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 codeName="{A63ED3A1-9429-3D75-F2AA-CA7E51A8F3A1}"/>
  <workbookPr codeName="ThisWorkbook"/>
  <mc:AlternateContent xmlns:mc="http://schemas.openxmlformats.org/markup-compatibility/2006">
    <mc:Choice Requires="x15">
      <x15ac:absPath xmlns:x15ac="http://schemas.microsoft.com/office/spreadsheetml/2010/11/ac" url="/Users/David/Documents/Stocks ATS/"/>
    </mc:Choice>
  </mc:AlternateContent>
  <xr:revisionPtr revIDLastSave="0" documentId="8_{8972CD61-04F4-7749-9B38-C301B5E6A478}" xr6:coauthVersionLast="47" xr6:coauthVersionMax="47" xr10:uidLastSave="{00000000-0000-0000-0000-000000000000}"/>
  <workbookProtection workbookAlgorithmName="SHA-512" workbookHashValue="6XarTuJWvNvHFP6Gxi8Scw7iemRQrXd1lrkXeWUUNNo/gzH/zMetsQR3mp3n3HREFrVgF56I2YqmYjFyh11SbA==" workbookSaltValue="f/84t+MJgqVgHP4/C0tRnw==" workbookSpinCount="100000" lockStructure="1"/>
  <bookViews>
    <workbookView xWindow="0" yWindow="460" windowWidth="28800" windowHeight="17540" tabRatio="500" activeTab="1" xr2:uid="{00000000-000D-0000-FFFF-FFFF00000000}"/>
  </bookViews>
  <sheets>
    <sheet name="1) Summary" sheetId="8" r:id="rId1"/>
    <sheet name="2) Order Form" sheetId="1" r:id="rId2"/>
    <sheet name="ELASTIC" sheetId="14" r:id="rId3"/>
    <sheet name="ATS" sheetId="12" state="hidden" r:id="rId4"/>
    <sheet name="EAN" sheetId="13" state="hidden" r:id="rId5"/>
    <sheet name="Prices" sheetId="2" state="hidden" r:id="rId6"/>
    <sheet name="Lists" sheetId="4" state="hidden" r:id="rId7"/>
    <sheet name="Classification" sheetId="11" state="hidden" r:id="rId8"/>
  </sheets>
  <definedNames>
    <definedName name="_xlnm._FilterDatabase" localSheetId="1" hidden="1">'2) Order Form'!$A$8:$AF$890</definedName>
    <definedName name="_xlnm._FilterDatabase" localSheetId="3" hidden="1">ATS!$A$3:$AC$3908</definedName>
    <definedName name="_xlnm._FilterDatabase" localSheetId="7" hidden="1">Classification!$A$1:$I$282</definedName>
    <definedName name="_xlnm._FilterDatabase" localSheetId="2" hidden="1">ELASTIC!$A$1:$B$1</definedName>
    <definedName name="_xlnm._FilterDatabase" localSheetId="5" hidden="1">Prices!$A$2:$P$2</definedName>
    <definedName name="Currency">Lists!$A$4:$A$14</definedName>
    <definedName name="_xlnm.Print_Area" localSheetId="0">'1) Summary'!$A$1:$L$39</definedName>
    <definedName name="_xlnm.Print_Area" localSheetId="1">'2) Order Form'!$B$1:$Q$692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997" i="12" l="1"/>
  <c r="O4997" i="12" s="1"/>
  <c r="P4997" i="12"/>
  <c r="Q4997" i="12"/>
  <c r="N4998" i="12"/>
  <c r="O4998" i="12" s="1"/>
  <c r="P4998" i="12"/>
  <c r="Q4998" i="12"/>
  <c r="N4999" i="12"/>
  <c r="O4999" i="12" s="1"/>
  <c r="P4999" i="12"/>
  <c r="Q4999" i="12"/>
  <c r="N5000" i="12"/>
  <c r="O5000" i="12" s="1"/>
  <c r="P5000" i="12"/>
  <c r="Q5000" i="12"/>
  <c r="N5001" i="12"/>
  <c r="O5001" i="12" s="1"/>
  <c r="P5001" i="12"/>
  <c r="Q5001" i="12"/>
  <c r="N5002" i="12"/>
  <c r="O5002" i="12" s="1"/>
  <c r="P5002" i="12"/>
  <c r="Q5002" i="12"/>
  <c r="N5003" i="12"/>
  <c r="O5003" i="12" s="1"/>
  <c r="P5003" i="12"/>
  <c r="Q5003" i="12"/>
  <c r="N5004" i="12"/>
  <c r="O5004" i="12" s="1"/>
  <c r="P5004" i="12"/>
  <c r="Q5004" i="12"/>
  <c r="N5005" i="12"/>
  <c r="O5005" i="12" s="1"/>
  <c r="P5005" i="12"/>
  <c r="Q5005" i="12"/>
  <c r="N5006" i="12"/>
  <c r="O5006" i="12" s="1"/>
  <c r="P5006" i="12"/>
  <c r="Q5006" i="12"/>
  <c r="N5007" i="12"/>
  <c r="O5007" i="12" s="1"/>
  <c r="P5007" i="12"/>
  <c r="Q5007" i="12"/>
  <c r="N5008" i="12"/>
  <c r="O5008" i="12" s="1"/>
  <c r="P5008" i="12"/>
  <c r="Q5008" i="12"/>
  <c r="N5009" i="12"/>
  <c r="O5009" i="12"/>
  <c r="P5009" i="12"/>
  <c r="Q5009" i="12"/>
  <c r="N5010" i="12"/>
  <c r="O5010" i="12" s="1"/>
  <c r="P5010" i="12"/>
  <c r="Q5010" i="12"/>
  <c r="N5011" i="12"/>
  <c r="O5011" i="12" s="1"/>
  <c r="P5011" i="12"/>
  <c r="Q5011" i="12"/>
  <c r="N5012" i="12"/>
  <c r="O5012" i="12" s="1"/>
  <c r="P5012" i="12"/>
  <c r="Q5012" i="12"/>
  <c r="N5013" i="12"/>
  <c r="O5013" i="12" s="1"/>
  <c r="P5013" i="12"/>
  <c r="Q5013" i="12"/>
  <c r="N5014" i="12"/>
  <c r="O5014" i="12" s="1"/>
  <c r="P5014" i="12"/>
  <c r="Q5014" i="12"/>
  <c r="N5015" i="12"/>
  <c r="O5015" i="12" s="1"/>
  <c r="P5015" i="12"/>
  <c r="Q5015" i="12"/>
  <c r="N5016" i="12"/>
  <c r="O5016" i="12" s="1"/>
  <c r="P5016" i="12"/>
  <c r="Q5016" i="12"/>
  <c r="N5017" i="12"/>
  <c r="O5017" i="12" s="1"/>
  <c r="P5017" i="12"/>
  <c r="Q5017" i="12"/>
  <c r="N5018" i="12"/>
  <c r="O5018" i="12" s="1"/>
  <c r="P5018" i="12"/>
  <c r="Q5018" i="12"/>
  <c r="N5019" i="12"/>
  <c r="O5019" i="12" s="1"/>
  <c r="P5019" i="12"/>
  <c r="Q5019" i="12"/>
  <c r="N5020" i="12"/>
  <c r="O5020" i="12" s="1"/>
  <c r="P5020" i="12"/>
  <c r="Q5020" i="12"/>
  <c r="N5021" i="12"/>
  <c r="O5021" i="12"/>
  <c r="P5021" i="12"/>
  <c r="Q5021" i="12"/>
  <c r="N5022" i="12"/>
  <c r="O5022" i="12" s="1"/>
  <c r="P5022" i="12"/>
  <c r="Q5022" i="12"/>
  <c r="N5023" i="12"/>
  <c r="O5023" i="12" s="1"/>
  <c r="P5023" i="12"/>
  <c r="Q5023" i="12"/>
  <c r="N5024" i="12"/>
  <c r="O5024" i="12" s="1"/>
  <c r="P5024" i="12"/>
  <c r="Q5024" i="12"/>
  <c r="N5025" i="12"/>
  <c r="O5025" i="12" s="1"/>
  <c r="P5025" i="12"/>
  <c r="Q5025" i="12"/>
  <c r="N5026" i="12"/>
  <c r="O5026" i="12" s="1"/>
  <c r="P5026" i="12"/>
  <c r="Q5026" i="12"/>
  <c r="N5027" i="12"/>
  <c r="O5027" i="12" s="1"/>
  <c r="P5027" i="12"/>
  <c r="Q5027" i="12"/>
  <c r="N5028" i="12"/>
  <c r="O5028" i="12" s="1"/>
  <c r="P5028" i="12"/>
  <c r="Q5028" i="12"/>
  <c r="N5029" i="12"/>
  <c r="O5029" i="12" s="1"/>
  <c r="P5029" i="12"/>
  <c r="Q5029" i="12"/>
  <c r="N5030" i="12"/>
  <c r="O5030" i="12" s="1"/>
  <c r="P5030" i="12"/>
  <c r="Q5030" i="12"/>
  <c r="N5031" i="12"/>
  <c r="O5031" i="12" s="1"/>
  <c r="P5031" i="12"/>
  <c r="Q5031" i="12"/>
  <c r="N5032" i="12"/>
  <c r="O5032" i="12" s="1"/>
  <c r="P5032" i="12"/>
  <c r="Q5032" i="12"/>
  <c r="N5033" i="12"/>
  <c r="O5033" i="12" s="1"/>
  <c r="P5033" i="12"/>
  <c r="Q5033" i="12"/>
  <c r="N5034" i="12"/>
  <c r="O5034" i="12" s="1"/>
  <c r="P5034" i="12"/>
  <c r="Q5034" i="12"/>
  <c r="N5035" i="12"/>
  <c r="O5035" i="12" s="1"/>
  <c r="P5035" i="12"/>
  <c r="Q5035" i="12"/>
  <c r="N5036" i="12"/>
  <c r="O5036" i="12" s="1"/>
  <c r="P5036" i="12"/>
  <c r="Q5036" i="12"/>
  <c r="N5037" i="12"/>
  <c r="O5037" i="12" s="1"/>
  <c r="P5037" i="12"/>
  <c r="Q5037" i="12"/>
  <c r="N5038" i="12"/>
  <c r="O5038" i="12" s="1"/>
  <c r="P5038" i="12"/>
  <c r="Q5038" i="12"/>
  <c r="N5039" i="12"/>
  <c r="O5039" i="12" s="1"/>
  <c r="P5039" i="12"/>
  <c r="Q5039" i="12"/>
  <c r="N5040" i="12"/>
  <c r="O5040" i="12" s="1"/>
  <c r="P5040" i="12"/>
  <c r="Q5040" i="12"/>
  <c r="N5041" i="12"/>
  <c r="O5041" i="12" s="1"/>
  <c r="P5041" i="12"/>
  <c r="Q5041" i="12"/>
  <c r="N5042" i="12"/>
  <c r="O5042" i="12" s="1"/>
  <c r="P5042" i="12"/>
  <c r="Q5042" i="12"/>
  <c r="N5043" i="12"/>
  <c r="O5043" i="12" s="1"/>
  <c r="P5043" i="12"/>
  <c r="Q5043" i="12"/>
  <c r="N5044" i="12"/>
  <c r="O5044" i="12" s="1"/>
  <c r="P5044" i="12"/>
  <c r="Q5044" i="12"/>
  <c r="N5045" i="12"/>
  <c r="O5045" i="12" s="1"/>
  <c r="P5045" i="12"/>
  <c r="Q5045" i="12"/>
  <c r="N5046" i="12"/>
  <c r="O5046" i="12" s="1"/>
  <c r="P5046" i="12"/>
  <c r="Q5046" i="12"/>
  <c r="N5047" i="12"/>
  <c r="O5047" i="12" s="1"/>
  <c r="P5047" i="12"/>
  <c r="Q5047" i="12"/>
  <c r="N5048" i="12"/>
  <c r="O5048" i="12" s="1"/>
  <c r="P5048" i="12"/>
  <c r="Q5048" i="12"/>
  <c r="N5049" i="12"/>
  <c r="O5049" i="12" s="1"/>
  <c r="P5049" i="12"/>
  <c r="Q5049" i="12"/>
  <c r="N5050" i="12"/>
  <c r="O5050" i="12" s="1"/>
  <c r="P5050" i="12"/>
  <c r="Q5050" i="12"/>
  <c r="N5051" i="12"/>
  <c r="O5051" i="12" s="1"/>
  <c r="P5051" i="12"/>
  <c r="Q5051" i="12"/>
  <c r="N5052" i="12"/>
  <c r="O5052" i="12" s="1"/>
  <c r="P5052" i="12"/>
  <c r="Q5052" i="12"/>
  <c r="N5053" i="12"/>
  <c r="O5053" i="12" s="1"/>
  <c r="P5053" i="12"/>
  <c r="Q5053" i="12"/>
  <c r="N5054" i="12"/>
  <c r="O5054" i="12"/>
  <c r="P5054" i="12"/>
  <c r="Q5054" i="12"/>
  <c r="N5055" i="12"/>
  <c r="O5055" i="12" s="1"/>
  <c r="P5055" i="12"/>
  <c r="Q5055" i="12"/>
  <c r="N5056" i="12"/>
  <c r="O5056" i="12" s="1"/>
  <c r="P5056" i="12"/>
  <c r="Q5056" i="12"/>
  <c r="N5057" i="12"/>
  <c r="O5057" i="12" s="1"/>
  <c r="P5057" i="12"/>
  <c r="Q5057" i="12"/>
  <c r="N5058" i="12"/>
  <c r="O5058" i="12" s="1"/>
  <c r="P5058" i="12"/>
  <c r="Q5058" i="12"/>
  <c r="N5059" i="12"/>
  <c r="O5059" i="12" s="1"/>
  <c r="P5059" i="12"/>
  <c r="Q5059" i="12"/>
  <c r="N5060" i="12"/>
  <c r="O5060" i="12" s="1"/>
  <c r="P5060" i="12"/>
  <c r="Q5060" i="12"/>
  <c r="N5061" i="12"/>
  <c r="O5061" i="12"/>
  <c r="P5061" i="12"/>
  <c r="Q5061" i="12"/>
  <c r="N5062" i="12"/>
  <c r="O5062" i="12" s="1"/>
  <c r="P5062" i="12"/>
  <c r="Q5062" i="12"/>
  <c r="N5063" i="12"/>
  <c r="O5063" i="12"/>
  <c r="P5063" i="12"/>
  <c r="Q5063" i="12"/>
  <c r="N5064" i="12"/>
  <c r="O5064" i="12" s="1"/>
  <c r="P5064" i="12"/>
  <c r="Q5064" i="12"/>
  <c r="N5065" i="12"/>
  <c r="O5065" i="12" s="1"/>
  <c r="P5065" i="12"/>
  <c r="Q5065" i="12"/>
  <c r="N5066" i="12"/>
  <c r="O5066" i="12" s="1"/>
  <c r="P5066" i="12"/>
  <c r="Q5066" i="12"/>
  <c r="N5067" i="12"/>
  <c r="O5067" i="12" s="1"/>
  <c r="P5067" i="12"/>
  <c r="Q5067" i="12"/>
  <c r="N5068" i="12"/>
  <c r="O5068" i="12" s="1"/>
  <c r="P5068" i="12"/>
  <c r="Q5068" i="12"/>
  <c r="N5069" i="12"/>
  <c r="O5069" i="12" s="1"/>
  <c r="P5069" i="12"/>
  <c r="Q5069" i="12"/>
  <c r="N5070" i="12"/>
  <c r="O5070" i="12" s="1"/>
  <c r="P5070" i="12"/>
  <c r="Q5070" i="12"/>
  <c r="N5071" i="12"/>
  <c r="O5071" i="12" s="1"/>
  <c r="P5071" i="12"/>
  <c r="Q5071" i="12"/>
  <c r="N5072" i="12"/>
  <c r="O5072" i="12"/>
  <c r="P5072" i="12"/>
  <c r="Q5072" i="12"/>
  <c r="N5073" i="12"/>
  <c r="O5073" i="12" s="1"/>
  <c r="P5073" i="12"/>
  <c r="Q5073" i="12"/>
  <c r="N5074" i="12"/>
  <c r="O5074" i="12" s="1"/>
  <c r="P5074" i="12"/>
  <c r="Q5074" i="12"/>
  <c r="N5075" i="12"/>
  <c r="O5075" i="12" s="1"/>
  <c r="P5075" i="12"/>
  <c r="Q5075" i="12"/>
  <c r="N5076" i="12"/>
  <c r="O5076" i="12" s="1"/>
  <c r="P5076" i="12"/>
  <c r="Q5076" i="12"/>
  <c r="N5077" i="12"/>
  <c r="O5077" i="12" s="1"/>
  <c r="P5077" i="12"/>
  <c r="Q5077" i="12"/>
  <c r="N5078" i="12"/>
  <c r="O5078" i="12" s="1"/>
  <c r="P5078" i="12"/>
  <c r="Q5078" i="12"/>
  <c r="N5079" i="12"/>
  <c r="O5079" i="12" s="1"/>
  <c r="P5079" i="12"/>
  <c r="Q5079" i="12"/>
  <c r="N5080" i="12"/>
  <c r="O5080" i="12" s="1"/>
  <c r="P5080" i="12"/>
  <c r="Q5080" i="12"/>
  <c r="N5081" i="12"/>
  <c r="O5081" i="12"/>
  <c r="P5081" i="12"/>
  <c r="Q5081" i="12"/>
  <c r="N5082" i="12"/>
  <c r="O5082" i="12" s="1"/>
  <c r="P5082" i="12"/>
  <c r="Q5082" i="12"/>
  <c r="N5083" i="12"/>
  <c r="O5083" i="12" s="1"/>
  <c r="P5083" i="12"/>
  <c r="Q5083" i="12"/>
  <c r="N5084" i="12"/>
  <c r="O5084" i="12" s="1"/>
  <c r="P5084" i="12"/>
  <c r="Q5084" i="12"/>
  <c r="N5085" i="12"/>
  <c r="O5085" i="12" s="1"/>
  <c r="P5085" i="12"/>
  <c r="Q5085" i="12"/>
  <c r="N5086" i="12"/>
  <c r="O5086" i="12" s="1"/>
  <c r="P5086" i="12"/>
  <c r="Q5086" i="12"/>
  <c r="N5087" i="12"/>
  <c r="O5087" i="12"/>
  <c r="P5087" i="12"/>
  <c r="Q5087" i="12"/>
  <c r="N5088" i="12"/>
  <c r="O5088" i="12" s="1"/>
  <c r="P5088" i="12"/>
  <c r="Q5088" i="12"/>
  <c r="N5089" i="12"/>
  <c r="O5089" i="12" s="1"/>
  <c r="P5089" i="12"/>
  <c r="Q5089" i="12"/>
  <c r="N5090" i="12"/>
  <c r="O5090" i="12" s="1"/>
  <c r="P5090" i="12"/>
  <c r="Q5090" i="12"/>
  <c r="N5091" i="12"/>
  <c r="O5091" i="12" s="1"/>
  <c r="P5091" i="12"/>
  <c r="Q5091" i="12"/>
  <c r="N5092" i="12"/>
  <c r="O5092" i="12" s="1"/>
  <c r="P5092" i="12"/>
  <c r="Q5092" i="12"/>
  <c r="N5093" i="12"/>
  <c r="O5093" i="12"/>
  <c r="P5093" i="12"/>
  <c r="Q5093" i="12"/>
  <c r="N5094" i="12"/>
  <c r="O5094" i="12" s="1"/>
  <c r="P5094" i="12"/>
  <c r="Q5094" i="12"/>
  <c r="N5095" i="12"/>
  <c r="O5095" i="12" s="1"/>
  <c r="P5095" i="12"/>
  <c r="Q5095" i="12"/>
  <c r="N5096" i="12"/>
  <c r="O5096" i="12" s="1"/>
  <c r="P5096" i="12"/>
  <c r="Q5096" i="12"/>
  <c r="N5097" i="12"/>
  <c r="O5097" i="12" s="1"/>
  <c r="P5097" i="12"/>
  <c r="Q5097" i="12"/>
  <c r="N5098" i="12"/>
  <c r="O5098" i="12" s="1"/>
  <c r="P5098" i="12"/>
  <c r="Q5098" i="12"/>
  <c r="N5099" i="12"/>
  <c r="O5099" i="12"/>
  <c r="P5099" i="12"/>
  <c r="Q5099" i="12"/>
  <c r="N5100" i="12"/>
  <c r="O5100" i="12" s="1"/>
  <c r="P5100" i="12"/>
  <c r="Q5100" i="12"/>
  <c r="N5101" i="12"/>
  <c r="O5101" i="12" s="1"/>
  <c r="P5101" i="12"/>
  <c r="Q5101" i="12"/>
  <c r="N5102" i="12"/>
  <c r="O5102" i="12" s="1"/>
  <c r="P5102" i="12"/>
  <c r="Q5102" i="12"/>
  <c r="N5103" i="12"/>
  <c r="O5103" i="12" s="1"/>
  <c r="P5103" i="12"/>
  <c r="Q5103" i="12"/>
  <c r="N5104" i="12"/>
  <c r="O5104" i="12" s="1"/>
  <c r="P5104" i="12"/>
  <c r="Q5104" i="12"/>
  <c r="N5105" i="12"/>
  <c r="O5105" i="12"/>
  <c r="P5105" i="12"/>
  <c r="Q5105" i="12"/>
  <c r="N5106" i="12"/>
  <c r="O5106" i="12" s="1"/>
  <c r="P5106" i="12"/>
  <c r="Q5106" i="12"/>
  <c r="N5107" i="12"/>
  <c r="O5107" i="12" s="1"/>
  <c r="P5107" i="12"/>
  <c r="Q5107" i="12"/>
  <c r="N5108" i="12"/>
  <c r="O5108" i="12"/>
  <c r="P5108" i="12"/>
  <c r="Q5108" i="12"/>
  <c r="N5109" i="12"/>
  <c r="O5109" i="12" s="1"/>
  <c r="P5109" i="12"/>
  <c r="Q5109" i="12"/>
  <c r="N5110" i="12"/>
  <c r="O5110" i="12" s="1"/>
  <c r="P5110" i="12"/>
  <c r="Q5110" i="12"/>
  <c r="N5111" i="12"/>
  <c r="O5111" i="12" s="1"/>
  <c r="P5111" i="12"/>
  <c r="Q5111" i="12"/>
  <c r="N5112" i="12"/>
  <c r="O5112" i="12" s="1"/>
  <c r="P5112" i="12"/>
  <c r="Q5112" i="12"/>
  <c r="N5113" i="12"/>
  <c r="O5113" i="12" s="1"/>
  <c r="P5113" i="12"/>
  <c r="Q5113" i="12"/>
  <c r="N5114" i="12"/>
  <c r="O5114" i="12" s="1"/>
  <c r="P5114" i="12"/>
  <c r="Q5114" i="12"/>
  <c r="N5115" i="12"/>
  <c r="O5115" i="12" s="1"/>
  <c r="P5115" i="12"/>
  <c r="Q5115" i="12"/>
  <c r="N5116" i="12"/>
  <c r="O5116" i="12" s="1"/>
  <c r="P5116" i="12"/>
  <c r="Q5116" i="12"/>
  <c r="N5117" i="12"/>
  <c r="O5117" i="12" s="1"/>
  <c r="P5117" i="12"/>
  <c r="Q5117" i="12"/>
  <c r="N5118" i="12"/>
  <c r="O5118" i="12" s="1"/>
  <c r="P5118" i="12"/>
  <c r="Q5118" i="12"/>
  <c r="N5119" i="12"/>
  <c r="O5119" i="12" s="1"/>
  <c r="P5119" i="12"/>
  <c r="Q5119" i="12"/>
  <c r="N5120" i="12"/>
  <c r="O5120" i="12"/>
  <c r="P5120" i="12"/>
  <c r="Q5120" i="12"/>
  <c r="N5121" i="12"/>
  <c r="O5121" i="12" s="1"/>
  <c r="P5121" i="12"/>
  <c r="Q5121" i="12"/>
  <c r="N5122" i="12"/>
  <c r="O5122" i="12" s="1"/>
  <c r="P5122" i="12"/>
  <c r="Q5122" i="12"/>
  <c r="N5123" i="12"/>
  <c r="O5123" i="12" s="1"/>
  <c r="P5123" i="12"/>
  <c r="Q5123" i="12"/>
  <c r="N5124" i="12"/>
  <c r="O5124" i="12" s="1"/>
  <c r="P5124" i="12"/>
  <c r="Q5124" i="12"/>
  <c r="N5125" i="12"/>
  <c r="O5125" i="12" s="1"/>
  <c r="P5125" i="12"/>
  <c r="Q5125" i="12"/>
  <c r="N5126" i="12"/>
  <c r="O5126" i="12" s="1"/>
  <c r="P5126" i="12"/>
  <c r="Q5126" i="12"/>
  <c r="N5127" i="12"/>
  <c r="O5127" i="12" s="1"/>
  <c r="P5127" i="12"/>
  <c r="Q5127" i="12"/>
  <c r="N5128" i="12"/>
  <c r="O5128" i="12" s="1"/>
  <c r="P5128" i="12"/>
  <c r="Q5128" i="12"/>
  <c r="N5129" i="12"/>
  <c r="O5129" i="12"/>
  <c r="P5129" i="12"/>
  <c r="Q5129" i="12"/>
  <c r="N5130" i="12"/>
  <c r="O5130" i="12" s="1"/>
  <c r="P5130" i="12"/>
  <c r="Q5130" i="12"/>
  <c r="N5131" i="12"/>
  <c r="O5131" i="12" s="1"/>
  <c r="P5131" i="12"/>
  <c r="Q5131" i="12"/>
  <c r="N5132" i="12"/>
  <c r="O5132" i="12"/>
  <c r="P5132" i="12"/>
  <c r="Q5132" i="12"/>
  <c r="N5133" i="12"/>
  <c r="O5133" i="12" s="1"/>
  <c r="P5133" i="12"/>
  <c r="Q5133" i="12"/>
  <c r="N5134" i="12"/>
  <c r="O5134" i="12" s="1"/>
  <c r="P5134" i="12"/>
  <c r="Q5134" i="12"/>
  <c r="N5135" i="12"/>
  <c r="O5135" i="12" s="1"/>
  <c r="P5135" i="12"/>
  <c r="Q5135" i="12"/>
  <c r="N5136" i="12"/>
  <c r="O5136" i="12" s="1"/>
  <c r="P5136" i="12"/>
  <c r="Q5136" i="12"/>
  <c r="N5137" i="12"/>
  <c r="O5137" i="12" s="1"/>
  <c r="P5137" i="12"/>
  <c r="Q5137" i="12"/>
  <c r="N5138" i="12"/>
  <c r="O5138" i="12" s="1"/>
  <c r="P5138" i="12"/>
  <c r="Q5138" i="12"/>
  <c r="N5139" i="12"/>
  <c r="O5139" i="12" s="1"/>
  <c r="P5139" i="12"/>
  <c r="Q5139" i="12"/>
  <c r="N5140" i="12"/>
  <c r="O5140" i="12" s="1"/>
  <c r="P5140" i="12"/>
  <c r="Q5140" i="12"/>
  <c r="N5141" i="12"/>
  <c r="O5141" i="12"/>
  <c r="P5141" i="12"/>
  <c r="Q5141" i="12"/>
  <c r="N5142" i="12"/>
  <c r="O5142" i="12" s="1"/>
  <c r="P5142" i="12"/>
  <c r="Q5142" i="12"/>
  <c r="N5143" i="12"/>
  <c r="O5143" i="12" s="1"/>
  <c r="P5143" i="12"/>
  <c r="Q5143" i="12"/>
  <c r="N5144" i="12"/>
  <c r="O5144" i="12" s="1"/>
  <c r="P5144" i="12"/>
  <c r="Q5144" i="12"/>
  <c r="N5145" i="12"/>
  <c r="O5145" i="12" s="1"/>
  <c r="P5145" i="12"/>
  <c r="Q5145" i="12"/>
  <c r="N5146" i="12"/>
  <c r="O5146" i="12" s="1"/>
  <c r="P5146" i="12"/>
  <c r="Q5146" i="12"/>
  <c r="N5147" i="12"/>
  <c r="O5147" i="12"/>
  <c r="P5147" i="12"/>
  <c r="Q5147" i="12"/>
  <c r="N5148" i="12"/>
  <c r="O5148" i="12" s="1"/>
  <c r="P5148" i="12"/>
  <c r="Q5148" i="12"/>
  <c r="N5149" i="12"/>
  <c r="O5149" i="12" s="1"/>
  <c r="P5149" i="12"/>
  <c r="Q5149" i="12"/>
  <c r="N5150" i="12"/>
  <c r="O5150" i="12" s="1"/>
  <c r="P5150" i="12"/>
  <c r="Q5150" i="12"/>
  <c r="N5151" i="12"/>
  <c r="O5151" i="12"/>
  <c r="P5151" i="12"/>
  <c r="Q5151" i="12"/>
  <c r="N5152" i="12"/>
  <c r="O5152" i="12" s="1"/>
  <c r="P5152" i="12"/>
  <c r="Q5152" i="12"/>
  <c r="N5153" i="12"/>
  <c r="O5153" i="12" s="1"/>
  <c r="P5153" i="12"/>
  <c r="Q5153" i="12"/>
  <c r="N5154" i="12"/>
  <c r="O5154" i="12" s="1"/>
  <c r="P5154" i="12"/>
  <c r="Q5154" i="12"/>
  <c r="N5155" i="12"/>
  <c r="O5155" i="12" s="1"/>
  <c r="P5155" i="12"/>
  <c r="Q5155" i="12"/>
  <c r="N5156" i="12"/>
  <c r="O5156" i="12"/>
  <c r="P5156" i="12"/>
  <c r="Q5156" i="12"/>
  <c r="N5157" i="12"/>
  <c r="O5157" i="12" s="1"/>
  <c r="P5157" i="12"/>
  <c r="Q5157" i="12"/>
  <c r="N5158" i="12"/>
  <c r="O5158" i="12"/>
  <c r="P5158" i="12"/>
  <c r="Q5158" i="12"/>
  <c r="N5159" i="12"/>
  <c r="O5159" i="12" s="1"/>
  <c r="P5159" i="12"/>
  <c r="Q5159" i="12"/>
  <c r="N5160" i="12"/>
  <c r="O5160" i="12" s="1"/>
  <c r="P5160" i="12"/>
  <c r="Q5160" i="12"/>
  <c r="N5161" i="12"/>
  <c r="O5161" i="12" s="1"/>
  <c r="P5161" i="12"/>
  <c r="Q5161" i="12"/>
  <c r="N5162" i="12"/>
  <c r="O5162" i="12" s="1"/>
  <c r="P5162" i="12"/>
  <c r="Q5162" i="12"/>
  <c r="N5163" i="12"/>
  <c r="O5163" i="12" s="1"/>
  <c r="P5163" i="12"/>
  <c r="Q5163" i="12"/>
  <c r="N5164" i="12"/>
  <c r="O5164" i="12"/>
  <c r="P5164" i="12"/>
  <c r="Q5164" i="12"/>
  <c r="N5165" i="12"/>
  <c r="O5165" i="12" s="1"/>
  <c r="P5165" i="12"/>
  <c r="Q5165" i="12"/>
  <c r="N5166" i="12"/>
  <c r="O5166" i="12" s="1"/>
  <c r="P5166" i="12"/>
  <c r="Q5166" i="12"/>
  <c r="N5167" i="12"/>
  <c r="O5167" i="12" s="1"/>
  <c r="P5167" i="12"/>
  <c r="Q5167" i="12"/>
  <c r="N5168" i="12"/>
  <c r="O5168" i="12" s="1"/>
  <c r="P5168" i="12"/>
  <c r="Q5168" i="12"/>
  <c r="N5169" i="12"/>
  <c r="O5169" i="12" s="1"/>
  <c r="P5169" i="12"/>
  <c r="Q5169" i="12"/>
  <c r="N5170" i="12"/>
  <c r="O5170" i="12" s="1"/>
  <c r="P5170" i="12"/>
  <c r="Q5170" i="12"/>
  <c r="N5171" i="12"/>
  <c r="O5171" i="12"/>
  <c r="P5171" i="12"/>
  <c r="Q5171" i="12"/>
  <c r="N5172" i="12"/>
  <c r="O5172" i="12" s="1"/>
  <c r="P5172" i="12"/>
  <c r="Q5172" i="12"/>
  <c r="N5173" i="12"/>
  <c r="O5173" i="12" s="1"/>
  <c r="P5173" i="12"/>
  <c r="Q5173" i="12"/>
  <c r="N5174" i="12"/>
  <c r="O5174" i="12" s="1"/>
  <c r="P5174" i="12"/>
  <c r="Q5174" i="12"/>
  <c r="N5175" i="12"/>
  <c r="O5175" i="12" s="1"/>
  <c r="P5175" i="12"/>
  <c r="Q5175" i="12"/>
  <c r="N5176" i="12"/>
  <c r="O5176" i="12" s="1"/>
  <c r="P5176" i="12"/>
  <c r="Q5176" i="12"/>
  <c r="N5177" i="12"/>
  <c r="O5177" i="12" s="1"/>
  <c r="P5177" i="12"/>
  <c r="Q5177" i="12"/>
  <c r="N5178" i="12"/>
  <c r="O5178" i="12" s="1"/>
  <c r="P5178" i="12"/>
  <c r="Q5178" i="12"/>
  <c r="N5179" i="12"/>
  <c r="O5179" i="12" s="1"/>
  <c r="P5179" i="12"/>
  <c r="Q5179" i="12"/>
  <c r="N5180" i="12"/>
  <c r="O5180" i="12" s="1"/>
  <c r="P5180" i="12"/>
  <c r="Q5180" i="12"/>
  <c r="N5181" i="12"/>
  <c r="O5181" i="12" s="1"/>
  <c r="P5181" i="12"/>
  <c r="Q5181" i="12"/>
  <c r="N5182" i="12"/>
  <c r="O5182" i="12"/>
  <c r="P5182" i="12"/>
  <c r="Q5182" i="12"/>
  <c r="N5183" i="12"/>
  <c r="O5183" i="12" s="1"/>
  <c r="P5183" i="12"/>
  <c r="Q5183" i="12"/>
  <c r="N5184" i="12"/>
  <c r="O5184" i="12" s="1"/>
  <c r="P5184" i="12"/>
  <c r="Q5184" i="12"/>
  <c r="N5185" i="12"/>
  <c r="O5185" i="12" s="1"/>
  <c r="P5185" i="12"/>
  <c r="Q5185" i="12"/>
  <c r="N5186" i="12"/>
  <c r="O5186" i="12" s="1"/>
  <c r="P5186" i="12"/>
  <c r="Q5186" i="12"/>
  <c r="N5187" i="12"/>
  <c r="O5187" i="12" s="1"/>
  <c r="P5187" i="12"/>
  <c r="Q5187" i="12"/>
  <c r="N5188" i="12"/>
  <c r="O5188" i="12" s="1"/>
  <c r="P5188" i="12"/>
  <c r="Q5188" i="12"/>
  <c r="N5189" i="12"/>
  <c r="O5189" i="12" s="1"/>
  <c r="P5189" i="12"/>
  <c r="Q5189" i="12"/>
  <c r="N5190" i="12"/>
  <c r="O5190" i="12" s="1"/>
  <c r="P5190" i="12"/>
  <c r="Q5190" i="12"/>
  <c r="N5191" i="12"/>
  <c r="O5191" i="12" s="1"/>
  <c r="P5191" i="12"/>
  <c r="Q5191" i="12"/>
  <c r="N5192" i="12"/>
  <c r="O5192" i="12" s="1"/>
  <c r="P5192" i="12"/>
  <c r="Q5192" i="12"/>
  <c r="N5193" i="12"/>
  <c r="O5193" i="12" s="1"/>
  <c r="P5193" i="12"/>
  <c r="Q5193" i="12"/>
  <c r="N5194" i="12"/>
  <c r="O5194" i="12" s="1"/>
  <c r="P5194" i="12"/>
  <c r="Q5194" i="12"/>
  <c r="N5195" i="12"/>
  <c r="O5195" i="12" s="1"/>
  <c r="P5195" i="12"/>
  <c r="Q5195" i="12"/>
  <c r="N5196" i="12"/>
  <c r="O5196" i="12" s="1"/>
  <c r="P5196" i="12"/>
  <c r="Q5196" i="12"/>
  <c r="N5197" i="12"/>
  <c r="O5197" i="12" s="1"/>
  <c r="P5197" i="12"/>
  <c r="Q5197" i="12"/>
  <c r="N5198" i="12"/>
  <c r="O5198" i="12" s="1"/>
  <c r="P5198" i="12"/>
  <c r="Q5198" i="12"/>
  <c r="N5199" i="12"/>
  <c r="O5199" i="12" s="1"/>
  <c r="P5199" i="12"/>
  <c r="Q5199" i="12"/>
  <c r="N5200" i="12"/>
  <c r="O5200" i="12" s="1"/>
  <c r="P5200" i="12"/>
  <c r="Q5200" i="12"/>
  <c r="N5201" i="12"/>
  <c r="O5201" i="12"/>
  <c r="P5201" i="12"/>
  <c r="Q5201" i="12"/>
  <c r="N5202" i="12"/>
  <c r="O5202" i="12" s="1"/>
  <c r="P5202" i="12"/>
  <c r="Q5202" i="12"/>
  <c r="N5203" i="12"/>
  <c r="O5203" i="12" s="1"/>
  <c r="P5203" i="12"/>
  <c r="Q5203" i="12"/>
  <c r="N5204" i="12"/>
  <c r="O5204" i="12" s="1"/>
  <c r="P5204" i="12"/>
  <c r="Q5204" i="12"/>
  <c r="N5205" i="12"/>
  <c r="O5205" i="12" s="1"/>
  <c r="P5205" i="12"/>
  <c r="Q5205" i="12"/>
  <c r="N5206" i="12"/>
  <c r="O5206" i="12"/>
  <c r="P5206" i="12"/>
  <c r="Q5206" i="12"/>
  <c r="N5207" i="12"/>
  <c r="O5207" i="12" s="1"/>
  <c r="P5207" i="12"/>
  <c r="Q5207" i="12"/>
  <c r="N5208" i="12"/>
  <c r="O5208" i="12" s="1"/>
  <c r="P5208" i="12"/>
  <c r="Q5208" i="12"/>
  <c r="N5209" i="12"/>
  <c r="O5209" i="12" s="1"/>
  <c r="P5209" i="12"/>
  <c r="Q5209" i="12"/>
  <c r="N5210" i="12"/>
  <c r="O5210" i="12" s="1"/>
  <c r="P5210" i="12"/>
  <c r="Q5210" i="12"/>
  <c r="N5211" i="12"/>
  <c r="O5211" i="12" s="1"/>
  <c r="P5211" i="12"/>
  <c r="Q5211" i="12"/>
  <c r="N5212" i="12"/>
  <c r="O5212" i="12"/>
  <c r="P5212" i="12"/>
  <c r="Q5212" i="12"/>
  <c r="N5213" i="12"/>
  <c r="O5213" i="12" s="1"/>
  <c r="P5213" i="12"/>
  <c r="Q5213" i="12"/>
  <c r="N5214" i="12"/>
  <c r="O5214" i="12" s="1"/>
  <c r="P5214" i="12"/>
  <c r="Q5214" i="12"/>
  <c r="N5215" i="12"/>
  <c r="O5215" i="12" s="1"/>
  <c r="P5215" i="12"/>
  <c r="Q5215" i="12"/>
  <c r="N5216" i="12"/>
  <c r="O5216" i="12" s="1"/>
  <c r="P5216" i="12"/>
  <c r="Q5216" i="12"/>
  <c r="N5217" i="12"/>
  <c r="O5217" i="12" s="1"/>
  <c r="P5217" i="12"/>
  <c r="Q5217" i="12"/>
  <c r="N5218" i="12"/>
  <c r="O5218" i="12"/>
  <c r="P5218" i="12"/>
  <c r="Q5218" i="12"/>
  <c r="N5219" i="12"/>
  <c r="O5219" i="12" s="1"/>
  <c r="P5219" i="12"/>
  <c r="Q5219" i="12"/>
  <c r="N5220" i="12"/>
  <c r="O5220" i="12" s="1"/>
  <c r="P5220" i="12"/>
  <c r="Q5220" i="12"/>
  <c r="N5221" i="12"/>
  <c r="O5221" i="12" s="1"/>
  <c r="P5221" i="12"/>
  <c r="Q5221" i="12"/>
  <c r="N5222" i="12"/>
  <c r="O5222" i="12" s="1"/>
  <c r="P5222" i="12"/>
  <c r="Q5222" i="12"/>
  <c r="N5223" i="12"/>
  <c r="O5223" i="12" s="1"/>
  <c r="P5223" i="12"/>
  <c r="Q5223" i="12"/>
  <c r="N5224" i="12"/>
  <c r="O5224" i="12"/>
  <c r="P5224" i="12"/>
  <c r="Q5224" i="12"/>
  <c r="N5225" i="12"/>
  <c r="O5225" i="12"/>
  <c r="P5225" i="12"/>
  <c r="Q5225" i="12"/>
  <c r="N5226" i="12"/>
  <c r="O5226" i="12" s="1"/>
  <c r="P5226" i="12"/>
  <c r="Q5226" i="12"/>
  <c r="N5227" i="12"/>
  <c r="O5227" i="12" s="1"/>
  <c r="P5227" i="12"/>
  <c r="Q5227" i="12"/>
  <c r="N5228" i="12"/>
  <c r="O5228" i="12" s="1"/>
  <c r="P5228" i="12"/>
  <c r="Q5228" i="12"/>
  <c r="N5229" i="12"/>
  <c r="O5229" i="12" s="1"/>
  <c r="P5229" i="12"/>
  <c r="Q5229" i="12"/>
  <c r="N5230" i="12"/>
  <c r="O5230" i="12"/>
  <c r="P5230" i="12"/>
  <c r="Q5230" i="12"/>
  <c r="N5231" i="12"/>
  <c r="O5231" i="12" s="1"/>
  <c r="P5231" i="12"/>
  <c r="Q5231" i="12"/>
  <c r="N5232" i="12"/>
  <c r="O5232" i="12" s="1"/>
  <c r="P5232" i="12"/>
  <c r="Q5232" i="12"/>
  <c r="N5233" i="12"/>
  <c r="O5233" i="12" s="1"/>
  <c r="P5233" i="12"/>
  <c r="Q5233" i="12"/>
  <c r="N5234" i="12"/>
  <c r="O5234" i="12" s="1"/>
  <c r="P5234" i="12"/>
  <c r="Q5234" i="12"/>
  <c r="N5235" i="12"/>
  <c r="O5235" i="12" s="1"/>
  <c r="P5235" i="12"/>
  <c r="Q5235" i="12"/>
  <c r="N5236" i="12"/>
  <c r="O5236" i="12"/>
  <c r="P5236" i="12"/>
  <c r="Q5236" i="12"/>
  <c r="N5237" i="12"/>
  <c r="O5237" i="12"/>
  <c r="P5237" i="12"/>
  <c r="Q5237" i="12"/>
  <c r="N5238" i="12"/>
  <c r="O5238" i="12" s="1"/>
  <c r="P5238" i="12"/>
  <c r="Q5238" i="12"/>
  <c r="N5239" i="12"/>
  <c r="O5239" i="12" s="1"/>
  <c r="P5239" i="12"/>
  <c r="Q5239" i="12"/>
  <c r="N5240" i="12"/>
  <c r="O5240" i="12" s="1"/>
  <c r="P5240" i="12"/>
  <c r="Q5240" i="12"/>
  <c r="N5241" i="12"/>
  <c r="O5241" i="12" s="1"/>
  <c r="P5241" i="12"/>
  <c r="Q5241" i="12"/>
  <c r="N5242" i="12"/>
  <c r="O5242" i="12"/>
  <c r="P5242" i="12"/>
  <c r="Q5242" i="12"/>
  <c r="N5243" i="12"/>
  <c r="O5243" i="12"/>
  <c r="P5243" i="12"/>
  <c r="Q5243" i="12"/>
  <c r="N5244" i="12"/>
  <c r="O5244" i="12" s="1"/>
  <c r="P5244" i="12"/>
  <c r="Q5244" i="12"/>
  <c r="N5245" i="12"/>
  <c r="O5245" i="12" s="1"/>
  <c r="P5245" i="12"/>
  <c r="Q5245" i="12"/>
  <c r="N5246" i="12"/>
  <c r="O5246" i="12" s="1"/>
  <c r="P5246" i="12"/>
  <c r="Q5246" i="12"/>
  <c r="N5247" i="12"/>
  <c r="O5247" i="12" s="1"/>
  <c r="P5247" i="12"/>
  <c r="Q5247" i="12"/>
  <c r="N5248" i="12"/>
  <c r="O5248" i="12"/>
  <c r="P5248" i="12"/>
  <c r="Q5248" i="12"/>
  <c r="N5249" i="12"/>
  <c r="O5249" i="12"/>
  <c r="P5249" i="12"/>
  <c r="Q5249" i="12"/>
  <c r="N5250" i="12"/>
  <c r="O5250" i="12"/>
  <c r="P5250" i="12"/>
  <c r="Q5250" i="12"/>
  <c r="N5251" i="12"/>
  <c r="O5251" i="12"/>
  <c r="P5251" i="12"/>
  <c r="Q5251" i="12"/>
  <c r="N5252" i="12"/>
  <c r="O5252" i="12"/>
  <c r="P5252" i="12"/>
  <c r="Q5252" i="12"/>
  <c r="N5253" i="12"/>
  <c r="O5253" i="12" s="1"/>
  <c r="P5253" i="12"/>
  <c r="Q5253" i="12"/>
  <c r="N5254" i="12"/>
  <c r="O5254" i="12" s="1"/>
  <c r="P5254" i="12"/>
  <c r="Q5254" i="12"/>
  <c r="N5255" i="12"/>
  <c r="O5255" i="12" s="1"/>
  <c r="P5255" i="12"/>
  <c r="Q5255" i="12"/>
  <c r="N5256" i="12"/>
  <c r="O5256" i="12" s="1"/>
  <c r="P5256" i="12"/>
  <c r="Q5256" i="12"/>
  <c r="N5257" i="12"/>
  <c r="O5257" i="12"/>
  <c r="P5257" i="12"/>
  <c r="Q5257" i="12"/>
  <c r="N5258" i="12"/>
  <c r="O5258" i="12"/>
  <c r="P5258" i="12"/>
  <c r="Q5258" i="12"/>
  <c r="N5259" i="12"/>
  <c r="O5259" i="12" s="1"/>
  <c r="P5259" i="12"/>
  <c r="Q5259" i="12"/>
  <c r="N5260" i="12"/>
  <c r="O5260" i="12"/>
  <c r="P5260" i="12"/>
  <c r="Q5260" i="12"/>
  <c r="N5261" i="12"/>
  <c r="O5261" i="12"/>
  <c r="P5261" i="12"/>
  <c r="Q5261" i="12"/>
  <c r="N5262" i="12"/>
  <c r="O5262" i="12" s="1"/>
  <c r="P5262" i="12"/>
  <c r="Q5262" i="12"/>
  <c r="N5263" i="12"/>
  <c r="O5263" i="12" s="1"/>
  <c r="P5263" i="12"/>
  <c r="Q5263" i="12"/>
  <c r="N5264" i="12"/>
  <c r="O5264" i="12"/>
  <c r="P5264" i="12"/>
  <c r="Q5264" i="12"/>
  <c r="N5265" i="12"/>
  <c r="O5265" i="12" s="1"/>
  <c r="P5265" i="12"/>
  <c r="Q5265" i="12"/>
  <c r="N5266" i="12"/>
  <c r="O5266" i="12" s="1"/>
  <c r="P5266" i="12"/>
  <c r="Q5266" i="12"/>
  <c r="N5267" i="12"/>
  <c r="O5267" i="12" s="1"/>
  <c r="P5267" i="12"/>
  <c r="Q5267" i="12"/>
  <c r="N5268" i="12"/>
  <c r="O5268" i="12" s="1"/>
  <c r="P5268" i="12"/>
  <c r="Q5268" i="12"/>
  <c r="N5269" i="12"/>
  <c r="O5269" i="12"/>
  <c r="P5269" i="12"/>
  <c r="Q5269" i="12"/>
  <c r="N5270" i="12"/>
  <c r="O5270" i="12"/>
  <c r="P5270" i="12"/>
  <c r="Q5270" i="12"/>
  <c r="N5271" i="12"/>
  <c r="O5271" i="12" s="1"/>
  <c r="P5271" i="12"/>
  <c r="Q5271" i="12"/>
  <c r="N5272" i="12"/>
  <c r="O5272" i="12"/>
  <c r="P5272" i="12"/>
  <c r="Q5272" i="12"/>
  <c r="N5273" i="12"/>
  <c r="O5273" i="12"/>
  <c r="P5273" i="12"/>
  <c r="Q5273" i="12"/>
  <c r="N5274" i="12"/>
  <c r="O5274" i="12" s="1"/>
  <c r="P5274" i="12"/>
  <c r="Q5274" i="12"/>
  <c r="N5275" i="12"/>
  <c r="O5275" i="12" s="1"/>
  <c r="P5275" i="12"/>
  <c r="Q5275" i="12"/>
  <c r="N5276" i="12"/>
  <c r="O5276" i="12" s="1"/>
  <c r="P5276" i="12"/>
  <c r="Q5276" i="12"/>
  <c r="N5277" i="12"/>
  <c r="O5277" i="12" s="1"/>
  <c r="P5277" i="12"/>
  <c r="Q5277" i="12"/>
  <c r="N5278" i="12"/>
  <c r="O5278" i="12" s="1"/>
  <c r="P5278" i="12"/>
  <c r="Q5278" i="12"/>
  <c r="N5279" i="12"/>
  <c r="O5279" i="12"/>
  <c r="P5279" i="12"/>
  <c r="Q5279" i="12"/>
  <c r="N5280" i="12"/>
  <c r="O5280" i="12" s="1"/>
  <c r="P5280" i="12"/>
  <c r="Q5280" i="12"/>
  <c r="N5281" i="12"/>
  <c r="O5281" i="12" s="1"/>
  <c r="P5281" i="12"/>
  <c r="Q5281" i="12"/>
  <c r="N5282" i="12"/>
  <c r="O5282" i="12"/>
  <c r="P5282" i="12"/>
  <c r="Q5282" i="12"/>
  <c r="N5283" i="12"/>
  <c r="O5283" i="12" s="1"/>
  <c r="P5283" i="12"/>
  <c r="Q5283" i="12"/>
  <c r="N5284" i="12"/>
  <c r="O5284" i="12" s="1"/>
  <c r="P5284" i="12"/>
  <c r="Q5284" i="12"/>
  <c r="N5285" i="12"/>
  <c r="O5285" i="12" s="1"/>
  <c r="P5285" i="12"/>
  <c r="Q5285" i="12"/>
  <c r="N5286" i="12"/>
  <c r="O5286" i="12" s="1"/>
  <c r="P5286" i="12"/>
  <c r="Q5286" i="12"/>
  <c r="N5287" i="12"/>
  <c r="O5287" i="12" s="1"/>
  <c r="P5287" i="12"/>
  <c r="Q5287" i="12"/>
  <c r="N5288" i="12"/>
  <c r="O5288" i="12"/>
  <c r="P5288" i="12"/>
  <c r="Q5288" i="12"/>
  <c r="N5289" i="12"/>
  <c r="O5289" i="12" s="1"/>
  <c r="P5289" i="12"/>
  <c r="Q5289" i="12"/>
  <c r="N5290" i="12"/>
  <c r="O5290" i="12"/>
  <c r="P5290" i="12"/>
  <c r="Q5290" i="12"/>
  <c r="N5291" i="12"/>
  <c r="O5291" i="12" s="1"/>
  <c r="P5291" i="12"/>
  <c r="Q5291" i="12"/>
  <c r="N5292" i="12"/>
  <c r="O5292" i="12" s="1"/>
  <c r="P5292" i="12"/>
  <c r="Q5292" i="12"/>
  <c r="N5293" i="12"/>
  <c r="O5293" i="12" s="1"/>
  <c r="P5293" i="12"/>
  <c r="Q5293" i="12"/>
  <c r="N5294" i="12"/>
  <c r="O5294" i="12" s="1"/>
  <c r="P5294" i="12"/>
  <c r="Q5294" i="12"/>
  <c r="N5295" i="12"/>
  <c r="O5295" i="12" s="1"/>
  <c r="P5295" i="12"/>
  <c r="Q5295" i="12"/>
  <c r="N5296" i="12"/>
  <c r="O5296" i="12"/>
  <c r="P5296" i="12"/>
  <c r="Q5296" i="12"/>
  <c r="N5297" i="12"/>
  <c r="O5297" i="12"/>
  <c r="P5297" i="12"/>
  <c r="Q5297" i="12"/>
  <c r="N5298" i="12"/>
  <c r="O5298" i="12" s="1"/>
  <c r="P5298" i="12"/>
  <c r="Q5298" i="12"/>
  <c r="N5299" i="12"/>
  <c r="O5299" i="12"/>
  <c r="P5299" i="12"/>
  <c r="Q5299" i="12"/>
  <c r="N5300" i="12"/>
  <c r="O5300" i="12"/>
  <c r="P5300" i="12"/>
  <c r="Q5300" i="12"/>
  <c r="N5301" i="12"/>
  <c r="O5301" i="12" s="1"/>
  <c r="P5301" i="12"/>
  <c r="Q5301" i="12"/>
  <c r="N5302" i="12"/>
  <c r="O5302" i="12"/>
  <c r="P5302" i="12"/>
  <c r="Q5302" i="12"/>
  <c r="N5303" i="12"/>
  <c r="O5303" i="12" s="1"/>
  <c r="P5303" i="12"/>
  <c r="Q5303" i="12"/>
  <c r="N5304" i="12"/>
  <c r="O5304" i="12" s="1"/>
  <c r="P5304" i="12"/>
  <c r="Q5304" i="12"/>
  <c r="N5305" i="12"/>
  <c r="O5305" i="12" s="1"/>
  <c r="P5305" i="12"/>
  <c r="Q5305" i="12"/>
  <c r="N5306" i="12"/>
  <c r="O5306" i="12" s="1"/>
  <c r="P5306" i="12"/>
  <c r="Q5306" i="12"/>
  <c r="N5307" i="12"/>
  <c r="O5307" i="12" s="1"/>
  <c r="P5307" i="12"/>
  <c r="Q5307" i="12"/>
  <c r="N5308" i="12"/>
  <c r="O5308" i="12" s="1"/>
  <c r="P5308" i="12"/>
  <c r="Q5308" i="12"/>
  <c r="N5309" i="12"/>
  <c r="O5309" i="12"/>
  <c r="P5309" i="12"/>
  <c r="Q5309" i="12"/>
  <c r="N5310" i="12"/>
  <c r="O5310" i="12" s="1"/>
  <c r="P5310" i="12"/>
  <c r="Q5310" i="12"/>
  <c r="N5311" i="12"/>
  <c r="O5311" i="12"/>
  <c r="P5311" i="12"/>
  <c r="Q5311" i="12"/>
  <c r="N5312" i="12"/>
  <c r="O5312" i="12" s="1"/>
  <c r="P5312" i="12"/>
  <c r="Q5312" i="12"/>
  <c r="N5313" i="12"/>
  <c r="O5313" i="12" s="1"/>
  <c r="P5313" i="12"/>
  <c r="Q5313" i="12"/>
  <c r="N5314" i="12"/>
  <c r="O5314" i="12" s="1"/>
  <c r="P5314" i="12"/>
  <c r="Q5314" i="12"/>
  <c r="N5315" i="12"/>
  <c r="O5315" i="12" s="1"/>
  <c r="P5315" i="12"/>
  <c r="Q5315" i="12"/>
  <c r="N5316" i="12"/>
  <c r="O5316" i="12" s="1"/>
  <c r="P5316" i="12"/>
  <c r="Q5316" i="12"/>
  <c r="N5317" i="12"/>
  <c r="O5317" i="12" s="1"/>
  <c r="P5317" i="12"/>
  <c r="Q5317" i="12"/>
  <c r="N5318" i="12"/>
  <c r="O5318" i="12"/>
  <c r="P5318" i="12"/>
  <c r="Q5318" i="12"/>
  <c r="N5319" i="12"/>
  <c r="O5319" i="12" s="1"/>
  <c r="P5319" i="12"/>
  <c r="Q5319" i="12"/>
  <c r="N5320" i="12"/>
  <c r="O5320" i="12"/>
  <c r="P5320" i="12"/>
  <c r="Q5320" i="12"/>
  <c r="N5321" i="12"/>
  <c r="O5321" i="12"/>
  <c r="P5321" i="12"/>
  <c r="Q5321" i="12"/>
  <c r="N5322" i="12"/>
  <c r="O5322" i="12" s="1"/>
  <c r="P5322" i="12"/>
  <c r="Q5322" i="12"/>
  <c r="N5323" i="12"/>
  <c r="O5323" i="12"/>
  <c r="P5323" i="12"/>
  <c r="Q5323" i="12"/>
  <c r="N5324" i="12"/>
  <c r="O5324" i="12"/>
  <c r="P5324" i="12"/>
  <c r="Q5324" i="12"/>
  <c r="N5325" i="12"/>
  <c r="O5325" i="12" s="1"/>
  <c r="P5325" i="12"/>
  <c r="Q5325" i="12"/>
  <c r="N5326" i="12"/>
  <c r="O5326" i="12" s="1"/>
  <c r="P5326" i="12"/>
  <c r="Q5326" i="12"/>
  <c r="N5327" i="12"/>
  <c r="O5327" i="12"/>
  <c r="P5327" i="12"/>
  <c r="Q5327" i="12"/>
  <c r="N5328" i="12"/>
  <c r="O5328" i="12" s="1"/>
  <c r="P5328" i="12"/>
  <c r="Q5328" i="12"/>
  <c r="N5329" i="12"/>
  <c r="O5329" i="12"/>
  <c r="P5329" i="12"/>
  <c r="Q5329" i="12"/>
  <c r="N5330" i="12"/>
  <c r="O5330" i="12" s="1"/>
  <c r="P5330" i="12"/>
  <c r="Q5330" i="12"/>
  <c r="N5331" i="12"/>
  <c r="O5331" i="12" s="1"/>
  <c r="P5331" i="12"/>
  <c r="Q5331" i="12"/>
  <c r="N5332" i="12"/>
  <c r="O5332" i="12"/>
  <c r="P5332" i="12"/>
  <c r="Q5332" i="12"/>
  <c r="N5333" i="12"/>
  <c r="O5333" i="12" s="1"/>
  <c r="P5333" i="12"/>
  <c r="Q5333" i="12"/>
  <c r="N5334" i="12"/>
  <c r="O5334" i="12" s="1"/>
  <c r="P5334" i="12"/>
  <c r="Q5334" i="12"/>
  <c r="N5335" i="12"/>
  <c r="O5335" i="12"/>
  <c r="P5335" i="12"/>
  <c r="Q5335" i="12"/>
  <c r="N5336" i="12"/>
  <c r="O5336" i="12"/>
  <c r="P5336" i="12"/>
  <c r="Q5336" i="12"/>
  <c r="N5337" i="12"/>
  <c r="O5337" i="12" s="1"/>
  <c r="P5337" i="12"/>
  <c r="Q5337" i="12"/>
  <c r="N5338" i="12"/>
  <c r="O5338" i="12"/>
  <c r="P5338" i="12"/>
  <c r="Q5338" i="12"/>
  <c r="N5339" i="12"/>
  <c r="O5339" i="12" s="1"/>
  <c r="P5339" i="12"/>
  <c r="Q5339" i="12"/>
  <c r="N5340" i="12"/>
  <c r="O5340" i="12" s="1"/>
  <c r="P5340" i="12"/>
  <c r="Q5340" i="12"/>
  <c r="N5341" i="12"/>
  <c r="O5341" i="12" s="1"/>
  <c r="P5341" i="12"/>
  <c r="Q5341" i="12"/>
  <c r="N5342" i="12"/>
  <c r="O5342" i="12" s="1"/>
  <c r="P5342" i="12"/>
  <c r="Q5342" i="12"/>
  <c r="N5343" i="12"/>
  <c r="O5343" i="12" s="1"/>
  <c r="P5343" i="12"/>
  <c r="Q5343" i="12"/>
  <c r="N5344" i="12"/>
  <c r="O5344" i="12" s="1"/>
  <c r="P5344" i="12"/>
  <c r="Q5344" i="12"/>
  <c r="N5345" i="12"/>
  <c r="O5345" i="12"/>
  <c r="P5345" i="12"/>
  <c r="Q5345" i="12"/>
  <c r="N5346" i="12"/>
  <c r="O5346" i="12" s="1"/>
  <c r="P5346" i="12"/>
  <c r="Q5346" i="12"/>
  <c r="N5347" i="12"/>
  <c r="O5347" i="12"/>
  <c r="P5347" i="12"/>
  <c r="Q5347" i="12"/>
  <c r="N5348" i="12"/>
  <c r="O5348" i="12"/>
  <c r="P5348" i="12"/>
  <c r="Q5348" i="12"/>
  <c r="N5349" i="12"/>
  <c r="O5349" i="12" s="1"/>
  <c r="P5349" i="12"/>
  <c r="Q5349" i="12"/>
  <c r="N5350" i="12"/>
  <c r="O5350" i="12" s="1"/>
  <c r="P5350" i="12"/>
  <c r="Q5350" i="12"/>
  <c r="N5351" i="12"/>
  <c r="O5351" i="12" s="1"/>
  <c r="P5351" i="12"/>
  <c r="Q5351" i="12"/>
  <c r="N5352" i="12"/>
  <c r="O5352" i="12" s="1"/>
  <c r="P5352" i="12"/>
  <c r="Q5352" i="12"/>
  <c r="N5353" i="12"/>
  <c r="O5353" i="12" s="1"/>
  <c r="P5353" i="12"/>
  <c r="Q5353" i="12"/>
  <c r="N5354" i="12"/>
  <c r="O5354" i="12"/>
  <c r="P5354" i="12"/>
  <c r="Q5354" i="12"/>
  <c r="N5355" i="12"/>
  <c r="O5355" i="12" s="1"/>
  <c r="P5355" i="12"/>
  <c r="Q5355" i="12"/>
  <c r="N5356" i="12"/>
  <c r="O5356" i="12"/>
  <c r="P5356" i="12"/>
  <c r="Q5356" i="12"/>
  <c r="N5357" i="12"/>
  <c r="O5357" i="12" s="1"/>
  <c r="P5357" i="12"/>
  <c r="Q5357" i="12"/>
  <c r="N5358" i="12"/>
  <c r="O5358" i="12" s="1"/>
  <c r="P5358" i="12"/>
  <c r="Q5358" i="12"/>
  <c r="N5359" i="12"/>
  <c r="O5359" i="12"/>
  <c r="P5359" i="12"/>
  <c r="Q5359" i="12"/>
  <c r="N5360" i="12"/>
  <c r="O5360" i="12" s="1"/>
  <c r="P5360" i="12"/>
  <c r="Q5360" i="12"/>
  <c r="N5361" i="12"/>
  <c r="O5361" i="12" s="1"/>
  <c r="P5361" i="12"/>
  <c r="Q5361" i="12"/>
  <c r="N5362" i="12"/>
  <c r="O5362" i="12"/>
  <c r="P5362" i="12"/>
  <c r="Q5362" i="12"/>
  <c r="N5363" i="12"/>
  <c r="O5363" i="12"/>
  <c r="P5363" i="12"/>
  <c r="Q5363" i="12"/>
  <c r="N5364" i="12"/>
  <c r="O5364" i="12" s="1"/>
  <c r="P5364" i="12"/>
  <c r="Q5364" i="12"/>
  <c r="N5365" i="12"/>
  <c r="O5365" i="12"/>
  <c r="P5365" i="12"/>
  <c r="Q5365" i="12"/>
  <c r="N5366" i="12"/>
  <c r="O5366" i="12" s="1"/>
  <c r="P5366" i="12"/>
  <c r="Q5366" i="12"/>
  <c r="N5367" i="12"/>
  <c r="O5367" i="12" s="1"/>
  <c r="P5367" i="12"/>
  <c r="Q5367" i="12"/>
  <c r="N5368" i="12"/>
  <c r="O5368" i="12" s="1"/>
  <c r="P5368" i="12"/>
  <c r="Q5368" i="12"/>
  <c r="N5369" i="12"/>
  <c r="O5369" i="12"/>
  <c r="P5369" i="12"/>
  <c r="Q5369" i="12"/>
  <c r="N5370" i="12"/>
  <c r="O5370" i="12" s="1"/>
  <c r="P5370" i="12"/>
  <c r="Q5370" i="12"/>
  <c r="N5371" i="12"/>
  <c r="O5371" i="12"/>
  <c r="P5371" i="12"/>
  <c r="Q5371" i="12"/>
  <c r="N5372" i="12"/>
  <c r="O5372" i="12"/>
  <c r="P5372" i="12"/>
  <c r="Q5372" i="12"/>
  <c r="N5373" i="12"/>
  <c r="O5373" i="12" s="1"/>
  <c r="P5373" i="12"/>
  <c r="Q5373" i="12"/>
  <c r="N5374" i="12"/>
  <c r="O5374" i="12"/>
  <c r="P5374" i="12"/>
  <c r="Q5374" i="12"/>
  <c r="N5375" i="12"/>
  <c r="O5375" i="12" s="1"/>
  <c r="P5375" i="12"/>
  <c r="Q5375" i="12"/>
  <c r="N5376" i="12"/>
  <c r="O5376" i="12" s="1"/>
  <c r="P5376" i="12"/>
  <c r="Q5376" i="12"/>
  <c r="N5377" i="12"/>
  <c r="O5377" i="12"/>
  <c r="P5377" i="12"/>
  <c r="Q5377" i="12"/>
  <c r="N5378" i="12"/>
  <c r="O5378" i="12" s="1"/>
  <c r="P5378" i="12"/>
  <c r="Q5378" i="12"/>
  <c r="N5379" i="12"/>
  <c r="O5379" i="12" s="1"/>
  <c r="P5379" i="12"/>
  <c r="Q5379" i="12"/>
  <c r="N5380" i="12"/>
  <c r="O5380" i="12" s="1"/>
  <c r="P5380" i="12"/>
  <c r="Q5380" i="12"/>
  <c r="N5381" i="12"/>
  <c r="O5381" i="12" s="1"/>
  <c r="P5381" i="12"/>
  <c r="Q5381" i="12"/>
  <c r="N5382" i="12"/>
  <c r="O5382" i="12" s="1"/>
  <c r="P5382" i="12"/>
  <c r="Q5382" i="12"/>
  <c r="N5383" i="12"/>
  <c r="O5383" i="12"/>
  <c r="P5383" i="12"/>
  <c r="Q5383" i="12"/>
  <c r="N5384" i="12"/>
  <c r="O5384" i="12" s="1"/>
  <c r="P5384" i="12"/>
  <c r="Q5384" i="12"/>
  <c r="N5385" i="12"/>
  <c r="O5385" i="12" s="1"/>
  <c r="P5385" i="12"/>
  <c r="Q5385" i="12"/>
  <c r="N5386" i="12"/>
  <c r="O5386" i="12"/>
  <c r="P5386" i="12"/>
  <c r="Q5386" i="12"/>
  <c r="N5387" i="12"/>
  <c r="O5387" i="12" s="1"/>
  <c r="P5387" i="12"/>
  <c r="Q5387" i="12"/>
  <c r="N5388" i="12"/>
  <c r="O5388" i="12" s="1"/>
  <c r="P5388" i="12"/>
  <c r="Q5388" i="12"/>
  <c r="N5389" i="12"/>
  <c r="O5389" i="12" s="1"/>
  <c r="P5389" i="12"/>
  <c r="Q5389" i="12"/>
  <c r="N5390" i="12"/>
  <c r="O5390" i="12"/>
  <c r="P5390" i="12"/>
  <c r="Q5390" i="12"/>
  <c r="N5391" i="12"/>
  <c r="O5391" i="12" s="1"/>
  <c r="P5391" i="12"/>
  <c r="Q5391" i="12"/>
  <c r="N5392" i="12"/>
  <c r="O5392" i="12"/>
  <c r="P5392" i="12"/>
  <c r="Q5392" i="12"/>
  <c r="N5393" i="12"/>
  <c r="O5393" i="12"/>
  <c r="P5393" i="12"/>
  <c r="Q5393" i="12"/>
  <c r="N5394" i="12"/>
  <c r="O5394" i="12" s="1"/>
  <c r="P5394" i="12"/>
  <c r="Q5394" i="12"/>
  <c r="N5395" i="12"/>
  <c r="O5395" i="12"/>
  <c r="P5395" i="12"/>
  <c r="Q5395" i="12"/>
  <c r="N5396" i="12"/>
  <c r="O5396" i="12" s="1"/>
  <c r="P5396" i="12"/>
  <c r="Q5396" i="12"/>
  <c r="N5397" i="12"/>
  <c r="O5397" i="12" s="1"/>
  <c r="P5397" i="12"/>
  <c r="Q5397" i="12"/>
  <c r="N5398" i="12"/>
  <c r="O5398" i="12" s="1"/>
  <c r="P5398" i="12"/>
  <c r="Q5398" i="12"/>
  <c r="N5399" i="12"/>
  <c r="O5399" i="12"/>
  <c r="P5399" i="12"/>
  <c r="Q5399" i="12"/>
  <c r="N5400" i="12"/>
  <c r="O5400" i="12" s="1"/>
  <c r="P5400" i="12"/>
  <c r="Q5400" i="12"/>
  <c r="N5401" i="12"/>
  <c r="O5401" i="12" s="1"/>
  <c r="P5401" i="12"/>
  <c r="Q5401" i="12"/>
  <c r="N5402" i="12"/>
  <c r="O5402" i="12" s="1"/>
  <c r="P5402" i="12"/>
  <c r="Q5402" i="12"/>
  <c r="N5403" i="12"/>
  <c r="O5403" i="12" s="1"/>
  <c r="P5403" i="12"/>
  <c r="Q5403" i="12"/>
  <c r="N5404" i="12"/>
  <c r="O5404" i="12"/>
  <c r="P5404" i="12"/>
  <c r="Q5404" i="12"/>
  <c r="N5405" i="12"/>
  <c r="O5405" i="12" s="1"/>
  <c r="P5405" i="12"/>
  <c r="Q5405" i="12"/>
  <c r="N5406" i="12"/>
  <c r="O5406" i="12" s="1"/>
  <c r="P5406" i="12"/>
  <c r="Q5406" i="12"/>
  <c r="N5407" i="12"/>
  <c r="O5407" i="12"/>
  <c r="P5407" i="12"/>
  <c r="Q5407" i="12"/>
  <c r="N5408" i="12"/>
  <c r="O5408" i="12"/>
  <c r="P5408" i="12"/>
  <c r="Q5408" i="12"/>
  <c r="N5409" i="12"/>
  <c r="O5409" i="12" s="1"/>
  <c r="P5409" i="12"/>
  <c r="Q5409" i="12"/>
  <c r="N5410" i="12"/>
  <c r="O5410" i="12"/>
  <c r="P5410" i="12"/>
  <c r="Q5410" i="12"/>
  <c r="N5411" i="12"/>
  <c r="O5411" i="12" s="1"/>
  <c r="P5411" i="12"/>
  <c r="Q5411" i="12"/>
  <c r="N5412" i="12"/>
  <c r="O5412" i="12" s="1"/>
  <c r="P5412" i="12"/>
  <c r="Q5412" i="12"/>
  <c r="N5413" i="12"/>
  <c r="O5413" i="12"/>
  <c r="P5413" i="12"/>
  <c r="Q5413" i="12"/>
  <c r="N5414" i="12"/>
  <c r="O5414" i="12" s="1"/>
  <c r="P5414" i="12"/>
  <c r="Q5414" i="12"/>
  <c r="N5415" i="12"/>
  <c r="O5415" i="12" s="1"/>
  <c r="P5415" i="12"/>
  <c r="Q5415" i="12"/>
  <c r="N5416" i="12"/>
  <c r="O5416" i="12"/>
  <c r="P5416" i="12"/>
  <c r="Q5416" i="12"/>
  <c r="N5417" i="12"/>
  <c r="O5417" i="12"/>
  <c r="P5417" i="12"/>
  <c r="Q5417" i="12"/>
  <c r="N5418" i="12"/>
  <c r="O5418" i="12" s="1"/>
  <c r="P5418" i="12"/>
  <c r="Q5418" i="12"/>
  <c r="N5419" i="12"/>
  <c r="O5419" i="12"/>
  <c r="P5419" i="12"/>
  <c r="Q5419" i="12"/>
  <c r="N5420" i="12"/>
  <c r="O5420" i="12" s="1"/>
  <c r="P5420" i="12"/>
  <c r="Q5420" i="12"/>
  <c r="N5421" i="12"/>
  <c r="O5421" i="12" s="1"/>
  <c r="P5421" i="12"/>
  <c r="Q5421" i="12"/>
  <c r="N5422" i="12"/>
  <c r="O5422" i="12" s="1"/>
  <c r="P5422" i="12"/>
  <c r="Q5422" i="12"/>
  <c r="N5423" i="12"/>
  <c r="O5423" i="12"/>
  <c r="P5423" i="12"/>
  <c r="Q5423" i="12"/>
  <c r="N5424" i="12"/>
  <c r="O5424" i="12" s="1"/>
  <c r="P5424" i="12"/>
  <c r="Q5424" i="12"/>
  <c r="N5425" i="12"/>
  <c r="O5425" i="12" s="1"/>
  <c r="P5425" i="12"/>
  <c r="Q5425" i="12"/>
  <c r="N5426" i="12"/>
  <c r="O5426" i="12"/>
  <c r="P5426" i="12"/>
  <c r="Q5426" i="12"/>
  <c r="N5427" i="12"/>
  <c r="O5427" i="12" s="1"/>
  <c r="P5427" i="12"/>
  <c r="Q5427" i="12"/>
  <c r="N5428" i="12"/>
  <c r="O5428" i="12" s="1"/>
  <c r="P5428" i="12"/>
  <c r="Q5428" i="12"/>
  <c r="N5429" i="12"/>
  <c r="O5429" i="12" s="1"/>
  <c r="P5429" i="12"/>
  <c r="Q5429" i="12"/>
  <c r="N5430" i="12"/>
  <c r="O5430" i="12" s="1"/>
  <c r="P5430" i="12"/>
  <c r="Q5430" i="12"/>
  <c r="N5431" i="12"/>
  <c r="O5431" i="12" s="1"/>
  <c r="P5431" i="12"/>
  <c r="Q5431" i="12"/>
  <c r="N5432" i="12"/>
  <c r="O5432" i="12" s="1"/>
  <c r="P5432" i="12"/>
  <c r="Q5432" i="12"/>
  <c r="N5433" i="12"/>
  <c r="O5433" i="12" s="1"/>
  <c r="P5433" i="12"/>
  <c r="Q5433" i="12"/>
  <c r="N5434" i="12"/>
  <c r="O5434" i="12" s="1"/>
  <c r="P5434" i="12"/>
  <c r="Q5434" i="12"/>
  <c r="N5435" i="12"/>
  <c r="O5435" i="12"/>
  <c r="P5435" i="12"/>
  <c r="Q5435" i="12"/>
  <c r="N5436" i="12"/>
  <c r="O5436" i="12" s="1"/>
  <c r="P5436" i="12"/>
  <c r="Q5436" i="12"/>
  <c r="N5437" i="12"/>
  <c r="O5437" i="12" s="1"/>
  <c r="P5437" i="12"/>
  <c r="Q5437" i="12"/>
  <c r="N5438" i="12"/>
  <c r="O5438" i="12"/>
  <c r="P5438" i="12"/>
  <c r="Q5438" i="12"/>
  <c r="N5439" i="12"/>
  <c r="O5439" i="12" s="1"/>
  <c r="P5439" i="12"/>
  <c r="Q5439" i="12"/>
  <c r="N5440" i="12"/>
  <c r="O5440" i="12"/>
  <c r="P5440" i="12"/>
  <c r="Q5440" i="12"/>
  <c r="N5441" i="12"/>
  <c r="O5441" i="12" s="1"/>
  <c r="P5441" i="12"/>
  <c r="Q5441" i="12"/>
  <c r="N5442" i="12"/>
  <c r="O5442" i="12" s="1"/>
  <c r="P5442" i="12"/>
  <c r="Q5442" i="12"/>
  <c r="N5443" i="12"/>
  <c r="O5443" i="12" s="1"/>
  <c r="P5443" i="12"/>
  <c r="Q5443" i="12"/>
  <c r="N5444" i="12"/>
  <c r="O5444" i="12" s="1"/>
  <c r="P5444" i="12"/>
  <c r="Q5444" i="12"/>
  <c r="N5445" i="12"/>
  <c r="O5445" i="12" s="1"/>
  <c r="P5445" i="12"/>
  <c r="Q5445" i="12"/>
  <c r="N5446" i="12"/>
  <c r="O5446" i="12"/>
  <c r="P5446" i="12"/>
  <c r="Q5446" i="12"/>
  <c r="N5447" i="12"/>
  <c r="O5447" i="12" s="1"/>
  <c r="P5447" i="12"/>
  <c r="Q5447" i="12"/>
  <c r="N5448" i="12"/>
  <c r="O5448" i="12" s="1"/>
  <c r="P5448" i="12"/>
  <c r="Q5448" i="12"/>
  <c r="N5449" i="12"/>
  <c r="O5449" i="12"/>
  <c r="P5449" i="12"/>
  <c r="Q5449" i="12"/>
  <c r="N5450" i="12"/>
  <c r="O5450" i="12"/>
  <c r="P5450" i="12"/>
  <c r="Q5450" i="12"/>
  <c r="N5451" i="12"/>
  <c r="O5451" i="12" s="1"/>
  <c r="P5451" i="12"/>
  <c r="Q5451" i="12"/>
  <c r="N5452" i="12"/>
  <c r="O5452" i="12"/>
  <c r="P5452" i="12"/>
  <c r="Q5452" i="12"/>
  <c r="N5453" i="12"/>
  <c r="O5453" i="12"/>
  <c r="P5453" i="12"/>
  <c r="Q5453" i="12"/>
  <c r="N5454" i="12"/>
  <c r="O5454" i="12" s="1"/>
  <c r="P5454" i="12"/>
  <c r="Q5454" i="12"/>
  <c r="N5455" i="12"/>
  <c r="O5455" i="12" s="1"/>
  <c r="P5455" i="12"/>
  <c r="Q5455" i="12"/>
  <c r="N5456" i="12"/>
  <c r="O5456" i="12" s="1"/>
  <c r="P5456" i="12"/>
  <c r="Q5456" i="12"/>
  <c r="N5457" i="12"/>
  <c r="O5457" i="12" s="1"/>
  <c r="P5457" i="12"/>
  <c r="Q5457" i="12"/>
  <c r="N5458" i="12"/>
  <c r="O5458" i="12"/>
  <c r="P5458" i="12"/>
  <c r="Q5458" i="12"/>
  <c r="N5459" i="12"/>
  <c r="O5459" i="12"/>
  <c r="P5459" i="12"/>
  <c r="Q5459" i="12"/>
  <c r="N5460" i="12"/>
  <c r="O5460" i="12" s="1"/>
  <c r="P5460" i="12"/>
  <c r="Q5460" i="12"/>
  <c r="N5461" i="12"/>
  <c r="O5461" i="12" s="1"/>
  <c r="P5461" i="12"/>
  <c r="Q5461" i="12"/>
  <c r="N5462" i="12"/>
  <c r="O5462" i="12"/>
  <c r="P5462" i="12"/>
  <c r="Q5462" i="12"/>
  <c r="N5463" i="12"/>
  <c r="O5463" i="12" s="1"/>
  <c r="P5463" i="12"/>
  <c r="Q5463" i="12"/>
  <c r="N5464" i="12"/>
  <c r="O5464" i="12" s="1"/>
  <c r="P5464" i="12"/>
  <c r="Q5464" i="12"/>
  <c r="N5465" i="12"/>
  <c r="O5465" i="12" s="1"/>
  <c r="P5465" i="12"/>
  <c r="Q5465" i="12"/>
  <c r="N5466" i="12"/>
  <c r="O5466" i="12" s="1"/>
  <c r="P5466" i="12"/>
  <c r="Q5466" i="12"/>
  <c r="N5467" i="12"/>
  <c r="O5467" i="12"/>
  <c r="P5467" i="12"/>
  <c r="Q5467" i="12"/>
  <c r="N5468" i="12"/>
  <c r="O5468" i="12" s="1"/>
  <c r="P5468" i="12"/>
  <c r="Q5468" i="12"/>
  <c r="N5469" i="12"/>
  <c r="O5469" i="12" s="1"/>
  <c r="P5469" i="12"/>
  <c r="Q5469" i="12"/>
  <c r="N5470" i="12"/>
  <c r="O5470" i="12"/>
  <c r="P5470" i="12"/>
  <c r="Q5470" i="12"/>
  <c r="N5471" i="12"/>
  <c r="O5471" i="12" s="1"/>
  <c r="P5471" i="12"/>
  <c r="Q5471" i="12"/>
  <c r="N5472" i="12"/>
  <c r="O5472" i="12" s="1"/>
  <c r="P5472" i="12"/>
  <c r="Q5472" i="12"/>
  <c r="N5473" i="12"/>
  <c r="O5473" i="12"/>
  <c r="P5473" i="12"/>
  <c r="Q5473" i="12"/>
  <c r="N5474" i="12"/>
  <c r="O5474" i="12"/>
  <c r="P5474" i="12"/>
  <c r="Q5474" i="12"/>
  <c r="N5475" i="12"/>
  <c r="O5475" i="12" s="1"/>
  <c r="P5475" i="12"/>
  <c r="Q5475" i="12"/>
  <c r="N5476" i="12"/>
  <c r="O5476" i="12" s="1"/>
  <c r="P5476" i="12"/>
  <c r="Q5476" i="12"/>
  <c r="N5477" i="12"/>
  <c r="O5477" i="12" s="1"/>
  <c r="P5477" i="12"/>
  <c r="Q5477" i="12"/>
  <c r="N5478" i="12"/>
  <c r="O5478" i="12" s="1"/>
  <c r="P5478" i="12"/>
  <c r="Q5478" i="12"/>
  <c r="N5479" i="12"/>
  <c r="O5479" i="12"/>
  <c r="P5479" i="12"/>
  <c r="Q5479" i="12"/>
  <c r="N5480" i="12"/>
  <c r="O5480" i="12" s="1"/>
  <c r="P5480" i="12"/>
  <c r="Q5480" i="12"/>
  <c r="N5481" i="12"/>
  <c r="O5481" i="12"/>
  <c r="P5481" i="12"/>
  <c r="Q5481" i="12"/>
  <c r="N5482" i="12"/>
  <c r="O5482" i="12" s="1"/>
  <c r="P5482" i="12"/>
  <c r="Q5482" i="12"/>
  <c r="N5483" i="12"/>
  <c r="O5483" i="12"/>
  <c r="P5483" i="12"/>
  <c r="Q5483" i="12"/>
  <c r="N5484" i="12"/>
  <c r="O5484" i="12" s="1"/>
  <c r="P5484" i="12"/>
  <c r="Q5484" i="12"/>
  <c r="N5485" i="12"/>
  <c r="O5485" i="12"/>
  <c r="P5485" i="12"/>
  <c r="Q5485" i="12"/>
  <c r="N5486" i="12"/>
  <c r="O5486" i="12"/>
  <c r="P5486" i="12"/>
  <c r="Q5486" i="12"/>
  <c r="N5487" i="12"/>
  <c r="O5487" i="12" s="1"/>
  <c r="P5487" i="12"/>
  <c r="Q5487" i="12"/>
  <c r="N5488" i="12"/>
  <c r="O5488" i="12" s="1"/>
  <c r="P5488" i="12"/>
  <c r="Q5488" i="12"/>
  <c r="N5489" i="12"/>
  <c r="O5489" i="12" s="1"/>
  <c r="P5489" i="12"/>
  <c r="Q5489" i="12"/>
  <c r="N5490" i="12"/>
  <c r="O5490" i="12" s="1"/>
  <c r="P5490" i="12"/>
  <c r="Q5490" i="12"/>
  <c r="N5491" i="12"/>
  <c r="O5491" i="12"/>
  <c r="P5491" i="12"/>
  <c r="Q5491" i="12"/>
  <c r="N5492" i="12"/>
  <c r="O5492" i="12"/>
  <c r="P5492" i="12"/>
  <c r="Q5492" i="12"/>
  <c r="N5493" i="12"/>
  <c r="O5493" i="12" s="1"/>
  <c r="P5493" i="12"/>
  <c r="Q5493" i="12"/>
  <c r="N5494" i="12"/>
  <c r="O5494" i="12"/>
  <c r="P5494" i="12"/>
  <c r="Q5494" i="12"/>
  <c r="N5495" i="12"/>
  <c r="O5495" i="12"/>
  <c r="P5495" i="12"/>
  <c r="Q5495" i="12"/>
  <c r="N5496" i="12"/>
  <c r="O5496" i="12" s="1"/>
  <c r="P5496" i="12"/>
  <c r="Q5496" i="12"/>
  <c r="N5497" i="12"/>
  <c r="O5497" i="12"/>
  <c r="P5497" i="12"/>
  <c r="Q5497" i="12"/>
  <c r="N5498" i="12"/>
  <c r="O5498" i="12"/>
  <c r="P5498" i="12"/>
  <c r="Q5498" i="12"/>
  <c r="N5499" i="12"/>
  <c r="O5499" i="12" s="1"/>
  <c r="P5499" i="12"/>
  <c r="Q5499" i="12"/>
  <c r="N5500" i="12"/>
  <c r="O5500" i="12" s="1"/>
  <c r="P5500" i="12"/>
  <c r="Q5500" i="12"/>
  <c r="N5501" i="12"/>
  <c r="O5501" i="12"/>
  <c r="P5501" i="12"/>
  <c r="Q5501" i="12"/>
  <c r="N5502" i="12"/>
  <c r="O5502" i="12" s="1"/>
  <c r="P5502" i="12"/>
  <c r="Q5502" i="12"/>
  <c r="N5503" i="12"/>
  <c r="O5503" i="12" s="1"/>
  <c r="P5503" i="12"/>
  <c r="Q5503" i="12"/>
  <c r="N5504" i="12"/>
  <c r="O5504" i="12" s="1"/>
  <c r="P5504" i="12"/>
  <c r="Q5504" i="12"/>
  <c r="N5505" i="12"/>
  <c r="O5505" i="12" s="1"/>
  <c r="P5505" i="12"/>
  <c r="Q5505" i="12"/>
  <c r="N5506" i="12"/>
  <c r="O5506" i="12"/>
  <c r="P5506" i="12"/>
  <c r="Q5506" i="12"/>
  <c r="N5507" i="12"/>
  <c r="O5507" i="12" s="1"/>
  <c r="P5507" i="12"/>
  <c r="Q5507" i="12"/>
  <c r="N5508" i="12"/>
  <c r="O5508" i="12"/>
  <c r="P5508" i="12"/>
  <c r="Q5508" i="12"/>
  <c r="N5509" i="12"/>
  <c r="O5509" i="12" s="1"/>
  <c r="P5509" i="12"/>
  <c r="Q5509" i="12"/>
  <c r="N5510" i="12"/>
  <c r="O5510" i="12"/>
  <c r="P5510" i="12"/>
  <c r="Q5510" i="12"/>
  <c r="N5511" i="12"/>
  <c r="O5511" i="12" s="1"/>
  <c r="P5511" i="12"/>
  <c r="Q5511" i="12"/>
  <c r="N5512" i="12"/>
  <c r="O5512" i="12" s="1"/>
  <c r="P5512" i="12"/>
  <c r="Q5512" i="12"/>
  <c r="N5513" i="12"/>
  <c r="O5513" i="12" s="1"/>
  <c r="P5513" i="12"/>
  <c r="Q5513" i="12"/>
  <c r="N5514" i="12"/>
  <c r="O5514" i="12" s="1"/>
  <c r="P5514" i="12"/>
  <c r="Q5514" i="12"/>
  <c r="N5515" i="12"/>
  <c r="O5515" i="12" s="1"/>
  <c r="P5515" i="12"/>
  <c r="Q5515" i="12"/>
  <c r="N5516" i="12"/>
  <c r="O5516" i="12"/>
  <c r="P5516" i="12"/>
  <c r="Q5516" i="12"/>
  <c r="N5517" i="12"/>
  <c r="O5517" i="12"/>
  <c r="P5517" i="12"/>
  <c r="Q5517" i="12"/>
  <c r="N5518" i="12"/>
  <c r="O5518" i="12"/>
  <c r="P5518" i="12"/>
  <c r="Q5518" i="12"/>
  <c r="N5519" i="12"/>
  <c r="O5519" i="12"/>
  <c r="P5519" i="12"/>
  <c r="Q5519" i="12"/>
  <c r="N5520" i="12"/>
  <c r="O5520" i="12"/>
  <c r="P5520" i="12"/>
  <c r="Q5520" i="12"/>
  <c r="N5521" i="12"/>
  <c r="O5521" i="12"/>
  <c r="P5521" i="12"/>
  <c r="Q5521" i="12"/>
  <c r="N5522" i="12"/>
  <c r="O5522" i="12"/>
  <c r="P5522" i="12"/>
  <c r="Q5522" i="12"/>
  <c r="N5523" i="12"/>
  <c r="O5523" i="12"/>
  <c r="P5523" i="12"/>
  <c r="Q5523" i="12"/>
  <c r="N5524" i="12"/>
  <c r="O5524" i="12"/>
  <c r="P5524" i="12"/>
  <c r="Q5524" i="12"/>
  <c r="N5525" i="12"/>
  <c r="O5525" i="12"/>
  <c r="P5525" i="12"/>
  <c r="Q5525" i="12"/>
  <c r="N5526" i="12"/>
  <c r="O5526" i="12"/>
  <c r="P5526" i="12"/>
  <c r="Q5526" i="12"/>
  <c r="N5527" i="12"/>
  <c r="O5527" i="12"/>
  <c r="P5527" i="12"/>
  <c r="Q5527" i="12"/>
  <c r="N5528" i="12"/>
  <c r="O5528" i="12"/>
  <c r="P5528" i="12"/>
  <c r="Q5528" i="12"/>
  <c r="N5529" i="12"/>
  <c r="O5529" i="12"/>
  <c r="P5529" i="12"/>
  <c r="Q5529" i="12"/>
  <c r="N5530" i="12"/>
  <c r="O5530" i="12"/>
  <c r="P5530" i="12"/>
  <c r="Q5530" i="12"/>
  <c r="N5531" i="12"/>
  <c r="O5531" i="12" s="1"/>
  <c r="P5531" i="12"/>
  <c r="Q5531" i="12"/>
  <c r="N5532" i="12"/>
  <c r="O5532" i="12"/>
  <c r="P5532" i="12"/>
  <c r="Q5532" i="12"/>
  <c r="N5533" i="12"/>
  <c r="O5533" i="12" s="1"/>
  <c r="P5533" i="12"/>
  <c r="Q5533" i="12"/>
  <c r="N5534" i="12"/>
  <c r="O5534" i="12"/>
  <c r="P5534" i="12"/>
  <c r="Q5534" i="12"/>
  <c r="N5535" i="12"/>
  <c r="O5535" i="12"/>
  <c r="P5535" i="12"/>
  <c r="Q5535" i="12"/>
  <c r="N5536" i="12"/>
  <c r="O5536" i="12"/>
  <c r="P5536" i="12"/>
  <c r="Q5536" i="12"/>
  <c r="N5537" i="12"/>
  <c r="O5537" i="12" s="1"/>
  <c r="P5537" i="12"/>
  <c r="Q5537" i="12"/>
  <c r="N5538" i="12"/>
  <c r="O5538" i="12"/>
  <c r="P5538" i="12"/>
  <c r="Q5538" i="12"/>
  <c r="N5539" i="12"/>
  <c r="O5539" i="12"/>
  <c r="P5539" i="12"/>
  <c r="Q5539" i="12"/>
  <c r="N5540" i="12"/>
  <c r="O5540" i="12"/>
  <c r="P5540" i="12"/>
  <c r="Q5540" i="12"/>
  <c r="N5541" i="12"/>
  <c r="O5541" i="12" s="1"/>
  <c r="P5541" i="12"/>
  <c r="Q5541" i="12"/>
  <c r="N5542" i="12"/>
  <c r="O5542" i="12"/>
  <c r="P5542" i="12"/>
  <c r="Q5542" i="12"/>
  <c r="N5543" i="12"/>
  <c r="O5543" i="12"/>
  <c r="P5543" i="12"/>
  <c r="Q5543" i="12"/>
  <c r="N5544" i="12"/>
  <c r="O5544" i="12"/>
  <c r="P5544" i="12"/>
  <c r="Q5544" i="12"/>
  <c r="N5545" i="12"/>
  <c r="O5545" i="12" s="1"/>
  <c r="P5545" i="12"/>
  <c r="Q5545" i="12"/>
  <c r="N5546" i="12"/>
  <c r="O5546" i="12"/>
  <c r="P5546" i="12"/>
  <c r="Q5546" i="12"/>
  <c r="N5547" i="12"/>
  <c r="O5547" i="12" s="1"/>
  <c r="P5547" i="12"/>
  <c r="Q5547" i="12"/>
  <c r="N5548" i="12"/>
  <c r="O5548" i="12"/>
  <c r="P5548" i="12"/>
  <c r="Q5548" i="12"/>
  <c r="N5549" i="12"/>
  <c r="O5549" i="12" s="1"/>
  <c r="P5549" i="12"/>
  <c r="Q5549" i="12"/>
  <c r="N5550" i="12"/>
  <c r="O5550" i="12"/>
  <c r="P5550" i="12"/>
  <c r="Q5550" i="12"/>
  <c r="N5551" i="12"/>
  <c r="O5551" i="12" s="1"/>
  <c r="P5551" i="12"/>
  <c r="Q5551" i="12"/>
  <c r="N5552" i="12"/>
  <c r="O5552" i="12"/>
  <c r="P5552" i="12"/>
  <c r="Q5552" i="12"/>
  <c r="N5553" i="12"/>
  <c r="O5553" i="12" s="1"/>
  <c r="P5553" i="12"/>
  <c r="Q5553" i="12"/>
  <c r="N5554" i="12"/>
  <c r="O5554" i="12"/>
  <c r="P5554" i="12"/>
  <c r="Q5554" i="12"/>
  <c r="N5555" i="12"/>
  <c r="O5555" i="12" s="1"/>
  <c r="P5555" i="12"/>
  <c r="Q5555" i="12"/>
  <c r="N5556" i="12"/>
  <c r="O5556" i="12"/>
  <c r="P5556" i="12"/>
  <c r="Q5556" i="12"/>
  <c r="N5557" i="12"/>
  <c r="O5557" i="12" s="1"/>
  <c r="P5557" i="12"/>
  <c r="Q5557" i="12"/>
  <c r="N5558" i="12"/>
  <c r="O5558" i="12"/>
  <c r="P5558" i="12"/>
  <c r="Q5558" i="12"/>
  <c r="N5559" i="12"/>
  <c r="O5559" i="12" s="1"/>
  <c r="P5559" i="12"/>
  <c r="Q5559" i="12"/>
  <c r="N5560" i="12"/>
  <c r="O5560" i="12"/>
  <c r="P5560" i="12"/>
  <c r="Q5560" i="12"/>
  <c r="N5561" i="12"/>
  <c r="O5561" i="12" s="1"/>
  <c r="P5561" i="12"/>
  <c r="Q5561" i="12"/>
  <c r="N5562" i="12"/>
  <c r="O5562" i="12"/>
  <c r="P5562" i="12"/>
  <c r="Q5562" i="12"/>
  <c r="N5563" i="12"/>
  <c r="O5563" i="12" s="1"/>
  <c r="P5563" i="12"/>
  <c r="Q5563" i="12"/>
  <c r="N5564" i="12"/>
  <c r="O5564" i="12"/>
  <c r="P5564" i="12"/>
  <c r="Q5564" i="12"/>
  <c r="N5565" i="12"/>
  <c r="O5565" i="12"/>
  <c r="P5565" i="12"/>
  <c r="Q5565" i="12"/>
  <c r="N5566" i="12"/>
  <c r="O5566" i="12"/>
  <c r="P5566" i="12"/>
  <c r="Q5566" i="12"/>
  <c r="N5567" i="12"/>
  <c r="O5567" i="12" s="1"/>
  <c r="P5567" i="12"/>
  <c r="Q5567" i="12"/>
  <c r="N5568" i="12"/>
  <c r="O5568" i="12"/>
  <c r="P5568" i="12"/>
  <c r="Q5568" i="12"/>
  <c r="N5569" i="12"/>
  <c r="O5569" i="12" s="1"/>
  <c r="P5569" i="12"/>
  <c r="Q5569" i="12"/>
  <c r="N5570" i="12"/>
  <c r="O5570" i="12"/>
  <c r="P5570" i="12"/>
  <c r="Q5570" i="12"/>
  <c r="N5571" i="12"/>
  <c r="O5571" i="12"/>
  <c r="P5571" i="12"/>
  <c r="Q5571" i="12"/>
  <c r="N5572" i="12"/>
  <c r="O5572" i="12"/>
  <c r="P5572" i="12"/>
  <c r="Q5572" i="12"/>
  <c r="N5573" i="12"/>
  <c r="O5573" i="12" s="1"/>
  <c r="P5573" i="12"/>
  <c r="Q5573" i="12"/>
  <c r="N5574" i="12"/>
  <c r="O5574" i="12"/>
  <c r="P5574" i="12"/>
  <c r="Q5574" i="12"/>
  <c r="N5575" i="12"/>
  <c r="O5575" i="12" s="1"/>
  <c r="P5575" i="12"/>
  <c r="Q5575" i="12"/>
  <c r="N5576" i="12"/>
  <c r="O5576" i="12"/>
  <c r="P5576" i="12"/>
  <c r="Q5576" i="12"/>
  <c r="N5577" i="12"/>
  <c r="O5577" i="12" s="1"/>
  <c r="P5577" i="12"/>
  <c r="Q5577" i="12"/>
  <c r="N5578" i="12"/>
  <c r="O5578" i="12"/>
  <c r="P5578" i="12"/>
  <c r="Q5578" i="12"/>
  <c r="N5579" i="12"/>
  <c r="O5579" i="12" s="1"/>
  <c r="P5579" i="12"/>
  <c r="Q5579" i="12"/>
  <c r="N5580" i="12"/>
  <c r="O5580" i="12"/>
  <c r="P5580" i="12"/>
  <c r="Q5580" i="12"/>
  <c r="N5581" i="12"/>
  <c r="O5581" i="12" s="1"/>
  <c r="P5581" i="12"/>
  <c r="Q5581" i="12"/>
  <c r="N5582" i="12"/>
  <c r="O5582" i="12"/>
  <c r="P5582" i="12"/>
  <c r="Q5582" i="12"/>
  <c r="N5583" i="12"/>
  <c r="O5583" i="12" s="1"/>
  <c r="P5583" i="12"/>
  <c r="Q5583" i="12"/>
  <c r="N5584" i="12"/>
  <c r="O5584" i="12"/>
  <c r="P5584" i="12"/>
  <c r="Q5584" i="12"/>
  <c r="N5585" i="12"/>
  <c r="O5585" i="12" s="1"/>
  <c r="P5585" i="12"/>
  <c r="Q5585" i="12"/>
  <c r="N5586" i="12"/>
  <c r="O5586" i="12"/>
  <c r="P5586" i="12"/>
  <c r="Q5586" i="12"/>
  <c r="N5587" i="12"/>
  <c r="O5587" i="12"/>
  <c r="P5587" i="12"/>
  <c r="Q5587" i="12"/>
  <c r="N5588" i="12"/>
  <c r="O5588" i="12"/>
  <c r="P5588" i="12"/>
  <c r="Q5588" i="12"/>
  <c r="N5589" i="12"/>
  <c r="O5589" i="12" s="1"/>
  <c r="P5589" i="12"/>
  <c r="Q5589" i="12"/>
  <c r="N5590" i="12"/>
  <c r="O5590" i="12"/>
  <c r="P5590" i="12"/>
  <c r="Q5590" i="12"/>
  <c r="N5591" i="12"/>
  <c r="O5591" i="12" s="1"/>
  <c r="P5591" i="12"/>
  <c r="Q5591" i="12"/>
  <c r="N5592" i="12"/>
  <c r="O5592" i="12"/>
  <c r="P5592" i="12"/>
  <c r="Q5592" i="12"/>
  <c r="N5593" i="12"/>
  <c r="O5593" i="12" s="1"/>
  <c r="P5593" i="12"/>
  <c r="Q5593" i="12"/>
  <c r="N5594" i="12"/>
  <c r="O5594" i="12"/>
  <c r="P5594" i="12"/>
  <c r="Q5594" i="12"/>
  <c r="N5595" i="12"/>
  <c r="O5595" i="12" s="1"/>
  <c r="P5595" i="12"/>
  <c r="Q5595" i="12"/>
  <c r="N5596" i="12"/>
  <c r="O5596" i="12"/>
  <c r="P5596" i="12"/>
  <c r="Q5596" i="12"/>
  <c r="N5597" i="12"/>
  <c r="O5597" i="12" s="1"/>
  <c r="P5597" i="12"/>
  <c r="Q5597" i="12"/>
  <c r="N5598" i="12"/>
  <c r="O5598" i="12"/>
  <c r="P5598" i="12"/>
  <c r="Q5598" i="12"/>
  <c r="N5599" i="12"/>
  <c r="O5599" i="12" s="1"/>
  <c r="P5599" i="12"/>
  <c r="Q5599" i="12"/>
  <c r="N5600" i="12"/>
  <c r="O5600" i="12"/>
  <c r="P5600" i="12"/>
  <c r="Q5600" i="12"/>
  <c r="N5601" i="12"/>
  <c r="O5601" i="12"/>
  <c r="P5601" i="12"/>
  <c r="Q5601" i="12"/>
  <c r="N5602" i="12"/>
  <c r="O5602" i="12"/>
  <c r="P5602" i="12"/>
  <c r="Q5602" i="12"/>
  <c r="N5603" i="12"/>
  <c r="O5603" i="12"/>
  <c r="P5603" i="12"/>
  <c r="Q5603" i="12"/>
  <c r="N5604" i="12"/>
  <c r="O5604" i="12"/>
  <c r="P5604" i="12"/>
  <c r="Q5604" i="12"/>
  <c r="N5605" i="12"/>
  <c r="O5605" i="12" s="1"/>
  <c r="P5605" i="12"/>
  <c r="Q5605" i="12"/>
  <c r="N5606" i="12"/>
  <c r="O5606" i="12"/>
  <c r="P5606" i="12"/>
  <c r="Q5606" i="12"/>
  <c r="N5607" i="12"/>
  <c r="O5607" i="12"/>
  <c r="P5607" i="12"/>
  <c r="Q5607" i="12"/>
  <c r="N5608" i="12"/>
  <c r="O5608" i="12"/>
  <c r="P5608" i="12"/>
  <c r="Q5608" i="12"/>
  <c r="N5609" i="12"/>
  <c r="O5609" i="12" s="1"/>
  <c r="P5609" i="12"/>
  <c r="Q5609" i="12"/>
  <c r="N5610" i="12"/>
  <c r="O5610" i="12"/>
  <c r="P5610" i="12"/>
  <c r="Q5610" i="12"/>
  <c r="N5611" i="12"/>
  <c r="O5611" i="12" s="1"/>
  <c r="P5611" i="12"/>
  <c r="Q5611" i="12"/>
  <c r="N5612" i="12"/>
  <c r="O5612" i="12"/>
  <c r="P5612" i="12"/>
  <c r="Q5612" i="12"/>
  <c r="N5613" i="12"/>
  <c r="O5613" i="12" s="1"/>
  <c r="P5613" i="12"/>
  <c r="Q5613" i="12"/>
  <c r="N5614" i="12"/>
  <c r="O5614" i="12"/>
  <c r="P5614" i="12"/>
  <c r="Q5614" i="12"/>
  <c r="N5615" i="12"/>
  <c r="O5615" i="12" s="1"/>
  <c r="P5615" i="12"/>
  <c r="Q5615" i="12"/>
  <c r="N5616" i="12"/>
  <c r="O5616" i="12"/>
  <c r="P5616" i="12"/>
  <c r="Q5616" i="12"/>
  <c r="N5617" i="12"/>
  <c r="O5617" i="12" s="1"/>
  <c r="P5617" i="12"/>
  <c r="Q5617" i="12"/>
  <c r="N5618" i="12"/>
  <c r="O5618" i="12"/>
  <c r="P5618" i="12"/>
  <c r="Q5618" i="12"/>
  <c r="N5619" i="12"/>
  <c r="O5619" i="12" s="1"/>
  <c r="P5619" i="12"/>
  <c r="Q5619" i="12"/>
  <c r="N5620" i="12"/>
  <c r="O5620" i="12"/>
  <c r="P5620" i="12"/>
  <c r="Q5620" i="12"/>
  <c r="N5621" i="12"/>
  <c r="O5621" i="12" s="1"/>
  <c r="P5621" i="12"/>
  <c r="Q5621" i="12"/>
  <c r="N5622" i="12"/>
  <c r="O5622" i="12"/>
  <c r="P5622" i="12"/>
  <c r="Q5622" i="12"/>
  <c r="N5623" i="12"/>
  <c r="O5623" i="12" s="1"/>
  <c r="P5623" i="12"/>
  <c r="Q5623" i="12"/>
  <c r="N5624" i="12"/>
  <c r="O5624" i="12"/>
  <c r="P5624" i="12"/>
  <c r="Q5624" i="12"/>
  <c r="N5625" i="12"/>
  <c r="O5625" i="12" s="1"/>
  <c r="P5625" i="12"/>
  <c r="Q5625" i="12"/>
  <c r="N5626" i="12"/>
  <c r="O5626" i="12"/>
  <c r="P5626" i="12"/>
  <c r="Q5626" i="12"/>
  <c r="N5627" i="12"/>
  <c r="O5627" i="12"/>
  <c r="P5627" i="12"/>
  <c r="Q5627" i="12"/>
  <c r="N5628" i="12"/>
  <c r="O5628" i="12"/>
  <c r="P5628" i="12"/>
  <c r="Q5628" i="12"/>
  <c r="N5629" i="12"/>
  <c r="O5629" i="12" s="1"/>
  <c r="P5629" i="12"/>
  <c r="Q5629" i="12"/>
  <c r="N5630" i="12"/>
  <c r="O5630" i="12"/>
  <c r="P5630" i="12"/>
  <c r="Q5630" i="12"/>
  <c r="N5631" i="12"/>
  <c r="O5631" i="12" s="1"/>
  <c r="P5631" i="12"/>
  <c r="Q5631" i="12"/>
  <c r="N5632" i="12"/>
  <c r="O5632" i="12"/>
  <c r="P5632" i="12"/>
  <c r="Q5632" i="12"/>
  <c r="N5633" i="12"/>
  <c r="O5633" i="12" s="1"/>
  <c r="P5633" i="12"/>
  <c r="Q5633" i="12"/>
  <c r="N5634" i="12"/>
  <c r="O5634" i="12"/>
  <c r="P5634" i="12"/>
  <c r="Q5634" i="12"/>
  <c r="N5635" i="12"/>
  <c r="O5635" i="12" s="1"/>
  <c r="P5635" i="12"/>
  <c r="Q5635" i="12"/>
  <c r="N5636" i="12"/>
  <c r="O5636" i="12"/>
  <c r="P5636" i="12"/>
  <c r="Q5636" i="12"/>
  <c r="N5637" i="12"/>
  <c r="O5637" i="12"/>
  <c r="P5637" i="12"/>
  <c r="Q5637" i="12"/>
  <c r="N5638" i="12"/>
  <c r="O5638" i="12"/>
  <c r="P5638" i="12"/>
  <c r="Q5638" i="12"/>
  <c r="N5639" i="12"/>
  <c r="O5639" i="12"/>
  <c r="P5639" i="12"/>
  <c r="Q5639" i="12"/>
  <c r="N5640" i="12"/>
  <c r="O5640" i="12"/>
  <c r="P5640" i="12"/>
  <c r="Q5640" i="12"/>
  <c r="N5641" i="12"/>
  <c r="O5641" i="12"/>
  <c r="P5641" i="12"/>
  <c r="Q5641" i="12"/>
  <c r="N5642" i="12"/>
  <c r="O5642" i="12"/>
  <c r="P5642" i="12"/>
  <c r="Q5642" i="12"/>
  <c r="N5643" i="12"/>
  <c r="O5643" i="12" s="1"/>
  <c r="P5643" i="12"/>
  <c r="Q5643" i="12"/>
  <c r="N5644" i="12"/>
  <c r="O5644" i="12"/>
  <c r="P5644" i="12"/>
  <c r="Q5644" i="12"/>
  <c r="N5645" i="12"/>
  <c r="O5645" i="12" s="1"/>
  <c r="P5645" i="12"/>
  <c r="Q5645" i="12"/>
  <c r="N5646" i="12"/>
  <c r="O5646" i="12"/>
  <c r="P5646" i="12"/>
  <c r="Q5646" i="12"/>
  <c r="N5647" i="12"/>
  <c r="O5647" i="12" s="1"/>
  <c r="P5647" i="12"/>
  <c r="Q5647" i="12"/>
  <c r="N5648" i="12"/>
  <c r="O5648" i="12"/>
  <c r="P5648" i="12"/>
  <c r="Q5648" i="12"/>
  <c r="N5649" i="12"/>
  <c r="O5649" i="12" s="1"/>
  <c r="P5649" i="12"/>
  <c r="Q5649" i="12"/>
  <c r="N5650" i="12"/>
  <c r="O5650" i="12"/>
  <c r="P5650" i="12"/>
  <c r="Q5650" i="12"/>
  <c r="N5651" i="12"/>
  <c r="O5651" i="12" s="1"/>
  <c r="P5651" i="12"/>
  <c r="Q5651" i="12"/>
  <c r="N5652" i="12"/>
  <c r="O5652" i="12"/>
  <c r="P5652" i="12"/>
  <c r="Q5652" i="12"/>
  <c r="N5653" i="12"/>
  <c r="O5653" i="12" s="1"/>
  <c r="P5653" i="12"/>
  <c r="Q5653" i="12"/>
  <c r="N5654" i="12"/>
  <c r="O5654" i="12"/>
  <c r="P5654" i="12"/>
  <c r="Q5654" i="12"/>
  <c r="N5655" i="12"/>
  <c r="O5655" i="12" s="1"/>
  <c r="P5655" i="12"/>
  <c r="Q5655" i="12"/>
  <c r="N5656" i="12"/>
  <c r="O5656" i="12"/>
  <c r="P5656" i="12"/>
  <c r="Q5656" i="12"/>
  <c r="N5657" i="12"/>
  <c r="O5657" i="12" s="1"/>
  <c r="P5657" i="12"/>
  <c r="Q5657" i="12"/>
  <c r="N5658" i="12"/>
  <c r="O5658" i="12"/>
  <c r="P5658" i="12"/>
  <c r="Q5658" i="12"/>
  <c r="N5659" i="12"/>
  <c r="O5659" i="12" s="1"/>
  <c r="P5659" i="12"/>
  <c r="Q5659" i="12"/>
  <c r="N5660" i="12"/>
  <c r="O5660" i="12"/>
  <c r="P5660" i="12"/>
  <c r="Q5660" i="12"/>
  <c r="N5661" i="12"/>
  <c r="O5661" i="12" s="1"/>
  <c r="P5661" i="12"/>
  <c r="Q5661" i="12"/>
  <c r="N5662" i="12"/>
  <c r="O5662" i="12"/>
  <c r="P5662" i="12"/>
  <c r="Q5662" i="12"/>
  <c r="N5663" i="12"/>
  <c r="O5663" i="12" s="1"/>
  <c r="P5663" i="12"/>
  <c r="Q5663" i="12"/>
  <c r="N5664" i="12"/>
  <c r="O5664" i="12"/>
  <c r="P5664" i="12"/>
  <c r="Q5664" i="12"/>
  <c r="N5665" i="12"/>
  <c r="O5665" i="12" s="1"/>
  <c r="P5665" i="12"/>
  <c r="Q5665" i="12"/>
  <c r="N5666" i="12"/>
  <c r="O5666" i="12"/>
  <c r="P5666" i="12"/>
  <c r="Q5666" i="12"/>
  <c r="N5667" i="12"/>
  <c r="O5667" i="12" s="1"/>
  <c r="P5667" i="12"/>
  <c r="Q5667" i="12"/>
  <c r="N5668" i="12"/>
  <c r="O5668" i="12"/>
  <c r="P5668" i="12"/>
  <c r="Q5668" i="12"/>
  <c r="N5669" i="12"/>
  <c r="O5669" i="12" s="1"/>
  <c r="P5669" i="12"/>
  <c r="Q5669" i="12"/>
  <c r="N5670" i="12"/>
  <c r="O5670" i="12"/>
  <c r="P5670" i="12"/>
  <c r="Q5670" i="12"/>
  <c r="N5671" i="12"/>
  <c r="O5671" i="12" s="1"/>
  <c r="P5671" i="12"/>
  <c r="Q5671" i="12"/>
  <c r="N5672" i="12"/>
  <c r="O5672" i="12"/>
  <c r="P5672" i="12"/>
  <c r="Q5672" i="12"/>
  <c r="N5673" i="12"/>
  <c r="O5673" i="12"/>
  <c r="P5673" i="12"/>
  <c r="Q5673" i="12"/>
  <c r="N5674" i="12"/>
  <c r="O5674" i="12"/>
  <c r="P5674" i="12"/>
  <c r="Q5674" i="12"/>
  <c r="N5675" i="12"/>
  <c r="O5675" i="12" s="1"/>
  <c r="P5675" i="12"/>
  <c r="Q5675" i="12"/>
  <c r="N5676" i="12"/>
  <c r="O5676" i="12"/>
  <c r="P5676" i="12"/>
  <c r="Q5676" i="12"/>
  <c r="N5677" i="12"/>
  <c r="O5677" i="12" s="1"/>
  <c r="P5677" i="12"/>
  <c r="Q5677" i="12"/>
  <c r="N5678" i="12"/>
  <c r="O5678" i="12"/>
  <c r="P5678" i="12"/>
  <c r="Q5678" i="12"/>
  <c r="N5679" i="12"/>
  <c r="O5679" i="12" s="1"/>
  <c r="P5679" i="12"/>
  <c r="Q5679" i="12"/>
  <c r="N5680" i="12"/>
  <c r="O5680" i="12"/>
  <c r="P5680" i="12"/>
  <c r="Q5680" i="12"/>
  <c r="N5681" i="12"/>
  <c r="O5681" i="12" s="1"/>
  <c r="P5681" i="12"/>
  <c r="Q5681" i="12"/>
  <c r="N5682" i="12"/>
  <c r="O5682" i="12"/>
  <c r="P5682" i="12"/>
  <c r="Q5682" i="12"/>
  <c r="N5683" i="12"/>
  <c r="O5683" i="12"/>
  <c r="P5683" i="12"/>
  <c r="Q5683" i="12"/>
  <c r="N5684" i="12"/>
  <c r="O5684" i="12"/>
  <c r="P5684" i="12"/>
  <c r="Q5684" i="12"/>
  <c r="N5685" i="12"/>
  <c r="O5685" i="12"/>
  <c r="P5685" i="12"/>
  <c r="Q5685" i="12"/>
  <c r="N5686" i="12"/>
  <c r="O5686" i="12"/>
  <c r="P5686" i="12"/>
  <c r="Q5686" i="12"/>
  <c r="N5687" i="12"/>
  <c r="O5687" i="12" s="1"/>
  <c r="P5687" i="12"/>
  <c r="Q5687" i="12"/>
  <c r="N5688" i="12"/>
  <c r="O5688" i="12"/>
  <c r="P5688" i="12"/>
  <c r="Q5688" i="12"/>
  <c r="N5689" i="12"/>
  <c r="O5689" i="12"/>
  <c r="P5689" i="12"/>
  <c r="Q5689" i="12"/>
  <c r="N5690" i="12"/>
  <c r="O5690" i="12"/>
  <c r="P5690" i="12"/>
  <c r="Q5690" i="12"/>
  <c r="N5691" i="12"/>
  <c r="O5691" i="12"/>
  <c r="P5691" i="12"/>
  <c r="Q5691" i="12"/>
  <c r="N5692" i="12"/>
  <c r="O5692" i="12"/>
  <c r="P5692" i="12"/>
  <c r="Q5692" i="12"/>
  <c r="N5693" i="12"/>
  <c r="O5693" i="12"/>
  <c r="P5693" i="12"/>
  <c r="Q5693" i="12"/>
  <c r="N5694" i="12"/>
  <c r="O5694" i="12"/>
  <c r="P5694" i="12"/>
  <c r="Q5694" i="12"/>
  <c r="N5695" i="12"/>
  <c r="O5695" i="12" s="1"/>
  <c r="P5695" i="12"/>
  <c r="Q5695" i="12"/>
  <c r="N5696" i="12"/>
  <c r="O5696" i="12"/>
  <c r="P5696" i="12"/>
  <c r="Q5696" i="12"/>
  <c r="N5697" i="12"/>
  <c r="O5697" i="12"/>
  <c r="P5697" i="12"/>
  <c r="Q5697" i="12"/>
  <c r="N5698" i="12"/>
  <c r="O5698" i="12"/>
  <c r="P5698" i="12"/>
  <c r="Q5698" i="12"/>
  <c r="N5699" i="12"/>
  <c r="O5699" i="12"/>
  <c r="P5699" i="12"/>
  <c r="Q5699" i="12"/>
  <c r="N5700" i="12"/>
  <c r="O5700" i="12"/>
  <c r="P5700" i="12"/>
  <c r="Q5700" i="12"/>
  <c r="N5701" i="12"/>
  <c r="O5701" i="12" s="1"/>
  <c r="P5701" i="12"/>
  <c r="Q5701" i="12"/>
  <c r="N5702" i="12"/>
  <c r="O5702" i="12"/>
  <c r="P5702" i="12"/>
  <c r="Q5702" i="12"/>
  <c r="N5703" i="12"/>
  <c r="O5703" i="12"/>
  <c r="P5703" i="12"/>
  <c r="Q5703" i="12"/>
  <c r="N5704" i="12"/>
  <c r="O5704" i="12"/>
  <c r="P5704" i="12"/>
  <c r="Q5704" i="12"/>
  <c r="N5705" i="12"/>
  <c r="O5705" i="12" s="1"/>
  <c r="P5705" i="12"/>
  <c r="Q5705" i="12"/>
  <c r="N5706" i="12"/>
  <c r="O5706" i="12"/>
  <c r="P5706" i="12"/>
  <c r="Q5706" i="12"/>
  <c r="N5707" i="12"/>
  <c r="O5707" i="12"/>
  <c r="P5707" i="12"/>
  <c r="Q5707" i="12"/>
  <c r="N5708" i="12"/>
  <c r="O5708" i="12"/>
  <c r="P5708" i="12"/>
  <c r="Q5708" i="12"/>
  <c r="N5709" i="12"/>
  <c r="O5709" i="12"/>
  <c r="P5709" i="12"/>
  <c r="Q5709" i="12"/>
  <c r="N5710" i="12"/>
  <c r="O5710" i="12"/>
  <c r="P5710" i="12"/>
  <c r="Q5710" i="12"/>
  <c r="N5711" i="12"/>
  <c r="O5711" i="12"/>
  <c r="P5711" i="12"/>
  <c r="Q5711" i="12"/>
  <c r="N5712" i="12"/>
  <c r="O5712" i="12"/>
  <c r="P5712" i="12"/>
  <c r="Q5712" i="12"/>
  <c r="N5713" i="12"/>
  <c r="O5713" i="12"/>
  <c r="P5713" i="12"/>
  <c r="Q5713" i="12"/>
  <c r="N5714" i="12"/>
  <c r="O5714" i="12"/>
  <c r="P5714" i="12"/>
  <c r="Q5714" i="12"/>
  <c r="N5715" i="12"/>
  <c r="O5715" i="12"/>
  <c r="P5715" i="12"/>
  <c r="Q5715" i="12"/>
  <c r="N5716" i="12"/>
  <c r="O5716" i="12"/>
  <c r="P5716" i="12"/>
  <c r="Q5716" i="12"/>
  <c r="N5717" i="12"/>
  <c r="O5717" i="12"/>
  <c r="P5717" i="12"/>
  <c r="Q5717" i="12"/>
  <c r="N5718" i="12"/>
  <c r="O5718" i="12"/>
  <c r="P5718" i="12"/>
  <c r="Q5718" i="12"/>
  <c r="N5719" i="12"/>
  <c r="O5719" i="12"/>
  <c r="P5719" i="12"/>
  <c r="Q5719" i="12"/>
  <c r="N5720" i="12"/>
  <c r="O5720" i="12"/>
  <c r="P5720" i="12"/>
  <c r="Q5720" i="12"/>
  <c r="N5721" i="12"/>
  <c r="O5721" i="12"/>
  <c r="P5721" i="12"/>
  <c r="Q5721" i="12"/>
  <c r="N5722" i="12"/>
  <c r="O5722" i="12"/>
  <c r="P5722" i="12"/>
  <c r="Q5722" i="12"/>
  <c r="N5723" i="12"/>
  <c r="O5723" i="12"/>
  <c r="P5723" i="12"/>
  <c r="Q5723" i="12"/>
  <c r="N5724" i="12"/>
  <c r="O5724" i="12"/>
  <c r="P5724" i="12"/>
  <c r="Q5724" i="12"/>
  <c r="N5725" i="12"/>
  <c r="O5725" i="12"/>
  <c r="P5725" i="12"/>
  <c r="Q5725" i="12"/>
  <c r="N5726" i="12"/>
  <c r="O5726" i="12"/>
  <c r="P5726" i="12"/>
  <c r="Q5726" i="12"/>
  <c r="N5727" i="12"/>
  <c r="O5727" i="12"/>
  <c r="P5727" i="12"/>
  <c r="Q5727" i="12"/>
  <c r="N5728" i="12"/>
  <c r="O5728" i="12"/>
  <c r="P5728" i="12"/>
  <c r="Q5728" i="12"/>
  <c r="N5729" i="12"/>
  <c r="O5729" i="12"/>
  <c r="P5729" i="12"/>
  <c r="Q5729" i="12"/>
  <c r="N5730" i="12"/>
  <c r="O5730" i="12"/>
  <c r="P5730" i="12"/>
  <c r="Q5730" i="12"/>
  <c r="N5731" i="12"/>
  <c r="O5731" i="12"/>
  <c r="P5731" i="12"/>
  <c r="Q5731" i="12"/>
  <c r="N5732" i="12"/>
  <c r="O5732" i="12"/>
  <c r="P5732" i="12"/>
  <c r="Q5732" i="12"/>
  <c r="N5733" i="12"/>
  <c r="O5733" i="12"/>
  <c r="P5733" i="12"/>
  <c r="Q5733" i="12"/>
  <c r="N5734" i="12"/>
  <c r="O5734" i="12"/>
  <c r="P5734" i="12"/>
  <c r="Q5734" i="12"/>
  <c r="N5735" i="12"/>
  <c r="O5735" i="12"/>
  <c r="P5735" i="12"/>
  <c r="Q5735" i="12"/>
  <c r="N5736" i="12"/>
  <c r="O5736" i="12"/>
  <c r="P5736" i="12"/>
  <c r="Q5736" i="12"/>
  <c r="N5737" i="12"/>
  <c r="O5737" i="12"/>
  <c r="P5737" i="12"/>
  <c r="Q5737" i="12"/>
  <c r="N5738" i="12"/>
  <c r="O5738" i="12"/>
  <c r="P5738" i="12"/>
  <c r="Q5738" i="12"/>
  <c r="N5739" i="12"/>
  <c r="O5739" i="12"/>
  <c r="P5739" i="12"/>
  <c r="Q5739" i="12"/>
  <c r="N5740" i="12"/>
  <c r="O5740" i="12"/>
  <c r="P5740" i="12"/>
  <c r="Q5740" i="12"/>
  <c r="N5741" i="12"/>
  <c r="O5741" i="12"/>
  <c r="P5741" i="12"/>
  <c r="Q5741" i="12"/>
  <c r="N5742" i="12"/>
  <c r="O5742" i="12"/>
  <c r="P5742" i="12"/>
  <c r="Q5742" i="12"/>
  <c r="N5743" i="12"/>
  <c r="O5743" i="12"/>
  <c r="P5743" i="12"/>
  <c r="Q5743" i="12"/>
  <c r="N5744" i="12"/>
  <c r="O5744" i="12"/>
  <c r="P5744" i="12"/>
  <c r="Q5744" i="12"/>
  <c r="N5745" i="12"/>
  <c r="O5745" i="12"/>
  <c r="P5745" i="12"/>
  <c r="Q5745" i="12"/>
  <c r="N5746" i="12"/>
  <c r="O5746" i="12"/>
  <c r="P5746" i="12"/>
  <c r="Q5746" i="12"/>
  <c r="N5747" i="12"/>
  <c r="O5747" i="12"/>
  <c r="P5747" i="12"/>
  <c r="Q5747" i="12"/>
  <c r="N5748" i="12"/>
  <c r="O5748" i="12"/>
  <c r="P5748" i="12"/>
  <c r="Q5748" i="12"/>
  <c r="N5749" i="12"/>
  <c r="O5749" i="12"/>
  <c r="P5749" i="12"/>
  <c r="Q5749" i="12"/>
  <c r="N5750" i="12"/>
  <c r="O5750" i="12"/>
  <c r="P5750" i="12"/>
  <c r="Q5750" i="12"/>
  <c r="N5751" i="12"/>
  <c r="O5751" i="12"/>
  <c r="P5751" i="12"/>
  <c r="Q5751" i="12"/>
  <c r="N5752" i="12"/>
  <c r="O5752" i="12"/>
  <c r="P5752" i="12"/>
  <c r="Q5752" i="12"/>
  <c r="N5753" i="12"/>
  <c r="O5753" i="12"/>
  <c r="P5753" i="12"/>
  <c r="Q5753" i="12"/>
  <c r="N5754" i="12"/>
  <c r="O5754" i="12"/>
  <c r="P5754" i="12"/>
  <c r="Q5754" i="12"/>
  <c r="N5755" i="12"/>
  <c r="O5755" i="12"/>
  <c r="P5755" i="12"/>
  <c r="Q5755" i="12"/>
  <c r="N5756" i="12"/>
  <c r="O5756" i="12"/>
  <c r="P5756" i="12"/>
  <c r="Q5756" i="12"/>
  <c r="N5757" i="12"/>
  <c r="O5757" i="12"/>
  <c r="P5757" i="12"/>
  <c r="Q5757" i="12"/>
  <c r="N5758" i="12"/>
  <c r="O5758" i="12"/>
  <c r="P5758" i="12"/>
  <c r="Q5758" i="12"/>
  <c r="N5759" i="12"/>
  <c r="O5759" i="12"/>
  <c r="P5759" i="12"/>
  <c r="Q5759" i="12"/>
  <c r="N5760" i="12"/>
  <c r="O5760" i="12"/>
  <c r="P5760" i="12"/>
  <c r="Q5760" i="12"/>
  <c r="N5761" i="12"/>
  <c r="O5761" i="12"/>
  <c r="P5761" i="12"/>
  <c r="Q5761" i="12"/>
  <c r="N5762" i="12"/>
  <c r="O5762" i="12"/>
  <c r="P5762" i="12"/>
  <c r="Q5762" i="12"/>
  <c r="N5763" i="12"/>
  <c r="O5763" i="12"/>
  <c r="P5763" i="12"/>
  <c r="Q5763" i="12"/>
  <c r="N5764" i="12"/>
  <c r="O5764" i="12"/>
  <c r="P5764" i="12"/>
  <c r="Q5764" i="12"/>
  <c r="N5765" i="12"/>
  <c r="O5765" i="12"/>
  <c r="P5765" i="12"/>
  <c r="Q5765" i="12"/>
  <c r="N5766" i="12"/>
  <c r="O5766" i="12"/>
  <c r="P5766" i="12"/>
  <c r="Q5766" i="12"/>
  <c r="N5767" i="12"/>
  <c r="O5767" i="12"/>
  <c r="P5767" i="12"/>
  <c r="Q5767" i="12"/>
  <c r="N5768" i="12"/>
  <c r="O5768" i="12"/>
  <c r="P5768" i="12"/>
  <c r="Q5768" i="12"/>
  <c r="N5769" i="12"/>
  <c r="O5769" i="12"/>
  <c r="P5769" i="12"/>
  <c r="Q5769" i="12"/>
  <c r="N5770" i="12"/>
  <c r="O5770" i="12"/>
  <c r="P5770" i="12"/>
  <c r="Q5770" i="12"/>
  <c r="N5771" i="12"/>
  <c r="O5771" i="12"/>
  <c r="P5771" i="12"/>
  <c r="Q5771" i="12"/>
  <c r="N5772" i="12"/>
  <c r="O5772" i="12"/>
  <c r="P5772" i="12"/>
  <c r="Q5772" i="12"/>
  <c r="N5773" i="12"/>
  <c r="O5773" i="12"/>
  <c r="P5773" i="12"/>
  <c r="Q5773" i="12"/>
  <c r="N5774" i="12"/>
  <c r="O5774" i="12"/>
  <c r="P5774" i="12"/>
  <c r="Q5774" i="12"/>
  <c r="N5775" i="12"/>
  <c r="O5775" i="12"/>
  <c r="P5775" i="12"/>
  <c r="Q5775" i="12"/>
  <c r="N5776" i="12"/>
  <c r="O5776" i="12"/>
  <c r="P5776" i="12"/>
  <c r="Q5776" i="12"/>
  <c r="N5777" i="12"/>
  <c r="O5777" i="12"/>
  <c r="P5777" i="12"/>
  <c r="Q5777" i="12"/>
  <c r="N5778" i="12"/>
  <c r="O5778" i="12"/>
  <c r="P5778" i="12"/>
  <c r="Q5778" i="12"/>
  <c r="N5779" i="12"/>
  <c r="O5779" i="12"/>
  <c r="P5779" i="12"/>
  <c r="Q5779" i="12"/>
  <c r="N5780" i="12"/>
  <c r="O5780" i="12"/>
  <c r="P5780" i="12"/>
  <c r="Q5780" i="12"/>
  <c r="N5781" i="12"/>
  <c r="O5781" i="12"/>
  <c r="P5781" i="12"/>
  <c r="Q5781" i="12"/>
  <c r="N5782" i="12"/>
  <c r="O5782" i="12"/>
  <c r="P5782" i="12"/>
  <c r="Q5782" i="12"/>
  <c r="N5783" i="12"/>
  <c r="O5783" i="12"/>
  <c r="P5783" i="12"/>
  <c r="Q5783" i="12"/>
  <c r="N5784" i="12"/>
  <c r="O5784" i="12"/>
  <c r="P5784" i="12"/>
  <c r="Q5784" i="12"/>
  <c r="N5785" i="12"/>
  <c r="O5785" i="12"/>
  <c r="P5785" i="12"/>
  <c r="Q5785" i="12"/>
  <c r="M1880" i="13"/>
  <c r="M1881" i="13"/>
  <c r="M1882" i="13"/>
  <c r="M1883" i="13"/>
  <c r="M1875" i="13"/>
  <c r="M1876" i="13"/>
  <c r="M1877" i="13"/>
  <c r="M1878" i="13"/>
  <c r="M1879" i="13"/>
  <c r="N3961" i="12" l="1"/>
  <c r="O3961" i="12" s="1"/>
  <c r="P3961" i="12"/>
  <c r="Q3961" i="12"/>
  <c r="N3962" i="12"/>
  <c r="O3962" i="12" s="1"/>
  <c r="P3962" i="12"/>
  <c r="Q3962" i="12"/>
  <c r="N3963" i="12"/>
  <c r="O3963" i="12" s="1"/>
  <c r="P3963" i="12"/>
  <c r="Q3963" i="12"/>
  <c r="N3964" i="12"/>
  <c r="O3964" i="12" s="1"/>
  <c r="P3964" i="12"/>
  <c r="Q3964" i="12"/>
  <c r="N3965" i="12"/>
  <c r="O3965" i="12" s="1"/>
  <c r="P3965" i="12"/>
  <c r="Q3965" i="12"/>
  <c r="N3966" i="12"/>
  <c r="O3966" i="12" s="1"/>
  <c r="P3966" i="12"/>
  <c r="Q3966" i="12"/>
  <c r="N3967" i="12"/>
  <c r="O3967" i="12" s="1"/>
  <c r="P3967" i="12"/>
  <c r="Q3967" i="12"/>
  <c r="N3968" i="12"/>
  <c r="O3968" i="12" s="1"/>
  <c r="P3968" i="12"/>
  <c r="Q3968" i="12"/>
  <c r="N3969" i="12"/>
  <c r="O3969" i="12" s="1"/>
  <c r="P3969" i="12"/>
  <c r="Q3969" i="12"/>
  <c r="N3970" i="12"/>
  <c r="O3970" i="12" s="1"/>
  <c r="P3970" i="12"/>
  <c r="Q3970" i="12"/>
  <c r="N3971" i="12"/>
  <c r="O3971" i="12" s="1"/>
  <c r="P3971" i="12"/>
  <c r="Q3971" i="12"/>
  <c r="N3972" i="12"/>
  <c r="O3972" i="12" s="1"/>
  <c r="P3972" i="12"/>
  <c r="Q3972" i="12"/>
  <c r="N3973" i="12"/>
  <c r="O3973" i="12" s="1"/>
  <c r="P3973" i="12"/>
  <c r="Q3973" i="12"/>
  <c r="N3974" i="12"/>
  <c r="O3974" i="12" s="1"/>
  <c r="P3974" i="12"/>
  <c r="Q3974" i="12"/>
  <c r="N3975" i="12"/>
  <c r="O3975" i="12" s="1"/>
  <c r="P3975" i="12"/>
  <c r="Q3975" i="12"/>
  <c r="N3976" i="12"/>
  <c r="O3976" i="12" s="1"/>
  <c r="P3976" i="12"/>
  <c r="Q3976" i="12"/>
  <c r="N3977" i="12"/>
  <c r="O3977" i="12" s="1"/>
  <c r="P3977" i="12"/>
  <c r="Q3977" i="12"/>
  <c r="N3978" i="12"/>
  <c r="O3978" i="12" s="1"/>
  <c r="P3978" i="12"/>
  <c r="Q3978" i="12"/>
  <c r="N3979" i="12"/>
  <c r="O3979" i="12" s="1"/>
  <c r="P3979" i="12"/>
  <c r="Q3979" i="12"/>
  <c r="N3980" i="12"/>
  <c r="O3980" i="12" s="1"/>
  <c r="P3980" i="12"/>
  <c r="Q3980" i="12"/>
  <c r="N3981" i="12"/>
  <c r="O3981" i="12" s="1"/>
  <c r="P3981" i="12"/>
  <c r="Q3981" i="12"/>
  <c r="N3982" i="12"/>
  <c r="O3982" i="12" s="1"/>
  <c r="P3982" i="12"/>
  <c r="Q3982" i="12"/>
  <c r="N3983" i="12"/>
  <c r="O3983" i="12" s="1"/>
  <c r="P3983" i="12"/>
  <c r="Q3983" i="12"/>
  <c r="N3984" i="12"/>
  <c r="O3984" i="12" s="1"/>
  <c r="P3984" i="12"/>
  <c r="Q3984" i="12"/>
  <c r="N3985" i="12"/>
  <c r="O3985" i="12" s="1"/>
  <c r="P3985" i="12"/>
  <c r="Q3985" i="12"/>
  <c r="N3986" i="12"/>
  <c r="O3986" i="12" s="1"/>
  <c r="P3986" i="12"/>
  <c r="Q3986" i="12"/>
  <c r="N3987" i="12"/>
  <c r="O3987" i="12" s="1"/>
  <c r="P3987" i="12"/>
  <c r="Q3987" i="12"/>
  <c r="N3988" i="12"/>
  <c r="O3988" i="12" s="1"/>
  <c r="P3988" i="12"/>
  <c r="Q3988" i="12"/>
  <c r="N3989" i="12"/>
  <c r="O3989" i="12" s="1"/>
  <c r="P3989" i="12"/>
  <c r="Q3989" i="12"/>
  <c r="N3990" i="12"/>
  <c r="O3990" i="12" s="1"/>
  <c r="P3990" i="12"/>
  <c r="Q3990" i="12"/>
  <c r="N3991" i="12"/>
  <c r="O3991" i="12" s="1"/>
  <c r="P3991" i="12"/>
  <c r="Q3991" i="12"/>
  <c r="N3992" i="12"/>
  <c r="O3992" i="12" s="1"/>
  <c r="P3992" i="12"/>
  <c r="Q3992" i="12"/>
  <c r="N3993" i="12"/>
  <c r="O3993" i="12" s="1"/>
  <c r="P3993" i="12"/>
  <c r="Q3993" i="12"/>
  <c r="N3994" i="12"/>
  <c r="O3994" i="12" s="1"/>
  <c r="P3994" i="12"/>
  <c r="Q3994" i="12"/>
  <c r="N3995" i="12"/>
  <c r="O3995" i="12" s="1"/>
  <c r="P3995" i="12"/>
  <c r="Q3995" i="12"/>
  <c r="N3996" i="12"/>
  <c r="O3996" i="12" s="1"/>
  <c r="P3996" i="12"/>
  <c r="Q3996" i="12"/>
  <c r="N3997" i="12"/>
  <c r="O3997" i="12" s="1"/>
  <c r="P3997" i="12"/>
  <c r="Q3997" i="12"/>
  <c r="N3998" i="12"/>
  <c r="O3998" i="12" s="1"/>
  <c r="P3998" i="12"/>
  <c r="Q3998" i="12"/>
  <c r="N3999" i="12"/>
  <c r="O3999" i="12" s="1"/>
  <c r="P3999" i="12"/>
  <c r="Q3999" i="12"/>
  <c r="N4000" i="12"/>
  <c r="O4000" i="12" s="1"/>
  <c r="P4000" i="12"/>
  <c r="Q4000" i="12"/>
  <c r="N4001" i="12"/>
  <c r="O4001" i="12" s="1"/>
  <c r="P4001" i="12"/>
  <c r="Q4001" i="12"/>
  <c r="N4002" i="12"/>
  <c r="O4002" i="12" s="1"/>
  <c r="P4002" i="12"/>
  <c r="Q4002" i="12"/>
  <c r="N4003" i="12"/>
  <c r="O4003" i="12" s="1"/>
  <c r="P4003" i="12"/>
  <c r="Q4003" i="12"/>
  <c r="N4004" i="12"/>
  <c r="O4004" i="12" s="1"/>
  <c r="P4004" i="12"/>
  <c r="Q4004" i="12"/>
  <c r="N4005" i="12"/>
  <c r="O4005" i="12" s="1"/>
  <c r="P4005" i="12"/>
  <c r="Q4005" i="12"/>
  <c r="N4006" i="12"/>
  <c r="O4006" i="12" s="1"/>
  <c r="P4006" i="12"/>
  <c r="Q4006" i="12"/>
  <c r="N4007" i="12"/>
  <c r="O4007" i="12" s="1"/>
  <c r="P4007" i="12"/>
  <c r="Q4007" i="12"/>
  <c r="N4008" i="12"/>
  <c r="O4008" i="12" s="1"/>
  <c r="P4008" i="12"/>
  <c r="Q4008" i="12"/>
  <c r="N4009" i="12"/>
  <c r="O4009" i="12" s="1"/>
  <c r="P4009" i="12"/>
  <c r="Q4009" i="12"/>
  <c r="N4010" i="12"/>
  <c r="O4010" i="12" s="1"/>
  <c r="P4010" i="12"/>
  <c r="Q4010" i="12"/>
  <c r="N4011" i="12"/>
  <c r="O4011" i="12" s="1"/>
  <c r="P4011" i="12"/>
  <c r="Q4011" i="12"/>
  <c r="N4012" i="12"/>
  <c r="O4012" i="12"/>
  <c r="P4012" i="12"/>
  <c r="Q4012" i="12"/>
  <c r="N4013" i="12"/>
  <c r="O4013" i="12" s="1"/>
  <c r="P4013" i="12"/>
  <c r="Q4013" i="12"/>
  <c r="N4014" i="12"/>
  <c r="O4014" i="12" s="1"/>
  <c r="P4014" i="12"/>
  <c r="Q4014" i="12"/>
  <c r="N4015" i="12"/>
  <c r="O4015" i="12" s="1"/>
  <c r="P4015" i="12"/>
  <c r="Q4015" i="12"/>
  <c r="N4016" i="12"/>
  <c r="O4016" i="12" s="1"/>
  <c r="P4016" i="12"/>
  <c r="Q4016" i="12"/>
  <c r="N4017" i="12"/>
  <c r="O4017" i="12" s="1"/>
  <c r="P4017" i="12"/>
  <c r="Q4017" i="12"/>
  <c r="N4018" i="12"/>
  <c r="O4018" i="12" s="1"/>
  <c r="P4018" i="12"/>
  <c r="Q4018" i="12"/>
  <c r="N4019" i="12"/>
  <c r="O4019" i="12" s="1"/>
  <c r="P4019" i="12"/>
  <c r="Q4019" i="12"/>
  <c r="N4020" i="12"/>
  <c r="O4020" i="12" s="1"/>
  <c r="P4020" i="12"/>
  <c r="Q4020" i="12"/>
  <c r="N4021" i="12"/>
  <c r="O4021" i="12" s="1"/>
  <c r="P4021" i="12"/>
  <c r="Q4021" i="12"/>
  <c r="N4022" i="12"/>
  <c r="O4022" i="12" s="1"/>
  <c r="P4022" i="12"/>
  <c r="Q4022" i="12"/>
  <c r="N4023" i="12"/>
  <c r="O4023" i="12" s="1"/>
  <c r="P4023" i="12"/>
  <c r="Q4023" i="12"/>
  <c r="N4024" i="12"/>
  <c r="O4024" i="12" s="1"/>
  <c r="P4024" i="12"/>
  <c r="Q4024" i="12"/>
  <c r="N4025" i="12"/>
  <c r="O4025" i="12" s="1"/>
  <c r="P4025" i="12"/>
  <c r="Q4025" i="12"/>
  <c r="N4026" i="12"/>
  <c r="O4026" i="12" s="1"/>
  <c r="P4026" i="12"/>
  <c r="Q4026" i="12"/>
  <c r="N4027" i="12"/>
  <c r="O4027" i="12" s="1"/>
  <c r="P4027" i="12"/>
  <c r="Q4027" i="12"/>
  <c r="N4028" i="12"/>
  <c r="O4028" i="12" s="1"/>
  <c r="P4028" i="12"/>
  <c r="Q4028" i="12"/>
  <c r="N4029" i="12"/>
  <c r="O4029" i="12" s="1"/>
  <c r="P4029" i="12"/>
  <c r="Q4029" i="12"/>
  <c r="N4030" i="12"/>
  <c r="O4030" i="12" s="1"/>
  <c r="P4030" i="12"/>
  <c r="Q4030" i="12"/>
  <c r="N4031" i="12"/>
  <c r="O4031" i="12" s="1"/>
  <c r="P4031" i="12"/>
  <c r="Q4031" i="12"/>
  <c r="N4032" i="12"/>
  <c r="O4032" i="12" s="1"/>
  <c r="P4032" i="12"/>
  <c r="Q4032" i="12"/>
  <c r="N4033" i="12"/>
  <c r="O4033" i="12" s="1"/>
  <c r="P4033" i="12"/>
  <c r="Q4033" i="12"/>
  <c r="N4034" i="12"/>
  <c r="O4034" i="12" s="1"/>
  <c r="P4034" i="12"/>
  <c r="Q4034" i="12"/>
  <c r="N4035" i="12"/>
  <c r="O4035" i="12" s="1"/>
  <c r="P4035" i="12"/>
  <c r="Q4035" i="12"/>
  <c r="N4036" i="12"/>
  <c r="O4036" i="12" s="1"/>
  <c r="P4036" i="12"/>
  <c r="Q4036" i="12"/>
  <c r="N4037" i="12"/>
  <c r="O4037" i="12" s="1"/>
  <c r="P4037" i="12"/>
  <c r="Q4037" i="12"/>
  <c r="N4038" i="12"/>
  <c r="O4038" i="12" s="1"/>
  <c r="P4038" i="12"/>
  <c r="Q4038" i="12"/>
  <c r="N4039" i="12"/>
  <c r="O4039" i="12" s="1"/>
  <c r="P4039" i="12"/>
  <c r="Q4039" i="12"/>
  <c r="N4040" i="12"/>
  <c r="O4040" i="12" s="1"/>
  <c r="P4040" i="12"/>
  <c r="Q4040" i="12"/>
  <c r="N4041" i="12"/>
  <c r="O4041" i="12" s="1"/>
  <c r="P4041" i="12"/>
  <c r="Q4041" i="12"/>
  <c r="N4042" i="12"/>
  <c r="O4042" i="12" s="1"/>
  <c r="P4042" i="12"/>
  <c r="Q4042" i="12"/>
  <c r="N4043" i="12"/>
  <c r="O4043" i="12" s="1"/>
  <c r="P4043" i="12"/>
  <c r="Q4043" i="12"/>
  <c r="N4044" i="12"/>
  <c r="O4044" i="12" s="1"/>
  <c r="P4044" i="12"/>
  <c r="Q4044" i="12"/>
  <c r="N4045" i="12"/>
  <c r="O4045" i="12" s="1"/>
  <c r="P4045" i="12"/>
  <c r="Q4045" i="12"/>
  <c r="N4046" i="12"/>
  <c r="O4046" i="12" s="1"/>
  <c r="P4046" i="12"/>
  <c r="Q4046" i="12"/>
  <c r="N4047" i="12"/>
  <c r="O4047" i="12" s="1"/>
  <c r="P4047" i="12"/>
  <c r="Q4047" i="12"/>
  <c r="N4048" i="12"/>
  <c r="O4048" i="12" s="1"/>
  <c r="P4048" i="12"/>
  <c r="Q4048" i="12"/>
  <c r="N4049" i="12"/>
  <c r="O4049" i="12" s="1"/>
  <c r="P4049" i="12"/>
  <c r="Q4049" i="12"/>
  <c r="N4050" i="12"/>
  <c r="O4050" i="12" s="1"/>
  <c r="P4050" i="12"/>
  <c r="Q4050" i="12"/>
  <c r="N4051" i="12"/>
  <c r="O4051" i="12" s="1"/>
  <c r="P4051" i="12"/>
  <c r="Q4051" i="12"/>
  <c r="N4052" i="12"/>
  <c r="O4052" i="12" s="1"/>
  <c r="P4052" i="12"/>
  <c r="Q4052" i="12"/>
  <c r="N4053" i="12"/>
  <c r="O4053" i="12" s="1"/>
  <c r="P4053" i="12"/>
  <c r="Q4053" i="12"/>
  <c r="N4054" i="12"/>
  <c r="O4054" i="12" s="1"/>
  <c r="P4054" i="12"/>
  <c r="Q4054" i="12"/>
  <c r="N4055" i="12"/>
  <c r="O4055" i="12" s="1"/>
  <c r="P4055" i="12"/>
  <c r="Q4055" i="12"/>
  <c r="N4056" i="12"/>
  <c r="O4056" i="12" s="1"/>
  <c r="P4056" i="12"/>
  <c r="Q4056" i="12"/>
  <c r="N4057" i="12"/>
  <c r="O4057" i="12" s="1"/>
  <c r="P4057" i="12"/>
  <c r="Q4057" i="12"/>
  <c r="N4058" i="12"/>
  <c r="O4058" i="12" s="1"/>
  <c r="P4058" i="12"/>
  <c r="Q4058" i="12"/>
  <c r="N4059" i="12"/>
  <c r="O4059" i="12" s="1"/>
  <c r="P4059" i="12"/>
  <c r="Q4059" i="12"/>
  <c r="N4060" i="12"/>
  <c r="O4060" i="12" s="1"/>
  <c r="P4060" i="12"/>
  <c r="Q4060" i="12"/>
  <c r="N4061" i="12"/>
  <c r="O4061" i="12" s="1"/>
  <c r="P4061" i="12"/>
  <c r="Q4061" i="12"/>
  <c r="N4062" i="12"/>
  <c r="O4062" i="12" s="1"/>
  <c r="P4062" i="12"/>
  <c r="Q4062" i="12"/>
  <c r="N4063" i="12"/>
  <c r="O4063" i="12" s="1"/>
  <c r="P4063" i="12"/>
  <c r="Q4063" i="12"/>
  <c r="N4064" i="12"/>
  <c r="O4064" i="12" s="1"/>
  <c r="P4064" i="12"/>
  <c r="Q4064" i="12"/>
  <c r="N4065" i="12"/>
  <c r="O4065" i="12" s="1"/>
  <c r="P4065" i="12"/>
  <c r="Q4065" i="12"/>
  <c r="N4066" i="12"/>
  <c r="O4066" i="12" s="1"/>
  <c r="P4066" i="12"/>
  <c r="Q4066" i="12"/>
  <c r="N4067" i="12"/>
  <c r="O4067" i="12" s="1"/>
  <c r="P4067" i="12"/>
  <c r="Q4067" i="12"/>
  <c r="N4068" i="12"/>
  <c r="O4068" i="12" s="1"/>
  <c r="P4068" i="12"/>
  <c r="Q4068" i="12"/>
  <c r="N4069" i="12"/>
  <c r="O4069" i="12" s="1"/>
  <c r="P4069" i="12"/>
  <c r="Q4069" i="12"/>
  <c r="N4070" i="12"/>
  <c r="O4070" i="12" s="1"/>
  <c r="P4070" i="12"/>
  <c r="Q4070" i="12"/>
  <c r="N4071" i="12"/>
  <c r="O4071" i="12" s="1"/>
  <c r="P4071" i="12"/>
  <c r="Q4071" i="12"/>
  <c r="N4072" i="12"/>
  <c r="O4072" i="12" s="1"/>
  <c r="P4072" i="12"/>
  <c r="Q4072" i="12"/>
  <c r="N4073" i="12"/>
  <c r="O4073" i="12"/>
  <c r="P4073" i="12"/>
  <c r="Q4073" i="12"/>
  <c r="N4074" i="12"/>
  <c r="O4074" i="12" s="1"/>
  <c r="P4074" i="12"/>
  <c r="Q4074" i="12"/>
  <c r="N4075" i="12"/>
  <c r="O4075" i="12" s="1"/>
  <c r="P4075" i="12"/>
  <c r="Q4075" i="12"/>
  <c r="N4076" i="12"/>
  <c r="O4076" i="12" s="1"/>
  <c r="P4076" i="12"/>
  <c r="Q4076" i="12"/>
  <c r="N4077" i="12"/>
  <c r="O4077" i="12" s="1"/>
  <c r="P4077" i="12"/>
  <c r="Q4077" i="12"/>
  <c r="N4078" i="12"/>
  <c r="O4078" i="12" s="1"/>
  <c r="P4078" i="12"/>
  <c r="Q4078" i="12"/>
  <c r="N4079" i="12"/>
  <c r="O4079" i="12" s="1"/>
  <c r="P4079" i="12"/>
  <c r="Q4079" i="12"/>
  <c r="N4080" i="12"/>
  <c r="O4080" i="12" s="1"/>
  <c r="P4080" i="12"/>
  <c r="Q4080" i="12"/>
  <c r="N4081" i="12"/>
  <c r="O4081" i="12" s="1"/>
  <c r="P4081" i="12"/>
  <c r="Q4081" i="12"/>
  <c r="N4082" i="12"/>
  <c r="O4082" i="12" s="1"/>
  <c r="P4082" i="12"/>
  <c r="Q4082" i="12"/>
  <c r="N4083" i="12"/>
  <c r="O4083" i="12" s="1"/>
  <c r="P4083" i="12"/>
  <c r="Q4083" i="12"/>
  <c r="N4084" i="12"/>
  <c r="O4084" i="12" s="1"/>
  <c r="P4084" i="12"/>
  <c r="Q4084" i="12"/>
  <c r="N4085" i="12"/>
  <c r="O4085" i="12" s="1"/>
  <c r="P4085" i="12"/>
  <c r="Q4085" i="12"/>
  <c r="N4086" i="12"/>
  <c r="O4086" i="12" s="1"/>
  <c r="P4086" i="12"/>
  <c r="Q4086" i="12"/>
  <c r="N4087" i="12"/>
  <c r="O4087" i="12" s="1"/>
  <c r="P4087" i="12"/>
  <c r="Q4087" i="12"/>
  <c r="N4088" i="12"/>
  <c r="O4088" i="12" s="1"/>
  <c r="P4088" i="12"/>
  <c r="Q4088" i="12"/>
  <c r="N4089" i="12"/>
  <c r="O4089" i="12" s="1"/>
  <c r="P4089" i="12"/>
  <c r="Q4089" i="12"/>
  <c r="N4090" i="12"/>
  <c r="O4090" i="12" s="1"/>
  <c r="P4090" i="12"/>
  <c r="Q4090" i="12"/>
  <c r="N4091" i="12"/>
  <c r="O4091" i="12" s="1"/>
  <c r="P4091" i="12"/>
  <c r="Q4091" i="12"/>
  <c r="N4092" i="12"/>
  <c r="O4092" i="12" s="1"/>
  <c r="P4092" i="12"/>
  <c r="Q4092" i="12"/>
  <c r="N4093" i="12"/>
  <c r="O4093" i="12" s="1"/>
  <c r="P4093" i="12"/>
  <c r="Q4093" i="12"/>
  <c r="N4094" i="12"/>
  <c r="O4094" i="12" s="1"/>
  <c r="P4094" i="12"/>
  <c r="Q4094" i="12"/>
  <c r="N4095" i="12"/>
  <c r="O4095" i="12" s="1"/>
  <c r="P4095" i="12"/>
  <c r="Q4095" i="12"/>
  <c r="N4096" i="12"/>
  <c r="O4096" i="12" s="1"/>
  <c r="P4096" i="12"/>
  <c r="Q4096" i="12"/>
  <c r="N4097" i="12"/>
  <c r="O4097" i="12" s="1"/>
  <c r="P4097" i="12"/>
  <c r="Q4097" i="12"/>
  <c r="N4098" i="12"/>
  <c r="O4098" i="12" s="1"/>
  <c r="P4098" i="12"/>
  <c r="Q4098" i="12"/>
  <c r="N4099" i="12"/>
  <c r="O4099" i="12" s="1"/>
  <c r="P4099" i="12"/>
  <c r="Q4099" i="12"/>
  <c r="N4100" i="12"/>
  <c r="O4100" i="12" s="1"/>
  <c r="P4100" i="12"/>
  <c r="Q4100" i="12"/>
  <c r="N4101" i="12"/>
  <c r="O4101" i="12" s="1"/>
  <c r="P4101" i="12"/>
  <c r="Q4101" i="12"/>
  <c r="N4102" i="12"/>
  <c r="O4102" i="12" s="1"/>
  <c r="P4102" i="12"/>
  <c r="Q4102" i="12"/>
  <c r="N4103" i="12"/>
  <c r="O4103" i="12" s="1"/>
  <c r="P4103" i="12"/>
  <c r="Q4103" i="12"/>
  <c r="N4104" i="12"/>
  <c r="O4104" i="12" s="1"/>
  <c r="P4104" i="12"/>
  <c r="Q4104" i="12"/>
  <c r="N4105" i="12"/>
  <c r="O4105" i="12" s="1"/>
  <c r="P4105" i="12"/>
  <c r="Q4105" i="12"/>
  <c r="N4106" i="12"/>
  <c r="O4106" i="12" s="1"/>
  <c r="P4106" i="12"/>
  <c r="Q4106" i="12"/>
  <c r="N4107" i="12"/>
  <c r="O4107" i="12" s="1"/>
  <c r="P4107" i="12"/>
  <c r="Q4107" i="12"/>
  <c r="N4108" i="12"/>
  <c r="O4108" i="12" s="1"/>
  <c r="P4108" i="12"/>
  <c r="Q4108" i="12"/>
  <c r="N4109" i="12"/>
  <c r="O4109" i="12" s="1"/>
  <c r="P4109" i="12"/>
  <c r="Q4109" i="12"/>
  <c r="N4110" i="12"/>
  <c r="O4110" i="12" s="1"/>
  <c r="P4110" i="12"/>
  <c r="Q4110" i="12"/>
  <c r="N4111" i="12"/>
  <c r="O4111" i="12" s="1"/>
  <c r="P4111" i="12"/>
  <c r="Q4111" i="12"/>
  <c r="N4112" i="12"/>
  <c r="O4112" i="12" s="1"/>
  <c r="P4112" i="12"/>
  <c r="Q4112" i="12"/>
  <c r="N4113" i="12"/>
  <c r="O4113" i="12" s="1"/>
  <c r="P4113" i="12"/>
  <c r="Q4113" i="12"/>
  <c r="N4114" i="12"/>
  <c r="O4114" i="12" s="1"/>
  <c r="P4114" i="12"/>
  <c r="Q4114" i="12"/>
  <c r="N4115" i="12"/>
  <c r="O4115" i="12" s="1"/>
  <c r="P4115" i="12"/>
  <c r="Q4115" i="12"/>
  <c r="N4116" i="12"/>
  <c r="O4116" i="12" s="1"/>
  <c r="P4116" i="12"/>
  <c r="Q4116" i="12"/>
  <c r="N4117" i="12"/>
  <c r="O4117" i="12" s="1"/>
  <c r="P4117" i="12"/>
  <c r="Q4117" i="12"/>
  <c r="N4118" i="12"/>
  <c r="O4118" i="12" s="1"/>
  <c r="P4118" i="12"/>
  <c r="Q4118" i="12"/>
  <c r="N4119" i="12"/>
  <c r="O4119" i="12" s="1"/>
  <c r="P4119" i="12"/>
  <c r="Q4119" i="12"/>
  <c r="N4120" i="12"/>
  <c r="O4120" i="12" s="1"/>
  <c r="P4120" i="12"/>
  <c r="Q4120" i="12"/>
  <c r="N4121" i="12"/>
  <c r="O4121" i="12" s="1"/>
  <c r="P4121" i="12"/>
  <c r="Q4121" i="12"/>
  <c r="N4122" i="12"/>
  <c r="O4122" i="12" s="1"/>
  <c r="P4122" i="12"/>
  <c r="Q4122" i="12"/>
  <c r="N4123" i="12"/>
  <c r="O4123" i="12" s="1"/>
  <c r="P4123" i="12"/>
  <c r="Q4123" i="12"/>
  <c r="N4124" i="12"/>
  <c r="O4124" i="12" s="1"/>
  <c r="P4124" i="12"/>
  <c r="Q4124" i="12"/>
  <c r="N4125" i="12"/>
  <c r="O4125" i="12" s="1"/>
  <c r="P4125" i="12"/>
  <c r="Q4125" i="12"/>
  <c r="N4126" i="12"/>
  <c r="O4126" i="12" s="1"/>
  <c r="P4126" i="12"/>
  <c r="Q4126" i="12"/>
  <c r="N4127" i="12"/>
  <c r="O4127" i="12" s="1"/>
  <c r="P4127" i="12"/>
  <c r="Q4127" i="12"/>
  <c r="N4128" i="12"/>
  <c r="O4128" i="12" s="1"/>
  <c r="P4128" i="12"/>
  <c r="Q4128" i="12"/>
  <c r="N4129" i="12"/>
  <c r="O4129" i="12" s="1"/>
  <c r="P4129" i="12"/>
  <c r="Q4129" i="12"/>
  <c r="N4130" i="12"/>
  <c r="O4130" i="12" s="1"/>
  <c r="P4130" i="12"/>
  <c r="Q4130" i="12"/>
  <c r="N4131" i="12"/>
  <c r="O4131" i="12" s="1"/>
  <c r="P4131" i="12"/>
  <c r="Q4131" i="12"/>
  <c r="N4132" i="12"/>
  <c r="O4132" i="12" s="1"/>
  <c r="P4132" i="12"/>
  <c r="Q4132" i="12"/>
  <c r="N4133" i="12"/>
  <c r="O4133" i="12" s="1"/>
  <c r="P4133" i="12"/>
  <c r="Q4133" i="12"/>
  <c r="N4134" i="12"/>
  <c r="O4134" i="12" s="1"/>
  <c r="P4134" i="12"/>
  <c r="Q4134" i="12"/>
  <c r="N4135" i="12"/>
  <c r="O4135" i="12" s="1"/>
  <c r="P4135" i="12"/>
  <c r="Q4135" i="12"/>
  <c r="N4136" i="12"/>
  <c r="O4136" i="12" s="1"/>
  <c r="P4136" i="12"/>
  <c r="Q4136" i="12"/>
  <c r="N4137" i="12"/>
  <c r="O4137" i="12" s="1"/>
  <c r="P4137" i="12"/>
  <c r="Q4137" i="12"/>
  <c r="N4138" i="12"/>
  <c r="O4138" i="12" s="1"/>
  <c r="P4138" i="12"/>
  <c r="Q4138" i="12"/>
  <c r="N4139" i="12"/>
  <c r="O4139" i="12" s="1"/>
  <c r="P4139" i="12"/>
  <c r="Q4139" i="12"/>
  <c r="N4140" i="12"/>
  <c r="O4140" i="12" s="1"/>
  <c r="P4140" i="12"/>
  <c r="Q4140" i="12"/>
  <c r="N4141" i="12"/>
  <c r="O4141" i="12" s="1"/>
  <c r="P4141" i="12"/>
  <c r="Q4141" i="12"/>
  <c r="N4142" i="12"/>
  <c r="O4142" i="12" s="1"/>
  <c r="P4142" i="12"/>
  <c r="Q4142" i="12"/>
  <c r="N4143" i="12"/>
  <c r="O4143" i="12" s="1"/>
  <c r="P4143" i="12"/>
  <c r="Q4143" i="12"/>
  <c r="N4144" i="12"/>
  <c r="O4144" i="12" s="1"/>
  <c r="P4144" i="12"/>
  <c r="Q4144" i="12"/>
  <c r="N4145" i="12"/>
  <c r="O4145" i="12" s="1"/>
  <c r="P4145" i="12"/>
  <c r="Q4145" i="12"/>
  <c r="N4146" i="12"/>
  <c r="O4146" i="12" s="1"/>
  <c r="P4146" i="12"/>
  <c r="Q4146" i="12"/>
  <c r="N4147" i="12"/>
  <c r="O4147" i="12" s="1"/>
  <c r="P4147" i="12"/>
  <c r="Q4147" i="12"/>
  <c r="N4148" i="12"/>
  <c r="O4148" i="12" s="1"/>
  <c r="P4148" i="12"/>
  <c r="Q4148" i="12"/>
  <c r="N4149" i="12"/>
  <c r="O4149" i="12" s="1"/>
  <c r="P4149" i="12"/>
  <c r="Q4149" i="12"/>
  <c r="N4150" i="12"/>
  <c r="O4150" i="12" s="1"/>
  <c r="P4150" i="12"/>
  <c r="Q4150" i="12"/>
  <c r="N4151" i="12"/>
  <c r="O4151" i="12" s="1"/>
  <c r="P4151" i="12"/>
  <c r="Q4151" i="12"/>
  <c r="N4152" i="12"/>
  <c r="O4152" i="12" s="1"/>
  <c r="P4152" i="12"/>
  <c r="Q4152" i="12"/>
  <c r="N4153" i="12"/>
  <c r="O4153" i="12" s="1"/>
  <c r="P4153" i="12"/>
  <c r="Q4153" i="12"/>
  <c r="N4154" i="12"/>
  <c r="O4154" i="12" s="1"/>
  <c r="P4154" i="12"/>
  <c r="Q4154" i="12"/>
  <c r="N4155" i="12"/>
  <c r="O4155" i="12" s="1"/>
  <c r="P4155" i="12"/>
  <c r="Q4155" i="12"/>
  <c r="N4156" i="12"/>
  <c r="O4156" i="12" s="1"/>
  <c r="P4156" i="12"/>
  <c r="Q4156" i="12"/>
  <c r="N4157" i="12"/>
  <c r="O4157" i="12" s="1"/>
  <c r="P4157" i="12"/>
  <c r="Q4157" i="12"/>
  <c r="N4158" i="12"/>
  <c r="O4158" i="12" s="1"/>
  <c r="P4158" i="12"/>
  <c r="Q4158" i="12"/>
  <c r="N4159" i="12"/>
  <c r="O4159" i="12" s="1"/>
  <c r="P4159" i="12"/>
  <c r="Q4159" i="12"/>
  <c r="N4160" i="12"/>
  <c r="O4160" i="12" s="1"/>
  <c r="P4160" i="12"/>
  <c r="Q4160" i="12"/>
  <c r="N4161" i="12"/>
  <c r="O4161" i="12"/>
  <c r="P4161" i="12"/>
  <c r="Q4161" i="12"/>
  <c r="N4162" i="12"/>
  <c r="O4162" i="12" s="1"/>
  <c r="P4162" i="12"/>
  <c r="Q4162" i="12"/>
  <c r="N4163" i="12"/>
  <c r="O4163" i="12" s="1"/>
  <c r="P4163" i="12"/>
  <c r="Q4163" i="12"/>
  <c r="N4164" i="12"/>
  <c r="O4164" i="12" s="1"/>
  <c r="P4164" i="12"/>
  <c r="Q4164" i="12"/>
  <c r="N4165" i="12"/>
  <c r="O4165" i="12" s="1"/>
  <c r="P4165" i="12"/>
  <c r="Q4165" i="12"/>
  <c r="N4166" i="12"/>
  <c r="O4166" i="12" s="1"/>
  <c r="P4166" i="12"/>
  <c r="Q4166" i="12"/>
  <c r="N4167" i="12"/>
  <c r="O4167" i="12" s="1"/>
  <c r="P4167" i="12"/>
  <c r="Q4167" i="12"/>
  <c r="N4168" i="12"/>
  <c r="O4168" i="12" s="1"/>
  <c r="P4168" i="12"/>
  <c r="Q4168" i="12"/>
  <c r="N4169" i="12"/>
  <c r="O4169" i="12" s="1"/>
  <c r="P4169" i="12"/>
  <c r="Q4169" i="12"/>
  <c r="N4170" i="12"/>
  <c r="O4170" i="12" s="1"/>
  <c r="P4170" i="12"/>
  <c r="Q4170" i="12"/>
  <c r="N4171" i="12"/>
  <c r="O4171" i="12" s="1"/>
  <c r="P4171" i="12"/>
  <c r="Q4171" i="12"/>
  <c r="N4172" i="12"/>
  <c r="O4172" i="12" s="1"/>
  <c r="P4172" i="12"/>
  <c r="Q4172" i="12"/>
  <c r="N4173" i="12"/>
  <c r="O4173" i="12" s="1"/>
  <c r="P4173" i="12"/>
  <c r="Q4173" i="12"/>
  <c r="N4174" i="12"/>
  <c r="O4174" i="12" s="1"/>
  <c r="P4174" i="12"/>
  <c r="Q4174" i="12"/>
  <c r="N4175" i="12"/>
  <c r="O4175" i="12" s="1"/>
  <c r="P4175" i="12"/>
  <c r="Q4175" i="12"/>
  <c r="N4176" i="12"/>
  <c r="O4176" i="12" s="1"/>
  <c r="P4176" i="12"/>
  <c r="Q4176" i="12"/>
  <c r="N4177" i="12"/>
  <c r="O4177" i="12" s="1"/>
  <c r="P4177" i="12"/>
  <c r="Q4177" i="12"/>
  <c r="N4178" i="12"/>
  <c r="O4178" i="12" s="1"/>
  <c r="P4178" i="12"/>
  <c r="Q4178" i="12"/>
  <c r="N4179" i="12"/>
  <c r="O4179" i="12" s="1"/>
  <c r="P4179" i="12"/>
  <c r="Q4179" i="12"/>
  <c r="N4180" i="12"/>
  <c r="O4180" i="12" s="1"/>
  <c r="P4180" i="12"/>
  <c r="Q4180" i="12"/>
  <c r="N4181" i="12"/>
  <c r="O4181" i="12" s="1"/>
  <c r="P4181" i="12"/>
  <c r="Q4181" i="12"/>
  <c r="N4182" i="12"/>
  <c r="O4182" i="12" s="1"/>
  <c r="P4182" i="12"/>
  <c r="Q4182" i="12"/>
  <c r="N4183" i="12"/>
  <c r="O4183" i="12" s="1"/>
  <c r="P4183" i="12"/>
  <c r="Q4183" i="12"/>
  <c r="N4184" i="12"/>
  <c r="O4184" i="12" s="1"/>
  <c r="P4184" i="12"/>
  <c r="Q4184" i="12"/>
  <c r="N4185" i="12"/>
  <c r="O4185" i="12" s="1"/>
  <c r="P4185" i="12"/>
  <c r="Q4185" i="12"/>
  <c r="N4186" i="12"/>
  <c r="O4186" i="12" s="1"/>
  <c r="P4186" i="12"/>
  <c r="Q4186" i="12"/>
  <c r="N4187" i="12"/>
  <c r="O4187" i="12" s="1"/>
  <c r="P4187" i="12"/>
  <c r="Q4187" i="12"/>
  <c r="N4188" i="12"/>
  <c r="O4188" i="12" s="1"/>
  <c r="P4188" i="12"/>
  <c r="Q4188" i="12"/>
  <c r="N4189" i="12"/>
  <c r="O4189" i="12" s="1"/>
  <c r="P4189" i="12"/>
  <c r="Q4189" i="12"/>
  <c r="N4190" i="12"/>
  <c r="O4190" i="12" s="1"/>
  <c r="P4190" i="12"/>
  <c r="Q4190" i="12"/>
  <c r="N4191" i="12"/>
  <c r="O4191" i="12" s="1"/>
  <c r="P4191" i="12"/>
  <c r="Q4191" i="12"/>
  <c r="N4192" i="12"/>
  <c r="O4192" i="12" s="1"/>
  <c r="P4192" i="12"/>
  <c r="Q4192" i="12"/>
  <c r="N4193" i="12"/>
  <c r="O4193" i="12" s="1"/>
  <c r="P4193" i="12"/>
  <c r="Q4193" i="12"/>
  <c r="N4194" i="12"/>
  <c r="O4194" i="12"/>
  <c r="P4194" i="12"/>
  <c r="Q4194" i="12"/>
  <c r="N4195" i="12"/>
  <c r="O4195" i="12" s="1"/>
  <c r="P4195" i="12"/>
  <c r="Q4195" i="12"/>
  <c r="N4196" i="12"/>
  <c r="O4196" i="12" s="1"/>
  <c r="P4196" i="12"/>
  <c r="Q4196" i="12"/>
  <c r="N4197" i="12"/>
  <c r="O4197" i="12" s="1"/>
  <c r="P4197" i="12"/>
  <c r="Q4197" i="12"/>
  <c r="N4198" i="12"/>
  <c r="O4198" i="12"/>
  <c r="P4198" i="12"/>
  <c r="Q4198" i="12"/>
  <c r="N4199" i="12"/>
  <c r="O4199" i="12" s="1"/>
  <c r="P4199" i="12"/>
  <c r="Q4199" i="12"/>
  <c r="N4200" i="12"/>
  <c r="O4200" i="12" s="1"/>
  <c r="P4200" i="12"/>
  <c r="Q4200" i="12"/>
  <c r="N4201" i="12"/>
  <c r="O4201" i="12" s="1"/>
  <c r="P4201" i="12"/>
  <c r="Q4201" i="12"/>
  <c r="N4202" i="12"/>
  <c r="O4202" i="12" s="1"/>
  <c r="P4202" i="12"/>
  <c r="Q4202" i="12"/>
  <c r="N4203" i="12"/>
  <c r="O4203" i="12" s="1"/>
  <c r="P4203" i="12"/>
  <c r="Q4203" i="12"/>
  <c r="N4204" i="12"/>
  <c r="O4204" i="12"/>
  <c r="P4204" i="12"/>
  <c r="Q4204" i="12"/>
  <c r="N4205" i="12"/>
  <c r="O4205" i="12" s="1"/>
  <c r="P4205" i="12"/>
  <c r="Q4205" i="12"/>
  <c r="N4206" i="12"/>
  <c r="O4206" i="12" s="1"/>
  <c r="P4206" i="12"/>
  <c r="Q4206" i="12"/>
  <c r="N4207" i="12"/>
  <c r="O4207" i="12" s="1"/>
  <c r="P4207" i="12"/>
  <c r="Q4207" i="12"/>
  <c r="N4208" i="12"/>
  <c r="O4208" i="12" s="1"/>
  <c r="P4208" i="12"/>
  <c r="Q4208" i="12"/>
  <c r="N4209" i="12"/>
  <c r="O4209" i="12" s="1"/>
  <c r="P4209" i="12"/>
  <c r="Q4209" i="12"/>
  <c r="N4210" i="12"/>
  <c r="O4210" i="12" s="1"/>
  <c r="P4210" i="12"/>
  <c r="Q4210" i="12"/>
  <c r="N4211" i="12"/>
  <c r="O4211" i="12" s="1"/>
  <c r="P4211" i="12"/>
  <c r="Q4211" i="12"/>
  <c r="N4212" i="12"/>
  <c r="O4212" i="12" s="1"/>
  <c r="P4212" i="12"/>
  <c r="Q4212" i="12"/>
  <c r="N4213" i="12"/>
  <c r="O4213" i="12" s="1"/>
  <c r="P4213" i="12"/>
  <c r="Q4213" i="12"/>
  <c r="N4214" i="12"/>
  <c r="O4214" i="12" s="1"/>
  <c r="P4214" i="12"/>
  <c r="Q4214" i="12"/>
  <c r="N4215" i="12"/>
  <c r="O4215" i="12" s="1"/>
  <c r="P4215" i="12"/>
  <c r="Q4215" i="12"/>
  <c r="N4216" i="12"/>
  <c r="O4216" i="12" s="1"/>
  <c r="P4216" i="12"/>
  <c r="Q4216" i="12"/>
  <c r="N4217" i="12"/>
  <c r="O4217" i="12" s="1"/>
  <c r="P4217" i="12"/>
  <c r="Q4217" i="12"/>
  <c r="N4218" i="12"/>
  <c r="O4218" i="12" s="1"/>
  <c r="P4218" i="12"/>
  <c r="Q4218" i="12"/>
  <c r="N4219" i="12"/>
  <c r="O4219" i="12" s="1"/>
  <c r="P4219" i="12"/>
  <c r="Q4219" i="12"/>
  <c r="N4220" i="12"/>
  <c r="O4220" i="12" s="1"/>
  <c r="P4220" i="12"/>
  <c r="Q4220" i="12"/>
  <c r="N4221" i="12"/>
  <c r="O4221" i="12" s="1"/>
  <c r="P4221" i="12"/>
  <c r="Q4221" i="12"/>
  <c r="N4222" i="12"/>
  <c r="O4222" i="12" s="1"/>
  <c r="P4222" i="12"/>
  <c r="Q4222" i="12"/>
  <c r="N4223" i="12"/>
  <c r="O4223" i="12" s="1"/>
  <c r="P4223" i="12"/>
  <c r="Q4223" i="12"/>
  <c r="N4224" i="12"/>
  <c r="O4224" i="12" s="1"/>
  <c r="P4224" i="12"/>
  <c r="Q4224" i="12"/>
  <c r="N4225" i="12"/>
  <c r="O4225" i="12" s="1"/>
  <c r="P4225" i="12"/>
  <c r="Q4225" i="12"/>
  <c r="N4226" i="12"/>
  <c r="O4226" i="12"/>
  <c r="P4226" i="12"/>
  <c r="Q4226" i="12"/>
  <c r="N4227" i="12"/>
  <c r="O4227" i="12" s="1"/>
  <c r="P4227" i="12"/>
  <c r="Q4227" i="12"/>
  <c r="N4228" i="12"/>
  <c r="O4228" i="12" s="1"/>
  <c r="P4228" i="12"/>
  <c r="Q4228" i="12"/>
  <c r="N4229" i="12"/>
  <c r="O4229" i="12" s="1"/>
  <c r="P4229" i="12"/>
  <c r="Q4229" i="12"/>
  <c r="N4230" i="12"/>
  <c r="O4230" i="12"/>
  <c r="P4230" i="12"/>
  <c r="Q4230" i="12"/>
  <c r="N4231" i="12"/>
  <c r="O4231" i="12" s="1"/>
  <c r="P4231" i="12"/>
  <c r="Q4231" i="12"/>
  <c r="N4232" i="12"/>
  <c r="O4232" i="12" s="1"/>
  <c r="P4232" i="12"/>
  <c r="Q4232" i="12"/>
  <c r="N4233" i="12"/>
  <c r="O4233" i="12" s="1"/>
  <c r="P4233" i="12"/>
  <c r="Q4233" i="12"/>
  <c r="N4234" i="12"/>
  <c r="O4234" i="12" s="1"/>
  <c r="P4234" i="12"/>
  <c r="Q4234" i="12"/>
  <c r="N4235" i="12"/>
  <c r="O4235" i="12" s="1"/>
  <c r="P4235" i="12"/>
  <c r="Q4235" i="12"/>
  <c r="N4236" i="12"/>
  <c r="O4236" i="12" s="1"/>
  <c r="P4236" i="12"/>
  <c r="Q4236" i="12"/>
  <c r="N4237" i="12"/>
  <c r="O4237" i="12" s="1"/>
  <c r="P4237" i="12"/>
  <c r="Q4237" i="12"/>
  <c r="N4238" i="12"/>
  <c r="O4238" i="12" s="1"/>
  <c r="P4238" i="12"/>
  <c r="Q4238" i="12"/>
  <c r="N4239" i="12"/>
  <c r="O4239" i="12" s="1"/>
  <c r="P4239" i="12"/>
  <c r="Q4239" i="12"/>
  <c r="N4240" i="12"/>
  <c r="O4240" i="12" s="1"/>
  <c r="P4240" i="12"/>
  <c r="Q4240" i="12"/>
  <c r="N4241" i="12"/>
  <c r="O4241" i="12" s="1"/>
  <c r="P4241" i="12"/>
  <c r="Q4241" i="12"/>
  <c r="N4242" i="12"/>
  <c r="O4242" i="12" s="1"/>
  <c r="P4242" i="12"/>
  <c r="Q4242" i="12"/>
  <c r="N4243" i="12"/>
  <c r="O4243" i="12" s="1"/>
  <c r="P4243" i="12"/>
  <c r="Q4243" i="12"/>
  <c r="N4244" i="12"/>
  <c r="O4244" i="12" s="1"/>
  <c r="P4244" i="12"/>
  <c r="Q4244" i="12"/>
  <c r="N4245" i="12"/>
  <c r="O4245" i="12" s="1"/>
  <c r="P4245" i="12"/>
  <c r="Q4245" i="12"/>
  <c r="N4246" i="12"/>
  <c r="O4246" i="12" s="1"/>
  <c r="P4246" i="12"/>
  <c r="Q4246" i="12"/>
  <c r="N4247" i="12"/>
  <c r="O4247" i="12" s="1"/>
  <c r="P4247" i="12"/>
  <c r="Q4247" i="12"/>
  <c r="N4248" i="12"/>
  <c r="O4248" i="12" s="1"/>
  <c r="P4248" i="12"/>
  <c r="Q4248" i="12"/>
  <c r="N4249" i="12"/>
  <c r="O4249" i="12" s="1"/>
  <c r="P4249" i="12"/>
  <c r="Q4249" i="12"/>
  <c r="N4250" i="12"/>
  <c r="O4250" i="12" s="1"/>
  <c r="P4250" i="12"/>
  <c r="Q4250" i="12"/>
  <c r="N4251" i="12"/>
  <c r="O4251" i="12" s="1"/>
  <c r="P4251" i="12"/>
  <c r="Q4251" i="12"/>
  <c r="N4252" i="12"/>
  <c r="O4252" i="12"/>
  <c r="P4252" i="12"/>
  <c r="Q4252" i="12"/>
  <c r="N4253" i="12"/>
  <c r="O4253" i="12" s="1"/>
  <c r="P4253" i="12"/>
  <c r="Q4253" i="12"/>
  <c r="N4254" i="12"/>
  <c r="O4254" i="12" s="1"/>
  <c r="P4254" i="12"/>
  <c r="Q4254" i="12"/>
  <c r="N4255" i="12"/>
  <c r="O4255" i="12" s="1"/>
  <c r="P4255" i="12"/>
  <c r="Q4255" i="12"/>
  <c r="N4256" i="12"/>
  <c r="O4256" i="12" s="1"/>
  <c r="P4256" i="12"/>
  <c r="Q4256" i="12"/>
  <c r="N4257" i="12"/>
  <c r="O4257" i="12" s="1"/>
  <c r="P4257" i="12"/>
  <c r="Q4257" i="12"/>
  <c r="N4258" i="12"/>
  <c r="O4258" i="12" s="1"/>
  <c r="P4258" i="12"/>
  <c r="Q4258" i="12"/>
  <c r="N4259" i="12"/>
  <c r="O4259" i="12" s="1"/>
  <c r="P4259" i="12"/>
  <c r="Q4259" i="12"/>
  <c r="N4260" i="12"/>
  <c r="O4260" i="12" s="1"/>
  <c r="P4260" i="12"/>
  <c r="Q4260" i="12"/>
  <c r="N4261" i="12"/>
  <c r="O4261" i="12" s="1"/>
  <c r="P4261" i="12"/>
  <c r="Q4261" i="12"/>
  <c r="N4262" i="12"/>
  <c r="O4262" i="12" s="1"/>
  <c r="P4262" i="12"/>
  <c r="Q4262" i="12"/>
  <c r="N4263" i="12"/>
  <c r="O4263" i="12" s="1"/>
  <c r="P4263" i="12"/>
  <c r="Q4263" i="12"/>
  <c r="N4264" i="12"/>
  <c r="O4264" i="12" s="1"/>
  <c r="P4264" i="12"/>
  <c r="Q4264" i="12"/>
  <c r="N4265" i="12"/>
  <c r="O4265" i="12" s="1"/>
  <c r="P4265" i="12"/>
  <c r="Q4265" i="12"/>
  <c r="N4266" i="12"/>
  <c r="O4266" i="12" s="1"/>
  <c r="P4266" i="12"/>
  <c r="Q4266" i="12"/>
  <c r="N4267" i="12"/>
  <c r="O4267" i="12" s="1"/>
  <c r="P4267" i="12"/>
  <c r="Q4267" i="12"/>
  <c r="N4268" i="12"/>
  <c r="O4268" i="12" s="1"/>
  <c r="P4268" i="12"/>
  <c r="Q4268" i="12"/>
  <c r="N4269" i="12"/>
  <c r="O4269" i="12" s="1"/>
  <c r="P4269" i="12"/>
  <c r="Q4269" i="12"/>
  <c r="N4270" i="12"/>
  <c r="O4270" i="12" s="1"/>
  <c r="P4270" i="12"/>
  <c r="Q4270" i="12"/>
  <c r="N4271" i="12"/>
  <c r="O4271" i="12" s="1"/>
  <c r="P4271" i="12"/>
  <c r="Q4271" i="12"/>
  <c r="N4272" i="12"/>
  <c r="O4272" i="12" s="1"/>
  <c r="P4272" i="12"/>
  <c r="Q4272" i="12"/>
  <c r="N4273" i="12"/>
  <c r="O4273" i="12" s="1"/>
  <c r="P4273" i="12"/>
  <c r="Q4273" i="12"/>
  <c r="N4274" i="12"/>
  <c r="O4274" i="12" s="1"/>
  <c r="P4274" i="12"/>
  <c r="Q4274" i="12"/>
  <c r="N4275" i="12"/>
  <c r="O4275" i="12" s="1"/>
  <c r="P4275" i="12"/>
  <c r="Q4275" i="12"/>
  <c r="N4276" i="12"/>
  <c r="O4276" i="12" s="1"/>
  <c r="P4276" i="12"/>
  <c r="Q4276" i="12"/>
  <c r="N4277" i="12"/>
  <c r="O4277" i="12" s="1"/>
  <c r="P4277" i="12"/>
  <c r="Q4277" i="12"/>
  <c r="N4278" i="12"/>
  <c r="O4278" i="12" s="1"/>
  <c r="P4278" i="12"/>
  <c r="Q4278" i="12"/>
  <c r="N4279" i="12"/>
  <c r="O4279" i="12" s="1"/>
  <c r="P4279" i="12"/>
  <c r="Q4279" i="12"/>
  <c r="N4280" i="12"/>
  <c r="O4280" i="12" s="1"/>
  <c r="P4280" i="12"/>
  <c r="Q4280" i="12"/>
  <c r="N4281" i="12"/>
  <c r="O4281" i="12" s="1"/>
  <c r="P4281" i="12"/>
  <c r="Q4281" i="12"/>
  <c r="N4282" i="12"/>
  <c r="O4282" i="12" s="1"/>
  <c r="P4282" i="12"/>
  <c r="Q4282" i="12"/>
  <c r="N4283" i="12"/>
  <c r="O4283" i="12" s="1"/>
  <c r="P4283" i="12"/>
  <c r="Q4283" i="12"/>
  <c r="N4284" i="12"/>
  <c r="O4284" i="12" s="1"/>
  <c r="P4284" i="12"/>
  <c r="Q4284" i="12"/>
  <c r="N4285" i="12"/>
  <c r="O4285" i="12" s="1"/>
  <c r="P4285" i="12"/>
  <c r="Q4285" i="12"/>
  <c r="N4286" i="12"/>
  <c r="O4286" i="12" s="1"/>
  <c r="P4286" i="12"/>
  <c r="Q4286" i="12"/>
  <c r="N4287" i="12"/>
  <c r="O4287" i="12" s="1"/>
  <c r="P4287" i="12"/>
  <c r="Q4287" i="12"/>
  <c r="N4288" i="12"/>
  <c r="O4288" i="12" s="1"/>
  <c r="P4288" i="12"/>
  <c r="Q4288" i="12"/>
  <c r="N4289" i="12"/>
  <c r="O4289" i="12" s="1"/>
  <c r="P4289" i="12"/>
  <c r="Q4289" i="12"/>
  <c r="N4290" i="12"/>
  <c r="O4290" i="12" s="1"/>
  <c r="P4290" i="12"/>
  <c r="Q4290" i="12"/>
  <c r="N4291" i="12"/>
  <c r="O4291" i="12" s="1"/>
  <c r="P4291" i="12"/>
  <c r="Q4291" i="12"/>
  <c r="N4292" i="12"/>
  <c r="O4292" i="12" s="1"/>
  <c r="P4292" i="12"/>
  <c r="Q4292" i="12"/>
  <c r="N4293" i="12"/>
  <c r="O4293" i="12" s="1"/>
  <c r="P4293" i="12"/>
  <c r="Q4293" i="12"/>
  <c r="N4294" i="12"/>
  <c r="O4294" i="12" s="1"/>
  <c r="P4294" i="12"/>
  <c r="Q4294" i="12"/>
  <c r="N4295" i="12"/>
  <c r="O4295" i="12" s="1"/>
  <c r="P4295" i="12"/>
  <c r="Q4295" i="12"/>
  <c r="N4296" i="12"/>
  <c r="O4296" i="12" s="1"/>
  <c r="P4296" i="12"/>
  <c r="Q4296" i="12"/>
  <c r="N4297" i="12"/>
  <c r="O4297" i="12" s="1"/>
  <c r="P4297" i="12"/>
  <c r="Q4297" i="12"/>
  <c r="N4298" i="12"/>
  <c r="O4298" i="12" s="1"/>
  <c r="P4298" i="12"/>
  <c r="Q4298" i="12"/>
  <c r="N4299" i="12"/>
  <c r="O4299" i="12" s="1"/>
  <c r="P4299" i="12"/>
  <c r="Q4299" i="12"/>
  <c r="N4300" i="12"/>
  <c r="O4300" i="12" s="1"/>
  <c r="P4300" i="12"/>
  <c r="Q4300" i="12"/>
  <c r="N4301" i="12"/>
  <c r="O4301" i="12" s="1"/>
  <c r="P4301" i="12"/>
  <c r="Q4301" i="12"/>
  <c r="N4302" i="12"/>
  <c r="O4302" i="12" s="1"/>
  <c r="P4302" i="12"/>
  <c r="Q4302" i="12"/>
  <c r="N4303" i="12"/>
  <c r="O4303" i="12" s="1"/>
  <c r="P4303" i="12"/>
  <c r="Q4303" i="12"/>
  <c r="N4304" i="12"/>
  <c r="O4304" i="12" s="1"/>
  <c r="P4304" i="12"/>
  <c r="Q4304" i="12"/>
  <c r="N4305" i="12"/>
  <c r="O4305" i="12" s="1"/>
  <c r="P4305" i="12"/>
  <c r="Q4305" i="12"/>
  <c r="N4306" i="12"/>
  <c r="O4306" i="12" s="1"/>
  <c r="P4306" i="12"/>
  <c r="Q4306" i="12"/>
  <c r="N4307" i="12"/>
  <c r="O4307" i="12" s="1"/>
  <c r="P4307" i="12"/>
  <c r="Q4307" i="12"/>
  <c r="N4308" i="12"/>
  <c r="O4308" i="12" s="1"/>
  <c r="P4308" i="12"/>
  <c r="Q4308" i="12"/>
  <c r="N4309" i="12"/>
  <c r="O4309" i="12" s="1"/>
  <c r="P4309" i="12"/>
  <c r="Q4309" i="12"/>
  <c r="N4310" i="12"/>
  <c r="O4310" i="12" s="1"/>
  <c r="P4310" i="12"/>
  <c r="Q4310" i="12"/>
  <c r="N4311" i="12"/>
  <c r="O4311" i="12" s="1"/>
  <c r="P4311" i="12"/>
  <c r="Q4311" i="12"/>
  <c r="N4312" i="12"/>
  <c r="O4312" i="12" s="1"/>
  <c r="P4312" i="12"/>
  <c r="Q4312" i="12"/>
  <c r="N4313" i="12"/>
  <c r="O4313" i="12" s="1"/>
  <c r="P4313" i="12"/>
  <c r="Q4313" i="12"/>
  <c r="N4314" i="12"/>
  <c r="O4314" i="12" s="1"/>
  <c r="P4314" i="12"/>
  <c r="Q4314" i="12"/>
  <c r="N4315" i="12"/>
  <c r="O4315" i="12" s="1"/>
  <c r="P4315" i="12"/>
  <c r="Q4315" i="12"/>
  <c r="N4316" i="12"/>
  <c r="O4316" i="12"/>
  <c r="P4316" i="12"/>
  <c r="Q4316" i="12"/>
  <c r="N4317" i="12"/>
  <c r="O4317" i="12" s="1"/>
  <c r="P4317" i="12"/>
  <c r="Q4317" i="12"/>
  <c r="N4318" i="12"/>
  <c r="O4318" i="12" s="1"/>
  <c r="P4318" i="12"/>
  <c r="Q4318" i="12"/>
  <c r="N4319" i="12"/>
  <c r="O4319" i="12" s="1"/>
  <c r="P4319" i="12"/>
  <c r="Q4319" i="12"/>
  <c r="N4320" i="12"/>
  <c r="O4320" i="12" s="1"/>
  <c r="P4320" i="12"/>
  <c r="Q4320" i="12"/>
  <c r="N4321" i="12"/>
  <c r="O4321" i="12" s="1"/>
  <c r="P4321" i="12"/>
  <c r="Q4321" i="12"/>
  <c r="N4322" i="12"/>
  <c r="O4322" i="12"/>
  <c r="P4322" i="12"/>
  <c r="Q4322" i="12"/>
  <c r="N4323" i="12"/>
  <c r="O4323" i="12" s="1"/>
  <c r="P4323" i="12"/>
  <c r="Q4323" i="12"/>
  <c r="N4324" i="12"/>
  <c r="O4324" i="12" s="1"/>
  <c r="P4324" i="12"/>
  <c r="Q4324" i="12"/>
  <c r="N4325" i="12"/>
  <c r="O4325" i="12" s="1"/>
  <c r="P4325" i="12"/>
  <c r="Q4325" i="12"/>
  <c r="N4326" i="12"/>
  <c r="O4326" i="12" s="1"/>
  <c r="P4326" i="12"/>
  <c r="Q4326" i="12"/>
  <c r="N4327" i="12"/>
  <c r="O4327" i="12" s="1"/>
  <c r="P4327" i="12"/>
  <c r="Q4327" i="12"/>
  <c r="N4328" i="12"/>
  <c r="O4328" i="12" s="1"/>
  <c r="P4328" i="12"/>
  <c r="Q4328" i="12"/>
  <c r="N4329" i="12"/>
  <c r="O4329" i="12" s="1"/>
  <c r="P4329" i="12"/>
  <c r="Q4329" i="12"/>
  <c r="N4330" i="12"/>
  <c r="O4330" i="12" s="1"/>
  <c r="P4330" i="12"/>
  <c r="Q4330" i="12"/>
  <c r="N4331" i="12"/>
  <c r="O4331" i="12" s="1"/>
  <c r="P4331" i="12"/>
  <c r="Q4331" i="12"/>
  <c r="N4332" i="12"/>
  <c r="O4332" i="12" s="1"/>
  <c r="P4332" i="12"/>
  <c r="Q4332" i="12"/>
  <c r="N4333" i="12"/>
  <c r="O4333" i="12" s="1"/>
  <c r="P4333" i="12"/>
  <c r="Q4333" i="12"/>
  <c r="N4334" i="12"/>
  <c r="O4334" i="12" s="1"/>
  <c r="P4334" i="12"/>
  <c r="Q4334" i="12"/>
  <c r="N4335" i="12"/>
  <c r="O4335" i="12" s="1"/>
  <c r="P4335" i="12"/>
  <c r="Q4335" i="12"/>
  <c r="N4336" i="12"/>
  <c r="O4336" i="12" s="1"/>
  <c r="P4336" i="12"/>
  <c r="Q4336" i="12"/>
  <c r="N4337" i="12"/>
  <c r="O4337" i="12" s="1"/>
  <c r="P4337" i="12"/>
  <c r="Q4337" i="12"/>
  <c r="N4338" i="12"/>
  <c r="O4338" i="12" s="1"/>
  <c r="P4338" i="12"/>
  <c r="Q4338" i="12"/>
  <c r="N4339" i="12"/>
  <c r="O4339" i="12" s="1"/>
  <c r="P4339" i="12"/>
  <c r="Q4339" i="12"/>
  <c r="N4340" i="12"/>
  <c r="O4340" i="12" s="1"/>
  <c r="P4340" i="12"/>
  <c r="Q4340" i="12"/>
  <c r="N4341" i="12"/>
  <c r="O4341" i="12" s="1"/>
  <c r="P4341" i="12"/>
  <c r="Q4341" i="12"/>
  <c r="N4342" i="12"/>
  <c r="O4342" i="12" s="1"/>
  <c r="P4342" i="12"/>
  <c r="Q4342" i="12"/>
  <c r="N4343" i="12"/>
  <c r="O4343" i="12" s="1"/>
  <c r="P4343" i="12"/>
  <c r="Q4343" i="12"/>
  <c r="N4344" i="12"/>
  <c r="O4344" i="12" s="1"/>
  <c r="P4344" i="12"/>
  <c r="Q4344" i="12"/>
  <c r="N4345" i="12"/>
  <c r="O4345" i="12" s="1"/>
  <c r="P4345" i="12"/>
  <c r="Q4345" i="12"/>
  <c r="N4346" i="12"/>
  <c r="O4346" i="12" s="1"/>
  <c r="P4346" i="12"/>
  <c r="Q4346" i="12"/>
  <c r="N4347" i="12"/>
  <c r="O4347" i="12" s="1"/>
  <c r="P4347" i="12"/>
  <c r="Q4347" i="12"/>
  <c r="N4348" i="12"/>
  <c r="O4348" i="12" s="1"/>
  <c r="P4348" i="12"/>
  <c r="Q4348" i="12"/>
  <c r="N4349" i="12"/>
  <c r="O4349" i="12" s="1"/>
  <c r="P4349" i="12"/>
  <c r="Q4349" i="12"/>
  <c r="N4350" i="12"/>
  <c r="O4350" i="12" s="1"/>
  <c r="P4350" i="12"/>
  <c r="Q4350" i="12"/>
  <c r="N4351" i="12"/>
  <c r="O4351" i="12" s="1"/>
  <c r="P4351" i="12"/>
  <c r="Q4351" i="12"/>
  <c r="N4352" i="12"/>
  <c r="O4352" i="12" s="1"/>
  <c r="P4352" i="12"/>
  <c r="Q4352" i="12"/>
  <c r="N4353" i="12"/>
  <c r="O4353" i="12" s="1"/>
  <c r="P4353" i="12"/>
  <c r="Q4353" i="12"/>
  <c r="N4354" i="12"/>
  <c r="O4354" i="12"/>
  <c r="P4354" i="12"/>
  <c r="Q4354" i="12"/>
  <c r="N4355" i="12"/>
  <c r="O4355" i="12" s="1"/>
  <c r="P4355" i="12"/>
  <c r="Q4355" i="12"/>
  <c r="N4356" i="12"/>
  <c r="O4356" i="12" s="1"/>
  <c r="P4356" i="12"/>
  <c r="Q4356" i="12"/>
  <c r="N4357" i="12"/>
  <c r="O4357" i="12" s="1"/>
  <c r="P4357" i="12"/>
  <c r="Q4357" i="12"/>
  <c r="N4358" i="12"/>
  <c r="O4358" i="12" s="1"/>
  <c r="P4358" i="12"/>
  <c r="Q4358" i="12"/>
  <c r="N4359" i="12"/>
  <c r="O4359" i="12" s="1"/>
  <c r="P4359" i="12"/>
  <c r="Q4359" i="12"/>
  <c r="N4360" i="12"/>
  <c r="O4360" i="12" s="1"/>
  <c r="P4360" i="12"/>
  <c r="Q4360" i="12"/>
  <c r="N4361" i="12"/>
  <c r="O4361" i="12" s="1"/>
  <c r="P4361" i="12"/>
  <c r="Q4361" i="12"/>
  <c r="N4362" i="12"/>
  <c r="O4362" i="12" s="1"/>
  <c r="P4362" i="12"/>
  <c r="Q4362" i="12"/>
  <c r="N4363" i="12"/>
  <c r="O4363" i="12" s="1"/>
  <c r="P4363" i="12"/>
  <c r="Q4363" i="12"/>
  <c r="N4364" i="12"/>
  <c r="O4364" i="12" s="1"/>
  <c r="P4364" i="12"/>
  <c r="Q4364" i="12"/>
  <c r="N4365" i="12"/>
  <c r="O4365" i="12" s="1"/>
  <c r="P4365" i="12"/>
  <c r="Q4365" i="12"/>
  <c r="N4366" i="12"/>
  <c r="O4366" i="12" s="1"/>
  <c r="P4366" i="12"/>
  <c r="Q4366" i="12"/>
  <c r="N4367" i="12"/>
  <c r="O4367" i="12" s="1"/>
  <c r="P4367" i="12"/>
  <c r="Q4367" i="12"/>
  <c r="N4368" i="12"/>
  <c r="O4368" i="12" s="1"/>
  <c r="P4368" i="12"/>
  <c r="Q4368" i="12"/>
  <c r="N4369" i="12"/>
  <c r="O4369" i="12" s="1"/>
  <c r="P4369" i="12"/>
  <c r="Q4369" i="12"/>
  <c r="N4370" i="12"/>
  <c r="O4370" i="12" s="1"/>
  <c r="P4370" i="12"/>
  <c r="Q4370" i="12"/>
  <c r="N4371" i="12"/>
  <c r="O4371" i="12" s="1"/>
  <c r="P4371" i="12"/>
  <c r="Q4371" i="12"/>
  <c r="N4372" i="12"/>
  <c r="O4372" i="12" s="1"/>
  <c r="P4372" i="12"/>
  <c r="Q4372" i="12"/>
  <c r="N4373" i="12"/>
  <c r="O4373" i="12" s="1"/>
  <c r="P4373" i="12"/>
  <c r="Q4373" i="12"/>
  <c r="N4374" i="12"/>
  <c r="O4374" i="12" s="1"/>
  <c r="P4374" i="12"/>
  <c r="Q4374" i="12"/>
  <c r="N4375" i="12"/>
  <c r="O4375" i="12" s="1"/>
  <c r="P4375" i="12"/>
  <c r="Q4375" i="12"/>
  <c r="N4376" i="12"/>
  <c r="O4376" i="12" s="1"/>
  <c r="P4376" i="12"/>
  <c r="Q4376" i="12"/>
  <c r="N4377" i="12"/>
  <c r="O4377" i="12" s="1"/>
  <c r="P4377" i="12"/>
  <c r="Q4377" i="12"/>
  <c r="N4378" i="12"/>
  <c r="O4378" i="12" s="1"/>
  <c r="P4378" i="12"/>
  <c r="Q4378" i="12"/>
  <c r="N4379" i="12"/>
  <c r="O4379" i="12" s="1"/>
  <c r="P4379" i="12"/>
  <c r="Q4379" i="12"/>
  <c r="N4380" i="12"/>
  <c r="O4380" i="12" s="1"/>
  <c r="P4380" i="12"/>
  <c r="Q4380" i="12"/>
  <c r="N4381" i="12"/>
  <c r="O4381" i="12" s="1"/>
  <c r="P4381" i="12"/>
  <c r="Q4381" i="12"/>
  <c r="N4382" i="12"/>
  <c r="O4382" i="12" s="1"/>
  <c r="P4382" i="12"/>
  <c r="Q4382" i="12"/>
  <c r="N4383" i="12"/>
  <c r="O4383" i="12" s="1"/>
  <c r="P4383" i="12"/>
  <c r="Q4383" i="12"/>
  <c r="N4384" i="12"/>
  <c r="O4384" i="12" s="1"/>
  <c r="P4384" i="12"/>
  <c r="Q4384" i="12"/>
  <c r="N4385" i="12"/>
  <c r="O4385" i="12" s="1"/>
  <c r="P4385" i="12"/>
  <c r="Q4385" i="12"/>
  <c r="N4386" i="12"/>
  <c r="O4386" i="12" s="1"/>
  <c r="P4386" i="12"/>
  <c r="Q4386" i="12"/>
  <c r="N4387" i="12"/>
  <c r="O4387" i="12"/>
  <c r="P4387" i="12"/>
  <c r="Q4387" i="12"/>
  <c r="N4388" i="12"/>
  <c r="O4388" i="12" s="1"/>
  <c r="P4388" i="12"/>
  <c r="Q4388" i="12"/>
  <c r="N4389" i="12"/>
  <c r="O4389" i="12" s="1"/>
  <c r="P4389" i="12"/>
  <c r="Q4389" i="12"/>
  <c r="N4390" i="12"/>
  <c r="O4390" i="12" s="1"/>
  <c r="P4390" i="12"/>
  <c r="Q4390" i="12"/>
  <c r="N4391" i="12"/>
  <c r="O4391" i="12" s="1"/>
  <c r="P4391" i="12"/>
  <c r="Q4391" i="12"/>
  <c r="N4392" i="12"/>
  <c r="O4392" i="12" s="1"/>
  <c r="P4392" i="12"/>
  <c r="Q4392" i="12"/>
  <c r="N4393" i="12"/>
  <c r="O4393" i="12" s="1"/>
  <c r="P4393" i="12"/>
  <c r="Q4393" i="12"/>
  <c r="N4394" i="12"/>
  <c r="O4394" i="12" s="1"/>
  <c r="P4394" i="12"/>
  <c r="Q4394" i="12"/>
  <c r="N4395" i="12"/>
  <c r="O4395" i="12" s="1"/>
  <c r="P4395" i="12"/>
  <c r="Q4395" i="12"/>
  <c r="N4396" i="12"/>
  <c r="O4396" i="12" s="1"/>
  <c r="P4396" i="12"/>
  <c r="Q4396" i="12"/>
  <c r="N4397" i="12"/>
  <c r="O4397" i="12" s="1"/>
  <c r="P4397" i="12"/>
  <c r="Q4397" i="12"/>
  <c r="N4398" i="12"/>
  <c r="O4398" i="12" s="1"/>
  <c r="P4398" i="12"/>
  <c r="Q4398" i="12"/>
  <c r="N4399" i="12"/>
  <c r="O4399" i="12" s="1"/>
  <c r="P4399" i="12"/>
  <c r="Q4399" i="12"/>
  <c r="N4400" i="12"/>
  <c r="O4400" i="12" s="1"/>
  <c r="P4400" i="12"/>
  <c r="Q4400" i="12"/>
  <c r="N4401" i="12"/>
  <c r="O4401" i="12" s="1"/>
  <c r="P4401" i="12"/>
  <c r="Q4401" i="12"/>
  <c r="N4402" i="12"/>
  <c r="O4402" i="12" s="1"/>
  <c r="P4402" i="12"/>
  <c r="Q4402" i="12"/>
  <c r="N4403" i="12"/>
  <c r="O4403" i="12" s="1"/>
  <c r="P4403" i="12"/>
  <c r="Q4403" i="12"/>
  <c r="N4404" i="12"/>
  <c r="O4404" i="12" s="1"/>
  <c r="P4404" i="12"/>
  <c r="Q4404" i="12"/>
  <c r="N4405" i="12"/>
  <c r="O4405" i="12" s="1"/>
  <c r="P4405" i="12"/>
  <c r="Q4405" i="12"/>
  <c r="N4406" i="12"/>
  <c r="O4406" i="12" s="1"/>
  <c r="P4406" i="12"/>
  <c r="Q4406" i="12"/>
  <c r="N4407" i="12"/>
  <c r="O4407" i="12" s="1"/>
  <c r="P4407" i="12"/>
  <c r="Q4407" i="12"/>
  <c r="N4408" i="12"/>
  <c r="O4408" i="12" s="1"/>
  <c r="P4408" i="12"/>
  <c r="Q4408" i="12"/>
  <c r="N4409" i="12"/>
  <c r="O4409" i="12" s="1"/>
  <c r="P4409" i="12"/>
  <c r="Q4409" i="12"/>
  <c r="N4410" i="12"/>
  <c r="O4410" i="12" s="1"/>
  <c r="P4410" i="12"/>
  <c r="Q4410" i="12"/>
  <c r="N4411" i="12"/>
  <c r="O4411" i="12" s="1"/>
  <c r="P4411" i="12"/>
  <c r="Q4411" i="12"/>
  <c r="N4412" i="12"/>
  <c r="O4412" i="12" s="1"/>
  <c r="P4412" i="12"/>
  <c r="Q4412" i="12"/>
  <c r="N4413" i="12"/>
  <c r="O4413" i="12" s="1"/>
  <c r="P4413" i="12"/>
  <c r="Q4413" i="12"/>
  <c r="N4414" i="12"/>
  <c r="O4414" i="12" s="1"/>
  <c r="P4414" i="12"/>
  <c r="Q4414" i="12"/>
  <c r="N4415" i="12"/>
  <c r="O4415" i="12" s="1"/>
  <c r="P4415" i="12"/>
  <c r="Q4415" i="12"/>
  <c r="N4416" i="12"/>
  <c r="O4416" i="12" s="1"/>
  <c r="P4416" i="12"/>
  <c r="Q4416" i="12"/>
  <c r="N4417" i="12"/>
  <c r="O4417" i="12" s="1"/>
  <c r="P4417" i="12"/>
  <c r="Q4417" i="12"/>
  <c r="N4418" i="12"/>
  <c r="O4418" i="12" s="1"/>
  <c r="P4418" i="12"/>
  <c r="Q4418" i="12"/>
  <c r="N4419" i="12"/>
  <c r="O4419" i="12" s="1"/>
  <c r="P4419" i="12"/>
  <c r="Q4419" i="12"/>
  <c r="N4420" i="12"/>
  <c r="O4420" i="12" s="1"/>
  <c r="P4420" i="12"/>
  <c r="Q4420" i="12"/>
  <c r="N4421" i="12"/>
  <c r="O4421" i="12" s="1"/>
  <c r="P4421" i="12"/>
  <c r="Q4421" i="12"/>
  <c r="N4422" i="12"/>
  <c r="O4422" i="12" s="1"/>
  <c r="P4422" i="12"/>
  <c r="Q4422" i="12"/>
  <c r="N4423" i="12"/>
  <c r="O4423" i="12" s="1"/>
  <c r="P4423" i="12"/>
  <c r="Q4423" i="12"/>
  <c r="N4424" i="12"/>
  <c r="O4424" i="12" s="1"/>
  <c r="P4424" i="12"/>
  <c r="Q4424" i="12"/>
  <c r="N4425" i="12"/>
  <c r="O4425" i="12" s="1"/>
  <c r="P4425" i="12"/>
  <c r="Q4425" i="12"/>
  <c r="N4426" i="12"/>
  <c r="O4426" i="12" s="1"/>
  <c r="P4426" i="12"/>
  <c r="Q4426" i="12"/>
  <c r="N4427" i="12"/>
  <c r="O4427" i="12" s="1"/>
  <c r="P4427" i="12"/>
  <c r="Q4427" i="12"/>
  <c r="N4428" i="12"/>
  <c r="O4428" i="12" s="1"/>
  <c r="P4428" i="12"/>
  <c r="Q4428" i="12"/>
  <c r="N4429" i="12"/>
  <c r="O4429" i="12" s="1"/>
  <c r="P4429" i="12"/>
  <c r="Q4429" i="12"/>
  <c r="N4430" i="12"/>
  <c r="O4430" i="12"/>
  <c r="P4430" i="12"/>
  <c r="Q4430" i="12"/>
  <c r="N4431" i="12"/>
  <c r="O4431" i="12" s="1"/>
  <c r="P4431" i="12"/>
  <c r="Q4431" i="12"/>
  <c r="N4432" i="12"/>
  <c r="O4432" i="12" s="1"/>
  <c r="P4432" i="12"/>
  <c r="Q4432" i="12"/>
  <c r="N4433" i="12"/>
  <c r="O4433" i="12" s="1"/>
  <c r="P4433" i="12"/>
  <c r="Q4433" i="12"/>
  <c r="N4434" i="12"/>
  <c r="O4434" i="12" s="1"/>
  <c r="P4434" i="12"/>
  <c r="Q4434" i="12"/>
  <c r="N4435" i="12"/>
  <c r="O4435" i="12" s="1"/>
  <c r="P4435" i="12"/>
  <c r="Q4435" i="12"/>
  <c r="N4436" i="12"/>
  <c r="O4436" i="12" s="1"/>
  <c r="P4436" i="12"/>
  <c r="Q4436" i="12"/>
  <c r="N4437" i="12"/>
  <c r="O4437" i="12" s="1"/>
  <c r="P4437" i="12"/>
  <c r="Q4437" i="12"/>
  <c r="N4438" i="12"/>
  <c r="O4438" i="12" s="1"/>
  <c r="P4438" i="12"/>
  <c r="Q4438" i="12"/>
  <c r="N4439" i="12"/>
  <c r="O4439" i="12" s="1"/>
  <c r="P4439" i="12"/>
  <c r="Q4439" i="12"/>
  <c r="N4440" i="12"/>
  <c r="O4440" i="12" s="1"/>
  <c r="P4440" i="12"/>
  <c r="Q4440" i="12"/>
  <c r="N4441" i="12"/>
  <c r="O4441" i="12" s="1"/>
  <c r="P4441" i="12"/>
  <c r="Q4441" i="12"/>
  <c r="N4442" i="12"/>
  <c r="O4442" i="12" s="1"/>
  <c r="P4442" i="12"/>
  <c r="Q4442" i="12"/>
  <c r="N4443" i="12"/>
  <c r="O4443" i="12"/>
  <c r="P4443" i="12"/>
  <c r="Q4443" i="12"/>
  <c r="N4444" i="12"/>
  <c r="O4444" i="12" s="1"/>
  <c r="P4444" i="12"/>
  <c r="Q4444" i="12"/>
  <c r="N4445" i="12"/>
  <c r="O4445" i="12" s="1"/>
  <c r="P4445" i="12"/>
  <c r="Q4445" i="12"/>
  <c r="N4446" i="12"/>
  <c r="O4446" i="12" s="1"/>
  <c r="P4446" i="12"/>
  <c r="Q4446" i="12"/>
  <c r="N4447" i="12"/>
  <c r="O4447" i="12" s="1"/>
  <c r="P4447" i="12"/>
  <c r="Q4447" i="12"/>
  <c r="N4448" i="12"/>
  <c r="O4448" i="12" s="1"/>
  <c r="P4448" i="12"/>
  <c r="Q4448" i="12"/>
  <c r="N4449" i="12"/>
  <c r="O4449" i="12" s="1"/>
  <c r="P4449" i="12"/>
  <c r="Q4449" i="12"/>
  <c r="N4450" i="12"/>
  <c r="O4450" i="12" s="1"/>
  <c r="P4450" i="12"/>
  <c r="Q4450" i="12"/>
  <c r="N4451" i="12"/>
  <c r="O4451" i="12" s="1"/>
  <c r="P4451" i="12"/>
  <c r="Q4451" i="12"/>
  <c r="N4452" i="12"/>
  <c r="O4452" i="12" s="1"/>
  <c r="P4452" i="12"/>
  <c r="Q4452" i="12"/>
  <c r="N4453" i="12"/>
  <c r="O4453" i="12" s="1"/>
  <c r="P4453" i="12"/>
  <c r="Q4453" i="12"/>
  <c r="N4454" i="12"/>
  <c r="O4454" i="12" s="1"/>
  <c r="P4454" i="12"/>
  <c r="Q4454" i="12"/>
  <c r="N4455" i="12"/>
  <c r="O4455" i="12" s="1"/>
  <c r="P4455" i="12"/>
  <c r="Q4455" i="12"/>
  <c r="N4456" i="12"/>
  <c r="O4456" i="12" s="1"/>
  <c r="P4456" i="12"/>
  <c r="Q4456" i="12"/>
  <c r="N4457" i="12"/>
  <c r="O4457" i="12" s="1"/>
  <c r="P4457" i="12"/>
  <c r="Q4457" i="12"/>
  <c r="N4458" i="12"/>
  <c r="O4458" i="12" s="1"/>
  <c r="P4458" i="12"/>
  <c r="Q4458" i="12"/>
  <c r="N4459" i="12"/>
  <c r="O4459" i="12" s="1"/>
  <c r="P4459" i="12"/>
  <c r="Q4459" i="12"/>
  <c r="N4460" i="12"/>
  <c r="O4460" i="12" s="1"/>
  <c r="P4460" i="12"/>
  <c r="Q4460" i="12"/>
  <c r="N4461" i="12"/>
  <c r="O4461" i="12" s="1"/>
  <c r="P4461" i="12"/>
  <c r="Q4461" i="12"/>
  <c r="N4462" i="12"/>
  <c r="O4462" i="12" s="1"/>
  <c r="P4462" i="12"/>
  <c r="Q4462" i="12"/>
  <c r="N4463" i="12"/>
  <c r="O4463" i="12" s="1"/>
  <c r="P4463" i="12"/>
  <c r="Q4463" i="12"/>
  <c r="N4464" i="12"/>
  <c r="O4464" i="12" s="1"/>
  <c r="P4464" i="12"/>
  <c r="Q4464" i="12"/>
  <c r="N4465" i="12"/>
  <c r="O4465" i="12" s="1"/>
  <c r="P4465" i="12"/>
  <c r="Q4465" i="12"/>
  <c r="N4466" i="12"/>
  <c r="O4466" i="12" s="1"/>
  <c r="P4466" i="12"/>
  <c r="Q4466" i="12"/>
  <c r="N4467" i="12"/>
  <c r="O4467" i="12" s="1"/>
  <c r="P4467" i="12"/>
  <c r="Q4467" i="12"/>
  <c r="N4468" i="12"/>
  <c r="O4468" i="12" s="1"/>
  <c r="P4468" i="12"/>
  <c r="Q4468" i="12"/>
  <c r="N4469" i="12"/>
  <c r="O4469" i="12" s="1"/>
  <c r="P4469" i="12"/>
  <c r="Q4469" i="12"/>
  <c r="N4470" i="12"/>
  <c r="O4470" i="12" s="1"/>
  <c r="P4470" i="12"/>
  <c r="Q4470" i="12"/>
  <c r="N4471" i="12"/>
  <c r="O4471" i="12" s="1"/>
  <c r="P4471" i="12"/>
  <c r="Q4471" i="12"/>
  <c r="N4472" i="12"/>
  <c r="O4472" i="12" s="1"/>
  <c r="P4472" i="12"/>
  <c r="Q4472" i="12"/>
  <c r="N4473" i="12"/>
  <c r="O4473" i="12" s="1"/>
  <c r="P4473" i="12"/>
  <c r="Q4473" i="12"/>
  <c r="N4474" i="12"/>
  <c r="O4474" i="12" s="1"/>
  <c r="P4474" i="12"/>
  <c r="Q4474" i="12"/>
  <c r="N4475" i="12"/>
  <c r="O4475" i="12" s="1"/>
  <c r="P4475" i="12"/>
  <c r="Q4475" i="12"/>
  <c r="N4476" i="12"/>
  <c r="O4476" i="12" s="1"/>
  <c r="P4476" i="12"/>
  <c r="Q4476" i="12"/>
  <c r="N4477" i="12"/>
  <c r="O4477" i="12" s="1"/>
  <c r="P4477" i="12"/>
  <c r="Q4477" i="12"/>
  <c r="N4478" i="12"/>
  <c r="O4478" i="12" s="1"/>
  <c r="P4478" i="12"/>
  <c r="Q4478" i="12"/>
  <c r="N4479" i="12"/>
  <c r="O4479" i="12" s="1"/>
  <c r="P4479" i="12"/>
  <c r="Q4479" i="12"/>
  <c r="N4480" i="12"/>
  <c r="O4480" i="12" s="1"/>
  <c r="P4480" i="12"/>
  <c r="Q4480" i="12"/>
  <c r="N4481" i="12"/>
  <c r="O4481" i="12" s="1"/>
  <c r="P4481" i="12"/>
  <c r="Q4481" i="12"/>
  <c r="N4482" i="12"/>
  <c r="O4482" i="12" s="1"/>
  <c r="P4482" i="12"/>
  <c r="Q4482" i="12"/>
  <c r="N4483" i="12"/>
  <c r="O4483" i="12" s="1"/>
  <c r="P4483" i="12"/>
  <c r="Q4483" i="12"/>
  <c r="N4484" i="12"/>
  <c r="O4484" i="12" s="1"/>
  <c r="P4484" i="12"/>
  <c r="Q4484" i="12"/>
  <c r="N4485" i="12"/>
  <c r="O4485" i="12" s="1"/>
  <c r="P4485" i="12"/>
  <c r="Q4485" i="12"/>
  <c r="N4486" i="12"/>
  <c r="O4486" i="12"/>
  <c r="P4486" i="12"/>
  <c r="Q4486" i="12"/>
  <c r="N4487" i="12"/>
  <c r="O4487" i="12" s="1"/>
  <c r="P4487" i="12"/>
  <c r="Q4487" i="12"/>
  <c r="N4488" i="12"/>
  <c r="O4488" i="12" s="1"/>
  <c r="P4488" i="12"/>
  <c r="Q4488" i="12"/>
  <c r="N4489" i="12"/>
  <c r="O4489" i="12" s="1"/>
  <c r="P4489" i="12"/>
  <c r="Q4489" i="12"/>
  <c r="N4490" i="12"/>
  <c r="O4490" i="12" s="1"/>
  <c r="P4490" i="12"/>
  <c r="Q4490" i="12"/>
  <c r="N4491" i="12"/>
  <c r="O4491" i="12" s="1"/>
  <c r="P4491" i="12"/>
  <c r="Q4491" i="12"/>
  <c r="N4492" i="12"/>
  <c r="O4492" i="12" s="1"/>
  <c r="P4492" i="12"/>
  <c r="Q4492" i="12"/>
  <c r="N4493" i="12"/>
  <c r="O4493" i="12" s="1"/>
  <c r="P4493" i="12"/>
  <c r="Q4493" i="12"/>
  <c r="N4494" i="12"/>
  <c r="O4494" i="12" s="1"/>
  <c r="P4494" i="12"/>
  <c r="Q4494" i="12"/>
  <c r="N4495" i="12"/>
  <c r="O4495" i="12" s="1"/>
  <c r="P4495" i="12"/>
  <c r="Q4495" i="12"/>
  <c r="N4496" i="12"/>
  <c r="O4496" i="12" s="1"/>
  <c r="P4496" i="12"/>
  <c r="Q4496" i="12"/>
  <c r="N4497" i="12"/>
  <c r="O4497" i="12" s="1"/>
  <c r="P4497" i="12"/>
  <c r="Q4497" i="12"/>
  <c r="N4498" i="12"/>
  <c r="O4498" i="12" s="1"/>
  <c r="P4498" i="12"/>
  <c r="Q4498" i="12"/>
  <c r="N4499" i="12"/>
  <c r="O4499" i="12" s="1"/>
  <c r="P4499" i="12"/>
  <c r="Q4499" i="12"/>
  <c r="N4500" i="12"/>
  <c r="O4500" i="12" s="1"/>
  <c r="P4500" i="12"/>
  <c r="Q4500" i="12"/>
  <c r="N4501" i="12"/>
  <c r="O4501" i="12" s="1"/>
  <c r="P4501" i="12"/>
  <c r="Q4501" i="12"/>
  <c r="N4502" i="12"/>
  <c r="O4502" i="12" s="1"/>
  <c r="P4502" i="12"/>
  <c r="Q4502" i="12"/>
  <c r="N4503" i="12"/>
  <c r="O4503" i="12" s="1"/>
  <c r="P4503" i="12"/>
  <c r="Q4503" i="12"/>
  <c r="N4504" i="12"/>
  <c r="O4504" i="12" s="1"/>
  <c r="P4504" i="12"/>
  <c r="Q4504" i="12"/>
  <c r="N4505" i="12"/>
  <c r="O4505" i="12" s="1"/>
  <c r="P4505" i="12"/>
  <c r="Q4505" i="12"/>
  <c r="N4506" i="12"/>
  <c r="O4506" i="12" s="1"/>
  <c r="P4506" i="12"/>
  <c r="Q4506" i="12"/>
  <c r="N4507" i="12"/>
  <c r="O4507" i="12" s="1"/>
  <c r="P4507" i="12"/>
  <c r="Q4507" i="12"/>
  <c r="N4508" i="12"/>
  <c r="O4508" i="12" s="1"/>
  <c r="P4508" i="12"/>
  <c r="Q4508" i="12"/>
  <c r="N4509" i="12"/>
  <c r="O4509" i="12" s="1"/>
  <c r="P4509" i="12"/>
  <c r="Q4509" i="12"/>
  <c r="N4510" i="12"/>
  <c r="O4510" i="12" s="1"/>
  <c r="P4510" i="12"/>
  <c r="Q4510" i="12"/>
  <c r="N4511" i="12"/>
  <c r="O4511" i="12" s="1"/>
  <c r="P4511" i="12"/>
  <c r="Q4511" i="12"/>
  <c r="N4512" i="12"/>
  <c r="O4512" i="12"/>
  <c r="P4512" i="12"/>
  <c r="Q4512" i="12"/>
  <c r="N4513" i="12"/>
  <c r="O4513" i="12" s="1"/>
  <c r="P4513" i="12"/>
  <c r="Q4513" i="12"/>
  <c r="N4514" i="12"/>
  <c r="O4514" i="12" s="1"/>
  <c r="P4514" i="12"/>
  <c r="Q4514" i="12"/>
  <c r="N4515" i="12"/>
  <c r="O4515" i="12" s="1"/>
  <c r="P4515" i="12"/>
  <c r="Q4515" i="12"/>
  <c r="N4516" i="12"/>
  <c r="O4516" i="12" s="1"/>
  <c r="P4516" i="12"/>
  <c r="Q4516" i="12"/>
  <c r="N4517" i="12"/>
  <c r="O4517" i="12" s="1"/>
  <c r="P4517" i="12"/>
  <c r="Q4517" i="12"/>
  <c r="N4518" i="12"/>
  <c r="O4518" i="12" s="1"/>
  <c r="P4518" i="12"/>
  <c r="Q4518" i="12"/>
  <c r="N4519" i="12"/>
  <c r="O4519" i="12" s="1"/>
  <c r="P4519" i="12"/>
  <c r="Q4519" i="12"/>
  <c r="N4520" i="12"/>
  <c r="O4520" i="12" s="1"/>
  <c r="P4520" i="12"/>
  <c r="Q4520" i="12"/>
  <c r="N4521" i="12"/>
  <c r="O4521" i="12" s="1"/>
  <c r="P4521" i="12"/>
  <c r="Q4521" i="12"/>
  <c r="N4522" i="12"/>
  <c r="O4522" i="12" s="1"/>
  <c r="P4522" i="12"/>
  <c r="Q4522" i="12"/>
  <c r="N4523" i="12"/>
  <c r="O4523" i="12"/>
  <c r="P4523" i="12"/>
  <c r="Q4523" i="12"/>
  <c r="N4524" i="12"/>
  <c r="O4524" i="12" s="1"/>
  <c r="P4524" i="12"/>
  <c r="Q4524" i="12"/>
  <c r="N4525" i="12"/>
  <c r="O4525" i="12" s="1"/>
  <c r="P4525" i="12"/>
  <c r="Q4525" i="12"/>
  <c r="N4526" i="12"/>
  <c r="O4526" i="12" s="1"/>
  <c r="P4526" i="12"/>
  <c r="Q4526" i="12"/>
  <c r="N4527" i="12"/>
  <c r="O4527" i="12" s="1"/>
  <c r="P4527" i="12"/>
  <c r="Q4527" i="12"/>
  <c r="N4528" i="12"/>
  <c r="O4528" i="12" s="1"/>
  <c r="P4528" i="12"/>
  <c r="Q4528" i="12"/>
  <c r="N4529" i="12"/>
  <c r="O4529" i="12" s="1"/>
  <c r="P4529" i="12"/>
  <c r="Q4529" i="12"/>
  <c r="N4530" i="12"/>
  <c r="O4530" i="12" s="1"/>
  <c r="P4530" i="12"/>
  <c r="Q4530" i="12"/>
  <c r="N4531" i="12"/>
  <c r="O4531" i="12" s="1"/>
  <c r="P4531" i="12"/>
  <c r="Q4531" i="12"/>
  <c r="N4532" i="12"/>
  <c r="O4532" i="12" s="1"/>
  <c r="P4532" i="12"/>
  <c r="Q4532" i="12"/>
  <c r="N4533" i="12"/>
  <c r="O4533" i="12" s="1"/>
  <c r="P4533" i="12"/>
  <c r="Q4533" i="12"/>
  <c r="N4534" i="12"/>
  <c r="O4534" i="12" s="1"/>
  <c r="P4534" i="12"/>
  <c r="Q4534" i="12"/>
  <c r="N4535" i="12"/>
  <c r="O4535" i="12" s="1"/>
  <c r="P4535" i="12"/>
  <c r="Q4535" i="12"/>
  <c r="N4536" i="12"/>
  <c r="O4536" i="12" s="1"/>
  <c r="P4536" i="12"/>
  <c r="Q4536" i="12"/>
  <c r="N4537" i="12"/>
  <c r="O4537" i="12" s="1"/>
  <c r="P4537" i="12"/>
  <c r="Q4537" i="12"/>
  <c r="N4538" i="12"/>
  <c r="O4538" i="12" s="1"/>
  <c r="P4538" i="12"/>
  <c r="Q4538" i="12"/>
  <c r="N4539" i="12"/>
  <c r="O4539" i="12" s="1"/>
  <c r="P4539" i="12"/>
  <c r="Q4539" i="12"/>
  <c r="N4540" i="12"/>
  <c r="O4540" i="12" s="1"/>
  <c r="P4540" i="12"/>
  <c r="Q4540" i="12"/>
  <c r="N4541" i="12"/>
  <c r="O4541" i="12" s="1"/>
  <c r="P4541" i="12"/>
  <c r="Q4541" i="12"/>
  <c r="N4542" i="12"/>
  <c r="O4542" i="12" s="1"/>
  <c r="P4542" i="12"/>
  <c r="Q4542" i="12"/>
  <c r="N4543" i="12"/>
  <c r="O4543" i="12" s="1"/>
  <c r="P4543" i="12"/>
  <c r="Q4543" i="12"/>
  <c r="N4544" i="12"/>
  <c r="O4544" i="12" s="1"/>
  <c r="P4544" i="12"/>
  <c r="Q4544" i="12"/>
  <c r="N4545" i="12"/>
  <c r="O4545" i="12" s="1"/>
  <c r="P4545" i="12"/>
  <c r="Q4545" i="12"/>
  <c r="N4546" i="12"/>
  <c r="O4546" i="12" s="1"/>
  <c r="P4546" i="12"/>
  <c r="Q4546" i="12"/>
  <c r="N4547" i="12"/>
  <c r="O4547" i="12" s="1"/>
  <c r="P4547" i="12"/>
  <c r="Q4547" i="12"/>
  <c r="N4548" i="12"/>
  <c r="O4548" i="12" s="1"/>
  <c r="P4548" i="12"/>
  <c r="Q4548" i="12"/>
  <c r="N4549" i="12"/>
  <c r="O4549" i="12" s="1"/>
  <c r="P4549" i="12"/>
  <c r="Q4549" i="12"/>
  <c r="N4550" i="12"/>
  <c r="O4550" i="12" s="1"/>
  <c r="P4550" i="12"/>
  <c r="Q4550" i="12"/>
  <c r="N4551" i="12"/>
  <c r="O4551" i="12"/>
  <c r="P4551" i="12"/>
  <c r="Q4551" i="12"/>
  <c r="N4552" i="12"/>
  <c r="O4552" i="12" s="1"/>
  <c r="P4552" i="12"/>
  <c r="Q4552" i="12"/>
  <c r="N4553" i="12"/>
  <c r="O4553" i="12"/>
  <c r="P4553" i="12"/>
  <c r="Q4553" i="12"/>
  <c r="N4554" i="12"/>
  <c r="O4554" i="12" s="1"/>
  <c r="P4554" i="12"/>
  <c r="Q4554" i="12"/>
  <c r="N4555" i="12"/>
  <c r="O4555" i="12" s="1"/>
  <c r="P4555" i="12"/>
  <c r="Q4555" i="12"/>
  <c r="N4556" i="12"/>
  <c r="O4556" i="12" s="1"/>
  <c r="P4556" i="12"/>
  <c r="Q4556" i="12"/>
  <c r="N4557" i="12"/>
  <c r="O4557" i="12" s="1"/>
  <c r="P4557" i="12"/>
  <c r="Q4557" i="12"/>
  <c r="N4558" i="12"/>
  <c r="O4558" i="12" s="1"/>
  <c r="P4558" i="12"/>
  <c r="Q4558" i="12"/>
  <c r="N4559" i="12"/>
  <c r="O4559" i="12"/>
  <c r="P4559" i="12"/>
  <c r="Q4559" i="12"/>
  <c r="N4560" i="12"/>
  <c r="O4560" i="12" s="1"/>
  <c r="P4560" i="12"/>
  <c r="Q4560" i="12"/>
  <c r="N4561" i="12"/>
  <c r="O4561" i="12" s="1"/>
  <c r="P4561" i="12"/>
  <c r="Q4561" i="12"/>
  <c r="N4562" i="12"/>
  <c r="O4562" i="12" s="1"/>
  <c r="P4562" i="12"/>
  <c r="Q4562" i="12"/>
  <c r="N4563" i="12"/>
  <c r="O4563" i="12" s="1"/>
  <c r="P4563" i="12"/>
  <c r="Q4563" i="12"/>
  <c r="N4564" i="12"/>
  <c r="O4564" i="12" s="1"/>
  <c r="P4564" i="12"/>
  <c r="Q4564" i="12"/>
  <c r="N4565" i="12"/>
  <c r="O4565" i="12" s="1"/>
  <c r="P4565" i="12"/>
  <c r="Q4565" i="12"/>
  <c r="N4566" i="12"/>
  <c r="O4566" i="12" s="1"/>
  <c r="P4566" i="12"/>
  <c r="Q4566" i="12"/>
  <c r="N4567" i="12"/>
  <c r="O4567" i="12" s="1"/>
  <c r="P4567" i="12"/>
  <c r="Q4567" i="12"/>
  <c r="N4568" i="12"/>
  <c r="O4568" i="12" s="1"/>
  <c r="P4568" i="12"/>
  <c r="Q4568" i="12"/>
  <c r="N4569" i="12"/>
  <c r="O4569" i="12"/>
  <c r="P4569" i="12"/>
  <c r="Q4569" i="12"/>
  <c r="N4570" i="12"/>
  <c r="O4570" i="12"/>
  <c r="P4570" i="12"/>
  <c r="Q4570" i="12"/>
  <c r="N4571" i="12"/>
  <c r="O4571" i="12"/>
  <c r="P4571" i="12"/>
  <c r="Q4571" i="12"/>
  <c r="N4572" i="12"/>
  <c r="O4572" i="12"/>
  <c r="P4572" i="12"/>
  <c r="Q4572" i="12"/>
  <c r="N4573" i="12"/>
  <c r="O4573" i="12"/>
  <c r="P4573" i="12"/>
  <c r="Q4573" i="12"/>
  <c r="N4574" i="12"/>
  <c r="O4574" i="12"/>
  <c r="P4574" i="12"/>
  <c r="Q4574" i="12"/>
  <c r="N4575" i="12"/>
  <c r="O4575" i="12"/>
  <c r="P4575" i="12"/>
  <c r="Q4575" i="12"/>
  <c r="N4576" i="12"/>
  <c r="O4576" i="12" s="1"/>
  <c r="P4576" i="12"/>
  <c r="Q4576" i="12"/>
  <c r="N4577" i="12"/>
  <c r="O4577" i="12" s="1"/>
  <c r="P4577" i="12"/>
  <c r="Q4577" i="12"/>
  <c r="N4578" i="12"/>
  <c r="O4578" i="12" s="1"/>
  <c r="P4578" i="12"/>
  <c r="Q4578" i="12"/>
  <c r="N4579" i="12"/>
  <c r="O4579" i="12" s="1"/>
  <c r="P4579" i="12"/>
  <c r="Q4579" i="12"/>
  <c r="N4580" i="12"/>
  <c r="O4580" i="12" s="1"/>
  <c r="P4580" i="12"/>
  <c r="Q4580" i="12"/>
  <c r="N4581" i="12"/>
  <c r="O4581" i="12" s="1"/>
  <c r="P4581" i="12"/>
  <c r="Q4581" i="12"/>
  <c r="N4582" i="12"/>
  <c r="O4582" i="12" s="1"/>
  <c r="P4582" i="12"/>
  <c r="Q4582" i="12"/>
  <c r="N4583" i="12"/>
  <c r="O4583" i="12" s="1"/>
  <c r="P4583" i="12"/>
  <c r="Q4583" i="12"/>
  <c r="N4584" i="12"/>
  <c r="O4584" i="12" s="1"/>
  <c r="P4584" i="12"/>
  <c r="Q4584" i="12"/>
  <c r="N4585" i="12"/>
  <c r="O4585" i="12"/>
  <c r="P4585" i="12"/>
  <c r="Q4585" i="12"/>
  <c r="N4586" i="12"/>
  <c r="O4586" i="12" s="1"/>
  <c r="P4586" i="12"/>
  <c r="Q4586" i="12"/>
  <c r="N4587" i="12"/>
  <c r="O4587" i="12" s="1"/>
  <c r="P4587" i="12"/>
  <c r="Q4587" i="12"/>
  <c r="N4588" i="12"/>
  <c r="O4588" i="12" s="1"/>
  <c r="P4588" i="12"/>
  <c r="Q4588" i="12"/>
  <c r="N4589" i="12"/>
  <c r="O4589" i="12"/>
  <c r="P4589" i="12"/>
  <c r="Q4589" i="12"/>
  <c r="N4590" i="12"/>
  <c r="O4590" i="12" s="1"/>
  <c r="P4590" i="12"/>
  <c r="Q4590" i="12"/>
  <c r="N4591" i="12"/>
  <c r="O4591" i="12" s="1"/>
  <c r="P4591" i="12"/>
  <c r="Q4591" i="12"/>
  <c r="N4592" i="12"/>
  <c r="O4592" i="12"/>
  <c r="P4592" i="12"/>
  <c r="Q4592" i="12"/>
  <c r="N4593" i="12"/>
  <c r="O4593" i="12" s="1"/>
  <c r="P4593" i="12"/>
  <c r="Q4593" i="12"/>
  <c r="N4594" i="12"/>
  <c r="O4594" i="12" s="1"/>
  <c r="P4594" i="12"/>
  <c r="Q4594" i="12"/>
  <c r="N4595" i="12"/>
  <c r="O4595" i="12" s="1"/>
  <c r="P4595" i="12"/>
  <c r="Q4595" i="12"/>
  <c r="N4596" i="12"/>
  <c r="O4596" i="12" s="1"/>
  <c r="P4596" i="12"/>
  <c r="Q4596" i="12"/>
  <c r="N4597" i="12"/>
  <c r="O4597" i="12" s="1"/>
  <c r="P4597" i="12"/>
  <c r="Q4597" i="12"/>
  <c r="N4598" i="12"/>
  <c r="O4598" i="12" s="1"/>
  <c r="P4598" i="12"/>
  <c r="Q4598" i="12"/>
  <c r="N4599" i="12"/>
  <c r="O4599" i="12" s="1"/>
  <c r="P4599" i="12"/>
  <c r="Q4599" i="12"/>
  <c r="N4600" i="12"/>
  <c r="O4600" i="12" s="1"/>
  <c r="P4600" i="12"/>
  <c r="Q4600" i="12"/>
  <c r="N4601" i="12"/>
  <c r="O4601" i="12" s="1"/>
  <c r="P4601" i="12"/>
  <c r="Q4601" i="12"/>
  <c r="N4602" i="12"/>
  <c r="O4602" i="12" s="1"/>
  <c r="P4602" i="12"/>
  <c r="Q4602" i="12"/>
  <c r="N4603" i="12"/>
  <c r="O4603" i="12" s="1"/>
  <c r="P4603" i="12"/>
  <c r="Q4603" i="12"/>
  <c r="N4604" i="12"/>
  <c r="O4604" i="12" s="1"/>
  <c r="P4604" i="12"/>
  <c r="Q4604" i="12"/>
  <c r="N4605" i="12"/>
  <c r="O4605" i="12"/>
  <c r="P4605" i="12"/>
  <c r="Q4605" i="12"/>
  <c r="N4606" i="12"/>
  <c r="O4606" i="12" s="1"/>
  <c r="P4606" i="12"/>
  <c r="Q4606" i="12"/>
  <c r="N4607" i="12"/>
  <c r="O4607" i="12" s="1"/>
  <c r="P4607" i="12"/>
  <c r="Q4607" i="12"/>
  <c r="N4608" i="12"/>
  <c r="O4608" i="12" s="1"/>
  <c r="P4608" i="12"/>
  <c r="Q4608" i="12"/>
  <c r="N4609" i="12"/>
  <c r="O4609" i="12" s="1"/>
  <c r="P4609" i="12"/>
  <c r="Q4609" i="12"/>
  <c r="N4610" i="12"/>
  <c r="O4610" i="12" s="1"/>
  <c r="P4610" i="12"/>
  <c r="Q4610" i="12"/>
  <c r="N4611" i="12"/>
  <c r="O4611" i="12" s="1"/>
  <c r="P4611" i="12"/>
  <c r="Q4611" i="12"/>
  <c r="N4612" i="12"/>
  <c r="O4612" i="12" s="1"/>
  <c r="P4612" i="12"/>
  <c r="Q4612" i="12"/>
  <c r="N4613" i="12"/>
  <c r="O4613" i="12" s="1"/>
  <c r="P4613" i="12"/>
  <c r="Q4613" i="12"/>
  <c r="N4614" i="12"/>
  <c r="O4614" i="12"/>
  <c r="P4614" i="12"/>
  <c r="Q4614" i="12"/>
  <c r="N4615" i="12"/>
  <c r="O4615" i="12" s="1"/>
  <c r="P4615" i="12"/>
  <c r="Q4615" i="12"/>
  <c r="N4616" i="12"/>
  <c r="O4616" i="12" s="1"/>
  <c r="P4616" i="12"/>
  <c r="Q4616" i="12"/>
  <c r="N4617" i="12"/>
  <c r="O4617" i="12"/>
  <c r="P4617" i="12"/>
  <c r="Q4617" i="12"/>
  <c r="N4618" i="12"/>
  <c r="O4618" i="12" s="1"/>
  <c r="P4618" i="12"/>
  <c r="Q4618" i="12"/>
  <c r="N4619" i="12"/>
  <c r="O4619" i="12" s="1"/>
  <c r="P4619" i="12"/>
  <c r="Q4619" i="12"/>
  <c r="N4620" i="12"/>
  <c r="O4620" i="12"/>
  <c r="P4620" i="12"/>
  <c r="Q4620" i="12"/>
  <c r="N4621" i="12"/>
  <c r="O4621" i="12" s="1"/>
  <c r="P4621" i="12"/>
  <c r="Q4621" i="12"/>
  <c r="N4622" i="12"/>
  <c r="O4622" i="12" s="1"/>
  <c r="P4622" i="12"/>
  <c r="Q4622" i="12"/>
  <c r="N4623" i="12"/>
  <c r="O4623" i="12"/>
  <c r="P4623" i="12"/>
  <c r="Q4623" i="12"/>
  <c r="N4624" i="12"/>
  <c r="O4624" i="12" s="1"/>
  <c r="P4624" i="12"/>
  <c r="Q4624" i="12"/>
  <c r="N4625" i="12"/>
  <c r="O4625" i="12"/>
  <c r="P4625" i="12"/>
  <c r="Q4625" i="12"/>
  <c r="N4626" i="12"/>
  <c r="O4626" i="12" s="1"/>
  <c r="P4626" i="12"/>
  <c r="Q4626" i="12"/>
  <c r="N4627" i="12"/>
  <c r="O4627" i="12" s="1"/>
  <c r="P4627" i="12"/>
  <c r="Q4627" i="12"/>
  <c r="N4628" i="12"/>
  <c r="O4628" i="12" s="1"/>
  <c r="P4628" i="12"/>
  <c r="Q4628" i="12"/>
  <c r="N4629" i="12"/>
  <c r="O4629" i="12"/>
  <c r="P4629" i="12"/>
  <c r="Q4629" i="12"/>
  <c r="N4630" i="12"/>
  <c r="O4630" i="12" s="1"/>
  <c r="P4630" i="12"/>
  <c r="Q4630" i="12"/>
  <c r="N4631" i="12"/>
  <c r="O4631" i="12"/>
  <c r="P4631" i="12"/>
  <c r="Q4631" i="12"/>
  <c r="N4632" i="12"/>
  <c r="O4632" i="12" s="1"/>
  <c r="P4632" i="12"/>
  <c r="Q4632" i="12"/>
  <c r="N4633" i="12"/>
  <c r="O4633" i="12" s="1"/>
  <c r="P4633" i="12"/>
  <c r="Q4633" i="12"/>
  <c r="N4634" i="12"/>
  <c r="O4634" i="12" s="1"/>
  <c r="P4634" i="12"/>
  <c r="Q4634" i="12"/>
  <c r="N4635" i="12"/>
  <c r="O4635" i="12"/>
  <c r="P4635" i="12"/>
  <c r="Q4635" i="12"/>
  <c r="N4636" i="12"/>
  <c r="O4636" i="12" s="1"/>
  <c r="P4636" i="12"/>
  <c r="Q4636" i="12"/>
  <c r="N4637" i="12"/>
  <c r="O4637" i="12"/>
  <c r="P4637" i="12"/>
  <c r="Q4637" i="12"/>
  <c r="N4638" i="12"/>
  <c r="O4638" i="12" s="1"/>
  <c r="P4638" i="12"/>
  <c r="Q4638" i="12"/>
  <c r="N4639" i="12"/>
  <c r="O4639" i="12"/>
  <c r="P4639" i="12"/>
  <c r="Q4639" i="12"/>
  <c r="N4640" i="12"/>
  <c r="O4640" i="12" s="1"/>
  <c r="P4640" i="12"/>
  <c r="Q4640" i="12"/>
  <c r="N4641" i="12"/>
  <c r="O4641" i="12"/>
  <c r="P4641" i="12"/>
  <c r="Q4641" i="12"/>
  <c r="N4642" i="12"/>
  <c r="O4642" i="12" s="1"/>
  <c r="P4642" i="12"/>
  <c r="Q4642" i="12"/>
  <c r="N4643" i="12"/>
  <c r="O4643" i="12" s="1"/>
  <c r="P4643" i="12"/>
  <c r="Q4643" i="12"/>
  <c r="N4644" i="12"/>
  <c r="O4644" i="12"/>
  <c r="P4644" i="12"/>
  <c r="Q4644" i="12"/>
  <c r="N4645" i="12"/>
  <c r="O4645" i="12" s="1"/>
  <c r="P4645" i="12"/>
  <c r="Q4645" i="12"/>
  <c r="N4646" i="12"/>
  <c r="O4646" i="12" s="1"/>
  <c r="P4646" i="12"/>
  <c r="Q4646" i="12"/>
  <c r="N4647" i="12"/>
  <c r="O4647" i="12"/>
  <c r="P4647" i="12"/>
  <c r="Q4647" i="12"/>
  <c r="N4648" i="12"/>
  <c r="O4648" i="12" s="1"/>
  <c r="P4648" i="12"/>
  <c r="Q4648" i="12"/>
  <c r="N4649" i="12"/>
  <c r="O4649" i="12"/>
  <c r="P4649" i="12"/>
  <c r="Q4649" i="12"/>
  <c r="N4650" i="12"/>
  <c r="O4650" i="12" s="1"/>
  <c r="P4650" i="12"/>
  <c r="Q4650" i="12"/>
  <c r="N4651" i="12"/>
  <c r="O4651" i="12" s="1"/>
  <c r="P4651" i="12"/>
  <c r="Q4651" i="12"/>
  <c r="N4652" i="12"/>
  <c r="O4652" i="12" s="1"/>
  <c r="P4652" i="12"/>
  <c r="Q4652" i="12"/>
  <c r="N4653" i="12"/>
  <c r="O4653" i="12"/>
  <c r="P4653" i="12"/>
  <c r="Q4653" i="12"/>
  <c r="N4654" i="12"/>
  <c r="O4654" i="12" s="1"/>
  <c r="P4654" i="12"/>
  <c r="Q4654" i="12"/>
  <c r="N4655" i="12"/>
  <c r="O4655" i="12"/>
  <c r="P4655" i="12"/>
  <c r="Q4655" i="12"/>
  <c r="N4656" i="12"/>
  <c r="O4656" i="12" s="1"/>
  <c r="P4656" i="12"/>
  <c r="Q4656" i="12"/>
  <c r="N4657" i="12"/>
  <c r="O4657" i="12"/>
  <c r="P4657" i="12"/>
  <c r="Q4657" i="12"/>
  <c r="N4658" i="12"/>
  <c r="O4658" i="12" s="1"/>
  <c r="P4658" i="12"/>
  <c r="Q4658" i="12"/>
  <c r="N4659" i="12"/>
  <c r="O4659" i="12"/>
  <c r="P4659" i="12"/>
  <c r="Q4659" i="12"/>
  <c r="N4660" i="12"/>
  <c r="O4660" i="12" s="1"/>
  <c r="P4660" i="12"/>
  <c r="Q4660" i="12"/>
  <c r="N4661" i="12"/>
  <c r="O4661" i="12" s="1"/>
  <c r="P4661" i="12"/>
  <c r="Q4661" i="12"/>
  <c r="N4662" i="12"/>
  <c r="O4662" i="12" s="1"/>
  <c r="P4662" i="12"/>
  <c r="Q4662" i="12"/>
  <c r="N4663" i="12"/>
  <c r="O4663" i="12"/>
  <c r="P4663" i="12"/>
  <c r="Q4663" i="12"/>
  <c r="N4664" i="12"/>
  <c r="O4664" i="12" s="1"/>
  <c r="P4664" i="12"/>
  <c r="Q4664" i="12"/>
  <c r="N4665" i="12"/>
  <c r="O4665" i="12"/>
  <c r="P4665" i="12"/>
  <c r="Q4665" i="12"/>
  <c r="N4666" i="12"/>
  <c r="O4666" i="12" s="1"/>
  <c r="P4666" i="12"/>
  <c r="Q4666" i="12"/>
  <c r="N4667" i="12"/>
  <c r="O4667" i="12" s="1"/>
  <c r="P4667" i="12"/>
  <c r="Q4667" i="12"/>
  <c r="N4668" i="12"/>
  <c r="O4668" i="12" s="1"/>
  <c r="P4668" i="12"/>
  <c r="Q4668" i="12"/>
  <c r="N4669" i="12"/>
  <c r="O4669" i="12"/>
  <c r="P4669" i="12"/>
  <c r="Q4669" i="12"/>
  <c r="N4670" i="12"/>
  <c r="O4670" i="12" s="1"/>
  <c r="P4670" i="12"/>
  <c r="Q4670" i="12"/>
  <c r="N4671" i="12"/>
  <c r="O4671" i="12"/>
  <c r="P4671" i="12"/>
  <c r="Q4671" i="12"/>
  <c r="N4672" i="12"/>
  <c r="O4672" i="12" s="1"/>
  <c r="P4672" i="12"/>
  <c r="Q4672" i="12"/>
  <c r="N4673" i="12"/>
  <c r="O4673" i="12"/>
  <c r="P4673" i="12"/>
  <c r="Q4673" i="12"/>
  <c r="N4674" i="12"/>
  <c r="O4674" i="12" s="1"/>
  <c r="P4674" i="12"/>
  <c r="Q4674" i="12"/>
  <c r="N4675" i="12"/>
  <c r="O4675" i="12"/>
  <c r="P4675" i="12"/>
  <c r="Q4675" i="12"/>
  <c r="N4676" i="12"/>
  <c r="O4676" i="12" s="1"/>
  <c r="P4676" i="12"/>
  <c r="Q4676" i="12"/>
  <c r="N4677" i="12"/>
  <c r="O4677" i="12" s="1"/>
  <c r="P4677" i="12"/>
  <c r="Q4677" i="12"/>
  <c r="N4678" i="12"/>
  <c r="O4678" i="12" s="1"/>
  <c r="P4678" i="12"/>
  <c r="Q4678" i="12"/>
  <c r="N4679" i="12"/>
  <c r="O4679" i="12"/>
  <c r="P4679" i="12"/>
  <c r="Q4679" i="12"/>
  <c r="N4680" i="12"/>
  <c r="O4680" i="12" s="1"/>
  <c r="P4680" i="12"/>
  <c r="Q4680" i="12"/>
  <c r="N4681" i="12"/>
  <c r="O4681" i="12"/>
  <c r="P4681" i="12"/>
  <c r="Q4681" i="12"/>
  <c r="N4682" i="12"/>
  <c r="O4682" i="12" s="1"/>
  <c r="P4682" i="12"/>
  <c r="Q4682" i="12"/>
  <c r="N4683" i="12"/>
  <c r="O4683" i="12" s="1"/>
  <c r="P4683" i="12"/>
  <c r="Q4683" i="12"/>
  <c r="N4684" i="12"/>
  <c r="O4684" i="12" s="1"/>
  <c r="P4684" i="12"/>
  <c r="Q4684" i="12"/>
  <c r="N4685" i="12"/>
  <c r="O4685" i="12"/>
  <c r="P4685" i="12"/>
  <c r="Q4685" i="12"/>
  <c r="N4686" i="12"/>
  <c r="O4686" i="12" s="1"/>
  <c r="P4686" i="12"/>
  <c r="Q4686" i="12"/>
  <c r="N4687" i="12"/>
  <c r="O4687" i="12"/>
  <c r="P4687" i="12"/>
  <c r="Q4687" i="12"/>
  <c r="N4688" i="12"/>
  <c r="O4688" i="12" s="1"/>
  <c r="P4688" i="12"/>
  <c r="Q4688" i="12"/>
  <c r="N4689" i="12"/>
  <c r="O4689" i="12"/>
  <c r="P4689" i="12"/>
  <c r="Q4689" i="12"/>
  <c r="N4690" i="12"/>
  <c r="O4690" i="12" s="1"/>
  <c r="P4690" i="12"/>
  <c r="Q4690" i="12"/>
  <c r="N4691" i="12"/>
  <c r="O4691" i="12"/>
  <c r="P4691" i="12"/>
  <c r="Q4691" i="12"/>
  <c r="N4692" i="12"/>
  <c r="O4692" i="12" s="1"/>
  <c r="P4692" i="12"/>
  <c r="Q4692" i="12"/>
  <c r="N4693" i="12"/>
  <c r="O4693" i="12" s="1"/>
  <c r="P4693" i="12"/>
  <c r="Q4693" i="12"/>
  <c r="N4694" i="12"/>
  <c r="O4694" i="12" s="1"/>
  <c r="P4694" i="12"/>
  <c r="Q4694" i="12"/>
  <c r="N4695" i="12"/>
  <c r="O4695" i="12"/>
  <c r="P4695" i="12"/>
  <c r="Q4695" i="12"/>
  <c r="N4696" i="12"/>
  <c r="O4696" i="12" s="1"/>
  <c r="P4696" i="12"/>
  <c r="Q4696" i="12"/>
  <c r="N4697" i="12"/>
  <c r="O4697" i="12"/>
  <c r="P4697" i="12"/>
  <c r="Q4697" i="12"/>
  <c r="N4698" i="12"/>
  <c r="O4698" i="12" s="1"/>
  <c r="P4698" i="12"/>
  <c r="Q4698" i="12"/>
  <c r="N4699" i="12"/>
  <c r="O4699" i="12" s="1"/>
  <c r="P4699" i="12"/>
  <c r="Q4699" i="12"/>
  <c r="N4700" i="12"/>
  <c r="O4700" i="12" s="1"/>
  <c r="P4700" i="12"/>
  <c r="Q4700" i="12"/>
  <c r="N4701" i="12"/>
  <c r="O4701" i="12"/>
  <c r="P4701" i="12"/>
  <c r="Q4701" i="12"/>
  <c r="N4702" i="12"/>
  <c r="O4702" i="12" s="1"/>
  <c r="P4702" i="12"/>
  <c r="Q4702" i="12"/>
  <c r="N4703" i="12"/>
  <c r="O4703" i="12"/>
  <c r="P4703" i="12"/>
  <c r="Q4703" i="12"/>
  <c r="N4704" i="12"/>
  <c r="O4704" i="12" s="1"/>
  <c r="P4704" i="12"/>
  <c r="Q4704" i="12"/>
  <c r="N4705" i="12"/>
  <c r="O4705" i="12"/>
  <c r="P4705" i="12"/>
  <c r="Q4705" i="12"/>
  <c r="N4706" i="12"/>
  <c r="O4706" i="12" s="1"/>
  <c r="P4706" i="12"/>
  <c r="Q4706" i="12"/>
  <c r="N4707" i="12"/>
  <c r="O4707" i="12"/>
  <c r="P4707" i="12"/>
  <c r="Q4707" i="12"/>
  <c r="N4708" i="12"/>
  <c r="O4708" i="12" s="1"/>
  <c r="P4708" i="12"/>
  <c r="Q4708" i="12"/>
  <c r="N4709" i="12"/>
  <c r="O4709" i="12" s="1"/>
  <c r="P4709" i="12"/>
  <c r="Q4709" i="12"/>
  <c r="N4710" i="12"/>
  <c r="O4710" i="12" s="1"/>
  <c r="P4710" i="12"/>
  <c r="Q4710" i="12"/>
  <c r="N4711" i="12"/>
  <c r="O4711" i="12"/>
  <c r="P4711" i="12"/>
  <c r="Q4711" i="12"/>
  <c r="N4712" i="12"/>
  <c r="O4712" i="12" s="1"/>
  <c r="P4712" i="12"/>
  <c r="Q4712" i="12"/>
  <c r="N4713" i="12"/>
  <c r="O4713" i="12"/>
  <c r="P4713" i="12"/>
  <c r="Q4713" i="12"/>
  <c r="N4714" i="12"/>
  <c r="O4714" i="12" s="1"/>
  <c r="P4714" i="12"/>
  <c r="Q4714" i="12"/>
  <c r="N4715" i="12"/>
  <c r="O4715" i="12" s="1"/>
  <c r="P4715" i="12"/>
  <c r="Q4715" i="12"/>
  <c r="N4716" i="12"/>
  <c r="O4716" i="12"/>
  <c r="P4716" i="12"/>
  <c r="Q4716" i="12"/>
  <c r="N4717" i="12"/>
  <c r="O4717" i="12" s="1"/>
  <c r="P4717" i="12"/>
  <c r="Q4717" i="12"/>
  <c r="N4718" i="12"/>
  <c r="O4718" i="12" s="1"/>
  <c r="P4718" i="12"/>
  <c r="Q4718" i="12"/>
  <c r="N4719" i="12"/>
  <c r="O4719" i="12"/>
  <c r="P4719" i="12"/>
  <c r="Q4719" i="12"/>
  <c r="N4720" i="12"/>
  <c r="O4720" i="12" s="1"/>
  <c r="P4720" i="12"/>
  <c r="Q4720" i="12"/>
  <c r="N4721" i="12"/>
  <c r="O4721" i="12"/>
  <c r="P4721" i="12"/>
  <c r="Q4721" i="12"/>
  <c r="N4722" i="12"/>
  <c r="O4722" i="12" s="1"/>
  <c r="P4722" i="12"/>
  <c r="Q4722" i="12"/>
  <c r="N4723" i="12"/>
  <c r="O4723" i="12"/>
  <c r="P4723" i="12"/>
  <c r="Q4723" i="12"/>
  <c r="N4724" i="12"/>
  <c r="O4724" i="12" s="1"/>
  <c r="P4724" i="12"/>
  <c r="Q4724" i="12"/>
  <c r="N4725" i="12"/>
  <c r="O4725" i="12"/>
  <c r="P4725" i="12"/>
  <c r="Q4725" i="12"/>
  <c r="N4726" i="12"/>
  <c r="O4726" i="12" s="1"/>
  <c r="P4726" i="12"/>
  <c r="Q4726" i="12"/>
  <c r="N4727" i="12"/>
  <c r="O4727" i="12" s="1"/>
  <c r="P4727" i="12"/>
  <c r="Q4727" i="12"/>
  <c r="N4728" i="12"/>
  <c r="O4728" i="12"/>
  <c r="P4728" i="12"/>
  <c r="Q4728" i="12"/>
  <c r="N4729" i="12"/>
  <c r="O4729" i="12" s="1"/>
  <c r="P4729" i="12"/>
  <c r="Q4729" i="12"/>
  <c r="N4730" i="12"/>
  <c r="O4730" i="12" s="1"/>
  <c r="P4730" i="12"/>
  <c r="Q4730" i="12"/>
  <c r="N4731" i="12"/>
  <c r="O4731" i="12"/>
  <c r="P4731" i="12"/>
  <c r="Q4731" i="12"/>
  <c r="N4732" i="12"/>
  <c r="O4732" i="12" s="1"/>
  <c r="P4732" i="12"/>
  <c r="Q4732" i="12"/>
  <c r="N4733" i="12"/>
  <c r="O4733" i="12" s="1"/>
  <c r="P4733" i="12"/>
  <c r="Q4733" i="12"/>
  <c r="N4734" i="12"/>
  <c r="O4734" i="12" s="1"/>
  <c r="P4734" i="12"/>
  <c r="Q4734" i="12"/>
  <c r="N4735" i="12"/>
  <c r="O4735" i="12" s="1"/>
  <c r="P4735" i="12"/>
  <c r="Q4735" i="12"/>
  <c r="N4736" i="12"/>
  <c r="O4736" i="12" s="1"/>
  <c r="P4736" i="12"/>
  <c r="Q4736" i="12"/>
  <c r="N4737" i="12"/>
  <c r="O4737" i="12" s="1"/>
  <c r="P4737" i="12"/>
  <c r="Q4737" i="12"/>
  <c r="N4738" i="12"/>
  <c r="O4738" i="12" s="1"/>
  <c r="P4738" i="12"/>
  <c r="Q4738" i="12"/>
  <c r="N4739" i="12"/>
  <c r="O4739" i="12" s="1"/>
  <c r="P4739" i="12"/>
  <c r="Q4739" i="12"/>
  <c r="N4740" i="12"/>
  <c r="O4740" i="12" s="1"/>
  <c r="P4740" i="12"/>
  <c r="Q4740" i="12"/>
  <c r="N4741" i="12"/>
  <c r="O4741" i="12" s="1"/>
  <c r="P4741" i="12"/>
  <c r="Q4741" i="12"/>
  <c r="N4742" i="12"/>
  <c r="O4742" i="12" s="1"/>
  <c r="P4742" i="12"/>
  <c r="Q4742" i="12"/>
  <c r="N4743" i="12"/>
  <c r="O4743" i="12" s="1"/>
  <c r="P4743" i="12"/>
  <c r="Q4743" i="12"/>
  <c r="N4744" i="12"/>
  <c r="O4744" i="12" s="1"/>
  <c r="P4744" i="12"/>
  <c r="Q4744" i="12"/>
  <c r="N4745" i="12"/>
  <c r="O4745" i="12" s="1"/>
  <c r="P4745" i="12"/>
  <c r="Q4745" i="12"/>
  <c r="N4746" i="12"/>
  <c r="O4746" i="12" s="1"/>
  <c r="P4746" i="12"/>
  <c r="Q4746" i="12"/>
  <c r="N4747" i="12"/>
  <c r="O4747" i="12"/>
  <c r="P4747" i="12"/>
  <c r="Q4747" i="12"/>
  <c r="N4748" i="12"/>
  <c r="O4748" i="12" s="1"/>
  <c r="P4748" i="12"/>
  <c r="Q4748" i="12"/>
  <c r="N4749" i="12"/>
  <c r="O4749" i="12"/>
  <c r="P4749" i="12"/>
  <c r="Q4749" i="12"/>
  <c r="N4750" i="12"/>
  <c r="O4750" i="12" s="1"/>
  <c r="P4750" i="12"/>
  <c r="Q4750" i="12"/>
  <c r="N4751" i="12"/>
  <c r="O4751" i="12" s="1"/>
  <c r="P4751" i="12"/>
  <c r="Q4751" i="12"/>
  <c r="N4752" i="12"/>
  <c r="O4752" i="12"/>
  <c r="P4752" i="12"/>
  <c r="Q4752" i="12"/>
  <c r="N4753" i="12"/>
  <c r="O4753" i="12" s="1"/>
  <c r="P4753" i="12"/>
  <c r="Q4753" i="12"/>
  <c r="N4754" i="12"/>
  <c r="O4754" i="12" s="1"/>
  <c r="P4754" i="12"/>
  <c r="Q4754" i="12"/>
  <c r="N4755" i="12"/>
  <c r="O4755" i="12" s="1"/>
  <c r="P4755" i="12"/>
  <c r="Q4755" i="12"/>
  <c r="N4756" i="12"/>
  <c r="O4756" i="12" s="1"/>
  <c r="P4756" i="12"/>
  <c r="Q4756" i="12"/>
  <c r="N4757" i="12"/>
  <c r="O4757" i="12"/>
  <c r="P4757" i="12"/>
  <c r="Q4757" i="12"/>
  <c r="N4758" i="12"/>
  <c r="O4758" i="12" s="1"/>
  <c r="P4758" i="12"/>
  <c r="Q4758" i="12"/>
  <c r="N4759" i="12"/>
  <c r="O4759" i="12" s="1"/>
  <c r="P4759" i="12"/>
  <c r="Q4759" i="12"/>
  <c r="N4760" i="12"/>
  <c r="O4760" i="12" s="1"/>
  <c r="P4760" i="12"/>
  <c r="Q4760" i="12"/>
  <c r="N4761" i="12"/>
  <c r="O4761" i="12" s="1"/>
  <c r="P4761" i="12"/>
  <c r="Q4761" i="12"/>
  <c r="N4762" i="12"/>
  <c r="O4762" i="12" s="1"/>
  <c r="P4762" i="12"/>
  <c r="Q4762" i="12"/>
  <c r="N4763" i="12"/>
  <c r="O4763" i="12"/>
  <c r="P4763" i="12"/>
  <c r="Q4763" i="12"/>
  <c r="N4764" i="12"/>
  <c r="O4764" i="12" s="1"/>
  <c r="P4764" i="12"/>
  <c r="Q4764" i="12"/>
  <c r="N4765" i="12"/>
  <c r="O4765" i="12"/>
  <c r="P4765" i="12"/>
  <c r="Q4765" i="12"/>
  <c r="N4766" i="12"/>
  <c r="O4766" i="12" s="1"/>
  <c r="P4766" i="12"/>
  <c r="Q4766" i="12"/>
  <c r="N4767" i="12"/>
  <c r="O4767" i="12" s="1"/>
  <c r="P4767" i="12"/>
  <c r="Q4767" i="12"/>
  <c r="N4768" i="12"/>
  <c r="O4768" i="12" s="1"/>
  <c r="P4768" i="12"/>
  <c r="Q4768" i="12"/>
  <c r="N4769" i="12"/>
  <c r="O4769" i="12" s="1"/>
  <c r="P4769" i="12"/>
  <c r="Q4769" i="12"/>
  <c r="N4770" i="12"/>
  <c r="O4770" i="12" s="1"/>
  <c r="P4770" i="12"/>
  <c r="Q4770" i="12"/>
  <c r="N4771" i="12"/>
  <c r="O4771" i="12" s="1"/>
  <c r="P4771" i="12"/>
  <c r="Q4771" i="12"/>
  <c r="N4772" i="12"/>
  <c r="O4772" i="12" s="1"/>
  <c r="P4772" i="12"/>
  <c r="Q4772" i="12"/>
  <c r="N4773" i="12"/>
  <c r="O4773" i="12" s="1"/>
  <c r="P4773" i="12"/>
  <c r="Q4773" i="12"/>
  <c r="N4774" i="12"/>
  <c r="O4774" i="12"/>
  <c r="P4774" i="12"/>
  <c r="Q4774" i="12"/>
  <c r="N4775" i="12"/>
  <c r="O4775" i="12"/>
  <c r="P4775" i="12"/>
  <c r="Q4775" i="12"/>
  <c r="N4776" i="12"/>
  <c r="O4776" i="12" s="1"/>
  <c r="P4776" i="12"/>
  <c r="Q4776" i="12"/>
  <c r="N4777" i="12"/>
  <c r="O4777" i="12" s="1"/>
  <c r="P4777" i="12"/>
  <c r="Q4777" i="12"/>
  <c r="N4778" i="12"/>
  <c r="O4778" i="12" s="1"/>
  <c r="P4778" i="12"/>
  <c r="Q4778" i="12"/>
  <c r="N4779" i="12"/>
  <c r="O4779" i="12" s="1"/>
  <c r="P4779" i="12"/>
  <c r="Q4779" i="12"/>
  <c r="N4780" i="12"/>
  <c r="O4780" i="12" s="1"/>
  <c r="P4780" i="12"/>
  <c r="Q4780" i="12"/>
  <c r="N4781" i="12"/>
  <c r="O4781" i="12"/>
  <c r="P4781" i="12"/>
  <c r="Q4781" i="12"/>
  <c r="N4782" i="12"/>
  <c r="O4782" i="12" s="1"/>
  <c r="P4782" i="12"/>
  <c r="Q4782" i="12"/>
  <c r="N4783" i="12"/>
  <c r="O4783" i="12"/>
  <c r="P4783" i="12"/>
  <c r="Q4783" i="12"/>
  <c r="N4784" i="12"/>
  <c r="O4784" i="12" s="1"/>
  <c r="P4784" i="12"/>
  <c r="Q4784" i="12"/>
  <c r="N4785" i="12"/>
  <c r="O4785" i="12"/>
  <c r="P4785" i="12"/>
  <c r="Q4785" i="12"/>
  <c r="N4786" i="12"/>
  <c r="O4786" i="12" s="1"/>
  <c r="P4786" i="12"/>
  <c r="Q4786" i="12"/>
  <c r="N4787" i="12"/>
  <c r="O4787" i="12"/>
  <c r="P4787" i="12"/>
  <c r="Q4787" i="12"/>
  <c r="N4788" i="12"/>
  <c r="O4788" i="12" s="1"/>
  <c r="P4788" i="12"/>
  <c r="Q4788" i="12"/>
  <c r="N4789" i="12"/>
  <c r="O4789" i="12"/>
  <c r="P4789" i="12"/>
  <c r="Q4789" i="12"/>
  <c r="N4790" i="12"/>
  <c r="O4790" i="12" s="1"/>
  <c r="P4790" i="12"/>
  <c r="Q4790" i="12"/>
  <c r="N4791" i="12"/>
  <c r="O4791" i="12"/>
  <c r="P4791" i="12"/>
  <c r="Q4791" i="12"/>
  <c r="N4792" i="12"/>
  <c r="O4792" i="12" s="1"/>
  <c r="P4792" i="12"/>
  <c r="Q4792" i="12"/>
  <c r="N4793" i="12"/>
  <c r="O4793" i="12"/>
  <c r="P4793" i="12"/>
  <c r="Q4793" i="12"/>
  <c r="N4794" i="12"/>
  <c r="O4794" i="12" s="1"/>
  <c r="P4794" i="12"/>
  <c r="Q4794" i="12"/>
  <c r="N4795" i="12"/>
  <c r="O4795" i="12" s="1"/>
  <c r="P4795" i="12"/>
  <c r="Q4795" i="12"/>
  <c r="N4796" i="12"/>
  <c r="O4796" i="12" s="1"/>
  <c r="P4796" i="12"/>
  <c r="Q4796" i="12"/>
  <c r="N4797" i="12"/>
  <c r="O4797" i="12"/>
  <c r="P4797" i="12"/>
  <c r="Q4797" i="12"/>
  <c r="N4798" i="12"/>
  <c r="O4798" i="12" s="1"/>
  <c r="P4798" i="12"/>
  <c r="Q4798" i="12"/>
  <c r="N4799" i="12"/>
  <c r="O4799" i="12"/>
  <c r="P4799" i="12"/>
  <c r="Q4799" i="12"/>
  <c r="N4800" i="12"/>
  <c r="O4800" i="12" s="1"/>
  <c r="P4800" i="12"/>
  <c r="Q4800" i="12"/>
  <c r="N4801" i="12"/>
  <c r="O4801" i="12" s="1"/>
  <c r="P4801" i="12"/>
  <c r="Q4801" i="12"/>
  <c r="N4802" i="12"/>
  <c r="O4802" i="12"/>
  <c r="P4802" i="12"/>
  <c r="Q4802" i="12"/>
  <c r="N4803" i="12"/>
  <c r="O4803" i="12" s="1"/>
  <c r="P4803" i="12"/>
  <c r="Q4803" i="12"/>
  <c r="N4804" i="12"/>
  <c r="O4804" i="12" s="1"/>
  <c r="P4804" i="12"/>
  <c r="Q4804" i="12"/>
  <c r="N4805" i="12"/>
  <c r="O4805" i="12"/>
  <c r="P4805" i="12"/>
  <c r="Q4805" i="12"/>
  <c r="N4806" i="12"/>
  <c r="O4806" i="12" s="1"/>
  <c r="P4806" i="12"/>
  <c r="Q4806" i="12"/>
  <c r="N4807" i="12"/>
  <c r="O4807" i="12"/>
  <c r="P4807" i="12"/>
  <c r="Q4807" i="12"/>
  <c r="N4808" i="12"/>
  <c r="O4808" i="12" s="1"/>
  <c r="P4808" i="12"/>
  <c r="Q4808" i="12"/>
  <c r="N4809" i="12"/>
  <c r="O4809" i="12"/>
  <c r="P4809" i="12"/>
  <c r="Q4809" i="12"/>
  <c r="N4810" i="12"/>
  <c r="O4810" i="12"/>
  <c r="P4810" i="12"/>
  <c r="Q4810" i="12"/>
  <c r="N4811" i="12"/>
  <c r="O4811" i="12"/>
  <c r="P4811" i="12"/>
  <c r="Q4811" i="12"/>
  <c r="N4812" i="12"/>
  <c r="O4812" i="12" s="1"/>
  <c r="P4812" i="12"/>
  <c r="Q4812" i="12"/>
  <c r="N4813" i="12"/>
  <c r="O4813" i="12"/>
  <c r="P4813" i="12"/>
  <c r="Q4813" i="12"/>
  <c r="N4814" i="12"/>
  <c r="O4814" i="12" s="1"/>
  <c r="P4814" i="12"/>
  <c r="Q4814" i="12"/>
  <c r="N4815" i="12"/>
  <c r="O4815" i="12"/>
  <c r="P4815" i="12"/>
  <c r="Q4815" i="12"/>
  <c r="N4816" i="12"/>
  <c r="O4816" i="12" s="1"/>
  <c r="P4816" i="12"/>
  <c r="Q4816" i="12"/>
  <c r="N4817" i="12"/>
  <c r="O4817" i="12" s="1"/>
  <c r="P4817" i="12"/>
  <c r="Q4817" i="12"/>
  <c r="N4818" i="12"/>
  <c r="O4818" i="12" s="1"/>
  <c r="P4818" i="12"/>
  <c r="Q4818" i="12"/>
  <c r="N4819" i="12"/>
  <c r="O4819" i="12"/>
  <c r="P4819" i="12"/>
  <c r="Q4819" i="12"/>
  <c r="N4820" i="12"/>
  <c r="O4820" i="12" s="1"/>
  <c r="P4820" i="12"/>
  <c r="Q4820" i="12"/>
  <c r="N4821" i="12"/>
  <c r="O4821" i="12"/>
  <c r="P4821" i="12"/>
  <c r="Q4821" i="12"/>
  <c r="N4822" i="12"/>
  <c r="O4822" i="12" s="1"/>
  <c r="P4822" i="12"/>
  <c r="Q4822" i="12"/>
  <c r="N4823" i="12"/>
  <c r="O4823" i="12" s="1"/>
  <c r="P4823" i="12"/>
  <c r="Q4823" i="12"/>
  <c r="N4824" i="12"/>
  <c r="O4824" i="12" s="1"/>
  <c r="P4824" i="12"/>
  <c r="Q4824" i="12"/>
  <c r="N4825" i="12"/>
  <c r="O4825" i="12"/>
  <c r="P4825" i="12"/>
  <c r="Q4825" i="12"/>
  <c r="N4826" i="12"/>
  <c r="O4826" i="12" s="1"/>
  <c r="P4826" i="12"/>
  <c r="Q4826" i="12"/>
  <c r="N4827" i="12"/>
  <c r="O4827" i="12"/>
  <c r="P4827" i="12"/>
  <c r="Q4827" i="12"/>
  <c r="N4828" i="12"/>
  <c r="O4828" i="12" s="1"/>
  <c r="P4828" i="12"/>
  <c r="Q4828" i="12"/>
  <c r="N4829" i="12"/>
  <c r="O4829" i="12"/>
  <c r="P4829" i="12"/>
  <c r="Q4829" i="12"/>
  <c r="N4830" i="12"/>
  <c r="O4830" i="12" s="1"/>
  <c r="P4830" i="12"/>
  <c r="Q4830" i="12"/>
  <c r="N4831" i="12"/>
  <c r="O4831" i="12"/>
  <c r="P4831" i="12"/>
  <c r="Q4831" i="12"/>
  <c r="N4832" i="12"/>
  <c r="O4832" i="12" s="1"/>
  <c r="P4832" i="12"/>
  <c r="Q4832" i="12"/>
  <c r="N4833" i="12"/>
  <c r="O4833" i="12" s="1"/>
  <c r="P4833" i="12"/>
  <c r="Q4833" i="12"/>
  <c r="N4834" i="12"/>
  <c r="O4834" i="12" s="1"/>
  <c r="P4834" i="12"/>
  <c r="Q4834" i="12"/>
  <c r="N4835" i="12"/>
  <c r="O4835" i="12"/>
  <c r="P4835" i="12"/>
  <c r="Q4835" i="12"/>
  <c r="N4836" i="12"/>
  <c r="O4836" i="12" s="1"/>
  <c r="P4836" i="12"/>
  <c r="Q4836" i="12"/>
  <c r="N4837" i="12"/>
  <c r="O4837" i="12"/>
  <c r="P4837" i="12"/>
  <c r="Q4837" i="12"/>
  <c r="N4838" i="12"/>
  <c r="O4838" i="12"/>
  <c r="P4838" i="12"/>
  <c r="Q4838" i="12"/>
  <c r="N4839" i="12"/>
  <c r="O4839" i="12"/>
  <c r="P4839" i="12"/>
  <c r="Q4839" i="12"/>
  <c r="N4840" i="12"/>
  <c r="O4840" i="12" s="1"/>
  <c r="P4840" i="12"/>
  <c r="Q4840" i="12"/>
  <c r="N4841" i="12"/>
  <c r="O4841" i="12" s="1"/>
  <c r="P4841" i="12"/>
  <c r="Q4841" i="12"/>
  <c r="N4842" i="12"/>
  <c r="O4842" i="12" s="1"/>
  <c r="P4842" i="12"/>
  <c r="Q4842" i="12"/>
  <c r="N4843" i="12"/>
  <c r="O4843" i="12"/>
  <c r="P4843" i="12"/>
  <c r="Q4843" i="12"/>
  <c r="N4844" i="12"/>
  <c r="O4844" i="12" s="1"/>
  <c r="P4844" i="12"/>
  <c r="Q4844" i="12"/>
  <c r="N4845" i="12"/>
  <c r="O4845" i="12"/>
  <c r="P4845" i="12"/>
  <c r="Q4845" i="12"/>
  <c r="N4846" i="12"/>
  <c r="O4846" i="12" s="1"/>
  <c r="P4846" i="12"/>
  <c r="Q4846" i="12"/>
  <c r="N4847" i="12"/>
  <c r="O4847" i="12"/>
  <c r="P4847" i="12"/>
  <c r="Q4847" i="12"/>
  <c r="N4848" i="12"/>
  <c r="O4848" i="12" s="1"/>
  <c r="P4848" i="12"/>
  <c r="Q4848" i="12"/>
  <c r="N4849" i="12"/>
  <c r="O4849" i="12"/>
  <c r="P4849" i="12"/>
  <c r="Q4849" i="12"/>
  <c r="N4850" i="12"/>
  <c r="O4850" i="12" s="1"/>
  <c r="P4850" i="12"/>
  <c r="Q4850" i="12"/>
  <c r="N4851" i="12"/>
  <c r="O4851" i="12" s="1"/>
  <c r="P4851" i="12"/>
  <c r="Q4851" i="12"/>
  <c r="N4852" i="12"/>
  <c r="O4852" i="12" s="1"/>
  <c r="P4852" i="12"/>
  <c r="Q4852" i="12"/>
  <c r="N4853" i="12"/>
  <c r="O4853" i="12"/>
  <c r="P4853" i="12"/>
  <c r="Q4853" i="12"/>
  <c r="N4854" i="12"/>
  <c r="O4854" i="12" s="1"/>
  <c r="P4854" i="12"/>
  <c r="Q4854" i="12"/>
  <c r="N4855" i="12"/>
  <c r="O4855" i="12"/>
  <c r="P4855" i="12"/>
  <c r="Q4855" i="12"/>
  <c r="N4856" i="12"/>
  <c r="O4856" i="12" s="1"/>
  <c r="P4856" i="12"/>
  <c r="Q4856" i="12"/>
  <c r="N4857" i="12"/>
  <c r="O4857" i="12" s="1"/>
  <c r="P4857" i="12"/>
  <c r="Q4857" i="12"/>
  <c r="N4858" i="12"/>
  <c r="O4858" i="12" s="1"/>
  <c r="P4858" i="12"/>
  <c r="Q4858" i="12"/>
  <c r="N4859" i="12"/>
  <c r="O4859" i="12"/>
  <c r="P4859" i="12"/>
  <c r="Q4859" i="12"/>
  <c r="N4860" i="12"/>
  <c r="O4860" i="12" s="1"/>
  <c r="P4860" i="12"/>
  <c r="Q4860" i="12"/>
  <c r="N4861" i="12"/>
  <c r="O4861" i="12"/>
  <c r="P4861" i="12"/>
  <c r="Q4861" i="12"/>
  <c r="N4862" i="12"/>
  <c r="O4862" i="12" s="1"/>
  <c r="P4862" i="12"/>
  <c r="Q4862" i="12"/>
  <c r="N4863" i="12"/>
  <c r="O4863" i="12"/>
  <c r="P4863" i="12"/>
  <c r="Q4863" i="12"/>
  <c r="N4864" i="12"/>
  <c r="O4864" i="12" s="1"/>
  <c r="P4864" i="12"/>
  <c r="Q4864" i="12"/>
  <c r="N4865" i="12"/>
  <c r="O4865" i="12"/>
  <c r="P4865" i="12"/>
  <c r="Q4865" i="12"/>
  <c r="N4866" i="12"/>
  <c r="O4866" i="12" s="1"/>
  <c r="P4866" i="12"/>
  <c r="Q4866" i="12"/>
  <c r="N4867" i="12"/>
  <c r="O4867" i="12" s="1"/>
  <c r="P4867" i="12"/>
  <c r="Q4867" i="12"/>
  <c r="N4868" i="12"/>
  <c r="O4868" i="12" s="1"/>
  <c r="P4868" i="12"/>
  <c r="Q4868" i="12"/>
  <c r="N4869" i="12"/>
  <c r="O4869" i="12"/>
  <c r="P4869" i="12"/>
  <c r="Q4869" i="12"/>
  <c r="N4870" i="12"/>
  <c r="O4870" i="12"/>
  <c r="P4870" i="12"/>
  <c r="Q4870" i="12"/>
  <c r="N4871" i="12"/>
  <c r="O4871" i="12"/>
  <c r="P4871" i="12"/>
  <c r="Q4871" i="12"/>
  <c r="N4872" i="12"/>
  <c r="O4872" i="12"/>
  <c r="P4872" i="12"/>
  <c r="Q4872" i="12"/>
  <c r="N4873" i="12"/>
  <c r="O4873" i="12"/>
  <c r="P4873" i="12"/>
  <c r="Q4873" i="12"/>
  <c r="N4874" i="12"/>
  <c r="O4874" i="12"/>
  <c r="P4874" i="12"/>
  <c r="Q4874" i="12"/>
  <c r="N4875" i="12"/>
  <c r="O4875" i="12"/>
  <c r="P4875" i="12"/>
  <c r="Q4875" i="12"/>
  <c r="N4876" i="12"/>
  <c r="O4876" i="12"/>
  <c r="P4876" i="12"/>
  <c r="Q4876" i="12"/>
  <c r="N4877" i="12"/>
  <c r="O4877" i="12"/>
  <c r="P4877" i="12"/>
  <c r="Q4877" i="12"/>
  <c r="N4878" i="12"/>
  <c r="O4878" i="12"/>
  <c r="P4878" i="12"/>
  <c r="Q4878" i="12"/>
  <c r="N4879" i="12"/>
  <c r="O4879" i="12"/>
  <c r="P4879" i="12"/>
  <c r="Q4879" i="12"/>
  <c r="N4880" i="12"/>
  <c r="O4880" i="12"/>
  <c r="P4880" i="12"/>
  <c r="Q4880" i="12"/>
  <c r="N4881" i="12"/>
  <c r="O4881" i="12"/>
  <c r="P4881" i="12"/>
  <c r="Q4881" i="12"/>
  <c r="N4882" i="12"/>
  <c r="O4882" i="12"/>
  <c r="P4882" i="12"/>
  <c r="Q4882" i="12"/>
  <c r="N4883" i="12"/>
  <c r="O4883" i="12"/>
  <c r="P4883" i="12"/>
  <c r="Q4883" i="12"/>
  <c r="N4884" i="12"/>
  <c r="O4884" i="12"/>
  <c r="P4884" i="12"/>
  <c r="Q4884" i="12"/>
  <c r="N4885" i="12"/>
  <c r="O4885" i="12"/>
  <c r="P4885" i="12"/>
  <c r="Q4885" i="12"/>
  <c r="N4886" i="12"/>
  <c r="O4886" i="12"/>
  <c r="P4886" i="12"/>
  <c r="Q4886" i="12"/>
  <c r="N4887" i="12"/>
  <c r="O4887" i="12"/>
  <c r="P4887" i="12"/>
  <c r="Q4887" i="12"/>
  <c r="N4888" i="12"/>
  <c r="O4888" i="12"/>
  <c r="P4888" i="12"/>
  <c r="Q4888" i="12"/>
  <c r="N4889" i="12"/>
  <c r="O4889" i="12"/>
  <c r="P4889" i="12"/>
  <c r="Q4889" i="12"/>
  <c r="N4890" i="12"/>
  <c r="O4890" i="12"/>
  <c r="P4890" i="12"/>
  <c r="Q4890" i="12"/>
  <c r="N4891" i="12"/>
  <c r="O4891" i="12"/>
  <c r="P4891" i="12"/>
  <c r="Q4891" i="12"/>
  <c r="N4892" i="12"/>
  <c r="O4892" i="12"/>
  <c r="P4892" i="12"/>
  <c r="Q4892" i="12"/>
  <c r="N4893" i="12"/>
  <c r="O4893" i="12"/>
  <c r="P4893" i="12"/>
  <c r="Q4893" i="12"/>
  <c r="N4894" i="12"/>
  <c r="O4894" i="12"/>
  <c r="P4894" i="12"/>
  <c r="Q4894" i="12"/>
  <c r="N4895" i="12"/>
  <c r="O4895" i="12"/>
  <c r="P4895" i="12"/>
  <c r="Q4895" i="12"/>
  <c r="N4896" i="12"/>
  <c r="O4896" i="12"/>
  <c r="P4896" i="12"/>
  <c r="Q4896" i="12"/>
  <c r="N4897" i="12"/>
  <c r="O4897" i="12"/>
  <c r="P4897" i="12"/>
  <c r="Q4897" i="12"/>
  <c r="N4898" i="12"/>
  <c r="O4898" i="12"/>
  <c r="P4898" i="12"/>
  <c r="Q4898" i="12"/>
  <c r="N4899" i="12"/>
  <c r="O4899" i="12"/>
  <c r="P4899" i="12"/>
  <c r="Q4899" i="12"/>
  <c r="N4900" i="12"/>
  <c r="O4900" i="12"/>
  <c r="P4900" i="12"/>
  <c r="Q4900" i="12"/>
  <c r="N4901" i="12"/>
  <c r="O4901" i="12"/>
  <c r="P4901" i="12"/>
  <c r="Q4901" i="12"/>
  <c r="N4902" i="12"/>
  <c r="O4902" i="12"/>
  <c r="P4902" i="12"/>
  <c r="Q4902" i="12"/>
  <c r="N4903" i="12"/>
  <c r="O4903" i="12"/>
  <c r="P4903" i="12"/>
  <c r="Q4903" i="12"/>
  <c r="N4904" i="12"/>
  <c r="O4904" i="12"/>
  <c r="P4904" i="12"/>
  <c r="Q4904" i="12"/>
  <c r="N4905" i="12"/>
  <c r="O4905" i="12"/>
  <c r="P4905" i="12"/>
  <c r="Q4905" i="12"/>
  <c r="N4906" i="12"/>
  <c r="O4906" i="12"/>
  <c r="P4906" i="12"/>
  <c r="Q4906" i="12"/>
  <c r="N4907" i="12"/>
  <c r="O4907" i="12"/>
  <c r="P4907" i="12"/>
  <c r="Q4907" i="12"/>
  <c r="N4908" i="12"/>
  <c r="O4908" i="12"/>
  <c r="P4908" i="12"/>
  <c r="Q4908" i="12"/>
  <c r="N4909" i="12"/>
  <c r="O4909" i="12"/>
  <c r="P4909" i="12"/>
  <c r="Q4909" i="12"/>
  <c r="N4910" i="12"/>
  <c r="O4910" i="12"/>
  <c r="P4910" i="12"/>
  <c r="Q4910" i="12"/>
  <c r="N4911" i="12"/>
  <c r="O4911" i="12"/>
  <c r="P4911" i="12"/>
  <c r="Q4911" i="12"/>
  <c r="N4912" i="12"/>
  <c r="O4912" i="12"/>
  <c r="P4912" i="12"/>
  <c r="Q4912" i="12"/>
  <c r="N4913" i="12"/>
  <c r="O4913" i="12"/>
  <c r="P4913" i="12"/>
  <c r="Q4913" i="12"/>
  <c r="N4914" i="12"/>
  <c r="O4914" i="12"/>
  <c r="P4914" i="12"/>
  <c r="Q4914" i="12"/>
  <c r="N4915" i="12"/>
  <c r="O4915" i="12"/>
  <c r="P4915" i="12"/>
  <c r="Q4915" i="12"/>
  <c r="N4916" i="12"/>
  <c r="O4916" i="12"/>
  <c r="P4916" i="12"/>
  <c r="Q4916" i="12"/>
  <c r="N4917" i="12"/>
  <c r="O4917" i="12"/>
  <c r="P4917" i="12"/>
  <c r="Q4917" i="12"/>
  <c r="N4918" i="12"/>
  <c r="O4918" i="12"/>
  <c r="P4918" i="12"/>
  <c r="Q4918" i="12"/>
  <c r="N4919" i="12"/>
  <c r="O4919" i="12"/>
  <c r="P4919" i="12"/>
  <c r="Q4919" i="12"/>
  <c r="N4920" i="12"/>
  <c r="O4920" i="12"/>
  <c r="P4920" i="12"/>
  <c r="Q4920" i="12"/>
  <c r="N4921" i="12"/>
  <c r="O4921" i="12"/>
  <c r="P4921" i="12"/>
  <c r="Q4921" i="12"/>
  <c r="N4922" i="12"/>
  <c r="O4922" i="12"/>
  <c r="P4922" i="12"/>
  <c r="Q4922" i="12"/>
  <c r="N4923" i="12"/>
  <c r="O4923" i="12"/>
  <c r="P4923" i="12"/>
  <c r="Q4923" i="12"/>
  <c r="N4924" i="12"/>
  <c r="O4924" i="12"/>
  <c r="P4924" i="12"/>
  <c r="Q4924" i="12"/>
  <c r="N4925" i="12"/>
  <c r="O4925" i="12"/>
  <c r="P4925" i="12"/>
  <c r="Q4925" i="12"/>
  <c r="N4926" i="12"/>
  <c r="O4926" i="12"/>
  <c r="P4926" i="12"/>
  <c r="Q4926" i="12"/>
  <c r="N4927" i="12"/>
  <c r="O4927" i="12"/>
  <c r="P4927" i="12"/>
  <c r="Q4927" i="12"/>
  <c r="N4928" i="12"/>
  <c r="O4928" i="12"/>
  <c r="P4928" i="12"/>
  <c r="Q4928" i="12"/>
  <c r="N4929" i="12"/>
  <c r="O4929" i="12"/>
  <c r="P4929" i="12"/>
  <c r="Q4929" i="12"/>
  <c r="N4930" i="12"/>
  <c r="O4930" i="12"/>
  <c r="P4930" i="12"/>
  <c r="Q4930" i="12"/>
  <c r="N4931" i="12"/>
  <c r="O4931" i="12"/>
  <c r="P4931" i="12"/>
  <c r="Q4931" i="12"/>
  <c r="N4932" i="12"/>
  <c r="O4932" i="12"/>
  <c r="P4932" i="12"/>
  <c r="Q4932" i="12"/>
  <c r="N4933" i="12"/>
  <c r="O4933" i="12"/>
  <c r="P4933" i="12"/>
  <c r="Q4933" i="12"/>
  <c r="N4934" i="12"/>
  <c r="O4934" i="12"/>
  <c r="P4934" i="12"/>
  <c r="Q4934" i="12"/>
  <c r="N4935" i="12"/>
  <c r="O4935" i="12"/>
  <c r="P4935" i="12"/>
  <c r="Q4935" i="12"/>
  <c r="N4936" i="12"/>
  <c r="O4936" i="12"/>
  <c r="P4936" i="12"/>
  <c r="Q4936" i="12"/>
  <c r="N4937" i="12"/>
  <c r="O4937" i="12"/>
  <c r="P4937" i="12"/>
  <c r="Q4937" i="12"/>
  <c r="N4938" i="12"/>
  <c r="O4938" i="12"/>
  <c r="P4938" i="12"/>
  <c r="Q4938" i="12"/>
  <c r="N4939" i="12"/>
  <c r="O4939" i="12"/>
  <c r="P4939" i="12"/>
  <c r="Q4939" i="12"/>
  <c r="N4940" i="12"/>
  <c r="O4940" i="12"/>
  <c r="P4940" i="12"/>
  <c r="Q4940" i="12"/>
  <c r="N4941" i="12"/>
  <c r="O4941" i="12"/>
  <c r="P4941" i="12"/>
  <c r="Q4941" i="12"/>
  <c r="N4942" i="12"/>
  <c r="O4942" i="12"/>
  <c r="P4942" i="12"/>
  <c r="Q4942" i="12"/>
  <c r="N4943" i="12"/>
  <c r="O4943" i="12"/>
  <c r="P4943" i="12"/>
  <c r="Q4943" i="12"/>
  <c r="N4944" i="12"/>
  <c r="O4944" i="12"/>
  <c r="P4944" i="12"/>
  <c r="Q4944" i="12"/>
  <c r="N4945" i="12"/>
  <c r="O4945" i="12"/>
  <c r="P4945" i="12"/>
  <c r="Q4945" i="12"/>
  <c r="N4946" i="12"/>
  <c r="O4946" i="12"/>
  <c r="P4946" i="12"/>
  <c r="Q4946" i="12"/>
  <c r="N4947" i="12"/>
  <c r="O4947" i="12"/>
  <c r="P4947" i="12"/>
  <c r="Q4947" i="12"/>
  <c r="N4948" i="12"/>
  <c r="O4948" i="12"/>
  <c r="P4948" i="12"/>
  <c r="Q4948" i="12"/>
  <c r="N4949" i="12"/>
  <c r="O4949" i="12"/>
  <c r="P4949" i="12"/>
  <c r="Q4949" i="12"/>
  <c r="N4950" i="12"/>
  <c r="O4950" i="12"/>
  <c r="P4950" i="12"/>
  <c r="Q4950" i="12"/>
  <c r="N4951" i="12"/>
  <c r="O4951" i="12"/>
  <c r="P4951" i="12"/>
  <c r="Q4951" i="12"/>
  <c r="N4952" i="12"/>
  <c r="O4952" i="12"/>
  <c r="P4952" i="12"/>
  <c r="Q4952" i="12"/>
  <c r="N4953" i="12"/>
  <c r="O4953" i="12"/>
  <c r="P4953" i="12"/>
  <c r="Q4953" i="12"/>
  <c r="N4954" i="12"/>
  <c r="O4954" i="12"/>
  <c r="P4954" i="12"/>
  <c r="Q4954" i="12"/>
  <c r="N4955" i="12"/>
  <c r="O4955" i="12"/>
  <c r="P4955" i="12"/>
  <c r="Q4955" i="12"/>
  <c r="N4956" i="12"/>
  <c r="O4956" i="12"/>
  <c r="P4956" i="12"/>
  <c r="Q4956" i="12"/>
  <c r="N4957" i="12"/>
  <c r="O4957" i="12"/>
  <c r="P4957" i="12"/>
  <c r="Q4957" i="12"/>
  <c r="N4958" i="12"/>
  <c r="O4958" i="12"/>
  <c r="P4958" i="12"/>
  <c r="Q4958" i="12"/>
  <c r="N4959" i="12"/>
  <c r="O4959" i="12"/>
  <c r="P4959" i="12"/>
  <c r="Q4959" i="12"/>
  <c r="N4960" i="12"/>
  <c r="O4960" i="12"/>
  <c r="P4960" i="12"/>
  <c r="Q4960" i="12"/>
  <c r="N4961" i="12"/>
  <c r="O4961" i="12"/>
  <c r="P4961" i="12"/>
  <c r="Q4961" i="12"/>
  <c r="N4962" i="12"/>
  <c r="O4962" i="12"/>
  <c r="P4962" i="12"/>
  <c r="Q4962" i="12"/>
  <c r="N4963" i="12"/>
  <c r="O4963" i="12"/>
  <c r="P4963" i="12"/>
  <c r="Q4963" i="12"/>
  <c r="N4964" i="12"/>
  <c r="O4964" i="12"/>
  <c r="P4964" i="12"/>
  <c r="Q4964" i="12"/>
  <c r="N4965" i="12"/>
  <c r="O4965" i="12"/>
  <c r="P4965" i="12"/>
  <c r="Q4965" i="12"/>
  <c r="N4966" i="12"/>
  <c r="O4966" i="12"/>
  <c r="P4966" i="12"/>
  <c r="Q4966" i="12"/>
  <c r="N4967" i="12"/>
  <c r="O4967" i="12"/>
  <c r="P4967" i="12"/>
  <c r="Q4967" i="12"/>
  <c r="N4968" i="12"/>
  <c r="O4968" i="12"/>
  <c r="P4968" i="12"/>
  <c r="Q4968" i="12"/>
  <c r="N4969" i="12"/>
  <c r="O4969" i="12"/>
  <c r="P4969" i="12"/>
  <c r="Q4969" i="12"/>
  <c r="N4970" i="12"/>
  <c r="O4970" i="12"/>
  <c r="P4970" i="12"/>
  <c r="Q4970" i="12"/>
  <c r="N4971" i="12"/>
  <c r="O4971" i="12"/>
  <c r="P4971" i="12"/>
  <c r="Q4971" i="12"/>
  <c r="N4972" i="12"/>
  <c r="O4972" i="12"/>
  <c r="P4972" i="12"/>
  <c r="Q4972" i="12"/>
  <c r="N4973" i="12"/>
  <c r="O4973" i="12"/>
  <c r="P4973" i="12"/>
  <c r="Q4973" i="12"/>
  <c r="N4974" i="12"/>
  <c r="O4974" i="12"/>
  <c r="P4974" i="12"/>
  <c r="Q4974" i="12"/>
  <c r="N4975" i="12"/>
  <c r="O4975" i="12"/>
  <c r="P4975" i="12"/>
  <c r="Q4975" i="12"/>
  <c r="N4976" i="12"/>
  <c r="O4976" i="12"/>
  <c r="P4976" i="12"/>
  <c r="Q4976" i="12"/>
  <c r="N4977" i="12"/>
  <c r="O4977" i="12"/>
  <c r="P4977" i="12"/>
  <c r="Q4977" i="12"/>
  <c r="N4978" i="12"/>
  <c r="O4978" i="12"/>
  <c r="P4978" i="12"/>
  <c r="Q4978" i="12"/>
  <c r="N4979" i="12"/>
  <c r="O4979" i="12"/>
  <c r="P4979" i="12"/>
  <c r="Q4979" i="12"/>
  <c r="N4980" i="12"/>
  <c r="O4980" i="12"/>
  <c r="P4980" i="12"/>
  <c r="Q4980" i="12"/>
  <c r="N4981" i="12"/>
  <c r="O4981" i="12"/>
  <c r="P4981" i="12"/>
  <c r="Q4981" i="12"/>
  <c r="N4982" i="12"/>
  <c r="O4982" i="12"/>
  <c r="P4982" i="12"/>
  <c r="Q4982" i="12"/>
  <c r="N4983" i="12"/>
  <c r="O4983" i="12"/>
  <c r="P4983" i="12"/>
  <c r="Q4983" i="12"/>
  <c r="N4984" i="12"/>
  <c r="O4984" i="12"/>
  <c r="P4984" i="12"/>
  <c r="Q4984" i="12"/>
  <c r="N4985" i="12"/>
  <c r="O4985" i="12"/>
  <c r="P4985" i="12"/>
  <c r="Q4985" i="12"/>
  <c r="N4986" i="12"/>
  <c r="O4986" i="12"/>
  <c r="P4986" i="12"/>
  <c r="Q4986" i="12"/>
  <c r="N4987" i="12"/>
  <c r="O4987" i="12"/>
  <c r="P4987" i="12"/>
  <c r="Q4987" i="12"/>
  <c r="N4988" i="12"/>
  <c r="O4988" i="12"/>
  <c r="P4988" i="12"/>
  <c r="Q4988" i="12"/>
  <c r="N4989" i="12"/>
  <c r="O4989" i="12"/>
  <c r="P4989" i="12"/>
  <c r="Q4989" i="12"/>
  <c r="N4990" i="12"/>
  <c r="O4990" i="12"/>
  <c r="P4990" i="12"/>
  <c r="Q4990" i="12"/>
  <c r="N4991" i="12"/>
  <c r="O4991" i="12"/>
  <c r="P4991" i="12"/>
  <c r="Q4991" i="12"/>
  <c r="N4992" i="12"/>
  <c r="O4992" i="12"/>
  <c r="P4992" i="12"/>
  <c r="Q4992" i="12"/>
  <c r="N4993" i="12"/>
  <c r="O4993" i="12"/>
  <c r="P4993" i="12"/>
  <c r="Q4993" i="12"/>
  <c r="N4994" i="12"/>
  <c r="O4994" i="12"/>
  <c r="P4994" i="12"/>
  <c r="Q4994" i="12"/>
  <c r="N4995" i="12"/>
  <c r="O4995" i="12"/>
  <c r="P4995" i="12"/>
  <c r="Q4995" i="12"/>
  <c r="N4996" i="12"/>
  <c r="O4996" i="12"/>
  <c r="P4996" i="12"/>
  <c r="Q4996" i="12"/>
  <c r="A3" i="14" l="1"/>
  <c r="B3" i="14"/>
  <c r="A4" i="14"/>
  <c r="B4" i="14"/>
  <c r="A5" i="14"/>
  <c r="B5" i="14"/>
  <c r="A6" i="14"/>
  <c r="B6" i="14"/>
  <c r="A7" i="14"/>
  <c r="B7" i="14"/>
  <c r="A8" i="14"/>
  <c r="B8" i="14"/>
  <c r="A9" i="14"/>
  <c r="B9" i="14"/>
  <c r="A10" i="14"/>
  <c r="B10" i="14"/>
  <c r="A11" i="14"/>
  <c r="B11" i="14"/>
  <c r="A12" i="14"/>
  <c r="B12" i="14"/>
  <c r="A13" i="14"/>
  <c r="B13" i="14"/>
  <c r="A14" i="14"/>
  <c r="B14" i="14"/>
  <c r="A15" i="14"/>
  <c r="B15" i="14"/>
  <c r="A16" i="14"/>
  <c r="B16" i="14"/>
  <c r="A17" i="14"/>
  <c r="B17" i="14"/>
  <c r="A18" i="14"/>
  <c r="B18" i="14"/>
  <c r="A19" i="14"/>
  <c r="B19" i="14"/>
  <c r="A20" i="14"/>
  <c r="B20" i="14"/>
  <c r="A21" i="14"/>
  <c r="B21" i="14"/>
  <c r="A22" i="14"/>
  <c r="B22" i="14"/>
  <c r="A23" i="14"/>
  <c r="B23" i="14"/>
  <c r="A24" i="14"/>
  <c r="B24" i="14"/>
  <c r="A25" i="14"/>
  <c r="B25" i="14"/>
  <c r="A26" i="14"/>
  <c r="B26" i="14"/>
  <c r="A27" i="14"/>
  <c r="B27" i="14"/>
  <c r="A28" i="14"/>
  <c r="B28" i="14"/>
  <c r="A29" i="14"/>
  <c r="B29" i="14"/>
  <c r="A30" i="14"/>
  <c r="B30" i="14"/>
  <c r="A31" i="14"/>
  <c r="B31" i="14"/>
  <c r="A32" i="14"/>
  <c r="B32" i="14"/>
  <c r="A33" i="14"/>
  <c r="B33" i="14"/>
  <c r="A34" i="14"/>
  <c r="B34" i="14"/>
  <c r="A35" i="14"/>
  <c r="B35" i="14"/>
  <c r="A36" i="14"/>
  <c r="B36" i="14"/>
  <c r="A37" i="14"/>
  <c r="B37" i="14"/>
  <c r="A38" i="14"/>
  <c r="B38" i="14"/>
  <c r="A39" i="14"/>
  <c r="B39" i="14"/>
  <c r="A40" i="14"/>
  <c r="B40" i="14"/>
  <c r="A41" i="14"/>
  <c r="B41" i="14"/>
  <c r="A42" i="14"/>
  <c r="B42" i="14"/>
  <c r="A43" i="14"/>
  <c r="B43" i="14"/>
  <c r="A44" i="14"/>
  <c r="B44" i="14"/>
  <c r="A45" i="14"/>
  <c r="B45" i="14"/>
  <c r="A46" i="14"/>
  <c r="B46" i="14"/>
  <c r="A47" i="14"/>
  <c r="B47" i="14"/>
  <c r="A48" i="14"/>
  <c r="B48" i="14"/>
  <c r="A49" i="14"/>
  <c r="B49" i="14"/>
  <c r="A50" i="14"/>
  <c r="B50" i="14"/>
  <c r="A51" i="14"/>
  <c r="B51" i="14"/>
  <c r="A52" i="14"/>
  <c r="B52" i="14"/>
  <c r="A53" i="14"/>
  <c r="B53" i="14"/>
  <c r="A54" i="14"/>
  <c r="B54" i="14"/>
  <c r="A55" i="14"/>
  <c r="B55" i="14"/>
  <c r="A56" i="14"/>
  <c r="B56" i="14"/>
  <c r="A57" i="14"/>
  <c r="B57" i="14"/>
  <c r="A58" i="14"/>
  <c r="B58" i="14"/>
  <c r="A59" i="14"/>
  <c r="B59" i="14"/>
  <c r="A60" i="14"/>
  <c r="B60" i="14"/>
  <c r="A61" i="14"/>
  <c r="B61" i="14"/>
  <c r="A62" i="14"/>
  <c r="B62" i="14"/>
  <c r="A63" i="14"/>
  <c r="B63" i="14"/>
  <c r="A64" i="14"/>
  <c r="B64" i="14"/>
  <c r="A65" i="14"/>
  <c r="B65" i="14"/>
  <c r="A66" i="14"/>
  <c r="B66" i="14"/>
  <c r="A67" i="14"/>
  <c r="B67" i="14"/>
  <c r="A68" i="14"/>
  <c r="B68" i="14"/>
  <c r="A69" i="14"/>
  <c r="B69" i="14"/>
  <c r="A70" i="14"/>
  <c r="B70" i="14"/>
  <c r="A71" i="14"/>
  <c r="B71" i="14"/>
  <c r="A72" i="14"/>
  <c r="B72" i="14"/>
  <c r="A73" i="14"/>
  <c r="B73" i="14"/>
  <c r="A74" i="14"/>
  <c r="B74" i="14"/>
  <c r="A75" i="14"/>
  <c r="B75" i="14"/>
  <c r="A76" i="14"/>
  <c r="B76" i="14"/>
  <c r="A77" i="14"/>
  <c r="B77" i="14"/>
  <c r="A78" i="14"/>
  <c r="B78" i="14"/>
  <c r="A79" i="14"/>
  <c r="B79" i="14"/>
  <c r="A80" i="14"/>
  <c r="B80" i="14"/>
  <c r="A81" i="14"/>
  <c r="B81" i="14"/>
  <c r="A82" i="14"/>
  <c r="B82" i="14"/>
  <c r="A83" i="14"/>
  <c r="B83" i="14"/>
  <c r="A84" i="14"/>
  <c r="B84" i="14"/>
  <c r="A85" i="14"/>
  <c r="B85" i="14"/>
  <c r="A86" i="14"/>
  <c r="B86" i="14"/>
  <c r="A87" i="14"/>
  <c r="B87" i="14"/>
  <c r="A88" i="14"/>
  <c r="B88" i="14"/>
  <c r="A89" i="14"/>
  <c r="B89" i="14"/>
  <c r="A90" i="14"/>
  <c r="B90" i="14"/>
  <c r="A91" i="14"/>
  <c r="B91" i="14"/>
  <c r="A92" i="14"/>
  <c r="B92" i="14"/>
  <c r="A93" i="14"/>
  <c r="B93" i="14"/>
  <c r="A94" i="14"/>
  <c r="B94" i="14"/>
  <c r="A95" i="14"/>
  <c r="B95" i="14"/>
  <c r="A96" i="14"/>
  <c r="B96" i="14"/>
  <c r="A97" i="14"/>
  <c r="B97" i="14"/>
  <c r="A98" i="14"/>
  <c r="B98" i="14"/>
  <c r="A99" i="14"/>
  <c r="B99" i="14"/>
  <c r="A100" i="14"/>
  <c r="B100" i="14"/>
  <c r="A101" i="14"/>
  <c r="B101" i="14"/>
  <c r="A102" i="14"/>
  <c r="B102" i="14"/>
  <c r="A103" i="14"/>
  <c r="B103" i="14"/>
  <c r="A104" i="14"/>
  <c r="B104" i="14"/>
  <c r="A105" i="14"/>
  <c r="B105" i="14"/>
  <c r="A106" i="14"/>
  <c r="B106" i="14"/>
  <c r="A107" i="14"/>
  <c r="B107" i="14"/>
  <c r="A108" i="14"/>
  <c r="B108" i="14"/>
  <c r="A109" i="14"/>
  <c r="B109" i="14"/>
  <c r="A110" i="14"/>
  <c r="B110" i="14"/>
  <c r="A111" i="14"/>
  <c r="B111" i="14"/>
  <c r="A112" i="14"/>
  <c r="B112" i="14"/>
  <c r="A113" i="14"/>
  <c r="B113" i="14"/>
  <c r="A114" i="14"/>
  <c r="B114" i="14"/>
  <c r="A115" i="14"/>
  <c r="B115" i="14"/>
  <c r="A116" i="14"/>
  <c r="B116" i="14"/>
  <c r="A117" i="14"/>
  <c r="B117" i="14"/>
  <c r="A118" i="14"/>
  <c r="B118" i="14"/>
  <c r="A119" i="14"/>
  <c r="B119" i="14"/>
  <c r="A120" i="14"/>
  <c r="B120" i="14"/>
  <c r="A121" i="14"/>
  <c r="B121" i="14"/>
  <c r="A122" i="14"/>
  <c r="B122" i="14"/>
  <c r="A123" i="14"/>
  <c r="B123" i="14"/>
  <c r="A124" i="14"/>
  <c r="B124" i="14"/>
  <c r="A125" i="14"/>
  <c r="B125" i="14"/>
  <c r="A126" i="14"/>
  <c r="B126" i="14"/>
  <c r="A127" i="14"/>
  <c r="B127" i="14"/>
  <c r="A128" i="14"/>
  <c r="B128" i="14"/>
  <c r="A129" i="14"/>
  <c r="B129" i="14"/>
  <c r="A130" i="14"/>
  <c r="B130" i="14"/>
  <c r="A131" i="14"/>
  <c r="B131" i="14"/>
  <c r="A132" i="14"/>
  <c r="B132" i="14"/>
  <c r="A133" i="14"/>
  <c r="B133" i="14"/>
  <c r="A134" i="14"/>
  <c r="B134" i="14"/>
  <c r="A135" i="14"/>
  <c r="B135" i="14"/>
  <c r="A136" i="14"/>
  <c r="B136" i="14"/>
  <c r="A137" i="14"/>
  <c r="B137" i="14"/>
  <c r="A138" i="14"/>
  <c r="B138" i="14"/>
  <c r="A139" i="14"/>
  <c r="B139" i="14"/>
  <c r="A140" i="14"/>
  <c r="B140" i="14"/>
  <c r="A141" i="14"/>
  <c r="B141" i="14"/>
  <c r="A142" i="14"/>
  <c r="B142" i="14"/>
  <c r="A143" i="14"/>
  <c r="B143" i="14"/>
  <c r="A144" i="14"/>
  <c r="B144" i="14"/>
  <c r="A145" i="14"/>
  <c r="B145" i="14"/>
  <c r="A146" i="14"/>
  <c r="B146" i="14"/>
  <c r="A147" i="14"/>
  <c r="B147" i="14"/>
  <c r="A148" i="14"/>
  <c r="B148" i="14"/>
  <c r="A149" i="14"/>
  <c r="B149" i="14"/>
  <c r="A150" i="14"/>
  <c r="B150" i="14"/>
  <c r="A151" i="14"/>
  <c r="B151" i="14"/>
  <c r="A152" i="14"/>
  <c r="B152" i="14"/>
  <c r="A153" i="14"/>
  <c r="B153" i="14"/>
  <c r="A154" i="14"/>
  <c r="B154" i="14"/>
  <c r="A155" i="14"/>
  <c r="B155" i="14"/>
  <c r="A156" i="14"/>
  <c r="B156" i="14"/>
  <c r="A157" i="14"/>
  <c r="B157" i="14"/>
  <c r="A158" i="14"/>
  <c r="B158" i="14"/>
  <c r="A159" i="14"/>
  <c r="B159" i="14"/>
  <c r="A160" i="14"/>
  <c r="B160" i="14"/>
  <c r="A161" i="14"/>
  <c r="B161" i="14"/>
  <c r="A162" i="14"/>
  <c r="B162" i="14"/>
  <c r="A163" i="14"/>
  <c r="B163" i="14"/>
  <c r="A164" i="14"/>
  <c r="B164" i="14"/>
  <c r="A165" i="14"/>
  <c r="B165" i="14"/>
  <c r="A166" i="14"/>
  <c r="B166" i="14"/>
  <c r="A167" i="14"/>
  <c r="B167" i="14"/>
  <c r="A168" i="14"/>
  <c r="B168" i="14"/>
  <c r="A169" i="14"/>
  <c r="B169" i="14"/>
  <c r="A170" i="14"/>
  <c r="B170" i="14"/>
  <c r="A171" i="14"/>
  <c r="B171" i="14"/>
  <c r="A172" i="14"/>
  <c r="B172" i="14"/>
  <c r="A173" i="14"/>
  <c r="B173" i="14"/>
  <c r="A174" i="14"/>
  <c r="B174" i="14"/>
  <c r="A175" i="14"/>
  <c r="B175" i="14"/>
  <c r="A176" i="14"/>
  <c r="B176" i="14"/>
  <c r="A177" i="14"/>
  <c r="B177" i="14"/>
  <c r="A178" i="14"/>
  <c r="B178" i="14"/>
  <c r="A179" i="14"/>
  <c r="B179" i="14"/>
  <c r="A180" i="14"/>
  <c r="B180" i="14"/>
  <c r="A181" i="14"/>
  <c r="B181" i="14"/>
  <c r="A182" i="14"/>
  <c r="B182" i="14"/>
  <c r="A183" i="14"/>
  <c r="B183" i="14"/>
  <c r="A184" i="14"/>
  <c r="B184" i="14"/>
  <c r="A185" i="14"/>
  <c r="B185" i="14"/>
  <c r="A186" i="14"/>
  <c r="B186" i="14"/>
  <c r="A187" i="14"/>
  <c r="B187" i="14"/>
  <c r="A188" i="14"/>
  <c r="B188" i="14"/>
  <c r="A189" i="14"/>
  <c r="B189" i="14"/>
  <c r="A190" i="14"/>
  <c r="B190" i="14"/>
  <c r="A191" i="14"/>
  <c r="B191" i="14"/>
  <c r="A192" i="14"/>
  <c r="B192" i="14"/>
  <c r="A193" i="14"/>
  <c r="B193" i="14"/>
  <c r="A194" i="14"/>
  <c r="B194" i="14"/>
  <c r="A195" i="14"/>
  <c r="B195" i="14"/>
  <c r="A196" i="14"/>
  <c r="B196" i="14"/>
  <c r="A197" i="14"/>
  <c r="B197" i="14"/>
  <c r="A198" i="14"/>
  <c r="B198" i="14"/>
  <c r="A199" i="14"/>
  <c r="B199" i="14"/>
  <c r="A200" i="14"/>
  <c r="B200" i="14"/>
  <c r="A201" i="14"/>
  <c r="B201" i="14"/>
  <c r="A202" i="14"/>
  <c r="B202" i="14"/>
  <c r="A203" i="14"/>
  <c r="B203" i="14"/>
  <c r="A204" i="14"/>
  <c r="B204" i="14"/>
  <c r="A205" i="14"/>
  <c r="B205" i="14"/>
  <c r="A206" i="14"/>
  <c r="B206" i="14"/>
  <c r="A207" i="14"/>
  <c r="B207" i="14"/>
  <c r="A208" i="14"/>
  <c r="B208" i="14"/>
  <c r="A209" i="14"/>
  <c r="B209" i="14"/>
  <c r="A210" i="14"/>
  <c r="B210" i="14"/>
  <c r="A211" i="14"/>
  <c r="B211" i="14"/>
  <c r="A212" i="14"/>
  <c r="B212" i="14"/>
  <c r="A213" i="14"/>
  <c r="B213" i="14"/>
  <c r="A214" i="14"/>
  <c r="B214" i="14"/>
  <c r="A215" i="14"/>
  <c r="B215" i="14"/>
  <c r="A216" i="14"/>
  <c r="B216" i="14"/>
  <c r="A217" i="14"/>
  <c r="B217" i="14"/>
  <c r="A218" i="14"/>
  <c r="B218" i="14"/>
  <c r="A219" i="14"/>
  <c r="B219" i="14"/>
  <c r="A220" i="14"/>
  <c r="B220" i="14"/>
  <c r="A221" i="14"/>
  <c r="B221" i="14"/>
  <c r="A222" i="14"/>
  <c r="B222" i="14"/>
  <c r="A223" i="14"/>
  <c r="B223" i="14"/>
  <c r="A224" i="14"/>
  <c r="B224" i="14"/>
  <c r="A225" i="14"/>
  <c r="B225" i="14"/>
  <c r="A226" i="14"/>
  <c r="B226" i="14"/>
  <c r="A227" i="14"/>
  <c r="B227" i="14"/>
  <c r="A228" i="14"/>
  <c r="B228" i="14"/>
  <c r="A229" i="14"/>
  <c r="B229" i="14"/>
  <c r="A230" i="14"/>
  <c r="B230" i="14"/>
  <c r="A231" i="14"/>
  <c r="B231" i="14"/>
  <c r="A232" i="14"/>
  <c r="B232" i="14"/>
  <c r="A233" i="14"/>
  <c r="B233" i="14"/>
  <c r="A234" i="14"/>
  <c r="B234" i="14"/>
  <c r="A235" i="14"/>
  <c r="B235" i="14"/>
  <c r="A236" i="14"/>
  <c r="B236" i="14"/>
  <c r="A237" i="14"/>
  <c r="B237" i="14"/>
  <c r="A238" i="14"/>
  <c r="B238" i="14"/>
  <c r="A239" i="14"/>
  <c r="B239" i="14"/>
  <c r="A240" i="14"/>
  <c r="B240" i="14"/>
  <c r="A241" i="14"/>
  <c r="B241" i="14"/>
  <c r="A242" i="14"/>
  <c r="B242" i="14"/>
  <c r="A243" i="14"/>
  <c r="B243" i="14"/>
  <c r="A244" i="14"/>
  <c r="B244" i="14"/>
  <c r="A245" i="14"/>
  <c r="B245" i="14"/>
  <c r="A246" i="14"/>
  <c r="B246" i="14"/>
  <c r="A247" i="14"/>
  <c r="B247" i="14"/>
  <c r="A248" i="14"/>
  <c r="B248" i="14"/>
  <c r="A249" i="14"/>
  <c r="B249" i="14"/>
  <c r="A250" i="14"/>
  <c r="B250" i="14"/>
  <c r="A251" i="14"/>
  <c r="B251" i="14"/>
  <c r="A252" i="14"/>
  <c r="B252" i="14"/>
  <c r="A253" i="14"/>
  <c r="B253" i="14"/>
  <c r="A254" i="14"/>
  <c r="B254" i="14"/>
  <c r="A255" i="14"/>
  <c r="B255" i="14"/>
  <c r="A256" i="14"/>
  <c r="B256" i="14"/>
  <c r="A257" i="14"/>
  <c r="B257" i="14"/>
  <c r="A258" i="14"/>
  <c r="B258" i="14"/>
  <c r="A259" i="14"/>
  <c r="B259" i="14"/>
  <c r="A260" i="14"/>
  <c r="B260" i="14"/>
  <c r="A261" i="14"/>
  <c r="B261" i="14"/>
  <c r="A262" i="14"/>
  <c r="B262" i="14"/>
  <c r="A263" i="14"/>
  <c r="B263" i="14"/>
  <c r="A264" i="14"/>
  <c r="B264" i="14"/>
  <c r="A265" i="14"/>
  <c r="B265" i="14"/>
  <c r="A266" i="14"/>
  <c r="B266" i="14"/>
  <c r="A267" i="14"/>
  <c r="B267" i="14"/>
  <c r="A268" i="14"/>
  <c r="B268" i="14"/>
  <c r="A269" i="14"/>
  <c r="B269" i="14"/>
  <c r="A270" i="14"/>
  <c r="B270" i="14"/>
  <c r="A271" i="14"/>
  <c r="B271" i="14"/>
  <c r="A272" i="14"/>
  <c r="B272" i="14"/>
  <c r="A273" i="14"/>
  <c r="B273" i="14"/>
  <c r="A274" i="14"/>
  <c r="B274" i="14"/>
  <c r="A275" i="14"/>
  <c r="B275" i="14"/>
  <c r="A276" i="14"/>
  <c r="B276" i="14"/>
  <c r="A277" i="14"/>
  <c r="B277" i="14"/>
  <c r="A278" i="14"/>
  <c r="B278" i="14"/>
  <c r="A279" i="14"/>
  <c r="B279" i="14"/>
  <c r="A280" i="14"/>
  <c r="B280" i="14"/>
  <c r="A281" i="14"/>
  <c r="B281" i="14"/>
  <c r="A282" i="14"/>
  <c r="B282" i="14"/>
  <c r="A283" i="14"/>
  <c r="B283" i="14"/>
  <c r="A284" i="14"/>
  <c r="B284" i="14"/>
  <c r="A285" i="14"/>
  <c r="B285" i="14"/>
  <c r="A286" i="14"/>
  <c r="B286" i="14"/>
  <c r="A287" i="14"/>
  <c r="B287" i="14"/>
  <c r="A288" i="14"/>
  <c r="B288" i="14"/>
  <c r="A289" i="14"/>
  <c r="B289" i="14"/>
  <c r="A290" i="14"/>
  <c r="B290" i="14"/>
  <c r="A291" i="14"/>
  <c r="B291" i="14"/>
  <c r="A292" i="14"/>
  <c r="B292" i="14"/>
  <c r="A293" i="14"/>
  <c r="B293" i="14"/>
  <c r="A294" i="14"/>
  <c r="B294" i="14"/>
  <c r="A295" i="14"/>
  <c r="B295" i="14"/>
  <c r="A296" i="14"/>
  <c r="B296" i="14"/>
  <c r="A297" i="14"/>
  <c r="B297" i="14"/>
  <c r="A298" i="14"/>
  <c r="B298" i="14"/>
  <c r="A299" i="14"/>
  <c r="B299" i="14"/>
  <c r="A300" i="14"/>
  <c r="B300" i="14"/>
  <c r="A301" i="14"/>
  <c r="B301" i="14"/>
  <c r="A302" i="14"/>
  <c r="B302" i="14"/>
  <c r="A303" i="14"/>
  <c r="B303" i="14"/>
  <c r="A304" i="14"/>
  <c r="B304" i="14"/>
  <c r="A305" i="14"/>
  <c r="B305" i="14"/>
  <c r="A306" i="14"/>
  <c r="B306" i="14"/>
  <c r="A307" i="14"/>
  <c r="B307" i="14"/>
  <c r="A308" i="14"/>
  <c r="B308" i="14"/>
  <c r="A309" i="14"/>
  <c r="B309" i="14"/>
  <c r="A310" i="14"/>
  <c r="B310" i="14"/>
  <c r="A311" i="14"/>
  <c r="B311" i="14"/>
  <c r="A312" i="14"/>
  <c r="B312" i="14"/>
  <c r="A313" i="14"/>
  <c r="B313" i="14"/>
  <c r="A314" i="14"/>
  <c r="B314" i="14"/>
  <c r="A315" i="14"/>
  <c r="B315" i="14"/>
  <c r="A316" i="14"/>
  <c r="B316" i="14"/>
  <c r="A317" i="14"/>
  <c r="B317" i="14"/>
  <c r="A318" i="14"/>
  <c r="B318" i="14"/>
  <c r="A319" i="14"/>
  <c r="B319" i="14"/>
  <c r="A320" i="14"/>
  <c r="B320" i="14"/>
  <c r="A321" i="14"/>
  <c r="B321" i="14"/>
  <c r="A322" i="14"/>
  <c r="B322" i="14"/>
  <c r="A323" i="14"/>
  <c r="B323" i="14"/>
  <c r="A324" i="14"/>
  <c r="B324" i="14"/>
  <c r="A325" i="14"/>
  <c r="B325" i="14"/>
  <c r="A326" i="14"/>
  <c r="B326" i="14"/>
  <c r="A327" i="14"/>
  <c r="B327" i="14"/>
  <c r="A328" i="14"/>
  <c r="B328" i="14"/>
  <c r="A329" i="14"/>
  <c r="B329" i="14"/>
  <c r="A330" i="14"/>
  <c r="B330" i="14"/>
  <c r="A331" i="14"/>
  <c r="B331" i="14"/>
  <c r="A332" i="14"/>
  <c r="B332" i="14"/>
  <c r="A333" i="14"/>
  <c r="B333" i="14"/>
  <c r="A334" i="14"/>
  <c r="B334" i="14"/>
  <c r="A335" i="14"/>
  <c r="B335" i="14"/>
  <c r="A336" i="14"/>
  <c r="B336" i="14"/>
  <c r="A337" i="14"/>
  <c r="B337" i="14"/>
  <c r="A338" i="14"/>
  <c r="B338" i="14"/>
  <c r="A339" i="14"/>
  <c r="B339" i="14"/>
  <c r="A340" i="14"/>
  <c r="B340" i="14"/>
  <c r="A341" i="14"/>
  <c r="B341" i="14"/>
  <c r="A342" i="14"/>
  <c r="B342" i="14"/>
  <c r="A343" i="14"/>
  <c r="B343" i="14"/>
  <c r="A344" i="14"/>
  <c r="B344" i="14"/>
  <c r="A345" i="14"/>
  <c r="B345" i="14"/>
  <c r="A346" i="14"/>
  <c r="B346" i="14"/>
  <c r="A347" i="14"/>
  <c r="B347" i="14"/>
  <c r="A348" i="14"/>
  <c r="B348" i="14"/>
  <c r="A349" i="14"/>
  <c r="B349" i="14"/>
  <c r="A350" i="14"/>
  <c r="B350" i="14"/>
  <c r="A351" i="14"/>
  <c r="B351" i="14"/>
  <c r="A352" i="14"/>
  <c r="B352" i="14"/>
  <c r="A353" i="14"/>
  <c r="B353" i="14"/>
  <c r="A354" i="14"/>
  <c r="B354" i="14"/>
  <c r="A355" i="14"/>
  <c r="B355" i="14"/>
  <c r="A356" i="14"/>
  <c r="B356" i="14"/>
  <c r="A357" i="14"/>
  <c r="B357" i="14"/>
  <c r="A358" i="14"/>
  <c r="B358" i="14"/>
  <c r="A359" i="14"/>
  <c r="B359" i="14"/>
  <c r="A360" i="14"/>
  <c r="B360" i="14"/>
  <c r="A361" i="14"/>
  <c r="B361" i="14"/>
  <c r="A362" i="14"/>
  <c r="B362" i="14"/>
  <c r="A363" i="14"/>
  <c r="B363" i="14"/>
  <c r="A364" i="14"/>
  <c r="B364" i="14"/>
  <c r="A365" i="14"/>
  <c r="B365" i="14"/>
  <c r="A366" i="14"/>
  <c r="B366" i="14"/>
  <c r="A367" i="14"/>
  <c r="B367" i="14"/>
  <c r="A368" i="14"/>
  <c r="B368" i="14"/>
  <c r="A369" i="14"/>
  <c r="B369" i="14"/>
  <c r="A370" i="14"/>
  <c r="B370" i="14"/>
  <c r="A371" i="14"/>
  <c r="B371" i="14"/>
  <c r="A372" i="14"/>
  <c r="B372" i="14"/>
  <c r="A373" i="14"/>
  <c r="B373" i="14"/>
  <c r="A374" i="14"/>
  <c r="B374" i="14"/>
  <c r="A375" i="14"/>
  <c r="B375" i="14"/>
  <c r="A376" i="14"/>
  <c r="B376" i="14"/>
  <c r="A377" i="14"/>
  <c r="B377" i="14"/>
  <c r="A378" i="14"/>
  <c r="B378" i="14"/>
  <c r="A379" i="14"/>
  <c r="B379" i="14"/>
  <c r="A380" i="14"/>
  <c r="B380" i="14"/>
  <c r="A381" i="14"/>
  <c r="B381" i="14"/>
  <c r="A382" i="14"/>
  <c r="B382" i="14"/>
  <c r="A383" i="14"/>
  <c r="B383" i="14"/>
  <c r="A384" i="14"/>
  <c r="B384" i="14"/>
  <c r="A385" i="14"/>
  <c r="B385" i="14"/>
  <c r="A386" i="14"/>
  <c r="B386" i="14"/>
  <c r="A387" i="14"/>
  <c r="B387" i="14"/>
  <c r="A388" i="14"/>
  <c r="B388" i="14"/>
  <c r="A389" i="14"/>
  <c r="B389" i="14"/>
  <c r="A390" i="14"/>
  <c r="B390" i="14"/>
  <c r="A391" i="14"/>
  <c r="B391" i="14"/>
  <c r="A392" i="14"/>
  <c r="B392" i="14"/>
  <c r="A393" i="14"/>
  <c r="B393" i="14"/>
  <c r="A394" i="14"/>
  <c r="B394" i="14"/>
  <c r="A395" i="14"/>
  <c r="B395" i="14"/>
  <c r="A396" i="14"/>
  <c r="B396" i="14"/>
  <c r="A397" i="14"/>
  <c r="B397" i="14"/>
  <c r="A398" i="14"/>
  <c r="B398" i="14"/>
  <c r="A399" i="14"/>
  <c r="B399" i="14"/>
  <c r="A400" i="14"/>
  <c r="B400" i="14"/>
  <c r="A401" i="14"/>
  <c r="B401" i="14"/>
  <c r="A402" i="14"/>
  <c r="B402" i="14"/>
  <c r="A403" i="14"/>
  <c r="B403" i="14"/>
  <c r="A404" i="14"/>
  <c r="B404" i="14"/>
  <c r="A405" i="14"/>
  <c r="B405" i="14"/>
  <c r="A406" i="14"/>
  <c r="B406" i="14"/>
  <c r="A407" i="14"/>
  <c r="B407" i="14"/>
  <c r="A408" i="14"/>
  <c r="B408" i="14"/>
  <c r="A409" i="14"/>
  <c r="B409" i="14"/>
  <c r="A410" i="14"/>
  <c r="B410" i="14"/>
  <c r="A411" i="14"/>
  <c r="B411" i="14"/>
  <c r="A412" i="14"/>
  <c r="B412" i="14"/>
  <c r="A413" i="14"/>
  <c r="B413" i="14"/>
  <c r="A414" i="14"/>
  <c r="B414" i="14"/>
  <c r="A415" i="14"/>
  <c r="B415" i="14"/>
  <c r="A416" i="14"/>
  <c r="B416" i="14"/>
  <c r="A417" i="14"/>
  <c r="B417" i="14"/>
  <c r="A418" i="14"/>
  <c r="B418" i="14"/>
  <c r="A419" i="14"/>
  <c r="B419" i="14"/>
  <c r="A420" i="14"/>
  <c r="B420" i="14"/>
  <c r="A421" i="14"/>
  <c r="B421" i="14"/>
  <c r="A422" i="14"/>
  <c r="B422" i="14"/>
  <c r="A423" i="14"/>
  <c r="B423" i="14"/>
  <c r="A424" i="14"/>
  <c r="B424" i="14"/>
  <c r="A425" i="14"/>
  <c r="B425" i="14"/>
  <c r="A426" i="14"/>
  <c r="B426" i="14"/>
  <c r="A427" i="14"/>
  <c r="B427" i="14"/>
  <c r="A428" i="14"/>
  <c r="B428" i="14"/>
  <c r="A429" i="14"/>
  <c r="B429" i="14"/>
  <c r="A430" i="14"/>
  <c r="B430" i="14"/>
  <c r="A431" i="14"/>
  <c r="B431" i="14"/>
  <c r="A432" i="14"/>
  <c r="B432" i="14"/>
  <c r="A433" i="14"/>
  <c r="B433" i="14"/>
  <c r="A434" i="14"/>
  <c r="B434" i="14"/>
  <c r="A435" i="14"/>
  <c r="B435" i="14"/>
  <c r="A436" i="14"/>
  <c r="B436" i="14"/>
  <c r="A437" i="14"/>
  <c r="B437" i="14"/>
  <c r="A438" i="14"/>
  <c r="B438" i="14"/>
  <c r="A439" i="14"/>
  <c r="B439" i="14"/>
  <c r="A440" i="14"/>
  <c r="B440" i="14"/>
  <c r="A441" i="14"/>
  <c r="B441" i="14"/>
  <c r="A442" i="14"/>
  <c r="B442" i="14"/>
  <c r="A443" i="14"/>
  <c r="B443" i="14"/>
  <c r="A444" i="14"/>
  <c r="B444" i="14"/>
  <c r="A445" i="14"/>
  <c r="B445" i="14"/>
  <c r="A446" i="14"/>
  <c r="B446" i="14"/>
  <c r="A447" i="14"/>
  <c r="B447" i="14"/>
  <c r="A448" i="14"/>
  <c r="B448" i="14"/>
  <c r="A449" i="14"/>
  <c r="B449" i="14"/>
  <c r="A450" i="14"/>
  <c r="B450" i="14"/>
  <c r="A451" i="14"/>
  <c r="B451" i="14"/>
  <c r="A452" i="14"/>
  <c r="B452" i="14"/>
  <c r="A453" i="14"/>
  <c r="B453" i="14"/>
  <c r="A454" i="14"/>
  <c r="B454" i="14"/>
  <c r="A455" i="14"/>
  <c r="B455" i="14"/>
  <c r="A456" i="14"/>
  <c r="B456" i="14"/>
  <c r="A457" i="14"/>
  <c r="B457" i="14"/>
  <c r="A458" i="14"/>
  <c r="B458" i="14"/>
  <c r="A459" i="14"/>
  <c r="B459" i="14"/>
  <c r="A460" i="14"/>
  <c r="B460" i="14"/>
  <c r="A461" i="14"/>
  <c r="B461" i="14"/>
  <c r="A462" i="14"/>
  <c r="B462" i="14"/>
  <c r="A463" i="14"/>
  <c r="B463" i="14"/>
  <c r="A464" i="14"/>
  <c r="B464" i="14"/>
  <c r="A465" i="14"/>
  <c r="B465" i="14"/>
  <c r="A466" i="14"/>
  <c r="B466" i="14"/>
  <c r="A467" i="14"/>
  <c r="B467" i="14"/>
  <c r="A468" i="14"/>
  <c r="B468" i="14"/>
  <c r="A469" i="14"/>
  <c r="B469" i="14"/>
  <c r="A470" i="14"/>
  <c r="B470" i="14"/>
  <c r="A471" i="14"/>
  <c r="B471" i="14"/>
  <c r="A472" i="14"/>
  <c r="B472" i="14"/>
  <c r="A473" i="14"/>
  <c r="B473" i="14"/>
  <c r="A474" i="14"/>
  <c r="B474" i="14"/>
  <c r="A475" i="14"/>
  <c r="B475" i="14"/>
  <c r="A476" i="14"/>
  <c r="B476" i="14"/>
  <c r="A477" i="14"/>
  <c r="B477" i="14"/>
  <c r="A478" i="14"/>
  <c r="B478" i="14"/>
  <c r="A479" i="14"/>
  <c r="B479" i="14"/>
  <c r="A480" i="14"/>
  <c r="B480" i="14"/>
  <c r="A481" i="14"/>
  <c r="B481" i="14"/>
  <c r="A482" i="14"/>
  <c r="B482" i="14"/>
  <c r="A483" i="14"/>
  <c r="B483" i="14"/>
  <c r="A484" i="14"/>
  <c r="B484" i="14"/>
  <c r="A485" i="14"/>
  <c r="B485" i="14"/>
  <c r="A486" i="14"/>
  <c r="B486" i="14"/>
  <c r="A487" i="14"/>
  <c r="B487" i="14"/>
  <c r="A488" i="14"/>
  <c r="B488" i="14"/>
  <c r="A489" i="14"/>
  <c r="B489" i="14"/>
  <c r="A490" i="14"/>
  <c r="B490" i="14"/>
  <c r="A491" i="14"/>
  <c r="B491" i="14"/>
  <c r="A492" i="14"/>
  <c r="B492" i="14"/>
  <c r="A493" i="14"/>
  <c r="B493" i="14"/>
  <c r="A494" i="14"/>
  <c r="B494" i="14"/>
  <c r="A495" i="14"/>
  <c r="B495" i="14"/>
  <c r="A496" i="14"/>
  <c r="B496" i="14"/>
  <c r="A497" i="14"/>
  <c r="B497" i="14"/>
  <c r="A498" i="14"/>
  <c r="B498" i="14"/>
  <c r="A499" i="14"/>
  <c r="B499" i="14"/>
  <c r="A500" i="14"/>
  <c r="B500" i="14"/>
  <c r="A501" i="14"/>
  <c r="B501" i="14"/>
  <c r="A502" i="14"/>
  <c r="B502" i="14"/>
  <c r="A503" i="14"/>
  <c r="B503" i="14"/>
  <c r="A504" i="14"/>
  <c r="B504" i="14"/>
  <c r="A505" i="14"/>
  <c r="B505" i="14"/>
  <c r="A506" i="14"/>
  <c r="B506" i="14"/>
  <c r="A507" i="14"/>
  <c r="B507" i="14"/>
  <c r="A508" i="14"/>
  <c r="B508" i="14"/>
  <c r="A509" i="14"/>
  <c r="B509" i="14"/>
  <c r="A510" i="14"/>
  <c r="B510" i="14"/>
  <c r="A511" i="14"/>
  <c r="B511" i="14"/>
  <c r="A512" i="14"/>
  <c r="B512" i="14"/>
  <c r="A513" i="14"/>
  <c r="B513" i="14"/>
  <c r="A514" i="14"/>
  <c r="B514" i="14"/>
  <c r="A515" i="14"/>
  <c r="B515" i="14"/>
  <c r="A516" i="14"/>
  <c r="B516" i="14"/>
  <c r="A517" i="14"/>
  <c r="B517" i="14"/>
  <c r="A518" i="14"/>
  <c r="B518" i="14"/>
  <c r="A519" i="14"/>
  <c r="B519" i="14"/>
  <c r="A520" i="14"/>
  <c r="B520" i="14"/>
  <c r="A521" i="14"/>
  <c r="B521" i="14"/>
  <c r="A522" i="14"/>
  <c r="B522" i="14"/>
  <c r="A523" i="14"/>
  <c r="B523" i="14"/>
  <c r="A524" i="14"/>
  <c r="B524" i="14"/>
  <c r="A525" i="14"/>
  <c r="B525" i="14"/>
  <c r="A526" i="14"/>
  <c r="B526" i="14"/>
  <c r="A527" i="14"/>
  <c r="B527" i="14"/>
  <c r="A528" i="14"/>
  <c r="B528" i="14"/>
  <c r="A529" i="14"/>
  <c r="B529" i="14"/>
  <c r="A530" i="14"/>
  <c r="B530" i="14"/>
  <c r="A531" i="14"/>
  <c r="B531" i="14"/>
  <c r="A532" i="14"/>
  <c r="B532" i="14"/>
  <c r="A533" i="14"/>
  <c r="B533" i="14"/>
  <c r="A534" i="14"/>
  <c r="B534" i="14"/>
  <c r="A535" i="14"/>
  <c r="B535" i="14"/>
  <c r="A536" i="14"/>
  <c r="B536" i="14"/>
  <c r="A537" i="14"/>
  <c r="B537" i="14"/>
  <c r="A538" i="14"/>
  <c r="B538" i="14"/>
  <c r="A539" i="14"/>
  <c r="B539" i="14"/>
  <c r="A540" i="14"/>
  <c r="B540" i="14"/>
  <c r="A541" i="14"/>
  <c r="B541" i="14"/>
  <c r="A542" i="14"/>
  <c r="B542" i="14"/>
  <c r="A543" i="14"/>
  <c r="B543" i="14"/>
  <c r="A544" i="14"/>
  <c r="B544" i="14"/>
  <c r="A545" i="14"/>
  <c r="B545" i="14"/>
  <c r="A546" i="14"/>
  <c r="B546" i="14"/>
  <c r="A547" i="14"/>
  <c r="B547" i="14"/>
  <c r="A548" i="14"/>
  <c r="B548" i="14"/>
  <c r="A549" i="14"/>
  <c r="B549" i="14"/>
  <c r="A550" i="14"/>
  <c r="B550" i="14"/>
  <c r="A551" i="14"/>
  <c r="B551" i="14"/>
  <c r="A552" i="14"/>
  <c r="B552" i="14"/>
  <c r="A553" i="14"/>
  <c r="B553" i="14"/>
  <c r="A554" i="14"/>
  <c r="B554" i="14"/>
  <c r="A555" i="14"/>
  <c r="B555" i="14"/>
  <c r="A556" i="14"/>
  <c r="B556" i="14"/>
  <c r="A557" i="14"/>
  <c r="B557" i="14"/>
  <c r="A558" i="14"/>
  <c r="B558" i="14"/>
  <c r="A559" i="14"/>
  <c r="B559" i="14"/>
  <c r="A560" i="14"/>
  <c r="B560" i="14"/>
  <c r="A561" i="14"/>
  <c r="B561" i="14"/>
  <c r="A562" i="14"/>
  <c r="B562" i="14"/>
  <c r="A563" i="14"/>
  <c r="B563" i="14"/>
  <c r="A564" i="14"/>
  <c r="B564" i="14"/>
  <c r="A565" i="14"/>
  <c r="B565" i="14"/>
  <c r="A566" i="14"/>
  <c r="B566" i="14"/>
  <c r="A567" i="14"/>
  <c r="B567" i="14"/>
  <c r="A568" i="14"/>
  <c r="B568" i="14"/>
  <c r="A569" i="14"/>
  <c r="B569" i="14"/>
  <c r="A570" i="14"/>
  <c r="B570" i="14"/>
  <c r="A571" i="14"/>
  <c r="B571" i="14"/>
  <c r="A572" i="14"/>
  <c r="B572" i="14"/>
  <c r="A573" i="14"/>
  <c r="B573" i="14"/>
  <c r="A574" i="14"/>
  <c r="B574" i="14"/>
  <c r="A575" i="14"/>
  <c r="B575" i="14"/>
  <c r="A576" i="14"/>
  <c r="B576" i="14"/>
  <c r="A577" i="14"/>
  <c r="B577" i="14"/>
  <c r="A578" i="14"/>
  <c r="B578" i="14"/>
  <c r="A579" i="14"/>
  <c r="B579" i="14"/>
  <c r="A580" i="14"/>
  <c r="B580" i="14"/>
  <c r="A581" i="14"/>
  <c r="B581" i="14"/>
  <c r="A582" i="14"/>
  <c r="B582" i="14"/>
  <c r="A583" i="14"/>
  <c r="B583" i="14"/>
  <c r="A584" i="14"/>
  <c r="B584" i="14"/>
  <c r="A585" i="14"/>
  <c r="B585" i="14"/>
  <c r="A586" i="14"/>
  <c r="B586" i="14"/>
  <c r="A587" i="14"/>
  <c r="B587" i="14"/>
  <c r="A588" i="14"/>
  <c r="B588" i="14"/>
  <c r="A589" i="14"/>
  <c r="B589" i="14"/>
  <c r="A590" i="14"/>
  <c r="B590" i="14"/>
  <c r="A591" i="14"/>
  <c r="B591" i="14"/>
  <c r="A592" i="14"/>
  <c r="B592" i="14"/>
  <c r="A593" i="14"/>
  <c r="B593" i="14"/>
  <c r="A594" i="14"/>
  <c r="B594" i="14"/>
  <c r="A595" i="14"/>
  <c r="B595" i="14"/>
  <c r="A596" i="14"/>
  <c r="B596" i="14"/>
  <c r="A597" i="14"/>
  <c r="B597" i="14"/>
  <c r="A598" i="14"/>
  <c r="B598" i="14"/>
  <c r="A599" i="14"/>
  <c r="B599" i="14"/>
  <c r="A600" i="14"/>
  <c r="B600" i="14"/>
  <c r="A601" i="14"/>
  <c r="B601" i="14"/>
  <c r="A602" i="14"/>
  <c r="B602" i="14"/>
  <c r="A603" i="14"/>
  <c r="B603" i="14"/>
  <c r="A604" i="14"/>
  <c r="B604" i="14"/>
  <c r="A605" i="14"/>
  <c r="B605" i="14"/>
  <c r="A606" i="14"/>
  <c r="B606" i="14"/>
  <c r="A607" i="14"/>
  <c r="B607" i="14"/>
  <c r="A608" i="14"/>
  <c r="B608" i="14"/>
  <c r="A609" i="14"/>
  <c r="B609" i="14"/>
  <c r="A610" i="14"/>
  <c r="B610" i="14"/>
  <c r="A611" i="14"/>
  <c r="B611" i="14"/>
  <c r="A612" i="14"/>
  <c r="B612" i="14"/>
  <c r="A613" i="14"/>
  <c r="B613" i="14"/>
  <c r="A614" i="14"/>
  <c r="B614" i="14"/>
  <c r="A615" i="14"/>
  <c r="B615" i="14"/>
  <c r="A616" i="14"/>
  <c r="B616" i="14"/>
  <c r="A617" i="14"/>
  <c r="B617" i="14"/>
  <c r="A618" i="14"/>
  <c r="B618" i="14"/>
  <c r="A619" i="14"/>
  <c r="B619" i="14"/>
  <c r="A620" i="14"/>
  <c r="B620" i="14"/>
  <c r="A621" i="14"/>
  <c r="B621" i="14"/>
  <c r="A622" i="14"/>
  <c r="B622" i="14"/>
  <c r="A623" i="14"/>
  <c r="B623" i="14"/>
  <c r="A624" i="14"/>
  <c r="B624" i="14"/>
  <c r="A625" i="14"/>
  <c r="B625" i="14"/>
  <c r="A626" i="14"/>
  <c r="B626" i="14"/>
  <c r="A627" i="14"/>
  <c r="B627" i="14"/>
  <c r="A628" i="14"/>
  <c r="B628" i="14"/>
  <c r="A629" i="14"/>
  <c r="B629" i="14"/>
  <c r="A630" i="14"/>
  <c r="B630" i="14"/>
  <c r="A631" i="14"/>
  <c r="B631" i="14"/>
  <c r="A632" i="14"/>
  <c r="B632" i="14"/>
  <c r="A633" i="14"/>
  <c r="B633" i="14"/>
  <c r="A634" i="14"/>
  <c r="B634" i="14"/>
  <c r="A635" i="14"/>
  <c r="B635" i="14"/>
  <c r="A636" i="14"/>
  <c r="B636" i="14"/>
  <c r="A637" i="14"/>
  <c r="B637" i="14"/>
  <c r="A638" i="14"/>
  <c r="B638" i="14"/>
  <c r="A639" i="14"/>
  <c r="B639" i="14"/>
  <c r="A640" i="14"/>
  <c r="B640" i="14"/>
  <c r="A641" i="14"/>
  <c r="B641" i="14"/>
  <c r="A642" i="14"/>
  <c r="B642" i="14"/>
  <c r="A643" i="14"/>
  <c r="B643" i="14"/>
  <c r="A644" i="14"/>
  <c r="B644" i="14"/>
  <c r="A645" i="14"/>
  <c r="B645" i="14"/>
  <c r="A646" i="14"/>
  <c r="B646" i="14"/>
  <c r="A647" i="14"/>
  <c r="B647" i="14"/>
  <c r="A648" i="14"/>
  <c r="B648" i="14"/>
  <c r="A649" i="14"/>
  <c r="B649" i="14"/>
  <c r="A650" i="14"/>
  <c r="B650" i="14"/>
  <c r="A651" i="14"/>
  <c r="B651" i="14"/>
  <c r="A652" i="14"/>
  <c r="B652" i="14"/>
  <c r="A653" i="14"/>
  <c r="B653" i="14"/>
  <c r="A654" i="14"/>
  <c r="B654" i="14"/>
  <c r="A655" i="14"/>
  <c r="B655" i="14"/>
  <c r="A656" i="14"/>
  <c r="B656" i="14"/>
  <c r="A657" i="14"/>
  <c r="B657" i="14"/>
  <c r="A658" i="14"/>
  <c r="B658" i="14"/>
  <c r="A659" i="14"/>
  <c r="B659" i="14"/>
  <c r="A660" i="14"/>
  <c r="B660" i="14"/>
  <c r="A661" i="14"/>
  <c r="B661" i="14"/>
  <c r="A662" i="14"/>
  <c r="B662" i="14"/>
  <c r="A663" i="14"/>
  <c r="B663" i="14"/>
  <c r="A664" i="14"/>
  <c r="B664" i="14"/>
  <c r="A665" i="14"/>
  <c r="B665" i="14"/>
  <c r="A666" i="14"/>
  <c r="B666" i="14"/>
  <c r="A667" i="14"/>
  <c r="B667" i="14"/>
  <c r="A668" i="14"/>
  <c r="B668" i="14"/>
  <c r="A669" i="14"/>
  <c r="B669" i="14"/>
  <c r="A670" i="14"/>
  <c r="B670" i="14"/>
  <c r="A671" i="14"/>
  <c r="B671" i="14"/>
  <c r="A672" i="14"/>
  <c r="B672" i="14"/>
  <c r="A673" i="14"/>
  <c r="B673" i="14"/>
  <c r="A674" i="14"/>
  <c r="B674" i="14"/>
  <c r="A675" i="14"/>
  <c r="B675" i="14"/>
  <c r="A676" i="14"/>
  <c r="B676" i="14"/>
  <c r="A677" i="14"/>
  <c r="B677" i="14"/>
  <c r="A678" i="14"/>
  <c r="B678" i="14"/>
  <c r="A679" i="14"/>
  <c r="B679" i="14"/>
  <c r="A680" i="14"/>
  <c r="B680" i="14"/>
  <c r="A681" i="14"/>
  <c r="B681" i="14"/>
  <c r="A682" i="14"/>
  <c r="B682" i="14"/>
  <c r="A683" i="14"/>
  <c r="B683" i="14"/>
  <c r="A684" i="14"/>
  <c r="B684" i="14"/>
  <c r="A685" i="14"/>
  <c r="B685" i="14"/>
  <c r="A686" i="14"/>
  <c r="B686" i="14"/>
  <c r="A687" i="14"/>
  <c r="B687" i="14"/>
  <c r="A688" i="14"/>
  <c r="B688" i="14"/>
  <c r="A689" i="14"/>
  <c r="B689" i="14"/>
  <c r="A690" i="14"/>
  <c r="B690" i="14"/>
  <c r="A691" i="14"/>
  <c r="B691" i="14"/>
  <c r="A692" i="14"/>
  <c r="B692" i="14"/>
  <c r="A693" i="14"/>
  <c r="B693" i="14"/>
  <c r="A694" i="14"/>
  <c r="B694" i="14"/>
  <c r="A695" i="14"/>
  <c r="B695" i="14"/>
  <c r="A696" i="14"/>
  <c r="B696" i="14"/>
  <c r="A697" i="14"/>
  <c r="B697" i="14"/>
  <c r="A698" i="14"/>
  <c r="B698" i="14"/>
  <c r="A699" i="14"/>
  <c r="B699" i="14"/>
  <c r="A700" i="14"/>
  <c r="B700" i="14"/>
  <c r="A701" i="14"/>
  <c r="B701" i="14"/>
  <c r="A702" i="14"/>
  <c r="B702" i="14"/>
  <c r="A703" i="14"/>
  <c r="B703" i="14"/>
  <c r="A704" i="14"/>
  <c r="B704" i="14"/>
  <c r="A705" i="14"/>
  <c r="B705" i="14"/>
  <c r="A706" i="14"/>
  <c r="B706" i="14"/>
  <c r="A707" i="14"/>
  <c r="B707" i="14"/>
  <c r="A708" i="14"/>
  <c r="B708" i="14"/>
  <c r="A709" i="14"/>
  <c r="B709" i="14"/>
  <c r="A710" i="14"/>
  <c r="B710" i="14"/>
  <c r="A711" i="14"/>
  <c r="B711" i="14"/>
  <c r="A712" i="14"/>
  <c r="B712" i="14"/>
  <c r="A713" i="14"/>
  <c r="B713" i="14"/>
  <c r="A714" i="14"/>
  <c r="B714" i="14"/>
  <c r="A715" i="14"/>
  <c r="B715" i="14"/>
  <c r="A716" i="14"/>
  <c r="B716" i="14"/>
  <c r="A717" i="14"/>
  <c r="B717" i="14"/>
  <c r="A718" i="14"/>
  <c r="B718" i="14"/>
  <c r="A719" i="14"/>
  <c r="B719" i="14"/>
  <c r="A720" i="14"/>
  <c r="B720" i="14"/>
  <c r="A721" i="14"/>
  <c r="B721" i="14"/>
  <c r="A722" i="14"/>
  <c r="B722" i="14"/>
  <c r="A723" i="14"/>
  <c r="B723" i="14"/>
  <c r="A724" i="14"/>
  <c r="B724" i="14"/>
  <c r="A725" i="14"/>
  <c r="B725" i="14"/>
  <c r="A726" i="14"/>
  <c r="B726" i="14"/>
  <c r="A727" i="14"/>
  <c r="B727" i="14"/>
  <c r="A728" i="14"/>
  <c r="B728" i="14"/>
  <c r="A729" i="14"/>
  <c r="B729" i="14"/>
  <c r="A730" i="14"/>
  <c r="B730" i="14"/>
  <c r="A731" i="14"/>
  <c r="B731" i="14"/>
  <c r="A732" i="14"/>
  <c r="B732" i="14"/>
  <c r="A733" i="14"/>
  <c r="B733" i="14"/>
  <c r="A734" i="14"/>
  <c r="B734" i="14"/>
  <c r="A735" i="14"/>
  <c r="B735" i="14"/>
  <c r="A736" i="14"/>
  <c r="B736" i="14"/>
  <c r="A737" i="14"/>
  <c r="B737" i="14"/>
  <c r="A738" i="14"/>
  <c r="B738" i="14"/>
  <c r="A739" i="14"/>
  <c r="B739" i="14"/>
  <c r="A740" i="14"/>
  <c r="B740" i="14"/>
  <c r="A741" i="14"/>
  <c r="B741" i="14"/>
  <c r="A742" i="14"/>
  <c r="B742" i="14"/>
  <c r="A743" i="14"/>
  <c r="B743" i="14"/>
  <c r="A744" i="14"/>
  <c r="B744" i="14"/>
  <c r="A745" i="14"/>
  <c r="B745" i="14"/>
  <c r="A746" i="14"/>
  <c r="B746" i="14"/>
  <c r="A747" i="14"/>
  <c r="B747" i="14"/>
  <c r="A748" i="14"/>
  <c r="B748" i="14"/>
  <c r="A749" i="14"/>
  <c r="B749" i="14"/>
  <c r="A750" i="14"/>
  <c r="B750" i="14"/>
  <c r="A751" i="14"/>
  <c r="B751" i="14"/>
  <c r="A752" i="14"/>
  <c r="B752" i="14"/>
  <c r="A753" i="14"/>
  <c r="B753" i="14"/>
  <c r="A754" i="14"/>
  <c r="B754" i="14"/>
  <c r="A755" i="14"/>
  <c r="B755" i="14"/>
  <c r="A756" i="14"/>
  <c r="B756" i="14"/>
  <c r="A757" i="14"/>
  <c r="B757" i="14"/>
  <c r="A758" i="14"/>
  <c r="B758" i="14"/>
  <c r="A759" i="14"/>
  <c r="B759" i="14"/>
  <c r="A760" i="14"/>
  <c r="B760" i="14"/>
  <c r="A761" i="14"/>
  <c r="B761" i="14"/>
  <c r="A762" i="14"/>
  <c r="B762" i="14"/>
  <c r="A763" i="14"/>
  <c r="B763" i="14"/>
  <c r="A764" i="14"/>
  <c r="B764" i="14"/>
  <c r="A765" i="14"/>
  <c r="B765" i="14"/>
  <c r="A766" i="14"/>
  <c r="B766" i="14"/>
  <c r="A767" i="14"/>
  <c r="B767" i="14"/>
  <c r="A768" i="14"/>
  <c r="B768" i="14"/>
  <c r="A769" i="14"/>
  <c r="B769" i="14"/>
  <c r="A770" i="14"/>
  <c r="B770" i="14"/>
  <c r="A771" i="14"/>
  <c r="B771" i="14"/>
  <c r="A772" i="14"/>
  <c r="B772" i="14"/>
  <c r="A773" i="14"/>
  <c r="B773" i="14"/>
  <c r="A774" i="14"/>
  <c r="B774" i="14"/>
  <c r="A775" i="14"/>
  <c r="B775" i="14"/>
  <c r="A776" i="14"/>
  <c r="B776" i="14"/>
  <c r="A777" i="14"/>
  <c r="B777" i="14"/>
  <c r="A778" i="14"/>
  <c r="B778" i="14"/>
  <c r="A779" i="14"/>
  <c r="B779" i="14"/>
  <c r="A780" i="14"/>
  <c r="B780" i="14"/>
  <c r="A781" i="14"/>
  <c r="B781" i="14"/>
  <c r="A782" i="14"/>
  <c r="B782" i="14"/>
  <c r="A783" i="14"/>
  <c r="B783" i="14"/>
  <c r="A784" i="14"/>
  <c r="B784" i="14"/>
  <c r="A785" i="14"/>
  <c r="B785" i="14"/>
  <c r="A786" i="14"/>
  <c r="B786" i="14"/>
  <c r="A787" i="14"/>
  <c r="B787" i="14"/>
  <c r="A788" i="14"/>
  <c r="B788" i="14"/>
  <c r="A789" i="14"/>
  <c r="B789" i="14"/>
  <c r="A790" i="14"/>
  <c r="B790" i="14"/>
  <c r="A791" i="14"/>
  <c r="B791" i="14"/>
  <c r="A792" i="14"/>
  <c r="B792" i="14"/>
  <c r="A793" i="14"/>
  <c r="B793" i="14"/>
  <c r="A794" i="14"/>
  <c r="B794" i="14"/>
  <c r="A795" i="14"/>
  <c r="B795" i="14"/>
  <c r="A796" i="14"/>
  <c r="B796" i="14"/>
  <c r="A797" i="14"/>
  <c r="B797" i="14"/>
  <c r="A798" i="14"/>
  <c r="B798" i="14"/>
  <c r="A799" i="14"/>
  <c r="B799" i="14"/>
  <c r="A800" i="14"/>
  <c r="B800" i="14"/>
  <c r="A801" i="14"/>
  <c r="B801" i="14"/>
  <c r="A802" i="14"/>
  <c r="B802" i="14"/>
  <c r="A803" i="14"/>
  <c r="B803" i="14"/>
  <c r="A804" i="14"/>
  <c r="B804" i="14"/>
  <c r="A805" i="14"/>
  <c r="B805" i="14"/>
  <c r="A806" i="14"/>
  <c r="B806" i="14"/>
  <c r="A807" i="14"/>
  <c r="B807" i="14"/>
  <c r="A808" i="14"/>
  <c r="B808" i="14"/>
  <c r="A809" i="14"/>
  <c r="B809" i="14"/>
  <c r="A810" i="14"/>
  <c r="B810" i="14"/>
  <c r="A811" i="14"/>
  <c r="B811" i="14"/>
  <c r="A812" i="14"/>
  <c r="B812" i="14"/>
  <c r="A813" i="14"/>
  <c r="B813" i="14"/>
  <c r="A814" i="14"/>
  <c r="B814" i="14"/>
  <c r="A815" i="14"/>
  <c r="B815" i="14"/>
  <c r="A816" i="14"/>
  <c r="B816" i="14"/>
  <c r="A817" i="14"/>
  <c r="B817" i="14"/>
  <c r="A818" i="14"/>
  <c r="B818" i="14"/>
  <c r="A819" i="14"/>
  <c r="B819" i="14"/>
  <c r="A820" i="14"/>
  <c r="B820" i="14"/>
  <c r="A821" i="14"/>
  <c r="B821" i="14"/>
  <c r="A822" i="14"/>
  <c r="B822" i="14"/>
  <c r="A823" i="14"/>
  <c r="B823" i="14"/>
  <c r="A824" i="14"/>
  <c r="B824" i="14"/>
  <c r="A825" i="14"/>
  <c r="B825" i="14"/>
  <c r="A826" i="14"/>
  <c r="B826" i="14"/>
  <c r="A827" i="14"/>
  <c r="B827" i="14"/>
  <c r="A828" i="14"/>
  <c r="B828" i="14"/>
  <c r="A829" i="14"/>
  <c r="B829" i="14"/>
  <c r="A830" i="14"/>
  <c r="B830" i="14"/>
  <c r="A831" i="14"/>
  <c r="B831" i="14"/>
  <c r="A832" i="14"/>
  <c r="B832" i="14"/>
  <c r="A833" i="14"/>
  <c r="B833" i="14"/>
  <c r="A834" i="14"/>
  <c r="B834" i="14"/>
  <c r="A835" i="14"/>
  <c r="B835" i="14"/>
  <c r="A836" i="14"/>
  <c r="B836" i="14"/>
  <c r="A837" i="14"/>
  <c r="B837" i="14"/>
  <c r="A838" i="14"/>
  <c r="B838" i="14"/>
  <c r="A839" i="14"/>
  <c r="B839" i="14"/>
  <c r="A840" i="14"/>
  <c r="B840" i="14"/>
  <c r="A841" i="14"/>
  <c r="B841" i="14"/>
  <c r="A842" i="14"/>
  <c r="B842" i="14"/>
  <c r="A843" i="14"/>
  <c r="B843" i="14"/>
  <c r="A844" i="14"/>
  <c r="B844" i="14"/>
  <c r="A845" i="14"/>
  <c r="B845" i="14"/>
  <c r="A846" i="14"/>
  <c r="B846" i="14"/>
  <c r="A847" i="14"/>
  <c r="B847" i="14"/>
  <c r="A848" i="14"/>
  <c r="B848" i="14"/>
  <c r="A849" i="14"/>
  <c r="B849" i="14"/>
  <c r="A850" i="14"/>
  <c r="B850" i="14"/>
  <c r="A851" i="14"/>
  <c r="B851" i="14"/>
  <c r="A852" i="14"/>
  <c r="B852" i="14"/>
  <c r="A853" i="14"/>
  <c r="B853" i="14"/>
  <c r="A854" i="14"/>
  <c r="B854" i="14"/>
  <c r="A855" i="14"/>
  <c r="B855" i="14"/>
  <c r="A856" i="14"/>
  <c r="B856" i="14"/>
  <c r="A857" i="14"/>
  <c r="B857" i="14"/>
  <c r="A858" i="14"/>
  <c r="B858" i="14"/>
  <c r="A859" i="14"/>
  <c r="B859" i="14"/>
  <c r="A860" i="14"/>
  <c r="B860" i="14"/>
  <c r="A861" i="14"/>
  <c r="B861" i="14"/>
  <c r="A862" i="14"/>
  <c r="B862" i="14"/>
  <c r="A863" i="14"/>
  <c r="B863" i="14"/>
  <c r="A864" i="14"/>
  <c r="B864" i="14"/>
  <c r="A865" i="14"/>
  <c r="B865" i="14"/>
  <c r="A866" i="14"/>
  <c r="B866" i="14"/>
  <c r="A867" i="14"/>
  <c r="B867" i="14"/>
  <c r="A868" i="14"/>
  <c r="B868" i="14"/>
  <c r="A869" i="14"/>
  <c r="B869" i="14"/>
  <c r="A870" i="14"/>
  <c r="B870" i="14"/>
  <c r="A871" i="14"/>
  <c r="B871" i="14"/>
  <c r="A872" i="14"/>
  <c r="B872" i="14"/>
  <c r="A873" i="14"/>
  <c r="B873" i="14"/>
  <c r="A874" i="14"/>
  <c r="B874" i="14"/>
  <c r="A875" i="14"/>
  <c r="B875" i="14"/>
  <c r="A876" i="14"/>
  <c r="B876" i="14"/>
  <c r="A877" i="14"/>
  <c r="B877" i="14"/>
  <c r="A878" i="14"/>
  <c r="B878" i="14"/>
  <c r="A879" i="14"/>
  <c r="B879" i="14"/>
  <c r="A880" i="14"/>
  <c r="B880" i="14"/>
  <c r="A881" i="14"/>
  <c r="B881" i="14"/>
  <c r="A882" i="14"/>
  <c r="B882" i="14"/>
  <c r="A883" i="14"/>
  <c r="B883" i="14"/>
  <c r="N2067" i="12"/>
  <c r="O2067" i="12" s="1"/>
  <c r="P2067" i="12"/>
  <c r="Q2067" i="12"/>
  <c r="N2068" i="12"/>
  <c r="O2068" i="12" s="1"/>
  <c r="P2068" i="12"/>
  <c r="Q2068" i="12"/>
  <c r="N2069" i="12"/>
  <c r="O2069" i="12" s="1"/>
  <c r="P2069" i="12"/>
  <c r="Q2069" i="12"/>
  <c r="N2070" i="12"/>
  <c r="O2070" i="12" s="1"/>
  <c r="P2070" i="12"/>
  <c r="Q2070" i="12"/>
  <c r="N2071" i="12"/>
  <c r="O2071" i="12" s="1"/>
  <c r="P2071" i="12"/>
  <c r="Q2071" i="12"/>
  <c r="N2072" i="12"/>
  <c r="O2072" i="12" s="1"/>
  <c r="P2072" i="12"/>
  <c r="Q2072" i="12"/>
  <c r="N2073" i="12"/>
  <c r="O2073" i="12" s="1"/>
  <c r="P2073" i="12"/>
  <c r="Q2073" i="12"/>
  <c r="N2074" i="12"/>
  <c r="O2074" i="12" s="1"/>
  <c r="P2074" i="12"/>
  <c r="Q2074" i="12"/>
  <c r="N2075" i="12"/>
  <c r="O2075" i="12" s="1"/>
  <c r="P2075" i="12"/>
  <c r="Q2075" i="12"/>
  <c r="N2076" i="12"/>
  <c r="O2076" i="12" s="1"/>
  <c r="S2076" i="12" s="1"/>
  <c r="P2076" i="12"/>
  <c r="Q2076" i="12"/>
  <c r="N2077" i="12"/>
  <c r="O2077" i="12" s="1"/>
  <c r="S2077" i="12" s="1"/>
  <c r="P2077" i="12"/>
  <c r="Q2077" i="12"/>
  <c r="N2078" i="12"/>
  <c r="O2078" i="12" s="1"/>
  <c r="P2078" i="12"/>
  <c r="Q2078" i="12"/>
  <c r="N2079" i="12"/>
  <c r="O2079" i="12" s="1"/>
  <c r="S2079" i="12" s="1"/>
  <c r="P2079" i="12"/>
  <c r="Q2079" i="12"/>
  <c r="N2080" i="12"/>
  <c r="O2080" i="12" s="1"/>
  <c r="S2080" i="12" s="1"/>
  <c r="P2080" i="12"/>
  <c r="Q2080" i="12"/>
  <c r="N2081" i="12"/>
  <c r="O2081" i="12" s="1"/>
  <c r="P2081" i="12"/>
  <c r="Q2081" i="12"/>
  <c r="N2082" i="12"/>
  <c r="O2082" i="12" s="1"/>
  <c r="P2082" i="12"/>
  <c r="Q2082" i="12"/>
  <c r="N2083" i="12"/>
  <c r="O2083" i="12" s="1"/>
  <c r="P2083" i="12"/>
  <c r="Q2083" i="12"/>
  <c r="N2084" i="12"/>
  <c r="O2084" i="12" s="1"/>
  <c r="P2084" i="12"/>
  <c r="Q2084" i="12"/>
  <c r="N2085" i="12"/>
  <c r="O2085" i="12" s="1"/>
  <c r="P2085" i="12"/>
  <c r="Q2085" i="12"/>
  <c r="N2086" i="12"/>
  <c r="O2086" i="12" s="1"/>
  <c r="P2086" i="12"/>
  <c r="Q2086" i="12"/>
  <c r="N2087" i="12"/>
  <c r="O2087" i="12" s="1"/>
  <c r="P2087" i="12"/>
  <c r="Q2087" i="12"/>
  <c r="N2088" i="12"/>
  <c r="O2088" i="12" s="1"/>
  <c r="P2088" i="12"/>
  <c r="Q2088" i="12"/>
  <c r="N2089" i="12"/>
  <c r="O2089" i="12" s="1"/>
  <c r="P2089" i="12"/>
  <c r="Q2089" i="12"/>
  <c r="N2090" i="12"/>
  <c r="O2090" i="12" s="1"/>
  <c r="P2090" i="12"/>
  <c r="Q2090" i="12"/>
  <c r="N2091" i="12"/>
  <c r="O2091" i="12" s="1"/>
  <c r="P2091" i="12"/>
  <c r="Q2091" i="12"/>
  <c r="N2092" i="12"/>
  <c r="O2092" i="12" s="1"/>
  <c r="P2092" i="12"/>
  <c r="Q2092" i="12"/>
  <c r="N2093" i="12"/>
  <c r="O2093" i="12" s="1"/>
  <c r="P2093" i="12"/>
  <c r="Q2093" i="12"/>
  <c r="N2094" i="12"/>
  <c r="O2094" i="12" s="1"/>
  <c r="P2094" i="12"/>
  <c r="Q2094" i="12"/>
  <c r="N2095" i="12"/>
  <c r="O2095" i="12" s="1"/>
  <c r="P2095" i="12"/>
  <c r="Q2095" i="12"/>
  <c r="N2096" i="12"/>
  <c r="O2096" i="12" s="1"/>
  <c r="P2096" i="12"/>
  <c r="Q2096" i="12"/>
  <c r="N2097" i="12"/>
  <c r="O2097" i="12" s="1"/>
  <c r="P2097" i="12"/>
  <c r="Q2097" i="12"/>
  <c r="N2098" i="12"/>
  <c r="O2098" i="12" s="1"/>
  <c r="P2098" i="12"/>
  <c r="Q2098" i="12"/>
  <c r="N2099" i="12"/>
  <c r="O2099" i="12" s="1"/>
  <c r="P2099" i="12"/>
  <c r="Q2099" i="12"/>
  <c r="N2100" i="12"/>
  <c r="O2100" i="12" s="1"/>
  <c r="P2100" i="12"/>
  <c r="Q2100" i="12"/>
  <c r="N2101" i="12"/>
  <c r="O2101" i="12" s="1"/>
  <c r="P2101" i="12"/>
  <c r="Q2101" i="12"/>
  <c r="N2102" i="12"/>
  <c r="O2102" i="12" s="1"/>
  <c r="P2102" i="12"/>
  <c r="Q2102" i="12"/>
  <c r="N2103" i="12"/>
  <c r="O2103" i="12" s="1"/>
  <c r="P2103" i="12"/>
  <c r="Q2103" i="12"/>
  <c r="N2104" i="12"/>
  <c r="O2104" i="12" s="1"/>
  <c r="P2104" i="12"/>
  <c r="Q2104" i="12"/>
  <c r="N2105" i="12"/>
  <c r="O2105" i="12" s="1"/>
  <c r="P2105" i="12"/>
  <c r="Q2105" i="12"/>
  <c r="N2106" i="12"/>
  <c r="O2106" i="12" s="1"/>
  <c r="P2106" i="12"/>
  <c r="Q2106" i="12"/>
  <c r="N2107" i="12"/>
  <c r="O2107" i="12" s="1"/>
  <c r="P2107" i="12"/>
  <c r="Q2107" i="12"/>
  <c r="N2108" i="12"/>
  <c r="O2108" i="12" s="1"/>
  <c r="P2108" i="12"/>
  <c r="Q2108" i="12"/>
  <c r="N2109" i="12"/>
  <c r="O2109" i="12" s="1"/>
  <c r="P2109" i="12"/>
  <c r="Q2109" i="12"/>
  <c r="N2110" i="12"/>
  <c r="O2110" i="12" s="1"/>
  <c r="P2110" i="12"/>
  <c r="Q2110" i="12"/>
  <c r="N2111" i="12"/>
  <c r="O2111" i="12" s="1"/>
  <c r="P2111" i="12"/>
  <c r="Q2111" i="12"/>
  <c r="N2112" i="12"/>
  <c r="O2112" i="12" s="1"/>
  <c r="P2112" i="12"/>
  <c r="Q2112" i="12"/>
  <c r="N2113" i="12"/>
  <c r="O2113" i="12" s="1"/>
  <c r="P2113" i="12"/>
  <c r="Q2113" i="12"/>
  <c r="N2114" i="12"/>
  <c r="O2114" i="12" s="1"/>
  <c r="P2114" i="12"/>
  <c r="Q2114" i="12"/>
  <c r="N2115" i="12"/>
  <c r="O2115" i="12" s="1"/>
  <c r="P2115" i="12"/>
  <c r="Q2115" i="12"/>
  <c r="N2116" i="12"/>
  <c r="O2116" i="12" s="1"/>
  <c r="P2116" i="12"/>
  <c r="Q2116" i="12"/>
  <c r="N2117" i="12"/>
  <c r="O2117" i="12" s="1"/>
  <c r="P2117" i="12"/>
  <c r="Q2117" i="12"/>
  <c r="N2118" i="12"/>
  <c r="O2118" i="12"/>
  <c r="P2118" i="12"/>
  <c r="Q2118" i="12"/>
  <c r="N2119" i="12"/>
  <c r="O2119" i="12" s="1"/>
  <c r="P2119" i="12"/>
  <c r="Q2119" i="12"/>
  <c r="N2120" i="12"/>
  <c r="O2120" i="12" s="1"/>
  <c r="P2120" i="12"/>
  <c r="Q2120" i="12"/>
  <c r="N2121" i="12"/>
  <c r="O2121" i="12" s="1"/>
  <c r="P2121" i="12"/>
  <c r="Q2121" i="12"/>
  <c r="N2122" i="12"/>
  <c r="O2122" i="12" s="1"/>
  <c r="P2122" i="12"/>
  <c r="Q2122" i="12"/>
  <c r="N2123" i="12"/>
  <c r="O2123" i="12" s="1"/>
  <c r="P2123" i="12"/>
  <c r="Q2123" i="12"/>
  <c r="N2124" i="12"/>
  <c r="O2124" i="12" s="1"/>
  <c r="P2124" i="12"/>
  <c r="Q2124" i="12"/>
  <c r="N2125" i="12"/>
  <c r="O2125" i="12" s="1"/>
  <c r="P2125" i="12"/>
  <c r="Q2125" i="12"/>
  <c r="N2126" i="12"/>
  <c r="O2126" i="12" s="1"/>
  <c r="P2126" i="12"/>
  <c r="Q2126" i="12"/>
  <c r="N2127" i="12"/>
  <c r="O2127" i="12" s="1"/>
  <c r="P2127" i="12"/>
  <c r="Q2127" i="12"/>
  <c r="N2128" i="12"/>
  <c r="O2128" i="12" s="1"/>
  <c r="P2128" i="12"/>
  <c r="Q2128" i="12"/>
  <c r="N2129" i="12"/>
  <c r="O2129" i="12" s="1"/>
  <c r="P2129" i="12"/>
  <c r="Q2129" i="12"/>
  <c r="N2130" i="12"/>
  <c r="O2130" i="12" s="1"/>
  <c r="P2130" i="12"/>
  <c r="Q2130" i="12"/>
  <c r="N2131" i="12"/>
  <c r="O2131" i="12" s="1"/>
  <c r="P2131" i="12"/>
  <c r="Q2131" i="12"/>
  <c r="N2132" i="12"/>
  <c r="O2132" i="12" s="1"/>
  <c r="P2132" i="12"/>
  <c r="Q2132" i="12"/>
  <c r="N2133" i="12"/>
  <c r="O2133" i="12" s="1"/>
  <c r="P2133" i="12"/>
  <c r="Q2133" i="12"/>
  <c r="N2134" i="12"/>
  <c r="O2134" i="12" s="1"/>
  <c r="P2134" i="12"/>
  <c r="Q2134" i="12"/>
  <c r="N2135" i="12"/>
  <c r="O2135" i="12" s="1"/>
  <c r="P2135" i="12"/>
  <c r="Q2135" i="12"/>
  <c r="N2136" i="12"/>
  <c r="O2136" i="12" s="1"/>
  <c r="P2136" i="12"/>
  <c r="Q2136" i="12"/>
  <c r="N2137" i="12"/>
  <c r="O2137" i="12" s="1"/>
  <c r="P2137" i="12"/>
  <c r="Q2137" i="12"/>
  <c r="N2138" i="12"/>
  <c r="O2138" i="12" s="1"/>
  <c r="P2138" i="12"/>
  <c r="Q2138" i="12"/>
  <c r="N2139" i="12"/>
  <c r="O2139" i="12" s="1"/>
  <c r="P2139" i="12"/>
  <c r="Q2139" i="12"/>
  <c r="N2140" i="12"/>
  <c r="O2140" i="12" s="1"/>
  <c r="P2140" i="12"/>
  <c r="Q2140" i="12"/>
  <c r="N2141" i="12"/>
  <c r="O2141" i="12" s="1"/>
  <c r="P2141" i="12"/>
  <c r="Q2141" i="12"/>
  <c r="N2142" i="12"/>
  <c r="O2142" i="12" s="1"/>
  <c r="P2142" i="12"/>
  <c r="Q2142" i="12"/>
  <c r="N2143" i="12"/>
  <c r="O2143" i="12" s="1"/>
  <c r="P2143" i="12"/>
  <c r="Q2143" i="12"/>
  <c r="N2144" i="12"/>
  <c r="O2144" i="12" s="1"/>
  <c r="P2144" i="12"/>
  <c r="Q2144" i="12"/>
  <c r="N2145" i="12"/>
  <c r="O2145" i="12" s="1"/>
  <c r="P2145" i="12"/>
  <c r="Q2145" i="12"/>
  <c r="N2146" i="12"/>
  <c r="O2146" i="12" s="1"/>
  <c r="P2146" i="12"/>
  <c r="Q2146" i="12"/>
  <c r="N2147" i="12"/>
  <c r="O2147" i="12" s="1"/>
  <c r="P2147" i="12"/>
  <c r="Q2147" i="12"/>
  <c r="N2148" i="12"/>
  <c r="O2148" i="12" s="1"/>
  <c r="P2148" i="12"/>
  <c r="Q2148" i="12"/>
  <c r="N2149" i="12"/>
  <c r="O2149" i="12" s="1"/>
  <c r="P2149" i="12"/>
  <c r="Q2149" i="12"/>
  <c r="N2150" i="12"/>
  <c r="O2150" i="12" s="1"/>
  <c r="P2150" i="12"/>
  <c r="Q2150" i="12"/>
  <c r="N2151" i="12"/>
  <c r="O2151" i="12" s="1"/>
  <c r="P2151" i="12"/>
  <c r="Q2151" i="12"/>
  <c r="N2152" i="12"/>
  <c r="O2152" i="12" s="1"/>
  <c r="P2152" i="12"/>
  <c r="Q2152" i="12"/>
  <c r="N2153" i="12"/>
  <c r="O2153" i="12" s="1"/>
  <c r="P2153" i="12"/>
  <c r="Q2153" i="12"/>
  <c r="N2154" i="12"/>
  <c r="O2154" i="12" s="1"/>
  <c r="P2154" i="12"/>
  <c r="Q2154" i="12"/>
  <c r="N2155" i="12"/>
  <c r="O2155" i="12" s="1"/>
  <c r="P2155" i="12"/>
  <c r="Q2155" i="12"/>
  <c r="N2156" i="12"/>
  <c r="O2156" i="12" s="1"/>
  <c r="P2156" i="12"/>
  <c r="Q2156" i="12"/>
  <c r="N2157" i="12"/>
  <c r="O2157" i="12" s="1"/>
  <c r="P2157" i="12"/>
  <c r="Q2157" i="12"/>
  <c r="N2158" i="12"/>
  <c r="O2158" i="12" s="1"/>
  <c r="P2158" i="12"/>
  <c r="Q2158" i="12"/>
  <c r="N2159" i="12"/>
  <c r="O2159" i="12" s="1"/>
  <c r="P2159" i="12"/>
  <c r="Q2159" i="12"/>
  <c r="N2160" i="12"/>
  <c r="O2160" i="12" s="1"/>
  <c r="P2160" i="12"/>
  <c r="Q2160" i="12"/>
  <c r="N2161" i="12"/>
  <c r="O2161" i="12" s="1"/>
  <c r="P2161" i="12"/>
  <c r="Q2161" i="12"/>
  <c r="N2162" i="12"/>
  <c r="O2162" i="12" s="1"/>
  <c r="P2162" i="12"/>
  <c r="Q2162" i="12"/>
  <c r="N2163" i="12"/>
  <c r="O2163" i="12" s="1"/>
  <c r="P2163" i="12"/>
  <c r="Q2163" i="12"/>
  <c r="N2164" i="12"/>
  <c r="O2164" i="12" s="1"/>
  <c r="P2164" i="12"/>
  <c r="Q2164" i="12"/>
  <c r="N2165" i="12"/>
  <c r="O2165" i="12" s="1"/>
  <c r="P2165" i="12"/>
  <c r="Q2165" i="12"/>
  <c r="N2166" i="12"/>
  <c r="O2166" i="12" s="1"/>
  <c r="P2166" i="12"/>
  <c r="Q2166" i="12"/>
  <c r="N2167" i="12"/>
  <c r="O2167" i="12" s="1"/>
  <c r="P2167" i="12"/>
  <c r="Q2167" i="12"/>
  <c r="N2168" i="12"/>
  <c r="O2168" i="12" s="1"/>
  <c r="P2168" i="12"/>
  <c r="Q2168" i="12"/>
  <c r="N2169" i="12"/>
  <c r="O2169" i="12" s="1"/>
  <c r="P2169" i="12"/>
  <c r="Q2169" i="12"/>
  <c r="N2170" i="12"/>
  <c r="O2170" i="12" s="1"/>
  <c r="P2170" i="12"/>
  <c r="Q2170" i="12"/>
  <c r="N2171" i="12"/>
  <c r="O2171" i="12" s="1"/>
  <c r="P2171" i="12"/>
  <c r="Q2171" i="12"/>
  <c r="N2172" i="12"/>
  <c r="O2172" i="12" s="1"/>
  <c r="P2172" i="12"/>
  <c r="Q2172" i="12"/>
  <c r="N2173" i="12"/>
  <c r="O2173" i="12" s="1"/>
  <c r="P2173" i="12"/>
  <c r="Q2173" i="12"/>
  <c r="N2174" i="12"/>
  <c r="O2174" i="12" s="1"/>
  <c r="P2174" i="12"/>
  <c r="Q2174" i="12"/>
  <c r="N2175" i="12"/>
  <c r="O2175" i="12" s="1"/>
  <c r="P2175" i="12"/>
  <c r="Q2175" i="12"/>
  <c r="N2176" i="12"/>
  <c r="O2176" i="12" s="1"/>
  <c r="P2176" i="12"/>
  <c r="Q2176" i="12"/>
  <c r="N2177" i="12"/>
  <c r="O2177" i="12" s="1"/>
  <c r="P2177" i="12"/>
  <c r="Q2177" i="12"/>
  <c r="N2178" i="12"/>
  <c r="O2178" i="12" s="1"/>
  <c r="P2178" i="12"/>
  <c r="Q2178" i="12"/>
  <c r="N2179" i="12"/>
  <c r="O2179" i="12" s="1"/>
  <c r="P2179" i="12"/>
  <c r="Q2179" i="12"/>
  <c r="N2180" i="12"/>
  <c r="O2180" i="12" s="1"/>
  <c r="P2180" i="12"/>
  <c r="Q2180" i="12"/>
  <c r="N2181" i="12"/>
  <c r="O2181" i="12" s="1"/>
  <c r="P2181" i="12"/>
  <c r="Q2181" i="12"/>
  <c r="N2182" i="12"/>
  <c r="O2182" i="12" s="1"/>
  <c r="P2182" i="12"/>
  <c r="Q2182" i="12"/>
  <c r="N2183" i="12"/>
  <c r="O2183" i="12" s="1"/>
  <c r="P2183" i="12"/>
  <c r="Q2183" i="12"/>
  <c r="N2184" i="12"/>
  <c r="O2184" i="12" s="1"/>
  <c r="P2184" i="12"/>
  <c r="Q2184" i="12"/>
  <c r="N2185" i="12"/>
  <c r="O2185" i="12" s="1"/>
  <c r="P2185" i="12"/>
  <c r="Q2185" i="12"/>
  <c r="N2186" i="12"/>
  <c r="O2186" i="12" s="1"/>
  <c r="P2186" i="12"/>
  <c r="Q2186" i="12"/>
  <c r="N2187" i="12"/>
  <c r="O2187" i="12" s="1"/>
  <c r="P2187" i="12"/>
  <c r="Q2187" i="12"/>
  <c r="N2188" i="12"/>
  <c r="O2188" i="12" s="1"/>
  <c r="P2188" i="12"/>
  <c r="Q2188" i="12"/>
  <c r="N2189" i="12"/>
  <c r="O2189" i="12" s="1"/>
  <c r="P2189" i="12"/>
  <c r="Q2189" i="12"/>
  <c r="N2190" i="12"/>
  <c r="O2190" i="12" s="1"/>
  <c r="P2190" i="12"/>
  <c r="Q2190" i="12"/>
  <c r="N2191" i="12"/>
  <c r="O2191" i="12" s="1"/>
  <c r="P2191" i="12"/>
  <c r="Q2191" i="12"/>
  <c r="N2192" i="12"/>
  <c r="O2192" i="12" s="1"/>
  <c r="P2192" i="12"/>
  <c r="Q2192" i="12"/>
  <c r="N2193" i="12"/>
  <c r="O2193" i="12" s="1"/>
  <c r="P2193" i="12"/>
  <c r="Q2193" i="12"/>
  <c r="N2194" i="12"/>
  <c r="O2194" i="12" s="1"/>
  <c r="P2194" i="12"/>
  <c r="Q2194" i="12"/>
  <c r="N2195" i="12"/>
  <c r="O2195" i="12" s="1"/>
  <c r="P2195" i="12"/>
  <c r="Q2195" i="12"/>
  <c r="N2196" i="12"/>
  <c r="O2196" i="12" s="1"/>
  <c r="P2196" i="12"/>
  <c r="Q2196" i="12"/>
  <c r="N2197" i="12"/>
  <c r="O2197" i="12" s="1"/>
  <c r="P2197" i="12"/>
  <c r="Q2197" i="12"/>
  <c r="N2198" i="12"/>
  <c r="O2198" i="12" s="1"/>
  <c r="P2198" i="12"/>
  <c r="Q2198" i="12"/>
  <c r="N2199" i="12"/>
  <c r="O2199" i="12" s="1"/>
  <c r="P2199" i="12"/>
  <c r="Q2199" i="12"/>
  <c r="N2200" i="12"/>
  <c r="O2200" i="12" s="1"/>
  <c r="P2200" i="12"/>
  <c r="Q2200" i="12"/>
  <c r="N2201" i="12"/>
  <c r="O2201" i="12" s="1"/>
  <c r="P2201" i="12"/>
  <c r="Q2201" i="12"/>
  <c r="N2202" i="12"/>
  <c r="O2202" i="12" s="1"/>
  <c r="P2202" i="12"/>
  <c r="Q2202" i="12"/>
  <c r="N2203" i="12"/>
  <c r="O2203" i="12" s="1"/>
  <c r="P2203" i="12"/>
  <c r="Q2203" i="12"/>
  <c r="N2204" i="12"/>
  <c r="O2204" i="12" s="1"/>
  <c r="P2204" i="12"/>
  <c r="Q2204" i="12"/>
  <c r="N2205" i="12"/>
  <c r="O2205" i="12" s="1"/>
  <c r="P2205" i="12"/>
  <c r="Q2205" i="12"/>
  <c r="N2206" i="12"/>
  <c r="O2206" i="12" s="1"/>
  <c r="P2206" i="12"/>
  <c r="Q2206" i="12"/>
  <c r="N2207" i="12"/>
  <c r="O2207" i="12" s="1"/>
  <c r="P2207" i="12"/>
  <c r="Q2207" i="12"/>
  <c r="N2208" i="12"/>
  <c r="O2208" i="12" s="1"/>
  <c r="P2208" i="12"/>
  <c r="Q2208" i="12"/>
  <c r="N2209" i="12"/>
  <c r="O2209" i="12" s="1"/>
  <c r="P2209" i="12"/>
  <c r="Q2209" i="12"/>
  <c r="N2210" i="12"/>
  <c r="O2210" i="12" s="1"/>
  <c r="P2210" i="12"/>
  <c r="Q2210" i="12"/>
  <c r="N2211" i="12"/>
  <c r="O2211" i="12" s="1"/>
  <c r="P2211" i="12"/>
  <c r="Q2211" i="12"/>
  <c r="N2212" i="12"/>
  <c r="O2212" i="12" s="1"/>
  <c r="P2212" i="12"/>
  <c r="Q2212" i="12"/>
  <c r="N2213" i="12"/>
  <c r="O2213" i="12" s="1"/>
  <c r="P2213" i="12"/>
  <c r="Q2213" i="12"/>
  <c r="N2214" i="12"/>
  <c r="O2214" i="12" s="1"/>
  <c r="P2214" i="12"/>
  <c r="Q2214" i="12"/>
  <c r="N2215" i="12"/>
  <c r="O2215" i="12" s="1"/>
  <c r="P2215" i="12"/>
  <c r="Q2215" i="12"/>
  <c r="N2216" i="12"/>
  <c r="O2216" i="12" s="1"/>
  <c r="P2216" i="12"/>
  <c r="Q2216" i="12"/>
  <c r="N2217" i="12"/>
  <c r="O2217" i="12" s="1"/>
  <c r="P2217" i="12"/>
  <c r="Q2217" i="12"/>
  <c r="N2218" i="12"/>
  <c r="O2218" i="12" s="1"/>
  <c r="P2218" i="12"/>
  <c r="Q2218" i="12"/>
  <c r="N2219" i="12"/>
  <c r="O2219" i="12" s="1"/>
  <c r="P2219" i="12"/>
  <c r="Q2219" i="12"/>
  <c r="N2220" i="12"/>
  <c r="O2220" i="12" s="1"/>
  <c r="P2220" i="12"/>
  <c r="Q2220" i="12"/>
  <c r="N2221" i="12"/>
  <c r="O2221" i="12" s="1"/>
  <c r="P2221" i="12"/>
  <c r="Q2221" i="12"/>
  <c r="N2222" i="12"/>
  <c r="O2222" i="12" s="1"/>
  <c r="P2222" i="12"/>
  <c r="Q2222" i="12"/>
  <c r="N2223" i="12"/>
  <c r="O2223" i="12" s="1"/>
  <c r="P2223" i="12"/>
  <c r="Q2223" i="12"/>
  <c r="N2224" i="12"/>
  <c r="O2224" i="12" s="1"/>
  <c r="P2224" i="12"/>
  <c r="Q2224" i="12"/>
  <c r="N2225" i="12"/>
  <c r="O2225" i="12" s="1"/>
  <c r="P2225" i="12"/>
  <c r="Q2225" i="12"/>
  <c r="N2226" i="12"/>
  <c r="O2226" i="12" s="1"/>
  <c r="P2226" i="12"/>
  <c r="Q2226" i="12"/>
  <c r="N2227" i="12"/>
  <c r="O2227" i="12" s="1"/>
  <c r="P2227" i="12"/>
  <c r="Q2227" i="12"/>
  <c r="N2228" i="12"/>
  <c r="O2228" i="12" s="1"/>
  <c r="P2228" i="12"/>
  <c r="Q2228" i="12"/>
  <c r="N2229" i="12"/>
  <c r="O2229" i="12" s="1"/>
  <c r="P2229" i="12"/>
  <c r="Q2229" i="12"/>
  <c r="N2230" i="12"/>
  <c r="O2230" i="12" s="1"/>
  <c r="P2230" i="12"/>
  <c r="Q2230" i="12"/>
  <c r="N2231" i="12"/>
  <c r="O2231" i="12" s="1"/>
  <c r="P2231" i="12"/>
  <c r="Q2231" i="12"/>
  <c r="N2232" i="12"/>
  <c r="O2232" i="12" s="1"/>
  <c r="P2232" i="12"/>
  <c r="Q2232" i="12"/>
  <c r="N2233" i="12"/>
  <c r="O2233" i="12" s="1"/>
  <c r="P2233" i="12"/>
  <c r="Q2233" i="12"/>
  <c r="N2234" i="12"/>
  <c r="O2234" i="12" s="1"/>
  <c r="P2234" i="12"/>
  <c r="Q2234" i="12"/>
  <c r="N2235" i="12"/>
  <c r="O2235" i="12" s="1"/>
  <c r="P2235" i="12"/>
  <c r="Q2235" i="12"/>
  <c r="N2236" i="12"/>
  <c r="O2236" i="12" s="1"/>
  <c r="P2236" i="12"/>
  <c r="Q2236" i="12"/>
  <c r="N2237" i="12"/>
  <c r="O2237" i="12" s="1"/>
  <c r="P2237" i="12"/>
  <c r="Q2237" i="12"/>
  <c r="N2238" i="12"/>
  <c r="O2238" i="12" s="1"/>
  <c r="P2238" i="12"/>
  <c r="Q2238" i="12"/>
  <c r="N2239" i="12"/>
  <c r="O2239" i="12" s="1"/>
  <c r="P2239" i="12"/>
  <c r="Q2239" i="12"/>
  <c r="N2240" i="12"/>
  <c r="O2240" i="12" s="1"/>
  <c r="P2240" i="12"/>
  <c r="Q2240" i="12"/>
  <c r="N2241" i="12"/>
  <c r="O2241" i="12" s="1"/>
  <c r="P2241" i="12"/>
  <c r="Q2241" i="12"/>
  <c r="N2242" i="12"/>
  <c r="O2242" i="12" s="1"/>
  <c r="P2242" i="12"/>
  <c r="Q2242" i="12"/>
  <c r="N2243" i="12"/>
  <c r="O2243" i="12" s="1"/>
  <c r="P2243" i="12"/>
  <c r="Q2243" i="12"/>
  <c r="N2244" i="12"/>
  <c r="O2244" i="12" s="1"/>
  <c r="P2244" i="12"/>
  <c r="Q2244" i="12"/>
  <c r="N2245" i="12"/>
  <c r="O2245" i="12" s="1"/>
  <c r="P2245" i="12"/>
  <c r="Q2245" i="12"/>
  <c r="N2246" i="12"/>
  <c r="O2246" i="12" s="1"/>
  <c r="P2246" i="12"/>
  <c r="Q2246" i="12"/>
  <c r="N2247" i="12"/>
  <c r="O2247" i="12" s="1"/>
  <c r="P2247" i="12"/>
  <c r="Q2247" i="12"/>
  <c r="N2248" i="12"/>
  <c r="O2248" i="12" s="1"/>
  <c r="P2248" i="12"/>
  <c r="Q2248" i="12"/>
  <c r="N2249" i="12"/>
  <c r="O2249" i="12" s="1"/>
  <c r="P2249" i="12"/>
  <c r="Q2249" i="12"/>
  <c r="N2250" i="12"/>
  <c r="O2250" i="12" s="1"/>
  <c r="P2250" i="12"/>
  <c r="Q2250" i="12"/>
  <c r="N2251" i="12"/>
  <c r="O2251" i="12" s="1"/>
  <c r="P2251" i="12"/>
  <c r="Q2251" i="12"/>
  <c r="N2252" i="12"/>
  <c r="O2252" i="12" s="1"/>
  <c r="P2252" i="12"/>
  <c r="Q2252" i="12"/>
  <c r="N2253" i="12"/>
  <c r="O2253" i="12" s="1"/>
  <c r="P2253" i="12"/>
  <c r="Q2253" i="12"/>
  <c r="N2254" i="12"/>
  <c r="O2254" i="12" s="1"/>
  <c r="P2254" i="12"/>
  <c r="Q2254" i="12"/>
  <c r="N2255" i="12"/>
  <c r="O2255" i="12" s="1"/>
  <c r="P2255" i="12"/>
  <c r="Q2255" i="12"/>
  <c r="N2256" i="12"/>
  <c r="O2256" i="12" s="1"/>
  <c r="P2256" i="12"/>
  <c r="Q2256" i="12"/>
  <c r="N2257" i="12"/>
  <c r="O2257" i="12" s="1"/>
  <c r="P2257" i="12"/>
  <c r="Q2257" i="12"/>
  <c r="N2258" i="12"/>
  <c r="O2258" i="12" s="1"/>
  <c r="P2258" i="12"/>
  <c r="Q2258" i="12"/>
  <c r="N2259" i="12"/>
  <c r="O2259" i="12" s="1"/>
  <c r="P2259" i="12"/>
  <c r="Q2259" i="12"/>
  <c r="N2260" i="12"/>
  <c r="O2260" i="12" s="1"/>
  <c r="P2260" i="12"/>
  <c r="Q2260" i="12"/>
  <c r="N2261" i="12"/>
  <c r="O2261" i="12" s="1"/>
  <c r="P2261" i="12"/>
  <c r="Q2261" i="12"/>
  <c r="N2262" i="12"/>
  <c r="O2262" i="12" s="1"/>
  <c r="P2262" i="12"/>
  <c r="Q2262" i="12"/>
  <c r="N2263" i="12"/>
  <c r="O2263" i="12" s="1"/>
  <c r="P2263" i="12"/>
  <c r="Q2263" i="12"/>
  <c r="N2264" i="12"/>
  <c r="O2264" i="12" s="1"/>
  <c r="P2264" i="12"/>
  <c r="Q2264" i="12"/>
  <c r="N2265" i="12"/>
  <c r="O2265" i="12" s="1"/>
  <c r="P2265" i="12"/>
  <c r="Q2265" i="12"/>
  <c r="N2266" i="12"/>
  <c r="O2266" i="12" s="1"/>
  <c r="P2266" i="12"/>
  <c r="Q2266" i="12"/>
  <c r="N2267" i="12"/>
  <c r="O2267" i="12" s="1"/>
  <c r="P2267" i="12"/>
  <c r="Q2267" i="12"/>
  <c r="N2268" i="12"/>
  <c r="O2268" i="12" s="1"/>
  <c r="P2268" i="12"/>
  <c r="Q2268" i="12"/>
  <c r="N2269" i="12"/>
  <c r="O2269" i="12" s="1"/>
  <c r="P2269" i="12"/>
  <c r="Q2269" i="12"/>
  <c r="N2270" i="12"/>
  <c r="O2270" i="12" s="1"/>
  <c r="P2270" i="12"/>
  <c r="Q2270" i="12"/>
  <c r="N2271" i="12"/>
  <c r="O2271" i="12" s="1"/>
  <c r="P2271" i="12"/>
  <c r="Q2271" i="12"/>
  <c r="N2272" i="12"/>
  <c r="O2272" i="12" s="1"/>
  <c r="P2272" i="12"/>
  <c r="Q2272" i="12"/>
  <c r="N2273" i="12"/>
  <c r="O2273" i="12" s="1"/>
  <c r="P2273" i="12"/>
  <c r="Q2273" i="12"/>
  <c r="N2274" i="12"/>
  <c r="O2274" i="12" s="1"/>
  <c r="P2274" i="12"/>
  <c r="Q2274" i="12"/>
  <c r="N2275" i="12"/>
  <c r="O2275" i="12" s="1"/>
  <c r="P2275" i="12"/>
  <c r="Q2275" i="12"/>
  <c r="N2276" i="12"/>
  <c r="O2276" i="12" s="1"/>
  <c r="P2276" i="12"/>
  <c r="Q2276" i="12"/>
  <c r="N2277" i="12"/>
  <c r="O2277" i="12" s="1"/>
  <c r="P2277" i="12"/>
  <c r="Q2277" i="12"/>
  <c r="N2278" i="12"/>
  <c r="O2278" i="12" s="1"/>
  <c r="P2278" i="12"/>
  <c r="Q2278" i="12"/>
  <c r="N2279" i="12"/>
  <c r="O2279" i="12" s="1"/>
  <c r="P2279" i="12"/>
  <c r="Q2279" i="12"/>
  <c r="N2280" i="12"/>
  <c r="O2280" i="12" s="1"/>
  <c r="P2280" i="12"/>
  <c r="Q2280" i="12"/>
  <c r="N2281" i="12"/>
  <c r="O2281" i="12" s="1"/>
  <c r="P2281" i="12"/>
  <c r="Q2281" i="12"/>
  <c r="N2282" i="12"/>
  <c r="O2282" i="12" s="1"/>
  <c r="P2282" i="12"/>
  <c r="Q2282" i="12"/>
  <c r="N2283" i="12"/>
  <c r="O2283" i="12" s="1"/>
  <c r="P2283" i="12"/>
  <c r="Q2283" i="12"/>
  <c r="N2284" i="12"/>
  <c r="O2284" i="12" s="1"/>
  <c r="P2284" i="12"/>
  <c r="Q2284" i="12"/>
  <c r="N2285" i="12"/>
  <c r="O2285" i="12" s="1"/>
  <c r="P2285" i="12"/>
  <c r="Q2285" i="12"/>
  <c r="N2286" i="12"/>
  <c r="O2286" i="12" s="1"/>
  <c r="P2286" i="12"/>
  <c r="Q2286" i="12"/>
  <c r="N2287" i="12"/>
  <c r="O2287" i="12" s="1"/>
  <c r="P2287" i="12"/>
  <c r="Q2287" i="12"/>
  <c r="N2288" i="12"/>
  <c r="O2288" i="12" s="1"/>
  <c r="P2288" i="12"/>
  <c r="Q2288" i="12"/>
  <c r="N2289" i="12"/>
  <c r="O2289" i="12" s="1"/>
  <c r="P2289" i="12"/>
  <c r="Q2289" i="12"/>
  <c r="N2290" i="12"/>
  <c r="O2290" i="12" s="1"/>
  <c r="P2290" i="12"/>
  <c r="Q2290" i="12"/>
  <c r="N2291" i="12"/>
  <c r="O2291" i="12" s="1"/>
  <c r="P2291" i="12"/>
  <c r="Q2291" i="12"/>
  <c r="N2292" i="12"/>
  <c r="O2292" i="12" s="1"/>
  <c r="P2292" i="12"/>
  <c r="Q2292" i="12"/>
  <c r="N2293" i="12"/>
  <c r="O2293" i="12" s="1"/>
  <c r="P2293" i="12"/>
  <c r="Q2293" i="12"/>
  <c r="N2294" i="12"/>
  <c r="O2294" i="12" s="1"/>
  <c r="P2294" i="12"/>
  <c r="Q2294" i="12"/>
  <c r="N2295" i="12"/>
  <c r="O2295" i="12" s="1"/>
  <c r="P2295" i="12"/>
  <c r="Q2295" i="12"/>
  <c r="N2296" i="12"/>
  <c r="O2296" i="12" s="1"/>
  <c r="P2296" i="12"/>
  <c r="Q2296" i="12"/>
  <c r="N2297" i="12"/>
  <c r="O2297" i="12" s="1"/>
  <c r="P2297" i="12"/>
  <c r="Q2297" i="12"/>
  <c r="N2298" i="12"/>
  <c r="O2298" i="12" s="1"/>
  <c r="P2298" i="12"/>
  <c r="Q2298" i="12"/>
  <c r="N2299" i="12"/>
  <c r="O2299" i="12" s="1"/>
  <c r="P2299" i="12"/>
  <c r="Q2299" i="12"/>
  <c r="N2300" i="12"/>
  <c r="O2300" i="12" s="1"/>
  <c r="P2300" i="12"/>
  <c r="Q2300" i="12"/>
  <c r="N2301" i="12"/>
  <c r="O2301" i="12" s="1"/>
  <c r="P2301" i="12"/>
  <c r="Q2301" i="12"/>
  <c r="N2302" i="12"/>
  <c r="O2302" i="12" s="1"/>
  <c r="P2302" i="12"/>
  <c r="Q2302" i="12"/>
  <c r="N2303" i="12"/>
  <c r="O2303" i="12" s="1"/>
  <c r="P2303" i="12"/>
  <c r="Q2303" i="12"/>
  <c r="N2304" i="12"/>
  <c r="O2304" i="12" s="1"/>
  <c r="P2304" i="12"/>
  <c r="Q2304" i="12"/>
  <c r="N2305" i="12"/>
  <c r="O2305" i="12" s="1"/>
  <c r="P2305" i="12"/>
  <c r="Q2305" i="12"/>
  <c r="N2306" i="12"/>
  <c r="O2306" i="12" s="1"/>
  <c r="P2306" i="12"/>
  <c r="Q2306" i="12"/>
  <c r="N2307" i="12"/>
  <c r="O2307" i="12" s="1"/>
  <c r="P2307" i="12"/>
  <c r="Q2307" i="12"/>
  <c r="N2308" i="12"/>
  <c r="O2308" i="12" s="1"/>
  <c r="P2308" i="12"/>
  <c r="Q2308" i="12"/>
  <c r="N2309" i="12"/>
  <c r="O2309" i="12" s="1"/>
  <c r="P2309" i="12"/>
  <c r="Q2309" i="12"/>
  <c r="N2310" i="12"/>
  <c r="O2310" i="12" s="1"/>
  <c r="P2310" i="12"/>
  <c r="Q2310" i="12"/>
  <c r="N2311" i="12"/>
  <c r="O2311" i="12" s="1"/>
  <c r="P2311" i="12"/>
  <c r="Q2311" i="12"/>
  <c r="N2312" i="12"/>
  <c r="O2312" i="12" s="1"/>
  <c r="P2312" i="12"/>
  <c r="Q2312" i="12"/>
  <c r="N2313" i="12"/>
  <c r="O2313" i="12" s="1"/>
  <c r="P2313" i="12"/>
  <c r="Q2313" i="12"/>
  <c r="N2314" i="12"/>
  <c r="O2314" i="12" s="1"/>
  <c r="P2314" i="12"/>
  <c r="Q2314" i="12"/>
  <c r="N2315" i="12"/>
  <c r="O2315" i="12" s="1"/>
  <c r="P2315" i="12"/>
  <c r="Q2315" i="12"/>
  <c r="N2316" i="12"/>
  <c r="O2316" i="12" s="1"/>
  <c r="P2316" i="12"/>
  <c r="Q2316" i="12"/>
  <c r="N2317" i="12"/>
  <c r="O2317" i="12" s="1"/>
  <c r="P2317" i="12"/>
  <c r="Q2317" i="12"/>
  <c r="N2318" i="12"/>
  <c r="O2318" i="12" s="1"/>
  <c r="P2318" i="12"/>
  <c r="Q2318" i="12"/>
  <c r="N2319" i="12"/>
  <c r="O2319" i="12" s="1"/>
  <c r="P2319" i="12"/>
  <c r="Q2319" i="12"/>
  <c r="N2320" i="12"/>
  <c r="O2320" i="12" s="1"/>
  <c r="P2320" i="12"/>
  <c r="Q2320" i="12"/>
  <c r="N2321" i="12"/>
  <c r="O2321" i="12" s="1"/>
  <c r="P2321" i="12"/>
  <c r="Q2321" i="12"/>
  <c r="N2322" i="12"/>
  <c r="O2322" i="12" s="1"/>
  <c r="P2322" i="12"/>
  <c r="Q2322" i="12"/>
  <c r="N2323" i="12"/>
  <c r="O2323" i="12" s="1"/>
  <c r="P2323" i="12"/>
  <c r="Q2323" i="12"/>
  <c r="N2324" i="12"/>
  <c r="O2324" i="12" s="1"/>
  <c r="P2324" i="12"/>
  <c r="Q2324" i="12"/>
  <c r="N2325" i="12"/>
  <c r="O2325" i="12" s="1"/>
  <c r="P2325" i="12"/>
  <c r="Q2325" i="12"/>
  <c r="N2326" i="12"/>
  <c r="O2326" i="12" s="1"/>
  <c r="P2326" i="12"/>
  <c r="Q2326" i="12"/>
  <c r="N2327" i="12"/>
  <c r="O2327" i="12" s="1"/>
  <c r="P2327" i="12"/>
  <c r="Q2327" i="12"/>
  <c r="N2328" i="12"/>
  <c r="O2328" i="12" s="1"/>
  <c r="P2328" i="12"/>
  <c r="Q2328" i="12"/>
  <c r="N2329" i="12"/>
  <c r="O2329" i="12" s="1"/>
  <c r="P2329" i="12"/>
  <c r="Q2329" i="12"/>
  <c r="N2330" i="12"/>
  <c r="O2330" i="12" s="1"/>
  <c r="P2330" i="12"/>
  <c r="Q2330" i="12"/>
  <c r="N2331" i="12"/>
  <c r="O2331" i="12" s="1"/>
  <c r="P2331" i="12"/>
  <c r="Q2331" i="12"/>
  <c r="N2332" i="12"/>
  <c r="O2332" i="12" s="1"/>
  <c r="P2332" i="12"/>
  <c r="Q2332" i="12"/>
  <c r="N2333" i="12"/>
  <c r="O2333" i="12" s="1"/>
  <c r="P2333" i="12"/>
  <c r="Q2333" i="12"/>
  <c r="N2334" i="12"/>
  <c r="O2334" i="12" s="1"/>
  <c r="P2334" i="12"/>
  <c r="Q2334" i="12"/>
  <c r="N2335" i="12"/>
  <c r="O2335" i="12" s="1"/>
  <c r="P2335" i="12"/>
  <c r="Q2335" i="12"/>
  <c r="N2336" i="12"/>
  <c r="O2336" i="12" s="1"/>
  <c r="P2336" i="12"/>
  <c r="Q2336" i="12"/>
  <c r="N2337" i="12"/>
  <c r="O2337" i="12" s="1"/>
  <c r="P2337" i="12"/>
  <c r="Q2337" i="12"/>
  <c r="N2338" i="12"/>
  <c r="O2338" i="12" s="1"/>
  <c r="P2338" i="12"/>
  <c r="Q2338" i="12"/>
  <c r="N2339" i="12"/>
  <c r="O2339" i="12" s="1"/>
  <c r="P2339" i="12"/>
  <c r="Q2339" i="12"/>
  <c r="N2340" i="12"/>
  <c r="O2340" i="12" s="1"/>
  <c r="P2340" i="12"/>
  <c r="Q2340" i="12"/>
  <c r="N2341" i="12"/>
  <c r="O2341" i="12" s="1"/>
  <c r="P2341" i="12"/>
  <c r="Q2341" i="12"/>
  <c r="N2342" i="12"/>
  <c r="O2342" i="12" s="1"/>
  <c r="P2342" i="12"/>
  <c r="Q2342" i="12"/>
  <c r="N2343" i="12"/>
  <c r="O2343" i="12" s="1"/>
  <c r="P2343" i="12"/>
  <c r="Q2343" i="12"/>
  <c r="N2344" i="12"/>
  <c r="O2344" i="12" s="1"/>
  <c r="P2344" i="12"/>
  <c r="Q2344" i="12"/>
  <c r="N2345" i="12"/>
  <c r="O2345" i="12" s="1"/>
  <c r="P2345" i="12"/>
  <c r="Q2345" i="12"/>
  <c r="N2346" i="12"/>
  <c r="O2346" i="12" s="1"/>
  <c r="P2346" i="12"/>
  <c r="Q2346" i="12"/>
  <c r="N2347" i="12"/>
  <c r="O2347" i="12" s="1"/>
  <c r="P2347" i="12"/>
  <c r="Q2347" i="12"/>
  <c r="N2348" i="12"/>
  <c r="O2348" i="12" s="1"/>
  <c r="P2348" i="12"/>
  <c r="Q2348" i="12"/>
  <c r="N2349" i="12"/>
  <c r="O2349" i="12" s="1"/>
  <c r="P2349" i="12"/>
  <c r="Q2349" i="12"/>
  <c r="N2350" i="12"/>
  <c r="O2350" i="12" s="1"/>
  <c r="P2350" i="12"/>
  <c r="Q2350" i="12"/>
  <c r="N2351" i="12"/>
  <c r="O2351" i="12" s="1"/>
  <c r="P2351" i="12"/>
  <c r="Q2351" i="12"/>
  <c r="N2352" i="12"/>
  <c r="O2352" i="12" s="1"/>
  <c r="P2352" i="12"/>
  <c r="Q2352" i="12"/>
  <c r="N2353" i="12"/>
  <c r="O2353" i="12" s="1"/>
  <c r="P2353" i="12"/>
  <c r="Q2353" i="12"/>
  <c r="N2354" i="12"/>
  <c r="O2354" i="12" s="1"/>
  <c r="P2354" i="12"/>
  <c r="Q2354" i="12"/>
  <c r="N2355" i="12"/>
  <c r="O2355" i="12" s="1"/>
  <c r="P2355" i="12"/>
  <c r="Q2355" i="12"/>
  <c r="N2356" i="12"/>
  <c r="O2356" i="12" s="1"/>
  <c r="P2356" i="12"/>
  <c r="Q2356" i="12"/>
  <c r="N2357" i="12"/>
  <c r="O2357" i="12" s="1"/>
  <c r="P2357" i="12"/>
  <c r="Q2357" i="12"/>
  <c r="N2358" i="12"/>
  <c r="O2358" i="12" s="1"/>
  <c r="P2358" i="12"/>
  <c r="Q2358" i="12"/>
  <c r="N2359" i="12"/>
  <c r="O2359" i="12" s="1"/>
  <c r="P2359" i="12"/>
  <c r="Q2359" i="12"/>
  <c r="N2360" i="12"/>
  <c r="O2360" i="12" s="1"/>
  <c r="P2360" i="12"/>
  <c r="Q2360" i="12"/>
  <c r="N2361" i="12"/>
  <c r="O2361" i="12" s="1"/>
  <c r="P2361" i="12"/>
  <c r="Q2361" i="12"/>
  <c r="N2362" i="12"/>
  <c r="O2362" i="12" s="1"/>
  <c r="P2362" i="12"/>
  <c r="Q2362" i="12"/>
  <c r="N2363" i="12"/>
  <c r="O2363" i="12" s="1"/>
  <c r="P2363" i="12"/>
  <c r="Q2363" i="12"/>
  <c r="N2364" i="12"/>
  <c r="O2364" i="12" s="1"/>
  <c r="P2364" i="12"/>
  <c r="Q2364" i="12"/>
  <c r="N2365" i="12"/>
  <c r="O2365" i="12" s="1"/>
  <c r="P2365" i="12"/>
  <c r="Q2365" i="12"/>
  <c r="N2366" i="12"/>
  <c r="O2366" i="12" s="1"/>
  <c r="P2366" i="12"/>
  <c r="Q2366" i="12"/>
  <c r="N2367" i="12"/>
  <c r="O2367" i="12" s="1"/>
  <c r="P2367" i="12"/>
  <c r="Q2367" i="12"/>
  <c r="N2368" i="12"/>
  <c r="O2368" i="12" s="1"/>
  <c r="P2368" i="12"/>
  <c r="Q2368" i="12"/>
  <c r="N2369" i="12"/>
  <c r="O2369" i="12" s="1"/>
  <c r="P2369" i="12"/>
  <c r="Q2369" i="12"/>
  <c r="N2370" i="12"/>
  <c r="O2370" i="12" s="1"/>
  <c r="P2370" i="12"/>
  <c r="Q2370" i="12"/>
  <c r="N2371" i="12"/>
  <c r="O2371" i="12" s="1"/>
  <c r="P2371" i="12"/>
  <c r="Q2371" i="12"/>
  <c r="N2372" i="12"/>
  <c r="O2372" i="12" s="1"/>
  <c r="P2372" i="12"/>
  <c r="Q2372" i="12"/>
  <c r="N2373" i="12"/>
  <c r="O2373" i="12" s="1"/>
  <c r="P2373" i="12"/>
  <c r="Q2373" i="12"/>
  <c r="N2374" i="12"/>
  <c r="O2374" i="12" s="1"/>
  <c r="P2374" i="12"/>
  <c r="Q2374" i="12"/>
  <c r="N2375" i="12"/>
  <c r="O2375" i="12" s="1"/>
  <c r="P2375" i="12"/>
  <c r="Q2375" i="12"/>
  <c r="N2376" i="12"/>
  <c r="O2376" i="12" s="1"/>
  <c r="P2376" i="12"/>
  <c r="Q2376" i="12"/>
  <c r="N2377" i="12"/>
  <c r="O2377" i="12" s="1"/>
  <c r="P2377" i="12"/>
  <c r="Q2377" i="12"/>
  <c r="N2378" i="12"/>
  <c r="O2378" i="12" s="1"/>
  <c r="P2378" i="12"/>
  <c r="Q2378" i="12"/>
  <c r="N2379" i="12"/>
  <c r="O2379" i="12" s="1"/>
  <c r="P2379" i="12"/>
  <c r="Q2379" i="12"/>
  <c r="N2380" i="12"/>
  <c r="O2380" i="12" s="1"/>
  <c r="P2380" i="12"/>
  <c r="Q2380" i="12"/>
  <c r="N2381" i="12"/>
  <c r="O2381" i="12" s="1"/>
  <c r="P2381" i="12"/>
  <c r="Q2381" i="12"/>
  <c r="N2382" i="12"/>
  <c r="O2382" i="12" s="1"/>
  <c r="P2382" i="12"/>
  <c r="Q2382" i="12"/>
  <c r="N2383" i="12"/>
  <c r="O2383" i="12" s="1"/>
  <c r="P2383" i="12"/>
  <c r="Q2383" i="12"/>
  <c r="N2384" i="12"/>
  <c r="O2384" i="12" s="1"/>
  <c r="P2384" i="12"/>
  <c r="Q2384" i="12"/>
  <c r="N2385" i="12"/>
  <c r="O2385" i="12" s="1"/>
  <c r="P2385" i="12"/>
  <c r="Q2385" i="12"/>
  <c r="N2386" i="12"/>
  <c r="O2386" i="12" s="1"/>
  <c r="P2386" i="12"/>
  <c r="Q2386" i="12"/>
  <c r="N2387" i="12"/>
  <c r="O2387" i="12" s="1"/>
  <c r="P2387" i="12"/>
  <c r="Q2387" i="12"/>
  <c r="N2388" i="12"/>
  <c r="O2388" i="12" s="1"/>
  <c r="P2388" i="12"/>
  <c r="Q2388" i="12"/>
  <c r="N2389" i="12"/>
  <c r="O2389" i="12" s="1"/>
  <c r="P2389" i="12"/>
  <c r="Q2389" i="12"/>
  <c r="N2390" i="12"/>
  <c r="O2390" i="12" s="1"/>
  <c r="P2390" i="12"/>
  <c r="Q2390" i="12"/>
  <c r="N2391" i="12"/>
  <c r="O2391" i="12" s="1"/>
  <c r="P2391" i="12"/>
  <c r="Q2391" i="12"/>
  <c r="N2392" i="12"/>
  <c r="O2392" i="12" s="1"/>
  <c r="P2392" i="12"/>
  <c r="Q2392" i="12"/>
  <c r="N2393" i="12"/>
  <c r="O2393" i="12" s="1"/>
  <c r="P2393" i="12"/>
  <c r="Q2393" i="12"/>
  <c r="N2394" i="12"/>
  <c r="O2394" i="12" s="1"/>
  <c r="P2394" i="12"/>
  <c r="Q2394" i="12"/>
  <c r="N2395" i="12"/>
  <c r="O2395" i="12" s="1"/>
  <c r="P2395" i="12"/>
  <c r="Q2395" i="12"/>
  <c r="N2396" i="12"/>
  <c r="O2396" i="12" s="1"/>
  <c r="P2396" i="12"/>
  <c r="Q2396" i="12"/>
  <c r="N2397" i="12"/>
  <c r="O2397" i="12" s="1"/>
  <c r="P2397" i="12"/>
  <c r="Q2397" i="12"/>
  <c r="N2398" i="12"/>
  <c r="O2398" i="12" s="1"/>
  <c r="P2398" i="12"/>
  <c r="Q2398" i="12"/>
  <c r="N2399" i="12"/>
  <c r="O2399" i="12" s="1"/>
  <c r="P2399" i="12"/>
  <c r="Q2399" i="12"/>
  <c r="N2400" i="12"/>
  <c r="O2400" i="12" s="1"/>
  <c r="P2400" i="12"/>
  <c r="Q2400" i="12"/>
  <c r="N2401" i="12"/>
  <c r="O2401" i="12" s="1"/>
  <c r="P2401" i="12"/>
  <c r="Q2401" i="12"/>
  <c r="N2402" i="12"/>
  <c r="O2402" i="12" s="1"/>
  <c r="P2402" i="12"/>
  <c r="Q2402" i="12"/>
  <c r="N2403" i="12"/>
  <c r="O2403" i="12" s="1"/>
  <c r="P2403" i="12"/>
  <c r="Q2403" i="12"/>
  <c r="N2404" i="12"/>
  <c r="O2404" i="12" s="1"/>
  <c r="P2404" i="12"/>
  <c r="Q2404" i="12"/>
  <c r="N2405" i="12"/>
  <c r="O2405" i="12" s="1"/>
  <c r="P2405" i="12"/>
  <c r="Q2405" i="12"/>
  <c r="N2406" i="12"/>
  <c r="O2406" i="12" s="1"/>
  <c r="P2406" i="12"/>
  <c r="Q2406" i="12"/>
  <c r="N2407" i="12"/>
  <c r="O2407" i="12" s="1"/>
  <c r="P2407" i="12"/>
  <c r="Q2407" i="12"/>
  <c r="N2408" i="12"/>
  <c r="O2408" i="12" s="1"/>
  <c r="P2408" i="12"/>
  <c r="Q2408" i="12"/>
  <c r="N2409" i="12"/>
  <c r="O2409" i="12" s="1"/>
  <c r="P2409" i="12"/>
  <c r="Q2409" i="12"/>
  <c r="N2410" i="12"/>
  <c r="O2410" i="12" s="1"/>
  <c r="P2410" i="12"/>
  <c r="Q2410" i="12"/>
  <c r="N2411" i="12"/>
  <c r="O2411" i="12" s="1"/>
  <c r="P2411" i="12"/>
  <c r="Q2411" i="12"/>
  <c r="N2412" i="12"/>
  <c r="O2412" i="12" s="1"/>
  <c r="P2412" i="12"/>
  <c r="Q2412" i="12"/>
  <c r="N2413" i="12"/>
  <c r="O2413" i="12" s="1"/>
  <c r="P2413" i="12"/>
  <c r="Q2413" i="12"/>
  <c r="N2414" i="12"/>
  <c r="O2414" i="12" s="1"/>
  <c r="P2414" i="12"/>
  <c r="Q2414" i="12"/>
  <c r="N2415" i="12"/>
  <c r="O2415" i="12" s="1"/>
  <c r="P2415" i="12"/>
  <c r="Q2415" i="12"/>
  <c r="N2416" i="12"/>
  <c r="O2416" i="12" s="1"/>
  <c r="P2416" i="12"/>
  <c r="Q2416" i="12"/>
  <c r="N2417" i="12"/>
  <c r="O2417" i="12" s="1"/>
  <c r="P2417" i="12"/>
  <c r="Q2417" i="12"/>
  <c r="N2418" i="12"/>
  <c r="O2418" i="12" s="1"/>
  <c r="P2418" i="12"/>
  <c r="Q2418" i="12"/>
  <c r="N2419" i="12"/>
  <c r="O2419" i="12" s="1"/>
  <c r="P2419" i="12"/>
  <c r="Q2419" i="12"/>
  <c r="N2420" i="12"/>
  <c r="O2420" i="12" s="1"/>
  <c r="P2420" i="12"/>
  <c r="Q2420" i="12"/>
  <c r="N2421" i="12"/>
  <c r="O2421" i="12" s="1"/>
  <c r="P2421" i="12"/>
  <c r="Q2421" i="12"/>
  <c r="N2422" i="12"/>
  <c r="O2422" i="12" s="1"/>
  <c r="P2422" i="12"/>
  <c r="Q2422" i="12"/>
  <c r="N2423" i="12"/>
  <c r="O2423" i="12" s="1"/>
  <c r="P2423" i="12"/>
  <c r="Q2423" i="12"/>
  <c r="N2424" i="12"/>
  <c r="O2424" i="12" s="1"/>
  <c r="P2424" i="12"/>
  <c r="Q2424" i="12"/>
  <c r="N2425" i="12"/>
  <c r="O2425" i="12" s="1"/>
  <c r="P2425" i="12"/>
  <c r="Q2425" i="12"/>
  <c r="N2426" i="12"/>
  <c r="O2426" i="12" s="1"/>
  <c r="P2426" i="12"/>
  <c r="Q2426" i="12"/>
  <c r="N2427" i="12"/>
  <c r="O2427" i="12" s="1"/>
  <c r="P2427" i="12"/>
  <c r="Q2427" i="12"/>
  <c r="N2428" i="12"/>
  <c r="O2428" i="12" s="1"/>
  <c r="P2428" i="12"/>
  <c r="Q2428" i="12"/>
  <c r="N2429" i="12"/>
  <c r="O2429" i="12" s="1"/>
  <c r="P2429" i="12"/>
  <c r="Q2429" i="12"/>
  <c r="N2430" i="12"/>
  <c r="O2430" i="12" s="1"/>
  <c r="P2430" i="12"/>
  <c r="Q2430" i="12"/>
  <c r="N2431" i="12"/>
  <c r="O2431" i="12" s="1"/>
  <c r="P2431" i="12"/>
  <c r="Q2431" i="12"/>
  <c r="N2432" i="12"/>
  <c r="O2432" i="12" s="1"/>
  <c r="P2432" i="12"/>
  <c r="Q2432" i="12"/>
  <c r="N2433" i="12"/>
  <c r="O2433" i="12" s="1"/>
  <c r="P2433" i="12"/>
  <c r="Q2433" i="12"/>
  <c r="N2434" i="12"/>
  <c r="O2434" i="12" s="1"/>
  <c r="P2434" i="12"/>
  <c r="Q2434" i="12"/>
  <c r="N2435" i="12"/>
  <c r="O2435" i="12" s="1"/>
  <c r="P2435" i="12"/>
  <c r="Q2435" i="12"/>
  <c r="N2436" i="12"/>
  <c r="O2436" i="12" s="1"/>
  <c r="P2436" i="12"/>
  <c r="Q2436" i="12"/>
  <c r="N2437" i="12"/>
  <c r="O2437" i="12" s="1"/>
  <c r="P2437" i="12"/>
  <c r="Q2437" i="12"/>
  <c r="N2438" i="12"/>
  <c r="O2438" i="12" s="1"/>
  <c r="P2438" i="12"/>
  <c r="Q2438" i="12"/>
  <c r="N2439" i="12"/>
  <c r="O2439" i="12" s="1"/>
  <c r="P2439" i="12"/>
  <c r="Q2439" i="12"/>
  <c r="N2440" i="12"/>
  <c r="O2440" i="12" s="1"/>
  <c r="P2440" i="12"/>
  <c r="Q2440" i="12"/>
  <c r="N2441" i="12"/>
  <c r="O2441" i="12" s="1"/>
  <c r="P2441" i="12"/>
  <c r="Q2441" i="12"/>
  <c r="N2442" i="12"/>
  <c r="O2442" i="12" s="1"/>
  <c r="P2442" i="12"/>
  <c r="Q2442" i="12"/>
  <c r="N2443" i="12"/>
  <c r="O2443" i="12" s="1"/>
  <c r="P2443" i="12"/>
  <c r="Q2443" i="12"/>
  <c r="N2444" i="12"/>
  <c r="O2444" i="12" s="1"/>
  <c r="P2444" i="12"/>
  <c r="Q2444" i="12"/>
  <c r="N2445" i="12"/>
  <c r="O2445" i="12" s="1"/>
  <c r="P2445" i="12"/>
  <c r="Q2445" i="12"/>
  <c r="N2446" i="12"/>
  <c r="O2446" i="12" s="1"/>
  <c r="P2446" i="12"/>
  <c r="Q2446" i="12"/>
  <c r="N2447" i="12"/>
  <c r="O2447" i="12" s="1"/>
  <c r="P2447" i="12"/>
  <c r="Q2447" i="12"/>
  <c r="N2448" i="12"/>
  <c r="O2448" i="12" s="1"/>
  <c r="P2448" i="12"/>
  <c r="Q2448" i="12"/>
  <c r="N2449" i="12"/>
  <c r="O2449" i="12" s="1"/>
  <c r="P2449" i="12"/>
  <c r="Q2449" i="12"/>
  <c r="N2450" i="12"/>
  <c r="O2450" i="12" s="1"/>
  <c r="P2450" i="12"/>
  <c r="Q2450" i="12"/>
  <c r="N2451" i="12"/>
  <c r="O2451" i="12" s="1"/>
  <c r="P2451" i="12"/>
  <c r="Q2451" i="12"/>
  <c r="N2452" i="12"/>
  <c r="O2452" i="12" s="1"/>
  <c r="P2452" i="12"/>
  <c r="Q2452" i="12"/>
  <c r="N2453" i="12"/>
  <c r="O2453" i="12" s="1"/>
  <c r="P2453" i="12"/>
  <c r="Q2453" i="12"/>
  <c r="N2454" i="12"/>
  <c r="O2454" i="12" s="1"/>
  <c r="P2454" i="12"/>
  <c r="Q2454" i="12"/>
  <c r="N2455" i="12"/>
  <c r="O2455" i="12" s="1"/>
  <c r="P2455" i="12"/>
  <c r="Q2455" i="12"/>
  <c r="N2456" i="12"/>
  <c r="O2456" i="12" s="1"/>
  <c r="P2456" i="12"/>
  <c r="Q2456" i="12"/>
  <c r="N2457" i="12"/>
  <c r="O2457" i="12" s="1"/>
  <c r="P2457" i="12"/>
  <c r="Q2457" i="12"/>
  <c r="N2458" i="12"/>
  <c r="O2458" i="12" s="1"/>
  <c r="P2458" i="12"/>
  <c r="Q2458" i="12"/>
  <c r="N2459" i="12"/>
  <c r="O2459" i="12" s="1"/>
  <c r="P2459" i="12"/>
  <c r="Q2459" i="12"/>
  <c r="N2460" i="12"/>
  <c r="O2460" i="12" s="1"/>
  <c r="P2460" i="12"/>
  <c r="Q2460" i="12"/>
  <c r="N2461" i="12"/>
  <c r="O2461" i="12" s="1"/>
  <c r="P2461" i="12"/>
  <c r="Q2461" i="12"/>
  <c r="N2462" i="12"/>
  <c r="O2462" i="12" s="1"/>
  <c r="P2462" i="12"/>
  <c r="Q2462" i="12"/>
  <c r="N2463" i="12"/>
  <c r="O2463" i="12" s="1"/>
  <c r="P2463" i="12"/>
  <c r="Q2463" i="12"/>
  <c r="N2464" i="12"/>
  <c r="O2464" i="12" s="1"/>
  <c r="P2464" i="12"/>
  <c r="Q2464" i="12"/>
  <c r="N2465" i="12"/>
  <c r="O2465" i="12" s="1"/>
  <c r="P2465" i="12"/>
  <c r="Q2465" i="12"/>
  <c r="N2466" i="12"/>
  <c r="O2466" i="12" s="1"/>
  <c r="P2466" i="12"/>
  <c r="Q2466" i="12"/>
  <c r="N2467" i="12"/>
  <c r="O2467" i="12" s="1"/>
  <c r="P2467" i="12"/>
  <c r="Q2467" i="12"/>
  <c r="N2468" i="12"/>
  <c r="O2468" i="12" s="1"/>
  <c r="P2468" i="12"/>
  <c r="Q2468" i="12"/>
  <c r="N2469" i="12"/>
  <c r="O2469" i="12" s="1"/>
  <c r="P2469" i="12"/>
  <c r="Q2469" i="12"/>
  <c r="N2470" i="12"/>
  <c r="O2470" i="12" s="1"/>
  <c r="P2470" i="12"/>
  <c r="Q2470" i="12"/>
  <c r="N2471" i="12"/>
  <c r="O2471" i="12" s="1"/>
  <c r="P2471" i="12"/>
  <c r="Q2471" i="12"/>
  <c r="N2472" i="12"/>
  <c r="O2472" i="12" s="1"/>
  <c r="P2472" i="12"/>
  <c r="Q2472" i="12"/>
  <c r="N2473" i="12"/>
  <c r="O2473" i="12" s="1"/>
  <c r="P2473" i="12"/>
  <c r="Q2473" i="12"/>
  <c r="N2474" i="12"/>
  <c r="O2474" i="12" s="1"/>
  <c r="P2474" i="12"/>
  <c r="Q2474" i="12"/>
  <c r="N2475" i="12"/>
  <c r="O2475" i="12" s="1"/>
  <c r="P2475" i="12"/>
  <c r="Q2475" i="12"/>
  <c r="N2476" i="12"/>
  <c r="O2476" i="12" s="1"/>
  <c r="P2476" i="12"/>
  <c r="Q2476" i="12"/>
  <c r="N2477" i="12"/>
  <c r="O2477" i="12" s="1"/>
  <c r="P2477" i="12"/>
  <c r="Q2477" i="12"/>
  <c r="N2478" i="12"/>
  <c r="O2478" i="12" s="1"/>
  <c r="P2478" i="12"/>
  <c r="Q2478" i="12"/>
  <c r="N2479" i="12"/>
  <c r="O2479" i="12" s="1"/>
  <c r="P2479" i="12"/>
  <c r="Q2479" i="12"/>
  <c r="N2480" i="12"/>
  <c r="O2480" i="12" s="1"/>
  <c r="P2480" i="12"/>
  <c r="Q2480" i="12"/>
  <c r="N2481" i="12"/>
  <c r="O2481" i="12" s="1"/>
  <c r="P2481" i="12"/>
  <c r="Q2481" i="12"/>
  <c r="N2482" i="12"/>
  <c r="O2482" i="12" s="1"/>
  <c r="P2482" i="12"/>
  <c r="Q2482" i="12"/>
  <c r="N2483" i="12"/>
  <c r="O2483" i="12" s="1"/>
  <c r="P2483" i="12"/>
  <c r="Q2483" i="12"/>
  <c r="N2484" i="12"/>
  <c r="O2484" i="12" s="1"/>
  <c r="P2484" i="12"/>
  <c r="Q2484" i="12"/>
  <c r="N2485" i="12"/>
  <c r="O2485" i="12" s="1"/>
  <c r="P2485" i="12"/>
  <c r="Q2485" i="12"/>
  <c r="N2486" i="12"/>
  <c r="O2486" i="12" s="1"/>
  <c r="P2486" i="12"/>
  <c r="Q2486" i="12"/>
  <c r="N2487" i="12"/>
  <c r="O2487" i="12" s="1"/>
  <c r="P2487" i="12"/>
  <c r="Q2487" i="12"/>
  <c r="N2488" i="12"/>
  <c r="O2488" i="12" s="1"/>
  <c r="P2488" i="12"/>
  <c r="Q2488" i="12"/>
  <c r="N2489" i="12"/>
  <c r="O2489" i="12" s="1"/>
  <c r="P2489" i="12"/>
  <c r="Q2489" i="12"/>
  <c r="N2490" i="12"/>
  <c r="O2490" i="12" s="1"/>
  <c r="P2490" i="12"/>
  <c r="Q2490" i="12"/>
  <c r="N2491" i="12"/>
  <c r="O2491" i="12" s="1"/>
  <c r="P2491" i="12"/>
  <c r="Q2491" i="12"/>
  <c r="N2492" i="12"/>
  <c r="O2492" i="12" s="1"/>
  <c r="P2492" i="12"/>
  <c r="Q2492" i="12"/>
  <c r="N2493" i="12"/>
  <c r="O2493" i="12" s="1"/>
  <c r="P2493" i="12"/>
  <c r="Q2493" i="12"/>
  <c r="N2494" i="12"/>
  <c r="O2494" i="12" s="1"/>
  <c r="P2494" i="12"/>
  <c r="Q2494" i="12"/>
  <c r="N2495" i="12"/>
  <c r="O2495" i="12" s="1"/>
  <c r="P2495" i="12"/>
  <c r="Q2495" i="12"/>
  <c r="N2496" i="12"/>
  <c r="O2496" i="12" s="1"/>
  <c r="P2496" i="12"/>
  <c r="Q2496" i="12"/>
  <c r="N2497" i="12"/>
  <c r="O2497" i="12" s="1"/>
  <c r="P2497" i="12"/>
  <c r="Q2497" i="12"/>
  <c r="N2498" i="12"/>
  <c r="O2498" i="12" s="1"/>
  <c r="P2498" i="12"/>
  <c r="Q2498" i="12"/>
  <c r="N2499" i="12"/>
  <c r="O2499" i="12" s="1"/>
  <c r="P2499" i="12"/>
  <c r="Q2499" i="12"/>
  <c r="N2500" i="12"/>
  <c r="O2500" i="12" s="1"/>
  <c r="P2500" i="12"/>
  <c r="Q2500" i="12"/>
  <c r="N2501" i="12"/>
  <c r="O2501" i="12" s="1"/>
  <c r="P2501" i="12"/>
  <c r="Q2501" i="12"/>
  <c r="N2502" i="12"/>
  <c r="O2502" i="12" s="1"/>
  <c r="P2502" i="12"/>
  <c r="Q2502" i="12"/>
  <c r="N2503" i="12"/>
  <c r="O2503" i="12" s="1"/>
  <c r="P2503" i="12"/>
  <c r="Q2503" i="12"/>
  <c r="N2504" i="12"/>
  <c r="O2504" i="12" s="1"/>
  <c r="P2504" i="12"/>
  <c r="Q2504" i="12"/>
  <c r="N2505" i="12"/>
  <c r="O2505" i="12" s="1"/>
  <c r="P2505" i="12"/>
  <c r="Q2505" i="12"/>
  <c r="N2506" i="12"/>
  <c r="O2506" i="12" s="1"/>
  <c r="P2506" i="12"/>
  <c r="Q2506" i="12"/>
  <c r="N2507" i="12"/>
  <c r="O2507" i="12" s="1"/>
  <c r="P2507" i="12"/>
  <c r="Q2507" i="12"/>
  <c r="N2508" i="12"/>
  <c r="O2508" i="12" s="1"/>
  <c r="P2508" i="12"/>
  <c r="Q2508" i="12"/>
  <c r="N2509" i="12"/>
  <c r="O2509" i="12" s="1"/>
  <c r="P2509" i="12"/>
  <c r="Q2509" i="12"/>
  <c r="N2510" i="12"/>
  <c r="O2510" i="12" s="1"/>
  <c r="P2510" i="12"/>
  <c r="Q2510" i="12"/>
  <c r="N2511" i="12"/>
  <c r="O2511" i="12" s="1"/>
  <c r="P2511" i="12"/>
  <c r="Q2511" i="12"/>
  <c r="N2512" i="12"/>
  <c r="O2512" i="12" s="1"/>
  <c r="P2512" i="12"/>
  <c r="Q2512" i="12"/>
  <c r="N2513" i="12"/>
  <c r="O2513" i="12" s="1"/>
  <c r="P2513" i="12"/>
  <c r="Q2513" i="12"/>
  <c r="N2514" i="12"/>
  <c r="O2514" i="12" s="1"/>
  <c r="P2514" i="12"/>
  <c r="Q2514" i="12"/>
  <c r="N2515" i="12"/>
  <c r="O2515" i="12" s="1"/>
  <c r="P2515" i="12"/>
  <c r="Q2515" i="12"/>
  <c r="N2516" i="12"/>
  <c r="O2516" i="12" s="1"/>
  <c r="P2516" i="12"/>
  <c r="Q2516" i="12"/>
  <c r="N2517" i="12"/>
  <c r="O2517" i="12" s="1"/>
  <c r="P2517" i="12"/>
  <c r="Q2517" i="12"/>
  <c r="N2518" i="12"/>
  <c r="O2518" i="12" s="1"/>
  <c r="P2518" i="12"/>
  <c r="Q2518" i="12"/>
  <c r="N2519" i="12"/>
  <c r="O2519" i="12" s="1"/>
  <c r="P2519" i="12"/>
  <c r="Q2519" i="12"/>
  <c r="N2520" i="12"/>
  <c r="O2520" i="12" s="1"/>
  <c r="P2520" i="12"/>
  <c r="Q2520" i="12"/>
  <c r="N2521" i="12"/>
  <c r="O2521" i="12" s="1"/>
  <c r="P2521" i="12"/>
  <c r="Q2521" i="12"/>
  <c r="N2522" i="12"/>
  <c r="O2522" i="12" s="1"/>
  <c r="P2522" i="12"/>
  <c r="Q2522" i="12"/>
  <c r="N2523" i="12"/>
  <c r="O2523" i="12" s="1"/>
  <c r="P2523" i="12"/>
  <c r="Q2523" i="12"/>
  <c r="N2524" i="12"/>
  <c r="O2524" i="12" s="1"/>
  <c r="P2524" i="12"/>
  <c r="Q2524" i="12"/>
  <c r="N2525" i="12"/>
  <c r="O2525" i="12" s="1"/>
  <c r="P2525" i="12"/>
  <c r="Q2525" i="12"/>
  <c r="N2526" i="12"/>
  <c r="O2526" i="12" s="1"/>
  <c r="P2526" i="12"/>
  <c r="Q2526" i="12"/>
  <c r="N2527" i="12"/>
  <c r="O2527" i="12" s="1"/>
  <c r="P2527" i="12"/>
  <c r="Q2527" i="12"/>
  <c r="N2528" i="12"/>
  <c r="O2528" i="12" s="1"/>
  <c r="P2528" i="12"/>
  <c r="Q2528" i="12"/>
  <c r="N2529" i="12"/>
  <c r="O2529" i="12" s="1"/>
  <c r="P2529" i="12"/>
  <c r="Q2529" i="12"/>
  <c r="N2530" i="12"/>
  <c r="O2530" i="12" s="1"/>
  <c r="P2530" i="12"/>
  <c r="Q2530" i="12"/>
  <c r="N2531" i="12"/>
  <c r="O2531" i="12" s="1"/>
  <c r="P2531" i="12"/>
  <c r="Q2531" i="12"/>
  <c r="N2532" i="12"/>
  <c r="O2532" i="12" s="1"/>
  <c r="P2532" i="12"/>
  <c r="Q2532" i="12"/>
  <c r="N2533" i="12"/>
  <c r="O2533" i="12" s="1"/>
  <c r="P2533" i="12"/>
  <c r="Q2533" i="12"/>
  <c r="N2534" i="12"/>
  <c r="O2534" i="12" s="1"/>
  <c r="P2534" i="12"/>
  <c r="Q2534" i="12"/>
  <c r="N2535" i="12"/>
  <c r="O2535" i="12" s="1"/>
  <c r="P2535" i="12"/>
  <c r="Q2535" i="12"/>
  <c r="N2536" i="12"/>
  <c r="O2536" i="12" s="1"/>
  <c r="P2536" i="12"/>
  <c r="Q2536" i="12"/>
  <c r="N2537" i="12"/>
  <c r="O2537" i="12" s="1"/>
  <c r="P2537" i="12"/>
  <c r="Q2537" i="12"/>
  <c r="N2538" i="12"/>
  <c r="O2538" i="12" s="1"/>
  <c r="P2538" i="12"/>
  <c r="Q2538" i="12"/>
  <c r="N2539" i="12"/>
  <c r="O2539" i="12" s="1"/>
  <c r="P2539" i="12"/>
  <c r="Q2539" i="12"/>
  <c r="N2540" i="12"/>
  <c r="O2540" i="12" s="1"/>
  <c r="P2540" i="12"/>
  <c r="Q2540" i="12"/>
  <c r="N2541" i="12"/>
  <c r="O2541" i="12" s="1"/>
  <c r="P2541" i="12"/>
  <c r="Q2541" i="12"/>
  <c r="N2542" i="12"/>
  <c r="O2542" i="12" s="1"/>
  <c r="P2542" i="12"/>
  <c r="Q2542" i="12"/>
  <c r="N2543" i="12"/>
  <c r="O2543" i="12" s="1"/>
  <c r="P2543" i="12"/>
  <c r="Q2543" i="12"/>
  <c r="N2544" i="12"/>
  <c r="O2544" i="12" s="1"/>
  <c r="P2544" i="12"/>
  <c r="Q2544" i="12"/>
  <c r="N2545" i="12"/>
  <c r="O2545" i="12" s="1"/>
  <c r="P2545" i="12"/>
  <c r="Q2545" i="12"/>
  <c r="N2546" i="12"/>
  <c r="O2546" i="12" s="1"/>
  <c r="P2546" i="12"/>
  <c r="Q2546" i="12"/>
  <c r="N2547" i="12"/>
  <c r="O2547" i="12" s="1"/>
  <c r="P2547" i="12"/>
  <c r="Q2547" i="12"/>
  <c r="N2548" i="12"/>
  <c r="O2548" i="12" s="1"/>
  <c r="P2548" i="12"/>
  <c r="Q2548" i="12"/>
  <c r="N2549" i="12"/>
  <c r="O2549" i="12" s="1"/>
  <c r="P2549" i="12"/>
  <c r="Q2549" i="12"/>
  <c r="N2550" i="12"/>
  <c r="O2550" i="12" s="1"/>
  <c r="P2550" i="12"/>
  <c r="Q2550" i="12"/>
  <c r="N2551" i="12"/>
  <c r="O2551" i="12" s="1"/>
  <c r="P2551" i="12"/>
  <c r="Q2551" i="12"/>
  <c r="N2552" i="12"/>
  <c r="O2552" i="12" s="1"/>
  <c r="P2552" i="12"/>
  <c r="Q2552" i="12"/>
  <c r="N2553" i="12"/>
  <c r="O2553" i="12" s="1"/>
  <c r="P2553" i="12"/>
  <c r="Q2553" i="12"/>
  <c r="N2554" i="12"/>
  <c r="O2554" i="12" s="1"/>
  <c r="P2554" i="12"/>
  <c r="Q2554" i="12"/>
  <c r="N2555" i="12"/>
  <c r="O2555" i="12" s="1"/>
  <c r="P2555" i="12"/>
  <c r="Q2555" i="12"/>
  <c r="N2556" i="12"/>
  <c r="O2556" i="12" s="1"/>
  <c r="P2556" i="12"/>
  <c r="Q2556" i="12"/>
  <c r="N2557" i="12"/>
  <c r="O2557" i="12" s="1"/>
  <c r="P2557" i="12"/>
  <c r="Q2557" i="12"/>
  <c r="N2558" i="12"/>
  <c r="O2558" i="12" s="1"/>
  <c r="P2558" i="12"/>
  <c r="Q2558" i="12"/>
  <c r="N2559" i="12"/>
  <c r="O2559" i="12" s="1"/>
  <c r="P2559" i="12"/>
  <c r="Q2559" i="12"/>
  <c r="N2560" i="12"/>
  <c r="O2560" i="12" s="1"/>
  <c r="P2560" i="12"/>
  <c r="Q2560" i="12"/>
  <c r="N2561" i="12"/>
  <c r="O2561" i="12" s="1"/>
  <c r="P2561" i="12"/>
  <c r="Q2561" i="12"/>
  <c r="N2562" i="12"/>
  <c r="O2562" i="12" s="1"/>
  <c r="P2562" i="12"/>
  <c r="Q2562" i="12"/>
  <c r="N2563" i="12"/>
  <c r="O2563" i="12" s="1"/>
  <c r="P2563" i="12"/>
  <c r="Q2563" i="12"/>
  <c r="N2564" i="12"/>
  <c r="O2564" i="12" s="1"/>
  <c r="P2564" i="12"/>
  <c r="Q2564" i="12"/>
  <c r="N2565" i="12"/>
  <c r="O2565" i="12" s="1"/>
  <c r="P2565" i="12"/>
  <c r="Q2565" i="12"/>
  <c r="N2566" i="12"/>
  <c r="O2566" i="12" s="1"/>
  <c r="P2566" i="12"/>
  <c r="Q2566" i="12"/>
  <c r="N2567" i="12"/>
  <c r="O2567" i="12" s="1"/>
  <c r="P2567" i="12"/>
  <c r="Q2567" i="12"/>
  <c r="N2568" i="12"/>
  <c r="O2568" i="12" s="1"/>
  <c r="P2568" i="12"/>
  <c r="Q2568" i="12"/>
  <c r="N2569" i="12"/>
  <c r="O2569" i="12" s="1"/>
  <c r="P2569" i="12"/>
  <c r="Q2569" i="12"/>
  <c r="N2570" i="12"/>
  <c r="O2570" i="12" s="1"/>
  <c r="P2570" i="12"/>
  <c r="Q2570" i="12"/>
  <c r="N2571" i="12"/>
  <c r="O2571" i="12" s="1"/>
  <c r="P2571" i="12"/>
  <c r="Q2571" i="12"/>
  <c r="N2572" i="12"/>
  <c r="O2572" i="12" s="1"/>
  <c r="P2572" i="12"/>
  <c r="Q2572" i="12"/>
  <c r="N2573" i="12"/>
  <c r="O2573" i="12" s="1"/>
  <c r="P2573" i="12"/>
  <c r="Q2573" i="12"/>
  <c r="N2574" i="12"/>
  <c r="O2574" i="12" s="1"/>
  <c r="P2574" i="12"/>
  <c r="Q2574" i="12"/>
  <c r="N2575" i="12"/>
  <c r="O2575" i="12" s="1"/>
  <c r="P2575" i="12"/>
  <c r="Q2575" i="12"/>
  <c r="N2576" i="12"/>
  <c r="O2576" i="12" s="1"/>
  <c r="P2576" i="12"/>
  <c r="Q2576" i="12"/>
  <c r="N2577" i="12"/>
  <c r="O2577" i="12" s="1"/>
  <c r="P2577" i="12"/>
  <c r="Q2577" i="12"/>
  <c r="N2578" i="12"/>
  <c r="O2578" i="12" s="1"/>
  <c r="P2578" i="12"/>
  <c r="Q2578" i="12"/>
  <c r="N2579" i="12"/>
  <c r="O2579" i="12" s="1"/>
  <c r="P2579" i="12"/>
  <c r="Q2579" i="12"/>
  <c r="N2580" i="12"/>
  <c r="O2580" i="12" s="1"/>
  <c r="P2580" i="12"/>
  <c r="Q2580" i="12"/>
  <c r="N2581" i="12"/>
  <c r="O2581" i="12" s="1"/>
  <c r="P2581" i="12"/>
  <c r="Q2581" i="12"/>
  <c r="N2582" i="12"/>
  <c r="O2582" i="12" s="1"/>
  <c r="P2582" i="12"/>
  <c r="Q2582" i="12"/>
  <c r="N2583" i="12"/>
  <c r="O2583" i="12" s="1"/>
  <c r="P2583" i="12"/>
  <c r="Q2583" i="12"/>
  <c r="N2584" i="12"/>
  <c r="O2584" i="12" s="1"/>
  <c r="P2584" i="12"/>
  <c r="Q2584" i="12"/>
  <c r="N2585" i="12"/>
  <c r="O2585" i="12" s="1"/>
  <c r="P2585" i="12"/>
  <c r="Q2585" i="12"/>
  <c r="N2586" i="12"/>
  <c r="O2586" i="12" s="1"/>
  <c r="P2586" i="12"/>
  <c r="Q2586" i="12"/>
  <c r="N2587" i="12"/>
  <c r="O2587" i="12" s="1"/>
  <c r="P2587" i="12"/>
  <c r="Q2587" i="12"/>
  <c r="N2588" i="12"/>
  <c r="O2588" i="12" s="1"/>
  <c r="P2588" i="12"/>
  <c r="Q2588" i="12"/>
  <c r="N2589" i="12"/>
  <c r="O2589" i="12" s="1"/>
  <c r="P2589" i="12"/>
  <c r="Q2589" i="12"/>
  <c r="N2590" i="12"/>
  <c r="O2590" i="12" s="1"/>
  <c r="P2590" i="12"/>
  <c r="Q2590" i="12"/>
  <c r="N2591" i="12"/>
  <c r="O2591" i="12" s="1"/>
  <c r="P2591" i="12"/>
  <c r="Q2591" i="12"/>
  <c r="N2592" i="12"/>
  <c r="O2592" i="12" s="1"/>
  <c r="P2592" i="12"/>
  <c r="Q2592" i="12"/>
  <c r="N2593" i="12"/>
  <c r="O2593" i="12" s="1"/>
  <c r="P2593" i="12"/>
  <c r="Q2593" i="12"/>
  <c r="N2594" i="12"/>
  <c r="O2594" i="12" s="1"/>
  <c r="P2594" i="12"/>
  <c r="Q2594" i="12"/>
  <c r="N2595" i="12"/>
  <c r="O2595" i="12" s="1"/>
  <c r="P2595" i="12"/>
  <c r="Q2595" i="12"/>
  <c r="N2596" i="12"/>
  <c r="O2596" i="12" s="1"/>
  <c r="P2596" i="12"/>
  <c r="Q2596" i="12"/>
  <c r="N2597" i="12"/>
  <c r="O2597" i="12" s="1"/>
  <c r="P2597" i="12"/>
  <c r="Q2597" i="12"/>
  <c r="N2598" i="12"/>
  <c r="O2598" i="12" s="1"/>
  <c r="P2598" i="12"/>
  <c r="Q2598" i="12"/>
  <c r="N2599" i="12"/>
  <c r="O2599" i="12" s="1"/>
  <c r="P2599" i="12"/>
  <c r="Q2599" i="12"/>
  <c r="N2600" i="12"/>
  <c r="O2600" i="12" s="1"/>
  <c r="P2600" i="12"/>
  <c r="Q2600" i="12"/>
  <c r="N2601" i="12"/>
  <c r="O2601" i="12" s="1"/>
  <c r="P2601" i="12"/>
  <c r="Q2601" i="12"/>
  <c r="N2602" i="12"/>
  <c r="O2602" i="12" s="1"/>
  <c r="P2602" i="12"/>
  <c r="Q2602" i="12"/>
  <c r="N2603" i="12"/>
  <c r="O2603" i="12" s="1"/>
  <c r="P2603" i="12"/>
  <c r="Q2603" i="12"/>
  <c r="N2604" i="12"/>
  <c r="O2604" i="12" s="1"/>
  <c r="P2604" i="12"/>
  <c r="Q2604" i="12"/>
  <c r="N2605" i="12"/>
  <c r="O2605" i="12" s="1"/>
  <c r="P2605" i="12"/>
  <c r="Q2605" i="12"/>
  <c r="N2606" i="12"/>
  <c r="O2606" i="12" s="1"/>
  <c r="P2606" i="12"/>
  <c r="Q2606" i="12"/>
  <c r="N2607" i="12"/>
  <c r="O2607" i="12" s="1"/>
  <c r="P2607" i="12"/>
  <c r="Q2607" i="12"/>
  <c r="N2608" i="12"/>
  <c r="O2608" i="12" s="1"/>
  <c r="P2608" i="12"/>
  <c r="Q2608" i="12"/>
  <c r="N2609" i="12"/>
  <c r="O2609" i="12" s="1"/>
  <c r="P2609" i="12"/>
  <c r="Q2609" i="12"/>
  <c r="N2610" i="12"/>
  <c r="O2610" i="12" s="1"/>
  <c r="P2610" i="12"/>
  <c r="Q2610" i="12"/>
  <c r="N2611" i="12"/>
  <c r="O2611" i="12" s="1"/>
  <c r="P2611" i="12"/>
  <c r="Q2611" i="12"/>
  <c r="N2612" i="12"/>
  <c r="O2612" i="12" s="1"/>
  <c r="P2612" i="12"/>
  <c r="Q2612" i="12"/>
  <c r="N2613" i="12"/>
  <c r="O2613" i="12" s="1"/>
  <c r="P2613" i="12"/>
  <c r="Q2613" i="12"/>
  <c r="N2614" i="12"/>
  <c r="O2614" i="12" s="1"/>
  <c r="P2614" i="12"/>
  <c r="Q2614" i="12"/>
  <c r="N2615" i="12"/>
  <c r="O2615" i="12" s="1"/>
  <c r="P2615" i="12"/>
  <c r="Q2615" i="12"/>
  <c r="N2616" i="12"/>
  <c r="O2616" i="12" s="1"/>
  <c r="P2616" i="12"/>
  <c r="Q2616" i="12"/>
  <c r="N2617" i="12"/>
  <c r="O2617" i="12" s="1"/>
  <c r="P2617" i="12"/>
  <c r="Q2617" i="12"/>
  <c r="N2618" i="12"/>
  <c r="O2618" i="12" s="1"/>
  <c r="P2618" i="12"/>
  <c r="Q2618" i="12"/>
  <c r="N2619" i="12"/>
  <c r="O2619" i="12" s="1"/>
  <c r="P2619" i="12"/>
  <c r="Q2619" i="12"/>
  <c r="N2620" i="12"/>
  <c r="O2620" i="12" s="1"/>
  <c r="P2620" i="12"/>
  <c r="Q2620" i="12"/>
  <c r="N2621" i="12"/>
  <c r="O2621" i="12" s="1"/>
  <c r="P2621" i="12"/>
  <c r="Q2621" i="12"/>
  <c r="N2622" i="12"/>
  <c r="O2622" i="12" s="1"/>
  <c r="P2622" i="12"/>
  <c r="Q2622" i="12"/>
  <c r="N2623" i="12"/>
  <c r="O2623" i="12" s="1"/>
  <c r="P2623" i="12"/>
  <c r="Q2623" i="12"/>
  <c r="N2624" i="12"/>
  <c r="O2624" i="12" s="1"/>
  <c r="P2624" i="12"/>
  <c r="Q2624" i="12"/>
  <c r="N2625" i="12"/>
  <c r="O2625" i="12" s="1"/>
  <c r="P2625" i="12"/>
  <c r="Q2625" i="12"/>
  <c r="N2626" i="12"/>
  <c r="O2626" i="12" s="1"/>
  <c r="P2626" i="12"/>
  <c r="Q2626" i="12"/>
  <c r="N2627" i="12"/>
  <c r="O2627" i="12" s="1"/>
  <c r="P2627" i="12"/>
  <c r="Q2627" i="12"/>
  <c r="N2628" i="12"/>
  <c r="O2628" i="12" s="1"/>
  <c r="P2628" i="12"/>
  <c r="Q2628" i="12"/>
  <c r="N2629" i="12"/>
  <c r="O2629" i="12" s="1"/>
  <c r="P2629" i="12"/>
  <c r="Q2629" i="12"/>
  <c r="N2630" i="12"/>
  <c r="O2630" i="12" s="1"/>
  <c r="P2630" i="12"/>
  <c r="Q2630" i="12"/>
  <c r="N2631" i="12"/>
  <c r="O2631" i="12" s="1"/>
  <c r="P2631" i="12"/>
  <c r="Q2631" i="12"/>
  <c r="N2632" i="12"/>
  <c r="O2632" i="12" s="1"/>
  <c r="P2632" i="12"/>
  <c r="Q2632" i="12"/>
  <c r="N2633" i="12"/>
  <c r="O2633" i="12" s="1"/>
  <c r="P2633" i="12"/>
  <c r="Q2633" i="12"/>
  <c r="N2634" i="12"/>
  <c r="O2634" i="12" s="1"/>
  <c r="P2634" i="12"/>
  <c r="Q2634" i="12"/>
  <c r="N2635" i="12"/>
  <c r="O2635" i="12" s="1"/>
  <c r="P2635" i="12"/>
  <c r="Q2635" i="12"/>
  <c r="N2636" i="12"/>
  <c r="O2636" i="12" s="1"/>
  <c r="P2636" i="12"/>
  <c r="Q2636" i="12"/>
  <c r="N2637" i="12"/>
  <c r="O2637" i="12" s="1"/>
  <c r="P2637" i="12"/>
  <c r="Q2637" i="12"/>
  <c r="N2638" i="12"/>
  <c r="O2638" i="12" s="1"/>
  <c r="P2638" i="12"/>
  <c r="Q2638" i="12"/>
  <c r="N2639" i="12"/>
  <c r="O2639" i="12" s="1"/>
  <c r="P2639" i="12"/>
  <c r="Q2639" i="12"/>
  <c r="N2640" i="12"/>
  <c r="O2640" i="12" s="1"/>
  <c r="P2640" i="12"/>
  <c r="Q2640" i="12"/>
  <c r="N2641" i="12"/>
  <c r="O2641" i="12" s="1"/>
  <c r="P2641" i="12"/>
  <c r="Q2641" i="12"/>
  <c r="N2642" i="12"/>
  <c r="O2642" i="12" s="1"/>
  <c r="P2642" i="12"/>
  <c r="Q2642" i="12"/>
  <c r="N2643" i="12"/>
  <c r="O2643" i="12" s="1"/>
  <c r="P2643" i="12"/>
  <c r="Q2643" i="12"/>
  <c r="N2644" i="12"/>
  <c r="O2644" i="12" s="1"/>
  <c r="P2644" i="12"/>
  <c r="Q2644" i="12"/>
  <c r="N2645" i="12"/>
  <c r="O2645" i="12" s="1"/>
  <c r="P2645" i="12"/>
  <c r="Q2645" i="12"/>
  <c r="N2646" i="12"/>
  <c r="O2646" i="12" s="1"/>
  <c r="P2646" i="12"/>
  <c r="Q2646" i="12"/>
  <c r="N2647" i="12"/>
  <c r="O2647" i="12" s="1"/>
  <c r="P2647" i="12"/>
  <c r="Q2647" i="12"/>
  <c r="N2648" i="12"/>
  <c r="O2648" i="12" s="1"/>
  <c r="P2648" i="12"/>
  <c r="Q2648" i="12"/>
  <c r="N2649" i="12"/>
  <c r="O2649" i="12" s="1"/>
  <c r="P2649" i="12"/>
  <c r="Q2649" i="12"/>
  <c r="N2650" i="12"/>
  <c r="O2650" i="12" s="1"/>
  <c r="P2650" i="12"/>
  <c r="Q2650" i="12"/>
  <c r="N2651" i="12"/>
  <c r="O2651" i="12" s="1"/>
  <c r="P2651" i="12"/>
  <c r="Q2651" i="12"/>
  <c r="N2652" i="12"/>
  <c r="O2652" i="12" s="1"/>
  <c r="P2652" i="12"/>
  <c r="Q2652" i="12"/>
  <c r="N2653" i="12"/>
  <c r="O2653" i="12" s="1"/>
  <c r="P2653" i="12"/>
  <c r="Q2653" i="12"/>
  <c r="N2654" i="12"/>
  <c r="O2654" i="12" s="1"/>
  <c r="P2654" i="12"/>
  <c r="Q2654" i="12"/>
  <c r="N2655" i="12"/>
  <c r="O2655" i="12" s="1"/>
  <c r="P2655" i="12"/>
  <c r="Q2655" i="12"/>
  <c r="N2656" i="12"/>
  <c r="O2656" i="12" s="1"/>
  <c r="P2656" i="12"/>
  <c r="Q2656" i="12"/>
  <c r="N2657" i="12"/>
  <c r="O2657" i="12" s="1"/>
  <c r="P2657" i="12"/>
  <c r="Q2657" i="12"/>
  <c r="N2658" i="12"/>
  <c r="O2658" i="12" s="1"/>
  <c r="P2658" i="12"/>
  <c r="Q2658" i="12"/>
  <c r="N2659" i="12"/>
  <c r="O2659" i="12" s="1"/>
  <c r="P2659" i="12"/>
  <c r="Q2659" i="12"/>
  <c r="N2660" i="12"/>
  <c r="O2660" i="12" s="1"/>
  <c r="P2660" i="12"/>
  <c r="Q2660" i="12"/>
  <c r="N2661" i="12"/>
  <c r="O2661" i="12" s="1"/>
  <c r="P2661" i="12"/>
  <c r="Q2661" i="12"/>
  <c r="N2662" i="12"/>
  <c r="O2662" i="12" s="1"/>
  <c r="P2662" i="12"/>
  <c r="Q2662" i="12"/>
  <c r="N2663" i="12"/>
  <c r="O2663" i="12" s="1"/>
  <c r="P2663" i="12"/>
  <c r="Q2663" i="12"/>
  <c r="N2664" i="12"/>
  <c r="O2664" i="12" s="1"/>
  <c r="P2664" i="12"/>
  <c r="Q2664" i="12"/>
  <c r="N2665" i="12"/>
  <c r="O2665" i="12" s="1"/>
  <c r="P2665" i="12"/>
  <c r="Q2665" i="12"/>
  <c r="N2666" i="12"/>
  <c r="O2666" i="12" s="1"/>
  <c r="P2666" i="12"/>
  <c r="Q2666" i="12"/>
  <c r="N2667" i="12"/>
  <c r="O2667" i="12" s="1"/>
  <c r="P2667" i="12"/>
  <c r="Q2667" i="12"/>
  <c r="N2668" i="12"/>
  <c r="O2668" i="12" s="1"/>
  <c r="P2668" i="12"/>
  <c r="Q2668" i="12"/>
  <c r="N2669" i="12"/>
  <c r="O2669" i="12" s="1"/>
  <c r="P2669" i="12"/>
  <c r="Q2669" i="12"/>
  <c r="N2670" i="12"/>
  <c r="O2670" i="12" s="1"/>
  <c r="P2670" i="12"/>
  <c r="Q2670" i="12"/>
  <c r="N2671" i="12"/>
  <c r="O2671" i="12" s="1"/>
  <c r="P2671" i="12"/>
  <c r="Q2671" i="12"/>
  <c r="N2672" i="12"/>
  <c r="O2672" i="12" s="1"/>
  <c r="P2672" i="12"/>
  <c r="Q2672" i="12"/>
  <c r="N2673" i="12"/>
  <c r="O2673" i="12" s="1"/>
  <c r="P2673" i="12"/>
  <c r="Q2673" i="12"/>
  <c r="N2674" i="12"/>
  <c r="O2674" i="12" s="1"/>
  <c r="P2674" i="12"/>
  <c r="Q2674" i="12"/>
  <c r="N2675" i="12"/>
  <c r="O2675" i="12" s="1"/>
  <c r="P2675" i="12"/>
  <c r="Q2675" i="12"/>
  <c r="N2676" i="12"/>
  <c r="O2676" i="12" s="1"/>
  <c r="P2676" i="12"/>
  <c r="Q2676" i="12"/>
  <c r="N2677" i="12"/>
  <c r="O2677" i="12" s="1"/>
  <c r="P2677" i="12"/>
  <c r="Q2677" i="12"/>
  <c r="N2678" i="12"/>
  <c r="O2678" i="12" s="1"/>
  <c r="P2678" i="12"/>
  <c r="Q2678" i="12"/>
  <c r="N2679" i="12"/>
  <c r="O2679" i="12" s="1"/>
  <c r="P2679" i="12"/>
  <c r="Q2679" i="12"/>
  <c r="N2680" i="12"/>
  <c r="O2680" i="12" s="1"/>
  <c r="P2680" i="12"/>
  <c r="Q2680" i="12"/>
  <c r="N2681" i="12"/>
  <c r="O2681" i="12" s="1"/>
  <c r="P2681" i="12"/>
  <c r="Q2681" i="12"/>
  <c r="N2682" i="12"/>
  <c r="O2682" i="12" s="1"/>
  <c r="P2682" i="12"/>
  <c r="Q2682" i="12"/>
  <c r="N2683" i="12"/>
  <c r="O2683" i="12" s="1"/>
  <c r="P2683" i="12"/>
  <c r="Q2683" i="12"/>
  <c r="N2684" i="12"/>
  <c r="O2684" i="12" s="1"/>
  <c r="P2684" i="12"/>
  <c r="Q2684" i="12"/>
  <c r="N2685" i="12"/>
  <c r="O2685" i="12" s="1"/>
  <c r="P2685" i="12"/>
  <c r="Q2685" i="12"/>
  <c r="N2686" i="12"/>
  <c r="O2686" i="12" s="1"/>
  <c r="P2686" i="12"/>
  <c r="Q2686" i="12"/>
  <c r="N2687" i="12"/>
  <c r="O2687" i="12" s="1"/>
  <c r="P2687" i="12"/>
  <c r="Q2687" i="12"/>
  <c r="N2688" i="12"/>
  <c r="O2688" i="12" s="1"/>
  <c r="P2688" i="12"/>
  <c r="Q2688" i="12"/>
  <c r="N2689" i="12"/>
  <c r="O2689" i="12" s="1"/>
  <c r="P2689" i="12"/>
  <c r="Q2689" i="12"/>
  <c r="N2690" i="12"/>
  <c r="O2690" i="12" s="1"/>
  <c r="P2690" i="12"/>
  <c r="Q2690" i="12"/>
  <c r="N2691" i="12"/>
  <c r="O2691" i="12" s="1"/>
  <c r="P2691" i="12"/>
  <c r="Q2691" i="12"/>
  <c r="N2692" i="12"/>
  <c r="O2692" i="12" s="1"/>
  <c r="P2692" i="12"/>
  <c r="Q2692" i="12"/>
  <c r="N2693" i="12"/>
  <c r="O2693" i="12" s="1"/>
  <c r="P2693" i="12"/>
  <c r="Q2693" i="12"/>
  <c r="N2694" i="12"/>
  <c r="O2694" i="12" s="1"/>
  <c r="P2694" i="12"/>
  <c r="Q2694" i="12"/>
  <c r="N2695" i="12"/>
  <c r="O2695" i="12" s="1"/>
  <c r="P2695" i="12"/>
  <c r="Q2695" i="12"/>
  <c r="N2696" i="12"/>
  <c r="O2696" i="12" s="1"/>
  <c r="P2696" i="12"/>
  <c r="Q2696" i="12"/>
  <c r="N2697" i="12"/>
  <c r="O2697" i="12" s="1"/>
  <c r="P2697" i="12"/>
  <c r="Q2697" i="12"/>
  <c r="N2698" i="12"/>
  <c r="O2698" i="12" s="1"/>
  <c r="P2698" i="12"/>
  <c r="Q2698" i="12"/>
  <c r="N2699" i="12"/>
  <c r="O2699" i="12" s="1"/>
  <c r="P2699" i="12"/>
  <c r="Q2699" i="12"/>
  <c r="N2700" i="12"/>
  <c r="O2700" i="12" s="1"/>
  <c r="P2700" i="12"/>
  <c r="Q2700" i="12"/>
  <c r="N2701" i="12"/>
  <c r="O2701" i="12" s="1"/>
  <c r="P2701" i="12"/>
  <c r="Q2701" i="12"/>
  <c r="N2702" i="12"/>
  <c r="O2702" i="12" s="1"/>
  <c r="P2702" i="12"/>
  <c r="Q2702" i="12"/>
  <c r="N2703" i="12"/>
  <c r="O2703" i="12" s="1"/>
  <c r="P2703" i="12"/>
  <c r="Q2703" i="12"/>
  <c r="N2704" i="12"/>
  <c r="O2704" i="12" s="1"/>
  <c r="P2704" i="12"/>
  <c r="Q2704" i="12"/>
  <c r="N2705" i="12"/>
  <c r="O2705" i="12" s="1"/>
  <c r="P2705" i="12"/>
  <c r="Q2705" i="12"/>
  <c r="N2706" i="12"/>
  <c r="O2706" i="12" s="1"/>
  <c r="P2706" i="12"/>
  <c r="Q2706" i="12"/>
  <c r="N2707" i="12"/>
  <c r="O2707" i="12" s="1"/>
  <c r="P2707" i="12"/>
  <c r="Q2707" i="12"/>
  <c r="N2708" i="12"/>
  <c r="O2708" i="12" s="1"/>
  <c r="P2708" i="12"/>
  <c r="Q2708" i="12"/>
  <c r="N2709" i="12"/>
  <c r="O2709" i="12" s="1"/>
  <c r="P2709" i="12"/>
  <c r="Q2709" i="12"/>
  <c r="N2710" i="12"/>
  <c r="O2710" i="12" s="1"/>
  <c r="P2710" i="12"/>
  <c r="Q2710" i="12"/>
  <c r="N2711" i="12"/>
  <c r="O2711" i="12" s="1"/>
  <c r="P2711" i="12"/>
  <c r="Q2711" i="12"/>
  <c r="N2712" i="12"/>
  <c r="O2712" i="12" s="1"/>
  <c r="P2712" i="12"/>
  <c r="Q2712" i="12"/>
  <c r="N2713" i="12"/>
  <c r="O2713" i="12" s="1"/>
  <c r="P2713" i="12"/>
  <c r="Q2713" i="12"/>
  <c r="N2714" i="12"/>
  <c r="O2714" i="12" s="1"/>
  <c r="P2714" i="12"/>
  <c r="Q2714" i="12"/>
  <c r="N2715" i="12"/>
  <c r="O2715" i="12" s="1"/>
  <c r="P2715" i="12"/>
  <c r="Q2715" i="12"/>
  <c r="N2716" i="12"/>
  <c r="O2716" i="12" s="1"/>
  <c r="P2716" i="12"/>
  <c r="Q2716" i="12"/>
  <c r="N2717" i="12"/>
  <c r="O2717" i="12" s="1"/>
  <c r="P2717" i="12"/>
  <c r="Q2717" i="12"/>
  <c r="N2718" i="12"/>
  <c r="O2718" i="12" s="1"/>
  <c r="P2718" i="12"/>
  <c r="Q2718" i="12"/>
  <c r="N2719" i="12"/>
  <c r="O2719" i="12" s="1"/>
  <c r="P2719" i="12"/>
  <c r="Q2719" i="12"/>
  <c r="N2720" i="12"/>
  <c r="O2720" i="12" s="1"/>
  <c r="P2720" i="12"/>
  <c r="Q2720" i="12"/>
  <c r="N2721" i="12"/>
  <c r="O2721" i="12" s="1"/>
  <c r="P2721" i="12"/>
  <c r="Q2721" i="12"/>
  <c r="N2722" i="12"/>
  <c r="O2722" i="12" s="1"/>
  <c r="P2722" i="12"/>
  <c r="Q2722" i="12"/>
  <c r="N2723" i="12"/>
  <c r="O2723" i="12" s="1"/>
  <c r="P2723" i="12"/>
  <c r="Q2723" i="12"/>
  <c r="N2724" i="12"/>
  <c r="O2724" i="12" s="1"/>
  <c r="P2724" i="12"/>
  <c r="Q2724" i="12"/>
  <c r="N2725" i="12"/>
  <c r="O2725" i="12" s="1"/>
  <c r="P2725" i="12"/>
  <c r="Q2725" i="12"/>
  <c r="N2726" i="12"/>
  <c r="O2726" i="12" s="1"/>
  <c r="P2726" i="12"/>
  <c r="Q2726" i="12"/>
  <c r="N2727" i="12"/>
  <c r="O2727" i="12" s="1"/>
  <c r="P2727" i="12"/>
  <c r="Q2727" i="12"/>
  <c r="N2728" i="12"/>
  <c r="O2728" i="12" s="1"/>
  <c r="P2728" i="12"/>
  <c r="Q2728" i="12"/>
  <c r="N2729" i="12"/>
  <c r="O2729" i="12" s="1"/>
  <c r="P2729" i="12"/>
  <c r="Q2729" i="12"/>
  <c r="N2730" i="12"/>
  <c r="O2730" i="12" s="1"/>
  <c r="P2730" i="12"/>
  <c r="Q2730" i="12"/>
  <c r="N2731" i="12"/>
  <c r="O2731" i="12" s="1"/>
  <c r="P2731" i="12"/>
  <c r="Q2731" i="12"/>
  <c r="N2732" i="12"/>
  <c r="O2732" i="12" s="1"/>
  <c r="P2732" i="12"/>
  <c r="Q2732" i="12"/>
  <c r="N2733" i="12"/>
  <c r="O2733" i="12" s="1"/>
  <c r="P2733" i="12"/>
  <c r="Q2733" i="12"/>
  <c r="N2734" i="12"/>
  <c r="O2734" i="12" s="1"/>
  <c r="P2734" i="12"/>
  <c r="Q2734" i="12"/>
  <c r="N2735" i="12"/>
  <c r="O2735" i="12" s="1"/>
  <c r="P2735" i="12"/>
  <c r="Q2735" i="12"/>
  <c r="N2736" i="12"/>
  <c r="O2736" i="12" s="1"/>
  <c r="P2736" i="12"/>
  <c r="Q2736" i="12"/>
  <c r="N2737" i="12"/>
  <c r="O2737" i="12" s="1"/>
  <c r="P2737" i="12"/>
  <c r="Q2737" i="12"/>
  <c r="N2738" i="12"/>
  <c r="O2738" i="12" s="1"/>
  <c r="P2738" i="12"/>
  <c r="Q2738" i="12"/>
  <c r="N2739" i="12"/>
  <c r="O2739" i="12" s="1"/>
  <c r="P2739" i="12"/>
  <c r="Q2739" i="12"/>
  <c r="N2740" i="12"/>
  <c r="O2740" i="12" s="1"/>
  <c r="P2740" i="12"/>
  <c r="Q2740" i="12"/>
  <c r="N2741" i="12"/>
  <c r="O2741" i="12" s="1"/>
  <c r="P2741" i="12"/>
  <c r="Q2741" i="12"/>
  <c r="N2742" i="12"/>
  <c r="O2742" i="12" s="1"/>
  <c r="P2742" i="12"/>
  <c r="Q2742" i="12"/>
  <c r="N2743" i="12"/>
  <c r="O2743" i="12" s="1"/>
  <c r="P2743" i="12"/>
  <c r="Q2743" i="12"/>
  <c r="N2744" i="12"/>
  <c r="O2744" i="12" s="1"/>
  <c r="P2744" i="12"/>
  <c r="Q2744" i="12"/>
  <c r="N2745" i="12"/>
  <c r="O2745" i="12" s="1"/>
  <c r="P2745" i="12"/>
  <c r="Q2745" i="12"/>
  <c r="N2746" i="12"/>
  <c r="O2746" i="12" s="1"/>
  <c r="P2746" i="12"/>
  <c r="Q2746" i="12"/>
  <c r="N2747" i="12"/>
  <c r="O2747" i="12" s="1"/>
  <c r="P2747" i="12"/>
  <c r="Q2747" i="12"/>
  <c r="N2748" i="12"/>
  <c r="O2748" i="12" s="1"/>
  <c r="P2748" i="12"/>
  <c r="Q2748" i="12"/>
  <c r="N2749" i="12"/>
  <c r="O2749" i="12" s="1"/>
  <c r="P2749" i="12"/>
  <c r="Q2749" i="12"/>
  <c r="N2750" i="12"/>
  <c r="O2750" i="12" s="1"/>
  <c r="P2750" i="12"/>
  <c r="Q2750" i="12"/>
  <c r="N2751" i="12"/>
  <c r="O2751" i="12" s="1"/>
  <c r="P2751" i="12"/>
  <c r="Q2751" i="12"/>
  <c r="N2752" i="12"/>
  <c r="O2752" i="12" s="1"/>
  <c r="P2752" i="12"/>
  <c r="Q2752" i="12"/>
  <c r="N2753" i="12"/>
  <c r="O2753" i="12" s="1"/>
  <c r="P2753" i="12"/>
  <c r="Q2753" i="12"/>
  <c r="N2754" i="12"/>
  <c r="O2754" i="12" s="1"/>
  <c r="P2754" i="12"/>
  <c r="Q2754" i="12"/>
  <c r="N2755" i="12"/>
  <c r="O2755" i="12" s="1"/>
  <c r="P2755" i="12"/>
  <c r="Q2755" i="12"/>
  <c r="N2756" i="12"/>
  <c r="O2756" i="12" s="1"/>
  <c r="P2756" i="12"/>
  <c r="Q2756" i="12"/>
  <c r="N2757" i="12"/>
  <c r="O2757" i="12" s="1"/>
  <c r="P2757" i="12"/>
  <c r="Q2757" i="12"/>
  <c r="N2758" i="12"/>
  <c r="O2758" i="12" s="1"/>
  <c r="P2758" i="12"/>
  <c r="Q2758" i="12"/>
  <c r="N2759" i="12"/>
  <c r="O2759" i="12" s="1"/>
  <c r="P2759" i="12"/>
  <c r="Q2759" i="12"/>
  <c r="N2760" i="12"/>
  <c r="O2760" i="12" s="1"/>
  <c r="P2760" i="12"/>
  <c r="Q2760" i="12"/>
  <c r="N2761" i="12"/>
  <c r="O2761" i="12" s="1"/>
  <c r="P2761" i="12"/>
  <c r="Q2761" i="12"/>
  <c r="N2762" i="12"/>
  <c r="O2762" i="12" s="1"/>
  <c r="P2762" i="12"/>
  <c r="Q2762" i="12"/>
  <c r="N2763" i="12"/>
  <c r="O2763" i="12" s="1"/>
  <c r="P2763" i="12"/>
  <c r="Q2763" i="12"/>
  <c r="N2764" i="12"/>
  <c r="O2764" i="12" s="1"/>
  <c r="P2764" i="12"/>
  <c r="Q2764" i="12"/>
  <c r="N2765" i="12"/>
  <c r="O2765" i="12" s="1"/>
  <c r="P2765" i="12"/>
  <c r="Q2765" i="12"/>
  <c r="N2766" i="12"/>
  <c r="O2766" i="12" s="1"/>
  <c r="P2766" i="12"/>
  <c r="Q2766" i="12"/>
  <c r="N2767" i="12"/>
  <c r="O2767" i="12" s="1"/>
  <c r="P2767" i="12"/>
  <c r="Q2767" i="12"/>
  <c r="N2768" i="12"/>
  <c r="O2768" i="12" s="1"/>
  <c r="P2768" i="12"/>
  <c r="Q2768" i="12"/>
  <c r="N2769" i="12"/>
  <c r="O2769" i="12" s="1"/>
  <c r="P2769" i="12"/>
  <c r="Q2769" i="12"/>
  <c r="N2770" i="12"/>
  <c r="O2770" i="12" s="1"/>
  <c r="P2770" i="12"/>
  <c r="Q2770" i="12"/>
  <c r="N2771" i="12"/>
  <c r="O2771" i="12" s="1"/>
  <c r="P2771" i="12"/>
  <c r="Q2771" i="12"/>
  <c r="N2772" i="12"/>
  <c r="O2772" i="12" s="1"/>
  <c r="P2772" i="12"/>
  <c r="Q2772" i="12"/>
  <c r="N2773" i="12"/>
  <c r="O2773" i="12" s="1"/>
  <c r="P2773" i="12"/>
  <c r="Q2773" i="12"/>
  <c r="N2774" i="12"/>
  <c r="O2774" i="12" s="1"/>
  <c r="P2774" i="12"/>
  <c r="Q2774" i="12"/>
  <c r="N2775" i="12"/>
  <c r="O2775" i="12" s="1"/>
  <c r="P2775" i="12"/>
  <c r="Q2775" i="12"/>
  <c r="N2776" i="12"/>
  <c r="O2776" i="12" s="1"/>
  <c r="P2776" i="12"/>
  <c r="Q2776" i="12"/>
  <c r="N2777" i="12"/>
  <c r="O2777" i="12" s="1"/>
  <c r="P2777" i="12"/>
  <c r="Q2777" i="12"/>
  <c r="N2778" i="12"/>
  <c r="O2778" i="12" s="1"/>
  <c r="P2778" i="12"/>
  <c r="Q2778" i="12"/>
  <c r="N2779" i="12"/>
  <c r="O2779" i="12" s="1"/>
  <c r="P2779" i="12"/>
  <c r="Q2779" i="12"/>
  <c r="N2780" i="12"/>
  <c r="O2780" i="12" s="1"/>
  <c r="P2780" i="12"/>
  <c r="Q2780" i="12"/>
  <c r="N2781" i="12"/>
  <c r="O2781" i="12" s="1"/>
  <c r="P2781" i="12"/>
  <c r="Q2781" i="12"/>
  <c r="N2782" i="12"/>
  <c r="O2782" i="12" s="1"/>
  <c r="P2782" i="12"/>
  <c r="Q2782" i="12"/>
  <c r="N2783" i="12"/>
  <c r="O2783" i="12" s="1"/>
  <c r="P2783" i="12"/>
  <c r="Q2783" i="12"/>
  <c r="N2784" i="12"/>
  <c r="O2784" i="12" s="1"/>
  <c r="P2784" i="12"/>
  <c r="Q2784" i="12"/>
  <c r="N2785" i="12"/>
  <c r="O2785" i="12" s="1"/>
  <c r="P2785" i="12"/>
  <c r="Q2785" i="12"/>
  <c r="N2786" i="12"/>
  <c r="O2786" i="12" s="1"/>
  <c r="P2786" i="12"/>
  <c r="Q2786" i="12"/>
  <c r="N2787" i="12"/>
  <c r="O2787" i="12" s="1"/>
  <c r="P2787" i="12"/>
  <c r="Q2787" i="12"/>
  <c r="N2788" i="12"/>
  <c r="O2788" i="12" s="1"/>
  <c r="P2788" i="12"/>
  <c r="Q2788" i="12"/>
  <c r="N2789" i="12"/>
  <c r="O2789" i="12" s="1"/>
  <c r="P2789" i="12"/>
  <c r="Q2789" i="12"/>
  <c r="N2790" i="12"/>
  <c r="O2790" i="12" s="1"/>
  <c r="P2790" i="12"/>
  <c r="Q2790" i="12"/>
  <c r="N2791" i="12"/>
  <c r="O2791" i="12" s="1"/>
  <c r="P2791" i="12"/>
  <c r="Q2791" i="12"/>
  <c r="N2792" i="12"/>
  <c r="O2792" i="12" s="1"/>
  <c r="P2792" i="12"/>
  <c r="Q2792" i="12"/>
  <c r="N2793" i="12"/>
  <c r="O2793" i="12" s="1"/>
  <c r="P2793" i="12"/>
  <c r="Q2793" i="12"/>
  <c r="N2794" i="12"/>
  <c r="O2794" i="12" s="1"/>
  <c r="P2794" i="12"/>
  <c r="Q2794" i="12"/>
  <c r="N2795" i="12"/>
  <c r="O2795" i="12" s="1"/>
  <c r="P2795" i="12"/>
  <c r="Q2795" i="12"/>
  <c r="N2796" i="12"/>
  <c r="O2796" i="12" s="1"/>
  <c r="P2796" i="12"/>
  <c r="Q2796" i="12"/>
  <c r="N2797" i="12"/>
  <c r="O2797" i="12" s="1"/>
  <c r="P2797" i="12"/>
  <c r="Q2797" i="12"/>
  <c r="N2798" i="12"/>
  <c r="O2798" i="12" s="1"/>
  <c r="P2798" i="12"/>
  <c r="Q2798" i="12"/>
  <c r="N2799" i="12"/>
  <c r="O2799" i="12" s="1"/>
  <c r="P2799" i="12"/>
  <c r="Q2799" i="12"/>
  <c r="N2800" i="12"/>
  <c r="O2800" i="12" s="1"/>
  <c r="P2800" i="12"/>
  <c r="Q2800" i="12"/>
  <c r="N2801" i="12"/>
  <c r="O2801" i="12" s="1"/>
  <c r="P2801" i="12"/>
  <c r="Q2801" i="12"/>
  <c r="N2802" i="12"/>
  <c r="O2802" i="12" s="1"/>
  <c r="P2802" i="12"/>
  <c r="Q2802" i="12"/>
  <c r="N2803" i="12"/>
  <c r="O2803" i="12" s="1"/>
  <c r="P2803" i="12"/>
  <c r="Q2803" i="12"/>
  <c r="N2804" i="12"/>
  <c r="O2804" i="12" s="1"/>
  <c r="P2804" i="12"/>
  <c r="Q2804" i="12"/>
  <c r="N2805" i="12"/>
  <c r="O2805" i="12" s="1"/>
  <c r="P2805" i="12"/>
  <c r="Q2805" i="12"/>
  <c r="N2806" i="12"/>
  <c r="O2806" i="12" s="1"/>
  <c r="P2806" i="12"/>
  <c r="Q2806" i="12"/>
  <c r="N2807" i="12"/>
  <c r="O2807" i="12" s="1"/>
  <c r="P2807" i="12"/>
  <c r="Q2807" i="12"/>
  <c r="N2808" i="12"/>
  <c r="O2808" i="12" s="1"/>
  <c r="P2808" i="12"/>
  <c r="Q2808" i="12"/>
  <c r="N2809" i="12"/>
  <c r="O2809" i="12" s="1"/>
  <c r="P2809" i="12"/>
  <c r="Q2809" i="12"/>
  <c r="N2810" i="12"/>
  <c r="O2810" i="12" s="1"/>
  <c r="P2810" i="12"/>
  <c r="Q2810" i="12"/>
  <c r="N2811" i="12"/>
  <c r="O2811" i="12" s="1"/>
  <c r="P2811" i="12"/>
  <c r="Q2811" i="12"/>
  <c r="N2812" i="12"/>
  <c r="O2812" i="12" s="1"/>
  <c r="P2812" i="12"/>
  <c r="Q2812" i="12"/>
  <c r="N2813" i="12"/>
  <c r="O2813" i="12" s="1"/>
  <c r="P2813" i="12"/>
  <c r="Q2813" i="12"/>
  <c r="N2814" i="12"/>
  <c r="O2814" i="12" s="1"/>
  <c r="P2814" i="12"/>
  <c r="Q2814" i="12"/>
  <c r="N2815" i="12"/>
  <c r="O2815" i="12" s="1"/>
  <c r="P2815" i="12"/>
  <c r="Q2815" i="12"/>
  <c r="N2816" i="12"/>
  <c r="O2816" i="12" s="1"/>
  <c r="P2816" i="12"/>
  <c r="Q2816" i="12"/>
  <c r="N2817" i="12"/>
  <c r="O2817" i="12" s="1"/>
  <c r="P2817" i="12"/>
  <c r="Q2817" i="12"/>
  <c r="N2818" i="12"/>
  <c r="O2818" i="12" s="1"/>
  <c r="P2818" i="12"/>
  <c r="Q2818" i="12"/>
  <c r="N2819" i="12"/>
  <c r="O2819" i="12" s="1"/>
  <c r="P2819" i="12"/>
  <c r="Q2819" i="12"/>
  <c r="N2820" i="12"/>
  <c r="O2820" i="12" s="1"/>
  <c r="P2820" i="12"/>
  <c r="Q2820" i="12"/>
  <c r="N2821" i="12"/>
  <c r="O2821" i="12" s="1"/>
  <c r="P2821" i="12"/>
  <c r="Q2821" i="12"/>
  <c r="N2822" i="12"/>
  <c r="O2822" i="12" s="1"/>
  <c r="P2822" i="12"/>
  <c r="Q2822" i="12"/>
  <c r="N2823" i="12"/>
  <c r="O2823" i="12" s="1"/>
  <c r="P2823" i="12"/>
  <c r="Q2823" i="12"/>
  <c r="N2824" i="12"/>
  <c r="O2824" i="12" s="1"/>
  <c r="P2824" i="12"/>
  <c r="Q2824" i="12"/>
  <c r="N2825" i="12"/>
  <c r="O2825" i="12" s="1"/>
  <c r="P2825" i="12"/>
  <c r="Q2825" i="12"/>
  <c r="N2826" i="12"/>
  <c r="O2826" i="12" s="1"/>
  <c r="P2826" i="12"/>
  <c r="Q2826" i="12"/>
  <c r="N2827" i="12"/>
  <c r="O2827" i="12" s="1"/>
  <c r="P2827" i="12"/>
  <c r="Q2827" i="12"/>
  <c r="N2828" i="12"/>
  <c r="O2828" i="12" s="1"/>
  <c r="P2828" i="12"/>
  <c r="Q2828" i="12"/>
  <c r="N2829" i="12"/>
  <c r="O2829" i="12" s="1"/>
  <c r="P2829" i="12"/>
  <c r="Q2829" i="12"/>
  <c r="N2830" i="12"/>
  <c r="O2830" i="12" s="1"/>
  <c r="P2830" i="12"/>
  <c r="Q2830" i="12"/>
  <c r="N2831" i="12"/>
  <c r="O2831" i="12" s="1"/>
  <c r="P2831" i="12"/>
  <c r="Q2831" i="12"/>
  <c r="N2832" i="12"/>
  <c r="O2832" i="12" s="1"/>
  <c r="P2832" i="12"/>
  <c r="Q2832" i="12"/>
  <c r="N2833" i="12"/>
  <c r="O2833" i="12" s="1"/>
  <c r="P2833" i="12"/>
  <c r="Q2833" i="12"/>
  <c r="N2834" i="12"/>
  <c r="O2834" i="12" s="1"/>
  <c r="P2834" i="12"/>
  <c r="Q2834" i="12"/>
  <c r="N2835" i="12"/>
  <c r="O2835" i="12" s="1"/>
  <c r="P2835" i="12"/>
  <c r="Q2835" i="12"/>
  <c r="N2836" i="12"/>
  <c r="O2836" i="12" s="1"/>
  <c r="P2836" i="12"/>
  <c r="Q2836" i="12"/>
  <c r="N2837" i="12"/>
  <c r="O2837" i="12" s="1"/>
  <c r="P2837" i="12"/>
  <c r="Q2837" i="12"/>
  <c r="N2838" i="12"/>
  <c r="O2838" i="12" s="1"/>
  <c r="P2838" i="12"/>
  <c r="Q2838" i="12"/>
  <c r="N2839" i="12"/>
  <c r="O2839" i="12" s="1"/>
  <c r="P2839" i="12"/>
  <c r="Q2839" i="12"/>
  <c r="N2840" i="12"/>
  <c r="O2840" i="12" s="1"/>
  <c r="P2840" i="12"/>
  <c r="Q2840" i="12"/>
  <c r="N2841" i="12"/>
  <c r="O2841" i="12" s="1"/>
  <c r="P2841" i="12"/>
  <c r="Q2841" i="12"/>
  <c r="N2842" i="12"/>
  <c r="O2842" i="12" s="1"/>
  <c r="P2842" i="12"/>
  <c r="Q2842" i="12"/>
  <c r="N2843" i="12"/>
  <c r="O2843" i="12" s="1"/>
  <c r="P2843" i="12"/>
  <c r="Q2843" i="12"/>
  <c r="N2844" i="12"/>
  <c r="O2844" i="12" s="1"/>
  <c r="P2844" i="12"/>
  <c r="Q2844" i="12"/>
  <c r="N2845" i="12"/>
  <c r="O2845" i="12" s="1"/>
  <c r="P2845" i="12"/>
  <c r="Q2845" i="12"/>
  <c r="N2846" i="12"/>
  <c r="O2846" i="12" s="1"/>
  <c r="P2846" i="12"/>
  <c r="Q2846" i="12"/>
  <c r="N2847" i="12"/>
  <c r="O2847" i="12" s="1"/>
  <c r="P2847" i="12"/>
  <c r="Q2847" i="12"/>
  <c r="N2848" i="12"/>
  <c r="O2848" i="12" s="1"/>
  <c r="P2848" i="12"/>
  <c r="Q2848" i="12"/>
  <c r="N2849" i="12"/>
  <c r="O2849" i="12" s="1"/>
  <c r="P2849" i="12"/>
  <c r="Q2849" i="12"/>
  <c r="N2850" i="12"/>
  <c r="O2850" i="12" s="1"/>
  <c r="P2850" i="12"/>
  <c r="Q2850" i="12"/>
  <c r="N2851" i="12"/>
  <c r="O2851" i="12" s="1"/>
  <c r="P2851" i="12"/>
  <c r="Q2851" i="12"/>
  <c r="N2852" i="12"/>
  <c r="O2852" i="12" s="1"/>
  <c r="P2852" i="12"/>
  <c r="Q2852" i="12"/>
  <c r="N2853" i="12"/>
  <c r="O2853" i="12" s="1"/>
  <c r="P2853" i="12"/>
  <c r="Q2853" i="12"/>
  <c r="N2854" i="12"/>
  <c r="O2854" i="12" s="1"/>
  <c r="P2854" i="12"/>
  <c r="Q2854" i="12"/>
  <c r="N2855" i="12"/>
  <c r="O2855" i="12" s="1"/>
  <c r="P2855" i="12"/>
  <c r="Q2855" i="12"/>
  <c r="N2856" i="12"/>
  <c r="O2856" i="12" s="1"/>
  <c r="P2856" i="12"/>
  <c r="Q2856" i="12"/>
  <c r="N2857" i="12"/>
  <c r="O2857" i="12" s="1"/>
  <c r="P2857" i="12"/>
  <c r="Q2857" i="12"/>
  <c r="N2858" i="12"/>
  <c r="O2858" i="12" s="1"/>
  <c r="P2858" i="12"/>
  <c r="Q2858" i="12"/>
  <c r="N2859" i="12"/>
  <c r="O2859" i="12" s="1"/>
  <c r="P2859" i="12"/>
  <c r="Q2859" i="12"/>
  <c r="N2860" i="12"/>
  <c r="O2860" i="12" s="1"/>
  <c r="P2860" i="12"/>
  <c r="Q2860" i="12"/>
  <c r="N2861" i="12"/>
  <c r="O2861" i="12" s="1"/>
  <c r="P2861" i="12"/>
  <c r="Q2861" i="12"/>
  <c r="N2862" i="12"/>
  <c r="O2862" i="12" s="1"/>
  <c r="P2862" i="12"/>
  <c r="Q2862" i="12"/>
  <c r="N2863" i="12"/>
  <c r="O2863" i="12" s="1"/>
  <c r="P2863" i="12"/>
  <c r="Q2863" i="12"/>
  <c r="N2864" i="12"/>
  <c r="O2864" i="12" s="1"/>
  <c r="P2864" i="12"/>
  <c r="Q2864" i="12"/>
  <c r="N2865" i="12"/>
  <c r="O2865" i="12" s="1"/>
  <c r="P2865" i="12"/>
  <c r="Q2865" i="12"/>
  <c r="N2866" i="12"/>
  <c r="O2866" i="12" s="1"/>
  <c r="P2866" i="12"/>
  <c r="Q2866" i="12"/>
  <c r="N2867" i="12"/>
  <c r="O2867" i="12" s="1"/>
  <c r="P2867" i="12"/>
  <c r="Q2867" i="12"/>
  <c r="N2868" i="12"/>
  <c r="O2868" i="12" s="1"/>
  <c r="P2868" i="12"/>
  <c r="Q2868" i="12"/>
  <c r="N2869" i="12"/>
  <c r="O2869" i="12" s="1"/>
  <c r="P2869" i="12"/>
  <c r="Q2869" i="12"/>
  <c r="N2870" i="12"/>
  <c r="O2870" i="12" s="1"/>
  <c r="P2870" i="12"/>
  <c r="Q2870" i="12"/>
  <c r="N2871" i="12"/>
  <c r="O2871" i="12" s="1"/>
  <c r="P2871" i="12"/>
  <c r="Q2871" i="12"/>
  <c r="N2872" i="12"/>
  <c r="O2872" i="12" s="1"/>
  <c r="P2872" i="12"/>
  <c r="Q2872" i="12"/>
  <c r="N2873" i="12"/>
  <c r="O2873" i="12" s="1"/>
  <c r="P2873" i="12"/>
  <c r="Q2873" i="12"/>
  <c r="N2874" i="12"/>
  <c r="O2874" i="12" s="1"/>
  <c r="P2874" i="12"/>
  <c r="Q2874" i="12"/>
  <c r="N2875" i="12"/>
  <c r="O2875" i="12" s="1"/>
  <c r="P2875" i="12"/>
  <c r="Q2875" i="12"/>
  <c r="N2876" i="12"/>
  <c r="O2876" i="12" s="1"/>
  <c r="P2876" i="12"/>
  <c r="Q2876" i="12"/>
  <c r="N2877" i="12"/>
  <c r="O2877" i="12" s="1"/>
  <c r="P2877" i="12"/>
  <c r="Q2877" i="12"/>
  <c r="N2878" i="12"/>
  <c r="O2878" i="12" s="1"/>
  <c r="P2878" i="12"/>
  <c r="Q2878" i="12"/>
  <c r="N2879" i="12"/>
  <c r="O2879" i="12" s="1"/>
  <c r="P2879" i="12"/>
  <c r="Q2879" i="12"/>
  <c r="N2880" i="12"/>
  <c r="O2880" i="12" s="1"/>
  <c r="P2880" i="12"/>
  <c r="Q2880" i="12"/>
  <c r="N2881" i="12"/>
  <c r="O2881" i="12" s="1"/>
  <c r="P2881" i="12"/>
  <c r="Q2881" i="12"/>
  <c r="N2882" i="12"/>
  <c r="O2882" i="12" s="1"/>
  <c r="P2882" i="12"/>
  <c r="Q2882" i="12"/>
  <c r="N2883" i="12"/>
  <c r="O2883" i="12" s="1"/>
  <c r="P2883" i="12"/>
  <c r="Q2883" i="12"/>
  <c r="N2884" i="12"/>
  <c r="O2884" i="12" s="1"/>
  <c r="P2884" i="12"/>
  <c r="Q2884" i="12"/>
  <c r="N2885" i="12"/>
  <c r="O2885" i="12" s="1"/>
  <c r="P2885" i="12"/>
  <c r="Q2885" i="12"/>
  <c r="N2886" i="12"/>
  <c r="O2886" i="12" s="1"/>
  <c r="P2886" i="12"/>
  <c r="Q2886" i="12"/>
  <c r="N2887" i="12"/>
  <c r="O2887" i="12" s="1"/>
  <c r="P2887" i="12"/>
  <c r="Q2887" i="12"/>
  <c r="N2888" i="12"/>
  <c r="O2888" i="12" s="1"/>
  <c r="P2888" i="12"/>
  <c r="Q2888" i="12"/>
  <c r="N2889" i="12"/>
  <c r="O2889" i="12" s="1"/>
  <c r="P2889" i="12"/>
  <c r="Q2889" i="12"/>
  <c r="N2890" i="12"/>
  <c r="O2890" i="12" s="1"/>
  <c r="P2890" i="12"/>
  <c r="Q2890" i="12"/>
  <c r="N2891" i="12"/>
  <c r="O2891" i="12" s="1"/>
  <c r="P2891" i="12"/>
  <c r="Q2891" i="12"/>
  <c r="N2892" i="12"/>
  <c r="O2892" i="12" s="1"/>
  <c r="P2892" i="12"/>
  <c r="Q2892" i="12"/>
  <c r="N2893" i="12"/>
  <c r="O2893" i="12" s="1"/>
  <c r="P2893" i="12"/>
  <c r="Q2893" i="12"/>
  <c r="N2894" i="12"/>
  <c r="O2894" i="12" s="1"/>
  <c r="P2894" i="12"/>
  <c r="Q2894" i="12"/>
  <c r="N2895" i="12"/>
  <c r="O2895" i="12" s="1"/>
  <c r="P2895" i="12"/>
  <c r="Q2895" i="12"/>
  <c r="N2896" i="12"/>
  <c r="O2896" i="12" s="1"/>
  <c r="P2896" i="12"/>
  <c r="Q2896" i="12"/>
  <c r="N2897" i="12"/>
  <c r="O2897" i="12" s="1"/>
  <c r="P2897" i="12"/>
  <c r="Q2897" i="12"/>
  <c r="N2898" i="12"/>
  <c r="O2898" i="12" s="1"/>
  <c r="P2898" i="12"/>
  <c r="Q2898" i="12"/>
  <c r="N2899" i="12"/>
  <c r="O2899" i="12" s="1"/>
  <c r="P2899" i="12"/>
  <c r="Q2899" i="12"/>
  <c r="N2900" i="12"/>
  <c r="O2900" i="12" s="1"/>
  <c r="P2900" i="12"/>
  <c r="Q2900" i="12"/>
  <c r="N2901" i="12"/>
  <c r="O2901" i="12" s="1"/>
  <c r="P2901" i="12"/>
  <c r="Q2901" i="12"/>
  <c r="N2902" i="12"/>
  <c r="O2902" i="12" s="1"/>
  <c r="P2902" i="12"/>
  <c r="Q2902" i="12"/>
  <c r="N2903" i="12"/>
  <c r="O2903" i="12" s="1"/>
  <c r="P2903" i="12"/>
  <c r="Q2903" i="12"/>
  <c r="N2904" i="12"/>
  <c r="O2904" i="12" s="1"/>
  <c r="P2904" i="12"/>
  <c r="Q2904" i="12"/>
  <c r="N2905" i="12"/>
  <c r="O2905" i="12" s="1"/>
  <c r="P2905" i="12"/>
  <c r="Q2905" i="12"/>
  <c r="N2906" i="12"/>
  <c r="O2906" i="12" s="1"/>
  <c r="P2906" i="12"/>
  <c r="Q2906" i="12"/>
  <c r="N2907" i="12"/>
  <c r="O2907" i="12" s="1"/>
  <c r="P2907" i="12"/>
  <c r="Q2907" i="12"/>
  <c r="N2908" i="12"/>
  <c r="O2908" i="12" s="1"/>
  <c r="P2908" i="12"/>
  <c r="Q2908" i="12"/>
  <c r="N2909" i="12"/>
  <c r="O2909" i="12" s="1"/>
  <c r="P2909" i="12"/>
  <c r="Q2909" i="12"/>
  <c r="N2910" i="12"/>
  <c r="O2910" i="12" s="1"/>
  <c r="P2910" i="12"/>
  <c r="Q2910" i="12"/>
  <c r="N2911" i="12"/>
  <c r="O2911" i="12" s="1"/>
  <c r="P2911" i="12"/>
  <c r="Q2911" i="12"/>
  <c r="N2912" i="12"/>
  <c r="O2912" i="12" s="1"/>
  <c r="P2912" i="12"/>
  <c r="Q2912" i="12"/>
  <c r="N2913" i="12"/>
  <c r="O2913" i="12" s="1"/>
  <c r="P2913" i="12"/>
  <c r="Q2913" i="12"/>
  <c r="N2914" i="12"/>
  <c r="O2914" i="12" s="1"/>
  <c r="P2914" i="12"/>
  <c r="Q2914" i="12"/>
  <c r="N2915" i="12"/>
  <c r="O2915" i="12" s="1"/>
  <c r="P2915" i="12"/>
  <c r="Q2915" i="12"/>
  <c r="N2916" i="12"/>
  <c r="O2916" i="12" s="1"/>
  <c r="P2916" i="12"/>
  <c r="Q2916" i="12"/>
  <c r="N2917" i="12"/>
  <c r="O2917" i="12" s="1"/>
  <c r="P2917" i="12"/>
  <c r="Q2917" i="12"/>
  <c r="N2918" i="12"/>
  <c r="O2918" i="12" s="1"/>
  <c r="P2918" i="12"/>
  <c r="Q2918" i="12"/>
  <c r="N2919" i="12"/>
  <c r="O2919" i="12" s="1"/>
  <c r="P2919" i="12"/>
  <c r="Q2919" i="12"/>
  <c r="N2920" i="12"/>
  <c r="O2920" i="12" s="1"/>
  <c r="P2920" i="12"/>
  <c r="Q2920" i="12"/>
  <c r="N2921" i="12"/>
  <c r="O2921" i="12" s="1"/>
  <c r="P2921" i="12"/>
  <c r="Q2921" i="12"/>
  <c r="N2922" i="12"/>
  <c r="O2922" i="12" s="1"/>
  <c r="P2922" i="12"/>
  <c r="Q2922" i="12"/>
  <c r="N2923" i="12"/>
  <c r="O2923" i="12" s="1"/>
  <c r="P2923" i="12"/>
  <c r="Q2923" i="12"/>
  <c r="N2924" i="12"/>
  <c r="O2924" i="12" s="1"/>
  <c r="P2924" i="12"/>
  <c r="Q2924" i="12"/>
  <c r="N2925" i="12"/>
  <c r="O2925" i="12" s="1"/>
  <c r="P2925" i="12"/>
  <c r="Q2925" i="12"/>
  <c r="N2926" i="12"/>
  <c r="O2926" i="12" s="1"/>
  <c r="P2926" i="12"/>
  <c r="Q2926" i="12"/>
  <c r="N2927" i="12"/>
  <c r="O2927" i="12" s="1"/>
  <c r="P2927" i="12"/>
  <c r="Q2927" i="12"/>
  <c r="N2928" i="12"/>
  <c r="O2928" i="12" s="1"/>
  <c r="P2928" i="12"/>
  <c r="Q2928" i="12"/>
  <c r="N2929" i="12"/>
  <c r="O2929" i="12" s="1"/>
  <c r="P2929" i="12"/>
  <c r="Q2929" i="12"/>
  <c r="N2930" i="12"/>
  <c r="O2930" i="12" s="1"/>
  <c r="P2930" i="12"/>
  <c r="Q2930" i="12"/>
  <c r="N2931" i="12"/>
  <c r="O2931" i="12" s="1"/>
  <c r="P2931" i="12"/>
  <c r="Q2931" i="12"/>
  <c r="N2932" i="12"/>
  <c r="O2932" i="12" s="1"/>
  <c r="P2932" i="12"/>
  <c r="Q2932" i="12"/>
  <c r="N2933" i="12"/>
  <c r="O2933" i="12" s="1"/>
  <c r="P2933" i="12"/>
  <c r="Q2933" i="12"/>
  <c r="N2934" i="12"/>
  <c r="O2934" i="12" s="1"/>
  <c r="P2934" i="12"/>
  <c r="Q2934" i="12"/>
  <c r="N2935" i="12"/>
  <c r="O2935" i="12" s="1"/>
  <c r="P2935" i="12"/>
  <c r="Q2935" i="12"/>
  <c r="N2936" i="12"/>
  <c r="O2936" i="12"/>
  <c r="P2936" i="12"/>
  <c r="Q2936" i="12"/>
  <c r="N2937" i="12"/>
  <c r="O2937" i="12" s="1"/>
  <c r="P2937" i="12"/>
  <c r="Q2937" i="12"/>
  <c r="N2938" i="12"/>
  <c r="O2938" i="12" s="1"/>
  <c r="P2938" i="12"/>
  <c r="Q2938" i="12"/>
  <c r="N2939" i="12"/>
  <c r="O2939" i="12" s="1"/>
  <c r="P2939" i="12"/>
  <c r="Q2939" i="12"/>
  <c r="N2940" i="12"/>
  <c r="O2940" i="12" s="1"/>
  <c r="P2940" i="12"/>
  <c r="Q2940" i="12"/>
  <c r="N2941" i="12"/>
  <c r="O2941" i="12" s="1"/>
  <c r="P2941" i="12"/>
  <c r="Q2941" i="12"/>
  <c r="N2942" i="12"/>
  <c r="O2942" i="12" s="1"/>
  <c r="P2942" i="12"/>
  <c r="Q2942" i="12"/>
  <c r="N2943" i="12"/>
  <c r="O2943" i="12"/>
  <c r="P2943" i="12"/>
  <c r="Q2943" i="12"/>
  <c r="N2944" i="12"/>
  <c r="O2944" i="12" s="1"/>
  <c r="P2944" i="12"/>
  <c r="Q2944" i="12"/>
  <c r="N2945" i="12"/>
  <c r="O2945" i="12" s="1"/>
  <c r="P2945" i="12"/>
  <c r="Q2945" i="12"/>
  <c r="N2946" i="12"/>
  <c r="O2946" i="12" s="1"/>
  <c r="P2946" i="12"/>
  <c r="Q2946" i="12"/>
  <c r="N2947" i="12"/>
  <c r="O2947" i="12" s="1"/>
  <c r="P2947" i="12"/>
  <c r="Q2947" i="12"/>
  <c r="N2948" i="12"/>
  <c r="O2948" i="12" s="1"/>
  <c r="P2948" i="12"/>
  <c r="Q2948" i="12"/>
  <c r="N2949" i="12"/>
  <c r="O2949" i="12" s="1"/>
  <c r="P2949" i="12"/>
  <c r="Q2949" i="12"/>
  <c r="N2950" i="12"/>
  <c r="O2950" i="12" s="1"/>
  <c r="P2950" i="12"/>
  <c r="Q2950" i="12"/>
  <c r="N2951" i="12"/>
  <c r="O2951" i="12" s="1"/>
  <c r="P2951" i="12"/>
  <c r="Q2951" i="12"/>
  <c r="N2952" i="12"/>
  <c r="O2952" i="12" s="1"/>
  <c r="P2952" i="12"/>
  <c r="Q2952" i="12"/>
  <c r="N2953" i="12"/>
  <c r="O2953" i="12" s="1"/>
  <c r="P2953" i="12"/>
  <c r="Q2953" i="12"/>
  <c r="N2954" i="12"/>
  <c r="O2954" i="12" s="1"/>
  <c r="P2954" i="12"/>
  <c r="Q2954" i="12"/>
  <c r="N2955" i="12"/>
  <c r="O2955" i="12" s="1"/>
  <c r="P2955" i="12"/>
  <c r="Q2955" i="12"/>
  <c r="N2956" i="12"/>
  <c r="O2956" i="12" s="1"/>
  <c r="P2956" i="12"/>
  <c r="Q2956" i="12"/>
  <c r="N2957" i="12"/>
  <c r="O2957" i="12" s="1"/>
  <c r="P2957" i="12"/>
  <c r="Q2957" i="12"/>
  <c r="N2958" i="12"/>
  <c r="O2958" i="12" s="1"/>
  <c r="P2958" i="12"/>
  <c r="Q2958" i="12"/>
  <c r="N2959" i="12"/>
  <c r="O2959" i="12" s="1"/>
  <c r="P2959" i="12"/>
  <c r="Q2959" i="12"/>
  <c r="N2960" i="12"/>
  <c r="O2960" i="12" s="1"/>
  <c r="P2960" i="12"/>
  <c r="Q2960" i="12"/>
  <c r="N2961" i="12"/>
  <c r="O2961" i="12" s="1"/>
  <c r="P2961" i="12"/>
  <c r="Q2961" i="12"/>
  <c r="N2962" i="12"/>
  <c r="O2962" i="12" s="1"/>
  <c r="P2962" i="12"/>
  <c r="Q2962" i="12"/>
  <c r="N2963" i="12"/>
  <c r="O2963" i="12" s="1"/>
  <c r="P2963" i="12"/>
  <c r="Q2963" i="12"/>
  <c r="N2964" i="12"/>
  <c r="O2964" i="12" s="1"/>
  <c r="P2964" i="12"/>
  <c r="Q2964" i="12"/>
  <c r="N2965" i="12"/>
  <c r="O2965" i="12" s="1"/>
  <c r="P2965" i="12"/>
  <c r="Q2965" i="12"/>
  <c r="N2966" i="12"/>
  <c r="O2966" i="12" s="1"/>
  <c r="P2966" i="12"/>
  <c r="Q2966" i="12"/>
  <c r="N2967" i="12"/>
  <c r="O2967" i="12" s="1"/>
  <c r="P2967" i="12"/>
  <c r="Q2967" i="12"/>
  <c r="N2968" i="12"/>
  <c r="O2968" i="12" s="1"/>
  <c r="P2968" i="12"/>
  <c r="Q2968" i="12"/>
  <c r="N2969" i="12"/>
  <c r="O2969" i="12" s="1"/>
  <c r="P2969" i="12"/>
  <c r="Q2969" i="12"/>
  <c r="N2970" i="12"/>
  <c r="O2970" i="12" s="1"/>
  <c r="P2970" i="12"/>
  <c r="Q2970" i="12"/>
  <c r="N2971" i="12"/>
  <c r="O2971" i="12" s="1"/>
  <c r="P2971" i="12"/>
  <c r="Q2971" i="12"/>
  <c r="N2972" i="12"/>
  <c r="O2972" i="12" s="1"/>
  <c r="P2972" i="12"/>
  <c r="Q2972" i="12"/>
  <c r="N2973" i="12"/>
  <c r="O2973" i="12" s="1"/>
  <c r="P2973" i="12"/>
  <c r="Q2973" i="12"/>
  <c r="N2974" i="12"/>
  <c r="O2974" i="12" s="1"/>
  <c r="P2974" i="12"/>
  <c r="Q2974" i="12"/>
  <c r="N2975" i="12"/>
  <c r="O2975" i="12" s="1"/>
  <c r="P2975" i="12"/>
  <c r="Q2975" i="12"/>
  <c r="N2976" i="12"/>
  <c r="O2976" i="12" s="1"/>
  <c r="P2976" i="12"/>
  <c r="Q2976" i="12"/>
  <c r="N2977" i="12"/>
  <c r="O2977" i="12" s="1"/>
  <c r="P2977" i="12"/>
  <c r="Q2977" i="12"/>
  <c r="N2978" i="12"/>
  <c r="O2978" i="12" s="1"/>
  <c r="P2978" i="12"/>
  <c r="Q2978" i="12"/>
  <c r="N2979" i="12"/>
  <c r="O2979" i="12" s="1"/>
  <c r="P2979" i="12"/>
  <c r="Q2979" i="12"/>
  <c r="N2980" i="12"/>
  <c r="O2980" i="12" s="1"/>
  <c r="P2980" i="12"/>
  <c r="Q2980" i="12"/>
  <c r="N2981" i="12"/>
  <c r="O2981" i="12" s="1"/>
  <c r="P2981" i="12"/>
  <c r="Q2981" i="12"/>
  <c r="N2982" i="12"/>
  <c r="O2982" i="12" s="1"/>
  <c r="P2982" i="12"/>
  <c r="Q2982" i="12"/>
  <c r="N2983" i="12"/>
  <c r="O2983" i="12" s="1"/>
  <c r="P2983" i="12"/>
  <c r="Q2983" i="12"/>
  <c r="N2984" i="12"/>
  <c r="O2984" i="12" s="1"/>
  <c r="P2984" i="12"/>
  <c r="Q2984" i="12"/>
  <c r="N2985" i="12"/>
  <c r="O2985" i="12" s="1"/>
  <c r="P2985" i="12"/>
  <c r="Q2985" i="12"/>
  <c r="N2986" i="12"/>
  <c r="O2986" i="12" s="1"/>
  <c r="P2986" i="12"/>
  <c r="Q2986" i="12"/>
  <c r="N2987" i="12"/>
  <c r="O2987" i="12" s="1"/>
  <c r="P2987" i="12"/>
  <c r="Q2987" i="12"/>
  <c r="N2988" i="12"/>
  <c r="O2988" i="12" s="1"/>
  <c r="P2988" i="12"/>
  <c r="Q2988" i="12"/>
  <c r="N2989" i="12"/>
  <c r="O2989" i="12" s="1"/>
  <c r="P2989" i="12"/>
  <c r="Q2989" i="12"/>
  <c r="N2990" i="12"/>
  <c r="O2990" i="12" s="1"/>
  <c r="P2990" i="12"/>
  <c r="Q2990" i="12"/>
  <c r="N2991" i="12"/>
  <c r="O2991" i="12" s="1"/>
  <c r="P2991" i="12"/>
  <c r="Q2991" i="12"/>
  <c r="N2992" i="12"/>
  <c r="O2992" i="12" s="1"/>
  <c r="P2992" i="12"/>
  <c r="Q2992" i="12"/>
  <c r="N2993" i="12"/>
  <c r="O2993" i="12" s="1"/>
  <c r="P2993" i="12"/>
  <c r="Q2993" i="12"/>
  <c r="N2994" i="12"/>
  <c r="O2994" i="12" s="1"/>
  <c r="P2994" i="12"/>
  <c r="Q2994" i="12"/>
  <c r="N2995" i="12"/>
  <c r="O2995" i="12" s="1"/>
  <c r="P2995" i="12"/>
  <c r="Q2995" i="12"/>
  <c r="N2996" i="12"/>
  <c r="O2996" i="12" s="1"/>
  <c r="P2996" i="12"/>
  <c r="Q2996" i="12"/>
  <c r="N2997" i="12"/>
  <c r="O2997" i="12" s="1"/>
  <c r="P2997" i="12"/>
  <c r="Q2997" i="12"/>
  <c r="N2998" i="12"/>
  <c r="O2998" i="12" s="1"/>
  <c r="P2998" i="12"/>
  <c r="Q2998" i="12"/>
  <c r="N2999" i="12"/>
  <c r="O2999" i="12" s="1"/>
  <c r="P2999" i="12"/>
  <c r="Q2999" i="12"/>
  <c r="N3000" i="12"/>
  <c r="O3000" i="12" s="1"/>
  <c r="P3000" i="12"/>
  <c r="Q3000" i="12"/>
  <c r="N3001" i="12"/>
  <c r="O3001" i="12" s="1"/>
  <c r="P3001" i="12"/>
  <c r="Q3001" i="12"/>
  <c r="N3002" i="12"/>
  <c r="O3002" i="12" s="1"/>
  <c r="P3002" i="12"/>
  <c r="Q3002" i="12"/>
  <c r="N3003" i="12"/>
  <c r="O3003" i="12" s="1"/>
  <c r="P3003" i="12"/>
  <c r="Q3003" i="12"/>
  <c r="N3004" i="12"/>
  <c r="O3004" i="12" s="1"/>
  <c r="P3004" i="12"/>
  <c r="Q3004" i="12"/>
  <c r="N3005" i="12"/>
  <c r="O3005" i="12" s="1"/>
  <c r="P3005" i="12"/>
  <c r="Q3005" i="12"/>
  <c r="N3006" i="12"/>
  <c r="O3006" i="12" s="1"/>
  <c r="P3006" i="12"/>
  <c r="Q3006" i="12"/>
  <c r="N3007" i="12"/>
  <c r="O3007" i="12" s="1"/>
  <c r="P3007" i="12"/>
  <c r="Q3007" i="12"/>
  <c r="N3008" i="12"/>
  <c r="O3008" i="12" s="1"/>
  <c r="P3008" i="12"/>
  <c r="Q3008" i="12"/>
  <c r="N3009" i="12"/>
  <c r="O3009" i="12" s="1"/>
  <c r="P3009" i="12"/>
  <c r="Q3009" i="12"/>
  <c r="N3010" i="12"/>
  <c r="O3010" i="12" s="1"/>
  <c r="P3010" i="12"/>
  <c r="Q3010" i="12"/>
  <c r="N3011" i="12"/>
  <c r="O3011" i="12" s="1"/>
  <c r="P3011" i="12"/>
  <c r="Q3011" i="12"/>
  <c r="N3012" i="12"/>
  <c r="O3012" i="12" s="1"/>
  <c r="P3012" i="12"/>
  <c r="Q3012" i="12"/>
  <c r="N3013" i="12"/>
  <c r="O3013" i="12" s="1"/>
  <c r="P3013" i="12"/>
  <c r="Q3013" i="12"/>
  <c r="N3014" i="12"/>
  <c r="O3014" i="12" s="1"/>
  <c r="P3014" i="12"/>
  <c r="Q3014" i="12"/>
  <c r="N3015" i="12"/>
  <c r="O3015" i="12" s="1"/>
  <c r="P3015" i="12"/>
  <c r="Q3015" i="12"/>
  <c r="N3016" i="12"/>
  <c r="O3016" i="12" s="1"/>
  <c r="P3016" i="12"/>
  <c r="Q3016" i="12"/>
  <c r="N3017" i="12"/>
  <c r="O3017" i="12" s="1"/>
  <c r="P3017" i="12"/>
  <c r="Q3017" i="12"/>
  <c r="N3018" i="12"/>
  <c r="O3018" i="12" s="1"/>
  <c r="P3018" i="12"/>
  <c r="Q3018" i="12"/>
  <c r="N3019" i="12"/>
  <c r="O3019" i="12" s="1"/>
  <c r="P3019" i="12"/>
  <c r="Q3019" i="12"/>
  <c r="N3020" i="12"/>
  <c r="O3020" i="12" s="1"/>
  <c r="P3020" i="12"/>
  <c r="Q3020" i="12"/>
  <c r="N3021" i="12"/>
  <c r="O3021" i="12" s="1"/>
  <c r="P3021" i="12"/>
  <c r="Q3021" i="12"/>
  <c r="N3022" i="12"/>
  <c r="O3022" i="12" s="1"/>
  <c r="P3022" i="12"/>
  <c r="Q3022" i="12"/>
  <c r="N3023" i="12"/>
  <c r="O3023" i="12" s="1"/>
  <c r="P3023" i="12"/>
  <c r="Q3023" i="12"/>
  <c r="N3024" i="12"/>
  <c r="O3024" i="12" s="1"/>
  <c r="P3024" i="12"/>
  <c r="Q3024" i="12"/>
  <c r="N3025" i="12"/>
  <c r="O3025" i="12" s="1"/>
  <c r="P3025" i="12"/>
  <c r="Q3025" i="12"/>
  <c r="N3026" i="12"/>
  <c r="O3026" i="12" s="1"/>
  <c r="P3026" i="12"/>
  <c r="Q3026" i="12"/>
  <c r="N3027" i="12"/>
  <c r="O3027" i="12" s="1"/>
  <c r="P3027" i="12"/>
  <c r="Q3027" i="12"/>
  <c r="N3028" i="12"/>
  <c r="O3028" i="12" s="1"/>
  <c r="P3028" i="12"/>
  <c r="Q3028" i="12"/>
  <c r="N3029" i="12"/>
  <c r="O3029" i="12" s="1"/>
  <c r="P3029" i="12"/>
  <c r="Q3029" i="12"/>
  <c r="N3030" i="12"/>
  <c r="O3030" i="12" s="1"/>
  <c r="P3030" i="12"/>
  <c r="Q3030" i="12"/>
  <c r="N3031" i="12"/>
  <c r="O3031" i="12" s="1"/>
  <c r="P3031" i="12"/>
  <c r="Q3031" i="12"/>
  <c r="N3032" i="12"/>
  <c r="O3032" i="12" s="1"/>
  <c r="P3032" i="12"/>
  <c r="Q3032" i="12"/>
  <c r="N3033" i="12"/>
  <c r="O3033" i="12" s="1"/>
  <c r="P3033" i="12"/>
  <c r="Q3033" i="12"/>
  <c r="N3034" i="12"/>
  <c r="O3034" i="12" s="1"/>
  <c r="P3034" i="12"/>
  <c r="Q3034" i="12"/>
  <c r="N3035" i="12"/>
  <c r="O3035" i="12" s="1"/>
  <c r="P3035" i="12"/>
  <c r="Q3035" i="12"/>
  <c r="N3036" i="12"/>
  <c r="O3036" i="12" s="1"/>
  <c r="P3036" i="12"/>
  <c r="Q3036" i="12"/>
  <c r="N3037" i="12"/>
  <c r="O3037" i="12" s="1"/>
  <c r="P3037" i="12"/>
  <c r="Q3037" i="12"/>
  <c r="N3038" i="12"/>
  <c r="O3038" i="12" s="1"/>
  <c r="P3038" i="12"/>
  <c r="Q3038" i="12"/>
  <c r="N3039" i="12"/>
  <c r="O3039" i="12" s="1"/>
  <c r="P3039" i="12"/>
  <c r="Q3039" i="12"/>
  <c r="N3040" i="12"/>
  <c r="O3040" i="12" s="1"/>
  <c r="P3040" i="12"/>
  <c r="Q3040" i="12"/>
  <c r="N3041" i="12"/>
  <c r="O3041" i="12" s="1"/>
  <c r="P3041" i="12"/>
  <c r="Q3041" i="12"/>
  <c r="N3042" i="12"/>
  <c r="O3042" i="12" s="1"/>
  <c r="P3042" i="12"/>
  <c r="Q3042" i="12"/>
  <c r="N3043" i="12"/>
  <c r="O3043" i="12" s="1"/>
  <c r="P3043" i="12"/>
  <c r="Q3043" i="12"/>
  <c r="N3044" i="12"/>
  <c r="O3044" i="12" s="1"/>
  <c r="P3044" i="12"/>
  <c r="Q3044" i="12"/>
  <c r="N3045" i="12"/>
  <c r="O3045" i="12" s="1"/>
  <c r="P3045" i="12"/>
  <c r="Q3045" i="12"/>
  <c r="N3046" i="12"/>
  <c r="O3046" i="12" s="1"/>
  <c r="P3046" i="12"/>
  <c r="Q3046" i="12"/>
  <c r="N3047" i="12"/>
  <c r="O3047" i="12" s="1"/>
  <c r="P3047" i="12"/>
  <c r="Q3047" i="12"/>
  <c r="N3048" i="12"/>
  <c r="O3048" i="12" s="1"/>
  <c r="P3048" i="12"/>
  <c r="Q3048" i="12"/>
  <c r="N3049" i="12"/>
  <c r="O3049" i="12" s="1"/>
  <c r="P3049" i="12"/>
  <c r="Q3049" i="12"/>
  <c r="N3050" i="12"/>
  <c r="O3050" i="12" s="1"/>
  <c r="P3050" i="12"/>
  <c r="Q3050" i="12"/>
  <c r="N3051" i="12"/>
  <c r="O3051" i="12" s="1"/>
  <c r="P3051" i="12"/>
  <c r="Q3051" i="12"/>
  <c r="N3052" i="12"/>
  <c r="O3052" i="12" s="1"/>
  <c r="P3052" i="12"/>
  <c r="Q3052" i="12"/>
  <c r="N3053" i="12"/>
  <c r="O3053" i="12" s="1"/>
  <c r="P3053" i="12"/>
  <c r="Q3053" i="12"/>
  <c r="N3054" i="12"/>
  <c r="O3054" i="12" s="1"/>
  <c r="P3054" i="12"/>
  <c r="Q3054" i="12"/>
  <c r="N3055" i="12"/>
  <c r="O3055" i="12" s="1"/>
  <c r="P3055" i="12"/>
  <c r="Q3055" i="12"/>
  <c r="N3056" i="12"/>
  <c r="O3056" i="12" s="1"/>
  <c r="P3056" i="12"/>
  <c r="Q3056" i="12"/>
  <c r="N3057" i="12"/>
  <c r="O3057" i="12" s="1"/>
  <c r="P3057" i="12"/>
  <c r="Q3057" i="12"/>
  <c r="N3058" i="12"/>
  <c r="O3058" i="12" s="1"/>
  <c r="P3058" i="12"/>
  <c r="Q3058" i="12"/>
  <c r="N3059" i="12"/>
  <c r="O3059" i="12" s="1"/>
  <c r="P3059" i="12"/>
  <c r="Q3059" i="12"/>
  <c r="N3060" i="12"/>
  <c r="O3060" i="12" s="1"/>
  <c r="P3060" i="12"/>
  <c r="Q3060" i="12"/>
  <c r="N3061" i="12"/>
  <c r="O3061" i="12" s="1"/>
  <c r="P3061" i="12"/>
  <c r="Q3061" i="12"/>
  <c r="N3062" i="12"/>
  <c r="O3062" i="12" s="1"/>
  <c r="P3062" i="12"/>
  <c r="Q3062" i="12"/>
  <c r="N3063" i="12"/>
  <c r="O3063" i="12" s="1"/>
  <c r="P3063" i="12"/>
  <c r="Q3063" i="12"/>
  <c r="N3064" i="12"/>
  <c r="O3064" i="12" s="1"/>
  <c r="P3064" i="12"/>
  <c r="Q3064" i="12"/>
  <c r="N3065" i="12"/>
  <c r="O3065" i="12" s="1"/>
  <c r="P3065" i="12"/>
  <c r="Q3065" i="12"/>
  <c r="N3066" i="12"/>
  <c r="O3066" i="12" s="1"/>
  <c r="P3066" i="12"/>
  <c r="Q3066" i="12"/>
  <c r="N3067" i="12"/>
  <c r="O3067" i="12" s="1"/>
  <c r="P3067" i="12"/>
  <c r="Q3067" i="12"/>
  <c r="N3068" i="12"/>
  <c r="O3068" i="12" s="1"/>
  <c r="P3068" i="12"/>
  <c r="Q3068" i="12"/>
  <c r="N3069" i="12"/>
  <c r="O3069" i="12" s="1"/>
  <c r="P3069" i="12"/>
  <c r="Q3069" i="12"/>
  <c r="N3070" i="12"/>
  <c r="O3070" i="12" s="1"/>
  <c r="P3070" i="12"/>
  <c r="Q3070" i="12"/>
  <c r="N3071" i="12"/>
  <c r="O3071" i="12" s="1"/>
  <c r="P3071" i="12"/>
  <c r="Q3071" i="12"/>
  <c r="N3072" i="12"/>
  <c r="O3072" i="12" s="1"/>
  <c r="P3072" i="12"/>
  <c r="Q3072" i="12"/>
  <c r="N3073" i="12"/>
  <c r="O3073" i="12" s="1"/>
  <c r="P3073" i="12"/>
  <c r="Q3073" i="12"/>
  <c r="N3074" i="12"/>
  <c r="O3074" i="12" s="1"/>
  <c r="P3074" i="12"/>
  <c r="Q3074" i="12"/>
  <c r="N3075" i="12"/>
  <c r="O3075" i="12" s="1"/>
  <c r="P3075" i="12"/>
  <c r="Q3075" i="12"/>
  <c r="N3076" i="12"/>
  <c r="O3076" i="12" s="1"/>
  <c r="P3076" i="12"/>
  <c r="Q3076" i="12"/>
  <c r="N3077" i="12"/>
  <c r="O3077" i="12" s="1"/>
  <c r="P3077" i="12"/>
  <c r="Q3077" i="12"/>
  <c r="N3078" i="12"/>
  <c r="O3078" i="12" s="1"/>
  <c r="P3078" i="12"/>
  <c r="Q3078" i="12"/>
  <c r="N3079" i="12"/>
  <c r="O3079" i="12" s="1"/>
  <c r="P3079" i="12"/>
  <c r="Q3079" i="12"/>
  <c r="N3080" i="12"/>
  <c r="O3080" i="12" s="1"/>
  <c r="P3080" i="12"/>
  <c r="Q3080" i="12"/>
  <c r="N3081" i="12"/>
  <c r="O3081" i="12" s="1"/>
  <c r="P3081" i="12"/>
  <c r="Q3081" i="12"/>
  <c r="N3082" i="12"/>
  <c r="O3082" i="12" s="1"/>
  <c r="P3082" i="12"/>
  <c r="Q3082" i="12"/>
  <c r="N3083" i="12"/>
  <c r="O3083" i="12" s="1"/>
  <c r="P3083" i="12"/>
  <c r="Q3083" i="12"/>
  <c r="N3084" i="12"/>
  <c r="O3084" i="12" s="1"/>
  <c r="P3084" i="12"/>
  <c r="Q3084" i="12"/>
  <c r="N3085" i="12"/>
  <c r="O3085" i="12" s="1"/>
  <c r="P3085" i="12"/>
  <c r="Q3085" i="12"/>
  <c r="N3086" i="12"/>
  <c r="O3086" i="12" s="1"/>
  <c r="P3086" i="12"/>
  <c r="Q3086" i="12"/>
  <c r="N3087" i="12"/>
  <c r="O3087" i="12" s="1"/>
  <c r="P3087" i="12"/>
  <c r="Q3087" i="12"/>
  <c r="N3088" i="12"/>
  <c r="O3088" i="12" s="1"/>
  <c r="P3088" i="12"/>
  <c r="Q3088" i="12"/>
  <c r="N3089" i="12"/>
  <c r="O3089" i="12" s="1"/>
  <c r="P3089" i="12"/>
  <c r="Q3089" i="12"/>
  <c r="N3090" i="12"/>
  <c r="O3090" i="12" s="1"/>
  <c r="P3090" i="12"/>
  <c r="Q3090" i="12"/>
  <c r="N3091" i="12"/>
  <c r="O3091" i="12" s="1"/>
  <c r="P3091" i="12"/>
  <c r="Q3091" i="12"/>
  <c r="N3092" i="12"/>
  <c r="O3092" i="12" s="1"/>
  <c r="P3092" i="12"/>
  <c r="Q3092" i="12"/>
  <c r="N3093" i="12"/>
  <c r="O3093" i="12" s="1"/>
  <c r="P3093" i="12"/>
  <c r="Q3093" i="12"/>
  <c r="N3094" i="12"/>
  <c r="O3094" i="12" s="1"/>
  <c r="P3094" i="12"/>
  <c r="Q3094" i="12"/>
  <c r="N3095" i="12"/>
  <c r="O3095" i="12" s="1"/>
  <c r="P3095" i="12"/>
  <c r="Q3095" i="12"/>
  <c r="N3096" i="12"/>
  <c r="O3096" i="12" s="1"/>
  <c r="P3096" i="12"/>
  <c r="Q3096" i="12"/>
  <c r="N3097" i="12"/>
  <c r="O3097" i="12" s="1"/>
  <c r="P3097" i="12"/>
  <c r="Q3097" i="12"/>
  <c r="N3098" i="12"/>
  <c r="O3098" i="12" s="1"/>
  <c r="P3098" i="12"/>
  <c r="Q3098" i="12"/>
  <c r="N3099" i="12"/>
  <c r="O3099" i="12" s="1"/>
  <c r="P3099" i="12"/>
  <c r="Q3099" i="12"/>
  <c r="N3100" i="12"/>
  <c r="O3100" i="12" s="1"/>
  <c r="P3100" i="12"/>
  <c r="Q3100" i="12"/>
  <c r="N3101" i="12"/>
  <c r="O3101" i="12" s="1"/>
  <c r="P3101" i="12"/>
  <c r="Q3101" i="12"/>
  <c r="N3102" i="12"/>
  <c r="O3102" i="12" s="1"/>
  <c r="P3102" i="12"/>
  <c r="Q3102" i="12"/>
  <c r="N3103" i="12"/>
  <c r="O3103" i="12" s="1"/>
  <c r="P3103" i="12"/>
  <c r="Q3103" i="12"/>
  <c r="N3104" i="12"/>
  <c r="O3104" i="12" s="1"/>
  <c r="P3104" i="12"/>
  <c r="Q3104" i="12"/>
  <c r="N3105" i="12"/>
  <c r="O3105" i="12" s="1"/>
  <c r="P3105" i="12"/>
  <c r="Q3105" i="12"/>
  <c r="N3106" i="12"/>
  <c r="O3106" i="12" s="1"/>
  <c r="P3106" i="12"/>
  <c r="Q3106" i="12"/>
  <c r="N3107" i="12"/>
  <c r="O3107" i="12" s="1"/>
  <c r="P3107" i="12"/>
  <c r="Q3107" i="12"/>
  <c r="N3108" i="12"/>
  <c r="O3108" i="12" s="1"/>
  <c r="P3108" i="12"/>
  <c r="Q3108" i="12"/>
  <c r="N3109" i="12"/>
  <c r="O3109" i="12" s="1"/>
  <c r="P3109" i="12"/>
  <c r="Q3109" i="12"/>
  <c r="N3110" i="12"/>
  <c r="O3110" i="12" s="1"/>
  <c r="P3110" i="12"/>
  <c r="Q3110" i="12"/>
  <c r="N3111" i="12"/>
  <c r="O3111" i="12" s="1"/>
  <c r="P3111" i="12"/>
  <c r="Q3111" i="12"/>
  <c r="N3112" i="12"/>
  <c r="O3112" i="12" s="1"/>
  <c r="P3112" i="12"/>
  <c r="Q3112" i="12"/>
  <c r="N3113" i="12"/>
  <c r="O3113" i="12" s="1"/>
  <c r="P3113" i="12"/>
  <c r="Q3113" i="12"/>
  <c r="N3114" i="12"/>
  <c r="O3114" i="12" s="1"/>
  <c r="P3114" i="12"/>
  <c r="Q3114" i="12"/>
  <c r="N3115" i="12"/>
  <c r="O3115" i="12" s="1"/>
  <c r="P3115" i="12"/>
  <c r="Q3115" i="12"/>
  <c r="N3116" i="12"/>
  <c r="O3116" i="12" s="1"/>
  <c r="P3116" i="12"/>
  <c r="Q3116" i="12"/>
  <c r="N3117" i="12"/>
  <c r="O3117" i="12" s="1"/>
  <c r="P3117" i="12"/>
  <c r="Q3117" i="12"/>
  <c r="N3118" i="12"/>
  <c r="O3118" i="12" s="1"/>
  <c r="P3118" i="12"/>
  <c r="Q3118" i="12"/>
  <c r="N3119" i="12"/>
  <c r="O3119" i="12" s="1"/>
  <c r="P3119" i="12"/>
  <c r="Q3119" i="12"/>
  <c r="N3120" i="12"/>
  <c r="O3120" i="12" s="1"/>
  <c r="P3120" i="12"/>
  <c r="Q3120" i="12"/>
  <c r="N3121" i="12"/>
  <c r="O3121" i="12" s="1"/>
  <c r="P3121" i="12"/>
  <c r="Q3121" i="12"/>
  <c r="N3122" i="12"/>
  <c r="O3122" i="12" s="1"/>
  <c r="P3122" i="12"/>
  <c r="Q3122" i="12"/>
  <c r="N3123" i="12"/>
  <c r="O3123" i="12" s="1"/>
  <c r="P3123" i="12"/>
  <c r="Q3123" i="12"/>
  <c r="N3124" i="12"/>
  <c r="O3124" i="12" s="1"/>
  <c r="P3124" i="12"/>
  <c r="Q3124" i="12"/>
  <c r="N3125" i="12"/>
  <c r="O3125" i="12" s="1"/>
  <c r="P3125" i="12"/>
  <c r="Q3125" i="12"/>
  <c r="N3126" i="12"/>
  <c r="O3126" i="12" s="1"/>
  <c r="P3126" i="12"/>
  <c r="Q3126" i="12"/>
  <c r="N3127" i="12"/>
  <c r="O3127" i="12" s="1"/>
  <c r="P3127" i="12"/>
  <c r="Q3127" i="12"/>
  <c r="N3128" i="12"/>
  <c r="O3128" i="12" s="1"/>
  <c r="P3128" i="12"/>
  <c r="Q3128" i="12"/>
  <c r="N3129" i="12"/>
  <c r="O3129" i="12" s="1"/>
  <c r="P3129" i="12"/>
  <c r="Q3129" i="12"/>
  <c r="N3130" i="12"/>
  <c r="O3130" i="12" s="1"/>
  <c r="P3130" i="12"/>
  <c r="Q3130" i="12"/>
  <c r="N3131" i="12"/>
  <c r="O3131" i="12" s="1"/>
  <c r="P3131" i="12"/>
  <c r="Q3131" i="12"/>
  <c r="N3132" i="12"/>
  <c r="O3132" i="12" s="1"/>
  <c r="P3132" i="12"/>
  <c r="Q3132" i="12"/>
  <c r="N3133" i="12"/>
  <c r="O3133" i="12" s="1"/>
  <c r="P3133" i="12"/>
  <c r="Q3133" i="12"/>
  <c r="N3134" i="12"/>
  <c r="O3134" i="12" s="1"/>
  <c r="P3134" i="12"/>
  <c r="Q3134" i="12"/>
  <c r="N3135" i="12"/>
  <c r="O3135" i="12" s="1"/>
  <c r="P3135" i="12"/>
  <c r="Q3135" i="12"/>
  <c r="N3136" i="12"/>
  <c r="O3136" i="12" s="1"/>
  <c r="P3136" i="12"/>
  <c r="Q3136" i="12"/>
  <c r="N3137" i="12"/>
  <c r="O3137" i="12" s="1"/>
  <c r="P3137" i="12"/>
  <c r="Q3137" i="12"/>
  <c r="N3138" i="12"/>
  <c r="O3138" i="12" s="1"/>
  <c r="P3138" i="12"/>
  <c r="Q3138" i="12"/>
  <c r="N3139" i="12"/>
  <c r="O3139" i="12" s="1"/>
  <c r="P3139" i="12"/>
  <c r="Q3139" i="12"/>
  <c r="N3140" i="12"/>
  <c r="O3140" i="12" s="1"/>
  <c r="P3140" i="12"/>
  <c r="Q3140" i="12"/>
  <c r="N3141" i="12"/>
  <c r="O3141" i="12" s="1"/>
  <c r="P3141" i="12"/>
  <c r="Q3141" i="12"/>
  <c r="N3142" i="12"/>
  <c r="O3142" i="12" s="1"/>
  <c r="P3142" i="12"/>
  <c r="Q3142" i="12"/>
  <c r="N3143" i="12"/>
  <c r="O3143" i="12" s="1"/>
  <c r="P3143" i="12"/>
  <c r="Q3143" i="12"/>
  <c r="N3144" i="12"/>
  <c r="O3144" i="12" s="1"/>
  <c r="P3144" i="12"/>
  <c r="Q3144" i="12"/>
  <c r="N3145" i="12"/>
  <c r="O3145" i="12" s="1"/>
  <c r="P3145" i="12"/>
  <c r="Q3145" i="12"/>
  <c r="N3146" i="12"/>
  <c r="O3146" i="12" s="1"/>
  <c r="P3146" i="12"/>
  <c r="Q3146" i="12"/>
  <c r="N3147" i="12"/>
  <c r="O3147" i="12" s="1"/>
  <c r="P3147" i="12"/>
  <c r="Q3147" i="12"/>
  <c r="N3148" i="12"/>
  <c r="O3148" i="12" s="1"/>
  <c r="P3148" i="12"/>
  <c r="Q3148" i="12"/>
  <c r="N3149" i="12"/>
  <c r="O3149" i="12" s="1"/>
  <c r="P3149" i="12"/>
  <c r="Q3149" i="12"/>
  <c r="N3150" i="12"/>
  <c r="O3150" i="12" s="1"/>
  <c r="P3150" i="12"/>
  <c r="Q3150" i="12"/>
  <c r="N3151" i="12"/>
  <c r="O3151" i="12" s="1"/>
  <c r="P3151" i="12"/>
  <c r="Q3151" i="12"/>
  <c r="N3152" i="12"/>
  <c r="O3152" i="12" s="1"/>
  <c r="P3152" i="12"/>
  <c r="Q3152" i="12"/>
  <c r="N3153" i="12"/>
  <c r="O3153" i="12" s="1"/>
  <c r="P3153" i="12"/>
  <c r="Q3153" i="12"/>
  <c r="N3154" i="12"/>
  <c r="O3154" i="12" s="1"/>
  <c r="P3154" i="12"/>
  <c r="Q3154" i="12"/>
  <c r="N3155" i="12"/>
  <c r="O3155" i="12" s="1"/>
  <c r="P3155" i="12"/>
  <c r="Q3155" i="12"/>
  <c r="N3156" i="12"/>
  <c r="O3156" i="12" s="1"/>
  <c r="P3156" i="12"/>
  <c r="Q3156" i="12"/>
  <c r="N3157" i="12"/>
  <c r="O3157" i="12" s="1"/>
  <c r="P3157" i="12"/>
  <c r="Q3157" i="12"/>
  <c r="N3158" i="12"/>
  <c r="O3158" i="12" s="1"/>
  <c r="P3158" i="12"/>
  <c r="Q3158" i="12"/>
  <c r="N3159" i="12"/>
  <c r="O3159" i="12" s="1"/>
  <c r="P3159" i="12"/>
  <c r="Q3159" i="12"/>
  <c r="N3160" i="12"/>
  <c r="O3160" i="12" s="1"/>
  <c r="P3160" i="12"/>
  <c r="Q3160" i="12"/>
  <c r="N3161" i="12"/>
  <c r="O3161" i="12" s="1"/>
  <c r="P3161" i="12"/>
  <c r="Q3161" i="12"/>
  <c r="N3162" i="12"/>
  <c r="O3162" i="12" s="1"/>
  <c r="P3162" i="12"/>
  <c r="Q3162" i="12"/>
  <c r="N3163" i="12"/>
  <c r="O3163" i="12" s="1"/>
  <c r="P3163" i="12"/>
  <c r="Q3163" i="12"/>
  <c r="N3164" i="12"/>
  <c r="O3164" i="12" s="1"/>
  <c r="P3164" i="12"/>
  <c r="Q3164" i="12"/>
  <c r="N3165" i="12"/>
  <c r="O3165" i="12" s="1"/>
  <c r="P3165" i="12"/>
  <c r="Q3165" i="12"/>
  <c r="N3166" i="12"/>
  <c r="O3166" i="12" s="1"/>
  <c r="P3166" i="12"/>
  <c r="Q3166" i="12"/>
  <c r="N3167" i="12"/>
  <c r="O3167" i="12" s="1"/>
  <c r="P3167" i="12"/>
  <c r="Q3167" i="12"/>
  <c r="N3168" i="12"/>
  <c r="O3168" i="12" s="1"/>
  <c r="P3168" i="12"/>
  <c r="Q3168" i="12"/>
  <c r="N3169" i="12"/>
  <c r="O3169" i="12" s="1"/>
  <c r="P3169" i="12"/>
  <c r="Q3169" i="12"/>
  <c r="N3170" i="12"/>
  <c r="O3170" i="12" s="1"/>
  <c r="P3170" i="12"/>
  <c r="Q3170" i="12"/>
  <c r="N3171" i="12"/>
  <c r="O3171" i="12" s="1"/>
  <c r="P3171" i="12"/>
  <c r="Q3171" i="12"/>
  <c r="N3172" i="12"/>
  <c r="O3172" i="12" s="1"/>
  <c r="P3172" i="12"/>
  <c r="Q3172" i="12"/>
  <c r="N3173" i="12"/>
  <c r="O3173" i="12" s="1"/>
  <c r="P3173" i="12"/>
  <c r="Q3173" i="12"/>
  <c r="N3174" i="12"/>
  <c r="O3174" i="12" s="1"/>
  <c r="P3174" i="12"/>
  <c r="Q3174" i="12"/>
  <c r="N3175" i="12"/>
  <c r="O3175" i="12" s="1"/>
  <c r="P3175" i="12"/>
  <c r="Q3175" i="12"/>
  <c r="N3176" i="12"/>
  <c r="O3176" i="12" s="1"/>
  <c r="P3176" i="12"/>
  <c r="Q3176" i="12"/>
  <c r="N3177" i="12"/>
  <c r="O3177" i="12" s="1"/>
  <c r="P3177" i="12"/>
  <c r="Q3177" i="12"/>
  <c r="N3178" i="12"/>
  <c r="O3178" i="12" s="1"/>
  <c r="P3178" i="12"/>
  <c r="Q3178" i="12"/>
  <c r="N3179" i="12"/>
  <c r="O3179" i="12" s="1"/>
  <c r="P3179" i="12"/>
  <c r="Q3179" i="12"/>
  <c r="N3180" i="12"/>
  <c r="O3180" i="12" s="1"/>
  <c r="P3180" i="12"/>
  <c r="Q3180" i="12"/>
  <c r="N3181" i="12"/>
  <c r="O3181" i="12" s="1"/>
  <c r="P3181" i="12"/>
  <c r="Q3181" i="12"/>
  <c r="N3182" i="12"/>
  <c r="O3182" i="12" s="1"/>
  <c r="P3182" i="12"/>
  <c r="Q3182" i="12"/>
  <c r="N3183" i="12"/>
  <c r="O3183" i="12" s="1"/>
  <c r="P3183" i="12"/>
  <c r="Q3183" i="12"/>
  <c r="N3184" i="12"/>
  <c r="O3184" i="12" s="1"/>
  <c r="P3184" i="12"/>
  <c r="Q3184" i="12"/>
  <c r="N3185" i="12"/>
  <c r="O3185" i="12" s="1"/>
  <c r="P3185" i="12"/>
  <c r="Q3185" i="12"/>
  <c r="N3186" i="12"/>
  <c r="O3186" i="12" s="1"/>
  <c r="P3186" i="12"/>
  <c r="Q3186" i="12"/>
  <c r="N3187" i="12"/>
  <c r="O3187" i="12" s="1"/>
  <c r="P3187" i="12"/>
  <c r="Q3187" i="12"/>
  <c r="N3188" i="12"/>
  <c r="O3188" i="12" s="1"/>
  <c r="P3188" i="12"/>
  <c r="Q3188" i="12"/>
  <c r="N3189" i="12"/>
  <c r="O3189" i="12" s="1"/>
  <c r="P3189" i="12"/>
  <c r="Q3189" i="12"/>
  <c r="N3190" i="12"/>
  <c r="O3190" i="12" s="1"/>
  <c r="P3190" i="12"/>
  <c r="Q3190" i="12"/>
  <c r="N3191" i="12"/>
  <c r="O3191" i="12" s="1"/>
  <c r="P3191" i="12"/>
  <c r="Q3191" i="12"/>
  <c r="N3192" i="12"/>
  <c r="O3192" i="12" s="1"/>
  <c r="P3192" i="12"/>
  <c r="Q3192" i="12"/>
  <c r="N3193" i="12"/>
  <c r="O3193" i="12" s="1"/>
  <c r="P3193" i="12"/>
  <c r="Q3193" i="12"/>
  <c r="N3194" i="12"/>
  <c r="O3194" i="12" s="1"/>
  <c r="P3194" i="12"/>
  <c r="Q3194" i="12"/>
  <c r="N3195" i="12"/>
  <c r="O3195" i="12" s="1"/>
  <c r="P3195" i="12"/>
  <c r="Q3195" i="12"/>
  <c r="N3196" i="12"/>
  <c r="O3196" i="12" s="1"/>
  <c r="P3196" i="12"/>
  <c r="Q3196" i="12"/>
  <c r="N3197" i="12"/>
  <c r="O3197" i="12" s="1"/>
  <c r="P3197" i="12"/>
  <c r="Q3197" i="12"/>
  <c r="N3198" i="12"/>
  <c r="O3198" i="12" s="1"/>
  <c r="P3198" i="12"/>
  <c r="Q3198" i="12"/>
  <c r="N3199" i="12"/>
  <c r="O3199" i="12" s="1"/>
  <c r="P3199" i="12"/>
  <c r="Q3199" i="12"/>
  <c r="N3200" i="12"/>
  <c r="O3200" i="12" s="1"/>
  <c r="P3200" i="12"/>
  <c r="Q3200" i="12"/>
  <c r="N3201" i="12"/>
  <c r="O3201" i="12" s="1"/>
  <c r="P3201" i="12"/>
  <c r="Q3201" i="12"/>
  <c r="N3202" i="12"/>
  <c r="O3202" i="12" s="1"/>
  <c r="P3202" i="12"/>
  <c r="Q3202" i="12"/>
  <c r="N3203" i="12"/>
  <c r="O3203" i="12" s="1"/>
  <c r="P3203" i="12"/>
  <c r="Q3203" i="12"/>
  <c r="N3204" i="12"/>
  <c r="O3204" i="12" s="1"/>
  <c r="P3204" i="12"/>
  <c r="Q3204" i="12"/>
  <c r="N3205" i="12"/>
  <c r="O3205" i="12" s="1"/>
  <c r="P3205" i="12"/>
  <c r="Q3205" i="12"/>
  <c r="N3206" i="12"/>
  <c r="O3206" i="12" s="1"/>
  <c r="P3206" i="12"/>
  <c r="Q3206" i="12"/>
  <c r="N3207" i="12"/>
  <c r="O3207" i="12" s="1"/>
  <c r="P3207" i="12"/>
  <c r="Q3207" i="12"/>
  <c r="N3208" i="12"/>
  <c r="O3208" i="12" s="1"/>
  <c r="P3208" i="12"/>
  <c r="Q3208" i="12"/>
  <c r="N3209" i="12"/>
  <c r="O3209" i="12" s="1"/>
  <c r="P3209" i="12"/>
  <c r="Q3209" i="12"/>
  <c r="N3210" i="12"/>
  <c r="O3210" i="12" s="1"/>
  <c r="P3210" i="12"/>
  <c r="Q3210" i="12"/>
  <c r="N3211" i="12"/>
  <c r="O3211" i="12" s="1"/>
  <c r="P3211" i="12"/>
  <c r="Q3211" i="12"/>
  <c r="N3212" i="12"/>
  <c r="O3212" i="12" s="1"/>
  <c r="P3212" i="12"/>
  <c r="Q3212" i="12"/>
  <c r="N3213" i="12"/>
  <c r="O3213" i="12" s="1"/>
  <c r="P3213" i="12"/>
  <c r="Q3213" i="12"/>
  <c r="N3214" i="12"/>
  <c r="O3214" i="12" s="1"/>
  <c r="P3214" i="12"/>
  <c r="Q3214" i="12"/>
  <c r="N3215" i="12"/>
  <c r="O3215" i="12" s="1"/>
  <c r="P3215" i="12"/>
  <c r="Q3215" i="12"/>
  <c r="N3216" i="12"/>
  <c r="O3216" i="12" s="1"/>
  <c r="P3216" i="12"/>
  <c r="Q3216" i="12"/>
  <c r="N3217" i="12"/>
  <c r="O3217" i="12" s="1"/>
  <c r="P3217" i="12"/>
  <c r="Q3217" i="12"/>
  <c r="N3218" i="12"/>
  <c r="O3218" i="12" s="1"/>
  <c r="P3218" i="12"/>
  <c r="Q3218" i="12"/>
  <c r="N3219" i="12"/>
  <c r="O3219" i="12" s="1"/>
  <c r="P3219" i="12"/>
  <c r="Q3219" i="12"/>
  <c r="N3220" i="12"/>
  <c r="O3220" i="12" s="1"/>
  <c r="P3220" i="12"/>
  <c r="Q3220" i="12"/>
  <c r="N3221" i="12"/>
  <c r="O3221" i="12" s="1"/>
  <c r="P3221" i="12"/>
  <c r="Q3221" i="12"/>
  <c r="N3222" i="12"/>
  <c r="O3222" i="12" s="1"/>
  <c r="P3222" i="12"/>
  <c r="Q3222" i="12"/>
  <c r="N3223" i="12"/>
  <c r="O3223" i="12" s="1"/>
  <c r="P3223" i="12"/>
  <c r="Q3223" i="12"/>
  <c r="N3224" i="12"/>
  <c r="O3224" i="12" s="1"/>
  <c r="P3224" i="12"/>
  <c r="Q3224" i="12"/>
  <c r="N3225" i="12"/>
  <c r="O3225" i="12" s="1"/>
  <c r="P3225" i="12"/>
  <c r="Q3225" i="12"/>
  <c r="N3226" i="12"/>
  <c r="O3226" i="12" s="1"/>
  <c r="P3226" i="12"/>
  <c r="Q3226" i="12"/>
  <c r="N3227" i="12"/>
  <c r="O3227" i="12" s="1"/>
  <c r="P3227" i="12"/>
  <c r="Q3227" i="12"/>
  <c r="N3228" i="12"/>
  <c r="O3228" i="12" s="1"/>
  <c r="P3228" i="12"/>
  <c r="Q3228" i="12"/>
  <c r="N3229" i="12"/>
  <c r="O3229" i="12" s="1"/>
  <c r="P3229" i="12"/>
  <c r="Q3229" i="12"/>
  <c r="N3230" i="12"/>
  <c r="O3230" i="12" s="1"/>
  <c r="P3230" i="12"/>
  <c r="Q3230" i="12"/>
  <c r="N3231" i="12"/>
  <c r="O3231" i="12" s="1"/>
  <c r="P3231" i="12"/>
  <c r="Q3231" i="12"/>
  <c r="N3232" i="12"/>
  <c r="O3232" i="12" s="1"/>
  <c r="P3232" i="12"/>
  <c r="Q3232" i="12"/>
  <c r="N3233" i="12"/>
  <c r="O3233" i="12" s="1"/>
  <c r="P3233" i="12"/>
  <c r="Q3233" i="12"/>
  <c r="N3234" i="12"/>
  <c r="O3234" i="12" s="1"/>
  <c r="P3234" i="12"/>
  <c r="Q3234" i="12"/>
  <c r="N3235" i="12"/>
  <c r="O3235" i="12" s="1"/>
  <c r="P3235" i="12"/>
  <c r="Q3235" i="12"/>
  <c r="N3236" i="12"/>
  <c r="O3236" i="12" s="1"/>
  <c r="P3236" i="12"/>
  <c r="Q3236" i="12"/>
  <c r="N3237" i="12"/>
  <c r="O3237" i="12" s="1"/>
  <c r="P3237" i="12"/>
  <c r="Q3237" i="12"/>
  <c r="N3238" i="12"/>
  <c r="O3238" i="12" s="1"/>
  <c r="P3238" i="12"/>
  <c r="Q3238" i="12"/>
  <c r="N3239" i="12"/>
  <c r="O3239" i="12" s="1"/>
  <c r="P3239" i="12"/>
  <c r="Q3239" i="12"/>
  <c r="N3240" i="12"/>
  <c r="O3240" i="12" s="1"/>
  <c r="P3240" i="12"/>
  <c r="Q3240" i="12"/>
  <c r="N3241" i="12"/>
  <c r="O3241" i="12" s="1"/>
  <c r="P3241" i="12"/>
  <c r="Q3241" i="12"/>
  <c r="N3242" i="12"/>
  <c r="O3242" i="12" s="1"/>
  <c r="P3242" i="12"/>
  <c r="Q3242" i="12"/>
  <c r="N3243" i="12"/>
  <c r="O3243" i="12" s="1"/>
  <c r="P3243" i="12"/>
  <c r="Q3243" i="12"/>
  <c r="N3244" i="12"/>
  <c r="O3244" i="12" s="1"/>
  <c r="P3244" i="12"/>
  <c r="Q3244" i="12"/>
  <c r="N3245" i="12"/>
  <c r="O3245" i="12" s="1"/>
  <c r="P3245" i="12"/>
  <c r="Q3245" i="12"/>
  <c r="N3246" i="12"/>
  <c r="O3246" i="12" s="1"/>
  <c r="P3246" i="12"/>
  <c r="Q3246" i="12"/>
  <c r="N3247" i="12"/>
  <c r="O3247" i="12" s="1"/>
  <c r="P3247" i="12"/>
  <c r="Q3247" i="12"/>
  <c r="N3248" i="12"/>
  <c r="O3248" i="12" s="1"/>
  <c r="P3248" i="12"/>
  <c r="Q3248" i="12"/>
  <c r="N3249" i="12"/>
  <c r="O3249" i="12" s="1"/>
  <c r="P3249" i="12"/>
  <c r="Q3249" i="12"/>
  <c r="N3250" i="12"/>
  <c r="O3250" i="12" s="1"/>
  <c r="P3250" i="12"/>
  <c r="Q3250" i="12"/>
  <c r="N3251" i="12"/>
  <c r="O3251" i="12" s="1"/>
  <c r="P3251" i="12"/>
  <c r="Q3251" i="12"/>
  <c r="N3252" i="12"/>
  <c r="O3252" i="12" s="1"/>
  <c r="P3252" i="12"/>
  <c r="Q3252" i="12"/>
  <c r="N3253" i="12"/>
  <c r="O3253" i="12" s="1"/>
  <c r="P3253" i="12"/>
  <c r="Q3253" i="12"/>
  <c r="N3254" i="12"/>
  <c r="O3254" i="12" s="1"/>
  <c r="P3254" i="12"/>
  <c r="Q3254" i="12"/>
  <c r="N3255" i="12"/>
  <c r="O3255" i="12" s="1"/>
  <c r="P3255" i="12"/>
  <c r="Q3255" i="12"/>
  <c r="N3256" i="12"/>
  <c r="O3256" i="12" s="1"/>
  <c r="P3256" i="12"/>
  <c r="Q3256" i="12"/>
  <c r="N3257" i="12"/>
  <c r="O3257" i="12" s="1"/>
  <c r="P3257" i="12"/>
  <c r="Q3257" i="12"/>
  <c r="N3258" i="12"/>
  <c r="O3258" i="12" s="1"/>
  <c r="P3258" i="12"/>
  <c r="Q3258" i="12"/>
  <c r="N3259" i="12"/>
  <c r="O3259" i="12" s="1"/>
  <c r="P3259" i="12"/>
  <c r="Q3259" i="12"/>
  <c r="N3260" i="12"/>
  <c r="O3260" i="12" s="1"/>
  <c r="P3260" i="12"/>
  <c r="Q3260" i="12"/>
  <c r="N3261" i="12"/>
  <c r="O3261" i="12" s="1"/>
  <c r="P3261" i="12"/>
  <c r="Q3261" i="12"/>
  <c r="N3262" i="12"/>
  <c r="O3262" i="12" s="1"/>
  <c r="P3262" i="12"/>
  <c r="Q3262" i="12"/>
  <c r="N3263" i="12"/>
  <c r="O3263" i="12" s="1"/>
  <c r="P3263" i="12"/>
  <c r="Q3263" i="12"/>
  <c r="N3264" i="12"/>
  <c r="O3264" i="12" s="1"/>
  <c r="P3264" i="12"/>
  <c r="Q3264" i="12"/>
  <c r="N3265" i="12"/>
  <c r="O3265" i="12" s="1"/>
  <c r="P3265" i="12"/>
  <c r="Q3265" i="12"/>
  <c r="N3266" i="12"/>
  <c r="O3266" i="12" s="1"/>
  <c r="P3266" i="12"/>
  <c r="Q3266" i="12"/>
  <c r="N3267" i="12"/>
  <c r="O3267" i="12" s="1"/>
  <c r="P3267" i="12"/>
  <c r="Q3267" i="12"/>
  <c r="N3268" i="12"/>
  <c r="O3268" i="12" s="1"/>
  <c r="P3268" i="12"/>
  <c r="Q3268" i="12"/>
  <c r="N3269" i="12"/>
  <c r="O3269" i="12" s="1"/>
  <c r="P3269" i="12"/>
  <c r="Q3269" i="12"/>
  <c r="N3270" i="12"/>
  <c r="O3270" i="12" s="1"/>
  <c r="P3270" i="12"/>
  <c r="Q3270" i="12"/>
  <c r="N3271" i="12"/>
  <c r="O3271" i="12" s="1"/>
  <c r="P3271" i="12"/>
  <c r="Q3271" i="12"/>
  <c r="N3272" i="12"/>
  <c r="O3272" i="12" s="1"/>
  <c r="P3272" i="12"/>
  <c r="Q3272" i="12"/>
  <c r="N3273" i="12"/>
  <c r="O3273" i="12" s="1"/>
  <c r="P3273" i="12"/>
  <c r="Q3273" i="12"/>
  <c r="N3274" i="12"/>
  <c r="O3274" i="12" s="1"/>
  <c r="P3274" i="12"/>
  <c r="Q3274" i="12"/>
  <c r="N3275" i="12"/>
  <c r="O3275" i="12" s="1"/>
  <c r="P3275" i="12"/>
  <c r="Q3275" i="12"/>
  <c r="N3276" i="12"/>
  <c r="O3276" i="12" s="1"/>
  <c r="P3276" i="12"/>
  <c r="Q3276" i="12"/>
  <c r="N3277" i="12"/>
  <c r="O3277" i="12" s="1"/>
  <c r="P3277" i="12"/>
  <c r="Q3277" i="12"/>
  <c r="N3278" i="12"/>
  <c r="O3278" i="12" s="1"/>
  <c r="P3278" i="12"/>
  <c r="Q3278" i="12"/>
  <c r="N3279" i="12"/>
  <c r="O3279" i="12" s="1"/>
  <c r="P3279" i="12"/>
  <c r="Q3279" i="12"/>
  <c r="N3280" i="12"/>
  <c r="O3280" i="12" s="1"/>
  <c r="P3280" i="12"/>
  <c r="Q3280" i="12"/>
  <c r="N3281" i="12"/>
  <c r="O3281" i="12" s="1"/>
  <c r="P3281" i="12"/>
  <c r="Q3281" i="12"/>
  <c r="N3282" i="12"/>
  <c r="O3282" i="12" s="1"/>
  <c r="P3282" i="12"/>
  <c r="Q3282" i="12"/>
  <c r="N3283" i="12"/>
  <c r="O3283" i="12" s="1"/>
  <c r="P3283" i="12"/>
  <c r="Q3283" i="12"/>
  <c r="N3284" i="12"/>
  <c r="O3284" i="12" s="1"/>
  <c r="P3284" i="12"/>
  <c r="Q3284" i="12"/>
  <c r="N3285" i="12"/>
  <c r="O3285" i="12" s="1"/>
  <c r="P3285" i="12"/>
  <c r="Q3285" i="12"/>
  <c r="N3286" i="12"/>
  <c r="O3286" i="12" s="1"/>
  <c r="P3286" i="12"/>
  <c r="Q3286" i="12"/>
  <c r="N3287" i="12"/>
  <c r="O3287" i="12" s="1"/>
  <c r="P3287" i="12"/>
  <c r="Q3287" i="12"/>
  <c r="N3288" i="12"/>
  <c r="O3288" i="12" s="1"/>
  <c r="P3288" i="12"/>
  <c r="Q3288" i="12"/>
  <c r="N3289" i="12"/>
  <c r="O3289" i="12" s="1"/>
  <c r="P3289" i="12"/>
  <c r="Q3289" i="12"/>
  <c r="N3290" i="12"/>
  <c r="O3290" i="12" s="1"/>
  <c r="P3290" i="12"/>
  <c r="Q3290" i="12"/>
  <c r="N3291" i="12"/>
  <c r="O3291" i="12" s="1"/>
  <c r="P3291" i="12"/>
  <c r="Q3291" i="12"/>
  <c r="N3292" i="12"/>
  <c r="O3292" i="12" s="1"/>
  <c r="P3292" i="12"/>
  <c r="Q3292" i="12"/>
  <c r="N3293" i="12"/>
  <c r="O3293" i="12" s="1"/>
  <c r="P3293" i="12"/>
  <c r="Q3293" i="12"/>
  <c r="N3294" i="12"/>
  <c r="O3294" i="12" s="1"/>
  <c r="P3294" i="12"/>
  <c r="Q3294" i="12"/>
  <c r="N3295" i="12"/>
  <c r="O3295" i="12" s="1"/>
  <c r="P3295" i="12"/>
  <c r="Q3295" i="12"/>
  <c r="N3296" i="12"/>
  <c r="O3296" i="12" s="1"/>
  <c r="P3296" i="12"/>
  <c r="Q3296" i="12"/>
  <c r="N3297" i="12"/>
  <c r="O3297" i="12" s="1"/>
  <c r="P3297" i="12"/>
  <c r="Q3297" i="12"/>
  <c r="N3298" i="12"/>
  <c r="O3298" i="12" s="1"/>
  <c r="P3298" i="12"/>
  <c r="Q3298" i="12"/>
  <c r="N3299" i="12"/>
  <c r="O3299" i="12" s="1"/>
  <c r="P3299" i="12"/>
  <c r="Q3299" i="12"/>
  <c r="N3300" i="12"/>
  <c r="O3300" i="12" s="1"/>
  <c r="P3300" i="12"/>
  <c r="Q3300" i="12"/>
  <c r="N3301" i="12"/>
  <c r="O3301" i="12" s="1"/>
  <c r="P3301" i="12"/>
  <c r="Q3301" i="12"/>
  <c r="N3302" i="12"/>
  <c r="O3302" i="12" s="1"/>
  <c r="P3302" i="12"/>
  <c r="Q3302" i="12"/>
  <c r="N3303" i="12"/>
  <c r="O3303" i="12" s="1"/>
  <c r="P3303" i="12"/>
  <c r="Q3303" i="12"/>
  <c r="N3304" i="12"/>
  <c r="O3304" i="12" s="1"/>
  <c r="P3304" i="12"/>
  <c r="Q3304" i="12"/>
  <c r="N3305" i="12"/>
  <c r="O3305" i="12" s="1"/>
  <c r="P3305" i="12"/>
  <c r="Q3305" i="12"/>
  <c r="N3306" i="12"/>
  <c r="O3306" i="12" s="1"/>
  <c r="P3306" i="12"/>
  <c r="Q3306" i="12"/>
  <c r="N3307" i="12"/>
  <c r="O3307" i="12" s="1"/>
  <c r="P3307" i="12"/>
  <c r="Q3307" i="12"/>
  <c r="N3308" i="12"/>
  <c r="O3308" i="12" s="1"/>
  <c r="P3308" i="12"/>
  <c r="Q3308" i="12"/>
  <c r="N3309" i="12"/>
  <c r="O3309" i="12" s="1"/>
  <c r="P3309" i="12"/>
  <c r="Q3309" i="12"/>
  <c r="N3310" i="12"/>
  <c r="O3310" i="12" s="1"/>
  <c r="P3310" i="12"/>
  <c r="Q3310" i="12"/>
  <c r="N3311" i="12"/>
  <c r="O3311" i="12" s="1"/>
  <c r="P3311" i="12"/>
  <c r="Q3311" i="12"/>
  <c r="N3312" i="12"/>
  <c r="O3312" i="12" s="1"/>
  <c r="P3312" i="12"/>
  <c r="Q3312" i="12"/>
  <c r="N3313" i="12"/>
  <c r="O3313" i="12" s="1"/>
  <c r="P3313" i="12"/>
  <c r="Q3313" i="12"/>
  <c r="N3314" i="12"/>
  <c r="O3314" i="12" s="1"/>
  <c r="P3314" i="12"/>
  <c r="Q3314" i="12"/>
  <c r="N3315" i="12"/>
  <c r="O3315" i="12" s="1"/>
  <c r="P3315" i="12"/>
  <c r="Q3315" i="12"/>
  <c r="N3316" i="12"/>
  <c r="O3316" i="12" s="1"/>
  <c r="P3316" i="12"/>
  <c r="Q3316" i="12"/>
  <c r="N3317" i="12"/>
  <c r="O3317" i="12" s="1"/>
  <c r="P3317" i="12"/>
  <c r="Q3317" i="12"/>
  <c r="N3318" i="12"/>
  <c r="O3318" i="12" s="1"/>
  <c r="P3318" i="12"/>
  <c r="Q3318" i="12"/>
  <c r="N3319" i="12"/>
  <c r="O3319" i="12" s="1"/>
  <c r="P3319" i="12"/>
  <c r="Q3319" i="12"/>
  <c r="N3320" i="12"/>
  <c r="O3320" i="12" s="1"/>
  <c r="P3320" i="12"/>
  <c r="Q3320" i="12"/>
  <c r="N3321" i="12"/>
  <c r="O3321" i="12" s="1"/>
  <c r="P3321" i="12"/>
  <c r="Q3321" i="12"/>
  <c r="N3322" i="12"/>
  <c r="O3322" i="12" s="1"/>
  <c r="P3322" i="12"/>
  <c r="Q3322" i="12"/>
  <c r="N3323" i="12"/>
  <c r="O3323" i="12" s="1"/>
  <c r="P3323" i="12"/>
  <c r="Q3323" i="12"/>
  <c r="N3324" i="12"/>
  <c r="O3324" i="12" s="1"/>
  <c r="P3324" i="12"/>
  <c r="Q3324" i="12"/>
  <c r="N3325" i="12"/>
  <c r="O3325" i="12" s="1"/>
  <c r="P3325" i="12"/>
  <c r="Q3325" i="12"/>
  <c r="N3326" i="12"/>
  <c r="O3326" i="12" s="1"/>
  <c r="P3326" i="12"/>
  <c r="Q3326" i="12"/>
  <c r="N3327" i="12"/>
  <c r="O3327" i="12" s="1"/>
  <c r="P3327" i="12"/>
  <c r="Q3327" i="12"/>
  <c r="N3328" i="12"/>
  <c r="O3328" i="12" s="1"/>
  <c r="P3328" i="12"/>
  <c r="Q3328" i="12"/>
  <c r="N3329" i="12"/>
  <c r="O3329" i="12" s="1"/>
  <c r="P3329" i="12"/>
  <c r="Q3329" i="12"/>
  <c r="N3330" i="12"/>
  <c r="O3330" i="12" s="1"/>
  <c r="P3330" i="12"/>
  <c r="Q3330" i="12"/>
  <c r="N3331" i="12"/>
  <c r="O3331" i="12" s="1"/>
  <c r="P3331" i="12"/>
  <c r="Q3331" i="12"/>
  <c r="N3332" i="12"/>
  <c r="O3332" i="12" s="1"/>
  <c r="P3332" i="12"/>
  <c r="Q3332" i="12"/>
  <c r="N3333" i="12"/>
  <c r="O3333" i="12" s="1"/>
  <c r="P3333" i="12"/>
  <c r="Q3333" i="12"/>
  <c r="N3334" i="12"/>
  <c r="O3334" i="12" s="1"/>
  <c r="P3334" i="12"/>
  <c r="Q3334" i="12"/>
  <c r="N3335" i="12"/>
  <c r="O3335" i="12" s="1"/>
  <c r="P3335" i="12"/>
  <c r="Q3335" i="12"/>
  <c r="N3336" i="12"/>
  <c r="O3336" i="12" s="1"/>
  <c r="P3336" i="12"/>
  <c r="Q3336" i="12"/>
  <c r="N3337" i="12"/>
  <c r="O3337" i="12" s="1"/>
  <c r="P3337" i="12"/>
  <c r="Q3337" i="12"/>
  <c r="N3338" i="12"/>
  <c r="O3338" i="12" s="1"/>
  <c r="P3338" i="12"/>
  <c r="Q3338" i="12"/>
  <c r="N3339" i="12"/>
  <c r="O3339" i="12" s="1"/>
  <c r="P3339" i="12"/>
  <c r="Q3339" i="12"/>
  <c r="N3340" i="12"/>
  <c r="O3340" i="12" s="1"/>
  <c r="P3340" i="12"/>
  <c r="Q3340" i="12"/>
  <c r="N3341" i="12"/>
  <c r="O3341" i="12" s="1"/>
  <c r="P3341" i="12"/>
  <c r="Q3341" i="12"/>
  <c r="N3342" i="12"/>
  <c r="O3342" i="12" s="1"/>
  <c r="P3342" i="12"/>
  <c r="Q3342" i="12"/>
  <c r="N3343" i="12"/>
  <c r="O3343" i="12" s="1"/>
  <c r="P3343" i="12"/>
  <c r="Q3343" i="12"/>
  <c r="N3344" i="12"/>
  <c r="O3344" i="12" s="1"/>
  <c r="P3344" i="12"/>
  <c r="Q3344" i="12"/>
  <c r="N3345" i="12"/>
  <c r="O3345" i="12" s="1"/>
  <c r="P3345" i="12"/>
  <c r="Q3345" i="12"/>
  <c r="N3346" i="12"/>
  <c r="O3346" i="12" s="1"/>
  <c r="P3346" i="12"/>
  <c r="Q3346" i="12"/>
  <c r="N3347" i="12"/>
  <c r="O3347" i="12" s="1"/>
  <c r="P3347" i="12"/>
  <c r="Q3347" i="12"/>
  <c r="N3348" i="12"/>
  <c r="O3348" i="12" s="1"/>
  <c r="P3348" i="12"/>
  <c r="Q3348" i="12"/>
  <c r="N3349" i="12"/>
  <c r="O3349" i="12" s="1"/>
  <c r="P3349" i="12"/>
  <c r="Q3349" i="12"/>
  <c r="N3350" i="12"/>
  <c r="O3350" i="12" s="1"/>
  <c r="P3350" i="12"/>
  <c r="Q3350" i="12"/>
  <c r="N3351" i="12"/>
  <c r="O3351" i="12" s="1"/>
  <c r="P3351" i="12"/>
  <c r="Q3351" i="12"/>
  <c r="N3352" i="12"/>
  <c r="O3352" i="12" s="1"/>
  <c r="P3352" i="12"/>
  <c r="Q3352" i="12"/>
  <c r="N3353" i="12"/>
  <c r="O3353" i="12" s="1"/>
  <c r="P3353" i="12"/>
  <c r="Q3353" i="12"/>
  <c r="N3354" i="12"/>
  <c r="O3354" i="12" s="1"/>
  <c r="P3354" i="12"/>
  <c r="Q3354" i="12"/>
  <c r="N3355" i="12"/>
  <c r="O3355" i="12" s="1"/>
  <c r="P3355" i="12"/>
  <c r="Q3355" i="12"/>
  <c r="N3356" i="12"/>
  <c r="O3356" i="12" s="1"/>
  <c r="P3356" i="12"/>
  <c r="Q3356" i="12"/>
  <c r="N3357" i="12"/>
  <c r="O3357" i="12" s="1"/>
  <c r="P3357" i="12"/>
  <c r="Q3357" i="12"/>
  <c r="N3358" i="12"/>
  <c r="O3358" i="12" s="1"/>
  <c r="P3358" i="12"/>
  <c r="Q3358" i="12"/>
  <c r="N3359" i="12"/>
  <c r="O3359" i="12" s="1"/>
  <c r="P3359" i="12"/>
  <c r="Q3359" i="12"/>
  <c r="N3360" i="12"/>
  <c r="O3360" i="12" s="1"/>
  <c r="P3360" i="12"/>
  <c r="Q3360" i="12"/>
  <c r="N3361" i="12"/>
  <c r="O3361" i="12" s="1"/>
  <c r="P3361" i="12"/>
  <c r="Q3361" i="12"/>
  <c r="N3362" i="12"/>
  <c r="O3362" i="12" s="1"/>
  <c r="P3362" i="12"/>
  <c r="Q3362" i="12"/>
  <c r="N3363" i="12"/>
  <c r="O3363" i="12" s="1"/>
  <c r="P3363" i="12"/>
  <c r="Q3363" i="12"/>
  <c r="N3364" i="12"/>
  <c r="O3364" i="12" s="1"/>
  <c r="P3364" i="12"/>
  <c r="Q3364" i="12"/>
  <c r="N3365" i="12"/>
  <c r="O3365" i="12" s="1"/>
  <c r="P3365" i="12"/>
  <c r="Q3365" i="12"/>
  <c r="N3366" i="12"/>
  <c r="O3366" i="12" s="1"/>
  <c r="P3366" i="12"/>
  <c r="Q3366" i="12"/>
  <c r="N3367" i="12"/>
  <c r="O3367" i="12" s="1"/>
  <c r="P3367" i="12"/>
  <c r="Q3367" i="12"/>
  <c r="N3368" i="12"/>
  <c r="O3368" i="12" s="1"/>
  <c r="P3368" i="12"/>
  <c r="Q3368" i="12"/>
  <c r="N3369" i="12"/>
  <c r="O3369" i="12" s="1"/>
  <c r="P3369" i="12"/>
  <c r="Q3369" i="12"/>
  <c r="N3370" i="12"/>
  <c r="O3370" i="12" s="1"/>
  <c r="P3370" i="12"/>
  <c r="Q3370" i="12"/>
  <c r="N3371" i="12"/>
  <c r="O3371" i="12" s="1"/>
  <c r="P3371" i="12"/>
  <c r="Q3371" i="12"/>
  <c r="N3372" i="12"/>
  <c r="O3372" i="12" s="1"/>
  <c r="P3372" i="12"/>
  <c r="Q3372" i="12"/>
  <c r="N3373" i="12"/>
  <c r="O3373" i="12" s="1"/>
  <c r="P3373" i="12"/>
  <c r="Q3373" i="12"/>
  <c r="N3374" i="12"/>
  <c r="O3374" i="12" s="1"/>
  <c r="P3374" i="12"/>
  <c r="Q3374" i="12"/>
  <c r="N3375" i="12"/>
  <c r="O3375" i="12" s="1"/>
  <c r="P3375" i="12"/>
  <c r="Q3375" i="12"/>
  <c r="N3376" i="12"/>
  <c r="O3376" i="12" s="1"/>
  <c r="P3376" i="12"/>
  <c r="Q3376" i="12"/>
  <c r="N3377" i="12"/>
  <c r="O3377" i="12" s="1"/>
  <c r="P3377" i="12"/>
  <c r="Q3377" i="12"/>
  <c r="N3378" i="12"/>
  <c r="O3378" i="12" s="1"/>
  <c r="P3378" i="12"/>
  <c r="Q3378" i="12"/>
  <c r="N3379" i="12"/>
  <c r="O3379" i="12" s="1"/>
  <c r="P3379" i="12"/>
  <c r="Q3379" i="12"/>
  <c r="N3380" i="12"/>
  <c r="O3380" i="12" s="1"/>
  <c r="P3380" i="12"/>
  <c r="Q3380" i="12"/>
  <c r="N3381" i="12"/>
  <c r="O3381" i="12" s="1"/>
  <c r="P3381" i="12"/>
  <c r="Q3381" i="12"/>
  <c r="N3382" i="12"/>
  <c r="O3382" i="12" s="1"/>
  <c r="P3382" i="12"/>
  <c r="Q3382" i="12"/>
  <c r="N3383" i="12"/>
  <c r="O3383" i="12" s="1"/>
  <c r="P3383" i="12"/>
  <c r="Q3383" i="12"/>
  <c r="N3384" i="12"/>
  <c r="O3384" i="12" s="1"/>
  <c r="P3384" i="12"/>
  <c r="Q3384" i="12"/>
  <c r="N3385" i="12"/>
  <c r="O3385" i="12" s="1"/>
  <c r="P3385" i="12"/>
  <c r="Q3385" i="12"/>
  <c r="N3386" i="12"/>
  <c r="O3386" i="12" s="1"/>
  <c r="P3386" i="12"/>
  <c r="Q3386" i="12"/>
  <c r="N3387" i="12"/>
  <c r="O3387" i="12" s="1"/>
  <c r="P3387" i="12"/>
  <c r="Q3387" i="12"/>
  <c r="N3388" i="12"/>
  <c r="O3388" i="12" s="1"/>
  <c r="P3388" i="12"/>
  <c r="Q3388" i="12"/>
  <c r="N3389" i="12"/>
  <c r="O3389" i="12" s="1"/>
  <c r="P3389" i="12"/>
  <c r="Q3389" i="12"/>
  <c r="N3390" i="12"/>
  <c r="O3390" i="12" s="1"/>
  <c r="P3390" i="12"/>
  <c r="Q3390" i="12"/>
  <c r="N3391" i="12"/>
  <c r="O3391" i="12" s="1"/>
  <c r="P3391" i="12"/>
  <c r="Q3391" i="12"/>
  <c r="N3392" i="12"/>
  <c r="O3392" i="12" s="1"/>
  <c r="P3392" i="12"/>
  <c r="Q3392" i="12"/>
  <c r="N3393" i="12"/>
  <c r="O3393" i="12" s="1"/>
  <c r="P3393" i="12"/>
  <c r="Q3393" i="12"/>
  <c r="N3394" i="12"/>
  <c r="O3394" i="12" s="1"/>
  <c r="P3394" i="12"/>
  <c r="Q3394" i="12"/>
  <c r="N3395" i="12"/>
  <c r="O3395" i="12" s="1"/>
  <c r="P3395" i="12"/>
  <c r="Q3395" i="12"/>
  <c r="N3396" i="12"/>
  <c r="O3396" i="12" s="1"/>
  <c r="P3396" i="12"/>
  <c r="Q3396" i="12"/>
  <c r="N3397" i="12"/>
  <c r="O3397" i="12" s="1"/>
  <c r="P3397" i="12"/>
  <c r="Q3397" i="12"/>
  <c r="N3398" i="12"/>
  <c r="O3398" i="12" s="1"/>
  <c r="P3398" i="12"/>
  <c r="Q3398" i="12"/>
  <c r="N3399" i="12"/>
  <c r="O3399" i="12" s="1"/>
  <c r="P3399" i="12"/>
  <c r="Q3399" i="12"/>
  <c r="N3400" i="12"/>
  <c r="O3400" i="12" s="1"/>
  <c r="P3400" i="12"/>
  <c r="Q3400" i="12"/>
  <c r="N3401" i="12"/>
  <c r="O3401" i="12" s="1"/>
  <c r="P3401" i="12"/>
  <c r="Q3401" i="12"/>
  <c r="N3402" i="12"/>
  <c r="O3402" i="12" s="1"/>
  <c r="P3402" i="12"/>
  <c r="Q3402" i="12"/>
  <c r="N3403" i="12"/>
  <c r="O3403" i="12" s="1"/>
  <c r="P3403" i="12"/>
  <c r="Q3403" i="12"/>
  <c r="N3404" i="12"/>
  <c r="O3404" i="12" s="1"/>
  <c r="P3404" i="12"/>
  <c r="Q3404" i="12"/>
  <c r="N3405" i="12"/>
  <c r="O3405" i="12" s="1"/>
  <c r="P3405" i="12"/>
  <c r="Q3405" i="12"/>
  <c r="N3406" i="12"/>
  <c r="O3406" i="12" s="1"/>
  <c r="P3406" i="12"/>
  <c r="Q3406" i="12"/>
  <c r="N3407" i="12"/>
  <c r="O3407" i="12" s="1"/>
  <c r="P3407" i="12"/>
  <c r="Q3407" i="12"/>
  <c r="N3408" i="12"/>
  <c r="O3408" i="12" s="1"/>
  <c r="P3408" i="12"/>
  <c r="Q3408" i="12"/>
  <c r="N3409" i="12"/>
  <c r="O3409" i="12" s="1"/>
  <c r="P3409" i="12"/>
  <c r="Q3409" i="12"/>
  <c r="N3410" i="12"/>
  <c r="O3410" i="12" s="1"/>
  <c r="P3410" i="12"/>
  <c r="Q3410" i="12"/>
  <c r="N3411" i="12"/>
  <c r="O3411" i="12" s="1"/>
  <c r="P3411" i="12"/>
  <c r="Q3411" i="12"/>
  <c r="N3412" i="12"/>
  <c r="O3412" i="12" s="1"/>
  <c r="P3412" i="12"/>
  <c r="Q3412" i="12"/>
  <c r="N3413" i="12"/>
  <c r="O3413" i="12" s="1"/>
  <c r="P3413" i="12"/>
  <c r="Q3413" i="12"/>
  <c r="N3414" i="12"/>
  <c r="O3414" i="12" s="1"/>
  <c r="P3414" i="12"/>
  <c r="Q3414" i="12"/>
  <c r="N3415" i="12"/>
  <c r="O3415" i="12" s="1"/>
  <c r="P3415" i="12"/>
  <c r="Q3415" i="12"/>
  <c r="N3416" i="12"/>
  <c r="O3416" i="12" s="1"/>
  <c r="P3416" i="12"/>
  <c r="Q3416" i="12"/>
  <c r="N3417" i="12"/>
  <c r="O3417" i="12" s="1"/>
  <c r="P3417" i="12"/>
  <c r="Q3417" i="12"/>
  <c r="N3418" i="12"/>
  <c r="O3418" i="12" s="1"/>
  <c r="P3418" i="12"/>
  <c r="Q3418" i="12"/>
  <c r="N3419" i="12"/>
  <c r="O3419" i="12" s="1"/>
  <c r="P3419" i="12"/>
  <c r="Q3419" i="12"/>
  <c r="N3420" i="12"/>
  <c r="O3420" i="12" s="1"/>
  <c r="P3420" i="12"/>
  <c r="Q3420" i="12"/>
  <c r="N3421" i="12"/>
  <c r="O3421" i="12" s="1"/>
  <c r="P3421" i="12"/>
  <c r="Q3421" i="12"/>
  <c r="N3422" i="12"/>
  <c r="O3422" i="12" s="1"/>
  <c r="P3422" i="12"/>
  <c r="Q3422" i="12"/>
  <c r="N3423" i="12"/>
  <c r="O3423" i="12" s="1"/>
  <c r="P3423" i="12"/>
  <c r="Q3423" i="12"/>
  <c r="N3424" i="12"/>
  <c r="O3424" i="12" s="1"/>
  <c r="P3424" i="12"/>
  <c r="Q3424" i="12"/>
  <c r="N3425" i="12"/>
  <c r="O3425" i="12" s="1"/>
  <c r="P3425" i="12"/>
  <c r="Q3425" i="12"/>
  <c r="N3426" i="12"/>
  <c r="O3426" i="12" s="1"/>
  <c r="P3426" i="12"/>
  <c r="Q3426" i="12"/>
  <c r="N3427" i="12"/>
  <c r="O3427" i="12" s="1"/>
  <c r="P3427" i="12"/>
  <c r="Q3427" i="12"/>
  <c r="N3428" i="12"/>
  <c r="O3428" i="12" s="1"/>
  <c r="P3428" i="12"/>
  <c r="Q3428" i="12"/>
  <c r="N3429" i="12"/>
  <c r="O3429" i="12" s="1"/>
  <c r="P3429" i="12"/>
  <c r="Q3429" i="12"/>
  <c r="N3430" i="12"/>
  <c r="O3430" i="12" s="1"/>
  <c r="P3430" i="12"/>
  <c r="Q3430" i="12"/>
  <c r="N3431" i="12"/>
  <c r="O3431" i="12" s="1"/>
  <c r="P3431" i="12"/>
  <c r="Q3431" i="12"/>
  <c r="N3432" i="12"/>
  <c r="O3432" i="12" s="1"/>
  <c r="P3432" i="12"/>
  <c r="Q3432" i="12"/>
  <c r="N3433" i="12"/>
  <c r="O3433" i="12" s="1"/>
  <c r="P3433" i="12"/>
  <c r="Q3433" i="12"/>
  <c r="N3434" i="12"/>
  <c r="O3434" i="12" s="1"/>
  <c r="P3434" i="12"/>
  <c r="Q3434" i="12"/>
  <c r="N3435" i="12"/>
  <c r="O3435" i="12" s="1"/>
  <c r="P3435" i="12"/>
  <c r="Q3435" i="12"/>
  <c r="N3436" i="12"/>
  <c r="O3436" i="12" s="1"/>
  <c r="P3436" i="12"/>
  <c r="Q3436" i="12"/>
  <c r="N3437" i="12"/>
  <c r="O3437" i="12" s="1"/>
  <c r="P3437" i="12"/>
  <c r="Q3437" i="12"/>
  <c r="N3438" i="12"/>
  <c r="O3438" i="12" s="1"/>
  <c r="P3438" i="12"/>
  <c r="Q3438" i="12"/>
  <c r="N3439" i="12"/>
  <c r="O3439" i="12" s="1"/>
  <c r="P3439" i="12"/>
  <c r="Q3439" i="12"/>
  <c r="N3440" i="12"/>
  <c r="O3440" i="12" s="1"/>
  <c r="P3440" i="12"/>
  <c r="Q3440" i="12"/>
  <c r="N3441" i="12"/>
  <c r="O3441" i="12" s="1"/>
  <c r="P3441" i="12"/>
  <c r="Q3441" i="12"/>
  <c r="N3442" i="12"/>
  <c r="O3442" i="12" s="1"/>
  <c r="P3442" i="12"/>
  <c r="Q3442" i="12"/>
  <c r="N3443" i="12"/>
  <c r="O3443" i="12" s="1"/>
  <c r="P3443" i="12"/>
  <c r="Q3443" i="12"/>
  <c r="N3444" i="12"/>
  <c r="O3444" i="12" s="1"/>
  <c r="P3444" i="12"/>
  <c r="Q3444" i="12"/>
  <c r="N3445" i="12"/>
  <c r="O3445" i="12" s="1"/>
  <c r="P3445" i="12"/>
  <c r="Q3445" i="12"/>
  <c r="N3446" i="12"/>
  <c r="O3446" i="12" s="1"/>
  <c r="P3446" i="12"/>
  <c r="Q3446" i="12"/>
  <c r="N3447" i="12"/>
  <c r="O3447" i="12" s="1"/>
  <c r="P3447" i="12"/>
  <c r="Q3447" i="12"/>
  <c r="N3448" i="12"/>
  <c r="O3448" i="12" s="1"/>
  <c r="P3448" i="12"/>
  <c r="Q3448" i="12"/>
  <c r="N3449" i="12"/>
  <c r="O3449" i="12" s="1"/>
  <c r="P3449" i="12"/>
  <c r="Q3449" i="12"/>
  <c r="N3450" i="12"/>
  <c r="O3450" i="12" s="1"/>
  <c r="P3450" i="12"/>
  <c r="Q3450" i="12"/>
  <c r="N3451" i="12"/>
  <c r="O3451" i="12" s="1"/>
  <c r="P3451" i="12"/>
  <c r="Q3451" i="12"/>
  <c r="N3452" i="12"/>
  <c r="O3452" i="12" s="1"/>
  <c r="P3452" i="12"/>
  <c r="Q3452" i="12"/>
  <c r="N3453" i="12"/>
  <c r="O3453" i="12" s="1"/>
  <c r="P3453" i="12"/>
  <c r="Q3453" i="12"/>
  <c r="N3454" i="12"/>
  <c r="O3454" i="12" s="1"/>
  <c r="P3454" i="12"/>
  <c r="Q3454" i="12"/>
  <c r="N3455" i="12"/>
  <c r="O3455" i="12" s="1"/>
  <c r="P3455" i="12"/>
  <c r="Q3455" i="12"/>
  <c r="N3456" i="12"/>
  <c r="O3456" i="12" s="1"/>
  <c r="P3456" i="12"/>
  <c r="Q3456" i="12"/>
  <c r="N3457" i="12"/>
  <c r="O3457" i="12" s="1"/>
  <c r="P3457" i="12"/>
  <c r="Q3457" i="12"/>
  <c r="N3458" i="12"/>
  <c r="O3458" i="12" s="1"/>
  <c r="P3458" i="12"/>
  <c r="Q3458" i="12"/>
  <c r="N3459" i="12"/>
  <c r="O3459" i="12" s="1"/>
  <c r="P3459" i="12"/>
  <c r="Q3459" i="12"/>
  <c r="N3460" i="12"/>
  <c r="O3460" i="12" s="1"/>
  <c r="P3460" i="12"/>
  <c r="Q3460" i="12"/>
  <c r="N3461" i="12"/>
  <c r="O3461" i="12" s="1"/>
  <c r="P3461" i="12"/>
  <c r="Q3461" i="12"/>
  <c r="N3462" i="12"/>
  <c r="O3462" i="12" s="1"/>
  <c r="P3462" i="12"/>
  <c r="Q3462" i="12"/>
  <c r="N3463" i="12"/>
  <c r="O3463" i="12" s="1"/>
  <c r="P3463" i="12"/>
  <c r="Q3463" i="12"/>
  <c r="N3464" i="12"/>
  <c r="O3464" i="12" s="1"/>
  <c r="P3464" i="12"/>
  <c r="Q3464" i="12"/>
  <c r="N3465" i="12"/>
  <c r="O3465" i="12" s="1"/>
  <c r="P3465" i="12"/>
  <c r="Q3465" i="12"/>
  <c r="N3466" i="12"/>
  <c r="O3466" i="12" s="1"/>
  <c r="P3466" i="12"/>
  <c r="Q3466" i="12"/>
  <c r="N3467" i="12"/>
  <c r="O3467" i="12" s="1"/>
  <c r="P3467" i="12"/>
  <c r="Q3467" i="12"/>
  <c r="N3468" i="12"/>
  <c r="O3468" i="12" s="1"/>
  <c r="P3468" i="12"/>
  <c r="Q3468" i="12"/>
  <c r="N3469" i="12"/>
  <c r="O3469" i="12" s="1"/>
  <c r="P3469" i="12"/>
  <c r="Q3469" i="12"/>
  <c r="N3470" i="12"/>
  <c r="O3470" i="12" s="1"/>
  <c r="P3470" i="12"/>
  <c r="Q3470" i="12"/>
  <c r="N3471" i="12"/>
  <c r="O3471" i="12" s="1"/>
  <c r="P3471" i="12"/>
  <c r="Q3471" i="12"/>
  <c r="N3472" i="12"/>
  <c r="O3472" i="12" s="1"/>
  <c r="P3472" i="12"/>
  <c r="Q3472" i="12"/>
  <c r="N3473" i="12"/>
  <c r="O3473" i="12" s="1"/>
  <c r="P3473" i="12"/>
  <c r="Q3473" i="12"/>
  <c r="N3474" i="12"/>
  <c r="O3474" i="12" s="1"/>
  <c r="P3474" i="12"/>
  <c r="Q3474" i="12"/>
  <c r="N3475" i="12"/>
  <c r="O3475" i="12" s="1"/>
  <c r="P3475" i="12"/>
  <c r="Q3475" i="12"/>
  <c r="N3476" i="12"/>
  <c r="O3476" i="12" s="1"/>
  <c r="P3476" i="12"/>
  <c r="Q3476" i="12"/>
  <c r="N3477" i="12"/>
  <c r="O3477" i="12" s="1"/>
  <c r="P3477" i="12"/>
  <c r="Q3477" i="12"/>
  <c r="N3478" i="12"/>
  <c r="O3478" i="12" s="1"/>
  <c r="P3478" i="12"/>
  <c r="Q3478" i="12"/>
  <c r="N3479" i="12"/>
  <c r="O3479" i="12" s="1"/>
  <c r="P3479" i="12"/>
  <c r="Q3479" i="12"/>
  <c r="N3480" i="12"/>
  <c r="O3480" i="12" s="1"/>
  <c r="P3480" i="12"/>
  <c r="Q3480" i="12"/>
  <c r="N3481" i="12"/>
  <c r="O3481" i="12" s="1"/>
  <c r="P3481" i="12"/>
  <c r="Q3481" i="12"/>
  <c r="N3482" i="12"/>
  <c r="O3482" i="12" s="1"/>
  <c r="P3482" i="12"/>
  <c r="Q3482" i="12"/>
  <c r="N3483" i="12"/>
  <c r="O3483" i="12" s="1"/>
  <c r="P3483" i="12"/>
  <c r="Q3483" i="12"/>
  <c r="N3484" i="12"/>
  <c r="O3484" i="12" s="1"/>
  <c r="P3484" i="12"/>
  <c r="Q3484" i="12"/>
  <c r="N3485" i="12"/>
  <c r="O3485" i="12" s="1"/>
  <c r="P3485" i="12"/>
  <c r="Q3485" i="12"/>
  <c r="N3486" i="12"/>
  <c r="O3486" i="12" s="1"/>
  <c r="P3486" i="12"/>
  <c r="Q3486" i="12"/>
  <c r="N3487" i="12"/>
  <c r="O3487" i="12" s="1"/>
  <c r="P3487" i="12"/>
  <c r="Q3487" i="12"/>
  <c r="N3488" i="12"/>
  <c r="O3488" i="12" s="1"/>
  <c r="P3488" i="12"/>
  <c r="Q3488" i="12"/>
  <c r="N3489" i="12"/>
  <c r="O3489" i="12" s="1"/>
  <c r="P3489" i="12"/>
  <c r="Q3489" i="12"/>
  <c r="N3490" i="12"/>
  <c r="O3490" i="12" s="1"/>
  <c r="P3490" i="12"/>
  <c r="Q3490" i="12"/>
  <c r="N3491" i="12"/>
  <c r="O3491" i="12" s="1"/>
  <c r="P3491" i="12"/>
  <c r="Q3491" i="12"/>
  <c r="N3492" i="12"/>
  <c r="O3492" i="12" s="1"/>
  <c r="P3492" i="12"/>
  <c r="Q3492" i="12"/>
  <c r="N3493" i="12"/>
  <c r="O3493" i="12" s="1"/>
  <c r="P3493" i="12"/>
  <c r="Q3493" i="12"/>
  <c r="N3494" i="12"/>
  <c r="O3494" i="12" s="1"/>
  <c r="P3494" i="12"/>
  <c r="Q3494" i="12"/>
  <c r="N3495" i="12"/>
  <c r="O3495" i="12" s="1"/>
  <c r="P3495" i="12"/>
  <c r="Q3495" i="12"/>
  <c r="N3496" i="12"/>
  <c r="O3496" i="12" s="1"/>
  <c r="P3496" i="12"/>
  <c r="Q3496" i="12"/>
  <c r="N3497" i="12"/>
  <c r="O3497" i="12" s="1"/>
  <c r="P3497" i="12"/>
  <c r="Q3497" i="12"/>
  <c r="N3498" i="12"/>
  <c r="O3498" i="12" s="1"/>
  <c r="P3498" i="12"/>
  <c r="Q3498" i="12"/>
  <c r="N3499" i="12"/>
  <c r="O3499" i="12" s="1"/>
  <c r="P3499" i="12"/>
  <c r="Q3499" i="12"/>
  <c r="N3500" i="12"/>
  <c r="O3500" i="12" s="1"/>
  <c r="P3500" i="12"/>
  <c r="Q3500" i="12"/>
  <c r="N3501" i="12"/>
  <c r="O3501" i="12" s="1"/>
  <c r="P3501" i="12"/>
  <c r="Q3501" i="12"/>
  <c r="N3502" i="12"/>
  <c r="O3502" i="12" s="1"/>
  <c r="P3502" i="12"/>
  <c r="Q3502" i="12"/>
  <c r="N3503" i="12"/>
  <c r="O3503" i="12" s="1"/>
  <c r="P3503" i="12"/>
  <c r="Q3503" i="12"/>
  <c r="N3504" i="12"/>
  <c r="O3504" i="12" s="1"/>
  <c r="P3504" i="12"/>
  <c r="Q3504" i="12"/>
  <c r="N3505" i="12"/>
  <c r="O3505" i="12" s="1"/>
  <c r="P3505" i="12"/>
  <c r="Q3505" i="12"/>
  <c r="N3506" i="12"/>
  <c r="O3506" i="12" s="1"/>
  <c r="P3506" i="12"/>
  <c r="Q3506" i="12"/>
  <c r="N3507" i="12"/>
  <c r="O3507" i="12" s="1"/>
  <c r="P3507" i="12"/>
  <c r="Q3507" i="12"/>
  <c r="N3508" i="12"/>
  <c r="O3508" i="12" s="1"/>
  <c r="P3508" i="12"/>
  <c r="Q3508" i="12"/>
  <c r="N3509" i="12"/>
  <c r="O3509" i="12" s="1"/>
  <c r="P3509" i="12"/>
  <c r="Q3509" i="12"/>
  <c r="N3510" i="12"/>
  <c r="O3510" i="12" s="1"/>
  <c r="P3510" i="12"/>
  <c r="Q3510" i="12"/>
  <c r="N3511" i="12"/>
  <c r="O3511" i="12" s="1"/>
  <c r="P3511" i="12"/>
  <c r="Q3511" i="12"/>
  <c r="N3512" i="12"/>
  <c r="O3512" i="12" s="1"/>
  <c r="P3512" i="12"/>
  <c r="Q3512" i="12"/>
  <c r="N3513" i="12"/>
  <c r="O3513" i="12" s="1"/>
  <c r="P3513" i="12"/>
  <c r="Q3513" i="12"/>
  <c r="N3514" i="12"/>
  <c r="O3514" i="12" s="1"/>
  <c r="P3514" i="12"/>
  <c r="Q3514" i="12"/>
  <c r="N3515" i="12"/>
  <c r="O3515" i="12" s="1"/>
  <c r="P3515" i="12"/>
  <c r="Q3515" i="12"/>
  <c r="N3516" i="12"/>
  <c r="O3516" i="12" s="1"/>
  <c r="P3516" i="12"/>
  <c r="Q3516" i="12"/>
  <c r="N3517" i="12"/>
  <c r="O3517" i="12" s="1"/>
  <c r="P3517" i="12"/>
  <c r="Q3517" i="12"/>
  <c r="N3518" i="12"/>
  <c r="O3518" i="12" s="1"/>
  <c r="P3518" i="12"/>
  <c r="Q3518" i="12"/>
  <c r="N3519" i="12"/>
  <c r="O3519" i="12" s="1"/>
  <c r="P3519" i="12"/>
  <c r="Q3519" i="12"/>
  <c r="N3520" i="12"/>
  <c r="O3520" i="12" s="1"/>
  <c r="P3520" i="12"/>
  <c r="Q3520" i="12"/>
  <c r="N3521" i="12"/>
  <c r="O3521" i="12" s="1"/>
  <c r="P3521" i="12"/>
  <c r="Q3521" i="12"/>
  <c r="N3522" i="12"/>
  <c r="O3522" i="12" s="1"/>
  <c r="P3522" i="12"/>
  <c r="Q3522" i="12"/>
  <c r="N3523" i="12"/>
  <c r="O3523" i="12" s="1"/>
  <c r="P3523" i="12"/>
  <c r="Q3523" i="12"/>
  <c r="N3524" i="12"/>
  <c r="O3524" i="12" s="1"/>
  <c r="P3524" i="12"/>
  <c r="Q3524" i="12"/>
  <c r="N3525" i="12"/>
  <c r="O3525" i="12" s="1"/>
  <c r="P3525" i="12"/>
  <c r="Q3525" i="12"/>
  <c r="N3526" i="12"/>
  <c r="O3526" i="12" s="1"/>
  <c r="P3526" i="12"/>
  <c r="Q3526" i="12"/>
  <c r="N3527" i="12"/>
  <c r="O3527" i="12" s="1"/>
  <c r="P3527" i="12"/>
  <c r="Q3527" i="12"/>
  <c r="N3528" i="12"/>
  <c r="O3528" i="12" s="1"/>
  <c r="P3528" i="12"/>
  <c r="Q3528" i="12"/>
  <c r="N3529" i="12"/>
  <c r="O3529" i="12" s="1"/>
  <c r="P3529" i="12"/>
  <c r="Q3529" i="12"/>
  <c r="N3530" i="12"/>
  <c r="O3530" i="12" s="1"/>
  <c r="P3530" i="12"/>
  <c r="Q3530" i="12"/>
  <c r="N3531" i="12"/>
  <c r="O3531" i="12" s="1"/>
  <c r="P3531" i="12"/>
  <c r="Q3531" i="12"/>
  <c r="N3532" i="12"/>
  <c r="O3532" i="12" s="1"/>
  <c r="P3532" i="12"/>
  <c r="Q3532" i="12"/>
  <c r="N3533" i="12"/>
  <c r="O3533" i="12" s="1"/>
  <c r="P3533" i="12"/>
  <c r="Q3533" i="12"/>
  <c r="N3534" i="12"/>
  <c r="O3534" i="12" s="1"/>
  <c r="P3534" i="12"/>
  <c r="Q3534" i="12"/>
  <c r="N3535" i="12"/>
  <c r="O3535" i="12" s="1"/>
  <c r="P3535" i="12"/>
  <c r="Q3535" i="12"/>
  <c r="N3536" i="12"/>
  <c r="O3536" i="12" s="1"/>
  <c r="P3536" i="12"/>
  <c r="Q3536" i="12"/>
  <c r="N3537" i="12"/>
  <c r="O3537" i="12" s="1"/>
  <c r="P3537" i="12"/>
  <c r="Q3537" i="12"/>
  <c r="N3538" i="12"/>
  <c r="O3538" i="12" s="1"/>
  <c r="P3538" i="12"/>
  <c r="Q3538" i="12"/>
  <c r="N3539" i="12"/>
  <c r="O3539" i="12" s="1"/>
  <c r="P3539" i="12"/>
  <c r="Q3539" i="12"/>
  <c r="N3540" i="12"/>
  <c r="O3540" i="12" s="1"/>
  <c r="P3540" i="12"/>
  <c r="Q3540" i="12"/>
  <c r="N3541" i="12"/>
  <c r="O3541" i="12" s="1"/>
  <c r="P3541" i="12"/>
  <c r="Q3541" i="12"/>
  <c r="N3542" i="12"/>
  <c r="O3542" i="12" s="1"/>
  <c r="P3542" i="12"/>
  <c r="Q3542" i="12"/>
  <c r="N3543" i="12"/>
  <c r="O3543" i="12" s="1"/>
  <c r="P3543" i="12"/>
  <c r="Q3543" i="12"/>
  <c r="N3544" i="12"/>
  <c r="O3544" i="12" s="1"/>
  <c r="P3544" i="12"/>
  <c r="Q3544" i="12"/>
  <c r="N3545" i="12"/>
  <c r="O3545" i="12" s="1"/>
  <c r="P3545" i="12"/>
  <c r="Q3545" i="12"/>
  <c r="N3546" i="12"/>
  <c r="O3546" i="12" s="1"/>
  <c r="P3546" i="12"/>
  <c r="Q3546" i="12"/>
  <c r="N3547" i="12"/>
  <c r="O3547" i="12" s="1"/>
  <c r="P3547" i="12"/>
  <c r="Q3547" i="12"/>
  <c r="N3548" i="12"/>
  <c r="O3548" i="12" s="1"/>
  <c r="P3548" i="12"/>
  <c r="Q3548" i="12"/>
  <c r="N3549" i="12"/>
  <c r="O3549" i="12" s="1"/>
  <c r="P3549" i="12"/>
  <c r="Q3549" i="12"/>
  <c r="N3550" i="12"/>
  <c r="O3550" i="12" s="1"/>
  <c r="P3550" i="12"/>
  <c r="Q3550" i="12"/>
  <c r="N3551" i="12"/>
  <c r="O3551" i="12" s="1"/>
  <c r="P3551" i="12"/>
  <c r="Q3551" i="12"/>
  <c r="N3552" i="12"/>
  <c r="O3552" i="12" s="1"/>
  <c r="P3552" i="12"/>
  <c r="Q3552" i="12"/>
  <c r="N3553" i="12"/>
  <c r="O3553" i="12" s="1"/>
  <c r="P3553" i="12"/>
  <c r="Q3553" i="12"/>
  <c r="N3554" i="12"/>
  <c r="O3554" i="12" s="1"/>
  <c r="P3554" i="12"/>
  <c r="Q3554" i="12"/>
  <c r="N3555" i="12"/>
  <c r="O3555" i="12" s="1"/>
  <c r="P3555" i="12"/>
  <c r="Q3555" i="12"/>
  <c r="N3556" i="12"/>
  <c r="O3556" i="12" s="1"/>
  <c r="P3556" i="12"/>
  <c r="Q3556" i="12"/>
  <c r="N3557" i="12"/>
  <c r="O3557" i="12" s="1"/>
  <c r="P3557" i="12"/>
  <c r="Q3557" i="12"/>
  <c r="N3558" i="12"/>
  <c r="O3558" i="12" s="1"/>
  <c r="P3558" i="12"/>
  <c r="Q3558" i="12"/>
  <c r="N3559" i="12"/>
  <c r="O3559" i="12" s="1"/>
  <c r="P3559" i="12"/>
  <c r="Q3559" i="12"/>
  <c r="N3560" i="12"/>
  <c r="O3560" i="12" s="1"/>
  <c r="P3560" i="12"/>
  <c r="Q3560" i="12"/>
  <c r="N3561" i="12"/>
  <c r="O3561" i="12" s="1"/>
  <c r="P3561" i="12"/>
  <c r="Q3561" i="12"/>
  <c r="N3562" i="12"/>
  <c r="O3562" i="12" s="1"/>
  <c r="P3562" i="12"/>
  <c r="Q3562" i="12"/>
  <c r="N3563" i="12"/>
  <c r="O3563" i="12" s="1"/>
  <c r="P3563" i="12"/>
  <c r="Q3563" i="12"/>
  <c r="N3564" i="12"/>
  <c r="O3564" i="12" s="1"/>
  <c r="P3564" i="12"/>
  <c r="Q3564" i="12"/>
  <c r="N3565" i="12"/>
  <c r="O3565" i="12" s="1"/>
  <c r="P3565" i="12"/>
  <c r="Q3565" i="12"/>
  <c r="N3566" i="12"/>
  <c r="O3566" i="12" s="1"/>
  <c r="P3566" i="12"/>
  <c r="Q3566" i="12"/>
  <c r="N3567" i="12"/>
  <c r="O3567" i="12" s="1"/>
  <c r="P3567" i="12"/>
  <c r="Q3567" i="12"/>
  <c r="N3568" i="12"/>
  <c r="O3568" i="12" s="1"/>
  <c r="P3568" i="12"/>
  <c r="Q3568" i="12"/>
  <c r="N3569" i="12"/>
  <c r="O3569" i="12" s="1"/>
  <c r="P3569" i="12"/>
  <c r="Q3569" i="12"/>
  <c r="N3570" i="12"/>
  <c r="O3570" i="12" s="1"/>
  <c r="P3570" i="12"/>
  <c r="Q3570" i="12"/>
  <c r="N3571" i="12"/>
  <c r="O3571" i="12" s="1"/>
  <c r="P3571" i="12"/>
  <c r="Q3571" i="12"/>
  <c r="N3572" i="12"/>
  <c r="O3572" i="12" s="1"/>
  <c r="P3572" i="12"/>
  <c r="Q3572" i="12"/>
  <c r="N3573" i="12"/>
  <c r="O3573" i="12" s="1"/>
  <c r="P3573" i="12"/>
  <c r="Q3573" i="12"/>
  <c r="N3574" i="12"/>
  <c r="O3574" i="12" s="1"/>
  <c r="P3574" i="12"/>
  <c r="Q3574" i="12"/>
  <c r="N3575" i="12"/>
  <c r="O3575" i="12" s="1"/>
  <c r="P3575" i="12"/>
  <c r="Q3575" i="12"/>
  <c r="N3576" i="12"/>
  <c r="O3576" i="12" s="1"/>
  <c r="P3576" i="12"/>
  <c r="Q3576" i="12"/>
  <c r="N3577" i="12"/>
  <c r="O3577" i="12" s="1"/>
  <c r="P3577" i="12"/>
  <c r="Q3577" i="12"/>
  <c r="N3578" i="12"/>
  <c r="O3578" i="12" s="1"/>
  <c r="P3578" i="12"/>
  <c r="Q3578" i="12"/>
  <c r="N3579" i="12"/>
  <c r="O3579" i="12" s="1"/>
  <c r="P3579" i="12"/>
  <c r="Q3579" i="12"/>
  <c r="N3580" i="12"/>
  <c r="O3580" i="12" s="1"/>
  <c r="P3580" i="12"/>
  <c r="Q3580" i="12"/>
  <c r="N3581" i="12"/>
  <c r="O3581" i="12" s="1"/>
  <c r="P3581" i="12"/>
  <c r="Q3581" i="12"/>
  <c r="N3582" i="12"/>
  <c r="O3582" i="12" s="1"/>
  <c r="P3582" i="12"/>
  <c r="Q3582" i="12"/>
  <c r="N3583" i="12"/>
  <c r="O3583" i="12" s="1"/>
  <c r="P3583" i="12"/>
  <c r="Q3583" i="12"/>
  <c r="N3584" i="12"/>
  <c r="O3584" i="12" s="1"/>
  <c r="P3584" i="12"/>
  <c r="Q3584" i="12"/>
  <c r="N3585" i="12"/>
  <c r="O3585" i="12" s="1"/>
  <c r="P3585" i="12"/>
  <c r="Q3585" i="12"/>
  <c r="N3586" i="12"/>
  <c r="O3586" i="12" s="1"/>
  <c r="P3586" i="12"/>
  <c r="Q3586" i="12"/>
  <c r="N3587" i="12"/>
  <c r="O3587" i="12" s="1"/>
  <c r="P3587" i="12"/>
  <c r="Q3587" i="12"/>
  <c r="N3588" i="12"/>
  <c r="O3588" i="12" s="1"/>
  <c r="P3588" i="12"/>
  <c r="Q3588" i="12"/>
  <c r="N3589" i="12"/>
  <c r="O3589" i="12" s="1"/>
  <c r="P3589" i="12"/>
  <c r="Q3589" i="12"/>
  <c r="N3590" i="12"/>
  <c r="O3590" i="12" s="1"/>
  <c r="P3590" i="12"/>
  <c r="Q3590" i="12"/>
  <c r="N3591" i="12"/>
  <c r="O3591" i="12" s="1"/>
  <c r="P3591" i="12"/>
  <c r="Q3591" i="12"/>
  <c r="N3592" i="12"/>
  <c r="O3592" i="12" s="1"/>
  <c r="P3592" i="12"/>
  <c r="Q3592" i="12"/>
  <c r="N3593" i="12"/>
  <c r="O3593" i="12" s="1"/>
  <c r="P3593" i="12"/>
  <c r="Q3593" i="12"/>
  <c r="N3594" i="12"/>
  <c r="O3594" i="12" s="1"/>
  <c r="P3594" i="12"/>
  <c r="Q3594" i="12"/>
  <c r="N3595" i="12"/>
  <c r="O3595" i="12" s="1"/>
  <c r="P3595" i="12"/>
  <c r="Q3595" i="12"/>
  <c r="N3596" i="12"/>
  <c r="O3596" i="12" s="1"/>
  <c r="P3596" i="12"/>
  <c r="Q3596" i="12"/>
  <c r="N3597" i="12"/>
  <c r="O3597" i="12" s="1"/>
  <c r="P3597" i="12"/>
  <c r="Q3597" i="12"/>
  <c r="N3598" i="12"/>
  <c r="O3598" i="12" s="1"/>
  <c r="P3598" i="12"/>
  <c r="Q3598" i="12"/>
  <c r="N3599" i="12"/>
  <c r="O3599" i="12" s="1"/>
  <c r="P3599" i="12"/>
  <c r="Q3599" i="12"/>
  <c r="N3600" i="12"/>
  <c r="O3600" i="12" s="1"/>
  <c r="P3600" i="12"/>
  <c r="Q3600" i="12"/>
  <c r="N3601" i="12"/>
  <c r="O3601" i="12" s="1"/>
  <c r="P3601" i="12"/>
  <c r="Q3601" i="12"/>
  <c r="N3602" i="12"/>
  <c r="O3602" i="12" s="1"/>
  <c r="P3602" i="12"/>
  <c r="Q3602" i="12"/>
  <c r="N3603" i="12"/>
  <c r="O3603" i="12" s="1"/>
  <c r="P3603" i="12"/>
  <c r="Q3603" i="12"/>
  <c r="N3604" i="12"/>
  <c r="O3604" i="12" s="1"/>
  <c r="P3604" i="12"/>
  <c r="Q3604" i="12"/>
  <c r="N3605" i="12"/>
  <c r="O3605" i="12" s="1"/>
  <c r="P3605" i="12"/>
  <c r="Q3605" i="12"/>
  <c r="N3606" i="12"/>
  <c r="O3606" i="12" s="1"/>
  <c r="P3606" i="12"/>
  <c r="Q3606" i="12"/>
  <c r="N3607" i="12"/>
  <c r="O3607" i="12" s="1"/>
  <c r="P3607" i="12"/>
  <c r="Q3607" i="12"/>
  <c r="N3608" i="12"/>
  <c r="O3608" i="12" s="1"/>
  <c r="P3608" i="12"/>
  <c r="Q3608" i="12"/>
  <c r="N3609" i="12"/>
  <c r="O3609" i="12" s="1"/>
  <c r="P3609" i="12"/>
  <c r="Q3609" i="12"/>
  <c r="N3610" i="12"/>
  <c r="O3610" i="12" s="1"/>
  <c r="P3610" i="12"/>
  <c r="Q3610" i="12"/>
  <c r="N3611" i="12"/>
  <c r="O3611" i="12" s="1"/>
  <c r="P3611" i="12"/>
  <c r="Q3611" i="12"/>
  <c r="N3612" i="12"/>
  <c r="O3612" i="12" s="1"/>
  <c r="P3612" i="12"/>
  <c r="Q3612" i="12"/>
  <c r="N3613" i="12"/>
  <c r="O3613" i="12" s="1"/>
  <c r="P3613" i="12"/>
  <c r="Q3613" i="12"/>
  <c r="N3614" i="12"/>
  <c r="O3614" i="12" s="1"/>
  <c r="P3614" i="12"/>
  <c r="Q3614" i="12"/>
  <c r="N3615" i="12"/>
  <c r="O3615" i="12" s="1"/>
  <c r="P3615" i="12"/>
  <c r="Q3615" i="12"/>
  <c r="N3616" i="12"/>
  <c r="O3616" i="12" s="1"/>
  <c r="P3616" i="12"/>
  <c r="Q3616" i="12"/>
  <c r="N3617" i="12"/>
  <c r="O3617" i="12" s="1"/>
  <c r="P3617" i="12"/>
  <c r="Q3617" i="12"/>
  <c r="N3618" i="12"/>
  <c r="O3618" i="12" s="1"/>
  <c r="P3618" i="12"/>
  <c r="Q3618" i="12"/>
  <c r="N3619" i="12"/>
  <c r="O3619" i="12" s="1"/>
  <c r="P3619" i="12"/>
  <c r="Q3619" i="12"/>
  <c r="N3620" i="12"/>
  <c r="O3620" i="12" s="1"/>
  <c r="P3620" i="12"/>
  <c r="Q3620" i="12"/>
  <c r="N3621" i="12"/>
  <c r="O3621" i="12" s="1"/>
  <c r="P3621" i="12"/>
  <c r="Q3621" i="12"/>
  <c r="N3622" i="12"/>
  <c r="O3622" i="12" s="1"/>
  <c r="P3622" i="12"/>
  <c r="Q3622" i="12"/>
  <c r="N3623" i="12"/>
  <c r="O3623" i="12" s="1"/>
  <c r="P3623" i="12"/>
  <c r="Q3623" i="12"/>
  <c r="N3624" i="12"/>
  <c r="O3624" i="12" s="1"/>
  <c r="P3624" i="12"/>
  <c r="Q3624" i="12"/>
  <c r="N3625" i="12"/>
  <c r="O3625" i="12" s="1"/>
  <c r="P3625" i="12"/>
  <c r="Q3625" i="12"/>
  <c r="N3626" i="12"/>
  <c r="O3626" i="12" s="1"/>
  <c r="P3626" i="12"/>
  <c r="Q3626" i="12"/>
  <c r="N3627" i="12"/>
  <c r="O3627" i="12" s="1"/>
  <c r="P3627" i="12"/>
  <c r="Q3627" i="12"/>
  <c r="N3628" i="12"/>
  <c r="O3628" i="12" s="1"/>
  <c r="P3628" i="12"/>
  <c r="Q3628" i="12"/>
  <c r="N3629" i="12"/>
  <c r="O3629" i="12" s="1"/>
  <c r="P3629" i="12"/>
  <c r="Q3629" i="12"/>
  <c r="N3630" i="12"/>
  <c r="O3630" i="12" s="1"/>
  <c r="P3630" i="12"/>
  <c r="Q3630" i="12"/>
  <c r="N3631" i="12"/>
  <c r="O3631" i="12" s="1"/>
  <c r="P3631" i="12"/>
  <c r="Q3631" i="12"/>
  <c r="N3632" i="12"/>
  <c r="O3632" i="12" s="1"/>
  <c r="P3632" i="12"/>
  <c r="Q3632" i="12"/>
  <c r="N3633" i="12"/>
  <c r="O3633" i="12" s="1"/>
  <c r="P3633" i="12"/>
  <c r="Q3633" i="12"/>
  <c r="N3634" i="12"/>
  <c r="O3634" i="12" s="1"/>
  <c r="P3634" i="12"/>
  <c r="Q3634" i="12"/>
  <c r="N3635" i="12"/>
  <c r="O3635" i="12" s="1"/>
  <c r="P3635" i="12"/>
  <c r="Q3635" i="12"/>
  <c r="N3636" i="12"/>
  <c r="O3636" i="12" s="1"/>
  <c r="P3636" i="12"/>
  <c r="Q3636" i="12"/>
  <c r="N3637" i="12"/>
  <c r="O3637" i="12" s="1"/>
  <c r="P3637" i="12"/>
  <c r="Q3637" i="12"/>
  <c r="N3638" i="12"/>
  <c r="O3638" i="12" s="1"/>
  <c r="P3638" i="12"/>
  <c r="Q3638" i="12"/>
  <c r="N3639" i="12"/>
  <c r="O3639" i="12" s="1"/>
  <c r="P3639" i="12"/>
  <c r="Q3639" i="12"/>
  <c r="N3640" i="12"/>
  <c r="O3640" i="12" s="1"/>
  <c r="P3640" i="12"/>
  <c r="Q3640" i="12"/>
  <c r="N3641" i="12"/>
  <c r="O3641" i="12" s="1"/>
  <c r="P3641" i="12"/>
  <c r="Q3641" i="12"/>
  <c r="N3642" i="12"/>
  <c r="O3642" i="12" s="1"/>
  <c r="P3642" i="12"/>
  <c r="Q3642" i="12"/>
  <c r="N3643" i="12"/>
  <c r="O3643" i="12" s="1"/>
  <c r="P3643" i="12"/>
  <c r="Q3643" i="12"/>
  <c r="N3644" i="12"/>
  <c r="O3644" i="12" s="1"/>
  <c r="P3644" i="12"/>
  <c r="Q3644" i="12"/>
  <c r="N3645" i="12"/>
  <c r="O3645" i="12" s="1"/>
  <c r="P3645" i="12"/>
  <c r="Q3645" i="12"/>
  <c r="N3646" i="12"/>
  <c r="O3646" i="12" s="1"/>
  <c r="P3646" i="12"/>
  <c r="Q3646" i="12"/>
  <c r="N3647" i="12"/>
  <c r="O3647" i="12" s="1"/>
  <c r="P3647" i="12"/>
  <c r="Q3647" i="12"/>
  <c r="N3648" i="12"/>
  <c r="O3648" i="12" s="1"/>
  <c r="P3648" i="12"/>
  <c r="Q3648" i="12"/>
  <c r="N3649" i="12"/>
  <c r="O3649" i="12" s="1"/>
  <c r="P3649" i="12"/>
  <c r="Q3649" i="12"/>
  <c r="N3650" i="12"/>
  <c r="O3650" i="12" s="1"/>
  <c r="P3650" i="12"/>
  <c r="Q3650" i="12"/>
  <c r="N3651" i="12"/>
  <c r="O3651" i="12" s="1"/>
  <c r="P3651" i="12"/>
  <c r="Q3651" i="12"/>
  <c r="N3652" i="12"/>
  <c r="O3652" i="12" s="1"/>
  <c r="P3652" i="12"/>
  <c r="Q3652" i="12"/>
  <c r="N3653" i="12"/>
  <c r="O3653" i="12"/>
  <c r="P3653" i="12"/>
  <c r="Q3653" i="12"/>
  <c r="N3654" i="12"/>
  <c r="O3654" i="12" s="1"/>
  <c r="P3654" i="12"/>
  <c r="Q3654" i="12"/>
  <c r="N3655" i="12"/>
  <c r="O3655" i="12" s="1"/>
  <c r="P3655" i="12"/>
  <c r="Q3655" i="12"/>
  <c r="N3656" i="12"/>
  <c r="O3656" i="12" s="1"/>
  <c r="P3656" i="12"/>
  <c r="Q3656" i="12"/>
  <c r="N3657" i="12"/>
  <c r="O3657" i="12" s="1"/>
  <c r="P3657" i="12"/>
  <c r="Q3657" i="12"/>
  <c r="N3658" i="12"/>
  <c r="O3658" i="12" s="1"/>
  <c r="P3658" i="12"/>
  <c r="Q3658" i="12"/>
  <c r="N3659" i="12"/>
  <c r="O3659" i="12" s="1"/>
  <c r="P3659" i="12"/>
  <c r="Q3659" i="12"/>
  <c r="N3660" i="12"/>
  <c r="O3660" i="12" s="1"/>
  <c r="P3660" i="12"/>
  <c r="Q3660" i="12"/>
  <c r="N3661" i="12"/>
  <c r="O3661" i="12" s="1"/>
  <c r="P3661" i="12"/>
  <c r="Q3661" i="12"/>
  <c r="N3662" i="12"/>
  <c r="O3662" i="12" s="1"/>
  <c r="P3662" i="12"/>
  <c r="Q3662" i="12"/>
  <c r="N3663" i="12"/>
  <c r="O3663" i="12" s="1"/>
  <c r="P3663" i="12"/>
  <c r="Q3663" i="12"/>
  <c r="N3664" i="12"/>
  <c r="O3664" i="12" s="1"/>
  <c r="P3664" i="12"/>
  <c r="Q3664" i="12"/>
  <c r="N3665" i="12"/>
  <c r="O3665" i="12" s="1"/>
  <c r="P3665" i="12"/>
  <c r="Q3665" i="12"/>
  <c r="N3666" i="12"/>
  <c r="O3666" i="12" s="1"/>
  <c r="P3666" i="12"/>
  <c r="Q3666" i="12"/>
  <c r="N3667" i="12"/>
  <c r="O3667" i="12" s="1"/>
  <c r="P3667" i="12"/>
  <c r="Q3667" i="12"/>
  <c r="N3668" i="12"/>
  <c r="O3668" i="12" s="1"/>
  <c r="P3668" i="12"/>
  <c r="Q3668" i="12"/>
  <c r="N3669" i="12"/>
  <c r="O3669" i="12" s="1"/>
  <c r="P3669" i="12"/>
  <c r="Q3669" i="12"/>
  <c r="N3670" i="12"/>
  <c r="O3670" i="12" s="1"/>
  <c r="P3670" i="12"/>
  <c r="Q3670" i="12"/>
  <c r="N3671" i="12"/>
  <c r="O3671" i="12" s="1"/>
  <c r="P3671" i="12"/>
  <c r="Q3671" i="12"/>
  <c r="N3672" i="12"/>
  <c r="O3672" i="12" s="1"/>
  <c r="P3672" i="12"/>
  <c r="Q3672" i="12"/>
  <c r="N3673" i="12"/>
  <c r="O3673" i="12" s="1"/>
  <c r="P3673" i="12"/>
  <c r="Q3673" i="12"/>
  <c r="N3674" i="12"/>
  <c r="O3674" i="12" s="1"/>
  <c r="P3674" i="12"/>
  <c r="Q3674" i="12"/>
  <c r="N3675" i="12"/>
  <c r="O3675" i="12" s="1"/>
  <c r="P3675" i="12"/>
  <c r="Q3675" i="12"/>
  <c r="N3676" i="12"/>
  <c r="O3676" i="12" s="1"/>
  <c r="P3676" i="12"/>
  <c r="Q3676" i="12"/>
  <c r="N3677" i="12"/>
  <c r="O3677" i="12" s="1"/>
  <c r="P3677" i="12"/>
  <c r="Q3677" i="12"/>
  <c r="N3678" i="12"/>
  <c r="O3678" i="12" s="1"/>
  <c r="P3678" i="12"/>
  <c r="Q3678" i="12"/>
  <c r="N3679" i="12"/>
  <c r="O3679" i="12" s="1"/>
  <c r="P3679" i="12"/>
  <c r="Q3679" i="12"/>
  <c r="N3680" i="12"/>
  <c r="O3680" i="12" s="1"/>
  <c r="P3680" i="12"/>
  <c r="Q3680" i="12"/>
  <c r="N3681" i="12"/>
  <c r="O3681" i="12" s="1"/>
  <c r="P3681" i="12"/>
  <c r="Q3681" i="12"/>
  <c r="N3682" i="12"/>
  <c r="O3682" i="12" s="1"/>
  <c r="P3682" i="12"/>
  <c r="Q3682" i="12"/>
  <c r="N3683" i="12"/>
  <c r="O3683" i="12" s="1"/>
  <c r="P3683" i="12"/>
  <c r="Q3683" i="12"/>
  <c r="N3684" i="12"/>
  <c r="O3684" i="12" s="1"/>
  <c r="P3684" i="12"/>
  <c r="Q3684" i="12"/>
  <c r="N3685" i="12"/>
  <c r="O3685" i="12" s="1"/>
  <c r="P3685" i="12"/>
  <c r="Q3685" i="12"/>
  <c r="N3686" i="12"/>
  <c r="O3686" i="12" s="1"/>
  <c r="P3686" i="12"/>
  <c r="Q3686" i="12"/>
  <c r="N3687" i="12"/>
  <c r="O3687" i="12" s="1"/>
  <c r="P3687" i="12"/>
  <c r="Q3687" i="12"/>
  <c r="N3688" i="12"/>
  <c r="O3688" i="12" s="1"/>
  <c r="P3688" i="12"/>
  <c r="Q3688" i="12"/>
  <c r="N3689" i="12"/>
  <c r="O3689" i="12" s="1"/>
  <c r="P3689" i="12"/>
  <c r="Q3689" i="12"/>
  <c r="N3690" i="12"/>
  <c r="O3690" i="12" s="1"/>
  <c r="P3690" i="12"/>
  <c r="Q3690" i="12"/>
  <c r="N3691" i="12"/>
  <c r="O3691" i="12" s="1"/>
  <c r="P3691" i="12"/>
  <c r="Q3691" i="12"/>
  <c r="N3692" i="12"/>
  <c r="O3692" i="12" s="1"/>
  <c r="P3692" i="12"/>
  <c r="Q3692" i="12"/>
  <c r="N3693" i="12"/>
  <c r="O3693" i="12" s="1"/>
  <c r="P3693" i="12"/>
  <c r="Q3693" i="12"/>
  <c r="N3694" i="12"/>
  <c r="O3694" i="12" s="1"/>
  <c r="P3694" i="12"/>
  <c r="Q3694" i="12"/>
  <c r="N3695" i="12"/>
  <c r="O3695" i="12" s="1"/>
  <c r="P3695" i="12"/>
  <c r="Q3695" i="12"/>
  <c r="N3696" i="12"/>
  <c r="O3696" i="12" s="1"/>
  <c r="P3696" i="12"/>
  <c r="Q3696" i="12"/>
  <c r="N3697" i="12"/>
  <c r="O3697" i="12" s="1"/>
  <c r="P3697" i="12"/>
  <c r="Q3697" i="12"/>
  <c r="N3698" i="12"/>
  <c r="O3698" i="12" s="1"/>
  <c r="P3698" i="12"/>
  <c r="Q3698" i="12"/>
  <c r="N3699" i="12"/>
  <c r="O3699" i="12" s="1"/>
  <c r="P3699" i="12"/>
  <c r="Q3699" i="12"/>
  <c r="N3700" i="12"/>
  <c r="O3700" i="12" s="1"/>
  <c r="P3700" i="12"/>
  <c r="Q3700" i="12"/>
  <c r="N3701" i="12"/>
  <c r="O3701" i="12" s="1"/>
  <c r="P3701" i="12"/>
  <c r="Q3701" i="12"/>
  <c r="N3702" i="12"/>
  <c r="O3702" i="12" s="1"/>
  <c r="P3702" i="12"/>
  <c r="Q3702" i="12"/>
  <c r="N3703" i="12"/>
  <c r="O3703" i="12" s="1"/>
  <c r="P3703" i="12"/>
  <c r="Q3703" i="12"/>
  <c r="N3704" i="12"/>
  <c r="O3704" i="12" s="1"/>
  <c r="P3704" i="12"/>
  <c r="Q3704" i="12"/>
  <c r="N3705" i="12"/>
  <c r="O3705" i="12"/>
  <c r="P3705" i="12"/>
  <c r="Q3705" i="12"/>
  <c r="N3706" i="12"/>
  <c r="O3706" i="12" s="1"/>
  <c r="P3706" i="12"/>
  <c r="Q3706" i="12"/>
  <c r="N3707" i="12"/>
  <c r="O3707" i="12" s="1"/>
  <c r="P3707" i="12"/>
  <c r="Q3707" i="12"/>
  <c r="N3708" i="12"/>
  <c r="O3708" i="12" s="1"/>
  <c r="P3708" i="12"/>
  <c r="Q3708" i="12"/>
  <c r="N3709" i="12"/>
  <c r="O3709" i="12" s="1"/>
  <c r="P3709" i="12"/>
  <c r="Q3709" i="12"/>
  <c r="N3710" i="12"/>
  <c r="O3710" i="12" s="1"/>
  <c r="P3710" i="12"/>
  <c r="Q3710" i="12"/>
  <c r="N3711" i="12"/>
  <c r="O3711" i="12" s="1"/>
  <c r="P3711" i="12"/>
  <c r="Q3711" i="12"/>
  <c r="N3712" i="12"/>
  <c r="O3712" i="12" s="1"/>
  <c r="P3712" i="12"/>
  <c r="Q3712" i="12"/>
  <c r="N3713" i="12"/>
  <c r="O3713" i="12" s="1"/>
  <c r="P3713" i="12"/>
  <c r="Q3713" i="12"/>
  <c r="N3714" i="12"/>
  <c r="O3714" i="12" s="1"/>
  <c r="P3714" i="12"/>
  <c r="Q3714" i="12"/>
  <c r="N3715" i="12"/>
  <c r="O3715" i="12" s="1"/>
  <c r="P3715" i="12"/>
  <c r="Q3715" i="12"/>
  <c r="N3716" i="12"/>
  <c r="O3716" i="12" s="1"/>
  <c r="P3716" i="12"/>
  <c r="Q3716" i="12"/>
  <c r="N3717" i="12"/>
  <c r="O3717" i="12" s="1"/>
  <c r="P3717" i="12"/>
  <c r="Q3717" i="12"/>
  <c r="N3718" i="12"/>
  <c r="O3718" i="12" s="1"/>
  <c r="P3718" i="12"/>
  <c r="Q3718" i="12"/>
  <c r="N3719" i="12"/>
  <c r="O3719" i="12" s="1"/>
  <c r="P3719" i="12"/>
  <c r="Q3719" i="12"/>
  <c r="N3720" i="12"/>
  <c r="O3720" i="12" s="1"/>
  <c r="P3720" i="12"/>
  <c r="Q3720" i="12"/>
  <c r="N3721" i="12"/>
  <c r="O3721" i="12" s="1"/>
  <c r="P3721" i="12"/>
  <c r="Q3721" i="12"/>
  <c r="N3722" i="12"/>
  <c r="O3722" i="12" s="1"/>
  <c r="P3722" i="12"/>
  <c r="Q3722" i="12"/>
  <c r="N3723" i="12"/>
  <c r="O3723" i="12" s="1"/>
  <c r="P3723" i="12"/>
  <c r="Q3723" i="12"/>
  <c r="N3724" i="12"/>
  <c r="O3724" i="12" s="1"/>
  <c r="P3724" i="12"/>
  <c r="Q3724" i="12"/>
  <c r="N3725" i="12"/>
  <c r="O3725" i="12" s="1"/>
  <c r="P3725" i="12"/>
  <c r="Q3725" i="12"/>
  <c r="N3726" i="12"/>
  <c r="O3726" i="12" s="1"/>
  <c r="P3726" i="12"/>
  <c r="Q3726" i="12"/>
  <c r="N3727" i="12"/>
  <c r="O3727" i="12" s="1"/>
  <c r="P3727" i="12"/>
  <c r="Q3727" i="12"/>
  <c r="N3728" i="12"/>
  <c r="O3728" i="12" s="1"/>
  <c r="P3728" i="12"/>
  <c r="Q3728" i="12"/>
  <c r="N3729" i="12"/>
  <c r="O3729" i="12" s="1"/>
  <c r="P3729" i="12"/>
  <c r="Q3729" i="12"/>
  <c r="N3730" i="12"/>
  <c r="O3730" i="12" s="1"/>
  <c r="P3730" i="12"/>
  <c r="Q3730" i="12"/>
  <c r="N3731" i="12"/>
  <c r="O3731" i="12" s="1"/>
  <c r="P3731" i="12"/>
  <c r="Q3731" i="12"/>
  <c r="N3732" i="12"/>
  <c r="O3732" i="12" s="1"/>
  <c r="P3732" i="12"/>
  <c r="Q3732" i="12"/>
  <c r="N3733" i="12"/>
  <c r="O3733" i="12" s="1"/>
  <c r="P3733" i="12"/>
  <c r="Q3733" i="12"/>
  <c r="N3734" i="12"/>
  <c r="O3734" i="12" s="1"/>
  <c r="P3734" i="12"/>
  <c r="Q3734" i="12"/>
  <c r="N3735" i="12"/>
  <c r="O3735" i="12" s="1"/>
  <c r="P3735" i="12"/>
  <c r="Q3735" i="12"/>
  <c r="N3736" i="12"/>
  <c r="O3736" i="12" s="1"/>
  <c r="P3736" i="12"/>
  <c r="Q3736" i="12"/>
  <c r="N3737" i="12"/>
  <c r="O3737" i="12" s="1"/>
  <c r="P3737" i="12"/>
  <c r="Q3737" i="12"/>
  <c r="N3738" i="12"/>
  <c r="O3738" i="12" s="1"/>
  <c r="P3738" i="12"/>
  <c r="Q3738" i="12"/>
  <c r="N3739" i="12"/>
  <c r="O3739" i="12" s="1"/>
  <c r="P3739" i="12"/>
  <c r="Q3739" i="12"/>
  <c r="N3740" i="12"/>
  <c r="O3740" i="12" s="1"/>
  <c r="P3740" i="12"/>
  <c r="Q3740" i="12"/>
  <c r="N3741" i="12"/>
  <c r="O3741" i="12" s="1"/>
  <c r="P3741" i="12"/>
  <c r="Q3741" i="12"/>
  <c r="N3742" i="12"/>
  <c r="O3742" i="12" s="1"/>
  <c r="P3742" i="12"/>
  <c r="Q3742" i="12"/>
  <c r="N3743" i="12"/>
  <c r="O3743" i="12" s="1"/>
  <c r="P3743" i="12"/>
  <c r="Q3743" i="12"/>
  <c r="N3744" i="12"/>
  <c r="O3744" i="12" s="1"/>
  <c r="P3744" i="12"/>
  <c r="Q3744" i="12"/>
  <c r="N3745" i="12"/>
  <c r="O3745" i="12" s="1"/>
  <c r="P3745" i="12"/>
  <c r="Q3745" i="12"/>
  <c r="N3746" i="12"/>
  <c r="O3746" i="12" s="1"/>
  <c r="P3746" i="12"/>
  <c r="Q3746" i="12"/>
  <c r="N3747" i="12"/>
  <c r="O3747" i="12" s="1"/>
  <c r="P3747" i="12"/>
  <c r="Q3747" i="12"/>
  <c r="N3748" i="12"/>
  <c r="O3748" i="12" s="1"/>
  <c r="P3748" i="12"/>
  <c r="Q3748" i="12"/>
  <c r="N3749" i="12"/>
  <c r="O3749" i="12" s="1"/>
  <c r="P3749" i="12"/>
  <c r="Q3749" i="12"/>
  <c r="N3750" i="12"/>
  <c r="O3750" i="12" s="1"/>
  <c r="P3750" i="12"/>
  <c r="Q3750" i="12"/>
  <c r="N3751" i="12"/>
  <c r="O3751" i="12" s="1"/>
  <c r="P3751" i="12"/>
  <c r="Q3751" i="12"/>
  <c r="N3752" i="12"/>
  <c r="O3752" i="12" s="1"/>
  <c r="P3752" i="12"/>
  <c r="Q3752" i="12"/>
  <c r="N3753" i="12"/>
  <c r="O3753" i="12" s="1"/>
  <c r="P3753" i="12"/>
  <c r="Q3753" i="12"/>
  <c r="N3754" i="12"/>
  <c r="O3754" i="12" s="1"/>
  <c r="P3754" i="12"/>
  <c r="Q3754" i="12"/>
  <c r="N3755" i="12"/>
  <c r="O3755" i="12" s="1"/>
  <c r="P3755" i="12"/>
  <c r="Q3755" i="12"/>
  <c r="N3756" i="12"/>
  <c r="O3756" i="12" s="1"/>
  <c r="P3756" i="12"/>
  <c r="Q3756" i="12"/>
  <c r="N3757" i="12"/>
  <c r="O3757" i="12" s="1"/>
  <c r="P3757" i="12"/>
  <c r="Q3757" i="12"/>
  <c r="N3758" i="12"/>
  <c r="O3758" i="12" s="1"/>
  <c r="P3758" i="12"/>
  <c r="Q3758" i="12"/>
  <c r="N3759" i="12"/>
  <c r="O3759" i="12" s="1"/>
  <c r="P3759" i="12"/>
  <c r="Q3759" i="12"/>
  <c r="N3760" i="12"/>
  <c r="O3760" i="12" s="1"/>
  <c r="P3760" i="12"/>
  <c r="Q3760" i="12"/>
  <c r="N3761" i="12"/>
  <c r="O3761" i="12" s="1"/>
  <c r="P3761" i="12"/>
  <c r="Q3761" i="12"/>
  <c r="N3762" i="12"/>
  <c r="O3762" i="12" s="1"/>
  <c r="P3762" i="12"/>
  <c r="Q3762" i="12"/>
  <c r="N3763" i="12"/>
  <c r="O3763" i="12" s="1"/>
  <c r="P3763" i="12"/>
  <c r="Q3763" i="12"/>
  <c r="N3764" i="12"/>
  <c r="O3764" i="12" s="1"/>
  <c r="P3764" i="12"/>
  <c r="Q3764" i="12"/>
  <c r="N3765" i="12"/>
  <c r="O3765" i="12" s="1"/>
  <c r="P3765" i="12"/>
  <c r="Q3765" i="12"/>
  <c r="N3766" i="12"/>
  <c r="O3766" i="12" s="1"/>
  <c r="P3766" i="12"/>
  <c r="Q3766" i="12"/>
  <c r="N3767" i="12"/>
  <c r="O3767" i="12" s="1"/>
  <c r="P3767" i="12"/>
  <c r="Q3767" i="12"/>
  <c r="N3768" i="12"/>
  <c r="O3768" i="12" s="1"/>
  <c r="P3768" i="12"/>
  <c r="Q3768" i="12"/>
  <c r="N3769" i="12"/>
  <c r="O3769" i="12" s="1"/>
  <c r="P3769" i="12"/>
  <c r="Q3769" i="12"/>
  <c r="N3770" i="12"/>
  <c r="O3770" i="12" s="1"/>
  <c r="P3770" i="12"/>
  <c r="Q3770" i="12"/>
  <c r="N3771" i="12"/>
  <c r="O3771" i="12" s="1"/>
  <c r="P3771" i="12"/>
  <c r="Q3771" i="12"/>
  <c r="N3772" i="12"/>
  <c r="O3772" i="12" s="1"/>
  <c r="P3772" i="12"/>
  <c r="Q3772" i="12"/>
  <c r="N3773" i="12"/>
  <c r="O3773" i="12"/>
  <c r="P3773" i="12"/>
  <c r="Q3773" i="12"/>
  <c r="N3774" i="12"/>
  <c r="O3774" i="12" s="1"/>
  <c r="P3774" i="12"/>
  <c r="Q3774" i="12"/>
  <c r="N3775" i="12"/>
  <c r="O3775" i="12" s="1"/>
  <c r="P3775" i="12"/>
  <c r="Q3775" i="12"/>
  <c r="N3776" i="12"/>
  <c r="O3776" i="12" s="1"/>
  <c r="P3776" i="12"/>
  <c r="Q3776" i="12"/>
  <c r="N3777" i="12"/>
  <c r="O3777" i="12" s="1"/>
  <c r="P3777" i="12"/>
  <c r="Q3777" i="12"/>
  <c r="N3778" i="12"/>
  <c r="O3778" i="12" s="1"/>
  <c r="P3778" i="12"/>
  <c r="Q3778" i="12"/>
  <c r="N3779" i="12"/>
  <c r="O3779" i="12" s="1"/>
  <c r="P3779" i="12"/>
  <c r="Q3779" i="12"/>
  <c r="N3780" i="12"/>
  <c r="O3780" i="12" s="1"/>
  <c r="P3780" i="12"/>
  <c r="Q3780" i="12"/>
  <c r="N3781" i="12"/>
  <c r="O3781" i="12" s="1"/>
  <c r="P3781" i="12"/>
  <c r="Q3781" i="12"/>
  <c r="N3782" i="12"/>
  <c r="O3782" i="12" s="1"/>
  <c r="P3782" i="12"/>
  <c r="Q3782" i="12"/>
  <c r="N3783" i="12"/>
  <c r="O3783" i="12" s="1"/>
  <c r="P3783" i="12"/>
  <c r="Q3783" i="12"/>
  <c r="N3784" i="12"/>
  <c r="O3784" i="12" s="1"/>
  <c r="P3784" i="12"/>
  <c r="Q3784" i="12"/>
  <c r="N3785" i="12"/>
  <c r="O3785" i="12" s="1"/>
  <c r="P3785" i="12"/>
  <c r="Q3785" i="12"/>
  <c r="N3786" i="12"/>
  <c r="O3786" i="12" s="1"/>
  <c r="P3786" i="12"/>
  <c r="Q3786" i="12"/>
  <c r="N3787" i="12"/>
  <c r="O3787" i="12" s="1"/>
  <c r="P3787" i="12"/>
  <c r="Q3787" i="12"/>
  <c r="N3788" i="12"/>
  <c r="O3788" i="12" s="1"/>
  <c r="P3788" i="12"/>
  <c r="Q3788" i="12"/>
  <c r="N3789" i="12"/>
  <c r="O3789" i="12" s="1"/>
  <c r="P3789" i="12"/>
  <c r="Q3789" i="12"/>
  <c r="N3790" i="12"/>
  <c r="O3790" i="12" s="1"/>
  <c r="P3790" i="12"/>
  <c r="Q3790" i="12"/>
  <c r="N3791" i="12"/>
  <c r="O3791" i="12" s="1"/>
  <c r="P3791" i="12"/>
  <c r="Q3791" i="12"/>
  <c r="N3792" i="12"/>
  <c r="O3792" i="12" s="1"/>
  <c r="P3792" i="12"/>
  <c r="Q3792" i="12"/>
  <c r="N3793" i="12"/>
  <c r="O3793" i="12" s="1"/>
  <c r="P3793" i="12"/>
  <c r="Q3793" i="12"/>
  <c r="N3794" i="12"/>
  <c r="O3794" i="12" s="1"/>
  <c r="P3794" i="12"/>
  <c r="Q3794" i="12"/>
  <c r="N3795" i="12"/>
  <c r="O3795" i="12" s="1"/>
  <c r="P3795" i="12"/>
  <c r="Q3795" i="12"/>
  <c r="N3796" i="12"/>
  <c r="O3796" i="12" s="1"/>
  <c r="P3796" i="12"/>
  <c r="Q3796" i="12"/>
  <c r="N3797" i="12"/>
  <c r="O3797" i="12" s="1"/>
  <c r="P3797" i="12"/>
  <c r="Q3797" i="12"/>
  <c r="N3798" i="12"/>
  <c r="O3798" i="12" s="1"/>
  <c r="P3798" i="12"/>
  <c r="Q3798" i="12"/>
  <c r="N3799" i="12"/>
  <c r="O3799" i="12" s="1"/>
  <c r="P3799" i="12"/>
  <c r="Q3799" i="12"/>
  <c r="N3800" i="12"/>
  <c r="O3800" i="12" s="1"/>
  <c r="P3800" i="12"/>
  <c r="Q3800" i="12"/>
  <c r="N3801" i="12"/>
  <c r="O3801" i="12" s="1"/>
  <c r="P3801" i="12"/>
  <c r="Q3801" i="12"/>
  <c r="N3802" i="12"/>
  <c r="O3802" i="12" s="1"/>
  <c r="P3802" i="12"/>
  <c r="Q3802" i="12"/>
  <c r="N3803" i="12"/>
  <c r="O3803" i="12" s="1"/>
  <c r="P3803" i="12"/>
  <c r="Q3803" i="12"/>
  <c r="N3804" i="12"/>
  <c r="O3804" i="12" s="1"/>
  <c r="P3804" i="12"/>
  <c r="Q3804" i="12"/>
  <c r="N3805" i="12"/>
  <c r="O3805" i="12" s="1"/>
  <c r="P3805" i="12"/>
  <c r="Q3805" i="12"/>
  <c r="N3806" i="12"/>
  <c r="O3806" i="12" s="1"/>
  <c r="P3806" i="12"/>
  <c r="Q3806" i="12"/>
  <c r="N3807" i="12"/>
  <c r="O3807" i="12" s="1"/>
  <c r="P3807" i="12"/>
  <c r="Q3807" i="12"/>
  <c r="N3808" i="12"/>
  <c r="O3808" i="12" s="1"/>
  <c r="P3808" i="12"/>
  <c r="Q3808" i="12"/>
  <c r="N3809" i="12"/>
  <c r="O3809" i="12" s="1"/>
  <c r="P3809" i="12"/>
  <c r="Q3809" i="12"/>
  <c r="N3810" i="12"/>
  <c r="O3810" i="12" s="1"/>
  <c r="P3810" i="12"/>
  <c r="Q3810" i="12"/>
  <c r="N3811" i="12"/>
  <c r="O3811" i="12" s="1"/>
  <c r="P3811" i="12"/>
  <c r="Q3811" i="12"/>
  <c r="N3812" i="12"/>
  <c r="O3812" i="12" s="1"/>
  <c r="P3812" i="12"/>
  <c r="Q3812" i="12"/>
  <c r="N3813" i="12"/>
  <c r="O3813" i="12" s="1"/>
  <c r="P3813" i="12"/>
  <c r="Q3813" i="12"/>
  <c r="N3814" i="12"/>
  <c r="O3814" i="12" s="1"/>
  <c r="P3814" i="12"/>
  <c r="Q3814" i="12"/>
  <c r="N3815" i="12"/>
  <c r="O3815" i="12" s="1"/>
  <c r="P3815" i="12"/>
  <c r="Q3815" i="12"/>
  <c r="N3816" i="12"/>
  <c r="O3816" i="12" s="1"/>
  <c r="P3816" i="12"/>
  <c r="Q3816" i="12"/>
  <c r="N3817" i="12"/>
  <c r="O3817" i="12" s="1"/>
  <c r="P3817" i="12"/>
  <c r="Q3817" i="12"/>
  <c r="N3818" i="12"/>
  <c r="O3818" i="12" s="1"/>
  <c r="P3818" i="12"/>
  <c r="Q3818" i="12"/>
  <c r="N3819" i="12"/>
  <c r="O3819" i="12" s="1"/>
  <c r="P3819" i="12"/>
  <c r="Q3819" i="12"/>
  <c r="N3820" i="12"/>
  <c r="O3820" i="12" s="1"/>
  <c r="P3820" i="12"/>
  <c r="Q3820" i="12"/>
  <c r="N3821" i="12"/>
  <c r="O3821" i="12" s="1"/>
  <c r="P3821" i="12"/>
  <c r="Q3821" i="12"/>
  <c r="N3822" i="12"/>
  <c r="O3822" i="12" s="1"/>
  <c r="P3822" i="12"/>
  <c r="Q3822" i="12"/>
  <c r="N3823" i="12"/>
  <c r="O3823" i="12" s="1"/>
  <c r="P3823" i="12"/>
  <c r="Q3823" i="12"/>
  <c r="N3824" i="12"/>
  <c r="O3824" i="12" s="1"/>
  <c r="P3824" i="12"/>
  <c r="Q3824" i="12"/>
  <c r="N3825" i="12"/>
  <c r="O3825" i="12" s="1"/>
  <c r="P3825" i="12"/>
  <c r="Q3825" i="12"/>
  <c r="N3826" i="12"/>
  <c r="O3826" i="12" s="1"/>
  <c r="P3826" i="12"/>
  <c r="Q3826" i="12"/>
  <c r="N3827" i="12"/>
  <c r="O3827" i="12" s="1"/>
  <c r="P3827" i="12"/>
  <c r="Q3827" i="12"/>
  <c r="N3828" i="12"/>
  <c r="O3828" i="12" s="1"/>
  <c r="P3828" i="12"/>
  <c r="Q3828" i="12"/>
  <c r="N3829" i="12"/>
  <c r="O3829" i="12" s="1"/>
  <c r="P3829" i="12"/>
  <c r="Q3829" i="12"/>
  <c r="N3830" i="12"/>
  <c r="O3830" i="12" s="1"/>
  <c r="P3830" i="12"/>
  <c r="Q3830" i="12"/>
  <c r="N3831" i="12"/>
  <c r="O3831" i="12" s="1"/>
  <c r="P3831" i="12"/>
  <c r="Q3831" i="12"/>
  <c r="N3832" i="12"/>
  <c r="O3832" i="12" s="1"/>
  <c r="P3832" i="12"/>
  <c r="Q3832" i="12"/>
  <c r="N3833" i="12"/>
  <c r="O3833" i="12" s="1"/>
  <c r="P3833" i="12"/>
  <c r="Q3833" i="12"/>
  <c r="N3834" i="12"/>
  <c r="O3834" i="12" s="1"/>
  <c r="P3834" i="12"/>
  <c r="Q3834" i="12"/>
  <c r="N3835" i="12"/>
  <c r="O3835" i="12" s="1"/>
  <c r="P3835" i="12"/>
  <c r="Q3835" i="12"/>
  <c r="N3836" i="12"/>
  <c r="O3836" i="12" s="1"/>
  <c r="P3836" i="12"/>
  <c r="Q3836" i="12"/>
  <c r="N3837" i="12"/>
  <c r="O3837" i="12" s="1"/>
  <c r="P3837" i="12"/>
  <c r="Q3837" i="12"/>
  <c r="N3838" i="12"/>
  <c r="O3838" i="12" s="1"/>
  <c r="P3838" i="12"/>
  <c r="Q3838" i="12"/>
  <c r="N3839" i="12"/>
  <c r="O3839" i="12"/>
  <c r="P3839" i="12"/>
  <c r="Q3839" i="12"/>
  <c r="N3840" i="12"/>
  <c r="O3840" i="12" s="1"/>
  <c r="P3840" i="12"/>
  <c r="Q3840" i="12"/>
  <c r="N3841" i="12"/>
  <c r="O3841" i="12" s="1"/>
  <c r="P3841" i="12"/>
  <c r="Q3841" i="12"/>
  <c r="N3842" i="12"/>
  <c r="O3842" i="12" s="1"/>
  <c r="P3842" i="12"/>
  <c r="Q3842" i="12"/>
  <c r="N3843" i="12"/>
  <c r="O3843" i="12" s="1"/>
  <c r="P3843" i="12"/>
  <c r="Q3843" i="12"/>
  <c r="N3844" i="12"/>
  <c r="O3844" i="12" s="1"/>
  <c r="P3844" i="12"/>
  <c r="Q3844" i="12"/>
  <c r="N3845" i="12"/>
  <c r="O3845" i="12" s="1"/>
  <c r="P3845" i="12"/>
  <c r="Q3845" i="12"/>
  <c r="N3846" i="12"/>
  <c r="O3846" i="12" s="1"/>
  <c r="P3846" i="12"/>
  <c r="Q3846" i="12"/>
  <c r="N3847" i="12"/>
  <c r="O3847" i="12" s="1"/>
  <c r="P3847" i="12"/>
  <c r="Q3847" i="12"/>
  <c r="N3848" i="12"/>
  <c r="O3848" i="12" s="1"/>
  <c r="P3848" i="12"/>
  <c r="Q3848" i="12"/>
  <c r="N3849" i="12"/>
  <c r="O3849" i="12" s="1"/>
  <c r="P3849" i="12"/>
  <c r="Q3849" i="12"/>
  <c r="N3850" i="12"/>
  <c r="O3850" i="12" s="1"/>
  <c r="P3850" i="12"/>
  <c r="Q3850" i="12"/>
  <c r="N3851" i="12"/>
  <c r="O3851" i="12" s="1"/>
  <c r="P3851" i="12"/>
  <c r="Q3851" i="12"/>
  <c r="N3852" i="12"/>
  <c r="O3852" i="12" s="1"/>
  <c r="P3852" i="12"/>
  <c r="Q3852" i="12"/>
  <c r="N3853" i="12"/>
  <c r="O3853" i="12" s="1"/>
  <c r="P3853" i="12"/>
  <c r="Q3853" i="12"/>
  <c r="N3854" i="12"/>
  <c r="O3854" i="12" s="1"/>
  <c r="P3854" i="12"/>
  <c r="Q3854" i="12"/>
  <c r="N3855" i="12"/>
  <c r="O3855" i="12" s="1"/>
  <c r="P3855" i="12"/>
  <c r="Q3855" i="12"/>
  <c r="N3856" i="12"/>
  <c r="O3856" i="12" s="1"/>
  <c r="P3856" i="12"/>
  <c r="Q3856" i="12"/>
  <c r="N3857" i="12"/>
  <c r="O3857" i="12" s="1"/>
  <c r="P3857" i="12"/>
  <c r="Q3857" i="12"/>
  <c r="N3858" i="12"/>
  <c r="O3858" i="12" s="1"/>
  <c r="P3858" i="12"/>
  <c r="Q3858" i="12"/>
  <c r="N3859" i="12"/>
  <c r="O3859" i="12" s="1"/>
  <c r="P3859" i="12"/>
  <c r="Q3859" i="12"/>
  <c r="N3860" i="12"/>
  <c r="O3860" i="12" s="1"/>
  <c r="P3860" i="12"/>
  <c r="Q3860" i="12"/>
  <c r="N3861" i="12"/>
  <c r="O3861" i="12" s="1"/>
  <c r="P3861" i="12"/>
  <c r="Q3861" i="12"/>
  <c r="N3862" i="12"/>
  <c r="O3862" i="12" s="1"/>
  <c r="P3862" i="12"/>
  <c r="Q3862" i="12"/>
  <c r="N3863" i="12"/>
  <c r="O3863" i="12" s="1"/>
  <c r="P3863" i="12"/>
  <c r="Q3863" i="12"/>
  <c r="N3864" i="12"/>
  <c r="O3864" i="12"/>
  <c r="P3864" i="12"/>
  <c r="Q3864" i="12"/>
  <c r="N3865" i="12"/>
  <c r="O3865" i="12" s="1"/>
  <c r="P3865" i="12"/>
  <c r="Q3865" i="12"/>
  <c r="N3866" i="12"/>
  <c r="O3866" i="12" s="1"/>
  <c r="P3866" i="12"/>
  <c r="Q3866" i="12"/>
  <c r="N3867" i="12"/>
  <c r="O3867" i="12" s="1"/>
  <c r="P3867" i="12"/>
  <c r="Q3867" i="12"/>
  <c r="N3868" i="12"/>
  <c r="O3868" i="12" s="1"/>
  <c r="P3868" i="12"/>
  <c r="Q3868" i="12"/>
  <c r="N3869" i="12"/>
  <c r="O3869" i="12" s="1"/>
  <c r="P3869" i="12"/>
  <c r="Q3869" i="12"/>
  <c r="N3870" i="12"/>
  <c r="O3870" i="12" s="1"/>
  <c r="P3870" i="12"/>
  <c r="Q3870" i="12"/>
  <c r="N3871" i="12"/>
  <c r="O3871" i="12" s="1"/>
  <c r="P3871" i="12"/>
  <c r="Q3871" i="12"/>
  <c r="N3872" i="12"/>
  <c r="O3872" i="12" s="1"/>
  <c r="P3872" i="12"/>
  <c r="Q3872" i="12"/>
  <c r="N3873" i="12"/>
  <c r="O3873" i="12" s="1"/>
  <c r="P3873" i="12"/>
  <c r="Q3873" i="12"/>
  <c r="N3874" i="12"/>
  <c r="O3874" i="12" s="1"/>
  <c r="P3874" i="12"/>
  <c r="Q3874" i="12"/>
  <c r="N3875" i="12"/>
  <c r="O3875" i="12" s="1"/>
  <c r="P3875" i="12"/>
  <c r="Q3875" i="12"/>
  <c r="N3876" i="12"/>
  <c r="O3876" i="12" s="1"/>
  <c r="P3876" i="12"/>
  <c r="Q3876" i="12"/>
  <c r="N3877" i="12"/>
  <c r="O3877" i="12" s="1"/>
  <c r="P3877" i="12"/>
  <c r="Q3877" i="12"/>
  <c r="N3878" i="12"/>
  <c r="O3878" i="12" s="1"/>
  <c r="P3878" i="12"/>
  <c r="Q3878" i="12"/>
  <c r="N3879" i="12"/>
  <c r="O3879" i="12" s="1"/>
  <c r="P3879" i="12"/>
  <c r="Q3879" i="12"/>
  <c r="N3880" i="12"/>
  <c r="O3880" i="12" s="1"/>
  <c r="P3880" i="12"/>
  <c r="Q3880" i="12"/>
  <c r="N3881" i="12"/>
  <c r="O3881" i="12" s="1"/>
  <c r="P3881" i="12"/>
  <c r="Q3881" i="12"/>
  <c r="N3882" i="12"/>
  <c r="O3882" i="12"/>
  <c r="P3882" i="12"/>
  <c r="Q3882" i="12"/>
  <c r="N3883" i="12"/>
  <c r="O3883" i="12" s="1"/>
  <c r="P3883" i="12"/>
  <c r="Q3883" i="12"/>
  <c r="N3884" i="12"/>
  <c r="O3884" i="12" s="1"/>
  <c r="P3884" i="12"/>
  <c r="Q3884" i="12"/>
  <c r="N3885" i="12"/>
  <c r="O3885" i="12" s="1"/>
  <c r="P3885" i="12"/>
  <c r="Q3885" i="12"/>
  <c r="N3886" i="12"/>
  <c r="O3886" i="12" s="1"/>
  <c r="P3886" i="12"/>
  <c r="Q3886" i="12"/>
  <c r="N3887" i="12"/>
  <c r="O3887" i="12"/>
  <c r="P3887" i="12"/>
  <c r="Q3887" i="12"/>
  <c r="N3888" i="12"/>
  <c r="O3888" i="12" s="1"/>
  <c r="P3888" i="12"/>
  <c r="Q3888" i="12"/>
  <c r="N3889" i="12"/>
  <c r="O3889" i="12" s="1"/>
  <c r="P3889" i="12"/>
  <c r="Q3889" i="12"/>
  <c r="N3890" i="12"/>
  <c r="O3890" i="12" s="1"/>
  <c r="P3890" i="12"/>
  <c r="Q3890" i="12"/>
  <c r="N3891" i="12"/>
  <c r="O3891" i="12" s="1"/>
  <c r="P3891" i="12"/>
  <c r="Q3891" i="12"/>
  <c r="N3892" i="12"/>
  <c r="O3892" i="12" s="1"/>
  <c r="P3892" i="12"/>
  <c r="Q3892" i="12"/>
  <c r="N3893" i="12"/>
  <c r="O3893" i="12" s="1"/>
  <c r="P3893" i="12"/>
  <c r="Q3893" i="12"/>
  <c r="N3894" i="12"/>
  <c r="O3894" i="12" s="1"/>
  <c r="P3894" i="12"/>
  <c r="Q3894" i="12"/>
  <c r="N3895" i="12"/>
  <c r="O3895" i="12" s="1"/>
  <c r="P3895" i="12"/>
  <c r="Q3895" i="12"/>
  <c r="N3896" i="12"/>
  <c r="O3896" i="12" s="1"/>
  <c r="P3896" i="12"/>
  <c r="Q3896" i="12"/>
  <c r="N3897" i="12"/>
  <c r="O3897" i="12" s="1"/>
  <c r="P3897" i="12"/>
  <c r="Q3897" i="12"/>
  <c r="N3898" i="12"/>
  <c r="O3898" i="12" s="1"/>
  <c r="P3898" i="12"/>
  <c r="Q3898" i="12"/>
  <c r="N3899" i="12"/>
  <c r="O3899" i="12" s="1"/>
  <c r="P3899" i="12"/>
  <c r="Q3899" i="12"/>
  <c r="N3900" i="12"/>
  <c r="O3900" i="12" s="1"/>
  <c r="P3900" i="12"/>
  <c r="Q3900" i="12"/>
  <c r="N3901" i="12"/>
  <c r="O3901" i="12" s="1"/>
  <c r="P3901" i="12"/>
  <c r="Q3901" i="12"/>
  <c r="N3902" i="12"/>
  <c r="O3902" i="12" s="1"/>
  <c r="P3902" i="12"/>
  <c r="Q3902" i="12"/>
  <c r="N3903" i="12"/>
  <c r="O3903" i="12" s="1"/>
  <c r="P3903" i="12"/>
  <c r="Q3903" i="12"/>
  <c r="N3904" i="12"/>
  <c r="O3904" i="12" s="1"/>
  <c r="P3904" i="12"/>
  <c r="Q3904" i="12"/>
  <c r="N3905" i="12"/>
  <c r="O3905" i="12" s="1"/>
  <c r="P3905" i="12"/>
  <c r="Q3905" i="12"/>
  <c r="N3906" i="12"/>
  <c r="O3906" i="12" s="1"/>
  <c r="P3906" i="12"/>
  <c r="Q3906" i="12"/>
  <c r="N3907" i="12"/>
  <c r="O3907" i="12" s="1"/>
  <c r="P3907" i="12"/>
  <c r="Q3907" i="12"/>
  <c r="N3908" i="12"/>
  <c r="O3908" i="12" s="1"/>
  <c r="P3908" i="12"/>
  <c r="Q3908" i="12"/>
  <c r="N3909" i="12"/>
  <c r="O3909" i="12" s="1"/>
  <c r="P3909" i="12"/>
  <c r="Q3909" i="12"/>
  <c r="N3910" i="12"/>
  <c r="O3910" i="12" s="1"/>
  <c r="P3910" i="12"/>
  <c r="Q3910" i="12"/>
  <c r="N3911" i="12"/>
  <c r="O3911" i="12" s="1"/>
  <c r="P3911" i="12"/>
  <c r="Q3911" i="12"/>
  <c r="N3912" i="12"/>
  <c r="O3912" i="12" s="1"/>
  <c r="P3912" i="12"/>
  <c r="Q3912" i="12"/>
  <c r="N3913" i="12"/>
  <c r="O3913" i="12" s="1"/>
  <c r="P3913" i="12"/>
  <c r="Q3913" i="12"/>
  <c r="N3914" i="12"/>
  <c r="O3914" i="12" s="1"/>
  <c r="P3914" i="12"/>
  <c r="Q3914" i="12"/>
  <c r="N3915" i="12"/>
  <c r="O3915" i="12" s="1"/>
  <c r="P3915" i="12"/>
  <c r="Q3915" i="12"/>
  <c r="N3916" i="12"/>
  <c r="O3916" i="12" s="1"/>
  <c r="P3916" i="12"/>
  <c r="Q3916" i="12"/>
  <c r="N3917" i="12"/>
  <c r="O3917" i="12" s="1"/>
  <c r="P3917" i="12"/>
  <c r="Q3917" i="12"/>
  <c r="N3918" i="12"/>
  <c r="O3918" i="12" s="1"/>
  <c r="P3918" i="12"/>
  <c r="Q3918" i="12"/>
  <c r="N3919" i="12"/>
  <c r="O3919" i="12" s="1"/>
  <c r="P3919" i="12"/>
  <c r="Q3919" i="12"/>
  <c r="N3920" i="12"/>
  <c r="O3920" i="12" s="1"/>
  <c r="P3920" i="12"/>
  <c r="Q3920" i="12"/>
  <c r="N3921" i="12"/>
  <c r="O3921" i="12" s="1"/>
  <c r="P3921" i="12"/>
  <c r="Q3921" i="12"/>
  <c r="N3922" i="12"/>
  <c r="O3922" i="12" s="1"/>
  <c r="P3922" i="12"/>
  <c r="Q3922" i="12"/>
  <c r="N3923" i="12"/>
  <c r="O3923" i="12" s="1"/>
  <c r="P3923" i="12"/>
  <c r="Q3923" i="12"/>
  <c r="N3924" i="12"/>
  <c r="O3924" i="12" s="1"/>
  <c r="P3924" i="12"/>
  <c r="Q3924" i="12"/>
  <c r="N3925" i="12"/>
  <c r="O3925" i="12" s="1"/>
  <c r="P3925" i="12"/>
  <c r="Q3925" i="12"/>
  <c r="N3926" i="12"/>
  <c r="O3926" i="12" s="1"/>
  <c r="P3926" i="12"/>
  <c r="Q3926" i="12"/>
  <c r="N3927" i="12"/>
  <c r="O3927" i="12" s="1"/>
  <c r="P3927" i="12"/>
  <c r="Q3927" i="12"/>
  <c r="N3928" i="12"/>
  <c r="O3928" i="12" s="1"/>
  <c r="P3928" i="12"/>
  <c r="Q3928" i="12"/>
  <c r="N3929" i="12"/>
  <c r="O3929" i="12" s="1"/>
  <c r="P3929" i="12"/>
  <c r="Q3929" i="12"/>
  <c r="N3930" i="12"/>
  <c r="O3930" i="12" s="1"/>
  <c r="P3930" i="12"/>
  <c r="Q3930" i="12"/>
  <c r="N3931" i="12"/>
  <c r="O3931" i="12" s="1"/>
  <c r="P3931" i="12"/>
  <c r="Q3931" i="12"/>
  <c r="N3932" i="12"/>
  <c r="O3932" i="12" s="1"/>
  <c r="P3932" i="12"/>
  <c r="Q3932" i="12"/>
  <c r="N3933" i="12"/>
  <c r="O3933" i="12"/>
  <c r="P3933" i="12"/>
  <c r="Q3933" i="12"/>
  <c r="N3934" i="12"/>
  <c r="O3934" i="12" s="1"/>
  <c r="P3934" i="12"/>
  <c r="Q3934" i="12"/>
  <c r="N3935" i="12"/>
  <c r="O3935" i="12" s="1"/>
  <c r="P3935" i="12"/>
  <c r="Q3935" i="12"/>
  <c r="N3936" i="12"/>
  <c r="O3936" i="12" s="1"/>
  <c r="P3936" i="12"/>
  <c r="Q3936" i="12"/>
  <c r="N3937" i="12"/>
  <c r="O3937" i="12" s="1"/>
  <c r="P3937" i="12"/>
  <c r="Q3937" i="12"/>
  <c r="N3938" i="12"/>
  <c r="O3938" i="12" s="1"/>
  <c r="P3938" i="12"/>
  <c r="Q3938" i="12"/>
  <c r="N3939" i="12"/>
  <c r="O3939" i="12" s="1"/>
  <c r="P3939" i="12"/>
  <c r="Q3939" i="12"/>
  <c r="N3940" i="12"/>
  <c r="O3940" i="12" s="1"/>
  <c r="P3940" i="12"/>
  <c r="Q3940" i="12"/>
  <c r="N3941" i="12"/>
  <c r="O3941" i="12" s="1"/>
  <c r="P3941" i="12"/>
  <c r="Q3941" i="12"/>
  <c r="N3942" i="12"/>
  <c r="O3942" i="12" s="1"/>
  <c r="P3942" i="12"/>
  <c r="Q3942" i="12"/>
  <c r="N3943" i="12"/>
  <c r="O3943" i="12" s="1"/>
  <c r="P3943" i="12"/>
  <c r="Q3943" i="12"/>
  <c r="N3944" i="12"/>
  <c r="O3944" i="12" s="1"/>
  <c r="P3944" i="12"/>
  <c r="Q3944" i="12"/>
  <c r="N3945" i="12"/>
  <c r="O3945" i="12"/>
  <c r="P3945" i="12"/>
  <c r="Q3945" i="12"/>
  <c r="N3946" i="12"/>
  <c r="O3946" i="12" s="1"/>
  <c r="P3946" i="12"/>
  <c r="Q3946" i="12"/>
  <c r="N3947" i="12"/>
  <c r="O3947" i="12" s="1"/>
  <c r="P3947" i="12"/>
  <c r="Q3947" i="12"/>
  <c r="N3948" i="12"/>
  <c r="O3948" i="12" s="1"/>
  <c r="P3948" i="12"/>
  <c r="Q3948" i="12"/>
  <c r="N3949" i="12"/>
  <c r="O3949" i="12" s="1"/>
  <c r="P3949" i="12"/>
  <c r="Q3949" i="12"/>
  <c r="N3950" i="12"/>
  <c r="O3950" i="12"/>
  <c r="P3950" i="12"/>
  <c r="Q3950" i="12"/>
  <c r="N3951" i="12"/>
  <c r="O3951" i="12" s="1"/>
  <c r="P3951" i="12"/>
  <c r="Q3951" i="12"/>
  <c r="N3952" i="12"/>
  <c r="O3952" i="12" s="1"/>
  <c r="P3952" i="12"/>
  <c r="Q3952" i="12"/>
  <c r="N3953" i="12"/>
  <c r="O3953" i="12" s="1"/>
  <c r="P3953" i="12"/>
  <c r="Q3953" i="12"/>
  <c r="N3954" i="12"/>
  <c r="O3954" i="12" s="1"/>
  <c r="P3954" i="12"/>
  <c r="Q3954" i="12"/>
  <c r="N3955" i="12"/>
  <c r="O3955" i="12" s="1"/>
  <c r="P3955" i="12"/>
  <c r="Q3955" i="12"/>
  <c r="N3956" i="12"/>
  <c r="O3956" i="12" s="1"/>
  <c r="P3956" i="12"/>
  <c r="Q3956" i="12"/>
  <c r="N3957" i="12"/>
  <c r="O3957" i="12" s="1"/>
  <c r="P3957" i="12"/>
  <c r="Q3957" i="12"/>
  <c r="N3958" i="12"/>
  <c r="O3958" i="12" s="1"/>
  <c r="P3958" i="12"/>
  <c r="Q3958" i="12"/>
  <c r="N3959" i="12"/>
  <c r="O3959" i="12" s="1"/>
  <c r="P3959" i="12"/>
  <c r="Q3959" i="12"/>
  <c r="N3960" i="12"/>
  <c r="O3960" i="12" s="1"/>
  <c r="P3960" i="12"/>
  <c r="Q3960" i="12"/>
  <c r="Q5" i="12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Q173" i="12"/>
  <c r="Q174" i="12"/>
  <c r="Q175" i="12"/>
  <c r="Q176" i="12"/>
  <c r="Q177" i="12"/>
  <c r="Q178" i="12"/>
  <c r="Q179" i="12"/>
  <c r="Q180" i="12"/>
  <c r="Q181" i="12"/>
  <c r="Q182" i="12"/>
  <c r="Q183" i="12"/>
  <c r="Q184" i="12"/>
  <c r="Q185" i="12"/>
  <c r="Q186" i="12"/>
  <c r="Q187" i="12"/>
  <c r="Q188" i="12"/>
  <c r="Q189" i="12"/>
  <c r="Q190" i="12"/>
  <c r="Q191" i="12"/>
  <c r="Q192" i="12"/>
  <c r="Q193" i="12"/>
  <c r="Q194" i="12"/>
  <c r="Q195" i="12"/>
  <c r="Q196" i="12"/>
  <c r="Q197" i="12"/>
  <c r="Q198" i="12"/>
  <c r="Q199" i="12"/>
  <c r="Q200" i="12"/>
  <c r="Q201" i="12"/>
  <c r="Q202" i="12"/>
  <c r="Q203" i="12"/>
  <c r="Q204" i="12"/>
  <c r="Q205" i="12"/>
  <c r="Q206" i="12"/>
  <c r="Q207" i="12"/>
  <c r="Q208" i="12"/>
  <c r="Q209" i="12"/>
  <c r="Q210" i="12"/>
  <c r="Q211" i="12"/>
  <c r="Q212" i="12"/>
  <c r="Q213" i="12"/>
  <c r="Q214" i="12"/>
  <c r="Q215" i="12"/>
  <c r="Q216" i="12"/>
  <c r="Q217" i="12"/>
  <c r="Q218" i="12"/>
  <c r="Q219" i="12"/>
  <c r="Q220" i="12"/>
  <c r="Q221" i="12"/>
  <c r="Q222" i="12"/>
  <c r="Q223" i="12"/>
  <c r="Q224" i="12"/>
  <c r="Q225" i="12"/>
  <c r="Q226" i="12"/>
  <c r="Q227" i="12"/>
  <c r="Q228" i="12"/>
  <c r="Q229" i="12"/>
  <c r="Q230" i="12"/>
  <c r="Q231" i="12"/>
  <c r="Q232" i="12"/>
  <c r="Q233" i="12"/>
  <c r="Q234" i="12"/>
  <c r="Q235" i="12"/>
  <c r="Q236" i="12"/>
  <c r="Q237" i="12"/>
  <c r="Q238" i="12"/>
  <c r="Q239" i="12"/>
  <c r="Q240" i="12"/>
  <c r="Q241" i="12"/>
  <c r="Q242" i="12"/>
  <c r="Q243" i="12"/>
  <c r="Q244" i="12"/>
  <c r="Q245" i="12"/>
  <c r="Q246" i="12"/>
  <c r="Q247" i="12"/>
  <c r="Q248" i="12"/>
  <c r="Q249" i="12"/>
  <c r="Q250" i="12"/>
  <c r="Q251" i="12"/>
  <c r="Q252" i="12"/>
  <c r="Q253" i="12"/>
  <c r="Q254" i="12"/>
  <c r="Q255" i="12"/>
  <c r="Q256" i="12"/>
  <c r="Q257" i="12"/>
  <c r="Q258" i="12"/>
  <c r="Q259" i="12"/>
  <c r="Q260" i="12"/>
  <c r="Q261" i="12"/>
  <c r="Q262" i="12"/>
  <c r="Q263" i="12"/>
  <c r="Q264" i="12"/>
  <c r="Q265" i="12"/>
  <c r="Q266" i="12"/>
  <c r="Q267" i="12"/>
  <c r="Q268" i="12"/>
  <c r="Q269" i="12"/>
  <c r="Q270" i="12"/>
  <c r="Q271" i="12"/>
  <c r="Q272" i="12"/>
  <c r="Q273" i="12"/>
  <c r="Q274" i="12"/>
  <c r="Q275" i="12"/>
  <c r="Q276" i="12"/>
  <c r="Q277" i="12"/>
  <c r="Q278" i="12"/>
  <c r="Q279" i="12"/>
  <c r="Q280" i="12"/>
  <c r="Q281" i="12"/>
  <c r="Q282" i="12"/>
  <c r="Q283" i="12"/>
  <c r="Q284" i="12"/>
  <c r="Q285" i="12"/>
  <c r="Q286" i="12"/>
  <c r="Q287" i="12"/>
  <c r="Q288" i="12"/>
  <c r="Q289" i="12"/>
  <c r="Q290" i="12"/>
  <c r="Q291" i="12"/>
  <c r="Q292" i="12"/>
  <c r="Q293" i="12"/>
  <c r="Q294" i="12"/>
  <c r="Q295" i="12"/>
  <c r="Q296" i="12"/>
  <c r="Q297" i="12"/>
  <c r="Q298" i="12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318" i="12"/>
  <c r="Q319" i="12"/>
  <c r="Q320" i="12"/>
  <c r="Q321" i="12"/>
  <c r="Q322" i="12"/>
  <c r="Q323" i="12"/>
  <c r="Q324" i="12"/>
  <c r="Q325" i="12"/>
  <c r="Q326" i="12"/>
  <c r="Q327" i="12"/>
  <c r="Q328" i="12"/>
  <c r="Q329" i="12"/>
  <c r="Q330" i="12"/>
  <c r="Q331" i="12"/>
  <c r="Q332" i="12"/>
  <c r="Q333" i="12"/>
  <c r="Q334" i="12"/>
  <c r="Q335" i="12"/>
  <c r="Q336" i="12"/>
  <c r="Q337" i="12"/>
  <c r="Q338" i="12"/>
  <c r="Q339" i="12"/>
  <c r="Q340" i="12"/>
  <c r="Q341" i="12"/>
  <c r="Q342" i="12"/>
  <c r="Q343" i="12"/>
  <c r="Q344" i="12"/>
  <c r="Q345" i="12"/>
  <c r="Q346" i="12"/>
  <c r="Q347" i="12"/>
  <c r="Q348" i="12"/>
  <c r="Q349" i="12"/>
  <c r="Q350" i="12"/>
  <c r="Q351" i="12"/>
  <c r="Q352" i="12"/>
  <c r="Q353" i="12"/>
  <c r="Q354" i="12"/>
  <c r="Q355" i="12"/>
  <c r="Q356" i="12"/>
  <c r="Q357" i="12"/>
  <c r="Q358" i="12"/>
  <c r="Q359" i="12"/>
  <c r="Q360" i="12"/>
  <c r="Q361" i="12"/>
  <c r="Q362" i="12"/>
  <c r="Q363" i="12"/>
  <c r="Q364" i="12"/>
  <c r="Q365" i="12"/>
  <c r="Q366" i="12"/>
  <c r="Q367" i="12"/>
  <c r="Q368" i="12"/>
  <c r="Q369" i="12"/>
  <c r="Q370" i="12"/>
  <c r="Q371" i="12"/>
  <c r="Q372" i="12"/>
  <c r="Q373" i="12"/>
  <c r="Q374" i="12"/>
  <c r="Q375" i="12"/>
  <c r="Q376" i="12"/>
  <c r="Q377" i="12"/>
  <c r="Q378" i="12"/>
  <c r="Q379" i="12"/>
  <c r="Q380" i="12"/>
  <c r="Q381" i="12"/>
  <c r="Q382" i="12"/>
  <c r="Q383" i="12"/>
  <c r="Q384" i="12"/>
  <c r="Q385" i="12"/>
  <c r="Q386" i="12"/>
  <c r="Q387" i="12"/>
  <c r="Q388" i="12"/>
  <c r="Q389" i="12"/>
  <c r="Q390" i="12"/>
  <c r="Q391" i="12"/>
  <c r="Q392" i="12"/>
  <c r="Q393" i="12"/>
  <c r="Q394" i="12"/>
  <c r="Q395" i="12"/>
  <c r="Q396" i="12"/>
  <c r="Q397" i="12"/>
  <c r="Q398" i="12"/>
  <c r="Q399" i="12"/>
  <c r="Q400" i="12"/>
  <c r="Q401" i="12"/>
  <c r="Q402" i="12"/>
  <c r="Q403" i="12"/>
  <c r="Q404" i="12"/>
  <c r="Q405" i="12"/>
  <c r="Q406" i="12"/>
  <c r="Q407" i="12"/>
  <c r="Q408" i="12"/>
  <c r="Q409" i="12"/>
  <c r="Q410" i="12"/>
  <c r="Q411" i="12"/>
  <c r="Q412" i="12"/>
  <c r="Q413" i="12"/>
  <c r="Q414" i="12"/>
  <c r="Q415" i="12"/>
  <c r="Q416" i="12"/>
  <c r="Q417" i="12"/>
  <c r="Q418" i="12"/>
  <c r="Q419" i="12"/>
  <c r="Q420" i="12"/>
  <c r="Q421" i="12"/>
  <c r="Q422" i="12"/>
  <c r="Q423" i="12"/>
  <c r="Q424" i="12"/>
  <c r="Q425" i="12"/>
  <c r="Q426" i="12"/>
  <c r="Q427" i="12"/>
  <c r="Q428" i="12"/>
  <c r="Q429" i="12"/>
  <c r="Q430" i="12"/>
  <c r="Q431" i="12"/>
  <c r="Q432" i="12"/>
  <c r="Q433" i="12"/>
  <c r="Q434" i="12"/>
  <c r="Q435" i="12"/>
  <c r="Q436" i="12"/>
  <c r="Q437" i="12"/>
  <c r="Q438" i="12"/>
  <c r="Q439" i="12"/>
  <c r="Q440" i="12"/>
  <c r="Q441" i="12"/>
  <c r="Q442" i="12"/>
  <c r="Q443" i="12"/>
  <c r="Q444" i="12"/>
  <c r="Q445" i="12"/>
  <c r="Q446" i="12"/>
  <c r="Q447" i="12"/>
  <c r="Q448" i="12"/>
  <c r="Q449" i="12"/>
  <c r="Q450" i="12"/>
  <c r="Q451" i="12"/>
  <c r="Q452" i="12"/>
  <c r="Q453" i="12"/>
  <c r="Q454" i="12"/>
  <c r="Q455" i="12"/>
  <c r="Q456" i="12"/>
  <c r="Q457" i="12"/>
  <c r="Q458" i="12"/>
  <c r="Q459" i="12"/>
  <c r="Q460" i="12"/>
  <c r="Q461" i="12"/>
  <c r="Q462" i="12"/>
  <c r="Q463" i="12"/>
  <c r="Q464" i="12"/>
  <c r="Q465" i="12"/>
  <c r="Q466" i="12"/>
  <c r="Q467" i="12"/>
  <c r="Q468" i="12"/>
  <c r="Q469" i="12"/>
  <c r="Q470" i="12"/>
  <c r="Q471" i="12"/>
  <c r="Q472" i="12"/>
  <c r="Q473" i="12"/>
  <c r="Q474" i="12"/>
  <c r="Q475" i="12"/>
  <c r="Q476" i="12"/>
  <c r="Q477" i="12"/>
  <c r="Q478" i="12"/>
  <c r="Q479" i="12"/>
  <c r="Q480" i="12"/>
  <c r="Q481" i="12"/>
  <c r="Q482" i="12"/>
  <c r="Q483" i="12"/>
  <c r="Q484" i="12"/>
  <c r="Q485" i="12"/>
  <c r="Q486" i="12"/>
  <c r="Q487" i="12"/>
  <c r="Q488" i="12"/>
  <c r="Q489" i="12"/>
  <c r="Q490" i="12"/>
  <c r="Q491" i="12"/>
  <c r="Q492" i="12"/>
  <c r="Q493" i="12"/>
  <c r="Q494" i="12"/>
  <c r="Q495" i="12"/>
  <c r="Q496" i="12"/>
  <c r="Q497" i="12"/>
  <c r="Q498" i="12"/>
  <c r="Q499" i="12"/>
  <c r="Q500" i="12"/>
  <c r="Q501" i="12"/>
  <c r="Q502" i="12"/>
  <c r="Q503" i="12"/>
  <c r="Q504" i="12"/>
  <c r="Q505" i="12"/>
  <c r="Q506" i="12"/>
  <c r="Q507" i="12"/>
  <c r="Q508" i="12"/>
  <c r="Q509" i="12"/>
  <c r="Q510" i="12"/>
  <c r="Q511" i="12"/>
  <c r="Q512" i="12"/>
  <c r="Q513" i="12"/>
  <c r="Q514" i="12"/>
  <c r="Q515" i="12"/>
  <c r="Q516" i="12"/>
  <c r="Q517" i="12"/>
  <c r="Q518" i="12"/>
  <c r="Q519" i="12"/>
  <c r="Q520" i="12"/>
  <c r="Q521" i="12"/>
  <c r="Q522" i="12"/>
  <c r="Q523" i="12"/>
  <c r="Q524" i="12"/>
  <c r="Q525" i="12"/>
  <c r="Q526" i="12"/>
  <c r="Q527" i="12"/>
  <c r="Q528" i="12"/>
  <c r="Q529" i="12"/>
  <c r="Q530" i="12"/>
  <c r="Q531" i="12"/>
  <c r="Q532" i="12"/>
  <c r="Q533" i="12"/>
  <c r="Q534" i="12"/>
  <c r="Q535" i="12"/>
  <c r="Q536" i="12"/>
  <c r="Q537" i="12"/>
  <c r="Q538" i="12"/>
  <c r="Q539" i="12"/>
  <c r="Q540" i="12"/>
  <c r="Q541" i="12"/>
  <c r="Q542" i="12"/>
  <c r="Q543" i="12"/>
  <c r="Q544" i="12"/>
  <c r="Q545" i="12"/>
  <c r="Q546" i="12"/>
  <c r="Q547" i="12"/>
  <c r="Q548" i="12"/>
  <c r="Q549" i="12"/>
  <c r="Q550" i="12"/>
  <c r="Q551" i="12"/>
  <c r="Q552" i="12"/>
  <c r="Q553" i="12"/>
  <c r="Q554" i="12"/>
  <c r="Q555" i="12"/>
  <c r="Q556" i="12"/>
  <c r="Q557" i="12"/>
  <c r="Q558" i="12"/>
  <c r="Q559" i="12"/>
  <c r="Q560" i="12"/>
  <c r="Q561" i="12"/>
  <c r="Q562" i="12"/>
  <c r="Q563" i="12"/>
  <c r="Q564" i="12"/>
  <c r="Q565" i="12"/>
  <c r="Q566" i="12"/>
  <c r="Q567" i="12"/>
  <c r="Q568" i="12"/>
  <c r="Q569" i="12"/>
  <c r="Q570" i="12"/>
  <c r="Q571" i="12"/>
  <c r="Q572" i="12"/>
  <c r="Q573" i="12"/>
  <c r="Q574" i="12"/>
  <c r="Q575" i="12"/>
  <c r="Q576" i="12"/>
  <c r="Q577" i="12"/>
  <c r="Q578" i="12"/>
  <c r="Q579" i="12"/>
  <c r="Q580" i="12"/>
  <c r="Q581" i="12"/>
  <c r="Q582" i="12"/>
  <c r="Q583" i="12"/>
  <c r="Q584" i="12"/>
  <c r="Q585" i="12"/>
  <c r="Q586" i="12"/>
  <c r="Q587" i="12"/>
  <c r="Q588" i="12"/>
  <c r="Q589" i="12"/>
  <c r="Q590" i="12"/>
  <c r="Q591" i="12"/>
  <c r="Q592" i="12"/>
  <c r="Q593" i="12"/>
  <c r="Q594" i="12"/>
  <c r="Q595" i="12"/>
  <c r="Q596" i="12"/>
  <c r="Q597" i="12"/>
  <c r="Q598" i="12"/>
  <c r="Q599" i="12"/>
  <c r="Q600" i="12"/>
  <c r="Q601" i="12"/>
  <c r="Q602" i="12"/>
  <c r="Q603" i="12"/>
  <c r="Q604" i="12"/>
  <c r="Q605" i="12"/>
  <c r="Q606" i="12"/>
  <c r="Q607" i="12"/>
  <c r="Q608" i="12"/>
  <c r="Q609" i="12"/>
  <c r="Q610" i="12"/>
  <c r="Q611" i="12"/>
  <c r="Q612" i="12"/>
  <c r="Q613" i="12"/>
  <c r="Q614" i="12"/>
  <c r="Q615" i="12"/>
  <c r="Q616" i="12"/>
  <c r="Q617" i="12"/>
  <c r="Q618" i="12"/>
  <c r="Q619" i="12"/>
  <c r="Q620" i="12"/>
  <c r="Q621" i="12"/>
  <c r="Q622" i="12"/>
  <c r="Q623" i="12"/>
  <c r="Q624" i="12"/>
  <c r="Q625" i="12"/>
  <c r="Q626" i="12"/>
  <c r="Q627" i="12"/>
  <c r="Q628" i="12"/>
  <c r="Q629" i="12"/>
  <c r="Q630" i="12"/>
  <c r="Q631" i="12"/>
  <c r="Q632" i="12"/>
  <c r="Q633" i="12"/>
  <c r="Q634" i="12"/>
  <c r="Q635" i="12"/>
  <c r="Q636" i="12"/>
  <c r="Q637" i="12"/>
  <c r="Q638" i="12"/>
  <c r="Q639" i="12"/>
  <c r="Q640" i="12"/>
  <c r="Q641" i="12"/>
  <c r="Q642" i="12"/>
  <c r="Q643" i="12"/>
  <c r="Q644" i="12"/>
  <c r="Q645" i="12"/>
  <c r="Q646" i="12"/>
  <c r="Q647" i="12"/>
  <c r="Q648" i="12"/>
  <c r="Q649" i="12"/>
  <c r="Q650" i="12"/>
  <c r="Q651" i="12"/>
  <c r="Q652" i="12"/>
  <c r="Q653" i="12"/>
  <c r="Q654" i="12"/>
  <c r="Q655" i="12"/>
  <c r="Q656" i="12"/>
  <c r="Q657" i="12"/>
  <c r="Q658" i="12"/>
  <c r="Q659" i="12"/>
  <c r="Q660" i="12"/>
  <c r="Q661" i="12"/>
  <c r="Q662" i="12"/>
  <c r="Q663" i="12"/>
  <c r="Q664" i="12"/>
  <c r="Q665" i="12"/>
  <c r="Q666" i="12"/>
  <c r="Q667" i="12"/>
  <c r="Q668" i="12"/>
  <c r="Q669" i="12"/>
  <c r="Q670" i="12"/>
  <c r="Q671" i="12"/>
  <c r="Q672" i="12"/>
  <c r="Q673" i="12"/>
  <c r="Q674" i="12"/>
  <c r="Q675" i="12"/>
  <c r="Q676" i="12"/>
  <c r="Q677" i="12"/>
  <c r="Q678" i="12"/>
  <c r="Q679" i="12"/>
  <c r="Q680" i="12"/>
  <c r="Q681" i="12"/>
  <c r="Q682" i="12"/>
  <c r="Q683" i="12"/>
  <c r="Q684" i="12"/>
  <c r="Q685" i="12"/>
  <c r="Q686" i="12"/>
  <c r="Q687" i="12"/>
  <c r="Q688" i="12"/>
  <c r="Q689" i="12"/>
  <c r="Q690" i="12"/>
  <c r="Q691" i="12"/>
  <c r="Q692" i="12"/>
  <c r="Q693" i="12"/>
  <c r="Q694" i="12"/>
  <c r="Q695" i="12"/>
  <c r="Q696" i="12"/>
  <c r="Q697" i="12"/>
  <c r="Q698" i="12"/>
  <c r="Q699" i="12"/>
  <c r="Q700" i="12"/>
  <c r="Q701" i="12"/>
  <c r="Q702" i="12"/>
  <c r="Q703" i="12"/>
  <c r="Q704" i="12"/>
  <c r="Q705" i="12"/>
  <c r="Q706" i="12"/>
  <c r="Q707" i="12"/>
  <c r="Q708" i="12"/>
  <c r="Q709" i="12"/>
  <c r="Q710" i="12"/>
  <c r="Q711" i="12"/>
  <c r="Q712" i="12"/>
  <c r="Q713" i="12"/>
  <c r="Q714" i="12"/>
  <c r="Q715" i="12"/>
  <c r="Q716" i="12"/>
  <c r="Q717" i="12"/>
  <c r="Q718" i="12"/>
  <c r="Q719" i="12"/>
  <c r="Q720" i="12"/>
  <c r="Q721" i="12"/>
  <c r="Q722" i="12"/>
  <c r="Q723" i="12"/>
  <c r="Q724" i="12"/>
  <c r="Q725" i="12"/>
  <c r="Q726" i="12"/>
  <c r="Q727" i="12"/>
  <c r="Q728" i="12"/>
  <c r="Q729" i="12"/>
  <c r="Q730" i="12"/>
  <c r="Q731" i="12"/>
  <c r="Q732" i="12"/>
  <c r="Q733" i="12"/>
  <c r="Q734" i="12"/>
  <c r="Q735" i="12"/>
  <c r="Q736" i="12"/>
  <c r="Q737" i="12"/>
  <c r="Q738" i="12"/>
  <c r="Q739" i="12"/>
  <c r="Q740" i="12"/>
  <c r="Q741" i="12"/>
  <c r="Q742" i="12"/>
  <c r="Q743" i="12"/>
  <c r="Q744" i="12"/>
  <c r="Q745" i="12"/>
  <c r="Q746" i="12"/>
  <c r="Q747" i="12"/>
  <c r="Q748" i="12"/>
  <c r="Q749" i="12"/>
  <c r="Q750" i="12"/>
  <c r="Q751" i="12"/>
  <c r="Q752" i="12"/>
  <c r="Q753" i="12"/>
  <c r="Q754" i="12"/>
  <c r="Q755" i="12"/>
  <c r="Q756" i="12"/>
  <c r="Q757" i="12"/>
  <c r="Q758" i="12"/>
  <c r="Q759" i="12"/>
  <c r="Q760" i="12"/>
  <c r="Q761" i="12"/>
  <c r="Q762" i="12"/>
  <c r="Q763" i="12"/>
  <c r="Q764" i="12"/>
  <c r="Q765" i="12"/>
  <c r="Q766" i="12"/>
  <c r="Q767" i="12"/>
  <c r="Q768" i="12"/>
  <c r="Q769" i="12"/>
  <c r="Q770" i="12"/>
  <c r="Q771" i="12"/>
  <c r="Q772" i="12"/>
  <c r="Q773" i="12"/>
  <c r="Q774" i="12"/>
  <c r="Q775" i="12"/>
  <c r="Q776" i="12"/>
  <c r="Q777" i="12"/>
  <c r="Q778" i="12"/>
  <c r="Q779" i="12"/>
  <c r="Q780" i="12"/>
  <c r="Q781" i="12"/>
  <c r="Q782" i="12"/>
  <c r="Q783" i="12"/>
  <c r="Q784" i="12"/>
  <c r="Q785" i="12"/>
  <c r="Q786" i="12"/>
  <c r="Q787" i="12"/>
  <c r="Q788" i="12"/>
  <c r="Q789" i="12"/>
  <c r="Q790" i="12"/>
  <c r="Q791" i="12"/>
  <c r="Q792" i="12"/>
  <c r="Q793" i="12"/>
  <c r="Q794" i="12"/>
  <c r="Q795" i="12"/>
  <c r="Q796" i="12"/>
  <c r="Q797" i="12"/>
  <c r="Q798" i="12"/>
  <c r="Q799" i="12"/>
  <c r="Q800" i="12"/>
  <c r="Q801" i="12"/>
  <c r="Q802" i="12"/>
  <c r="Q803" i="12"/>
  <c r="Q804" i="12"/>
  <c r="Q805" i="12"/>
  <c r="Q806" i="12"/>
  <c r="Q807" i="12"/>
  <c r="Q808" i="12"/>
  <c r="Q809" i="12"/>
  <c r="Q810" i="12"/>
  <c r="Q811" i="12"/>
  <c r="Q812" i="12"/>
  <c r="Q813" i="12"/>
  <c r="Q814" i="12"/>
  <c r="Q815" i="12"/>
  <c r="Q816" i="12"/>
  <c r="Q817" i="12"/>
  <c r="Q818" i="12"/>
  <c r="Q819" i="12"/>
  <c r="Q820" i="12"/>
  <c r="Q821" i="12"/>
  <c r="Q822" i="12"/>
  <c r="Q823" i="12"/>
  <c r="Q824" i="12"/>
  <c r="Q825" i="12"/>
  <c r="Q826" i="12"/>
  <c r="Q827" i="12"/>
  <c r="Q828" i="12"/>
  <c r="Q829" i="12"/>
  <c r="Q830" i="12"/>
  <c r="Q831" i="12"/>
  <c r="Q832" i="12"/>
  <c r="Q833" i="12"/>
  <c r="Q834" i="12"/>
  <c r="Q835" i="12"/>
  <c r="Q836" i="12"/>
  <c r="Q837" i="12"/>
  <c r="Q838" i="12"/>
  <c r="Q839" i="12"/>
  <c r="Q840" i="12"/>
  <c r="Q841" i="12"/>
  <c r="Q842" i="12"/>
  <c r="Q843" i="12"/>
  <c r="Q844" i="12"/>
  <c r="Q845" i="12"/>
  <c r="Q846" i="12"/>
  <c r="Q847" i="12"/>
  <c r="Q848" i="12"/>
  <c r="Q849" i="12"/>
  <c r="Q850" i="12"/>
  <c r="Q851" i="12"/>
  <c r="Q852" i="12"/>
  <c r="Q853" i="12"/>
  <c r="Q854" i="12"/>
  <c r="Q855" i="12"/>
  <c r="Q856" i="12"/>
  <c r="Q857" i="12"/>
  <c r="Q858" i="12"/>
  <c r="Q859" i="12"/>
  <c r="Q860" i="12"/>
  <c r="Q861" i="12"/>
  <c r="Q862" i="12"/>
  <c r="Q863" i="12"/>
  <c r="Q864" i="12"/>
  <c r="Q865" i="12"/>
  <c r="Q866" i="12"/>
  <c r="Q867" i="12"/>
  <c r="Q868" i="12"/>
  <c r="Q869" i="12"/>
  <c r="Q870" i="12"/>
  <c r="Q871" i="12"/>
  <c r="Q872" i="12"/>
  <c r="Q873" i="12"/>
  <c r="Q874" i="12"/>
  <c r="Q875" i="12"/>
  <c r="Q876" i="12"/>
  <c r="Q877" i="12"/>
  <c r="Q878" i="12"/>
  <c r="Q879" i="12"/>
  <c r="Q880" i="12"/>
  <c r="Q881" i="12"/>
  <c r="Q882" i="12"/>
  <c r="Q883" i="12"/>
  <c r="Q884" i="12"/>
  <c r="Q885" i="12"/>
  <c r="Q886" i="12"/>
  <c r="Q887" i="12"/>
  <c r="Q888" i="12"/>
  <c r="Q889" i="12"/>
  <c r="Q890" i="12"/>
  <c r="Q891" i="12"/>
  <c r="Q892" i="12"/>
  <c r="Q893" i="12"/>
  <c r="Q894" i="12"/>
  <c r="Q895" i="12"/>
  <c r="Q896" i="12"/>
  <c r="Q897" i="12"/>
  <c r="Q898" i="12"/>
  <c r="Q899" i="12"/>
  <c r="Q900" i="12"/>
  <c r="Q901" i="12"/>
  <c r="Q902" i="12"/>
  <c r="Q903" i="12"/>
  <c r="Q904" i="12"/>
  <c r="Q905" i="12"/>
  <c r="Q906" i="12"/>
  <c r="Q907" i="12"/>
  <c r="Q908" i="12"/>
  <c r="Q909" i="12"/>
  <c r="Q910" i="12"/>
  <c r="Q911" i="12"/>
  <c r="Q912" i="12"/>
  <c r="Q913" i="12"/>
  <c r="Q914" i="12"/>
  <c r="Q915" i="12"/>
  <c r="Q916" i="12"/>
  <c r="Q917" i="12"/>
  <c r="Q918" i="12"/>
  <c r="Q919" i="12"/>
  <c r="Q920" i="12"/>
  <c r="Q921" i="12"/>
  <c r="Q922" i="12"/>
  <c r="Q923" i="12"/>
  <c r="Q924" i="12"/>
  <c r="Q925" i="12"/>
  <c r="Q926" i="12"/>
  <c r="Q927" i="12"/>
  <c r="Q928" i="12"/>
  <c r="Q929" i="12"/>
  <c r="Q930" i="12"/>
  <c r="Q931" i="12"/>
  <c r="Q932" i="12"/>
  <c r="Q933" i="12"/>
  <c r="Q934" i="12"/>
  <c r="Q935" i="12"/>
  <c r="Q936" i="12"/>
  <c r="Q937" i="12"/>
  <c r="Q938" i="12"/>
  <c r="Q939" i="12"/>
  <c r="Q940" i="12"/>
  <c r="Q941" i="12"/>
  <c r="Q942" i="12"/>
  <c r="Q943" i="12"/>
  <c r="Q944" i="12"/>
  <c r="Q945" i="12"/>
  <c r="Q946" i="12"/>
  <c r="Q947" i="12"/>
  <c r="Q948" i="12"/>
  <c r="Q949" i="12"/>
  <c r="Q950" i="12"/>
  <c r="Q951" i="12"/>
  <c r="Q952" i="12"/>
  <c r="Q953" i="12"/>
  <c r="Q954" i="12"/>
  <c r="Q955" i="12"/>
  <c r="Q956" i="12"/>
  <c r="Q957" i="12"/>
  <c r="Q958" i="12"/>
  <c r="Q959" i="12"/>
  <c r="Q960" i="12"/>
  <c r="Q961" i="12"/>
  <c r="Q962" i="12"/>
  <c r="Q963" i="12"/>
  <c r="Q964" i="12"/>
  <c r="Q965" i="12"/>
  <c r="Q966" i="12"/>
  <c r="Q967" i="12"/>
  <c r="Q968" i="12"/>
  <c r="Q969" i="12"/>
  <c r="Q970" i="12"/>
  <c r="Q971" i="12"/>
  <c r="Q972" i="12"/>
  <c r="Q973" i="12"/>
  <c r="Q974" i="12"/>
  <c r="Q975" i="12"/>
  <c r="Q976" i="12"/>
  <c r="Q977" i="12"/>
  <c r="Q978" i="12"/>
  <c r="Q979" i="12"/>
  <c r="Q980" i="12"/>
  <c r="Q981" i="12"/>
  <c r="Q982" i="12"/>
  <c r="Q983" i="12"/>
  <c r="Q984" i="12"/>
  <c r="Q985" i="12"/>
  <c r="Q986" i="12"/>
  <c r="Q987" i="12"/>
  <c r="Q988" i="12"/>
  <c r="Q989" i="12"/>
  <c r="Q990" i="12"/>
  <c r="Q991" i="12"/>
  <c r="Q992" i="12"/>
  <c r="Q993" i="12"/>
  <c r="Q994" i="12"/>
  <c r="Q995" i="12"/>
  <c r="Q996" i="12"/>
  <c r="Q997" i="12"/>
  <c r="Q998" i="12"/>
  <c r="Q999" i="12"/>
  <c r="Q1000" i="12"/>
  <c r="Q1001" i="12"/>
  <c r="Q1002" i="12"/>
  <c r="Q1003" i="12"/>
  <c r="Q1004" i="12"/>
  <c r="Q1005" i="12"/>
  <c r="Q1006" i="12"/>
  <c r="Q1007" i="12"/>
  <c r="Q1008" i="12"/>
  <c r="Q1009" i="12"/>
  <c r="Q1010" i="12"/>
  <c r="Q1011" i="12"/>
  <c r="Q1012" i="12"/>
  <c r="Q1013" i="12"/>
  <c r="Q1014" i="12"/>
  <c r="Q1015" i="12"/>
  <c r="Q1016" i="12"/>
  <c r="Q1017" i="12"/>
  <c r="Q1018" i="12"/>
  <c r="Q1019" i="12"/>
  <c r="Q1020" i="12"/>
  <c r="Q1021" i="12"/>
  <c r="Q1022" i="12"/>
  <c r="Q1023" i="12"/>
  <c r="Q1024" i="12"/>
  <c r="Q1025" i="12"/>
  <c r="Q1026" i="12"/>
  <c r="Q1027" i="12"/>
  <c r="Q1028" i="12"/>
  <c r="Q1029" i="12"/>
  <c r="Q1030" i="12"/>
  <c r="Q1031" i="12"/>
  <c r="Q1032" i="12"/>
  <c r="Q1033" i="12"/>
  <c r="Q1034" i="12"/>
  <c r="Q1035" i="12"/>
  <c r="Q1036" i="12"/>
  <c r="Q1037" i="12"/>
  <c r="Q1038" i="12"/>
  <c r="Q1039" i="12"/>
  <c r="Q1040" i="12"/>
  <c r="Q1041" i="12"/>
  <c r="Q1042" i="12"/>
  <c r="Q1043" i="12"/>
  <c r="Q1044" i="12"/>
  <c r="Q1045" i="12"/>
  <c r="Q1046" i="12"/>
  <c r="Q1047" i="12"/>
  <c r="Q1048" i="12"/>
  <c r="Q1049" i="12"/>
  <c r="Q1050" i="12"/>
  <c r="Q1051" i="12"/>
  <c r="Q1052" i="12"/>
  <c r="Q1053" i="12"/>
  <c r="Q1054" i="12"/>
  <c r="Q1055" i="12"/>
  <c r="Q1056" i="12"/>
  <c r="Q1057" i="12"/>
  <c r="Q1058" i="12"/>
  <c r="Q1059" i="12"/>
  <c r="Q1060" i="12"/>
  <c r="Q1061" i="12"/>
  <c r="Q1062" i="12"/>
  <c r="Q1063" i="12"/>
  <c r="Q1064" i="12"/>
  <c r="Q1065" i="12"/>
  <c r="Q1066" i="12"/>
  <c r="Q1067" i="12"/>
  <c r="Q1068" i="12"/>
  <c r="Q1069" i="12"/>
  <c r="Q1070" i="12"/>
  <c r="Q1071" i="12"/>
  <c r="Q1072" i="12"/>
  <c r="Q1073" i="12"/>
  <c r="Q1074" i="12"/>
  <c r="Q1075" i="12"/>
  <c r="Q1076" i="12"/>
  <c r="Q1077" i="12"/>
  <c r="Q1078" i="12"/>
  <c r="Q1079" i="12"/>
  <c r="Q1080" i="12"/>
  <c r="Q1081" i="12"/>
  <c r="Q1082" i="12"/>
  <c r="Q1083" i="12"/>
  <c r="Q1084" i="12"/>
  <c r="Q1085" i="12"/>
  <c r="Q1086" i="12"/>
  <c r="Q1087" i="12"/>
  <c r="Q1088" i="12"/>
  <c r="Q1089" i="12"/>
  <c r="Q1090" i="12"/>
  <c r="Q1091" i="12"/>
  <c r="Q1092" i="12"/>
  <c r="Q1093" i="12"/>
  <c r="Q1094" i="12"/>
  <c r="Q1095" i="12"/>
  <c r="Q1096" i="12"/>
  <c r="Q1097" i="12"/>
  <c r="Q1098" i="12"/>
  <c r="Q1099" i="12"/>
  <c r="Q1100" i="12"/>
  <c r="Q1101" i="12"/>
  <c r="Q1102" i="12"/>
  <c r="Q1103" i="12"/>
  <c r="Q1104" i="12"/>
  <c r="Q1105" i="12"/>
  <c r="Q1106" i="12"/>
  <c r="Q1107" i="12"/>
  <c r="Q1108" i="12"/>
  <c r="Q1109" i="12"/>
  <c r="Q1110" i="12"/>
  <c r="Q1111" i="12"/>
  <c r="Q1112" i="12"/>
  <c r="Q1113" i="12"/>
  <c r="Q1114" i="12"/>
  <c r="Q1115" i="12"/>
  <c r="Q1116" i="12"/>
  <c r="Q1117" i="12"/>
  <c r="Q1118" i="12"/>
  <c r="Q1119" i="12"/>
  <c r="Q1120" i="12"/>
  <c r="Q1121" i="12"/>
  <c r="Q1122" i="12"/>
  <c r="Q1123" i="12"/>
  <c r="Q1124" i="12"/>
  <c r="Q1125" i="12"/>
  <c r="Q1126" i="12"/>
  <c r="Q1127" i="12"/>
  <c r="Q1128" i="12"/>
  <c r="Q1129" i="12"/>
  <c r="Q1130" i="12"/>
  <c r="Q1131" i="12"/>
  <c r="Q1132" i="12"/>
  <c r="Q1133" i="12"/>
  <c r="Q1134" i="12"/>
  <c r="Q1135" i="12"/>
  <c r="Q1136" i="12"/>
  <c r="Q1137" i="12"/>
  <c r="Q1138" i="12"/>
  <c r="Q1139" i="12"/>
  <c r="Q1140" i="12"/>
  <c r="Q1141" i="12"/>
  <c r="Q1142" i="12"/>
  <c r="Q1143" i="12"/>
  <c r="Q1144" i="12"/>
  <c r="Q1145" i="12"/>
  <c r="Q1146" i="12"/>
  <c r="Q1147" i="12"/>
  <c r="Q1148" i="12"/>
  <c r="Q1149" i="12"/>
  <c r="Q1150" i="12"/>
  <c r="Q1151" i="12"/>
  <c r="Q1152" i="12"/>
  <c r="Q1153" i="12"/>
  <c r="Q1154" i="12"/>
  <c r="Q1155" i="12"/>
  <c r="Q1156" i="12"/>
  <c r="Q1157" i="12"/>
  <c r="Q1158" i="12"/>
  <c r="Q1159" i="12"/>
  <c r="Q1160" i="12"/>
  <c r="Q1161" i="12"/>
  <c r="Q1162" i="12"/>
  <c r="Q1163" i="12"/>
  <c r="Q1164" i="12"/>
  <c r="Q1165" i="12"/>
  <c r="Q1166" i="12"/>
  <c r="Q1167" i="12"/>
  <c r="Q1168" i="12"/>
  <c r="Q1169" i="12"/>
  <c r="Q1170" i="12"/>
  <c r="Q1171" i="12"/>
  <c r="Q1172" i="12"/>
  <c r="Q1173" i="12"/>
  <c r="Q1174" i="12"/>
  <c r="Q1175" i="12"/>
  <c r="Q1176" i="12"/>
  <c r="Q1177" i="12"/>
  <c r="Q1178" i="12"/>
  <c r="Q1179" i="12"/>
  <c r="Q1180" i="12"/>
  <c r="Q1181" i="12"/>
  <c r="Q1182" i="12"/>
  <c r="Q1183" i="12"/>
  <c r="Q1184" i="12"/>
  <c r="Q1185" i="12"/>
  <c r="Q1186" i="12"/>
  <c r="Q1187" i="12"/>
  <c r="Q1188" i="12"/>
  <c r="Q1189" i="12"/>
  <c r="Q1190" i="12"/>
  <c r="Q1191" i="12"/>
  <c r="Q1192" i="12"/>
  <c r="Q1193" i="12"/>
  <c r="Q1194" i="12"/>
  <c r="Q1195" i="12"/>
  <c r="Q1196" i="12"/>
  <c r="Q1197" i="12"/>
  <c r="Q1198" i="12"/>
  <c r="Q1199" i="12"/>
  <c r="Q1200" i="12"/>
  <c r="Q1201" i="12"/>
  <c r="Q1202" i="12"/>
  <c r="Q1203" i="12"/>
  <c r="Q1204" i="12"/>
  <c r="Q1205" i="12"/>
  <c r="Q1206" i="12"/>
  <c r="Q1207" i="12"/>
  <c r="Q1208" i="12"/>
  <c r="Q1209" i="12"/>
  <c r="Q1210" i="12"/>
  <c r="Q1211" i="12"/>
  <c r="Q1212" i="12"/>
  <c r="Q1213" i="12"/>
  <c r="Q1214" i="12"/>
  <c r="Q1215" i="12"/>
  <c r="Q1216" i="12"/>
  <c r="Q1217" i="12"/>
  <c r="Q1218" i="12"/>
  <c r="Q1219" i="12"/>
  <c r="Q1220" i="12"/>
  <c r="Q1221" i="12"/>
  <c r="Q1222" i="12"/>
  <c r="Q1223" i="12"/>
  <c r="Q1224" i="12"/>
  <c r="Q1225" i="12"/>
  <c r="Q1226" i="12"/>
  <c r="Q1227" i="12"/>
  <c r="Q1228" i="12"/>
  <c r="Q1229" i="12"/>
  <c r="Q1230" i="12"/>
  <c r="Q1231" i="12"/>
  <c r="Q1232" i="12"/>
  <c r="Q1233" i="12"/>
  <c r="Q1234" i="12"/>
  <c r="Q1235" i="12"/>
  <c r="Q1236" i="12"/>
  <c r="Q1237" i="12"/>
  <c r="Q1238" i="12"/>
  <c r="Q1239" i="12"/>
  <c r="Q1240" i="12"/>
  <c r="Q1241" i="12"/>
  <c r="Q1242" i="12"/>
  <c r="Q1243" i="12"/>
  <c r="Q1244" i="12"/>
  <c r="Q1245" i="12"/>
  <c r="Q1246" i="12"/>
  <c r="Q1247" i="12"/>
  <c r="Q1248" i="12"/>
  <c r="Q1249" i="12"/>
  <c r="Q1250" i="12"/>
  <c r="Q1251" i="12"/>
  <c r="Q1252" i="12"/>
  <c r="Q1253" i="12"/>
  <c r="Q1254" i="12"/>
  <c r="Q1255" i="12"/>
  <c r="Q1256" i="12"/>
  <c r="Q1257" i="12"/>
  <c r="Q1258" i="12"/>
  <c r="Q1259" i="12"/>
  <c r="Q1260" i="12"/>
  <c r="Q1261" i="12"/>
  <c r="Q1262" i="12"/>
  <c r="Q1263" i="12"/>
  <c r="Q1264" i="12"/>
  <c r="Q1265" i="12"/>
  <c r="Q1266" i="12"/>
  <c r="Q1267" i="12"/>
  <c r="Q1268" i="12"/>
  <c r="Q1269" i="12"/>
  <c r="Q1270" i="12"/>
  <c r="Q1271" i="12"/>
  <c r="Q1272" i="12"/>
  <c r="Q1273" i="12"/>
  <c r="Q1274" i="12"/>
  <c r="Q1275" i="12"/>
  <c r="Q1276" i="12"/>
  <c r="Q1277" i="12"/>
  <c r="Q1278" i="12"/>
  <c r="Q1279" i="12"/>
  <c r="Q1280" i="12"/>
  <c r="Q1281" i="12"/>
  <c r="Q1282" i="12"/>
  <c r="Q1283" i="12"/>
  <c r="Q1284" i="12"/>
  <c r="Q1285" i="12"/>
  <c r="Q1286" i="12"/>
  <c r="Q1287" i="12"/>
  <c r="Q1288" i="12"/>
  <c r="Q1289" i="12"/>
  <c r="Q1290" i="12"/>
  <c r="Q1291" i="12"/>
  <c r="Q1292" i="12"/>
  <c r="Q1293" i="12"/>
  <c r="Q1294" i="12"/>
  <c r="Q1295" i="12"/>
  <c r="Q1296" i="12"/>
  <c r="Q1297" i="12"/>
  <c r="Q1298" i="12"/>
  <c r="Q1299" i="12"/>
  <c r="Q1300" i="12"/>
  <c r="Q1301" i="12"/>
  <c r="Q1302" i="12"/>
  <c r="Q1303" i="12"/>
  <c r="Q1304" i="12"/>
  <c r="Q1305" i="12"/>
  <c r="Q1306" i="12"/>
  <c r="Q1307" i="12"/>
  <c r="Q1308" i="12"/>
  <c r="Q1309" i="12"/>
  <c r="Q1310" i="12"/>
  <c r="Q1311" i="12"/>
  <c r="Q1312" i="12"/>
  <c r="Q1313" i="12"/>
  <c r="Q1314" i="12"/>
  <c r="Q1315" i="12"/>
  <c r="Q1316" i="12"/>
  <c r="Q1317" i="12"/>
  <c r="Q1318" i="12"/>
  <c r="Q1319" i="12"/>
  <c r="Q1320" i="12"/>
  <c r="Q1321" i="12"/>
  <c r="Q1322" i="12"/>
  <c r="Q1323" i="12"/>
  <c r="Q1324" i="12"/>
  <c r="Q1325" i="12"/>
  <c r="Q1326" i="12"/>
  <c r="Q1327" i="12"/>
  <c r="Q1328" i="12"/>
  <c r="Q1329" i="12"/>
  <c r="Q1330" i="12"/>
  <c r="Q1331" i="12"/>
  <c r="Q1332" i="12"/>
  <c r="Q1333" i="12"/>
  <c r="Q1334" i="12"/>
  <c r="Q1335" i="12"/>
  <c r="Q1336" i="12"/>
  <c r="Q1337" i="12"/>
  <c r="Q1338" i="12"/>
  <c r="Q1339" i="12"/>
  <c r="Q1340" i="12"/>
  <c r="Q1341" i="12"/>
  <c r="Q1342" i="12"/>
  <c r="Q1343" i="12"/>
  <c r="Q1344" i="12"/>
  <c r="Q1345" i="12"/>
  <c r="Q1346" i="12"/>
  <c r="Q1347" i="12"/>
  <c r="Q1348" i="12"/>
  <c r="Q1349" i="12"/>
  <c r="Q1350" i="12"/>
  <c r="Q1351" i="12"/>
  <c r="Q1352" i="12"/>
  <c r="Q1353" i="12"/>
  <c r="Q1354" i="12"/>
  <c r="Q1355" i="12"/>
  <c r="Q1356" i="12"/>
  <c r="Q1357" i="12"/>
  <c r="Q1358" i="12"/>
  <c r="Q1359" i="12"/>
  <c r="Q1360" i="12"/>
  <c r="Q1361" i="12"/>
  <c r="Q1362" i="12"/>
  <c r="Q1363" i="12"/>
  <c r="Q1364" i="12"/>
  <c r="Q1365" i="12"/>
  <c r="Q1366" i="12"/>
  <c r="Q1367" i="12"/>
  <c r="Q1368" i="12"/>
  <c r="Q1369" i="12"/>
  <c r="Q1370" i="12"/>
  <c r="Q1371" i="12"/>
  <c r="Q1372" i="12"/>
  <c r="Q1373" i="12"/>
  <c r="Q1374" i="12"/>
  <c r="Q1375" i="12"/>
  <c r="Q1376" i="12"/>
  <c r="Q1377" i="12"/>
  <c r="Q1378" i="12"/>
  <c r="Q1379" i="12"/>
  <c r="Q1380" i="12"/>
  <c r="Q1381" i="12"/>
  <c r="Q1382" i="12"/>
  <c r="Q1383" i="12"/>
  <c r="Q1384" i="12"/>
  <c r="Q1385" i="12"/>
  <c r="Q1386" i="12"/>
  <c r="Q1387" i="12"/>
  <c r="Q1388" i="12"/>
  <c r="Q1389" i="12"/>
  <c r="Q1390" i="12"/>
  <c r="Q1391" i="12"/>
  <c r="Q1392" i="12"/>
  <c r="Q1393" i="12"/>
  <c r="Q1394" i="12"/>
  <c r="Q1395" i="12"/>
  <c r="Q1396" i="12"/>
  <c r="Q1397" i="12"/>
  <c r="Q1398" i="12"/>
  <c r="Q1399" i="12"/>
  <c r="Q1400" i="12"/>
  <c r="Q1401" i="12"/>
  <c r="Q1402" i="12"/>
  <c r="Q1403" i="12"/>
  <c r="Q1404" i="12"/>
  <c r="Q1405" i="12"/>
  <c r="Q1406" i="12"/>
  <c r="Q1407" i="12"/>
  <c r="Q1408" i="12"/>
  <c r="Q1409" i="12"/>
  <c r="Q1410" i="12"/>
  <c r="Q1411" i="12"/>
  <c r="Q1412" i="12"/>
  <c r="Q1413" i="12"/>
  <c r="Q1414" i="12"/>
  <c r="Q1415" i="12"/>
  <c r="Q1416" i="12"/>
  <c r="Q1417" i="12"/>
  <c r="Q1418" i="12"/>
  <c r="Q1419" i="12"/>
  <c r="Q1420" i="12"/>
  <c r="Q1421" i="12"/>
  <c r="Q1422" i="12"/>
  <c r="Q1423" i="12"/>
  <c r="Q1424" i="12"/>
  <c r="Q1425" i="12"/>
  <c r="Q1426" i="12"/>
  <c r="Q1427" i="12"/>
  <c r="Q1428" i="12"/>
  <c r="Q1429" i="12"/>
  <c r="Q1430" i="12"/>
  <c r="Q1431" i="12"/>
  <c r="Q1432" i="12"/>
  <c r="Q1433" i="12"/>
  <c r="Q1434" i="12"/>
  <c r="Q1435" i="12"/>
  <c r="Q1436" i="12"/>
  <c r="Q1437" i="12"/>
  <c r="Q1438" i="12"/>
  <c r="Q1439" i="12"/>
  <c r="Q1440" i="12"/>
  <c r="Q1441" i="12"/>
  <c r="Q1442" i="12"/>
  <c r="Q1443" i="12"/>
  <c r="Q1444" i="12"/>
  <c r="Q1445" i="12"/>
  <c r="Q1446" i="12"/>
  <c r="Q1447" i="12"/>
  <c r="Q1448" i="12"/>
  <c r="Q1449" i="12"/>
  <c r="Q1450" i="12"/>
  <c r="Q1451" i="12"/>
  <c r="Q1452" i="12"/>
  <c r="Q1453" i="12"/>
  <c r="Q1454" i="12"/>
  <c r="Q1455" i="12"/>
  <c r="Q1456" i="12"/>
  <c r="Q1457" i="12"/>
  <c r="Q1458" i="12"/>
  <c r="Q1459" i="12"/>
  <c r="Q1460" i="12"/>
  <c r="Q1461" i="12"/>
  <c r="Q1462" i="12"/>
  <c r="Q1463" i="12"/>
  <c r="Q1464" i="12"/>
  <c r="Q1465" i="12"/>
  <c r="Q1466" i="12"/>
  <c r="Q1467" i="12"/>
  <c r="Q1468" i="12"/>
  <c r="Q1469" i="12"/>
  <c r="Q1470" i="12"/>
  <c r="Q1471" i="12"/>
  <c r="Q1472" i="12"/>
  <c r="Q1473" i="12"/>
  <c r="Q1474" i="12"/>
  <c r="Q1475" i="12"/>
  <c r="Q1476" i="12"/>
  <c r="Q1477" i="12"/>
  <c r="Q1478" i="12"/>
  <c r="Q1479" i="12"/>
  <c r="Q1480" i="12"/>
  <c r="Q1481" i="12"/>
  <c r="Q1482" i="12"/>
  <c r="Q1483" i="12"/>
  <c r="Q1484" i="12"/>
  <c r="Q1485" i="12"/>
  <c r="Q1486" i="12"/>
  <c r="Q1487" i="12"/>
  <c r="Q1488" i="12"/>
  <c r="Q1489" i="12"/>
  <c r="Q1490" i="12"/>
  <c r="Q1491" i="12"/>
  <c r="Q1492" i="12"/>
  <c r="Q1493" i="12"/>
  <c r="Q1494" i="12"/>
  <c r="Q1495" i="12"/>
  <c r="Q1496" i="12"/>
  <c r="Q1497" i="12"/>
  <c r="Q1498" i="12"/>
  <c r="Q1499" i="12"/>
  <c r="Q1500" i="12"/>
  <c r="Q1501" i="12"/>
  <c r="Q1502" i="12"/>
  <c r="Q1503" i="12"/>
  <c r="Q1504" i="12"/>
  <c r="Q1505" i="12"/>
  <c r="Q1506" i="12"/>
  <c r="Q1507" i="12"/>
  <c r="Q1508" i="12"/>
  <c r="Q1509" i="12"/>
  <c r="Q1510" i="12"/>
  <c r="Q1511" i="12"/>
  <c r="Q1512" i="12"/>
  <c r="Q1513" i="12"/>
  <c r="Q1514" i="12"/>
  <c r="Q1515" i="12"/>
  <c r="Q1516" i="12"/>
  <c r="Q1517" i="12"/>
  <c r="Q1518" i="12"/>
  <c r="Q1519" i="12"/>
  <c r="Q1520" i="12"/>
  <c r="Q1521" i="12"/>
  <c r="Q1522" i="12"/>
  <c r="Q1523" i="12"/>
  <c r="Q1524" i="12"/>
  <c r="Q1525" i="12"/>
  <c r="Q1526" i="12"/>
  <c r="Q1527" i="12"/>
  <c r="Q1528" i="12"/>
  <c r="Q1529" i="12"/>
  <c r="Q1530" i="12"/>
  <c r="Q1531" i="12"/>
  <c r="Q1532" i="12"/>
  <c r="Q1533" i="12"/>
  <c r="Q1534" i="12"/>
  <c r="Q1535" i="12"/>
  <c r="Q1536" i="12"/>
  <c r="Q1537" i="12"/>
  <c r="Q1538" i="12"/>
  <c r="Q1539" i="12"/>
  <c r="Q1540" i="12"/>
  <c r="Q1541" i="12"/>
  <c r="Q1542" i="12"/>
  <c r="Q1543" i="12"/>
  <c r="Q1544" i="12"/>
  <c r="Q1545" i="12"/>
  <c r="Q1546" i="12"/>
  <c r="Q1547" i="12"/>
  <c r="Q1548" i="12"/>
  <c r="Q1549" i="12"/>
  <c r="Q1550" i="12"/>
  <c r="Q1551" i="12"/>
  <c r="Q1552" i="12"/>
  <c r="Q1553" i="12"/>
  <c r="Q1554" i="12"/>
  <c r="Q1555" i="12"/>
  <c r="Q1556" i="12"/>
  <c r="Q1557" i="12"/>
  <c r="Q1558" i="12"/>
  <c r="Q1559" i="12"/>
  <c r="Q1560" i="12"/>
  <c r="Q1561" i="12"/>
  <c r="Q1562" i="12"/>
  <c r="Q1563" i="12"/>
  <c r="Q1564" i="12"/>
  <c r="Q1565" i="12"/>
  <c r="Q1566" i="12"/>
  <c r="Q1567" i="12"/>
  <c r="Q1568" i="12"/>
  <c r="Q1569" i="12"/>
  <c r="Q1570" i="12"/>
  <c r="Q1571" i="12"/>
  <c r="Q1572" i="12"/>
  <c r="Q1573" i="12"/>
  <c r="Q1574" i="12"/>
  <c r="Q1575" i="12"/>
  <c r="Q1576" i="12"/>
  <c r="Q1577" i="12"/>
  <c r="Q1578" i="12"/>
  <c r="Q1579" i="12"/>
  <c r="Q1580" i="12"/>
  <c r="Q1581" i="12"/>
  <c r="Q1582" i="12"/>
  <c r="Q1583" i="12"/>
  <c r="Q1584" i="12"/>
  <c r="Q1585" i="12"/>
  <c r="Q1586" i="12"/>
  <c r="Q1587" i="12"/>
  <c r="Q1588" i="12"/>
  <c r="Q1589" i="12"/>
  <c r="Q1590" i="12"/>
  <c r="Q1591" i="12"/>
  <c r="Q1592" i="12"/>
  <c r="Q1593" i="12"/>
  <c r="Q1594" i="12"/>
  <c r="Q1595" i="12"/>
  <c r="Q1596" i="12"/>
  <c r="Q1597" i="12"/>
  <c r="Q1598" i="12"/>
  <c r="Q1599" i="12"/>
  <c r="Q1600" i="12"/>
  <c r="Q1601" i="12"/>
  <c r="Q1602" i="12"/>
  <c r="Q1603" i="12"/>
  <c r="Q1604" i="12"/>
  <c r="Q1605" i="12"/>
  <c r="Q1606" i="12"/>
  <c r="Q1607" i="12"/>
  <c r="Q1608" i="12"/>
  <c r="Q1609" i="12"/>
  <c r="Q1610" i="12"/>
  <c r="Q1611" i="12"/>
  <c r="Q1612" i="12"/>
  <c r="Q1613" i="12"/>
  <c r="Q1614" i="12"/>
  <c r="Q1615" i="12"/>
  <c r="Q1616" i="12"/>
  <c r="Q1617" i="12"/>
  <c r="Q1618" i="12"/>
  <c r="Q1619" i="12"/>
  <c r="Q1620" i="12"/>
  <c r="Q1621" i="12"/>
  <c r="Q1622" i="12"/>
  <c r="Q1623" i="12"/>
  <c r="Q1624" i="12"/>
  <c r="Q1625" i="12"/>
  <c r="Q1626" i="12"/>
  <c r="Q1627" i="12"/>
  <c r="Q1628" i="12"/>
  <c r="Q1629" i="12"/>
  <c r="Q1630" i="12"/>
  <c r="Q1631" i="12"/>
  <c r="Q1632" i="12"/>
  <c r="Q1633" i="12"/>
  <c r="Q1634" i="12"/>
  <c r="Q1635" i="12"/>
  <c r="Q1636" i="12"/>
  <c r="Q1637" i="12"/>
  <c r="Q1638" i="12"/>
  <c r="Q1639" i="12"/>
  <c r="Q1640" i="12"/>
  <c r="Q1641" i="12"/>
  <c r="Q1642" i="12"/>
  <c r="Q1643" i="12"/>
  <c r="Q1644" i="12"/>
  <c r="Q1645" i="12"/>
  <c r="Q1646" i="12"/>
  <c r="Q1647" i="12"/>
  <c r="Q1648" i="12"/>
  <c r="Q1649" i="12"/>
  <c r="Q1650" i="12"/>
  <c r="Q1651" i="12"/>
  <c r="Q1652" i="12"/>
  <c r="Q1653" i="12"/>
  <c r="Q1654" i="12"/>
  <c r="Q1655" i="12"/>
  <c r="Q1656" i="12"/>
  <c r="Q1657" i="12"/>
  <c r="Q1658" i="12"/>
  <c r="Q1659" i="12"/>
  <c r="Q1660" i="12"/>
  <c r="Q1661" i="12"/>
  <c r="Q1662" i="12"/>
  <c r="Q1663" i="12"/>
  <c r="Q1664" i="12"/>
  <c r="Q1665" i="12"/>
  <c r="Q1666" i="12"/>
  <c r="Q1667" i="12"/>
  <c r="Q1668" i="12"/>
  <c r="Q1669" i="12"/>
  <c r="Q1670" i="12"/>
  <c r="Q1671" i="12"/>
  <c r="Q1672" i="12"/>
  <c r="Q1673" i="12"/>
  <c r="Q1674" i="12"/>
  <c r="Q1675" i="12"/>
  <c r="Q1676" i="12"/>
  <c r="Q1677" i="12"/>
  <c r="Q1678" i="12"/>
  <c r="Q1679" i="12"/>
  <c r="Q1680" i="12"/>
  <c r="Q1681" i="12"/>
  <c r="Q1682" i="12"/>
  <c r="Q1683" i="12"/>
  <c r="Q1684" i="12"/>
  <c r="Q1685" i="12"/>
  <c r="Q1686" i="12"/>
  <c r="Q1687" i="12"/>
  <c r="Q1688" i="12"/>
  <c r="Q1689" i="12"/>
  <c r="Q1690" i="12"/>
  <c r="Q1691" i="12"/>
  <c r="Q1692" i="12"/>
  <c r="Q1693" i="12"/>
  <c r="Q1694" i="12"/>
  <c r="Q1695" i="12"/>
  <c r="Q1696" i="12"/>
  <c r="Q1697" i="12"/>
  <c r="Q1698" i="12"/>
  <c r="Q1699" i="12"/>
  <c r="Q1700" i="12"/>
  <c r="Q1701" i="12"/>
  <c r="Q1702" i="12"/>
  <c r="Q1703" i="12"/>
  <c r="Q1704" i="12"/>
  <c r="Q1705" i="12"/>
  <c r="Q1706" i="12"/>
  <c r="Q1707" i="12"/>
  <c r="Q1708" i="12"/>
  <c r="Q1709" i="12"/>
  <c r="Q1710" i="12"/>
  <c r="Q1711" i="12"/>
  <c r="Q1712" i="12"/>
  <c r="Q1713" i="12"/>
  <c r="Q1714" i="12"/>
  <c r="Q1715" i="12"/>
  <c r="Q1716" i="12"/>
  <c r="Q1717" i="12"/>
  <c r="Q1718" i="12"/>
  <c r="Q1719" i="12"/>
  <c r="Q1720" i="12"/>
  <c r="Q1721" i="12"/>
  <c r="Q1722" i="12"/>
  <c r="Q1723" i="12"/>
  <c r="Q1724" i="12"/>
  <c r="Q1725" i="12"/>
  <c r="Q1726" i="12"/>
  <c r="Q1727" i="12"/>
  <c r="Q1728" i="12"/>
  <c r="Q1729" i="12"/>
  <c r="Q1730" i="12"/>
  <c r="Q1731" i="12"/>
  <c r="Q1732" i="12"/>
  <c r="Q1733" i="12"/>
  <c r="Q1734" i="12"/>
  <c r="Q1735" i="12"/>
  <c r="Q1736" i="12"/>
  <c r="Q1737" i="12"/>
  <c r="Q1738" i="12"/>
  <c r="Q1739" i="12"/>
  <c r="Q1740" i="12"/>
  <c r="Q1741" i="12"/>
  <c r="Q1742" i="12"/>
  <c r="Q1743" i="12"/>
  <c r="Q1744" i="12"/>
  <c r="Q1745" i="12"/>
  <c r="Q1746" i="12"/>
  <c r="Q1747" i="12"/>
  <c r="Q1748" i="12"/>
  <c r="Q1749" i="12"/>
  <c r="Q1750" i="12"/>
  <c r="Q1751" i="12"/>
  <c r="Q1752" i="12"/>
  <c r="Q1753" i="12"/>
  <c r="Q1754" i="12"/>
  <c r="Q1755" i="12"/>
  <c r="Q1756" i="12"/>
  <c r="Q1757" i="12"/>
  <c r="Q1758" i="12"/>
  <c r="Q1759" i="12"/>
  <c r="Q1760" i="12"/>
  <c r="Q1761" i="12"/>
  <c r="Q1762" i="12"/>
  <c r="Q1763" i="12"/>
  <c r="Q1764" i="12"/>
  <c r="Q1765" i="12"/>
  <c r="Q1766" i="12"/>
  <c r="Q1767" i="12"/>
  <c r="Q1768" i="12"/>
  <c r="Q1769" i="12"/>
  <c r="Q1770" i="12"/>
  <c r="Q1771" i="12"/>
  <c r="Q1772" i="12"/>
  <c r="Q1773" i="12"/>
  <c r="Q1774" i="12"/>
  <c r="Q1775" i="12"/>
  <c r="Q1776" i="12"/>
  <c r="Q1777" i="12"/>
  <c r="Q1778" i="12"/>
  <c r="Q1779" i="12"/>
  <c r="Q1780" i="12"/>
  <c r="Q1781" i="12"/>
  <c r="Q1782" i="12"/>
  <c r="Q1783" i="12"/>
  <c r="Q1784" i="12"/>
  <c r="Q1785" i="12"/>
  <c r="Q1786" i="12"/>
  <c r="Q1787" i="12"/>
  <c r="Q1788" i="12"/>
  <c r="Q1789" i="12"/>
  <c r="Q1790" i="12"/>
  <c r="Q1791" i="12"/>
  <c r="Q1792" i="12"/>
  <c r="Q1793" i="12"/>
  <c r="Q1794" i="12"/>
  <c r="Q1795" i="12"/>
  <c r="Q1796" i="12"/>
  <c r="Q1797" i="12"/>
  <c r="Q1798" i="12"/>
  <c r="Q1799" i="12"/>
  <c r="Q1800" i="12"/>
  <c r="Q1801" i="12"/>
  <c r="Q1802" i="12"/>
  <c r="Q1803" i="12"/>
  <c r="Q1804" i="12"/>
  <c r="Q1805" i="12"/>
  <c r="Q1806" i="12"/>
  <c r="Q1807" i="12"/>
  <c r="Q1808" i="12"/>
  <c r="Q1809" i="12"/>
  <c r="Q1810" i="12"/>
  <c r="Q1811" i="12"/>
  <c r="Q1812" i="12"/>
  <c r="Q1813" i="12"/>
  <c r="Q1814" i="12"/>
  <c r="Q1815" i="12"/>
  <c r="Q1816" i="12"/>
  <c r="Q1817" i="12"/>
  <c r="Q1818" i="12"/>
  <c r="Q1819" i="12"/>
  <c r="Q1820" i="12"/>
  <c r="Q1821" i="12"/>
  <c r="Q1822" i="12"/>
  <c r="Q1823" i="12"/>
  <c r="Q1824" i="12"/>
  <c r="Q1825" i="12"/>
  <c r="Q1826" i="12"/>
  <c r="Q1827" i="12"/>
  <c r="Q1828" i="12"/>
  <c r="Q1829" i="12"/>
  <c r="Q1830" i="12"/>
  <c r="Q1831" i="12"/>
  <c r="Q1832" i="12"/>
  <c r="Q1833" i="12"/>
  <c r="Q1834" i="12"/>
  <c r="Q1835" i="12"/>
  <c r="Q1836" i="12"/>
  <c r="Q1837" i="12"/>
  <c r="Q1838" i="12"/>
  <c r="Q1839" i="12"/>
  <c r="Q1840" i="12"/>
  <c r="Q1841" i="12"/>
  <c r="Q1842" i="12"/>
  <c r="Q1843" i="12"/>
  <c r="Q1844" i="12"/>
  <c r="Q1845" i="12"/>
  <c r="Q1846" i="12"/>
  <c r="Q1847" i="12"/>
  <c r="Q1848" i="12"/>
  <c r="Q1849" i="12"/>
  <c r="Q1850" i="12"/>
  <c r="Q1851" i="12"/>
  <c r="Q1852" i="12"/>
  <c r="Q1853" i="12"/>
  <c r="Q1854" i="12"/>
  <c r="Q1855" i="12"/>
  <c r="Q1856" i="12"/>
  <c r="Q1857" i="12"/>
  <c r="Q1858" i="12"/>
  <c r="Q1859" i="12"/>
  <c r="Q1860" i="12"/>
  <c r="Q1861" i="12"/>
  <c r="Q1862" i="12"/>
  <c r="Q1863" i="12"/>
  <c r="Q1864" i="12"/>
  <c r="Q1865" i="12"/>
  <c r="Q1866" i="12"/>
  <c r="Q1867" i="12"/>
  <c r="Q1868" i="12"/>
  <c r="Q1869" i="12"/>
  <c r="Q1870" i="12"/>
  <c r="Q1871" i="12"/>
  <c r="Q1872" i="12"/>
  <c r="Q1873" i="12"/>
  <c r="Q1874" i="12"/>
  <c r="Q1875" i="12"/>
  <c r="Q1876" i="12"/>
  <c r="Q1877" i="12"/>
  <c r="Q1878" i="12"/>
  <c r="Q1879" i="12"/>
  <c r="Q1880" i="12"/>
  <c r="Q1881" i="12"/>
  <c r="Q1882" i="12"/>
  <c r="Q1883" i="12"/>
  <c r="Q1884" i="12"/>
  <c r="Q1885" i="12"/>
  <c r="Q1886" i="12"/>
  <c r="Q1887" i="12"/>
  <c r="Q1888" i="12"/>
  <c r="Q1889" i="12"/>
  <c r="Q1890" i="12"/>
  <c r="Q1891" i="12"/>
  <c r="Q1892" i="12"/>
  <c r="Q1893" i="12"/>
  <c r="Q1894" i="12"/>
  <c r="Q1895" i="12"/>
  <c r="Q1896" i="12"/>
  <c r="Q1897" i="12"/>
  <c r="Q1898" i="12"/>
  <c r="Q1899" i="12"/>
  <c r="Q1900" i="12"/>
  <c r="Q1901" i="12"/>
  <c r="Q1902" i="12"/>
  <c r="Q1903" i="12"/>
  <c r="Q1904" i="12"/>
  <c r="Q1905" i="12"/>
  <c r="Q1906" i="12"/>
  <c r="Q1907" i="12"/>
  <c r="Q1908" i="12"/>
  <c r="Q1909" i="12"/>
  <c r="Q1910" i="12"/>
  <c r="Q1911" i="12"/>
  <c r="Q1912" i="12"/>
  <c r="Q1913" i="12"/>
  <c r="Q1914" i="12"/>
  <c r="Q1915" i="12"/>
  <c r="Q1916" i="12"/>
  <c r="Q1917" i="12"/>
  <c r="Q1918" i="12"/>
  <c r="Q1919" i="12"/>
  <c r="Q1920" i="12"/>
  <c r="Q1921" i="12"/>
  <c r="Q1922" i="12"/>
  <c r="Q1923" i="12"/>
  <c r="Q1924" i="12"/>
  <c r="Q1925" i="12"/>
  <c r="Q1926" i="12"/>
  <c r="Q1927" i="12"/>
  <c r="Q1928" i="12"/>
  <c r="Q1929" i="12"/>
  <c r="Q1930" i="12"/>
  <c r="Q1931" i="12"/>
  <c r="Q1932" i="12"/>
  <c r="Q1933" i="12"/>
  <c r="Q1934" i="12"/>
  <c r="Q1935" i="12"/>
  <c r="Q1936" i="12"/>
  <c r="Q1937" i="12"/>
  <c r="Q1938" i="12"/>
  <c r="Q1939" i="12"/>
  <c r="Q1940" i="12"/>
  <c r="Q1941" i="12"/>
  <c r="Q1942" i="12"/>
  <c r="Q1943" i="12"/>
  <c r="Q1944" i="12"/>
  <c r="Q1945" i="12"/>
  <c r="Q1946" i="12"/>
  <c r="Q1947" i="12"/>
  <c r="Q1948" i="12"/>
  <c r="Q1949" i="12"/>
  <c r="Q1950" i="12"/>
  <c r="Q1951" i="12"/>
  <c r="Q1952" i="12"/>
  <c r="Q1953" i="12"/>
  <c r="Q1954" i="12"/>
  <c r="Q1955" i="12"/>
  <c r="Q1956" i="12"/>
  <c r="Q1957" i="12"/>
  <c r="Q1958" i="12"/>
  <c r="Q1959" i="12"/>
  <c r="Q1960" i="12"/>
  <c r="Q1961" i="12"/>
  <c r="Q1962" i="12"/>
  <c r="Q1963" i="12"/>
  <c r="Q1964" i="12"/>
  <c r="Q1965" i="12"/>
  <c r="Q1966" i="12"/>
  <c r="Q1967" i="12"/>
  <c r="Q1968" i="12"/>
  <c r="Q1969" i="12"/>
  <c r="Q1970" i="12"/>
  <c r="Q1971" i="12"/>
  <c r="Q1972" i="12"/>
  <c r="Q1973" i="12"/>
  <c r="Q1974" i="12"/>
  <c r="Q1975" i="12"/>
  <c r="Q1976" i="12"/>
  <c r="Q1977" i="12"/>
  <c r="Q1978" i="12"/>
  <c r="Q1979" i="12"/>
  <c r="Q1980" i="12"/>
  <c r="Q1981" i="12"/>
  <c r="Q1982" i="12"/>
  <c r="Q1983" i="12"/>
  <c r="Q1984" i="12"/>
  <c r="Q1985" i="12"/>
  <c r="Q1986" i="12"/>
  <c r="Q1987" i="12"/>
  <c r="Q1988" i="12"/>
  <c r="Q1989" i="12"/>
  <c r="Q1990" i="12"/>
  <c r="Q1991" i="12"/>
  <c r="Q1992" i="12"/>
  <c r="Q1993" i="12"/>
  <c r="Q1994" i="12"/>
  <c r="Q1995" i="12"/>
  <c r="Q1996" i="12"/>
  <c r="Q1997" i="12"/>
  <c r="Q1998" i="12"/>
  <c r="Q1999" i="12"/>
  <c r="Q2000" i="12"/>
  <c r="Q2001" i="12"/>
  <c r="Q2002" i="12"/>
  <c r="Q2003" i="12"/>
  <c r="Q2004" i="12"/>
  <c r="Q2005" i="12"/>
  <c r="Q2006" i="12"/>
  <c r="Q2007" i="12"/>
  <c r="Q2008" i="12"/>
  <c r="Q2009" i="12"/>
  <c r="Q2010" i="12"/>
  <c r="Q2011" i="12"/>
  <c r="Q2012" i="12"/>
  <c r="Q2013" i="12"/>
  <c r="Q2014" i="12"/>
  <c r="Q2015" i="12"/>
  <c r="Q2016" i="12"/>
  <c r="Q2017" i="12"/>
  <c r="Q2018" i="12"/>
  <c r="Q2019" i="12"/>
  <c r="Q2020" i="12"/>
  <c r="Q2021" i="12"/>
  <c r="Q2022" i="12"/>
  <c r="Q2023" i="12"/>
  <c r="Q2024" i="12"/>
  <c r="Q2025" i="12"/>
  <c r="Q2026" i="12"/>
  <c r="Q2027" i="12"/>
  <c r="Q2028" i="12"/>
  <c r="Q2029" i="12"/>
  <c r="Q2030" i="12"/>
  <c r="Q2031" i="12"/>
  <c r="Q2032" i="12"/>
  <c r="Q2033" i="12"/>
  <c r="Q2034" i="12"/>
  <c r="Q2035" i="12"/>
  <c r="Q2036" i="12"/>
  <c r="Q2037" i="12"/>
  <c r="Q2038" i="12"/>
  <c r="Q2039" i="12"/>
  <c r="Q2040" i="12"/>
  <c r="Q2041" i="12"/>
  <c r="Q2042" i="12"/>
  <c r="Q2043" i="12"/>
  <c r="Q2044" i="12"/>
  <c r="Q2045" i="12"/>
  <c r="Q2046" i="12"/>
  <c r="Q2047" i="12"/>
  <c r="Q2048" i="12"/>
  <c r="Q2049" i="12"/>
  <c r="Q2050" i="12"/>
  <c r="Q2051" i="12"/>
  <c r="Q2052" i="12"/>
  <c r="Q2053" i="12"/>
  <c r="Q2054" i="12"/>
  <c r="Q2055" i="12"/>
  <c r="Q2056" i="12"/>
  <c r="Q2057" i="12"/>
  <c r="Q2058" i="12"/>
  <c r="Q2059" i="12"/>
  <c r="Q2060" i="12"/>
  <c r="Q2061" i="12"/>
  <c r="Q2062" i="12"/>
  <c r="Q2063" i="12"/>
  <c r="Q2064" i="12"/>
  <c r="Q2065" i="12"/>
  <c r="Q2066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80" i="12"/>
  <c r="P281" i="12"/>
  <c r="P282" i="12"/>
  <c r="P283" i="12"/>
  <c r="P284" i="12"/>
  <c r="P285" i="12"/>
  <c r="P286" i="12"/>
  <c r="P287" i="12"/>
  <c r="P288" i="12"/>
  <c r="P289" i="12"/>
  <c r="P290" i="12"/>
  <c r="P291" i="12"/>
  <c r="P292" i="12"/>
  <c r="P293" i="12"/>
  <c r="P294" i="12"/>
  <c r="P295" i="12"/>
  <c r="P296" i="12"/>
  <c r="P297" i="12"/>
  <c r="P298" i="12"/>
  <c r="P299" i="12"/>
  <c r="P300" i="12"/>
  <c r="P301" i="12"/>
  <c r="P302" i="12"/>
  <c r="P303" i="12"/>
  <c r="P304" i="12"/>
  <c r="P305" i="12"/>
  <c r="P306" i="12"/>
  <c r="P307" i="12"/>
  <c r="P308" i="12"/>
  <c r="P309" i="12"/>
  <c r="P310" i="12"/>
  <c r="P311" i="12"/>
  <c r="P312" i="12"/>
  <c r="P313" i="12"/>
  <c r="P314" i="12"/>
  <c r="P315" i="12"/>
  <c r="P316" i="12"/>
  <c r="P317" i="12"/>
  <c r="P318" i="12"/>
  <c r="P319" i="12"/>
  <c r="P320" i="12"/>
  <c r="P321" i="12"/>
  <c r="P322" i="12"/>
  <c r="P323" i="12"/>
  <c r="P324" i="12"/>
  <c r="P325" i="12"/>
  <c r="P326" i="12"/>
  <c r="P327" i="12"/>
  <c r="P328" i="12"/>
  <c r="P329" i="12"/>
  <c r="P330" i="12"/>
  <c r="P331" i="12"/>
  <c r="P332" i="12"/>
  <c r="P333" i="12"/>
  <c r="P334" i="12"/>
  <c r="P335" i="12"/>
  <c r="P336" i="12"/>
  <c r="P337" i="12"/>
  <c r="P338" i="12"/>
  <c r="P339" i="12"/>
  <c r="P340" i="12"/>
  <c r="P341" i="12"/>
  <c r="P342" i="12"/>
  <c r="P343" i="12"/>
  <c r="P344" i="12"/>
  <c r="P345" i="12"/>
  <c r="P346" i="12"/>
  <c r="P347" i="12"/>
  <c r="P348" i="12"/>
  <c r="P349" i="12"/>
  <c r="P350" i="12"/>
  <c r="P351" i="12"/>
  <c r="P352" i="12"/>
  <c r="P353" i="12"/>
  <c r="P354" i="12"/>
  <c r="P355" i="12"/>
  <c r="P356" i="12"/>
  <c r="P357" i="12"/>
  <c r="P358" i="12"/>
  <c r="P359" i="12"/>
  <c r="P360" i="12"/>
  <c r="P361" i="12"/>
  <c r="P362" i="12"/>
  <c r="P363" i="12"/>
  <c r="P364" i="12"/>
  <c r="P365" i="12"/>
  <c r="P366" i="12"/>
  <c r="P367" i="12"/>
  <c r="P368" i="12"/>
  <c r="P369" i="12"/>
  <c r="P370" i="12"/>
  <c r="P371" i="12"/>
  <c r="P372" i="12"/>
  <c r="P373" i="12"/>
  <c r="P374" i="12"/>
  <c r="P375" i="12"/>
  <c r="P376" i="12"/>
  <c r="P377" i="12"/>
  <c r="P378" i="12"/>
  <c r="P379" i="12"/>
  <c r="P380" i="12"/>
  <c r="P381" i="12"/>
  <c r="P382" i="12"/>
  <c r="P383" i="12"/>
  <c r="P384" i="12"/>
  <c r="P385" i="12"/>
  <c r="P386" i="12"/>
  <c r="P387" i="12"/>
  <c r="P388" i="12"/>
  <c r="P389" i="12"/>
  <c r="P390" i="12"/>
  <c r="P391" i="12"/>
  <c r="P392" i="12"/>
  <c r="P393" i="12"/>
  <c r="P394" i="12"/>
  <c r="P395" i="12"/>
  <c r="P396" i="12"/>
  <c r="P397" i="12"/>
  <c r="P398" i="12"/>
  <c r="P399" i="12"/>
  <c r="P400" i="12"/>
  <c r="P401" i="12"/>
  <c r="P402" i="12"/>
  <c r="P403" i="12"/>
  <c r="P404" i="12"/>
  <c r="P405" i="12"/>
  <c r="P406" i="12"/>
  <c r="P407" i="12"/>
  <c r="P408" i="12"/>
  <c r="P409" i="12"/>
  <c r="P410" i="12"/>
  <c r="P411" i="12"/>
  <c r="P412" i="12"/>
  <c r="P413" i="12"/>
  <c r="P414" i="12"/>
  <c r="P415" i="12"/>
  <c r="P416" i="12"/>
  <c r="P417" i="12"/>
  <c r="P418" i="12"/>
  <c r="P419" i="12"/>
  <c r="P420" i="12"/>
  <c r="P421" i="12"/>
  <c r="P422" i="12"/>
  <c r="P423" i="12"/>
  <c r="P424" i="12"/>
  <c r="P425" i="12"/>
  <c r="P426" i="12"/>
  <c r="P427" i="12"/>
  <c r="P428" i="12"/>
  <c r="P429" i="12"/>
  <c r="P430" i="12"/>
  <c r="P431" i="12"/>
  <c r="P432" i="12"/>
  <c r="P433" i="12"/>
  <c r="P434" i="12"/>
  <c r="P435" i="12"/>
  <c r="P436" i="12"/>
  <c r="P437" i="12"/>
  <c r="P438" i="12"/>
  <c r="P439" i="12"/>
  <c r="P440" i="12"/>
  <c r="P441" i="12"/>
  <c r="P442" i="12"/>
  <c r="P443" i="12"/>
  <c r="P444" i="12"/>
  <c r="P445" i="12"/>
  <c r="P446" i="12"/>
  <c r="P447" i="12"/>
  <c r="P448" i="12"/>
  <c r="P449" i="12"/>
  <c r="P450" i="12"/>
  <c r="P451" i="12"/>
  <c r="P452" i="12"/>
  <c r="P453" i="12"/>
  <c r="P454" i="12"/>
  <c r="P455" i="12"/>
  <c r="P456" i="12"/>
  <c r="P457" i="12"/>
  <c r="P458" i="12"/>
  <c r="P459" i="12"/>
  <c r="P460" i="12"/>
  <c r="P461" i="12"/>
  <c r="P462" i="12"/>
  <c r="P463" i="12"/>
  <c r="P464" i="12"/>
  <c r="P465" i="12"/>
  <c r="P466" i="12"/>
  <c r="P467" i="12"/>
  <c r="P468" i="12"/>
  <c r="P469" i="12"/>
  <c r="P470" i="12"/>
  <c r="P471" i="12"/>
  <c r="P472" i="12"/>
  <c r="P473" i="12"/>
  <c r="P474" i="12"/>
  <c r="P475" i="12"/>
  <c r="P476" i="12"/>
  <c r="P477" i="12"/>
  <c r="P478" i="12"/>
  <c r="P479" i="12"/>
  <c r="P480" i="12"/>
  <c r="P481" i="12"/>
  <c r="P482" i="12"/>
  <c r="P483" i="12"/>
  <c r="P484" i="12"/>
  <c r="P485" i="12"/>
  <c r="P486" i="12"/>
  <c r="P487" i="12"/>
  <c r="P488" i="12"/>
  <c r="P489" i="12"/>
  <c r="P490" i="12"/>
  <c r="P491" i="12"/>
  <c r="P492" i="12"/>
  <c r="P493" i="12"/>
  <c r="P494" i="12"/>
  <c r="P495" i="12"/>
  <c r="P496" i="12"/>
  <c r="P497" i="12"/>
  <c r="P498" i="12"/>
  <c r="P499" i="12"/>
  <c r="P500" i="12"/>
  <c r="P501" i="12"/>
  <c r="P502" i="12"/>
  <c r="P503" i="12"/>
  <c r="P504" i="12"/>
  <c r="P505" i="12"/>
  <c r="P506" i="12"/>
  <c r="P507" i="12"/>
  <c r="P508" i="12"/>
  <c r="P509" i="12"/>
  <c r="P510" i="12"/>
  <c r="P511" i="12"/>
  <c r="P512" i="12"/>
  <c r="P513" i="12"/>
  <c r="P514" i="12"/>
  <c r="P515" i="12"/>
  <c r="P516" i="12"/>
  <c r="P517" i="12"/>
  <c r="P518" i="12"/>
  <c r="P519" i="12"/>
  <c r="P520" i="12"/>
  <c r="P521" i="12"/>
  <c r="P522" i="12"/>
  <c r="P523" i="12"/>
  <c r="P524" i="12"/>
  <c r="P525" i="12"/>
  <c r="P526" i="12"/>
  <c r="P527" i="12"/>
  <c r="P528" i="12"/>
  <c r="P529" i="12"/>
  <c r="P530" i="12"/>
  <c r="P531" i="12"/>
  <c r="P532" i="12"/>
  <c r="P533" i="12"/>
  <c r="P534" i="12"/>
  <c r="P535" i="12"/>
  <c r="P536" i="12"/>
  <c r="P537" i="12"/>
  <c r="P538" i="12"/>
  <c r="P539" i="12"/>
  <c r="P540" i="12"/>
  <c r="P541" i="12"/>
  <c r="P542" i="12"/>
  <c r="P543" i="12"/>
  <c r="P544" i="12"/>
  <c r="P545" i="12"/>
  <c r="P546" i="12"/>
  <c r="P547" i="12"/>
  <c r="P548" i="12"/>
  <c r="P549" i="12"/>
  <c r="P550" i="12"/>
  <c r="P551" i="12"/>
  <c r="P552" i="12"/>
  <c r="P553" i="12"/>
  <c r="P554" i="12"/>
  <c r="P555" i="12"/>
  <c r="P556" i="12"/>
  <c r="P557" i="12"/>
  <c r="P558" i="12"/>
  <c r="P559" i="12"/>
  <c r="P560" i="12"/>
  <c r="P561" i="12"/>
  <c r="P562" i="12"/>
  <c r="P563" i="12"/>
  <c r="P564" i="12"/>
  <c r="P565" i="12"/>
  <c r="P566" i="12"/>
  <c r="P567" i="12"/>
  <c r="P568" i="12"/>
  <c r="P569" i="12"/>
  <c r="P570" i="12"/>
  <c r="P571" i="12"/>
  <c r="P572" i="12"/>
  <c r="P573" i="12"/>
  <c r="P574" i="12"/>
  <c r="P575" i="12"/>
  <c r="P576" i="12"/>
  <c r="P577" i="12"/>
  <c r="P578" i="12"/>
  <c r="P579" i="12"/>
  <c r="P580" i="12"/>
  <c r="P581" i="12"/>
  <c r="P582" i="12"/>
  <c r="P583" i="12"/>
  <c r="P584" i="12"/>
  <c r="P585" i="12"/>
  <c r="P586" i="12"/>
  <c r="P587" i="12"/>
  <c r="P588" i="12"/>
  <c r="P589" i="12"/>
  <c r="P590" i="12"/>
  <c r="P591" i="12"/>
  <c r="P592" i="12"/>
  <c r="P593" i="12"/>
  <c r="P594" i="12"/>
  <c r="P595" i="12"/>
  <c r="P596" i="12"/>
  <c r="P597" i="12"/>
  <c r="P598" i="12"/>
  <c r="P599" i="12"/>
  <c r="P600" i="12"/>
  <c r="P601" i="12"/>
  <c r="P602" i="12"/>
  <c r="P603" i="12"/>
  <c r="P604" i="12"/>
  <c r="P605" i="12"/>
  <c r="P606" i="12"/>
  <c r="P607" i="12"/>
  <c r="P608" i="12"/>
  <c r="P609" i="12"/>
  <c r="P610" i="12"/>
  <c r="P611" i="12"/>
  <c r="P612" i="12"/>
  <c r="P613" i="12"/>
  <c r="P614" i="12"/>
  <c r="P615" i="12"/>
  <c r="P616" i="12"/>
  <c r="P617" i="12"/>
  <c r="P618" i="12"/>
  <c r="P619" i="12"/>
  <c r="P620" i="12"/>
  <c r="P621" i="12"/>
  <c r="P622" i="12"/>
  <c r="P623" i="12"/>
  <c r="P624" i="12"/>
  <c r="P625" i="12"/>
  <c r="P626" i="12"/>
  <c r="P627" i="12"/>
  <c r="P628" i="12"/>
  <c r="P629" i="12"/>
  <c r="P630" i="12"/>
  <c r="P631" i="12"/>
  <c r="P632" i="12"/>
  <c r="P633" i="12"/>
  <c r="P634" i="12"/>
  <c r="P635" i="12"/>
  <c r="P636" i="12"/>
  <c r="P637" i="12"/>
  <c r="P638" i="12"/>
  <c r="P639" i="12"/>
  <c r="P640" i="12"/>
  <c r="P641" i="12"/>
  <c r="P642" i="12"/>
  <c r="P643" i="12"/>
  <c r="P644" i="12"/>
  <c r="P645" i="12"/>
  <c r="P646" i="12"/>
  <c r="P647" i="12"/>
  <c r="P648" i="12"/>
  <c r="P649" i="12"/>
  <c r="P650" i="12"/>
  <c r="P651" i="12"/>
  <c r="P652" i="12"/>
  <c r="P653" i="12"/>
  <c r="P654" i="12"/>
  <c r="P655" i="12"/>
  <c r="P656" i="12"/>
  <c r="P657" i="12"/>
  <c r="P658" i="12"/>
  <c r="P659" i="12"/>
  <c r="P660" i="12"/>
  <c r="P661" i="12"/>
  <c r="P662" i="12"/>
  <c r="P663" i="12"/>
  <c r="P664" i="12"/>
  <c r="P665" i="12"/>
  <c r="P666" i="12"/>
  <c r="P667" i="12"/>
  <c r="P668" i="12"/>
  <c r="P669" i="12"/>
  <c r="P670" i="12"/>
  <c r="P671" i="12"/>
  <c r="P672" i="12"/>
  <c r="P673" i="12"/>
  <c r="P674" i="12"/>
  <c r="P675" i="12"/>
  <c r="P676" i="12"/>
  <c r="P677" i="12"/>
  <c r="P678" i="12"/>
  <c r="P679" i="12"/>
  <c r="P680" i="12"/>
  <c r="P681" i="12"/>
  <c r="P682" i="12"/>
  <c r="P683" i="12"/>
  <c r="P684" i="12"/>
  <c r="P685" i="12"/>
  <c r="P686" i="12"/>
  <c r="P687" i="12"/>
  <c r="P688" i="12"/>
  <c r="P689" i="12"/>
  <c r="P690" i="12"/>
  <c r="P691" i="12"/>
  <c r="P692" i="12"/>
  <c r="P693" i="12"/>
  <c r="P694" i="12"/>
  <c r="P695" i="12"/>
  <c r="P696" i="12"/>
  <c r="P697" i="12"/>
  <c r="P698" i="12"/>
  <c r="P699" i="12"/>
  <c r="P700" i="12"/>
  <c r="P701" i="12"/>
  <c r="P702" i="12"/>
  <c r="P703" i="12"/>
  <c r="P704" i="12"/>
  <c r="P705" i="12"/>
  <c r="P706" i="12"/>
  <c r="P707" i="12"/>
  <c r="P708" i="12"/>
  <c r="P709" i="12"/>
  <c r="P710" i="12"/>
  <c r="P711" i="12"/>
  <c r="P712" i="12"/>
  <c r="P713" i="12"/>
  <c r="P714" i="12"/>
  <c r="P715" i="12"/>
  <c r="P716" i="12"/>
  <c r="P717" i="12"/>
  <c r="P718" i="12"/>
  <c r="P719" i="12"/>
  <c r="P720" i="12"/>
  <c r="P721" i="12"/>
  <c r="P722" i="12"/>
  <c r="P723" i="12"/>
  <c r="P724" i="12"/>
  <c r="P725" i="12"/>
  <c r="P726" i="12"/>
  <c r="P727" i="12"/>
  <c r="P728" i="12"/>
  <c r="P729" i="12"/>
  <c r="P730" i="12"/>
  <c r="P731" i="12"/>
  <c r="P732" i="12"/>
  <c r="P733" i="12"/>
  <c r="P734" i="12"/>
  <c r="P735" i="12"/>
  <c r="P736" i="12"/>
  <c r="P737" i="12"/>
  <c r="P738" i="12"/>
  <c r="P739" i="12"/>
  <c r="P740" i="12"/>
  <c r="P741" i="12"/>
  <c r="P742" i="12"/>
  <c r="P743" i="12"/>
  <c r="P744" i="12"/>
  <c r="P745" i="12"/>
  <c r="P746" i="12"/>
  <c r="P747" i="12"/>
  <c r="P748" i="12"/>
  <c r="P749" i="12"/>
  <c r="P750" i="12"/>
  <c r="P751" i="12"/>
  <c r="P752" i="12"/>
  <c r="P753" i="12"/>
  <c r="P754" i="12"/>
  <c r="P755" i="12"/>
  <c r="P756" i="12"/>
  <c r="P757" i="12"/>
  <c r="P758" i="12"/>
  <c r="P759" i="12"/>
  <c r="P760" i="12"/>
  <c r="P761" i="12"/>
  <c r="P762" i="12"/>
  <c r="P763" i="12"/>
  <c r="P764" i="12"/>
  <c r="P765" i="12"/>
  <c r="P766" i="12"/>
  <c r="P767" i="12"/>
  <c r="P768" i="12"/>
  <c r="P769" i="12"/>
  <c r="P770" i="12"/>
  <c r="P771" i="12"/>
  <c r="P772" i="12"/>
  <c r="P773" i="12"/>
  <c r="P774" i="12"/>
  <c r="P775" i="12"/>
  <c r="P776" i="12"/>
  <c r="P777" i="12"/>
  <c r="P778" i="12"/>
  <c r="P779" i="12"/>
  <c r="P780" i="12"/>
  <c r="P781" i="12"/>
  <c r="P782" i="12"/>
  <c r="P783" i="12"/>
  <c r="P784" i="12"/>
  <c r="P785" i="12"/>
  <c r="P786" i="12"/>
  <c r="P787" i="12"/>
  <c r="P788" i="12"/>
  <c r="P789" i="12"/>
  <c r="P790" i="12"/>
  <c r="P791" i="12"/>
  <c r="P792" i="12"/>
  <c r="P793" i="12"/>
  <c r="P794" i="12"/>
  <c r="P795" i="12"/>
  <c r="P796" i="12"/>
  <c r="P797" i="12"/>
  <c r="P798" i="12"/>
  <c r="P799" i="12"/>
  <c r="P800" i="12"/>
  <c r="P801" i="12"/>
  <c r="P802" i="12"/>
  <c r="P803" i="12"/>
  <c r="P804" i="12"/>
  <c r="P805" i="12"/>
  <c r="P806" i="12"/>
  <c r="P807" i="12"/>
  <c r="P808" i="12"/>
  <c r="P809" i="12"/>
  <c r="P810" i="12"/>
  <c r="P811" i="12"/>
  <c r="P812" i="12"/>
  <c r="P813" i="12"/>
  <c r="P814" i="12"/>
  <c r="P815" i="12"/>
  <c r="P816" i="12"/>
  <c r="P817" i="12"/>
  <c r="P818" i="12"/>
  <c r="P819" i="12"/>
  <c r="P820" i="12"/>
  <c r="P821" i="12"/>
  <c r="P822" i="12"/>
  <c r="P823" i="12"/>
  <c r="P824" i="12"/>
  <c r="P825" i="12"/>
  <c r="P826" i="12"/>
  <c r="P827" i="12"/>
  <c r="P828" i="12"/>
  <c r="P829" i="12"/>
  <c r="P830" i="12"/>
  <c r="P831" i="12"/>
  <c r="P832" i="12"/>
  <c r="P833" i="12"/>
  <c r="P834" i="12"/>
  <c r="P835" i="12"/>
  <c r="P836" i="12"/>
  <c r="P837" i="12"/>
  <c r="P838" i="12"/>
  <c r="P839" i="12"/>
  <c r="P840" i="12"/>
  <c r="P841" i="12"/>
  <c r="P842" i="12"/>
  <c r="P843" i="12"/>
  <c r="P844" i="12"/>
  <c r="P845" i="12"/>
  <c r="P846" i="12"/>
  <c r="P847" i="12"/>
  <c r="P848" i="12"/>
  <c r="P849" i="12"/>
  <c r="P850" i="12"/>
  <c r="P851" i="12"/>
  <c r="P852" i="12"/>
  <c r="P853" i="12"/>
  <c r="P854" i="12"/>
  <c r="P855" i="12"/>
  <c r="P856" i="12"/>
  <c r="P857" i="12"/>
  <c r="P858" i="12"/>
  <c r="P859" i="12"/>
  <c r="P860" i="12"/>
  <c r="P861" i="12"/>
  <c r="P862" i="12"/>
  <c r="P863" i="12"/>
  <c r="P864" i="12"/>
  <c r="P865" i="12"/>
  <c r="P866" i="12"/>
  <c r="P867" i="12"/>
  <c r="P868" i="12"/>
  <c r="P869" i="12"/>
  <c r="P870" i="12"/>
  <c r="P871" i="12"/>
  <c r="P872" i="12"/>
  <c r="P873" i="12"/>
  <c r="P874" i="12"/>
  <c r="P875" i="12"/>
  <c r="P876" i="12"/>
  <c r="P877" i="12"/>
  <c r="P878" i="12"/>
  <c r="P879" i="12"/>
  <c r="P880" i="12"/>
  <c r="P881" i="12"/>
  <c r="P882" i="12"/>
  <c r="P883" i="12"/>
  <c r="P884" i="12"/>
  <c r="P885" i="12"/>
  <c r="P886" i="12"/>
  <c r="P887" i="12"/>
  <c r="P888" i="12"/>
  <c r="P889" i="12"/>
  <c r="P890" i="12"/>
  <c r="P891" i="12"/>
  <c r="P892" i="12"/>
  <c r="P893" i="12"/>
  <c r="P894" i="12"/>
  <c r="P895" i="12"/>
  <c r="P896" i="12"/>
  <c r="P897" i="12"/>
  <c r="P898" i="12"/>
  <c r="P899" i="12"/>
  <c r="P900" i="12"/>
  <c r="P901" i="12"/>
  <c r="P902" i="12"/>
  <c r="P903" i="12"/>
  <c r="P904" i="12"/>
  <c r="P905" i="12"/>
  <c r="P906" i="12"/>
  <c r="P907" i="12"/>
  <c r="P908" i="12"/>
  <c r="P909" i="12"/>
  <c r="P910" i="12"/>
  <c r="P911" i="12"/>
  <c r="P912" i="12"/>
  <c r="P913" i="12"/>
  <c r="P914" i="12"/>
  <c r="P915" i="12"/>
  <c r="P916" i="12"/>
  <c r="P917" i="12"/>
  <c r="P918" i="12"/>
  <c r="P919" i="12"/>
  <c r="P920" i="12"/>
  <c r="P921" i="12"/>
  <c r="P922" i="12"/>
  <c r="P923" i="12"/>
  <c r="P924" i="12"/>
  <c r="P925" i="12"/>
  <c r="P926" i="12"/>
  <c r="P927" i="12"/>
  <c r="P928" i="12"/>
  <c r="P929" i="12"/>
  <c r="P930" i="12"/>
  <c r="P931" i="12"/>
  <c r="P932" i="12"/>
  <c r="P933" i="12"/>
  <c r="P934" i="12"/>
  <c r="P935" i="12"/>
  <c r="P936" i="12"/>
  <c r="P937" i="12"/>
  <c r="P938" i="12"/>
  <c r="P939" i="12"/>
  <c r="P940" i="12"/>
  <c r="P941" i="12"/>
  <c r="P942" i="12"/>
  <c r="P943" i="12"/>
  <c r="P944" i="12"/>
  <c r="P945" i="12"/>
  <c r="P946" i="12"/>
  <c r="P947" i="12"/>
  <c r="P948" i="12"/>
  <c r="P949" i="12"/>
  <c r="P950" i="12"/>
  <c r="P951" i="12"/>
  <c r="P952" i="12"/>
  <c r="P953" i="12"/>
  <c r="P954" i="12"/>
  <c r="P955" i="12"/>
  <c r="P956" i="12"/>
  <c r="P957" i="12"/>
  <c r="P958" i="12"/>
  <c r="P959" i="12"/>
  <c r="P960" i="12"/>
  <c r="P961" i="12"/>
  <c r="P962" i="12"/>
  <c r="P963" i="12"/>
  <c r="P964" i="12"/>
  <c r="P965" i="12"/>
  <c r="P966" i="12"/>
  <c r="P967" i="12"/>
  <c r="P968" i="12"/>
  <c r="P969" i="12"/>
  <c r="P970" i="12"/>
  <c r="P971" i="12"/>
  <c r="P972" i="12"/>
  <c r="P973" i="12"/>
  <c r="P974" i="12"/>
  <c r="P975" i="12"/>
  <c r="P976" i="12"/>
  <c r="P977" i="12"/>
  <c r="P978" i="12"/>
  <c r="P979" i="12"/>
  <c r="P980" i="12"/>
  <c r="P981" i="12"/>
  <c r="P982" i="12"/>
  <c r="P983" i="12"/>
  <c r="P984" i="12"/>
  <c r="P985" i="12"/>
  <c r="P986" i="12"/>
  <c r="P987" i="12"/>
  <c r="P988" i="12"/>
  <c r="P989" i="12"/>
  <c r="P990" i="12"/>
  <c r="P991" i="12"/>
  <c r="P992" i="12"/>
  <c r="P993" i="12"/>
  <c r="P994" i="12"/>
  <c r="P995" i="12"/>
  <c r="P996" i="12"/>
  <c r="P997" i="12"/>
  <c r="P998" i="12"/>
  <c r="P999" i="12"/>
  <c r="P1000" i="12"/>
  <c r="P1001" i="12"/>
  <c r="P1002" i="12"/>
  <c r="P1003" i="12"/>
  <c r="P1004" i="12"/>
  <c r="P1005" i="12"/>
  <c r="P1006" i="12"/>
  <c r="P1007" i="12"/>
  <c r="P1008" i="12"/>
  <c r="P1009" i="12"/>
  <c r="P1010" i="12"/>
  <c r="P1011" i="12"/>
  <c r="P1012" i="12"/>
  <c r="P1013" i="12"/>
  <c r="P1014" i="12"/>
  <c r="P1015" i="12"/>
  <c r="P1016" i="12"/>
  <c r="P1017" i="12"/>
  <c r="P1018" i="12"/>
  <c r="P1019" i="12"/>
  <c r="P1020" i="12"/>
  <c r="P1021" i="12"/>
  <c r="P1022" i="12"/>
  <c r="P1023" i="12"/>
  <c r="P1024" i="12"/>
  <c r="P1025" i="12"/>
  <c r="P1026" i="12"/>
  <c r="P1027" i="12"/>
  <c r="P1028" i="12"/>
  <c r="P1029" i="12"/>
  <c r="P1030" i="12"/>
  <c r="P1031" i="12"/>
  <c r="P1032" i="12"/>
  <c r="P1033" i="12"/>
  <c r="P1034" i="12"/>
  <c r="P1035" i="12"/>
  <c r="P1036" i="12"/>
  <c r="P1037" i="12"/>
  <c r="P1038" i="12"/>
  <c r="P1039" i="12"/>
  <c r="P1040" i="12"/>
  <c r="P1041" i="12"/>
  <c r="P1042" i="12"/>
  <c r="P1043" i="12"/>
  <c r="P1044" i="12"/>
  <c r="P1045" i="12"/>
  <c r="P1046" i="12"/>
  <c r="P1047" i="12"/>
  <c r="P1048" i="12"/>
  <c r="P1049" i="12"/>
  <c r="P1050" i="12"/>
  <c r="P1051" i="12"/>
  <c r="P1052" i="12"/>
  <c r="P1053" i="12"/>
  <c r="P1054" i="12"/>
  <c r="P1055" i="12"/>
  <c r="P1056" i="12"/>
  <c r="P1057" i="12"/>
  <c r="P1058" i="12"/>
  <c r="P1059" i="12"/>
  <c r="P1060" i="12"/>
  <c r="P1061" i="12"/>
  <c r="P1062" i="12"/>
  <c r="P1063" i="12"/>
  <c r="P1064" i="12"/>
  <c r="P1065" i="12"/>
  <c r="P1066" i="12"/>
  <c r="P1067" i="12"/>
  <c r="P1068" i="12"/>
  <c r="P1069" i="12"/>
  <c r="P1070" i="12"/>
  <c r="P1071" i="12"/>
  <c r="P1072" i="12"/>
  <c r="P1073" i="12"/>
  <c r="P1074" i="12"/>
  <c r="P1075" i="12"/>
  <c r="P1076" i="12"/>
  <c r="P1077" i="12"/>
  <c r="P1078" i="12"/>
  <c r="P1079" i="12"/>
  <c r="P1080" i="12"/>
  <c r="P1081" i="12"/>
  <c r="P1082" i="12"/>
  <c r="P1083" i="12"/>
  <c r="P1084" i="12"/>
  <c r="P1085" i="12"/>
  <c r="P1086" i="12"/>
  <c r="P1087" i="12"/>
  <c r="P1088" i="12"/>
  <c r="P1089" i="12"/>
  <c r="P1090" i="12"/>
  <c r="P1091" i="12"/>
  <c r="P1092" i="12"/>
  <c r="P1093" i="12"/>
  <c r="P1094" i="12"/>
  <c r="P1095" i="12"/>
  <c r="P1096" i="12"/>
  <c r="P1097" i="12"/>
  <c r="P1098" i="12"/>
  <c r="P1099" i="12"/>
  <c r="P1100" i="12"/>
  <c r="P1101" i="12"/>
  <c r="P1102" i="12"/>
  <c r="P1103" i="12"/>
  <c r="P1104" i="12"/>
  <c r="P1105" i="12"/>
  <c r="P1106" i="12"/>
  <c r="P1107" i="12"/>
  <c r="P1108" i="12"/>
  <c r="P1109" i="12"/>
  <c r="P1110" i="12"/>
  <c r="P1111" i="12"/>
  <c r="P1112" i="12"/>
  <c r="P1113" i="12"/>
  <c r="P1114" i="12"/>
  <c r="P1115" i="12"/>
  <c r="P1116" i="12"/>
  <c r="P1117" i="12"/>
  <c r="P1118" i="12"/>
  <c r="P1119" i="12"/>
  <c r="P1120" i="12"/>
  <c r="P1121" i="12"/>
  <c r="P1122" i="12"/>
  <c r="P1123" i="12"/>
  <c r="P1124" i="12"/>
  <c r="P1125" i="12"/>
  <c r="P1126" i="12"/>
  <c r="P1127" i="12"/>
  <c r="P1128" i="12"/>
  <c r="P1129" i="12"/>
  <c r="P1130" i="12"/>
  <c r="P1131" i="12"/>
  <c r="P1132" i="12"/>
  <c r="P1133" i="12"/>
  <c r="P1134" i="12"/>
  <c r="P1135" i="12"/>
  <c r="P1136" i="12"/>
  <c r="P1137" i="12"/>
  <c r="P1138" i="12"/>
  <c r="P1139" i="12"/>
  <c r="P1140" i="12"/>
  <c r="P1141" i="12"/>
  <c r="P1142" i="12"/>
  <c r="P1143" i="12"/>
  <c r="P1144" i="12"/>
  <c r="P1145" i="12"/>
  <c r="P1146" i="12"/>
  <c r="P1147" i="12"/>
  <c r="P1148" i="12"/>
  <c r="P1149" i="12"/>
  <c r="P1150" i="12"/>
  <c r="P1151" i="12"/>
  <c r="P1152" i="12"/>
  <c r="P1153" i="12"/>
  <c r="P1154" i="12"/>
  <c r="P1155" i="12"/>
  <c r="P1156" i="12"/>
  <c r="P1157" i="12"/>
  <c r="P1158" i="12"/>
  <c r="P1159" i="12"/>
  <c r="P1160" i="12"/>
  <c r="P1161" i="12"/>
  <c r="P1162" i="12"/>
  <c r="P1163" i="12"/>
  <c r="P1164" i="12"/>
  <c r="P1165" i="12"/>
  <c r="P1166" i="12"/>
  <c r="P1167" i="12"/>
  <c r="P1168" i="12"/>
  <c r="P1169" i="12"/>
  <c r="P1170" i="12"/>
  <c r="P1171" i="12"/>
  <c r="P1172" i="12"/>
  <c r="P1173" i="12"/>
  <c r="P1174" i="12"/>
  <c r="P1175" i="12"/>
  <c r="P1176" i="12"/>
  <c r="P1177" i="12"/>
  <c r="P1178" i="12"/>
  <c r="P1179" i="12"/>
  <c r="P1180" i="12"/>
  <c r="P1181" i="12"/>
  <c r="P1182" i="12"/>
  <c r="P1183" i="12"/>
  <c r="P1184" i="12"/>
  <c r="P1185" i="12"/>
  <c r="P1186" i="12"/>
  <c r="P1187" i="12"/>
  <c r="P1188" i="12"/>
  <c r="P1189" i="12"/>
  <c r="P1190" i="12"/>
  <c r="P1191" i="12"/>
  <c r="P1192" i="12"/>
  <c r="P1193" i="12"/>
  <c r="P1194" i="12"/>
  <c r="P1195" i="12"/>
  <c r="P1196" i="12"/>
  <c r="P1197" i="12"/>
  <c r="P1198" i="12"/>
  <c r="P1199" i="12"/>
  <c r="P1200" i="12"/>
  <c r="P1201" i="12"/>
  <c r="P1202" i="12"/>
  <c r="P1203" i="12"/>
  <c r="P1204" i="12"/>
  <c r="P1205" i="12"/>
  <c r="P1206" i="12"/>
  <c r="P1207" i="12"/>
  <c r="P1208" i="12"/>
  <c r="P1209" i="12"/>
  <c r="P1210" i="12"/>
  <c r="P1211" i="12"/>
  <c r="P1212" i="12"/>
  <c r="P1213" i="12"/>
  <c r="P1214" i="12"/>
  <c r="P1215" i="12"/>
  <c r="P1216" i="12"/>
  <c r="P1217" i="12"/>
  <c r="P1218" i="12"/>
  <c r="P1219" i="12"/>
  <c r="P1220" i="12"/>
  <c r="P1221" i="12"/>
  <c r="P1222" i="12"/>
  <c r="P1223" i="12"/>
  <c r="P1224" i="12"/>
  <c r="P1225" i="12"/>
  <c r="P1226" i="12"/>
  <c r="P1227" i="12"/>
  <c r="P1228" i="12"/>
  <c r="P1229" i="12"/>
  <c r="P1230" i="12"/>
  <c r="P1231" i="12"/>
  <c r="P1232" i="12"/>
  <c r="P1233" i="12"/>
  <c r="P1234" i="12"/>
  <c r="P1235" i="12"/>
  <c r="P1236" i="12"/>
  <c r="P1237" i="12"/>
  <c r="P1238" i="12"/>
  <c r="P1239" i="12"/>
  <c r="P1240" i="12"/>
  <c r="P1241" i="12"/>
  <c r="P1242" i="12"/>
  <c r="P1243" i="12"/>
  <c r="P1244" i="12"/>
  <c r="P1245" i="12"/>
  <c r="P1246" i="12"/>
  <c r="P1247" i="12"/>
  <c r="P1248" i="12"/>
  <c r="P1249" i="12"/>
  <c r="P1250" i="12"/>
  <c r="P1251" i="12"/>
  <c r="P1252" i="12"/>
  <c r="P1253" i="12"/>
  <c r="P1254" i="12"/>
  <c r="P1255" i="12"/>
  <c r="P1256" i="12"/>
  <c r="P1257" i="12"/>
  <c r="P1258" i="12"/>
  <c r="P1259" i="12"/>
  <c r="P1260" i="12"/>
  <c r="P1261" i="12"/>
  <c r="P1262" i="12"/>
  <c r="P1263" i="12"/>
  <c r="P1264" i="12"/>
  <c r="P1265" i="12"/>
  <c r="P1266" i="12"/>
  <c r="P1267" i="12"/>
  <c r="P1268" i="12"/>
  <c r="P1269" i="12"/>
  <c r="P1270" i="12"/>
  <c r="P1271" i="12"/>
  <c r="P1272" i="12"/>
  <c r="P1273" i="12"/>
  <c r="P1274" i="12"/>
  <c r="P1275" i="12"/>
  <c r="P1276" i="12"/>
  <c r="P1277" i="12"/>
  <c r="P1278" i="12"/>
  <c r="P1279" i="12"/>
  <c r="P1280" i="12"/>
  <c r="P1281" i="12"/>
  <c r="P1282" i="12"/>
  <c r="P1283" i="12"/>
  <c r="P1284" i="12"/>
  <c r="P1285" i="12"/>
  <c r="P1286" i="12"/>
  <c r="P1287" i="12"/>
  <c r="P1288" i="12"/>
  <c r="P1289" i="12"/>
  <c r="P1290" i="12"/>
  <c r="P1291" i="12"/>
  <c r="P1292" i="12"/>
  <c r="P1293" i="12"/>
  <c r="P1294" i="12"/>
  <c r="P1295" i="12"/>
  <c r="P1296" i="12"/>
  <c r="P1297" i="12"/>
  <c r="P1298" i="12"/>
  <c r="P1299" i="12"/>
  <c r="P1300" i="12"/>
  <c r="P1301" i="12"/>
  <c r="P1302" i="12"/>
  <c r="P1303" i="12"/>
  <c r="P1304" i="12"/>
  <c r="P1305" i="12"/>
  <c r="P1306" i="12"/>
  <c r="P1307" i="12"/>
  <c r="P1308" i="12"/>
  <c r="P1309" i="12"/>
  <c r="P1310" i="12"/>
  <c r="P1311" i="12"/>
  <c r="P1312" i="12"/>
  <c r="P1313" i="12"/>
  <c r="P1314" i="12"/>
  <c r="P1315" i="12"/>
  <c r="P1316" i="12"/>
  <c r="P1317" i="12"/>
  <c r="P1318" i="12"/>
  <c r="P1319" i="12"/>
  <c r="P1320" i="12"/>
  <c r="P1321" i="12"/>
  <c r="P1322" i="12"/>
  <c r="P1323" i="12"/>
  <c r="P1324" i="12"/>
  <c r="P1325" i="12"/>
  <c r="P1326" i="12"/>
  <c r="P1327" i="12"/>
  <c r="P1328" i="12"/>
  <c r="P1329" i="12"/>
  <c r="P1330" i="12"/>
  <c r="P1331" i="12"/>
  <c r="P1332" i="12"/>
  <c r="P1333" i="12"/>
  <c r="P1334" i="12"/>
  <c r="P1335" i="12"/>
  <c r="P1336" i="12"/>
  <c r="P1337" i="12"/>
  <c r="P1338" i="12"/>
  <c r="P1339" i="12"/>
  <c r="P1340" i="12"/>
  <c r="P1341" i="12"/>
  <c r="P1342" i="12"/>
  <c r="P1343" i="12"/>
  <c r="P1344" i="12"/>
  <c r="P1345" i="12"/>
  <c r="P1346" i="12"/>
  <c r="P1347" i="12"/>
  <c r="P1348" i="12"/>
  <c r="P1349" i="12"/>
  <c r="P1350" i="12"/>
  <c r="P1351" i="12"/>
  <c r="P1352" i="12"/>
  <c r="P1353" i="12"/>
  <c r="P1354" i="12"/>
  <c r="P1355" i="12"/>
  <c r="P1356" i="12"/>
  <c r="P1357" i="12"/>
  <c r="P1358" i="12"/>
  <c r="P1359" i="12"/>
  <c r="P1360" i="12"/>
  <c r="P1361" i="12"/>
  <c r="P1362" i="12"/>
  <c r="P1363" i="12"/>
  <c r="P1364" i="12"/>
  <c r="P1365" i="12"/>
  <c r="P1366" i="12"/>
  <c r="P1367" i="12"/>
  <c r="P1368" i="12"/>
  <c r="P1369" i="12"/>
  <c r="P1370" i="12"/>
  <c r="P1371" i="12"/>
  <c r="P1372" i="12"/>
  <c r="P1373" i="12"/>
  <c r="P1374" i="12"/>
  <c r="P1375" i="12"/>
  <c r="P1376" i="12"/>
  <c r="P1377" i="12"/>
  <c r="P1378" i="12"/>
  <c r="P1379" i="12"/>
  <c r="P1380" i="12"/>
  <c r="P1381" i="12"/>
  <c r="P1382" i="12"/>
  <c r="P1383" i="12"/>
  <c r="P1384" i="12"/>
  <c r="P1385" i="12"/>
  <c r="P1386" i="12"/>
  <c r="P1387" i="12"/>
  <c r="P1388" i="12"/>
  <c r="P1389" i="12"/>
  <c r="P1390" i="12"/>
  <c r="P1391" i="12"/>
  <c r="P1392" i="12"/>
  <c r="P1393" i="12"/>
  <c r="P1394" i="12"/>
  <c r="P1395" i="12"/>
  <c r="P1396" i="12"/>
  <c r="P1397" i="12"/>
  <c r="P1398" i="12"/>
  <c r="P1399" i="12"/>
  <c r="P1400" i="12"/>
  <c r="P1401" i="12"/>
  <c r="P1402" i="12"/>
  <c r="P1403" i="12"/>
  <c r="P1404" i="12"/>
  <c r="P1405" i="12"/>
  <c r="P1406" i="12"/>
  <c r="P1407" i="12"/>
  <c r="P1408" i="12"/>
  <c r="P1409" i="12"/>
  <c r="P1410" i="12"/>
  <c r="P1411" i="12"/>
  <c r="P1412" i="12"/>
  <c r="P1413" i="12"/>
  <c r="P1414" i="12"/>
  <c r="P1415" i="12"/>
  <c r="P1416" i="12"/>
  <c r="P1417" i="12"/>
  <c r="P1418" i="12"/>
  <c r="P1419" i="12"/>
  <c r="P1420" i="12"/>
  <c r="P1421" i="12"/>
  <c r="P1422" i="12"/>
  <c r="P1423" i="12"/>
  <c r="P1424" i="12"/>
  <c r="P1425" i="12"/>
  <c r="P1426" i="12"/>
  <c r="P1427" i="12"/>
  <c r="P1428" i="12"/>
  <c r="P1429" i="12"/>
  <c r="P1430" i="12"/>
  <c r="P1431" i="12"/>
  <c r="P1432" i="12"/>
  <c r="P1433" i="12"/>
  <c r="P1434" i="12"/>
  <c r="P1435" i="12"/>
  <c r="P1436" i="12"/>
  <c r="P1437" i="12"/>
  <c r="P1438" i="12"/>
  <c r="P1439" i="12"/>
  <c r="P1440" i="12"/>
  <c r="P1441" i="12"/>
  <c r="P1442" i="12"/>
  <c r="P1443" i="12"/>
  <c r="P1444" i="12"/>
  <c r="P1445" i="12"/>
  <c r="P1446" i="12"/>
  <c r="P1447" i="12"/>
  <c r="P1448" i="12"/>
  <c r="P1449" i="12"/>
  <c r="P1450" i="12"/>
  <c r="P1451" i="12"/>
  <c r="P1452" i="12"/>
  <c r="P1453" i="12"/>
  <c r="P1454" i="12"/>
  <c r="P1455" i="12"/>
  <c r="P1456" i="12"/>
  <c r="P1457" i="12"/>
  <c r="P1458" i="12"/>
  <c r="P1459" i="12"/>
  <c r="P1460" i="12"/>
  <c r="P1461" i="12"/>
  <c r="P1462" i="12"/>
  <c r="P1463" i="12"/>
  <c r="P1464" i="12"/>
  <c r="P1465" i="12"/>
  <c r="P1466" i="12"/>
  <c r="P1467" i="12"/>
  <c r="P1468" i="12"/>
  <c r="P1469" i="12"/>
  <c r="P1470" i="12"/>
  <c r="P1471" i="12"/>
  <c r="P1472" i="12"/>
  <c r="P1473" i="12"/>
  <c r="P1474" i="12"/>
  <c r="P1475" i="12"/>
  <c r="P1476" i="12"/>
  <c r="P1477" i="12"/>
  <c r="P1478" i="12"/>
  <c r="P1479" i="12"/>
  <c r="P1480" i="12"/>
  <c r="P1481" i="12"/>
  <c r="P1482" i="12"/>
  <c r="P1483" i="12"/>
  <c r="P1484" i="12"/>
  <c r="P1485" i="12"/>
  <c r="P1486" i="12"/>
  <c r="P1487" i="12"/>
  <c r="P1488" i="12"/>
  <c r="P1489" i="12"/>
  <c r="P1490" i="12"/>
  <c r="P1491" i="12"/>
  <c r="P1492" i="12"/>
  <c r="P1493" i="12"/>
  <c r="P1494" i="12"/>
  <c r="P1495" i="12"/>
  <c r="P1496" i="12"/>
  <c r="P1497" i="12"/>
  <c r="P1498" i="12"/>
  <c r="P1499" i="12"/>
  <c r="P1500" i="12"/>
  <c r="P1501" i="12"/>
  <c r="P1502" i="12"/>
  <c r="P1503" i="12"/>
  <c r="P1504" i="12"/>
  <c r="P1505" i="12"/>
  <c r="P1506" i="12"/>
  <c r="P1507" i="12"/>
  <c r="P1508" i="12"/>
  <c r="P1509" i="12"/>
  <c r="P1510" i="12"/>
  <c r="P1511" i="12"/>
  <c r="P1512" i="12"/>
  <c r="P1513" i="12"/>
  <c r="P1514" i="12"/>
  <c r="P1515" i="12"/>
  <c r="P1516" i="12"/>
  <c r="P1517" i="12"/>
  <c r="P1518" i="12"/>
  <c r="P1519" i="12"/>
  <c r="P1520" i="12"/>
  <c r="P1521" i="12"/>
  <c r="P1522" i="12"/>
  <c r="P1523" i="12"/>
  <c r="P1524" i="12"/>
  <c r="P1525" i="12"/>
  <c r="P1526" i="12"/>
  <c r="P1527" i="12"/>
  <c r="P1528" i="12"/>
  <c r="P1529" i="12"/>
  <c r="P1530" i="12"/>
  <c r="P1531" i="12"/>
  <c r="P1532" i="12"/>
  <c r="P1533" i="12"/>
  <c r="P1534" i="12"/>
  <c r="P1535" i="12"/>
  <c r="P1536" i="12"/>
  <c r="P1537" i="12"/>
  <c r="P1538" i="12"/>
  <c r="P1539" i="12"/>
  <c r="P1540" i="12"/>
  <c r="P1541" i="12"/>
  <c r="P1542" i="12"/>
  <c r="P1543" i="12"/>
  <c r="P1544" i="12"/>
  <c r="P1545" i="12"/>
  <c r="P1546" i="12"/>
  <c r="P1547" i="12"/>
  <c r="P1548" i="12"/>
  <c r="P1549" i="12"/>
  <c r="P1550" i="12"/>
  <c r="P1551" i="12"/>
  <c r="P1552" i="12"/>
  <c r="P1553" i="12"/>
  <c r="P1554" i="12"/>
  <c r="P1555" i="12"/>
  <c r="P1556" i="12"/>
  <c r="P1557" i="12"/>
  <c r="P1558" i="12"/>
  <c r="P1559" i="12"/>
  <c r="P1560" i="12"/>
  <c r="P1561" i="12"/>
  <c r="P1562" i="12"/>
  <c r="P1563" i="12"/>
  <c r="P1564" i="12"/>
  <c r="P1565" i="12"/>
  <c r="P1566" i="12"/>
  <c r="P1567" i="12"/>
  <c r="P1568" i="12"/>
  <c r="P1569" i="12"/>
  <c r="P1570" i="12"/>
  <c r="P1571" i="12"/>
  <c r="P1572" i="12"/>
  <c r="P1573" i="12"/>
  <c r="P1574" i="12"/>
  <c r="P1575" i="12"/>
  <c r="P1576" i="12"/>
  <c r="P1577" i="12"/>
  <c r="P1578" i="12"/>
  <c r="P1579" i="12"/>
  <c r="P1580" i="12"/>
  <c r="P1581" i="12"/>
  <c r="P1582" i="12"/>
  <c r="P1583" i="12"/>
  <c r="P1584" i="12"/>
  <c r="P1585" i="12"/>
  <c r="P1586" i="12"/>
  <c r="P1587" i="12"/>
  <c r="P1588" i="12"/>
  <c r="P1589" i="12"/>
  <c r="P1590" i="12"/>
  <c r="P1591" i="12"/>
  <c r="P1592" i="12"/>
  <c r="P1593" i="12"/>
  <c r="P1594" i="12"/>
  <c r="P1595" i="12"/>
  <c r="P1596" i="12"/>
  <c r="P1597" i="12"/>
  <c r="P1598" i="12"/>
  <c r="P1599" i="12"/>
  <c r="P1600" i="12"/>
  <c r="P1601" i="12"/>
  <c r="P1602" i="12"/>
  <c r="P1603" i="12"/>
  <c r="P1604" i="12"/>
  <c r="P1605" i="12"/>
  <c r="P1606" i="12"/>
  <c r="P1607" i="12"/>
  <c r="P1608" i="12"/>
  <c r="P1609" i="12"/>
  <c r="P1610" i="12"/>
  <c r="P1611" i="12"/>
  <c r="P1612" i="12"/>
  <c r="P1613" i="12"/>
  <c r="P1614" i="12"/>
  <c r="P1615" i="12"/>
  <c r="P1616" i="12"/>
  <c r="P1617" i="12"/>
  <c r="P1618" i="12"/>
  <c r="P1619" i="12"/>
  <c r="P1620" i="12"/>
  <c r="P1621" i="12"/>
  <c r="P1622" i="12"/>
  <c r="P1623" i="12"/>
  <c r="P1624" i="12"/>
  <c r="P1625" i="12"/>
  <c r="P1626" i="12"/>
  <c r="P1627" i="12"/>
  <c r="P1628" i="12"/>
  <c r="P1629" i="12"/>
  <c r="P1630" i="12"/>
  <c r="P1631" i="12"/>
  <c r="P1632" i="12"/>
  <c r="P1633" i="12"/>
  <c r="P1634" i="12"/>
  <c r="P1635" i="12"/>
  <c r="P1636" i="12"/>
  <c r="P1637" i="12"/>
  <c r="P1638" i="12"/>
  <c r="P1639" i="12"/>
  <c r="P1640" i="12"/>
  <c r="P1641" i="12"/>
  <c r="P1642" i="12"/>
  <c r="P1643" i="12"/>
  <c r="P1644" i="12"/>
  <c r="P1645" i="12"/>
  <c r="P1646" i="12"/>
  <c r="P1647" i="12"/>
  <c r="P1648" i="12"/>
  <c r="P1649" i="12"/>
  <c r="P1650" i="12"/>
  <c r="P1651" i="12"/>
  <c r="P1652" i="12"/>
  <c r="P1653" i="12"/>
  <c r="P1654" i="12"/>
  <c r="P1655" i="12"/>
  <c r="P1656" i="12"/>
  <c r="P1657" i="12"/>
  <c r="P1658" i="12"/>
  <c r="P1659" i="12"/>
  <c r="P1660" i="12"/>
  <c r="P1661" i="12"/>
  <c r="P1662" i="12"/>
  <c r="P1663" i="12"/>
  <c r="P1664" i="12"/>
  <c r="P1665" i="12"/>
  <c r="P1666" i="12"/>
  <c r="P1667" i="12"/>
  <c r="P1668" i="12"/>
  <c r="P1669" i="12"/>
  <c r="P1670" i="12"/>
  <c r="P1671" i="12"/>
  <c r="P1672" i="12"/>
  <c r="P1673" i="12"/>
  <c r="P1674" i="12"/>
  <c r="P1675" i="12"/>
  <c r="P1676" i="12"/>
  <c r="P1677" i="12"/>
  <c r="P1678" i="12"/>
  <c r="P1679" i="12"/>
  <c r="P1680" i="12"/>
  <c r="P1681" i="12"/>
  <c r="P1682" i="12"/>
  <c r="P1683" i="12"/>
  <c r="P1684" i="12"/>
  <c r="P1685" i="12"/>
  <c r="P1686" i="12"/>
  <c r="P1687" i="12"/>
  <c r="P1688" i="12"/>
  <c r="P1689" i="12"/>
  <c r="P1690" i="12"/>
  <c r="P1691" i="12"/>
  <c r="P1692" i="12"/>
  <c r="P1693" i="12"/>
  <c r="P1694" i="12"/>
  <c r="P1695" i="12"/>
  <c r="P1696" i="12"/>
  <c r="P1697" i="12"/>
  <c r="P1698" i="12"/>
  <c r="P1699" i="12"/>
  <c r="P1700" i="12"/>
  <c r="P1701" i="12"/>
  <c r="P1702" i="12"/>
  <c r="P1703" i="12"/>
  <c r="P1704" i="12"/>
  <c r="P1705" i="12"/>
  <c r="P1706" i="12"/>
  <c r="P1707" i="12"/>
  <c r="P1708" i="12"/>
  <c r="P1709" i="12"/>
  <c r="P1710" i="12"/>
  <c r="P1711" i="12"/>
  <c r="P1712" i="12"/>
  <c r="P1713" i="12"/>
  <c r="P1714" i="12"/>
  <c r="P1715" i="12"/>
  <c r="P1716" i="12"/>
  <c r="P1717" i="12"/>
  <c r="P1718" i="12"/>
  <c r="P1719" i="12"/>
  <c r="P1720" i="12"/>
  <c r="P1721" i="12"/>
  <c r="P1722" i="12"/>
  <c r="P1723" i="12"/>
  <c r="P1724" i="12"/>
  <c r="P1725" i="12"/>
  <c r="P1726" i="12"/>
  <c r="P1727" i="12"/>
  <c r="P1728" i="12"/>
  <c r="P1729" i="12"/>
  <c r="P1730" i="12"/>
  <c r="P1731" i="12"/>
  <c r="P1732" i="12"/>
  <c r="P1733" i="12"/>
  <c r="P1734" i="12"/>
  <c r="P1735" i="12"/>
  <c r="P1736" i="12"/>
  <c r="P1737" i="12"/>
  <c r="P1738" i="12"/>
  <c r="P1739" i="12"/>
  <c r="P1740" i="12"/>
  <c r="P1741" i="12"/>
  <c r="P1742" i="12"/>
  <c r="P1743" i="12"/>
  <c r="P1744" i="12"/>
  <c r="P1745" i="12"/>
  <c r="P1746" i="12"/>
  <c r="P1747" i="12"/>
  <c r="P1748" i="12"/>
  <c r="P1749" i="12"/>
  <c r="P1750" i="12"/>
  <c r="P1751" i="12"/>
  <c r="P1752" i="12"/>
  <c r="P1753" i="12"/>
  <c r="P1754" i="12"/>
  <c r="P1755" i="12"/>
  <c r="P1756" i="12"/>
  <c r="P1757" i="12"/>
  <c r="P1758" i="12"/>
  <c r="P1759" i="12"/>
  <c r="P1760" i="12"/>
  <c r="P1761" i="12"/>
  <c r="P1762" i="12"/>
  <c r="P1763" i="12"/>
  <c r="P1764" i="12"/>
  <c r="P1765" i="12"/>
  <c r="P1766" i="12"/>
  <c r="P1767" i="12"/>
  <c r="P1768" i="12"/>
  <c r="P1769" i="12"/>
  <c r="P1770" i="12"/>
  <c r="P1771" i="12"/>
  <c r="P1772" i="12"/>
  <c r="P1773" i="12"/>
  <c r="P1774" i="12"/>
  <c r="P1775" i="12"/>
  <c r="P1776" i="12"/>
  <c r="P1777" i="12"/>
  <c r="P1778" i="12"/>
  <c r="P1779" i="12"/>
  <c r="P1780" i="12"/>
  <c r="P1781" i="12"/>
  <c r="P1782" i="12"/>
  <c r="P1783" i="12"/>
  <c r="P1784" i="12"/>
  <c r="P1785" i="12"/>
  <c r="P1786" i="12"/>
  <c r="P1787" i="12"/>
  <c r="P1788" i="12"/>
  <c r="P1789" i="12"/>
  <c r="P1790" i="12"/>
  <c r="P1791" i="12"/>
  <c r="P1792" i="12"/>
  <c r="P1793" i="12"/>
  <c r="P1794" i="12"/>
  <c r="P1795" i="12"/>
  <c r="P1796" i="12"/>
  <c r="P1797" i="12"/>
  <c r="P1798" i="12"/>
  <c r="P1799" i="12"/>
  <c r="P1800" i="12"/>
  <c r="P1801" i="12"/>
  <c r="P1802" i="12"/>
  <c r="P1803" i="12"/>
  <c r="P1804" i="12"/>
  <c r="P1805" i="12"/>
  <c r="P1806" i="12"/>
  <c r="P1807" i="12"/>
  <c r="P1808" i="12"/>
  <c r="P1809" i="12"/>
  <c r="P1810" i="12"/>
  <c r="P1811" i="12"/>
  <c r="P1812" i="12"/>
  <c r="P1813" i="12"/>
  <c r="P1814" i="12"/>
  <c r="P1815" i="12"/>
  <c r="P1816" i="12"/>
  <c r="P1817" i="12"/>
  <c r="P1818" i="12"/>
  <c r="P1819" i="12"/>
  <c r="P1820" i="12"/>
  <c r="P1821" i="12"/>
  <c r="P1822" i="12"/>
  <c r="P1823" i="12"/>
  <c r="P1824" i="12"/>
  <c r="P1825" i="12"/>
  <c r="P1826" i="12"/>
  <c r="P1827" i="12"/>
  <c r="P1828" i="12"/>
  <c r="P1829" i="12"/>
  <c r="P1830" i="12"/>
  <c r="P1831" i="12"/>
  <c r="P1832" i="12"/>
  <c r="P1833" i="12"/>
  <c r="P1834" i="12"/>
  <c r="P1835" i="12"/>
  <c r="P1836" i="12"/>
  <c r="P1837" i="12"/>
  <c r="P1838" i="12"/>
  <c r="P1839" i="12"/>
  <c r="P1840" i="12"/>
  <c r="P1841" i="12"/>
  <c r="P1842" i="12"/>
  <c r="P1843" i="12"/>
  <c r="P1844" i="12"/>
  <c r="P1845" i="12"/>
  <c r="P1846" i="12"/>
  <c r="P1847" i="12"/>
  <c r="P1848" i="12"/>
  <c r="P1849" i="12"/>
  <c r="P1850" i="12"/>
  <c r="P1851" i="12"/>
  <c r="P1852" i="12"/>
  <c r="P1853" i="12"/>
  <c r="P1854" i="12"/>
  <c r="P1855" i="12"/>
  <c r="P1856" i="12"/>
  <c r="P1857" i="12"/>
  <c r="P1858" i="12"/>
  <c r="P1859" i="12"/>
  <c r="P1860" i="12"/>
  <c r="P1861" i="12"/>
  <c r="P1862" i="12"/>
  <c r="P1863" i="12"/>
  <c r="P1864" i="12"/>
  <c r="P1865" i="12"/>
  <c r="P1866" i="12"/>
  <c r="P1867" i="12"/>
  <c r="P1868" i="12"/>
  <c r="P1869" i="12"/>
  <c r="P1870" i="12"/>
  <c r="P1871" i="12"/>
  <c r="P1872" i="12"/>
  <c r="P1873" i="12"/>
  <c r="P1874" i="12"/>
  <c r="P1875" i="12"/>
  <c r="P1876" i="12"/>
  <c r="P1877" i="12"/>
  <c r="P1878" i="12"/>
  <c r="P1879" i="12"/>
  <c r="P1880" i="12"/>
  <c r="P1881" i="12"/>
  <c r="P1882" i="12"/>
  <c r="P1883" i="12"/>
  <c r="P1884" i="12"/>
  <c r="P1885" i="12"/>
  <c r="P1886" i="12"/>
  <c r="P1887" i="12"/>
  <c r="P1888" i="12"/>
  <c r="P1889" i="12"/>
  <c r="P1890" i="12"/>
  <c r="P1891" i="12"/>
  <c r="P1892" i="12"/>
  <c r="P1893" i="12"/>
  <c r="P1894" i="12"/>
  <c r="P1895" i="12"/>
  <c r="P1896" i="12"/>
  <c r="P1897" i="12"/>
  <c r="P1898" i="12"/>
  <c r="P1899" i="12"/>
  <c r="P1900" i="12"/>
  <c r="P1901" i="12"/>
  <c r="P1902" i="12"/>
  <c r="P1903" i="12"/>
  <c r="P1904" i="12"/>
  <c r="P1905" i="12"/>
  <c r="P1906" i="12"/>
  <c r="P1907" i="12"/>
  <c r="P1908" i="12"/>
  <c r="P1909" i="12"/>
  <c r="P1910" i="12"/>
  <c r="P1911" i="12"/>
  <c r="P1912" i="12"/>
  <c r="P1913" i="12"/>
  <c r="P1914" i="12"/>
  <c r="P1915" i="12"/>
  <c r="P1916" i="12"/>
  <c r="P1917" i="12"/>
  <c r="P1918" i="12"/>
  <c r="P1919" i="12"/>
  <c r="P1920" i="12"/>
  <c r="P1921" i="12"/>
  <c r="P1922" i="12"/>
  <c r="P1923" i="12"/>
  <c r="P1924" i="12"/>
  <c r="P1925" i="12"/>
  <c r="P1926" i="12"/>
  <c r="P1927" i="12"/>
  <c r="P1928" i="12"/>
  <c r="P1929" i="12"/>
  <c r="P1930" i="12"/>
  <c r="P1931" i="12"/>
  <c r="P1932" i="12"/>
  <c r="P1933" i="12"/>
  <c r="P1934" i="12"/>
  <c r="P1935" i="12"/>
  <c r="P1936" i="12"/>
  <c r="P1937" i="12"/>
  <c r="P1938" i="12"/>
  <c r="P1939" i="12"/>
  <c r="P1940" i="12"/>
  <c r="P1941" i="12"/>
  <c r="P1942" i="12"/>
  <c r="P1943" i="12"/>
  <c r="P1944" i="12"/>
  <c r="P1945" i="12"/>
  <c r="P1946" i="12"/>
  <c r="P1947" i="12"/>
  <c r="P1948" i="12"/>
  <c r="P1949" i="12"/>
  <c r="P1950" i="12"/>
  <c r="P1951" i="12"/>
  <c r="P1952" i="12"/>
  <c r="P1953" i="12"/>
  <c r="P1954" i="12"/>
  <c r="P1955" i="12"/>
  <c r="P1956" i="12"/>
  <c r="P1957" i="12"/>
  <c r="P1958" i="12"/>
  <c r="P1959" i="12"/>
  <c r="P1960" i="12"/>
  <c r="P1961" i="12"/>
  <c r="P1962" i="12"/>
  <c r="P1963" i="12"/>
  <c r="P1964" i="12"/>
  <c r="P1965" i="12"/>
  <c r="P1966" i="12"/>
  <c r="P1967" i="12"/>
  <c r="P1968" i="12"/>
  <c r="P1969" i="12"/>
  <c r="P1970" i="12"/>
  <c r="P1971" i="12"/>
  <c r="P1972" i="12"/>
  <c r="P1973" i="12"/>
  <c r="P1974" i="12"/>
  <c r="P1975" i="12"/>
  <c r="P1976" i="12"/>
  <c r="P1977" i="12"/>
  <c r="P1978" i="12"/>
  <c r="P1979" i="12"/>
  <c r="P1980" i="12"/>
  <c r="P1981" i="12"/>
  <c r="P1982" i="12"/>
  <c r="P1983" i="12"/>
  <c r="P1984" i="12"/>
  <c r="P1985" i="12"/>
  <c r="P1986" i="12"/>
  <c r="P1987" i="12"/>
  <c r="P1988" i="12"/>
  <c r="P1989" i="12"/>
  <c r="P1990" i="12"/>
  <c r="P1991" i="12"/>
  <c r="P1992" i="12"/>
  <c r="P1993" i="12"/>
  <c r="P1994" i="12"/>
  <c r="P1995" i="12"/>
  <c r="P1996" i="12"/>
  <c r="P1997" i="12"/>
  <c r="P1998" i="12"/>
  <c r="P1999" i="12"/>
  <c r="P2000" i="12"/>
  <c r="P2001" i="12"/>
  <c r="P2002" i="12"/>
  <c r="P2003" i="12"/>
  <c r="P2004" i="12"/>
  <c r="P2005" i="12"/>
  <c r="P2006" i="12"/>
  <c r="P2007" i="12"/>
  <c r="P2008" i="12"/>
  <c r="P2009" i="12"/>
  <c r="P2010" i="12"/>
  <c r="P2011" i="12"/>
  <c r="P2012" i="12"/>
  <c r="P2013" i="12"/>
  <c r="P2014" i="12"/>
  <c r="P2015" i="12"/>
  <c r="P2016" i="12"/>
  <c r="P2017" i="12"/>
  <c r="P2018" i="12"/>
  <c r="P2019" i="12"/>
  <c r="P2020" i="12"/>
  <c r="P2021" i="12"/>
  <c r="P2022" i="12"/>
  <c r="P2023" i="12"/>
  <c r="P2024" i="12"/>
  <c r="P2025" i="12"/>
  <c r="P2026" i="12"/>
  <c r="P2027" i="12"/>
  <c r="P2028" i="12"/>
  <c r="P2029" i="12"/>
  <c r="P2030" i="12"/>
  <c r="P2031" i="12"/>
  <c r="P2032" i="12"/>
  <c r="P2033" i="12"/>
  <c r="P2034" i="12"/>
  <c r="P2035" i="12"/>
  <c r="P2036" i="12"/>
  <c r="P2037" i="12"/>
  <c r="P2038" i="12"/>
  <c r="P2039" i="12"/>
  <c r="P2040" i="12"/>
  <c r="P2041" i="12"/>
  <c r="P2042" i="12"/>
  <c r="P2043" i="12"/>
  <c r="P2044" i="12"/>
  <c r="P2045" i="12"/>
  <c r="P2046" i="12"/>
  <c r="P2047" i="12"/>
  <c r="P2048" i="12"/>
  <c r="P2049" i="12"/>
  <c r="P2050" i="12"/>
  <c r="P2051" i="12"/>
  <c r="P2052" i="12"/>
  <c r="P2053" i="12"/>
  <c r="P2054" i="12"/>
  <c r="P2055" i="12"/>
  <c r="P2056" i="12"/>
  <c r="P2057" i="12"/>
  <c r="P2058" i="12"/>
  <c r="P2059" i="12"/>
  <c r="P2060" i="12"/>
  <c r="P2061" i="12"/>
  <c r="P2062" i="12"/>
  <c r="P2063" i="12"/>
  <c r="P2064" i="12"/>
  <c r="P2065" i="12"/>
  <c r="P2066" i="12"/>
  <c r="Q4" i="12"/>
  <c r="Q3" i="12" s="1"/>
  <c r="M8" i="1" s="1"/>
  <c r="P4" i="12"/>
  <c r="S2075" i="12"/>
  <c r="S2078" i="12"/>
  <c r="V867" i="12"/>
  <c r="V868" i="12"/>
  <c r="V869" i="12"/>
  <c r="V870" i="12"/>
  <c r="V871" i="12"/>
  <c r="V872" i="12"/>
  <c r="V873" i="12"/>
  <c r="V874" i="12"/>
  <c r="V875" i="12"/>
  <c r="V876" i="12"/>
  <c r="V877" i="12"/>
  <c r="V878" i="12"/>
  <c r="V879" i="12"/>
  <c r="V880" i="12"/>
  <c r="V881" i="12"/>
  <c r="V882" i="12"/>
  <c r="V883" i="12"/>
  <c r="V884" i="12"/>
  <c r="V885" i="12"/>
  <c r="V864" i="12"/>
  <c r="V865" i="12"/>
  <c r="V866" i="12"/>
  <c r="AB4" i="12"/>
  <c r="AA4" i="12"/>
  <c r="V4" i="12"/>
  <c r="P2" i="12" l="1"/>
  <c r="P3" i="12"/>
  <c r="K8" i="1" s="1"/>
  <c r="Q2" i="12"/>
  <c r="AB5" i="12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8" i="12"/>
  <c r="AB249" i="12"/>
  <c r="AB250" i="12"/>
  <c r="AB251" i="12"/>
  <c r="AB252" i="12"/>
  <c r="AB253" i="12"/>
  <c r="AB254" i="12"/>
  <c r="AB255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7" i="12"/>
  <c r="AB268" i="12"/>
  <c r="AB269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1" i="12"/>
  <c r="AB282" i="12"/>
  <c r="AB283" i="12"/>
  <c r="AB284" i="12"/>
  <c r="AB285" i="12"/>
  <c r="AB286" i="12"/>
  <c r="AB287" i="12"/>
  <c r="AB288" i="12"/>
  <c r="AB289" i="12"/>
  <c r="AB290" i="12"/>
  <c r="AB291" i="12"/>
  <c r="AB292" i="12"/>
  <c r="AB293" i="12"/>
  <c r="AB294" i="12"/>
  <c r="AB295" i="12"/>
  <c r="AB296" i="12"/>
  <c r="AB297" i="12"/>
  <c r="AB298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7" i="12"/>
  <c r="AB318" i="12"/>
  <c r="AB319" i="12"/>
  <c r="AB320" i="12"/>
  <c r="AB321" i="12"/>
  <c r="AB322" i="12"/>
  <c r="AB323" i="12"/>
  <c r="AB324" i="12"/>
  <c r="AB325" i="12"/>
  <c r="AB326" i="12"/>
  <c r="AB327" i="12"/>
  <c r="AB328" i="12"/>
  <c r="AB329" i="12"/>
  <c r="AB330" i="12"/>
  <c r="AB331" i="12"/>
  <c r="AB332" i="12"/>
  <c r="AB333" i="12"/>
  <c r="AB334" i="12"/>
  <c r="AB335" i="12"/>
  <c r="AB336" i="12"/>
  <c r="AB337" i="12"/>
  <c r="AB338" i="12"/>
  <c r="AB339" i="12"/>
  <c r="AB340" i="12"/>
  <c r="AB341" i="12"/>
  <c r="AB342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4" i="12"/>
  <c r="AB355" i="12"/>
  <c r="AB356" i="12"/>
  <c r="AB357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3" i="12"/>
  <c r="AB414" i="12"/>
  <c r="AB415" i="12"/>
  <c r="AB416" i="12"/>
  <c r="AB417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1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7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2" i="12"/>
  <c r="AB513" i="12"/>
  <c r="AB514" i="12"/>
  <c r="AB515" i="12"/>
  <c r="AB516" i="12"/>
  <c r="AB517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8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8" i="12"/>
  <c r="AB579" i="12"/>
  <c r="AB580" i="12"/>
  <c r="AB581" i="12"/>
  <c r="AB582" i="12"/>
  <c r="AB583" i="12"/>
  <c r="AB584" i="12"/>
  <c r="AB585" i="12"/>
  <c r="AB586" i="12"/>
  <c r="AB587" i="12"/>
  <c r="AB588" i="12"/>
  <c r="AB589" i="12"/>
  <c r="AB590" i="12"/>
  <c r="AB591" i="12"/>
  <c r="AB592" i="12"/>
  <c r="AB593" i="12"/>
  <c r="AB594" i="12"/>
  <c r="AB595" i="12"/>
  <c r="AB596" i="12"/>
  <c r="AB597" i="12"/>
  <c r="AB598" i="12"/>
  <c r="AB599" i="12"/>
  <c r="AB600" i="12"/>
  <c r="AB601" i="12"/>
  <c r="AB602" i="12"/>
  <c r="AB603" i="12"/>
  <c r="AB604" i="12"/>
  <c r="AB605" i="12"/>
  <c r="AB606" i="12"/>
  <c r="AB607" i="12"/>
  <c r="AB608" i="12"/>
  <c r="AB609" i="12"/>
  <c r="AB610" i="12"/>
  <c r="AB611" i="12"/>
  <c r="AB612" i="12"/>
  <c r="AB613" i="12"/>
  <c r="AB614" i="12"/>
  <c r="AB615" i="12"/>
  <c r="AB616" i="12"/>
  <c r="AB617" i="12"/>
  <c r="AB618" i="12"/>
  <c r="AB619" i="12"/>
  <c r="AB620" i="12"/>
  <c r="AB621" i="12"/>
  <c r="AB622" i="12"/>
  <c r="AB623" i="12"/>
  <c r="AB624" i="12"/>
  <c r="AB625" i="12"/>
  <c r="AB626" i="12"/>
  <c r="AB627" i="12"/>
  <c r="AB628" i="12"/>
  <c r="AB629" i="12"/>
  <c r="AB630" i="12"/>
  <c r="AB631" i="12"/>
  <c r="AB632" i="12"/>
  <c r="AB633" i="12"/>
  <c r="AB634" i="12"/>
  <c r="AB635" i="12"/>
  <c r="AB636" i="12"/>
  <c r="AB637" i="12"/>
  <c r="AB638" i="12"/>
  <c r="AB639" i="12"/>
  <c r="AB640" i="12"/>
  <c r="AB641" i="12"/>
  <c r="AB642" i="12"/>
  <c r="AB643" i="12"/>
  <c r="AB644" i="12"/>
  <c r="AB645" i="12"/>
  <c r="AB646" i="12"/>
  <c r="AB647" i="12"/>
  <c r="AB648" i="12"/>
  <c r="AB649" i="12"/>
  <c r="AB650" i="12"/>
  <c r="AB651" i="12"/>
  <c r="AB652" i="12"/>
  <c r="AB653" i="12"/>
  <c r="AB654" i="12"/>
  <c r="AB655" i="12"/>
  <c r="AB656" i="12"/>
  <c r="AB657" i="12"/>
  <c r="AB658" i="12"/>
  <c r="AB659" i="12"/>
  <c r="AB660" i="12"/>
  <c r="AB661" i="12"/>
  <c r="AB662" i="12"/>
  <c r="AB663" i="12"/>
  <c r="AB664" i="12"/>
  <c r="AB665" i="12"/>
  <c r="AB666" i="12"/>
  <c r="AB667" i="12"/>
  <c r="AB668" i="12"/>
  <c r="AB669" i="12"/>
  <c r="AB670" i="12"/>
  <c r="AB671" i="12"/>
  <c r="AB672" i="12"/>
  <c r="AB673" i="12"/>
  <c r="AB674" i="12"/>
  <c r="AB675" i="12"/>
  <c r="AB676" i="12"/>
  <c r="AB677" i="12"/>
  <c r="AB678" i="12"/>
  <c r="AB679" i="12"/>
  <c r="AB680" i="12"/>
  <c r="AB681" i="12"/>
  <c r="AB682" i="12"/>
  <c r="AB683" i="12"/>
  <c r="AB684" i="12"/>
  <c r="AB685" i="12"/>
  <c r="AB686" i="12"/>
  <c r="AB687" i="12"/>
  <c r="AB688" i="12"/>
  <c r="AB689" i="12"/>
  <c r="AB690" i="12"/>
  <c r="AB691" i="12"/>
  <c r="AB692" i="12"/>
  <c r="AB693" i="12"/>
  <c r="AB694" i="12"/>
  <c r="AB695" i="12"/>
  <c r="AB696" i="12"/>
  <c r="AB697" i="12"/>
  <c r="AB698" i="12"/>
  <c r="AB699" i="12"/>
  <c r="AB700" i="12"/>
  <c r="AB701" i="12"/>
  <c r="AB702" i="12"/>
  <c r="AB703" i="12"/>
  <c r="AB704" i="12"/>
  <c r="AB705" i="12"/>
  <c r="AB706" i="12"/>
  <c r="AB707" i="12"/>
  <c r="AB708" i="12"/>
  <c r="AB709" i="12"/>
  <c r="AB710" i="12"/>
  <c r="AB711" i="12"/>
  <c r="AB712" i="12"/>
  <c r="AB713" i="12"/>
  <c r="AB714" i="12"/>
  <c r="AB715" i="12"/>
  <c r="AB716" i="12"/>
  <c r="AB717" i="12"/>
  <c r="AB718" i="12"/>
  <c r="AB719" i="12"/>
  <c r="AB720" i="12"/>
  <c r="AB721" i="12"/>
  <c r="AB722" i="12"/>
  <c r="AB723" i="12"/>
  <c r="AB724" i="12"/>
  <c r="AB725" i="12"/>
  <c r="AB726" i="12"/>
  <c r="AB727" i="12"/>
  <c r="AB728" i="12"/>
  <c r="AB729" i="12"/>
  <c r="AB730" i="12"/>
  <c r="AB731" i="12"/>
  <c r="AB732" i="12"/>
  <c r="AB733" i="12"/>
  <c r="AB734" i="12"/>
  <c r="AB735" i="12"/>
  <c r="AB736" i="12"/>
  <c r="AB737" i="12"/>
  <c r="AB738" i="12"/>
  <c r="AB739" i="12"/>
  <c r="AB740" i="12"/>
  <c r="AB741" i="12"/>
  <c r="AB742" i="12"/>
  <c r="AB743" i="12"/>
  <c r="AB744" i="12"/>
  <c r="AB745" i="12"/>
  <c r="AB746" i="12"/>
  <c r="AB747" i="12"/>
  <c r="AB748" i="12"/>
  <c r="AB749" i="12"/>
  <c r="AB750" i="12"/>
  <c r="AB751" i="12"/>
  <c r="AB752" i="12"/>
  <c r="AB753" i="12"/>
  <c r="AB754" i="12"/>
  <c r="AB755" i="12"/>
  <c r="AB756" i="12"/>
  <c r="AB757" i="12"/>
  <c r="AB758" i="12"/>
  <c r="AB759" i="12"/>
  <c r="AB760" i="12"/>
  <c r="AB761" i="12"/>
  <c r="AB762" i="12"/>
  <c r="AB763" i="12"/>
  <c r="AB764" i="12"/>
  <c r="AB765" i="12"/>
  <c r="AB766" i="12"/>
  <c r="AB767" i="12"/>
  <c r="AB768" i="12"/>
  <c r="AB769" i="12"/>
  <c r="AB770" i="12"/>
  <c r="AB771" i="12"/>
  <c r="AB772" i="12"/>
  <c r="AB773" i="12"/>
  <c r="AB774" i="12"/>
  <c r="AB775" i="12"/>
  <c r="AB776" i="12"/>
  <c r="AB777" i="12"/>
  <c r="AB778" i="12"/>
  <c r="AB779" i="12"/>
  <c r="AB780" i="12"/>
  <c r="AB781" i="12"/>
  <c r="AB782" i="12"/>
  <c r="AB783" i="12"/>
  <c r="AB784" i="12"/>
  <c r="AB785" i="12"/>
  <c r="AB786" i="12"/>
  <c r="AB787" i="12"/>
  <c r="AB788" i="12"/>
  <c r="AB789" i="12"/>
  <c r="AB790" i="12"/>
  <c r="AB791" i="12"/>
  <c r="AB792" i="12"/>
  <c r="AB793" i="12"/>
  <c r="AB794" i="12"/>
  <c r="AB795" i="12"/>
  <c r="AB796" i="12"/>
  <c r="AB797" i="12"/>
  <c r="AB798" i="12"/>
  <c r="AB799" i="12"/>
  <c r="AB800" i="12"/>
  <c r="AB801" i="12"/>
  <c r="AB802" i="12"/>
  <c r="AB803" i="12"/>
  <c r="AB804" i="12"/>
  <c r="AB805" i="12"/>
  <c r="AB806" i="12"/>
  <c r="AB807" i="12"/>
  <c r="AB808" i="12"/>
  <c r="AB809" i="12"/>
  <c r="AB810" i="12"/>
  <c r="AB811" i="12"/>
  <c r="AB812" i="12"/>
  <c r="AB813" i="12"/>
  <c r="AB814" i="12"/>
  <c r="AB815" i="12"/>
  <c r="AB816" i="12"/>
  <c r="AB817" i="12"/>
  <c r="AB818" i="12"/>
  <c r="AB819" i="12"/>
  <c r="AB820" i="12"/>
  <c r="AB821" i="12"/>
  <c r="AB822" i="12"/>
  <c r="AB823" i="12"/>
  <c r="AB824" i="12"/>
  <c r="AB825" i="12"/>
  <c r="AB826" i="12"/>
  <c r="AB827" i="12"/>
  <c r="AB828" i="12"/>
  <c r="AB829" i="12"/>
  <c r="AB830" i="12"/>
  <c r="AB831" i="12"/>
  <c r="AB832" i="12"/>
  <c r="AB833" i="12"/>
  <c r="AB834" i="12"/>
  <c r="AB835" i="12"/>
  <c r="AB836" i="12"/>
  <c r="AB837" i="12"/>
  <c r="AB838" i="12"/>
  <c r="AB839" i="12"/>
  <c r="AB840" i="12"/>
  <c r="AB841" i="12"/>
  <c r="AB842" i="12"/>
  <c r="AB843" i="12"/>
  <c r="AB844" i="12"/>
  <c r="AB845" i="12"/>
  <c r="AB846" i="12"/>
  <c r="AB847" i="12"/>
  <c r="AB848" i="12"/>
  <c r="AB849" i="12"/>
  <c r="AB850" i="12"/>
  <c r="AB851" i="12"/>
  <c r="AB852" i="12"/>
  <c r="AB853" i="12"/>
  <c r="AB854" i="12"/>
  <c r="AB855" i="12"/>
  <c r="AB856" i="12"/>
  <c r="AB857" i="12"/>
  <c r="AB858" i="12"/>
  <c r="AB859" i="12"/>
  <c r="AB860" i="12"/>
  <c r="AB861" i="12"/>
  <c r="AB862" i="12"/>
  <c r="AB863" i="12"/>
  <c r="AB864" i="12"/>
  <c r="AB865" i="12"/>
  <c r="AB866" i="12"/>
  <c r="AB867" i="12"/>
  <c r="AB868" i="12"/>
  <c r="AB869" i="12"/>
  <c r="AB870" i="12"/>
  <c r="AB871" i="12"/>
  <c r="AB872" i="12"/>
  <c r="AB873" i="12"/>
  <c r="AB874" i="12"/>
  <c r="AB875" i="12"/>
  <c r="AB876" i="12"/>
  <c r="AB877" i="12"/>
  <c r="AB878" i="12"/>
  <c r="AB879" i="12"/>
  <c r="AB880" i="12"/>
  <c r="AB881" i="12"/>
  <c r="AB882" i="12"/>
  <c r="AB883" i="12"/>
  <c r="AB884" i="12"/>
  <c r="AB885" i="12"/>
  <c r="AB886" i="12"/>
  <c r="AB887" i="12"/>
  <c r="AB888" i="12"/>
  <c r="AB889" i="12"/>
  <c r="AA885" i="12"/>
  <c r="AA886" i="12"/>
  <c r="AA887" i="12"/>
  <c r="AA888" i="12"/>
  <c r="AA889" i="12"/>
  <c r="AA862" i="12"/>
  <c r="AA863" i="12"/>
  <c r="AA864" i="12"/>
  <c r="AA865" i="12"/>
  <c r="AA866" i="12"/>
  <c r="AA867" i="12"/>
  <c r="AA868" i="12"/>
  <c r="AA869" i="12"/>
  <c r="AA870" i="12"/>
  <c r="AA871" i="12"/>
  <c r="AA872" i="12"/>
  <c r="AA873" i="12"/>
  <c r="AA874" i="12"/>
  <c r="AA875" i="12"/>
  <c r="AA876" i="12"/>
  <c r="AA877" i="12"/>
  <c r="AA878" i="12"/>
  <c r="AA879" i="12"/>
  <c r="AA880" i="12"/>
  <c r="AA881" i="12"/>
  <c r="AA882" i="12"/>
  <c r="AA883" i="12"/>
  <c r="AA884" i="12"/>
  <c r="AA5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115" i="12"/>
  <c r="AA116" i="12"/>
  <c r="AA117" i="12"/>
  <c r="AA118" i="12"/>
  <c r="AA119" i="12"/>
  <c r="AA120" i="12"/>
  <c r="AA121" i="12"/>
  <c r="AA122" i="12"/>
  <c r="AA123" i="12"/>
  <c r="AA124" i="12"/>
  <c r="AA125" i="12"/>
  <c r="AA126" i="12"/>
  <c r="AA127" i="12"/>
  <c r="AA128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8" i="12"/>
  <c r="AA169" i="12"/>
  <c r="AA170" i="12"/>
  <c r="AA171" i="12"/>
  <c r="AA172" i="12"/>
  <c r="AA173" i="12"/>
  <c r="AA174" i="12"/>
  <c r="AA175" i="12"/>
  <c r="AA176" i="12"/>
  <c r="AA177" i="12"/>
  <c r="AA178" i="12"/>
  <c r="AA179" i="12"/>
  <c r="AA180" i="12"/>
  <c r="AA181" i="12"/>
  <c r="AA182" i="12"/>
  <c r="AA183" i="12"/>
  <c r="AA184" i="12"/>
  <c r="AA185" i="12"/>
  <c r="AA186" i="12"/>
  <c r="AA187" i="12"/>
  <c r="AA188" i="12"/>
  <c r="AA189" i="12"/>
  <c r="AA190" i="12"/>
  <c r="AA191" i="12"/>
  <c r="AA192" i="12"/>
  <c r="AA193" i="12"/>
  <c r="AA194" i="12"/>
  <c r="AA195" i="12"/>
  <c r="AA196" i="12"/>
  <c r="AA197" i="12"/>
  <c r="AA198" i="12"/>
  <c r="AA199" i="12"/>
  <c r="AA200" i="12"/>
  <c r="AA201" i="12"/>
  <c r="AA202" i="12"/>
  <c r="AA203" i="12"/>
  <c r="AA204" i="12"/>
  <c r="AA205" i="12"/>
  <c r="AA206" i="12"/>
  <c r="AA207" i="12"/>
  <c r="AA208" i="12"/>
  <c r="AA209" i="12"/>
  <c r="AA210" i="12"/>
  <c r="AA211" i="12"/>
  <c r="AA212" i="12"/>
  <c r="AA213" i="12"/>
  <c r="AA214" i="12"/>
  <c r="AA215" i="12"/>
  <c r="AA216" i="12"/>
  <c r="AA217" i="12"/>
  <c r="AA218" i="12"/>
  <c r="AA219" i="12"/>
  <c r="AA220" i="12"/>
  <c r="AA221" i="12"/>
  <c r="AA222" i="12"/>
  <c r="AA223" i="12"/>
  <c r="AA224" i="12"/>
  <c r="AA225" i="12"/>
  <c r="AA226" i="12"/>
  <c r="AA227" i="12"/>
  <c r="AA228" i="12"/>
  <c r="AA229" i="12"/>
  <c r="AA230" i="12"/>
  <c r="AA231" i="12"/>
  <c r="AA232" i="12"/>
  <c r="AA233" i="12"/>
  <c r="AA234" i="12"/>
  <c r="AA235" i="12"/>
  <c r="AA236" i="12"/>
  <c r="AA237" i="12"/>
  <c r="AA238" i="12"/>
  <c r="AA239" i="12"/>
  <c r="AA240" i="12"/>
  <c r="AA241" i="12"/>
  <c r="AA242" i="12"/>
  <c r="AA243" i="12"/>
  <c r="AA244" i="12"/>
  <c r="AA245" i="12"/>
  <c r="AA246" i="12"/>
  <c r="AA247" i="12"/>
  <c r="AA248" i="12"/>
  <c r="AA249" i="12"/>
  <c r="AA250" i="12"/>
  <c r="AA251" i="12"/>
  <c r="AA252" i="12"/>
  <c r="AA253" i="12"/>
  <c r="AA254" i="12"/>
  <c r="AA255" i="12"/>
  <c r="AA256" i="12"/>
  <c r="AA257" i="12"/>
  <c r="AA258" i="12"/>
  <c r="AA259" i="12"/>
  <c r="AA260" i="12"/>
  <c r="AA261" i="12"/>
  <c r="AA262" i="12"/>
  <c r="AA263" i="12"/>
  <c r="AA264" i="12"/>
  <c r="AA265" i="12"/>
  <c r="AA266" i="12"/>
  <c r="AA267" i="12"/>
  <c r="AA268" i="12"/>
  <c r="AA269" i="12"/>
  <c r="AA270" i="12"/>
  <c r="AA271" i="12"/>
  <c r="AA272" i="12"/>
  <c r="AA273" i="12"/>
  <c r="AA274" i="12"/>
  <c r="AA275" i="12"/>
  <c r="AA276" i="12"/>
  <c r="AA277" i="12"/>
  <c r="AA278" i="12"/>
  <c r="AA279" i="12"/>
  <c r="AA280" i="12"/>
  <c r="AA281" i="12"/>
  <c r="AA282" i="12"/>
  <c r="AA283" i="12"/>
  <c r="AA284" i="12"/>
  <c r="AA285" i="12"/>
  <c r="AA286" i="12"/>
  <c r="AA287" i="12"/>
  <c r="AA288" i="12"/>
  <c r="AA289" i="12"/>
  <c r="AA290" i="12"/>
  <c r="AA291" i="12"/>
  <c r="AA292" i="12"/>
  <c r="AA293" i="12"/>
  <c r="AA294" i="12"/>
  <c r="AA295" i="12"/>
  <c r="AA296" i="12"/>
  <c r="AA297" i="12"/>
  <c r="AA298" i="12"/>
  <c r="AA299" i="12"/>
  <c r="AA300" i="12"/>
  <c r="AA301" i="12"/>
  <c r="AA302" i="12"/>
  <c r="AA303" i="12"/>
  <c r="AA304" i="12"/>
  <c r="AA305" i="12"/>
  <c r="AA306" i="12"/>
  <c r="AA307" i="12"/>
  <c r="AA308" i="12"/>
  <c r="AA309" i="12"/>
  <c r="AA310" i="12"/>
  <c r="AA311" i="12"/>
  <c r="AA312" i="12"/>
  <c r="AA313" i="12"/>
  <c r="AA314" i="12"/>
  <c r="AA315" i="12"/>
  <c r="AA316" i="12"/>
  <c r="AA317" i="12"/>
  <c r="AA318" i="12"/>
  <c r="AA319" i="12"/>
  <c r="AA320" i="12"/>
  <c r="AA321" i="12"/>
  <c r="AA322" i="12"/>
  <c r="AA323" i="12"/>
  <c r="AA324" i="12"/>
  <c r="AA325" i="12"/>
  <c r="AA326" i="12"/>
  <c r="AA327" i="12"/>
  <c r="AA328" i="12"/>
  <c r="AA329" i="12"/>
  <c r="AA330" i="12"/>
  <c r="AA331" i="12"/>
  <c r="AA332" i="12"/>
  <c r="AA333" i="12"/>
  <c r="AA334" i="12"/>
  <c r="AA335" i="12"/>
  <c r="AA336" i="12"/>
  <c r="AA337" i="12"/>
  <c r="AA338" i="12"/>
  <c r="AA339" i="12"/>
  <c r="AA340" i="12"/>
  <c r="AA341" i="12"/>
  <c r="AA342" i="12"/>
  <c r="AA343" i="12"/>
  <c r="AA344" i="12"/>
  <c r="AA345" i="12"/>
  <c r="AA346" i="12"/>
  <c r="AA347" i="12"/>
  <c r="AA348" i="12"/>
  <c r="AA349" i="12"/>
  <c r="AA350" i="12"/>
  <c r="AA351" i="12"/>
  <c r="AA352" i="12"/>
  <c r="AA353" i="12"/>
  <c r="AA354" i="12"/>
  <c r="AA355" i="12"/>
  <c r="AA356" i="12"/>
  <c r="AA357" i="12"/>
  <c r="AA358" i="12"/>
  <c r="AA359" i="12"/>
  <c r="AA360" i="12"/>
  <c r="AA361" i="12"/>
  <c r="AA362" i="12"/>
  <c r="AA363" i="12"/>
  <c r="AA364" i="12"/>
  <c r="AA365" i="12"/>
  <c r="AA366" i="12"/>
  <c r="AA367" i="12"/>
  <c r="AA368" i="12"/>
  <c r="AA369" i="12"/>
  <c r="AA370" i="12"/>
  <c r="AA371" i="12"/>
  <c r="AA372" i="12"/>
  <c r="AA373" i="12"/>
  <c r="AA374" i="12"/>
  <c r="AA375" i="12"/>
  <c r="AA376" i="12"/>
  <c r="AA377" i="12"/>
  <c r="AA378" i="12"/>
  <c r="AA379" i="12"/>
  <c r="AA380" i="12"/>
  <c r="AA381" i="12"/>
  <c r="AA382" i="12"/>
  <c r="AA383" i="12"/>
  <c r="AA384" i="12"/>
  <c r="AA385" i="12"/>
  <c r="AA386" i="12"/>
  <c r="AA387" i="12"/>
  <c r="AA388" i="12"/>
  <c r="AA389" i="12"/>
  <c r="AA390" i="12"/>
  <c r="AA391" i="12"/>
  <c r="AA392" i="12"/>
  <c r="AA393" i="12"/>
  <c r="AA394" i="12"/>
  <c r="AA395" i="12"/>
  <c r="AA396" i="12"/>
  <c r="AA397" i="12"/>
  <c r="AA398" i="12"/>
  <c r="AA399" i="12"/>
  <c r="AA400" i="12"/>
  <c r="AA401" i="12"/>
  <c r="AA402" i="12"/>
  <c r="AA403" i="12"/>
  <c r="AA404" i="12"/>
  <c r="AA405" i="12"/>
  <c r="AA406" i="12"/>
  <c r="AA407" i="12"/>
  <c r="AA408" i="12"/>
  <c r="AA409" i="12"/>
  <c r="AA410" i="12"/>
  <c r="AA411" i="12"/>
  <c r="AA412" i="12"/>
  <c r="AA413" i="12"/>
  <c r="AA414" i="12"/>
  <c r="AA415" i="12"/>
  <c r="AA416" i="12"/>
  <c r="AA417" i="12"/>
  <c r="AA418" i="12"/>
  <c r="AA419" i="12"/>
  <c r="AA420" i="12"/>
  <c r="AA421" i="12"/>
  <c r="AA422" i="12"/>
  <c r="AA423" i="12"/>
  <c r="AA424" i="12"/>
  <c r="AA425" i="12"/>
  <c r="AA426" i="12"/>
  <c r="AA427" i="12"/>
  <c r="AA428" i="12"/>
  <c r="AA429" i="12"/>
  <c r="AA430" i="12"/>
  <c r="AA431" i="12"/>
  <c r="AA432" i="12"/>
  <c r="AA433" i="12"/>
  <c r="AA434" i="12"/>
  <c r="AA435" i="12"/>
  <c r="AA436" i="12"/>
  <c r="AA437" i="12"/>
  <c r="AA438" i="12"/>
  <c r="AA439" i="12"/>
  <c r="AA440" i="12"/>
  <c r="AA441" i="12"/>
  <c r="AA442" i="12"/>
  <c r="AA443" i="12"/>
  <c r="AA444" i="12"/>
  <c r="AA445" i="12"/>
  <c r="AA446" i="12"/>
  <c r="AA447" i="12"/>
  <c r="AA448" i="12"/>
  <c r="AA449" i="12"/>
  <c r="AA450" i="12"/>
  <c r="AA451" i="12"/>
  <c r="AA452" i="12"/>
  <c r="AA453" i="12"/>
  <c r="AA454" i="12"/>
  <c r="AA455" i="12"/>
  <c r="AA456" i="12"/>
  <c r="AA457" i="12"/>
  <c r="AA458" i="12"/>
  <c r="AA459" i="12"/>
  <c r="AA460" i="12"/>
  <c r="AA461" i="12"/>
  <c r="AA462" i="12"/>
  <c r="AA463" i="12"/>
  <c r="AA464" i="12"/>
  <c r="AA465" i="12"/>
  <c r="AA466" i="12"/>
  <c r="AA467" i="12"/>
  <c r="AA468" i="12"/>
  <c r="AA469" i="12"/>
  <c r="AA470" i="12"/>
  <c r="AA471" i="12"/>
  <c r="AA472" i="12"/>
  <c r="AA473" i="12"/>
  <c r="AA474" i="12"/>
  <c r="AA475" i="12"/>
  <c r="AA476" i="12"/>
  <c r="AA477" i="12"/>
  <c r="AA478" i="12"/>
  <c r="AA479" i="12"/>
  <c r="AA480" i="12"/>
  <c r="AA481" i="12"/>
  <c r="AA482" i="12"/>
  <c r="AA483" i="12"/>
  <c r="AA484" i="12"/>
  <c r="AA485" i="12"/>
  <c r="AA486" i="12"/>
  <c r="AA487" i="12"/>
  <c r="AA488" i="12"/>
  <c r="AA489" i="12"/>
  <c r="AA490" i="12"/>
  <c r="AA491" i="12"/>
  <c r="AA492" i="12"/>
  <c r="AA493" i="12"/>
  <c r="AA494" i="12"/>
  <c r="AA495" i="12"/>
  <c r="AA496" i="12"/>
  <c r="AA497" i="12"/>
  <c r="AA498" i="12"/>
  <c r="AA499" i="12"/>
  <c r="AA500" i="12"/>
  <c r="AA501" i="12"/>
  <c r="AA502" i="12"/>
  <c r="AA503" i="12"/>
  <c r="AA504" i="12"/>
  <c r="AA505" i="12"/>
  <c r="AA506" i="12"/>
  <c r="AA507" i="12"/>
  <c r="AA508" i="12"/>
  <c r="AA509" i="12"/>
  <c r="AA510" i="12"/>
  <c r="AA511" i="12"/>
  <c r="AA512" i="12"/>
  <c r="AA513" i="12"/>
  <c r="AA514" i="12"/>
  <c r="AA515" i="12"/>
  <c r="AA516" i="12"/>
  <c r="AA517" i="12"/>
  <c r="AA518" i="12"/>
  <c r="AA519" i="12"/>
  <c r="AA520" i="12"/>
  <c r="AA521" i="12"/>
  <c r="AA522" i="12"/>
  <c r="AA523" i="12"/>
  <c r="AA524" i="12"/>
  <c r="AA525" i="12"/>
  <c r="AA526" i="12"/>
  <c r="AA527" i="12"/>
  <c r="AA528" i="12"/>
  <c r="AA529" i="12"/>
  <c r="AA530" i="12"/>
  <c r="AA531" i="12"/>
  <c r="AA532" i="12"/>
  <c r="AA533" i="12"/>
  <c r="AA534" i="12"/>
  <c r="AA535" i="12"/>
  <c r="AA536" i="12"/>
  <c r="AA537" i="12"/>
  <c r="AA538" i="12"/>
  <c r="AA539" i="12"/>
  <c r="AA540" i="12"/>
  <c r="AA541" i="12"/>
  <c r="AA542" i="12"/>
  <c r="AA543" i="12"/>
  <c r="AA544" i="12"/>
  <c r="AA545" i="12"/>
  <c r="AA546" i="12"/>
  <c r="AA547" i="12"/>
  <c r="AA548" i="12"/>
  <c r="AA549" i="12"/>
  <c r="AA550" i="12"/>
  <c r="AA551" i="12"/>
  <c r="AA552" i="12"/>
  <c r="AA553" i="12"/>
  <c r="AA554" i="12"/>
  <c r="AA555" i="12"/>
  <c r="AA556" i="12"/>
  <c r="AA557" i="12"/>
  <c r="AA558" i="12"/>
  <c r="AA559" i="12"/>
  <c r="AA560" i="12"/>
  <c r="AA561" i="12"/>
  <c r="AA562" i="12"/>
  <c r="AA563" i="12"/>
  <c r="AA564" i="12"/>
  <c r="AA565" i="12"/>
  <c r="AA566" i="12"/>
  <c r="AA567" i="12"/>
  <c r="AA568" i="12"/>
  <c r="AA569" i="12"/>
  <c r="AA570" i="12"/>
  <c r="AA571" i="12"/>
  <c r="AA572" i="12"/>
  <c r="AA573" i="12"/>
  <c r="AA574" i="12"/>
  <c r="AA575" i="12"/>
  <c r="AA576" i="12"/>
  <c r="AA577" i="12"/>
  <c r="AA578" i="12"/>
  <c r="AA579" i="12"/>
  <c r="AA580" i="12"/>
  <c r="AA581" i="12"/>
  <c r="AA582" i="12"/>
  <c r="AA583" i="12"/>
  <c r="AA584" i="12"/>
  <c r="AA585" i="12"/>
  <c r="AA586" i="12"/>
  <c r="AA587" i="12"/>
  <c r="AA588" i="12"/>
  <c r="AA589" i="12"/>
  <c r="AA590" i="12"/>
  <c r="AA591" i="12"/>
  <c r="AA592" i="12"/>
  <c r="AA593" i="12"/>
  <c r="AA594" i="12"/>
  <c r="AA595" i="12"/>
  <c r="AA596" i="12"/>
  <c r="AA597" i="12"/>
  <c r="AA598" i="12"/>
  <c r="AA599" i="12"/>
  <c r="AA600" i="12"/>
  <c r="AA601" i="12"/>
  <c r="AA602" i="12"/>
  <c r="AA603" i="12"/>
  <c r="AA604" i="12"/>
  <c r="AA605" i="12"/>
  <c r="AA606" i="12"/>
  <c r="AA607" i="12"/>
  <c r="AA608" i="12"/>
  <c r="AA609" i="12"/>
  <c r="AA610" i="12"/>
  <c r="AA611" i="12"/>
  <c r="AA612" i="12"/>
  <c r="AA613" i="12"/>
  <c r="AA614" i="12"/>
  <c r="AA615" i="12"/>
  <c r="AA616" i="12"/>
  <c r="AA617" i="12"/>
  <c r="AA618" i="12"/>
  <c r="AA619" i="12"/>
  <c r="AA620" i="12"/>
  <c r="AA621" i="12"/>
  <c r="AA622" i="12"/>
  <c r="AA623" i="12"/>
  <c r="AA624" i="12"/>
  <c r="AA625" i="12"/>
  <c r="AA626" i="12"/>
  <c r="AA627" i="12"/>
  <c r="AA628" i="12"/>
  <c r="AA629" i="12"/>
  <c r="AA630" i="12"/>
  <c r="AA631" i="12"/>
  <c r="AA632" i="12"/>
  <c r="AA633" i="12"/>
  <c r="AA634" i="12"/>
  <c r="AA635" i="12"/>
  <c r="AA636" i="12"/>
  <c r="AA637" i="12"/>
  <c r="AA638" i="12"/>
  <c r="AA639" i="12"/>
  <c r="AA640" i="12"/>
  <c r="AA641" i="12"/>
  <c r="AA642" i="12"/>
  <c r="AA643" i="12"/>
  <c r="AA644" i="12"/>
  <c r="AA645" i="12"/>
  <c r="AA646" i="12"/>
  <c r="AA647" i="12"/>
  <c r="AA648" i="12"/>
  <c r="AA649" i="12"/>
  <c r="AA650" i="12"/>
  <c r="AA651" i="12"/>
  <c r="AA652" i="12"/>
  <c r="AA653" i="12"/>
  <c r="AA654" i="12"/>
  <c r="AA655" i="12"/>
  <c r="AA656" i="12"/>
  <c r="AA657" i="12"/>
  <c r="AA658" i="12"/>
  <c r="AA659" i="12"/>
  <c r="AA660" i="12"/>
  <c r="AA661" i="12"/>
  <c r="AA662" i="12"/>
  <c r="AA663" i="12"/>
  <c r="AA664" i="12"/>
  <c r="AA665" i="12"/>
  <c r="AA666" i="12"/>
  <c r="AA667" i="12"/>
  <c r="AA668" i="12"/>
  <c r="AA669" i="12"/>
  <c r="AA670" i="12"/>
  <c r="AA671" i="12"/>
  <c r="AA672" i="12"/>
  <c r="AA673" i="12"/>
  <c r="AA674" i="12"/>
  <c r="AA675" i="12"/>
  <c r="AA676" i="12"/>
  <c r="AA677" i="12"/>
  <c r="AA678" i="12"/>
  <c r="AA679" i="12"/>
  <c r="AA680" i="12"/>
  <c r="AA681" i="12"/>
  <c r="AA682" i="12"/>
  <c r="AA683" i="12"/>
  <c r="AA684" i="12"/>
  <c r="AA685" i="12"/>
  <c r="AA686" i="12"/>
  <c r="AA687" i="12"/>
  <c r="AA688" i="12"/>
  <c r="AA689" i="12"/>
  <c r="AA690" i="12"/>
  <c r="AA691" i="12"/>
  <c r="AA692" i="12"/>
  <c r="AA693" i="12"/>
  <c r="AA694" i="12"/>
  <c r="AA695" i="12"/>
  <c r="AA696" i="12"/>
  <c r="AA697" i="12"/>
  <c r="AA698" i="12"/>
  <c r="AA699" i="12"/>
  <c r="AA700" i="12"/>
  <c r="AA701" i="12"/>
  <c r="AA702" i="12"/>
  <c r="AA703" i="12"/>
  <c r="AA704" i="12"/>
  <c r="AA705" i="12"/>
  <c r="AA706" i="12"/>
  <c r="AA707" i="12"/>
  <c r="AA708" i="12"/>
  <c r="AA709" i="12"/>
  <c r="AA710" i="12"/>
  <c r="AA711" i="12"/>
  <c r="AA712" i="12"/>
  <c r="AA713" i="12"/>
  <c r="AA714" i="12"/>
  <c r="AA715" i="12"/>
  <c r="AA716" i="12"/>
  <c r="AA717" i="12"/>
  <c r="AA718" i="12"/>
  <c r="AA719" i="12"/>
  <c r="AA720" i="12"/>
  <c r="AA721" i="12"/>
  <c r="AA722" i="12"/>
  <c r="AA723" i="12"/>
  <c r="AA724" i="12"/>
  <c r="AA725" i="12"/>
  <c r="AA726" i="12"/>
  <c r="AA727" i="12"/>
  <c r="AA728" i="12"/>
  <c r="AA729" i="12"/>
  <c r="AA730" i="12"/>
  <c r="AA731" i="12"/>
  <c r="AA732" i="12"/>
  <c r="AA733" i="12"/>
  <c r="AA734" i="12"/>
  <c r="AA735" i="12"/>
  <c r="AA736" i="12"/>
  <c r="AA737" i="12"/>
  <c r="AA738" i="12"/>
  <c r="AA739" i="12"/>
  <c r="AA740" i="12"/>
  <c r="AA741" i="12"/>
  <c r="AA742" i="12"/>
  <c r="AA743" i="12"/>
  <c r="AA744" i="12"/>
  <c r="AA745" i="12"/>
  <c r="AA746" i="12"/>
  <c r="AA747" i="12"/>
  <c r="AA748" i="12"/>
  <c r="AA749" i="12"/>
  <c r="AA750" i="12"/>
  <c r="AA751" i="12"/>
  <c r="AA752" i="12"/>
  <c r="AA753" i="12"/>
  <c r="AA754" i="12"/>
  <c r="AA755" i="12"/>
  <c r="AA756" i="12"/>
  <c r="AA757" i="12"/>
  <c r="AA758" i="12"/>
  <c r="AA759" i="12"/>
  <c r="AA760" i="12"/>
  <c r="AA761" i="12"/>
  <c r="AA762" i="12"/>
  <c r="AA763" i="12"/>
  <c r="AA764" i="12"/>
  <c r="AA765" i="12"/>
  <c r="AA766" i="12"/>
  <c r="AA767" i="12"/>
  <c r="AA768" i="12"/>
  <c r="AA769" i="12"/>
  <c r="AA770" i="12"/>
  <c r="AA771" i="12"/>
  <c r="AA772" i="12"/>
  <c r="AA773" i="12"/>
  <c r="AA774" i="12"/>
  <c r="AA775" i="12"/>
  <c r="AA776" i="12"/>
  <c r="AA777" i="12"/>
  <c r="AA778" i="12"/>
  <c r="AA779" i="12"/>
  <c r="AA780" i="12"/>
  <c r="AA781" i="12"/>
  <c r="AA782" i="12"/>
  <c r="AA783" i="12"/>
  <c r="AA784" i="12"/>
  <c r="AA785" i="12"/>
  <c r="AA786" i="12"/>
  <c r="AA787" i="12"/>
  <c r="AA788" i="12"/>
  <c r="AA789" i="12"/>
  <c r="AA790" i="12"/>
  <c r="AA791" i="12"/>
  <c r="AA792" i="12"/>
  <c r="AA793" i="12"/>
  <c r="AA794" i="12"/>
  <c r="AA795" i="12"/>
  <c r="AA796" i="12"/>
  <c r="AA797" i="12"/>
  <c r="AA798" i="12"/>
  <c r="AA799" i="12"/>
  <c r="AA800" i="12"/>
  <c r="AA801" i="12"/>
  <c r="AA802" i="12"/>
  <c r="AA803" i="12"/>
  <c r="AA804" i="12"/>
  <c r="AA805" i="12"/>
  <c r="AA806" i="12"/>
  <c r="AA807" i="12"/>
  <c r="AA808" i="12"/>
  <c r="AA809" i="12"/>
  <c r="AA810" i="12"/>
  <c r="AA811" i="12"/>
  <c r="AA812" i="12"/>
  <c r="AA813" i="12"/>
  <c r="AA814" i="12"/>
  <c r="AA815" i="12"/>
  <c r="AA816" i="12"/>
  <c r="AA817" i="12"/>
  <c r="AA818" i="12"/>
  <c r="AA819" i="12"/>
  <c r="AA820" i="12"/>
  <c r="AA821" i="12"/>
  <c r="AA822" i="12"/>
  <c r="AA823" i="12"/>
  <c r="AA824" i="12"/>
  <c r="AA825" i="12"/>
  <c r="AA826" i="12"/>
  <c r="AA827" i="12"/>
  <c r="AA828" i="12"/>
  <c r="AA829" i="12"/>
  <c r="AA830" i="12"/>
  <c r="AA831" i="12"/>
  <c r="AA832" i="12"/>
  <c r="AA833" i="12"/>
  <c r="AA834" i="12"/>
  <c r="AA835" i="12"/>
  <c r="AA836" i="12"/>
  <c r="AA837" i="12"/>
  <c r="AA838" i="12"/>
  <c r="AA839" i="12"/>
  <c r="AA840" i="12"/>
  <c r="AA841" i="12"/>
  <c r="AA842" i="12"/>
  <c r="AA843" i="12"/>
  <c r="AA844" i="12"/>
  <c r="AA845" i="12"/>
  <c r="AA846" i="12"/>
  <c r="AA847" i="12"/>
  <c r="AA848" i="12"/>
  <c r="AA849" i="12"/>
  <c r="AA850" i="12"/>
  <c r="AA851" i="12"/>
  <c r="AA852" i="12"/>
  <c r="AA853" i="12"/>
  <c r="AA854" i="12"/>
  <c r="AA855" i="12"/>
  <c r="AA856" i="12"/>
  <c r="AA857" i="12"/>
  <c r="AA858" i="12"/>
  <c r="AA859" i="12"/>
  <c r="AA860" i="12"/>
  <c r="AA861" i="12"/>
  <c r="V5" i="12" l="1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299" i="12"/>
  <c r="V300" i="12"/>
  <c r="V301" i="12"/>
  <c r="V302" i="12"/>
  <c r="V303" i="12"/>
  <c r="V304" i="12"/>
  <c r="V305" i="12"/>
  <c r="V306" i="12"/>
  <c r="V307" i="12"/>
  <c r="V308" i="12"/>
  <c r="V309" i="12"/>
  <c r="V310" i="12"/>
  <c r="V311" i="12"/>
  <c r="V312" i="12"/>
  <c r="V313" i="12"/>
  <c r="V314" i="12"/>
  <c r="V315" i="12"/>
  <c r="V316" i="12"/>
  <c r="V317" i="12"/>
  <c r="V318" i="12"/>
  <c r="V319" i="12"/>
  <c r="V320" i="12"/>
  <c r="V321" i="12"/>
  <c r="V322" i="12"/>
  <c r="V323" i="12"/>
  <c r="V324" i="12"/>
  <c r="V325" i="12"/>
  <c r="V326" i="12"/>
  <c r="V327" i="12"/>
  <c r="V328" i="12"/>
  <c r="V329" i="12"/>
  <c r="V330" i="12"/>
  <c r="V331" i="12"/>
  <c r="V332" i="12"/>
  <c r="V333" i="12"/>
  <c r="V334" i="12"/>
  <c r="V335" i="12"/>
  <c r="V336" i="12"/>
  <c r="V337" i="12"/>
  <c r="V338" i="12"/>
  <c r="V339" i="12"/>
  <c r="V340" i="12"/>
  <c r="V341" i="12"/>
  <c r="V342" i="12"/>
  <c r="V343" i="12"/>
  <c r="V344" i="12"/>
  <c r="V345" i="12"/>
  <c r="V346" i="12"/>
  <c r="V347" i="12"/>
  <c r="V348" i="12"/>
  <c r="V349" i="12"/>
  <c r="V350" i="12"/>
  <c r="V351" i="12"/>
  <c r="V352" i="12"/>
  <c r="V353" i="12"/>
  <c r="V354" i="12"/>
  <c r="V355" i="12"/>
  <c r="V356" i="12"/>
  <c r="V357" i="12"/>
  <c r="V358" i="12"/>
  <c r="V359" i="12"/>
  <c r="V360" i="12"/>
  <c r="V361" i="12"/>
  <c r="V362" i="12"/>
  <c r="V363" i="12"/>
  <c r="V364" i="12"/>
  <c r="V365" i="12"/>
  <c r="V366" i="12"/>
  <c r="V367" i="12"/>
  <c r="V368" i="12"/>
  <c r="V369" i="12"/>
  <c r="V370" i="12"/>
  <c r="V371" i="12"/>
  <c r="V372" i="12"/>
  <c r="V373" i="12"/>
  <c r="V374" i="12"/>
  <c r="V375" i="12"/>
  <c r="V376" i="12"/>
  <c r="V377" i="12"/>
  <c r="V378" i="12"/>
  <c r="V379" i="12"/>
  <c r="V380" i="12"/>
  <c r="V381" i="12"/>
  <c r="V382" i="12"/>
  <c r="V383" i="12"/>
  <c r="V384" i="12"/>
  <c r="V385" i="12"/>
  <c r="V386" i="12"/>
  <c r="V387" i="12"/>
  <c r="V388" i="12"/>
  <c r="V389" i="12"/>
  <c r="V390" i="12"/>
  <c r="V391" i="12"/>
  <c r="V392" i="12"/>
  <c r="V393" i="12"/>
  <c r="V394" i="12"/>
  <c r="V395" i="12"/>
  <c r="V396" i="12"/>
  <c r="V397" i="12"/>
  <c r="V398" i="12"/>
  <c r="V399" i="12"/>
  <c r="V400" i="12"/>
  <c r="V401" i="12"/>
  <c r="V402" i="12"/>
  <c r="V403" i="12"/>
  <c r="V404" i="12"/>
  <c r="V405" i="12"/>
  <c r="V406" i="12"/>
  <c r="V407" i="12"/>
  <c r="V408" i="12"/>
  <c r="V409" i="12"/>
  <c r="V410" i="12"/>
  <c r="V411" i="12"/>
  <c r="V412" i="12"/>
  <c r="V413" i="12"/>
  <c r="V414" i="12"/>
  <c r="V415" i="12"/>
  <c r="V416" i="12"/>
  <c r="V417" i="12"/>
  <c r="V418" i="12"/>
  <c r="V419" i="12"/>
  <c r="V420" i="12"/>
  <c r="V421" i="12"/>
  <c r="V422" i="12"/>
  <c r="V423" i="12"/>
  <c r="V424" i="12"/>
  <c r="V425" i="12"/>
  <c r="V426" i="12"/>
  <c r="V427" i="12"/>
  <c r="V428" i="12"/>
  <c r="V429" i="12"/>
  <c r="V430" i="12"/>
  <c r="V431" i="12"/>
  <c r="V432" i="12"/>
  <c r="V433" i="12"/>
  <c r="V434" i="12"/>
  <c r="V435" i="12"/>
  <c r="V436" i="12"/>
  <c r="V437" i="12"/>
  <c r="V438" i="12"/>
  <c r="V439" i="12"/>
  <c r="V440" i="12"/>
  <c r="V441" i="12"/>
  <c r="V442" i="12"/>
  <c r="V443" i="12"/>
  <c r="V444" i="12"/>
  <c r="V445" i="12"/>
  <c r="V446" i="12"/>
  <c r="V447" i="12"/>
  <c r="V448" i="12"/>
  <c r="V449" i="12"/>
  <c r="V450" i="12"/>
  <c r="V451" i="12"/>
  <c r="V452" i="12"/>
  <c r="V453" i="12"/>
  <c r="V454" i="12"/>
  <c r="V455" i="12"/>
  <c r="V456" i="12"/>
  <c r="V457" i="12"/>
  <c r="V458" i="12"/>
  <c r="V459" i="12"/>
  <c r="V460" i="12"/>
  <c r="V461" i="12"/>
  <c r="V462" i="12"/>
  <c r="V463" i="12"/>
  <c r="V464" i="12"/>
  <c r="V465" i="12"/>
  <c r="V466" i="12"/>
  <c r="V467" i="12"/>
  <c r="V468" i="12"/>
  <c r="V469" i="12"/>
  <c r="V470" i="12"/>
  <c r="V471" i="12"/>
  <c r="V472" i="12"/>
  <c r="V473" i="12"/>
  <c r="V474" i="12"/>
  <c r="V475" i="12"/>
  <c r="V476" i="12"/>
  <c r="V477" i="12"/>
  <c r="V478" i="12"/>
  <c r="V479" i="12"/>
  <c r="V480" i="12"/>
  <c r="V481" i="12"/>
  <c r="V482" i="12"/>
  <c r="V483" i="12"/>
  <c r="V484" i="12"/>
  <c r="V485" i="12"/>
  <c r="V486" i="12"/>
  <c r="V487" i="12"/>
  <c r="V488" i="12"/>
  <c r="V489" i="12"/>
  <c r="V490" i="12"/>
  <c r="V491" i="12"/>
  <c r="V492" i="12"/>
  <c r="V493" i="12"/>
  <c r="V494" i="12"/>
  <c r="V495" i="12"/>
  <c r="V496" i="12"/>
  <c r="V497" i="12"/>
  <c r="V498" i="12"/>
  <c r="V499" i="12"/>
  <c r="V500" i="12"/>
  <c r="V501" i="12"/>
  <c r="V502" i="12"/>
  <c r="V503" i="12"/>
  <c r="V504" i="12"/>
  <c r="V505" i="12"/>
  <c r="V506" i="12"/>
  <c r="V507" i="12"/>
  <c r="V508" i="12"/>
  <c r="V509" i="12"/>
  <c r="V510" i="12"/>
  <c r="V511" i="12"/>
  <c r="V512" i="12"/>
  <c r="V513" i="12"/>
  <c r="V514" i="12"/>
  <c r="V515" i="12"/>
  <c r="V516" i="12"/>
  <c r="V517" i="12"/>
  <c r="V518" i="12"/>
  <c r="V519" i="12"/>
  <c r="V520" i="12"/>
  <c r="V521" i="12"/>
  <c r="V522" i="12"/>
  <c r="V523" i="12"/>
  <c r="V524" i="12"/>
  <c r="V525" i="12"/>
  <c r="V526" i="12"/>
  <c r="V527" i="12"/>
  <c r="V528" i="12"/>
  <c r="V529" i="12"/>
  <c r="V530" i="12"/>
  <c r="V531" i="12"/>
  <c r="V532" i="12"/>
  <c r="V533" i="12"/>
  <c r="V534" i="12"/>
  <c r="V535" i="12"/>
  <c r="V536" i="12"/>
  <c r="V537" i="12"/>
  <c r="V538" i="12"/>
  <c r="V539" i="12"/>
  <c r="V540" i="12"/>
  <c r="V541" i="12"/>
  <c r="V542" i="12"/>
  <c r="V543" i="12"/>
  <c r="V544" i="12"/>
  <c r="V545" i="12"/>
  <c r="V546" i="12"/>
  <c r="V547" i="12"/>
  <c r="V548" i="12"/>
  <c r="V549" i="12"/>
  <c r="V550" i="12"/>
  <c r="V551" i="12"/>
  <c r="V552" i="12"/>
  <c r="V553" i="12"/>
  <c r="V554" i="12"/>
  <c r="V555" i="12"/>
  <c r="V556" i="12"/>
  <c r="V557" i="12"/>
  <c r="V558" i="12"/>
  <c r="V559" i="12"/>
  <c r="V560" i="12"/>
  <c r="V561" i="12"/>
  <c r="V562" i="12"/>
  <c r="V563" i="12"/>
  <c r="V564" i="12"/>
  <c r="V565" i="12"/>
  <c r="V566" i="12"/>
  <c r="V567" i="12"/>
  <c r="V568" i="12"/>
  <c r="V569" i="12"/>
  <c r="V570" i="12"/>
  <c r="V571" i="12"/>
  <c r="V572" i="12"/>
  <c r="V573" i="12"/>
  <c r="V574" i="12"/>
  <c r="V575" i="12"/>
  <c r="V576" i="12"/>
  <c r="V577" i="12"/>
  <c r="V578" i="12"/>
  <c r="V579" i="12"/>
  <c r="V580" i="12"/>
  <c r="V581" i="12"/>
  <c r="V582" i="12"/>
  <c r="V583" i="12"/>
  <c r="V584" i="12"/>
  <c r="V585" i="12"/>
  <c r="V586" i="12"/>
  <c r="V587" i="12"/>
  <c r="V588" i="12"/>
  <c r="V589" i="12"/>
  <c r="V590" i="12"/>
  <c r="V591" i="12"/>
  <c r="V592" i="12"/>
  <c r="V593" i="12"/>
  <c r="V594" i="12"/>
  <c r="V595" i="12"/>
  <c r="V596" i="12"/>
  <c r="V597" i="12"/>
  <c r="V598" i="12"/>
  <c r="V599" i="12"/>
  <c r="V600" i="12"/>
  <c r="V601" i="12"/>
  <c r="V602" i="12"/>
  <c r="V603" i="12"/>
  <c r="V604" i="12"/>
  <c r="V605" i="12"/>
  <c r="V606" i="12"/>
  <c r="V607" i="12"/>
  <c r="V608" i="12"/>
  <c r="V609" i="12"/>
  <c r="V610" i="12"/>
  <c r="V611" i="12"/>
  <c r="V612" i="12"/>
  <c r="V613" i="12"/>
  <c r="V614" i="12"/>
  <c r="V615" i="12"/>
  <c r="V616" i="12"/>
  <c r="V617" i="12"/>
  <c r="V618" i="12"/>
  <c r="V619" i="12"/>
  <c r="V620" i="12"/>
  <c r="V621" i="12"/>
  <c r="V622" i="12"/>
  <c r="V623" i="12"/>
  <c r="V624" i="12"/>
  <c r="V625" i="12"/>
  <c r="V626" i="12"/>
  <c r="V627" i="12"/>
  <c r="V628" i="12"/>
  <c r="V629" i="12"/>
  <c r="V630" i="12"/>
  <c r="V631" i="12"/>
  <c r="V632" i="12"/>
  <c r="V633" i="12"/>
  <c r="V634" i="12"/>
  <c r="V635" i="12"/>
  <c r="V636" i="12"/>
  <c r="V637" i="12"/>
  <c r="V638" i="12"/>
  <c r="V639" i="12"/>
  <c r="V640" i="12"/>
  <c r="V641" i="12"/>
  <c r="V642" i="12"/>
  <c r="V643" i="12"/>
  <c r="V644" i="12"/>
  <c r="V645" i="12"/>
  <c r="V646" i="12"/>
  <c r="V647" i="12"/>
  <c r="V648" i="12"/>
  <c r="V649" i="12"/>
  <c r="V650" i="12"/>
  <c r="V651" i="12"/>
  <c r="V652" i="12"/>
  <c r="V653" i="12"/>
  <c r="V654" i="12"/>
  <c r="V655" i="12"/>
  <c r="V656" i="12"/>
  <c r="V657" i="12"/>
  <c r="V658" i="12"/>
  <c r="V659" i="12"/>
  <c r="V660" i="12"/>
  <c r="V661" i="12"/>
  <c r="V662" i="12"/>
  <c r="V663" i="12"/>
  <c r="V664" i="12"/>
  <c r="V665" i="12"/>
  <c r="V666" i="12"/>
  <c r="V667" i="12"/>
  <c r="V668" i="12"/>
  <c r="V669" i="12"/>
  <c r="V670" i="12"/>
  <c r="V671" i="12"/>
  <c r="V672" i="12"/>
  <c r="V673" i="12"/>
  <c r="V674" i="12"/>
  <c r="V675" i="12"/>
  <c r="V676" i="12"/>
  <c r="V677" i="12"/>
  <c r="V678" i="12"/>
  <c r="V679" i="12"/>
  <c r="V680" i="12"/>
  <c r="V681" i="12"/>
  <c r="V682" i="12"/>
  <c r="V683" i="12"/>
  <c r="V684" i="12"/>
  <c r="V685" i="12"/>
  <c r="V686" i="12"/>
  <c r="V687" i="12"/>
  <c r="V688" i="12"/>
  <c r="V689" i="12"/>
  <c r="V690" i="12"/>
  <c r="V691" i="12"/>
  <c r="V692" i="12"/>
  <c r="V693" i="12"/>
  <c r="V694" i="12"/>
  <c r="V695" i="12"/>
  <c r="V696" i="12"/>
  <c r="V697" i="12"/>
  <c r="V698" i="12"/>
  <c r="V699" i="12"/>
  <c r="V700" i="12"/>
  <c r="V701" i="12"/>
  <c r="V702" i="12"/>
  <c r="V703" i="12"/>
  <c r="V704" i="12"/>
  <c r="V705" i="12"/>
  <c r="V706" i="12"/>
  <c r="V707" i="12"/>
  <c r="V708" i="12"/>
  <c r="V709" i="12"/>
  <c r="V710" i="12"/>
  <c r="V711" i="12"/>
  <c r="V712" i="12"/>
  <c r="V713" i="12"/>
  <c r="V714" i="12"/>
  <c r="V715" i="12"/>
  <c r="V716" i="12"/>
  <c r="V717" i="12"/>
  <c r="V718" i="12"/>
  <c r="V719" i="12"/>
  <c r="V720" i="12"/>
  <c r="V721" i="12"/>
  <c r="V722" i="12"/>
  <c r="V723" i="12"/>
  <c r="V724" i="12"/>
  <c r="V725" i="12"/>
  <c r="V726" i="12"/>
  <c r="V727" i="12"/>
  <c r="V728" i="12"/>
  <c r="V729" i="12"/>
  <c r="V730" i="12"/>
  <c r="V731" i="12"/>
  <c r="V732" i="12"/>
  <c r="V733" i="12"/>
  <c r="V734" i="12"/>
  <c r="V735" i="12"/>
  <c r="V736" i="12"/>
  <c r="V737" i="12"/>
  <c r="V738" i="12"/>
  <c r="V739" i="12"/>
  <c r="V740" i="12"/>
  <c r="V741" i="12"/>
  <c r="V742" i="12"/>
  <c r="V743" i="12"/>
  <c r="V744" i="12"/>
  <c r="V745" i="12"/>
  <c r="V746" i="12"/>
  <c r="V747" i="12"/>
  <c r="V748" i="12"/>
  <c r="V749" i="12"/>
  <c r="V750" i="12"/>
  <c r="V751" i="12"/>
  <c r="V752" i="12"/>
  <c r="V753" i="12"/>
  <c r="V754" i="12"/>
  <c r="V755" i="12"/>
  <c r="V756" i="12"/>
  <c r="V757" i="12"/>
  <c r="V758" i="12"/>
  <c r="V759" i="12"/>
  <c r="V760" i="12"/>
  <c r="V761" i="12"/>
  <c r="V762" i="12"/>
  <c r="V763" i="12"/>
  <c r="V764" i="12"/>
  <c r="V765" i="12"/>
  <c r="V766" i="12"/>
  <c r="V767" i="12"/>
  <c r="V768" i="12"/>
  <c r="V769" i="12"/>
  <c r="V770" i="12"/>
  <c r="V771" i="12"/>
  <c r="V772" i="12"/>
  <c r="V773" i="12"/>
  <c r="V774" i="12"/>
  <c r="V775" i="12"/>
  <c r="V776" i="12"/>
  <c r="V777" i="12"/>
  <c r="V778" i="12"/>
  <c r="V779" i="12"/>
  <c r="V780" i="12"/>
  <c r="V781" i="12"/>
  <c r="V782" i="12"/>
  <c r="V783" i="12"/>
  <c r="V784" i="12"/>
  <c r="V785" i="12"/>
  <c r="V786" i="12"/>
  <c r="V787" i="12"/>
  <c r="V788" i="12"/>
  <c r="V789" i="12"/>
  <c r="V790" i="12"/>
  <c r="V791" i="12"/>
  <c r="V792" i="12"/>
  <c r="V793" i="12"/>
  <c r="V794" i="12"/>
  <c r="V795" i="12"/>
  <c r="V796" i="12"/>
  <c r="V797" i="12"/>
  <c r="V798" i="12"/>
  <c r="V799" i="12"/>
  <c r="V800" i="12"/>
  <c r="V801" i="12"/>
  <c r="V802" i="12"/>
  <c r="V803" i="12"/>
  <c r="V804" i="12"/>
  <c r="V805" i="12"/>
  <c r="V806" i="12"/>
  <c r="V807" i="12"/>
  <c r="V808" i="12"/>
  <c r="V809" i="12"/>
  <c r="V810" i="12"/>
  <c r="V811" i="12"/>
  <c r="V812" i="12"/>
  <c r="V813" i="12"/>
  <c r="V814" i="12"/>
  <c r="V815" i="12"/>
  <c r="V816" i="12"/>
  <c r="V817" i="12"/>
  <c r="V818" i="12"/>
  <c r="V819" i="12"/>
  <c r="V820" i="12"/>
  <c r="V821" i="12"/>
  <c r="V822" i="12"/>
  <c r="V823" i="12"/>
  <c r="V824" i="12"/>
  <c r="V825" i="12"/>
  <c r="V826" i="12"/>
  <c r="V827" i="12"/>
  <c r="V828" i="12"/>
  <c r="V829" i="12"/>
  <c r="V830" i="12"/>
  <c r="V831" i="12"/>
  <c r="V832" i="12"/>
  <c r="V833" i="12"/>
  <c r="V834" i="12"/>
  <c r="V835" i="12"/>
  <c r="V836" i="12"/>
  <c r="V837" i="12"/>
  <c r="V838" i="12"/>
  <c r="V839" i="12"/>
  <c r="V840" i="12"/>
  <c r="V841" i="12"/>
  <c r="V842" i="12"/>
  <c r="V843" i="12"/>
  <c r="V844" i="12"/>
  <c r="V845" i="12"/>
  <c r="V846" i="12"/>
  <c r="V847" i="12"/>
  <c r="V848" i="12"/>
  <c r="V849" i="12"/>
  <c r="V850" i="12"/>
  <c r="V851" i="12"/>
  <c r="V852" i="12"/>
  <c r="V853" i="12"/>
  <c r="V854" i="12"/>
  <c r="V855" i="12"/>
  <c r="V856" i="12"/>
  <c r="V857" i="12"/>
  <c r="V858" i="12"/>
  <c r="V859" i="12"/>
  <c r="V860" i="12"/>
  <c r="V861" i="12"/>
  <c r="V862" i="12"/>
  <c r="V863" i="12"/>
  <c r="Z456" i="1"/>
  <c r="U456" i="1"/>
  <c r="O456" i="1"/>
  <c r="B456" i="1"/>
  <c r="Z425" i="1"/>
  <c r="U425" i="1"/>
  <c r="O425" i="1"/>
  <c r="B425" i="1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N2005" i="12"/>
  <c r="O2005" i="12" s="1"/>
  <c r="S2005" i="12" s="1"/>
  <c r="N2006" i="12"/>
  <c r="O2006" i="12" s="1"/>
  <c r="S2006" i="12" s="1"/>
  <c r="N2007" i="12"/>
  <c r="O2007" i="12" s="1"/>
  <c r="S2007" i="12" s="1"/>
  <c r="N2008" i="12"/>
  <c r="O2008" i="12" s="1"/>
  <c r="S2008" i="12" s="1"/>
  <c r="N2009" i="12"/>
  <c r="O2009" i="12" s="1"/>
  <c r="S2009" i="12" s="1"/>
  <c r="N2010" i="12"/>
  <c r="O2010" i="12" s="1"/>
  <c r="S2010" i="12" s="1"/>
  <c r="N2011" i="12"/>
  <c r="O2011" i="12" s="1"/>
  <c r="S2011" i="12" s="1"/>
  <c r="N2012" i="12"/>
  <c r="O2012" i="12" s="1"/>
  <c r="S2012" i="12" s="1"/>
  <c r="N2013" i="12"/>
  <c r="O2013" i="12" s="1"/>
  <c r="S2013" i="12" s="1"/>
  <c r="N2014" i="12"/>
  <c r="O2014" i="12" s="1"/>
  <c r="S2014" i="12" s="1"/>
  <c r="N2015" i="12"/>
  <c r="O2015" i="12" s="1"/>
  <c r="S2015" i="12" s="1"/>
  <c r="N2016" i="12"/>
  <c r="O2016" i="12" s="1"/>
  <c r="S2016" i="12" s="1"/>
  <c r="N2017" i="12"/>
  <c r="O2017" i="12" s="1"/>
  <c r="S2017" i="12" s="1"/>
  <c r="N2018" i="12"/>
  <c r="O2018" i="12" s="1"/>
  <c r="S2018" i="12" s="1"/>
  <c r="N2019" i="12"/>
  <c r="O2019" i="12" s="1"/>
  <c r="S2019" i="12" s="1"/>
  <c r="N2020" i="12"/>
  <c r="O2020" i="12" s="1"/>
  <c r="S2020" i="12" s="1"/>
  <c r="N2021" i="12"/>
  <c r="O2021" i="12" s="1"/>
  <c r="S2021" i="12" s="1"/>
  <c r="N2022" i="12"/>
  <c r="O2022" i="12" s="1"/>
  <c r="S2022" i="12" s="1"/>
  <c r="N2023" i="12"/>
  <c r="O2023" i="12" s="1"/>
  <c r="S2023" i="12" s="1"/>
  <c r="N2024" i="12"/>
  <c r="O2024" i="12" s="1"/>
  <c r="S2024" i="12" s="1"/>
  <c r="N2025" i="12"/>
  <c r="O2025" i="12" s="1"/>
  <c r="S2025" i="12" s="1"/>
  <c r="N2026" i="12"/>
  <c r="O2026" i="12" s="1"/>
  <c r="S2026" i="12" s="1"/>
  <c r="N2027" i="12"/>
  <c r="O2027" i="12" s="1"/>
  <c r="S2027" i="12" s="1"/>
  <c r="N2028" i="12"/>
  <c r="O2028" i="12" s="1"/>
  <c r="S2028" i="12" s="1"/>
  <c r="N2029" i="12"/>
  <c r="O2029" i="12" s="1"/>
  <c r="S2029" i="12" s="1"/>
  <c r="N2030" i="12"/>
  <c r="O2030" i="12" s="1"/>
  <c r="S2030" i="12" s="1"/>
  <c r="N2031" i="12"/>
  <c r="O2031" i="12" s="1"/>
  <c r="S2031" i="12" s="1"/>
  <c r="N2032" i="12"/>
  <c r="O2032" i="12" s="1"/>
  <c r="S2032" i="12" s="1"/>
  <c r="N2033" i="12"/>
  <c r="O2033" i="12" s="1"/>
  <c r="S2033" i="12" s="1"/>
  <c r="N2034" i="12"/>
  <c r="O2034" i="12" s="1"/>
  <c r="S2034" i="12" s="1"/>
  <c r="N2035" i="12"/>
  <c r="O2035" i="12" s="1"/>
  <c r="S2035" i="12" s="1"/>
  <c r="N2036" i="12"/>
  <c r="O2036" i="12" s="1"/>
  <c r="S2036" i="12" s="1"/>
  <c r="N2037" i="12"/>
  <c r="O2037" i="12" s="1"/>
  <c r="S2037" i="12" s="1"/>
  <c r="N2038" i="12"/>
  <c r="O2038" i="12" s="1"/>
  <c r="S2038" i="12" s="1"/>
  <c r="N2039" i="12"/>
  <c r="O2039" i="12" s="1"/>
  <c r="S2039" i="12" s="1"/>
  <c r="N2040" i="12"/>
  <c r="O2040" i="12" s="1"/>
  <c r="S2040" i="12" s="1"/>
  <c r="N2041" i="12"/>
  <c r="O2041" i="12" s="1"/>
  <c r="S2041" i="12" s="1"/>
  <c r="N2042" i="12"/>
  <c r="O2042" i="12" s="1"/>
  <c r="S2042" i="12" s="1"/>
  <c r="N2043" i="12"/>
  <c r="O2043" i="12" s="1"/>
  <c r="S2043" i="12" s="1"/>
  <c r="N2044" i="12"/>
  <c r="O2044" i="12" s="1"/>
  <c r="S2044" i="12" s="1"/>
  <c r="N2045" i="12"/>
  <c r="O2045" i="12" s="1"/>
  <c r="S2045" i="12" s="1"/>
  <c r="N2046" i="12"/>
  <c r="O2046" i="12" s="1"/>
  <c r="S2046" i="12" s="1"/>
  <c r="N2047" i="12"/>
  <c r="O2047" i="12" s="1"/>
  <c r="S2047" i="12" s="1"/>
  <c r="N2048" i="12"/>
  <c r="O2048" i="12" s="1"/>
  <c r="S2048" i="12" s="1"/>
  <c r="N2049" i="12"/>
  <c r="O2049" i="12" s="1"/>
  <c r="S2049" i="12" s="1"/>
  <c r="N2050" i="12"/>
  <c r="O2050" i="12" s="1"/>
  <c r="S2050" i="12" s="1"/>
  <c r="N2051" i="12"/>
  <c r="O2051" i="12" s="1"/>
  <c r="S2051" i="12" s="1"/>
  <c r="N2052" i="12"/>
  <c r="O2052" i="12" s="1"/>
  <c r="S2052" i="12" s="1"/>
  <c r="N2053" i="12"/>
  <c r="O2053" i="12" s="1"/>
  <c r="S2053" i="12" s="1"/>
  <c r="N2054" i="12"/>
  <c r="O2054" i="12" s="1"/>
  <c r="S2054" i="12" s="1"/>
  <c r="N2055" i="12"/>
  <c r="O2055" i="12" s="1"/>
  <c r="S2055" i="12" s="1"/>
  <c r="N2056" i="12"/>
  <c r="O2056" i="12" s="1"/>
  <c r="S2056" i="12" s="1"/>
  <c r="N2057" i="12"/>
  <c r="O2057" i="12" s="1"/>
  <c r="S2057" i="12" s="1"/>
  <c r="N2058" i="12"/>
  <c r="O2058" i="12" s="1"/>
  <c r="S2058" i="12" s="1"/>
  <c r="N2059" i="12"/>
  <c r="O2059" i="12" s="1"/>
  <c r="S2059" i="12" s="1"/>
  <c r="N2060" i="12"/>
  <c r="O2060" i="12" s="1"/>
  <c r="S2060" i="12" s="1"/>
  <c r="N2061" i="12"/>
  <c r="O2061" i="12" s="1"/>
  <c r="S2061" i="12" s="1"/>
  <c r="N2062" i="12"/>
  <c r="O2062" i="12" s="1"/>
  <c r="S2062" i="12" s="1"/>
  <c r="N2063" i="12"/>
  <c r="O2063" i="12" s="1"/>
  <c r="S2063" i="12" s="1"/>
  <c r="N2064" i="12"/>
  <c r="O2064" i="12" s="1"/>
  <c r="S2064" i="12" s="1"/>
  <c r="N2065" i="12"/>
  <c r="O2065" i="12" s="1"/>
  <c r="S2065" i="12" s="1"/>
  <c r="N2066" i="12"/>
  <c r="O2066" i="12" s="1"/>
  <c r="S2066" i="12" s="1"/>
  <c r="S2067" i="12"/>
  <c r="S2068" i="12"/>
  <c r="S2069" i="12"/>
  <c r="S2070" i="12"/>
  <c r="S2071" i="12"/>
  <c r="S2072" i="12"/>
  <c r="S2073" i="12"/>
  <c r="S2074" i="12"/>
  <c r="N2004" i="12"/>
  <c r="O2004" i="12" s="1"/>
  <c r="S2004" i="12" s="1"/>
  <c r="M1818" i="13" l="1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Z357" i="1"/>
  <c r="U357" i="1"/>
  <c r="O357" i="1"/>
  <c r="B357" i="1"/>
  <c r="Z356" i="1"/>
  <c r="U356" i="1"/>
  <c r="O356" i="1"/>
  <c r="B356" i="1"/>
  <c r="M1816" i="13"/>
  <c r="M1817" i="13"/>
  <c r="B2" i="14" l="1"/>
  <c r="A2" i="14"/>
  <c r="S2" i="1" l="1"/>
  <c r="Z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53" i="1"/>
  <c r="U54" i="1"/>
  <c r="U55" i="1"/>
  <c r="U56" i="1"/>
  <c r="U57" i="1"/>
  <c r="U5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9" i="1"/>
  <c r="U10" i="1"/>
  <c r="U11" i="1"/>
  <c r="U12" i="1"/>
  <c r="U13" i="1"/>
  <c r="U14" i="1"/>
  <c r="U15" i="1"/>
  <c r="U16" i="1"/>
  <c r="U118" i="1"/>
  <c r="U119" i="1"/>
  <c r="U120" i="1"/>
  <c r="U121" i="1"/>
  <c r="U122" i="1"/>
  <c r="U123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140" i="1"/>
  <c r="U141" i="1"/>
  <c r="U142" i="1"/>
  <c r="U143" i="1"/>
  <c r="U234" i="1"/>
  <c r="U235" i="1"/>
  <c r="U236" i="1"/>
  <c r="U237" i="1"/>
  <c r="U238" i="1"/>
  <c r="U239" i="1"/>
  <c r="U228" i="1"/>
  <c r="U229" i="1"/>
  <c r="U230" i="1"/>
  <c r="U231" i="1"/>
  <c r="U232" i="1"/>
  <c r="U233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111" i="1"/>
  <c r="U112" i="1"/>
  <c r="U113" i="1"/>
  <c r="U114" i="1"/>
  <c r="U115" i="1"/>
  <c r="U116" i="1"/>
  <c r="U117" i="1"/>
  <c r="U104" i="1"/>
  <c r="U105" i="1"/>
  <c r="U106" i="1"/>
  <c r="U107" i="1"/>
  <c r="U108" i="1"/>
  <c r="U109" i="1"/>
  <c r="U110" i="1"/>
  <c r="U132" i="1"/>
  <c r="U133" i="1"/>
  <c r="U134" i="1"/>
  <c r="U135" i="1"/>
  <c r="U136" i="1"/>
  <c r="U137" i="1"/>
  <c r="U138" i="1"/>
  <c r="U139" i="1"/>
  <c r="U124" i="1"/>
  <c r="U125" i="1"/>
  <c r="U126" i="1"/>
  <c r="U127" i="1"/>
  <c r="U128" i="1"/>
  <c r="U129" i="1"/>
  <c r="U130" i="1"/>
  <c r="U131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246" i="1"/>
  <c r="U247" i="1"/>
  <c r="U248" i="1"/>
  <c r="U249" i="1"/>
  <c r="U250" i="1"/>
  <c r="U251" i="1"/>
  <c r="U240" i="1"/>
  <c r="U241" i="1"/>
  <c r="U242" i="1"/>
  <c r="U243" i="1"/>
  <c r="U244" i="1"/>
  <c r="U245" i="1"/>
  <c r="U258" i="1"/>
  <c r="U259" i="1"/>
  <c r="U260" i="1"/>
  <c r="U261" i="1"/>
  <c r="U262" i="1"/>
  <c r="U263" i="1"/>
  <c r="U252" i="1"/>
  <c r="U253" i="1"/>
  <c r="U254" i="1"/>
  <c r="U255" i="1"/>
  <c r="U256" i="1"/>
  <c r="U257" i="1"/>
  <c r="U264" i="1"/>
  <c r="U289" i="1"/>
  <c r="U290" i="1"/>
  <c r="U291" i="1"/>
  <c r="U292" i="1"/>
  <c r="U293" i="1"/>
  <c r="U287" i="1"/>
  <c r="U288" i="1"/>
  <c r="U297" i="1"/>
  <c r="U298" i="1"/>
  <c r="U299" i="1"/>
  <c r="U294" i="1"/>
  <c r="U295" i="1"/>
  <c r="U296" i="1"/>
  <c r="U300" i="1"/>
  <c r="U301" i="1"/>
  <c r="U302" i="1"/>
  <c r="U303" i="1"/>
  <c r="U304" i="1"/>
  <c r="U305" i="1"/>
  <c r="U306" i="1"/>
  <c r="U307" i="1"/>
  <c r="U311" i="1"/>
  <c r="U312" i="1"/>
  <c r="U31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2" i="1"/>
  <c r="U343" i="1"/>
  <c r="U340" i="1"/>
  <c r="U341" i="1"/>
  <c r="U347" i="1"/>
  <c r="U348" i="1"/>
  <c r="U349" i="1"/>
  <c r="U344" i="1"/>
  <c r="U345" i="1"/>
  <c r="U346" i="1"/>
  <c r="U353" i="1"/>
  <c r="U354" i="1"/>
  <c r="U355" i="1"/>
  <c r="U350" i="1"/>
  <c r="U351" i="1"/>
  <c r="U352" i="1"/>
  <c r="U322" i="1"/>
  <c r="U323" i="1"/>
  <c r="U318" i="1"/>
  <c r="U319" i="1"/>
  <c r="U320" i="1"/>
  <c r="U321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4" i="1"/>
  <c r="U285" i="1"/>
  <c r="U286" i="1"/>
  <c r="U317" i="1"/>
  <c r="U315" i="1"/>
  <c r="U281" i="1"/>
  <c r="U282" i="1"/>
  <c r="U283" i="1"/>
  <c r="U314" i="1"/>
  <c r="U316" i="1"/>
  <c r="U308" i="1"/>
  <c r="U309" i="1"/>
  <c r="U310" i="1"/>
  <c r="U465" i="1"/>
  <c r="U466" i="1"/>
  <c r="U467" i="1"/>
  <c r="U412" i="1"/>
  <c r="U413" i="1"/>
  <c r="U414" i="1"/>
  <c r="U415" i="1"/>
  <c r="U416" i="1"/>
  <c r="U418" i="1"/>
  <c r="U417" i="1"/>
  <c r="U419" i="1"/>
  <c r="U420" i="1"/>
  <c r="U421" i="1"/>
  <c r="U422" i="1"/>
  <c r="U423" i="1"/>
  <c r="U380" i="1"/>
  <c r="U370" i="1"/>
  <c r="U371" i="1"/>
  <c r="U372" i="1"/>
  <c r="U373" i="1"/>
  <c r="U374" i="1"/>
  <c r="U375" i="1"/>
  <c r="U376" i="1"/>
  <c r="U377" i="1"/>
  <c r="U378" i="1"/>
  <c r="U379" i="1"/>
  <c r="U391" i="1"/>
  <c r="U381" i="1"/>
  <c r="U382" i="1"/>
  <c r="U383" i="1"/>
  <c r="U384" i="1"/>
  <c r="U385" i="1"/>
  <c r="U386" i="1"/>
  <c r="U387" i="1"/>
  <c r="U388" i="1"/>
  <c r="U389" i="1"/>
  <c r="U390" i="1"/>
  <c r="U434" i="1"/>
  <c r="U436" i="1"/>
  <c r="U437" i="1"/>
  <c r="U438" i="1"/>
  <c r="U439" i="1"/>
  <c r="U440" i="1"/>
  <c r="U441" i="1"/>
  <c r="U443" i="1"/>
  <c r="U445" i="1"/>
  <c r="U447" i="1"/>
  <c r="U448" i="1"/>
  <c r="U449" i="1"/>
  <c r="U450" i="1"/>
  <c r="U451" i="1"/>
  <c r="U452" i="1"/>
  <c r="U454" i="1"/>
  <c r="U444" i="1"/>
  <c r="U455" i="1"/>
  <c r="U369" i="1"/>
  <c r="U358" i="1"/>
  <c r="U359" i="1"/>
  <c r="U360" i="1"/>
  <c r="U361" i="1"/>
  <c r="U362" i="1"/>
  <c r="U363" i="1"/>
  <c r="U364" i="1"/>
  <c r="U365" i="1"/>
  <c r="U366" i="1"/>
  <c r="U367" i="1"/>
  <c r="U368" i="1"/>
  <c r="U403" i="1"/>
  <c r="U392" i="1"/>
  <c r="U393" i="1"/>
  <c r="U394" i="1"/>
  <c r="U395" i="1"/>
  <c r="U396" i="1"/>
  <c r="U397" i="1"/>
  <c r="U398" i="1"/>
  <c r="U399" i="1"/>
  <c r="U400" i="1"/>
  <c r="U401" i="1"/>
  <c r="U402" i="1"/>
  <c r="U433" i="1"/>
  <c r="U432" i="1"/>
  <c r="U426" i="1"/>
  <c r="U427" i="1"/>
  <c r="U428" i="1"/>
  <c r="U429" i="1"/>
  <c r="U430" i="1"/>
  <c r="U431" i="1"/>
  <c r="U464" i="1"/>
  <c r="U463" i="1"/>
  <c r="U457" i="1"/>
  <c r="U458" i="1"/>
  <c r="U459" i="1"/>
  <c r="U460" i="1"/>
  <c r="U461" i="1"/>
  <c r="U462" i="1"/>
  <c r="U442" i="1"/>
  <c r="U453" i="1"/>
  <c r="U424" i="1"/>
  <c r="U435" i="1"/>
  <c r="U446" i="1"/>
  <c r="U404" i="1"/>
  <c r="U405" i="1"/>
  <c r="U406" i="1"/>
  <c r="U407" i="1"/>
  <c r="U408" i="1"/>
  <c r="U409" i="1"/>
  <c r="U410" i="1"/>
  <c r="U411" i="1"/>
  <c r="U471" i="1"/>
  <c r="U472" i="1"/>
  <c r="U473" i="1"/>
  <c r="U474" i="1"/>
  <c r="U468" i="1"/>
  <c r="U469" i="1"/>
  <c r="U470" i="1"/>
  <c r="U475" i="1"/>
  <c r="U476" i="1"/>
  <c r="U477" i="1"/>
  <c r="U478" i="1"/>
  <c r="U479" i="1"/>
  <c r="U485" i="1"/>
  <c r="U486" i="1"/>
  <c r="U487" i="1"/>
  <c r="U488" i="1"/>
  <c r="U489" i="1"/>
  <c r="U480" i="1"/>
  <c r="U481" i="1"/>
  <c r="U482" i="1"/>
  <c r="U483" i="1"/>
  <c r="U484" i="1"/>
  <c r="U490" i="1"/>
  <c r="U491" i="1"/>
  <c r="U492" i="1"/>
  <c r="U493" i="1"/>
  <c r="U494" i="1"/>
  <c r="U497" i="1"/>
  <c r="U498" i="1"/>
  <c r="U495" i="1"/>
  <c r="U496" i="1"/>
  <c r="U806" i="1"/>
  <c r="U807" i="1"/>
  <c r="U808" i="1"/>
  <c r="U809" i="1"/>
  <c r="U822" i="1"/>
  <c r="U823" i="1"/>
  <c r="U824" i="1"/>
  <c r="U825" i="1"/>
  <c r="U814" i="1"/>
  <c r="U815" i="1"/>
  <c r="U816" i="1"/>
  <c r="U817" i="1"/>
  <c r="U818" i="1"/>
  <c r="U819" i="1"/>
  <c r="U820" i="1"/>
  <c r="U821" i="1"/>
  <c r="U830" i="1"/>
  <c r="U831" i="1"/>
  <c r="U832" i="1"/>
  <c r="U833" i="1"/>
  <c r="U834" i="1"/>
  <c r="U835" i="1"/>
  <c r="U836" i="1"/>
  <c r="U837" i="1"/>
  <c r="U499" i="1"/>
  <c r="U500" i="1"/>
  <c r="U501" i="1"/>
  <c r="U502" i="1"/>
  <c r="U503" i="1"/>
  <c r="U504" i="1"/>
  <c r="U505" i="1"/>
  <c r="U506" i="1"/>
  <c r="U663" i="1"/>
  <c r="U664" i="1"/>
  <c r="U665" i="1"/>
  <c r="U666" i="1"/>
  <c r="U667" i="1"/>
  <c r="U668" i="1"/>
  <c r="U669" i="1"/>
  <c r="U670" i="1"/>
  <c r="U515" i="1"/>
  <c r="U516" i="1"/>
  <c r="U517" i="1"/>
  <c r="U518" i="1"/>
  <c r="U519" i="1"/>
  <c r="U520" i="1"/>
  <c r="U521" i="1"/>
  <c r="U522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711" i="1"/>
  <c r="U712" i="1"/>
  <c r="U713" i="1"/>
  <c r="U714" i="1"/>
  <c r="U715" i="1"/>
  <c r="U716" i="1"/>
  <c r="U717" i="1"/>
  <c r="U718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719" i="1"/>
  <c r="U720" i="1"/>
  <c r="U721" i="1"/>
  <c r="U722" i="1"/>
  <c r="U723" i="1"/>
  <c r="U724" i="1"/>
  <c r="U725" i="1"/>
  <c r="U726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523" i="1"/>
  <c r="U524" i="1"/>
  <c r="U525" i="1"/>
  <c r="U526" i="1"/>
  <c r="U675" i="1"/>
  <c r="U676" i="1"/>
  <c r="U677" i="1"/>
  <c r="U678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559" i="1"/>
  <c r="U560" i="1"/>
  <c r="U561" i="1"/>
  <c r="U562" i="1"/>
  <c r="U707" i="1"/>
  <c r="U708" i="1"/>
  <c r="U709" i="1"/>
  <c r="U710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79" i="1"/>
  <c r="U780" i="1"/>
  <c r="U781" i="1"/>
  <c r="U782" i="1"/>
  <c r="U783" i="1"/>
  <c r="U784" i="1"/>
  <c r="U785" i="1"/>
  <c r="U786" i="1"/>
  <c r="U799" i="1"/>
  <c r="U800" i="1"/>
  <c r="U801" i="1"/>
  <c r="U802" i="1"/>
  <c r="U810" i="1"/>
  <c r="U811" i="1"/>
  <c r="U812" i="1"/>
  <c r="U813" i="1"/>
  <c r="U826" i="1"/>
  <c r="U827" i="1"/>
  <c r="U828" i="1"/>
  <c r="U829" i="1"/>
  <c r="U803" i="1"/>
  <c r="U804" i="1"/>
  <c r="U805" i="1"/>
  <c r="U563" i="1"/>
  <c r="U564" i="1"/>
  <c r="U565" i="1"/>
  <c r="U566" i="1"/>
  <c r="U567" i="1"/>
  <c r="U568" i="1"/>
  <c r="U569" i="1"/>
  <c r="U570" i="1"/>
  <c r="U507" i="1"/>
  <c r="U508" i="1"/>
  <c r="U509" i="1"/>
  <c r="U510" i="1"/>
  <c r="U511" i="1"/>
  <c r="U512" i="1"/>
  <c r="U513" i="1"/>
  <c r="U514" i="1"/>
  <c r="U671" i="1"/>
  <c r="U672" i="1"/>
  <c r="U673" i="1"/>
  <c r="U674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699" i="1"/>
  <c r="U700" i="1"/>
  <c r="U701" i="1"/>
  <c r="U702" i="1"/>
  <c r="U703" i="1"/>
  <c r="U704" i="1"/>
  <c r="U705" i="1"/>
  <c r="U706" i="1"/>
  <c r="U527" i="1"/>
  <c r="U528" i="1"/>
  <c r="U529" i="1"/>
  <c r="U530" i="1"/>
  <c r="U531" i="1"/>
  <c r="U532" i="1"/>
  <c r="U533" i="1"/>
  <c r="U534" i="1"/>
  <c r="U679" i="1"/>
  <c r="U680" i="1"/>
  <c r="U681" i="1"/>
  <c r="U682" i="1"/>
  <c r="U683" i="1"/>
  <c r="U684" i="1"/>
  <c r="U685" i="1"/>
  <c r="U686" i="1"/>
  <c r="U838" i="1"/>
  <c r="U839" i="1"/>
  <c r="U840" i="1"/>
  <c r="U841" i="1"/>
  <c r="U866" i="1"/>
  <c r="U867" i="1"/>
  <c r="U868" i="1"/>
  <c r="U869" i="1"/>
  <c r="U763" i="1"/>
  <c r="U764" i="1"/>
  <c r="U765" i="1"/>
  <c r="U766" i="1"/>
  <c r="U842" i="1"/>
  <c r="U843" i="1"/>
  <c r="U844" i="1"/>
  <c r="U845" i="1"/>
  <c r="U870" i="1"/>
  <c r="U871" i="1"/>
  <c r="U872" i="1"/>
  <c r="U873" i="1"/>
  <c r="U886" i="1"/>
  <c r="U858" i="1"/>
  <c r="U859" i="1"/>
  <c r="U860" i="1"/>
  <c r="U861" i="1"/>
  <c r="U862" i="1"/>
  <c r="U863" i="1"/>
  <c r="U864" i="1"/>
  <c r="U865" i="1"/>
  <c r="U882" i="1"/>
  <c r="U883" i="1"/>
  <c r="U884" i="1"/>
  <c r="U88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74" i="1"/>
  <c r="U875" i="1"/>
  <c r="U876" i="1"/>
  <c r="U877" i="1"/>
  <c r="U878" i="1"/>
  <c r="U879" i="1"/>
  <c r="U880" i="1"/>
  <c r="U881" i="1"/>
  <c r="U887" i="1"/>
  <c r="U888" i="1"/>
  <c r="U890" i="1"/>
  <c r="U889" i="1"/>
  <c r="U59" i="1"/>
  <c r="Z59" i="1" l="1"/>
  <c r="AC5" i="1"/>
  <c r="AB5" i="1"/>
  <c r="Z5" i="1"/>
  <c r="Y5" i="1"/>
  <c r="Z538" i="1"/>
  <c r="Z539" i="1"/>
  <c r="Z540" i="1"/>
  <c r="Z541" i="1"/>
  <c r="Z542" i="1"/>
  <c r="Z543" i="1"/>
  <c r="Z544" i="1"/>
  <c r="Z545" i="1"/>
  <c r="Z54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559" i="1"/>
  <c r="Z560" i="1"/>
  <c r="Z561" i="1"/>
  <c r="Z562" i="1"/>
  <c r="Z707" i="1"/>
  <c r="Z708" i="1"/>
  <c r="Z709" i="1"/>
  <c r="Z710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79" i="1"/>
  <c r="Z780" i="1"/>
  <c r="Z781" i="1"/>
  <c r="Z782" i="1"/>
  <c r="Z783" i="1"/>
  <c r="Z784" i="1"/>
  <c r="Z785" i="1"/>
  <c r="Z786" i="1"/>
  <c r="Z799" i="1"/>
  <c r="Z800" i="1"/>
  <c r="Z801" i="1"/>
  <c r="Z802" i="1"/>
  <c r="Z810" i="1"/>
  <c r="Z811" i="1"/>
  <c r="Z812" i="1"/>
  <c r="Z813" i="1"/>
  <c r="Z826" i="1"/>
  <c r="Z827" i="1"/>
  <c r="Z828" i="1"/>
  <c r="Z829" i="1"/>
  <c r="Z803" i="1"/>
  <c r="Z804" i="1"/>
  <c r="Z805" i="1"/>
  <c r="Z563" i="1"/>
  <c r="Z564" i="1"/>
  <c r="Z565" i="1"/>
  <c r="Z566" i="1"/>
  <c r="Z567" i="1"/>
  <c r="Z568" i="1"/>
  <c r="Z569" i="1"/>
  <c r="Z570" i="1"/>
  <c r="Z507" i="1"/>
  <c r="Z508" i="1"/>
  <c r="Z509" i="1"/>
  <c r="Z510" i="1"/>
  <c r="Z511" i="1"/>
  <c r="Z512" i="1"/>
  <c r="Z513" i="1"/>
  <c r="Z514" i="1"/>
  <c r="Z671" i="1"/>
  <c r="Z672" i="1"/>
  <c r="Z673" i="1"/>
  <c r="Z674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699" i="1"/>
  <c r="Z700" i="1"/>
  <c r="Z701" i="1"/>
  <c r="Z702" i="1"/>
  <c r="Z703" i="1"/>
  <c r="Z704" i="1"/>
  <c r="Z705" i="1"/>
  <c r="Z706" i="1"/>
  <c r="Z527" i="1"/>
  <c r="Z528" i="1"/>
  <c r="Z529" i="1"/>
  <c r="Z530" i="1"/>
  <c r="Z531" i="1"/>
  <c r="Z532" i="1"/>
  <c r="Z533" i="1"/>
  <c r="Z534" i="1"/>
  <c r="Z679" i="1"/>
  <c r="Z680" i="1"/>
  <c r="Z681" i="1"/>
  <c r="Z682" i="1"/>
  <c r="Z683" i="1"/>
  <c r="Z684" i="1"/>
  <c r="Z685" i="1"/>
  <c r="Z686" i="1"/>
  <c r="Z838" i="1"/>
  <c r="Z839" i="1"/>
  <c r="Z840" i="1"/>
  <c r="Z841" i="1"/>
  <c r="Z866" i="1"/>
  <c r="Z867" i="1"/>
  <c r="Z868" i="1"/>
  <c r="Z869" i="1"/>
  <c r="Z763" i="1"/>
  <c r="Z764" i="1"/>
  <c r="Z765" i="1"/>
  <c r="Z766" i="1"/>
  <c r="Z842" i="1"/>
  <c r="Z843" i="1"/>
  <c r="Z844" i="1"/>
  <c r="Z845" i="1"/>
  <c r="Z870" i="1"/>
  <c r="Z871" i="1"/>
  <c r="Z872" i="1"/>
  <c r="Z873" i="1"/>
  <c r="Z471" i="1"/>
  <c r="Z472" i="1"/>
  <c r="Z473" i="1"/>
  <c r="Z474" i="1"/>
  <c r="Z468" i="1"/>
  <c r="Z469" i="1"/>
  <c r="Z470" i="1"/>
  <c r="Z475" i="1"/>
  <c r="Z476" i="1"/>
  <c r="Z477" i="1"/>
  <c r="Z478" i="1"/>
  <c r="Z479" i="1"/>
  <c r="Z485" i="1"/>
  <c r="Z486" i="1"/>
  <c r="Z487" i="1"/>
  <c r="Z488" i="1"/>
  <c r="Z489" i="1"/>
  <c r="Z480" i="1"/>
  <c r="Z481" i="1"/>
  <c r="Z482" i="1"/>
  <c r="Z483" i="1"/>
  <c r="Z484" i="1"/>
  <c r="Z490" i="1"/>
  <c r="Z491" i="1"/>
  <c r="Z492" i="1"/>
  <c r="Z493" i="1"/>
  <c r="Z494" i="1"/>
  <c r="Z497" i="1"/>
  <c r="Z498" i="1"/>
  <c r="Z495" i="1"/>
  <c r="Z496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53" i="1"/>
  <c r="Z54" i="1"/>
  <c r="Z55" i="1"/>
  <c r="Z56" i="1"/>
  <c r="Z57" i="1"/>
  <c r="Z5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10" i="1"/>
  <c r="Z11" i="1"/>
  <c r="Z12" i="1"/>
  <c r="Z13" i="1"/>
  <c r="Z14" i="1"/>
  <c r="Z15" i="1"/>
  <c r="Z16" i="1"/>
  <c r="Z118" i="1"/>
  <c r="Z119" i="1"/>
  <c r="Z120" i="1"/>
  <c r="Z121" i="1"/>
  <c r="Z122" i="1"/>
  <c r="Z123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140" i="1"/>
  <c r="Z141" i="1"/>
  <c r="Z142" i="1"/>
  <c r="Z143" i="1"/>
  <c r="Z234" i="1"/>
  <c r="Z235" i="1"/>
  <c r="Z236" i="1"/>
  <c r="Z237" i="1"/>
  <c r="Z238" i="1"/>
  <c r="Z239" i="1"/>
  <c r="Z228" i="1"/>
  <c r="Z229" i="1"/>
  <c r="Z230" i="1"/>
  <c r="Z231" i="1"/>
  <c r="Z232" i="1"/>
  <c r="Z233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111" i="1"/>
  <c r="Z112" i="1"/>
  <c r="Z113" i="1"/>
  <c r="Z114" i="1"/>
  <c r="Z115" i="1"/>
  <c r="Z116" i="1"/>
  <c r="Z117" i="1"/>
  <c r="Z104" i="1"/>
  <c r="Z105" i="1"/>
  <c r="Z106" i="1"/>
  <c r="Z107" i="1"/>
  <c r="Z108" i="1"/>
  <c r="Z109" i="1"/>
  <c r="Z110" i="1"/>
  <c r="Z132" i="1"/>
  <c r="Z133" i="1"/>
  <c r="Z134" i="1"/>
  <c r="Z135" i="1"/>
  <c r="Z136" i="1"/>
  <c r="Z137" i="1"/>
  <c r="Z138" i="1"/>
  <c r="Z139" i="1"/>
  <c r="Z124" i="1"/>
  <c r="Z125" i="1"/>
  <c r="Z126" i="1"/>
  <c r="Z127" i="1"/>
  <c r="Z128" i="1"/>
  <c r="Z129" i="1"/>
  <c r="Z130" i="1"/>
  <c r="Z131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246" i="1"/>
  <c r="Z247" i="1"/>
  <c r="Z248" i="1"/>
  <c r="Z249" i="1"/>
  <c r="Z250" i="1"/>
  <c r="Z251" i="1"/>
  <c r="Z240" i="1"/>
  <c r="Z241" i="1"/>
  <c r="Z242" i="1"/>
  <c r="Z243" i="1"/>
  <c r="Z244" i="1"/>
  <c r="Z245" i="1"/>
  <c r="Z258" i="1"/>
  <c r="Z259" i="1"/>
  <c r="Z260" i="1"/>
  <c r="Z261" i="1"/>
  <c r="Z262" i="1"/>
  <c r="Z263" i="1"/>
  <c r="Z252" i="1"/>
  <c r="Z253" i="1"/>
  <c r="Z254" i="1"/>
  <c r="Z255" i="1"/>
  <c r="Z256" i="1"/>
  <c r="Z257" i="1"/>
  <c r="Z465" i="1"/>
  <c r="Z466" i="1"/>
  <c r="Z467" i="1"/>
  <c r="Z412" i="1"/>
  <c r="Z413" i="1"/>
  <c r="Z414" i="1"/>
  <c r="Z415" i="1"/>
  <c r="Z416" i="1"/>
  <c r="Z418" i="1"/>
  <c r="Z417" i="1"/>
  <c r="Z419" i="1"/>
  <c r="Z420" i="1"/>
  <c r="Z421" i="1"/>
  <c r="Z422" i="1"/>
  <c r="Z423" i="1"/>
  <c r="Z380" i="1"/>
  <c r="Z370" i="1"/>
  <c r="Z371" i="1"/>
  <c r="Z372" i="1"/>
  <c r="Z373" i="1"/>
  <c r="Z374" i="1"/>
  <c r="Z375" i="1"/>
  <c r="Z376" i="1"/>
  <c r="Z377" i="1"/>
  <c r="Z378" i="1"/>
  <c r="Z379" i="1"/>
  <c r="Z391" i="1"/>
  <c r="Z381" i="1"/>
  <c r="Z382" i="1"/>
  <c r="Z383" i="1"/>
  <c r="Z384" i="1"/>
  <c r="Z385" i="1"/>
  <c r="Z386" i="1"/>
  <c r="Z387" i="1"/>
  <c r="Z388" i="1"/>
  <c r="Z389" i="1"/>
  <c r="Z390" i="1"/>
  <c r="Z434" i="1"/>
  <c r="Z436" i="1"/>
  <c r="Z437" i="1"/>
  <c r="Z438" i="1"/>
  <c r="Z439" i="1"/>
  <c r="Z440" i="1"/>
  <c r="Z441" i="1"/>
  <c r="Z443" i="1"/>
  <c r="Z445" i="1"/>
  <c r="Z447" i="1"/>
  <c r="Z448" i="1"/>
  <c r="Z449" i="1"/>
  <c r="Z450" i="1"/>
  <c r="Z451" i="1"/>
  <c r="Z452" i="1"/>
  <c r="Z454" i="1"/>
  <c r="Z444" i="1"/>
  <c r="Z455" i="1"/>
  <c r="Z369" i="1"/>
  <c r="Z358" i="1"/>
  <c r="Z359" i="1"/>
  <c r="Z360" i="1"/>
  <c r="Z361" i="1"/>
  <c r="Z362" i="1"/>
  <c r="Z363" i="1"/>
  <c r="Z364" i="1"/>
  <c r="Z365" i="1"/>
  <c r="Z366" i="1"/>
  <c r="Z367" i="1"/>
  <c r="Z368" i="1"/>
  <c r="Z403" i="1"/>
  <c r="Z392" i="1"/>
  <c r="Z393" i="1"/>
  <c r="Z394" i="1"/>
  <c r="Z395" i="1"/>
  <c r="Z396" i="1"/>
  <c r="Z397" i="1"/>
  <c r="Z398" i="1"/>
  <c r="Z399" i="1"/>
  <c r="Z400" i="1"/>
  <c r="Z401" i="1"/>
  <c r="Z402" i="1"/>
  <c r="Z433" i="1"/>
  <c r="Z432" i="1"/>
  <c r="Z426" i="1"/>
  <c r="Z427" i="1"/>
  <c r="Z428" i="1"/>
  <c r="Z429" i="1"/>
  <c r="Z430" i="1"/>
  <c r="Z431" i="1"/>
  <c r="Z464" i="1"/>
  <c r="Z463" i="1"/>
  <c r="Z457" i="1"/>
  <c r="Z458" i="1"/>
  <c r="Z459" i="1"/>
  <c r="Z460" i="1"/>
  <c r="Z461" i="1"/>
  <c r="Z462" i="1"/>
  <c r="Z442" i="1"/>
  <c r="Z453" i="1"/>
  <c r="Z424" i="1"/>
  <c r="B690" i="1"/>
  <c r="O690" i="1"/>
  <c r="B691" i="1"/>
  <c r="O691" i="1"/>
  <c r="B692" i="1"/>
  <c r="O692" i="1"/>
  <c r="B693" i="1"/>
  <c r="O693" i="1"/>
  <c r="B694" i="1"/>
  <c r="O694" i="1"/>
  <c r="B695" i="1"/>
  <c r="O695" i="1"/>
  <c r="B696" i="1"/>
  <c r="O696" i="1"/>
  <c r="B697" i="1"/>
  <c r="O697" i="1"/>
  <c r="B698" i="1"/>
  <c r="O698" i="1"/>
  <c r="B559" i="1"/>
  <c r="O559" i="1"/>
  <c r="B560" i="1"/>
  <c r="O560" i="1"/>
  <c r="B561" i="1"/>
  <c r="O561" i="1"/>
  <c r="B562" i="1"/>
  <c r="O562" i="1"/>
  <c r="B707" i="1"/>
  <c r="O707" i="1"/>
  <c r="B708" i="1"/>
  <c r="O708" i="1"/>
  <c r="B709" i="1"/>
  <c r="O709" i="1"/>
  <c r="B710" i="1"/>
  <c r="O710" i="1"/>
  <c r="B635" i="1"/>
  <c r="O635" i="1"/>
  <c r="B636" i="1"/>
  <c r="O636" i="1"/>
  <c r="B637" i="1"/>
  <c r="O637" i="1"/>
  <c r="B638" i="1"/>
  <c r="O638" i="1"/>
  <c r="B639" i="1"/>
  <c r="O639" i="1"/>
  <c r="B640" i="1"/>
  <c r="O640" i="1"/>
  <c r="B641" i="1"/>
  <c r="O641" i="1"/>
  <c r="B642" i="1"/>
  <c r="O642" i="1"/>
  <c r="B643" i="1"/>
  <c r="O643" i="1"/>
  <c r="B644" i="1"/>
  <c r="O644" i="1"/>
  <c r="B645" i="1"/>
  <c r="O645" i="1"/>
  <c r="B646" i="1"/>
  <c r="O646" i="1"/>
  <c r="B751" i="1"/>
  <c r="O751" i="1"/>
  <c r="B752" i="1"/>
  <c r="O752" i="1"/>
  <c r="B753" i="1"/>
  <c r="O753" i="1"/>
  <c r="B754" i="1"/>
  <c r="O754" i="1"/>
  <c r="B755" i="1"/>
  <c r="O755" i="1"/>
  <c r="B756" i="1"/>
  <c r="O756" i="1"/>
  <c r="B757" i="1"/>
  <c r="O757" i="1"/>
  <c r="B758" i="1"/>
  <c r="O758" i="1"/>
  <c r="B759" i="1"/>
  <c r="O759" i="1"/>
  <c r="B760" i="1"/>
  <c r="O760" i="1"/>
  <c r="B761" i="1"/>
  <c r="O761" i="1"/>
  <c r="B762" i="1"/>
  <c r="O762" i="1"/>
  <c r="B623" i="1"/>
  <c r="O623" i="1"/>
  <c r="B624" i="1"/>
  <c r="O624" i="1"/>
  <c r="B625" i="1"/>
  <c r="O625" i="1"/>
  <c r="B626" i="1"/>
  <c r="O626" i="1"/>
  <c r="B627" i="1"/>
  <c r="O627" i="1"/>
  <c r="B628" i="1"/>
  <c r="O628" i="1"/>
  <c r="B629" i="1"/>
  <c r="O629" i="1"/>
  <c r="B630" i="1"/>
  <c r="O630" i="1"/>
  <c r="B631" i="1"/>
  <c r="O631" i="1"/>
  <c r="B632" i="1"/>
  <c r="O632" i="1"/>
  <c r="B633" i="1"/>
  <c r="O633" i="1"/>
  <c r="B634" i="1"/>
  <c r="O634" i="1"/>
  <c r="B739" i="1"/>
  <c r="O739" i="1"/>
  <c r="B740" i="1"/>
  <c r="O740" i="1"/>
  <c r="B741" i="1"/>
  <c r="O741" i="1"/>
  <c r="B742" i="1"/>
  <c r="O742" i="1"/>
  <c r="B743" i="1"/>
  <c r="O743" i="1"/>
  <c r="B744" i="1"/>
  <c r="O744" i="1"/>
  <c r="B745" i="1"/>
  <c r="O745" i="1"/>
  <c r="B746" i="1"/>
  <c r="O746" i="1"/>
  <c r="B747" i="1"/>
  <c r="O747" i="1"/>
  <c r="B748" i="1"/>
  <c r="O748" i="1"/>
  <c r="B749" i="1"/>
  <c r="O749" i="1"/>
  <c r="B750" i="1"/>
  <c r="O750" i="1"/>
  <c r="B647" i="1"/>
  <c r="O647" i="1"/>
  <c r="B648" i="1"/>
  <c r="O648" i="1"/>
  <c r="B649" i="1"/>
  <c r="O649" i="1"/>
  <c r="B650" i="1"/>
  <c r="O650" i="1"/>
  <c r="B651" i="1"/>
  <c r="O651" i="1"/>
  <c r="B652" i="1"/>
  <c r="O652" i="1"/>
  <c r="B653" i="1"/>
  <c r="O653" i="1"/>
  <c r="B654" i="1"/>
  <c r="O654" i="1"/>
  <c r="B655" i="1"/>
  <c r="O655" i="1"/>
  <c r="B656" i="1"/>
  <c r="O656" i="1"/>
  <c r="B657" i="1"/>
  <c r="O657" i="1"/>
  <c r="B658" i="1"/>
  <c r="O658" i="1"/>
  <c r="B659" i="1"/>
  <c r="O659" i="1"/>
  <c r="B660" i="1"/>
  <c r="O660" i="1"/>
  <c r="B661" i="1"/>
  <c r="O661" i="1"/>
  <c r="B662" i="1"/>
  <c r="O662" i="1"/>
  <c r="B767" i="1"/>
  <c r="O767" i="1"/>
  <c r="B768" i="1"/>
  <c r="O768" i="1"/>
  <c r="B769" i="1"/>
  <c r="O769" i="1"/>
  <c r="B770" i="1"/>
  <c r="O770" i="1"/>
  <c r="B771" i="1"/>
  <c r="O771" i="1"/>
  <c r="B772" i="1"/>
  <c r="O772" i="1"/>
  <c r="B773" i="1"/>
  <c r="O773" i="1"/>
  <c r="B774" i="1"/>
  <c r="O774" i="1"/>
  <c r="B775" i="1"/>
  <c r="O775" i="1"/>
  <c r="B776" i="1"/>
  <c r="O776" i="1"/>
  <c r="B777" i="1"/>
  <c r="O777" i="1"/>
  <c r="B778" i="1"/>
  <c r="O778" i="1"/>
  <c r="B787" i="1"/>
  <c r="O787" i="1"/>
  <c r="B788" i="1"/>
  <c r="O788" i="1"/>
  <c r="B789" i="1"/>
  <c r="O789" i="1"/>
  <c r="B790" i="1"/>
  <c r="O790" i="1"/>
  <c r="B791" i="1"/>
  <c r="O791" i="1"/>
  <c r="B792" i="1"/>
  <c r="O792" i="1"/>
  <c r="B793" i="1"/>
  <c r="O793" i="1"/>
  <c r="B794" i="1"/>
  <c r="O794" i="1"/>
  <c r="B795" i="1"/>
  <c r="O795" i="1"/>
  <c r="B796" i="1"/>
  <c r="O796" i="1"/>
  <c r="B797" i="1"/>
  <c r="O797" i="1"/>
  <c r="B798" i="1"/>
  <c r="O798" i="1"/>
  <c r="B779" i="1"/>
  <c r="O779" i="1"/>
  <c r="B780" i="1"/>
  <c r="O780" i="1"/>
  <c r="B781" i="1"/>
  <c r="O781" i="1"/>
  <c r="B782" i="1"/>
  <c r="O782" i="1"/>
  <c r="B783" i="1"/>
  <c r="O783" i="1"/>
  <c r="B784" i="1"/>
  <c r="O784" i="1"/>
  <c r="B785" i="1"/>
  <c r="O785" i="1"/>
  <c r="B786" i="1"/>
  <c r="O786" i="1"/>
  <c r="B799" i="1"/>
  <c r="O799" i="1"/>
  <c r="B800" i="1"/>
  <c r="O800" i="1"/>
  <c r="B801" i="1"/>
  <c r="O801" i="1"/>
  <c r="B802" i="1"/>
  <c r="O802" i="1"/>
  <c r="B810" i="1"/>
  <c r="O810" i="1"/>
  <c r="B811" i="1"/>
  <c r="O811" i="1"/>
  <c r="B812" i="1"/>
  <c r="O812" i="1"/>
  <c r="B813" i="1"/>
  <c r="O813" i="1"/>
  <c r="B826" i="1"/>
  <c r="O826" i="1"/>
  <c r="B827" i="1"/>
  <c r="O827" i="1"/>
  <c r="B828" i="1"/>
  <c r="O828" i="1"/>
  <c r="B829" i="1"/>
  <c r="O829" i="1"/>
  <c r="B803" i="1"/>
  <c r="O803" i="1"/>
  <c r="B804" i="1"/>
  <c r="O804" i="1"/>
  <c r="B805" i="1"/>
  <c r="O805" i="1"/>
  <c r="B563" i="1"/>
  <c r="O563" i="1"/>
  <c r="B564" i="1"/>
  <c r="O564" i="1"/>
  <c r="B565" i="1"/>
  <c r="O565" i="1"/>
  <c r="B566" i="1"/>
  <c r="O566" i="1"/>
  <c r="B567" i="1"/>
  <c r="O567" i="1"/>
  <c r="B568" i="1"/>
  <c r="O568" i="1"/>
  <c r="B569" i="1"/>
  <c r="O569" i="1"/>
  <c r="B570" i="1"/>
  <c r="O570" i="1"/>
  <c r="B507" i="1"/>
  <c r="O507" i="1"/>
  <c r="B508" i="1"/>
  <c r="O508" i="1"/>
  <c r="B509" i="1"/>
  <c r="O509" i="1"/>
  <c r="B510" i="1"/>
  <c r="O510" i="1"/>
  <c r="B511" i="1"/>
  <c r="O511" i="1"/>
  <c r="B512" i="1"/>
  <c r="O512" i="1"/>
  <c r="B513" i="1"/>
  <c r="O513" i="1"/>
  <c r="B514" i="1"/>
  <c r="O514" i="1"/>
  <c r="B671" i="1"/>
  <c r="O671" i="1"/>
  <c r="B672" i="1"/>
  <c r="O672" i="1"/>
  <c r="B673" i="1"/>
  <c r="O673" i="1"/>
  <c r="B674" i="1"/>
  <c r="O674" i="1"/>
  <c r="B547" i="1"/>
  <c r="O547" i="1"/>
  <c r="B548" i="1"/>
  <c r="O548" i="1"/>
  <c r="B549" i="1"/>
  <c r="O549" i="1"/>
  <c r="B550" i="1"/>
  <c r="O550" i="1"/>
  <c r="B551" i="1"/>
  <c r="O551" i="1"/>
  <c r="B552" i="1"/>
  <c r="O552" i="1"/>
  <c r="B553" i="1"/>
  <c r="O553" i="1"/>
  <c r="B554" i="1"/>
  <c r="O554" i="1"/>
  <c r="B555" i="1"/>
  <c r="O555" i="1"/>
  <c r="B556" i="1"/>
  <c r="O556" i="1"/>
  <c r="B557" i="1"/>
  <c r="O557" i="1"/>
  <c r="B558" i="1"/>
  <c r="O558" i="1"/>
  <c r="B699" i="1"/>
  <c r="O699" i="1"/>
  <c r="B700" i="1"/>
  <c r="O700" i="1"/>
  <c r="B701" i="1"/>
  <c r="O701" i="1"/>
  <c r="B702" i="1"/>
  <c r="O702" i="1"/>
  <c r="B703" i="1"/>
  <c r="O703" i="1"/>
  <c r="B704" i="1"/>
  <c r="O704" i="1"/>
  <c r="B705" i="1"/>
  <c r="O705" i="1"/>
  <c r="B706" i="1"/>
  <c r="O706" i="1"/>
  <c r="B527" i="1"/>
  <c r="O527" i="1"/>
  <c r="B528" i="1"/>
  <c r="O528" i="1"/>
  <c r="B529" i="1"/>
  <c r="O529" i="1"/>
  <c r="B530" i="1"/>
  <c r="O530" i="1"/>
  <c r="B531" i="1"/>
  <c r="O531" i="1"/>
  <c r="B532" i="1"/>
  <c r="O532" i="1"/>
  <c r="B533" i="1"/>
  <c r="O533" i="1"/>
  <c r="B534" i="1"/>
  <c r="O534" i="1"/>
  <c r="B679" i="1"/>
  <c r="O679" i="1"/>
  <c r="B680" i="1"/>
  <c r="O680" i="1"/>
  <c r="B681" i="1"/>
  <c r="O681" i="1"/>
  <c r="B682" i="1"/>
  <c r="O682" i="1"/>
  <c r="B683" i="1"/>
  <c r="O683" i="1"/>
  <c r="B684" i="1"/>
  <c r="O684" i="1"/>
  <c r="B685" i="1"/>
  <c r="O685" i="1"/>
  <c r="B686" i="1"/>
  <c r="O686" i="1"/>
  <c r="B838" i="1"/>
  <c r="O838" i="1"/>
  <c r="B839" i="1"/>
  <c r="O839" i="1"/>
  <c r="B840" i="1"/>
  <c r="O840" i="1"/>
  <c r="B841" i="1"/>
  <c r="O841" i="1"/>
  <c r="B866" i="1"/>
  <c r="O866" i="1"/>
  <c r="B867" i="1"/>
  <c r="O867" i="1"/>
  <c r="B868" i="1"/>
  <c r="O868" i="1"/>
  <c r="B869" i="1"/>
  <c r="O869" i="1"/>
  <c r="B763" i="1"/>
  <c r="O763" i="1"/>
  <c r="B764" i="1"/>
  <c r="O764" i="1"/>
  <c r="B765" i="1"/>
  <c r="O765" i="1"/>
  <c r="B766" i="1"/>
  <c r="O766" i="1"/>
  <c r="B842" i="1"/>
  <c r="O842" i="1"/>
  <c r="B843" i="1"/>
  <c r="O843" i="1"/>
  <c r="B844" i="1"/>
  <c r="O844" i="1"/>
  <c r="B845" i="1"/>
  <c r="O845" i="1"/>
  <c r="B870" i="1"/>
  <c r="O870" i="1"/>
  <c r="B871" i="1"/>
  <c r="O871" i="1"/>
  <c r="B872" i="1"/>
  <c r="O872" i="1"/>
  <c r="B873" i="1"/>
  <c r="O873" i="1"/>
  <c r="B471" i="1"/>
  <c r="O471" i="1"/>
  <c r="B472" i="1"/>
  <c r="O472" i="1"/>
  <c r="B473" i="1"/>
  <c r="O473" i="1"/>
  <c r="B474" i="1"/>
  <c r="O474" i="1"/>
  <c r="B468" i="1"/>
  <c r="O468" i="1"/>
  <c r="B469" i="1"/>
  <c r="O469" i="1"/>
  <c r="B470" i="1"/>
  <c r="O470" i="1"/>
  <c r="B475" i="1"/>
  <c r="O475" i="1"/>
  <c r="B476" i="1"/>
  <c r="O476" i="1"/>
  <c r="B477" i="1"/>
  <c r="O477" i="1"/>
  <c r="B478" i="1"/>
  <c r="O478" i="1"/>
  <c r="B479" i="1"/>
  <c r="O479" i="1"/>
  <c r="B485" i="1"/>
  <c r="O485" i="1"/>
  <c r="B486" i="1"/>
  <c r="O486" i="1"/>
  <c r="B487" i="1"/>
  <c r="O487" i="1"/>
  <c r="B488" i="1"/>
  <c r="O488" i="1"/>
  <c r="B489" i="1"/>
  <c r="O489" i="1"/>
  <c r="B480" i="1"/>
  <c r="O480" i="1"/>
  <c r="B481" i="1"/>
  <c r="O481" i="1"/>
  <c r="B482" i="1"/>
  <c r="O482" i="1"/>
  <c r="B483" i="1"/>
  <c r="O483" i="1"/>
  <c r="B484" i="1"/>
  <c r="O484" i="1"/>
  <c r="B490" i="1"/>
  <c r="O490" i="1"/>
  <c r="B491" i="1"/>
  <c r="O491" i="1"/>
  <c r="B492" i="1"/>
  <c r="O492" i="1"/>
  <c r="B493" i="1"/>
  <c r="O493" i="1"/>
  <c r="B494" i="1"/>
  <c r="O494" i="1"/>
  <c r="B497" i="1"/>
  <c r="O497" i="1"/>
  <c r="B498" i="1"/>
  <c r="O498" i="1"/>
  <c r="B495" i="1"/>
  <c r="O495" i="1"/>
  <c r="B496" i="1"/>
  <c r="O496" i="1"/>
  <c r="B59" i="1"/>
  <c r="O59" i="1"/>
  <c r="B60" i="1"/>
  <c r="O60" i="1"/>
  <c r="B61" i="1"/>
  <c r="O61" i="1"/>
  <c r="B62" i="1"/>
  <c r="O62" i="1"/>
  <c r="B63" i="1"/>
  <c r="O63" i="1"/>
  <c r="B64" i="1"/>
  <c r="O64" i="1"/>
  <c r="B65" i="1"/>
  <c r="O65" i="1"/>
  <c r="B66" i="1"/>
  <c r="O66" i="1"/>
  <c r="B67" i="1"/>
  <c r="O67" i="1"/>
  <c r="B68" i="1"/>
  <c r="O68" i="1"/>
  <c r="B69" i="1"/>
  <c r="O69" i="1"/>
  <c r="B70" i="1"/>
  <c r="O70" i="1"/>
  <c r="B71" i="1"/>
  <c r="O71" i="1"/>
  <c r="B72" i="1"/>
  <c r="O72" i="1"/>
  <c r="B73" i="1"/>
  <c r="O73" i="1"/>
  <c r="B53" i="1"/>
  <c r="O53" i="1"/>
  <c r="B54" i="1"/>
  <c r="O54" i="1"/>
  <c r="B55" i="1"/>
  <c r="O55" i="1"/>
  <c r="B56" i="1"/>
  <c r="O56" i="1"/>
  <c r="B57" i="1"/>
  <c r="O57" i="1"/>
  <c r="B58" i="1"/>
  <c r="O58" i="1"/>
  <c r="B89" i="1"/>
  <c r="O89" i="1"/>
  <c r="B90" i="1"/>
  <c r="O90" i="1"/>
  <c r="B91" i="1"/>
  <c r="O91" i="1"/>
  <c r="B92" i="1"/>
  <c r="O92" i="1"/>
  <c r="B93" i="1"/>
  <c r="O93" i="1"/>
  <c r="B94" i="1"/>
  <c r="O94" i="1"/>
  <c r="B95" i="1"/>
  <c r="O95" i="1"/>
  <c r="B96" i="1"/>
  <c r="O96" i="1"/>
  <c r="B97" i="1"/>
  <c r="O97" i="1"/>
  <c r="B98" i="1"/>
  <c r="O98" i="1"/>
  <c r="B99" i="1"/>
  <c r="O99" i="1"/>
  <c r="B100" i="1"/>
  <c r="O100" i="1"/>
  <c r="B101" i="1"/>
  <c r="O101" i="1"/>
  <c r="B102" i="1"/>
  <c r="O102" i="1"/>
  <c r="B103" i="1"/>
  <c r="O103" i="1"/>
  <c r="B74" i="1"/>
  <c r="O74" i="1"/>
  <c r="B75" i="1"/>
  <c r="O75" i="1"/>
  <c r="B76" i="1"/>
  <c r="O76" i="1"/>
  <c r="B77" i="1"/>
  <c r="O77" i="1"/>
  <c r="B78" i="1"/>
  <c r="O78" i="1"/>
  <c r="B79" i="1"/>
  <c r="O79" i="1"/>
  <c r="B80" i="1"/>
  <c r="O80" i="1"/>
  <c r="B81" i="1"/>
  <c r="O81" i="1"/>
  <c r="B82" i="1"/>
  <c r="O82" i="1"/>
  <c r="B83" i="1"/>
  <c r="O83" i="1"/>
  <c r="B84" i="1"/>
  <c r="O84" i="1"/>
  <c r="B85" i="1"/>
  <c r="O85" i="1"/>
  <c r="B86" i="1"/>
  <c r="O86" i="1"/>
  <c r="B87" i="1"/>
  <c r="O87" i="1"/>
  <c r="B88" i="1"/>
  <c r="O88" i="1"/>
  <c r="B9" i="1"/>
  <c r="O9" i="1"/>
  <c r="B10" i="1"/>
  <c r="O10" i="1"/>
  <c r="B11" i="1"/>
  <c r="O11" i="1"/>
  <c r="B12" i="1"/>
  <c r="O12" i="1"/>
  <c r="B13" i="1"/>
  <c r="O13" i="1"/>
  <c r="B14" i="1"/>
  <c r="O14" i="1"/>
  <c r="B15" i="1"/>
  <c r="O15" i="1"/>
  <c r="B16" i="1"/>
  <c r="O16" i="1"/>
  <c r="B118" i="1"/>
  <c r="O118" i="1"/>
  <c r="B119" i="1"/>
  <c r="O119" i="1"/>
  <c r="B120" i="1"/>
  <c r="O120" i="1"/>
  <c r="B121" i="1"/>
  <c r="O121" i="1"/>
  <c r="B122" i="1"/>
  <c r="O122" i="1"/>
  <c r="B123" i="1"/>
  <c r="O123" i="1"/>
  <c r="B180" i="1"/>
  <c r="O180" i="1"/>
  <c r="B181" i="1"/>
  <c r="O181" i="1"/>
  <c r="B182" i="1"/>
  <c r="O182" i="1"/>
  <c r="B183" i="1"/>
  <c r="O183" i="1"/>
  <c r="B184" i="1"/>
  <c r="O184" i="1"/>
  <c r="B185" i="1"/>
  <c r="O185" i="1"/>
  <c r="B186" i="1"/>
  <c r="O186" i="1"/>
  <c r="B187" i="1"/>
  <c r="O187" i="1"/>
  <c r="B188" i="1"/>
  <c r="O188" i="1"/>
  <c r="B189" i="1"/>
  <c r="O189" i="1"/>
  <c r="B190" i="1"/>
  <c r="O190" i="1"/>
  <c r="B191" i="1"/>
  <c r="O191" i="1"/>
  <c r="B168" i="1"/>
  <c r="O168" i="1"/>
  <c r="B169" i="1"/>
  <c r="O169" i="1"/>
  <c r="B170" i="1"/>
  <c r="O170" i="1"/>
  <c r="B171" i="1"/>
  <c r="O171" i="1"/>
  <c r="B172" i="1"/>
  <c r="O172" i="1"/>
  <c r="B173" i="1"/>
  <c r="O173" i="1"/>
  <c r="B174" i="1"/>
  <c r="O174" i="1"/>
  <c r="B175" i="1"/>
  <c r="O175" i="1"/>
  <c r="B176" i="1"/>
  <c r="O176" i="1"/>
  <c r="B177" i="1"/>
  <c r="O177" i="1"/>
  <c r="B178" i="1"/>
  <c r="O178" i="1"/>
  <c r="B179" i="1"/>
  <c r="O179" i="1"/>
  <c r="B156" i="1"/>
  <c r="O156" i="1"/>
  <c r="B157" i="1"/>
  <c r="O157" i="1"/>
  <c r="B158" i="1"/>
  <c r="O158" i="1"/>
  <c r="B159" i="1"/>
  <c r="O159" i="1"/>
  <c r="B160" i="1"/>
  <c r="O160" i="1"/>
  <c r="B161" i="1"/>
  <c r="O161" i="1"/>
  <c r="B162" i="1"/>
  <c r="O162" i="1"/>
  <c r="B163" i="1"/>
  <c r="O163" i="1"/>
  <c r="B164" i="1"/>
  <c r="O164" i="1"/>
  <c r="B165" i="1"/>
  <c r="O165" i="1"/>
  <c r="B166" i="1"/>
  <c r="O166" i="1"/>
  <c r="B167" i="1"/>
  <c r="O167" i="1"/>
  <c r="B210" i="1"/>
  <c r="O210" i="1"/>
  <c r="B211" i="1"/>
  <c r="O211" i="1"/>
  <c r="B212" i="1"/>
  <c r="O212" i="1"/>
  <c r="B213" i="1"/>
  <c r="O213" i="1"/>
  <c r="B214" i="1"/>
  <c r="O214" i="1"/>
  <c r="B215" i="1"/>
  <c r="O215" i="1"/>
  <c r="B216" i="1"/>
  <c r="O216" i="1"/>
  <c r="B217" i="1"/>
  <c r="O217" i="1"/>
  <c r="B218" i="1"/>
  <c r="O218" i="1"/>
  <c r="B219" i="1"/>
  <c r="O219" i="1"/>
  <c r="B220" i="1"/>
  <c r="O220" i="1"/>
  <c r="B221" i="1"/>
  <c r="O221" i="1"/>
  <c r="B222" i="1"/>
  <c r="O222" i="1"/>
  <c r="B223" i="1"/>
  <c r="O223" i="1"/>
  <c r="B224" i="1"/>
  <c r="O224" i="1"/>
  <c r="B225" i="1"/>
  <c r="O225" i="1"/>
  <c r="B226" i="1"/>
  <c r="O226" i="1"/>
  <c r="B227" i="1"/>
  <c r="O227" i="1"/>
  <c r="B192" i="1"/>
  <c r="O192" i="1"/>
  <c r="B193" i="1"/>
  <c r="O193" i="1"/>
  <c r="B194" i="1"/>
  <c r="O194" i="1"/>
  <c r="B195" i="1"/>
  <c r="O195" i="1"/>
  <c r="B196" i="1"/>
  <c r="O196" i="1"/>
  <c r="B197" i="1"/>
  <c r="O197" i="1"/>
  <c r="B198" i="1"/>
  <c r="O198" i="1"/>
  <c r="B199" i="1"/>
  <c r="O199" i="1"/>
  <c r="B200" i="1"/>
  <c r="O200" i="1"/>
  <c r="B201" i="1"/>
  <c r="O201" i="1"/>
  <c r="B202" i="1"/>
  <c r="O202" i="1"/>
  <c r="B203" i="1"/>
  <c r="O203" i="1"/>
  <c r="B204" i="1"/>
  <c r="O204" i="1"/>
  <c r="B205" i="1"/>
  <c r="O205" i="1"/>
  <c r="B206" i="1"/>
  <c r="O206" i="1"/>
  <c r="B207" i="1"/>
  <c r="O207" i="1"/>
  <c r="B208" i="1"/>
  <c r="O208" i="1"/>
  <c r="B209" i="1"/>
  <c r="O209" i="1"/>
  <c r="B140" i="1"/>
  <c r="O140" i="1"/>
  <c r="B141" i="1"/>
  <c r="O141" i="1"/>
  <c r="B142" i="1"/>
  <c r="O142" i="1"/>
  <c r="B143" i="1"/>
  <c r="O143" i="1"/>
  <c r="B234" i="1"/>
  <c r="O234" i="1"/>
  <c r="B235" i="1"/>
  <c r="O235" i="1"/>
  <c r="B236" i="1"/>
  <c r="O236" i="1"/>
  <c r="B237" i="1"/>
  <c r="O237" i="1"/>
  <c r="B238" i="1"/>
  <c r="O238" i="1"/>
  <c r="B239" i="1"/>
  <c r="O239" i="1"/>
  <c r="B228" i="1"/>
  <c r="O228" i="1"/>
  <c r="B229" i="1"/>
  <c r="O229" i="1"/>
  <c r="B230" i="1"/>
  <c r="O230" i="1"/>
  <c r="B231" i="1"/>
  <c r="O231" i="1"/>
  <c r="B232" i="1"/>
  <c r="O232" i="1"/>
  <c r="B233" i="1"/>
  <c r="O233" i="1"/>
  <c r="B35" i="1"/>
  <c r="O35" i="1"/>
  <c r="B36" i="1"/>
  <c r="O36" i="1"/>
  <c r="B37" i="1"/>
  <c r="O37" i="1"/>
  <c r="B38" i="1"/>
  <c r="O38" i="1"/>
  <c r="B39" i="1"/>
  <c r="O39" i="1"/>
  <c r="B40" i="1"/>
  <c r="O40" i="1"/>
  <c r="B41" i="1"/>
  <c r="O41" i="1"/>
  <c r="B42" i="1"/>
  <c r="O42" i="1"/>
  <c r="B43" i="1"/>
  <c r="O43" i="1"/>
  <c r="B44" i="1"/>
  <c r="O44" i="1"/>
  <c r="B45" i="1"/>
  <c r="O45" i="1"/>
  <c r="B46" i="1"/>
  <c r="O46" i="1"/>
  <c r="B47" i="1"/>
  <c r="O47" i="1"/>
  <c r="B48" i="1"/>
  <c r="O48" i="1"/>
  <c r="B49" i="1"/>
  <c r="O49" i="1"/>
  <c r="B50" i="1"/>
  <c r="O50" i="1"/>
  <c r="B51" i="1"/>
  <c r="O51" i="1"/>
  <c r="B52" i="1"/>
  <c r="O52" i="1"/>
  <c r="B17" i="1"/>
  <c r="O17" i="1"/>
  <c r="B18" i="1"/>
  <c r="O18" i="1"/>
  <c r="B19" i="1"/>
  <c r="O19" i="1"/>
  <c r="B20" i="1"/>
  <c r="O20" i="1"/>
  <c r="B21" i="1"/>
  <c r="O21" i="1"/>
  <c r="B22" i="1"/>
  <c r="O22" i="1"/>
  <c r="B23" i="1"/>
  <c r="O23" i="1"/>
  <c r="B24" i="1"/>
  <c r="O24" i="1"/>
  <c r="B25" i="1"/>
  <c r="O25" i="1"/>
  <c r="B26" i="1"/>
  <c r="O26" i="1"/>
  <c r="B27" i="1"/>
  <c r="O27" i="1"/>
  <c r="B28" i="1"/>
  <c r="O28" i="1"/>
  <c r="B29" i="1"/>
  <c r="O29" i="1"/>
  <c r="B30" i="1"/>
  <c r="O30" i="1"/>
  <c r="B31" i="1"/>
  <c r="O31" i="1"/>
  <c r="B32" i="1"/>
  <c r="O32" i="1"/>
  <c r="B33" i="1"/>
  <c r="O33" i="1"/>
  <c r="B34" i="1"/>
  <c r="O34" i="1"/>
  <c r="B111" i="1"/>
  <c r="O111" i="1"/>
  <c r="B112" i="1"/>
  <c r="O112" i="1"/>
  <c r="B113" i="1"/>
  <c r="O113" i="1"/>
  <c r="B114" i="1"/>
  <c r="O114" i="1"/>
  <c r="B115" i="1"/>
  <c r="O115" i="1"/>
  <c r="B116" i="1"/>
  <c r="O116" i="1"/>
  <c r="B117" i="1"/>
  <c r="O117" i="1"/>
  <c r="B104" i="1"/>
  <c r="O104" i="1"/>
  <c r="B105" i="1"/>
  <c r="O105" i="1"/>
  <c r="B106" i="1"/>
  <c r="O106" i="1"/>
  <c r="B107" i="1"/>
  <c r="O107" i="1"/>
  <c r="B108" i="1"/>
  <c r="O108" i="1"/>
  <c r="B109" i="1"/>
  <c r="O109" i="1"/>
  <c r="B110" i="1"/>
  <c r="O110" i="1"/>
  <c r="B132" i="1"/>
  <c r="O132" i="1"/>
  <c r="B133" i="1"/>
  <c r="O133" i="1"/>
  <c r="B134" i="1"/>
  <c r="O134" i="1"/>
  <c r="B135" i="1"/>
  <c r="O135" i="1"/>
  <c r="B136" i="1"/>
  <c r="O136" i="1"/>
  <c r="B137" i="1"/>
  <c r="O137" i="1"/>
  <c r="B138" i="1"/>
  <c r="O138" i="1"/>
  <c r="B139" i="1"/>
  <c r="O139" i="1"/>
  <c r="B124" i="1"/>
  <c r="O124" i="1"/>
  <c r="B125" i="1"/>
  <c r="O125" i="1"/>
  <c r="B126" i="1"/>
  <c r="O126" i="1"/>
  <c r="B127" i="1"/>
  <c r="O127" i="1"/>
  <c r="B128" i="1"/>
  <c r="O128" i="1"/>
  <c r="B129" i="1"/>
  <c r="O129" i="1"/>
  <c r="B130" i="1"/>
  <c r="O130" i="1"/>
  <c r="B131" i="1"/>
  <c r="O131" i="1"/>
  <c r="B144" i="1"/>
  <c r="O144" i="1"/>
  <c r="B145" i="1"/>
  <c r="O145" i="1"/>
  <c r="B146" i="1"/>
  <c r="O146" i="1"/>
  <c r="B147" i="1"/>
  <c r="O147" i="1"/>
  <c r="B148" i="1"/>
  <c r="O148" i="1"/>
  <c r="B149" i="1"/>
  <c r="O149" i="1"/>
  <c r="B150" i="1"/>
  <c r="O150" i="1"/>
  <c r="B151" i="1"/>
  <c r="O151" i="1"/>
  <c r="B152" i="1"/>
  <c r="O152" i="1"/>
  <c r="B153" i="1"/>
  <c r="O153" i="1"/>
  <c r="B154" i="1"/>
  <c r="O154" i="1"/>
  <c r="B155" i="1"/>
  <c r="O155" i="1"/>
  <c r="B246" i="1"/>
  <c r="O246" i="1"/>
  <c r="B247" i="1"/>
  <c r="O247" i="1"/>
  <c r="B248" i="1"/>
  <c r="O248" i="1"/>
  <c r="B249" i="1"/>
  <c r="O249" i="1"/>
  <c r="B250" i="1"/>
  <c r="O250" i="1"/>
  <c r="B251" i="1"/>
  <c r="O251" i="1"/>
  <c r="B240" i="1"/>
  <c r="O240" i="1"/>
  <c r="B241" i="1"/>
  <c r="O241" i="1"/>
  <c r="B242" i="1"/>
  <c r="O242" i="1"/>
  <c r="B243" i="1"/>
  <c r="O243" i="1"/>
  <c r="B244" i="1"/>
  <c r="O244" i="1"/>
  <c r="B245" i="1"/>
  <c r="O245" i="1"/>
  <c r="B258" i="1"/>
  <c r="O258" i="1"/>
  <c r="B259" i="1"/>
  <c r="O259" i="1"/>
  <c r="B260" i="1"/>
  <c r="O260" i="1"/>
  <c r="B261" i="1"/>
  <c r="O261" i="1"/>
  <c r="B262" i="1"/>
  <c r="O262" i="1"/>
  <c r="B263" i="1"/>
  <c r="O263" i="1"/>
  <c r="B252" i="1"/>
  <c r="O252" i="1"/>
  <c r="B253" i="1"/>
  <c r="O253" i="1"/>
  <c r="B254" i="1"/>
  <c r="O254" i="1"/>
  <c r="B255" i="1"/>
  <c r="O255" i="1"/>
  <c r="B256" i="1"/>
  <c r="O256" i="1"/>
  <c r="B257" i="1"/>
  <c r="O257" i="1"/>
  <c r="B465" i="1"/>
  <c r="O465" i="1"/>
  <c r="B466" i="1"/>
  <c r="O466" i="1"/>
  <c r="B467" i="1"/>
  <c r="O467" i="1"/>
  <c r="B412" i="1"/>
  <c r="O412" i="1"/>
  <c r="B413" i="1"/>
  <c r="O413" i="1"/>
  <c r="B414" i="1"/>
  <c r="O414" i="1"/>
  <c r="B415" i="1"/>
  <c r="O415" i="1"/>
  <c r="B416" i="1"/>
  <c r="O416" i="1"/>
  <c r="B418" i="1"/>
  <c r="O418" i="1"/>
  <c r="B417" i="1"/>
  <c r="O417" i="1"/>
  <c r="B419" i="1"/>
  <c r="O419" i="1"/>
  <c r="B420" i="1"/>
  <c r="O420" i="1"/>
  <c r="B421" i="1"/>
  <c r="O421" i="1"/>
  <c r="B422" i="1"/>
  <c r="O422" i="1"/>
  <c r="B423" i="1"/>
  <c r="O423" i="1"/>
  <c r="B380" i="1"/>
  <c r="O380" i="1"/>
  <c r="B370" i="1"/>
  <c r="O370" i="1"/>
  <c r="B371" i="1"/>
  <c r="O371" i="1"/>
  <c r="B372" i="1"/>
  <c r="O372" i="1"/>
  <c r="B373" i="1"/>
  <c r="O373" i="1"/>
  <c r="B374" i="1"/>
  <c r="O374" i="1"/>
  <c r="B375" i="1"/>
  <c r="O375" i="1"/>
  <c r="B376" i="1"/>
  <c r="O376" i="1"/>
  <c r="B377" i="1"/>
  <c r="O377" i="1"/>
  <c r="B378" i="1"/>
  <c r="O378" i="1"/>
  <c r="B379" i="1"/>
  <c r="O379" i="1"/>
  <c r="B391" i="1"/>
  <c r="O391" i="1"/>
  <c r="B381" i="1"/>
  <c r="O381" i="1"/>
  <c r="B382" i="1"/>
  <c r="O382" i="1"/>
  <c r="B383" i="1"/>
  <c r="O383" i="1"/>
  <c r="B384" i="1"/>
  <c r="O384" i="1"/>
  <c r="B385" i="1"/>
  <c r="O385" i="1"/>
  <c r="B386" i="1"/>
  <c r="O386" i="1"/>
  <c r="B387" i="1"/>
  <c r="O387" i="1"/>
  <c r="B388" i="1"/>
  <c r="O388" i="1"/>
  <c r="B389" i="1"/>
  <c r="O389" i="1"/>
  <c r="B390" i="1"/>
  <c r="O390" i="1"/>
  <c r="B434" i="1"/>
  <c r="O434" i="1"/>
  <c r="B436" i="1"/>
  <c r="O436" i="1"/>
  <c r="B437" i="1"/>
  <c r="O437" i="1"/>
  <c r="B438" i="1"/>
  <c r="O438" i="1"/>
  <c r="B439" i="1"/>
  <c r="O439" i="1"/>
  <c r="B440" i="1"/>
  <c r="O440" i="1"/>
  <c r="B441" i="1"/>
  <c r="O441" i="1"/>
  <c r="B443" i="1"/>
  <c r="O443" i="1"/>
  <c r="B445" i="1"/>
  <c r="O445" i="1"/>
  <c r="B447" i="1"/>
  <c r="O447" i="1"/>
  <c r="B448" i="1"/>
  <c r="O448" i="1"/>
  <c r="B449" i="1"/>
  <c r="O449" i="1"/>
  <c r="B450" i="1"/>
  <c r="O450" i="1"/>
  <c r="B451" i="1"/>
  <c r="O451" i="1"/>
  <c r="B452" i="1"/>
  <c r="O452" i="1"/>
  <c r="B454" i="1"/>
  <c r="O454" i="1"/>
  <c r="B444" i="1"/>
  <c r="O444" i="1"/>
  <c r="B455" i="1"/>
  <c r="O455" i="1"/>
  <c r="B369" i="1"/>
  <c r="O369" i="1"/>
  <c r="B358" i="1"/>
  <c r="O358" i="1"/>
  <c r="B359" i="1"/>
  <c r="O359" i="1"/>
  <c r="B360" i="1"/>
  <c r="O360" i="1"/>
  <c r="B361" i="1"/>
  <c r="O361" i="1"/>
  <c r="B362" i="1"/>
  <c r="O362" i="1"/>
  <c r="B363" i="1"/>
  <c r="O363" i="1"/>
  <c r="B364" i="1"/>
  <c r="O364" i="1"/>
  <c r="B365" i="1"/>
  <c r="O365" i="1"/>
  <c r="B366" i="1"/>
  <c r="O366" i="1"/>
  <c r="B367" i="1"/>
  <c r="O367" i="1"/>
  <c r="B368" i="1"/>
  <c r="O368" i="1"/>
  <c r="B403" i="1"/>
  <c r="O403" i="1"/>
  <c r="B392" i="1"/>
  <c r="O392" i="1"/>
  <c r="B393" i="1"/>
  <c r="O393" i="1"/>
  <c r="B394" i="1"/>
  <c r="O394" i="1"/>
  <c r="B395" i="1"/>
  <c r="O395" i="1"/>
  <c r="B396" i="1"/>
  <c r="O396" i="1"/>
  <c r="B397" i="1"/>
  <c r="O397" i="1"/>
  <c r="B398" i="1"/>
  <c r="O398" i="1"/>
  <c r="B399" i="1"/>
  <c r="O399" i="1"/>
  <c r="B400" i="1"/>
  <c r="O400" i="1"/>
  <c r="B401" i="1"/>
  <c r="O401" i="1"/>
  <c r="B402" i="1"/>
  <c r="O402" i="1"/>
  <c r="B433" i="1"/>
  <c r="O433" i="1"/>
  <c r="B432" i="1"/>
  <c r="O432" i="1"/>
  <c r="B426" i="1"/>
  <c r="O426" i="1"/>
  <c r="B427" i="1"/>
  <c r="O427" i="1"/>
  <c r="B428" i="1"/>
  <c r="O428" i="1"/>
  <c r="B429" i="1"/>
  <c r="O429" i="1"/>
  <c r="B430" i="1"/>
  <c r="O430" i="1"/>
  <c r="B431" i="1"/>
  <c r="O431" i="1"/>
  <c r="B464" i="1"/>
  <c r="O464" i="1"/>
  <c r="B463" i="1"/>
  <c r="O463" i="1"/>
  <c r="B457" i="1"/>
  <c r="O457" i="1"/>
  <c r="B458" i="1"/>
  <c r="O458" i="1"/>
  <c r="B459" i="1"/>
  <c r="O459" i="1"/>
  <c r="B460" i="1"/>
  <c r="O460" i="1"/>
  <c r="B461" i="1"/>
  <c r="O461" i="1"/>
  <c r="B462" i="1"/>
  <c r="O462" i="1"/>
  <c r="B442" i="1"/>
  <c r="O442" i="1"/>
  <c r="B453" i="1"/>
  <c r="O453" i="1"/>
  <c r="B424" i="1"/>
  <c r="O424" i="1"/>
  <c r="N1672" i="12"/>
  <c r="O1672" i="12" s="1"/>
  <c r="S1672" i="12" s="1"/>
  <c r="N1673" i="12"/>
  <c r="O1673" i="12" s="1"/>
  <c r="S1673" i="12" s="1"/>
  <c r="N1674" i="12"/>
  <c r="O1674" i="12" s="1"/>
  <c r="S1674" i="12" s="1"/>
  <c r="N1675" i="12"/>
  <c r="O1675" i="12" s="1"/>
  <c r="S1675" i="12" s="1"/>
  <c r="N1676" i="12"/>
  <c r="O1676" i="12" s="1"/>
  <c r="S1676" i="12" s="1"/>
  <c r="N1677" i="12"/>
  <c r="O1677" i="12" s="1"/>
  <c r="S1677" i="12" s="1"/>
  <c r="N1678" i="12"/>
  <c r="O1678" i="12" s="1"/>
  <c r="S1678" i="12" s="1"/>
  <c r="N1679" i="12"/>
  <c r="O1679" i="12" s="1"/>
  <c r="S1679" i="12" s="1"/>
  <c r="N1680" i="12"/>
  <c r="O1680" i="12" s="1"/>
  <c r="S1680" i="12" s="1"/>
  <c r="N1681" i="12"/>
  <c r="O1681" i="12" s="1"/>
  <c r="S1681" i="12" s="1"/>
  <c r="N1682" i="12"/>
  <c r="O1682" i="12" s="1"/>
  <c r="S1682" i="12" s="1"/>
  <c r="N1683" i="12"/>
  <c r="O1683" i="12" s="1"/>
  <c r="S1683" i="12" s="1"/>
  <c r="N1684" i="12"/>
  <c r="O1684" i="12" s="1"/>
  <c r="S1684" i="12" s="1"/>
  <c r="N1685" i="12"/>
  <c r="O1685" i="12" s="1"/>
  <c r="S1685" i="12" s="1"/>
  <c r="N1686" i="12"/>
  <c r="O1686" i="12" s="1"/>
  <c r="S1686" i="12" s="1"/>
  <c r="N1687" i="12"/>
  <c r="O1687" i="12" s="1"/>
  <c r="S1687" i="12" s="1"/>
  <c r="N1688" i="12"/>
  <c r="O1688" i="12" s="1"/>
  <c r="S1688" i="12" s="1"/>
  <c r="N1689" i="12"/>
  <c r="O1689" i="12" s="1"/>
  <c r="S1689" i="12" s="1"/>
  <c r="N1690" i="12"/>
  <c r="O1690" i="12" s="1"/>
  <c r="S1690" i="12" s="1"/>
  <c r="N1691" i="12"/>
  <c r="O1691" i="12" s="1"/>
  <c r="S1691" i="12" s="1"/>
  <c r="N1692" i="12"/>
  <c r="O1692" i="12" s="1"/>
  <c r="S1692" i="12" s="1"/>
  <c r="N1693" i="12"/>
  <c r="O1693" i="12" s="1"/>
  <c r="S1693" i="12" s="1"/>
  <c r="N1694" i="12"/>
  <c r="O1694" i="12" s="1"/>
  <c r="S1694" i="12" s="1"/>
  <c r="N1695" i="12"/>
  <c r="O1695" i="12" s="1"/>
  <c r="S1695" i="12" s="1"/>
  <c r="N1696" i="12"/>
  <c r="O1696" i="12" s="1"/>
  <c r="S1696" i="12" s="1"/>
  <c r="N1697" i="12"/>
  <c r="O1697" i="12" s="1"/>
  <c r="S1697" i="12" s="1"/>
  <c r="N1698" i="12"/>
  <c r="O1698" i="12" s="1"/>
  <c r="S1698" i="12" s="1"/>
  <c r="N1699" i="12"/>
  <c r="O1699" i="12" s="1"/>
  <c r="S1699" i="12" s="1"/>
  <c r="N1700" i="12"/>
  <c r="O1700" i="12" s="1"/>
  <c r="S1700" i="12" s="1"/>
  <c r="N1701" i="12"/>
  <c r="O1701" i="12" s="1"/>
  <c r="S1701" i="12" s="1"/>
  <c r="N1702" i="12"/>
  <c r="O1702" i="12" s="1"/>
  <c r="S1702" i="12" s="1"/>
  <c r="N1703" i="12"/>
  <c r="O1703" i="12" s="1"/>
  <c r="S1703" i="12" s="1"/>
  <c r="N1704" i="12"/>
  <c r="O1704" i="12" s="1"/>
  <c r="S1704" i="12" s="1"/>
  <c r="N1705" i="12"/>
  <c r="O1705" i="12" s="1"/>
  <c r="S1705" i="12" s="1"/>
  <c r="N1706" i="12"/>
  <c r="O1706" i="12" s="1"/>
  <c r="S1706" i="12" s="1"/>
  <c r="N1707" i="12"/>
  <c r="O1707" i="12" s="1"/>
  <c r="S1707" i="12" s="1"/>
  <c r="N1708" i="12"/>
  <c r="O1708" i="12" s="1"/>
  <c r="S1708" i="12" s="1"/>
  <c r="N1709" i="12"/>
  <c r="O1709" i="12" s="1"/>
  <c r="S1709" i="12" s="1"/>
  <c r="N1710" i="12"/>
  <c r="O1710" i="12" s="1"/>
  <c r="S1710" i="12" s="1"/>
  <c r="N1711" i="12"/>
  <c r="O1711" i="12" s="1"/>
  <c r="S1711" i="12" s="1"/>
  <c r="N1712" i="12"/>
  <c r="O1712" i="12" s="1"/>
  <c r="S1712" i="12" s="1"/>
  <c r="N1713" i="12"/>
  <c r="O1713" i="12" s="1"/>
  <c r="S1713" i="12" s="1"/>
  <c r="N1714" i="12"/>
  <c r="O1714" i="12" s="1"/>
  <c r="S1714" i="12" s="1"/>
  <c r="N1715" i="12"/>
  <c r="O1715" i="12" s="1"/>
  <c r="S1715" i="12" s="1"/>
  <c r="N1716" i="12"/>
  <c r="O1716" i="12" s="1"/>
  <c r="S1716" i="12" s="1"/>
  <c r="N1717" i="12"/>
  <c r="O1717" i="12" s="1"/>
  <c r="S1717" i="12" s="1"/>
  <c r="N1718" i="12"/>
  <c r="O1718" i="12" s="1"/>
  <c r="S1718" i="12" s="1"/>
  <c r="N1719" i="12"/>
  <c r="O1719" i="12" s="1"/>
  <c r="S1719" i="12" s="1"/>
  <c r="N1720" i="12"/>
  <c r="O1720" i="12" s="1"/>
  <c r="S1720" i="12" s="1"/>
  <c r="N1721" i="12"/>
  <c r="O1721" i="12" s="1"/>
  <c r="S1721" i="12" s="1"/>
  <c r="N1722" i="12"/>
  <c r="O1722" i="12" s="1"/>
  <c r="S1722" i="12" s="1"/>
  <c r="N1723" i="12"/>
  <c r="O1723" i="12" s="1"/>
  <c r="S1723" i="12" s="1"/>
  <c r="N1724" i="12"/>
  <c r="O1724" i="12" s="1"/>
  <c r="S1724" i="12" s="1"/>
  <c r="N1725" i="12"/>
  <c r="O1725" i="12" s="1"/>
  <c r="S1725" i="12" s="1"/>
  <c r="N1726" i="12"/>
  <c r="O1726" i="12" s="1"/>
  <c r="S1726" i="12" s="1"/>
  <c r="N1727" i="12"/>
  <c r="O1727" i="12" s="1"/>
  <c r="S1727" i="12" s="1"/>
  <c r="N1728" i="12"/>
  <c r="O1728" i="12" s="1"/>
  <c r="S1728" i="12" s="1"/>
  <c r="N1729" i="12"/>
  <c r="O1729" i="12" s="1"/>
  <c r="S1729" i="12" s="1"/>
  <c r="N1730" i="12"/>
  <c r="O1730" i="12" s="1"/>
  <c r="S1730" i="12" s="1"/>
  <c r="N1731" i="12"/>
  <c r="O1731" i="12" s="1"/>
  <c r="S1731" i="12" s="1"/>
  <c r="N1732" i="12"/>
  <c r="O1732" i="12" s="1"/>
  <c r="S1732" i="12" s="1"/>
  <c r="N1733" i="12"/>
  <c r="O1733" i="12" s="1"/>
  <c r="S1733" i="12" s="1"/>
  <c r="N1734" i="12"/>
  <c r="O1734" i="12" s="1"/>
  <c r="S1734" i="12" s="1"/>
  <c r="N1735" i="12"/>
  <c r="O1735" i="12" s="1"/>
  <c r="S1735" i="12" s="1"/>
  <c r="N1736" i="12"/>
  <c r="O1736" i="12" s="1"/>
  <c r="S1736" i="12" s="1"/>
  <c r="N1737" i="12"/>
  <c r="O1737" i="12" s="1"/>
  <c r="S1737" i="12" s="1"/>
  <c r="N1738" i="12"/>
  <c r="O1738" i="12" s="1"/>
  <c r="S1738" i="12" s="1"/>
  <c r="N1739" i="12"/>
  <c r="O1739" i="12" s="1"/>
  <c r="S1739" i="12" s="1"/>
  <c r="N1740" i="12"/>
  <c r="O1740" i="12" s="1"/>
  <c r="S1740" i="12" s="1"/>
  <c r="N1741" i="12"/>
  <c r="O1741" i="12" s="1"/>
  <c r="S1741" i="12" s="1"/>
  <c r="N1742" i="12"/>
  <c r="O1742" i="12" s="1"/>
  <c r="S1742" i="12" s="1"/>
  <c r="N1743" i="12"/>
  <c r="O1743" i="12" s="1"/>
  <c r="S1743" i="12" s="1"/>
  <c r="N1744" i="12"/>
  <c r="O1744" i="12" s="1"/>
  <c r="S1744" i="12" s="1"/>
  <c r="N1745" i="12"/>
  <c r="O1745" i="12" s="1"/>
  <c r="S1745" i="12" s="1"/>
  <c r="N1746" i="12"/>
  <c r="O1746" i="12" s="1"/>
  <c r="S1746" i="12" s="1"/>
  <c r="N1747" i="12"/>
  <c r="O1747" i="12" s="1"/>
  <c r="S1747" i="12" s="1"/>
  <c r="N1748" i="12"/>
  <c r="O1748" i="12" s="1"/>
  <c r="S1748" i="12" s="1"/>
  <c r="N1749" i="12"/>
  <c r="O1749" i="12" s="1"/>
  <c r="S1749" i="12" s="1"/>
  <c r="N1750" i="12"/>
  <c r="O1750" i="12" s="1"/>
  <c r="S1750" i="12" s="1"/>
  <c r="N1751" i="12"/>
  <c r="O1751" i="12" s="1"/>
  <c r="S1751" i="12" s="1"/>
  <c r="N1752" i="12"/>
  <c r="O1752" i="12" s="1"/>
  <c r="S1752" i="12" s="1"/>
  <c r="N1753" i="12"/>
  <c r="O1753" i="12" s="1"/>
  <c r="S1753" i="12" s="1"/>
  <c r="N1754" i="12"/>
  <c r="O1754" i="12" s="1"/>
  <c r="S1754" i="12" s="1"/>
  <c r="N1755" i="12"/>
  <c r="O1755" i="12" s="1"/>
  <c r="S1755" i="12" s="1"/>
  <c r="N1756" i="12"/>
  <c r="O1756" i="12" s="1"/>
  <c r="S1756" i="12" s="1"/>
  <c r="N1757" i="12"/>
  <c r="O1757" i="12" s="1"/>
  <c r="S1757" i="12" s="1"/>
  <c r="N1758" i="12"/>
  <c r="O1758" i="12" s="1"/>
  <c r="S1758" i="12" s="1"/>
  <c r="N1759" i="12"/>
  <c r="O1759" i="12" s="1"/>
  <c r="S1759" i="12" s="1"/>
  <c r="N1760" i="12"/>
  <c r="O1760" i="12" s="1"/>
  <c r="S1760" i="12" s="1"/>
  <c r="N1761" i="12"/>
  <c r="O1761" i="12" s="1"/>
  <c r="S1761" i="12" s="1"/>
  <c r="N1762" i="12"/>
  <c r="O1762" i="12" s="1"/>
  <c r="S1762" i="12" s="1"/>
  <c r="N1763" i="12"/>
  <c r="O1763" i="12" s="1"/>
  <c r="S1763" i="12" s="1"/>
  <c r="N1764" i="12"/>
  <c r="O1764" i="12" s="1"/>
  <c r="S1764" i="12" s="1"/>
  <c r="N1765" i="12"/>
  <c r="O1765" i="12" s="1"/>
  <c r="S1765" i="12" s="1"/>
  <c r="N1766" i="12"/>
  <c r="O1766" i="12" s="1"/>
  <c r="S1766" i="12" s="1"/>
  <c r="N1767" i="12"/>
  <c r="O1767" i="12" s="1"/>
  <c r="S1767" i="12" s="1"/>
  <c r="N1768" i="12"/>
  <c r="O1768" i="12" s="1"/>
  <c r="S1768" i="12" s="1"/>
  <c r="N1769" i="12"/>
  <c r="O1769" i="12" s="1"/>
  <c r="S1769" i="12" s="1"/>
  <c r="N1770" i="12"/>
  <c r="O1770" i="12" s="1"/>
  <c r="S1770" i="12" s="1"/>
  <c r="N1771" i="12"/>
  <c r="O1771" i="12" s="1"/>
  <c r="S1771" i="12" s="1"/>
  <c r="N1772" i="12"/>
  <c r="O1772" i="12" s="1"/>
  <c r="S1772" i="12" s="1"/>
  <c r="N1773" i="12"/>
  <c r="O1773" i="12" s="1"/>
  <c r="S1773" i="12" s="1"/>
  <c r="N1774" i="12"/>
  <c r="O1774" i="12" s="1"/>
  <c r="S1774" i="12" s="1"/>
  <c r="N1775" i="12"/>
  <c r="O1775" i="12" s="1"/>
  <c r="S1775" i="12" s="1"/>
  <c r="N1776" i="12"/>
  <c r="O1776" i="12" s="1"/>
  <c r="S1776" i="12" s="1"/>
  <c r="N1777" i="12"/>
  <c r="O1777" i="12" s="1"/>
  <c r="S1777" i="12" s="1"/>
  <c r="N1778" i="12"/>
  <c r="O1778" i="12" s="1"/>
  <c r="S1778" i="12" s="1"/>
  <c r="N1779" i="12"/>
  <c r="O1779" i="12" s="1"/>
  <c r="S1779" i="12" s="1"/>
  <c r="N1780" i="12"/>
  <c r="O1780" i="12" s="1"/>
  <c r="S1780" i="12" s="1"/>
  <c r="N1781" i="12"/>
  <c r="O1781" i="12" s="1"/>
  <c r="S1781" i="12" s="1"/>
  <c r="N1782" i="12"/>
  <c r="O1782" i="12" s="1"/>
  <c r="S1782" i="12" s="1"/>
  <c r="N1783" i="12"/>
  <c r="O1783" i="12" s="1"/>
  <c r="S1783" i="12" s="1"/>
  <c r="N1784" i="12"/>
  <c r="O1784" i="12" s="1"/>
  <c r="S1784" i="12" s="1"/>
  <c r="N1785" i="12"/>
  <c r="O1785" i="12" s="1"/>
  <c r="S1785" i="12" s="1"/>
  <c r="N1786" i="12"/>
  <c r="O1786" i="12" s="1"/>
  <c r="S1786" i="12" s="1"/>
  <c r="N1787" i="12"/>
  <c r="O1787" i="12" s="1"/>
  <c r="S1787" i="12" s="1"/>
  <c r="N1788" i="12"/>
  <c r="O1788" i="12" s="1"/>
  <c r="S1788" i="12" s="1"/>
  <c r="N1789" i="12"/>
  <c r="O1789" i="12" s="1"/>
  <c r="S1789" i="12" s="1"/>
  <c r="N1790" i="12"/>
  <c r="O1790" i="12" s="1"/>
  <c r="S1790" i="12" s="1"/>
  <c r="N1791" i="12"/>
  <c r="O1791" i="12" s="1"/>
  <c r="S1791" i="12" s="1"/>
  <c r="N1792" i="12"/>
  <c r="O1792" i="12" s="1"/>
  <c r="S1792" i="12" s="1"/>
  <c r="N1793" i="12"/>
  <c r="O1793" i="12" s="1"/>
  <c r="S1793" i="12" s="1"/>
  <c r="N1794" i="12"/>
  <c r="O1794" i="12" s="1"/>
  <c r="S1794" i="12" s="1"/>
  <c r="N1795" i="12"/>
  <c r="O1795" i="12" s="1"/>
  <c r="S1795" i="12" s="1"/>
  <c r="N1796" i="12"/>
  <c r="O1796" i="12" s="1"/>
  <c r="S1796" i="12" s="1"/>
  <c r="N1797" i="12"/>
  <c r="O1797" i="12" s="1"/>
  <c r="S1797" i="12" s="1"/>
  <c r="N1798" i="12"/>
  <c r="O1798" i="12" s="1"/>
  <c r="S1798" i="12" s="1"/>
  <c r="N1799" i="12"/>
  <c r="O1799" i="12" s="1"/>
  <c r="S1799" i="12" s="1"/>
  <c r="N1800" i="12"/>
  <c r="O1800" i="12" s="1"/>
  <c r="S1800" i="12" s="1"/>
  <c r="N1801" i="12"/>
  <c r="O1801" i="12" s="1"/>
  <c r="S1801" i="12" s="1"/>
  <c r="N1802" i="12"/>
  <c r="O1802" i="12" s="1"/>
  <c r="S1802" i="12" s="1"/>
  <c r="N1803" i="12"/>
  <c r="O1803" i="12" s="1"/>
  <c r="S1803" i="12" s="1"/>
  <c r="N1804" i="12"/>
  <c r="O1804" i="12" s="1"/>
  <c r="S1804" i="12" s="1"/>
  <c r="N1805" i="12"/>
  <c r="O1805" i="12" s="1"/>
  <c r="S1805" i="12" s="1"/>
  <c r="N1806" i="12"/>
  <c r="O1806" i="12" s="1"/>
  <c r="S1806" i="12" s="1"/>
  <c r="N1807" i="12"/>
  <c r="O1807" i="12" s="1"/>
  <c r="S1807" i="12" s="1"/>
  <c r="N1808" i="12"/>
  <c r="O1808" i="12" s="1"/>
  <c r="S1808" i="12" s="1"/>
  <c r="N1809" i="12"/>
  <c r="O1809" i="12" s="1"/>
  <c r="S1809" i="12" s="1"/>
  <c r="N1810" i="12"/>
  <c r="O1810" i="12" s="1"/>
  <c r="S1810" i="12" s="1"/>
  <c r="N1811" i="12"/>
  <c r="O1811" i="12" s="1"/>
  <c r="S1811" i="12" s="1"/>
  <c r="N1812" i="12"/>
  <c r="O1812" i="12" s="1"/>
  <c r="S1812" i="12" s="1"/>
  <c r="N1813" i="12"/>
  <c r="O1813" i="12" s="1"/>
  <c r="S1813" i="12" s="1"/>
  <c r="N1814" i="12"/>
  <c r="O1814" i="12" s="1"/>
  <c r="S1814" i="12" s="1"/>
  <c r="N1815" i="12"/>
  <c r="O1815" i="12" s="1"/>
  <c r="S1815" i="12" s="1"/>
  <c r="N1816" i="12"/>
  <c r="O1816" i="12" s="1"/>
  <c r="S1816" i="12" s="1"/>
  <c r="N1817" i="12"/>
  <c r="O1817" i="12" s="1"/>
  <c r="S1817" i="12" s="1"/>
  <c r="N1818" i="12"/>
  <c r="O1818" i="12" s="1"/>
  <c r="S1818" i="12" s="1"/>
  <c r="N1819" i="12"/>
  <c r="O1819" i="12" s="1"/>
  <c r="S1819" i="12" s="1"/>
  <c r="N1820" i="12"/>
  <c r="O1820" i="12" s="1"/>
  <c r="S1820" i="12" s="1"/>
  <c r="N1821" i="12"/>
  <c r="O1821" i="12" s="1"/>
  <c r="S1821" i="12" s="1"/>
  <c r="N1822" i="12"/>
  <c r="O1822" i="12" s="1"/>
  <c r="S1822" i="12" s="1"/>
  <c r="N1823" i="12"/>
  <c r="O1823" i="12" s="1"/>
  <c r="S1823" i="12" s="1"/>
  <c r="N1824" i="12"/>
  <c r="O1824" i="12" s="1"/>
  <c r="S1824" i="12" s="1"/>
  <c r="N1825" i="12"/>
  <c r="O1825" i="12" s="1"/>
  <c r="S1825" i="12" s="1"/>
  <c r="N1826" i="12"/>
  <c r="O1826" i="12" s="1"/>
  <c r="S1826" i="12" s="1"/>
  <c r="N1827" i="12"/>
  <c r="O1827" i="12" s="1"/>
  <c r="S1827" i="12" s="1"/>
  <c r="N1828" i="12"/>
  <c r="O1828" i="12" s="1"/>
  <c r="S1828" i="12" s="1"/>
  <c r="N1829" i="12"/>
  <c r="O1829" i="12" s="1"/>
  <c r="S1829" i="12" s="1"/>
  <c r="N1830" i="12"/>
  <c r="O1830" i="12" s="1"/>
  <c r="S1830" i="12" s="1"/>
  <c r="N1831" i="12"/>
  <c r="O1831" i="12" s="1"/>
  <c r="S1831" i="12" s="1"/>
  <c r="N1832" i="12"/>
  <c r="O1832" i="12" s="1"/>
  <c r="S1832" i="12" s="1"/>
  <c r="N1833" i="12"/>
  <c r="O1833" i="12" s="1"/>
  <c r="S1833" i="12" s="1"/>
  <c r="N1834" i="12"/>
  <c r="O1834" i="12" s="1"/>
  <c r="S1834" i="12" s="1"/>
  <c r="N1835" i="12"/>
  <c r="O1835" i="12" s="1"/>
  <c r="S1835" i="12" s="1"/>
  <c r="N1836" i="12"/>
  <c r="O1836" i="12" s="1"/>
  <c r="S1836" i="12" s="1"/>
  <c r="N1837" i="12"/>
  <c r="O1837" i="12" s="1"/>
  <c r="S1837" i="12" s="1"/>
  <c r="N1838" i="12"/>
  <c r="O1838" i="12" s="1"/>
  <c r="S1838" i="12" s="1"/>
  <c r="N1839" i="12"/>
  <c r="O1839" i="12" s="1"/>
  <c r="S1839" i="12" s="1"/>
  <c r="N1840" i="12"/>
  <c r="O1840" i="12" s="1"/>
  <c r="S1840" i="12" s="1"/>
  <c r="N1841" i="12"/>
  <c r="O1841" i="12" s="1"/>
  <c r="S1841" i="12" s="1"/>
  <c r="N1842" i="12"/>
  <c r="O1842" i="12" s="1"/>
  <c r="S1842" i="12" s="1"/>
  <c r="N1843" i="12"/>
  <c r="O1843" i="12" s="1"/>
  <c r="S1843" i="12" s="1"/>
  <c r="N1844" i="12"/>
  <c r="O1844" i="12" s="1"/>
  <c r="S1844" i="12" s="1"/>
  <c r="N1845" i="12"/>
  <c r="O1845" i="12" s="1"/>
  <c r="S1845" i="12" s="1"/>
  <c r="N1846" i="12"/>
  <c r="O1846" i="12" s="1"/>
  <c r="S1846" i="12" s="1"/>
  <c r="N1847" i="12"/>
  <c r="O1847" i="12" s="1"/>
  <c r="S1847" i="12" s="1"/>
  <c r="N1848" i="12"/>
  <c r="O1848" i="12" s="1"/>
  <c r="S1848" i="12" s="1"/>
  <c r="N1849" i="12"/>
  <c r="O1849" i="12" s="1"/>
  <c r="S1849" i="12" s="1"/>
  <c r="N1850" i="12"/>
  <c r="O1850" i="12" s="1"/>
  <c r="S1850" i="12" s="1"/>
  <c r="N1851" i="12"/>
  <c r="O1851" i="12" s="1"/>
  <c r="S1851" i="12" s="1"/>
  <c r="N1852" i="12"/>
  <c r="O1852" i="12" s="1"/>
  <c r="S1852" i="12" s="1"/>
  <c r="N1853" i="12"/>
  <c r="O1853" i="12" s="1"/>
  <c r="S1853" i="12" s="1"/>
  <c r="N1854" i="12"/>
  <c r="O1854" i="12" s="1"/>
  <c r="S1854" i="12" s="1"/>
  <c r="N1855" i="12"/>
  <c r="O1855" i="12" s="1"/>
  <c r="S1855" i="12" s="1"/>
  <c r="N1856" i="12"/>
  <c r="O1856" i="12" s="1"/>
  <c r="S1856" i="12" s="1"/>
  <c r="N1857" i="12"/>
  <c r="O1857" i="12" s="1"/>
  <c r="S1857" i="12" s="1"/>
  <c r="N1858" i="12"/>
  <c r="O1858" i="12" s="1"/>
  <c r="S1858" i="12" s="1"/>
  <c r="N1859" i="12"/>
  <c r="O1859" i="12" s="1"/>
  <c r="S1859" i="12" s="1"/>
  <c r="N1860" i="12"/>
  <c r="O1860" i="12" s="1"/>
  <c r="S1860" i="12" s="1"/>
  <c r="N1861" i="12"/>
  <c r="O1861" i="12" s="1"/>
  <c r="S1861" i="12" s="1"/>
  <c r="N1862" i="12"/>
  <c r="O1862" i="12" s="1"/>
  <c r="S1862" i="12" s="1"/>
  <c r="N1863" i="12"/>
  <c r="O1863" i="12" s="1"/>
  <c r="S1863" i="12" s="1"/>
  <c r="N1864" i="12"/>
  <c r="O1864" i="12" s="1"/>
  <c r="S1864" i="12" s="1"/>
  <c r="N1865" i="12"/>
  <c r="O1865" i="12" s="1"/>
  <c r="S1865" i="12" s="1"/>
  <c r="N1866" i="12"/>
  <c r="O1866" i="12" s="1"/>
  <c r="S1866" i="12" s="1"/>
  <c r="N1867" i="12"/>
  <c r="O1867" i="12" s="1"/>
  <c r="S1867" i="12" s="1"/>
  <c r="N1868" i="12"/>
  <c r="O1868" i="12" s="1"/>
  <c r="S1868" i="12" s="1"/>
  <c r="N1869" i="12"/>
  <c r="O1869" i="12" s="1"/>
  <c r="S1869" i="12" s="1"/>
  <c r="N1870" i="12"/>
  <c r="O1870" i="12" s="1"/>
  <c r="S1870" i="12" s="1"/>
  <c r="N1871" i="12"/>
  <c r="O1871" i="12" s="1"/>
  <c r="S1871" i="12" s="1"/>
  <c r="N1872" i="12"/>
  <c r="O1872" i="12" s="1"/>
  <c r="S1872" i="12" s="1"/>
  <c r="N1873" i="12"/>
  <c r="O1873" i="12" s="1"/>
  <c r="S1873" i="12" s="1"/>
  <c r="N1874" i="12"/>
  <c r="O1874" i="12" s="1"/>
  <c r="S1874" i="12" s="1"/>
  <c r="N1875" i="12"/>
  <c r="O1875" i="12" s="1"/>
  <c r="S1875" i="12" s="1"/>
  <c r="N1876" i="12"/>
  <c r="O1876" i="12" s="1"/>
  <c r="S1876" i="12" s="1"/>
  <c r="N1877" i="12"/>
  <c r="O1877" i="12" s="1"/>
  <c r="S1877" i="12" s="1"/>
  <c r="N1878" i="12"/>
  <c r="O1878" i="12" s="1"/>
  <c r="S1878" i="12" s="1"/>
  <c r="N1879" i="12"/>
  <c r="O1879" i="12" s="1"/>
  <c r="S1879" i="12" s="1"/>
  <c r="N1880" i="12"/>
  <c r="O1880" i="12" s="1"/>
  <c r="S1880" i="12" s="1"/>
  <c r="N1881" i="12"/>
  <c r="O1881" i="12" s="1"/>
  <c r="S1881" i="12" s="1"/>
  <c r="N1882" i="12"/>
  <c r="O1882" i="12" s="1"/>
  <c r="S1882" i="12" s="1"/>
  <c r="N1883" i="12"/>
  <c r="O1883" i="12" s="1"/>
  <c r="S1883" i="12" s="1"/>
  <c r="N1884" i="12"/>
  <c r="O1884" i="12" s="1"/>
  <c r="S1884" i="12" s="1"/>
  <c r="N1885" i="12"/>
  <c r="O1885" i="12" s="1"/>
  <c r="S1885" i="12" s="1"/>
  <c r="N1886" i="12"/>
  <c r="O1886" i="12" s="1"/>
  <c r="S1886" i="12" s="1"/>
  <c r="N1887" i="12"/>
  <c r="O1887" i="12" s="1"/>
  <c r="S1887" i="12" s="1"/>
  <c r="N1888" i="12"/>
  <c r="O1888" i="12" s="1"/>
  <c r="S1888" i="12" s="1"/>
  <c r="N1889" i="12"/>
  <c r="O1889" i="12" s="1"/>
  <c r="S1889" i="12" s="1"/>
  <c r="N1890" i="12"/>
  <c r="O1890" i="12" s="1"/>
  <c r="S1890" i="12" s="1"/>
  <c r="N1891" i="12"/>
  <c r="O1891" i="12" s="1"/>
  <c r="S1891" i="12" s="1"/>
  <c r="N1892" i="12"/>
  <c r="O1892" i="12" s="1"/>
  <c r="S1892" i="12" s="1"/>
  <c r="N1893" i="12"/>
  <c r="O1893" i="12" s="1"/>
  <c r="S1893" i="12" s="1"/>
  <c r="N1894" i="12"/>
  <c r="O1894" i="12" s="1"/>
  <c r="S1894" i="12" s="1"/>
  <c r="N1895" i="12"/>
  <c r="O1895" i="12" s="1"/>
  <c r="S1895" i="12" s="1"/>
  <c r="N1896" i="12"/>
  <c r="O1896" i="12" s="1"/>
  <c r="S1896" i="12" s="1"/>
  <c r="N1897" i="12"/>
  <c r="O1897" i="12" s="1"/>
  <c r="S1897" i="12" s="1"/>
  <c r="N1898" i="12"/>
  <c r="O1898" i="12" s="1"/>
  <c r="S1898" i="12" s="1"/>
  <c r="N1899" i="12"/>
  <c r="O1899" i="12" s="1"/>
  <c r="S1899" i="12" s="1"/>
  <c r="N1900" i="12"/>
  <c r="O1900" i="12" s="1"/>
  <c r="S1900" i="12" s="1"/>
  <c r="N1901" i="12"/>
  <c r="O1901" i="12" s="1"/>
  <c r="S1901" i="12" s="1"/>
  <c r="N1902" i="12"/>
  <c r="O1902" i="12" s="1"/>
  <c r="S1902" i="12" s="1"/>
  <c r="N1903" i="12"/>
  <c r="O1903" i="12" s="1"/>
  <c r="S1903" i="12" s="1"/>
  <c r="N1904" i="12"/>
  <c r="O1904" i="12" s="1"/>
  <c r="S1904" i="12" s="1"/>
  <c r="N1905" i="12"/>
  <c r="O1905" i="12" s="1"/>
  <c r="S1905" i="12" s="1"/>
  <c r="N1906" i="12"/>
  <c r="O1906" i="12" s="1"/>
  <c r="S1906" i="12" s="1"/>
  <c r="N1907" i="12"/>
  <c r="O1907" i="12" s="1"/>
  <c r="S1907" i="12" s="1"/>
  <c r="N1908" i="12"/>
  <c r="O1908" i="12" s="1"/>
  <c r="S1908" i="12" s="1"/>
  <c r="N1909" i="12"/>
  <c r="O1909" i="12" s="1"/>
  <c r="S1909" i="12" s="1"/>
  <c r="N1910" i="12"/>
  <c r="O1910" i="12" s="1"/>
  <c r="S1910" i="12" s="1"/>
  <c r="N1911" i="12"/>
  <c r="O1911" i="12" s="1"/>
  <c r="S1911" i="12" s="1"/>
  <c r="N1912" i="12"/>
  <c r="O1912" i="12" s="1"/>
  <c r="S1912" i="12" s="1"/>
  <c r="N1913" i="12"/>
  <c r="O1913" i="12" s="1"/>
  <c r="S1913" i="12" s="1"/>
  <c r="N1914" i="12"/>
  <c r="O1914" i="12" s="1"/>
  <c r="S1914" i="12" s="1"/>
  <c r="N1915" i="12"/>
  <c r="O1915" i="12" s="1"/>
  <c r="S1915" i="12" s="1"/>
  <c r="N1916" i="12"/>
  <c r="O1916" i="12" s="1"/>
  <c r="S1916" i="12" s="1"/>
  <c r="N1917" i="12"/>
  <c r="O1917" i="12" s="1"/>
  <c r="S1917" i="12" s="1"/>
  <c r="N1918" i="12"/>
  <c r="O1918" i="12" s="1"/>
  <c r="S1918" i="12" s="1"/>
  <c r="N1919" i="12"/>
  <c r="O1919" i="12" s="1"/>
  <c r="S1919" i="12" s="1"/>
  <c r="N1920" i="12"/>
  <c r="O1920" i="12" s="1"/>
  <c r="S1920" i="12" s="1"/>
  <c r="N1921" i="12"/>
  <c r="O1921" i="12" s="1"/>
  <c r="S1921" i="12" s="1"/>
  <c r="N1922" i="12"/>
  <c r="O1922" i="12" s="1"/>
  <c r="S1922" i="12" s="1"/>
  <c r="N1923" i="12"/>
  <c r="O1923" i="12" s="1"/>
  <c r="S1923" i="12" s="1"/>
  <c r="N1924" i="12"/>
  <c r="O1924" i="12" s="1"/>
  <c r="S1924" i="12" s="1"/>
  <c r="N1925" i="12"/>
  <c r="O1925" i="12" s="1"/>
  <c r="S1925" i="12" s="1"/>
  <c r="N1926" i="12"/>
  <c r="O1926" i="12" s="1"/>
  <c r="S1926" i="12" s="1"/>
  <c r="N1927" i="12"/>
  <c r="O1927" i="12" s="1"/>
  <c r="S1927" i="12" s="1"/>
  <c r="N1928" i="12"/>
  <c r="O1928" i="12" s="1"/>
  <c r="S1928" i="12" s="1"/>
  <c r="N1929" i="12"/>
  <c r="O1929" i="12" s="1"/>
  <c r="S1929" i="12" s="1"/>
  <c r="N1930" i="12"/>
  <c r="O1930" i="12" s="1"/>
  <c r="S1930" i="12" s="1"/>
  <c r="N1931" i="12"/>
  <c r="O1931" i="12" s="1"/>
  <c r="S1931" i="12" s="1"/>
  <c r="N1932" i="12"/>
  <c r="O1932" i="12" s="1"/>
  <c r="S1932" i="12" s="1"/>
  <c r="N1933" i="12"/>
  <c r="O1933" i="12" s="1"/>
  <c r="S1933" i="12" s="1"/>
  <c r="N1934" i="12"/>
  <c r="O1934" i="12" s="1"/>
  <c r="S1934" i="12" s="1"/>
  <c r="N1935" i="12"/>
  <c r="O1935" i="12" s="1"/>
  <c r="S1935" i="12" s="1"/>
  <c r="N1936" i="12"/>
  <c r="O1936" i="12" s="1"/>
  <c r="S1936" i="12" s="1"/>
  <c r="N1937" i="12"/>
  <c r="O1937" i="12" s="1"/>
  <c r="S1937" i="12" s="1"/>
  <c r="N1938" i="12"/>
  <c r="O1938" i="12" s="1"/>
  <c r="S1938" i="12" s="1"/>
  <c r="N1939" i="12"/>
  <c r="O1939" i="12" s="1"/>
  <c r="S1939" i="12" s="1"/>
  <c r="N1940" i="12"/>
  <c r="O1940" i="12" s="1"/>
  <c r="S1940" i="12" s="1"/>
  <c r="N1941" i="12"/>
  <c r="O1941" i="12" s="1"/>
  <c r="S1941" i="12" s="1"/>
  <c r="N1942" i="12"/>
  <c r="O1942" i="12" s="1"/>
  <c r="S1942" i="12" s="1"/>
  <c r="N1943" i="12"/>
  <c r="O1943" i="12" s="1"/>
  <c r="S1943" i="12" s="1"/>
  <c r="N1944" i="12"/>
  <c r="O1944" i="12" s="1"/>
  <c r="S1944" i="12" s="1"/>
  <c r="N1945" i="12"/>
  <c r="O1945" i="12" s="1"/>
  <c r="S1945" i="12" s="1"/>
  <c r="N1946" i="12"/>
  <c r="O1946" i="12" s="1"/>
  <c r="S1946" i="12" s="1"/>
  <c r="N1947" i="12"/>
  <c r="O1947" i="12" s="1"/>
  <c r="S1947" i="12" s="1"/>
  <c r="N1948" i="12"/>
  <c r="O1948" i="12" s="1"/>
  <c r="S1948" i="12" s="1"/>
  <c r="N1949" i="12"/>
  <c r="O1949" i="12" s="1"/>
  <c r="S1949" i="12" s="1"/>
  <c r="N1950" i="12"/>
  <c r="O1950" i="12" s="1"/>
  <c r="S1950" i="12" s="1"/>
  <c r="N1951" i="12"/>
  <c r="O1951" i="12" s="1"/>
  <c r="S1951" i="12" s="1"/>
  <c r="N1952" i="12"/>
  <c r="O1952" i="12" s="1"/>
  <c r="S1952" i="12" s="1"/>
  <c r="N1953" i="12"/>
  <c r="O1953" i="12" s="1"/>
  <c r="S1953" i="12" s="1"/>
  <c r="N1954" i="12"/>
  <c r="O1954" i="12" s="1"/>
  <c r="S1954" i="12" s="1"/>
  <c r="N1955" i="12"/>
  <c r="O1955" i="12" s="1"/>
  <c r="S1955" i="12" s="1"/>
  <c r="N1956" i="12"/>
  <c r="O1956" i="12" s="1"/>
  <c r="S1956" i="12" s="1"/>
  <c r="N1957" i="12"/>
  <c r="O1957" i="12" s="1"/>
  <c r="S1957" i="12" s="1"/>
  <c r="N1958" i="12"/>
  <c r="O1958" i="12" s="1"/>
  <c r="S1958" i="12" s="1"/>
  <c r="N1959" i="12"/>
  <c r="O1959" i="12" s="1"/>
  <c r="S1959" i="12" s="1"/>
  <c r="N1960" i="12"/>
  <c r="O1960" i="12" s="1"/>
  <c r="S1960" i="12" s="1"/>
  <c r="N1961" i="12"/>
  <c r="O1961" i="12" s="1"/>
  <c r="S1961" i="12" s="1"/>
  <c r="N1962" i="12"/>
  <c r="O1962" i="12" s="1"/>
  <c r="S1962" i="12" s="1"/>
  <c r="N1963" i="12"/>
  <c r="O1963" i="12" s="1"/>
  <c r="S1963" i="12" s="1"/>
  <c r="N1964" i="12"/>
  <c r="O1964" i="12" s="1"/>
  <c r="S1964" i="12" s="1"/>
  <c r="N1965" i="12"/>
  <c r="O1965" i="12" s="1"/>
  <c r="S1965" i="12" s="1"/>
  <c r="N1966" i="12"/>
  <c r="O1966" i="12" s="1"/>
  <c r="S1966" i="12" s="1"/>
  <c r="N1967" i="12"/>
  <c r="O1967" i="12" s="1"/>
  <c r="S1967" i="12" s="1"/>
  <c r="N1968" i="12"/>
  <c r="O1968" i="12" s="1"/>
  <c r="S1968" i="12" s="1"/>
  <c r="N1969" i="12"/>
  <c r="O1969" i="12" s="1"/>
  <c r="S1969" i="12" s="1"/>
  <c r="N1970" i="12"/>
  <c r="O1970" i="12" s="1"/>
  <c r="S1970" i="12" s="1"/>
  <c r="N1971" i="12"/>
  <c r="O1971" i="12" s="1"/>
  <c r="S1971" i="12" s="1"/>
  <c r="N1972" i="12"/>
  <c r="O1972" i="12" s="1"/>
  <c r="S1972" i="12" s="1"/>
  <c r="N1973" i="12"/>
  <c r="O1973" i="12" s="1"/>
  <c r="S1973" i="12" s="1"/>
  <c r="N1974" i="12"/>
  <c r="O1974" i="12" s="1"/>
  <c r="S1974" i="12" s="1"/>
  <c r="N1975" i="12"/>
  <c r="O1975" i="12" s="1"/>
  <c r="S1975" i="12" s="1"/>
  <c r="N1976" i="12"/>
  <c r="O1976" i="12" s="1"/>
  <c r="S1976" i="12" s="1"/>
  <c r="N1977" i="12"/>
  <c r="O1977" i="12" s="1"/>
  <c r="S1977" i="12" s="1"/>
  <c r="N1978" i="12"/>
  <c r="O1978" i="12" s="1"/>
  <c r="S1978" i="12" s="1"/>
  <c r="N1979" i="12"/>
  <c r="O1979" i="12" s="1"/>
  <c r="S1979" i="12" s="1"/>
  <c r="N1980" i="12"/>
  <c r="O1980" i="12" s="1"/>
  <c r="S1980" i="12" s="1"/>
  <c r="N1981" i="12"/>
  <c r="O1981" i="12" s="1"/>
  <c r="S1981" i="12" s="1"/>
  <c r="N1982" i="12"/>
  <c r="O1982" i="12" s="1"/>
  <c r="S1982" i="12" s="1"/>
  <c r="N1983" i="12"/>
  <c r="O1983" i="12" s="1"/>
  <c r="S1983" i="12" s="1"/>
  <c r="N1984" i="12"/>
  <c r="O1984" i="12" s="1"/>
  <c r="S1984" i="12" s="1"/>
  <c r="N1985" i="12"/>
  <c r="O1985" i="12" s="1"/>
  <c r="S1985" i="12" s="1"/>
  <c r="N1986" i="12"/>
  <c r="O1986" i="12" s="1"/>
  <c r="S1986" i="12" s="1"/>
  <c r="N1987" i="12"/>
  <c r="O1987" i="12" s="1"/>
  <c r="S1987" i="12" s="1"/>
  <c r="N1988" i="12"/>
  <c r="O1988" i="12" s="1"/>
  <c r="S1988" i="12" s="1"/>
  <c r="N1989" i="12"/>
  <c r="O1989" i="12" s="1"/>
  <c r="S1989" i="12" s="1"/>
  <c r="N1990" i="12"/>
  <c r="O1990" i="12" s="1"/>
  <c r="S1990" i="12" s="1"/>
  <c r="N1991" i="12"/>
  <c r="O1991" i="12" s="1"/>
  <c r="S1991" i="12" s="1"/>
  <c r="N1992" i="12"/>
  <c r="O1992" i="12" s="1"/>
  <c r="S1992" i="12" s="1"/>
  <c r="N1993" i="12"/>
  <c r="O1993" i="12" s="1"/>
  <c r="S1993" i="12" s="1"/>
  <c r="N1994" i="12"/>
  <c r="O1994" i="12" s="1"/>
  <c r="S1994" i="12" s="1"/>
  <c r="N1995" i="12"/>
  <c r="O1995" i="12" s="1"/>
  <c r="S1995" i="12" s="1"/>
  <c r="N1996" i="12"/>
  <c r="O1996" i="12" s="1"/>
  <c r="S1996" i="12" s="1"/>
  <c r="N1997" i="12"/>
  <c r="O1997" i="12" s="1"/>
  <c r="S1997" i="12" s="1"/>
  <c r="N1998" i="12"/>
  <c r="O1998" i="12" s="1"/>
  <c r="S1998" i="12" s="1"/>
  <c r="N1999" i="12"/>
  <c r="O1999" i="12" s="1"/>
  <c r="S1999" i="12" s="1"/>
  <c r="N2000" i="12"/>
  <c r="O2000" i="12" s="1"/>
  <c r="S2000" i="12" s="1"/>
  <c r="N2001" i="12"/>
  <c r="O2001" i="12" s="1"/>
  <c r="S2001" i="12" s="1"/>
  <c r="N2002" i="12"/>
  <c r="O2002" i="12" s="1"/>
  <c r="S2002" i="12" s="1"/>
  <c r="N2003" i="12"/>
  <c r="O2003" i="12" s="1"/>
  <c r="S2003" i="12" s="1"/>
  <c r="Z587" i="1"/>
  <c r="O587" i="1"/>
  <c r="B587" i="1"/>
  <c r="Z853" i="1" l="1"/>
  <c r="O853" i="1"/>
  <c r="B853" i="1"/>
  <c r="C3" i="8" l="1"/>
  <c r="M1815" i="13"/>
  <c r="M1814" i="13"/>
  <c r="M1813" i="13"/>
  <c r="M1812" i="13"/>
  <c r="M1811" i="13"/>
  <c r="M1810" i="13"/>
  <c r="M1809" i="13"/>
  <c r="M1808" i="13"/>
  <c r="M1807" i="13"/>
  <c r="M1806" i="13"/>
  <c r="M1805" i="13"/>
  <c r="M1804" i="13"/>
  <c r="M1803" i="13"/>
  <c r="M1802" i="13"/>
  <c r="M1801" i="13"/>
  <c r="M1800" i="13"/>
  <c r="M1799" i="13"/>
  <c r="M1798" i="13"/>
  <c r="M1797" i="13"/>
  <c r="M1796" i="13"/>
  <c r="M1795" i="13"/>
  <c r="M1794" i="13"/>
  <c r="M1793" i="13"/>
  <c r="M1792" i="13"/>
  <c r="M1791" i="13"/>
  <c r="M1790" i="13"/>
  <c r="M1789" i="13"/>
  <c r="M1788" i="13"/>
  <c r="M1787" i="13"/>
  <c r="M1786" i="13"/>
  <c r="M1785" i="13"/>
  <c r="M1784" i="13"/>
  <c r="M1783" i="13"/>
  <c r="M1782" i="13"/>
  <c r="M1781" i="13"/>
  <c r="M1780" i="13"/>
  <c r="M1779" i="13"/>
  <c r="M1778" i="13"/>
  <c r="M1777" i="13"/>
  <c r="M1776" i="13"/>
  <c r="M1775" i="13"/>
  <c r="M1774" i="13"/>
  <c r="M1773" i="13"/>
  <c r="M1772" i="13"/>
  <c r="M1771" i="13"/>
  <c r="M1770" i="13"/>
  <c r="M1769" i="13"/>
  <c r="M1768" i="13"/>
  <c r="M1767" i="13"/>
  <c r="M1766" i="13"/>
  <c r="M1765" i="13"/>
  <c r="M1764" i="13"/>
  <c r="M1763" i="13"/>
  <c r="M1762" i="13"/>
  <c r="M1761" i="13"/>
  <c r="M1760" i="13"/>
  <c r="M1759" i="13"/>
  <c r="M1758" i="13"/>
  <c r="M1757" i="13"/>
  <c r="M1756" i="13"/>
  <c r="M1755" i="13"/>
  <c r="M1754" i="13"/>
  <c r="M1753" i="13"/>
  <c r="M1752" i="13"/>
  <c r="M1751" i="13"/>
  <c r="M1750" i="13"/>
  <c r="M1749" i="13"/>
  <c r="M1748" i="13"/>
  <c r="M1747" i="13"/>
  <c r="M1746" i="13"/>
  <c r="M1745" i="13"/>
  <c r="M1744" i="13"/>
  <c r="M1743" i="13"/>
  <c r="M1742" i="13"/>
  <c r="M1741" i="13"/>
  <c r="M1740" i="13"/>
  <c r="M1739" i="13"/>
  <c r="M1738" i="13"/>
  <c r="M1737" i="13"/>
  <c r="M1736" i="13"/>
  <c r="M1735" i="13"/>
  <c r="M1734" i="13"/>
  <c r="M1733" i="13"/>
  <c r="M1732" i="13"/>
  <c r="M1731" i="13"/>
  <c r="M1730" i="13"/>
  <c r="M1729" i="13"/>
  <c r="M1728" i="13"/>
  <c r="M1727" i="13"/>
  <c r="M1726" i="13"/>
  <c r="M1725" i="13"/>
  <c r="M1724" i="13"/>
  <c r="M1723" i="13"/>
  <c r="M1722" i="13"/>
  <c r="M1721" i="13"/>
  <c r="M1720" i="13"/>
  <c r="M1719" i="13"/>
  <c r="M1718" i="13"/>
  <c r="M1717" i="13"/>
  <c r="M1716" i="13"/>
  <c r="M1715" i="13"/>
  <c r="M1714" i="13"/>
  <c r="M1713" i="13"/>
  <c r="M1712" i="13"/>
  <c r="M1711" i="13"/>
  <c r="M1710" i="13"/>
  <c r="M1709" i="13"/>
  <c r="M1708" i="13"/>
  <c r="M1707" i="13"/>
  <c r="M1706" i="13"/>
  <c r="M1705" i="13"/>
  <c r="M1704" i="13"/>
  <c r="M1703" i="13"/>
  <c r="M1702" i="13"/>
  <c r="M1701" i="13"/>
  <c r="M1700" i="13"/>
  <c r="M1699" i="13"/>
  <c r="M1698" i="13"/>
  <c r="M1697" i="13"/>
  <c r="M1696" i="13"/>
  <c r="M1695" i="13"/>
  <c r="M1694" i="13"/>
  <c r="M1693" i="13"/>
  <c r="M1692" i="13"/>
  <c r="M1691" i="13"/>
  <c r="M1690" i="13"/>
  <c r="M1689" i="13"/>
  <c r="M1688" i="13"/>
  <c r="M1687" i="13"/>
  <c r="M1686" i="13"/>
  <c r="M1685" i="13"/>
  <c r="M1684" i="13"/>
  <c r="M1683" i="13"/>
  <c r="M1682" i="13"/>
  <c r="M1681" i="13"/>
  <c r="M1680" i="13"/>
  <c r="M1679" i="13"/>
  <c r="M1678" i="13"/>
  <c r="M1677" i="13"/>
  <c r="M1676" i="13"/>
  <c r="M1675" i="13"/>
  <c r="M1674" i="13"/>
  <c r="M1673" i="13"/>
  <c r="M1672" i="13"/>
  <c r="M1671" i="13"/>
  <c r="M1670" i="13"/>
  <c r="M1669" i="13"/>
  <c r="M1668" i="13"/>
  <c r="M1667" i="13"/>
  <c r="M1666" i="13"/>
  <c r="M1665" i="13"/>
  <c r="M1664" i="13"/>
  <c r="M1663" i="13"/>
  <c r="M1662" i="13"/>
  <c r="M1661" i="13"/>
  <c r="M1660" i="13"/>
  <c r="M1659" i="13"/>
  <c r="M1658" i="13"/>
  <c r="M1657" i="13"/>
  <c r="M1656" i="13"/>
  <c r="M1655" i="13"/>
  <c r="M1654" i="13"/>
  <c r="M1653" i="13"/>
  <c r="M1652" i="13"/>
  <c r="M1651" i="13"/>
  <c r="M1650" i="13"/>
  <c r="M1649" i="13"/>
  <c r="M1648" i="13"/>
  <c r="M1647" i="13"/>
  <c r="M1646" i="13"/>
  <c r="M1645" i="13"/>
  <c r="M1644" i="13"/>
  <c r="M1643" i="13"/>
  <c r="M1642" i="13"/>
  <c r="M1641" i="13"/>
  <c r="M1640" i="13"/>
  <c r="M1639" i="13"/>
  <c r="M1638" i="13"/>
  <c r="M1637" i="13"/>
  <c r="M1636" i="13"/>
  <c r="M1635" i="13"/>
  <c r="M1634" i="13"/>
  <c r="M1633" i="13"/>
  <c r="M1632" i="13"/>
  <c r="M1631" i="13"/>
  <c r="M1630" i="13"/>
  <c r="M1629" i="13"/>
  <c r="M1628" i="13"/>
  <c r="M1627" i="13"/>
  <c r="M1626" i="13"/>
  <c r="M1625" i="13"/>
  <c r="M1624" i="13"/>
  <c r="M1623" i="13"/>
  <c r="M1622" i="13"/>
  <c r="M1621" i="13"/>
  <c r="M1620" i="13"/>
  <c r="M1619" i="13"/>
  <c r="M1618" i="13"/>
  <c r="M1617" i="13"/>
  <c r="M1616" i="13"/>
  <c r="M1615" i="13"/>
  <c r="M1614" i="13"/>
  <c r="M1613" i="13"/>
  <c r="M1612" i="13"/>
  <c r="M1611" i="13"/>
  <c r="M1610" i="13"/>
  <c r="M1609" i="13"/>
  <c r="M1608" i="13"/>
  <c r="M1607" i="13"/>
  <c r="M1606" i="13"/>
  <c r="M1605" i="13"/>
  <c r="M1604" i="13"/>
  <c r="M1603" i="13"/>
  <c r="M1602" i="13"/>
  <c r="M1601" i="13"/>
  <c r="M1600" i="13"/>
  <c r="M1599" i="13"/>
  <c r="M1598" i="13"/>
  <c r="M1597" i="13"/>
  <c r="M1596" i="13"/>
  <c r="M1595" i="13"/>
  <c r="M1594" i="13"/>
  <c r="M1593" i="13"/>
  <c r="M1592" i="13"/>
  <c r="M1591" i="13"/>
  <c r="M1590" i="13"/>
  <c r="M1589" i="13"/>
  <c r="M1588" i="13"/>
  <c r="M1587" i="13"/>
  <c r="M1586" i="13"/>
  <c r="M1585" i="13"/>
  <c r="M1584" i="13"/>
  <c r="M1583" i="13"/>
  <c r="M1582" i="13"/>
  <c r="M1581" i="13"/>
  <c r="M1580" i="13"/>
  <c r="M1579" i="13"/>
  <c r="M1578" i="13"/>
  <c r="M1577" i="13"/>
  <c r="M1576" i="13"/>
  <c r="M1575" i="13"/>
  <c r="M1574" i="13"/>
  <c r="M1573" i="13"/>
  <c r="M1572" i="13"/>
  <c r="M1571" i="13"/>
  <c r="M1570" i="13"/>
  <c r="M1569" i="13"/>
  <c r="M1568" i="13"/>
  <c r="M1567" i="13"/>
  <c r="M1566" i="13"/>
  <c r="M1565" i="13"/>
  <c r="M1564" i="13"/>
  <c r="M1563" i="13"/>
  <c r="M1562" i="13"/>
  <c r="M1561" i="13"/>
  <c r="M1560" i="13"/>
  <c r="M1559" i="13"/>
  <c r="M1558" i="13"/>
  <c r="M1557" i="13"/>
  <c r="M1556" i="13"/>
  <c r="M1555" i="13"/>
  <c r="M1554" i="13"/>
  <c r="M1553" i="13"/>
  <c r="M1552" i="13"/>
  <c r="M1551" i="13"/>
  <c r="M1550" i="13"/>
  <c r="M1549" i="13"/>
  <c r="M1548" i="13"/>
  <c r="M1547" i="13"/>
  <c r="M1546" i="13"/>
  <c r="M1545" i="13"/>
  <c r="M1544" i="13"/>
  <c r="M1543" i="13"/>
  <c r="M1542" i="13"/>
  <c r="M1541" i="13"/>
  <c r="M1540" i="13"/>
  <c r="M1539" i="13"/>
  <c r="M1538" i="13"/>
  <c r="M1537" i="13"/>
  <c r="M1536" i="13"/>
  <c r="M1535" i="13"/>
  <c r="M1534" i="13"/>
  <c r="M1533" i="13"/>
  <c r="M1532" i="13"/>
  <c r="M1531" i="13"/>
  <c r="M1530" i="13"/>
  <c r="M1529" i="13"/>
  <c r="M1528" i="13"/>
  <c r="M1527" i="13"/>
  <c r="M1526" i="13"/>
  <c r="M1525" i="13"/>
  <c r="M1524" i="13"/>
  <c r="M1523" i="13"/>
  <c r="M1522" i="13"/>
  <c r="M1521" i="13"/>
  <c r="M1520" i="13"/>
  <c r="M1519" i="13"/>
  <c r="M1518" i="13"/>
  <c r="M1517" i="13"/>
  <c r="M1516" i="13"/>
  <c r="M1515" i="13"/>
  <c r="M1514" i="13"/>
  <c r="M1513" i="13"/>
  <c r="M1512" i="13"/>
  <c r="M1511" i="13"/>
  <c r="M1510" i="13"/>
  <c r="M1509" i="13"/>
  <c r="M1508" i="13"/>
  <c r="M1507" i="13"/>
  <c r="M1506" i="13"/>
  <c r="M1505" i="13"/>
  <c r="M1504" i="13"/>
  <c r="M1503" i="13"/>
  <c r="M1502" i="13"/>
  <c r="M1501" i="13"/>
  <c r="M1500" i="13"/>
  <c r="M1499" i="13"/>
  <c r="M1498" i="13"/>
  <c r="M1497" i="13"/>
  <c r="M1496" i="13"/>
  <c r="M1495" i="13"/>
  <c r="M1494" i="13"/>
  <c r="M1493" i="13"/>
  <c r="M1492" i="13"/>
  <c r="M1491" i="13"/>
  <c r="M1490" i="13"/>
  <c r="M1489" i="13"/>
  <c r="M1488" i="13"/>
  <c r="M1487" i="13"/>
  <c r="M1486" i="13"/>
  <c r="M1485" i="13"/>
  <c r="M1484" i="13"/>
  <c r="M1483" i="13"/>
  <c r="M1482" i="13"/>
  <c r="M1481" i="13"/>
  <c r="M1480" i="13"/>
  <c r="M1479" i="13"/>
  <c r="M1478" i="13"/>
  <c r="M1477" i="13"/>
  <c r="M1476" i="13"/>
  <c r="M1475" i="13"/>
  <c r="M1474" i="13"/>
  <c r="M1473" i="13"/>
  <c r="M1472" i="13"/>
  <c r="M1471" i="13"/>
  <c r="M1470" i="13"/>
  <c r="M1469" i="13"/>
  <c r="M1468" i="13"/>
  <c r="M1467" i="13"/>
  <c r="M1466" i="13"/>
  <c r="M1465" i="13"/>
  <c r="M1464" i="13"/>
  <c r="M1463" i="13"/>
  <c r="M1462" i="13"/>
  <c r="M1461" i="13"/>
  <c r="M1460" i="13"/>
  <c r="M1459" i="13"/>
  <c r="M1458" i="13"/>
  <c r="M1457" i="13"/>
  <c r="M1456" i="13"/>
  <c r="M1455" i="13"/>
  <c r="M1454" i="13"/>
  <c r="M1453" i="13"/>
  <c r="M1452" i="13"/>
  <c r="M1451" i="13"/>
  <c r="M1450" i="13"/>
  <c r="M1449" i="13"/>
  <c r="M1448" i="13"/>
  <c r="M1447" i="13"/>
  <c r="M1446" i="13"/>
  <c r="M1445" i="13"/>
  <c r="M1444" i="13"/>
  <c r="M1443" i="13"/>
  <c r="M1442" i="13"/>
  <c r="M1441" i="13"/>
  <c r="M1440" i="13"/>
  <c r="M1439" i="13"/>
  <c r="M1438" i="13"/>
  <c r="M1437" i="13"/>
  <c r="M1436" i="13"/>
  <c r="M1435" i="13"/>
  <c r="M1434" i="13"/>
  <c r="M1433" i="13"/>
  <c r="M1432" i="13"/>
  <c r="M1431" i="13"/>
  <c r="M1430" i="13"/>
  <c r="M1429" i="13"/>
  <c r="M1428" i="13"/>
  <c r="M1427" i="13"/>
  <c r="M1426" i="13"/>
  <c r="M1425" i="13"/>
  <c r="M1424" i="13"/>
  <c r="M1423" i="13"/>
  <c r="M1422" i="13"/>
  <c r="M1421" i="13"/>
  <c r="M1420" i="13"/>
  <c r="M1419" i="13"/>
  <c r="M1418" i="13"/>
  <c r="M1417" i="13"/>
  <c r="M1416" i="13"/>
  <c r="M1415" i="13"/>
  <c r="M1414" i="13"/>
  <c r="M1413" i="13"/>
  <c r="M1412" i="13"/>
  <c r="M1411" i="13"/>
  <c r="M1410" i="13"/>
  <c r="M1409" i="13"/>
  <c r="M1408" i="13"/>
  <c r="M1407" i="13"/>
  <c r="M1406" i="13"/>
  <c r="M1405" i="13"/>
  <c r="M1404" i="13"/>
  <c r="M1403" i="13"/>
  <c r="M1402" i="13"/>
  <c r="M1401" i="13"/>
  <c r="M1400" i="13"/>
  <c r="M1399" i="13"/>
  <c r="M1398" i="13"/>
  <c r="M1397" i="13"/>
  <c r="M1396" i="13"/>
  <c r="M1395" i="13"/>
  <c r="M1394" i="13"/>
  <c r="M1393" i="13"/>
  <c r="M1392" i="13"/>
  <c r="M1391" i="13"/>
  <c r="M1390" i="13"/>
  <c r="M1389" i="13"/>
  <c r="M1388" i="13"/>
  <c r="M1387" i="13"/>
  <c r="M1386" i="13"/>
  <c r="M1385" i="13"/>
  <c r="M1384" i="13"/>
  <c r="M1383" i="13"/>
  <c r="M1382" i="13"/>
  <c r="M1381" i="13"/>
  <c r="M1380" i="13"/>
  <c r="M1379" i="13"/>
  <c r="M1378" i="13"/>
  <c r="M1377" i="13"/>
  <c r="M1376" i="13"/>
  <c r="M1375" i="13"/>
  <c r="M1374" i="13"/>
  <c r="M1373" i="13"/>
  <c r="M1372" i="13"/>
  <c r="M1371" i="13"/>
  <c r="M1370" i="13"/>
  <c r="M1369" i="13"/>
  <c r="M1368" i="13"/>
  <c r="M1367" i="13"/>
  <c r="M1366" i="13"/>
  <c r="M1365" i="13"/>
  <c r="M1364" i="13"/>
  <c r="M1363" i="13"/>
  <c r="M1362" i="13"/>
  <c r="M1361" i="13"/>
  <c r="M1360" i="13"/>
  <c r="M1359" i="13"/>
  <c r="M1358" i="13"/>
  <c r="M1357" i="13"/>
  <c r="M1356" i="13"/>
  <c r="M1355" i="13"/>
  <c r="M1354" i="13"/>
  <c r="M1353" i="13"/>
  <c r="M1352" i="13"/>
  <c r="M1351" i="13"/>
  <c r="M1350" i="13"/>
  <c r="M1349" i="13"/>
  <c r="M1348" i="13"/>
  <c r="M1347" i="13"/>
  <c r="M1346" i="13"/>
  <c r="M1345" i="13"/>
  <c r="M1344" i="13"/>
  <c r="M1343" i="13"/>
  <c r="M1342" i="13"/>
  <c r="M1341" i="13"/>
  <c r="M1340" i="13"/>
  <c r="M1339" i="13"/>
  <c r="M1338" i="13"/>
  <c r="M1337" i="13"/>
  <c r="M1336" i="13"/>
  <c r="M1335" i="13"/>
  <c r="M1334" i="13"/>
  <c r="M1333" i="13"/>
  <c r="M1332" i="13"/>
  <c r="M1331" i="13"/>
  <c r="M1330" i="13"/>
  <c r="M1329" i="13"/>
  <c r="M1328" i="13"/>
  <c r="M1327" i="13"/>
  <c r="M1326" i="13"/>
  <c r="M1325" i="13"/>
  <c r="M1324" i="13"/>
  <c r="M1323" i="13"/>
  <c r="M1322" i="13"/>
  <c r="M1321" i="13"/>
  <c r="M1320" i="13"/>
  <c r="M1319" i="13"/>
  <c r="M1318" i="13"/>
  <c r="M1317" i="13"/>
  <c r="M1316" i="13"/>
  <c r="M1315" i="13"/>
  <c r="M1314" i="13"/>
  <c r="M1313" i="13"/>
  <c r="M1312" i="13"/>
  <c r="M1311" i="13"/>
  <c r="M1310" i="13"/>
  <c r="M1309" i="13"/>
  <c r="M1308" i="13"/>
  <c r="M1307" i="13"/>
  <c r="M1306" i="13"/>
  <c r="M1305" i="13"/>
  <c r="M1304" i="13"/>
  <c r="M1303" i="13"/>
  <c r="M1302" i="13"/>
  <c r="M1301" i="13"/>
  <c r="M1300" i="13"/>
  <c r="M1299" i="13"/>
  <c r="M1298" i="13"/>
  <c r="M1297" i="13"/>
  <c r="M1296" i="13"/>
  <c r="M1295" i="13"/>
  <c r="M1294" i="13"/>
  <c r="M1293" i="13"/>
  <c r="M1292" i="13"/>
  <c r="M1291" i="13"/>
  <c r="M1290" i="13"/>
  <c r="M1289" i="13"/>
  <c r="M1288" i="13"/>
  <c r="M1287" i="13"/>
  <c r="M1286" i="13"/>
  <c r="M1285" i="13"/>
  <c r="M1284" i="13"/>
  <c r="M1283" i="13"/>
  <c r="M1282" i="13"/>
  <c r="M1281" i="13"/>
  <c r="M1280" i="13"/>
  <c r="M1279" i="13"/>
  <c r="M1278" i="13"/>
  <c r="M1277" i="13"/>
  <c r="M1276" i="13"/>
  <c r="M1275" i="13"/>
  <c r="M1274" i="13"/>
  <c r="M1273" i="13"/>
  <c r="M1272" i="13"/>
  <c r="M1271" i="13"/>
  <c r="M1270" i="13"/>
  <c r="M1269" i="13"/>
  <c r="M1268" i="13"/>
  <c r="M1267" i="13"/>
  <c r="M1266" i="13"/>
  <c r="M1265" i="13"/>
  <c r="M1264" i="13"/>
  <c r="M1263" i="13"/>
  <c r="M1262" i="13"/>
  <c r="M1261" i="13"/>
  <c r="M1260" i="13"/>
  <c r="M1259" i="13"/>
  <c r="M1258" i="13"/>
  <c r="M1257" i="13"/>
  <c r="M1256" i="13"/>
  <c r="M1255" i="13"/>
  <c r="M1254" i="13"/>
  <c r="M1253" i="13"/>
  <c r="M1252" i="13"/>
  <c r="M1251" i="13"/>
  <c r="M1250" i="13"/>
  <c r="M1249" i="13"/>
  <c r="M1248" i="13"/>
  <c r="M1247" i="13"/>
  <c r="M1246" i="13"/>
  <c r="M1245" i="13"/>
  <c r="M1244" i="13"/>
  <c r="M1243" i="13"/>
  <c r="M1242" i="13"/>
  <c r="M1241" i="13"/>
  <c r="M1240" i="13"/>
  <c r="M1239" i="13"/>
  <c r="M1238" i="13"/>
  <c r="M1237" i="13"/>
  <c r="M1236" i="13"/>
  <c r="M1235" i="13"/>
  <c r="M1234" i="13"/>
  <c r="M1233" i="13"/>
  <c r="M1232" i="13"/>
  <c r="M1231" i="13"/>
  <c r="M1230" i="13"/>
  <c r="M1229" i="13"/>
  <c r="M1228" i="13"/>
  <c r="M1227" i="13"/>
  <c r="M1226" i="13"/>
  <c r="M1225" i="13"/>
  <c r="M1224" i="13"/>
  <c r="M1223" i="13"/>
  <c r="M1222" i="13"/>
  <c r="M1221" i="13"/>
  <c r="M1220" i="13"/>
  <c r="M1219" i="13"/>
  <c r="M1218" i="13"/>
  <c r="M1217" i="13"/>
  <c r="M1216" i="13"/>
  <c r="M1215" i="13"/>
  <c r="M1214" i="13"/>
  <c r="M1213" i="13"/>
  <c r="M1212" i="13"/>
  <c r="M1211" i="13"/>
  <c r="M1210" i="13"/>
  <c r="M1209" i="13"/>
  <c r="M1208" i="13"/>
  <c r="M1207" i="13"/>
  <c r="M1206" i="13"/>
  <c r="M1205" i="13"/>
  <c r="M1204" i="13"/>
  <c r="M1203" i="13"/>
  <c r="M1202" i="13"/>
  <c r="M1201" i="13"/>
  <c r="M1200" i="13"/>
  <c r="M1199" i="13"/>
  <c r="M1198" i="13"/>
  <c r="M1197" i="13"/>
  <c r="M1196" i="13"/>
  <c r="M1195" i="13"/>
  <c r="M1194" i="13"/>
  <c r="M1193" i="13"/>
  <c r="M1192" i="13"/>
  <c r="M1191" i="13"/>
  <c r="M1190" i="13"/>
  <c r="M1189" i="13"/>
  <c r="M1188" i="13"/>
  <c r="M1187" i="13"/>
  <c r="M1186" i="13"/>
  <c r="M1185" i="13"/>
  <c r="M1184" i="13"/>
  <c r="M1183" i="13"/>
  <c r="M1182" i="13"/>
  <c r="M1181" i="13"/>
  <c r="M1180" i="13"/>
  <c r="M1179" i="13"/>
  <c r="M1178" i="13"/>
  <c r="M1177" i="13"/>
  <c r="M1176" i="13"/>
  <c r="M1175" i="13"/>
  <c r="M1174" i="13"/>
  <c r="M1173" i="13"/>
  <c r="M1172" i="13"/>
  <c r="M1171" i="13"/>
  <c r="M1170" i="13"/>
  <c r="M1169" i="13"/>
  <c r="M1168" i="13"/>
  <c r="M1167" i="13"/>
  <c r="M1166" i="13"/>
  <c r="M1165" i="13"/>
  <c r="M1164" i="13"/>
  <c r="M1163" i="13"/>
  <c r="M1162" i="13"/>
  <c r="M1161" i="13"/>
  <c r="M1160" i="13"/>
  <c r="M1159" i="13"/>
  <c r="M1158" i="13"/>
  <c r="M1157" i="13"/>
  <c r="M1156" i="13"/>
  <c r="M1155" i="13"/>
  <c r="M1154" i="13"/>
  <c r="M1153" i="13"/>
  <c r="M1152" i="13"/>
  <c r="M1151" i="13"/>
  <c r="M1150" i="13"/>
  <c r="M1149" i="13"/>
  <c r="M1148" i="13"/>
  <c r="M1147" i="13"/>
  <c r="M1146" i="13"/>
  <c r="M1145" i="13"/>
  <c r="M1144" i="13"/>
  <c r="M1143" i="13"/>
  <c r="M1142" i="13"/>
  <c r="M1141" i="13"/>
  <c r="M1140" i="13"/>
  <c r="M1139" i="13"/>
  <c r="M1138" i="13"/>
  <c r="M1137" i="13"/>
  <c r="M1136" i="13"/>
  <c r="M1135" i="13"/>
  <c r="M1134" i="13"/>
  <c r="M1133" i="13"/>
  <c r="M1132" i="13"/>
  <c r="M1131" i="13"/>
  <c r="M1130" i="13"/>
  <c r="M1129" i="13"/>
  <c r="M1128" i="13"/>
  <c r="M1127" i="13"/>
  <c r="M1126" i="13"/>
  <c r="M1125" i="13"/>
  <c r="M1124" i="13"/>
  <c r="M1123" i="13"/>
  <c r="M1122" i="13"/>
  <c r="M1121" i="13"/>
  <c r="M1120" i="13"/>
  <c r="M1119" i="13"/>
  <c r="M1118" i="13"/>
  <c r="M1117" i="13"/>
  <c r="M1116" i="13"/>
  <c r="M1115" i="13"/>
  <c r="M1114" i="13"/>
  <c r="M1113" i="13"/>
  <c r="M1112" i="13"/>
  <c r="M1111" i="13"/>
  <c r="M1110" i="13"/>
  <c r="M1109" i="13"/>
  <c r="M1108" i="13"/>
  <c r="M1107" i="13"/>
  <c r="M1106" i="13"/>
  <c r="M1105" i="13"/>
  <c r="M1104" i="13"/>
  <c r="M1103" i="13"/>
  <c r="M1102" i="13"/>
  <c r="M1101" i="13"/>
  <c r="M1100" i="13"/>
  <c r="M1099" i="13"/>
  <c r="M1098" i="13"/>
  <c r="M1097" i="13"/>
  <c r="M1096" i="13"/>
  <c r="M1095" i="13"/>
  <c r="M1094" i="13"/>
  <c r="M1093" i="13"/>
  <c r="M1092" i="13"/>
  <c r="M1091" i="13"/>
  <c r="M1090" i="13"/>
  <c r="M1089" i="13"/>
  <c r="M1088" i="13"/>
  <c r="M1087" i="13"/>
  <c r="M1086" i="13"/>
  <c r="M1085" i="13"/>
  <c r="M1084" i="13"/>
  <c r="M1083" i="13"/>
  <c r="M1082" i="13"/>
  <c r="M1081" i="13"/>
  <c r="M1080" i="13"/>
  <c r="M1079" i="13"/>
  <c r="M1078" i="13"/>
  <c r="M1077" i="13"/>
  <c r="M1076" i="13"/>
  <c r="M1075" i="13"/>
  <c r="M1074" i="13"/>
  <c r="M1073" i="13"/>
  <c r="M1072" i="13"/>
  <c r="M1071" i="13"/>
  <c r="M1070" i="13"/>
  <c r="M1069" i="13"/>
  <c r="M1068" i="13"/>
  <c r="M1067" i="13"/>
  <c r="M1066" i="13"/>
  <c r="M1065" i="13"/>
  <c r="M1064" i="13"/>
  <c r="M1063" i="13"/>
  <c r="M1062" i="13"/>
  <c r="M1061" i="13"/>
  <c r="M1060" i="13"/>
  <c r="M1059" i="13"/>
  <c r="M1058" i="13"/>
  <c r="M1057" i="13"/>
  <c r="M1056" i="13"/>
  <c r="M1055" i="13"/>
  <c r="M1054" i="13"/>
  <c r="M1053" i="13"/>
  <c r="M1052" i="13"/>
  <c r="M1051" i="13"/>
  <c r="M1050" i="13"/>
  <c r="M1049" i="13"/>
  <c r="M1048" i="13"/>
  <c r="M1047" i="13"/>
  <c r="M1046" i="13"/>
  <c r="M1045" i="13"/>
  <c r="M1044" i="13"/>
  <c r="M1043" i="13"/>
  <c r="M1042" i="13"/>
  <c r="M1041" i="13"/>
  <c r="M1040" i="13"/>
  <c r="M1039" i="13"/>
  <c r="M1038" i="13"/>
  <c r="M1037" i="13"/>
  <c r="M1036" i="13"/>
  <c r="M1035" i="13"/>
  <c r="M1034" i="13"/>
  <c r="M1033" i="13"/>
  <c r="M1032" i="13"/>
  <c r="M1031" i="13"/>
  <c r="M1030" i="13"/>
  <c r="M1029" i="13"/>
  <c r="M1028" i="13"/>
  <c r="M1027" i="13"/>
  <c r="M1026" i="13"/>
  <c r="M1025" i="13"/>
  <c r="M1024" i="13"/>
  <c r="M1023" i="13"/>
  <c r="M1022" i="13"/>
  <c r="M1021" i="13"/>
  <c r="M1020" i="13"/>
  <c r="M1019" i="13"/>
  <c r="M1018" i="13"/>
  <c r="M1017" i="13"/>
  <c r="M1016" i="13"/>
  <c r="M1015" i="13"/>
  <c r="M1014" i="13"/>
  <c r="M1013" i="13"/>
  <c r="M1012" i="13"/>
  <c r="M1011" i="13"/>
  <c r="M1010" i="13"/>
  <c r="M1009" i="13"/>
  <c r="M1008" i="13"/>
  <c r="M1007" i="13"/>
  <c r="M1006" i="13"/>
  <c r="M1005" i="13"/>
  <c r="M1004" i="13"/>
  <c r="M1003" i="13"/>
  <c r="M1002" i="13"/>
  <c r="M1001" i="13"/>
  <c r="M1000" i="13"/>
  <c r="M999" i="13"/>
  <c r="M998" i="13"/>
  <c r="M997" i="13"/>
  <c r="M996" i="13"/>
  <c r="M995" i="13"/>
  <c r="M994" i="13"/>
  <c r="M993" i="13"/>
  <c r="M992" i="13"/>
  <c r="M991" i="13"/>
  <c r="M990" i="13"/>
  <c r="M989" i="13"/>
  <c r="M988" i="13"/>
  <c r="M987" i="13"/>
  <c r="M986" i="13"/>
  <c r="M985" i="13"/>
  <c r="M984" i="13"/>
  <c r="M983" i="13"/>
  <c r="M982" i="13"/>
  <c r="M981" i="13"/>
  <c r="M980" i="13"/>
  <c r="M979" i="13"/>
  <c r="M978" i="13"/>
  <c r="M977" i="13"/>
  <c r="M976" i="13"/>
  <c r="M975" i="13"/>
  <c r="M974" i="13"/>
  <c r="M973" i="13"/>
  <c r="M972" i="13"/>
  <c r="M971" i="13"/>
  <c r="M970" i="13"/>
  <c r="M969" i="13"/>
  <c r="M968" i="13"/>
  <c r="M967" i="13"/>
  <c r="M966" i="13"/>
  <c r="M965" i="13"/>
  <c r="M964" i="13"/>
  <c r="M963" i="13"/>
  <c r="M962" i="13"/>
  <c r="M961" i="13"/>
  <c r="M960" i="13"/>
  <c r="M959" i="13"/>
  <c r="M958" i="13"/>
  <c r="M957" i="13"/>
  <c r="M956" i="13"/>
  <c r="M955" i="13"/>
  <c r="M954" i="13"/>
  <c r="M953" i="13"/>
  <c r="M952" i="13"/>
  <c r="M951" i="13"/>
  <c r="M950" i="13"/>
  <c r="M949" i="13"/>
  <c r="M948" i="13"/>
  <c r="M947" i="13"/>
  <c r="M946" i="13"/>
  <c r="M945" i="13"/>
  <c r="M944" i="13"/>
  <c r="M943" i="13"/>
  <c r="M942" i="13"/>
  <c r="M941" i="13"/>
  <c r="M940" i="13"/>
  <c r="M939" i="13"/>
  <c r="M938" i="13"/>
  <c r="M937" i="13"/>
  <c r="M936" i="13"/>
  <c r="M935" i="13"/>
  <c r="M934" i="13"/>
  <c r="M933" i="13"/>
  <c r="M932" i="13"/>
  <c r="M931" i="13"/>
  <c r="M930" i="13"/>
  <c r="M929" i="13"/>
  <c r="M928" i="13"/>
  <c r="M927" i="13"/>
  <c r="M926" i="13"/>
  <c r="M925" i="13"/>
  <c r="M924" i="13"/>
  <c r="M923" i="13"/>
  <c r="M922" i="13"/>
  <c r="M921" i="13"/>
  <c r="M920" i="13"/>
  <c r="M919" i="13"/>
  <c r="M918" i="13"/>
  <c r="M917" i="13"/>
  <c r="M916" i="13"/>
  <c r="M915" i="13"/>
  <c r="M914" i="13"/>
  <c r="M913" i="13"/>
  <c r="M912" i="13"/>
  <c r="M911" i="13"/>
  <c r="M910" i="13"/>
  <c r="M909" i="13"/>
  <c r="M908" i="13"/>
  <c r="M907" i="13"/>
  <c r="M906" i="13"/>
  <c r="M905" i="13"/>
  <c r="M904" i="13"/>
  <c r="M903" i="13"/>
  <c r="M902" i="13"/>
  <c r="M901" i="13"/>
  <c r="M900" i="13"/>
  <c r="M899" i="13"/>
  <c r="M898" i="13"/>
  <c r="M897" i="13"/>
  <c r="M896" i="13"/>
  <c r="M895" i="13"/>
  <c r="M894" i="13"/>
  <c r="M893" i="13"/>
  <c r="M892" i="13"/>
  <c r="M891" i="13"/>
  <c r="M890" i="13"/>
  <c r="M889" i="13"/>
  <c r="M888" i="13"/>
  <c r="M887" i="13"/>
  <c r="M886" i="13"/>
  <c r="M885" i="13"/>
  <c r="M884" i="13"/>
  <c r="M883" i="13"/>
  <c r="M882" i="13"/>
  <c r="M881" i="13"/>
  <c r="M880" i="13"/>
  <c r="M879" i="13"/>
  <c r="M878" i="13"/>
  <c r="M877" i="13"/>
  <c r="M876" i="13"/>
  <c r="M875" i="13"/>
  <c r="M874" i="13"/>
  <c r="M873" i="13"/>
  <c r="M872" i="13"/>
  <c r="M871" i="13"/>
  <c r="M870" i="13"/>
  <c r="M869" i="13"/>
  <c r="M868" i="13"/>
  <c r="M867" i="13"/>
  <c r="M866" i="13"/>
  <c r="M865" i="13"/>
  <c r="M864" i="13"/>
  <c r="M863" i="13"/>
  <c r="M862" i="13"/>
  <c r="M861" i="13"/>
  <c r="M860" i="13"/>
  <c r="M859" i="13"/>
  <c r="M858" i="13"/>
  <c r="M857" i="13"/>
  <c r="M856" i="13"/>
  <c r="M855" i="13"/>
  <c r="M854" i="13"/>
  <c r="M853" i="13"/>
  <c r="M852" i="13"/>
  <c r="M851" i="13"/>
  <c r="M850" i="13"/>
  <c r="M849" i="13"/>
  <c r="M848" i="13"/>
  <c r="M847" i="13"/>
  <c r="M846" i="13"/>
  <c r="M845" i="13"/>
  <c r="M844" i="13"/>
  <c r="M843" i="13"/>
  <c r="M842" i="13"/>
  <c r="M841" i="13"/>
  <c r="M840" i="13"/>
  <c r="M839" i="13"/>
  <c r="M838" i="13"/>
  <c r="M837" i="13"/>
  <c r="M836" i="13"/>
  <c r="M835" i="13"/>
  <c r="M834" i="13"/>
  <c r="M833" i="13"/>
  <c r="M832" i="13"/>
  <c r="M831" i="13"/>
  <c r="M830" i="13"/>
  <c r="M829" i="13"/>
  <c r="M828" i="13"/>
  <c r="M827" i="13"/>
  <c r="M826" i="13"/>
  <c r="M825" i="13"/>
  <c r="M824" i="13"/>
  <c r="M823" i="13"/>
  <c r="M822" i="13"/>
  <c r="M821" i="13"/>
  <c r="M820" i="13"/>
  <c r="M819" i="13"/>
  <c r="M818" i="13"/>
  <c r="M817" i="13"/>
  <c r="M816" i="13"/>
  <c r="M815" i="13"/>
  <c r="M814" i="13"/>
  <c r="M813" i="13"/>
  <c r="M812" i="13"/>
  <c r="M811" i="13"/>
  <c r="M810" i="13"/>
  <c r="M809" i="13"/>
  <c r="M808" i="13"/>
  <c r="M807" i="13"/>
  <c r="M806" i="13"/>
  <c r="M805" i="13"/>
  <c r="M804" i="13"/>
  <c r="M803" i="13"/>
  <c r="M802" i="13"/>
  <c r="M801" i="13"/>
  <c r="M800" i="13"/>
  <c r="M799" i="13"/>
  <c r="M798" i="13"/>
  <c r="M797" i="13"/>
  <c r="M796" i="13"/>
  <c r="M795" i="13"/>
  <c r="M794" i="13"/>
  <c r="M793" i="13"/>
  <c r="M792" i="13"/>
  <c r="M791" i="13"/>
  <c r="M790" i="13"/>
  <c r="M789" i="13"/>
  <c r="M788" i="13"/>
  <c r="M787" i="13"/>
  <c r="M786" i="13"/>
  <c r="M785" i="13"/>
  <c r="M784" i="13"/>
  <c r="M783" i="13"/>
  <c r="M782" i="13"/>
  <c r="M781" i="13"/>
  <c r="M780" i="13"/>
  <c r="M779" i="13"/>
  <c r="M778" i="13"/>
  <c r="M777" i="13"/>
  <c r="M776" i="13"/>
  <c r="M775" i="13"/>
  <c r="M774" i="13"/>
  <c r="M773" i="13"/>
  <c r="M772" i="13"/>
  <c r="M771" i="13"/>
  <c r="M770" i="13"/>
  <c r="M769" i="13"/>
  <c r="M768" i="13"/>
  <c r="M767" i="13"/>
  <c r="M766" i="13"/>
  <c r="M765" i="13"/>
  <c r="M764" i="13"/>
  <c r="M763" i="13"/>
  <c r="M762" i="13"/>
  <c r="M761" i="13"/>
  <c r="M760" i="13"/>
  <c r="M759" i="13"/>
  <c r="M758" i="13"/>
  <c r="M757" i="13"/>
  <c r="M756" i="13"/>
  <c r="M755" i="13"/>
  <c r="M754" i="13"/>
  <c r="M753" i="13"/>
  <c r="M752" i="13"/>
  <c r="M751" i="13"/>
  <c r="M750" i="13"/>
  <c r="M749" i="13"/>
  <c r="M748" i="13"/>
  <c r="M747" i="13"/>
  <c r="M746" i="13"/>
  <c r="M745" i="13"/>
  <c r="M744" i="13"/>
  <c r="M743" i="13"/>
  <c r="M742" i="13"/>
  <c r="M741" i="13"/>
  <c r="M740" i="13"/>
  <c r="M739" i="13"/>
  <c r="M738" i="13"/>
  <c r="M737" i="13"/>
  <c r="M736" i="13"/>
  <c r="M735" i="13"/>
  <c r="M734" i="13"/>
  <c r="M733" i="13"/>
  <c r="M732" i="13"/>
  <c r="M731" i="13"/>
  <c r="M730" i="13"/>
  <c r="M729" i="13"/>
  <c r="M728" i="13"/>
  <c r="M727" i="13"/>
  <c r="M726" i="13"/>
  <c r="M725" i="13"/>
  <c r="M724" i="13"/>
  <c r="M723" i="13"/>
  <c r="M722" i="13"/>
  <c r="M721" i="13"/>
  <c r="M720" i="13"/>
  <c r="M719" i="13"/>
  <c r="M718" i="13"/>
  <c r="M717" i="13"/>
  <c r="M716" i="13"/>
  <c r="M715" i="13"/>
  <c r="M714" i="13"/>
  <c r="M713" i="13"/>
  <c r="M712" i="13"/>
  <c r="M711" i="13"/>
  <c r="M710" i="13"/>
  <c r="M709" i="13"/>
  <c r="M708" i="13"/>
  <c r="M707" i="13"/>
  <c r="M706" i="13"/>
  <c r="M705" i="13"/>
  <c r="M704" i="13"/>
  <c r="M703" i="13"/>
  <c r="M702" i="13"/>
  <c r="M701" i="13"/>
  <c r="M700" i="13"/>
  <c r="M699" i="13"/>
  <c r="M698" i="13"/>
  <c r="M697" i="13"/>
  <c r="M696" i="13"/>
  <c r="M695" i="13"/>
  <c r="M694" i="13"/>
  <c r="M693" i="13"/>
  <c r="M692" i="13"/>
  <c r="M691" i="13"/>
  <c r="M690" i="13"/>
  <c r="M689" i="13"/>
  <c r="M688" i="13"/>
  <c r="M687" i="13"/>
  <c r="M686" i="13"/>
  <c r="M685" i="13"/>
  <c r="M684" i="13"/>
  <c r="M683" i="13"/>
  <c r="M682" i="13"/>
  <c r="M681" i="13"/>
  <c r="M680" i="13"/>
  <c r="M679" i="13"/>
  <c r="M678" i="13"/>
  <c r="M677" i="13"/>
  <c r="M676" i="13"/>
  <c r="M675" i="13"/>
  <c r="M674" i="13"/>
  <c r="M673" i="13"/>
  <c r="M672" i="13"/>
  <c r="M671" i="13"/>
  <c r="M670" i="13"/>
  <c r="M669" i="13"/>
  <c r="M668" i="13"/>
  <c r="M667" i="13"/>
  <c r="M666" i="13"/>
  <c r="M665" i="13"/>
  <c r="M664" i="13"/>
  <c r="M663" i="13"/>
  <c r="M662" i="13"/>
  <c r="M661" i="13"/>
  <c r="M660" i="13"/>
  <c r="M659" i="13"/>
  <c r="M658" i="13"/>
  <c r="M657" i="13"/>
  <c r="M656" i="13"/>
  <c r="M655" i="13"/>
  <c r="M654" i="13"/>
  <c r="M653" i="13"/>
  <c r="M652" i="13"/>
  <c r="M651" i="13"/>
  <c r="M650" i="13"/>
  <c r="M649" i="13"/>
  <c r="M648" i="13"/>
  <c r="M647" i="13"/>
  <c r="M646" i="13"/>
  <c r="M645" i="13"/>
  <c r="M644" i="13"/>
  <c r="M643" i="13"/>
  <c r="M642" i="13"/>
  <c r="M641" i="13"/>
  <c r="M640" i="13"/>
  <c r="M639" i="13"/>
  <c r="M638" i="13"/>
  <c r="M637" i="13"/>
  <c r="M636" i="13"/>
  <c r="M635" i="13"/>
  <c r="M634" i="13"/>
  <c r="M633" i="13"/>
  <c r="M632" i="13"/>
  <c r="M631" i="13"/>
  <c r="M630" i="13"/>
  <c r="M629" i="13"/>
  <c r="M628" i="13"/>
  <c r="M627" i="13"/>
  <c r="M626" i="13"/>
  <c r="M625" i="13"/>
  <c r="M624" i="13"/>
  <c r="M623" i="13"/>
  <c r="M622" i="13"/>
  <c r="M621" i="13"/>
  <c r="M620" i="13"/>
  <c r="M619" i="13"/>
  <c r="M618" i="13"/>
  <c r="M617" i="13"/>
  <c r="M616" i="13"/>
  <c r="M615" i="13"/>
  <c r="M614" i="13"/>
  <c r="M613" i="13"/>
  <c r="M612" i="13"/>
  <c r="M611" i="13"/>
  <c r="M610" i="13"/>
  <c r="M609" i="13"/>
  <c r="M608" i="13"/>
  <c r="M607" i="13"/>
  <c r="M606" i="13"/>
  <c r="M605" i="13"/>
  <c r="M604" i="13"/>
  <c r="M603" i="13"/>
  <c r="M602" i="13"/>
  <c r="M601" i="13"/>
  <c r="M600" i="13"/>
  <c r="M599" i="13"/>
  <c r="M598" i="13"/>
  <c r="M597" i="13"/>
  <c r="M596" i="13"/>
  <c r="M595" i="13"/>
  <c r="M594" i="13"/>
  <c r="M593" i="13"/>
  <c r="M592" i="13"/>
  <c r="M591" i="13"/>
  <c r="M590" i="13"/>
  <c r="M589" i="13"/>
  <c r="M588" i="13"/>
  <c r="M587" i="13"/>
  <c r="M586" i="13"/>
  <c r="M585" i="13"/>
  <c r="M584" i="13"/>
  <c r="M583" i="13"/>
  <c r="M582" i="13"/>
  <c r="M581" i="13"/>
  <c r="M580" i="13"/>
  <c r="M579" i="13"/>
  <c r="M578" i="13"/>
  <c r="M577" i="13"/>
  <c r="M576" i="13"/>
  <c r="M575" i="13"/>
  <c r="M574" i="13"/>
  <c r="M573" i="13"/>
  <c r="M572" i="13"/>
  <c r="M571" i="13"/>
  <c r="M570" i="13"/>
  <c r="M569" i="13"/>
  <c r="M568" i="13"/>
  <c r="M567" i="13"/>
  <c r="M566" i="13"/>
  <c r="M565" i="13"/>
  <c r="M564" i="13"/>
  <c r="M563" i="13"/>
  <c r="M562" i="13"/>
  <c r="M561" i="13"/>
  <c r="M560" i="13"/>
  <c r="M559" i="13"/>
  <c r="M558" i="13"/>
  <c r="M557" i="13"/>
  <c r="M556" i="13"/>
  <c r="M555" i="13"/>
  <c r="M554" i="13"/>
  <c r="M553" i="13"/>
  <c r="M552" i="13"/>
  <c r="M551" i="13"/>
  <c r="M550" i="13"/>
  <c r="M549" i="13"/>
  <c r="M548" i="13"/>
  <c r="M547" i="13"/>
  <c r="M546" i="13"/>
  <c r="M545" i="13"/>
  <c r="M544" i="13"/>
  <c r="M543" i="13"/>
  <c r="M542" i="13"/>
  <c r="M541" i="13"/>
  <c r="M540" i="13"/>
  <c r="M539" i="13"/>
  <c r="M538" i="13"/>
  <c r="M537" i="13"/>
  <c r="M536" i="13"/>
  <c r="M535" i="13"/>
  <c r="M534" i="13"/>
  <c r="M533" i="13"/>
  <c r="M532" i="13"/>
  <c r="M531" i="13"/>
  <c r="M530" i="13"/>
  <c r="M529" i="13"/>
  <c r="M528" i="13"/>
  <c r="M527" i="13"/>
  <c r="M526" i="13"/>
  <c r="M525" i="13"/>
  <c r="M524" i="13"/>
  <c r="M523" i="13"/>
  <c r="M522" i="13"/>
  <c r="M521" i="13"/>
  <c r="M520" i="13"/>
  <c r="M519" i="13"/>
  <c r="M518" i="13"/>
  <c r="M517" i="13"/>
  <c r="M516" i="13"/>
  <c r="M515" i="13"/>
  <c r="M514" i="13"/>
  <c r="M513" i="13"/>
  <c r="M512" i="13"/>
  <c r="M511" i="13"/>
  <c r="M510" i="13"/>
  <c r="M509" i="13"/>
  <c r="M508" i="13"/>
  <c r="M507" i="13"/>
  <c r="M506" i="13"/>
  <c r="M505" i="13"/>
  <c r="M504" i="13"/>
  <c r="M503" i="13"/>
  <c r="M502" i="13"/>
  <c r="M501" i="13"/>
  <c r="M500" i="13"/>
  <c r="M499" i="13"/>
  <c r="M498" i="13"/>
  <c r="M497" i="13"/>
  <c r="M496" i="13"/>
  <c r="M495" i="13"/>
  <c r="M494" i="13"/>
  <c r="M493" i="13"/>
  <c r="M492" i="13"/>
  <c r="M491" i="13"/>
  <c r="M490" i="13"/>
  <c r="M489" i="13"/>
  <c r="M488" i="13"/>
  <c r="M487" i="13"/>
  <c r="M486" i="13"/>
  <c r="M485" i="13"/>
  <c r="M484" i="13"/>
  <c r="M483" i="13"/>
  <c r="M482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2" i="13"/>
  <c r="M371" i="13"/>
  <c r="M370" i="13"/>
  <c r="M369" i="13"/>
  <c r="M368" i="13"/>
  <c r="M367" i="13"/>
  <c r="M366" i="13"/>
  <c r="M365" i="13"/>
  <c r="M364" i="13"/>
  <c r="M363" i="13"/>
  <c r="M362" i="13"/>
  <c r="M361" i="13"/>
  <c r="M360" i="13"/>
  <c r="M359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5" i="13"/>
  <c r="M344" i="13"/>
  <c r="M343" i="13"/>
  <c r="M342" i="13"/>
  <c r="M341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8" i="13"/>
  <c r="M297" i="13"/>
  <c r="M296" i="13"/>
  <c r="M295" i="13"/>
  <c r="M294" i="13"/>
  <c r="M293" i="13"/>
  <c r="M292" i="13"/>
  <c r="M291" i="13"/>
  <c r="M290" i="13"/>
  <c r="M289" i="13"/>
  <c r="M288" i="13"/>
  <c r="M287" i="13"/>
  <c r="M286" i="13"/>
  <c r="M285" i="13"/>
  <c r="M284" i="13"/>
  <c r="M283" i="13"/>
  <c r="M282" i="13"/>
  <c r="M281" i="13"/>
  <c r="M280" i="13"/>
  <c r="M279" i="13"/>
  <c r="M278" i="13"/>
  <c r="M277" i="13"/>
  <c r="M276" i="13"/>
  <c r="M275" i="13"/>
  <c r="M274" i="13"/>
  <c r="M273" i="13"/>
  <c r="M272" i="13"/>
  <c r="M271" i="13"/>
  <c r="M270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4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M4" i="13"/>
  <c r="M3" i="13"/>
  <c r="M2" i="13"/>
  <c r="B291" i="1" l="1"/>
  <c r="B292" i="1"/>
  <c r="B293" i="1"/>
  <c r="B287" i="1"/>
  <c r="B288" i="1"/>
  <c r="B297" i="1"/>
  <c r="B298" i="1"/>
  <c r="B299" i="1"/>
  <c r="B294" i="1"/>
  <c r="B295" i="1"/>
  <c r="B296" i="1"/>
  <c r="B300" i="1"/>
  <c r="B301" i="1"/>
  <c r="B302" i="1"/>
  <c r="B303" i="1"/>
  <c r="B304" i="1"/>
  <c r="B306" i="1"/>
  <c r="B305" i="1"/>
  <c r="B313" i="1"/>
  <c r="B307" i="1"/>
  <c r="B311" i="1"/>
  <c r="B312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2" i="1"/>
  <c r="B343" i="1"/>
  <c r="B340" i="1"/>
  <c r="B341" i="1"/>
  <c r="B347" i="1"/>
  <c r="B348" i="1"/>
  <c r="B349" i="1"/>
  <c r="B344" i="1"/>
  <c r="B345" i="1"/>
  <c r="B346" i="1"/>
  <c r="B353" i="1"/>
  <c r="B354" i="1"/>
  <c r="B355" i="1"/>
  <c r="B350" i="1"/>
  <c r="B351" i="1"/>
  <c r="B352" i="1"/>
  <c r="B322" i="1"/>
  <c r="B323" i="1"/>
  <c r="B318" i="1"/>
  <c r="B319" i="1"/>
  <c r="B320" i="1"/>
  <c r="B321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5" i="1"/>
  <c r="B280" i="1"/>
  <c r="B284" i="1"/>
  <c r="B281" i="1"/>
  <c r="B286" i="1"/>
  <c r="B317" i="1"/>
  <c r="B315" i="1"/>
  <c r="B316" i="1"/>
  <c r="B282" i="1"/>
  <c r="B283" i="1"/>
  <c r="B314" i="1"/>
  <c r="B308" i="1"/>
  <c r="B309" i="1"/>
  <c r="B310" i="1"/>
  <c r="B435" i="1"/>
  <c r="B406" i="1"/>
  <c r="B446" i="1"/>
  <c r="B404" i="1"/>
  <c r="B405" i="1"/>
  <c r="B409" i="1"/>
  <c r="B407" i="1"/>
  <c r="B408" i="1"/>
  <c r="B807" i="1"/>
  <c r="B410" i="1"/>
  <c r="B411" i="1"/>
  <c r="B806" i="1"/>
  <c r="B808" i="1"/>
  <c r="B809" i="1"/>
  <c r="B822" i="1"/>
  <c r="B823" i="1"/>
  <c r="B824" i="1"/>
  <c r="B825" i="1"/>
  <c r="B814" i="1"/>
  <c r="B815" i="1"/>
  <c r="B816" i="1"/>
  <c r="B817" i="1"/>
  <c r="B818" i="1"/>
  <c r="B819" i="1"/>
  <c r="B820" i="1"/>
  <c r="B821" i="1"/>
  <c r="B830" i="1"/>
  <c r="B831" i="1"/>
  <c r="B832" i="1"/>
  <c r="B833" i="1"/>
  <c r="B834" i="1"/>
  <c r="B835" i="1"/>
  <c r="B836" i="1"/>
  <c r="B837" i="1"/>
  <c r="B886" i="1"/>
  <c r="B289" i="1"/>
  <c r="B290" i="1"/>
  <c r="Z848" i="1" l="1"/>
  <c r="O848" i="1"/>
  <c r="B848" i="1"/>
  <c r="Z516" i="1" l="1"/>
  <c r="O516" i="1"/>
  <c r="B516" i="1"/>
  <c r="Z820" i="1"/>
  <c r="O820" i="1"/>
  <c r="Z819" i="1"/>
  <c r="O819" i="1"/>
  <c r="Z818" i="1"/>
  <c r="O818" i="1"/>
  <c r="B858" i="1" l="1"/>
  <c r="B859" i="1"/>
  <c r="B860" i="1"/>
  <c r="B861" i="1"/>
  <c r="B862" i="1"/>
  <c r="B863" i="1"/>
  <c r="B864" i="1"/>
  <c r="B865" i="1"/>
  <c r="B882" i="1"/>
  <c r="B883" i="1"/>
  <c r="B884" i="1"/>
  <c r="B885" i="1"/>
  <c r="B846" i="1"/>
  <c r="B847" i="1"/>
  <c r="B849" i="1"/>
  <c r="B850" i="1"/>
  <c r="B851" i="1"/>
  <c r="B852" i="1"/>
  <c r="B854" i="1"/>
  <c r="B855" i="1"/>
  <c r="B856" i="1"/>
  <c r="B857" i="1"/>
  <c r="B874" i="1"/>
  <c r="B875" i="1"/>
  <c r="B876" i="1"/>
  <c r="B877" i="1"/>
  <c r="B878" i="1"/>
  <c r="B879" i="1"/>
  <c r="B880" i="1"/>
  <c r="B881" i="1"/>
  <c r="B887" i="1"/>
  <c r="B888" i="1"/>
  <c r="B890" i="1"/>
  <c r="B889" i="1"/>
  <c r="B499" i="1"/>
  <c r="B500" i="1"/>
  <c r="B501" i="1"/>
  <c r="B502" i="1"/>
  <c r="B503" i="1"/>
  <c r="B504" i="1"/>
  <c r="B505" i="1"/>
  <c r="B506" i="1"/>
  <c r="B665" i="1"/>
  <c r="B666" i="1"/>
  <c r="B663" i="1"/>
  <c r="B664" i="1"/>
  <c r="B667" i="1"/>
  <c r="B668" i="1"/>
  <c r="B669" i="1"/>
  <c r="B670" i="1"/>
  <c r="B518" i="1"/>
  <c r="B515" i="1"/>
  <c r="B517" i="1"/>
  <c r="B519" i="1"/>
  <c r="B520" i="1"/>
  <c r="B521" i="1"/>
  <c r="B522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713" i="1"/>
  <c r="B714" i="1"/>
  <c r="B715" i="1"/>
  <c r="B716" i="1"/>
  <c r="B717" i="1"/>
  <c r="B718" i="1"/>
  <c r="B711" i="1"/>
  <c r="B712" i="1"/>
  <c r="B583" i="1"/>
  <c r="B584" i="1"/>
  <c r="B585" i="1"/>
  <c r="B586" i="1"/>
  <c r="B588" i="1"/>
  <c r="B589" i="1"/>
  <c r="B590" i="1"/>
  <c r="B591" i="1"/>
  <c r="B592" i="1"/>
  <c r="B593" i="1"/>
  <c r="B594" i="1"/>
  <c r="B719" i="1"/>
  <c r="B720" i="1"/>
  <c r="B721" i="1"/>
  <c r="B722" i="1"/>
  <c r="B723" i="1"/>
  <c r="B724" i="1"/>
  <c r="B725" i="1"/>
  <c r="B726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523" i="1"/>
  <c r="B524" i="1"/>
  <c r="B525" i="1"/>
  <c r="B526" i="1"/>
  <c r="B676" i="1"/>
  <c r="B677" i="1"/>
  <c r="B678" i="1"/>
  <c r="B535" i="1"/>
  <c r="B675" i="1"/>
  <c r="B536" i="1"/>
  <c r="B537" i="1"/>
  <c r="B538" i="1"/>
  <c r="B539" i="1"/>
  <c r="B540" i="1"/>
  <c r="B541" i="1"/>
  <c r="B542" i="1"/>
  <c r="B543" i="1"/>
  <c r="B689" i="1"/>
  <c r="B687" i="1"/>
  <c r="B688" i="1"/>
  <c r="B544" i="1"/>
  <c r="B545" i="1"/>
  <c r="B546" i="1"/>
  <c r="Z264" i="1"/>
  <c r="Z289" i="1"/>
  <c r="Z290" i="1"/>
  <c r="Z291" i="1"/>
  <c r="Z292" i="1"/>
  <c r="Z293" i="1"/>
  <c r="Z287" i="1"/>
  <c r="Z288" i="1"/>
  <c r="Z297" i="1"/>
  <c r="Z298" i="1"/>
  <c r="Z299" i="1"/>
  <c r="Z294" i="1"/>
  <c r="Z295" i="1"/>
  <c r="Z296" i="1"/>
  <c r="Z300" i="1"/>
  <c r="Z301" i="1"/>
  <c r="Z302" i="1"/>
  <c r="Z303" i="1"/>
  <c r="Z304" i="1"/>
  <c r="Z306" i="1"/>
  <c r="Z305" i="1"/>
  <c r="Z313" i="1"/>
  <c r="Z307" i="1"/>
  <c r="Z311" i="1"/>
  <c r="Z312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2" i="1"/>
  <c r="Z343" i="1"/>
  <c r="Z340" i="1"/>
  <c r="Z341" i="1"/>
  <c r="Z347" i="1"/>
  <c r="Z348" i="1"/>
  <c r="Z349" i="1"/>
  <c r="Z344" i="1"/>
  <c r="Z345" i="1"/>
  <c r="Z346" i="1"/>
  <c r="Z353" i="1"/>
  <c r="Z354" i="1"/>
  <c r="Z355" i="1"/>
  <c r="Z350" i="1"/>
  <c r="Z351" i="1"/>
  <c r="Z352" i="1"/>
  <c r="Z322" i="1"/>
  <c r="Z323" i="1"/>
  <c r="Z318" i="1"/>
  <c r="Z319" i="1"/>
  <c r="Z320" i="1"/>
  <c r="Z321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5" i="1"/>
  <c r="Z280" i="1"/>
  <c r="Z284" i="1"/>
  <c r="Z281" i="1"/>
  <c r="Z286" i="1"/>
  <c r="Z317" i="1"/>
  <c r="Z315" i="1"/>
  <c r="Z316" i="1"/>
  <c r="Z282" i="1"/>
  <c r="Z283" i="1"/>
  <c r="Z314" i="1"/>
  <c r="Z308" i="1"/>
  <c r="Z309" i="1"/>
  <c r="Z310" i="1"/>
  <c r="Z435" i="1"/>
  <c r="Z406" i="1"/>
  <c r="Z446" i="1"/>
  <c r="Z404" i="1"/>
  <c r="Z405" i="1"/>
  <c r="Z409" i="1"/>
  <c r="Z407" i="1"/>
  <c r="Z408" i="1"/>
  <c r="Z807" i="1"/>
  <c r="Z410" i="1"/>
  <c r="Z411" i="1"/>
  <c r="Z806" i="1"/>
  <c r="Z808" i="1"/>
  <c r="Z809" i="1"/>
  <c r="Z822" i="1"/>
  <c r="Z823" i="1"/>
  <c r="Z824" i="1"/>
  <c r="Z825" i="1"/>
  <c r="Z814" i="1"/>
  <c r="Z815" i="1"/>
  <c r="Z816" i="1"/>
  <c r="Z817" i="1"/>
  <c r="Z821" i="1"/>
  <c r="Z830" i="1"/>
  <c r="Z831" i="1"/>
  <c r="Z832" i="1"/>
  <c r="Z833" i="1"/>
  <c r="Z834" i="1"/>
  <c r="Z835" i="1"/>
  <c r="Z836" i="1"/>
  <c r="Z837" i="1"/>
  <c r="Z886" i="1"/>
  <c r="Z882" i="1"/>
  <c r="Z883" i="1"/>
  <c r="Z884" i="1"/>
  <c r="Z885" i="1"/>
  <c r="Z846" i="1"/>
  <c r="Z847" i="1"/>
  <c r="Z849" i="1"/>
  <c r="Z850" i="1"/>
  <c r="Z851" i="1"/>
  <c r="Z852" i="1"/>
  <c r="Z854" i="1"/>
  <c r="Z855" i="1"/>
  <c r="Z856" i="1"/>
  <c r="Z857" i="1"/>
  <c r="Z874" i="1"/>
  <c r="Z875" i="1"/>
  <c r="Z876" i="1"/>
  <c r="Z877" i="1"/>
  <c r="Z878" i="1"/>
  <c r="Z879" i="1"/>
  <c r="Z880" i="1"/>
  <c r="Z881" i="1"/>
  <c r="Z887" i="1"/>
  <c r="Z888" i="1"/>
  <c r="Z890" i="1"/>
  <c r="Z889" i="1"/>
  <c r="Z499" i="1"/>
  <c r="Z500" i="1"/>
  <c r="Z501" i="1"/>
  <c r="Z502" i="1"/>
  <c r="Z503" i="1"/>
  <c r="Z504" i="1"/>
  <c r="Z505" i="1"/>
  <c r="Z506" i="1"/>
  <c r="Z665" i="1"/>
  <c r="Z666" i="1"/>
  <c r="Z663" i="1"/>
  <c r="Z664" i="1"/>
  <c r="Z667" i="1"/>
  <c r="Z668" i="1"/>
  <c r="Z669" i="1"/>
  <c r="Z670" i="1"/>
  <c r="Z518" i="1"/>
  <c r="Z515" i="1"/>
  <c r="Z517" i="1"/>
  <c r="Z519" i="1"/>
  <c r="Z520" i="1"/>
  <c r="Z521" i="1"/>
  <c r="Z522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713" i="1"/>
  <c r="Z714" i="1"/>
  <c r="Z715" i="1"/>
  <c r="Z716" i="1"/>
  <c r="Z717" i="1"/>
  <c r="Z718" i="1"/>
  <c r="Z711" i="1"/>
  <c r="Z712" i="1"/>
  <c r="Z583" i="1"/>
  <c r="Z584" i="1"/>
  <c r="Z585" i="1"/>
  <c r="Z586" i="1"/>
  <c r="Z858" i="1"/>
  <c r="Z859" i="1"/>
  <c r="Z860" i="1"/>
  <c r="Z861" i="1"/>
  <c r="Z862" i="1"/>
  <c r="Z863" i="1"/>
  <c r="Z864" i="1"/>
  <c r="Z865" i="1"/>
  <c r="Z588" i="1"/>
  <c r="Z589" i="1"/>
  <c r="Z590" i="1"/>
  <c r="Z591" i="1"/>
  <c r="Z592" i="1"/>
  <c r="Z593" i="1"/>
  <c r="Z594" i="1"/>
  <c r="Z719" i="1"/>
  <c r="Z720" i="1"/>
  <c r="Z721" i="1"/>
  <c r="Z722" i="1"/>
  <c r="Z723" i="1"/>
  <c r="Z724" i="1"/>
  <c r="Z725" i="1"/>
  <c r="Z726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523" i="1"/>
  <c r="Z524" i="1"/>
  <c r="Z525" i="1"/>
  <c r="Z526" i="1"/>
  <c r="Z676" i="1"/>
  <c r="Z677" i="1"/>
  <c r="Z678" i="1"/>
  <c r="Z535" i="1"/>
  <c r="Z675" i="1"/>
  <c r="Z536" i="1"/>
  <c r="Z537" i="1"/>
  <c r="O664" i="1"/>
  <c r="O663" i="1"/>
  <c r="O890" i="1"/>
  <c r="O3" i="12" l="1"/>
  <c r="N5" i="12"/>
  <c r="O5" i="12" s="1"/>
  <c r="S5" i="12" s="1"/>
  <c r="N6" i="12"/>
  <c r="O6" i="12" s="1"/>
  <c r="S6" i="12" s="1"/>
  <c r="N7" i="12"/>
  <c r="O7" i="12" s="1"/>
  <c r="S7" i="12" s="1"/>
  <c r="N8" i="12"/>
  <c r="O8" i="12" s="1"/>
  <c r="S8" i="12" s="1"/>
  <c r="N9" i="12"/>
  <c r="O9" i="12" s="1"/>
  <c r="S9" i="12" s="1"/>
  <c r="N10" i="12"/>
  <c r="O10" i="12" s="1"/>
  <c r="S10" i="12" s="1"/>
  <c r="N11" i="12"/>
  <c r="O11" i="12" s="1"/>
  <c r="S11" i="12" s="1"/>
  <c r="N12" i="12"/>
  <c r="O12" i="12" s="1"/>
  <c r="S12" i="12" s="1"/>
  <c r="N14" i="12"/>
  <c r="O14" i="12" s="1"/>
  <c r="S14" i="12" s="1"/>
  <c r="N16" i="12"/>
  <c r="O16" i="12" s="1"/>
  <c r="S16" i="12" s="1"/>
  <c r="N18" i="12"/>
  <c r="O18" i="12" s="1"/>
  <c r="S18" i="12" s="1"/>
  <c r="N19" i="12"/>
  <c r="O19" i="12" s="1"/>
  <c r="S19" i="12" s="1"/>
  <c r="N20" i="12"/>
  <c r="O20" i="12" s="1"/>
  <c r="S20" i="12" s="1"/>
  <c r="N21" i="12"/>
  <c r="O21" i="12" s="1"/>
  <c r="S21" i="12" s="1"/>
  <c r="N22" i="12"/>
  <c r="O22" i="12" s="1"/>
  <c r="S22" i="12" s="1"/>
  <c r="N23" i="12"/>
  <c r="O23" i="12" s="1"/>
  <c r="S23" i="12" s="1"/>
  <c r="N24" i="12"/>
  <c r="O24" i="12" s="1"/>
  <c r="S24" i="12" s="1"/>
  <c r="N25" i="12"/>
  <c r="O25" i="12" s="1"/>
  <c r="S25" i="12" s="1"/>
  <c r="N26" i="12"/>
  <c r="O26" i="12" s="1"/>
  <c r="S26" i="12" s="1"/>
  <c r="N27" i="12"/>
  <c r="O27" i="12" s="1"/>
  <c r="S27" i="12" s="1"/>
  <c r="N29" i="12"/>
  <c r="O29" i="12" s="1"/>
  <c r="S29" i="12" s="1"/>
  <c r="N30" i="12"/>
  <c r="O30" i="12" s="1"/>
  <c r="S30" i="12" s="1"/>
  <c r="N32" i="12"/>
  <c r="O32" i="12" s="1"/>
  <c r="S32" i="12" s="1"/>
  <c r="N33" i="12"/>
  <c r="O33" i="12" s="1"/>
  <c r="S33" i="12" s="1"/>
  <c r="N34" i="12"/>
  <c r="O34" i="12" s="1"/>
  <c r="S34" i="12" s="1"/>
  <c r="N36" i="12"/>
  <c r="O36" i="12" s="1"/>
  <c r="S36" i="12" s="1"/>
  <c r="N37" i="12"/>
  <c r="O37" i="12" s="1"/>
  <c r="S37" i="12" s="1"/>
  <c r="N38" i="12"/>
  <c r="O38" i="12" s="1"/>
  <c r="S38" i="12" s="1"/>
  <c r="N40" i="12"/>
  <c r="O40" i="12" s="1"/>
  <c r="S40" i="12" s="1"/>
  <c r="N41" i="12"/>
  <c r="O41" i="12" s="1"/>
  <c r="S41" i="12" s="1"/>
  <c r="N42" i="12"/>
  <c r="O42" i="12" s="1"/>
  <c r="S42" i="12" s="1"/>
  <c r="N43" i="12"/>
  <c r="O43" i="12" s="1"/>
  <c r="S43" i="12" s="1"/>
  <c r="N44" i="12"/>
  <c r="O44" i="12" s="1"/>
  <c r="S44" i="12" s="1"/>
  <c r="N45" i="12"/>
  <c r="O45" i="12" s="1"/>
  <c r="S45" i="12" s="1"/>
  <c r="N46" i="12"/>
  <c r="O46" i="12" s="1"/>
  <c r="S46" i="12" s="1"/>
  <c r="N47" i="12"/>
  <c r="O47" i="12" s="1"/>
  <c r="S47" i="12" s="1"/>
  <c r="N48" i="12"/>
  <c r="O48" i="12" s="1"/>
  <c r="S48" i="12" s="1"/>
  <c r="N49" i="12"/>
  <c r="O49" i="12" s="1"/>
  <c r="S49" i="12" s="1"/>
  <c r="N50" i="12"/>
  <c r="O50" i="12" s="1"/>
  <c r="S50" i="12" s="1"/>
  <c r="N51" i="12"/>
  <c r="O51" i="12" s="1"/>
  <c r="S51" i="12" s="1"/>
  <c r="N52" i="12"/>
  <c r="O52" i="12" s="1"/>
  <c r="S52" i="12" s="1"/>
  <c r="N53" i="12"/>
  <c r="O53" i="12" s="1"/>
  <c r="S53" i="12" s="1"/>
  <c r="N55" i="12"/>
  <c r="O55" i="12" s="1"/>
  <c r="S55" i="12" s="1"/>
  <c r="N56" i="12"/>
  <c r="O56" i="12" s="1"/>
  <c r="S56" i="12" s="1"/>
  <c r="N57" i="12"/>
  <c r="O57" i="12" s="1"/>
  <c r="S57" i="12" s="1"/>
  <c r="N59" i="12"/>
  <c r="O59" i="12" s="1"/>
  <c r="S59" i="12" s="1"/>
  <c r="N60" i="12"/>
  <c r="O60" i="12" s="1"/>
  <c r="S60" i="12" s="1"/>
  <c r="N61" i="12"/>
  <c r="O61" i="12" s="1"/>
  <c r="S61" i="12" s="1"/>
  <c r="N62" i="12"/>
  <c r="O62" i="12" s="1"/>
  <c r="S62" i="12" s="1"/>
  <c r="N63" i="12"/>
  <c r="O63" i="12" s="1"/>
  <c r="S63" i="12" s="1"/>
  <c r="N64" i="12"/>
  <c r="O64" i="12" s="1"/>
  <c r="S64" i="12" s="1"/>
  <c r="N65" i="12"/>
  <c r="O65" i="12" s="1"/>
  <c r="S65" i="12" s="1"/>
  <c r="N66" i="12"/>
  <c r="O66" i="12" s="1"/>
  <c r="S66" i="12" s="1"/>
  <c r="N67" i="12"/>
  <c r="O67" i="12" s="1"/>
  <c r="S67" i="12" s="1"/>
  <c r="N68" i="12"/>
  <c r="O68" i="12" s="1"/>
  <c r="S68" i="12" s="1"/>
  <c r="N69" i="12"/>
  <c r="O69" i="12" s="1"/>
  <c r="S69" i="12" s="1"/>
  <c r="N70" i="12"/>
  <c r="O70" i="12" s="1"/>
  <c r="S70" i="12" s="1"/>
  <c r="N71" i="12"/>
  <c r="O71" i="12" s="1"/>
  <c r="S71" i="12" s="1"/>
  <c r="N72" i="12"/>
  <c r="O72" i="12" s="1"/>
  <c r="S72" i="12" s="1"/>
  <c r="N73" i="12"/>
  <c r="O73" i="12" s="1"/>
  <c r="S73" i="12" s="1"/>
  <c r="N74" i="12"/>
  <c r="O74" i="12" s="1"/>
  <c r="S74" i="12" s="1"/>
  <c r="N75" i="12"/>
  <c r="O75" i="12" s="1"/>
  <c r="S75" i="12" s="1"/>
  <c r="N76" i="12"/>
  <c r="O76" i="12" s="1"/>
  <c r="S76" i="12" s="1"/>
  <c r="N77" i="12"/>
  <c r="O77" i="12" s="1"/>
  <c r="S77" i="12" s="1"/>
  <c r="N78" i="12"/>
  <c r="O78" i="12" s="1"/>
  <c r="S78" i="12" s="1"/>
  <c r="N79" i="12"/>
  <c r="O79" i="12" s="1"/>
  <c r="S79" i="12" s="1"/>
  <c r="N80" i="12"/>
  <c r="O80" i="12" s="1"/>
  <c r="S80" i="12" s="1"/>
  <c r="N81" i="12"/>
  <c r="O81" i="12" s="1"/>
  <c r="S81" i="12" s="1"/>
  <c r="N82" i="12"/>
  <c r="O82" i="12" s="1"/>
  <c r="S82" i="12" s="1"/>
  <c r="N83" i="12"/>
  <c r="O83" i="12" s="1"/>
  <c r="S83" i="12" s="1"/>
  <c r="N84" i="12"/>
  <c r="O84" i="12" s="1"/>
  <c r="S84" i="12" s="1"/>
  <c r="N85" i="12"/>
  <c r="O85" i="12" s="1"/>
  <c r="S85" i="12" s="1"/>
  <c r="N86" i="12"/>
  <c r="O86" i="12" s="1"/>
  <c r="S86" i="12" s="1"/>
  <c r="N87" i="12"/>
  <c r="O87" i="12" s="1"/>
  <c r="S87" i="12" s="1"/>
  <c r="N88" i="12"/>
  <c r="O88" i="12" s="1"/>
  <c r="S88" i="12" s="1"/>
  <c r="N89" i="12"/>
  <c r="O89" i="12" s="1"/>
  <c r="S89" i="12" s="1"/>
  <c r="N90" i="12"/>
  <c r="O90" i="12" s="1"/>
  <c r="S90" i="12" s="1"/>
  <c r="N91" i="12"/>
  <c r="O91" i="12" s="1"/>
  <c r="S91" i="12" s="1"/>
  <c r="N92" i="12"/>
  <c r="O92" i="12" s="1"/>
  <c r="S92" i="12" s="1"/>
  <c r="N93" i="12"/>
  <c r="O93" i="12" s="1"/>
  <c r="S93" i="12" s="1"/>
  <c r="N94" i="12"/>
  <c r="O94" i="12" s="1"/>
  <c r="S94" i="12" s="1"/>
  <c r="N96" i="12"/>
  <c r="O96" i="12" s="1"/>
  <c r="S96" i="12" s="1"/>
  <c r="N97" i="12"/>
  <c r="O97" i="12" s="1"/>
  <c r="S97" i="12" s="1"/>
  <c r="N99" i="12"/>
  <c r="O99" i="12" s="1"/>
  <c r="S99" i="12" s="1"/>
  <c r="N100" i="12"/>
  <c r="O100" i="12" s="1"/>
  <c r="S100" i="12" s="1"/>
  <c r="N102" i="12"/>
  <c r="O102" i="12" s="1"/>
  <c r="S102" i="12" s="1"/>
  <c r="N103" i="12"/>
  <c r="O103" i="12" s="1"/>
  <c r="S103" i="12" s="1"/>
  <c r="N104" i="12"/>
  <c r="O104" i="12" s="1"/>
  <c r="S104" i="12" s="1"/>
  <c r="N106" i="12"/>
  <c r="O106" i="12" s="1"/>
  <c r="S106" i="12" s="1"/>
  <c r="N107" i="12"/>
  <c r="O107" i="12" s="1"/>
  <c r="S107" i="12" s="1"/>
  <c r="N108" i="12"/>
  <c r="O108" i="12" s="1"/>
  <c r="S108" i="12" s="1"/>
  <c r="N110" i="12"/>
  <c r="O110" i="12" s="1"/>
  <c r="S110" i="12" s="1"/>
  <c r="N111" i="12"/>
  <c r="O111" i="12" s="1"/>
  <c r="S111" i="12" s="1"/>
  <c r="N112" i="12"/>
  <c r="O112" i="12" s="1"/>
  <c r="S112" i="12" s="1"/>
  <c r="N114" i="12"/>
  <c r="O114" i="12" s="1"/>
  <c r="S114" i="12" s="1"/>
  <c r="N115" i="12"/>
  <c r="O115" i="12" s="1"/>
  <c r="S115" i="12" s="1"/>
  <c r="N116" i="12"/>
  <c r="O116" i="12" s="1"/>
  <c r="S116" i="12" s="1"/>
  <c r="N118" i="12"/>
  <c r="O118" i="12" s="1"/>
  <c r="S118" i="12" s="1"/>
  <c r="N119" i="12"/>
  <c r="O119" i="12" s="1"/>
  <c r="S119" i="12" s="1"/>
  <c r="N121" i="12"/>
  <c r="O121" i="12" s="1"/>
  <c r="S121" i="12" s="1"/>
  <c r="N122" i="12"/>
  <c r="O122" i="12" s="1"/>
  <c r="S122" i="12" s="1"/>
  <c r="N123" i="12"/>
  <c r="O123" i="12" s="1"/>
  <c r="S123" i="12" s="1"/>
  <c r="N124" i="12"/>
  <c r="O124" i="12" s="1"/>
  <c r="S124" i="12" s="1"/>
  <c r="N125" i="12"/>
  <c r="O125" i="12" s="1"/>
  <c r="S125" i="12" s="1"/>
  <c r="N127" i="12"/>
  <c r="O127" i="12" s="1"/>
  <c r="S127" i="12" s="1"/>
  <c r="N128" i="12"/>
  <c r="O128" i="12" s="1"/>
  <c r="S128" i="12" s="1"/>
  <c r="N130" i="12"/>
  <c r="O130" i="12" s="1"/>
  <c r="S130" i="12" s="1"/>
  <c r="N131" i="12"/>
  <c r="O131" i="12" s="1"/>
  <c r="S131" i="12" s="1"/>
  <c r="N132" i="12"/>
  <c r="O132" i="12" s="1"/>
  <c r="S132" i="12" s="1"/>
  <c r="N133" i="12"/>
  <c r="O133" i="12" s="1"/>
  <c r="S133" i="12" s="1"/>
  <c r="N135" i="12"/>
  <c r="O135" i="12" s="1"/>
  <c r="S135" i="12" s="1"/>
  <c r="N137" i="12"/>
  <c r="O137" i="12" s="1"/>
  <c r="S137" i="12" s="1"/>
  <c r="N139" i="12"/>
  <c r="O139" i="12" s="1"/>
  <c r="S139" i="12" s="1"/>
  <c r="N141" i="12"/>
  <c r="O141" i="12" s="1"/>
  <c r="S141" i="12" s="1"/>
  <c r="N143" i="12"/>
  <c r="O143" i="12" s="1"/>
  <c r="S143" i="12" s="1"/>
  <c r="N145" i="12"/>
  <c r="O145" i="12" s="1"/>
  <c r="S145" i="12" s="1"/>
  <c r="N146" i="12"/>
  <c r="O146" i="12" s="1"/>
  <c r="S146" i="12" s="1"/>
  <c r="N147" i="12"/>
  <c r="O147" i="12" s="1"/>
  <c r="S147" i="12" s="1"/>
  <c r="N149" i="12"/>
  <c r="O149" i="12" s="1"/>
  <c r="S149" i="12" s="1"/>
  <c r="N151" i="12"/>
  <c r="O151" i="12" s="1"/>
  <c r="S151" i="12" s="1"/>
  <c r="N152" i="12"/>
  <c r="O152" i="12" s="1"/>
  <c r="S152" i="12" s="1"/>
  <c r="N153" i="12"/>
  <c r="O153" i="12" s="1"/>
  <c r="S153" i="12" s="1"/>
  <c r="N155" i="12"/>
  <c r="O155" i="12" s="1"/>
  <c r="S155" i="12" s="1"/>
  <c r="N157" i="12"/>
  <c r="O157" i="12" s="1"/>
  <c r="S157" i="12" s="1"/>
  <c r="N159" i="12"/>
  <c r="O159" i="12" s="1"/>
  <c r="S159" i="12" s="1"/>
  <c r="N161" i="12"/>
  <c r="O161" i="12" s="1"/>
  <c r="S161" i="12" s="1"/>
  <c r="N163" i="12"/>
  <c r="O163" i="12" s="1"/>
  <c r="S163" i="12" s="1"/>
  <c r="N165" i="12"/>
  <c r="O165" i="12" s="1"/>
  <c r="S165" i="12" s="1"/>
  <c r="N167" i="12"/>
  <c r="O167" i="12" s="1"/>
  <c r="S167" i="12" s="1"/>
  <c r="N169" i="12"/>
  <c r="O169" i="12" s="1"/>
  <c r="S169" i="12" s="1"/>
  <c r="N170" i="12"/>
  <c r="O170" i="12" s="1"/>
  <c r="S170" i="12" s="1"/>
  <c r="N171" i="12"/>
  <c r="O171" i="12" s="1"/>
  <c r="S171" i="12" s="1"/>
  <c r="N172" i="12"/>
  <c r="O172" i="12" s="1"/>
  <c r="S172" i="12" s="1"/>
  <c r="N173" i="12"/>
  <c r="O173" i="12" s="1"/>
  <c r="S173" i="12" s="1"/>
  <c r="N174" i="12"/>
  <c r="O174" i="12" s="1"/>
  <c r="S174" i="12" s="1"/>
  <c r="N175" i="12"/>
  <c r="O175" i="12" s="1"/>
  <c r="S175" i="12" s="1"/>
  <c r="N176" i="12"/>
  <c r="O176" i="12" s="1"/>
  <c r="S176" i="12" s="1"/>
  <c r="N178" i="12"/>
  <c r="O178" i="12" s="1"/>
  <c r="S178" i="12" s="1"/>
  <c r="N179" i="12"/>
  <c r="O179" i="12" s="1"/>
  <c r="S179" i="12" s="1"/>
  <c r="N180" i="12"/>
  <c r="O180" i="12" s="1"/>
  <c r="S180" i="12" s="1"/>
  <c r="N181" i="12"/>
  <c r="O181" i="12" s="1"/>
  <c r="S181" i="12" s="1"/>
  <c r="N182" i="12"/>
  <c r="O182" i="12" s="1"/>
  <c r="S182" i="12" s="1"/>
  <c r="N183" i="12"/>
  <c r="O183" i="12" s="1"/>
  <c r="S183" i="12" s="1"/>
  <c r="N184" i="12"/>
  <c r="O184" i="12" s="1"/>
  <c r="S184" i="12" s="1"/>
  <c r="N185" i="12"/>
  <c r="O185" i="12" s="1"/>
  <c r="S185" i="12" s="1"/>
  <c r="N187" i="12"/>
  <c r="O187" i="12" s="1"/>
  <c r="S187" i="12" s="1"/>
  <c r="N188" i="12"/>
  <c r="O188" i="12" s="1"/>
  <c r="S188" i="12" s="1"/>
  <c r="N189" i="12"/>
  <c r="O189" i="12" s="1"/>
  <c r="S189" i="12" s="1"/>
  <c r="N191" i="12"/>
  <c r="O191" i="12" s="1"/>
  <c r="S191" i="12" s="1"/>
  <c r="N193" i="12"/>
  <c r="O193" i="12" s="1"/>
  <c r="S193" i="12" s="1"/>
  <c r="N195" i="12"/>
  <c r="O195" i="12" s="1"/>
  <c r="S195" i="12" s="1"/>
  <c r="N196" i="12"/>
  <c r="O196" i="12" s="1"/>
  <c r="S196" i="12" s="1"/>
  <c r="N197" i="12"/>
  <c r="O197" i="12" s="1"/>
  <c r="S197" i="12" s="1"/>
  <c r="N199" i="12"/>
  <c r="O199" i="12" s="1"/>
  <c r="S199" i="12" s="1"/>
  <c r="N201" i="12"/>
  <c r="O201" i="12" s="1"/>
  <c r="S201" i="12" s="1"/>
  <c r="N203" i="12"/>
  <c r="O203" i="12" s="1"/>
  <c r="S203" i="12" s="1"/>
  <c r="N204" i="12"/>
  <c r="O204" i="12" s="1"/>
  <c r="S204" i="12" s="1"/>
  <c r="N205" i="12"/>
  <c r="O205" i="12" s="1"/>
  <c r="S205" i="12" s="1"/>
  <c r="N207" i="12"/>
  <c r="O207" i="12" s="1"/>
  <c r="S207" i="12" s="1"/>
  <c r="N209" i="12"/>
  <c r="O209" i="12" s="1"/>
  <c r="S209" i="12" s="1"/>
  <c r="N211" i="12"/>
  <c r="O211" i="12" s="1"/>
  <c r="S211" i="12" s="1"/>
  <c r="N213" i="12"/>
  <c r="O213" i="12" s="1"/>
  <c r="S213" i="12" s="1"/>
  <c r="N215" i="12"/>
  <c r="O215" i="12" s="1"/>
  <c r="S215" i="12" s="1"/>
  <c r="N217" i="12"/>
  <c r="O217" i="12" s="1"/>
  <c r="S217" i="12" s="1"/>
  <c r="N219" i="12"/>
  <c r="O219" i="12" s="1"/>
  <c r="S219" i="12" s="1"/>
  <c r="N221" i="12"/>
  <c r="O221" i="12" s="1"/>
  <c r="S221" i="12" s="1"/>
  <c r="N222" i="12"/>
  <c r="O222" i="12" s="1"/>
  <c r="S222" i="12" s="1"/>
  <c r="N224" i="12"/>
  <c r="O224" i="12" s="1"/>
  <c r="S224" i="12" s="1"/>
  <c r="N226" i="12"/>
  <c r="O226" i="12" s="1"/>
  <c r="S226" i="12" s="1"/>
  <c r="N228" i="12"/>
  <c r="O228" i="12" s="1"/>
  <c r="S228" i="12" s="1"/>
  <c r="N230" i="12"/>
  <c r="O230" i="12" s="1"/>
  <c r="S230" i="12" s="1"/>
  <c r="N231" i="12"/>
  <c r="O231" i="12" s="1"/>
  <c r="S231" i="12" s="1"/>
  <c r="N232" i="12"/>
  <c r="O232" i="12" s="1"/>
  <c r="S232" i="12" s="1"/>
  <c r="N233" i="12"/>
  <c r="O233" i="12" s="1"/>
  <c r="S233" i="12" s="1"/>
  <c r="N235" i="12"/>
  <c r="O235" i="12" s="1"/>
  <c r="S235" i="12" s="1"/>
  <c r="N236" i="12"/>
  <c r="O236" i="12" s="1"/>
  <c r="S236" i="12" s="1"/>
  <c r="N237" i="12"/>
  <c r="O237" i="12" s="1"/>
  <c r="S237" i="12" s="1"/>
  <c r="N238" i="12"/>
  <c r="O238" i="12" s="1"/>
  <c r="S238" i="12" s="1"/>
  <c r="N240" i="12"/>
  <c r="O240" i="12" s="1"/>
  <c r="S240" i="12" s="1"/>
  <c r="N241" i="12"/>
  <c r="O241" i="12" s="1"/>
  <c r="S241" i="12" s="1"/>
  <c r="N242" i="12"/>
  <c r="O242" i="12" s="1"/>
  <c r="S242" i="12" s="1"/>
  <c r="N243" i="12"/>
  <c r="O243" i="12" s="1"/>
  <c r="S243" i="12" s="1"/>
  <c r="N244" i="12"/>
  <c r="O244" i="12" s="1"/>
  <c r="S244" i="12" s="1"/>
  <c r="N245" i="12"/>
  <c r="O245" i="12" s="1"/>
  <c r="S245" i="12" s="1"/>
  <c r="N246" i="12"/>
  <c r="O246" i="12" s="1"/>
  <c r="S246" i="12" s="1"/>
  <c r="N247" i="12"/>
  <c r="O247" i="12" s="1"/>
  <c r="S247" i="12" s="1"/>
  <c r="N249" i="12"/>
  <c r="O249" i="12" s="1"/>
  <c r="S249" i="12" s="1"/>
  <c r="N250" i="12"/>
  <c r="O250" i="12" s="1"/>
  <c r="S250" i="12" s="1"/>
  <c r="N251" i="12"/>
  <c r="O251" i="12" s="1"/>
  <c r="S251" i="12" s="1"/>
  <c r="N252" i="12"/>
  <c r="O252" i="12" s="1"/>
  <c r="S252" i="12" s="1"/>
  <c r="N253" i="12"/>
  <c r="O253" i="12" s="1"/>
  <c r="S253" i="12" s="1"/>
  <c r="N254" i="12"/>
  <c r="O254" i="12" s="1"/>
  <c r="S254" i="12" s="1"/>
  <c r="N255" i="12"/>
  <c r="O255" i="12" s="1"/>
  <c r="S255" i="12" s="1"/>
  <c r="N256" i="12"/>
  <c r="O256" i="12" s="1"/>
  <c r="S256" i="12" s="1"/>
  <c r="N258" i="12"/>
  <c r="O258" i="12" s="1"/>
  <c r="S258" i="12" s="1"/>
  <c r="N259" i="12"/>
  <c r="O259" i="12" s="1"/>
  <c r="S259" i="12" s="1"/>
  <c r="N260" i="12"/>
  <c r="O260" i="12" s="1"/>
  <c r="S260" i="12" s="1"/>
  <c r="N261" i="12"/>
  <c r="O261" i="12" s="1"/>
  <c r="S261" i="12" s="1"/>
  <c r="N263" i="12"/>
  <c r="O263" i="12" s="1"/>
  <c r="S263" i="12" s="1"/>
  <c r="N264" i="12"/>
  <c r="O264" i="12" s="1"/>
  <c r="S264" i="12" s="1"/>
  <c r="N265" i="12"/>
  <c r="O265" i="12" s="1"/>
  <c r="S265" i="12" s="1"/>
  <c r="N266" i="12"/>
  <c r="O266" i="12" s="1"/>
  <c r="S266" i="12" s="1"/>
  <c r="N268" i="12"/>
  <c r="O268" i="12" s="1"/>
  <c r="S268" i="12" s="1"/>
  <c r="N269" i="12"/>
  <c r="O269" i="12" s="1"/>
  <c r="S269" i="12" s="1"/>
  <c r="N270" i="12"/>
  <c r="O270" i="12" s="1"/>
  <c r="S270" i="12" s="1"/>
  <c r="N271" i="12"/>
  <c r="O271" i="12" s="1"/>
  <c r="S271" i="12" s="1"/>
  <c r="N273" i="12"/>
  <c r="O273" i="12" s="1"/>
  <c r="S273" i="12" s="1"/>
  <c r="N274" i="12"/>
  <c r="O274" i="12" s="1"/>
  <c r="S274" i="12" s="1"/>
  <c r="N275" i="12"/>
  <c r="O275" i="12" s="1"/>
  <c r="S275" i="12" s="1"/>
  <c r="N276" i="12"/>
  <c r="O276" i="12" s="1"/>
  <c r="S276" i="12" s="1"/>
  <c r="N277" i="12"/>
  <c r="O277" i="12" s="1"/>
  <c r="S277" i="12" s="1"/>
  <c r="N278" i="12"/>
  <c r="O278" i="12" s="1"/>
  <c r="S278" i="12" s="1"/>
  <c r="N279" i="12"/>
  <c r="O279" i="12" s="1"/>
  <c r="S279" i="12" s="1"/>
  <c r="N280" i="12"/>
  <c r="O280" i="12" s="1"/>
  <c r="S280" i="12" s="1"/>
  <c r="N282" i="12"/>
  <c r="O282" i="12" s="1"/>
  <c r="S282" i="12" s="1"/>
  <c r="N283" i="12"/>
  <c r="O283" i="12" s="1"/>
  <c r="S283" i="12" s="1"/>
  <c r="N284" i="12"/>
  <c r="O284" i="12" s="1"/>
  <c r="S284" i="12" s="1"/>
  <c r="N285" i="12"/>
  <c r="O285" i="12" s="1"/>
  <c r="S285" i="12" s="1"/>
  <c r="N286" i="12"/>
  <c r="O286" i="12" s="1"/>
  <c r="S286" i="12" s="1"/>
  <c r="N287" i="12"/>
  <c r="O287" i="12" s="1"/>
  <c r="S287" i="12" s="1"/>
  <c r="N288" i="12"/>
  <c r="O288" i="12" s="1"/>
  <c r="S288" i="12" s="1"/>
  <c r="N289" i="12"/>
  <c r="O289" i="12" s="1"/>
  <c r="S289" i="12" s="1"/>
  <c r="N291" i="12"/>
  <c r="O291" i="12" s="1"/>
  <c r="S291" i="12" s="1"/>
  <c r="N292" i="12"/>
  <c r="O292" i="12" s="1"/>
  <c r="S292" i="12" s="1"/>
  <c r="N293" i="12"/>
  <c r="O293" i="12" s="1"/>
  <c r="S293" i="12" s="1"/>
  <c r="N294" i="12"/>
  <c r="O294" i="12" s="1"/>
  <c r="S294" i="12" s="1"/>
  <c r="N295" i="12"/>
  <c r="O295" i="12" s="1"/>
  <c r="S295" i="12" s="1"/>
  <c r="N296" i="12"/>
  <c r="O296" i="12" s="1"/>
  <c r="S296" i="12" s="1"/>
  <c r="N297" i="12"/>
  <c r="O297" i="12" s="1"/>
  <c r="S297" i="12" s="1"/>
  <c r="N298" i="12"/>
  <c r="O298" i="12" s="1"/>
  <c r="S298" i="12" s="1"/>
  <c r="N300" i="12"/>
  <c r="O300" i="12" s="1"/>
  <c r="S300" i="12" s="1"/>
  <c r="N301" i="12"/>
  <c r="O301" i="12" s="1"/>
  <c r="S301" i="12" s="1"/>
  <c r="N302" i="12"/>
  <c r="O302" i="12" s="1"/>
  <c r="S302" i="12" s="1"/>
  <c r="N303" i="12"/>
  <c r="O303" i="12" s="1"/>
  <c r="S303" i="12" s="1"/>
  <c r="N304" i="12"/>
  <c r="O304" i="12" s="1"/>
  <c r="S304" i="12" s="1"/>
  <c r="N305" i="12"/>
  <c r="O305" i="12" s="1"/>
  <c r="S305" i="12" s="1"/>
  <c r="N306" i="12"/>
  <c r="O306" i="12" s="1"/>
  <c r="S306" i="12" s="1"/>
  <c r="N307" i="12"/>
  <c r="O307" i="12" s="1"/>
  <c r="S307" i="12" s="1"/>
  <c r="N309" i="12"/>
  <c r="O309" i="12" s="1"/>
  <c r="S309" i="12" s="1"/>
  <c r="N310" i="12"/>
  <c r="O310" i="12" s="1"/>
  <c r="S310" i="12" s="1"/>
  <c r="N311" i="12"/>
  <c r="O311" i="12" s="1"/>
  <c r="S311" i="12" s="1"/>
  <c r="N312" i="12"/>
  <c r="O312" i="12" s="1"/>
  <c r="S312" i="12" s="1"/>
  <c r="N313" i="12"/>
  <c r="O313" i="12" s="1"/>
  <c r="S313" i="12" s="1"/>
  <c r="N314" i="12"/>
  <c r="O314" i="12" s="1"/>
  <c r="S314" i="12" s="1"/>
  <c r="N315" i="12"/>
  <c r="O315" i="12" s="1"/>
  <c r="S315" i="12" s="1"/>
  <c r="N316" i="12"/>
  <c r="O316" i="12" s="1"/>
  <c r="S316" i="12" s="1"/>
  <c r="N318" i="12"/>
  <c r="O318" i="12" s="1"/>
  <c r="S318" i="12" s="1"/>
  <c r="N319" i="12"/>
  <c r="O319" i="12" s="1"/>
  <c r="S319" i="12" s="1"/>
  <c r="N320" i="12"/>
  <c r="O320" i="12" s="1"/>
  <c r="S320" i="12" s="1"/>
  <c r="N321" i="12"/>
  <c r="O321" i="12" s="1"/>
  <c r="S321" i="12" s="1"/>
  <c r="N322" i="12"/>
  <c r="O322" i="12" s="1"/>
  <c r="S322" i="12" s="1"/>
  <c r="N323" i="12"/>
  <c r="O323" i="12" s="1"/>
  <c r="S323" i="12" s="1"/>
  <c r="N324" i="12"/>
  <c r="O324" i="12" s="1"/>
  <c r="S324" i="12" s="1"/>
  <c r="N325" i="12"/>
  <c r="O325" i="12" s="1"/>
  <c r="S325" i="12" s="1"/>
  <c r="N326" i="12"/>
  <c r="O326" i="12" s="1"/>
  <c r="S326" i="12" s="1"/>
  <c r="N327" i="12"/>
  <c r="O327" i="12" s="1"/>
  <c r="S327" i="12" s="1"/>
  <c r="N328" i="12"/>
  <c r="O328" i="12" s="1"/>
  <c r="S328" i="12" s="1"/>
  <c r="N329" i="12"/>
  <c r="O329" i="12" s="1"/>
  <c r="S329" i="12" s="1"/>
  <c r="N330" i="12"/>
  <c r="O330" i="12" s="1"/>
  <c r="S330" i="12" s="1"/>
  <c r="N331" i="12"/>
  <c r="O331" i="12" s="1"/>
  <c r="S331" i="12" s="1"/>
  <c r="N332" i="12"/>
  <c r="O332" i="12" s="1"/>
  <c r="S332" i="12" s="1"/>
  <c r="N333" i="12"/>
  <c r="O333" i="12" s="1"/>
  <c r="S333" i="12" s="1"/>
  <c r="N335" i="12"/>
  <c r="O335" i="12" s="1"/>
  <c r="S335" i="12" s="1"/>
  <c r="N336" i="12"/>
  <c r="O336" i="12" s="1"/>
  <c r="S336" i="12" s="1"/>
  <c r="N337" i="12"/>
  <c r="O337" i="12" s="1"/>
  <c r="S337" i="12" s="1"/>
  <c r="N338" i="12"/>
  <c r="O338" i="12" s="1"/>
  <c r="S338" i="12" s="1"/>
  <c r="N339" i="12"/>
  <c r="O339" i="12" s="1"/>
  <c r="S339" i="12" s="1"/>
  <c r="N340" i="12"/>
  <c r="O340" i="12" s="1"/>
  <c r="S340" i="12" s="1"/>
  <c r="N341" i="12"/>
  <c r="O341" i="12" s="1"/>
  <c r="S341" i="12" s="1"/>
  <c r="N342" i="12"/>
  <c r="O342" i="12" s="1"/>
  <c r="S342" i="12" s="1"/>
  <c r="N343" i="12"/>
  <c r="O343" i="12" s="1"/>
  <c r="S343" i="12" s="1"/>
  <c r="N344" i="12"/>
  <c r="O344" i="12" s="1"/>
  <c r="S344" i="12" s="1"/>
  <c r="N345" i="12"/>
  <c r="O345" i="12" s="1"/>
  <c r="S345" i="12" s="1"/>
  <c r="N346" i="12"/>
  <c r="O346" i="12" s="1"/>
  <c r="S346" i="12" s="1"/>
  <c r="N348" i="12"/>
  <c r="O348" i="12" s="1"/>
  <c r="S348" i="12" s="1"/>
  <c r="N349" i="12"/>
  <c r="O349" i="12" s="1"/>
  <c r="S349" i="12" s="1"/>
  <c r="N350" i="12"/>
  <c r="O350" i="12" s="1"/>
  <c r="S350" i="12" s="1"/>
  <c r="N351" i="12"/>
  <c r="O351" i="12" s="1"/>
  <c r="S351" i="12" s="1"/>
  <c r="N352" i="12"/>
  <c r="O352" i="12" s="1"/>
  <c r="S352" i="12" s="1"/>
  <c r="N353" i="12"/>
  <c r="O353" i="12" s="1"/>
  <c r="S353" i="12" s="1"/>
  <c r="N354" i="12"/>
  <c r="O354" i="12" s="1"/>
  <c r="S354" i="12" s="1"/>
  <c r="N355" i="12"/>
  <c r="O355" i="12" s="1"/>
  <c r="S355" i="12" s="1"/>
  <c r="N356" i="12"/>
  <c r="O356" i="12" s="1"/>
  <c r="S356" i="12" s="1"/>
  <c r="N357" i="12"/>
  <c r="O357" i="12" s="1"/>
  <c r="S357" i="12" s="1"/>
  <c r="N358" i="12"/>
  <c r="O358" i="12" s="1"/>
  <c r="S358" i="12" s="1"/>
  <c r="N359" i="12"/>
  <c r="O359" i="12" s="1"/>
  <c r="S359" i="12" s="1"/>
  <c r="N361" i="12"/>
  <c r="O361" i="12" s="1"/>
  <c r="S361" i="12" s="1"/>
  <c r="N362" i="12"/>
  <c r="O362" i="12" s="1"/>
  <c r="S362" i="12" s="1"/>
  <c r="N363" i="12"/>
  <c r="O363" i="12" s="1"/>
  <c r="S363" i="12" s="1"/>
  <c r="N364" i="12"/>
  <c r="O364" i="12" s="1"/>
  <c r="S364" i="12" s="1"/>
  <c r="N365" i="12"/>
  <c r="O365" i="12" s="1"/>
  <c r="S365" i="12" s="1"/>
  <c r="N366" i="12"/>
  <c r="O366" i="12" s="1"/>
  <c r="S366" i="12" s="1"/>
  <c r="N367" i="12"/>
  <c r="O367" i="12" s="1"/>
  <c r="S367" i="12" s="1"/>
  <c r="N368" i="12"/>
  <c r="O368" i="12" s="1"/>
  <c r="S368" i="12" s="1"/>
  <c r="N370" i="12"/>
  <c r="O370" i="12" s="1"/>
  <c r="S370" i="12" s="1"/>
  <c r="N371" i="12"/>
  <c r="O371" i="12" s="1"/>
  <c r="S371" i="12" s="1"/>
  <c r="N372" i="12"/>
  <c r="O372" i="12" s="1"/>
  <c r="S372" i="12" s="1"/>
  <c r="N373" i="12"/>
  <c r="O373" i="12" s="1"/>
  <c r="S373" i="12" s="1"/>
  <c r="N374" i="12"/>
  <c r="O374" i="12" s="1"/>
  <c r="S374" i="12" s="1"/>
  <c r="N375" i="12"/>
  <c r="O375" i="12" s="1"/>
  <c r="S375" i="12" s="1"/>
  <c r="N376" i="12"/>
  <c r="O376" i="12" s="1"/>
  <c r="S376" i="12" s="1"/>
  <c r="N377" i="12"/>
  <c r="O377" i="12" s="1"/>
  <c r="S377" i="12" s="1"/>
  <c r="N378" i="12"/>
  <c r="O378" i="12" s="1"/>
  <c r="S378" i="12" s="1"/>
  <c r="N379" i="12"/>
  <c r="O379" i="12" s="1"/>
  <c r="S379" i="12" s="1"/>
  <c r="N380" i="12"/>
  <c r="O380" i="12" s="1"/>
  <c r="S380" i="12" s="1"/>
  <c r="N381" i="12"/>
  <c r="O381" i="12" s="1"/>
  <c r="S381" i="12" s="1"/>
  <c r="N383" i="12"/>
  <c r="O383" i="12" s="1"/>
  <c r="S383" i="12" s="1"/>
  <c r="N384" i="12"/>
  <c r="O384" i="12" s="1"/>
  <c r="S384" i="12" s="1"/>
  <c r="N385" i="12"/>
  <c r="O385" i="12" s="1"/>
  <c r="S385" i="12" s="1"/>
  <c r="N386" i="12"/>
  <c r="O386" i="12" s="1"/>
  <c r="S386" i="12" s="1"/>
  <c r="N387" i="12"/>
  <c r="O387" i="12" s="1"/>
  <c r="S387" i="12" s="1"/>
  <c r="N388" i="12"/>
  <c r="O388" i="12" s="1"/>
  <c r="S388" i="12" s="1"/>
  <c r="N389" i="12"/>
  <c r="O389" i="12" s="1"/>
  <c r="S389" i="12" s="1"/>
  <c r="N390" i="12"/>
  <c r="O390" i="12" s="1"/>
  <c r="S390" i="12" s="1"/>
  <c r="N391" i="12"/>
  <c r="O391" i="12" s="1"/>
  <c r="S391" i="12" s="1"/>
  <c r="N392" i="12"/>
  <c r="O392" i="12" s="1"/>
  <c r="S392" i="12" s="1"/>
  <c r="N393" i="12"/>
  <c r="O393" i="12" s="1"/>
  <c r="S393" i="12" s="1"/>
  <c r="N394" i="12"/>
  <c r="O394" i="12" s="1"/>
  <c r="S394" i="12" s="1"/>
  <c r="N396" i="12"/>
  <c r="O396" i="12" s="1"/>
  <c r="S396" i="12" s="1"/>
  <c r="N397" i="12"/>
  <c r="O397" i="12" s="1"/>
  <c r="S397" i="12" s="1"/>
  <c r="N398" i="12"/>
  <c r="O398" i="12" s="1"/>
  <c r="S398" i="12" s="1"/>
  <c r="N399" i="12"/>
  <c r="O399" i="12" s="1"/>
  <c r="S399" i="12" s="1"/>
  <c r="N400" i="12"/>
  <c r="O400" i="12" s="1"/>
  <c r="S400" i="12" s="1"/>
  <c r="N401" i="12"/>
  <c r="O401" i="12" s="1"/>
  <c r="S401" i="12" s="1"/>
  <c r="N402" i="12"/>
  <c r="O402" i="12" s="1"/>
  <c r="S402" i="12" s="1"/>
  <c r="N403" i="12"/>
  <c r="O403" i="12" s="1"/>
  <c r="S403" i="12" s="1"/>
  <c r="N404" i="12"/>
  <c r="O404" i="12" s="1"/>
  <c r="S404" i="12" s="1"/>
  <c r="N405" i="12"/>
  <c r="O405" i="12" s="1"/>
  <c r="S405" i="12" s="1"/>
  <c r="N406" i="12"/>
  <c r="O406" i="12" s="1"/>
  <c r="S406" i="12" s="1"/>
  <c r="N407" i="12"/>
  <c r="O407" i="12" s="1"/>
  <c r="S407" i="12" s="1"/>
  <c r="N408" i="12"/>
  <c r="O408" i="12" s="1"/>
  <c r="S408" i="12" s="1"/>
  <c r="N409" i="12"/>
  <c r="O409" i="12" s="1"/>
  <c r="S409" i="12" s="1"/>
  <c r="N410" i="12"/>
  <c r="O410" i="12" s="1"/>
  <c r="S410" i="12" s="1"/>
  <c r="N411" i="12"/>
  <c r="O411" i="12" s="1"/>
  <c r="S411" i="12" s="1"/>
  <c r="N412" i="12"/>
  <c r="O412" i="12" s="1"/>
  <c r="S412" i="12" s="1"/>
  <c r="N413" i="12"/>
  <c r="O413" i="12" s="1"/>
  <c r="S413" i="12" s="1"/>
  <c r="N414" i="12"/>
  <c r="O414" i="12" s="1"/>
  <c r="S414" i="12" s="1"/>
  <c r="N415" i="12"/>
  <c r="O415" i="12" s="1"/>
  <c r="S415" i="12" s="1"/>
  <c r="N417" i="12"/>
  <c r="O417" i="12" s="1"/>
  <c r="S417" i="12" s="1"/>
  <c r="N418" i="12"/>
  <c r="O418" i="12" s="1"/>
  <c r="S418" i="12" s="1"/>
  <c r="N419" i="12"/>
  <c r="O419" i="12" s="1"/>
  <c r="S419" i="12" s="1"/>
  <c r="N420" i="12"/>
  <c r="O420" i="12" s="1"/>
  <c r="S420" i="12" s="1"/>
  <c r="N421" i="12"/>
  <c r="O421" i="12" s="1"/>
  <c r="S421" i="12" s="1"/>
  <c r="N422" i="12"/>
  <c r="O422" i="12" s="1"/>
  <c r="S422" i="12" s="1"/>
  <c r="N423" i="12"/>
  <c r="O423" i="12" s="1"/>
  <c r="S423" i="12" s="1"/>
  <c r="N424" i="12"/>
  <c r="O424" i="12" s="1"/>
  <c r="S424" i="12" s="1"/>
  <c r="N425" i="12"/>
  <c r="O425" i="12" s="1"/>
  <c r="S425" i="12" s="1"/>
  <c r="N426" i="12"/>
  <c r="O426" i="12" s="1"/>
  <c r="S426" i="12" s="1"/>
  <c r="N427" i="12"/>
  <c r="O427" i="12" s="1"/>
  <c r="S427" i="12" s="1"/>
  <c r="N428" i="12"/>
  <c r="O428" i="12" s="1"/>
  <c r="S428" i="12" s="1"/>
  <c r="N430" i="12"/>
  <c r="O430" i="12" s="1"/>
  <c r="S430" i="12" s="1"/>
  <c r="N431" i="12"/>
  <c r="O431" i="12" s="1"/>
  <c r="S431" i="12" s="1"/>
  <c r="N432" i="12"/>
  <c r="O432" i="12" s="1"/>
  <c r="S432" i="12" s="1"/>
  <c r="N433" i="12"/>
  <c r="O433" i="12" s="1"/>
  <c r="S433" i="12" s="1"/>
  <c r="N434" i="12"/>
  <c r="O434" i="12" s="1"/>
  <c r="S434" i="12" s="1"/>
  <c r="N435" i="12"/>
  <c r="O435" i="12" s="1"/>
  <c r="S435" i="12" s="1"/>
  <c r="N436" i="12"/>
  <c r="O436" i="12" s="1"/>
  <c r="S436" i="12" s="1"/>
  <c r="N437" i="12"/>
  <c r="O437" i="12" s="1"/>
  <c r="S437" i="12" s="1"/>
  <c r="N438" i="12"/>
  <c r="O438" i="12" s="1"/>
  <c r="S438" i="12" s="1"/>
  <c r="N439" i="12"/>
  <c r="O439" i="12" s="1"/>
  <c r="S439" i="12" s="1"/>
  <c r="N440" i="12"/>
  <c r="O440" i="12" s="1"/>
  <c r="S440" i="12" s="1"/>
  <c r="N441" i="12"/>
  <c r="O441" i="12" s="1"/>
  <c r="S441" i="12" s="1"/>
  <c r="N442" i="12"/>
  <c r="O442" i="12" s="1"/>
  <c r="S442" i="12" s="1"/>
  <c r="N443" i="12"/>
  <c r="O443" i="12" s="1"/>
  <c r="S443" i="12" s="1"/>
  <c r="N444" i="12"/>
  <c r="O444" i="12" s="1"/>
  <c r="S444" i="12" s="1"/>
  <c r="N445" i="12"/>
  <c r="O445" i="12" s="1"/>
  <c r="S445" i="12" s="1"/>
  <c r="N446" i="12"/>
  <c r="O446" i="12" s="1"/>
  <c r="S446" i="12" s="1"/>
  <c r="N447" i="12"/>
  <c r="O447" i="12" s="1"/>
  <c r="S447" i="12" s="1"/>
  <c r="N448" i="12"/>
  <c r="O448" i="12" s="1"/>
  <c r="S448" i="12" s="1"/>
  <c r="N449" i="12"/>
  <c r="O449" i="12" s="1"/>
  <c r="S449" i="12" s="1"/>
  <c r="N450" i="12"/>
  <c r="O450" i="12" s="1"/>
  <c r="S450" i="12" s="1"/>
  <c r="N451" i="12"/>
  <c r="O451" i="12" s="1"/>
  <c r="S451" i="12" s="1"/>
  <c r="N452" i="12"/>
  <c r="O452" i="12" s="1"/>
  <c r="S452" i="12" s="1"/>
  <c r="N453" i="12"/>
  <c r="O453" i="12" s="1"/>
  <c r="S453" i="12" s="1"/>
  <c r="N455" i="12"/>
  <c r="O455" i="12" s="1"/>
  <c r="S455" i="12" s="1"/>
  <c r="N456" i="12"/>
  <c r="O456" i="12" s="1"/>
  <c r="S456" i="12" s="1"/>
  <c r="N457" i="12"/>
  <c r="O457" i="12" s="1"/>
  <c r="S457" i="12" s="1"/>
  <c r="N458" i="12"/>
  <c r="O458" i="12" s="1"/>
  <c r="S458" i="12" s="1"/>
  <c r="N459" i="12"/>
  <c r="O459" i="12" s="1"/>
  <c r="S459" i="12" s="1"/>
  <c r="N460" i="12"/>
  <c r="O460" i="12" s="1"/>
  <c r="S460" i="12" s="1"/>
  <c r="N461" i="12"/>
  <c r="O461" i="12" s="1"/>
  <c r="S461" i="12" s="1"/>
  <c r="N462" i="12"/>
  <c r="O462" i="12" s="1"/>
  <c r="S462" i="12" s="1"/>
  <c r="N463" i="12"/>
  <c r="O463" i="12" s="1"/>
  <c r="S463" i="12" s="1"/>
  <c r="N464" i="12"/>
  <c r="O464" i="12" s="1"/>
  <c r="S464" i="12" s="1"/>
  <c r="N465" i="12"/>
  <c r="O465" i="12" s="1"/>
  <c r="S465" i="12" s="1"/>
  <c r="N466" i="12"/>
  <c r="O466" i="12" s="1"/>
  <c r="S466" i="12" s="1"/>
  <c r="N467" i="12"/>
  <c r="O467" i="12" s="1"/>
  <c r="S467" i="12" s="1"/>
  <c r="N468" i="12"/>
  <c r="O468" i="12" s="1"/>
  <c r="S468" i="12" s="1"/>
  <c r="N469" i="12"/>
  <c r="O469" i="12" s="1"/>
  <c r="S469" i="12" s="1"/>
  <c r="N470" i="12"/>
  <c r="O470" i="12" s="1"/>
  <c r="S470" i="12" s="1"/>
  <c r="N472" i="12"/>
  <c r="O472" i="12" s="1"/>
  <c r="S472" i="12" s="1"/>
  <c r="N473" i="12"/>
  <c r="O473" i="12" s="1"/>
  <c r="S473" i="12" s="1"/>
  <c r="N474" i="12"/>
  <c r="O474" i="12" s="1"/>
  <c r="S474" i="12" s="1"/>
  <c r="N475" i="12"/>
  <c r="O475" i="12" s="1"/>
  <c r="S475" i="12" s="1"/>
  <c r="N476" i="12"/>
  <c r="O476" i="12" s="1"/>
  <c r="S476" i="12" s="1"/>
  <c r="N477" i="12"/>
  <c r="O477" i="12" s="1"/>
  <c r="S477" i="12" s="1"/>
  <c r="N478" i="12"/>
  <c r="O478" i="12" s="1"/>
  <c r="S478" i="12" s="1"/>
  <c r="N479" i="12"/>
  <c r="O479" i="12" s="1"/>
  <c r="S479" i="12" s="1"/>
  <c r="N480" i="12"/>
  <c r="O480" i="12" s="1"/>
  <c r="S480" i="12" s="1"/>
  <c r="N481" i="12"/>
  <c r="O481" i="12" s="1"/>
  <c r="S481" i="12" s="1"/>
  <c r="N482" i="12"/>
  <c r="O482" i="12" s="1"/>
  <c r="S482" i="12" s="1"/>
  <c r="N483" i="12"/>
  <c r="O483" i="12" s="1"/>
  <c r="S483" i="12" s="1"/>
  <c r="N485" i="12"/>
  <c r="O485" i="12" s="1"/>
  <c r="S485" i="12" s="1"/>
  <c r="N486" i="12"/>
  <c r="O486" i="12" s="1"/>
  <c r="S486" i="12" s="1"/>
  <c r="N487" i="12"/>
  <c r="O487" i="12" s="1"/>
  <c r="S487" i="12" s="1"/>
  <c r="N488" i="12"/>
  <c r="O488" i="12" s="1"/>
  <c r="S488" i="12" s="1"/>
  <c r="N489" i="12"/>
  <c r="O489" i="12" s="1"/>
  <c r="S489" i="12" s="1"/>
  <c r="N490" i="12"/>
  <c r="O490" i="12" s="1"/>
  <c r="S490" i="12" s="1"/>
  <c r="N491" i="12"/>
  <c r="O491" i="12" s="1"/>
  <c r="S491" i="12" s="1"/>
  <c r="N492" i="12"/>
  <c r="O492" i="12" s="1"/>
  <c r="S492" i="12" s="1"/>
  <c r="N493" i="12"/>
  <c r="O493" i="12" s="1"/>
  <c r="S493" i="12" s="1"/>
  <c r="N494" i="12"/>
  <c r="O494" i="12" s="1"/>
  <c r="S494" i="12" s="1"/>
  <c r="N495" i="12"/>
  <c r="O495" i="12" s="1"/>
  <c r="S495" i="12" s="1"/>
  <c r="N496" i="12"/>
  <c r="O496" i="12" s="1"/>
  <c r="S496" i="12" s="1"/>
  <c r="N497" i="12"/>
  <c r="O497" i="12" s="1"/>
  <c r="S497" i="12" s="1"/>
  <c r="N498" i="12"/>
  <c r="O498" i="12" s="1"/>
  <c r="S498" i="12" s="1"/>
  <c r="N499" i="12"/>
  <c r="O499" i="12" s="1"/>
  <c r="S499" i="12" s="1"/>
  <c r="N500" i="12"/>
  <c r="O500" i="12" s="1"/>
  <c r="S500" i="12" s="1"/>
  <c r="N502" i="12"/>
  <c r="O502" i="12" s="1"/>
  <c r="S502" i="12" s="1"/>
  <c r="N503" i="12"/>
  <c r="O503" i="12" s="1"/>
  <c r="S503" i="12" s="1"/>
  <c r="N504" i="12"/>
  <c r="O504" i="12" s="1"/>
  <c r="S504" i="12" s="1"/>
  <c r="N505" i="12"/>
  <c r="O505" i="12" s="1"/>
  <c r="S505" i="12" s="1"/>
  <c r="N507" i="12"/>
  <c r="O507" i="12" s="1"/>
  <c r="S507" i="12" s="1"/>
  <c r="N508" i="12"/>
  <c r="O508" i="12" s="1"/>
  <c r="S508" i="12" s="1"/>
  <c r="N509" i="12"/>
  <c r="O509" i="12" s="1"/>
  <c r="S509" i="12" s="1"/>
  <c r="N510" i="12"/>
  <c r="O510" i="12" s="1"/>
  <c r="S510" i="12" s="1"/>
  <c r="N511" i="12"/>
  <c r="O511" i="12" s="1"/>
  <c r="S511" i="12" s="1"/>
  <c r="N512" i="12"/>
  <c r="O512" i="12" s="1"/>
  <c r="S512" i="12" s="1"/>
  <c r="N515" i="12"/>
  <c r="O515" i="12" s="1"/>
  <c r="S515" i="12" s="1"/>
  <c r="N516" i="12"/>
  <c r="O516" i="12" s="1"/>
  <c r="S516" i="12" s="1"/>
  <c r="N517" i="12"/>
  <c r="O517" i="12" s="1"/>
  <c r="S517" i="12" s="1"/>
  <c r="N518" i="12"/>
  <c r="O518" i="12" s="1"/>
  <c r="S518" i="12" s="1"/>
  <c r="N519" i="12"/>
  <c r="O519" i="12" s="1"/>
  <c r="S519" i="12" s="1"/>
  <c r="N520" i="12"/>
  <c r="O520" i="12" s="1"/>
  <c r="S520" i="12" s="1"/>
  <c r="N521" i="12"/>
  <c r="O521" i="12" s="1"/>
  <c r="S521" i="12" s="1"/>
  <c r="N522" i="12"/>
  <c r="O522" i="12" s="1"/>
  <c r="S522" i="12" s="1"/>
  <c r="N523" i="12"/>
  <c r="O523" i="12" s="1"/>
  <c r="S523" i="12" s="1"/>
  <c r="N524" i="12"/>
  <c r="O524" i="12" s="1"/>
  <c r="S524" i="12" s="1"/>
  <c r="N525" i="12"/>
  <c r="O525" i="12" s="1"/>
  <c r="S525" i="12" s="1"/>
  <c r="N526" i="12"/>
  <c r="O526" i="12" s="1"/>
  <c r="S526" i="12" s="1"/>
  <c r="N527" i="12"/>
  <c r="O527" i="12" s="1"/>
  <c r="S527" i="12" s="1"/>
  <c r="N528" i="12"/>
  <c r="O528" i="12" s="1"/>
  <c r="S528" i="12" s="1"/>
  <c r="N529" i="12"/>
  <c r="O529" i="12" s="1"/>
  <c r="S529" i="12" s="1"/>
  <c r="N530" i="12"/>
  <c r="O530" i="12" s="1"/>
  <c r="S530" i="12" s="1"/>
  <c r="N532" i="12"/>
  <c r="O532" i="12" s="1"/>
  <c r="S532" i="12" s="1"/>
  <c r="N533" i="12"/>
  <c r="O533" i="12" s="1"/>
  <c r="S533" i="12" s="1"/>
  <c r="N534" i="12"/>
  <c r="O534" i="12" s="1"/>
  <c r="S534" i="12" s="1"/>
  <c r="N535" i="12"/>
  <c r="O535" i="12" s="1"/>
  <c r="S535" i="12" s="1"/>
  <c r="N536" i="12"/>
  <c r="O536" i="12" s="1"/>
  <c r="S536" i="12" s="1"/>
  <c r="N537" i="12"/>
  <c r="O537" i="12" s="1"/>
  <c r="S537" i="12" s="1"/>
  <c r="N538" i="12"/>
  <c r="O538" i="12" s="1"/>
  <c r="S538" i="12" s="1"/>
  <c r="N539" i="12"/>
  <c r="O539" i="12" s="1"/>
  <c r="S539" i="12" s="1"/>
  <c r="N540" i="12"/>
  <c r="O540" i="12" s="1"/>
  <c r="S540" i="12" s="1"/>
  <c r="N541" i="12"/>
  <c r="O541" i="12" s="1"/>
  <c r="S541" i="12" s="1"/>
  <c r="N542" i="12"/>
  <c r="O542" i="12" s="1"/>
  <c r="S542" i="12" s="1"/>
  <c r="N543" i="12"/>
  <c r="O543" i="12" s="1"/>
  <c r="S543" i="12" s="1"/>
  <c r="N545" i="12"/>
  <c r="O545" i="12" s="1"/>
  <c r="S545" i="12" s="1"/>
  <c r="N546" i="12"/>
  <c r="O546" i="12" s="1"/>
  <c r="S546" i="12" s="1"/>
  <c r="N547" i="12"/>
  <c r="O547" i="12" s="1"/>
  <c r="S547" i="12" s="1"/>
  <c r="N548" i="12"/>
  <c r="O548" i="12" s="1"/>
  <c r="S548" i="12" s="1"/>
  <c r="N549" i="12"/>
  <c r="O549" i="12" s="1"/>
  <c r="S549" i="12" s="1"/>
  <c r="N551" i="12"/>
  <c r="O551" i="12" s="1"/>
  <c r="S551" i="12" s="1"/>
  <c r="N552" i="12"/>
  <c r="O552" i="12" s="1"/>
  <c r="S552" i="12" s="1"/>
  <c r="N553" i="12"/>
  <c r="O553" i="12" s="1"/>
  <c r="S553" i="12" s="1"/>
  <c r="N554" i="12"/>
  <c r="O554" i="12" s="1"/>
  <c r="S554" i="12" s="1"/>
  <c r="N555" i="12"/>
  <c r="O555" i="12" s="1"/>
  <c r="S555" i="12" s="1"/>
  <c r="N557" i="12"/>
  <c r="O557" i="12" s="1"/>
  <c r="S557" i="12" s="1"/>
  <c r="N559" i="12"/>
  <c r="O559" i="12" s="1"/>
  <c r="S559" i="12" s="1"/>
  <c r="N561" i="12"/>
  <c r="O561" i="12" s="1"/>
  <c r="S561" i="12" s="1"/>
  <c r="N562" i="12"/>
  <c r="O562" i="12" s="1"/>
  <c r="S562" i="12" s="1"/>
  <c r="N563" i="12"/>
  <c r="O563" i="12" s="1"/>
  <c r="S563" i="12" s="1"/>
  <c r="N565" i="12"/>
  <c r="O565" i="12" s="1"/>
  <c r="S565" i="12" s="1"/>
  <c r="N567" i="12"/>
  <c r="O567" i="12" s="1"/>
  <c r="S567" i="12" s="1"/>
  <c r="N568" i="12"/>
  <c r="O568" i="12" s="1"/>
  <c r="S568" i="12" s="1"/>
  <c r="N569" i="12"/>
  <c r="O569" i="12" s="1"/>
  <c r="S569" i="12" s="1"/>
  <c r="N571" i="12"/>
  <c r="O571" i="12" s="1"/>
  <c r="S571" i="12" s="1"/>
  <c r="N572" i="12"/>
  <c r="O572" i="12" s="1"/>
  <c r="S572" i="12" s="1"/>
  <c r="N573" i="12"/>
  <c r="O573" i="12" s="1"/>
  <c r="S573" i="12" s="1"/>
  <c r="N574" i="12"/>
  <c r="O574" i="12" s="1"/>
  <c r="S574" i="12" s="1"/>
  <c r="N575" i="12"/>
  <c r="O575" i="12" s="1"/>
  <c r="S575" i="12" s="1"/>
  <c r="N576" i="12"/>
  <c r="O576" i="12" s="1"/>
  <c r="S576" i="12" s="1"/>
  <c r="N577" i="12"/>
  <c r="O577" i="12" s="1"/>
  <c r="S577" i="12" s="1"/>
  <c r="N578" i="12"/>
  <c r="O578" i="12" s="1"/>
  <c r="S578" i="12" s="1"/>
  <c r="N579" i="12"/>
  <c r="O579" i="12" s="1"/>
  <c r="S579" i="12" s="1"/>
  <c r="N580" i="12"/>
  <c r="O580" i="12" s="1"/>
  <c r="S580" i="12" s="1"/>
  <c r="N581" i="12"/>
  <c r="O581" i="12" s="1"/>
  <c r="S581" i="12" s="1"/>
  <c r="N582" i="12"/>
  <c r="O582" i="12" s="1"/>
  <c r="S582" i="12" s="1"/>
  <c r="N583" i="12"/>
  <c r="O583" i="12" s="1"/>
  <c r="S583" i="12" s="1"/>
  <c r="N584" i="12"/>
  <c r="O584" i="12" s="1"/>
  <c r="S584" i="12" s="1"/>
  <c r="N585" i="12"/>
  <c r="O585" i="12" s="1"/>
  <c r="S585" i="12" s="1"/>
  <c r="N586" i="12"/>
  <c r="O586" i="12" s="1"/>
  <c r="S586" i="12" s="1"/>
  <c r="N587" i="12"/>
  <c r="O587" i="12" s="1"/>
  <c r="S587" i="12" s="1"/>
  <c r="N588" i="12"/>
  <c r="O588" i="12" s="1"/>
  <c r="S588" i="12" s="1"/>
  <c r="N589" i="12"/>
  <c r="O589" i="12" s="1"/>
  <c r="S589" i="12" s="1"/>
  <c r="N590" i="12"/>
  <c r="O590" i="12" s="1"/>
  <c r="S590" i="12" s="1"/>
  <c r="N592" i="12"/>
  <c r="O592" i="12" s="1"/>
  <c r="S592" i="12" s="1"/>
  <c r="N593" i="12"/>
  <c r="O593" i="12" s="1"/>
  <c r="S593" i="12" s="1"/>
  <c r="N594" i="12"/>
  <c r="O594" i="12" s="1"/>
  <c r="S594" i="12" s="1"/>
  <c r="N595" i="12"/>
  <c r="O595" i="12" s="1"/>
  <c r="S595" i="12" s="1"/>
  <c r="N596" i="12"/>
  <c r="O596" i="12" s="1"/>
  <c r="S596" i="12" s="1"/>
  <c r="N597" i="12"/>
  <c r="O597" i="12" s="1"/>
  <c r="S597" i="12" s="1"/>
  <c r="N598" i="12"/>
  <c r="O598" i="12" s="1"/>
  <c r="S598" i="12" s="1"/>
  <c r="N599" i="12"/>
  <c r="O599" i="12" s="1"/>
  <c r="S599" i="12" s="1"/>
  <c r="N601" i="12"/>
  <c r="O601" i="12" s="1"/>
  <c r="S601" i="12" s="1"/>
  <c r="N602" i="12"/>
  <c r="O602" i="12" s="1"/>
  <c r="S602" i="12" s="1"/>
  <c r="N603" i="12"/>
  <c r="O603" i="12" s="1"/>
  <c r="S603" i="12" s="1"/>
  <c r="N604" i="12"/>
  <c r="O604" i="12" s="1"/>
  <c r="S604" i="12" s="1"/>
  <c r="N605" i="12"/>
  <c r="O605" i="12" s="1"/>
  <c r="S605" i="12" s="1"/>
  <c r="N606" i="12"/>
  <c r="O606" i="12" s="1"/>
  <c r="S606" i="12" s="1"/>
  <c r="N607" i="12"/>
  <c r="O607" i="12" s="1"/>
  <c r="S607" i="12" s="1"/>
  <c r="N608" i="12"/>
  <c r="O608" i="12" s="1"/>
  <c r="S608" i="12" s="1"/>
  <c r="N609" i="12"/>
  <c r="O609" i="12" s="1"/>
  <c r="S609" i="12" s="1"/>
  <c r="N610" i="12"/>
  <c r="O610" i="12" s="1"/>
  <c r="S610" i="12" s="1"/>
  <c r="N611" i="12"/>
  <c r="O611" i="12" s="1"/>
  <c r="S611" i="12" s="1"/>
  <c r="N612" i="12"/>
  <c r="O612" i="12" s="1"/>
  <c r="S612" i="12" s="1"/>
  <c r="N613" i="12"/>
  <c r="O613" i="12" s="1"/>
  <c r="S613" i="12" s="1"/>
  <c r="N614" i="12"/>
  <c r="O614" i="12" s="1"/>
  <c r="S614" i="12" s="1"/>
  <c r="N615" i="12"/>
  <c r="O615" i="12" s="1"/>
  <c r="S615" i="12" s="1"/>
  <c r="N616" i="12"/>
  <c r="O616" i="12" s="1"/>
  <c r="S616" i="12" s="1"/>
  <c r="N617" i="12"/>
  <c r="O617" i="12" s="1"/>
  <c r="S617" i="12" s="1"/>
  <c r="N618" i="12"/>
  <c r="O618" i="12" s="1"/>
  <c r="S618" i="12" s="1"/>
  <c r="N619" i="12"/>
  <c r="O619" i="12" s="1"/>
  <c r="S619" i="12" s="1"/>
  <c r="N620" i="12"/>
  <c r="O620" i="12" s="1"/>
  <c r="S620" i="12" s="1"/>
  <c r="N621" i="12"/>
  <c r="O621" i="12" s="1"/>
  <c r="S621" i="12" s="1"/>
  <c r="N622" i="12"/>
  <c r="O622" i="12" s="1"/>
  <c r="S622" i="12" s="1"/>
  <c r="N623" i="12"/>
  <c r="O623" i="12" s="1"/>
  <c r="S623" i="12" s="1"/>
  <c r="N624" i="12"/>
  <c r="O624" i="12" s="1"/>
  <c r="S624" i="12" s="1"/>
  <c r="N626" i="12"/>
  <c r="O626" i="12" s="1"/>
  <c r="S626" i="12" s="1"/>
  <c r="N627" i="12"/>
  <c r="O627" i="12" s="1"/>
  <c r="S627" i="12" s="1"/>
  <c r="N628" i="12"/>
  <c r="O628" i="12" s="1"/>
  <c r="S628" i="12" s="1"/>
  <c r="N629" i="12"/>
  <c r="O629" i="12" s="1"/>
  <c r="S629" i="12" s="1"/>
  <c r="N630" i="12"/>
  <c r="O630" i="12" s="1"/>
  <c r="S630" i="12" s="1"/>
  <c r="N631" i="12"/>
  <c r="O631" i="12" s="1"/>
  <c r="S631" i="12" s="1"/>
  <c r="N632" i="12"/>
  <c r="O632" i="12" s="1"/>
  <c r="S632" i="12" s="1"/>
  <c r="N633" i="12"/>
  <c r="O633" i="12" s="1"/>
  <c r="S633" i="12" s="1"/>
  <c r="N634" i="12"/>
  <c r="O634" i="12" s="1"/>
  <c r="S634" i="12" s="1"/>
  <c r="N635" i="12"/>
  <c r="O635" i="12" s="1"/>
  <c r="S635" i="12" s="1"/>
  <c r="N636" i="12"/>
  <c r="O636" i="12" s="1"/>
  <c r="S636" i="12" s="1"/>
  <c r="N637" i="12"/>
  <c r="O637" i="12" s="1"/>
  <c r="S637" i="12" s="1"/>
  <c r="N638" i="12"/>
  <c r="O638" i="12" s="1"/>
  <c r="S638" i="12" s="1"/>
  <c r="N639" i="12"/>
  <c r="O639" i="12" s="1"/>
  <c r="S639" i="12" s="1"/>
  <c r="N640" i="12"/>
  <c r="O640" i="12" s="1"/>
  <c r="S640" i="12" s="1"/>
  <c r="N641" i="12"/>
  <c r="O641" i="12" s="1"/>
  <c r="S641" i="12" s="1"/>
  <c r="N642" i="12"/>
  <c r="O642" i="12" s="1"/>
  <c r="S642" i="12" s="1"/>
  <c r="N643" i="12"/>
  <c r="O643" i="12" s="1"/>
  <c r="S643" i="12" s="1"/>
  <c r="N644" i="12"/>
  <c r="O644" i="12" s="1"/>
  <c r="S644" i="12" s="1"/>
  <c r="N645" i="12"/>
  <c r="O645" i="12" s="1"/>
  <c r="S645" i="12" s="1"/>
  <c r="N647" i="12"/>
  <c r="O647" i="12" s="1"/>
  <c r="S647" i="12" s="1"/>
  <c r="N648" i="12"/>
  <c r="O648" i="12" s="1"/>
  <c r="S648" i="12" s="1"/>
  <c r="N649" i="12"/>
  <c r="O649" i="12" s="1"/>
  <c r="S649" i="12" s="1"/>
  <c r="N650" i="12"/>
  <c r="O650" i="12" s="1"/>
  <c r="S650" i="12" s="1"/>
  <c r="N651" i="12"/>
  <c r="O651" i="12" s="1"/>
  <c r="S651" i="12" s="1"/>
  <c r="N652" i="12"/>
  <c r="O652" i="12" s="1"/>
  <c r="S652" i="12" s="1"/>
  <c r="N653" i="12"/>
  <c r="O653" i="12" s="1"/>
  <c r="S653" i="12" s="1"/>
  <c r="N654" i="12"/>
  <c r="O654" i="12" s="1"/>
  <c r="S654" i="12" s="1"/>
  <c r="N656" i="12"/>
  <c r="O656" i="12" s="1"/>
  <c r="S656" i="12" s="1"/>
  <c r="N657" i="12"/>
  <c r="O657" i="12" s="1"/>
  <c r="S657" i="12" s="1"/>
  <c r="N658" i="12"/>
  <c r="O658" i="12" s="1"/>
  <c r="S658" i="12" s="1"/>
  <c r="N659" i="12"/>
  <c r="O659" i="12" s="1"/>
  <c r="S659" i="12" s="1"/>
  <c r="N660" i="12"/>
  <c r="O660" i="12" s="1"/>
  <c r="S660" i="12" s="1"/>
  <c r="N661" i="12"/>
  <c r="O661" i="12" s="1"/>
  <c r="S661" i="12" s="1"/>
  <c r="N662" i="12"/>
  <c r="O662" i="12" s="1"/>
  <c r="S662" i="12" s="1"/>
  <c r="N663" i="12"/>
  <c r="O663" i="12" s="1"/>
  <c r="S663" i="12" s="1"/>
  <c r="N664" i="12"/>
  <c r="O664" i="12" s="1"/>
  <c r="S664" i="12" s="1"/>
  <c r="N665" i="12"/>
  <c r="O665" i="12" s="1"/>
  <c r="S665" i="12" s="1"/>
  <c r="N666" i="12"/>
  <c r="O666" i="12" s="1"/>
  <c r="S666" i="12" s="1"/>
  <c r="N667" i="12"/>
  <c r="O667" i="12" s="1"/>
  <c r="S667" i="12" s="1"/>
  <c r="N668" i="12"/>
  <c r="O668" i="12" s="1"/>
  <c r="S668" i="12" s="1"/>
  <c r="N669" i="12"/>
  <c r="O669" i="12" s="1"/>
  <c r="S669" i="12" s="1"/>
  <c r="N670" i="12"/>
  <c r="O670" i="12" s="1"/>
  <c r="S670" i="12" s="1"/>
  <c r="N671" i="12"/>
  <c r="O671" i="12" s="1"/>
  <c r="S671" i="12" s="1"/>
  <c r="N672" i="12"/>
  <c r="O672" i="12" s="1"/>
  <c r="S672" i="12" s="1"/>
  <c r="N674" i="12"/>
  <c r="O674" i="12" s="1"/>
  <c r="S674" i="12" s="1"/>
  <c r="N675" i="12"/>
  <c r="O675" i="12" s="1"/>
  <c r="S675" i="12" s="1"/>
  <c r="N676" i="12"/>
  <c r="O676" i="12" s="1"/>
  <c r="S676" i="12" s="1"/>
  <c r="N677" i="12"/>
  <c r="O677" i="12" s="1"/>
  <c r="S677" i="12" s="1"/>
  <c r="N678" i="12"/>
  <c r="O678" i="12" s="1"/>
  <c r="S678" i="12" s="1"/>
  <c r="N679" i="12"/>
  <c r="O679" i="12" s="1"/>
  <c r="S679" i="12" s="1"/>
  <c r="N681" i="12"/>
  <c r="O681" i="12" s="1"/>
  <c r="S681" i="12" s="1"/>
  <c r="N682" i="12"/>
  <c r="O682" i="12" s="1"/>
  <c r="S682" i="12" s="1"/>
  <c r="N684" i="12"/>
  <c r="O684" i="12" s="1"/>
  <c r="S684" i="12" s="1"/>
  <c r="N685" i="12"/>
  <c r="O685" i="12" s="1"/>
  <c r="S685" i="12" s="1"/>
  <c r="N686" i="12"/>
  <c r="O686" i="12" s="1"/>
  <c r="S686" i="12" s="1"/>
  <c r="N687" i="12"/>
  <c r="O687" i="12" s="1"/>
  <c r="S687" i="12" s="1"/>
  <c r="N689" i="12"/>
  <c r="O689" i="12" s="1"/>
  <c r="S689" i="12" s="1"/>
  <c r="N690" i="12"/>
  <c r="O690" i="12" s="1"/>
  <c r="S690" i="12" s="1"/>
  <c r="N691" i="12"/>
  <c r="O691" i="12" s="1"/>
  <c r="S691" i="12" s="1"/>
  <c r="N692" i="12"/>
  <c r="O692" i="12" s="1"/>
  <c r="S692" i="12" s="1"/>
  <c r="N693" i="12"/>
  <c r="O693" i="12" s="1"/>
  <c r="S693" i="12" s="1"/>
  <c r="N694" i="12"/>
  <c r="O694" i="12" s="1"/>
  <c r="S694" i="12" s="1"/>
  <c r="N697" i="12"/>
  <c r="O697" i="12" s="1"/>
  <c r="S697" i="12" s="1"/>
  <c r="N698" i="12"/>
  <c r="O698" i="12" s="1"/>
  <c r="S698" i="12" s="1"/>
  <c r="N699" i="12"/>
  <c r="O699" i="12" s="1"/>
  <c r="S699" i="12" s="1"/>
  <c r="N700" i="12"/>
  <c r="O700" i="12" s="1"/>
  <c r="S700" i="12" s="1"/>
  <c r="N702" i="12"/>
  <c r="O702" i="12" s="1"/>
  <c r="S702" i="12" s="1"/>
  <c r="N704" i="12"/>
  <c r="O704" i="12" s="1"/>
  <c r="S704" i="12" s="1"/>
  <c r="N706" i="12"/>
  <c r="O706" i="12" s="1"/>
  <c r="S706" i="12" s="1"/>
  <c r="N707" i="12"/>
  <c r="O707" i="12" s="1"/>
  <c r="S707" i="12" s="1"/>
  <c r="N708" i="12"/>
  <c r="O708" i="12" s="1"/>
  <c r="S708" i="12" s="1"/>
  <c r="N709" i="12"/>
  <c r="O709" i="12" s="1"/>
  <c r="S709" i="12" s="1"/>
  <c r="N710" i="12"/>
  <c r="O710" i="12" s="1"/>
  <c r="S710" i="12" s="1"/>
  <c r="N711" i="12"/>
  <c r="O711" i="12" s="1"/>
  <c r="S711" i="12" s="1"/>
  <c r="N712" i="12"/>
  <c r="O712" i="12" s="1"/>
  <c r="S712" i="12" s="1"/>
  <c r="N713" i="12"/>
  <c r="O713" i="12" s="1"/>
  <c r="S713" i="12" s="1"/>
  <c r="N715" i="12"/>
  <c r="O715" i="12" s="1"/>
  <c r="S715" i="12" s="1"/>
  <c r="N716" i="12"/>
  <c r="O716" i="12" s="1"/>
  <c r="S716" i="12" s="1"/>
  <c r="N717" i="12"/>
  <c r="O717" i="12" s="1"/>
  <c r="S717" i="12" s="1"/>
  <c r="N718" i="12"/>
  <c r="O718" i="12" s="1"/>
  <c r="S718" i="12" s="1"/>
  <c r="N720" i="12"/>
  <c r="O720" i="12" s="1"/>
  <c r="S720" i="12" s="1"/>
  <c r="N721" i="12"/>
  <c r="O721" i="12" s="1"/>
  <c r="S721" i="12" s="1"/>
  <c r="N722" i="12"/>
  <c r="O722" i="12" s="1"/>
  <c r="S722" i="12" s="1"/>
  <c r="N723" i="12"/>
  <c r="O723" i="12" s="1"/>
  <c r="S723" i="12" s="1"/>
  <c r="N724" i="12"/>
  <c r="O724" i="12" s="1"/>
  <c r="S724" i="12" s="1"/>
  <c r="N725" i="12"/>
  <c r="O725" i="12" s="1"/>
  <c r="S725" i="12" s="1"/>
  <c r="N726" i="12"/>
  <c r="O726" i="12" s="1"/>
  <c r="S726" i="12" s="1"/>
  <c r="N727" i="12"/>
  <c r="O727" i="12" s="1"/>
  <c r="S727" i="12" s="1"/>
  <c r="N729" i="12"/>
  <c r="O729" i="12" s="1"/>
  <c r="S729" i="12" s="1"/>
  <c r="N730" i="12"/>
  <c r="O730" i="12" s="1"/>
  <c r="S730" i="12" s="1"/>
  <c r="N731" i="12"/>
  <c r="O731" i="12" s="1"/>
  <c r="S731" i="12" s="1"/>
  <c r="N732" i="12"/>
  <c r="O732" i="12" s="1"/>
  <c r="S732" i="12" s="1"/>
  <c r="N733" i="12"/>
  <c r="O733" i="12" s="1"/>
  <c r="S733" i="12" s="1"/>
  <c r="N734" i="12"/>
  <c r="O734" i="12" s="1"/>
  <c r="S734" i="12" s="1"/>
  <c r="N735" i="12"/>
  <c r="O735" i="12" s="1"/>
  <c r="S735" i="12" s="1"/>
  <c r="N736" i="12"/>
  <c r="O736" i="12" s="1"/>
  <c r="S736" i="12" s="1"/>
  <c r="N740" i="12"/>
  <c r="O740" i="12" s="1"/>
  <c r="S740" i="12" s="1"/>
  <c r="N741" i="12"/>
  <c r="O741" i="12" s="1"/>
  <c r="S741" i="12" s="1"/>
  <c r="N742" i="12"/>
  <c r="O742" i="12" s="1"/>
  <c r="S742" i="12" s="1"/>
  <c r="N743" i="12"/>
  <c r="O743" i="12" s="1"/>
  <c r="S743" i="12" s="1"/>
  <c r="N744" i="12"/>
  <c r="O744" i="12" s="1"/>
  <c r="S744" i="12" s="1"/>
  <c r="N745" i="12"/>
  <c r="O745" i="12" s="1"/>
  <c r="S745" i="12" s="1"/>
  <c r="N746" i="12"/>
  <c r="O746" i="12" s="1"/>
  <c r="S746" i="12" s="1"/>
  <c r="N747" i="12"/>
  <c r="O747" i="12" s="1"/>
  <c r="S747" i="12" s="1"/>
  <c r="N749" i="12"/>
  <c r="O749" i="12" s="1"/>
  <c r="S749" i="12" s="1"/>
  <c r="N750" i="12"/>
  <c r="O750" i="12" s="1"/>
  <c r="S750" i="12" s="1"/>
  <c r="N751" i="12"/>
  <c r="O751" i="12" s="1"/>
  <c r="S751" i="12" s="1"/>
  <c r="N752" i="12"/>
  <c r="O752" i="12" s="1"/>
  <c r="S752" i="12" s="1"/>
  <c r="N754" i="12"/>
  <c r="O754" i="12" s="1"/>
  <c r="S754" i="12" s="1"/>
  <c r="N755" i="12"/>
  <c r="O755" i="12" s="1"/>
  <c r="S755" i="12" s="1"/>
  <c r="N756" i="12"/>
  <c r="O756" i="12" s="1"/>
  <c r="S756" i="12" s="1"/>
  <c r="N757" i="12"/>
  <c r="O757" i="12" s="1"/>
  <c r="S757" i="12" s="1"/>
  <c r="N759" i="12"/>
  <c r="O759" i="12" s="1"/>
  <c r="S759" i="12" s="1"/>
  <c r="N760" i="12"/>
  <c r="O760" i="12" s="1"/>
  <c r="S760" i="12" s="1"/>
  <c r="N761" i="12"/>
  <c r="O761" i="12" s="1"/>
  <c r="S761" i="12" s="1"/>
  <c r="N762" i="12"/>
  <c r="O762" i="12" s="1"/>
  <c r="S762" i="12" s="1"/>
  <c r="N763" i="12"/>
  <c r="O763" i="12" s="1"/>
  <c r="S763" i="12" s="1"/>
  <c r="N764" i="12"/>
  <c r="O764" i="12" s="1"/>
  <c r="S764" i="12" s="1"/>
  <c r="N765" i="12"/>
  <c r="O765" i="12" s="1"/>
  <c r="S765" i="12" s="1"/>
  <c r="N766" i="12"/>
  <c r="O766" i="12" s="1"/>
  <c r="S766" i="12" s="1"/>
  <c r="N768" i="12"/>
  <c r="O768" i="12" s="1"/>
  <c r="S768" i="12" s="1"/>
  <c r="N769" i="12"/>
  <c r="O769" i="12" s="1"/>
  <c r="S769" i="12" s="1"/>
  <c r="N770" i="12"/>
  <c r="O770" i="12" s="1"/>
  <c r="S770" i="12" s="1"/>
  <c r="N771" i="12"/>
  <c r="O771" i="12" s="1"/>
  <c r="S771" i="12" s="1"/>
  <c r="N772" i="12"/>
  <c r="O772" i="12" s="1"/>
  <c r="S772" i="12" s="1"/>
  <c r="N773" i="12"/>
  <c r="O773" i="12" s="1"/>
  <c r="S773" i="12" s="1"/>
  <c r="N774" i="12"/>
  <c r="O774" i="12" s="1"/>
  <c r="S774" i="12" s="1"/>
  <c r="N775" i="12"/>
  <c r="O775" i="12" s="1"/>
  <c r="S775" i="12" s="1"/>
  <c r="N777" i="12"/>
  <c r="O777" i="12" s="1"/>
  <c r="S777" i="12" s="1"/>
  <c r="N779" i="12"/>
  <c r="O779" i="12" s="1"/>
  <c r="S779" i="12" s="1"/>
  <c r="N781" i="12"/>
  <c r="O781" i="12" s="1"/>
  <c r="S781" i="12" s="1"/>
  <c r="N782" i="12"/>
  <c r="O782" i="12" s="1"/>
  <c r="S782" i="12" s="1"/>
  <c r="N783" i="12"/>
  <c r="O783" i="12" s="1"/>
  <c r="S783" i="12" s="1"/>
  <c r="N784" i="12"/>
  <c r="O784" i="12" s="1"/>
  <c r="S784" i="12" s="1"/>
  <c r="N786" i="12"/>
  <c r="O786" i="12" s="1"/>
  <c r="S786" i="12" s="1"/>
  <c r="N787" i="12"/>
  <c r="O787" i="12" s="1"/>
  <c r="S787" i="12" s="1"/>
  <c r="N788" i="12"/>
  <c r="O788" i="12" s="1"/>
  <c r="S788" i="12" s="1"/>
  <c r="N790" i="12"/>
  <c r="O790" i="12" s="1"/>
  <c r="S790" i="12" s="1"/>
  <c r="N791" i="12"/>
  <c r="O791" i="12" s="1"/>
  <c r="S791" i="12" s="1"/>
  <c r="N792" i="12"/>
  <c r="O792" i="12" s="1"/>
  <c r="S792" i="12" s="1"/>
  <c r="N794" i="12"/>
  <c r="O794" i="12" s="1"/>
  <c r="S794" i="12" s="1"/>
  <c r="N795" i="12"/>
  <c r="O795" i="12" s="1"/>
  <c r="S795" i="12" s="1"/>
  <c r="N796" i="12"/>
  <c r="O796" i="12" s="1"/>
  <c r="S796" i="12" s="1"/>
  <c r="N798" i="12"/>
  <c r="O798" i="12" s="1"/>
  <c r="S798" i="12" s="1"/>
  <c r="N799" i="12"/>
  <c r="O799" i="12" s="1"/>
  <c r="S799" i="12" s="1"/>
  <c r="N800" i="12"/>
  <c r="O800" i="12" s="1"/>
  <c r="S800" i="12" s="1"/>
  <c r="N802" i="12"/>
  <c r="O802" i="12" s="1"/>
  <c r="S802" i="12" s="1"/>
  <c r="N803" i="12"/>
  <c r="O803" i="12" s="1"/>
  <c r="S803" i="12" s="1"/>
  <c r="N804" i="12"/>
  <c r="O804" i="12" s="1"/>
  <c r="S804" i="12" s="1"/>
  <c r="N806" i="12"/>
  <c r="O806" i="12" s="1"/>
  <c r="S806" i="12" s="1"/>
  <c r="N807" i="12"/>
  <c r="O807" i="12" s="1"/>
  <c r="S807" i="12" s="1"/>
  <c r="N808" i="12"/>
  <c r="O808" i="12" s="1"/>
  <c r="S808" i="12" s="1"/>
  <c r="N810" i="12"/>
  <c r="O810" i="12" s="1"/>
  <c r="S810" i="12" s="1"/>
  <c r="N811" i="12"/>
  <c r="O811" i="12" s="1"/>
  <c r="S811" i="12" s="1"/>
  <c r="N812" i="12"/>
  <c r="O812" i="12" s="1"/>
  <c r="S812" i="12" s="1"/>
  <c r="N814" i="12"/>
  <c r="O814" i="12" s="1"/>
  <c r="S814" i="12" s="1"/>
  <c r="N815" i="12"/>
  <c r="O815" i="12" s="1"/>
  <c r="S815" i="12" s="1"/>
  <c r="N816" i="12"/>
  <c r="O816" i="12" s="1"/>
  <c r="S816" i="12" s="1"/>
  <c r="N817" i="12"/>
  <c r="O817" i="12" s="1"/>
  <c r="S817" i="12" s="1"/>
  <c r="N818" i="12"/>
  <c r="O818" i="12" s="1"/>
  <c r="S818" i="12" s="1"/>
  <c r="N819" i="12"/>
  <c r="O819" i="12" s="1"/>
  <c r="S819" i="12" s="1"/>
  <c r="N820" i="12"/>
  <c r="O820" i="12" s="1"/>
  <c r="S820" i="12" s="1"/>
  <c r="N821" i="12"/>
  <c r="O821" i="12" s="1"/>
  <c r="S821" i="12" s="1"/>
  <c r="N823" i="12"/>
  <c r="O823" i="12" s="1"/>
  <c r="S823" i="12" s="1"/>
  <c r="N824" i="12"/>
  <c r="O824" i="12" s="1"/>
  <c r="S824" i="12" s="1"/>
  <c r="N825" i="12"/>
  <c r="O825" i="12" s="1"/>
  <c r="S825" i="12" s="1"/>
  <c r="N826" i="12"/>
  <c r="O826" i="12" s="1"/>
  <c r="S826" i="12" s="1"/>
  <c r="N827" i="12"/>
  <c r="O827" i="12" s="1"/>
  <c r="S827" i="12" s="1"/>
  <c r="N828" i="12"/>
  <c r="O828" i="12" s="1"/>
  <c r="S828" i="12" s="1"/>
  <c r="N829" i="12"/>
  <c r="O829" i="12" s="1"/>
  <c r="S829" i="12" s="1"/>
  <c r="N830" i="12"/>
  <c r="O830" i="12" s="1"/>
  <c r="S830" i="12" s="1"/>
  <c r="N832" i="12"/>
  <c r="O832" i="12" s="1"/>
  <c r="S832" i="12" s="1"/>
  <c r="N833" i="12"/>
  <c r="O833" i="12" s="1"/>
  <c r="S833" i="12" s="1"/>
  <c r="N834" i="12"/>
  <c r="O834" i="12" s="1"/>
  <c r="S834" i="12" s="1"/>
  <c r="N835" i="12"/>
  <c r="O835" i="12" s="1"/>
  <c r="S835" i="12" s="1"/>
  <c r="N836" i="12"/>
  <c r="O836" i="12" s="1"/>
  <c r="S836" i="12" s="1"/>
  <c r="N837" i="12"/>
  <c r="O837" i="12" s="1"/>
  <c r="S837" i="12" s="1"/>
  <c r="N838" i="12"/>
  <c r="O838" i="12" s="1"/>
  <c r="S838" i="12" s="1"/>
  <c r="N839" i="12"/>
  <c r="O839" i="12" s="1"/>
  <c r="S839" i="12" s="1"/>
  <c r="N841" i="12"/>
  <c r="O841" i="12" s="1"/>
  <c r="S841" i="12" s="1"/>
  <c r="N842" i="12"/>
  <c r="O842" i="12" s="1"/>
  <c r="S842" i="12" s="1"/>
  <c r="N843" i="12"/>
  <c r="O843" i="12" s="1"/>
  <c r="S843" i="12" s="1"/>
  <c r="N844" i="12"/>
  <c r="O844" i="12" s="1"/>
  <c r="S844" i="12" s="1"/>
  <c r="N845" i="12"/>
  <c r="O845" i="12" s="1"/>
  <c r="S845" i="12" s="1"/>
  <c r="N846" i="12"/>
  <c r="O846" i="12" s="1"/>
  <c r="S846" i="12" s="1"/>
  <c r="N847" i="12"/>
  <c r="O847" i="12" s="1"/>
  <c r="S847" i="12" s="1"/>
  <c r="N848" i="12"/>
  <c r="O848" i="12" s="1"/>
  <c r="S848" i="12" s="1"/>
  <c r="N850" i="12"/>
  <c r="O850" i="12" s="1"/>
  <c r="S850" i="12" s="1"/>
  <c r="N851" i="12"/>
  <c r="O851" i="12" s="1"/>
  <c r="S851" i="12" s="1"/>
  <c r="N852" i="12"/>
  <c r="O852" i="12" s="1"/>
  <c r="S852" i="12" s="1"/>
  <c r="N853" i="12"/>
  <c r="O853" i="12" s="1"/>
  <c r="S853" i="12" s="1"/>
  <c r="N854" i="12"/>
  <c r="O854" i="12" s="1"/>
  <c r="S854" i="12" s="1"/>
  <c r="N855" i="12"/>
  <c r="O855" i="12" s="1"/>
  <c r="S855" i="12" s="1"/>
  <c r="N856" i="12"/>
  <c r="O856" i="12" s="1"/>
  <c r="S856" i="12" s="1"/>
  <c r="N857" i="12"/>
  <c r="O857" i="12" s="1"/>
  <c r="S857" i="12" s="1"/>
  <c r="N858" i="12"/>
  <c r="O858" i="12" s="1"/>
  <c r="S858" i="12" s="1"/>
  <c r="N859" i="12"/>
  <c r="O859" i="12" s="1"/>
  <c r="S859" i="12" s="1"/>
  <c r="N860" i="12"/>
  <c r="O860" i="12" s="1"/>
  <c r="S860" i="12" s="1"/>
  <c r="N861" i="12"/>
  <c r="O861" i="12" s="1"/>
  <c r="S861" i="12" s="1"/>
  <c r="N863" i="12"/>
  <c r="O863" i="12" s="1"/>
  <c r="S863" i="12" s="1"/>
  <c r="N864" i="12"/>
  <c r="O864" i="12" s="1"/>
  <c r="S864" i="12" s="1"/>
  <c r="N865" i="12"/>
  <c r="O865" i="12" s="1"/>
  <c r="S865" i="12" s="1"/>
  <c r="N866" i="12"/>
  <c r="O866" i="12" s="1"/>
  <c r="S866" i="12" s="1"/>
  <c r="N867" i="12"/>
  <c r="O867" i="12" s="1"/>
  <c r="S867" i="12" s="1"/>
  <c r="N868" i="12"/>
  <c r="O868" i="12" s="1"/>
  <c r="S868" i="12" s="1"/>
  <c r="N869" i="12"/>
  <c r="O869" i="12" s="1"/>
  <c r="S869" i="12" s="1"/>
  <c r="N870" i="12"/>
  <c r="O870" i="12" s="1"/>
  <c r="S870" i="12" s="1"/>
  <c r="N871" i="12"/>
  <c r="O871" i="12" s="1"/>
  <c r="S871" i="12" s="1"/>
  <c r="N872" i="12"/>
  <c r="O872" i="12" s="1"/>
  <c r="S872" i="12" s="1"/>
  <c r="N873" i="12"/>
  <c r="O873" i="12" s="1"/>
  <c r="S873" i="12" s="1"/>
  <c r="N874" i="12"/>
  <c r="O874" i="12" s="1"/>
  <c r="S874" i="12" s="1"/>
  <c r="N876" i="12"/>
  <c r="O876" i="12" s="1"/>
  <c r="S876" i="12" s="1"/>
  <c r="N877" i="12"/>
  <c r="O877" i="12" s="1"/>
  <c r="S877" i="12" s="1"/>
  <c r="N878" i="12"/>
  <c r="O878" i="12" s="1"/>
  <c r="S878" i="12" s="1"/>
  <c r="N879" i="12"/>
  <c r="O879" i="12" s="1"/>
  <c r="S879" i="12" s="1"/>
  <c r="N881" i="12"/>
  <c r="O881" i="12" s="1"/>
  <c r="S881" i="12" s="1"/>
  <c r="N882" i="12"/>
  <c r="O882" i="12" s="1"/>
  <c r="S882" i="12" s="1"/>
  <c r="N883" i="12"/>
  <c r="O883" i="12" s="1"/>
  <c r="S883" i="12" s="1"/>
  <c r="N884" i="12"/>
  <c r="O884" i="12" s="1"/>
  <c r="S884" i="12" s="1"/>
  <c r="N886" i="12"/>
  <c r="O886" i="12" s="1"/>
  <c r="S886" i="12" s="1"/>
  <c r="N887" i="12"/>
  <c r="O887" i="12" s="1"/>
  <c r="S887" i="12" s="1"/>
  <c r="N888" i="12"/>
  <c r="O888" i="12" s="1"/>
  <c r="S888" i="12" s="1"/>
  <c r="N889" i="12"/>
  <c r="O889" i="12" s="1"/>
  <c r="S889" i="12" s="1"/>
  <c r="N891" i="12"/>
  <c r="O891" i="12" s="1"/>
  <c r="S891" i="12" s="1"/>
  <c r="N892" i="12"/>
  <c r="O892" i="12" s="1"/>
  <c r="S892" i="12" s="1"/>
  <c r="N893" i="12"/>
  <c r="O893" i="12" s="1"/>
  <c r="S893" i="12" s="1"/>
  <c r="N894" i="12"/>
  <c r="O894" i="12" s="1"/>
  <c r="S894" i="12" s="1"/>
  <c r="N896" i="12"/>
  <c r="O896" i="12" s="1"/>
  <c r="S896" i="12" s="1"/>
  <c r="N897" i="12"/>
  <c r="O897" i="12" s="1"/>
  <c r="S897" i="12" s="1"/>
  <c r="N898" i="12"/>
  <c r="O898" i="12" s="1"/>
  <c r="S898" i="12" s="1"/>
  <c r="N899" i="12"/>
  <c r="O899" i="12" s="1"/>
  <c r="S899" i="12" s="1"/>
  <c r="N900" i="12"/>
  <c r="O900" i="12" s="1"/>
  <c r="S900" i="12" s="1"/>
  <c r="N901" i="12"/>
  <c r="O901" i="12" s="1"/>
  <c r="S901" i="12" s="1"/>
  <c r="N902" i="12"/>
  <c r="O902" i="12" s="1"/>
  <c r="S902" i="12" s="1"/>
  <c r="N903" i="12"/>
  <c r="O903" i="12" s="1"/>
  <c r="S903" i="12" s="1"/>
  <c r="N905" i="12"/>
  <c r="O905" i="12" s="1"/>
  <c r="S905" i="12" s="1"/>
  <c r="N906" i="12"/>
  <c r="O906" i="12" s="1"/>
  <c r="S906" i="12" s="1"/>
  <c r="N907" i="12"/>
  <c r="O907" i="12" s="1"/>
  <c r="S907" i="12" s="1"/>
  <c r="N908" i="12"/>
  <c r="O908" i="12" s="1"/>
  <c r="S908" i="12" s="1"/>
  <c r="N909" i="12"/>
  <c r="O909" i="12" s="1"/>
  <c r="S909" i="12" s="1"/>
  <c r="N910" i="12"/>
  <c r="O910" i="12" s="1"/>
  <c r="S910" i="12" s="1"/>
  <c r="N911" i="12"/>
  <c r="O911" i="12" s="1"/>
  <c r="S911" i="12" s="1"/>
  <c r="N912" i="12"/>
  <c r="O912" i="12" s="1"/>
  <c r="S912" i="12" s="1"/>
  <c r="N914" i="12"/>
  <c r="O914" i="12" s="1"/>
  <c r="S914" i="12" s="1"/>
  <c r="N915" i="12"/>
  <c r="O915" i="12" s="1"/>
  <c r="S915" i="12" s="1"/>
  <c r="N916" i="12"/>
  <c r="O916" i="12" s="1"/>
  <c r="S916" i="12" s="1"/>
  <c r="N917" i="12"/>
  <c r="O917" i="12" s="1"/>
  <c r="S917" i="12" s="1"/>
  <c r="N918" i="12"/>
  <c r="O918" i="12" s="1"/>
  <c r="S918" i="12" s="1"/>
  <c r="N919" i="12"/>
  <c r="O919" i="12" s="1"/>
  <c r="S919" i="12" s="1"/>
  <c r="N920" i="12"/>
  <c r="O920" i="12" s="1"/>
  <c r="S920" i="12" s="1"/>
  <c r="N921" i="12"/>
  <c r="O921" i="12" s="1"/>
  <c r="S921" i="12" s="1"/>
  <c r="N922" i="12"/>
  <c r="O922" i="12" s="1"/>
  <c r="S922" i="12" s="1"/>
  <c r="N923" i="12"/>
  <c r="O923" i="12" s="1"/>
  <c r="S923" i="12" s="1"/>
  <c r="N924" i="12"/>
  <c r="O924" i="12" s="1"/>
  <c r="S924" i="12" s="1"/>
  <c r="N925" i="12"/>
  <c r="O925" i="12" s="1"/>
  <c r="S925" i="12" s="1"/>
  <c r="N927" i="12"/>
  <c r="O927" i="12" s="1"/>
  <c r="S927" i="12" s="1"/>
  <c r="N928" i="12"/>
  <c r="O928" i="12" s="1"/>
  <c r="S928" i="12" s="1"/>
  <c r="N929" i="12"/>
  <c r="O929" i="12" s="1"/>
  <c r="S929" i="12" s="1"/>
  <c r="N930" i="12"/>
  <c r="O930" i="12" s="1"/>
  <c r="S930" i="12" s="1"/>
  <c r="N931" i="12"/>
  <c r="O931" i="12" s="1"/>
  <c r="S931" i="12" s="1"/>
  <c r="N932" i="12"/>
  <c r="O932" i="12" s="1"/>
  <c r="S932" i="12" s="1"/>
  <c r="N933" i="12"/>
  <c r="O933" i="12" s="1"/>
  <c r="S933" i="12" s="1"/>
  <c r="N934" i="12"/>
  <c r="O934" i="12" s="1"/>
  <c r="S934" i="12" s="1"/>
  <c r="N935" i="12"/>
  <c r="O935" i="12" s="1"/>
  <c r="S935" i="12" s="1"/>
  <c r="N936" i="12"/>
  <c r="O936" i="12" s="1"/>
  <c r="S936" i="12" s="1"/>
  <c r="N937" i="12"/>
  <c r="O937" i="12" s="1"/>
  <c r="S937" i="12" s="1"/>
  <c r="N938" i="12"/>
  <c r="O938" i="12" s="1"/>
  <c r="S938" i="12" s="1"/>
  <c r="N940" i="12"/>
  <c r="O940" i="12" s="1"/>
  <c r="S940" i="12" s="1"/>
  <c r="N941" i="12"/>
  <c r="O941" i="12" s="1"/>
  <c r="S941" i="12" s="1"/>
  <c r="N942" i="12"/>
  <c r="O942" i="12" s="1"/>
  <c r="S942" i="12" s="1"/>
  <c r="N943" i="12"/>
  <c r="O943" i="12" s="1"/>
  <c r="S943" i="12" s="1"/>
  <c r="N945" i="12"/>
  <c r="O945" i="12" s="1"/>
  <c r="S945" i="12" s="1"/>
  <c r="N946" i="12"/>
  <c r="O946" i="12" s="1"/>
  <c r="S946" i="12" s="1"/>
  <c r="N947" i="12"/>
  <c r="O947" i="12" s="1"/>
  <c r="S947" i="12" s="1"/>
  <c r="N948" i="12"/>
  <c r="O948" i="12" s="1"/>
  <c r="S948" i="12" s="1"/>
  <c r="N950" i="12"/>
  <c r="O950" i="12" s="1"/>
  <c r="S950" i="12" s="1"/>
  <c r="N951" i="12"/>
  <c r="O951" i="12" s="1"/>
  <c r="S951" i="12" s="1"/>
  <c r="N952" i="12"/>
  <c r="O952" i="12" s="1"/>
  <c r="S952" i="12" s="1"/>
  <c r="N953" i="12"/>
  <c r="O953" i="12" s="1"/>
  <c r="S953" i="12" s="1"/>
  <c r="N964" i="12"/>
  <c r="O964" i="12" s="1"/>
  <c r="S964" i="12" s="1"/>
  <c r="N965" i="12"/>
  <c r="O965" i="12" s="1"/>
  <c r="S965" i="12" s="1"/>
  <c r="N966" i="12"/>
  <c r="O966" i="12" s="1"/>
  <c r="S966" i="12" s="1"/>
  <c r="N967" i="12"/>
  <c r="O967" i="12" s="1"/>
  <c r="S967" i="12" s="1"/>
  <c r="N968" i="12"/>
  <c r="O968" i="12" s="1"/>
  <c r="S968" i="12" s="1"/>
  <c r="N969" i="12"/>
  <c r="O969" i="12" s="1"/>
  <c r="S969" i="12" s="1"/>
  <c r="N970" i="12"/>
  <c r="O970" i="12" s="1"/>
  <c r="S970" i="12" s="1"/>
  <c r="N971" i="12"/>
  <c r="O971" i="12" s="1"/>
  <c r="S971" i="12" s="1"/>
  <c r="N973" i="12"/>
  <c r="O973" i="12" s="1"/>
  <c r="S973" i="12" s="1"/>
  <c r="N974" i="12"/>
  <c r="O974" i="12" s="1"/>
  <c r="S974" i="12" s="1"/>
  <c r="N975" i="12"/>
  <c r="O975" i="12" s="1"/>
  <c r="S975" i="12" s="1"/>
  <c r="N976" i="12"/>
  <c r="O976" i="12" s="1"/>
  <c r="S976" i="12" s="1"/>
  <c r="N982" i="12"/>
  <c r="O982" i="12" s="1"/>
  <c r="S982" i="12" s="1"/>
  <c r="N983" i="12"/>
  <c r="O983" i="12" s="1"/>
  <c r="S983" i="12" s="1"/>
  <c r="N984" i="12"/>
  <c r="O984" i="12" s="1"/>
  <c r="S984" i="12" s="1"/>
  <c r="N985" i="12"/>
  <c r="O985" i="12" s="1"/>
  <c r="S985" i="12" s="1"/>
  <c r="N986" i="12"/>
  <c r="O986" i="12" s="1"/>
  <c r="S986" i="12" s="1"/>
  <c r="N987" i="12"/>
  <c r="O987" i="12" s="1"/>
  <c r="S987" i="12" s="1"/>
  <c r="N988" i="12"/>
  <c r="O988" i="12" s="1"/>
  <c r="S988" i="12" s="1"/>
  <c r="N989" i="12"/>
  <c r="O989" i="12" s="1"/>
  <c r="S989" i="12" s="1"/>
  <c r="N990" i="12"/>
  <c r="O990" i="12" s="1"/>
  <c r="S990" i="12" s="1"/>
  <c r="N991" i="12"/>
  <c r="O991" i="12" s="1"/>
  <c r="S991" i="12" s="1"/>
  <c r="N992" i="12"/>
  <c r="O992" i="12" s="1"/>
  <c r="S992" i="12" s="1"/>
  <c r="N993" i="12"/>
  <c r="O993" i="12" s="1"/>
  <c r="S993" i="12" s="1"/>
  <c r="N994" i="12"/>
  <c r="O994" i="12" s="1"/>
  <c r="S994" i="12" s="1"/>
  <c r="N995" i="12"/>
  <c r="O995" i="12" s="1"/>
  <c r="S995" i="12" s="1"/>
  <c r="N996" i="12"/>
  <c r="O996" i="12" s="1"/>
  <c r="S996" i="12" s="1"/>
  <c r="N997" i="12"/>
  <c r="O997" i="12" s="1"/>
  <c r="S997" i="12" s="1"/>
  <c r="N998" i="12"/>
  <c r="O998" i="12" s="1"/>
  <c r="S998" i="12" s="1"/>
  <c r="N999" i="12"/>
  <c r="O999" i="12" s="1"/>
  <c r="S999" i="12" s="1"/>
  <c r="N1000" i="12"/>
  <c r="O1000" i="12" s="1"/>
  <c r="S1000" i="12" s="1"/>
  <c r="N1001" i="12"/>
  <c r="O1001" i="12" s="1"/>
  <c r="S1001" i="12" s="1"/>
  <c r="N1002" i="12"/>
  <c r="O1002" i="12" s="1"/>
  <c r="S1002" i="12" s="1"/>
  <c r="N1003" i="12"/>
  <c r="O1003" i="12" s="1"/>
  <c r="S1003" i="12" s="1"/>
  <c r="N1004" i="12"/>
  <c r="O1004" i="12" s="1"/>
  <c r="S1004" i="12" s="1"/>
  <c r="N1005" i="12"/>
  <c r="O1005" i="12" s="1"/>
  <c r="S1005" i="12" s="1"/>
  <c r="N1007" i="12"/>
  <c r="O1007" i="12" s="1"/>
  <c r="S1007" i="12" s="1"/>
  <c r="N1008" i="12"/>
  <c r="O1008" i="12" s="1"/>
  <c r="S1008" i="12" s="1"/>
  <c r="N1009" i="12"/>
  <c r="O1009" i="12" s="1"/>
  <c r="S1009" i="12" s="1"/>
  <c r="N1010" i="12"/>
  <c r="O1010" i="12" s="1"/>
  <c r="S1010" i="12" s="1"/>
  <c r="N1011" i="12"/>
  <c r="O1011" i="12" s="1"/>
  <c r="S1011" i="12" s="1"/>
  <c r="N1012" i="12"/>
  <c r="O1012" i="12" s="1"/>
  <c r="S1012" i="12" s="1"/>
  <c r="N1013" i="12"/>
  <c r="O1013" i="12" s="1"/>
  <c r="S1013" i="12" s="1"/>
  <c r="N1014" i="12"/>
  <c r="O1014" i="12" s="1"/>
  <c r="S1014" i="12" s="1"/>
  <c r="N1015" i="12"/>
  <c r="O1015" i="12" s="1"/>
  <c r="S1015" i="12" s="1"/>
  <c r="N1016" i="12"/>
  <c r="O1016" i="12" s="1"/>
  <c r="S1016" i="12" s="1"/>
  <c r="N1017" i="12"/>
  <c r="O1017" i="12" s="1"/>
  <c r="S1017" i="12" s="1"/>
  <c r="N1018" i="12"/>
  <c r="O1018" i="12" s="1"/>
  <c r="S1018" i="12" s="1"/>
  <c r="N1019" i="12"/>
  <c r="O1019" i="12" s="1"/>
  <c r="S1019" i="12" s="1"/>
  <c r="N1020" i="12"/>
  <c r="O1020" i="12" s="1"/>
  <c r="S1020" i="12" s="1"/>
  <c r="N1021" i="12"/>
  <c r="O1021" i="12" s="1"/>
  <c r="S1021" i="12" s="1"/>
  <c r="N1022" i="12"/>
  <c r="O1022" i="12" s="1"/>
  <c r="S1022" i="12" s="1"/>
  <c r="N1024" i="12"/>
  <c r="O1024" i="12" s="1"/>
  <c r="S1024" i="12" s="1"/>
  <c r="N1025" i="12"/>
  <c r="O1025" i="12" s="1"/>
  <c r="S1025" i="12" s="1"/>
  <c r="N1026" i="12"/>
  <c r="O1026" i="12" s="1"/>
  <c r="S1026" i="12" s="1"/>
  <c r="N1027" i="12"/>
  <c r="O1027" i="12" s="1"/>
  <c r="S1027" i="12" s="1"/>
  <c r="N1028" i="12"/>
  <c r="O1028" i="12" s="1"/>
  <c r="S1028" i="12" s="1"/>
  <c r="N1029" i="12"/>
  <c r="O1029" i="12" s="1"/>
  <c r="S1029" i="12" s="1"/>
  <c r="N1031" i="12"/>
  <c r="O1031" i="12" s="1"/>
  <c r="S1031" i="12" s="1"/>
  <c r="N1033" i="12"/>
  <c r="O1033" i="12" s="1"/>
  <c r="S1033" i="12" s="1"/>
  <c r="N1035" i="12"/>
  <c r="O1035" i="12" s="1"/>
  <c r="S1035" i="12" s="1"/>
  <c r="N1036" i="12"/>
  <c r="O1036" i="12" s="1"/>
  <c r="S1036" i="12" s="1"/>
  <c r="N1037" i="12"/>
  <c r="O1037" i="12" s="1"/>
  <c r="S1037" i="12" s="1"/>
  <c r="N1039" i="12"/>
  <c r="O1039" i="12" s="1"/>
  <c r="S1039" i="12" s="1"/>
  <c r="N1041" i="12"/>
  <c r="O1041" i="12" s="1"/>
  <c r="S1041" i="12" s="1"/>
  <c r="N1042" i="12"/>
  <c r="O1042" i="12" s="1"/>
  <c r="S1042" i="12" s="1"/>
  <c r="N1043" i="12"/>
  <c r="O1043" i="12" s="1"/>
  <c r="S1043" i="12" s="1"/>
  <c r="N1045" i="12"/>
  <c r="O1045" i="12" s="1"/>
  <c r="S1045" i="12" s="1"/>
  <c r="N1047" i="12"/>
  <c r="O1047" i="12" s="1"/>
  <c r="S1047" i="12" s="1"/>
  <c r="N1049" i="12"/>
  <c r="O1049" i="12" s="1"/>
  <c r="S1049" i="12" s="1"/>
  <c r="N1050" i="12"/>
  <c r="O1050" i="12" s="1"/>
  <c r="S1050" i="12" s="1"/>
  <c r="N1051" i="12"/>
  <c r="O1051" i="12" s="1"/>
  <c r="S1051" i="12" s="1"/>
  <c r="N1052" i="12"/>
  <c r="O1052" i="12" s="1"/>
  <c r="S1052" i="12" s="1"/>
  <c r="N1053" i="12"/>
  <c r="O1053" i="12" s="1"/>
  <c r="S1053" i="12" s="1"/>
  <c r="N1054" i="12"/>
  <c r="O1054" i="12" s="1"/>
  <c r="S1054" i="12" s="1"/>
  <c r="N1055" i="12"/>
  <c r="O1055" i="12" s="1"/>
  <c r="S1055" i="12" s="1"/>
  <c r="N1056" i="12"/>
  <c r="O1056" i="12" s="1"/>
  <c r="S1056" i="12" s="1"/>
  <c r="N1057" i="12"/>
  <c r="O1057" i="12" s="1"/>
  <c r="S1057" i="12" s="1"/>
  <c r="N1058" i="12"/>
  <c r="O1058" i="12" s="1"/>
  <c r="S1058" i="12" s="1"/>
  <c r="N1059" i="12"/>
  <c r="O1059" i="12" s="1"/>
  <c r="S1059" i="12" s="1"/>
  <c r="N1060" i="12"/>
  <c r="O1060" i="12" s="1"/>
  <c r="S1060" i="12" s="1"/>
  <c r="N1061" i="12"/>
  <c r="O1061" i="12" s="1"/>
  <c r="S1061" i="12" s="1"/>
  <c r="N1062" i="12"/>
  <c r="O1062" i="12" s="1"/>
  <c r="S1062" i="12" s="1"/>
  <c r="N1063" i="12"/>
  <c r="O1063" i="12" s="1"/>
  <c r="S1063" i="12" s="1"/>
  <c r="N1064" i="12"/>
  <c r="O1064" i="12" s="1"/>
  <c r="S1064" i="12" s="1"/>
  <c r="N1066" i="12"/>
  <c r="O1066" i="12" s="1"/>
  <c r="S1066" i="12" s="1"/>
  <c r="N1067" i="12"/>
  <c r="O1067" i="12" s="1"/>
  <c r="S1067" i="12" s="1"/>
  <c r="N1068" i="12"/>
  <c r="O1068" i="12" s="1"/>
  <c r="S1068" i="12" s="1"/>
  <c r="N1069" i="12"/>
  <c r="O1069" i="12" s="1"/>
  <c r="S1069" i="12" s="1"/>
  <c r="N1070" i="12"/>
  <c r="O1070" i="12" s="1"/>
  <c r="S1070" i="12" s="1"/>
  <c r="N1071" i="12"/>
  <c r="O1071" i="12" s="1"/>
  <c r="S1071" i="12" s="1"/>
  <c r="N1072" i="12"/>
  <c r="O1072" i="12" s="1"/>
  <c r="S1072" i="12" s="1"/>
  <c r="N1073" i="12"/>
  <c r="O1073" i="12" s="1"/>
  <c r="S1073" i="12" s="1"/>
  <c r="N1074" i="12"/>
  <c r="O1074" i="12" s="1"/>
  <c r="S1074" i="12" s="1"/>
  <c r="N1075" i="12"/>
  <c r="O1075" i="12" s="1"/>
  <c r="S1075" i="12" s="1"/>
  <c r="N1076" i="12"/>
  <c r="O1076" i="12" s="1"/>
  <c r="S1076" i="12" s="1"/>
  <c r="N1077" i="12"/>
  <c r="O1077" i="12" s="1"/>
  <c r="S1077" i="12" s="1"/>
  <c r="N1079" i="12"/>
  <c r="O1079" i="12" s="1"/>
  <c r="S1079" i="12" s="1"/>
  <c r="N1080" i="12"/>
  <c r="O1080" i="12" s="1"/>
  <c r="S1080" i="12" s="1"/>
  <c r="N1081" i="12"/>
  <c r="O1081" i="12" s="1"/>
  <c r="S1081" i="12" s="1"/>
  <c r="N1082" i="12"/>
  <c r="O1082" i="12" s="1"/>
  <c r="S1082" i="12" s="1"/>
  <c r="N1083" i="12"/>
  <c r="O1083" i="12" s="1"/>
  <c r="S1083" i="12" s="1"/>
  <c r="N1084" i="12"/>
  <c r="O1084" i="12" s="1"/>
  <c r="S1084" i="12" s="1"/>
  <c r="N1085" i="12"/>
  <c r="O1085" i="12" s="1"/>
  <c r="S1085" i="12" s="1"/>
  <c r="N1086" i="12"/>
  <c r="O1086" i="12" s="1"/>
  <c r="S1086" i="12" s="1"/>
  <c r="N1087" i="12"/>
  <c r="O1087" i="12" s="1"/>
  <c r="S1087" i="12" s="1"/>
  <c r="N1088" i="12"/>
  <c r="O1088" i="12" s="1"/>
  <c r="S1088" i="12" s="1"/>
  <c r="N1089" i="12"/>
  <c r="O1089" i="12" s="1"/>
  <c r="S1089" i="12" s="1"/>
  <c r="N1090" i="12"/>
  <c r="O1090" i="12" s="1"/>
  <c r="S1090" i="12" s="1"/>
  <c r="N1092" i="12"/>
  <c r="O1092" i="12" s="1"/>
  <c r="S1092" i="12" s="1"/>
  <c r="N1093" i="12"/>
  <c r="O1093" i="12" s="1"/>
  <c r="S1093" i="12" s="1"/>
  <c r="N1094" i="12"/>
  <c r="O1094" i="12" s="1"/>
  <c r="S1094" i="12" s="1"/>
  <c r="N1095" i="12"/>
  <c r="O1095" i="12" s="1"/>
  <c r="S1095" i="12" s="1"/>
  <c r="N1096" i="12"/>
  <c r="O1096" i="12" s="1"/>
  <c r="S1096" i="12" s="1"/>
  <c r="N1097" i="12"/>
  <c r="O1097" i="12" s="1"/>
  <c r="S1097" i="12" s="1"/>
  <c r="N1098" i="12"/>
  <c r="O1098" i="12" s="1"/>
  <c r="S1098" i="12" s="1"/>
  <c r="N1099" i="12"/>
  <c r="O1099" i="12" s="1"/>
  <c r="S1099" i="12" s="1"/>
  <c r="N1100" i="12"/>
  <c r="O1100" i="12" s="1"/>
  <c r="S1100" i="12" s="1"/>
  <c r="N1101" i="12"/>
  <c r="O1101" i="12" s="1"/>
  <c r="S1101" i="12" s="1"/>
  <c r="N1102" i="12"/>
  <c r="O1102" i="12" s="1"/>
  <c r="S1102" i="12" s="1"/>
  <c r="N1103" i="12"/>
  <c r="O1103" i="12" s="1"/>
  <c r="S1103" i="12" s="1"/>
  <c r="N1104" i="12"/>
  <c r="O1104" i="12" s="1"/>
  <c r="S1104" i="12" s="1"/>
  <c r="N1105" i="12"/>
  <c r="O1105" i="12" s="1"/>
  <c r="S1105" i="12" s="1"/>
  <c r="N1106" i="12"/>
  <c r="O1106" i="12" s="1"/>
  <c r="S1106" i="12" s="1"/>
  <c r="N1107" i="12"/>
  <c r="O1107" i="12" s="1"/>
  <c r="S1107" i="12" s="1"/>
  <c r="N1108" i="12"/>
  <c r="O1108" i="12" s="1"/>
  <c r="S1108" i="12" s="1"/>
  <c r="N1110" i="12"/>
  <c r="O1110" i="12" s="1"/>
  <c r="S1110" i="12" s="1"/>
  <c r="N1111" i="12"/>
  <c r="O1111" i="12" s="1"/>
  <c r="S1111" i="12" s="1"/>
  <c r="N1112" i="12"/>
  <c r="O1112" i="12" s="1"/>
  <c r="S1112" i="12" s="1"/>
  <c r="N1113" i="12"/>
  <c r="O1113" i="12" s="1"/>
  <c r="S1113" i="12" s="1"/>
  <c r="N1114" i="12"/>
  <c r="O1114" i="12" s="1"/>
  <c r="S1114" i="12" s="1"/>
  <c r="N1115" i="12"/>
  <c r="O1115" i="12" s="1"/>
  <c r="S1115" i="12" s="1"/>
  <c r="N1116" i="12"/>
  <c r="O1116" i="12" s="1"/>
  <c r="S1116" i="12" s="1"/>
  <c r="N1117" i="12"/>
  <c r="O1117" i="12" s="1"/>
  <c r="S1117" i="12" s="1"/>
  <c r="N1118" i="12"/>
  <c r="O1118" i="12" s="1"/>
  <c r="S1118" i="12" s="1"/>
  <c r="N1119" i="12"/>
  <c r="O1119" i="12" s="1"/>
  <c r="S1119" i="12" s="1"/>
  <c r="N1120" i="12"/>
  <c r="O1120" i="12" s="1"/>
  <c r="S1120" i="12" s="1"/>
  <c r="N1121" i="12"/>
  <c r="O1121" i="12" s="1"/>
  <c r="S1121" i="12" s="1"/>
  <c r="N1122" i="12"/>
  <c r="O1122" i="12" s="1"/>
  <c r="S1122" i="12" s="1"/>
  <c r="N1123" i="12"/>
  <c r="O1123" i="12" s="1"/>
  <c r="S1123" i="12" s="1"/>
  <c r="N1124" i="12"/>
  <c r="O1124" i="12" s="1"/>
  <c r="S1124" i="12" s="1"/>
  <c r="N1125" i="12"/>
  <c r="O1125" i="12" s="1"/>
  <c r="S1125" i="12" s="1"/>
  <c r="N1127" i="12"/>
  <c r="O1127" i="12" s="1"/>
  <c r="S1127" i="12" s="1"/>
  <c r="N1128" i="12"/>
  <c r="O1128" i="12" s="1"/>
  <c r="S1128" i="12" s="1"/>
  <c r="N1129" i="12"/>
  <c r="O1129" i="12" s="1"/>
  <c r="S1129" i="12" s="1"/>
  <c r="N1130" i="12"/>
  <c r="O1130" i="12" s="1"/>
  <c r="S1130" i="12" s="1"/>
  <c r="N1131" i="12"/>
  <c r="O1131" i="12" s="1"/>
  <c r="S1131" i="12" s="1"/>
  <c r="N1132" i="12"/>
  <c r="O1132" i="12" s="1"/>
  <c r="S1132" i="12" s="1"/>
  <c r="N1133" i="12"/>
  <c r="O1133" i="12" s="1"/>
  <c r="S1133" i="12" s="1"/>
  <c r="N1134" i="12"/>
  <c r="O1134" i="12" s="1"/>
  <c r="S1134" i="12" s="1"/>
  <c r="N1135" i="12"/>
  <c r="O1135" i="12" s="1"/>
  <c r="S1135" i="12" s="1"/>
  <c r="N1136" i="12"/>
  <c r="O1136" i="12" s="1"/>
  <c r="S1136" i="12" s="1"/>
  <c r="N1137" i="12"/>
  <c r="O1137" i="12" s="1"/>
  <c r="S1137" i="12" s="1"/>
  <c r="N1138" i="12"/>
  <c r="O1138" i="12" s="1"/>
  <c r="S1138" i="12" s="1"/>
  <c r="N1139" i="12"/>
  <c r="O1139" i="12" s="1"/>
  <c r="S1139" i="12" s="1"/>
  <c r="N1140" i="12"/>
  <c r="O1140" i="12" s="1"/>
  <c r="S1140" i="12" s="1"/>
  <c r="N1141" i="12"/>
  <c r="O1141" i="12" s="1"/>
  <c r="S1141" i="12" s="1"/>
  <c r="N1142" i="12"/>
  <c r="O1142" i="12" s="1"/>
  <c r="S1142" i="12" s="1"/>
  <c r="N1143" i="12"/>
  <c r="O1143" i="12" s="1"/>
  <c r="S1143" i="12" s="1"/>
  <c r="N1145" i="12"/>
  <c r="O1145" i="12" s="1"/>
  <c r="S1145" i="12" s="1"/>
  <c r="N1146" i="12"/>
  <c r="O1146" i="12" s="1"/>
  <c r="S1146" i="12" s="1"/>
  <c r="N1147" i="12"/>
  <c r="O1147" i="12" s="1"/>
  <c r="S1147" i="12" s="1"/>
  <c r="N1148" i="12"/>
  <c r="O1148" i="12" s="1"/>
  <c r="S1148" i="12" s="1"/>
  <c r="N1149" i="12"/>
  <c r="O1149" i="12" s="1"/>
  <c r="S1149" i="12" s="1"/>
  <c r="N1150" i="12"/>
  <c r="O1150" i="12" s="1"/>
  <c r="S1150" i="12" s="1"/>
  <c r="N1151" i="12"/>
  <c r="O1151" i="12" s="1"/>
  <c r="S1151" i="12" s="1"/>
  <c r="N1152" i="12"/>
  <c r="O1152" i="12" s="1"/>
  <c r="S1152" i="12" s="1"/>
  <c r="N1153" i="12"/>
  <c r="O1153" i="12" s="1"/>
  <c r="S1153" i="12" s="1"/>
  <c r="N1154" i="12"/>
  <c r="O1154" i="12" s="1"/>
  <c r="S1154" i="12" s="1"/>
  <c r="N1155" i="12"/>
  <c r="O1155" i="12" s="1"/>
  <c r="S1155" i="12" s="1"/>
  <c r="N1156" i="12"/>
  <c r="O1156" i="12" s="1"/>
  <c r="S1156" i="12" s="1"/>
  <c r="N1157" i="12"/>
  <c r="O1157" i="12" s="1"/>
  <c r="S1157" i="12" s="1"/>
  <c r="N1158" i="12"/>
  <c r="O1158" i="12" s="1"/>
  <c r="S1158" i="12" s="1"/>
  <c r="N1159" i="12"/>
  <c r="O1159" i="12" s="1"/>
  <c r="S1159" i="12" s="1"/>
  <c r="N1160" i="12"/>
  <c r="O1160" i="12" s="1"/>
  <c r="S1160" i="12" s="1"/>
  <c r="N1162" i="12"/>
  <c r="O1162" i="12" s="1"/>
  <c r="S1162" i="12" s="1"/>
  <c r="N1163" i="12"/>
  <c r="O1163" i="12" s="1"/>
  <c r="S1163" i="12" s="1"/>
  <c r="N1164" i="12"/>
  <c r="O1164" i="12" s="1"/>
  <c r="S1164" i="12" s="1"/>
  <c r="N1165" i="12"/>
  <c r="O1165" i="12" s="1"/>
  <c r="S1165" i="12" s="1"/>
  <c r="N1166" i="12"/>
  <c r="O1166" i="12" s="1"/>
  <c r="S1166" i="12" s="1"/>
  <c r="N1167" i="12"/>
  <c r="O1167" i="12" s="1"/>
  <c r="S1167" i="12" s="1"/>
  <c r="N1168" i="12"/>
  <c r="O1168" i="12" s="1"/>
  <c r="S1168" i="12" s="1"/>
  <c r="N1169" i="12"/>
  <c r="O1169" i="12" s="1"/>
  <c r="S1169" i="12" s="1"/>
  <c r="N1170" i="12"/>
  <c r="O1170" i="12" s="1"/>
  <c r="S1170" i="12" s="1"/>
  <c r="N1171" i="12"/>
  <c r="O1171" i="12" s="1"/>
  <c r="S1171" i="12" s="1"/>
  <c r="N1172" i="12"/>
  <c r="O1172" i="12" s="1"/>
  <c r="S1172" i="12" s="1"/>
  <c r="N1173" i="12"/>
  <c r="O1173" i="12" s="1"/>
  <c r="S1173" i="12" s="1"/>
  <c r="N1174" i="12"/>
  <c r="O1174" i="12" s="1"/>
  <c r="S1174" i="12" s="1"/>
  <c r="N1175" i="12"/>
  <c r="O1175" i="12" s="1"/>
  <c r="S1175" i="12" s="1"/>
  <c r="N1176" i="12"/>
  <c r="O1176" i="12" s="1"/>
  <c r="S1176" i="12" s="1"/>
  <c r="N1177" i="12"/>
  <c r="O1177" i="12" s="1"/>
  <c r="S1177" i="12" s="1"/>
  <c r="N1178" i="12"/>
  <c r="O1178" i="12" s="1"/>
  <c r="S1178" i="12" s="1"/>
  <c r="N1179" i="12"/>
  <c r="O1179" i="12" s="1"/>
  <c r="S1179" i="12" s="1"/>
  <c r="N1180" i="12"/>
  <c r="O1180" i="12" s="1"/>
  <c r="S1180" i="12" s="1"/>
  <c r="N1181" i="12"/>
  <c r="O1181" i="12" s="1"/>
  <c r="S1181" i="12" s="1"/>
  <c r="N1182" i="12"/>
  <c r="O1182" i="12" s="1"/>
  <c r="S1182" i="12" s="1"/>
  <c r="N1183" i="12"/>
  <c r="O1183" i="12" s="1"/>
  <c r="S1183" i="12" s="1"/>
  <c r="N1184" i="12"/>
  <c r="O1184" i="12" s="1"/>
  <c r="S1184" i="12" s="1"/>
  <c r="N1185" i="12"/>
  <c r="O1185" i="12" s="1"/>
  <c r="S1185" i="12" s="1"/>
  <c r="N1187" i="12"/>
  <c r="O1187" i="12" s="1"/>
  <c r="S1187" i="12" s="1"/>
  <c r="N1188" i="12"/>
  <c r="O1188" i="12" s="1"/>
  <c r="S1188" i="12" s="1"/>
  <c r="N1189" i="12"/>
  <c r="O1189" i="12" s="1"/>
  <c r="S1189" i="12" s="1"/>
  <c r="N1190" i="12"/>
  <c r="O1190" i="12" s="1"/>
  <c r="S1190" i="12" s="1"/>
  <c r="N1191" i="12"/>
  <c r="O1191" i="12" s="1"/>
  <c r="S1191" i="12" s="1"/>
  <c r="N1192" i="12"/>
  <c r="O1192" i="12" s="1"/>
  <c r="S1192" i="12" s="1"/>
  <c r="N1193" i="12"/>
  <c r="O1193" i="12" s="1"/>
  <c r="S1193" i="12" s="1"/>
  <c r="N1194" i="12"/>
  <c r="O1194" i="12" s="1"/>
  <c r="S1194" i="12" s="1"/>
  <c r="N1195" i="12"/>
  <c r="O1195" i="12" s="1"/>
  <c r="S1195" i="12" s="1"/>
  <c r="N1196" i="12"/>
  <c r="O1196" i="12" s="1"/>
  <c r="S1196" i="12" s="1"/>
  <c r="N1197" i="12"/>
  <c r="O1197" i="12" s="1"/>
  <c r="S1197" i="12" s="1"/>
  <c r="N1198" i="12"/>
  <c r="O1198" i="12" s="1"/>
  <c r="S1198" i="12" s="1"/>
  <c r="N1199" i="12"/>
  <c r="O1199" i="12" s="1"/>
  <c r="S1199" i="12" s="1"/>
  <c r="N1200" i="12"/>
  <c r="O1200" i="12" s="1"/>
  <c r="S1200" i="12" s="1"/>
  <c r="N1201" i="12"/>
  <c r="O1201" i="12" s="1"/>
  <c r="S1201" i="12" s="1"/>
  <c r="N1202" i="12"/>
  <c r="O1202" i="12" s="1"/>
  <c r="S1202" i="12" s="1"/>
  <c r="N1203" i="12"/>
  <c r="O1203" i="12" s="1"/>
  <c r="S1203" i="12" s="1"/>
  <c r="N1204" i="12"/>
  <c r="O1204" i="12" s="1"/>
  <c r="S1204" i="12" s="1"/>
  <c r="N1205" i="12"/>
  <c r="O1205" i="12" s="1"/>
  <c r="S1205" i="12" s="1"/>
  <c r="N1206" i="12"/>
  <c r="O1206" i="12" s="1"/>
  <c r="S1206" i="12" s="1"/>
  <c r="N1208" i="12"/>
  <c r="O1208" i="12" s="1"/>
  <c r="S1208" i="12" s="1"/>
  <c r="N1209" i="12"/>
  <c r="O1209" i="12" s="1"/>
  <c r="S1209" i="12" s="1"/>
  <c r="N1210" i="12"/>
  <c r="O1210" i="12" s="1"/>
  <c r="S1210" i="12" s="1"/>
  <c r="N1211" i="12"/>
  <c r="O1211" i="12" s="1"/>
  <c r="S1211" i="12" s="1"/>
  <c r="N1212" i="12"/>
  <c r="O1212" i="12" s="1"/>
  <c r="S1212" i="12" s="1"/>
  <c r="N1213" i="12"/>
  <c r="O1213" i="12" s="1"/>
  <c r="S1213" i="12" s="1"/>
  <c r="N1214" i="12"/>
  <c r="O1214" i="12" s="1"/>
  <c r="S1214" i="12" s="1"/>
  <c r="N1215" i="12"/>
  <c r="O1215" i="12" s="1"/>
  <c r="S1215" i="12" s="1"/>
  <c r="N1216" i="12"/>
  <c r="O1216" i="12" s="1"/>
  <c r="S1216" i="12" s="1"/>
  <c r="N1217" i="12"/>
  <c r="O1217" i="12" s="1"/>
  <c r="S1217" i="12" s="1"/>
  <c r="N1218" i="12"/>
  <c r="O1218" i="12" s="1"/>
  <c r="S1218" i="12" s="1"/>
  <c r="N1219" i="12"/>
  <c r="O1219" i="12" s="1"/>
  <c r="S1219" i="12" s="1"/>
  <c r="N1220" i="12"/>
  <c r="O1220" i="12" s="1"/>
  <c r="S1220" i="12" s="1"/>
  <c r="N1221" i="12"/>
  <c r="O1221" i="12" s="1"/>
  <c r="S1221" i="12" s="1"/>
  <c r="N1222" i="12"/>
  <c r="O1222" i="12" s="1"/>
  <c r="S1222" i="12" s="1"/>
  <c r="N1223" i="12"/>
  <c r="O1223" i="12" s="1"/>
  <c r="S1223" i="12" s="1"/>
  <c r="N1224" i="12"/>
  <c r="O1224" i="12" s="1"/>
  <c r="S1224" i="12" s="1"/>
  <c r="N1225" i="12"/>
  <c r="O1225" i="12" s="1"/>
  <c r="S1225" i="12" s="1"/>
  <c r="N1226" i="12"/>
  <c r="O1226" i="12" s="1"/>
  <c r="S1226" i="12" s="1"/>
  <c r="N1227" i="12"/>
  <c r="O1227" i="12" s="1"/>
  <c r="S1227" i="12" s="1"/>
  <c r="N1229" i="12"/>
  <c r="O1229" i="12" s="1"/>
  <c r="S1229" i="12" s="1"/>
  <c r="N1230" i="12"/>
  <c r="O1230" i="12" s="1"/>
  <c r="S1230" i="12" s="1"/>
  <c r="N1231" i="12"/>
  <c r="O1231" i="12" s="1"/>
  <c r="S1231" i="12" s="1"/>
  <c r="N1232" i="12"/>
  <c r="O1232" i="12" s="1"/>
  <c r="S1232" i="12" s="1"/>
  <c r="N1233" i="12"/>
  <c r="O1233" i="12" s="1"/>
  <c r="S1233" i="12" s="1"/>
  <c r="N1234" i="12"/>
  <c r="O1234" i="12" s="1"/>
  <c r="S1234" i="12" s="1"/>
  <c r="N1235" i="12"/>
  <c r="O1235" i="12" s="1"/>
  <c r="S1235" i="12" s="1"/>
  <c r="N1236" i="12"/>
  <c r="O1236" i="12" s="1"/>
  <c r="S1236" i="12" s="1"/>
  <c r="N1238" i="12"/>
  <c r="O1238" i="12" s="1"/>
  <c r="S1238" i="12" s="1"/>
  <c r="N1239" i="12"/>
  <c r="O1239" i="12" s="1"/>
  <c r="S1239" i="12" s="1"/>
  <c r="N1240" i="12"/>
  <c r="O1240" i="12" s="1"/>
  <c r="S1240" i="12" s="1"/>
  <c r="N1241" i="12"/>
  <c r="O1241" i="12" s="1"/>
  <c r="S1241" i="12" s="1"/>
  <c r="N1242" i="12"/>
  <c r="O1242" i="12" s="1"/>
  <c r="S1242" i="12" s="1"/>
  <c r="N1243" i="12"/>
  <c r="O1243" i="12" s="1"/>
  <c r="S1243" i="12" s="1"/>
  <c r="N1244" i="12"/>
  <c r="O1244" i="12" s="1"/>
  <c r="S1244" i="12" s="1"/>
  <c r="N1245" i="12"/>
  <c r="O1245" i="12" s="1"/>
  <c r="S1245" i="12" s="1"/>
  <c r="N1246" i="12"/>
  <c r="O1246" i="12" s="1"/>
  <c r="S1246" i="12" s="1"/>
  <c r="N1247" i="12"/>
  <c r="O1247" i="12" s="1"/>
  <c r="S1247" i="12" s="1"/>
  <c r="N1248" i="12"/>
  <c r="O1248" i="12" s="1"/>
  <c r="S1248" i="12" s="1"/>
  <c r="N1249" i="12"/>
  <c r="O1249" i="12" s="1"/>
  <c r="S1249" i="12" s="1"/>
  <c r="N1250" i="12"/>
  <c r="O1250" i="12" s="1"/>
  <c r="S1250" i="12" s="1"/>
  <c r="N1251" i="12"/>
  <c r="O1251" i="12" s="1"/>
  <c r="S1251" i="12" s="1"/>
  <c r="N1252" i="12"/>
  <c r="O1252" i="12" s="1"/>
  <c r="S1252" i="12" s="1"/>
  <c r="N1253" i="12"/>
  <c r="O1253" i="12" s="1"/>
  <c r="S1253" i="12" s="1"/>
  <c r="N1254" i="12"/>
  <c r="O1254" i="12" s="1"/>
  <c r="S1254" i="12" s="1"/>
  <c r="N1255" i="12"/>
  <c r="O1255" i="12" s="1"/>
  <c r="S1255" i="12" s="1"/>
  <c r="N1256" i="12"/>
  <c r="O1256" i="12" s="1"/>
  <c r="S1256" i="12" s="1"/>
  <c r="N1257" i="12"/>
  <c r="O1257" i="12" s="1"/>
  <c r="S1257" i="12" s="1"/>
  <c r="N1259" i="12"/>
  <c r="O1259" i="12" s="1"/>
  <c r="S1259" i="12" s="1"/>
  <c r="N1260" i="12"/>
  <c r="O1260" i="12" s="1"/>
  <c r="S1260" i="12" s="1"/>
  <c r="N1261" i="12"/>
  <c r="O1261" i="12" s="1"/>
  <c r="S1261" i="12" s="1"/>
  <c r="N1262" i="12"/>
  <c r="O1262" i="12" s="1"/>
  <c r="S1262" i="12" s="1"/>
  <c r="N1263" i="12"/>
  <c r="O1263" i="12" s="1"/>
  <c r="S1263" i="12" s="1"/>
  <c r="N1264" i="12"/>
  <c r="O1264" i="12" s="1"/>
  <c r="S1264" i="12" s="1"/>
  <c r="N1265" i="12"/>
  <c r="O1265" i="12" s="1"/>
  <c r="S1265" i="12" s="1"/>
  <c r="N1266" i="12"/>
  <c r="O1266" i="12" s="1"/>
  <c r="S1266" i="12" s="1"/>
  <c r="N1267" i="12"/>
  <c r="O1267" i="12" s="1"/>
  <c r="S1267" i="12" s="1"/>
  <c r="N1268" i="12"/>
  <c r="O1268" i="12" s="1"/>
  <c r="S1268" i="12" s="1"/>
  <c r="N1269" i="12"/>
  <c r="O1269" i="12" s="1"/>
  <c r="S1269" i="12" s="1"/>
  <c r="N1270" i="12"/>
  <c r="O1270" i="12" s="1"/>
  <c r="S1270" i="12" s="1"/>
  <c r="N1272" i="12"/>
  <c r="O1272" i="12" s="1"/>
  <c r="S1272" i="12" s="1"/>
  <c r="N1273" i="12"/>
  <c r="O1273" i="12" s="1"/>
  <c r="S1273" i="12" s="1"/>
  <c r="N1274" i="12"/>
  <c r="O1274" i="12" s="1"/>
  <c r="S1274" i="12" s="1"/>
  <c r="N1275" i="12"/>
  <c r="O1275" i="12" s="1"/>
  <c r="S1275" i="12" s="1"/>
  <c r="N1277" i="12"/>
  <c r="O1277" i="12" s="1"/>
  <c r="S1277" i="12" s="1"/>
  <c r="N1278" i="12"/>
  <c r="O1278" i="12" s="1"/>
  <c r="S1278" i="12" s="1"/>
  <c r="N1279" i="12"/>
  <c r="O1279" i="12" s="1"/>
  <c r="S1279" i="12" s="1"/>
  <c r="N1280" i="12"/>
  <c r="O1280" i="12" s="1"/>
  <c r="S1280" i="12" s="1"/>
  <c r="N1282" i="12"/>
  <c r="O1282" i="12" s="1"/>
  <c r="S1282" i="12" s="1"/>
  <c r="N1283" i="12"/>
  <c r="O1283" i="12" s="1"/>
  <c r="S1283" i="12" s="1"/>
  <c r="N1284" i="12"/>
  <c r="O1284" i="12" s="1"/>
  <c r="S1284" i="12" s="1"/>
  <c r="N1285" i="12"/>
  <c r="O1285" i="12" s="1"/>
  <c r="S1285" i="12" s="1"/>
  <c r="N1286" i="12"/>
  <c r="O1286" i="12" s="1"/>
  <c r="S1286" i="12" s="1"/>
  <c r="N1287" i="12"/>
  <c r="O1287" i="12" s="1"/>
  <c r="S1287" i="12" s="1"/>
  <c r="N1288" i="12"/>
  <c r="O1288" i="12" s="1"/>
  <c r="S1288" i="12" s="1"/>
  <c r="N1289" i="12"/>
  <c r="O1289" i="12" s="1"/>
  <c r="S1289" i="12" s="1"/>
  <c r="N1290" i="12"/>
  <c r="O1290" i="12" s="1"/>
  <c r="S1290" i="12" s="1"/>
  <c r="N1291" i="12"/>
  <c r="O1291" i="12" s="1"/>
  <c r="S1291" i="12" s="1"/>
  <c r="N1292" i="12"/>
  <c r="O1292" i="12" s="1"/>
  <c r="S1292" i="12" s="1"/>
  <c r="N1293" i="12"/>
  <c r="O1293" i="12" s="1"/>
  <c r="S1293" i="12" s="1"/>
  <c r="N1294" i="12"/>
  <c r="O1294" i="12" s="1"/>
  <c r="S1294" i="12" s="1"/>
  <c r="N1295" i="12"/>
  <c r="O1295" i="12" s="1"/>
  <c r="S1295" i="12" s="1"/>
  <c r="N1296" i="12"/>
  <c r="O1296" i="12" s="1"/>
  <c r="S1296" i="12" s="1"/>
  <c r="N1297" i="12"/>
  <c r="O1297" i="12" s="1"/>
  <c r="S1297" i="12" s="1"/>
  <c r="N1298" i="12"/>
  <c r="O1298" i="12" s="1"/>
  <c r="S1298" i="12" s="1"/>
  <c r="N1299" i="12"/>
  <c r="O1299" i="12" s="1"/>
  <c r="S1299" i="12" s="1"/>
  <c r="N1300" i="12"/>
  <c r="O1300" i="12" s="1"/>
  <c r="S1300" i="12" s="1"/>
  <c r="N1301" i="12"/>
  <c r="O1301" i="12" s="1"/>
  <c r="S1301" i="12" s="1"/>
  <c r="N1303" i="12"/>
  <c r="O1303" i="12" s="1"/>
  <c r="S1303" i="12" s="1"/>
  <c r="N1304" i="12"/>
  <c r="O1304" i="12" s="1"/>
  <c r="S1304" i="12" s="1"/>
  <c r="N1305" i="12"/>
  <c r="O1305" i="12" s="1"/>
  <c r="S1305" i="12" s="1"/>
  <c r="N1306" i="12"/>
  <c r="O1306" i="12" s="1"/>
  <c r="S1306" i="12" s="1"/>
  <c r="N1307" i="12"/>
  <c r="O1307" i="12" s="1"/>
  <c r="S1307" i="12" s="1"/>
  <c r="N1308" i="12"/>
  <c r="O1308" i="12" s="1"/>
  <c r="S1308" i="12" s="1"/>
  <c r="N1309" i="12"/>
  <c r="O1309" i="12" s="1"/>
  <c r="S1309" i="12" s="1"/>
  <c r="N1310" i="12"/>
  <c r="O1310" i="12" s="1"/>
  <c r="S1310" i="12" s="1"/>
  <c r="N1312" i="12"/>
  <c r="O1312" i="12" s="1"/>
  <c r="S1312" i="12" s="1"/>
  <c r="N1313" i="12"/>
  <c r="O1313" i="12" s="1"/>
  <c r="S1313" i="12" s="1"/>
  <c r="N1314" i="12"/>
  <c r="O1314" i="12" s="1"/>
  <c r="S1314" i="12" s="1"/>
  <c r="N1315" i="12"/>
  <c r="O1315" i="12" s="1"/>
  <c r="S1315" i="12" s="1"/>
  <c r="N1316" i="12"/>
  <c r="O1316" i="12" s="1"/>
  <c r="S1316" i="12" s="1"/>
  <c r="N1317" i="12"/>
  <c r="O1317" i="12" s="1"/>
  <c r="S1317" i="12" s="1"/>
  <c r="N1318" i="12"/>
  <c r="O1318" i="12" s="1"/>
  <c r="S1318" i="12" s="1"/>
  <c r="N1319" i="12"/>
  <c r="O1319" i="12" s="1"/>
  <c r="S1319" i="12" s="1"/>
  <c r="N1320" i="12"/>
  <c r="O1320" i="12" s="1"/>
  <c r="S1320" i="12" s="1"/>
  <c r="N1321" i="12"/>
  <c r="O1321" i="12" s="1"/>
  <c r="S1321" i="12" s="1"/>
  <c r="N1322" i="12"/>
  <c r="O1322" i="12" s="1"/>
  <c r="S1322" i="12" s="1"/>
  <c r="N1323" i="12"/>
  <c r="O1323" i="12" s="1"/>
  <c r="S1323" i="12" s="1"/>
  <c r="N1324" i="12"/>
  <c r="O1324" i="12" s="1"/>
  <c r="S1324" i="12" s="1"/>
  <c r="N1325" i="12"/>
  <c r="O1325" i="12" s="1"/>
  <c r="S1325" i="12" s="1"/>
  <c r="N1326" i="12"/>
  <c r="O1326" i="12" s="1"/>
  <c r="S1326" i="12" s="1"/>
  <c r="N1327" i="12"/>
  <c r="O1327" i="12" s="1"/>
  <c r="S1327" i="12" s="1"/>
  <c r="N1328" i="12"/>
  <c r="O1328" i="12" s="1"/>
  <c r="S1328" i="12" s="1"/>
  <c r="N1329" i="12"/>
  <c r="O1329" i="12" s="1"/>
  <c r="S1329" i="12" s="1"/>
  <c r="N1330" i="12"/>
  <c r="O1330" i="12" s="1"/>
  <c r="S1330" i="12" s="1"/>
  <c r="N1331" i="12"/>
  <c r="O1331" i="12" s="1"/>
  <c r="S1331" i="12" s="1"/>
  <c r="N1332" i="12"/>
  <c r="O1332" i="12" s="1"/>
  <c r="S1332" i="12" s="1"/>
  <c r="N1333" i="12"/>
  <c r="O1333" i="12" s="1"/>
  <c r="S1333" i="12" s="1"/>
  <c r="N1334" i="12"/>
  <c r="O1334" i="12" s="1"/>
  <c r="S1334" i="12" s="1"/>
  <c r="N1335" i="12"/>
  <c r="O1335" i="12" s="1"/>
  <c r="S1335" i="12" s="1"/>
  <c r="N1337" i="12"/>
  <c r="O1337" i="12" s="1"/>
  <c r="S1337" i="12" s="1"/>
  <c r="N1338" i="12"/>
  <c r="O1338" i="12" s="1"/>
  <c r="S1338" i="12" s="1"/>
  <c r="N1339" i="12"/>
  <c r="O1339" i="12" s="1"/>
  <c r="S1339" i="12" s="1"/>
  <c r="N1340" i="12"/>
  <c r="O1340" i="12" s="1"/>
  <c r="S1340" i="12" s="1"/>
  <c r="N1341" i="12"/>
  <c r="O1341" i="12" s="1"/>
  <c r="S1341" i="12" s="1"/>
  <c r="N1342" i="12"/>
  <c r="O1342" i="12" s="1"/>
  <c r="S1342" i="12" s="1"/>
  <c r="N1343" i="12"/>
  <c r="O1343" i="12" s="1"/>
  <c r="S1343" i="12" s="1"/>
  <c r="N1344" i="12"/>
  <c r="O1344" i="12" s="1"/>
  <c r="S1344" i="12" s="1"/>
  <c r="N1345" i="12"/>
  <c r="O1345" i="12" s="1"/>
  <c r="S1345" i="12" s="1"/>
  <c r="N1346" i="12"/>
  <c r="O1346" i="12" s="1"/>
  <c r="S1346" i="12" s="1"/>
  <c r="N1347" i="12"/>
  <c r="O1347" i="12" s="1"/>
  <c r="S1347" i="12" s="1"/>
  <c r="N1348" i="12"/>
  <c r="O1348" i="12" s="1"/>
  <c r="S1348" i="12" s="1"/>
  <c r="N1349" i="12"/>
  <c r="O1349" i="12" s="1"/>
  <c r="S1349" i="12" s="1"/>
  <c r="N1350" i="12"/>
  <c r="O1350" i="12" s="1"/>
  <c r="S1350" i="12" s="1"/>
  <c r="N1351" i="12"/>
  <c r="O1351" i="12" s="1"/>
  <c r="S1351" i="12" s="1"/>
  <c r="N1352" i="12"/>
  <c r="O1352" i="12" s="1"/>
  <c r="S1352" i="12" s="1"/>
  <c r="N1354" i="12"/>
  <c r="O1354" i="12" s="1"/>
  <c r="S1354" i="12" s="1"/>
  <c r="N1355" i="12"/>
  <c r="O1355" i="12" s="1"/>
  <c r="S1355" i="12" s="1"/>
  <c r="N1356" i="12"/>
  <c r="O1356" i="12" s="1"/>
  <c r="S1356" i="12" s="1"/>
  <c r="N1357" i="12"/>
  <c r="O1357" i="12" s="1"/>
  <c r="S1357" i="12" s="1"/>
  <c r="N1358" i="12"/>
  <c r="O1358" i="12" s="1"/>
  <c r="S1358" i="12" s="1"/>
  <c r="N1359" i="12"/>
  <c r="O1359" i="12" s="1"/>
  <c r="S1359" i="12" s="1"/>
  <c r="N1360" i="12"/>
  <c r="O1360" i="12" s="1"/>
  <c r="S1360" i="12" s="1"/>
  <c r="N1361" i="12"/>
  <c r="O1361" i="12" s="1"/>
  <c r="S1361" i="12" s="1"/>
  <c r="N1363" i="12"/>
  <c r="O1363" i="12" s="1"/>
  <c r="S1363" i="12" s="1"/>
  <c r="N1364" i="12"/>
  <c r="O1364" i="12" s="1"/>
  <c r="S1364" i="12" s="1"/>
  <c r="N1365" i="12"/>
  <c r="O1365" i="12" s="1"/>
  <c r="S1365" i="12" s="1"/>
  <c r="N1366" i="12"/>
  <c r="O1366" i="12" s="1"/>
  <c r="S1366" i="12" s="1"/>
  <c r="N1367" i="12"/>
  <c r="O1367" i="12" s="1"/>
  <c r="S1367" i="12" s="1"/>
  <c r="N1368" i="12"/>
  <c r="O1368" i="12" s="1"/>
  <c r="S1368" i="12" s="1"/>
  <c r="N1369" i="12"/>
  <c r="O1369" i="12" s="1"/>
  <c r="S1369" i="12" s="1"/>
  <c r="N1370" i="12"/>
  <c r="O1370" i="12" s="1"/>
  <c r="S1370" i="12" s="1"/>
  <c r="N1371" i="12"/>
  <c r="O1371" i="12" s="1"/>
  <c r="S1371" i="12" s="1"/>
  <c r="N1372" i="12"/>
  <c r="O1372" i="12" s="1"/>
  <c r="S1372" i="12" s="1"/>
  <c r="N1373" i="12"/>
  <c r="O1373" i="12" s="1"/>
  <c r="S1373" i="12" s="1"/>
  <c r="N1374" i="12"/>
  <c r="O1374" i="12" s="1"/>
  <c r="S1374" i="12" s="1"/>
  <c r="N1375" i="12"/>
  <c r="O1375" i="12" s="1"/>
  <c r="S1375" i="12" s="1"/>
  <c r="N1376" i="12"/>
  <c r="O1376" i="12" s="1"/>
  <c r="S1376" i="12" s="1"/>
  <c r="N1377" i="12"/>
  <c r="O1377" i="12" s="1"/>
  <c r="S1377" i="12" s="1"/>
  <c r="N1378" i="12"/>
  <c r="O1378" i="12" s="1"/>
  <c r="S1378" i="12" s="1"/>
  <c r="N1379" i="12"/>
  <c r="O1379" i="12" s="1"/>
  <c r="S1379" i="12" s="1"/>
  <c r="N1381" i="12"/>
  <c r="O1381" i="12" s="1"/>
  <c r="S1381" i="12" s="1"/>
  <c r="N1382" i="12"/>
  <c r="O1382" i="12" s="1"/>
  <c r="S1382" i="12" s="1"/>
  <c r="N1383" i="12"/>
  <c r="O1383" i="12" s="1"/>
  <c r="S1383" i="12" s="1"/>
  <c r="N1384" i="12"/>
  <c r="O1384" i="12" s="1"/>
  <c r="S1384" i="12" s="1"/>
  <c r="N1385" i="12"/>
  <c r="O1385" i="12" s="1"/>
  <c r="S1385" i="12" s="1"/>
  <c r="N1386" i="12"/>
  <c r="O1386" i="12" s="1"/>
  <c r="S1386" i="12" s="1"/>
  <c r="N1387" i="12"/>
  <c r="O1387" i="12" s="1"/>
  <c r="S1387" i="12" s="1"/>
  <c r="N1388" i="12"/>
  <c r="O1388" i="12" s="1"/>
  <c r="S1388" i="12" s="1"/>
  <c r="N1389" i="12"/>
  <c r="O1389" i="12" s="1"/>
  <c r="S1389" i="12" s="1"/>
  <c r="N1390" i="12"/>
  <c r="O1390" i="12" s="1"/>
  <c r="S1390" i="12" s="1"/>
  <c r="N1391" i="12"/>
  <c r="O1391" i="12" s="1"/>
  <c r="S1391" i="12" s="1"/>
  <c r="N1392" i="12"/>
  <c r="O1392" i="12" s="1"/>
  <c r="S1392" i="12" s="1"/>
  <c r="N1394" i="12"/>
  <c r="O1394" i="12" s="1"/>
  <c r="S1394" i="12" s="1"/>
  <c r="N1395" i="12"/>
  <c r="O1395" i="12" s="1"/>
  <c r="S1395" i="12" s="1"/>
  <c r="N1396" i="12"/>
  <c r="O1396" i="12" s="1"/>
  <c r="S1396" i="12" s="1"/>
  <c r="N1397" i="12"/>
  <c r="O1397" i="12" s="1"/>
  <c r="S1397" i="12" s="1"/>
  <c r="N1398" i="12"/>
  <c r="O1398" i="12" s="1"/>
  <c r="S1398" i="12" s="1"/>
  <c r="N1399" i="12"/>
  <c r="O1399" i="12" s="1"/>
  <c r="S1399" i="12" s="1"/>
  <c r="N1400" i="12"/>
  <c r="O1400" i="12" s="1"/>
  <c r="S1400" i="12" s="1"/>
  <c r="N1401" i="12"/>
  <c r="O1401" i="12" s="1"/>
  <c r="S1401" i="12" s="1"/>
  <c r="N1402" i="12"/>
  <c r="O1402" i="12" s="1"/>
  <c r="S1402" i="12" s="1"/>
  <c r="N1403" i="12"/>
  <c r="O1403" i="12" s="1"/>
  <c r="S1403" i="12" s="1"/>
  <c r="N1404" i="12"/>
  <c r="O1404" i="12" s="1"/>
  <c r="S1404" i="12" s="1"/>
  <c r="N1405" i="12"/>
  <c r="O1405" i="12" s="1"/>
  <c r="S1405" i="12" s="1"/>
  <c r="N1407" i="12"/>
  <c r="O1407" i="12" s="1"/>
  <c r="S1407" i="12" s="1"/>
  <c r="N1408" i="12"/>
  <c r="O1408" i="12" s="1"/>
  <c r="S1408" i="12" s="1"/>
  <c r="N1409" i="12"/>
  <c r="O1409" i="12" s="1"/>
  <c r="S1409" i="12" s="1"/>
  <c r="N1410" i="12"/>
  <c r="O1410" i="12" s="1"/>
  <c r="S1410" i="12" s="1"/>
  <c r="N1411" i="12"/>
  <c r="O1411" i="12" s="1"/>
  <c r="S1411" i="12" s="1"/>
  <c r="N1412" i="12"/>
  <c r="O1412" i="12" s="1"/>
  <c r="S1412" i="12" s="1"/>
  <c r="N1413" i="12"/>
  <c r="O1413" i="12" s="1"/>
  <c r="S1413" i="12" s="1"/>
  <c r="N1414" i="12"/>
  <c r="O1414" i="12" s="1"/>
  <c r="S1414" i="12" s="1"/>
  <c r="N1415" i="12"/>
  <c r="O1415" i="12" s="1"/>
  <c r="S1415" i="12" s="1"/>
  <c r="N1416" i="12"/>
  <c r="O1416" i="12" s="1"/>
  <c r="S1416" i="12" s="1"/>
  <c r="N1417" i="12"/>
  <c r="O1417" i="12" s="1"/>
  <c r="S1417" i="12" s="1"/>
  <c r="N1418" i="12"/>
  <c r="O1418" i="12" s="1"/>
  <c r="S1418" i="12" s="1"/>
  <c r="N1420" i="12"/>
  <c r="O1420" i="12" s="1"/>
  <c r="S1420" i="12" s="1"/>
  <c r="N1421" i="12"/>
  <c r="O1421" i="12" s="1"/>
  <c r="S1421" i="12" s="1"/>
  <c r="N1422" i="12"/>
  <c r="O1422" i="12" s="1"/>
  <c r="S1422" i="12" s="1"/>
  <c r="N1423" i="12"/>
  <c r="O1423" i="12" s="1"/>
  <c r="S1423" i="12" s="1"/>
  <c r="N1424" i="12"/>
  <c r="O1424" i="12" s="1"/>
  <c r="S1424" i="12" s="1"/>
  <c r="N1425" i="12"/>
  <c r="O1425" i="12" s="1"/>
  <c r="S1425" i="12" s="1"/>
  <c r="N1427" i="12"/>
  <c r="O1427" i="12" s="1"/>
  <c r="S1427" i="12" s="1"/>
  <c r="N1428" i="12"/>
  <c r="O1428" i="12" s="1"/>
  <c r="S1428" i="12" s="1"/>
  <c r="N1429" i="12"/>
  <c r="O1429" i="12" s="1"/>
  <c r="S1429" i="12" s="1"/>
  <c r="N1430" i="12"/>
  <c r="O1430" i="12" s="1"/>
  <c r="S1430" i="12" s="1"/>
  <c r="N1432" i="12"/>
  <c r="O1432" i="12" s="1"/>
  <c r="S1432" i="12" s="1"/>
  <c r="N1433" i="12"/>
  <c r="O1433" i="12" s="1"/>
  <c r="S1433" i="12" s="1"/>
  <c r="N1434" i="12"/>
  <c r="O1434" i="12" s="1"/>
  <c r="S1434" i="12" s="1"/>
  <c r="N1435" i="12"/>
  <c r="O1435" i="12" s="1"/>
  <c r="S1435" i="12" s="1"/>
  <c r="N1436" i="12"/>
  <c r="O1436" i="12" s="1"/>
  <c r="S1436" i="12" s="1"/>
  <c r="N1437" i="12"/>
  <c r="O1437" i="12" s="1"/>
  <c r="S1437" i="12" s="1"/>
  <c r="N1438" i="12"/>
  <c r="O1438" i="12" s="1"/>
  <c r="S1438" i="12" s="1"/>
  <c r="N1439" i="12"/>
  <c r="O1439" i="12" s="1"/>
  <c r="S1439" i="12" s="1"/>
  <c r="N1440" i="12"/>
  <c r="O1440" i="12" s="1"/>
  <c r="S1440" i="12" s="1"/>
  <c r="N1441" i="12"/>
  <c r="O1441" i="12" s="1"/>
  <c r="S1441" i="12" s="1"/>
  <c r="N1442" i="12"/>
  <c r="O1442" i="12" s="1"/>
  <c r="S1442" i="12" s="1"/>
  <c r="N1443" i="12"/>
  <c r="O1443" i="12" s="1"/>
  <c r="S1443" i="12" s="1"/>
  <c r="N1445" i="12"/>
  <c r="O1445" i="12" s="1"/>
  <c r="S1445" i="12" s="1"/>
  <c r="N1446" i="12"/>
  <c r="O1446" i="12" s="1"/>
  <c r="S1446" i="12" s="1"/>
  <c r="N1447" i="12"/>
  <c r="O1447" i="12" s="1"/>
  <c r="S1447" i="12" s="1"/>
  <c r="N1448" i="12"/>
  <c r="O1448" i="12" s="1"/>
  <c r="S1448" i="12" s="1"/>
  <c r="N1449" i="12"/>
  <c r="O1449" i="12" s="1"/>
  <c r="S1449" i="12" s="1"/>
  <c r="N1450" i="12"/>
  <c r="O1450" i="12" s="1"/>
  <c r="S1450" i="12" s="1"/>
  <c r="N1451" i="12"/>
  <c r="O1451" i="12" s="1"/>
  <c r="S1451" i="12" s="1"/>
  <c r="N1452" i="12"/>
  <c r="O1452" i="12" s="1"/>
  <c r="S1452" i="12" s="1"/>
  <c r="N1454" i="12"/>
  <c r="O1454" i="12" s="1"/>
  <c r="S1454" i="12" s="1"/>
  <c r="N1455" i="12"/>
  <c r="O1455" i="12" s="1"/>
  <c r="S1455" i="12" s="1"/>
  <c r="N1456" i="12"/>
  <c r="O1456" i="12" s="1"/>
  <c r="S1456" i="12" s="1"/>
  <c r="N1457" i="12"/>
  <c r="O1457" i="12" s="1"/>
  <c r="S1457" i="12" s="1"/>
  <c r="N1459" i="12"/>
  <c r="O1459" i="12" s="1"/>
  <c r="S1459" i="12" s="1"/>
  <c r="N1460" i="12"/>
  <c r="O1460" i="12" s="1"/>
  <c r="S1460" i="12" s="1"/>
  <c r="N1461" i="12"/>
  <c r="O1461" i="12" s="1"/>
  <c r="S1461" i="12" s="1"/>
  <c r="N1462" i="12"/>
  <c r="O1462" i="12" s="1"/>
  <c r="S1462" i="12" s="1"/>
  <c r="N1464" i="12"/>
  <c r="O1464" i="12" s="1"/>
  <c r="S1464" i="12" s="1"/>
  <c r="N1465" i="12"/>
  <c r="O1465" i="12" s="1"/>
  <c r="S1465" i="12" s="1"/>
  <c r="N1467" i="12"/>
  <c r="O1467" i="12" s="1"/>
  <c r="S1467" i="12" s="1"/>
  <c r="N1468" i="12"/>
  <c r="O1468" i="12" s="1"/>
  <c r="S1468" i="12" s="1"/>
  <c r="N1469" i="12"/>
  <c r="O1469" i="12" s="1"/>
  <c r="S1469" i="12" s="1"/>
  <c r="N1470" i="12"/>
  <c r="O1470" i="12" s="1"/>
  <c r="S1470" i="12" s="1"/>
  <c r="N1471" i="12"/>
  <c r="O1471" i="12" s="1"/>
  <c r="S1471" i="12" s="1"/>
  <c r="N1472" i="12"/>
  <c r="O1472" i="12" s="1"/>
  <c r="S1472" i="12" s="1"/>
  <c r="N1473" i="12"/>
  <c r="O1473" i="12" s="1"/>
  <c r="S1473" i="12" s="1"/>
  <c r="N1474" i="12"/>
  <c r="O1474" i="12" s="1"/>
  <c r="S1474" i="12" s="1"/>
  <c r="N1476" i="12"/>
  <c r="O1476" i="12" s="1"/>
  <c r="S1476" i="12" s="1"/>
  <c r="N1477" i="12"/>
  <c r="O1477" i="12" s="1"/>
  <c r="S1477" i="12" s="1"/>
  <c r="N1478" i="12"/>
  <c r="O1478" i="12" s="1"/>
  <c r="S1478" i="12" s="1"/>
  <c r="N1479" i="12"/>
  <c r="O1479" i="12" s="1"/>
  <c r="S1479" i="12" s="1"/>
  <c r="N1480" i="12"/>
  <c r="O1480" i="12" s="1"/>
  <c r="S1480" i="12" s="1"/>
  <c r="N1481" i="12"/>
  <c r="O1481" i="12" s="1"/>
  <c r="S1481" i="12" s="1"/>
  <c r="N1482" i="12"/>
  <c r="O1482" i="12" s="1"/>
  <c r="S1482" i="12" s="1"/>
  <c r="N1483" i="12"/>
  <c r="O1483" i="12" s="1"/>
  <c r="S1483" i="12" s="1"/>
  <c r="N1485" i="12"/>
  <c r="O1485" i="12" s="1"/>
  <c r="S1485" i="12" s="1"/>
  <c r="N1486" i="12"/>
  <c r="O1486" i="12" s="1"/>
  <c r="S1486" i="12" s="1"/>
  <c r="N1487" i="12"/>
  <c r="O1487" i="12" s="1"/>
  <c r="S1487" i="12" s="1"/>
  <c r="N1488" i="12"/>
  <c r="O1488" i="12" s="1"/>
  <c r="S1488" i="12" s="1"/>
  <c r="N1490" i="12"/>
  <c r="O1490" i="12" s="1"/>
  <c r="S1490" i="12" s="1"/>
  <c r="N1491" i="12"/>
  <c r="O1491" i="12" s="1"/>
  <c r="S1491" i="12" s="1"/>
  <c r="N1492" i="12"/>
  <c r="O1492" i="12" s="1"/>
  <c r="S1492" i="12" s="1"/>
  <c r="N1493" i="12"/>
  <c r="O1493" i="12" s="1"/>
  <c r="S1493" i="12" s="1"/>
  <c r="N1494" i="12"/>
  <c r="O1494" i="12" s="1"/>
  <c r="S1494" i="12" s="1"/>
  <c r="N1495" i="12"/>
  <c r="O1495" i="12" s="1"/>
  <c r="S1495" i="12" s="1"/>
  <c r="N1496" i="12"/>
  <c r="O1496" i="12" s="1"/>
  <c r="S1496" i="12" s="1"/>
  <c r="N1497" i="12"/>
  <c r="O1497" i="12" s="1"/>
  <c r="S1497" i="12" s="1"/>
  <c r="N1499" i="12"/>
  <c r="O1499" i="12" s="1"/>
  <c r="S1499" i="12" s="1"/>
  <c r="N1500" i="12"/>
  <c r="O1500" i="12" s="1"/>
  <c r="S1500" i="12" s="1"/>
  <c r="N1501" i="12"/>
  <c r="O1501" i="12" s="1"/>
  <c r="S1501" i="12" s="1"/>
  <c r="N1502" i="12"/>
  <c r="O1502" i="12" s="1"/>
  <c r="S1502" i="12" s="1"/>
  <c r="N1504" i="12"/>
  <c r="O1504" i="12" s="1"/>
  <c r="S1504" i="12" s="1"/>
  <c r="N1505" i="12"/>
  <c r="O1505" i="12" s="1"/>
  <c r="S1505" i="12" s="1"/>
  <c r="N1506" i="12"/>
  <c r="O1506" i="12" s="1"/>
  <c r="S1506" i="12" s="1"/>
  <c r="N1507" i="12"/>
  <c r="O1507" i="12" s="1"/>
  <c r="S1507" i="12" s="1"/>
  <c r="N1509" i="12"/>
  <c r="O1509" i="12" s="1"/>
  <c r="S1509" i="12" s="1"/>
  <c r="N1510" i="12"/>
  <c r="O1510" i="12" s="1"/>
  <c r="S1510" i="12" s="1"/>
  <c r="N1511" i="12"/>
  <c r="O1511" i="12" s="1"/>
  <c r="S1511" i="12" s="1"/>
  <c r="N1512" i="12"/>
  <c r="O1512" i="12" s="1"/>
  <c r="S1512" i="12" s="1"/>
  <c r="N1513" i="12"/>
  <c r="O1513" i="12" s="1"/>
  <c r="S1513" i="12" s="1"/>
  <c r="N1514" i="12"/>
  <c r="O1514" i="12" s="1"/>
  <c r="S1514" i="12" s="1"/>
  <c r="N1515" i="12"/>
  <c r="O1515" i="12" s="1"/>
  <c r="S1515" i="12" s="1"/>
  <c r="N1516" i="12"/>
  <c r="O1516" i="12" s="1"/>
  <c r="S1516" i="12" s="1"/>
  <c r="N1518" i="12"/>
  <c r="O1518" i="12" s="1"/>
  <c r="S1518" i="12" s="1"/>
  <c r="N1519" i="12"/>
  <c r="O1519" i="12" s="1"/>
  <c r="S1519" i="12" s="1"/>
  <c r="N1520" i="12"/>
  <c r="O1520" i="12" s="1"/>
  <c r="S1520" i="12" s="1"/>
  <c r="N1521" i="12"/>
  <c r="O1521" i="12" s="1"/>
  <c r="S1521" i="12" s="1"/>
  <c r="N1522" i="12"/>
  <c r="O1522" i="12" s="1"/>
  <c r="S1522" i="12" s="1"/>
  <c r="N1523" i="12"/>
  <c r="O1523" i="12" s="1"/>
  <c r="S1523" i="12" s="1"/>
  <c r="N1524" i="12"/>
  <c r="O1524" i="12" s="1"/>
  <c r="S1524" i="12" s="1"/>
  <c r="N1525" i="12"/>
  <c r="O1525" i="12" s="1"/>
  <c r="S1525" i="12" s="1"/>
  <c r="N1527" i="12"/>
  <c r="O1527" i="12" s="1"/>
  <c r="S1527" i="12" s="1"/>
  <c r="N1528" i="12"/>
  <c r="O1528" i="12" s="1"/>
  <c r="S1528" i="12" s="1"/>
  <c r="N1529" i="12"/>
  <c r="O1529" i="12" s="1"/>
  <c r="S1529" i="12" s="1"/>
  <c r="N1530" i="12"/>
  <c r="O1530" i="12" s="1"/>
  <c r="S1530" i="12" s="1"/>
  <c r="N1532" i="12"/>
  <c r="O1532" i="12" s="1"/>
  <c r="S1532" i="12" s="1"/>
  <c r="N1533" i="12"/>
  <c r="O1533" i="12" s="1"/>
  <c r="S1533" i="12" s="1"/>
  <c r="N1534" i="12"/>
  <c r="O1534" i="12" s="1"/>
  <c r="S1534" i="12" s="1"/>
  <c r="N1535" i="12"/>
  <c r="O1535" i="12" s="1"/>
  <c r="S1535" i="12" s="1"/>
  <c r="N1537" i="12"/>
  <c r="O1537" i="12" s="1"/>
  <c r="S1537" i="12" s="1"/>
  <c r="N1538" i="12"/>
  <c r="O1538" i="12" s="1"/>
  <c r="S1538" i="12" s="1"/>
  <c r="N1539" i="12"/>
  <c r="O1539" i="12" s="1"/>
  <c r="S1539" i="12" s="1"/>
  <c r="N1540" i="12"/>
  <c r="O1540" i="12" s="1"/>
  <c r="S1540" i="12" s="1"/>
  <c r="N1541" i="12"/>
  <c r="O1541" i="12" s="1"/>
  <c r="S1541" i="12" s="1"/>
  <c r="N1542" i="12"/>
  <c r="O1542" i="12" s="1"/>
  <c r="S1542" i="12" s="1"/>
  <c r="N1543" i="12"/>
  <c r="O1543" i="12" s="1"/>
  <c r="S1543" i="12" s="1"/>
  <c r="N1544" i="12"/>
  <c r="O1544" i="12" s="1"/>
  <c r="S1544" i="12" s="1"/>
  <c r="N1546" i="12"/>
  <c r="O1546" i="12" s="1"/>
  <c r="S1546" i="12" s="1"/>
  <c r="N1547" i="12"/>
  <c r="O1547" i="12" s="1"/>
  <c r="S1547" i="12" s="1"/>
  <c r="N1548" i="12"/>
  <c r="O1548" i="12" s="1"/>
  <c r="S1548" i="12" s="1"/>
  <c r="N1549" i="12"/>
  <c r="O1549" i="12" s="1"/>
  <c r="S1549" i="12" s="1"/>
  <c r="N1551" i="12"/>
  <c r="O1551" i="12" s="1"/>
  <c r="S1551" i="12" s="1"/>
  <c r="N1552" i="12"/>
  <c r="O1552" i="12" s="1"/>
  <c r="S1552" i="12" s="1"/>
  <c r="N1553" i="12"/>
  <c r="O1553" i="12" s="1"/>
  <c r="S1553" i="12" s="1"/>
  <c r="N1554" i="12"/>
  <c r="O1554" i="12" s="1"/>
  <c r="S1554" i="12" s="1"/>
  <c r="N1556" i="12"/>
  <c r="O1556" i="12" s="1"/>
  <c r="S1556" i="12" s="1"/>
  <c r="N1557" i="12"/>
  <c r="O1557" i="12" s="1"/>
  <c r="S1557" i="12" s="1"/>
  <c r="N1558" i="12"/>
  <c r="O1558" i="12" s="1"/>
  <c r="S1558" i="12" s="1"/>
  <c r="N1559" i="12"/>
  <c r="O1559" i="12" s="1"/>
  <c r="S1559" i="12" s="1"/>
  <c r="N1560" i="12"/>
  <c r="O1560" i="12" s="1"/>
  <c r="S1560" i="12" s="1"/>
  <c r="N1562" i="12"/>
  <c r="O1562" i="12" s="1"/>
  <c r="S1562" i="12" s="1"/>
  <c r="N1563" i="12"/>
  <c r="O1563" i="12" s="1"/>
  <c r="S1563" i="12" s="1"/>
  <c r="N1564" i="12"/>
  <c r="O1564" i="12" s="1"/>
  <c r="S1564" i="12" s="1"/>
  <c r="N1565" i="12"/>
  <c r="O1565" i="12" s="1"/>
  <c r="S1565" i="12" s="1"/>
  <c r="N1566" i="12"/>
  <c r="O1566" i="12" s="1"/>
  <c r="S1566" i="12" s="1"/>
  <c r="N1567" i="12"/>
  <c r="O1567" i="12" s="1"/>
  <c r="S1567" i="12" s="1"/>
  <c r="N1569" i="12"/>
  <c r="O1569" i="12" s="1"/>
  <c r="S1569" i="12" s="1"/>
  <c r="N1570" i="12"/>
  <c r="O1570" i="12" s="1"/>
  <c r="S1570" i="12" s="1"/>
  <c r="N1571" i="12"/>
  <c r="O1571" i="12" s="1"/>
  <c r="S1571" i="12" s="1"/>
  <c r="N1573" i="12"/>
  <c r="O1573" i="12" s="1"/>
  <c r="S1573" i="12" s="1"/>
  <c r="N1574" i="12"/>
  <c r="O1574" i="12" s="1"/>
  <c r="S1574" i="12" s="1"/>
  <c r="N1576" i="12"/>
  <c r="O1576" i="12" s="1"/>
  <c r="S1576" i="12" s="1"/>
  <c r="N1577" i="12"/>
  <c r="O1577" i="12" s="1"/>
  <c r="S1577" i="12" s="1"/>
  <c r="N1578" i="12"/>
  <c r="O1578" i="12" s="1"/>
  <c r="S1578" i="12" s="1"/>
  <c r="N1579" i="12"/>
  <c r="O1579" i="12" s="1"/>
  <c r="S1579" i="12" s="1"/>
  <c r="N1581" i="12"/>
  <c r="O1581" i="12" s="1"/>
  <c r="S1581" i="12" s="1"/>
  <c r="N1582" i="12"/>
  <c r="O1582" i="12" s="1"/>
  <c r="S1582" i="12" s="1"/>
  <c r="N1583" i="12"/>
  <c r="O1583" i="12" s="1"/>
  <c r="S1583" i="12" s="1"/>
  <c r="N1584" i="12"/>
  <c r="O1584" i="12" s="1"/>
  <c r="S1584" i="12" s="1"/>
  <c r="N1586" i="12"/>
  <c r="O1586" i="12" s="1"/>
  <c r="S1586" i="12" s="1"/>
  <c r="N1587" i="12"/>
  <c r="O1587" i="12" s="1"/>
  <c r="S1587" i="12" s="1"/>
  <c r="N1588" i="12"/>
  <c r="O1588" i="12" s="1"/>
  <c r="S1588" i="12" s="1"/>
  <c r="N1589" i="12"/>
  <c r="O1589" i="12" s="1"/>
  <c r="S1589" i="12" s="1"/>
  <c r="N1591" i="12"/>
  <c r="O1591" i="12" s="1"/>
  <c r="S1591" i="12" s="1"/>
  <c r="N1592" i="12"/>
  <c r="O1592" i="12" s="1"/>
  <c r="S1592" i="12" s="1"/>
  <c r="N1593" i="12"/>
  <c r="O1593" i="12" s="1"/>
  <c r="S1593" i="12" s="1"/>
  <c r="N1595" i="12"/>
  <c r="O1595" i="12" s="1"/>
  <c r="S1595" i="12" s="1"/>
  <c r="N1596" i="12"/>
  <c r="O1596" i="12" s="1"/>
  <c r="S1596" i="12" s="1"/>
  <c r="N1597" i="12"/>
  <c r="O1597" i="12" s="1"/>
  <c r="S1597" i="12" s="1"/>
  <c r="N1598" i="12"/>
  <c r="O1598" i="12" s="1"/>
  <c r="S1598" i="12" s="1"/>
  <c r="N1599" i="12"/>
  <c r="O1599" i="12" s="1"/>
  <c r="S1599" i="12" s="1"/>
  <c r="N1601" i="12"/>
  <c r="O1601" i="12" s="1"/>
  <c r="S1601" i="12" s="1"/>
  <c r="N1602" i="12"/>
  <c r="O1602" i="12" s="1"/>
  <c r="S1602" i="12" s="1"/>
  <c r="N1603" i="12"/>
  <c r="O1603" i="12" s="1"/>
  <c r="S1603" i="12" s="1"/>
  <c r="N1604" i="12"/>
  <c r="O1604" i="12" s="1"/>
  <c r="S1604" i="12" s="1"/>
  <c r="N1605" i="12"/>
  <c r="O1605" i="12" s="1"/>
  <c r="S1605" i="12" s="1"/>
  <c r="N1607" i="12"/>
  <c r="O1607" i="12" s="1"/>
  <c r="S1607" i="12" s="1"/>
  <c r="N1608" i="12"/>
  <c r="O1608" i="12" s="1"/>
  <c r="S1608" i="12" s="1"/>
  <c r="N1609" i="12"/>
  <c r="O1609" i="12" s="1"/>
  <c r="S1609" i="12" s="1"/>
  <c r="N1610" i="12"/>
  <c r="O1610" i="12" s="1"/>
  <c r="S1610" i="12" s="1"/>
  <c r="N1611" i="12"/>
  <c r="O1611" i="12" s="1"/>
  <c r="S1611" i="12" s="1"/>
  <c r="N1613" i="12"/>
  <c r="O1613" i="12" s="1"/>
  <c r="S1613" i="12" s="1"/>
  <c r="N1614" i="12"/>
  <c r="O1614" i="12" s="1"/>
  <c r="S1614" i="12" s="1"/>
  <c r="N1615" i="12"/>
  <c r="O1615" i="12" s="1"/>
  <c r="S1615" i="12" s="1"/>
  <c r="N1616" i="12"/>
  <c r="O1616" i="12" s="1"/>
  <c r="S1616" i="12" s="1"/>
  <c r="N1617" i="12"/>
  <c r="O1617" i="12" s="1"/>
  <c r="S1617" i="12" s="1"/>
  <c r="N1619" i="12"/>
  <c r="O1619" i="12" s="1"/>
  <c r="S1619" i="12" s="1"/>
  <c r="N1620" i="12"/>
  <c r="O1620" i="12" s="1"/>
  <c r="S1620" i="12" s="1"/>
  <c r="N1622" i="12"/>
  <c r="O1622" i="12" s="1"/>
  <c r="S1622" i="12" s="1"/>
  <c r="N1623" i="12"/>
  <c r="O1623" i="12" s="1"/>
  <c r="S1623" i="12" s="1"/>
  <c r="N1625" i="12"/>
  <c r="O1625" i="12" s="1"/>
  <c r="S1625" i="12" s="1"/>
  <c r="N1626" i="12"/>
  <c r="O1626" i="12" s="1"/>
  <c r="S1626" i="12" s="1"/>
  <c r="N1627" i="12"/>
  <c r="O1627" i="12" s="1"/>
  <c r="S1627" i="12" s="1"/>
  <c r="N1628" i="12"/>
  <c r="O1628" i="12" s="1"/>
  <c r="S1628" i="12" s="1"/>
  <c r="N1629" i="12"/>
  <c r="O1629" i="12" s="1"/>
  <c r="S1629" i="12" s="1"/>
  <c r="N1630" i="12"/>
  <c r="O1630" i="12" s="1"/>
  <c r="S1630" i="12" s="1"/>
  <c r="N1631" i="12"/>
  <c r="O1631" i="12" s="1"/>
  <c r="S1631" i="12" s="1"/>
  <c r="N1632" i="12"/>
  <c r="O1632" i="12" s="1"/>
  <c r="S1632" i="12" s="1"/>
  <c r="N1633" i="12"/>
  <c r="O1633" i="12" s="1"/>
  <c r="S1633" i="12" s="1"/>
  <c r="N1634" i="12"/>
  <c r="O1634" i="12" s="1"/>
  <c r="S1634" i="12" s="1"/>
  <c r="N1635" i="12"/>
  <c r="O1635" i="12" s="1"/>
  <c r="S1635" i="12" s="1"/>
  <c r="N1636" i="12"/>
  <c r="O1636" i="12" s="1"/>
  <c r="S1636" i="12" s="1"/>
  <c r="N1637" i="12"/>
  <c r="O1637" i="12" s="1"/>
  <c r="S1637" i="12" s="1"/>
  <c r="N1638" i="12"/>
  <c r="O1638" i="12" s="1"/>
  <c r="S1638" i="12" s="1"/>
  <c r="N1639" i="12"/>
  <c r="O1639" i="12" s="1"/>
  <c r="S1639" i="12" s="1"/>
  <c r="N1640" i="12"/>
  <c r="O1640" i="12" s="1"/>
  <c r="S1640" i="12" s="1"/>
  <c r="N1641" i="12"/>
  <c r="O1641" i="12" s="1"/>
  <c r="S1641" i="12" s="1"/>
  <c r="N1642" i="12"/>
  <c r="O1642" i="12" s="1"/>
  <c r="S1642" i="12" s="1"/>
  <c r="N1643" i="12"/>
  <c r="O1643" i="12" s="1"/>
  <c r="S1643" i="12" s="1"/>
  <c r="N1644" i="12"/>
  <c r="O1644" i="12" s="1"/>
  <c r="S1644" i="12" s="1"/>
  <c r="N1645" i="12"/>
  <c r="O1645" i="12" s="1"/>
  <c r="S1645" i="12" s="1"/>
  <c r="N1646" i="12"/>
  <c r="O1646" i="12" s="1"/>
  <c r="S1646" i="12" s="1"/>
  <c r="N1647" i="12"/>
  <c r="O1647" i="12" s="1"/>
  <c r="S1647" i="12" s="1"/>
  <c r="N1648" i="12"/>
  <c r="O1648" i="12" s="1"/>
  <c r="S1648" i="12" s="1"/>
  <c r="N1649" i="12"/>
  <c r="O1649" i="12" s="1"/>
  <c r="S1649" i="12" s="1"/>
  <c r="N1650" i="12"/>
  <c r="O1650" i="12" s="1"/>
  <c r="S1650" i="12" s="1"/>
  <c r="N1651" i="12"/>
  <c r="O1651" i="12" s="1"/>
  <c r="S1651" i="12" s="1"/>
  <c r="N1652" i="12"/>
  <c r="O1652" i="12" s="1"/>
  <c r="S1652" i="12" s="1"/>
  <c r="N1653" i="12"/>
  <c r="O1653" i="12" s="1"/>
  <c r="S1653" i="12" s="1"/>
  <c r="N1654" i="12"/>
  <c r="O1654" i="12" s="1"/>
  <c r="S1654" i="12" s="1"/>
  <c r="N1655" i="12"/>
  <c r="O1655" i="12" s="1"/>
  <c r="S1655" i="12" s="1"/>
  <c r="N1656" i="12"/>
  <c r="O1656" i="12" s="1"/>
  <c r="S1656" i="12" s="1"/>
  <c r="N1657" i="12"/>
  <c r="O1657" i="12" s="1"/>
  <c r="S1657" i="12" s="1"/>
  <c r="N1658" i="12"/>
  <c r="O1658" i="12" s="1"/>
  <c r="S1658" i="12" s="1"/>
  <c r="N1659" i="12"/>
  <c r="O1659" i="12" s="1"/>
  <c r="S1659" i="12" s="1"/>
  <c r="N1661" i="12"/>
  <c r="O1661" i="12" s="1"/>
  <c r="S1661" i="12" s="1"/>
  <c r="N1662" i="12"/>
  <c r="O1662" i="12" s="1"/>
  <c r="S1662" i="12" s="1"/>
  <c r="N1663" i="12"/>
  <c r="O1663" i="12" s="1"/>
  <c r="S1663" i="12" s="1"/>
  <c r="N1664" i="12"/>
  <c r="O1664" i="12" s="1"/>
  <c r="S1664" i="12" s="1"/>
  <c r="N1665" i="12"/>
  <c r="O1665" i="12" s="1"/>
  <c r="S1665" i="12" s="1"/>
  <c r="N1666" i="12"/>
  <c r="O1666" i="12" s="1"/>
  <c r="S1666" i="12" s="1"/>
  <c r="N1667" i="12"/>
  <c r="O1667" i="12" s="1"/>
  <c r="S1667" i="12" s="1"/>
  <c r="N1668" i="12"/>
  <c r="O1668" i="12" s="1"/>
  <c r="S1668" i="12" s="1"/>
  <c r="N1669" i="12"/>
  <c r="O1669" i="12" s="1"/>
  <c r="S1669" i="12" s="1"/>
  <c r="N1670" i="12"/>
  <c r="O1670" i="12" s="1"/>
  <c r="S1670" i="12" s="1"/>
  <c r="N1671" i="12"/>
  <c r="O1671" i="12" s="1"/>
  <c r="S1671" i="12" s="1"/>
  <c r="N13" i="12"/>
  <c r="O13" i="12" s="1"/>
  <c r="S13" i="12" s="1"/>
  <c r="N15" i="12"/>
  <c r="O15" i="12" s="1"/>
  <c r="S15" i="12" s="1"/>
  <c r="N17" i="12"/>
  <c r="O17" i="12" s="1"/>
  <c r="S17" i="12" s="1"/>
  <c r="N28" i="12"/>
  <c r="O28" i="12" s="1"/>
  <c r="S28" i="12" s="1"/>
  <c r="N31" i="12"/>
  <c r="O31" i="12" s="1"/>
  <c r="S31" i="12" s="1"/>
  <c r="N35" i="12"/>
  <c r="O35" i="12" s="1"/>
  <c r="S35" i="12" s="1"/>
  <c r="N39" i="12"/>
  <c r="O39" i="12" s="1"/>
  <c r="S39" i="12" s="1"/>
  <c r="N54" i="12"/>
  <c r="O54" i="12" s="1"/>
  <c r="S54" i="12" s="1"/>
  <c r="N58" i="12"/>
  <c r="O58" i="12" s="1"/>
  <c r="S58" i="12" s="1"/>
  <c r="N95" i="12"/>
  <c r="O95" i="12" s="1"/>
  <c r="S95" i="12" s="1"/>
  <c r="N98" i="12"/>
  <c r="O98" i="12" s="1"/>
  <c r="S98" i="12" s="1"/>
  <c r="N101" i="12"/>
  <c r="O101" i="12" s="1"/>
  <c r="S101" i="12" s="1"/>
  <c r="N105" i="12"/>
  <c r="O105" i="12" s="1"/>
  <c r="S105" i="12" s="1"/>
  <c r="N109" i="12"/>
  <c r="O109" i="12" s="1"/>
  <c r="S109" i="12" s="1"/>
  <c r="N113" i="12"/>
  <c r="O113" i="12" s="1"/>
  <c r="S113" i="12" s="1"/>
  <c r="N117" i="12"/>
  <c r="O117" i="12" s="1"/>
  <c r="S117" i="12" s="1"/>
  <c r="N120" i="12"/>
  <c r="O120" i="12" s="1"/>
  <c r="S120" i="12" s="1"/>
  <c r="N126" i="12"/>
  <c r="O126" i="12" s="1"/>
  <c r="S126" i="12" s="1"/>
  <c r="N129" i="12"/>
  <c r="O129" i="12" s="1"/>
  <c r="S129" i="12" s="1"/>
  <c r="N134" i="12"/>
  <c r="O134" i="12" s="1"/>
  <c r="S134" i="12" s="1"/>
  <c r="N136" i="12"/>
  <c r="O136" i="12" s="1"/>
  <c r="S136" i="12" s="1"/>
  <c r="N138" i="12"/>
  <c r="O138" i="12" s="1"/>
  <c r="S138" i="12" s="1"/>
  <c r="N140" i="12"/>
  <c r="O140" i="12" s="1"/>
  <c r="S140" i="12" s="1"/>
  <c r="N142" i="12"/>
  <c r="O142" i="12" s="1"/>
  <c r="S142" i="12" s="1"/>
  <c r="N144" i="12"/>
  <c r="O144" i="12" s="1"/>
  <c r="S144" i="12" s="1"/>
  <c r="N148" i="12"/>
  <c r="O148" i="12" s="1"/>
  <c r="S148" i="12" s="1"/>
  <c r="N150" i="12"/>
  <c r="O150" i="12" s="1"/>
  <c r="S150" i="12" s="1"/>
  <c r="N154" i="12"/>
  <c r="O154" i="12" s="1"/>
  <c r="S154" i="12" s="1"/>
  <c r="N156" i="12"/>
  <c r="O156" i="12" s="1"/>
  <c r="S156" i="12" s="1"/>
  <c r="N158" i="12"/>
  <c r="O158" i="12" s="1"/>
  <c r="S158" i="12" s="1"/>
  <c r="N160" i="12"/>
  <c r="O160" i="12" s="1"/>
  <c r="S160" i="12" s="1"/>
  <c r="N162" i="12"/>
  <c r="O162" i="12" s="1"/>
  <c r="S162" i="12" s="1"/>
  <c r="N164" i="12"/>
  <c r="O164" i="12" s="1"/>
  <c r="S164" i="12" s="1"/>
  <c r="N166" i="12"/>
  <c r="O166" i="12" s="1"/>
  <c r="S166" i="12" s="1"/>
  <c r="N168" i="12"/>
  <c r="O168" i="12" s="1"/>
  <c r="S168" i="12" s="1"/>
  <c r="N177" i="12"/>
  <c r="O177" i="12" s="1"/>
  <c r="S177" i="12" s="1"/>
  <c r="N186" i="12"/>
  <c r="O186" i="12" s="1"/>
  <c r="S186" i="12" s="1"/>
  <c r="N190" i="12"/>
  <c r="O190" i="12" s="1"/>
  <c r="S190" i="12" s="1"/>
  <c r="N192" i="12"/>
  <c r="O192" i="12" s="1"/>
  <c r="S192" i="12" s="1"/>
  <c r="N194" i="12"/>
  <c r="O194" i="12" s="1"/>
  <c r="S194" i="12" s="1"/>
  <c r="N198" i="12"/>
  <c r="O198" i="12" s="1"/>
  <c r="S198" i="12" s="1"/>
  <c r="N200" i="12"/>
  <c r="O200" i="12" s="1"/>
  <c r="S200" i="12" s="1"/>
  <c r="N202" i="12"/>
  <c r="O202" i="12" s="1"/>
  <c r="S202" i="12" s="1"/>
  <c r="N206" i="12"/>
  <c r="O206" i="12" s="1"/>
  <c r="S206" i="12" s="1"/>
  <c r="N208" i="12"/>
  <c r="O208" i="12" s="1"/>
  <c r="S208" i="12" s="1"/>
  <c r="N210" i="12"/>
  <c r="O210" i="12" s="1"/>
  <c r="S210" i="12" s="1"/>
  <c r="N212" i="12"/>
  <c r="O212" i="12" s="1"/>
  <c r="S212" i="12" s="1"/>
  <c r="N214" i="12"/>
  <c r="O214" i="12" s="1"/>
  <c r="S214" i="12" s="1"/>
  <c r="N216" i="12"/>
  <c r="O216" i="12" s="1"/>
  <c r="S216" i="12" s="1"/>
  <c r="N218" i="12"/>
  <c r="O218" i="12" s="1"/>
  <c r="S218" i="12" s="1"/>
  <c r="N220" i="12"/>
  <c r="O220" i="12" s="1"/>
  <c r="S220" i="12" s="1"/>
  <c r="N223" i="12"/>
  <c r="O223" i="12" s="1"/>
  <c r="S223" i="12" s="1"/>
  <c r="N225" i="12"/>
  <c r="O225" i="12" s="1"/>
  <c r="S225" i="12" s="1"/>
  <c r="N227" i="12"/>
  <c r="O227" i="12" s="1"/>
  <c r="S227" i="12" s="1"/>
  <c r="N229" i="12"/>
  <c r="O229" i="12" s="1"/>
  <c r="S229" i="12" s="1"/>
  <c r="N234" i="12"/>
  <c r="O234" i="12" s="1"/>
  <c r="S234" i="12" s="1"/>
  <c r="N239" i="12"/>
  <c r="O239" i="12" s="1"/>
  <c r="S239" i="12" s="1"/>
  <c r="N248" i="12"/>
  <c r="O248" i="12" s="1"/>
  <c r="S248" i="12" s="1"/>
  <c r="N257" i="12"/>
  <c r="O257" i="12" s="1"/>
  <c r="S257" i="12" s="1"/>
  <c r="N262" i="12"/>
  <c r="O262" i="12" s="1"/>
  <c r="S262" i="12" s="1"/>
  <c r="N267" i="12"/>
  <c r="O267" i="12" s="1"/>
  <c r="S267" i="12" s="1"/>
  <c r="N272" i="12"/>
  <c r="O272" i="12" s="1"/>
  <c r="S272" i="12" s="1"/>
  <c r="N281" i="12"/>
  <c r="O281" i="12" s="1"/>
  <c r="S281" i="12" s="1"/>
  <c r="N290" i="12"/>
  <c r="O290" i="12" s="1"/>
  <c r="S290" i="12" s="1"/>
  <c r="N299" i="12"/>
  <c r="O299" i="12" s="1"/>
  <c r="S299" i="12" s="1"/>
  <c r="N308" i="12"/>
  <c r="O308" i="12" s="1"/>
  <c r="S308" i="12" s="1"/>
  <c r="N317" i="12"/>
  <c r="O317" i="12" s="1"/>
  <c r="S317" i="12" s="1"/>
  <c r="N334" i="12"/>
  <c r="O334" i="12" s="1"/>
  <c r="S334" i="12" s="1"/>
  <c r="N347" i="12"/>
  <c r="O347" i="12" s="1"/>
  <c r="S347" i="12" s="1"/>
  <c r="N360" i="12"/>
  <c r="O360" i="12" s="1"/>
  <c r="S360" i="12" s="1"/>
  <c r="N369" i="12"/>
  <c r="O369" i="12" s="1"/>
  <c r="S369" i="12" s="1"/>
  <c r="N382" i="12"/>
  <c r="O382" i="12" s="1"/>
  <c r="S382" i="12" s="1"/>
  <c r="N395" i="12"/>
  <c r="O395" i="12" s="1"/>
  <c r="S395" i="12" s="1"/>
  <c r="N416" i="12"/>
  <c r="O416" i="12" s="1"/>
  <c r="S416" i="12" s="1"/>
  <c r="N429" i="12"/>
  <c r="O429" i="12" s="1"/>
  <c r="S429" i="12" s="1"/>
  <c r="N454" i="12"/>
  <c r="O454" i="12" s="1"/>
  <c r="S454" i="12" s="1"/>
  <c r="N471" i="12"/>
  <c r="O471" i="12" s="1"/>
  <c r="S471" i="12" s="1"/>
  <c r="N484" i="12"/>
  <c r="O484" i="12" s="1"/>
  <c r="S484" i="12" s="1"/>
  <c r="N501" i="12"/>
  <c r="O501" i="12" s="1"/>
  <c r="S501" i="12" s="1"/>
  <c r="N506" i="12"/>
  <c r="O506" i="12" s="1"/>
  <c r="S506" i="12" s="1"/>
  <c r="N513" i="12"/>
  <c r="O513" i="12" s="1"/>
  <c r="S513" i="12" s="1"/>
  <c r="N514" i="12"/>
  <c r="O514" i="12" s="1"/>
  <c r="S514" i="12" s="1"/>
  <c r="N531" i="12"/>
  <c r="O531" i="12" s="1"/>
  <c r="S531" i="12" s="1"/>
  <c r="N544" i="12"/>
  <c r="O544" i="12" s="1"/>
  <c r="S544" i="12" s="1"/>
  <c r="N550" i="12"/>
  <c r="O550" i="12" s="1"/>
  <c r="S550" i="12" s="1"/>
  <c r="N556" i="12"/>
  <c r="O556" i="12" s="1"/>
  <c r="S556" i="12" s="1"/>
  <c r="N558" i="12"/>
  <c r="O558" i="12" s="1"/>
  <c r="S558" i="12" s="1"/>
  <c r="N560" i="12"/>
  <c r="O560" i="12" s="1"/>
  <c r="S560" i="12" s="1"/>
  <c r="N564" i="12"/>
  <c r="O564" i="12" s="1"/>
  <c r="S564" i="12" s="1"/>
  <c r="N566" i="12"/>
  <c r="O566" i="12" s="1"/>
  <c r="S566" i="12" s="1"/>
  <c r="N570" i="12"/>
  <c r="O570" i="12" s="1"/>
  <c r="S570" i="12" s="1"/>
  <c r="N591" i="12"/>
  <c r="O591" i="12" s="1"/>
  <c r="S591" i="12" s="1"/>
  <c r="N600" i="12"/>
  <c r="O600" i="12" s="1"/>
  <c r="S600" i="12" s="1"/>
  <c r="N625" i="12"/>
  <c r="O625" i="12" s="1"/>
  <c r="S625" i="12" s="1"/>
  <c r="N646" i="12"/>
  <c r="O646" i="12" s="1"/>
  <c r="S646" i="12" s="1"/>
  <c r="N655" i="12"/>
  <c r="O655" i="12" s="1"/>
  <c r="S655" i="12" s="1"/>
  <c r="N673" i="12"/>
  <c r="O673" i="12" s="1"/>
  <c r="S673" i="12" s="1"/>
  <c r="N680" i="12"/>
  <c r="O680" i="12" s="1"/>
  <c r="S680" i="12" s="1"/>
  <c r="N683" i="12"/>
  <c r="O683" i="12" s="1"/>
  <c r="S683" i="12" s="1"/>
  <c r="N688" i="12"/>
  <c r="O688" i="12" s="1"/>
  <c r="S688" i="12" s="1"/>
  <c r="N695" i="12"/>
  <c r="O695" i="12" s="1"/>
  <c r="S695" i="12" s="1"/>
  <c r="N696" i="12"/>
  <c r="O696" i="12" s="1"/>
  <c r="S696" i="12" s="1"/>
  <c r="N701" i="12"/>
  <c r="O701" i="12" s="1"/>
  <c r="S701" i="12" s="1"/>
  <c r="N703" i="12"/>
  <c r="O703" i="12" s="1"/>
  <c r="S703" i="12" s="1"/>
  <c r="N705" i="12"/>
  <c r="O705" i="12" s="1"/>
  <c r="S705" i="12" s="1"/>
  <c r="N714" i="12"/>
  <c r="O714" i="12" s="1"/>
  <c r="S714" i="12" s="1"/>
  <c r="N719" i="12"/>
  <c r="O719" i="12" s="1"/>
  <c r="S719" i="12" s="1"/>
  <c r="N728" i="12"/>
  <c r="O728" i="12" s="1"/>
  <c r="S728" i="12" s="1"/>
  <c r="N737" i="12"/>
  <c r="O737" i="12" s="1"/>
  <c r="S737" i="12" s="1"/>
  <c r="N738" i="12"/>
  <c r="O738" i="12" s="1"/>
  <c r="S738" i="12" s="1"/>
  <c r="N739" i="12"/>
  <c r="O739" i="12" s="1"/>
  <c r="S739" i="12" s="1"/>
  <c r="N748" i="12"/>
  <c r="O748" i="12" s="1"/>
  <c r="S748" i="12" s="1"/>
  <c r="N753" i="12"/>
  <c r="O753" i="12" s="1"/>
  <c r="S753" i="12" s="1"/>
  <c r="N758" i="12"/>
  <c r="O758" i="12" s="1"/>
  <c r="S758" i="12" s="1"/>
  <c r="N767" i="12"/>
  <c r="O767" i="12" s="1"/>
  <c r="S767" i="12" s="1"/>
  <c r="N776" i="12"/>
  <c r="O776" i="12" s="1"/>
  <c r="S776" i="12" s="1"/>
  <c r="N778" i="12"/>
  <c r="O778" i="12" s="1"/>
  <c r="S778" i="12" s="1"/>
  <c r="N780" i="12"/>
  <c r="O780" i="12" s="1"/>
  <c r="S780" i="12" s="1"/>
  <c r="N785" i="12"/>
  <c r="O785" i="12" s="1"/>
  <c r="S785" i="12" s="1"/>
  <c r="N789" i="12"/>
  <c r="O789" i="12" s="1"/>
  <c r="S789" i="12" s="1"/>
  <c r="N793" i="12"/>
  <c r="O793" i="12" s="1"/>
  <c r="S793" i="12" s="1"/>
  <c r="N797" i="12"/>
  <c r="O797" i="12" s="1"/>
  <c r="S797" i="12" s="1"/>
  <c r="N801" i="12"/>
  <c r="O801" i="12" s="1"/>
  <c r="S801" i="12" s="1"/>
  <c r="N805" i="12"/>
  <c r="O805" i="12" s="1"/>
  <c r="S805" i="12" s="1"/>
  <c r="N809" i="12"/>
  <c r="O809" i="12" s="1"/>
  <c r="S809" i="12" s="1"/>
  <c r="N813" i="12"/>
  <c r="O813" i="12" s="1"/>
  <c r="S813" i="12" s="1"/>
  <c r="N822" i="12"/>
  <c r="O822" i="12" s="1"/>
  <c r="S822" i="12" s="1"/>
  <c r="N831" i="12"/>
  <c r="O831" i="12" s="1"/>
  <c r="S831" i="12" s="1"/>
  <c r="N840" i="12"/>
  <c r="O840" i="12" s="1"/>
  <c r="S840" i="12" s="1"/>
  <c r="N849" i="12"/>
  <c r="O849" i="12" s="1"/>
  <c r="S849" i="12" s="1"/>
  <c r="N862" i="12"/>
  <c r="O862" i="12" s="1"/>
  <c r="S862" i="12" s="1"/>
  <c r="N875" i="12"/>
  <c r="O875" i="12" s="1"/>
  <c r="S875" i="12" s="1"/>
  <c r="N880" i="12"/>
  <c r="O880" i="12" s="1"/>
  <c r="S880" i="12" s="1"/>
  <c r="N885" i="12"/>
  <c r="O885" i="12" s="1"/>
  <c r="S885" i="12" s="1"/>
  <c r="N890" i="12"/>
  <c r="O890" i="12" s="1"/>
  <c r="S890" i="12" s="1"/>
  <c r="N895" i="12"/>
  <c r="O895" i="12" s="1"/>
  <c r="S895" i="12" s="1"/>
  <c r="N904" i="12"/>
  <c r="O904" i="12" s="1"/>
  <c r="S904" i="12" s="1"/>
  <c r="N913" i="12"/>
  <c r="O913" i="12" s="1"/>
  <c r="S913" i="12" s="1"/>
  <c r="N926" i="12"/>
  <c r="O926" i="12" s="1"/>
  <c r="S926" i="12" s="1"/>
  <c r="N939" i="12"/>
  <c r="O939" i="12" s="1"/>
  <c r="S939" i="12" s="1"/>
  <c r="N944" i="12"/>
  <c r="O944" i="12" s="1"/>
  <c r="S944" i="12" s="1"/>
  <c r="N949" i="12"/>
  <c r="O949" i="12" s="1"/>
  <c r="S949" i="12" s="1"/>
  <c r="N954" i="12"/>
  <c r="O954" i="12" s="1"/>
  <c r="S954" i="12" s="1"/>
  <c r="N955" i="12"/>
  <c r="O955" i="12" s="1"/>
  <c r="S955" i="12" s="1"/>
  <c r="N956" i="12"/>
  <c r="O956" i="12" s="1"/>
  <c r="S956" i="12" s="1"/>
  <c r="N957" i="12"/>
  <c r="O957" i="12" s="1"/>
  <c r="S957" i="12" s="1"/>
  <c r="N958" i="12"/>
  <c r="O958" i="12" s="1"/>
  <c r="S958" i="12" s="1"/>
  <c r="N959" i="12"/>
  <c r="O959" i="12" s="1"/>
  <c r="S959" i="12" s="1"/>
  <c r="N960" i="12"/>
  <c r="O960" i="12" s="1"/>
  <c r="S960" i="12" s="1"/>
  <c r="N961" i="12"/>
  <c r="O961" i="12" s="1"/>
  <c r="S961" i="12" s="1"/>
  <c r="N962" i="12"/>
  <c r="O962" i="12" s="1"/>
  <c r="S962" i="12" s="1"/>
  <c r="N963" i="12"/>
  <c r="O963" i="12" s="1"/>
  <c r="S963" i="12" s="1"/>
  <c r="N972" i="12"/>
  <c r="O972" i="12" s="1"/>
  <c r="S972" i="12" s="1"/>
  <c r="N977" i="12"/>
  <c r="O977" i="12" s="1"/>
  <c r="S977" i="12" s="1"/>
  <c r="N978" i="12"/>
  <c r="O978" i="12" s="1"/>
  <c r="S978" i="12" s="1"/>
  <c r="N979" i="12"/>
  <c r="O979" i="12" s="1"/>
  <c r="S979" i="12" s="1"/>
  <c r="N980" i="12"/>
  <c r="O980" i="12" s="1"/>
  <c r="S980" i="12" s="1"/>
  <c r="N981" i="12"/>
  <c r="O981" i="12" s="1"/>
  <c r="S981" i="12" s="1"/>
  <c r="N1006" i="12"/>
  <c r="O1006" i="12" s="1"/>
  <c r="S1006" i="12" s="1"/>
  <c r="N1023" i="12"/>
  <c r="O1023" i="12" s="1"/>
  <c r="S1023" i="12" s="1"/>
  <c r="N1030" i="12"/>
  <c r="O1030" i="12" s="1"/>
  <c r="S1030" i="12" s="1"/>
  <c r="N1032" i="12"/>
  <c r="O1032" i="12" s="1"/>
  <c r="S1032" i="12" s="1"/>
  <c r="N1034" i="12"/>
  <c r="O1034" i="12" s="1"/>
  <c r="S1034" i="12" s="1"/>
  <c r="N1038" i="12"/>
  <c r="O1038" i="12" s="1"/>
  <c r="S1038" i="12" s="1"/>
  <c r="N1040" i="12"/>
  <c r="O1040" i="12" s="1"/>
  <c r="S1040" i="12" s="1"/>
  <c r="N1044" i="12"/>
  <c r="O1044" i="12" s="1"/>
  <c r="S1044" i="12" s="1"/>
  <c r="N1046" i="12"/>
  <c r="O1046" i="12" s="1"/>
  <c r="S1046" i="12" s="1"/>
  <c r="N1048" i="12"/>
  <c r="O1048" i="12" s="1"/>
  <c r="S1048" i="12" s="1"/>
  <c r="N1065" i="12"/>
  <c r="O1065" i="12" s="1"/>
  <c r="S1065" i="12" s="1"/>
  <c r="N1078" i="12"/>
  <c r="O1078" i="12" s="1"/>
  <c r="S1078" i="12" s="1"/>
  <c r="N1091" i="12"/>
  <c r="O1091" i="12" s="1"/>
  <c r="S1091" i="12" s="1"/>
  <c r="N1109" i="12"/>
  <c r="O1109" i="12" s="1"/>
  <c r="S1109" i="12" s="1"/>
  <c r="N1126" i="12"/>
  <c r="O1126" i="12" s="1"/>
  <c r="S1126" i="12" s="1"/>
  <c r="N1144" i="12"/>
  <c r="O1144" i="12" s="1"/>
  <c r="S1144" i="12" s="1"/>
  <c r="N1161" i="12"/>
  <c r="O1161" i="12" s="1"/>
  <c r="S1161" i="12" s="1"/>
  <c r="N1186" i="12"/>
  <c r="O1186" i="12" s="1"/>
  <c r="S1186" i="12" s="1"/>
  <c r="N1207" i="12"/>
  <c r="O1207" i="12" s="1"/>
  <c r="S1207" i="12" s="1"/>
  <c r="N1228" i="12"/>
  <c r="O1228" i="12" s="1"/>
  <c r="S1228" i="12" s="1"/>
  <c r="N1237" i="12"/>
  <c r="O1237" i="12" s="1"/>
  <c r="S1237" i="12" s="1"/>
  <c r="N1258" i="12"/>
  <c r="O1258" i="12" s="1"/>
  <c r="S1258" i="12" s="1"/>
  <c r="N1271" i="12"/>
  <c r="O1271" i="12" s="1"/>
  <c r="S1271" i="12" s="1"/>
  <c r="N1276" i="12"/>
  <c r="O1276" i="12" s="1"/>
  <c r="S1276" i="12" s="1"/>
  <c r="N1281" i="12"/>
  <c r="O1281" i="12" s="1"/>
  <c r="S1281" i="12" s="1"/>
  <c r="N1302" i="12"/>
  <c r="O1302" i="12" s="1"/>
  <c r="S1302" i="12" s="1"/>
  <c r="N1311" i="12"/>
  <c r="O1311" i="12" s="1"/>
  <c r="S1311" i="12" s="1"/>
  <c r="N1336" i="12"/>
  <c r="O1336" i="12" s="1"/>
  <c r="S1336" i="12" s="1"/>
  <c r="N1353" i="12"/>
  <c r="O1353" i="12" s="1"/>
  <c r="S1353" i="12" s="1"/>
  <c r="N1362" i="12"/>
  <c r="O1362" i="12" s="1"/>
  <c r="S1362" i="12" s="1"/>
  <c r="N1380" i="12"/>
  <c r="O1380" i="12" s="1"/>
  <c r="S1380" i="12" s="1"/>
  <c r="N1393" i="12"/>
  <c r="O1393" i="12" s="1"/>
  <c r="S1393" i="12" s="1"/>
  <c r="N1406" i="12"/>
  <c r="O1406" i="12" s="1"/>
  <c r="S1406" i="12" s="1"/>
  <c r="N1419" i="12"/>
  <c r="O1419" i="12" s="1"/>
  <c r="S1419" i="12" s="1"/>
  <c r="N1426" i="12"/>
  <c r="O1426" i="12" s="1"/>
  <c r="S1426" i="12" s="1"/>
  <c r="N1431" i="12"/>
  <c r="O1431" i="12" s="1"/>
  <c r="S1431" i="12" s="1"/>
  <c r="N1444" i="12"/>
  <c r="O1444" i="12" s="1"/>
  <c r="S1444" i="12" s="1"/>
  <c r="N1453" i="12"/>
  <c r="O1453" i="12" s="1"/>
  <c r="S1453" i="12" s="1"/>
  <c r="N1458" i="12"/>
  <c r="O1458" i="12" s="1"/>
  <c r="S1458" i="12" s="1"/>
  <c r="N1463" i="12"/>
  <c r="O1463" i="12" s="1"/>
  <c r="S1463" i="12" s="1"/>
  <c r="N1466" i="12"/>
  <c r="O1466" i="12" s="1"/>
  <c r="S1466" i="12" s="1"/>
  <c r="N1475" i="12"/>
  <c r="O1475" i="12" s="1"/>
  <c r="S1475" i="12" s="1"/>
  <c r="N1484" i="12"/>
  <c r="O1484" i="12" s="1"/>
  <c r="S1484" i="12" s="1"/>
  <c r="N1489" i="12"/>
  <c r="O1489" i="12" s="1"/>
  <c r="S1489" i="12" s="1"/>
  <c r="N1498" i="12"/>
  <c r="O1498" i="12" s="1"/>
  <c r="S1498" i="12" s="1"/>
  <c r="N1503" i="12"/>
  <c r="O1503" i="12" s="1"/>
  <c r="S1503" i="12" s="1"/>
  <c r="N1508" i="12"/>
  <c r="O1508" i="12" s="1"/>
  <c r="S1508" i="12" s="1"/>
  <c r="N1517" i="12"/>
  <c r="O1517" i="12" s="1"/>
  <c r="S1517" i="12" s="1"/>
  <c r="N1526" i="12"/>
  <c r="O1526" i="12" s="1"/>
  <c r="S1526" i="12" s="1"/>
  <c r="N1531" i="12"/>
  <c r="O1531" i="12" s="1"/>
  <c r="S1531" i="12" s="1"/>
  <c r="N1536" i="12"/>
  <c r="O1536" i="12" s="1"/>
  <c r="S1536" i="12" s="1"/>
  <c r="N1545" i="12"/>
  <c r="O1545" i="12" s="1"/>
  <c r="S1545" i="12" s="1"/>
  <c r="N1550" i="12"/>
  <c r="O1550" i="12" s="1"/>
  <c r="S1550" i="12" s="1"/>
  <c r="N1555" i="12"/>
  <c r="O1555" i="12" s="1"/>
  <c r="S1555" i="12" s="1"/>
  <c r="N1561" i="12"/>
  <c r="O1561" i="12" s="1"/>
  <c r="S1561" i="12" s="1"/>
  <c r="N1568" i="12"/>
  <c r="O1568" i="12" s="1"/>
  <c r="S1568" i="12" s="1"/>
  <c r="N1572" i="12"/>
  <c r="O1572" i="12" s="1"/>
  <c r="S1572" i="12" s="1"/>
  <c r="N1575" i="12"/>
  <c r="O1575" i="12" s="1"/>
  <c r="S1575" i="12" s="1"/>
  <c r="N1580" i="12"/>
  <c r="O1580" i="12" s="1"/>
  <c r="S1580" i="12" s="1"/>
  <c r="N1585" i="12"/>
  <c r="O1585" i="12" s="1"/>
  <c r="S1585" i="12" s="1"/>
  <c r="N1590" i="12"/>
  <c r="O1590" i="12" s="1"/>
  <c r="S1590" i="12" s="1"/>
  <c r="N1594" i="12"/>
  <c r="O1594" i="12" s="1"/>
  <c r="S1594" i="12" s="1"/>
  <c r="N1600" i="12"/>
  <c r="O1600" i="12" s="1"/>
  <c r="S1600" i="12" s="1"/>
  <c r="N1606" i="12"/>
  <c r="O1606" i="12" s="1"/>
  <c r="S1606" i="12" s="1"/>
  <c r="N1612" i="12"/>
  <c r="O1612" i="12" s="1"/>
  <c r="S1612" i="12" s="1"/>
  <c r="N1618" i="12"/>
  <c r="O1618" i="12" s="1"/>
  <c r="S1618" i="12" s="1"/>
  <c r="N1621" i="12"/>
  <c r="O1621" i="12" s="1"/>
  <c r="S1621" i="12" s="1"/>
  <c r="N1624" i="12"/>
  <c r="O1624" i="12" s="1"/>
  <c r="S1624" i="12" s="1"/>
  <c r="N1660" i="12"/>
  <c r="O1660" i="12" s="1"/>
  <c r="S1660" i="12" s="1"/>
  <c r="O515" i="1"/>
  <c r="O670" i="1"/>
  <c r="F2" i="14"/>
  <c r="F3" i="14"/>
  <c r="C4" i="8"/>
  <c r="P8" i="1"/>
  <c r="O736" i="1"/>
  <c r="O737" i="1"/>
  <c r="O733" i="1"/>
  <c r="O732" i="1"/>
  <c r="O525" i="1"/>
  <c r="O523" i="1"/>
  <c r="O524" i="1"/>
  <c r="O621" i="1"/>
  <c r="O620" i="1"/>
  <c r="O622" i="1"/>
  <c r="O619" i="1"/>
  <c r="O719" i="1"/>
  <c r="O720" i="1"/>
  <c r="O721" i="1"/>
  <c r="O722" i="1"/>
  <c r="O535" i="1"/>
  <c r="O738" i="1"/>
  <c r="O603" i="1"/>
  <c r="O604" i="1"/>
  <c r="O605" i="1"/>
  <c r="O606" i="1"/>
  <c r="O616" i="1"/>
  <c r="O544" i="1"/>
  <c r="O688" i="1"/>
  <c r="O687" i="1"/>
  <c r="O614" i="1"/>
  <c r="O612" i="1"/>
  <c r="O610" i="1"/>
  <c r="O608" i="1"/>
  <c r="O611" i="1"/>
  <c r="O613" i="1"/>
  <c r="O607" i="1"/>
  <c r="O609" i="1"/>
  <c r="O726" i="1"/>
  <c r="O723" i="1"/>
  <c r="O724" i="1"/>
  <c r="O725" i="1"/>
  <c r="O602" i="1"/>
  <c r="O596" i="1"/>
  <c r="O598" i="1"/>
  <c r="O600" i="1"/>
  <c r="O599" i="1"/>
  <c r="O601" i="1"/>
  <c r="O735" i="1"/>
  <c r="O734" i="1"/>
  <c r="O730" i="1"/>
  <c r="O731" i="1"/>
  <c r="O597" i="1"/>
  <c r="O595" i="1"/>
  <c r="O266" i="1"/>
  <c r="O275" i="1"/>
  <c r="O276" i="1"/>
  <c r="O265" i="1"/>
  <c r="O316" i="1"/>
  <c r="O727" i="1"/>
  <c r="O319" i="1"/>
  <c r="O320" i="1"/>
  <c r="O347" i="1"/>
  <c r="O337" i="1"/>
  <c r="O338" i="1"/>
  <c r="O341" i="1"/>
  <c r="O323" i="1"/>
  <c r="O865" i="1"/>
  <c r="O592" i="1"/>
  <c r="O593" i="1"/>
  <c r="O835" i="1"/>
  <c r="O822" i="1"/>
  <c r="O836" i="1"/>
  <c r="O837" i="1"/>
  <c r="O825" i="1"/>
  <c r="O833" i="1"/>
  <c r="O834" i="1"/>
  <c r="O815" i="1"/>
  <c r="O885" i="1"/>
  <c r="O882" i="1"/>
  <c r="O883" i="1"/>
  <c r="O728" i="1"/>
  <c r="O308" i="1"/>
  <c r="O309" i="1"/>
  <c r="O310" i="1"/>
  <c r="O806" i="1"/>
  <c r="O808" i="1"/>
  <c r="O809" i="1"/>
  <c r="O807" i="1"/>
  <c r="O886" i="1"/>
  <c r="O889" i="1"/>
  <c r="O506" i="1"/>
  <c r="O504" i="1"/>
  <c r="O295" i="1"/>
  <c r="O590" i="1"/>
  <c r="O847" i="1"/>
  <c r="O850" i="1"/>
  <c r="O855" i="1"/>
  <c r="O849" i="1"/>
  <c r="O854" i="1"/>
  <c r="O499" i="1"/>
  <c r="O501" i="1"/>
  <c r="O500" i="1"/>
  <c r="O334" i="1"/>
  <c r="O335" i="1"/>
  <c r="O618" i="1"/>
  <c r="O346" i="1"/>
  <c r="O858" i="1"/>
  <c r="O859" i="1"/>
  <c r="O860" i="1"/>
  <c r="O333" i="1"/>
  <c r="O591" i="1"/>
  <c r="O588" i="1"/>
  <c r="O589" i="1"/>
  <c r="O517" i="1"/>
  <c r="O293" i="1"/>
  <c r="O678" i="1"/>
  <c r="O594" i="1"/>
  <c r="O888" i="1"/>
  <c r="O332" i="1"/>
  <c r="O330" i="1"/>
  <c r="O331" i="1"/>
  <c r="O329" i="1"/>
  <c r="O336" i="1"/>
  <c r="O615" i="1"/>
  <c r="O617" i="1"/>
  <c r="O713" i="1"/>
  <c r="O714" i="1"/>
  <c r="O581" i="1"/>
  <c r="O318" i="1"/>
  <c r="O522" i="1"/>
  <c r="O729" i="1"/>
  <c r="O355" i="1"/>
  <c r="O350" i="1"/>
  <c r="O342" i="1"/>
  <c r="O343" i="1"/>
  <c r="O315" i="1"/>
  <c r="O715" i="1"/>
  <c r="O832" i="1"/>
  <c r="O817" i="1"/>
  <c r="O288" i="1"/>
  <c r="O712" i="1"/>
  <c r="O711" i="1"/>
  <c r="O327" i="1"/>
  <c r="O300" i="1"/>
  <c r="O326" i="1"/>
  <c r="N4" i="12"/>
  <c r="O4" i="12" s="1"/>
  <c r="O884" i="1"/>
  <c r="O344" i="1"/>
  <c r="O267" i="1"/>
  <c r="O519" i="1"/>
  <c r="O518" i="1"/>
  <c r="O287" i="1"/>
  <c r="O526" i="1"/>
  <c r="O411" i="1"/>
  <c r="O404" i="1"/>
  <c r="O283" i="1"/>
  <c r="O314" i="1"/>
  <c r="O302" i="1"/>
  <c r="O816" i="1"/>
  <c r="O814" i="1"/>
  <c r="O831" i="1"/>
  <c r="O821" i="1"/>
  <c r="O582" i="1"/>
  <c r="O576" i="1"/>
  <c r="O575" i="1"/>
  <c r="O573" i="1"/>
  <c r="O863" i="1"/>
  <c r="O325" i="1"/>
  <c r="O717" i="1"/>
  <c r="O665" i="1"/>
  <c r="O584" i="1"/>
  <c r="O351" i="1"/>
  <c r="O577" i="1"/>
  <c r="O862" i="1"/>
  <c r="O574" i="1"/>
  <c r="O545" i="1"/>
  <c r="O546" i="1"/>
  <c r="O345" i="1"/>
  <c r="O297" i="1"/>
  <c r="O269" i="1"/>
  <c r="O340" i="1"/>
  <c r="O339" i="1"/>
  <c r="O348" i="1"/>
  <c r="O349" i="1"/>
  <c r="O313" i="1"/>
  <c r="O875" i="1"/>
  <c r="O874" i="1"/>
  <c r="O876" i="1"/>
  <c r="O536" i="1"/>
  <c r="O666" i="1"/>
  <c r="O669" i="1"/>
  <c r="O830" i="1"/>
  <c r="O572" i="1"/>
  <c r="O851" i="1"/>
  <c r="O353" i="1"/>
  <c r="O354" i="1"/>
  <c r="O322" i="1"/>
  <c r="O676" i="1"/>
  <c r="O677" i="1"/>
  <c r="M32" i="8"/>
  <c r="O264" i="1"/>
  <c r="O689" i="1"/>
  <c r="O878" i="1"/>
  <c r="O277" i="1"/>
  <c r="O579" i="1"/>
  <c r="O668" i="1"/>
  <c r="O879" i="1"/>
  <c r="O542" i="1"/>
  <c r="O539" i="1"/>
  <c r="O538" i="1"/>
  <c r="O675" i="1"/>
  <c r="O306" i="1"/>
  <c r="O856" i="1"/>
  <c r="O857" i="1"/>
  <c r="O280" i="1"/>
  <c r="O301" i="1"/>
  <c r="O294" i="1"/>
  <c r="O583" i="1"/>
  <c r="O861" i="1"/>
  <c r="O410" i="1"/>
  <c r="O881" i="1"/>
  <c r="O503" i="1"/>
  <c r="O505" i="1"/>
  <c r="O268" i="1"/>
  <c r="O270" i="1"/>
  <c r="O299" i="1"/>
  <c r="O296" i="1"/>
  <c r="O291" i="1"/>
  <c r="O543" i="1"/>
  <c r="O541" i="1"/>
  <c r="O540" i="1"/>
  <c r="O305" i="1"/>
  <c r="O852" i="1"/>
  <c r="O846" i="1"/>
  <c r="O571" i="1"/>
  <c r="O435" i="1"/>
  <c r="O578" i="1"/>
  <c r="O580" i="1"/>
  <c r="O586" i="1"/>
  <c r="O585" i="1"/>
  <c r="O406" i="1"/>
  <c r="O408" i="1"/>
  <c r="O281" i="1"/>
  <c r="O292" i="1"/>
  <c r="O312" i="1"/>
  <c r="O307" i="1"/>
  <c r="O311" i="1"/>
  <c r="O716" i="1"/>
  <c r="O303" i="1"/>
  <c r="O271" i="1"/>
  <c r="O405" i="1"/>
  <c r="O667" i="1"/>
  <c r="O823" i="1"/>
  <c r="O352" i="1"/>
  <c r="O324" i="1"/>
  <c r="O304" i="1"/>
  <c r="O284" i="1"/>
  <c r="O289" i="1"/>
  <c r="O328" i="1"/>
  <c r="O278" i="1"/>
  <c r="O446" i="1"/>
  <c r="O282" i="1"/>
  <c r="O502" i="1"/>
  <c r="O409" i="1"/>
  <c r="O407" i="1"/>
  <c r="O824" i="1"/>
  <c r="O286" i="1"/>
  <c r="O285" i="1"/>
  <c r="O279" i="1"/>
  <c r="O290" i="1"/>
  <c r="O298" i="1"/>
  <c r="O718" i="1"/>
  <c r="O321" i="1"/>
  <c r="O864" i="1"/>
  <c r="O537" i="1"/>
  <c r="O274" i="1"/>
  <c r="O272" i="1"/>
  <c r="O273" i="1"/>
  <c r="O887" i="1"/>
  <c r="O317" i="1"/>
  <c r="O521" i="1"/>
  <c r="O520" i="1"/>
  <c r="O880" i="1"/>
  <c r="O877" i="1"/>
  <c r="Q8" i="1"/>
  <c r="I25" i="8"/>
  <c r="H25" i="8"/>
  <c r="G25" i="8"/>
  <c r="F25" i="8"/>
  <c r="C34" i="8"/>
  <c r="B264" i="1"/>
  <c r="W867" i="12" l="1"/>
  <c r="W870" i="12"/>
  <c r="W873" i="12"/>
  <c r="W876" i="12"/>
  <c r="W879" i="12"/>
  <c r="W882" i="12"/>
  <c r="W885" i="12"/>
  <c r="X867" i="12"/>
  <c r="X870" i="12"/>
  <c r="X873" i="12"/>
  <c r="X876" i="12"/>
  <c r="X879" i="12"/>
  <c r="X882" i="12"/>
  <c r="X885" i="12"/>
  <c r="Y867" i="12"/>
  <c r="Y870" i="12"/>
  <c r="Y873" i="12"/>
  <c r="Y876" i="12"/>
  <c r="Y879" i="12"/>
  <c r="Y882" i="12"/>
  <c r="Y885" i="12"/>
  <c r="W868" i="12"/>
  <c r="W871" i="12"/>
  <c r="W874" i="12"/>
  <c r="W877" i="12"/>
  <c r="W880" i="12"/>
  <c r="W883" i="12"/>
  <c r="X868" i="12"/>
  <c r="X871" i="12"/>
  <c r="X874" i="12"/>
  <c r="X877" i="12"/>
  <c r="X880" i="12"/>
  <c r="X883" i="12"/>
  <c r="Y868" i="12"/>
  <c r="Y871" i="12"/>
  <c r="Y874" i="12"/>
  <c r="Y877" i="12"/>
  <c r="Y880" i="12"/>
  <c r="Y883" i="12"/>
  <c r="W869" i="12"/>
  <c r="W872" i="12"/>
  <c r="W875" i="12"/>
  <c r="W878" i="12"/>
  <c r="W881" i="12"/>
  <c r="W884" i="12"/>
  <c r="X869" i="12"/>
  <c r="X872" i="12"/>
  <c r="X875" i="12"/>
  <c r="X878" i="12"/>
  <c r="X881" i="12"/>
  <c r="X884" i="12"/>
  <c r="Y869" i="12"/>
  <c r="Y872" i="12"/>
  <c r="Y875" i="12"/>
  <c r="Y878" i="12"/>
  <c r="Y881" i="12"/>
  <c r="Y884" i="12"/>
  <c r="AD4" i="12"/>
  <c r="AC4" i="12"/>
  <c r="X4" i="12"/>
  <c r="W4" i="12"/>
  <c r="W864" i="12"/>
  <c r="X864" i="12"/>
  <c r="Y864" i="12"/>
  <c r="AE4" i="12"/>
  <c r="W865" i="12"/>
  <c r="X865" i="12"/>
  <c r="Y865" i="12"/>
  <c r="Y4" i="12"/>
  <c r="W866" i="12"/>
  <c r="X866" i="12"/>
  <c r="Y866" i="12"/>
  <c r="AC5" i="12"/>
  <c r="AC9" i="12"/>
  <c r="AC13" i="12"/>
  <c r="AC17" i="12"/>
  <c r="AC21" i="12"/>
  <c r="AC25" i="12"/>
  <c r="AC29" i="12"/>
  <c r="AC33" i="12"/>
  <c r="AC37" i="12"/>
  <c r="AC41" i="12"/>
  <c r="AC45" i="12"/>
  <c r="AC49" i="12"/>
  <c r="AC53" i="12"/>
  <c r="AC57" i="12"/>
  <c r="AC61" i="12"/>
  <c r="AC65" i="12"/>
  <c r="AC69" i="12"/>
  <c r="AC73" i="12"/>
  <c r="AC77" i="12"/>
  <c r="AC81" i="12"/>
  <c r="AC85" i="12"/>
  <c r="AC89" i="12"/>
  <c r="AC93" i="12"/>
  <c r="AC97" i="12"/>
  <c r="AC101" i="12"/>
  <c r="AC105" i="12"/>
  <c r="AC109" i="12"/>
  <c r="AC113" i="12"/>
  <c r="AC117" i="12"/>
  <c r="AC121" i="12"/>
  <c r="AC125" i="12"/>
  <c r="AC129" i="12"/>
  <c r="AC133" i="12"/>
  <c r="AC137" i="12"/>
  <c r="AC141" i="12"/>
  <c r="AC145" i="12"/>
  <c r="AC149" i="12"/>
  <c r="AC153" i="12"/>
  <c r="AC157" i="12"/>
  <c r="AC161" i="12"/>
  <c r="AC165" i="12"/>
  <c r="AC169" i="12"/>
  <c r="AC173" i="12"/>
  <c r="AC177" i="12"/>
  <c r="AC181" i="12"/>
  <c r="AC185" i="12"/>
  <c r="AC189" i="12"/>
  <c r="AC193" i="12"/>
  <c r="AC197" i="12"/>
  <c r="AC201" i="12"/>
  <c r="AC205" i="12"/>
  <c r="AC209" i="12"/>
  <c r="AC213" i="12"/>
  <c r="AC217" i="12"/>
  <c r="AC221" i="12"/>
  <c r="AC225" i="12"/>
  <c r="AC229" i="12"/>
  <c r="AC233" i="12"/>
  <c r="AC237" i="12"/>
  <c r="AC241" i="12"/>
  <c r="AC245" i="12"/>
  <c r="AC249" i="12"/>
  <c r="AC253" i="12"/>
  <c r="AC257" i="12"/>
  <c r="AC261" i="12"/>
  <c r="AC265" i="12"/>
  <c r="AC269" i="12"/>
  <c r="AC273" i="12"/>
  <c r="AC277" i="12"/>
  <c r="AC281" i="12"/>
  <c r="AC285" i="12"/>
  <c r="AC289" i="12"/>
  <c r="AC293" i="12"/>
  <c r="AC297" i="12"/>
  <c r="AC301" i="12"/>
  <c r="AC305" i="12"/>
  <c r="AC309" i="12"/>
  <c r="AC313" i="12"/>
  <c r="AC317" i="12"/>
  <c r="AC321" i="12"/>
  <c r="AC325" i="12"/>
  <c r="AD5" i="12"/>
  <c r="AD9" i="12"/>
  <c r="AD13" i="12"/>
  <c r="AD17" i="12"/>
  <c r="AD21" i="12"/>
  <c r="AD25" i="12"/>
  <c r="AD29" i="12"/>
  <c r="AD33" i="12"/>
  <c r="AD37" i="12"/>
  <c r="AD41" i="12"/>
  <c r="AD45" i="12"/>
  <c r="AD49" i="12"/>
  <c r="AD53" i="12"/>
  <c r="AD57" i="12"/>
  <c r="AD61" i="12"/>
  <c r="AD65" i="12"/>
  <c r="AD69" i="12"/>
  <c r="AD73" i="12"/>
  <c r="AD77" i="12"/>
  <c r="AD81" i="12"/>
  <c r="AD85" i="12"/>
  <c r="AD89" i="12"/>
  <c r="AD93" i="12"/>
  <c r="AD97" i="12"/>
  <c r="AD101" i="12"/>
  <c r="AD105" i="12"/>
  <c r="AD109" i="12"/>
  <c r="AD113" i="12"/>
  <c r="AD117" i="12"/>
  <c r="AD121" i="12"/>
  <c r="AD125" i="12"/>
  <c r="AD129" i="12"/>
  <c r="AD133" i="12"/>
  <c r="AD137" i="12"/>
  <c r="AD141" i="12"/>
  <c r="AD145" i="12"/>
  <c r="AD149" i="12"/>
  <c r="AD153" i="12"/>
  <c r="AD157" i="12"/>
  <c r="AD161" i="12"/>
  <c r="AD165" i="12"/>
  <c r="AD169" i="12"/>
  <c r="AD173" i="12"/>
  <c r="AD177" i="12"/>
  <c r="AD181" i="12"/>
  <c r="AD185" i="12"/>
  <c r="AD189" i="12"/>
  <c r="AD193" i="12"/>
  <c r="AD197" i="12"/>
  <c r="AD201" i="12"/>
  <c r="AD205" i="12"/>
  <c r="AD209" i="12"/>
  <c r="AD213" i="12"/>
  <c r="AD217" i="12"/>
  <c r="AD221" i="12"/>
  <c r="AD225" i="12"/>
  <c r="AD229" i="12"/>
  <c r="AD233" i="12"/>
  <c r="AD237" i="12"/>
  <c r="AD241" i="12"/>
  <c r="AD245" i="12"/>
  <c r="AD249" i="12"/>
  <c r="AD253" i="12"/>
  <c r="AD257" i="12"/>
  <c r="AD261" i="12"/>
  <c r="AD265" i="12"/>
  <c r="AD269" i="12"/>
  <c r="AD273" i="12"/>
  <c r="AD277" i="12"/>
  <c r="AD281" i="12"/>
  <c r="AD285" i="12"/>
  <c r="AD289" i="12"/>
  <c r="AD293" i="12"/>
  <c r="AD297" i="12"/>
  <c r="AD301" i="12"/>
  <c r="AD305" i="12"/>
  <c r="AD309" i="12"/>
  <c r="AD313" i="12"/>
  <c r="AD317" i="12"/>
  <c r="AD321" i="12"/>
  <c r="AD325" i="12"/>
  <c r="AD329" i="12"/>
  <c r="AD333" i="12"/>
  <c r="AD337" i="12"/>
  <c r="AD341" i="12"/>
  <c r="AE5" i="12"/>
  <c r="AE9" i="12"/>
  <c r="AE13" i="12"/>
  <c r="AE17" i="12"/>
  <c r="AE21" i="12"/>
  <c r="AE25" i="12"/>
  <c r="AE29" i="12"/>
  <c r="AE33" i="12"/>
  <c r="AE37" i="12"/>
  <c r="AE41" i="12"/>
  <c r="AE45" i="12"/>
  <c r="AE49" i="12"/>
  <c r="AE53" i="12"/>
  <c r="AE57" i="12"/>
  <c r="AE61" i="12"/>
  <c r="AE65" i="12"/>
  <c r="AE69" i="12"/>
  <c r="AE73" i="12"/>
  <c r="AE77" i="12"/>
  <c r="AE81" i="12"/>
  <c r="AE85" i="12"/>
  <c r="AE89" i="12"/>
  <c r="AE93" i="12"/>
  <c r="AE97" i="12"/>
  <c r="AE101" i="12"/>
  <c r="AE105" i="12"/>
  <c r="AE109" i="12"/>
  <c r="AE113" i="12"/>
  <c r="AE117" i="12"/>
  <c r="AE121" i="12"/>
  <c r="AE125" i="12"/>
  <c r="AE129" i="12"/>
  <c r="AE133" i="12"/>
  <c r="AE137" i="12"/>
  <c r="AE141" i="12"/>
  <c r="AE145" i="12"/>
  <c r="AE149" i="12"/>
  <c r="AE153" i="12"/>
  <c r="AE157" i="12"/>
  <c r="AE161" i="12"/>
  <c r="AE165" i="12"/>
  <c r="AE169" i="12"/>
  <c r="AE173" i="12"/>
  <c r="AE177" i="12"/>
  <c r="AE181" i="12"/>
  <c r="AE185" i="12"/>
  <c r="AE189" i="12"/>
  <c r="AE193" i="12"/>
  <c r="AE197" i="12"/>
  <c r="AE201" i="12"/>
  <c r="AE205" i="12"/>
  <c r="AE209" i="12"/>
  <c r="AE213" i="12"/>
  <c r="AE217" i="12"/>
  <c r="AE221" i="12"/>
  <c r="AE225" i="12"/>
  <c r="AE229" i="12"/>
  <c r="AE233" i="12"/>
  <c r="AE237" i="12"/>
  <c r="AE241" i="12"/>
  <c r="AE245" i="12"/>
  <c r="AE249" i="12"/>
  <c r="AE253" i="12"/>
  <c r="AE257" i="12"/>
  <c r="AE261" i="12"/>
  <c r="AE265" i="12"/>
  <c r="AE269" i="12"/>
  <c r="AE273" i="12"/>
  <c r="AE277" i="12"/>
  <c r="AE281" i="12"/>
  <c r="AE285" i="12"/>
  <c r="AE289" i="12"/>
  <c r="AE293" i="12"/>
  <c r="AE297" i="12"/>
  <c r="AE301" i="12"/>
  <c r="AE305" i="12"/>
  <c r="AE309" i="12"/>
  <c r="AE313" i="12"/>
  <c r="AE317" i="12"/>
  <c r="AC6" i="12"/>
  <c r="AC10" i="12"/>
  <c r="AC14" i="12"/>
  <c r="AC18" i="12"/>
  <c r="AC22" i="12"/>
  <c r="AC26" i="12"/>
  <c r="AC30" i="12"/>
  <c r="AC34" i="12"/>
  <c r="AC38" i="12"/>
  <c r="AC42" i="12"/>
  <c r="AC46" i="12"/>
  <c r="AC50" i="12"/>
  <c r="AC54" i="12"/>
  <c r="AC58" i="12"/>
  <c r="AC62" i="12"/>
  <c r="AC66" i="12"/>
  <c r="AC70" i="12"/>
  <c r="AC74" i="12"/>
  <c r="AC78" i="12"/>
  <c r="AC82" i="12"/>
  <c r="AC86" i="12"/>
  <c r="AC90" i="12"/>
  <c r="AC94" i="12"/>
  <c r="AC98" i="12"/>
  <c r="AC102" i="12"/>
  <c r="AC106" i="12"/>
  <c r="AC110" i="12"/>
  <c r="AC114" i="12"/>
  <c r="AC118" i="12"/>
  <c r="AC122" i="12"/>
  <c r="AC126" i="12"/>
  <c r="AC130" i="12"/>
  <c r="AC134" i="12"/>
  <c r="AC138" i="12"/>
  <c r="AC142" i="12"/>
  <c r="AC146" i="12"/>
  <c r="AC150" i="12"/>
  <c r="AC154" i="12"/>
  <c r="AC158" i="12"/>
  <c r="AC162" i="12"/>
  <c r="AC166" i="12"/>
  <c r="AC170" i="12"/>
  <c r="AC174" i="12"/>
  <c r="AC178" i="12"/>
  <c r="AC182" i="12"/>
  <c r="AC186" i="12"/>
  <c r="AC190" i="12"/>
  <c r="AC194" i="12"/>
  <c r="AC198" i="12"/>
  <c r="AC202" i="12"/>
  <c r="AC206" i="12"/>
  <c r="AC210" i="12"/>
  <c r="AC214" i="12"/>
  <c r="AC218" i="12"/>
  <c r="AC222" i="12"/>
  <c r="AC226" i="12"/>
  <c r="AC230" i="12"/>
  <c r="AC234" i="12"/>
  <c r="AC238" i="12"/>
  <c r="AC242" i="12"/>
  <c r="AC246" i="12"/>
  <c r="AC250" i="12"/>
  <c r="AC254" i="12"/>
  <c r="AC258" i="12"/>
  <c r="AC262" i="12"/>
  <c r="AC266" i="12"/>
  <c r="AC270" i="12"/>
  <c r="AC274" i="12"/>
  <c r="AC278" i="12"/>
  <c r="AC282" i="12"/>
  <c r="AC286" i="12"/>
  <c r="AC290" i="12"/>
  <c r="AC294" i="12"/>
  <c r="AC298" i="12"/>
  <c r="AC302" i="12"/>
  <c r="AC306" i="12"/>
  <c r="AC310" i="12"/>
  <c r="AC314" i="12"/>
  <c r="AD6" i="12"/>
  <c r="AD10" i="12"/>
  <c r="AD14" i="12"/>
  <c r="AD18" i="12"/>
  <c r="AD22" i="12"/>
  <c r="AD26" i="12"/>
  <c r="AD30" i="12"/>
  <c r="AD34" i="12"/>
  <c r="AD38" i="12"/>
  <c r="AD42" i="12"/>
  <c r="AD46" i="12"/>
  <c r="AD50" i="12"/>
  <c r="AD54" i="12"/>
  <c r="AD58" i="12"/>
  <c r="AD62" i="12"/>
  <c r="AD66" i="12"/>
  <c r="AD70" i="12"/>
  <c r="AD74" i="12"/>
  <c r="AD78" i="12"/>
  <c r="AD82" i="12"/>
  <c r="AD86" i="12"/>
  <c r="AD90" i="12"/>
  <c r="AD94" i="12"/>
  <c r="AD98" i="12"/>
  <c r="AD102" i="12"/>
  <c r="AD106" i="12"/>
  <c r="AD110" i="12"/>
  <c r="AD114" i="12"/>
  <c r="AD118" i="12"/>
  <c r="AD122" i="12"/>
  <c r="AD126" i="12"/>
  <c r="AD130" i="12"/>
  <c r="AD134" i="12"/>
  <c r="AD138" i="12"/>
  <c r="AD142" i="12"/>
  <c r="AD146" i="12"/>
  <c r="AD150" i="12"/>
  <c r="AD154" i="12"/>
  <c r="AD158" i="12"/>
  <c r="AD162" i="12"/>
  <c r="AD166" i="12"/>
  <c r="AD170" i="12"/>
  <c r="AD174" i="12"/>
  <c r="AD178" i="12"/>
  <c r="AD182" i="12"/>
  <c r="AD186" i="12"/>
  <c r="AD190" i="12"/>
  <c r="AD194" i="12"/>
  <c r="AD198" i="12"/>
  <c r="AD202" i="12"/>
  <c r="AD206" i="12"/>
  <c r="AD210" i="12"/>
  <c r="AD214" i="12"/>
  <c r="AD218" i="12"/>
  <c r="AD222" i="12"/>
  <c r="AD226" i="12"/>
  <c r="AD230" i="12"/>
  <c r="AD234" i="12"/>
  <c r="AD238" i="12"/>
  <c r="AD242" i="12"/>
  <c r="AD246" i="12"/>
  <c r="AD250" i="12"/>
  <c r="AD254" i="12"/>
  <c r="AD258" i="12"/>
  <c r="AD262" i="12"/>
  <c r="AD266" i="12"/>
  <c r="AD270" i="12"/>
  <c r="AD274" i="12"/>
  <c r="AD278" i="12"/>
  <c r="AD282" i="12"/>
  <c r="AD286" i="12"/>
  <c r="AD290" i="12"/>
  <c r="AD294" i="12"/>
  <c r="AD298" i="12"/>
  <c r="AD302" i="12"/>
  <c r="AE6" i="12"/>
  <c r="AE10" i="12"/>
  <c r="AE14" i="12"/>
  <c r="AE18" i="12"/>
  <c r="AE22" i="12"/>
  <c r="AE26" i="12"/>
  <c r="AE30" i="12"/>
  <c r="AE34" i="12"/>
  <c r="AE38" i="12"/>
  <c r="AE42" i="12"/>
  <c r="AE46" i="12"/>
  <c r="AE50" i="12"/>
  <c r="AE54" i="12"/>
  <c r="AE58" i="12"/>
  <c r="AE62" i="12"/>
  <c r="AE66" i="12"/>
  <c r="AE70" i="12"/>
  <c r="AE74" i="12"/>
  <c r="AE78" i="12"/>
  <c r="AE82" i="12"/>
  <c r="AE86" i="12"/>
  <c r="AE90" i="12"/>
  <c r="AE94" i="12"/>
  <c r="AE98" i="12"/>
  <c r="AE102" i="12"/>
  <c r="AE106" i="12"/>
  <c r="AE110" i="12"/>
  <c r="AE114" i="12"/>
  <c r="AE118" i="12"/>
  <c r="AE122" i="12"/>
  <c r="AE126" i="12"/>
  <c r="AE130" i="12"/>
  <c r="AE134" i="12"/>
  <c r="AE138" i="12"/>
  <c r="AE142" i="12"/>
  <c r="AE146" i="12"/>
  <c r="AE150" i="12"/>
  <c r="AE154" i="12"/>
  <c r="AE158" i="12"/>
  <c r="AE162" i="12"/>
  <c r="AE166" i="12"/>
  <c r="AE170" i="12"/>
  <c r="AE174" i="12"/>
  <c r="AE178" i="12"/>
  <c r="AE182" i="12"/>
  <c r="AE186" i="12"/>
  <c r="AE190" i="12"/>
  <c r="AE194" i="12"/>
  <c r="AE198" i="12"/>
  <c r="AE202" i="12"/>
  <c r="AE206" i="12"/>
  <c r="AE210" i="12"/>
  <c r="AE214" i="12"/>
  <c r="AE218" i="12"/>
  <c r="AE222" i="12"/>
  <c r="AE226" i="12"/>
  <c r="AE230" i="12"/>
  <c r="AE234" i="12"/>
  <c r="AE238" i="12"/>
  <c r="AE242" i="12"/>
  <c r="AE246" i="12"/>
  <c r="AE250" i="12"/>
  <c r="AE254" i="12"/>
  <c r="AE258" i="12"/>
  <c r="AE262" i="12"/>
  <c r="AE266" i="12"/>
  <c r="AE270" i="12"/>
  <c r="AE274" i="12"/>
  <c r="AE278" i="12"/>
  <c r="AE282" i="12"/>
  <c r="AE286" i="12"/>
  <c r="AE290" i="12"/>
  <c r="AE294" i="12"/>
  <c r="AE298" i="12"/>
  <c r="AE302" i="12"/>
  <c r="AE306" i="12"/>
  <c r="AC7" i="12"/>
  <c r="AC11" i="12"/>
  <c r="AC15" i="12"/>
  <c r="AC19" i="12"/>
  <c r="AC23" i="12"/>
  <c r="AC27" i="12"/>
  <c r="AC31" i="12"/>
  <c r="AC35" i="12"/>
  <c r="AC39" i="12"/>
  <c r="AC43" i="12"/>
  <c r="AC47" i="12"/>
  <c r="AC51" i="12"/>
  <c r="AC55" i="12"/>
  <c r="AC59" i="12"/>
  <c r="AC63" i="12"/>
  <c r="AC67" i="12"/>
  <c r="AC71" i="12"/>
  <c r="AC75" i="12"/>
  <c r="AC79" i="12"/>
  <c r="AC83" i="12"/>
  <c r="AC87" i="12"/>
  <c r="AC91" i="12"/>
  <c r="AC95" i="12"/>
  <c r="AC99" i="12"/>
  <c r="AC103" i="12"/>
  <c r="AC107" i="12"/>
  <c r="AC111" i="12"/>
  <c r="AC115" i="12"/>
  <c r="AC119" i="12"/>
  <c r="AC123" i="12"/>
  <c r="AC127" i="12"/>
  <c r="AC131" i="12"/>
  <c r="AC135" i="12"/>
  <c r="AC139" i="12"/>
  <c r="AC143" i="12"/>
  <c r="AC147" i="12"/>
  <c r="AC151" i="12"/>
  <c r="AC155" i="12"/>
  <c r="AC159" i="12"/>
  <c r="AC163" i="12"/>
  <c r="AC167" i="12"/>
  <c r="AC171" i="12"/>
  <c r="AC175" i="12"/>
  <c r="AC179" i="12"/>
  <c r="AC183" i="12"/>
  <c r="AC187" i="12"/>
  <c r="AC191" i="12"/>
  <c r="AC195" i="12"/>
  <c r="AC199" i="12"/>
  <c r="AC203" i="12"/>
  <c r="AC207" i="12"/>
  <c r="AC211" i="12"/>
  <c r="AC215" i="12"/>
  <c r="AC219" i="12"/>
  <c r="AC223" i="12"/>
  <c r="AC227" i="12"/>
  <c r="AC231" i="12"/>
  <c r="AC235" i="12"/>
  <c r="AC239" i="12"/>
  <c r="AC243" i="12"/>
  <c r="AC247" i="12"/>
  <c r="AC251" i="12"/>
  <c r="AC255" i="12"/>
  <c r="AC259" i="12"/>
  <c r="AD7" i="12"/>
  <c r="AD11" i="12"/>
  <c r="AD15" i="12"/>
  <c r="AD19" i="12"/>
  <c r="AD23" i="12"/>
  <c r="AD27" i="12"/>
  <c r="AD31" i="12"/>
  <c r="AD35" i="12"/>
  <c r="AD39" i="12"/>
  <c r="AD43" i="12"/>
  <c r="AD47" i="12"/>
  <c r="AD51" i="12"/>
  <c r="AD55" i="12"/>
  <c r="AD59" i="12"/>
  <c r="AD63" i="12"/>
  <c r="AD67" i="12"/>
  <c r="AD71" i="12"/>
  <c r="AD75" i="12"/>
  <c r="AD79" i="12"/>
  <c r="AD83" i="12"/>
  <c r="AD87" i="12"/>
  <c r="AD91" i="12"/>
  <c r="AD95" i="12"/>
  <c r="AD99" i="12"/>
  <c r="AD103" i="12"/>
  <c r="AD107" i="12"/>
  <c r="AD111" i="12"/>
  <c r="AD115" i="12"/>
  <c r="AD119" i="12"/>
  <c r="AD123" i="12"/>
  <c r="AD127" i="12"/>
  <c r="AD131" i="12"/>
  <c r="AD135" i="12"/>
  <c r="AD139" i="12"/>
  <c r="AD143" i="12"/>
  <c r="AD147" i="12"/>
  <c r="AD151" i="12"/>
  <c r="AD155" i="12"/>
  <c r="AD159" i="12"/>
  <c r="AD163" i="12"/>
  <c r="AD167" i="12"/>
  <c r="AD171" i="12"/>
  <c r="AD175" i="12"/>
  <c r="AD179" i="12"/>
  <c r="AD183" i="12"/>
  <c r="AD187" i="12"/>
  <c r="AD191" i="12"/>
  <c r="AD195" i="12"/>
  <c r="AD199" i="12"/>
  <c r="AD203" i="12"/>
  <c r="AD207" i="12"/>
  <c r="AD211" i="12"/>
  <c r="AD215" i="12"/>
  <c r="AD219" i="12"/>
  <c r="AD223" i="12"/>
  <c r="AD227" i="12"/>
  <c r="AD231" i="12"/>
  <c r="AD235" i="12"/>
  <c r="AD239" i="12"/>
  <c r="AD243" i="12"/>
  <c r="AD247" i="12"/>
  <c r="AD251" i="12"/>
  <c r="AD255" i="12"/>
  <c r="AD259" i="12"/>
  <c r="AE7" i="12"/>
  <c r="AE11" i="12"/>
  <c r="AE15" i="12"/>
  <c r="AE19" i="12"/>
  <c r="AE23" i="12"/>
  <c r="AE27" i="12"/>
  <c r="AE31" i="12"/>
  <c r="AE35" i="12"/>
  <c r="AE39" i="12"/>
  <c r="AE43" i="12"/>
  <c r="AE47" i="12"/>
  <c r="AE51" i="12"/>
  <c r="AE55" i="12"/>
  <c r="AE59" i="12"/>
  <c r="AE63" i="12"/>
  <c r="AE67" i="12"/>
  <c r="AE71" i="12"/>
  <c r="AE75" i="12"/>
  <c r="AE79" i="12"/>
  <c r="AE83" i="12"/>
  <c r="AE87" i="12"/>
  <c r="AE91" i="12"/>
  <c r="AE95" i="12"/>
  <c r="AE99" i="12"/>
  <c r="AE103" i="12"/>
  <c r="AE107" i="12"/>
  <c r="AE111" i="12"/>
  <c r="AE115" i="12"/>
  <c r="AE119" i="12"/>
  <c r="AE123" i="12"/>
  <c r="AE127" i="12"/>
  <c r="AE131" i="12"/>
  <c r="AE135" i="12"/>
  <c r="AE139" i="12"/>
  <c r="AE143" i="12"/>
  <c r="AE147" i="12"/>
  <c r="AE151" i="12"/>
  <c r="AE155" i="12"/>
  <c r="AE159" i="12"/>
  <c r="AE163" i="12"/>
  <c r="AE167" i="12"/>
  <c r="AE171" i="12"/>
  <c r="AE175" i="12"/>
  <c r="AE179" i="12"/>
  <c r="AE183" i="12"/>
  <c r="AE187" i="12"/>
  <c r="AE191" i="12"/>
  <c r="AE195" i="12"/>
  <c r="AE199" i="12"/>
  <c r="AE203" i="12"/>
  <c r="AE207" i="12"/>
  <c r="AE211" i="12"/>
  <c r="AE215" i="12"/>
  <c r="AE219" i="12"/>
  <c r="AE223" i="12"/>
  <c r="AE227" i="12"/>
  <c r="AE231" i="12"/>
  <c r="AE235" i="12"/>
  <c r="AE239" i="12"/>
  <c r="AE243" i="12"/>
  <c r="AC8" i="12"/>
  <c r="AC12" i="12"/>
  <c r="AC16" i="12"/>
  <c r="AC20" i="12"/>
  <c r="AC24" i="12"/>
  <c r="AC28" i="12"/>
  <c r="AC32" i="12"/>
  <c r="AC36" i="12"/>
  <c r="AC40" i="12"/>
  <c r="AC44" i="12"/>
  <c r="AC48" i="12"/>
  <c r="AC52" i="12"/>
  <c r="AC56" i="12"/>
  <c r="AC60" i="12"/>
  <c r="AC64" i="12"/>
  <c r="AC68" i="12"/>
  <c r="AC72" i="12"/>
  <c r="AC76" i="12"/>
  <c r="AC80" i="12"/>
  <c r="AC84" i="12"/>
  <c r="AC88" i="12"/>
  <c r="AC92" i="12"/>
  <c r="AC96" i="12"/>
  <c r="AC100" i="12"/>
  <c r="AC104" i="12"/>
  <c r="AC108" i="12"/>
  <c r="AC112" i="12"/>
  <c r="AC116" i="12"/>
  <c r="AC120" i="12"/>
  <c r="AC124" i="12"/>
  <c r="AC128" i="12"/>
  <c r="AC132" i="12"/>
  <c r="AC136" i="12"/>
  <c r="AC140" i="12"/>
  <c r="AC144" i="12"/>
  <c r="AC148" i="12"/>
  <c r="AC152" i="12"/>
  <c r="AC156" i="12"/>
  <c r="AC160" i="12"/>
  <c r="AC164" i="12"/>
  <c r="AC168" i="12"/>
  <c r="AC172" i="12"/>
  <c r="AC176" i="12"/>
  <c r="AC180" i="12"/>
  <c r="AC184" i="12"/>
  <c r="AC188" i="12"/>
  <c r="AC192" i="12"/>
  <c r="AC196" i="12"/>
  <c r="AC200" i="12"/>
  <c r="AC204" i="12"/>
  <c r="AC208" i="12"/>
  <c r="AC212" i="12"/>
  <c r="AC216" i="12"/>
  <c r="AC220" i="12"/>
  <c r="AC224" i="12"/>
  <c r="AC228" i="12"/>
  <c r="AC232" i="12"/>
  <c r="AC236" i="12"/>
  <c r="AC240" i="12"/>
  <c r="AC244" i="12"/>
  <c r="AC248" i="12"/>
  <c r="AD8" i="12"/>
  <c r="AD12" i="12"/>
  <c r="AD16" i="12"/>
  <c r="AD20" i="12"/>
  <c r="AD24" i="12"/>
  <c r="AD28" i="12"/>
  <c r="AD32" i="12"/>
  <c r="AD36" i="12"/>
  <c r="AD40" i="12"/>
  <c r="AD44" i="12"/>
  <c r="AD48" i="12"/>
  <c r="AD52" i="12"/>
  <c r="AD56" i="12"/>
  <c r="AD60" i="12"/>
  <c r="AD64" i="12"/>
  <c r="AD68" i="12"/>
  <c r="AD72" i="12"/>
  <c r="AD76" i="12"/>
  <c r="AD80" i="12"/>
  <c r="AD84" i="12"/>
  <c r="AD88" i="12"/>
  <c r="AD92" i="12"/>
  <c r="AD96" i="12"/>
  <c r="AD100" i="12"/>
  <c r="AD104" i="12"/>
  <c r="AD108" i="12"/>
  <c r="AD112" i="12"/>
  <c r="AD116" i="12"/>
  <c r="AD120" i="12"/>
  <c r="AD124" i="12"/>
  <c r="AD128" i="12"/>
  <c r="AD132" i="12"/>
  <c r="AD136" i="12"/>
  <c r="AD140" i="12"/>
  <c r="AD144" i="12"/>
  <c r="AD148" i="12"/>
  <c r="AD152" i="12"/>
  <c r="AD156" i="12"/>
  <c r="AD160" i="12"/>
  <c r="AD164" i="12"/>
  <c r="AD168" i="12"/>
  <c r="AD172" i="12"/>
  <c r="AD176" i="12"/>
  <c r="AD180" i="12"/>
  <c r="AD184" i="12"/>
  <c r="AD188" i="12"/>
  <c r="AD192" i="12"/>
  <c r="AD196" i="12"/>
  <c r="AD200" i="12"/>
  <c r="AD204" i="12"/>
  <c r="AD208" i="12"/>
  <c r="AD212" i="12"/>
  <c r="AD216" i="12"/>
  <c r="AD220" i="12"/>
  <c r="AD224" i="12"/>
  <c r="AD228" i="12"/>
  <c r="AD232" i="12"/>
  <c r="AD236" i="12"/>
  <c r="AD240" i="12"/>
  <c r="AD244" i="12"/>
  <c r="AD248" i="12"/>
  <c r="AE8" i="12"/>
  <c r="AE12" i="12"/>
  <c r="AE16" i="12"/>
  <c r="AE20" i="12"/>
  <c r="AE24" i="12"/>
  <c r="AE28" i="12"/>
  <c r="AE32" i="12"/>
  <c r="AE36" i="12"/>
  <c r="AE40" i="12"/>
  <c r="AE44" i="12"/>
  <c r="AE48" i="12"/>
  <c r="AE52" i="12"/>
  <c r="AE56" i="12"/>
  <c r="AE60" i="12"/>
  <c r="AE64" i="12"/>
  <c r="AE68" i="12"/>
  <c r="AE72" i="12"/>
  <c r="AE76" i="12"/>
  <c r="AE80" i="12"/>
  <c r="AE84" i="12"/>
  <c r="AE88" i="12"/>
  <c r="AE92" i="12"/>
  <c r="AE96" i="12"/>
  <c r="AE100" i="12"/>
  <c r="AE104" i="12"/>
  <c r="AE108" i="12"/>
  <c r="AE112" i="12"/>
  <c r="AE116" i="12"/>
  <c r="AE120" i="12"/>
  <c r="AE124" i="12"/>
  <c r="AE128" i="12"/>
  <c r="AE132" i="12"/>
  <c r="AE136" i="12"/>
  <c r="AE140" i="12"/>
  <c r="AE144" i="12"/>
  <c r="AE148" i="12"/>
  <c r="AE152" i="12"/>
  <c r="AE156" i="12"/>
  <c r="AE160" i="12"/>
  <c r="AE164" i="12"/>
  <c r="AE168" i="12"/>
  <c r="AE172" i="12"/>
  <c r="AE176" i="12"/>
  <c r="AE180" i="12"/>
  <c r="AE184" i="12"/>
  <c r="AE188" i="12"/>
  <c r="AE192" i="12"/>
  <c r="AE196" i="12"/>
  <c r="AE200" i="12"/>
  <c r="AE204" i="12"/>
  <c r="AE208" i="12"/>
  <c r="AE212" i="12"/>
  <c r="AE216" i="12"/>
  <c r="AE220" i="12"/>
  <c r="AE224" i="12"/>
  <c r="AE228" i="12"/>
  <c r="AE232" i="12"/>
  <c r="AE236" i="12"/>
  <c r="AE240" i="12"/>
  <c r="AE244" i="12"/>
  <c r="AE247" i="12"/>
  <c r="AD260" i="12"/>
  <c r="AD268" i="12"/>
  <c r="AD276" i="12"/>
  <c r="AD284" i="12"/>
  <c r="AD292" i="12"/>
  <c r="AD300" i="12"/>
  <c r="AC308" i="12"/>
  <c r="AE314" i="12"/>
  <c r="AE319" i="12"/>
  <c r="AD324" i="12"/>
  <c r="AC329" i="12"/>
  <c r="AE333" i="12"/>
  <c r="AC338" i="12"/>
  <c r="AD342" i="12"/>
  <c r="AD346" i="12"/>
  <c r="AD350" i="12"/>
  <c r="AD354" i="12"/>
  <c r="AD358" i="12"/>
  <c r="AD362" i="12"/>
  <c r="AD366" i="12"/>
  <c r="AD370" i="12"/>
  <c r="AD374" i="12"/>
  <c r="AD378" i="12"/>
  <c r="AD382" i="12"/>
  <c r="AD386" i="12"/>
  <c r="AD390" i="12"/>
  <c r="AD394" i="12"/>
  <c r="AD398" i="12"/>
  <c r="AD402" i="12"/>
  <c r="AD406" i="12"/>
  <c r="AD410" i="12"/>
  <c r="AD414" i="12"/>
  <c r="AD418" i="12"/>
  <c r="AD422" i="12"/>
  <c r="AD426" i="12"/>
  <c r="AD430" i="12"/>
  <c r="AD434" i="12"/>
  <c r="AD438" i="12"/>
  <c r="AD442" i="12"/>
  <c r="AD446" i="12"/>
  <c r="AD450" i="12"/>
  <c r="AD454" i="12"/>
  <c r="AD458" i="12"/>
  <c r="AD462" i="12"/>
  <c r="AD466" i="12"/>
  <c r="AD470" i="12"/>
  <c r="AD474" i="12"/>
  <c r="AD478" i="12"/>
  <c r="AD482" i="12"/>
  <c r="AD486" i="12"/>
  <c r="AD490" i="12"/>
  <c r="AD494" i="12"/>
  <c r="AD498" i="12"/>
  <c r="AD502" i="12"/>
  <c r="AD506" i="12"/>
  <c r="AD510" i="12"/>
  <c r="AD514" i="12"/>
  <c r="AD518" i="12"/>
  <c r="AD522" i="12"/>
  <c r="AD526" i="12"/>
  <c r="AD530" i="12"/>
  <c r="AD534" i="12"/>
  <c r="AD538" i="12"/>
  <c r="AD542" i="12"/>
  <c r="AD546" i="12"/>
  <c r="AE248" i="12"/>
  <c r="AE260" i="12"/>
  <c r="AE268" i="12"/>
  <c r="AE276" i="12"/>
  <c r="AE284" i="12"/>
  <c r="AE292" i="12"/>
  <c r="AE300" i="12"/>
  <c r="AD308" i="12"/>
  <c r="AC315" i="12"/>
  <c r="AC320" i="12"/>
  <c r="AE324" i="12"/>
  <c r="AE329" i="12"/>
  <c r="AC334" i="12"/>
  <c r="AD338" i="12"/>
  <c r="AE342" i="12"/>
  <c r="AE346" i="12"/>
  <c r="AE350" i="12"/>
  <c r="AE354" i="12"/>
  <c r="AE358" i="12"/>
  <c r="AE362" i="12"/>
  <c r="AE366" i="12"/>
  <c r="AE370" i="12"/>
  <c r="AE374" i="12"/>
  <c r="AE378" i="12"/>
  <c r="AE382" i="12"/>
  <c r="AE386" i="12"/>
  <c r="AE390" i="12"/>
  <c r="AE394" i="12"/>
  <c r="AE398" i="12"/>
  <c r="AE402" i="12"/>
  <c r="AE406" i="12"/>
  <c r="AE410" i="12"/>
  <c r="AE414" i="12"/>
  <c r="AE418" i="12"/>
  <c r="AE422" i="12"/>
  <c r="AE426" i="12"/>
  <c r="AE430" i="12"/>
  <c r="AE434" i="12"/>
  <c r="AE438" i="12"/>
  <c r="AE442" i="12"/>
  <c r="AE446" i="12"/>
  <c r="AE450" i="12"/>
  <c r="AE454" i="12"/>
  <c r="AE458" i="12"/>
  <c r="AE462" i="12"/>
  <c r="AE466" i="12"/>
  <c r="AE470" i="12"/>
  <c r="AE474" i="12"/>
  <c r="AE478" i="12"/>
  <c r="AE482" i="12"/>
  <c r="AE486" i="12"/>
  <c r="AE490" i="12"/>
  <c r="AE494" i="12"/>
  <c r="AE498" i="12"/>
  <c r="AE502" i="12"/>
  <c r="AE506" i="12"/>
  <c r="AE510" i="12"/>
  <c r="AE514" i="12"/>
  <c r="AE518" i="12"/>
  <c r="AE522" i="12"/>
  <c r="AE526" i="12"/>
  <c r="AE530" i="12"/>
  <c r="AE534" i="12"/>
  <c r="AE538" i="12"/>
  <c r="AE542" i="12"/>
  <c r="AE546" i="12"/>
  <c r="AE550" i="12"/>
  <c r="AE554" i="12"/>
  <c r="AE558" i="12"/>
  <c r="AE562" i="12"/>
  <c r="AE566" i="12"/>
  <c r="AE570" i="12"/>
  <c r="AE574" i="12"/>
  <c r="AE578" i="12"/>
  <c r="AE582" i="12"/>
  <c r="AE586" i="12"/>
  <c r="AE590" i="12"/>
  <c r="AE594" i="12"/>
  <c r="AE598" i="12"/>
  <c r="AE602" i="12"/>
  <c r="AE606" i="12"/>
  <c r="AE610" i="12"/>
  <c r="AE614" i="12"/>
  <c r="AE618" i="12"/>
  <c r="AE622" i="12"/>
  <c r="AE626" i="12"/>
  <c r="AE251" i="12"/>
  <c r="AC263" i="12"/>
  <c r="AC271" i="12"/>
  <c r="AC279" i="12"/>
  <c r="AC287" i="12"/>
  <c r="AC295" i="12"/>
  <c r="AC303" i="12"/>
  <c r="AE308" i="12"/>
  <c r="AD315" i="12"/>
  <c r="AD320" i="12"/>
  <c r="AE325" i="12"/>
  <c r="AC330" i="12"/>
  <c r="AD334" i="12"/>
  <c r="AE338" i="12"/>
  <c r="AC343" i="12"/>
  <c r="AC347" i="12"/>
  <c r="AC351" i="12"/>
  <c r="AC355" i="12"/>
  <c r="AC359" i="12"/>
  <c r="AC363" i="12"/>
  <c r="AC367" i="12"/>
  <c r="AC371" i="12"/>
  <c r="AC375" i="12"/>
  <c r="AC379" i="12"/>
  <c r="AC383" i="12"/>
  <c r="AC387" i="12"/>
  <c r="AC391" i="12"/>
  <c r="AC395" i="12"/>
  <c r="AC399" i="12"/>
  <c r="AC403" i="12"/>
  <c r="AC407" i="12"/>
  <c r="AC411" i="12"/>
  <c r="AC415" i="12"/>
  <c r="AC419" i="12"/>
  <c r="AC423" i="12"/>
  <c r="AC427" i="12"/>
  <c r="AC431" i="12"/>
  <c r="AC435" i="12"/>
  <c r="AC439" i="12"/>
  <c r="AC443" i="12"/>
  <c r="AC447" i="12"/>
  <c r="AC451" i="12"/>
  <c r="AC455" i="12"/>
  <c r="AC459" i="12"/>
  <c r="AC463" i="12"/>
  <c r="AC467" i="12"/>
  <c r="AC471" i="12"/>
  <c r="AC475" i="12"/>
  <c r="AC479" i="12"/>
  <c r="AC483" i="12"/>
  <c r="AC487" i="12"/>
  <c r="AC491" i="12"/>
  <c r="AC495" i="12"/>
  <c r="AC499" i="12"/>
  <c r="AC503" i="12"/>
  <c r="AC507" i="12"/>
  <c r="AC511" i="12"/>
  <c r="AC515" i="12"/>
  <c r="AC519" i="12"/>
  <c r="AC523" i="12"/>
  <c r="AC527" i="12"/>
  <c r="AC531" i="12"/>
  <c r="AC535" i="12"/>
  <c r="AC539" i="12"/>
  <c r="AC543" i="12"/>
  <c r="AC547" i="12"/>
  <c r="AC551" i="12"/>
  <c r="AC555" i="12"/>
  <c r="AC559" i="12"/>
  <c r="AC563" i="12"/>
  <c r="AC567" i="12"/>
  <c r="AC571" i="12"/>
  <c r="AC575" i="12"/>
  <c r="AC579" i="12"/>
  <c r="AC583" i="12"/>
  <c r="AC587" i="12"/>
  <c r="AC591" i="12"/>
  <c r="AC595" i="12"/>
  <c r="AC599" i="12"/>
  <c r="AC603" i="12"/>
  <c r="AC607" i="12"/>
  <c r="AC611" i="12"/>
  <c r="AC615" i="12"/>
  <c r="AC619" i="12"/>
  <c r="AC623" i="12"/>
  <c r="AC252" i="12"/>
  <c r="AD263" i="12"/>
  <c r="AD271" i="12"/>
  <c r="AD279" i="12"/>
  <c r="AD287" i="12"/>
  <c r="AD295" i="12"/>
  <c r="AD303" i="12"/>
  <c r="AD310" i="12"/>
  <c r="AE315" i="12"/>
  <c r="AE320" i="12"/>
  <c r="AC326" i="12"/>
  <c r="AD330" i="12"/>
  <c r="AE334" i="12"/>
  <c r="AC339" i="12"/>
  <c r="AD343" i="12"/>
  <c r="AD347" i="12"/>
  <c r="AD351" i="12"/>
  <c r="AD355" i="12"/>
  <c r="AD359" i="12"/>
  <c r="AD363" i="12"/>
  <c r="AD367" i="12"/>
  <c r="AD371" i="12"/>
  <c r="AD375" i="12"/>
  <c r="AD379" i="12"/>
  <c r="AD383" i="12"/>
  <c r="AD387" i="12"/>
  <c r="AD391" i="12"/>
  <c r="AD395" i="12"/>
  <c r="AD399" i="12"/>
  <c r="AD403" i="12"/>
  <c r="AD407" i="12"/>
  <c r="AD411" i="12"/>
  <c r="AD415" i="12"/>
  <c r="AD419" i="12"/>
  <c r="AD423" i="12"/>
  <c r="AD427" i="12"/>
  <c r="AD431" i="12"/>
  <c r="AD435" i="12"/>
  <c r="AD439" i="12"/>
  <c r="AD443" i="12"/>
  <c r="AD447" i="12"/>
  <c r="AD451" i="12"/>
  <c r="AD455" i="12"/>
  <c r="AD459" i="12"/>
  <c r="AD463" i="12"/>
  <c r="AD467" i="12"/>
  <c r="AD471" i="12"/>
  <c r="AD475" i="12"/>
  <c r="AD479" i="12"/>
  <c r="AD483" i="12"/>
  <c r="AD487" i="12"/>
  <c r="AD491" i="12"/>
  <c r="AD495" i="12"/>
  <c r="AD499" i="12"/>
  <c r="AD503" i="12"/>
  <c r="AD507" i="12"/>
  <c r="AD511" i="12"/>
  <c r="AD515" i="12"/>
  <c r="AD519" i="12"/>
  <c r="AD523" i="12"/>
  <c r="AD527" i="12"/>
  <c r="AD531" i="12"/>
  <c r="AD535" i="12"/>
  <c r="AD539" i="12"/>
  <c r="AD543" i="12"/>
  <c r="AD547" i="12"/>
  <c r="AD252" i="12"/>
  <c r="AE263" i="12"/>
  <c r="AE271" i="12"/>
  <c r="AE279" i="12"/>
  <c r="AE287" i="12"/>
  <c r="AE295" i="12"/>
  <c r="AE303" i="12"/>
  <c r="AE310" i="12"/>
  <c r="AC316" i="12"/>
  <c r="AE321" i="12"/>
  <c r="AD326" i="12"/>
  <c r="AE330" i="12"/>
  <c r="AC335" i="12"/>
  <c r="AD339" i="12"/>
  <c r="AE343" i="12"/>
  <c r="AE347" i="12"/>
  <c r="AE351" i="12"/>
  <c r="AE355" i="12"/>
  <c r="AE359" i="12"/>
  <c r="AE363" i="12"/>
  <c r="AE367" i="12"/>
  <c r="AE371" i="12"/>
  <c r="AE375" i="12"/>
  <c r="AE379" i="12"/>
  <c r="AE383" i="12"/>
  <c r="AE387" i="12"/>
  <c r="AE391" i="12"/>
  <c r="AE395" i="12"/>
  <c r="AE399" i="12"/>
  <c r="AE403" i="12"/>
  <c r="AE407" i="12"/>
  <c r="AE411" i="12"/>
  <c r="AE415" i="12"/>
  <c r="AE419" i="12"/>
  <c r="AE423" i="12"/>
  <c r="AE427" i="12"/>
  <c r="AE431" i="12"/>
  <c r="AE435" i="12"/>
  <c r="AE439" i="12"/>
  <c r="AE443" i="12"/>
  <c r="AE447" i="12"/>
  <c r="AE451" i="12"/>
  <c r="AE455" i="12"/>
  <c r="AE252" i="12"/>
  <c r="AC264" i="12"/>
  <c r="AC272" i="12"/>
  <c r="AC280" i="12"/>
  <c r="AC288" i="12"/>
  <c r="AC296" i="12"/>
  <c r="AC304" i="12"/>
  <c r="AC311" i="12"/>
  <c r="AD316" i="12"/>
  <c r="AC322" i="12"/>
  <c r="AE326" i="12"/>
  <c r="AC331" i="12"/>
  <c r="AD335" i="12"/>
  <c r="AE339" i="12"/>
  <c r="AC344" i="12"/>
  <c r="AC348" i="12"/>
  <c r="AC352" i="12"/>
  <c r="AC356" i="12"/>
  <c r="AC360" i="12"/>
  <c r="AC364" i="12"/>
  <c r="AC368" i="12"/>
  <c r="AC372" i="12"/>
  <c r="AC376" i="12"/>
  <c r="AC380" i="12"/>
  <c r="AC384" i="12"/>
  <c r="AC388" i="12"/>
  <c r="AC392" i="12"/>
  <c r="AC396" i="12"/>
  <c r="AC400" i="12"/>
  <c r="AC404" i="12"/>
  <c r="AC408" i="12"/>
  <c r="AC412" i="12"/>
  <c r="AC416" i="12"/>
  <c r="AC420" i="12"/>
  <c r="AC424" i="12"/>
  <c r="AC428" i="12"/>
  <c r="AC432" i="12"/>
  <c r="AC436" i="12"/>
  <c r="AC440" i="12"/>
  <c r="AC444" i="12"/>
  <c r="AC448" i="12"/>
  <c r="AC452" i="12"/>
  <c r="AE255" i="12"/>
  <c r="AD264" i="12"/>
  <c r="AD272" i="12"/>
  <c r="AD280" i="12"/>
  <c r="AD288" i="12"/>
  <c r="AD296" i="12"/>
  <c r="AD304" i="12"/>
  <c r="AD311" i="12"/>
  <c r="AE316" i="12"/>
  <c r="AD322" i="12"/>
  <c r="AC327" i="12"/>
  <c r="AD331" i="12"/>
  <c r="AE335" i="12"/>
  <c r="AC340" i="12"/>
  <c r="AD344" i="12"/>
  <c r="AD348" i="12"/>
  <c r="AD352" i="12"/>
  <c r="AD356" i="12"/>
  <c r="AD360" i="12"/>
  <c r="AD364" i="12"/>
  <c r="AD368" i="12"/>
  <c r="AD372" i="12"/>
  <c r="AD376" i="12"/>
  <c r="AD380" i="12"/>
  <c r="AD384" i="12"/>
  <c r="AD388" i="12"/>
  <c r="AD392" i="12"/>
  <c r="AD396" i="12"/>
  <c r="AD400" i="12"/>
  <c r="AD404" i="12"/>
  <c r="AD408" i="12"/>
  <c r="AD412" i="12"/>
  <c r="AD416" i="12"/>
  <c r="AD420" i="12"/>
  <c r="AD424" i="12"/>
  <c r="AD428" i="12"/>
  <c r="AD432" i="12"/>
  <c r="AD436" i="12"/>
  <c r="AD440" i="12"/>
  <c r="AD444" i="12"/>
  <c r="AD448" i="12"/>
  <c r="AD452" i="12"/>
  <c r="AC256" i="12"/>
  <c r="AE264" i="12"/>
  <c r="AE272" i="12"/>
  <c r="AE280" i="12"/>
  <c r="AE288" i="12"/>
  <c r="AE296" i="12"/>
  <c r="AE304" i="12"/>
  <c r="AE311" i="12"/>
  <c r="AC318" i="12"/>
  <c r="AE322" i="12"/>
  <c r="AD327" i="12"/>
  <c r="AE331" i="12"/>
  <c r="AC336" i="12"/>
  <c r="AD340" i="12"/>
  <c r="AE344" i="12"/>
  <c r="AE348" i="12"/>
  <c r="AE352" i="12"/>
  <c r="AE356" i="12"/>
  <c r="AE360" i="12"/>
  <c r="AE364" i="12"/>
  <c r="AE368" i="12"/>
  <c r="AE372" i="12"/>
  <c r="AE376" i="12"/>
  <c r="AE380" i="12"/>
  <c r="AE384" i="12"/>
  <c r="AE388" i="12"/>
  <c r="AE392" i="12"/>
  <c r="AE396" i="12"/>
  <c r="AE400" i="12"/>
  <c r="AE404" i="12"/>
  <c r="AE408" i="12"/>
  <c r="AE412" i="12"/>
  <c r="AE416" i="12"/>
  <c r="AE420" i="12"/>
  <c r="AE424" i="12"/>
  <c r="AE428" i="12"/>
  <c r="AE432" i="12"/>
  <c r="AE436" i="12"/>
  <c r="AE440" i="12"/>
  <c r="AE444" i="12"/>
  <c r="AE448" i="12"/>
  <c r="AD256" i="12"/>
  <c r="AC267" i="12"/>
  <c r="AC275" i="12"/>
  <c r="AC283" i="12"/>
  <c r="AC291" i="12"/>
  <c r="AC299" i="12"/>
  <c r="AD306" i="12"/>
  <c r="AC312" i="12"/>
  <c r="AD318" i="12"/>
  <c r="AC323" i="12"/>
  <c r="AE327" i="12"/>
  <c r="AC332" i="12"/>
  <c r="AD336" i="12"/>
  <c r="AE340" i="12"/>
  <c r="AC345" i="12"/>
  <c r="AC349" i="12"/>
  <c r="AC353" i="12"/>
  <c r="AC357" i="12"/>
  <c r="AC361" i="12"/>
  <c r="AC365" i="12"/>
  <c r="AC369" i="12"/>
  <c r="AC373" i="12"/>
  <c r="AC377" i="12"/>
  <c r="AC381" i="12"/>
  <c r="AC385" i="12"/>
  <c r="AC389" i="12"/>
  <c r="AC393" i="12"/>
  <c r="AC397" i="12"/>
  <c r="AC401" i="12"/>
  <c r="AC405" i="12"/>
  <c r="AC409" i="12"/>
  <c r="AC413" i="12"/>
  <c r="AC417" i="12"/>
  <c r="AC421" i="12"/>
  <c r="AC425" i="12"/>
  <c r="AC429" i="12"/>
  <c r="AC433" i="12"/>
  <c r="AC437" i="12"/>
  <c r="AC441" i="12"/>
  <c r="AC445" i="12"/>
  <c r="AC449" i="12"/>
  <c r="AC453" i="12"/>
  <c r="AE256" i="12"/>
  <c r="AD267" i="12"/>
  <c r="AD275" i="12"/>
  <c r="AD283" i="12"/>
  <c r="AD291" i="12"/>
  <c r="AD299" i="12"/>
  <c r="AC307" i="12"/>
  <c r="AD312" i="12"/>
  <c r="AE318" i="12"/>
  <c r="AD323" i="12"/>
  <c r="AC328" i="12"/>
  <c r="AD332" i="12"/>
  <c r="AE336" i="12"/>
  <c r="AC341" i="12"/>
  <c r="AD345" i="12"/>
  <c r="AD349" i="12"/>
  <c r="AD353" i="12"/>
  <c r="AD357" i="12"/>
  <c r="AD361" i="12"/>
  <c r="AD365" i="12"/>
  <c r="AD369" i="12"/>
  <c r="AD373" i="12"/>
  <c r="AD377" i="12"/>
  <c r="AD381" i="12"/>
  <c r="AD385" i="12"/>
  <c r="AD389" i="12"/>
  <c r="AD393" i="12"/>
  <c r="AD397" i="12"/>
  <c r="AD401" i="12"/>
  <c r="AD405" i="12"/>
  <c r="AD409" i="12"/>
  <c r="AD413" i="12"/>
  <c r="AD417" i="12"/>
  <c r="AD421" i="12"/>
  <c r="AD425" i="12"/>
  <c r="AD429" i="12"/>
  <c r="AD433" i="12"/>
  <c r="AD437" i="12"/>
  <c r="AD441" i="12"/>
  <c r="AD445" i="12"/>
  <c r="AD449" i="12"/>
  <c r="AD453" i="12"/>
  <c r="AD457" i="12"/>
  <c r="AE259" i="12"/>
  <c r="AE267" i="12"/>
  <c r="AE275" i="12"/>
  <c r="AE283" i="12"/>
  <c r="AE291" i="12"/>
  <c r="AE299" i="12"/>
  <c r="AD307" i="12"/>
  <c r="AE312" i="12"/>
  <c r="AC319" i="12"/>
  <c r="AE323" i="12"/>
  <c r="AD328" i="12"/>
  <c r="AE332" i="12"/>
  <c r="AC337" i="12"/>
  <c r="AE341" i="12"/>
  <c r="AE345" i="12"/>
  <c r="AE349" i="12"/>
  <c r="AE353" i="12"/>
  <c r="AE357" i="12"/>
  <c r="AE361" i="12"/>
  <c r="AE365" i="12"/>
  <c r="AE369" i="12"/>
  <c r="AE373" i="12"/>
  <c r="AE377" i="12"/>
  <c r="AE381" i="12"/>
  <c r="AE385" i="12"/>
  <c r="AE389" i="12"/>
  <c r="AE393" i="12"/>
  <c r="AE397" i="12"/>
  <c r="AE401" i="12"/>
  <c r="AE405" i="12"/>
  <c r="AE409" i="12"/>
  <c r="AE413" i="12"/>
  <c r="AE417" i="12"/>
  <c r="AE421" i="12"/>
  <c r="AE425" i="12"/>
  <c r="AE429" i="12"/>
  <c r="AE433" i="12"/>
  <c r="AE437" i="12"/>
  <c r="AE441" i="12"/>
  <c r="AE445" i="12"/>
  <c r="AC260" i="12"/>
  <c r="AC268" i="12"/>
  <c r="AC276" i="12"/>
  <c r="AC284" i="12"/>
  <c r="AC292" i="12"/>
  <c r="AC300" i="12"/>
  <c r="AE307" i="12"/>
  <c r="AD314" i="12"/>
  <c r="AD319" i="12"/>
  <c r="AC324" i="12"/>
  <c r="AE328" i="12"/>
  <c r="AC333" i="12"/>
  <c r="AE337" i="12"/>
  <c r="AC342" i="12"/>
  <c r="AC346" i="12"/>
  <c r="AC350" i="12"/>
  <c r="AC354" i="12"/>
  <c r="AC358" i="12"/>
  <c r="AC362" i="12"/>
  <c r="AC366" i="12"/>
  <c r="AC370" i="12"/>
  <c r="AC374" i="12"/>
  <c r="AC378" i="12"/>
  <c r="AC382" i="12"/>
  <c r="AC386" i="12"/>
  <c r="AC390" i="12"/>
  <c r="AC394" i="12"/>
  <c r="AC398" i="12"/>
  <c r="AC402" i="12"/>
  <c r="AC406" i="12"/>
  <c r="AC410" i="12"/>
  <c r="AC414" i="12"/>
  <c r="AC418" i="12"/>
  <c r="AC422" i="12"/>
  <c r="AC426" i="12"/>
  <c r="AC430" i="12"/>
  <c r="AC434" i="12"/>
  <c r="AC438" i="12"/>
  <c r="AC442" i="12"/>
  <c r="AC446" i="12"/>
  <c r="AE449" i="12"/>
  <c r="AC460" i="12"/>
  <c r="AD465" i="12"/>
  <c r="AC472" i="12"/>
  <c r="AD477" i="12"/>
  <c r="AC484" i="12"/>
  <c r="AD489" i="12"/>
  <c r="AC496" i="12"/>
  <c r="AD501" i="12"/>
  <c r="AC508" i="12"/>
  <c r="AD513" i="12"/>
  <c r="AC520" i="12"/>
  <c r="AD525" i="12"/>
  <c r="AC532" i="12"/>
  <c r="AD537" i="12"/>
  <c r="AC544" i="12"/>
  <c r="AD549" i="12"/>
  <c r="AC554" i="12"/>
  <c r="AD559" i="12"/>
  <c r="AC564" i="12"/>
  <c r="AE568" i="12"/>
  <c r="AD573" i="12"/>
  <c r="AC578" i="12"/>
  <c r="AD583" i="12"/>
  <c r="AC588" i="12"/>
  <c r="AE592" i="12"/>
  <c r="AD597" i="12"/>
  <c r="AC602" i="12"/>
  <c r="AD607" i="12"/>
  <c r="AC612" i="12"/>
  <c r="AE616" i="12"/>
  <c r="AD621" i="12"/>
  <c r="AC626" i="12"/>
  <c r="AD630" i="12"/>
  <c r="AD634" i="12"/>
  <c r="AD638" i="12"/>
  <c r="AD642" i="12"/>
  <c r="AD646" i="12"/>
  <c r="AD650" i="12"/>
  <c r="AD654" i="12"/>
  <c r="AD658" i="12"/>
  <c r="AD662" i="12"/>
  <c r="AD666" i="12"/>
  <c r="AD670" i="12"/>
  <c r="AD674" i="12"/>
  <c r="AD678" i="12"/>
  <c r="AD682" i="12"/>
  <c r="AD686" i="12"/>
  <c r="AD690" i="12"/>
  <c r="AD694" i="12"/>
  <c r="AD698" i="12"/>
  <c r="AD702" i="12"/>
  <c r="AD706" i="12"/>
  <c r="AD710" i="12"/>
  <c r="AD714" i="12"/>
  <c r="AD718" i="12"/>
  <c r="AD722" i="12"/>
  <c r="AD726" i="12"/>
  <c r="AD730" i="12"/>
  <c r="AD734" i="12"/>
  <c r="AD738" i="12"/>
  <c r="AD742" i="12"/>
  <c r="AD746" i="12"/>
  <c r="AD750" i="12"/>
  <c r="AD754" i="12"/>
  <c r="AD758" i="12"/>
  <c r="AD762" i="12"/>
  <c r="AD766" i="12"/>
  <c r="AD770" i="12"/>
  <c r="AD774" i="12"/>
  <c r="AD778" i="12"/>
  <c r="AD782" i="12"/>
  <c r="AD786" i="12"/>
  <c r="AD790" i="12"/>
  <c r="AD794" i="12"/>
  <c r="AD798" i="12"/>
  <c r="AD802" i="12"/>
  <c r="AD806" i="12"/>
  <c r="AD810" i="12"/>
  <c r="AD814" i="12"/>
  <c r="AD818" i="12"/>
  <c r="AD822" i="12"/>
  <c r="AD826" i="12"/>
  <c r="AC450" i="12"/>
  <c r="AD460" i="12"/>
  <c r="AE465" i="12"/>
  <c r="AD472" i="12"/>
  <c r="AE477" i="12"/>
  <c r="AD484" i="12"/>
  <c r="AE489" i="12"/>
  <c r="AD496" i="12"/>
  <c r="AE501" i="12"/>
  <c r="AD508" i="12"/>
  <c r="AE513" i="12"/>
  <c r="AD520" i="12"/>
  <c r="AE525" i="12"/>
  <c r="AD532" i="12"/>
  <c r="AE537" i="12"/>
  <c r="AD544" i="12"/>
  <c r="AE549" i="12"/>
  <c r="AD554" i="12"/>
  <c r="AE559" i="12"/>
  <c r="AD564" i="12"/>
  <c r="AC569" i="12"/>
  <c r="AE573" i="12"/>
  <c r="AD578" i="12"/>
  <c r="AE583" i="12"/>
  <c r="AD588" i="12"/>
  <c r="AC593" i="12"/>
  <c r="AE597" i="12"/>
  <c r="AD602" i="12"/>
  <c r="AE607" i="12"/>
  <c r="AD612" i="12"/>
  <c r="AC617" i="12"/>
  <c r="AE621" i="12"/>
  <c r="AD626" i="12"/>
  <c r="AE630" i="12"/>
  <c r="AE634" i="12"/>
  <c r="AE638" i="12"/>
  <c r="AE642" i="12"/>
  <c r="AE646" i="12"/>
  <c r="AE650" i="12"/>
  <c r="AE654" i="12"/>
  <c r="AE658" i="12"/>
  <c r="AE662" i="12"/>
  <c r="AE666" i="12"/>
  <c r="AE670" i="12"/>
  <c r="AE674" i="12"/>
  <c r="AE678" i="12"/>
  <c r="AE682" i="12"/>
  <c r="AE686" i="12"/>
  <c r="AE690" i="12"/>
  <c r="AE694" i="12"/>
  <c r="AE698" i="12"/>
  <c r="AE702" i="12"/>
  <c r="AE706" i="12"/>
  <c r="AE710" i="12"/>
  <c r="AE714" i="12"/>
  <c r="AE718" i="12"/>
  <c r="AE722" i="12"/>
  <c r="AE726" i="12"/>
  <c r="AE730" i="12"/>
  <c r="AE734" i="12"/>
  <c r="AE738" i="12"/>
  <c r="AE742" i="12"/>
  <c r="AE746" i="12"/>
  <c r="AE750" i="12"/>
  <c r="AE754" i="12"/>
  <c r="AE758" i="12"/>
  <c r="AE762" i="12"/>
  <c r="AE766" i="12"/>
  <c r="AE770" i="12"/>
  <c r="AE774" i="12"/>
  <c r="AE778" i="12"/>
  <c r="AE782" i="12"/>
  <c r="AE786" i="12"/>
  <c r="AE790" i="12"/>
  <c r="AE794" i="12"/>
  <c r="AE798" i="12"/>
  <c r="AE802" i="12"/>
  <c r="AE806" i="12"/>
  <c r="AE810" i="12"/>
  <c r="AE814" i="12"/>
  <c r="AE818" i="12"/>
  <c r="AE822" i="12"/>
  <c r="AE826" i="12"/>
  <c r="AE830" i="12"/>
  <c r="AE834" i="12"/>
  <c r="AE838" i="12"/>
  <c r="AE842" i="12"/>
  <c r="AE846" i="12"/>
  <c r="AE850" i="12"/>
  <c r="AE854" i="12"/>
  <c r="AE858" i="12"/>
  <c r="AE862" i="12"/>
  <c r="AE866" i="12"/>
  <c r="AE870" i="12"/>
  <c r="AE874" i="12"/>
  <c r="AE878" i="12"/>
  <c r="AE882" i="12"/>
  <c r="AE886" i="12"/>
  <c r="AE452" i="12"/>
  <c r="AE460" i="12"/>
  <c r="AC466" i="12"/>
  <c r="AE472" i="12"/>
  <c r="AC478" i="12"/>
  <c r="AE484" i="12"/>
  <c r="AC490" i="12"/>
  <c r="AE496" i="12"/>
  <c r="AC502" i="12"/>
  <c r="AE508" i="12"/>
  <c r="AC514" i="12"/>
  <c r="AE520" i="12"/>
  <c r="AC526" i="12"/>
  <c r="AE532" i="12"/>
  <c r="AC538" i="12"/>
  <c r="AE544" i="12"/>
  <c r="AC550" i="12"/>
  <c r="AD555" i="12"/>
  <c r="AC560" i="12"/>
  <c r="AE564" i="12"/>
  <c r="AD569" i="12"/>
  <c r="AC574" i="12"/>
  <c r="AD579" i="12"/>
  <c r="AC584" i="12"/>
  <c r="AE588" i="12"/>
  <c r="AD593" i="12"/>
  <c r="AC598" i="12"/>
  <c r="AD603" i="12"/>
  <c r="AC608" i="12"/>
  <c r="AE612" i="12"/>
  <c r="AD617" i="12"/>
  <c r="AC622" i="12"/>
  <c r="AC627" i="12"/>
  <c r="AC631" i="12"/>
  <c r="AC635" i="12"/>
  <c r="AC639" i="12"/>
  <c r="AC643" i="12"/>
  <c r="AC647" i="12"/>
  <c r="AC651" i="12"/>
  <c r="AC655" i="12"/>
  <c r="AC659" i="12"/>
  <c r="AC663" i="12"/>
  <c r="AC667" i="12"/>
  <c r="AC671" i="12"/>
  <c r="AC675" i="12"/>
  <c r="AC679" i="12"/>
  <c r="AC683" i="12"/>
  <c r="AC687" i="12"/>
  <c r="AC691" i="12"/>
  <c r="AC695" i="12"/>
  <c r="AC699" i="12"/>
  <c r="AC703" i="12"/>
  <c r="AC707" i="12"/>
  <c r="AC711" i="12"/>
  <c r="AC715" i="12"/>
  <c r="AC719" i="12"/>
  <c r="AC723" i="12"/>
  <c r="AC727" i="12"/>
  <c r="AC731" i="12"/>
  <c r="AC735" i="12"/>
  <c r="AC739" i="12"/>
  <c r="AC743" i="12"/>
  <c r="AC747" i="12"/>
  <c r="AC751" i="12"/>
  <c r="AC755" i="12"/>
  <c r="AC759" i="12"/>
  <c r="AC763" i="12"/>
  <c r="AC767" i="12"/>
  <c r="AC771" i="12"/>
  <c r="AC775" i="12"/>
  <c r="AC779" i="12"/>
  <c r="AC783" i="12"/>
  <c r="AC787" i="12"/>
  <c r="AC791" i="12"/>
  <c r="AC795" i="12"/>
  <c r="AC799" i="12"/>
  <c r="AC803" i="12"/>
  <c r="AC807" i="12"/>
  <c r="AC811" i="12"/>
  <c r="AC815" i="12"/>
  <c r="AC819" i="12"/>
  <c r="AC823" i="12"/>
  <c r="AC827" i="12"/>
  <c r="AC831" i="12"/>
  <c r="AC835" i="12"/>
  <c r="AC839" i="12"/>
  <c r="AC843" i="12"/>
  <c r="AC847" i="12"/>
  <c r="AC851" i="12"/>
  <c r="AC855" i="12"/>
  <c r="AC859" i="12"/>
  <c r="AC863" i="12"/>
  <c r="AC867" i="12"/>
  <c r="AC871" i="12"/>
  <c r="AC875" i="12"/>
  <c r="AC879" i="12"/>
  <c r="AC883" i="12"/>
  <c r="AC887" i="12"/>
  <c r="AE453" i="12"/>
  <c r="AC461" i="12"/>
  <c r="AE467" i="12"/>
  <c r="AC473" i="12"/>
  <c r="AE479" i="12"/>
  <c r="AC485" i="12"/>
  <c r="AE491" i="12"/>
  <c r="AC497" i="12"/>
  <c r="AE503" i="12"/>
  <c r="AC509" i="12"/>
  <c r="AE515" i="12"/>
  <c r="AC521" i="12"/>
  <c r="AE527" i="12"/>
  <c r="AC533" i="12"/>
  <c r="AE539" i="12"/>
  <c r="AC545" i="12"/>
  <c r="AD550" i="12"/>
  <c r="AE555" i="12"/>
  <c r="AD560" i="12"/>
  <c r="AC565" i="12"/>
  <c r="AE569" i="12"/>
  <c r="AD574" i="12"/>
  <c r="AE579" i="12"/>
  <c r="AD584" i="12"/>
  <c r="AC589" i="12"/>
  <c r="AE593" i="12"/>
  <c r="AD598" i="12"/>
  <c r="AE603" i="12"/>
  <c r="AD608" i="12"/>
  <c r="AC613" i="12"/>
  <c r="AE617" i="12"/>
  <c r="AD622" i="12"/>
  <c r="AD627" i="12"/>
  <c r="AD631" i="12"/>
  <c r="AD635" i="12"/>
  <c r="AD639" i="12"/>
  <c r="AD643" i="12"/>
  <c r="AD647" i="12"/>
  <c r="AD651" i="12"/>
  <c r="AD655" i="12"/>
  <c r="AD659" i="12"/>
  <c r="AD663" i="12"/>
  <c r="AD667" i="12"/>
  <c r="AD671" i="12"/>
  <c r="AD675" i="12"/>
  <c r="AD679" i="12"/>
  <c r="AD683" i="12"/>
  <c r="AD687" i="12"/>
  <c r="AD691" i="12"/>
  <c r="AD695" i="12"/>
  <c r="AD699" i="12"/>
  <c r="AD703" i="12"/>
  <c r="AD707" i="12"/>
  <c r="AD711" i="12"/>
  <c r="AD715" i="12"/>
  <c r="AD719" i="12"/>
  <c r="AD723" i="12"/>
  <c r="AD727" i="12"/>
  <c r="AD731" i="12"/>
  <c r="AD735" i="12"/>
  <c r="AD739" i="12"/>
  <c r="AD743" i="12"/>
  <c r="AD747" i="12"/>
  <c r="AD751" i="12"/>
  <c r="AD755" i="12"/>
  <c r="AD759" i="12"/>
  <c r="AD763" i="12"/>
  <c r="AD767" i="12"/>
  <c r="AD771" i="12"/>
  <c r="AD775" i="12"/>
  <c r="AD779" i="12"/>
  <c r="AD783" i="12"/>
  <c r="AD787" i="12"/>
  <c r="AD791" i="12"/>
  <c r="AD795" i="12"/>
  <c r="AD799" i="12"/>
  <c r="AD803" i="12"/>
  <c r="AD807" i="12"/>
  <c r="AD811" i="12"/>
  <c r="AD815" i="12"/>
  <c r="AD819" i="12"/>
  <c r="AD823" i="12"/>
  <c r="AD827" i="12"/>
  <c r="AD831" i="12"/>
  <c r="AD835" i="12"/>
  <c r="AC454" i="12"/>
  <c r="AD461" i="12"/>
  <c r="AC468" i="12"/>
  <c r="AD473" i="12"/>
  <c r="AC480" i="12"/>
  <c r="AD485" i="12"/>
  <c r="AC492" i="12"/>
  <c r="AD497" i="12"/>
  <c r="AC504" i="12"/>
  <c r="AD509" i="12"/>
  <c r="AC516" i="12"/>
  <c r="AD521" i="12"/>
  <c r="AC528" i="12"/>
  <c r="AD533" i="12"/>
  <c r="AC540" i="12"/>
  <c r="AD545" i="12"/>
  <c r="AD551" i="12"/>
  <c r="AC556" i="12"/>
  <c r="AE560" i="12"/>
  <c r="AD565" i="12"/>
  <c r="AC570" i="12"/>
  <c r="AD575" i="12"/>
  <c r="AC580" i="12"/>
  <c r="AE584" i="12"/>
  <c r="AD589" i="12"/>
  <c r="AC594" i="12"/>
  <c r="AD599" i="12"/>
  <c r="AC604" i="12"/>
  <c r="AE608" i="12"/>
  <c r="AD613" i="12"/>
  <c r="AC618" i="12"/>
  <c r="AD623" i="12"/>
  <c r="AE627" i="12"/>
  <c r="AE631" i="12"/>
  <c r="AE635" i="12"/>
  <c r="AE639" i="12"/>
  <c r="AE643" i="12"/>
  <c r="AE647" i="12"/>
  <c r="AE651" i="12"/>
  <c r="AE655" i="12"/>
  <c r="AE659" i="12"/>
  <c r="AE663" i="12"/>
  <c r="AE667" i="12"/>
  <c r="AE671" i="12"/>
  <c r="AE675" i="12"/>
  <c r="AE679" i="12"/>
  <c r="AE683" i="12"/>
  <c r="AE687" i="12"/>
  <c r="AE691" i="12"/>
  <c r="AE695" i="12"/>
  <c r="AE699" i="12"/>
  <c r="AE703" i="12"/>
  <c r="AE707" i="12"/>
  <c r="AE711" i="12"/>
  <c r="AE715" i="12"/>
  <c r="AE719" i="12"/>
  <c r="AE723" i="12"/>
  <c r="AE727" i="12"/>
  <c r="AE731" i="12"/>
  <c r="AE735" i="12"/>
  <c r="AE739" i="12"/>
  <c r="AE743" i="12"/>
  <c r="AE747" i="12"/>
  <c r="AE751" i="12"/>
  <c r="AE755" i="12"/>
  <c r="AE759" i="12"/>
  <c r="AE763" i="12"/>
  <c r="AE767" i="12"/>
  <c r="AE771" i="12"/>
  <c r="AE775" i="12"/>
  <c r="AE779" i="12"/>
  <c r="AE783" i="12"/>
  <c r="AE787" i="12"/>
  <c r="AE791" i="12"/>
  <c r="AE795" i="12"/>
  <c r="AE799" i="12"/>
  <c r="AE803" i="12"/>
  <c r="AE807" i="12"/>
  <c r="AE811" i="12"/>
  <c r="AE815" i="12"/>
  <c r="AE819" i="12"/>
  <c r="AE823" i="12"/>
  <c r="AE827" i="12"/>
  <c r="AE831" i="12"/>
  <c r="AC456" i="12"/>
  <c r="AE461" i="12"/>
  <c r="AD468" i="12"/>
  <c r="AE473" i="12"/>
  <c r="AD480" i="12"/>
  <c r="AE485" i="12"/>
  <c r="AD492" i="12"/>
  <c r="AE497" i="12"/>
  <c r="AD504" i="12"/>
  <c r="AE509" i="12"/>
  <c r="AD516" i="12"/>
  <c r="AE521" i="12"/>
  <c r="AD528" i="12"/>
  <c r="AE533" i="12"/>
  <c r="AD540" i="12"/>
  <c r="AE545" i="12"/>
  <c r="AE551" i="12"/>
  <c r="AD556" i="12"/>
  <c r="AC561" i="12"/>
  <c r="AE565" i="12"/>
  <c r="AD570" i="12"/>
  <c r="AE575" i="12"/>
  <c r="AD580" i="12"/>
  <c r="AC585" i="12"/>
  <c r="AE589" i="12"/>
  <c r="AD594" i="12"/>
  <c r="AE599" i="12"/>
  <c r="AD604" i="12"/>
  <c r="AC609" i="12"/>
  <c r="AE613" i="12"/>
  <c r="AD618" i="12"/>
  <c r="AE623" i="12"/>
  <c r="AC628" i="12"/>
  <c r="AC632" i="12"/>
  <c r="AC636" i="12"/>
  <c r="AC640" i="12"/>
  <c r="AC644" i="12"/>
  <c r="AC648" i="12"/>
  <c r="AC652" i="12"/>
  <c r="AC656" i="12"/>
  <c r="AC660" i="12"/>
  <c r="AC664" i="12"/>
  <c r="AC668" i="12"/>
  <c r="AC672" i="12"/>
  <c r="AC676" i="12"/>
  <c r="AC680" i="12"/>
  <c r="AC684" i="12"/>
  <c r="AC688" i="12"/>
  <c r="AC692" i="12"/>
  <c r="AC696" i="12"/>
  <c r="AC700" i="12"/>
  <c r="AC704" i="12"/>
  <c r="AC708" i="12"/>
  <c r="AC712" i="12"/>
  <c r="AC716" i="12"/>
  <c r="AC720" i="12"/>
  <c r="AC724" i="12"/>
  <c r="AC728" i="12"/>
  <c r="AC732" i="12"/>
  <c r="AC736" i="12"/>
  <c r="AC740" i="12"/>
  <c r="AC744" i="12"/>
  <c r="AC748" i="12"/>
  <c r="AC752" i="12"/>
  <c r="AC756" i="12"/>
  <c r="AC760" i="12"/>
  <c r="AC764" i="12"/>
  <c r="AC768" i="12"/>
  <c r="AC772" i="12"/>
  <c r="AC776" i="12"/>
  <c r="AC780" i="12"/>
  <c r="AC784" i="12"/>
  <c r="AC788" i="12"/>
  <c r="AC792" i="12"/>
  <c r="AC796" i="12"/>
  <c r="AC800" i="12"/>
  <c r="AC804" i="12"/>
  <c r="AC808" i="12"/>
  <c r="AC812" i="12"/>
  <c r="AC816" i="12"/>
  <c r="AC820" i="12"/>
  <c r="AC824" i="12"/>
  <c r="AC828" i="12"/>
  <c r="AD456" i="12"/>
  <c r="AC462" i="12"/>
  <c r="AE468" i="12"/>
  <c r="AC474" i="12"/>
  <c r="AE480" i="12"/>
  <c r="AC486" i="12"/>
  <c r="AE492" i="12"/>
  <c r="AC498" i="12"/>
  <c r="AE504" i="12"/>
  <c r="AC510" i="12"/>
  <c r="AE516" i="12"/>
  <c r="AC522" i="12"/>
  <c r="AE528" i="12"/>
  <c r="AC534" i="12"/>
  <c r="AE540" i="12"/>
  <c r="AC546" i="12"/>
  <c r="AC552" i="12"/>
  <c r="AE556" i="12"/>
  <c r="AD561" i="12"/>
  <c r="AC566" i="12"/>
  <c r="AD571" i="12"/>
  <c r="AC576" i="12"/>
  <c r="AE580" i="12"/>
  <c r="AD585" i="12"/>
  <c r="AC590" i="12"/>
  <c r="AD595" i="12"/>
  <c r="AC600" i="12"/>
  <c r="AE604" i="12"/>
  <c r="AD609" i="12"/>
  <c r="AC614" i="12"/>
  <c r="AD619" i="12"/>
  <c r="AC624" i="12"/>
  <c r="AD628" i="12"/>
  <c r="AD632" i="12"/>
  <c r="AD636" i="12"/>
  <c r="AD640" i="12"/>
  <c r="AD644" i="12"/>
  <c r="AD648" i="12"/>
  <c r="AD652" i="12"/>
  <c r="AD656" i="12"/>
  <c r="AD660" i="12"/>
  <c r="AD664" i="12"/>
  <c r="AD668" i="12"/>
  <c r="AD672" i="12"/>
  <c r="AD676" i="12"/>
  <c r="AD680" i="12"/>
  <c r="AD684" i="12"/>
  <c r="AD688" i="12"/>
  <c r="AD692" i="12"/>
  <c r="AD696" i="12"/>
  <c r="AD700" i="12"/>
  <c r="AD704" i="12"/>
  <c r="AD708" i="12"/>
  <c r="AD712" i="12"/>
  <c r="AD716" i="12"/>
  <c r="AD720" i="12"/>
  <c r="AD724" i="12"/>
  <c r="AD728" i="12"/>
  <c r="AD732" i="12"/>
  <c r="AD736" i="12"/>
  <c r="AD740" i="12"/>
  <c r="AD744" i="12"/>
  <c r="AD748" i="12"/>
  <c r="AD752" i="12"/>
  <c r="AD756" i="12"/>
  <c r="AD760" i="12"/>
  <c r="AD764" i="12"/>
  <c r="AD768" i="12"/>
  <c r="AD772" i="12"/>
  <c r="AD776" i="12"/>
  <c r="AD780" i="12"/>
  <c r="AD784" i="12"/>
  <c r="AD788" i="12"/>
  <c r="AD792" i="12"/>
  <c r="AE456" i="12"/>
  <c r="AE463" i="12"/>
  <c r="AC469" i="12"/>
  <c r="AE475" i="12"/>
  <c r="AC481" i="12"/>
  <c r="AE487" i="12"/>
  <c r="AC493" i="12"/>
  <c r="AE499" i="12"/>
  <c r="AC505" i="12"/>
  <c r="AE511" i="12"/>
  <c r="AC517" i="12"/>
  <c r="AE523" i="12"/>
  <c r="AC529" i="12"/>
  <c r="AE535" i="12"/>
  <c r="AC541" i="12"/>
  <c r="AE547" i="12"/>
  <c r="AD552" i="12"/>
  <c r="AC557" i="12"/>
  <c r="AE561" i="12"/>
  <c r="AD566" i="12"/>
  <c r="AE571" i="12"/>
  <c r="AD576" i="12"/>
  <c r="AC581" i="12"/>
  <c r="AE585" i="12"/>
  <c r="AD590" i="12"/>
  <c r="AE595" i="12"/>
  <c r="AD600" i="12"/>
  <c r="AC605" i="12"/>
  <c r="AE609" i="12"/>
  <c r="AD614" i="12"/>
  <c r="AE619" i="12"/>
  <c r="AD624" i="12"/>
  <c r="AE628" i="12"/>
  <c r="AE632" i="12"/>
  <c r="AE636" i="12"/>
  <c r="AE640" i="12"/>
  <c r="AE644" i="12"/>
  <c r="AE648" i="12"/>
  <c r="AE652" i="12"/>
  <c r="AE656" i="12"/>
  <c r="AE660" i="12"/>
  <c r="AE664" i="12"/>
  <c r="AE668" i="12"/>
  <c r="AE672" i="12"/>
  <c r="AE676" i="12"/>
  <c r="AE680" i="12"/>
  <c r="AE684" i="12"/>
  <c r="AE688" i="12"/>
  <c r="AE692" i="12"/>
  <c r="AE696" i="12"/>
  <c r="AE700" i="12"/>
  <c r="AE704" i="12"/>
  <c r="AE708" i="12"/>
  <c r="AE712" i="12"/>
  <c r="AE716" i="12"/>
  <c r="AE720" i="12"/>
  <c r="AE724" i="12"/>
  <c r="AE728" i="12"/>
  <c r="AE732" i="12"/>
  <c r="AE736" i="12"/>
  <c r="AE740" i="12"/>
  <c r="AE744" i="12"/>
  <c r="AE748" i="12"/>
  <c r="AE752" i="12"/>
  <c r="AE756" i="12"/>
  <c r="AE760" i="12"/>
  <c r="AE764" i="12"/>
  <c r="AE768" i="12"/>
  <c r="AE772" i="12"/>
  <c r="AE776" i="12"/>
  <c r="AE780" i="12"/>
  <c r="AE784" i="12"/>
  <c r="AE788" i="12"/>
  <c r="AE792" i="12"/>
  <c r="AC457" i="12"/>
  <c r="AC464" i="12"/>
  <c r="AD469" i="12"/>
  <c r="AC476" i="12"/>
  <c r="AD481" i="12"/>
  <c r="AC488" i="12"/>
  <c r="AD493" i="12"/>
  <c r="AC500" i="12"/>
  <c r="AD505" i="12"/>
  <c r="AC512" i="12"/>
  <c r="AD517" i="12"/>
  <c r="AC524" i="12"/>
  <c r="AD529" i="12"/>
  <c r="AC536" i="12"/>
  <c r="AD541" i="12"/>
  <c r="AC548" i="12"/>
  <c r="AE552" i="12"/>
  <c r="AD557" i="12"/>
  <c r="AC562" i="12"/>
  <c r="AD567" i="12"/>
  <c r="AC572" i="12"/>
  <c r="AE576" i="12"/>
  <c r="AD581" i="12"/>
  <c r="AC586" i="12"/>
  <c r="AD591" i="12"/>
  <c r="AC596" i="12"/>
  <c r="AE600" i="12"/>
  <c r="AD605" i="12"/>
  <c r="AC610" i="12"/>
  <c r="AD615" i="12"/>
  <c r="AC620" i="12"/>
  <c r="AE624" i="12"/>
  <c r="AC629" i="12"/>
  <c r="AC633" i="12"/>
  <c r="AC637" i="12"/>
  <c r="AC641" i="12"/>
  <c r="AC645" i="12"/>
  <c r="AC649" i="12"/>
  <c r="AC653" i="12"/>
  <c r="AC657" i="12"/>
  <c r="AC661" i="12"/>
  <c r="AC665" i="12"/>
  <c r="AC669" i="12"/>
  <c r="AC673" i="12"/>
  <c r="AC677" i="12"/>
  <c r="AC681" i="12"/>
  <c r="AC685" i="12"/>
  <c r="AC689" i="12"/>
  <c r="AC693" i="12"/>
  <c r="AC697" i="12"/>
  <c r="AC701" i="12"/>
  <c r="AC705" i="12"/>
  <c r="AC709" i="12"/>
  <c r="AC713" i="12"/>
  <c r="AC717" i="12"/>
  <c r="AC721" i="12"/>
  <c r="AC725" i="12"/>
  <c r="AC729" i="12"/>
  <c r="AC733" i="12"/>
  <c r="AC737" i="12"/>
  <c r="AC741" i="12"/>
  <c r="AC745" i="12"/>
  <c r="AC749" i="12"/>
  <c r="AC753" i="12"/>
  <c r="AC757" i="12"/>
  <c r="AC761" i="12"/>
  <c r="AC765" i="12"/>
  <c r="AC769" i="12"/>
  <c r="AE457" i="12"/>
  <c r="AD464" i="12"/>
  <c r="AE469" i="12"/>
  <c r="AD476" i="12"/>
  <c r="AE481" i="12"/>
  <c r="AD488" i="12"/>
  <c r="AE493" i="12"/>
  <c r="AD500" i="12"/>
  <c r="AE505" i="12"/>
  <c r="AD512" i="12"/>
  <c r="AE517" i="12"/>
  <c r="AD524" i="12"/>
  <c r="AE529" i="12"/>
  <c r="AD536" i="12"/>
  <c r="AE541" i="12"/>
  <c r="AD548" i="12"/>
  <c r="AC553" i="12"/>
  <c r="AE557" i="12"/>
  <c r="AD562" i="12"/>
  <c r="AE567" i="12"/>
  <c r="AD572" i="12"/>
  <c r="AC577" i="12"/>
  <c r="AE581" i="12"/>
  <c r="AD586" i="12"/>
  <c r="AE591" i="12"/>
  <c r="AD596" i="12"/>
  <c r="AC601" i="12"/>
  <c r="AE605" i="12"/>
  <c r="AD610" i="12"/>
  <c r="AE615" i="12"/>
  <c r="AD620" i="12"/>
  <c r="AC625" i="12"/>
  <c r="AD629" i="12"/>
  <c r="AD633" i="12"/>
  <c r="AD637" i="12"/>
  <c r="AD641" i="12"/>
  <c r="AD645" i="12"/>
  <c r="AD649" i="12"/>
  <c r="AD653" i="12"/>
  <c r="AD657" i="12"/>
  <c r="AD661" i="12"/>
  <c r="AD665" i="12"/>
  <c r="AD669" i="12"/>
  <c r="AD673" i="12"/>
  <c r="AD677" i="12"/>
  <c r="AD681" i="12"/>
  <c r="AD685" i="12"/>
  <c r="AD689" i="12"/>
  <c r="AD693" i="12"/>
  <c r="AD697" i="12"/>
  <c r="AD701" i="12"/>
  <c r="AD705" i="12"/>
  <c r="AD709" i="12"/>
  <c r="AD713" i="12"/>
  <c r="AD717" i="12"/>
  <c r="AD721" i="12"/>
  <c r="AD725" i="12"/>
  <c r="AD729" i="12"/>
  <c r="AD733" i="12"/>
  <c r="AD737" i="12"/>
  <c r="AD741" i="12"/>
  <c r="AD745" i="12"/>
  <c r="AD749" i="12"/>
  <c r="AD753" i="12"/>
  <c r="AD757" i="12"/>
  <c r="AD761" i="12"/>
  <c r="AD765" i="12"/>
  <c r="AD769" i="12"/>
  <c r="AD773" i="12"/>
  <c r="AD777" i="12"/>
  <c r="AC458" i="12"/>
  <c r="AE464" i="12"/>
  <c r="AC470" i="12"/>
  <c r="AE476" i="12"/>
  <c r="AC482" i="12"/>
  <c r="AE488" i="12"/>
  <c r="AC494" i="12"/>
  <c r="AE500" i="12"/>
  <c r="AC506" i="12"/>
  <c r="AE512" i="12"/>
  <c r="AC518" i="12"/>
  <c r="AE524" i="12"/>
  <c r="AC530" i="12"/>
  <c r="AE536" i="12"/>
  <c r="AC542" i="12"/>
  <c r="AE548" i="12"/>
  <c r="AD553" i="12"/>
  <c r="AC558" i="12"/>
  <c r="AD563" i="12"/>
  <c r="AC568" i="12"/>
  <c r="AE572" i="12"/>
  <c r="AD577" i="12"/>
  <c r="AC582" i="12"/>
  <c r="AD587" i="12"/>
  <c r="AC592" i="12"/>
  <c r="AE596" i="12"/>
  <c r="AD601" i="12"/>
  <c r="AC606" i="12"/>
  <c r="AD611" i="12"/>
  <c r="AC616" i="12"/>
  <c r="AE620" i="12"/>
  <c r="AD625" i="12"/>
  <c r="AE629" i="12"/>
  <c r="AE633" i="12"/>
  <c r="AE637" i="12"/>
  <c r="AE641" i="12"/>
  <c r="AE645" i="12"/>
  <c r="AE649" i="12"/>
  <c r="AE653" i="12"/>
  <c r="AE657" i="12"/>
  <c r="AE661" i="12"/>
  <c r="AE665" i="12"/>
  <c r="AE669" i="12"/>
  <c r="AE673" i="12"/>
  <c r="AE677" i="12"/>
  <c r="AE681" i="12"/>
  <c r="AE685" i="12"/>
  <c r="AE689" i="12"/>
  <c r="AE693" i="12"/>
  <c r="AE697" i="12"/>
  <c r="AE701" i="12"/>
  <c r="AE705" i="12"/>
  <c r="AE709" i="12"/>
  <c r="AE713" i="12"/>
  <c r="AE717" i="12"/>
  <c r="AE721" i="12"/>
  <c r="AE725" i="12"/>
  <c r="AE729" i="12"/>
  <c r="AE733" i="12"/>
  <c r="AE737" i="12"/>
  <c r="AE741" i="12"/>
  <c r="AE745" i="12"/>
  <c r="AE749" i="12"/>
  <c r="AE753" i="12"/>
  <c r="AE757" i="12"/>
  <c r="AE761" i="12"/>
  <c r="AE765" i="12"/>
  <c r="AE769" i="12"/>
  <c r="AE773" i="12"/>
  <c r="AE459" i="12"/>
  <c r="AC465" i="12"/>
  <c r="AE471" i="12"/>
  <c r="AC477" i="12"/>
  <c r="AE483" i="12"/>
  <c r="AC489" i="12"/>
  <c r="AE495" i="12"/>
  <c r="AC501" i="12"/>
  <c r="AE507" i="12"/>
  <c r="AC513" i="12"/>
  <c r="AE519" i="12"/>
  <c r="AC525" i="12"/>
  <c r="AE531" i="12"/>
  <c r="AC537" i="12"/>
  <c r="AE543" i="12"/>
  <c r="AC549" i="12"/>
  <c r="AE553" i="12"/>
  <c r="AD558" i="12"/>
  <c r="AE563" i="12"/>
  <c r="AD568" i="12"/>
  <c r="AC573" i="12"/>
  <c r="AE577" i="12"/>
  <c r="AD582" i="12"/>
  <c r="AE587" i="12"/>
  <c r="AD592" i="12"/>
  <c r="AC597" i="12"/>
  <c r="AE601" i="12"/>
  <c r="AD606" i="12"/>
  <c r="AE611" i="12"/>
  <c r="AD616" i="12"/>
  <c r="AC621" i="12"/>
  <c r="AE625" i="12"/>
  <c r="AC630" i="12"/>
  <c r="AC634" i="12"/>
  <c r="AC638" i="12"/>
  <c r="AC642" i="12"/>
  <c r="AC646" i="12"/>
  <c r="AC650" i="12"/>
  <c r="AC654" i="12"/>
  <c r="AC658" i="12"/>
  <c r="AC662" i="12"/>
  <c r="AC666" i="12"/>
  <c r="AC670" i="12"/>
  <c r="AC674" i="12"/>
  <c r="AC678" i="12"/>
  <c r="AC682" i="12"/>
  <c r="AC686" i="12"/>
  <c r="AC690" i="12"/>
  <c r="AC694" i="12"/>
  <c r="AC698" i="12"/>
  <c r="AC702" i="12"/>
  <c r="AC706" i="12"/>
  <c r="AC710" i="12"/>
  <c r="AC714" i="12"/>
  <c r="AC718" i="12"/>
  <c r="AC722" i="12"/>
  <c r="AC726" i="12"/>
  <c r="AC730" i="12"/>
  <c r="AC734" i="12"/>
  <c r="AC738" i="12"/>
  <c r="AC742" i="12"/>
  <c r="AC746" i="12"/>
  <c r="AC750" i="12"/>
  <c r="AC754" i="12"/>
  <c r="AC758" i="12"/>
  <c r="AC762" i="12"/>
  <c r="AC766" i="12"/>
  <c r="AC770" i="12"/>
  <c r="AC774" i="12"/>
  <c r="AC773" i="12"/>
  <c r="AC789" i="12"/>
  <c r="AE797" i="12"/>
  <c r="AE805" i="12"/>
  <c r="AE813" i="12"/>
  <c r="AE821" i="12"/>
  <c r="AE829" i="12"/>
  <c r="AC836" i="12"/>
  <c r="AE840" i="12"/>
  <c r="AD845" i="12"/>
  <c r="AC850" i="12"/>
  <c r="AD855" i="12"/>
  <c r="AC860" i="12"/>
  <c r="AE864" i="12"/>
  <c r="AD869" i="12"/>
  <c r="AC874" i="12"/>
  <c r="AD879" i="12"/>
  <c r="AC884" i="12"/>
  <c r="AE888" i="12"/>
  <c r="AC777" i="12"/>
  <c r="AD789" i="12"/>
  <c r="AC798" i="12"/>
  <c r="AC806" i="12"/>
  <c r="AC814" i="12"/>
  <c r="AC822" i="12"/>
  <c r="AC830" i="12"/>
  <c r="AD836" i="12"/>
  <c r="AC841" i="12"/>
  <c r="AE845" i="12"/>
  <c r="AD850" i="12"/>
  <c r="AE855" i="12"/>
  <c r="AD860" i="12"/>
  <c r="AC865" i="12"/>
  <c r="AE869" i="12"/>
  <c r="AD874" i="12"/>
  <c r="AE879" i="12"/>
  <c r="AD884" i="12"/>
  <c r="AC889" i="12"/>
  <c r="AE777" i="12"/>
  <c r="AE789" i="12"/>
  <c r="AD800" i="12"/>
  <c r="AD808" i="12"/>
  <c r="AD816" i="12"/>
  <c r="AD824" i="12"/>
  <c r="AD830" i="12"/>
  <c r="AE836" i="12"/>
  <c r="AD841" i="12"/>
  <c r="AC846" i="12"/>
  <c r="AD851" i="12"/>
  <c r="AC856" i="12"/>
  <c r="AE860" i="12"/>
  <c r="AD865" i="12"/>
  <c r="AC870" i="12"/>
  <c r="AD875" i="12"/>
  <c r="AC880" i="12"/>
  <c r="AE884" i="12"/>
  <c r="AD889" i="12"/>
  <c r="AC778" i="12"/>
  <c r="AC790" i="12"/>
  <c r="AE800" i="12"/>
  <c r="AE808" i="12"/>
  <c r="AE816" i="12"/>
  <c r="AE824" i="12"/>
  <c r="AC832" i="12"/>
  <c r="AC837" i="12"/>
  <c r="AE841" i="12"/>
  <c r="AD846" i="12"/>
  <c r="AE851" i="12"/>
  <c r="AD856" i="12"/>
  <c r="AC861" i="12"/>
  <c r="AE865" i="12"/>
  <c r="AD870" i="12"/>
  <c r="AE875" i="12"/>
  <c r="AD880" i="12"/>
  <c r="AC885" i="12"/>
  <c r="AE889" i="12"/>
  <c r="AC781" i="12"/>
  <c r="AC793" i="12"/>
  <c r="AC801" i="12"/>
  <c r="AC809" i="12"/>
  <c r="AC817" i="12"/>
  <c r="AC825" i="12"/>
  <c r="AD832" i="12"/>
  <c r="AD837" i="12"/>
  <c r="AC842" i="12"/>
  <c r="AD847" i="12"/>
  <c r="AC852" i="12"/>
  <c r="AE856" i="12"/>
  <c r="AD861" i="12"/>
  <c r="AC866" i="12"/>
  <c r="AD871" i="12"/>
  <c r="AC876" i="12"/>
  <c r="AE880" i="12"/>
  <c r="AD885" i="12"/>
  <c r="AD781" i="12"/>
  <c r="AD793" i="12"/>
  <c r="AD801" i="12"/>
  <c r="AD809" i="12"/>
  <c r="AD817" i="12"/>
  <c r="AD825" i="12"/>
  <c r="AE832" i="12"/>
  <c r="AE837" i="12"/>
  <c r="AD842" i="12"/>
  <c r="AE847" i="12"/>
  <c r="AD852" i="12"/>
  <c r="AC857" i="12"/>
  <c r="AE861" i="12"/>
  <c r="AD866" i="12"/>
  <c r="AE871" i="12"/>
  <c r="AD876" i="12"/>
  <c r="AC881" i="12"/>
  <c r="AE885" i="12"/>
  <c r="AE781" i="12"/>
  <c r="AE793" i="12"/>
  <c r="AE801" i="12"/>
  <c r="AE809" i="12"/>
  <c r="AE817" i="12"/>
  <c r="AE825" i="12"/>
  <c r="AC833" i="12"/>
  <c r="AC838" i="12"/>
  <c r="AD843" i="12"/>
  <c r="AC848" i="12"/>
  <c r="AE852" i="12"/>
  <c r="AD857" i="12"/>
  <c r="AC862" i="12"/>
  <c r="AD867" i="12"/>
  <c r="AC872" i="12"/>
  <c r="AE876" i="12"/>
  <c r="AD881" i="12"/>
  <c r="AC886" i="12"/>
  <c r="AC782" i="12"/>
  <c r="AC794" i="12"/>
  <c r="AC802" i="12"/>
  <c r="AC810" i="12"/>
  <c r="AC818" i="12"/>
  <c r="AC826" i="12"/>
  <c r="AD833" i="12"/>
  <c r="AD838" i="12"/>
  <c r="AE843" i="12"/>
  <c r="AD848" i="12"/>
  <c r="AC853" i="12"/>
  <c r="AE857" i="12"/>
  <c r="AD862" i="12"/>
  <c r="AE867" i="12"/>
  <c r="AD872" i="12"/>
  <c r="AC877" i="12"/>
  <c r="AE881" i="12"/>
  <c r="AD886" i="12"/>
  <c r="AC785" i="12"/>
  <c r="AD796" i="12"/>
  <c r="AD804" i="12"/>
  <c r="AD812" i="12"/>
  <c r="AD820" i="12"/>
  <c r="AD828" i="12"/>
  <c r="AE833" i="12"/>
  <c r="AD839" i="12"/>
  <c r="AC844" i="12"/>
  <c r="AE848" i="12"/>
  <c r="AD853" i="12"/>
  <c r="AC858" i="12"/>
  <c r="AD863" i="12"/>
  <c r="AC868" i="12"/>
  <c r="AE872" i="12"/>
  <c r="AD877" i="12"/>
  <c r="AC882" i="12"/>
  <c r="AD887" i="12"/>
  <c r="AD785" i="12"/>
  <c r="AE796" i="12"/>
  <c r="AE804" i="12"/>
  <c r="AE812" i="12"/>
  <c r="AE820" i="12"/>
  <c r="AE828" i="12"/>
  <c r="AC834" i="12"/>
  <c r="AE839" i="12"/>
  <c r="AD844" i="12"/>
  <c r="AC849" i="12"/>
  <c r="AE853" i="12"/>
  <c r="AD858" i="12"/>
  <c r="AE863" i="12"/>
  <c r="AD868" i="12"/>
  <c r="AC873" i="12"/>
  <c r="AE877" i="12"/>
  <c r="AD882" i="12"/>
  <c r="AE887" i="12"/>
  <c r="AE785" i="12"/>
  <c r="AC797" i="12"/>
  <c r="AC805" i="12"/>
  <c r="AC813" i="12"/>
  <c r="AC821" i="12"/>
  <c r="AC829" i="12"/>
  <c r="AD834" i="12"/>
  <c r="AC840" i="12"/>
  <c r="AE844" i="12"/>
  <c r="AD849" i="12"/>
  <c r="AC854" i="12"/>
  <c r="AD859" i="12"/>
  <c r="AC864" i="12"/>
  <c r="AE868" i="12"/>
  <c r="AD873" i="12"/>
  <c r="AC878" i="12"/>
  <c r="AD883" i="12"/>
  <c r="AC888" i="12"/>
  <c r="AC786" i="12"/>
  <c r="AD797" i="12"/>
  <c r="AD805" i="12"/>
  <c r="AD813" i="12"/>
  <c r="AD821" i="12"/>
  <c r="AD829" i="12"/>
  <c r="AE835" i="12"/>
  <c r="AD840" i="12"/>
  <c r="AC845" i="12"/>
  <c r="AE849" i="12"/>
  <c r="AD854" i="12"/>
  <c r="AE859" i="12"/>
  <c r="AD864" i="12"/>
  <c r="AC869" i="12"/>
  <c r="AE873" i="12"/>
  <c r="AD878" i="12"/>
  <c r="AE883" i="12"/>
  <c r="AD888" i="12"/>
  <c r="Y8" i="12"/>
  <c r="Y12" i="12"/>
  <c r="Y16" i="12"/>
  <c r="Y20" i="12"/>
  <c r="Y24" i="12"/>
  <c r="Y28" i="12"/>
  <c r="Y32" i="12"/>
  <c r="Y36" i="12"/>
  <c r="Y40" i="12"/>
  <c r="Y44" i="12"/>
  <c r="Y48" i="12"/>
  <c r="Y52" i="12"/>
  <c r="Y56" i="12"/>
  <c r="Y60" i="12"/>
  <c r="Y64" i="12"/>
  <c r="Y68" i="12"/>
  <c r="Y72" i="12"/>
  <c r="Y76" i="12"/>
  <c r="Y80" i="12"/>
  <c r="Y84" i="12"/>
  <c r="Y88" i="12"/>
  <c r="Y92" i="12"/>
  <c r="Y96" i="12"/>
  <c r="Y100" i="12"/>
  <c r="Y104" i="12"/>
  <c r="Y108" i="12"/>
  <c r="Y112" i="12"/>
  <c r="Y116" i="12"/>
  <c r="Y120" i="12"/>
  <c r="Y124" i="12"/>
  <c r="Y128" i="12"/>
  <c r="Y132" i="12"/>
  <c r="Y136" i="12"/>
  <c r="Y140" i="12"/>
  <c r="Y144" i="12"/>
  <c r="Y148" i="12"/>
  <c r="Y152" i="12"/>
  <c r="Y156" i="12"/>
  <c r="Y160" i="12"/>
  <c r="Y164" i="12"/>
  <c r="Y168" i="12"/>
  <c r="Y172" i="12"/>
  <c r="Y176" i="12"/>
  <c r="Y180" i="12"/>
  <c r="Y184" i="12"/>
  <c r="Y188" i="12"/>
  <c r="Y192" i="12"/>
  <c r="Y196" i="12"/>
  <c r="Y200" i="12"/>
  <c r="Y204" i="12"/>
  <c r="Y208" i="12"/>
  <c r="Y212" i="12"/>
  <c r="Y216" i="12"/>
  <c r="Y220" i="12"/>
  <c r="Y224" i="12"/>
  <c r="Y228" i="12"/>
  <c r="Y232" i="12"/>
  <c r="Y236" i="12"/>
  <c r="Y240" i="12"/>
  <c r="Y244" i="12"/>
  <c r="Y248" i="12"/>
  <c r="W5" i="12"/>
  <c r="W9" i="12"/>
  <c r="W13" i="12"/>
  <c r="W17" i="12"/>
  <c r="W21" i="12"/>
  <c r="W25" i="12"/>
  <c r="W29" i="12"/>
  <c r="W33" i="12"/>
  <c r="W37" i="12"/>
  <c r="W41" i="12"/>
  <c r="W45" i="12"/>
  <c r="W49" i="12"/>
  <c r="W53" i="12"/>
  <c r="W57" i="12"/>
  <c r="W61" i="12"/>
  <c r="W65" i="12"/>
  <c r="W69" i="12"/>
  <c r="W73" i="12"/>
  <c r="W77" i="12"/>
  <c r="W81" i="12"/>
  <c r="W85" i="12"/>
  <c r="W89" i="12"/>
  <c r="W93" i="12"/>
  <c r="W97" i="12"/>
  <c r="W101" i="12"/>
  <c r="W105" i="12"/>
  <c r="W109" i="12"/>
  <c r="W113" i="12"/>
  <c r="W117" i="12"/>
  <c r="W121" i="12"/>
  <c r="W125" i="12"/>
  <c r="W129" i="12"/>
  <c r="W133" i="12"/>
  <c r="W137" i="12"/>
  <c r="W141" i="12"/>
  <c r="W145" i="12"/>
  <c r="W149" i="12"/>
  <c r="W153" i="12"/>
  <c r="W157" i="12"/>
  <c r="W161" i="12"/>
  <c r="W165" i="12"/>
  <c r="W169" i="12"/>
  <c r="W173" i="12"/>
  <c r="W177" i="12"/>
  <c r="W181" i="12"/>
  <c r="W185" i="12"/>
  <c r="W189" i="12"/>
  <c r="W193" i="12"/>
  <c r="W197" i="12"/>
  <c r="W201" i="12"/>
  <c r="W205" i="12"/>
  <c r="W209" i="12"/>
  <c r="W213" i="12"/>
  <c r="W217" i="12"/>
  <c r="W221" i="12"/>
  <c r="W225" i="12"/>
  <c r="W229" i="12"/>
  <c r="W233" i="12"/>
  <c r="W237" i="12"/>
  <c r="W241" i="12"/>
  <c r="W245" i="12"/>
  <c r="W249" i="12"/>
  <c r="W253" i="12"/>
  <c r="W257" i="12"/>
  <c r="W261" i="12"/>
  <c r="W265" i="12"/>
  <c r="W269" i="12"/>
  <c r="W273" i="12"/>
  <c r="W277" i="12"/>
  <c r="W281" i="12"/>
  <c r="W285" i="12"/>
  <c r="W289" i="12"/>
  <c r="W293" i="12"/>
  <c r="W297" i="12"/>
  <c r="W301" i="12"/>
  <c r="W305" i="12"/>
  <c r="W309" i="12"/>
  <c r="W313" i="12"/>
  <c r="W317" i="12"/>
  <c r="W321" i="12"/>
  <c r="W325" i="12"/>
  <c r="W329" i="12"/>
  <c r="W333" i="12"/>
  <c r="W337" i="12"/>
  <c r="W341" i="12"/>
  <c r="W345" i="12"/>
  <c r="W349" i="12"/>
  <c r="W353" i="12"/>
  <c r="W357" i="12"/>
  <c r="W361" i="12"/>
  <c r="W365" i="12"/>
  <c r="W369" i="12"/>
  <c r="W373" i="12"/>
  <c r="W377" i="12"/>
  <c r="W381" i="12"/>
  <c r="W385" i="12"/>
  <c r="W389" i="12"/>
  <c r="W393" i="12"/>
  <c r="W397" i="12"/>
  <c r="W401" i="12"/>
  <c r="X5" i="12"/>
  <c r="X9" i="12"/>
  <c r="X13" i="12"/>
  <c r="X17" i="12"/>
  <c r="X21" i="12"/>
  <c r="X25" i="12"/>
  <c r="X29" i="12"/>
  <c r="X33" i="12"/>
  <c r="X37" i="12"/>
  <c r="X41" i="12"/>
  <c r="X45" i="12"/>
  <c r="X49" i="12"/>
  <c r="X53" i="12"/>
  <c r="X57" i="12"/>
  <c r="X61" i="12"/>
  <c r="X65" i="12"/>
  <c r="X69" i="12"/>
  <c r="X73" i="12"/>
  <c r="X77" i="12"/>
  <c r="X81" i="12"/>
  <c r="X85" i="12"/>
  <c r="X89" i="12"/>
  <c r="X93" i="12"/>
  <c r="X97" i="12"/>
  <c r="X101" i="12"/>
  <c r="X105" i="12"/>
  <c r="X109" i="12"/>
  <c r="X113" i="12"/>
  <c r="X117" i="12"/>
  <c r="X121" i="12"/>
  <c r="X125" i="12"/>
  <c r="X129" i="12"/>
  <c r="X133" i="12"/>
  <c r="X137" i="12"/>
  <c r="X141" i="12"/>
  <c r="X145" i="12"/>
  <c r="X149" i="12"/>
  <c r="X153" i="12"/>
  <c r="X157" i="12"/>
  <c r="X161" i="12"/>
  <c r="X165" i="12"/>
  <c r="X169" i="12"/>
  <c r="X173" i="12"/>
  <c r="X177" i="12"/>
  <c r="X181" i="12"/>
  <c r="X185" i="12"/>
  <c r="X189" i="12"/>
  <c r="X193" i="12"/>
  <c r="X197" i="12"/>
  <c r="X201" i="12"/>
  <c r="X205" i="12"/>
  <c r="X209" i="12"/>
  <c r="X213" i="12"/>
  <c r="X217" i="12"/>
  <c r="X221" i="12"/>
  <c r="X225" i="12"/>
  <c r="X229" i="12"/>
  <c r="X233" i="12"/>
  <c r="X237" i="12"/>
  <c r="X241" i="12"/>
  <c r="X245" i="12"/>
  <c r="X249" i="12"/>
  <c r="X253" i="12"/>
  <c r="X257" i="12"/>
  <c r="X261" i="12"/>
  <c r="X265" i="12"/>
  <c r="X269" i="12"/>
  <c r="X273" i="12"/>
  <c r="X277" i="12"/>
  <c r="X281" i="12"/>
  <c r="X285" i="12"/>
  <c r="X289" i="12"/>
  <c r="X293" i="12"/>
  <c r="X297" i="12"/>
  <c r="X301" i="12"/>
  <c r="X305" i="12"/>
  <c r="X309" i="12"/>
  <c r="X313" i="12"/>
  <c r="X317" i="12"/>
  <c r="X321" i="12"/>
  <c r="X325" i="12"/>
  <c r="X329" i="12"/>
  <c r="X333" i="12"/>
  <c r="X337" i="12"/>
  <c r="X341" i="12"/>
  <c r="X345" i="12"/>
  <c r="X349" i="12"/>
  <c r="X353" i="12"/>
  <c r="X357" i="12"/>
  <c r="X361" i="12"/>
  <c r="X365" i="12"/>
  <c r="X369" i="12"/>
  <c r="X373" i="12"/>
  <c r="X377" i="12"/>
  <c r="X381" i="12"/>
  <c r="X385" i="12"/>
  <c r="X389" i="12"/>
  <c r="X393" i="12"/>
  <c r="X397" i="12"/>
  <c r="X401" i="12"/>
  <c r="Y5" i="12"/>
  <c r="Y9" i="12"/>
  <c r="Y13" i="12"/>
  <c r="Y17" i="12"/>
  <c r="Y21" i="12"/>
  <c r="Y25" i="12"/>
  <c r="Y29" i="12"/>
  <c r="Y33" i="12"/>
  <c r="Y37" i="12"/>
  <c r="Y41" i="12"/>
  <c r="Y45" i="12"/>
  <c r="Y49" i="12"/>
  <c r="Y53" i="12"/>
  <c r="Y57" i="12"/>
  <c r="Y61" i="12"/>
  <c r="Y65" i="12"/>
  <c r="Y69" i="12"/>
  <c r="Y73" i="12"/>
  <c r="Y77" i="12"/>
  <c r="Y81" i="12"/>
  <c r="Y85" i="12"/>
  <c r="Y89" i="12"/>
  <c r="Y93" i="12"/>
  <c r="Y97" i="12"/>
  <c r="Y101" i="12"/>
  <c r="Y105" i="12"/>
  <c r="Y109" i="12"/>
  <c r="Y113" i="12"/>
  <c r="Y117" i="12"/>
  <c r="Y121" i="12"/>
  <c r="Y125" i="12"/>
  <c r="Y129" i="12"/>
  <c r="Y133" i="12"/>
  <c r="Y137" i="12"/>
  <c r="Y141" i="12"/>
  <c r="Y145" i="12"/>
  <c r="Y149" i="12"/>
  <c r="Y153" i="12"/>
  <c r="Y157" i="12"/>
  <c r="Y161" i="12"/>
  <c r="Y165" i="12"/>
  <c r="Y169" i="12"/>
  <c r="Y173" i="12"/>
  <c r="Y177" i="12"/>
  <c r="Y181" i="12"/>
  <c r="Y185" i="12"/>
  <c r="Y189" i="12"/>
  <c r="Y193" i="12"/>
  <c r="Y197" i="12"/>
  <c r="Y201" i="12"/>
  <c r="Y205" i="12"/>
  <c r="Y209" i="12"/>
  <c r="Y213" i="12"/>
  <c r="Y217" i="12"/>
  <c r="Y221" i="12"/>
  <c r="Y225" i="12"/>
  <c r="Y229" i="12"/>
  <c r="Y233" i="12"/>
  <c r="Y237" i="12"/>
  <c r="Y241" i="12"/>
  <c r="Y245" i="12"/>
  <c r="Y249" i="12"/>
  <c r="Y253" i="12"/>
  <c r="Y257" i="12"/>
  <c r="Y261" i="12"/>
  <c r="Y265" i="12"/>
  <c r="Y269" i="12"/>
  <c r="Y273" i="12"/>
  <c r="Y277" i="12"/>
  <c r="Y281" i="12"/>
  <c r="Y285" i="12"/>
  <c r="Y289" i="12"/>
  <c r="Y293" i="12"/>
  <c r="Y297" i="12"/>
  <c r="Y301" i="12"/>
  <c r="Y305" i="12"/>
  <c r="Y309" i="12"/>
  <c r="Y313" i="12"/>
  <c r="Y317" i="12"/>
  <c r="Y321" i="12"/>
  <c r="Y325" i="12"/>
  <c r="Y329" i="12"/>
  <c r="Y333" i="12"/>
  <c r="Y337" i="12"/>
  <c r="Y341" i="12"/>
  <c r="W6" i="12"/>
  <c r="W10" i="12"/>
  <c r="W14" i="12"/>
  <c r="W18" i="12"/>
  <c r="W22" i="12"/>
  <c r="W26" i="12"/>
  <c r="W30" i="12"/>
  <c r="W34" i="12"/>
  <c r="W38" i="12"/>
  <c r="W42" i="12"/>
  <c r="W46" i="12"/>
  <c r="W50" i="12"/>
  <c r="W54" i="12"/>
  <c r="W58" i="12"/>
  <c r="W62" i="12"/>
  <c r="W66" i="12"/>
  <c r="W70" i="12"/>
  <c r="W74" i="12"/>
  <c r="W78" i="12"/>
  <c r="W82" i="12"/>
  <c r="W86" i="12"/>
  <c r="W90" i="12"/>
  <c r="W94" i="12"/>
  <c r="W98" i="12"/>
  <c r="W102" i="12"/>
  <c r="W106" i="12"/>
  <c r="W110" i="12"/>
  <c r="W114" i="12"/>
  <c r="W118" i="12"/>
  <c r="W122" i="12"/>
  <c r="W126" i="12"/>
  <c r="W130" i="12"/>
  <c r="W134" i="12"/>
  <c r="W138" i="12"/>
  <c r="W142" i="12"/>
  <c r="W146" i="12"/>
  <c r="W150" i="12"/>
  <c r="W154" i="12"/>
  <c r="W158" i="12"/>
  <c r="W162" i="12"/>
  <c r="W166" i="12"/>
  <c r="W170" i="12"/>
  <c r="W174" i="12"/>
  <c r="W178" i="12"/>
  <c r="W182" i="12"/>
  <c r="W186" i="12"/>
  <c r="W190" i="12"/>
  <c r="W194" i="12"/>
  <c r="W198" i="12"/>
  <c r="W202" i="12"/>
  <c r="W206" i="12"/>
  <c r="W210" i="12"/>
  <c r="W214" i="12"/>
  <c r="W218" i="12"/>
  <c r="W222" i="12"/>
  <c r="W226" i="12"/>
  <c r="W230" i="12"/>
  <c r="W234" i="12"/>
  <c r="W238" i="12"/>
  <c r="W242" i="12"/>
  <c r="W246" i="12"/>
  <c r="W250" i="12"/>
  <c r="W254" i="12"/>
  <c r="W258" i="12"/>
  <c r="W262" i="12"/>
  <c r="W266" i="12"/>
  <c r="W270" i="12"/>
  <c r="W274" i="12"/>
  <c r="W278" i="12"/>
  <c r="W282" i="12"/>
  <c r="W286" i="12"/>
  <c r="W290" i="12"/>
  <c r="W294" i="12"/>
  <c r="W298" i="12"/>
  <c r="W302" i="12"/>
  <c r="W306" i="12"/>
  <c r="W310" i="12"/>
  <c r="W314" i="12"/>
  <c r="W318" i="12"/>
  <c r="W322" i="12"/>
  <c r="W326" i="12"/>
  <c r="W330" i="12"/>
  <c r="W334" i="12"/>
  <c r="W338" i="12"/>
  <c r="X6" i="12"/>
  <c r="X10" i="12"/>
  <c r="X14" i="12"/>
  <c r="X18" i="12"/>
  <c r="X22" i="12"/>
  <c r="X26" i="12"/>
  <c r="X30" i="12"/>
  <c r="X34" i="12"/>
  <c r="X38" i="12"/>
  <c r="X42" i="12"/>
  <c r="X46" i="12"/>
  <c r="X50" i="12"/>
  <c r="X54" i="12"/>
  <c r="X58" i="12"/>
  <c r="X62" i="12"/>
  <c r="X66" i="12"/>
  <c r="X70" i="12"/>
  <c r="X74" i="12"/>
  <c r="X78" i="12"/>
  <c r="X82" i="12"/>
  <c r="X86" i="12"/>
  <c r="X90" i="12"/>
  <c r="X94" i="12"/>
  <c r="X98" i="12"/>
  <c r="X102" i="12"/>
  <c r="X106" i="12"/>
  <c r="X110" i="12"/>
  <c r="X114" i="12"/>
  <c r="X118" i="12"/>
  <c r="X122" i="12"/>
  <c r="X126" i="12"/>
  <c r="X130" i="12"/>
  <c r="X134" i="12"/>
  <c r="X138" i="12"/>
  <c r="X142" i="12"/>
  <c r="X146" i="12"/>
  <c r="X150" i="12"/>
  <c r="X154" i="12"/>
  <c r="X158" i="12"/>
  <c r="X162" i="12"/>
  <c r="X166" i="12"/>
  <c r="X170" i="12"/>
  <c r="X174" i="12"/>
  <c r="X178" i="12"/>
  <c r="X182" i="12"/>
  <c r="X186" i="12"/>
  <c r="X190" i="12"/>
  <c r="X194" i="12"/>
  <c r="X198" i="12"/>
  <c r="X202" i="12"/>
  <c r="X206" i="12"/>
  <c r="X210" i="12"/>
  <c r="X214" i="12"/>
  <c r="X218" i="12"/>
  <c r="X222" i="12"/>
  <c r="X226" i="12"/>
  <c r="X230" i="12"/>
  <c r="X234" i="12"/>
  <c r="X238" i="12"/>
  <c r="X242" i="12"/>
  <c r="X246" i="12"/>
  <c r="X250" i="12"/>
  <c r="X254" i="12"/>
  <c r="X258" i="12"/>
  <c r="X262" i="12"/>
  <c r="X266" i="12"/>
  <c r="X270" i="12"/>
  <c r="X274" i="12"/>
  <c r="X278" i="12"/>
  <c r="X282" i="12"/>
  <c r="X286" i="12"/>
  <c r="X290" i="12"/>
  <c r="X294" i="12"/>
  <c r="X298" i="12"/>
  <c r="X302" i="12"/>
  <c r="X306" i="12"/>
  <c r="X310" i="12"/>
  <c r="X314" i="12"/>
  <c r="X318" i="12"/>
  <c r="X322" i="12"/>
  <c r="Y6" i="12"/>
  <c r="Y10" i="12"/>
  <c r="Y14" i="12"/>
  <c r="Y18" i="12"/>
  <c r="Y22" i="12"/>
  <c r="Y26" i="12"/>
  <c r="Y30" i="12"/>
  <c r="Y34" i="12"/>
  <c r="Y38" i="12"/>
  <c r="Y42" i="12"/>
  <c r="Y46" i="12"/>
  <c r="Y50" i="12"/>
  <c r="Y54" i="12"/>
  <c r="Y58" i="12"/>
  <c r="Y62" i="12"/>
  <c r="Y66" i="12"/>
  <c r="Y70" i="12"/>
  <c r="Y74" i="12"/>
  <c r="Y78" i="12"/>
  <c r="Y82" i="12"/>
  <c r="Y86" i="12"/>
  <c r="Y90" i="12"/>
  <c r="Y94" i="12"/>
  <c r="Y98" i="12"/>
  <c r="Y102" i="12"/>
  <c r="Y106" i="12"/>
  <c r="Y110" i="12"/>
  <c r="Y114" i="12"/>
  <c r="Y118" i="12"/>
  <c r="Y122" i="12"/>
  <c r="Y126" i="12"/>
  <c r="Y130" i="12"/>
  <c r="Y134" i="12"/>
  <c r="Y138" i="12"/>
  <c r="Y142" i="12"/>
  <c r="Y146" i="12"/>
  <c r="Y150" i="12"/>
  <c r="Y154" i="12"/>
  <c r="Y158" i="12"/>
  <c r="Y162" i="12"/>
  <c r="Y166" i="12"/>
  <c r="Y170" i="12"/>
  <c r="Y174" i="12"/>
  <c r="Y178" i="12"/>
  <c r="Y182" i="12"/>
  <c r="Y186" i="12"/>
  <c r="Y190" i="12"/>
  <c r="Y194" i="12"/>
  <c r="Y198" i="12"/>
  <c r="Y202" i="12"/>
  <c r="Y206" i="12"/>
  <c r="Y210" i="12"/>
  <c r="Y214" i="12"/>
  <c r="Y218" i="12"/>
  <c r="Y222" i="12"/>
  <c r="Y226" i="12"/>
  <c r="Y230" i="12"/>
  <c r="Y234" i="12"/>
  <c r="Y238" i="12"/>
  <c r="Y242" i="12"/>
  <c r="Y246" i="12"/>
  <c r="Y250" i="12"/>
  <c r="Y254" i="12"/>
  <c r="Y258" i="12"/>
  <c r="Y262" i="12"/>
  <c r="Y266" i="12"/>
  <c r="Y270" i="12"/>
  <c r="Y274" i="12"/>
  <c r="Y278" i="12"/>
  <c r="Y282" i="12"/>
  <c r="Y286" i="12"/>
  <c r="Y290" i="12"/>
  <c r="Y294" i="12"/>
  <c r="Y298" i="12"/>
  <c r="Y302" i="12"/>
  <c r="Y306" i="12"/>
  <c r="Y310" i="12"/>
  <c r="Y314" i="12"/>
  <c r="Y318" i="12"/>
  <c r="Y322" i="12"/>
  <c r="Y326" i="12"/>
  <c r="Y330" i="12"/>
  <c r="Y334" i="12"/>
  <c r="Y338" i="12"/>
  <c r="Y342" i="12"/>
  <c r="W7" i="12"/>
  <c r="W11" i="12"/>
  <c r="W15" i="12"/>
  <c r="W19" i="12"/>
  <c r="W23" i="12"/>
  <c r="W27" i="12"/>
  <c r="W31" i="12"/>
  <c r="W35" i="12"/>
  <c r="W39" i="12"/>
  <c r="W43" i="12"/>
  <c r="W47" i="12"/>
  <c r="W51" i="12"/>
  <c r="W55" i="12"/>
  <c r="W59" i="12"/>
  <c r="W63" i="12"/>
  <c r="W67" i="12"/>
  <c r="W71" i="12"/>
  <c r="W75" i="12"/>
  <c r="W79" i="12"/>
  <c r="W83" i="12"/>
  <c r="W87" i="12"/>
  <c r="W91" i="12"/>
  <c r="W95" i="12"/>
  <c r="W99" i="12"/>
  <c r="W103" i="12"/>
  <c r="W107" i="12"/>
  <c r="W111" i="12"/>
  <c r="W115" i="12"/>
  <c r="W119" i="12"/>
  <c r="W123" i="12"/>
  <c r="W127" i="12"/>
  <c r="W131" i="12"/>
  <c r="W135" i="12"/>
  <c r="W139" i="12"/>
  <c r="W143" i="12"/>
  <c r="W147" i="12"/>
  <c r="W151" i="12"/>
  <c r="W155" i="12"/>
  <c r="W159" i="12"/>
  <c r="W163" i="12"/>
  <c r="W167" i="12"/>
  <c r="W171" i="12"/>
  <c r="W175" i="12"/>
  <c r="W179" i="12"/>
  <c r="W183" i="12"/>
  <c r="W187" i="12"/>
  <c r="W191" i="12"/>
  <c r="W195" i="12"/>
  <c r="W199" i="12"/>
  <c r="W203" i="12"/>
  <c r="W207" i="12"/>
  <c r="W211" i="12"/>
  <c r="W215" i="12"/>
  <c r="W219" i="12"/>
  <c r="W223" i="12"/>
  <c r="W227" i="12"/>
  <c r="W231" i="12"/>
  <c r="W235" i="12"/>
  <c r="W239" i="12"/>
  <c r="W243" i="12"/>
  <c r="W247" i="12"/>
  <c r="W251" i="12"/>
  <c r="W255" i="12"/>
  <c r="W259" i="12"/>
  <c r="W263" i="12"/>
  <c r="W267" i="12"/>
  <c r="W271" i="12"/>
  <c r="W275" i="12"/>
  <c r="W279" i="12"/>
  <c r="W283" i="12"/>
  <c r="W287" i="12"/>
  <c r="W291" i="12"/>
  <c r="W295" i="12"/>
  <c r="W299" i="12"/>
  <c r="W303" i="12"/>
  <c r="W307" i="12"/>
  <c r="W311" i="12"/>
  <c r="W315" i="12"/>
  <c r="W319" i="12"/>
  <c r="W323" i="12"/>
  <c r="W327" i="12"/>
  <c r="W331" i="12"/>
  <c r="X7" i="12"/>
  <c r="X11" i="12"/>
  <c r="X15" i="12"/>
  <c r="X19" i="12"/>
  <c r="X23" i="12"/>
  <c r="X27" i="12"/>
  <c r="X31" i="12"/>
  <c r="X35" i="12"/>
  <c r="X39" i="12"/>
  <c r="X43" i="12"/>
  <c r="X47" i="12"/>
  <c r="X51" i="12"/>
  <c r="X55" i="12"/>
  <c r="X59" i="12"/>
  <c r="X63" i="12"/>
  <c r="X67" i="12"/>
  <c r="X71" i="12"/>
  <c r="X75" i="12"/>
  <c r="X79" i="12"/>
  <c r="X83" i="12"/>
  <c r="X87" i="12"/>
  <c r="X91" i="12"/>
  <c r="X95" i="12"/>
  <c r="X99" i="12"/>
  <c r="X103" i="12"/>
  <c r="X107" i="12"/>
  <c r="X111" i="12"/>
  <c r="X115" i="12"/>
  <c r="X119" i="12"/>
  <c r="X123" i="12"/>
  <c r="X127" i="12"/>
  <c r="X131" i="12"/>
  <c r="X135" i="12"/>
  <c r="X139" i="12"/>
  <c r="X143" i="12"/>
  <c r="X147" i="12"/>
  <c r="X151" i="12"/>
  <c r="X155" i="12"/>
  <c r="X159" i="12"/>
  <c r="X163" i="12"/>
  <c r="X167" i="12"/>
  <c r="X171" i="12"/>
  <c r="X175" i="12"/>
  <c r="X179" i="12"/>
  <c r="X183" i="12"/>
  <c r="X187" i="12"/>
  <c r="X191" i="12"/>
  <c r="X195" i="12"/>
  <c r="X199" i="12"/>
  <c r="X203" i="12"/>
  <c r="X207" i="12"/>
  <c r="X211" i="12"/>
  <c r="X215" i="12"/>
  <c r="X219" i="12"/>
  <c r="X223" i="12"/>
  <c r="X227" i="12"/>
  <c r="X231" i="12"/>
  <c r="X235" i="12"/>
  <c r="X239" i="12"/>
  <c r="X243" i="12"/>
  <c r="X247" i="12"/>
  <c r="X251" i="12"/>
  <c r="X255" i="12"/>
  <c r="X259" i="12"/>
  <c r="X263" i="12"/>
  <c r="X267" i="12"/>
  <c r="X271" i="12"/>
  <c r="X275" i="12"/>
  <c r="X279" i="12"/>
  <c r="X283" i="12"/>
  <c r="X287" i="12"/>
  <c r="X291" i="12"/>
  <c r="X295" i="12"/>
  <c r="X299" i="12"/>
  <c r="X303" i="12"/>
  <c r="X307" i="12"/>
  <c r="X311" i="12"/>
  <c r="X315" i="12"/>
  <c r="X319" i="12"/>
  <c r="X323" i="12"/>
  <c r="X327" i="12"/>
  <c r="Y7" i="12"/>
  <c r="Y11" i="12"/>
  <c r="Y15" i="12"/>
  <c r="Y19" i="12"/>
  <c r="Y23" i="12"/>
  <c r="Y27" i="12"/>
  <c r="Y31" i="12"/>
  <c r="Y35" i="12"/>
  <c r="Y39" i="12"/>
  <c r="Y43" i="12"/>
  <c r="Y47" i="12"/>
  <c r="Y51" i="12"/>
  <c r="Y55" i="12"/>
  <c r="Y59" i="12"/>
  <c r="Y63" i="12"/>
  <c r="Y67" i="12"/>
  <c r="Y71" i="12"/>
  <c r="Y75" i="12"/>
  <c r="Y79" i="12"/>
  <c r="Y83" i="12"/>
  <c r="Y87" i="12"/>
  <c r="Y91" i="12"/>
  <c r="Y95" i="12"/>
  <c r="Y99" i="12"/>
  <c r="Y103" i="12"/>
  <c r="Y107" i="12"/>
  <c r="Y111" i="12"/>
  <c r="Y115" i="12"/>
  <c r="Y119" i="12"/>
  <c r="Y123" i="12"/>
  <c r="Y127" i="12"/>
  <c r="Y131" i="12"/>
  <c r="Y135" i="12"/>
  <c r="Y139" i="12"/>
  <c r="Y143" i="12"/>
  <c r="Y147" i="12"/>
  <c r="Y151" i="12"/>
  <c r="Y155" i="12"/>
  <c r="Y159" i="12"/>
  <c r="Y163" i="12"/>
  <c r="Y167" i="12"/>
  <c r="Y171" i="12"/>
  <c r="Y175" i="12"/>
  <c r="Y179" i="12"/>
  <c r="Y183" i="12"/>
  <c r="Y187" i="12"/>
  <c r="Y191" i="12"/>
  <c r="Y195" i="12"/>
  <c r="Y199" i="12"/>
  <c r="Y203" i="12"/>
  <c r="Y207" i="12"/>
  <c r="Y211" i="12"/>
  <c r="Y215" i="12"/>
  <c r="Y219" i="12"/>
  <c r="Y223" i="12"/>
  <c r="Y227" i="12"/>
  <c r="Y231" i="12"/>
  <c r="Y235" i="12"/>
  <c r="Y239" i="12"/>
  <c r="Y243" i="12"/>
  <c r="Y247" i="12"/>
  <c r="Y251" i="12"/>
  <c r="Y255" i="12"/>
  <c r="Y259" i="12"/>
  <c r="Y263" i="12"/>
  <c r="Y267" i="12"/>
  <c r="Y271" i="12"/>
  <c r="Y275" i="12"/>
  <c r="Y279" i="12"/>
  <c r="Y283" i="12"/>
  <c r="Y287" i="12"/>
  <c r="Y291" i="12"/>
  <c r="Y295" i="12"/>
  <c r="Y299" i="12"/>
  <c r="Y303" i="12"/>
  <c r="Y307" i="12"/>
  <c r="Y311" i="12"/>
  <c r="Y315" i="12"/>
  <c r="Y319" i="12"/>
  <c r="Y323" i="12"/>
  <c r="Y327" i="12"/>
  <c r="Y331" i="12"/>
  <c r="Y335" i="12"/>
  <c r="Y339" i="12"/>
  <c r="W8" i="12"/>
  <c r="W12" i="12"/>
  <c r="W16" i="12"/>
  <c r="W20" i="12"/>
  <c r="W24" i="12"/>
  <c r="W28" i="12"/>
  <c r="W32" i="12"/>
  <c r="W36" i="12"/>
  <c r="W40" i="12"/>
  <c r="W44" i="12"/>
  <c r="W48" i="12"/>
  <c r="W52" i="12"/>
  <c r="W56" i="12"/>
  <c r="W60" i="12"/>
  <c r="W64" i="12"/>
  <c r="W68" i="12"/>
  <c r="W72" i="12"/>
  <c r="W76" i="12"/>
  <c r="W80" i="12"/>
  <c r="W84" i="12"/>
  <c r="W88" i="12"/>
  <c r="W92" i="12"/>
  <c r="W96" i="12"/>
  <c r="W100" i="12"/>
  <c r="W104" i="12"/>
  <c r="W108" i="12"/>
  <c r="W112" i="12"/>
  <c r="W116" i="12"/>
  <c r="W120" i="12"/>
  <c r="W124" i="12"/>
  <c r="W128" i="12"/>
  <c r="W132" i="12"/>
  <c r="W136" i="12"/>
  <c r="W140" i="12"/>
  <c r="W144" i="12"/>
  <c r="W148" i="12"/>
  <c r="W152" i="12"/>
  <c r="W156" i="12"/>
  <c r="W160" i="12"/>
  <c r="W164" i="12"/>
  <c r="W168" i="12"/>
  <c r="W172" i="12"/>
  <c r="W176" i="12"/>
  <c r="W180" i="12"/>
  <c r="W184" i="12"/>
  <c r="W188" i="12"/>
  <c r="W192" i="12"/>
  <c r="W196" i="12"/>
  <c r="W200" i="12"/>
  <c r="W204" i="12"/>
  <c r="W208" i="12"/>
  <c r="W212" i="12"/>
  <c r="W216" i="12"/>
  <c r="W220" i="12"/>
  <c r="W224" i="12"/>
  <c r="W228" i="12"/>
  <c r="W232" i="12"/>
  <c r="W236" i="12"/>
  <c r="W240" i="12"/>
  <c r="W244" i="12"/>
  <c r="W248" i="12"/>
  <c r="W252" i="12"/>
  <c r="W256" i="12"/>
  <c r="W260" i="12"/>
  <c r="W264" i="12"/>
  <c r="W268" i="12"/>
  <c r="W272" i="12"/>
  <c r="W276" i="12"/>
  <c r="W280" i="12"/>
  <c r="W284" i="12"/>
  <c r="W288" i="12"/>
  <c r="W292" i="12"/>
  <c r="W296" i="12"/>
  <c r="W300" i="12"/>
  <c r="W304" i="12"/>
  <c r="W308" i="12"/>
  <c r="W312" i="12"/>
  <c r="W316" i="12"/>
  <c r="W320" i="12"/>
  <c r="W324" i="12"/>
  <c r="W328" i="12"/>
  <c r="X52" i="12"/>
  <c r="X100" i="12"/>
  <c r="X148" i="12"/>
  <c r="X196" i="12"/>
  <c r="X244" i="12"/>
  <c r="X272" i="12"/>
  <c r="X296" i="12"/>
  <c r="X320" i="12"/>
  <c r="X334" i="12"/>
  <c r="W342" i="12"/>
  <c r="W347" i="12"/>
  <c r="Y351" i="12"/>
  <c r="X356" i="12"/>
  <c r="Y361" i="12"/>
  <c r="X366" i="12"/>
  <c r="W371" i="12"/>
  <c r="Y375" i="12"/>
  <c r="X380" i="12"/>
  <c r="Y385" i="12"/>
  <c r="X390" i="12"/>
  <c r="W395" i="12"/>
  <c r="Y399" i="12"/>
  <c r="X404" i="12"/>
  <c r="X408" i="12"/>
  <c r="X412" i="12"/>
  <c r="X416" i="12"/>
  <c r="X420" i="12"/>
  <c r="X424" i="12"/>
  <c r="X428" i="12"/>
  <c r="X432" i="12"/>
  <c r="X436" i="12"/>
  <c r="X440" i="12"/>
  <c r="X444" i="12"/>
  <c r="X448" i="12"/>
  <c r="X452" i="12"/>
  <c r="X456" i="12"/>
  <c r="X460" i="12"/>
  <c r="X464" i="12"/>
  <c r="X468" i="12"/>
  <c r="X472" i="12"/>
  <c r="X476" i="12"/>
  <c r="X480" i="12"/>
  <c r="X484" i="12"/>
  <c r="X488" i="12"/>
  <c r="X492" i="12"/>
  <c r="X496" i="12"/>
  <c r="X500" i="12"/>
  <c r="X504" i="12"/>
  <c r="X508" i="12"/>
  <c r="X512" i="12"/>
  <c r="X516" i="12"/>
  <c r="X520" i="12"/>
  <c r="X524" i="12"/>
  <c r="X528" i="12"/>
  <c r="X532" i="12"/>
  <c r="X536" i="12"/>
  <c r="X540" i="12"/>
  <c r="X544" i="12"/>
  <c r="X548" i="12"/>
  <c r="X552" i="12"/>
  <c r="X556" i="12"/>
  <c r="X560" i="12"/>
  <c r="X564" i="12"/>
  <c r="X568" i="12"/>
  <c r="X572" i="12"/>
  <c r="X576" i="12"/>
  <c r="X580" i="12"/>
  <c r="X584" i="12"/>
  <c r="X588" i="12"/>
  <c r="X592" i="12"/>
  <c r="X596" i="12"/>
  <c r="X600" i="12"/>
  <c r="X604" i="12"/>
  <c r="X608" i="12"/>
  <c r="X612" i="12"/>
  <c r="X616" i="12"/>
  <c r="X620" i="12"/>
  <c r="X624" i="12"/>
  <c r="X628" i="12"/>
  <c r="X632" i="12"/>
  <c r="X636" i="12"/>
  <c r="X640" i="12"/>
  <c r="X644" i="12"/>
  <c r="X648" i="12"/>
  <c r="X652" i="12"/>
  <c r="X8" i="12"/>
  <c r="X56" i="12"/>
  <c r="X104" i="12"/>
  <c r="X152" i="12"/>
  <c r="X200" i="12"/>
  <c r="X248" i="12"/>
  <c r="Y272" i="12"/>
  <c r="Y296" i="12"/>
  <c r="Y320" i="12"/>
  <c r="W335" i="12"/>
  <c r="X342" i="12"/>
  <c r="X347" i="12"/>
  <c r="W352" i="12"/>
  <c r="Y356" i="12"/>
  <c r="W362" i="12"/>
  <c r="Y366" i="12"/>
  <c r="X371" i="12"/>
  <c r="W376" i="12"/>
  <c r="Y380" i="12"/>
  <c r="W386" i="12"/>
  <c r="Y390" i="12"/>
  <c r="X395" i="12"/>
  <c r="W400" i="12"/>
  <c r="Y404" i="12"/>
  <c r="Y408" i="12"/>
  <c r="Y412" i="12"/>
  <c r="Y416" i="12"/>
  <c r="Y420" i="12"/>
  <c r="Y424" i="12"/>
  <c r="Y428" i="12"/>
  <c r="Y432" i="12"/>
  <c r="Y436" i="12"/>
  <c r="Y440" i="12"/>
  <c r="Y444" i="12"/>
  <c r="Y448" i="12"/>
  <c r="Y452" i="12"/>
  <c r="Y456" i="12"/>
  <c r="Y460" i="12"/>
  <c r="Y464" i="12"/>
  <c r="Y468" i="12"/>
  <c r="Y472" i="12"/>
  <c r="Y476" i="12"/>
  <c r="Y480" i="12"/>
  <c r="Y484" i="12"/>
  <c r="Y488" i="12"/>
  <c r="X12" i="12"/>
  <c r="X60" i="12"/>
  <c r="X108" i="12"/>
  <c r="X156" i="12"/>
  <c r="X204" i="12"/>
  <c r="X252" i="12"/>
  <c r="X276" i="12"/>
  <c r="X300" i="12"/>
  <c r="X324" i="12"/>
  <c r="X335" i="12"/>
  <c r="W343" i="12"/>
  <c r="Y347" i="12"/>
  <c r="X352" i="12"/>
  <c r="Y357" i="12"/>
  <c r="X362" i="12"/>
  <c r="W367" i="12"/>
  <c r="Y371" i="12"/>
  <c r="X376" i="12"/>
  <c r="Y381" i="12"/>
  <c r="X386" i="12"/>
  <c r="W391" i="12"/>
  <c r="Y395" i="12"/>
  <c r="X400" i="12"/>
  <c r="W405" i="12"/>
  <c r="W409" i="12"/>
  <c r="W413" i="12"/>
  <c r="W417" i="12"/>
  <c r="W421" i="12"/>
  <c r="W425" i="12"/>
  <c r="W429" i="12"/>
  <c r="W433" i="12"/>
  <c r="W437" i="12"/>
  <c r="W441" i="12"/>
  <c r="W445" i="12"/>
  <c r="W449" i="12"/>
  <c r="W453" i="12"/>
  <c r="W457" i="12"/>
  <c r="W461" i="12"/>
  <c r="W465" i="12"/>
  <c r="W469" i="12"/>
  <c r="W473" i="12"/>
  <c r="W477" i="12"/>
  <c r="W481" i="12"/>
  <c r="W485" i="12"/>
  <c r="W489" i="12"/>
  <c r="X16" i="12"/>
  <c r="X64" i="12"/>
  <c r="X112" i="12"/>
  <c r="X160" i="12"/>
  <c r="X208" i="12"/>
  <c r="Y252" i="12"/>
  <c r="Y276" i="12"/>
  <c r="Y300" i="12"/>
  <c r="Y324" i="12"/>
  <c r="W336" i="12"/>
  <c r="X343" i="12"/>
  <c r="W348" i="12"/>
  <c r="Y352" i="12"/>
  <c r="W358" i="12"/>
  <c r="Y362" i="12"/>
  <c r="X367" i="12"/>
  <c r="W372" i="12"/>
  <c r="Y376" i="12"/>
  <c r="W382" i="12"/>
  <c r="Y386" i="12"/>
  <c r="X391" i="12"/>
  <c r="W396" i="12"/>
  <c r="Y400" i="12"/>
  <c r="X405" i="12"/>
  <c r="X409" i="12"/>
  <c r="X413" i="12"/>
  <c r="X417" i="12"/>
  <c r="X421" i="12"/>
  <c r="X425" i="12"/>
  <c r="X429" i="12"/>
  <c r="X433" i="12"/>
  <c r="X20" i="12"/>
  <c r="X68" i="12"/>
  <c r="X116" i="12"/>
  <c r="X164" i="12"/>
  <c r="X212" i="12"/>
  <c r="X256" i="12"/>
  <c r="X280" i="12"/>
  <c r="X304" i="12"/>
  <c r="X326" i="12"/>
  <c r="X336" i="12"/>
  <c r="Y343" i="12"/>
  <c r="X348" i="12"/>
  <c r="Y353" i="12"/>
  <c r="X358" i="12"/>
  <c r="W363" i="12"/>
  <c r="Y367" i="12"/>
  <c r="X372" i="12"/>
  <c r="Y377" i="12"/>
  <c r="X382" i="12"/>
  <c r="W387" i="12"/>
  <c r="Y391" i="12"/>
  <c r="X396" i="12"/>
  <c r="Y401" i="12"/>
  <c r="Y405" i="12"/>
  <c r="Y409" i="12"/>
  <c r="Y413" i="12"/>
  <c r="Y417" i="12"/>
  <c r="Y421" i="12"/>
  <c r="Y425" i="12"/>
  <c r="Y429" i="12"/>
  <c r="Y433" i="12"/>
  <c r="X24" i="12"/>
  <c r="X72" i="12"/>
  <c r="X120" i="12"/>
  <c r="X168" i="12"/>
  <c r="X216" i="12"/>
  <c r="Y256" i="12"/>
  <c r="Y280" i="12"/>
  <c r="Y304" i="12"/>
  <c r="X328" i="12"/>
  <c r="Y336" i="12"/>
  <c r="W344" i="12"/>
  <c r="X28" i="12"/>
  <c r="X76" i="12"/>
  <c r="X124" i="12"/>
  <c r="X172" i="12"/>
  <c r="X220" i="12"/>
  <c r="X260" i="12"/>
  <c r="X284" i="12"/>
  <c r="X308" i="12"/>
  <c r="Y328" i="12"/>
  <c r="X338" i="12"/>
  <c r="X344" i="12"/>
  <c r="X32" i="12"/>
  <c r="X80" i="12"/>
  <c r="X128" i="12"/>
  <c r="X176" i="12"/>
  <c r="X224" i="12"/>
  <c r="Y260" i="12"/>
  <c r="Y284" i="12"/>
  <c r="Y308" i="12"/>
  <c r="X330" i="12"/>
  <c r="W339" i="12"/>
  <c r="X36" i="12"/>
  <c r="X84" i="12"/>
  <c r="X132" i="12"/>
  <c r="X180" i="12"/>
  <c r="X228" i="12"/>
  <c r="X264" i="12"/>
  <c r="X288" i="12"/>
  <c r="X312" i="12"/>
  <c r="X331" i="12"/>
  <c r="X339" i="12"/>
  <c r="X40" i="12"/>
  <c r="X88" i="12"/>
  <c r="X136" i="12"/>
  <c r="X184" i="12"/>
  <c r="X232" i="12"/>
  <c r="X44" i="12"/>
  <c r="X92" i="12"/>
  <c r="X140" i="12"/>
  <c r="X188" i="12"/>
  <c r="X236" i="12"/>
  <c r="Y312" i="12"/>
  <c r="X346" i="12"/>
  <c r="W355" i="12"/>
  <c r="Y363" i="12"/>
  <c r="Y370" i="12"/>
  <c r="X379" i="12"/>
  <c r="W388" i="12"/>
  <c r="Y396" i="12"/>
  <c r="Y403" i="12"/>
  <c r="W411" i="12"/>
  <c r="X418" i="12"/>
  <c r="W424" i="12"/>
  <c r="X431" i="12"/>
  <c r="W438" i="12"/>
  <c r="W443" i="12"/>
  <c r="W448" i="12"/>
  <c r="W454" i="12"/>
  <c r="W459" i="12"/>
  <c r="W464" i="12"/>
  <c r="W470" i="12"/>
  <c r="W475" i="12"/>
  <c r="W480" i="12"/>
  <c r="W486" i="12"/>
  <c r="W491" i="12"/>
  <c r="X495" i="12"/>
  <c r="Y499" i="12"/>
  <c r="W504" i="12"/>
  <c r="Y508" i="12"/>
  <c r="W513" i="12"/>
  <c r="X517" i="12"/>
  <c r="Y521" i="12"/>
  <c r="W526" i="12"/>
  <c r="X530" i="12"/>
  <c r="Y534" i="12"/>
  <c r="W539" i="12"/>
  <c r="X543" i="12"/>
  <c r="Y547" i="12"/>
  <c r="W552" i="12"/>
  <c r="Y556" i="12"/>
  <c r="W561" i="12"/>
  <c r="X565" i="12"/>
  <c r="Y569" i="12"/>
  <c r="W574" i="12"/>
  <c r="X578" i="12"/>
  <c r="Y582" i="12"/>
  <c r="W587" i="12"/>
  <c r="X591" i="12"/>
  <c r="Y595" i="12"/>
  <c r="W600" i="12"/>
  <c r="Y604" i="12"/>
  <c r="W609" i="12"/>
  <c r="X613" i="12"/>
  <c r="Y617" i="12"/>
  <c r="W622" i="12"/>
  <c r="X626" i="12"/>
  <c r="Y630" i="12"/>
  <c r="W635" i="12"/>
  <c r="X639" i="12"/>
  <c r="Y643" i="12"/>
  <c r="W648" i="12"/>
  <c r="Y652" i="12"/>
  <c r="Y656" i="12"/>
  <c r="Y660" i="12"/>
  <c r="Y664" i="12"/>
  <c r="Y668" i="12"/>
  <c r="Y672" i="12"/>
  <c r="Y676" i="12"/>
  <c r="Y680" i="12"/>
  <c r="Y684" i="12"/>
  <c r="Y688" i="12"/>
  <c r="Y692" i="12"/>
  <c r="Y696" i="12"/>
  <c r="Y700" i="12"/>
  <c r="Y704" i="12"/>
  <c r="Y708" i="12"/>
  <c r="Y712" i="12"/>
  <c r="Y716" i="12"/>
  <c r="Y720" i="12"/>
  <c r="Y724" i="12"/>
  <c r="Y728" i="12"/>
  <c r="Y732" i="12"/>
  <c r="Y736" i="12"/>
  <c r="Y740" i="12"/>
  <c r="Y744" i="12"/>
  <c r="Y748" i="12"/>
  <c r="Y752" i="12"/>
  <c r="Y756" i="12"/>
  <c r="Y760" i="12"/>
  <c r="Y764" i="12"/>
  <c r="Y768" i="12"/>
  <c r="Y772" i="12"/>
  <c r="Y776" i="12"/>
  <c r="Y780" i="12"/>
  <c r="Y784" i="12"/>
  <c r="Y788" i="12"/>
  <c r="Y792" i="12"/>
  <c r="Y796" i="12"/>
  <c r="Y800" i="12"/>
  <c r="Y804" i="12"/>
  <c r="Y808" i="12"/>
  <c r="Y812" i="12"/>
  <c r="Y816" i="12"/>
  <c r="Y820" i="12"/>
  <c r="Y824" i="12"/>
  <c r="Y828" i="12"/>
  <c r="Y832" i="12"/>
  <c r="Y836" i="12"/>
  <c r="Y840" i="12"/>
  <c r="Y844" i="12"/>
  <c r="Y848" i="12"/>
  <c r="Y852" i="12"/>
  <c r="Y856" i="12"/>
  <c r="Y860" i="12"/>
  <c r="X48" i="12"/>
  <c r="X316" i="12"/>
  <c r="Y346" i="12"/>
  <c r="X355" i="12"/>
  <c r="W364" i="12"/>
  <c r="Y372" i="12"/>
  <c r="Y379" i="12"/>
  <c r="X388" i="12"/>
  <c r="Y397" i="12"/>
  <c r="W404" i="12"/>
  <c r="X411" i="12"/>
  <c r="Y418" i="12"/>
  <c r="W426" i="12"/>
  <c r="Y431" i="12"/>
  <c r="X438" i="12"/>
  <c r="X443" i="12"/>
  <c r="X449" i="12"/>
  <c r="X454" i="12"/>
  <c r="X459" i="12"/>
  <c r="X465" i="12"/>
  <c r="X470" i="12"/>
  <c r="X475" i="12"/>
  <c r="X481" i="12"/>
  <c r="X486" i="12"/>
  <c r="X491" i="12"/>
  <c r="Y495" i="12"/>
  <c r="W500" i="12"/>
  <c r="Y504" i="12"/>
  <c r="W509" i="12"/>
  <c r="X513" i="12"/>
  <c r="Y517" i="12"/>
  <c r="W522" i="12"/>
  <c r="X526" i="12"/>
  <c r="Y530" i="12"/>
  <c r="W535" i="12"/>
  <c r="X539" i="12"/>
  <c r="Y543" i="12"/>
  <c r="W548" i="12"/>
  <c r="Y552" i="12"/>
  <c r="W557" i="12"/>
  <c r="X561" i="12"/>
  <c r="Y565" i="12"/>
  <c r="W570" i="12"/>
  <c r="X574" i="12"/>
  <c r="Y578" i="12"/>
  <c r="W583" i="12"/>
  <c r="X587" i="12"/>
  <c r="Y591" i="12"/>
  <c r="W596" i="12"/>
  <c r="Y600" i="12"/>
  <c r="W605" i="12"/>
  <c r="X609" i="12"/>
  <c r="Y613" i="12"/>
  <c r="W618" i="12"/>
  <c r="X622" i="12"/>
  <c r="Y626" i="12"/>
  <c r="W631" i="12"/>
  <c r="X635" i="12"/>
  <c r="Y639" i="12"/>
  <c r="W644" i="12"/>
  <c r="Y648" i="12"/>
  <c r="W653" i="12"/>
  <c r="W657" i="12"/>
  <c r="W661" i="12"/>
  <c r="W665" i="12"/>
  <c r="W669" i="12"/>
  <c r="W673" i="12"/>
  <c r="W677" i="12"/>
  <c r="W681" i="12"/>
  <c r="W685" i="12"/>
  <c r="W689" i="12"/>
  <c r="W693" i="12"/>
  <c r="W697" i="12"/>
  <c r="W701" i="12"/>
  <c r="W705" i="12"/>
  <c r="W709" i="12"/>
  <c r="W713" i="12"/>
  <c r="W717" i="12"/>
  <c r="W721" i="12"/>
  <c r="W725" i="12"/>
  <c r="W729" i="12"/>
  <c r="W733" i="12"/>
  <c r="W737" i="12"/>
  <c r="W741" i="12"/>
  <c r="W745" i="12"/>
  <c r="W749" i="12"/>
  <c r="W753" i="12"/>
  <c r="W757" i="12"/>
  <c r="W761" i="12"/>
  <c r="W765" i="12"/>
  <c r="W769" i="12"/>
  <c r="W773" i="12"/>
  <c r="W777" i="12"/>
  <c r="W781" i="12"/>
  <c r="W785" i="12"/>
  <c r="W789" i="12"/>
  <c r="W793" i="12"/>
  <c r="W797" i="12"/>
  <c r="W801" i="12"/>
  <c r="W805" i="12"/>
  <c r="W809" i="12"/>
  <c r="W813" i="12"/>
  <c r="W817" i="12"/>
  <c r="W821" i="12"/>
  <c r="W825" i="12"/>
  <c r="W829" i="12"/>
  <c r="W833" i="12"/>
  <c r="W837" i="12"/>
  <c r="W841" i="12"/>
  <c r="W845" i="12"/>
  <c r="W849" i="12"/>
  <c r="W853" i="12"/>
  <c r="W857" i="12"/>
  <c r="W861" i="12"/>
  <c r="X96" i="12"/>
  <c r="Y316" i="12"/>
  <c r="Y348" i="12"/>
  <c r="Y355" i="12"/>
  <c r="X364" i="12"/>
  <c r="Y373" i="12"/>
  <c r="W380" i="12"/>
  <c r="Y388" i="12"/>
  <c r="W398" i="12"/>
  <c r="W406" i="12"/>
  <c r="Y411" i="12"/>
  <c r="W419" i="12"/>
  <c r="X426" i="12"/>
  <c r="W432" i="12"/>
  <c r="Y438" i="12"/>
  <c r="Y443" i="12"/>
  <c r="Y449" i="12"/>
  <c r="Y454" i="12"/>
  <c r="Y459" i="12"/>
  <c r="Y465" i="12"/>
  <c r="Y470" i="12"/>
  <c r="Y475" i="12"/>
  <c r="Y481" i="12"/>
  <c r="Y486" i="12"/>
  <c r="Y491" i="12"/>
  <c r="W496" i="12"/>
  <c r="Y500" i="12"/>
  <c r="W505" i="12"/>
  <c r="X509" i="12"/>
  <c r="Y513" i="12"/>
  <c r="W518" i="12"/>
  <c r="X522" i="12"/>
  <c r="Y526" i="12"/>
  <c r="W531" i="12"/>
  <c r="X535" i="12"/>
  <c r="Y539" i="12"/>
  <c r="W544" i="12"/>
  <c r="Y548" i="12"/>
  <c r="W553" i="12"/>
  <c r="X557" i="12"/>
  <c r="Y561" i="12"/>
  <c r="W566" i="12"/>
  <c r="X570" i="12"/>
  <c r="Y574" i="12"/>
  <c r="W579" i="12"/>
  <c r="X583" i="12"/>
  <c r="Y587" i="12"/>
  <c r="W592" i="12"/>
  <c r="Y596" i="12"/>
  <c r="W601" i="12"/>
  <c r="X605" i="12"/>
  <c r="Y609" i="12"/>
  <c r="W614" i="12"/>
  <c r="X618" i="12"/>
  <c r="Y622" i="12"/>
  <c r="W627" i="12"/>
  <c r="X631" i="12"/>
  <c r="Y635" i="12"/>
  <c r="W640" i="12"/>
  <c r="Y644" i="12"/>
  <c r="W649" i="12"/>
  <c r="X653" i="12"/>
  <c r="X657" i="12"/>
  <c r="X661" i="12"/>
  <c r="X665" i="12"/>
  <c r="X669" i="12"/>
  <c r="X673" i="12"/>
  <c r="X677" i="12"/>
  <c r="X681" i="12"/>
  <c r="X685" i="12"/>
  <c r="X689" i="12"/>
  <c r="X693" i="12"/>
  <c r="X697" i="12"/>
  <c r="X701" i="12"/>
  <c r="X705" i="12"/>
  <c r="X709" i="12"/>
  <c r="X713" i="12"/>
  <c r="X717" i="12"/>
  <c r="X721" i="12"/>
  <c r="X725" i="12"/>
  <c r="X729" i="12"/>
  <c r="X733" i="12"/>
  <c r="X737" i="12"/>
  <c r="X741" i="12"/>
  <c r="X745" i="12"/>
  <c r="X749" i="12"/>
  <c r="X753" i="12"/>
  <c r="X757" i="12"/>
  <c r="X761" i="12"/>
  <c r="X765" i="12"/>
  <c r="X769" i="12"/>
  <c r="X773" i="12"/>
  <c r="X777" i="12"/>
  <c r="X781" i="12"/>
  <c r="X785" i="12"/>
  <c r="X789" i="12"/>
  <c r="X793" i="12"/>
  <c r="X797" i="12"/>
  <c r="X801" i="12"/>
  <c r="X805" i="12"/>
  <c r="X809" i="12"/>
  <c r="X813" i="12"/>
  <c r="X817" i="12"/>
  <c r="X821" i="12"/>
  <c r="X825" i="12"/>
  <c r="X829" i="12"/>
  <c r="X833" i="12"/>
  <c r="X837" i="12"/>
  <c r="X841" i="12"/>
  <c r="X845" i="12"/>
  <c r="X849" i="12"/>
  <c r="X853" i="12"/>
  <c r="X857" i="12"/>
  <c r="X861" i="12"/>
  <c r="X144" i="12"/>
  <c r="W332" i="12"/>
  <c r="Y349" i="12"/>
  <c r="W356" i="12"/>
  <c r="Y364" i="12"/>
  <c r="W374" i="12"/>
  <c r="Y382" i="12"/>
  <c r="Y389" i="12"/>
  <c r="X398" i="12"/>
  <c r="X406" i="12"/>
  <c r="W412" i="12"/>
  <c r="X419" i="12"/>
  <c r="Y426" i="12"/>
  <c r="W434" i="12"/>
  <c r="W439" i="12"/>
  <c r="W444" i="12"/>
  <c r="W450" i="12"/>
  <c r="W455" i="12"/>
  <c r="W460" i="12"/>
  <c r="W466" i="12"/>
  <c r="W471" i="12"/>
  <c r="W476" i="12"/>
  <c r="W482" i="12"/>
  <c r="W487" i="12"/>
  <c r="W492" i="12"/>
  <c r="Y496" i="12"/>
  <c r="W501" i="12"/>
  <c r="X505" i="12"/>
  <c r="Y509" i="12"/>
  <c r="W514" i="12"/>
  <c r="X518" i="12"/>
  <c r="Y522" i="12"/>
  <c r="W527" i="12"/>
  <c r="X531" i="12"/>
  <c r="Y535" i="12"/>
  <c r="W540" i="12"/>
  <c r="Y544" i="12"/>
  <c r="W549" i="12"/>
  <c r="X553" i="12"/>
  <c r="Y557" i="12"/>
  <c r="W562" i="12"/>
  <c r="X566" i="12"/>
  <c r="Y570" i="12"/>
  <c r="W575" i="12"/>
  <c r="X579" i="12"/>
  <c r="Y583" i="12"/>
  <c r="W588" i="12"/>
  <c r="Y592" i="12"/>
  <c r="W597" i="12"/>
  <c r="X601" i="12"/>
  <c r="Y605" i="12"/>
  <c r="W610" i="12"/>
  <c r="X614" i="12"/>
  <c r="Y618" i="12"/>
  <c r="W623" i="12"/>
  <c r="X627" i="12"/>
  <c r="Y631" i="12"/>
  <c r="W636" i="12"/>
  <c r="Y640" i="12"/>
  <c r="W645" i="12"/>
  <c r="X649" i="12"/>
  <c r="Y653" i="12"/>
  <c r="Y657" i="12"/>
  <c r="Y661" i="12"/>
  <c r="Y665" i="12"/>
  <c r="Y669" i="12"/>
  <c r="Y673" i="12"/>
  <c r="Y677" i="12"/>
  <c r="Y681" i="12"/>
  <c r="Y685" i="12"/>
  <c r="Y689" i="12"/>
  <c r="Y693" i="12"/>
  <c r="Y697" i="12"/>
  <c r="Y701" i="12"/>
  <c r="Y705" i="12"/>
  <c r="Y709" i="12"/>
  <c r="Y713" i="12"/>
  <c r="Y717" i="12"/>
  <c r="Y721" i="12"/>
  <c r="Y725" i="12"/>
  <c r="Y729" i="12"/>
  <c r="Y733" i="12"/>
  <c r="Y737" i="12"/>
  <c r="Y741" i="12"/>
  <c r="Y745" i="12"/>
  <c r="X192" i="12"/>
  <c r="X332" i="12"/>
  <c r="W350" i="12"/>
  <c r="Y358" i="12"/>
  <c r="Y365" i="12"/>
  <c r="X374" i="12"/>
  <c r="W383" i="12"/>
  <c r="W390" i="12"/>
  <c r="Y398" i="12"/>
  <c r="Y406" i="12"/>
  <c r="W414" i="12"/>
  <c r="Y419" i="12"/>
  <c r="W427" i="12"/>
  <c r="X434" i="12"/>
  <c r="X439" i="12"/>
  <c r="X445" i="12"/>
  <c r="X450" i="12"/>
  <c r="X455" i="12"/>
  <c r="X461" i="12"/>
  <c r="X466" i="12"/>
  <c r="X471" i="12"/>
  <c r="X477" i="12"/>
  <c r="X482" i="12"/>
  <c r="X487" i="12"/>
  <c r="Y492" i="12"/>
  <c r="W497" i="12"/>
  <c r="X501" i="12"/>
  <c r="Y505" i="12"/>
  <c r="W510" i="12"/>
  <c r="X514" i="12"/>
  <c r="Y518" i="12"/>
  <c r="W523" i="12"/>
  <c r="X527" i="12"/>
  <c r="Y531" i="12"/>
  <c r="W536" i="12"/>
  <c r="Y540" i="12"/>
  <c r="W545" i="12"/>
  <c r="X549" i="12"/>
  <c r="Y553" i="12"/>
  <c r="W558" i="12"/>
  <c r="X562" i="12"/>
  <c r="Y566" i="12"/>
  <c r="W571" i="12"/>
  <c r="X575" i="12"/>
  <c r="Y579" i="12"/>
  <c r="W584" i="12"/>
  <c r="Y588" i="12"/>
  <c r="W593" i="12"/>
  <c r="X597" i="12"/>
  <c r="Y601" i="12"/>
  <c r="W606" i="12"/>
  <c r="X610" i="12"/>
  <c r="Y614" i="12"/>
  <c r="W619" i="12"/>
  <c r="X623" i="12"/>
  <c r="Y627" i="12"/>
  <c r="W632" i="12"/>
  <c r="Y636" i="12"/>
  <c r="W641" i="12"/>
  <c r="X645" i="12"/>
  <c r="Y649" i="12"/>
  <c r="W654" i="12"/>
  <c r="W658" i="12"/>
  <c r="W662" i="12"/>
  <c r="W666" i="12"/>
  <c r="W670" i="12"/>
  <c r="W674" i="12"/>
  <c r="W678" i="12"/>
  <c r="W682" i="12"/>
  <c r="W686" i="12"/>
  <c r="W690" i="12"/>
  <c r="W694" i="12"/>
  <c r="W698" i="12"/>
  <c r="W702" i="12"/>
  <c r="W706" i="12"/>
  <c r="W710" i="12"/>
  <c r="W714" i="12"/>
  <c r="W718" i="12"/>
  <c r="W722" i="12"/>
  <c r="W726" i="12"/>
  <c r="W730" i="12"/>
  <c r="W734" i="12"/>
  <c r="W738" i="12"/>
  <c r="W742" i="12"/>
  <c r="W746" i="12"/>
  <c r="X240" i="12"/>
  <c r="Y332" i="12"/>
  <c r="X350" i="12"/>
  <c r="W359" i="12"/>
  <c r="W366" i="12"/>
  <c r="Y374" i="12"/>
  <c r="X383" i="12"/>
  <c r="W392" i="12"/>
  <c r="W399" i="12"/>
  <c r="W407" i="12"/>
  <c r="X414" i="12"/>
  <c r="W420" i="12"/>
  <c r="X427" i="12"/>
  <c r="Y434" i="12"/>
  <c r="Y439" i="12"/>
  <c r="Y445" i="12"/>
  <c r="Y450" i="12"/>
  <c r="Y455" i="12"/>
  <c r="Y461" i="12"/>
  <c r="Y466" i="12"/>
  <c r="Y471" i="12"/>
  <c r="Y477" i="12"/>
  <c r="Y482" i="12"/>
  <c r="Y487" i="12"/>
  <c r="W493" i="12"/>
  <c r="X497" i="12"/>
  <c r="Y501" i="12"/>
  <c r="W506" i="12"/>
  <c r="X510" i="12"/>
  <c r="Y514" i="12"/>
  <c r="W519" i="12"/>
  <c r="X523" i="12"/>
  <c r="Y527" i="12"/>
  <c r="W532" i="12"/>
  <c r="Y536" i="12"/>
  <c r="W541" i="12"/>
  <c r="X545" i="12"/>
  <c r="Y549" i="12"/>
  <c r="W554" i="12"/>
  <c r="X558" i="12"/>
  <c r="Y562" i="12"/>
  <c r="W567" i="12"/>
  <c r="X571" i="12"/>
  <c r="Y575" i="12"/>
  <c r="W580" i="12"/>
  <c r="Y584" i="12"/>
  <c r="W589" i="12"/>
  <c r="X593" i="12"/>
  <c r="Y597" i="12"/>
  <c r="W602" i="12"/>
  <c r="X606" i="12"/>
  <c r="Y610" i="12"/>
  <c r="W615" i="12"/>
  <c r="X619" i="12"/>
  <c r="Y623" i="12"/>
  <c r="W628" i="12"/>
  <c r="Y632" i="12"/>
  <c r="W637" i="12"/>
  <c r="X641" i="12"/>
  <c r="Y645" i="12"/>
  <c r="W650" i="12"/>
  <c r="X654" i="12"/>
  <c r="X658" i="12"/>
  <c r="X662" i="12"/>
  <c r="X666" i="12"/>
  <c r="X670" i="12"/>
  <c r="X674" i="12"/>
  <c r="X678" i="12"/>
  <c r="X682" i="12"/>
  <c r="X686" i="12"/>
  <c r="X690" i="12"/>
  <c r="X694" i="12"/>
  <c r="X698" i="12"/>
  <c r="X702" i="12"/>
  <c r="X706" i="12"/>
  <c r="X710" i="12"/>
  <c r="X714" i="12"/>
  <c r="X718" i="12"/>
  <c r="X722" i="12"/>
  <c r="X726" i="12"/>
  <c r="Y264" i="12"/>
  <c r="W340" i="12"/>
  <c r="Y350" i="12"/>
  <c r="X359" i="12"/>
  <c r="W368" i="12"/>
  <c r="W375" i="12"/>
  <c r="Y383" i="12"/>
  <c r="X392" i="12"/>
  <c r="X399" i="12"/>
  <c r="X407" i="12"/>
  <c r="Y414" i="12"/>
  <c r="W422" i="12"/>
  <c r="Y427" i="12"/>
  <c r="W435" i="12"/>
  <c r="W440" i="12"/>
  <c r="W446" i="12"/>
  <c r="W451" i="12"/>
  <c r="W456" i="12"/>
  <c r="W462" i="12"/>
  <c r="W467" i="12"/>
  <c r="W472" i="12"/>
  <c r="W478" i="12"/>
  <c r="W483" i="12"/>
  <c r="W488" i="12"/>
  <c r="X493" i="12"/>
  <c r="Y497" i="12"/>
  <c r="W502" i="12"/>
  <c r="X506" i="12"/>
  <c r="Y510" i="12"/>
  <c r="W515" i="12"/>
  <c r="X519" i="12"/>
  <c r="Y523" i="12"/>
  <c r="W528" i="12"/>
  <c r="Y532" i="12"/>
  <c r="W537" i="12"/>
  <c r="X541" i="12"/>
  <c r="Y545" i="12"/>
  <c r="W550" i="12"/>
  <c r="X554" i="12"/>
  <c r="Y558" i="12"/>
  <c r="W563" i="12"/>
  <c r="X567" i="12"/>
  <c r="Y571" i="12"/>
  <c r="W576" i="12"/>
  <c r="Y580" i="12"/>
  <c r="W585" i="12"/>
  <c r="X589" i="12"/>
  <c r="Y593" i="12"/>
  <c r="W598" i="12"/>
  <c r="X602" i="12"/>
  <c r="Y606" i="12"/>
  <c r="W611" i="12"/>
  <c r="X615" i="12"/>
  <c r="Y619" i="12"/>
  <c r="W624" i="12"/>
  <c r="Y628" i="12"/>
  <c r="W633" i="12"/>
  <c r="X637" i="12"/>
  <c r="Y641" i="12"/>
  <c r="W646" i="12"/>
  <c r="X650" i="12"/>
  <c r="Y654" i="12"/>
  <c r="Y658" i="12"/>
  <c r="Y662" i="12"/>
  <c r="Y666" i="12"/>
  <c r="Y670" i="12"/>
  <c r="Y674" i="12"/>
  <c r="Y678" i="12"/>
  <c r="Y682" i="12"/>
  <c r="Y686" i="12"/>
  <c r="Y690" i="12"/>
  <c r="Y694" i="12"/>
  <c r="Y698" i="12"/>
  <c r="Y702" i="12"/>
  <c r="Y706" i="12"/>
  <c r="Y710" i="12"/>
  <c r="Y714" i="12"/>
  <c r="Y718" i="12"/>
  <c r="Y722" i="12"/>
  <c r="Y726" i="12"/>
  <c r="Y730" i="12"/>
  <c r="Y734" i="12"/>
  <c r="X268" i="12"/>
  <c r="X340" i="12"/>
  <c r="W351" i="12"/>
  <c r="Y359" i="12"/>
  <c r="X368" i="12"/>
  <c r="X375" i="12"/>
  <c r="W384" i="12"/>
  <c r="Y392" i="12"/>
  <c r="W402" i="12"/>
  <c r="Y407" i="12"/>
  <c r="W415" i="12"/>
  <c r="X422" i="12"/>
  <c r="W428" i="12"/>
  <c r="X435" i="12"/>
  <c r="X441" i="12"/>
  <c r="X446" i="12"/>
  <c r="X451" i="12"/>
  <c r="X457" i="12"/>
  <c r="X462" i="12"/>
  <c r="X467" i="12"/>
  <c r="X473" i="12"/>
  <c r="X478" i="12"/>
  <c r="X483" i="12"/>
  <c r="X489" i="12"/>
  <c r="Y493" i="12"/>
  <c r="W498" i="12"/>
  <c r="X502" i="12"/>
  <c r="Y506" i="12"/>
  <c r="W511" i="12"/>
  <c r="X515" i="12"/>
  <c r="Y519" i="12"/>
  <c r="W524" i="12"/>
  <c r="Y528" i="12"/>
  <c r="W533" i="12"/>
  <c r="X537" i="12"/>
  <c r="Y541" i="12"/>
  <c r="W546" i="12"/>
  <c r="X550" i="12"/>
  <c r="Y554" i="12"/>
  <c r="W559" i="12"/>
  <c r="X563" i="12"/>
  <c r="Y567" i="12"/>
  <c r="W572" i="12"/>
  <c r="Y576" i="12"/>
  <c r="W581" i="12"/>
  <c r="X585" i="12"/>
  <c r="Y589" i="12"/>
  <c r="W594" i="12"/>
  <c r="X598" i="12"/>
  <c r="Y602" i="12"/>
  <c r="W607" i="12"/>
  <c r="X611" i="12"/>
  <c r="Y615" i="12"/>
  <c r="W620" i="12"/>
  <c r="Y624" i="12"/>
  <c r="W629" i="12"/>
  <c r="X633" i="12"/>
  <c r="Y637" i="12"/>
  <c r="W642" i="12"/>
  <c r="X646" i="12"/>
  <c r="Y650" i="12"/>
  <c r="W655" i="12"/>
  <c r="W659" i="12"/>
  <c r="W663" i="12"/>
  <c r="W667" i="12"/>
  <c r="W671" i="12"/>
  <c r="W675" i="12"/>
  <c r="W679" i="12"/>
  <c r="W683" i="12"/>
  <c r="W687" i="12"/>
  <c r="W691" i="12"/>
  <c r="W695" i="12"/>
  <c r="W699" i="12"/>
  <c r="W703" i="12"/>
  <c r="W707" i="12"/>
  <c r="W711" i="12"/>
  <c r="W715" i="12"/>
  <c r="W719" i="12"/>
  <c r="W723" i="12"/>
  <c r="W727" i="12"/>
  <c r="W731" i="12"/>
  <c r="Y268" i="12"/>
  <c r="Y340" i="12"/>
  <c r="X351" i="12"/>
  <c r="W360" i="12"/>
  <c r="Y368" i="12"/>
  <c r="W378" i="12"/>
  <c r="X384" i="12"/>
  <c r="Y393" i="12"/>
  <c r="X402" i="12"/>
  <c r="W408" i="12"/>
  <c r="X415" i="12"/>
  <c r="Y422" i="12"/>
  <c r="W430" i="12"/>
  <c r="Y435" i="12"/>
  <c r="Y441" i="12"/>
  <c r="Y446" i="12"/>
  <c r="Y451" i="12"/>
  <c r="Y457" i="12"/>
  <c r="Y462" i="12"/>
  <c r="Y467" i="12"/>
  <c r="Y473" i="12"/>
  <c r="Y478" i="12"/>
  <c r="Y483" i="12"/>
  <c r="Y489" i="12"/>
  <c r="W494" i="12"/>
  <c r="X498" i="12"/>
  <c r="Y502" i="12"/>
  <c r="W507" i="12"/>
  <c r="X511" i="12"/>
  <c r="Y515" i="12"/>
  <c r="W520" i="12"/>
  <c r="Y524" i="12"/>
  <c r="W529" i="12"/>
  <c r="X533" i="12"/>
  <c r="Y537" i="12"/>
  <c r="W542" i="12"/>
  <c r="X546" i="12"/>
  <c r="Y550" i="12"/>
  <c r="W555" i="12"/>
  <c r="X559" i="12"/>
  <c r="Y563" i="12"/>
  <c r="W568" i="12"/>
  <c r="Y572" i="12"/>
  <c r="W577" i="12"/>
  <c r="X581" i="12"/>
  <c r="Y585" i="12"/>
  <c r="W590" i="12"/>
  <c r="X594" i="12"/>
  <c r="Y598" i="12"/>
  <c r="W603" i="12"/>
  <c r="X607" i="12"/>
  <c r="Y611" i="12"/>
  <c r="W616" i="12"/>
  <c r="Y620" i="12"/>
  <c r="W625" i="12"/>
  <c r="X629" i="12"/>
  <c r="Y633" i="12"/>
  <c r="W638" i="12"/>
  <c r="X642" i="12"/>
  <c r="Y646" i="12"/>
  <c r="W651" i="12"/>
  <c r="X655" i="12"/>
  <c r="X659" i="12"/>
  <c r="X663" i="12"/>
  <c r="X667" i="12"/>
  <c r="X671" i="12"/>
  <c r="X675" i="12"/>
  <c r="X679" i="12"/>
  <c r="X683" i="12"/>
  <c r="X687" i="12"/>
  <c r="X691" i="12"/>
  <c r="X695" i="12"/>
  <c r="X699" i="12"/>
  <c r="X703" i="12"/>
  <c r="X707" i="12"/>
  <c r="X711" i="12"/>
  <c r="X715" i="12"/>
  <c r="X719" i="12"/>
  <c r="X723" i="12"/>
  <c r="X727" i="12"/>
  <c r="Y288" i="12"/>
  <c r="Y344" i="12"/>
  <c r="W354" i="12"/>
  <c r="X360" i="12"/>
  <c r="Y369" i="12"/>
  <c r="X378" i="12"/>
  <c r="Y384" i="12"/>
  <c r="W394" i="12"/>
  <c r="Y402" i="12"/>
  <c r="W410" i="12"/>
  <c r="Y415" i="12"/>
  <c r="W423" i="12"/>
  <c r="X430" i="12"/>
  <c r="W436" i="12"/>
  <c r="W442" i="12"/>
  <c r="W447" i="12"/>
  <c r="W452" i="12"/>
  <c r="W458" i="12"/>
  <c r="W463" i="12"/>
  <c r="W468" i="12"/>
  <c r="W474" i="12"/>
  <c r="W479" i="12"/>
  <c r="W484" i="12"/>
  <c r="W490" i="12"/>
  <c r="X494" i="12"/>
  <c r="Y498" i="12"/>
  <c r="W503" i="12"/>
  <c r="X507" i="12"/>
  <c r="Y511" i="12"/>
  <c r="W516" i="12"/>
  <c r="Y520" i="12"/>
  <c r="W525" i="12"/>
  <c r="X529" i="12"/>
  <c r="Y533" i="12"/>
  <c r="W538" i="12"/>
  <c r="X542" i="12"/>
  <c r="Y546" i="12"/>
  <c r="W551" i="12"/>
  <c r="X555" i="12"/>
  <c r="Y559" i="12"/>
  <c r="W564" i="12"/>
  <c r="Y568" i="12"/>
  <c r="W573" i="12"/>
  <c r="X577" i="12"/>
  <c r="Y581" i="12"/>
  <c r="W586" i="12"/>
  <c r="X590" i="12"/>
  <c r="Y594" i="12"/>
  <c r="W599" i="12"/>
  <c r="X603" i="12"/>
  <c r="Y607" i="12"/>
  <c r="W612" i="12"/>
  <c r="Y616" i="12"/>
  <c r="W621" i="12"/>
  <c r="X625" i="12"/>
  <c r="Y629" i="12"/>
  <c r="W634" i="12"/>
  <c r="X638" i="12"/>
  <c r="Y642" i="12"/>
  <c r="W647" i="12"/>
  <c r="X651" i="12"/>
  <c r="Y655" i="12"/>
  <c r="Y659" i="12"/>
  <c r="Y663" i="12"/>
  <c r="Y667" i="12"/>
  <c r="Y671" i="12"/>
  <c r="Y675" i="12"/>
  <c r="Y679" i="12"/>
  <c r="Y683" i="12"/>
  <c r="Y687" i="12"/>
  <c r="Y691" i="12"/>
  <c r="Y695" i="12"/>
  <c r="Y699" i="12"/>
  <c r="Y703" i="12"/>
  <c r="Y707" i="12"/>
  <c r="Y711" i="12"/>
  <c r="Y715" i="12"/>
  <c r="Y719" i="12"/>
  <c r="Y723" i="12"/>
  <c r="Y727" i="12"/>
  <c r="Y731" i="12"/>
  <c r="X292" i="12"/>
  <c r="Y345" i="12"/>
  <c r="X354" i="12"/>
  <c r="Y360" i="12"/>
  <c r="W370" i="12"/>
  <c r="Y378" i="12"/>
  <c r="X387" i="12"/>
  <c r="X394" i="12"/>
  <c r="W403" i="12"/>
  <c r="X410" i="12"/>
  <c r="W416" i="12"/>
  <c r="X423" i="12"/>
  <c r="Y430" i="12"/>
  <c r="X437" i="12"/>
  <c r="X442" i="12"/>
  <c r="X447" i="12"/>
  <c r="X453" i="12"/>
  <c r="X458" i="12"/>
  <c r="X463" i="12"/>
  <c r="X469" i="12"/>
  <c r="X474" i="12"/>
  <c r="X479" i="12"/>
  <c r="X485" i="12"/>
  <c r="X490" i="12"/>
  <c r="Y494" i="12"/>
  <c r="W499" i="12"/>
  <c r="X503" i="12"/>
  <c r="Y507" i="12"/>
  <c r="W512" i="12"/>
  <c r="Y516" i="12"/>
  <c r="W521" i="12"/>
  <c r="X525" i="12"/>
  <c r="Y529" i="12"/>
  <c r="W534" i="12"/>
  <c r="X538" i="12"/>
  <c r="Y542" i="12"/>
  <c r="W547" i="12"/>
  <c r="X551" i="12"/>
  <c r="Y555" i="12"/>
  <c r="W560" i="12"/>
  <c r="Y564" i="12"/>
  <c r="W569" i="12"/>
  <c r="X573" i="12"/>
  <c r="Y577" i="12"/>
  <c r="W582" i="12"/>
  <c r="X586" i="12"/>
  <c r="Y590" i="12"/>
  <c r="W595" i="12"/>
  <c r="X599" i="12"/>
  <c r="Y603" i="12"/>
  <c r="W608" i="12"/>
  <c r="Y612" i="12"/>
  <c r="W617" i="12"/>
  <c r="X621" i="12"/>
  <c r="Y625" i="12"/>
  <c r="W630" i="12"/>
  <c r="X634" i="12"/>
  <c r="Y638" i="12"/>
  <c r="W643" i="12"/>
  <c r="X647" i="12"/>
  <c r="Y651" i="12"/>
  <c r="W656" i="12"/>
  <c r="W660" i="12"/>
  <c r="W664" i="12"/>
  <c r="W668" i="12"/>
  <c r="W672" i="12"/>
  <c r="W676" i="12"/>
  <c r="W680" i="12"/>
  <c r="W684" i="12"/>
  <c r="W688" i="12"/>
  <c r="W692" i="12"/>
  <c r="W696" i="12"/>
  <c r="W700" i="12"/>
  <c r="W704" i="12"/>
  <c r="W708" i="12"/>
  <c r="W712" i="12"/>
  <c r="W716" i="12"/>
  <c r="W720" i="12"/>
  <c r="W724" i="12"/>
  <c r="W728" i="12"/>
  <c r="W732" i="12"/>
  <c r="W736" i="12"/>
  <c r="W740" i="12"/>
  <c r="Y423" i="12"/>
  <c r="Y490" i="12"/>
  <c r="W543" i="12"/>
  <c r="X595" i="12"/>
  <c r="Y647" i="12"/>
  <c r="X696" i="12"/>
  <c r="X734" i="12"/>
  <c r="Y742" i="12"/>
  <c r="X748" i="12"/>
  <c r="X754" i="12"/>
  <c r="X759" i="12"/>
  <c r="X764" i="12"/>
  <c r="X770" i="12"/>
  <c r="X775" i="12"/>
  <c r="X780" i="12"/>
  <c r="X786" i="12"/>
  <c r="X791" i="12"/>
  <c r="X796" i="12"/>
  <c r="X802" i="12"/>
  <c r="X807" i="12"/>
  <c r="X812" i="12"/>
  <c r="X818" i="12"/>
  <c r="X823" i="12"/>
  <c r="X828" i="12"/>
  <c r="X834" i="12"/>
  <c r="X839" i="12"/>
  <c r="X844" i="12"/>
  <c r="X850" i="12"/>
  <c r="X855" i="12"/>
  <c r="X860" i="12"/>
  <c r="AF456" i="1"/>
  <c r="AF425" i="1"/>
  <c r="Y292" i="12"/>
  <c r="W431" i="12"/>
  <c r="W495" i="12"/>
  <c r="X547" i="12"/>
  <c r="Y599" i="12"/>
  <c r="W652" i="12"/>
  <c r="X700" i="12"/>
  <c r="W735" i="12"/>
  <c r="W743" i="12"/>
  <c r="Y749" i="12"/>
  <c r="Y754" i="12"/>
  <c r="Y759" i="12"/>
  <c r="Y765" i="12"/>
  <c r="Y770" i="12"/>
  <c r="Y775" i="12"/>
  <c r="Y781" i="12"/>
  <c r="Y786" i="12"/>
  <c r="Y791" i="12"/>
  <c r="Y797" i="12"/>
  <c r="Y802" i="12"/>
  <c r="Y807" i="12"/>
  <c r="Y813" i="12"/>
  <c r="Y818" i="12"/>
  <c r="Y823" i="12"/>
  <c r="Y829" i="12"/>
  <c r="Y834" i="12"/>
  <c r="Y839" i="12"/>
  <c r="Y845" i="12"/>
  <c r="Y850" i="12"/>
  <c r="Y855" i="12"/>
  <c r="Y861" i="12"/>
  <c r="W346" i="12"/>
  <c r="Y437" i="12"/>
  <c r="X499" i="12"/>
  <c r="Y551" i="12"/>
  <c r="W604" i="12"/>
  <c r="X656" i="12"/>
  <c r="X704" i="12"/>
  <c r="X735" i="12"/>
  <c r="X743" i="12"/>
  <c r="W750" i="12"/>
  <c r="W755" i="12"/>
  <c r="W760" i="12"/>
  <c r="W766" i="12"/>
  <c r="W771" i="12"/>
  <c r="W776" i="12"/>
  <c r="W782" i="12"/>
  <c r="W787" i="12"/>
  <c r="W792" i="12"/>
  <c r="W798" i="12"/>
  <c r="W803" i="12"/>
  <c r="W808" i="12"/>
  <c r="W814" i="12"/>
  <c r="W819" i="12"/>
  <c r="W824" i="12"/>
  <c r="W830" i="12"/>
  <c r="W835" i="12"/>
  <c r="W840" i="12"/>
  <c r="W846" i="12"/>
  <c r="W851" i="12"/>
  <c r="W856" i="12"/>
  <c r="W862" i="12"/>
  <c r="Y354" i="12"/>
  <c r="Y442" i="12"/>
  <c r="Y503" i="12"/>
  <c r="W556" i="12"/>
  <c r="Y608" i="12"/>
  <c r="X660" i="12"/>
  <c r="X708" i="12"/>
  <c r="Y735" i="12"/>
  <c r="Y743" i="12"/>
  <c r="X750" i="12"/>
  <c r="X755" i="12"/>
  <c r="X760" i="12"/>
  <c r="X766" i="12"/>
  <c r="X771" i="12"/>
  <c r="X776" i="12"/>
  <c r="X782" i="12"/>
  <c r="X787" i="12"/>
  <c r="X792" i="12"/>
  <c r="X798" i="12"/>
  <c r="X803" i="12"/>
  <c r="X808" i="12"/>
  <c r="X814" i="12"/>
  <c r="X819" i="12"/>
  <c r="X824" i="12"/>
  <c r="X830" i="12"/>
  <c r="X835" i="12"/>
  <c r="X840" i="12"/>
  <c r="X846" i="12"/>
  <c r="X851" i="12"/>
  <c r="X856" i="12"/>
  <c r="X862" i="12"/>
  <c r="X363" i="12"/>
  <c r="Y447" i="12"/>
  <c r="W508" i="12"/>
  <c r="Y560" i="12"/>
  <c r="W613" i="12"/>
  <c r="X664" i="12"/>
  <c r="X712" i="12"/>
  <c r="X736" i="12"/>
  <c r="W744" i="12"/>
  <c r="Y750" i="12"/>
  <c r="Y755" i="12"/>
  <c r="Y761" i="12"/>
  <c r="Y766" i="12"/>
  <c r="Y771" i="12"/>
  <c r="Y777" i="12"/>
  <c r="Y782" i="12"/>
  <c r="Y787" i="12"/>
  <c r="Y793" i="12"/>
  <c r="Y798" i="12"/>
  <c r="Y803" i="12"/>
  <c r="Y809" i="12"/>
  <c r="Y814" i="12"/>
  <c r="Y819" i="12"/>
  <c r="Y825" i="12"/>
  <c r="Y830" i="12"/>
  <c r="Y835" i="12"/>
  <c r="Y841" i="12"/>
  <c r="Y846" i="12"/>
  <c r="Y851" i="12"/>
  <c r="Y857" i="12"/>
  <c r="Y862" i="12"/>
  <c r="X370" i="12"/>
  <c r="Y453" i="12"/>
  <c r="Y512" i="12"/>
  <c r="W565" i="12"/>
  <c r="X617" i="12"/>
  <c r="X668" i="12"/>
  <c r="X716" i="12"/>
  <c r="X738" i="12"/>
  <c r="X744" i="12"/>
  <c r="W751" i="12"/>
  <c r="W756" i="12"/>
  <c r="W762" i="12"/>
  <c r="W767" i="12"/>
  <c r="W772" i="12"/>
  <c r="W778" i="12"/>
  <c r="W783" i="12"/>
  <c r="W788" i="12"/>
  <c r="W794" i="12"/>
  <c r="W799" i="12"/>
  <c r="W804" i="12"/>
  <c r="W810" i="12"/>
  <c r="W815" i="12"/>
  <c r="W820" i="12"/>
  <c r="W826" i="12"/>
  <c r="W831" i="12"/>
  <c r="W836" i="12"/>
  <c r="W842" i="12"/>
  <c r="W847" i="12"/>
  <c r="W852" i="12"/>
  <c r="W858" i="12"/>
  <c r="W863" i="12"/>
  <c r="L456" i="1"/>
  <c r="M456" i="1" s="1"/>
  <c r="L425" i="1"/>
  <c r="M425" i="1" s="1"/>
  <c r="W379" i="12"/>
  <c r="Y458" i="12"/>
  <c r="W517" i="12"/>
  <c r="X569" i="12"/>
  <c r="Y621" i="12"/>
  <c r="X672" i="12"/>
  <c r="X720" i="12"/>
  <c r="Y738" i="12"/>
  <c r="X746" i="12"/>
  <c r="X751" i="12"/>
  <c r="X756" i="12"/>
  <c r="X762" i="12"/>
  <c r="X767" i="12"/>
  <c r="X772" i="12"/>
  <c r="X778" i="12"/>
  <c r="X783" i="12"/>
  <c r="X788" i="12"/>
  <c r="X794" i="12"/>
  <c r="X799" i="12"/>
  <c r="X804" i="12"/>
  <c r="X810" i="12"/>
  <c r="X815" i="12"/>
  <c r="X820" i="12"/>
  <c r="X826" i="12"/>
  <c r="X831" i="12"/>
  <c r="X836" i="12"/>
  <c r="X842" i="12"/>
  <c r="X847" i="12"/>
  <c r="X852" i="12"/>
  <c r="X858" i="12"/>
  <c r="X863" i="12"/>
  <c r="J456" i="1"/>
  <c r="K456" i="1" s="1"/>
  <c r="J425" i="1"/>
  <c r="K425" i="1" s="1"/>
  <c r="Y387" i="12"/>
  <c r="Y463" i="12"/>
  <c r="X521" i="12"/>
  <c r="Y573" i="12"/>
  <c r="W626" i="12"/>
  <c r="X676" i="12"/>
  <c r="X724" i="12"/>
  <c r="W739" i="12"/>
  <c r="Y746" i="12"/>
  <c r="Y751" i="12"/>
  <c r="Y757" i="12"/>
  <c r="Y762" i="12"/>
  <c r="Y767" i="12"/>
  <c r="Y773" i="12"/>
  <c r="Y778" i="12"/>
  <c r="Y783" i="12"/>
  <c r="Y789" i="12"/>
  <c r="Y794" i="12"/>
  <c r="Y799" i="12"/>
  <c r="Y805" i="12"/>
  <c r="Y810" i="12"/>
  <c r="Y815" i="12"/>
  <c r="Y821" i="12"/>
  <c r="Y826" i="12"/>
  <c r="Y831" i="12"/>
  <c r="Y837" i="12"/>
  <c r="Y842" i="12"/>
  <c r="Y847" i="12"/>
  <c r="Y853" i="12"/>
  <c r="Y858" i="12"/>
  <c r="Y863" i="12"/>
  <c r="G456" i="1"/>
  <c r="G425" i="1"/>
  <c r="Y394" i="12"/>
  <c r="Y469" i="12"/>
  <c r="Y525" i="12"/>
  <c r="W578" i="12"/>
  <c r="X630" i="12"/>
  <c r="X680" i="12"/>
  <c r="X728" i="12"/>
  <c r="X739" i="12"/>
  <c r="W747" i="12"/>
  <c r="W752" i="12"/>
  <c r="W758" i="12"/>
  <c r="W763" i="12"/>
  <c r="W768" i="12"/>
  <c r="W774" i="12"/>
  <c r="W779" i="12"/>
  <c r="W784" i="12"/>
  <c r="W790" i="12"/>
  <c r="W795" i="12"/>
  <c r="W800" i="12"/>
  <c r="W806" i="12"/>
  <c r="W811" i="12"/>
  <c r="W816" i="12"/>
  <c r="W822" i="12"/>
  <c r="W827" i="12"/>
  <c r="W832" i="12"/>
  <c r="W838" i="12"/>
  <c r="W843" i="12"/>
  <c r="W848" i="12"/>
  <c r="W854" i="12"/>
  <c r="W859" i="12"/>
  <c r="F456" i="1"/>
  <c r="F425" i="1"/>
  <c r="C425" i="1"/>
  <c r="X403" i="12"/>
  <c r="Y474" i="12"/>
  <c r="W530" i="12"/>
  <c r="X582" i="12"/>
  <c r="Y634" i="12"/>
  <c r="X684" i="12"/>
  <c r="X730" i="12"/>
  <c r="Y739" i="12"/>
  <c r="X747" i="12"/>
  <c r="X752" i="12"/>
  <c r="X758" i="12"/>
  <c r="X763" i="12"/>
  <c r="X768" i="12"/>
  <c r="X774" i="12"/>
  <c r="X779" i="12"/>
  <c r="X784" i="12"/>
  <c r="X790" i="12"/>
  <c r="X795" i="12"/>
  <c r="X800" i="12"/>
  <c r="X806" i="12"/>
  <c r="X811" i="12"/>
  <c r="X816" i="12"/>
  <c r="X822" i="12"/>
  <c r="X827" i="12"/>
  <c r="X832" i="12"/>
  <c r="X838" i="12"/>
  <c r="X843" i="12"/>
  <c r="X848" i="12"/>
  <c r="X854" i="12"/>
  <c r="X859" i="12"/>
  <c r="E456" i="1"/>
  <c r="E425" i="1"/>
  <c r="C456" i="1"/>
  <c r="P456" i="1" s="1"/>
  <c r="R456" i="1" s="1"/>
  <c r="Y410" i="12"/>
  <c r="Y479" i="12"/>
  <c r="X534" i="12"/>
  <c r="Y586" i="12"/>
  <c r="W639" i="12"/>
  <c r="X688" i="12"/>
  <c r="X731" i="12"/>
  <c r="X740" i="12"/>
  <c r="Y747" i="12"/>
  <c r="Y753" i="12"/>
  <c r="Y758" i="12"/>
  <c r="Y763" i="12"/>
  <c r="Y769" i="12"/>
  <c r="Y774" i="12"/>
  <c r="Y779" i="12"/>
  <c r="Y785" i="12"/>
  <c r="Y790" i="12"/>
  <c r="Y795" i="12"/>
  <c r="Y801" i="12"/>
  <c r="Y806" i="12"/>
  <c r="Y811" i="12"/>
  <c r="Y817" i="12"/>
  <c r="Y822" i="12"/>
  <c r="Y827" i="12"/>
  <c r="Y833" i="12"/>
  <c r="Y838" i="12"/>
  <c r="Y843" i="12"/>
  <c r="Y849" i="12"/>
  <c r="Y854" i="12"/>
  <c r="Y859" i="12"/>
  <c r="D456" i="1"/>
  <c r="D425" i="1"/>
  <c r="W418" i="12"/>
  <c r="Y485" i="12"/>
  <c r="Y538" i="12"/>
  <c r="W591" i="12"/>
  <c r="X643" i="12"/>
  <c r="X692" i="12"/>
  <c r="X732" i="12"/>
  <c r="X742" i="12"/>
  <c r="W748" i="12"/>
  <c r="W754" i="12"/>
  <c r="W759" i="12"/>
  <c r="W764" i="12"/>
  <c r="W770" i="12"/>
  <c r="W775" i="12"/>
  <c r="W780" i="12"/>
  <c r="W786" i="12"/>
  <c r="W791" i="12"/>
  <c r="W796" i="12"/>
  <c r="W802" i="12"/>
  <c r="W807" i="12"/>
  <c r="W812" i="12"/>
  <c r="W818" i="12"/>
  <c r="W823" i="12"/>
  <c r="W828" i="12"/>
  <c r="W834" i="12"/>
  <c r="W839" i="12"/>
  <c r="W844" i="12"/>
  <c r="W850" i="12"/>
  <c r="W855" i="12"/>
  <c r="W860" i="12"/>
  <c r="Q425" i="1"/>
  <c r="Y425" i="1" s="1"/>
  <c r="S4" i="12"/>
  <c r="AF357" i="1"/>
  <c r="AF356" i="1"/>
  <c r="L357" i="1"/>
  <c r="M357" i="1" s="1"/>
  <c r="L356" i="1"/>
  <c r="M356" i="1" s="1"/>
  <c r="J357" i="1"/>
  <c r="K357" i="1" s="1"/>
  <c r="J356" i="1"/>
  <c r="K356" i="1" s="1"/>
  <c r="G357" i="1"/>
  <c r="G356" i="1"/>
  <c r="F357" i="1"/>
  <c r="F356" i="1"/>
  <c r="E357" i="1"/>
  <c r="E356" i="1"/>
  <c r="D357" i="1"/>
  <c r="D356" i="1"/>
  <c r="C357" i="1"/>
  <c r="C356" i="1"/>
  <c r="E27" i="8"/>
  <c r="E28" i="8"/>
  <c r="E29" i="8"/>
  <c r="E30" i="8"/>
  <c r="E26" i="8"/>
  <c r="AF541" i="1"/>
  <c r="AF687" i="1"/>
  <c r="AF693" i="1"/>
  <c r="AF559" i="1"/>
  <c r="AF709" i="1"/>
  <c r="AF639" i="1"/>
  <c r="AF645" i="1"/>
  <c r="AF755" i="1"/>
  <c r="AF761" i="1"/>
  <c r="AF627" i="1"/>
  <c r="AF633" i="1"/>
  <c r="AF743" i="1"/>
  <c r="AF749" i="1"/>
  <c r="AF651" i="1"/>
  <c r="AF657" i="1"/>
  <c r="AF767" i="1"/>
  <c r="AF773" i="1"/>
  <c r="AF787" i="1"/>
  <c r="AF793" i="1"/>
  <c r="AF779" i="1"/>
  <c r="AF785" i="1"/>
  <c r="AF810" i="1"/>
  <c r="AF828" i="1"/>
  <c r="AF564" i="1"/>
  <c r="AF570" i="1"/>
  <c r="AF512" i="1"/>
  <c r="AF674" i="1"/>
  <c r="AF552" i="1"/>
  <c r="AF558" i="1"/>
  <c r="AF704" i="1"/>
  <c r="AF530" i="1"/>
  <c r="AF680" i="1"/>
  <c r="AF686" i="1"/>
  <c r="AF867" i="1"/>
  <c r="AF766" i="1"/>
  <c r="AF871" i="1"/>
  <c r="AF474" i="1"/>
  <c r="AF477" i="1"/>
  <c r="AF488" i="1"/>
  <c r="AF484" i="1"/>
  <c r="AF497" i="1"/>
  <c r="AF9" i="1"/>
  <c r="AF15" i="1"/>
  <c r="AF122" i="1"/>
  <c r="AF184" i="1"/>
  <c r="AF190" i="1"/>
  <c r="AF172" i="1"/>
  <c r="AF178" i="1"/>
  <c r="AF160" i="1"/>
  <c r="AF166" i="1"/>
  <c r="AF214" i="1"/>
  <c r="AF220" i="1"/>
  <c r="AF226" i="1"/>
  <c r="AF196" i="1"/>
  <c r="AF202" i="1"/>
  <c r="AF208" i="1"/>
  <c r="AF234" i="1"/>
  <c r="AF228" i="1"/>
  <c r="AF35" i="1"/>
  <c r="AF41" i="1"/>
  <c r="AF47" i="1"/>
  <c r="AF17" i="1"/>
  <c r="AF23" i="1"/>
  <c r="AF29" i="1"/>
  <c r="AF111" i="1"/>
  <c r="AF117" i="1"/>
  <c r="AF109" i="1"/>
  <c r="AF136" i="1"/>
  <c r="AF126" i="1"/>
  <c r="AF144" i="1"/>
  <c r="AF150" i="1"/>
  <c r="AF246" i="1"/>
  <c r="AF240" i="1"/>
  <c r="AF258" i="1"/>
  <c r="AF252" i="1"/>
  <c r="AF465" i="1"/>
  <c r="AF415" i="1"/>
  <c r="AF421" i="1"/>
  <c r="AF371" i="1"/>
  <c r="AF377" i="1"/>
  <c r="AF381" i="1"/>
  <c r="AF387" i="1"/>
  <c r="AF434" i="1"/>
  <c r="AF441" i="1"/>
  <c r="AF62" i="1"/>
  <c r="AF68" i="1"/>
  <c r="AF53" i="1"/>
  <c r="AF89" i="1"/>
  <c r="AF95" i="1"/>
  <c r="AF101" i="1"/>
  <c r="AF77" i="1"/>
  <c r="AF83" i="1"/>
  <c r="F690" i="1"/>
  <c r="L691" i="1"/>
  <c r="M691" i="1" s="1"/>
  <c r="C693" i="1"/>
  <c r="F694" i="1"/>
  <c r="L695" i="1"/>
  <c r="M695" i="1" s="1"/>
  <c r="C697" i="1"/>
  <c r="F698" i="1"/>
  <c r="L559" i="1"/>
  <c r="M559" i="1" s="1"/>
  <c r="C561" i="1"/>
  <c r="F562" i="1"/>
  <c r="L707" i="1"/>
  <c r="M707" i="1" s="1"/>
  <c r="AF542" i="1"/>
  <c r="AF688" i="1"/>
  <c r="AF694" i="1"/>
  <c r="AF560" i="1"/>
  <c r="AF710" i="1"/>
  <c r="AF640" i="1"/>
  <c r="AF646" i="1"/>
  <c r="AF756" i="1"/>
  <c r="AF762" i="1"/>
  <c r="AF628" i="1"/>
  <c r="AF634" i="1"/>
  <c r="AF744" i="1"/>
  <c r="AF750" i="1"/>
  <c r="AF652" i="1"/>
  <c r="AF658" i="1"/>
  <c r="AF768" i="1"/>
  <c r="AF774" i="1"/>
  <c r="AF788" i="1"/>
  <c r="AF794" i="1"/>
  <c r="AF780" i="1"/>
  <c r="AF786" i="1"/>
  <c r="AF811" i="1"/>
  <c r="AF829" i="1"/>
  <c r="AF565" i="1"/>
  <c r="AF507" i="1"/>
  <c r="AF513" i="1"/>
  <c r="AF547" i="1"/>
  <c r="AF553" i="1"/>
  <c r="AF699" i="1"/>
  <c r="AF705" i="1"/>
  <c r="AF531" i="1"/>
  <c r="AF681" i="1"/>
  <c r="AF838" i="1"/>
  <c r="AF868" i="1"/>
  <c r="AF842" i="1"/>
  <c r="AF872" i="1"/>
  <c r="AF468" i="1"/>
  <c r="AF478" i="1"/>
  <c r="AF489" i="1"/>
  <c r="AF490" i="1"/>
  <c r="AF498" i="1"/>
  <c r="AF10" i="1"/>
  <c r="AF16" i="1"/>
  <c r="AF123" i="1"/>
  <c r="AF185" i="1"/>
  <c r="AF191" i="1"/>
  <c r="AF173" i="1"/>
  <c r="AF179" i="1"/>
  <c r="AF161" i="1"/>
  <c r="AF167" i="1"/>
  <c r="AF215" i="1"/>
  <c r="AF221" i="1"/>
  <c r="AF227" i="1"/>
  <c r="AF197" i="1"/>
  <c r="AF203" i="1"/>
  <c r="AF209" i="1"/>
  <c r="AF235" i="1"/>
  <c r="AF229" i="1"/>
  <c r="AF36" i="1"/>
  <c r="AF42" i="1"/>
  <c r="AF48" i="1"/>
  <c r="AF18" i="1"/>
  <c r="AF24" i="1"/>
  <c r="AF30" i="1"/>
  <c r="AF112" i="1"/>
  <c r="AF104" i="1"/>
  <c r="AF110" i="1"/>
  <c r="AF137" i="1"/>
  <c r="AF127" i="1"/>
  <c r="AF145" i="1"/>
  <c r="AF151" i="1"/>
  <c r="AF247" i="1"/>
  <c r="AF241" i="1"/>
  <c r="AF259" i="1"/>
  <c r="AF253" i="1"/>
  <c r="AF466" i="1"/>
  <c r="AF416" i="1"/>
  <c r="AF422" i="1"/>
  <c r="AF372" i="1"/>
  <c r="AF382" i="1"/>
  <c r="AF388" i="1"/>
  <c r="AF436" i="1"/>
  <c r="AF443" i="1"/>
  <c r="AF63" i="1"/>
  <c r="AF69" i="1"/>
  <c r="AF54" i="1"/>
  <c r="AF90" i="1"/>
  <c r="AF96" i="1"/>
  <c r="AF102" i="1"/>
  <c r="AF78" i="1"/>
  <c r="AF84" i="1"/>
  <c r="J690" i="1"/>
  <c r="K690" i="1" s="1"/>
  <c r="E693" i="1"/>
  <c r="J694" i="1"/>
  <c r="K694" i="1" s="1"/>
  <c r="E697" i="1"/>
  <c r="J698" i="1"/>
  <c r="K698" i="1" s="1"/>
  <c r="E561" i="1"/>
  <c r="J562" i="1"/>
  <c r="K562" i="1" s="1"/>
  <c r="AF543" i="1"/>
  <c r="AF689" i="1"/>
  <c r="AF695" i="1"/>
  <c r="AF561" i="1"/>
  <c r="AF635" i="1"/>
  <c r="AF641" i="1"/>
  <c r="AF751" i="1"/>
  <c r="AF757" i="1"/>
  <c r="AF623" i="1"/>
  <c r="AF629" i="1"/>
  <c r="AF739" i="1"/>
  <c r="AF745" i="1"/>
  <c r="AF647" i="1"/>
  <c r="AF653" i="1"/>
  <c r="AF659" i="1"/>
  <c r="AF769" i="1"/>
  <c r="AF775" i="1"/>
  <c r="AF789" i="1"/>
  <c r="AF795" i="1"/>
  <c r="AF781" i="1"/>
  <c r="AF799" i="1"/>
  <c r="AF812" i="1"/>
  <c r="AF803" i="1"/>
  <c r="AF566" i="1"/>
  <c r="AF508" i="1"/>
  <c r="AF514" i="1"/>
  <c r="AF548" i="1"/>
  <c r="AF554" i="1"/>
  <c r="AF700" i="1"/>
  <c r="AF706" i="1"/>
  <c r="AF532" i="1"/>
  <c r="AF682" i="1"/>
  <c r="AF839" i="1"/>
  <c r="AF869" i="1"/>
  <c r="AF843" i="1"/>
  <c r="AF873" i="1"/>
  <c r="AF469" i="1"/>
  <c r="AF479" i="1"/>
  <c r="AF480" i="1"/>
  <c r="AF491" i="1"/>
  <c r="AF495" i="1"/>
  <c r="AF11" i="1"/>
  <c r="AF118" i="1"/>
  <c r="AF180" i="1"/>
  <c r="AF186" i="1"/>
  <c r="AF168" i="1"/>
  <c r="AF174" i="1"/>
  <c r="AF156" i="1"/>
  <c r="AF162" i="1"/>
  <c r="AF210" i="1"/>
  <c r="AF216" i="1"/>
  <c r="AF222" i="1"/>
  <c r="AF192" i="1"/>
  <c r="AF198" i="1"/>
  <c r="AF204" i="1"/>
  <c r="AF140" i="1"/>
  <c r="AF236" i="1"/>
  <c r="AF230" i="1"/>
  <c r="AF37" i="1"/>
  <c r="AF43" i="1"/>
  <c r="AF49" i="1"/>
  <c r="AF19" i="1"/>
  <c r="AF25" i="1"/>
  <c r="AF31" i="1"/>
  <c r="AF113" i="1"/>
  <c r="AF105" i="1"/>
  <c r="AF132" i="1"/>
  <c r="AF138" i="1"/>
  <c r="AF128" i="1"/>
  <c r="AF146" i="1"/>
  <c r="AF152" i="1"/>
  <c r="AF248" i="1"/>
  <c r="AF242" i="1"/>
  <c r="AF260" i="1"/>
  <c r="AF254" i="1"/>
  <c r="AF467" i="1"/>
  <c r="AF418" i="1"/>
  <c r="AF373" i="1"/>
  <c r="AF383" i="1"/>
  <c r="AF437" i="1"/>
  <c r="AF445" i="1"/>
  <c r="AF64" i="1"/>
  <c r="AF70" i="1"/>
  <c r="AF55" i="1"/>
  <c r="AF91" i="1"/>
  <c r="AF97" i="1"/>
  <c r="AF103" i="1"/>
  <c r="AF79" i="1"/>
  <c r="AF85" i="1"/>
  <c r="D692" i="1"/>
  <c r="G693" i="1"/>
  <c r="D696" i="1"/>
  <c r="G697" i="1"/>
  <c r="D560" i="1"/>
  <c r="G561" i="1"/>
  <c r="D708" i="1"/>
  <c r="G709" i="1"/>
  <c r="D636" i="1"/>
  <c r="G637" i="1"/>
  <c r="D640" i="1"/>
  <c r="AF538" i="1"/>
  <c r="AF544" i="1"/>
  <c r="AF690" i="1"/>
  <c r="AF696" i="1"/>
  <c r="AF562" i="1"/>
  <c r="AF636" i="1"/>
  <c r="AF642" i="1"/>
  <c r="AF752" i="1"/>
  <c r="AF758" i="1"/>
  <c r="AF624" i="1"/>
  <c r="AF630" i="1"/>
  <c r="AF740" i="1"/>
  <c r="AF746" i="1"/>
  <c r="AF648" i="1"/>
  <c r="AF654" i="1"/>
  <c r="AF660" i="1"/>
  <c r="AF770" i="1"/>
  <c r="AF776" i="1"/>
  <c r="AF790" i="1"/>
  <c r="AF796" i="1"/>
  <c r="AF782" i="1"/>
  <c r="AF800" i="1"/>
  <c r="AF813" i="1"/>
  <c r="AF804" i="1"/>
  <c r="AF567" i="1"/>
  <c r="AF509" i="1"/>
  <c r="AF671" i="1"/>
  <c r="AF549" i="1"/>
  <c r="AF555" i="1"/>
  <c r="AF701" i="1"/>
  <c r="AF527" i="1"/>
  <c r="AF533" i="1"/>
  <c r="AF683" i="1"/>
  <c r="AF840" i="1"/>
  <c r="AF763" i="1"/>
  <c r="AF844" i="1"/>
  <c r="AF471" i="1"/>
  <c r="AF470" i="1"/>
  <c r="AF485" i="1"/>
  <c r="AF481" i="1"/>
  <c r="AF492" i="1"/>
  <c r="AF496" i="1"/>
  <c r="AF12" i="1"/>
  <c r="AF119" i="1"/>
  <c r="AF181" i="1"/>
  <c r="AF187" i="1"/>
  <c r="AF169" i="1"/>
  <c r="AF175" i="1"/>
  <c r="AF157" i="1"/>
  <c r="AF163" i="1"/>
  <c r="AF211" i="1"/>
  <c r="AF217" i="1"/>
  <c r="AF223" i="1"/>
  <c r="AF193" i="1"/>
  <c r="AF199" i="1"/>
  <c r="AF205" i="1"/>
  <c r="AF141" i="1"/>
  <c r="AF237" i="1"/>
  <c r="AF231" i="1"/>
  <c r="AF38" i="1"/>
  <c r="AF44" i="1"/>
  <c r="AF50" i="1"/>
  <c r="AF20" i="1"/>
  <c r="AF26" i="1"/>
  <c r="AF32" i="1"/>
  <c r="AF114" i="1"/>
  <c r="AF106" i="1"/>
  <c r="AF133" i="1"/>
  <c r="AF139" i="1"/>
  <c r="AF129" i="1"/>
  <c r="AF147" i="1"/>
  <c r="AF153" i="1"/>
  <c r="AF249" i="1"/>
  <c r="AF243" i="1"/>
  <c r="AF261" i="1"/>
  <c r="AF255" i="1"/>
  <c r="AF412" i="1"/>
  <c r="AF417" i="1"/>
  <c r="AF423" i="1"/>
  <c r="AF374" i="1"/>
  <c r="AF378" i="1"/>
  <c r="AF384" i="1"/>
  <c r="AF59" i="1"/>
  <c r="AF65" i="1"/>
  <c r="AF71" i="1"/>
  <c r="AF56" i="1"/>
  <c r="AF92" i="1"/>
  <c r="AF98" i="1"/>
  <c r="AF74" i="1"/>
  <c r="AF80" i="1"/>
  <c r="AF86" i="1"/>
  <c r="C691" i="1"/>
  <c r="F692" i="1"/>
  <c r="L693" i="1"/>
  <c r="M693" i="1" s="1"/>
  <c r="C695" i="1"/>
  <c r="F696" i="1"/>
  <c r="L697" i="1"/>
  <c r="M697" i="1" s="1"/>
  <c r="C559" i="1"/>
  <c r="F560" i="1"/>
  <c r="L561" i="1"/>
  <c r="M561" i="1" s="1"/>
  <c r="C707" i="1"/>
  <c r="F708" i="1"/>
  <c r="L709" i="1"/>
  <c r="M709" i="1" s="1"/>
  <c r="AF539" i="1"/>
  <c r="AF545" i="1"/>
  <c r="AF691" i="1"/>
  <c r="AF697" i="1"/>
  <c r="AF707" i="1"/>
  <c r="AF637" i="1"/>
  <c r="AF643" i="1"/>
  <c r="AF753" i="1"/>
  <c r="AF759" i="1"/>
  <c r="AF625" i="1"/>
  <c r="AF631" i="1"/>
  <c r="AF741" i="1"/>
  <c r="AF747" i="1"/>
  <c r="AF649" i="1"/>
  <c r="AF655" i="1"/>
  <c r="AF661" i="1"/>
  <c r="AF771" i="1"/>
  <c r="AF777" i="1"/>
  <c r="AF791" i="1"/>
  <c r="AF797" i="1"/>
  <c r="AF783" i="1"/>
  <c r="AF801" i="1"/>
  <c r="AF826" i="1"/>
  <c r="AF805" i="1"/>
  <c r="AF568" i="1"/>
  <c r="AF510" i="1"/>
  <c r="AF672" i="1"/>
  <c r="AF550" i="1"/>
  <c r="AF556" i="1"/>
  <c r="AF702" i="1"/>
  <c r="AF528" i="1"/>
  <c r="AF534" i="1"/>
  <c r="AF684" i="1"/>
  <c r="AF841" i="1"/>
  <c r="AF764" i="1"/>
  <c r="AF845" i="1"/>
  <c r="AF472" i="1"/>
  <c r="AF475" i="1"/>
  <c r="AF486" i="1"/>
  <c r="AF482" i="1"/>
  <c r="AF493" i="1"/>
  <c r="AF13" i="1"/>
  <c r="AF120" i="1"/>
  <c r="AF182" i="1"/>
  <c r="AF188" i="1"/>
  <c r="AF170" i="1"/>
  <c r="AF176" i="1"/>
  <c r="AF158" i="1"/>
  <c r="AF164" i="1"/>
  <c r="AF212" i="1"/>
  <c r="AF218" i="1"/>
  <c r="AF224" i="1"/>
  <c r="AF194" i="1"/>
  <c r="AF200" i="1"/>
  <c r="AF206" i="1"/>
  <c r="AF142" i="1"/>
  <c r="AF238" i="1"/>
  <c r="AF232" i="1"/>
  <c r="AF39" i="1"/>
  <c r="AF45" i="1"/>
  <c r="AF51" i="1"/>
  <c r="AF21" i="1"/>
  <c r="AF27" i="1"/>
  <c r="AF33" i="1"/>
  <c r="AF115" i="1"/>
  <c r="AF107" i="1"/>
  <c r="AF134" i="1"/>
  <c r="AF124" i="1"/>
  <c r="AF130" i="1"/>
  <c r="AF148" i="1"/>
  <c r="AF154" i="1"/>
  <c r="AF250" i="1"/>
  <c r="AF244" i="1"/>
  <c r="AF262" i="1"/>
  <c r="AF256" i="1"/>
  <c r="AF413" i="1"/>
  <c r="AF419" i="1"/>
  <c r="AF380" i="1"/>
  <c r="AF375" i="1"/>
  <c r="AF379" i="1"/>
  <c r="AF385" i="1"/>
  <c r="AF389" i="1"/>
  <c r="AF439" i="1"/>
  <c r="AF448" i="1"/>
  <c r="AF60" i="1"/>
  <c r="AF66" i="1"/>
  <c r="AF72" i="1"/>
  <c r="AF57" i="1"/>
  <c r="AF93" i="1"/>
  <c r="AF99" i="1"/>
  <c r="AF75" i="1"/>
  <c r="AF81" i="1"/>
  <c r="AF87" i="1"/>
  <c r="E691" i="1"/>
  <c r="J692" i="1"/>
  <c r="K692" i="1" s="1"/>
  <c r="E695" i="1"/>
  <c r="J696" i="1"/>
  <c r="K696" i="1" s="1"/>
  <c r="E559" i="1"/>
  <c r="J560" i="1"/>
  <c r="K560" i="1" s="1"/>
  <c r="E707" i="1"/>
  <c r="J708" i="1"/>
  <c r="K708" i="1" s="1"/>
  <c r="AF540" i="1"/>
  <c r="AF546" i="1"/>
  <c r="AF692" i="1"/>
  <c r="AF698" i="1"/>
  <c r="AF708" i="1"/>
  <c r="AF638" i="1"/>
  <c r="AF644" i="1"/>
  <c r="AF754" i="1"/>
  <c r="AF760" i="1"/>
  <c r="AF626" i="1"/>
  <c r="AF632" i="1"/>
  <c r="AF742" i="1"/>
  <c r="AF748" i="1"/>
  <c r="AF650" i="1"/>
  <c r="AF656" i="1"/>
  <c r="AF662" i="1"/>
  <c r="AF772" i="1"/>
  <c r="AF778" i="1"/>
  <c r="AF792" i="1"/>
  <c r="AF798" i="1"/>
  <c r="AF784" i="1"/>
  <c r="AF802" i="1"/>
  <c r="AF827" i="1"/>
  <c r="AF563" i="1"/>
  <c r="AF569" i="1"/>
  <c r="AF511" i="1"/>
  <c r="AF673" i="1"/>
  <c r="AF551" i="1"/>
  <c r="AF557" i="1"/>
  <c r="AF703" i="1"/>
  <c r="AF529" i="1"/>
  <c r="AF679" i="1"/>
  <c r="AF685" i="1"/>
  <c r="AF866" i="1"/>
  <c r="AF765" i="1"/>
  <c r="AF870" i="1"/>
  <c r="AF473" i="1"/>
  <c r="AF476" i="1"/>
  <c r="AF487" i="1"/>
  <c r="AF483" i="1"/>
  <c r="AF494" i="1"/>
  <c r="AF14" i="1"/>
  <c r="AF121" i="1"/>
  <c r="AF183" i="1"/>
  <c r="AF189" i="1"/>
  <c r="AF171" i="1"/>
  <c r="AF177" i="1"/>
  <c r="AF159" i="1"/>
  <c r="AF165" i="1"/>
  <c r="AF213" i="1"/>
  <c r="AF219" i="1"/>
  <c r="AF225" i="1"/>
  <c r="AF195" i="1"/>
  <c r="AF201" i="1"/>
  <c r="AF207" i="1"/>
  <c r="AF143" i="1"/>
  <c r="AF239" i="1"/>
  <c r="AF233" i="1"/>
  <c r="AF40" i="1"/>
  <c r="AF46" i="1"/>
  <c r="AF52" i="1"/>
  <c r="AF22" i="1"/>
  <c r="AF28" i="1"/>
  <c r="AF34" i="1"/>
  <c r="AF116" i="1"/>
  <c r="AF108" i="1"/>
  <c r="AF135" i="1"/>
  <c r="AF125" i="1"/>
  <c r="AF131" i="1"/>
  <c r="AF149" i="1"/>
  <c r="AF155" i="1"/>
  <c r="AF251" i="1"/>
  <c r="AF245" i="1"/>
  <c r="AF263" i="1"/>
  <c r="AF257" i="1"/>
  <c r="AF414" i="1"/>
  <c r="AF420" i="1"/>
  <c r="AF370" i="1"/>
  <c r="AF376" i="1"/>
  <c r="AF391" i="1"/>
  <c r="AF386" i="1"/>
  <c r="AF390" i="1"/>
  <c r="AF440" i="1"/>
  <c r="AF61" i="1"/>
  <c r="AF67" i="1"/>
  <c r="AF73" i="1"/>
  <c r="AF58" i="1"/>
  <c r="AF94" i="1"/>
  <c r="AF100" i="1"/>
  <c r="AF76" i="1"/>
  <c r="AF82" i="1"/>
  <c r="AF88" i="1"/>
  <c r="D690" i="1"/>
  <c r="G691" i="1"/>
  <c r="D694" i="1"/>
  <c r="G695" i="1"/>
  <c r="D698" i="1"/>
  <c r="G559" i="1"/>
  <c r="D562" i="1"/>
  <c r="G707" i="1"/>
  <c r="D710" i="1"/>
  <c r="G635" i="1"/>
  <c r="D638" i="1"/>
  <c r="G639" i="1"/>
  <c r="D642" i="1"/>
  <c r="G643" i="1"/>
  <c r="D646" i="1"/>
  <c r="G751" i="1"/>
  <c r="D754" i="1"/>
  <c r="G755" i="1"/>
  <c r="D758" i="1"/>
  <c r="G759" i="1"/>
  <c r="D762" i="1"/>
  <c r="G623" i="1"/>
  <c r="D626" i="1"/>
  <c r="G627" i="1"/>
  <c r="D630" i="1"/>
  <c r="G631" i="1"/>
  <c r="D634" i="1"/>
  <c r="G739" i="1"/>
  <c r="D742" i="1"/>
  <c r="G743" i="1"/>
  <c r="D746" i="1"/>
  <c r="G747" i="1"/>
  <c r="D750" i="1"/>
  <c r="G647" i="1"/>
  <c r="D650" i="1"/>
  <c r="G651" i="1"/>
  <c r="D654" i="1"/>
  <c r="G655" i="1"/>
  <c r="D658" i="1"/>
  <c r="G659" i="1"/>
  <c r="D662" i="1"/>
  <c r="G767" i="1"/>
  <c r="D770" i="1"/>
  <c r="G771" i="1"/>
  <c r="D774" i="1"/>
  <c r="G775" i="1"/>
  <c r="D778" i="1"/>
  <c r="G787" i="1"/>
  <c r="D790" i="1"/>
  <c r="G791" i="1"/>
  <c r="D794" i="1"/>
  <c r="G795" i="1"/>
  <c r="D798" i="1"/>
  <c r="G779" i="1"/>
  <c r="D782" i="1"/>
  <c r="G783" i="1"/>
  <c r="D786" i="1"/>
  <c r="G799" i="1"/>
  <c r="D802" i="1"/>
  <c r="G810" i="1"/>
  <c r="D813" i="1"/>
  <c r="G826" i="1"/>
  <c r="D829" i="1"/>
  <c r="G803" i="1"/>
  <c r="D563" i="1"/>
  <c r="G564" i="1"/>
  <c r="D567" i="1"/>
  <c r="G568" i="1"/>
  <c r="D507" i="1"/>
  <c r="G508" i="1"/>
  <c r="D511" i="1"/>
  <c r="G512" i="1"/>
  <c r="D671" i="1"/>
  <c r="G672" i="1"/>
  <c r="D547" i="1"/>
  <c r="G548" i="1"/>
  <c r="AF438" i="1"/>
  <c r="AF450" i="1"/>
  <c r="AF369" i="1"/>
  <c r="AF363" i="1"/>
  <c r="AF367" i="1"/>
  <c r="AF395" i="1"/>
  <c r="AF426" i="1"/>
  <c r="AF464" i="1"/>
  <c r="AF461" i="1"/>
  <c r="G690" i="1"/>
  <c r="L692" i="1"/>
  <c r="M692" i="1" s="1"/>
  <c r="D559" i="1"/>
  <c r="F561" i="1"/>
  <c r="J707" i="1"/>
  <c r="K707" i="1" s="1"/>
  <c r="F709" i="1"/>
  <c r="C635" i="1"/>
  <c r="J636" i="1"/>
  <c r="K636" i="1" s="1"/>
  <c r="C638" i="1"/>
  <c r="J639" i="1"/>
  <c r="K639" i="1" s="1"/>
  <c r="C641" i="1"/>
  <c r="G642" i="1"/>
  <c r="E645" i="1"/>
  <c r="L646" i="1"/>
  <c r="M646" i="1" s="1"/>
  <c r="D752" i="1"/>
  <c r="G753" i="1"/>
  <c r="F756" i="1"/>
  <c r="L757" i="1"/>
  <c r="M757" i="1" s="1"/>
  <c r="D759" i="1"/>
  <c r="J760" i="1"/>
  <c r="K760" i="1" s="1"/>
  <c r="F623" i="1"/>
  <c r="E626" i="1"/>
  <c r="L627" i="1"/>
  <c r="M627" i="1" s="1"/>
  <c r="C629" i="1"/>
  <c r="G630" i="1"/>
  <c r="E633" i="1"/>
  <c r="L634" i="1"/>
  <c r="M634" i="1" s="1"/>
  <c r="D740" i="1"/>
  <c r="G741" i="1"/>
  <c r="F744" i="1"/>
  <c r="L745" i="1"/>
  <c r="M745" i="1" s="1"/>
  <c r="D747" i="1"/>
  <c r="J748" i="1"/>
  <c r="K748" i="1" s="1"/>
  <c r="F647" i="1"/>
  <c r="E650" i="1"/>
  <c r="L651" i="1"/>
  <c r="M651" i="1" s="1"/>
  <c r="C653" i="1"/>
  <c r="G654" i="1"/>
  <c r="E657" i="1"/>
  <c r="L658" i="1"/>
  <c r="M658" i="1" s="1"/>
  <c r="D660" i="1"/>
  <c r="G661" i="1"/>
  <c r="F768" i="1"/>
  <c r="L769" i="1"/>
  <c r="M769" i="1" s="1"/>
  <c r="D771" i="1"/>
  <c r="J772" i="1"/>
  <c r="K772" i="1" s="1"/>
  <c r="F775" i="1"/>
  <c r="E778" i="1"/>
  <c r="L787" i="1"/>
  <c r="M787" i="1" s="1"/>
  <c r="C789" i="1"/>
  <c r="G790" i="1"/>
  <c r="E793" i="1"/>
  <c r="L794" i="1"/>
  <c r="M794" i="1" s="1"/>
  <c r="D796" i="1"/>
  <c r="G797" i="1"/>
  <c r="F780" i="1"/>
  <c r="L781" i="1"/>
  <c r="M781" i="1" s="1"/>
  <c r="D783" i="1"/>
  <c r="J784" i="1"/>
  <c r="K784" i="1" s="1"/>
  <c r="F799" i="1"/>
  <c r="E802" i="1"/>
  <c r="L810" i="1"/>
  <c r="M810" i="1" s="1"/>
  <c r="C812" i="1"/>
  <c r="G813" i="1"/>
  <c r="E828" i="1"/>
  <c r="L829" i="1"/>
  <c r="M829" i="1" s="1"/>
  <c r="D804" i="1"/>
  <c r="G805" i="1"/>
  <c r="F565" i="1"/>
  <c r="L566" i="1"/>
  <c r="M566" i="1" s="1"/>
  <c r="D568" i="1"/>
  <c r="J569" i="1"/>
  <c r="K569" i="1" s="1"/>
  <c r="F508" i="1"/>
  <c r="E511" i="1"/>
  <c r="L690" i="1"/>
  <c r="M690" i="1" s="1"/>
  <c r="D697" i="1"/>
  <c r="F559" i="1"/>
  <c r="J561" i="1"/>
  <c r="K561" i="1" s="1"/>
  <c r="J709" i="1"/>
  <c r="K709" i="1" s="1"/>
  <c r="D635" i="1"/>
  <c r="L636" i="1"/>
  <c r="M636" i="1" s="1"/>
  <c r="E638" i="1"/>
  <c r="L639" i="1"/>
  <c r="M639" i="1" s="1"/>
  <c r="D641" i="1"/>
  <c r="J642" i="1"/>
  <c r="K642" i="1" s="1"/>
  <c r="C644" i="1"/>
  <c r="F645" i="1"/>
  <c r="E752" i="1"/>
  <c r="J753" i="1"/>
  <c r="K753" i="1" s="1"/>
  <c r="C755" i="1"/>
  <c r="G756" i="1"/>
  <c r="E759" i="1"/>
  <c r="L760" i="1"/>
  <c r="M760" i="1" s="1"/>
  <c r="C762" i="1"/>
  <c r="J623" i="1"/>
  <c r="K623" i="1" s="1"/>
  <c r="F626" i="1"/>
  <c r="D629" i="1"/>
  <c r="J630" i="1"/>
  <c r="K630" i="1" s="1"/>
  <c r="C632" i="1"/>
  <c r="F633" i="1"/>
  <c r="E740" i="1"/>
  <c r="J741" i="1"/>
  <c r="K741" i="1" s="1"/>
  <c r="C743" i="1"/>
  <c r="G744" i="1"/>
  <c r="E747" i="1"/>
  <c r="L748" i="1"/>
  <c r="M748" i="1" s="1"/>
  <c r="C750" i="1"/>
  <c r="J647" i="1"/>
  <c r="K647" i="1" s="1"/>
  <c r="F650" i="1"/>
  <c r="D653" i="1"/>
  <c r="J654" i="1"/>
  <c r="K654" i="1" s="1"/>
  <c r="C656" i="1"/>
  <c r="F657" i="1"/>
  <c r="E660" i="1"/>
  <c r="J661" i="1"/>
  <c r="K661" i="1" s="1"/>
  <c r="C767" i="1"/>
  <c r="G768" i="1"/>
  <c r="E771" i="1"/>
  <c r="L772" i="1"/>
  <c r="M772" i="1" s="1"/>
  <c r="C774" i="1"/>
  <c r="J775" i="1"/>
  <c r="K775" i="1" s="1"/>
  <c r="F778" i="1"/>
  <c r="D789" i="1"/>
  <c r="J790" i="1"/>
  <c r="K790" i="1" s="1"/>
  <c r="C792" i="1"/>
  <c r="F793" i="1"/>
  <c r="E796" i="1"/>
  <c r="J797" i="1"/>
  <c r="K797" i="1" s="1"/>
  <c r="C779" i="1"/>
  <c r="G780" i="1"/>
  <c r="E783" i="1"/>
  <c r="L784" i="1"/>
  <c r="M784" i="1" s="1"/>
  <c r="C786" i="1"/>
  <c r="J799" i="1"/>
  <c r="K799" i="1" s="1"/>
  <c r="F802" i="1"/>
  <c r="D812" i="1"/>
  <c r="J813" i="1"/>
  <c r="K813" i="1" s="1"/>
  <c r="C827" i="1"/>
  <c r="F828" i="1"/>
  <c r="E804" i="1"/>
  <c r="J805" i="1"/>
  <c r="K805" i="1" s="1"/>
  <c r="C564" i="1"/>
  <c r="G565" i="1"/>
  <c r="E568" i="1"/>
  <c r="L569" i="1"/>
  <c r="M569" i="1" s="1"/>
  <c r="C507" i="1"/>
  <c r="J508" i="1"/>
  <c r="K508" i="1" s="1"/>
  <c r="F511" i="1"/>
  <c r="D514" i="1"/>
  <c r="J671" i="1"/>
  <c r="K671" i="1" s="1"/>
  <c r="C673" i="1"/>
  <c r="F674" i="1"/>
  <c r="E549" i="1"/>
  <c r="J550" i="1"/>
  <c r="K550" i="1" s="1"/>
  <c r="E553" i="1"/>
  <c r="AF451" i="1"/>
  <c r="AF358" i="1"/>
  <c r="AF364" i="1"/>
  <c r="AF368" i="1"/>
  <c r="AF396" i="1"/>
  <c r="AF400" i="1"/>
  <c r="AF427" i="1"/>
  <c r="AF463" i="1"/>
  <c r="AF462" i="1"/>
  <c r="D695" i="1"/>
  <c r="F697" i="1"/>
  <c r="J559" i="1"/>
  <c r="K559" i="1" s="1"/>
  <c r="E635" i="1"/>
  <c r="F638" i="1"/>
  <c r="E641" i="1"/>
  <c r="L642" i="1"/>
  <c r="M642" i="1" s="1"/>
  <c r="D644" i="1"/>
  <c r="G645" i="1"/>
  <c r="F752" i="1"/>
  <c r="L753" i="1"/>
  <c r="M753" i="1" s="1"/>
  <c r="D755" i="1"/>
  <c r="J756" i="1"/>
  <c r="K756" i="1" s="1"/>
  <c r="F759" i="1"/>
  <c r="E762" i="1"/>
  <c r="L623" i="1"/>
  <c r="M623" i="1" s="1"/>
  <c r="C625" i="1"/>
  <c r="G626" i="1"/>
  <c r="E629" i="1"/>
  <c r="L630" i="1"/>
  <c r="M630" i="1" s="1"/>
  <c r="D632" i="1"/>
  <c r="G633" i="1"/>
  <c r="F740" i="1"/>
  <c r="L741" i="1"/>
  <c r="M741" i="1" s="1"/>
  <c r="D743" i="1"/>
  <c r="J744" i="1"/>
  <c r="K744" i="1" s="1"/>
  <c r="F747" i="1"/>
  <c r="E750" i="1"/>
  <c r="L647" i="1"/>
  <c r="M647" i="1" s="1"/>
  <c r="C649" i="1"/>
  <c r="G650" i="1"/>
  <c r="E653" i="1"/>
  <c r="L654" i="1"/>
  <c r="M654" i="1" s="1"/>
  <c r="D656" i="1"/>
  <c r="G657" i="1"/>
  <c r="F660" i="1"/>
  <c r="L661" i="1"/>
  <c r="M661" i="1" s="1"/>
  <c r="D767" i="1"/>
  <c r="J768" i="1"/>
  <c r="K768" i="1" s="1"/>
  <c r="F771" i="1"/>
  <c r="E774" i="1"/>
  <c r="L775" i="1"/>
  <c r="M775" i="1" s="1"/>
  <c r="C777" i="1"/>
  <c r="G778" i="1"/>
  <c r="E789" i="1"/>
  <c r="L790" i="1"/>
  <c r="M790" i="1" s="1"/>
  <c r="D792" i="1"/>
  <c r="G793" i="1"/>
  <c r="F796" i="1"/>
  <c r="L797" i="1"/>
  <c r="M797" i="1" s="1"/>
  <c r="D779" i="1"/>
  <c r="J780" i="1"/>
  <c r="K780" i="1" s="1"/>
  <c r="F783" i="1"/>
  <c r="E786" i="1"/>
  <c r="L799" i="1"/>
  <c r="M799" i="1" s="1"/>
  <c r="C801" i="1"/>
  <c r="G802" i="1"/>
  <c r="E812" i="1"/>
  <c r="L813" i="1"/>
  <c r="M813" i="1" s="1"/>
  <c r="D827" i="1"/>
  <c r="G828" i="1"/>
  <c r="F804" i="1"/>
  <c r="L805" i="1"/>
  <c r="M805" i="1" s="1"/>
  <c r="D564" i="1"/>
  <c r="J565" i="1"/>
  <c r="K565" i="1" s="1"/>
  <c r="F568" i="1"/>
  <c r="E507" i="1"/>
  <c r="L508" i="1"/>
  <c r="M508" i="1" s="1"/>
  <c r="C510" i="1"/>
  <c r="G511" i="1"/>
  <c r="E514" i="1"/>
  <c r="L671" i="1"/>
  <c r="M671" i="1" s="1"/>
  <c r="D673" i="1"/>
  <c r="G674" i="1"/>
  <c r="F549" i="1"/>
  <c r="L550" i="1"/>
  <c r="M550" i="1" s="1"/>
  <c r="D693" i="1"/>
  <c r="F695" i="1"/>
  <c r="J697" i="1"/>
  <c r="K697" i="1" s="1"/>
  <c r="C708" i="1"/>
  <c r="F635" i="1"/>
  <c r="G638" i="1"/>
  <c r="F641" i="1"/>
  <c r="E644" i="1"/>
  <c r="J645" i="1"/>
  <c r="K645" i="1" s="1"/>
  <c r="C751" i="1"/>
  <c r="G752" i="1"/>
  <c r="E755" i="1"/>
  <c r="L756" i="1"/>
  <c r="M756" i="1" s="1"/>
  <c r="C758" i="1"/>
  <c r="J759" i="1"/>
  <c r="K759" i="1" s="1"/>
  <c r="F762" i="1"/>
  <c r="D625" i="1"/>
  <c r="J626" i="1"/>
  <c r="K626" i="1" s="1"/>
  <c r="C628" i="1"/>
  <c r="F629" i="1"/>
  <c r="E632" i="1"/>
  <c r="J633" i="1"/>
  <c r="K633" i="1" s="1"/>
  <c r="C739" i="1"/>
  <c r="G740" i="1"/>
  <c r="E743" i="1"/>
  <c r="L744" i="1"/>
  <c r="M744" i="1" s="1"/>
  <c r="C746" i="1"/>
  <c r="J747" i="1"/>
  <c r="K747" i="1" s="1"/>
  <c r="F750" i="1"/>
  <c r="D649" i="1"/>
  <c r="J650" i="1"/>
  <c r="K650" i="1" s="1"/>
  <c r="C652" i="1"/>
  <c r="F653" i="1"/>
  <c r="E656" i="1"/>
  <c r="J657" i="1"/>
  <c r="K657" i="1" s="1"/>
  <c r="C659" i="1"/>
  <c r="G660" i="1"/>
  <c r="E767" i="1"/>
  <c r="L768" i="1"/>
  <c r="M768" i="1" s="1"/>
  <c r="C770" i="1"/>
  <c r="J771" i="1"/>
  <c r="K771" i="1" s="1"/>
  <c r="F774" i="1"/>
  <c r="D777" i="1"/>
  <c r="J778" i="1"/>
  <c r="K778" i="1" s="1"/>
  <c r="C788" i="1"/>
  <c r="F789" i="1"/>
  <c r="E792" i="1"/>
  <c r="J793" i="1"/>
  <c r="K793" i="1" s="1"/>
  <c r="C795" i="1"/>
  <c r="G796" i="1"/>
  <c r="E779" i="1"/>
  <c r="L780" i="1"/>
  <c r="M780" i="1" s="1"/>
  <c r="C782" i="1"/>
  <c r="J783" i="1"/>
  <c r="K783" i="1" s="1"/>
  <c r="F786" i="1"/>
  <c r="D801" i="1"/>
  <c r="J802" i="1"/>
  <c r="K802" i="1" s="1"/>
  <c r="C811" i="1"/>
  <c r="F812" i="1"/>
  <c r="E827" i="1"/>
  <c r="J828" i="1"/>
  <c r="K828" i="1" s="1"/>
  <c r="C803" i="1"/>
  <c r="G804" i="1"/>
  <c r="E564" i="1"/>
  <c r="L565" i="1"/>
  <c r="M565" i="1" s="1"/>
  <c r="AF452" i="1"/>
  <c r="AF359" i="1"/>
  <c r="AF365" i="1"/>
  <c r="AF403" i="1"/>
  <c r="AF397" i="1"/>
  <c r="AF401" i="1"/>
  <c r="AF428" i="1"/>
  <c r="AF457" i="1"/>
  <c r="AF442" i="1"/>
  <c r="D691" i="1"/>
  <c r="F693" i="1"/>
  <c r="J695" i="1"/>
  <c r="K695" i="1" s="1"/>
  <c r="C562" i="1"/>
  <c r="E708" i="1"/>
  <c r="C710" i="1"/>
  <c r="J635" i="1"/>
  <c r="K635" i="1" s="1"/>
  <c r="C637" i="1"/>
  <c r="J638" i="1"/>
  <c r="K638" i="1" s="1"/>
  <c r="C640" i="1"/>
  <c r="G641" i="1"/>
  <c r="F644" i="1"/>
  <c r="L645" i="1"/>
  <c r="M645" i="1" s="1"/>
  <c r="D751" i="1"/>
  <c r="J752" i="1"/>
  <c r="K752" i="1" s="1"/>
  <c r="F755" i="1"/>
  <c r="E758" i="1"/>
  <c r="L759" i="1"/>
  <c r="M759" i="1" s="1"/>
  <c r="C761" i="1"/>
  <c r="G762" i="1"/>
  <c r="E625" i="1"/>
  <c r="L626" i="1"/>
  <c r="M626" i="1" s="1"/>
  <c r="D628" i="1"/>
  <c r="G629" i="1"/>
  <c r="F632" i="1"/>
  <c r="L633" i="1"/>
  <c r="M633" i="1" s="1"/>
  <c r="D739" i="1"/>
  <c r="J740" i="1"/>
  <c r="K740" i="1" s="1"/>
  <c r="F743" i="1"/>
  <c r="E746" i="1"/>
  <c r="L747" i="1"/>
  <c r="M747" i="1" s="1"/>
  <c r="C749" i="1"/>
  <c r="G750" i="1"/>
  <c r="E649" i="1"/>
  <c r="L650" i="1"/>
  <c r="M650" i="1" s="1"/>
  <c r="D652" i="1"/>
  <c r="G653" i="1"/>
  <c r="F656" i="1"/>
  <c r="L657" i="1"/>
  <c r="M657" i="1" s="1"/>
  <c r="D659" i="1"/>
  <c r="J660" i="1"/>
  <c r="K660" i="1" s="1"/>
  <c r="F767" i="1"/>
  <c r="E770" i="1"/>
  <c r="L771" i="1"/>
  <c r="M771" i="1" s="1"/>
  <c r="C773" i="1"/>
  <c r="G774" i="1"/>
  <c r="E777" i="1"/>
  <c r="L778" i="1"/>
  <c r="M778" i="1" s="1"/>
  <c r="D788" i="1"/>
  <c r="G789" i="1"/>
  <c r="F792" i="1"/>
  <c r="L793" i="1"/>
  <c r="M793" i="1" s="1"/>
  <c r="D795" i="1"/>
  <c r="J796" i="1"/>
  <c r="K796" i="1" s="1"/>
  <c r="F779" i="1"/>
  <c r="E782" i="1"/>
  <c r="L783" i="1"/>
  <c r="M783" i="1" s="1"/>
  <c r="C785" i="1"/>
  <c r="G786" i="1"/>
  <c r="E801" i="1"/>
  <c r="L802" i="1"/>
  <c r="M802" i="1" s="1"/>
  <c r="F691" i="1"/>
  <c r="J693" i="1"/>
  <c r="K693" i="1" s="1"/>
  <c r="C560" i="1"/>
  <c r="E562" i="1"/>
  <c r="G708" i="1"/>
  <c r="E710" i="1"/>
  <c r="L635" i="1"/>
  <c r="M635" i="1" s="1"/>
  <c r="D637" i="1"/>
  <c r="L638" i="1"/>
  <c r="M638" i="1" s="1"/>
  <c r="E640" i="1"/>
  <c r="J641" i="1"/>
  <c r="K641" i="1" s="1"/>
  <c r="C643" i="1"/>
  <c r="G644" i="1"/>
  <c r="E751" i="1"/>
  <c r="L752" i="1"/>
  <c r="M752" i="1" s="1"/>
  <c r="C754" i="1"/>
  <c r="J755" i="1"/>
  <c r="K755" i="1" s="1"/>
  <c r="F758" i="1"/>
  <c r="D761" i="1"/>
  <c r="J762" i="1"/>
  <c r="K762" i="1" s="1"/>
  <c r="C624" i="1"/>
  <c r="F625" i="1"/>
  <c r="E628" i="1"/>
  <c r="J629" i="1"/>
  <c r="K629" i="1" s="1"/>
  <c r="C631" i="1"/>
  <c r="G632" i="1"/>
  <c r="E739" i="1"/>
  <c r="L740" i="1"/>
  <c r="M740" i="1" s="1"/>
  <c r="C742" i="1"/>
  <c r="J743" i="1"/>
  <c r="K743" i="1" s="1"/>
  <c r="F746" i="1"/>
  <c r="D749" i="1"/>
  <c r="J750" i="1"/>
  <c r="K750" i="1" s="1"/>
  <c r="C648" i="1"/>
  <c r="F649" i="1"/>
  <c r="E652" i="1"/>
  <c r="J653" i="1"/>
  <c r="K653" i="1" s="1"/>
  <c r="C655" i="1"/>
  <c r="G656" i="1"/>
  <c r="E659" i="1"/>
  <c r="L660" i="1"/>
  <c r="M660" i="1" s="1"/>
  <c r="C662" i="1"/>
  <c r="J767" i="1"/>
  <c r="K767" i="1" s="1"/>
  <c r="F770" i="1"/>
  <c r="D773" i="1"/>
  <c r="J774" i="1"/>
  <c r="K774" i="1" s="1"/>
  <c r="C776" i="1"/>
  <c r="F777" i="1"/>
  <c r="E788" i="1"/>
  <c r="J789" i="1"/>
  <c r="K789" i="1" s="1"/>
  <c r="C791" i="1"/>
  <c r="G792" i="1"/>
  <c r="E795" i="1"/>
  <c r="L796" i="1"/>
  <c r="M796" i="1" s="1"/>
  <c r="C798" i="1"/>
  <c r="J779" i="1"/>
  <c r="K779" i="1" s="1"/>
  <c r="F782" i="1"/>
  <c r="D785" i="1"/>
  <c r="J786" i="1"/>
  <c r="K786" i="1" s="1"/>
  <c r="C800" i="1"/>
  <c r="F801" i="1"/>
  <c r="E811" i="1"/>
  <c r="J812" i="1"/>
  <c r="K812" i="1" s="1"/>
  <c r="C826" i="1"/>
  <c r="G827" i="1"/>
  <c r="E803" i="1"/>
  <c r="L804" i="1"/>
  <c r="M804" i="1" s="1"/>
  <c r="C563" i="1"/>
  <c r="J564" i="1"/>
  <c r="K564" i="1" s="1"/>
  <c r="F567" i="1"/>
  <c r="D570" i="1"/>
  <c r="J507" i="1"/>
  <c r="K507" i="1" s="1"/>
  <c r="C509" i="1"/>
  <c r="F510" i="1"/>
  <c r="E513" i="1"/>
  <c r="J514" i="1"/>
  <c r="K514" i="1" s="1"/>
  <c r="C672" i="1"/>
  <c r="G673" i="1"/>
  <c r="E548" i="1"/>
  <c r="L549" i="1"/>
  <c r="M549" i="1" s="1"/>
  <c r="AF454" i="1"/>
  <c r="AF360" i="1"/>
  <c r="AF392" i="1"/>
  <c r="AF398" i="1"/>
  <c r="AF402" i="1"/>
  <c r="AF429" i="1"/>
  <c r="AF458" i="1"/>
  <c r="AF453" i="1"/>
  <c r="J691" i="1"/>
  <c r="K691" i="1" s="1"/>
  <c r="C698" i="1"/>
  <c r="E560" i="1"/>
  <c r="G562" i="1"/>
  <c r="L708" i="1"/>
  <c r="M708" i="1" s="1"/>
  <c r="F710" i="1"/>
  <c r="E637" i="1"/>
  <c r="F640" i="1"/>
  <c r="L641" i="1"/>
  <c r="M641" i="1" s="1"/>
  <c r="D643" i="1"/>
  <c r="J644" i="1"/>
  <c r="K644" i="1" s="1"/>
  <c r="F751" i="1"/>
  <c r="E754" i="1"/>
  <c r="L755" i="1"/>
  <c r="M755" i="1" s="1"/>
  <c r="C757" i="1"/>
  <c r="G758" i="1"/>
  <c r="E761" i="1"/>
  <c r="L762" i="1"/>
  <c r="M762" i="1" s="1"/>
  <c r="D624" i="1"/>
  <c r="G625" i="1"/>
  <c r="F628" i="1"/>
  <c r="L629" i="1"/>
  <c r="M629" i="1" s="1"/>
  <c r="D631" i="1"/>
  <c r="J632" i="1"/>
  <c r="K632" i="1" s="1"/>
  <c r="F739" i="1"/>
  <c r="E742" i="1"/>
  <c r="L743" i="1"/>
  <c r="M743" i="1" s="1"/>
  <c r="C745" i="1"/>
  <c r="G746" i="1"/>
  <c r="E749" i="1"/>
  <c r="L750" i="1"/>
  <c r="M750" i="1" s="1"/>
  <c r="D648" i="1"/>
  <c r="G649" i="1"/>
  <c r="F652" i="1"/>
  <c r="L653" i="1"/>
  <c r="M653" i="1" s="1"/>
  <c r="D655" i="1"/>
  <c r="J656" i="1"/>
  <c r="K656" i="1" s="1"/>
  <c r="F659" i="1"/>
  <c r="E662" i="1"/>
  <c r="L767" i="1"/>
  <c r="M767" i="1" s="1"/>
  <c r="C769" i="1"/>
  <c r="G770" i="1"/>
  <c r="E773" i="1"/>
  <c r="L774" i="1"/>
  <c r="M774" i="1" s="1"/>
  <c r="D776" i="1"/>
  <c r="G777" i="1"/>
  <c r="F788" i="1"/>
  <c r="L789" i="1"/>
  <c r="M789" i="1" s="1"/>
  <c r="D791" i="1"/>
  <c r="J792" i="1"/>
  <c r="K792" i="1" s="1"/>
  <c r="F795" i="1"/>
  <c r="E798" i="1"/>
  <c r="L779" i="1"/>
  <c r="M779" i="1" s="1"/>
  <c r="C781" i="1"/>
  <c r="G782" i="1"/>
  <c r="E785" i="1"/>
  <c r="L786" i="1"/>
  <c r="M786" i="1" s="1"/>
  <c r="D800" i="1"/>
  <c r="G801" i="1"/>
  <c r="F811" i="1"/>
  <c r="L812" i="1"/>
  <c r="M812" i="1" s="1"/>
  <c r="D826" i="1"/>
  <c r="J827" i="1"/>
  <c r="K827" i="1" s="1"/>
  <c r="F803" i="1"/>
  <c r="E563" i="1"/>
  <c r="L564" i="1"/>
  <c r="M564" i="1" s="1"/>
  <c r="C566" i="1"/>
  <c r="G567" i="1"/>
  <c r="E570" i="1"/>
  <c r="L507" i="1"/>
  <c r="M507" i="1" s="1"/>
  <c r="D509" i="1"/>
  <c r="G510" i="1"/>
  <c r="F513" i="1"/>
  <c r="L514" i="1"/>
  <c r="M514" i="1" s="1"/>
  <c r="AF447" i="1"/>
  <c r="C696" i="1"/>
  <c r="E698" i="1"/>
  <c r="G560" i="1"/>
  <c r="L562" i="1"/>
  <c r="M562" i="1" s="1"/>
  <c r="G710" i="1"/>
  <c r="F637" i="1"/>
  <c r="G640" i="1"/>
  <c r="E643" i="1"/>
  <c r="L644" i="1"/>
  <c r="M644" i="1" s="1"/>
  <c r="C646" i="1"/>
  <c r="J751" i="1"/>
  <c r="K751" i="1" s="1"/>
  <c r="F754" i="1"/>
  <c r="D757" i="1"/>
  <c r="J758" i="1"/>
  <c r="K758" i="1" s="1"/>
  <c r="C760" i="1"/>
  <c r="F761" i="1"/>
  <c r="E624" i="1"/>
  <c r="J625" i="1"/>
  <c r="K625" i="1" s="1"/>
  <c r="C627" i="1"/>
  <c r="G628" i="1"/>
  <c r="E631" i="1"/>
  <c r="L632" i="1"/>
  <c r="M632" i="1" s="1"/>
  <c r="C634" i="1"/>
  <c r="J739" i="1"/>
  <c r="K739" i="1" s="1"/>
  <c r="F742" i="1"/>
  <c r="D745" i="1"/>
  <c r="J746" i="1"/>
  <c r="K746" i="1" s="1"/>
  <c r="C748" i="1"/>
  <c r="F749" i="1"/>
  <c r="E648" i="1"/>
  <c r="J649" i="1"/>
  <c r="K649" i="1" s="1"/>
  <c r="C651" i="1"/>
  <c r="G652" i="1"/>
  <c r="E655" i="1"/>
  <c r="L656" i="1"/>
  <c r="M656" i="1" s="1"/>
  <c r="C658" i="1"/>
  <c r="J659" i="1"/>
  <c r="K659" i="1" s="1"/>
  <c r="F662" i="1"/>
  <c r="D769" i="1"/>
  <c r="J770" i="1"/>
  <c r="K770" i="1" s="1"/>
  <c r="C772" i="1"/>
  <c r="F773" i="1"/>
  <c r="E776" i="1"/>
  <c r="J777" i="1"/>
  <c r="K777" i="1" s="1"/>
  <c r="C787" i="1"/>
  <c r="G788" i="1"/>
  <c r="E791" i="1"/>
  <c r="L792" i="1"/>
  <c r="M792" i="1" s="1"/>
  <c r="C794" i="1"/>
  <c r="J795" i="1"/>
  <c r="K795" i="1" s="1"/>
  <c r="F798" i="1"/>
  <c r="D781" i="1"/>
  <c r="J782" i="1"/>
  <c r="K782" i="1" s="1"/>
  <c r="C784" i="1"/>
  <c r="F785" i="1"/>
  <c r="E800" i="1"/>
  <c r="J801" i="1"/>
  <c r="K801" i="1" s="1"/>
  <c r="C810" i="1"/>
  <c r="G811" i="1"/>
  <c r="E826" i="1"/>
  <c r="L827" i="1"/>
  <c r="M827" i="1" s="1"/>
  <c r="C829" i="1"/>
  <c r="J803" i="1"/>
  <c r="K803" i="1" s="1"/>
  <c r="F563" i="1"/>
  <c r="D566" i="1"/>
  <c r="J567" i="1"/>
  <c r="K567" i="1" s="1"/>
  <c r="C569" i="1"/>
  <c r="F570" i="1"/>
  <c r="E509" i="1"/>
  <c r="J510" i="1"/>
  <c r="K510" i="1" s="1"/>
  <c r="C512" i="1"/>
  <c r="G513" i="1"/>
  <c r="E672" i="1"/>
  <c r="L673" i="1"/>
  <c r="M673" i="1" s="1"/>
  <c r="C547" i="1"/>
  <c r="AF444" i="1"/>
  <c r="AF361" i="1"/>
  <c r="AF393" i="1"/>
  <c r="AF399" i="1"/>
  <c r="AF433" i="1"/>
  <c r="AF430" i="1"/>
  <c r="AF459" i="1"/>
  <c r="AF424" i="1"/>
  <c r="C694" i="1"/>
  <c r="E696" i="1"/>
  <c r="G698" i="1"/>
  <c r="L560" i="1"/>
  <c r="M560" i="1" s="1"/>
  <c r="J710" i="1"/>
  <c r="K710" i="1" s="1"/>
  <c r="C636" i="1"/>
  <c r="J637" i="1"/>
  <c r="K637" i="1" s="1"/>
  <c r="C639" i="1"/>
  <c r="J640" i="1"/>
  <c r="K640" i="1" s="1"/>
  <c r="F643" i="1"/>
  <c r="E646" i="1"/>
  <c r="L751" i="1"/>
  <c r="M751" i="1" s="1"/>
  <c r="C753" i="1"/>
  <c r="G754" i="1"/>
  <c r="E757" i="1"/>
  <c r="L758" i="1"/>
  <c r="M758" i="1" s="1"/>
  <c r="D760" i="1"/>
  <c r="G761" i="1"/>
  <c r="F624" i="1"/>
  <c r="L625" i="1"/>
  <c r="M625" i="1" s="1"/>
  <c r="D627" i="1"/>
  <c r="J628" i="1"/>
  <c r="K628" i="1" s="1"/>
  <c r="F631" i="1"/>
  <c r="E634" i="1"/>
  <c r="L739" i="1"/>
  <c r="M739" i="1" s="1"/>
  <c r="C741" i="1"/>
  <c r="G742" i="1"/>
  <c r="E745" i="1"/>
  <c r="L746" i="1"/>
  <c r="M746" i="1" s="1"/>
  <c r="D748" i="1"/>
  <c r="G749" i="1"/>
  <c r="F648" i="1"/>
  <c r="L649" i="1"/>
  <c r="M649" i="1" s="1"/>
  <c r="D651" i="1"/>
  <c r="J652" i="1"/>
  <c r="K652" i="1" s="1"/>
  <c r="F655" i="1"/>
  <c r="E658" i="1"/>
  <c r="L659" i="1"/>
  <c r="M659" i="1" s="1"/>
  <c r="C661" i="1"/>
  <c r="G662" i="1"/>
  <c r="E769" i="1"/>
  <c r="L770" i="1"/>
  <c r="M770" i="1" s="1"/>
  <c r="D772" i="1"/>
  <c r="G773" i="1"/>
  <c r="F776" i="1"/>
  <c r="L777" i="1"/>
  <c r="M777" i="1" s="1"/>
  <c r="D787" i="1"/>
  <c r="J788" i="1"/>
  <c r="K788" i="1" s="1"/>
  <c r="F791" i="1"/>
  <c r="E794" i="1"/>
  <c r="L795" i="1"/>
  <c r="M795" i="1" s="1"/>
  <c r="C797" i="1"/>
  <c r="G798" i="1"/>
  <c r="E781" i="1"/>
  <c r="L782" i="1"/>
  <c r="M782" i="1" s="1"/>
  <c r="D784" i="1"/>
  <c r="C692" i="1"/>
  <c r="E694" i="1"/>
  <c r="G696" i="1"/>
  <c r="L698" i="1"/>
  <c r="M698" i="1" s="1"/>
  <c r="C709" i="1"/>
  <c r="L710" i="1"/>
  <c r="M710" i="1" s="1"/>
  <c r="E636" i="1"/>
  <c r="L637" i="1"/>
  <c r="M637" i="1" s="1"/>
  <c r="D639" i="1"/>
  <c r="L640" i="1"/>
  <c r="M640" i="1" s="1"/>
  <c r="C642" i="1"/>
  <c r="J643" i="1"/>
  <c r="K643" i="1" s="1"/>
  <c r="F646" i="1"/>
  <c r="D753" i="1"/>
  <c r="J754" i="1"/>
  <c r="K754" i="1" s="1"/>
  <c r="C756" i="1"/>
  <c r="F757" i="1"/>
  <c r="E760" i="1"/>
  <c r="J761" i="1"/>
  <c r="K761" i="1" s="1"/>
  <c r="C623" i="1"/>
  <c r="G624" i="1"/>
  <c r="E627" i="1"/>
  <c r="L628" i="1"/>
  <c r="M628" i="1" s="1"/>
  <c r="C630" i="1"/>
  <c r="J631" i="1"/>
  <c r="K631" i="1" s="1"/>
  <c r="F634" i="1"/>
  <c r="D741" i="1"/>
  <c r="J742" i="1"/>
  <c r="K742" i="1" s="1"/>
  <c r="C744" i="1"/>
  <c r="F745" i="1"/>
  <c r="E748" i="1"/>
  <c r="J749" i="1"/>
  <c r="K749" i="1" s="1"/>
  <c r="C647" i="1"/>
  <c r="G648" i="1"/>
  <c r="E651" i="1"/>
  <c r="L652" i="1"/>
  <c r="M652" i="1" s="1"/>
  <c r="C654" i="1"/>
  <c r="J655" i="1"/>
  <c r="K655" i="1" s="1"/>
  <c r="F658" i="1"/>
  <c r="D661" i="1"/>
  <c r="J662" i="1"/>
  <c r="K662" i="1" s="1"/>
  <c r="C768" i="1"/>
  <c r="F769" i="1"/>
  <c r="E772" i="1"/>
  <c r="J773" i="1"/>
  <c r="K773" i="1" s="1"/>
  <c r="C775" i="1"/>
  <c r="G776" i="1"/>
  <c r="E787" i="1"/>
  <c r="L788" i="1"/>
  <c r="M788" i="1" s="1"/>
  <c r="C790" i="1"/>
  <c r="J791" i="1"/>
  <c r="K791" i="1" s="1"/>
  <c r="F794" i="1"/>
  <c r="D797" i="1"/>
  <c r="J798" i="1"/>
  <c r="K798" i="1" s="1"/>
  <c r="C780" i="1"/>
  <c r="F781" i="1"/>
  <c r="E784" i="1"/>
  <c r="J785" i="1"/>
  <c r="K785" i="1" s="1"/>
  <c r="C799" i="1"/>
  <c r="G800" i="1"/>
  <c r="E810" i="1"/>
  <c r="L811" i="1"/>
  <c r="M811" i="1" s="1"/>
  <c r="C813" i="1"/>
  <c r="J826" i="1"/>
  <c r="K826" i="1" s="1"/>
  <c r="F829" i="1"/>
  <c r="D805" i="1"/>
  <c r="J563" i="1"/>
  <c r="K563" i="1" s="1"/>
  <c r="C565" i="1"/>
  <c r="F566" i="1"/>
  <c r="E569" i="1"/>
  <c r="J570" i="1"/>
  <c r="K570" i="1" s="1"/>
  <c r="C508" i="1"/>
  <c r="G509" i="1"/>
  <c r="E512" i="1"/>
  <c r="L513" i="1"/>
  <c r="M513" i="1" s="1"/>
  <c r="C671" i="1"/>
  <c r="J672" i="1"/>
  <c r="K672" i="1" s="1"/>
  <c r="F547" i="1"/>
  <c r="D550" i="1"/>
  <c r="G551" i="1"/>
  <c r="D554" i="1"/>
  <c r="G555" i="1"/>
  <c r="D558" i="1"/>
  <c r="G699" i="1"/>
  <c r="D702" i="1"/>
  <c r="G703" i="1"/>
  <c r="D706" i="1"/>
  <c r="G527" i="1"/>
  <c r="D530" i="1"/>
  <c r="G531" i="1"/>
  <c r="D534" i="1"/>
  <c r="G679" i="1"/>
  <c r="D682" i="1"/>
  <c r="G683" i="1"/>
  <c r="D686" i="1"/>
  <c r="G838" i="1"/>
  <c r="D841" i="1"/>
  <c r="G866" i="1"/>
  <c r="D869" i="1"/>
  <c r="G763" i="1"/>
  <c r="D766" i="1"/>
  <c r="G842" i="1"/>
  <c r="D845" i="1"/>
  <c r="G870" i="1"/>
  <c r="D873" i="1"/>
  <c r="G471" i="1"/>
  <c r="AF449" i="1"/>
  <c r="AF455" i="1"/>
  <c r="AF362" i="1"/>
  <c r="AF366" i="1"/>
  <c r="AF394" i="1"/>
  <c r="AF432" i="1"/>
  <c r="AF431" i="1"/>
  <c r="AF460" i="1"/>
  <c r="C690" i="1"/>
  <c r="E692" i="1"/>
  <c r="G694" i="1"/>
  <c r="L696" i="1"/>
  <c r="M696" i="1" s="1"/>
  <c r="D707" i="1"/>
  <c r="D709" i="1"/>
  <c r="F636" i="1"/>
  <c r="E639" i="1"/>
  <c r="E642" i="1"/>
  <c r="L643" i="1"/>
  <c r="M643" i="1" s="1"/>
  <c r="C645" i="1"/>
  <c r="G646" i="1"/>
  <c r="E753" i="1"/>
  <c r="L754" i="1"/>
  <c r="M754" i="1" s="1"/>
  <c r="D756" i="1"/>
  <c r="G757" i="1"/>
  <c r="F760" i="1"/>
  <c r="L761" i="1"/>
  <c r="M761" i="1" s="1"/>
  <c r="D623" i="1"/>
  <c r="J624" i="1"/>
  <c r="K624" i="1" s="1"/>
  <c r="F627" i="1"/>
  <c r="E630" i="1"/>
  <c r="L631" i="1"/>
  <c r="M631" i="1" s="1"/>
  <c r="C633" i="1"/>
  <c r="G634" i="1"/>
  <c r="E741" i="1"/>
  <c r="L742" i="1"/>
  <c r="M742" i="1" s="1"/>
  <c r="D744" i="1"/>
  <c r="G745" i="1"/>
  <c r="F748" i="1"/>
  <c r="L749" i="1"/>
  <c r="M749" i="1" s="1"/>
  <c r="D647" i="1"/>
  <c r="J648" i="1"/>
  <c r="K648" i="1" s="1"/>
  <c r="F651" i="1"/>
  <c r="E654" i="1"/>
  <c r="L655" i="1"/>
  <c r="M655" i="1" s="1"/>
  <c r="C657" i="1"/>
  <c r="G658" i="1"/>
  <c r="E661" i="1"/>
  <c r="L662" i="1"/>
  <c r="M662" i="1" s="1"/>
  <c r="D768" i="1"/>
  <c r="G769" i="1"/>
  <c r="F772" i="1"/>
  <c r="L773" i="1"/>
  <c r="M773" i="1" s="1"/>
  <c r="D775" i="1"/>
  <c r="J776" i="1"/>
  <c r="K776" i="1" s="1"/>
  <c r="F787" i="1"/>
  <c r="E790" i="1"/>
  <c r="L791" i="1"/>
  <c r="M791" i="1" s="1"/>
  <c r="C793" i="1"/>
  <c r="G794" i="1"/>
  <c r="E797" i="1"/>
  <c r="L798" i="1"/>
  <c r="M798" i="1" s="1"/>
  <c r="D780" i="1"/>
  <c r="G781" i="1"/>
  <c r="F784" i="1"/>
  <c r="L785" i="1"/>
  <c r="M785" i="1" s="1"/>
  <c r="D799" i="1"/>
  <c r="J800" i="1"/>
  <c r="K800" i="1" s="1"/>
  <c r="F810" i="1"/>
  <c r="E813" i="1"/>
  <c r="L826" i="1"/>
  <c r="M826" i="1" s="1"/>
  <c r="C828" i="1"/>
  <c r="G829" i="1"/>
  <c r="E805" i="1"/>
  <c r="L563" i="1"/>
  <c r="M563" i="1" s="1"/>
  <c r="D565" i="1"/>
  <c r="E690" i="1"/>
  <c r="G692" i="1"/>
  <c r="L694" i="1"/>
  <c r="M694" i="1" s="1"/>
  <c r="D561" i="1"/>
  <c r="F707" i="1"/>
  <c r="E709" i="1"/>
  <c r="G636" i="1"/>
  <c r="F639" i="1"/>
  <c r="F642" i="1"/>
  <c r="D645" i="1"/>
  <c r="J646" i="1"/>
  <c r="K646" i="1" s="1"/>
  <c r="C752" i="1"/>
  <c r="F753" i="1"/>
  <c r="E756" i="1"/>
  <c r="J757" i="1"/>
  <c r="K757" i="1" s="1"/>
  <c r="C759" i="1"/>
  <c r="G760" i="1"/>
  <c r="E623" i="1"/>
  <c r="L624" i="1"/>
  <c r="M624" i="1" s="1"/>
  <c r="C626" i="1"/>
  <c r="J627" i="1"/>
  <c r="K627" i="1" s="1"/>
  <c r="F630" i="1"/>
  <c r="D633" i="1"/>
  <c r="J634" i="1"/>
  <c r="K634" i="1" s="1"/>
  <c r="C740" i="1"/>
  <c r="F741" i="1"/>
  <c r="E744" i="1"/>
  <c r="J745" i="1"/>
  <c r="K745" i="1" s="1"/>
  <c r="C747" i="1"/>
  <c r="G748" i="1"/>
  <c r="E647" i="1"/>
  <c r="L648" i="1"/>
  <c r="M648" i="1" s="1"/>
  <c r="C650" i="1"/>
  <c r="J651" i="1"/>
  <c r="K651" i="1" s="1"/>
  <c r="F654" i="1"/>
  <c r="D657" i="1"/>
  <c r="J658" i="1"/>
  <c r="K658" i="1" s="1"/>
  <c r="C660" i="1"/>
  <c r="F661" i="1"/>
  <c r="E768" i="1"/>
  <c r="J769" i="1"/>
  <c r="K769" i="1" s="1"/>
  <c r="C771" i="1"/>
  <c r="G772" i="1"/>
  <c r="E775" i="1"/>
  <c r="L776" i="1"/>
  <c r="M776" i="1" s="1"/>
  <c r="C778" i="1"/>
  <c r="J787" i="1"/>
  <c r="K787" i="1" s="1"/>
  <c r="F790" i="1"/>
  <c r="D793" i="1"/>
  <c r="J794" i="1"/>
  <c r="K794" i="1" s="1"/>
  <c r="C796" i="1"/>
  <c r="F797" i="1"/>
  <c r="E780" i="1"/>
  <c r="J781" i="1"/>
  <c r="K781" i="1" s="1"/>
  <c r="C783" i="1"/>
  <c r="G784" i="1"/>
  <c r="E799" i="1"/>
  <c r="L800" i="1"/>
  <c r="M800" i="1" s="1"/>
  <c r="C802" i="1"/>
  <c r="J810" i="1"/>
  <c r="K810" i="1" s="1"/>
  <c r="F813" i="1"/>
  <c r="D828" i="1"/>
  <c r="J829" i="1"/>
  <c r="K829" i="1" s="1"/>
  <c r="C804" i="1"/>
  <c r="F805" i="1"/>
  <c r="E565" i="1"/>
  <c r="J566" i="1"/>
  <c r="K566" i="1" s="1"/>
  <c r="C568" i="1"/>
  <c r="G569" i="1"/>
  <c r="E508" i="1"/>
  <c r="L509" i="1"/>
  <c r="M509" i="1" s="1"/>
  <c r="C511" i="1"/>
  <c r="J512" i="1"/>
  <c r="K512" i="1" s="1"/>
  <c r="F671" i="1"/>
  <c r="D674" i="1"/>
  <c r="J547" i="1"/>
  <c r="K547" i="1" s="1"/>
  <c r="L512" i="1"/>
  <c r="M512" i="1" s="1"/>
  <c r="J673" i="1"/>
  <c r="K673" i="1" s="1"/>
  <c r="J549" i="1"/>
  <c r="K549" i="1" s="1"/>
  <c r="F551" i="1"/>
  <c r="F554" i="1"/>
  <c r="D557" i="1"/>
  <c r="D811" i="1"/>
  <c r="F827" i="1"/>
  <c r="J568" i="1"/>
  <c r="K568" i="1" s="1"/>
  <c r="D510" i="1"/>
  <c r="E671" i="1"/>
  <c r="J551" i="1"/>
  <c r="K551" i="1" s="1"/>
  <c r="G554" i="1"/>
  <c r="E557" i="1"/>
  <c r="L558" i="1"/>
  <c r="M558" i="1" s="1"/>
  <c r="D700" i="1"/>
  <c r="G701" i="1"/>
  <c r="F704" i="1"/>
  <c r="L705" i="1"/>
  <c r="M705" i="1" s="1"/>
  <c r="D527" i="1"/>
  <c r="J528" i="1"/>
  <c r="K528" i="1" s="1"/>
  <c r="F531" i="1"/>
  <c r="E534" i="1"/>
  <c r="L679" i="1"/>
  <c r="M679" i="1" s="1"/>
  <c r="C681" i="1"/>
  <c r="G682" i="1"/>
  <c r="E685" i="1"/>
  <c r="L686" i="1"/>
  <c r="M686" i="1" s="1"/>
  <c r="D839" i="1"/>
  <c r="G840" i="1"/>
  <c r="F867" i="1"/>
  <c r="L868" i="1"/>
  <c r="M868" i="1" s="1"/>
  <c r="D763" i="1"/>
  <c r="J764" i="1"/>
  <c r="K764" i="1" s="1"/>
  <c r="F842" i="1"/>
  <c r="E845" i="1"/>
  <c r="L870" i="1"/>
  <c r="M870" i="1" s="1"/>
  <c r="C872" i="1"/>
  <c r="G873" i="1"/>
  <c r="E473" i="1"/>
  <c r="J474" i="1"/>
  <c r="K474" i="1" s="1"/>
  <c r="E470" i="1"/>
  <c r="J475" i="1"/>
  <c r="K475" i="1" s="1"/>
  <c r="E478" i="1"/>
  <c r="J479" i="1"/>
  <c r="K479" i="1" s="1"/>
  <c r="E487" i="1"/>
  <c r="J488" i="1"/>
  <c r="K488" i="1" s="1"/>
  <c r="E481" i="1"/>
  <c r="J482" i="1"/>
  <c r="K482" i="1" s="1"/>
  <c r="E490" i="1"/>
  <c r="J491" i="1"/>
  <c r="K491" i="1" s="1"/>
  <c r="E494" i="1"/>
  <c r="J497" i="1"/>
  <c r="K497" i="1" s="1"/>
  <c r="E496" i="1"/>
  <c r="J59" i="1"/>
  <c r="K59" i="1" s="1"/>
  <c r="F800" i="1"/>
  <c r="J811" i="1"/>
  <c r="K811" i="1" s="1"/>
  <c r="J804" i="1"/>
  <c r="K804" i="1" s="1"/>
  <c r="L568" i="1"/>
  <c r="M568" i="1" s="1"/>
  <c r="G507" i="1"/>
  <c r="L510" i="1"/>
  <c r="M510" i="1" s="1"/>
  <c r="C513" i="1"/>
  <c r="C674" i="1"/>
  <c r="D548" i="1"/>
  <c r="C550" i="1"/>
  <c r="D553" i="1"/>
  <c r="L554" i="1"/>
  <c r="M554" i="1" s="1"/>
  <c r="D556" i="1"/>
  <c r="G557" i="1"/>
  <c r="F700" i="1"/>
  <c r="L701" i="1"/>
  <c r="M701" i="1" s="1"/>
  <c r="D703" i="1"/>
  <c r="J704" i="1"/>
  <c r="K704" i="1" s="1"/>
  <c r="F527" i="1"/>
  <c r="E530" i="1"/>
  <c r="L531" i="1"/>
  <c r="M531" i="1" s="1"/>
  <c r="C533" i="1"/>
  <c r="G534" i="1"/>
  <c r="E681" i="1"/>
  <c r="L682" i="1"/>
  <c r="M682" i="1" s="1"/>
  <c r="D684" i="1"/>
  <c r="G685" i="1"/>
  <c r="F839" i="1"/>
  <c r="L840" i="1"/>
  <c r="M840" i="1" s="1"/>
  <c r="D866" i="1"/>
  <c r="J867" i="1"/>
  <c r="K867" i="1" s="1"/>
  <c r="F763" i="1"/>
  <c r="E766" i="1"/>
  <c r="L842" i="1"/>
  <c r="M842" i="1" s="1"/>
  <c r="C844" i="1"/>
  <c r="G845" i="1"/>
  <c r="E872" i="1"/>
  <c r="L873" i="1"/>
  <c r="M873" i="1" s="1"/>
  <c r="D472" i="1"/>
  <c r="G473" i="1"/>
  <c r="D469" i="1"/>
  <c r="G470" i="1"/>
  <c r="D477" i="1"/>
  <c r="G478" i="1"/>
  <c r="D486" i="1"/>
  <c r="G487" i="1"/>
  <c r="D480" i="1"/>
  <c r="G481" i="1"/>
  <c r="D484" i="1"/>
  <c r="G490" i="1"/>
  <c r="D493" i="1"/>
  <c r="G494" i="1"/>
  <c r="D495" i="1"/>
  <c r="G496" i="1"/>
  <c r="D61" i="1"/>
  <c r="G62" i="1"/>
  <c r="D65" i="1"/>
  <c r="G66" i="1"/>
  <c r="D69" i="1"/>
  <c r="G70" i="1"/>
  <c r="D73" i="1"/>
  <c r="G53" i="1"/>
  <c r="D56" i="1"/>
  <c r="G57" i="1"/>
  <c r="D90" i="1"/>
  <c r="G91" i="1"/>
  <c r="D94" i="1"/>
  <c r="G95" i="1"/>
  <c r="D98" i="1"/>
  <c r="G99" i="1"/>
  <c r="D102" i="1"/>
  <c r="G103" i="1"/>
  <c r="D76" i="1"/>
  <c r="G77" i="1"/>
  <c r="D80" i="1"/>
  <c r="G81" i="1"/>
  <c r="D84" i="1"/>
  <c r="G85" i="1"/>
  <c r="D88" i="1"/>
  <c r="G9" i="1"/>
  <c r="D12" i="1"/>
  <c r="G13" i="1"/>
  <c r="D16" i="1"/>
  <c r="G118" i="1"/>
  <c r="D121" i="1"/>
  <c r="G122" i="1"/>
  <c r="D181" i="1"/>
  <c r="G182" i="1"/>
  <c r="L828" i="1"/>
  <c r="M828" i="1" s="1"/>
  <c r="E566" i="1"/>
  <c r="D513" i="1"/>
  <c r="E674" i="1"/>
  <c r="F548" i="1"/>
  <c r="E550" i="1"/>
  <c r="F553" i="1"/>
  <c r="E556" i="1"/>
  <c r="J557" i="1"/>
  <c r="K557" i="1" s="1"/>
  <c r="C699" i="1"/>
  <c r="G700" i="1"/>
  <c r="E703" i="1"/>
  <c r="L704" i="1"/>
  <c r="M704" i="1" s="1"/>
  <c r="C706" i="1"/>
  <c r="J527" i="1"/>
  <c r="K527" i="1" s="1"/>
  <c r="F530" i="1"/>
  <c r="D533" i="1"/>
  <c r="J534" i="1"/>
  <c r="K534" i="1" s="1"/>
  <c r="C680" i="1"/>
  <c r="F681" i="1"/>
  <c r="E684" i="1"/>
  <c r="J685" i="1"/>
  <c r="K685" i="1" s="1"/>
  <c r="C838" i="1"/>
  <c r="G839" i="1"/>
  <c r="E866" i="1"/>
  <c r="L867" i="1"/>
  <c r="M867" i="1" s="1"/>
  <c r="C869" i="1"/>
  <c r="J763" i="1"/>
  <c r="K763" i="1" s="1"/>
  <c r="F766" i="1"/>
  <c r="D844" i="1"/>
  <c r="J845" i="1"/>
  <c r="K845" i="1" s="1"/>
  <c r="C871" i="1"/>
  <c r="F872" i="1"/>
  <c r="E472" i="1"/>
  <c r="J473" i="1"/>
  <c r="K473" i="1" s="1"/>
  <c r="E469" i="1"/>
  <c r="J470" i="1"/>
  <c r="K470" i="1" s="1"/>
  <c r="E477" i="1"/>
  <c r="J478" i="1"/>
  <c r="K478" i="1" s="1"/>
  <c r="E486" i="1"/>
  <c r="J487" i="1"/>
  <c r="K487" i="1" s="1"/>
  <c r="E480" i="1"/>
  <c r="J481" i="1"/>
  <c r="K481" i="1" s="1"/>
  <c r="E484" i="1"/>
  <c r="J490" i="1"/>
  <c r="K490" i="1" s="1"/>
  <c r="E493" i="1"/>
  <c r="J494" i="1"/>
  <c r="K494" i="1" s="1"/>
  <c r="E495" i="1"/>
  <c r="J496" i="1"/>
  <c r="K496" i="1" s="1"/>
  <c r="E61" i="1"/>
  <c r="J62" i="1"/>
  <c r="K62" i="1" s="1"/>
  <c r="E65" i="1"/>
  <c r="J66" i="1"/>
  <c r="K66" i="1" s="1"/>
  <c r="E69" i="1"/>
  <c r="J70" i="1"/>
  <c r="K70" i="1" s="1"/>
  <c r="E73" i="1"/>
  <c r="J53" i="1"/>
  <c r="K53" i="1" s="1"/>
  <c r="L801" i="1"/>
  <c r="M801" i="1" s="1"/>
  <c r="G812" i="1"/>
  <c r="C805" i="1"/>
  <c r="G566" i="1"/>
  <c r="D569" i="1"/>
  <c r="J513" i="1"/>
  <c r="K513" i="1" s="1"/>
  <c r="D672" i="1"/>
  <c r="J674" i="1"/>
  <c r="K674" i="1" s="1"/>
  <c r="J548" i="1"/>
  <c r="K548" i="1" s="1"/>
  <c r="F550" i="1"/>
  <c r="C552" i="1"/>
  <c r="G553" i="1"/>
  <c r="F556" i="1"/>
  <c r="L557" i="1"/>
  <c r="M557" i="1" s="1"/>
  <c r="D699" i="1"/>
  <c r="J700" i="1"/>
  <c r="K700" i="1" s="1"/>
  <c r="F703" i="1"/>
  <c r="E706" i="1"/>
  <c r="L527" i="1"/>
  <c r="M527" i="1" s="1"/>
  <c r="C529" i="1"/>
  <c r="G530" i="1"/>
  <c r="E533" i="1"/>
  <c r="L534" i="1"/>
  <c r="M534" i="1" s="1"/>
  <c r="D680" i="1"/>
  <c r="G681" i="1"/>
  <c r="F684" i="1"/>
  <c r="L685" i="1"/>
  <c r="M685" i="1" s="1"/>
  <c r="D838" i="1"/>
  <c r="J839" i="1"/>
  <c r="K839" i="1" s="1"/>
  <c r="F866" i="1"/>
  <c r="E869" i="1"/>
  <c r="L763" i="1"/>
  <c r="M763" i="1" s="1"/>
  <c r="C765" i="1"/>
  <c r="G766" i="1"/>
  <c r="E844" i="1"/>
  <c r="L845" i="1"/>
  <c r="M845" i="1" s="1"/>
  <c r="D871" i="1"/>
  <c r="G872" i="1"/>
  <c r="F472" i="1"/>
  <c r="L473" i="1"/>
  <c r="M473" i="1" s="1"/>
  <c r="C468" i="1"/>
  <c r="F469" i="1"/>
  <c r="L470" i="1"/>
  <c r="M470" i="1" s="1"/>
  <c r="C476" i="1"/>
  <c r="F477" i="1"/>
  <c r="L478" i="1"/>
  <c r="M478" i="1" s="1"/>
  <c r="C485" i="1"/>
  <c r="F486" i="1"/>
  <c r="L487" i="1"/>
  <c r="M487" i="1" s="1"/>
  <c r="C489" i="1"/>
  <c r="F480" i="1"/>
  <c r="L481" i="1"/>
  <c r="M481" i="1" s="1"/>
  <c r="C483" i="1"/>
  <c r="F484" i="1"/>
  <c r="L490" i="1"/>
  <c r="M490" i="1" s="1"/>
  <c r="C492" i="1"/>
  <c r="F493" i="1"/>
  <c r="L494" i="1"/>
  <c r="M494" i="1" s="1"/>
  <c r="C498" i="1"/>
  <c r="F495" i="1"/>
  <c r="L496" i="1"/>
  <c r="M496" i="1" s="1"/>
  <c r="C60" i="1"/>
  <c r="F61" i="1"/>
  <c r="L62" i="1"/>
  <c r="M62" i="1" s="1"/>
  <c r="C64" i="1"/>
  <c r="F65" i="1"/>
  <c r="L66" i="1"/>
  <c r="M66" i="1" s="1"/>
  <c r="C68" i="1"/>
  <c r="F69" i="1"/>
  <c r="L70" i="1"/>
  <c r="M70" i="1" s="1"/>
  <c r="F569" i="1"/>
  <c r="D508" i="1"/>
  <c r="J511" i="1"/>
  <c r="K511" i="1" s="1"/>
  <c r="F672" i="1"/>
  <c r="L674" i="1"/>
  <c r="M674" i="1" s="1"/>
  <c r="L548" i="1"/>
  <c r="M548" i="1" s="1"/>
  <c r="G550" i="1"/>
  <c r="D552" i="1"/>
  <c r="J553" i="1"/>
  <c r="K553" i="1" s="1"/>
  <c r="C555" i="1"/>
  <c r="G556" i="1"/>
  <c r="E699" i="1"/>
  <c r="L700" i="1"/>
  <c r="M700" i="1" s="1"/>
  <c r="C702" i="1"/>
  <c r="J703" i="1"/>
  <c r="K703" i="1" s="1"/>
  <c r="F706" i="1"/>
  <c r="D529" i="1"/>
  <c r="J530" i="1"/>
  <c r="K530" i="1" s="1"/>
  <c r="C532" i="1"/>
  <c r="F533" i="1"/>
  <c r="E680" i="1"/>
  <c r="J681" i="1"/>
  <c r="K681" i="1" s="1"/>
  <c r="C683" i="1"/>
  <c r="G684" i="1"/>
  <c r="E838" i="1"/>
  <c r="L839" i="1"/>
  <c r="M839" i="1" s="1"/>
  <c r="C841" i="1"/>
  <c r="J866" i="1"/>
  <c r="K866" i="1" s="1"/>
  <c r="F869" i="1"/>
  <c r="D765" i="1"/>
  <c r="J766" i="1"/>
  <c r="K766" i="1" s="1"/>
  <c r="C843" i="1"/>
  <c r="F844" i="1"/>
  <c r="E871" i="1"/>
  <c r="J872" i="1"/>
  <c r="K872" i="1" s="1"/>
  <c r="C471" i="1"/>
  <c r="G472" i="1"/>
  <c r="D468" i="1"/>
  <c r="G469" i="1"/>
  <c r="D476" i="1"/>
  <c r="G477" i="1"/>
  <c r="D485" i="1"/>
  <c r="G486" i="1"/>
  <c r="D489" i="1"/>
  <c r="G480" i="1"/>
  <c r="D483" i="1"/>
  <c r="G484" i="1"/>
  <c r="D492" i="1"/>
  <c r="G493" i="1"/>
  <c r="D498" i="1"/>
  <c r="G495" i="1"/>
  <c r="D60" i="1"/>
  <c r="G61" i="1"/>
  <c r="D64" i="1"/>
  <c r="G65" i="1"/>
  <c r="D68" i="1"/>
  <c r="G69" i="1"/>
  <c r="D72" i="1"/>
  <c r="G73" i="1"/>
  <c r="D55" i="1"/>
  <c r="G56" i="1"/>
  <c r="D89" i="1"/>
  <c r="G90" i="1"/>
  <c r="D93" i="1"/>
  <c r="G94" i="1"/>
  <c r="D97" i="1"/>
  <c r="G98" i="1"/>
  <c r="D101" i="1"/>
  <c r="G102" i="1"/>
  <c r="D75" i="1"/>
  <c r="G76" i="1"/>
  <c r="D79" i="1"/>
  <c r="G80" i="1"/>
  <c r="D83" i="1"/>
  <c r="G84" i="1"/>
  <c r="D87" i="1"/>
  <c r="G88" i="1"/>
  <c r="D11" i="1"/>
  <c r="G12" i="1"/>
  <c r="D15" i="1"/>
  <c r="G16" i="1"/>
  <c r="D120" i="1"/>
  <c r="G121" i="1"/>
  <c r="D180" i="1"/>
  <c r="G181" i="1"/>
  <c r="G785" i="1"/>
  <c r="E829" i="1"/>
  <c r="L511" i="1"/>
  <c r="M511" i="1" s="1"/>
  <c r="L672" i="1"/>
  <c r="M672" i="1" s="1"/>
  <c r="E552" i="1"/>
  <c r="L553" i="1"/>
  <c r="M553" i="1" s="1"/>
  <c r="D555" i="1"/>
  <c r="J556" i="1"/>
  <c r="K556" i="1" s="1"/>
  <c r="F699" i="1"/>
  <c r="G563" i="1"/>
  <c r="C567" i="1"/>
  <c r="C514" i="1"/>
  <c r="F552" i="1"/>
  <c r="E555" i="1"/>
  <c r="L556" i="1"/>
  <c r="M556" i="1" s="1"/>
  <c r="C558" i="1"/>
  <c r="J699" i="1"/>
  <c r="K699" i="1" s="1"/>
  <c r="F702" i="1"/>
  <c r="D705" i="1"/>
  <c r="J706" i="1"/>
  <c r="K706" i="1" s="1"/>
  <c r="C528" i="1"/>
  <c r="F529" i="1"/>
  <c r="E532" i="1"/>
  <c r="J533" i="1"/>
  <c r="K533" i="1" s="1"/>
  <c r="C679" i="1"/>
  <c r="G680" i="1"/>
  <c r="E683" i="1"/>
  <c r="L684" i="1"/>
  <c r="M684" i="1" s="1"/>
  <c r="C686" i="1"/>
  <c r="J838" i="1"/>
  <c r="K838" i="1" s="1"/>
  <c r="F841" i="1"/>
  <c r="D868" i="1"/>
  <c r="J869" i="1"/>
  <c r="K869" i="1" s="1"/>
  <c r="C764" i="1"/>
  <c r="F765" i="1"/>
  <c r="E843" i="1"/>
  <c r="J844" i="1"/>
  <c r="K844" i="1" s="1"/>
  <c r="C870" i="1"/>
  <c r="G871" i="1"/>
  <c r="E471" i="1"/>
  <c r="L472" i="1"/>
  <c r="M472" i="1" s="1"/>
  <c r="C474" i="1"/>
  <c r="F468" i="1"/>
  <c r="L469" i="1"/>
  <c r="M469" i="1" s="1"/>
  <c r="C475" i="1"/>
  <c r="F476" i="1"/>
  <c r="L477" i="1"/>
  <c r="M477" i="1" s="1"/>
  <c r="C479" i="1"/>
  <c r="F485" i="1"/>
  <c r="L486" i="1"/>
  <c r="M486" i="1" s="1"/>
  <c r="C488" i="1"/>
  <c r="F489" i="1"/>
  <c r="L480" i="1"/>
  <c r="M480" i="1" s="1"/>
  <c r="C482" i="1"/>
  <c r="F483" i="1"/>
  <c r="L484" i="1"/>
  <c r="M484" i="1" s="1"/>
  <c r="C491" i="1"/>
  <c r="F492" i="1"/>
  <c r="L493" i="1"/>
  <c r="M493" i="1" s="1"/>
  <c r="C497" i="1"/>
  <c r="F498" i="1"/>
  <c r="L495" i="1"/>
  <c r="M495" i="1" s="1"/>
  <c r="C59" i="1"/>
  <c r="F60" i="1"/>
  <c r="L61" i="1"/>
  <c r="M61" i="1" s="1"/>
  <c r="C63" i="1"/>
  <c r="F64" i="1"/>
  <c r="L65" i="1"/>
  <c r="M65" i="1" s="1"/>
  <c r="C67" i="1"/>
  <c r="F68" i="1"/>
  <c r="L69" i="1"/>
  <c r="M69" i="1" s="1"/>
  <c r="C71" i="1"/>
  <c r="F72" i="1"/>
  <c r="L73" i="1"/>
  <c r="M73" i="1" s="1"/>
  <c r="C54" i="1"/>
  <c r="F55" i="1"/>
  <c r="L56" i="1"/>
  <c r="M56" i="1" s="1"/>
  <c r="C58" i="1"/>
  <c r="F89" i="1"/>
  <c r="E567" i="1"/>
  <c r="C570" i="1"/>
  <c r="F509" i="1"/>
  <c r="F514" i="1"/>
  <c r="E547" i="1"/>
  <c r="C549" i="1"/>
  <c r="C551" i="1"/>
  <c r="G552" i="1"/>
  <c r="F555" i="1"/>
  <c r="E558" i="1"/>
  <c r="L699" i="1"/>
  <c r="M699" i="1" s="1"/>
  <c r="C701" i="1"/>
  <c r="G702" i="1"/>
  <c r="E705" i="1"/>
  <c r="L706" i="1"/>
  <c r="M706" i="1" s="1"/>
  <c r="D528" i="1"/>
  <c r="G529" i="1"/>
  <c r="F532" i="1"/>
  <c r="L533" i="1"/>
  <c r="M533" i="1" s="1"/>
  <c r="D679" i="1"/>
  <c r="J680" i="1"/>
  <c r="K680" i="1" s="1"/>
  <c r="F683" i="1"/>
  <c r="E686" i="1"/>
  <c r="L838" i="1"/>
  <c r="M838" i="1" s="1"/>
  <c r="C840" i="1"/>
  <c r="G841" i="1"/>
  <c r="E868" i="1"/>
  <c r="L869" i="1"/>
  <c r="M869" i="1" s="1"/>
  <c r="D764" i="1"/>
  <c r="G765" i="1"/>
  <c r="F843" i="1"/>
  <c r="L844" i="1"/>
  <c r="M844" i="1" s="1"/>
  <c r="D870" i="1"/>
  <c r="J871" i="1"/>
  <c r="K871" i="1" s="1"/>
  <c r="F471" i="1"/>
  <c r="D474" i="1"/>
  <c r="G468" i="1"/>
  <c r="D475" i="1"/>
  <c r="G476" i="1"/>
  <c r="D479" i="1"/>
  <c r="G485" i="1"/>
  <c r="D488" i="1"/>
  <c r="G489" i="1"/>
  <c r="D482" i="1"/>
  <c r="G483" i="1"/>
  <c r="D491" i="1"/>
  <c r="G492" i="1"/>
  <c r="D497" i="1"/>
  <c r="G498" i="1"/>
  <c r="D59" i="1"/>
  <c r="G60" i="1"/>
  <c r="D63" i="1"/>
  <c r="G64" i="1"/>
  <c r="D67" i="1"/>
  <c r="G68" i="1"/>
  <c r="D71" i="1"/>
  <c r="G72" i="1"/>
  <c r="D54" i="1"/>
  <c r="G55" i="1"/>
  <c r="D58" i="1"/>
  <c r="G89" i="1"/>
  <c r="D92" i="1"/>
  <c r="G93" i="1"/>
  <c r="D96" i="1"/>
  <c r="G97" i="1"/>
  <c r="D100" i="1"/>
  <c r="G101" i="1"/>
  <c r="D74" i="1"/>
  <c r="G75" i="1"/>
  <c r="D78" i="1"/>
  <c r="G79" i="1"/>
  <c r="D82" i="1"/>
  <c r="G83" i="1"/>
  <c r="D86" i="1"/>
  <c r="G87" i="1"/>
  <c r="D10" i="1"/>
  <c r="G11" i="1"/>
  <c r="D14" i="1"/>
  <c r="G15" i="1"/>
  <c r="D119" i="1"/>
  <c r="G120" i="1"/>
  <c r="D123" i="1"/>
  <c r="G180" i="1"/>
  <c r="D183" i="1"/>
  <c r="G184" i="1"/>
  <c r="G514" i="1"/>
  <c r="C553" i="1"/>
  <c r="C556" i="1"/>
  <c r="E702" i="1"/>
  <c r="G704" i="1"/>
  <c r="C527" i="1"/>
  <c r="L529" i="1"/>
  <c r="M529" i="1" s="1"/>
  <c r="L681" i="1"/>
  <c r="M681" i="1" s="1"/>
  <c r="G686" i="1"/>
  <c r="E840" i="1"/>
  <c r="L764" i="1"/>
  <c r="M764" i="1" s="1"/>
  <c r="C842" i="1"/>
  <c r="G844" i="1"/>
  <c r="F871" i="1"/>
  <c r="D473" i="1"/>
  <c r="L468" i="1"/>
  <c r="M468" i="1" s="1"/>
  <c r="E475" i="1"/>
  <c r="J477" i="1"/>
  <c r="K477" i="1" s="1"/>
  <c r="D487" i="1"/>
  <c r="L489" i="1"/>
  <c r="M489" i="1" s="1"/>
  <c r="E482" i="1"/>
  <c r="J484" i="1"/>
  <c r="K484" i="1" s="1"/>
  <c r="D494" i="1"/>
  <c r="L498" i="1"/>
  <c r="M498" i="1" s="1"/>
  <c r="E59" i="1"/>
  <c r="J61" i="1"/>
  <c r="K61" i="1" s="1"/>
  <c r="J63" i="1"/>
  <c r="K63" i="1" s="1"/>
  <c r="D70" i="1"/>
  <c r="C72" i="1"/>
  <c r="D53" i="1"/>
  <c r="J58" i="1"/>
  <c r="K58" i="1" s="1"/>
  <c r="F90" i="1"/>
  <c r="J93" i="1"/>
  <c r="K93" i="1" s="1"/>
  <c r="D95" i="1"/>
  <c r="L96" i="1"/>
  <c r="M96" i="1" s="1"/>
  <c r="F98" i="1"/>
  <c r="J101" i="1"/>
  <c r="K101" i="1" s="1"/>
  <c r="D103" i="1"/>
  <c r="L74" i="1"/>
  <c r="M74" i="1" s="1"/>
  <c r="F76" i="1"/>
  <c r="J79" i="1"/>
  <c r="K79" i="1" s="1"/>
  <c r="D81" i="1"/>
  <c r="L82" i="1"/>
  <c r="M82" i="1" s="1"/>
  <c r="F84" i="1"/>
  <c r="J87" i="1"/>
  <c r="K87" i="1" s="1"/>
  <c r="D9" i="1"/>
  <c r="L10" i="1"/>
  <c r="M10" i="1" s="1"/>
  <c r="F12" i="1"/>
  <c r="J15" i="1"/>
  <c r="K15" i="1" s="1"/>
  <c r="D118" i="1"/>
  <c r="L119" i="1"/>
  <c r="M119" i="1" s="1"/>
  <c r="F121" i="1"/>
  <c r="J180" i="1"/>
  <c r="K180" i="1" s="1"/>
  <c r="D182" i="1"/>
  <c r="L183" i="1"/>
  <c r="M183" i="1" s="1"/>
  <c r="D185" i="1"/>
  <c r="G186" i="1"/>
  <c r="D189" i="1"/>
  <c r="G190" i="1"/>
  <c r="D169" i="1"/>
  <c r="G170" i="1"/>
  <c r="D173" i="1"/>
  <c r="G174" i="1"/>
  <c r="D177" i="1"/>
  <c r="G178" i="1"/>
  <c r="D157" i="1"/>
  <c r="G158" i="1"/>
  <c r="D161" i="1"/>
  <c r="G162" i="1"/>
  <c r="D165" i="1"/>
  <c r="G166" i="1"/>
  <c r="D211" i="1"/>
  <c r="G212" i="1"/>
  <c r="D215" i="1"/>
  <c r="G216" i="1"/>
  <c r="D219" i="1"/>
  <c r="G220" i="1"/>
  <c r="D223" i="1"/>
  <c r="G224" i="1"/>
  <c r="D227" i="1"/>
  <c r="D803" i="1"/>
  <c r="G570" i="1"/>
  <c r="E510" i="1"/>
  <c r="J702" i="1"/>
  <c r="K702" i="1" s="1"/>
  <c r="E527" i="1"/>
  <c r="D532" i="1"/>
  <c r="J686" i="1"/>
  <c r="K686" i="1" s="1"/>
  <c r="F840" i="1"/>
  <c r="D842" i="1"/>
  <c r="L871" i="1"/>
  <c r="M871" i="1" s="1"/>
  <c r="F473" i="1"/>
  <c r="F475" i="1"/>
  <c r="F487" i="1"/>
  <c r="F482" i="1"/>
  <c r="F494" i="1"/>
  <c r="F59" i="1"/>
  <c r="L63" i="1"/>
  <c r="M63" i="1" s="1"/>
  <c r="C66" i="1"/>
  <c r="E70" i="1"/>
  <c r="E72" i="1"/>
  <c r="E53" i="1"/>
  <c r="C55" i="1"/>
  <c r="C57" i="1"/>
  <c r="L58" i="1"/>
  <c r="M58" i="1" s="1"/>
  <c r="J90" i="1"/>
  <c r="K90" i="1" s="1"/>
  <c r="C92" i="1"/>
  <c r="L93" i="1"/>
  <c r="M93" i="1" s="1"/>
  <c r="E95" i="1"/>
  <c r="J98" i="1"/>
  <c r="K98" i="1" s="1"/>
  <c r="C100" i="1"/>
  <c r="L101" i="1"/>
  <c r="M101" i="1" s="1"/>
  <c r="E103" i="1"/>
  <c r="J76" i="1"/>
  <c r="K76" i="1" s="1"/>
  <c r="C78" i="1"/>
  <c r="L79" i="1"/>
  <c r="M79" i="1" s="1"/>
  <c r="E81" i="1"/>
  <c r="J84" i="1"/>
  <c r="K84" i="1" s="1"/>
  <c r="C86" i="1"/>
  <c r="L87" i="1"/>
  <c r="M87" i="1" s="1"/>
  <c r="E9" i="1"/>
  <c r="J12" i="1"/>
  <c r="K12" i="1" s="1"/>
  <c r="C14" i="1"/>
  <c r="L15" i="1"/>
  <c r="M15" i="1" s="1"/>
  <c r="E118" i="1"/>
  <c r="J121" i="1"/>
  <c r="K121" i="1" s="1"/>
  <c r="C123" i="1"/>
  <c r="L180" i="1"/>
  <c r="M180" i="1" s="1"/>
  <c r="E182" i="1"/>
  <c r="E185" i="1"/>
  <c r="J186" i="1"/>
  <c r="K186" i="1" s="1"/>
  <c r="E189" i="1"/>
  <c r="J190" i="1"/>
  <c r="K190" i="1" s="1"/>
  <c r="E169" i="1"/>
  <c r="J170" i="1"/>
  <c r="K170" i="1" s="1"/>
  <c r="E173" i="1"/>
  <c r="J174" i="1"/>
  <c r="K174" i="1" s="1"/>
  <c r="E177" i="1"/>
  <c r="J178" i="1"/>
  <c r="K178" i="1" s="1"/>
  <c r="E157" i="1"/>
  <c r="J158" i="1"/>
  <c r="K158" i="1" s="1"/>
  <c r="E161" i="1"/>
  <c r="J162" i="1"/>
  <c r="K162" i="1" s="1"/>
  <c r="E165" i="1"/>
  <c r="J166" i="1"/>
  <c r="K166" i="1" s="1"/>
  <c r="E211" i="1"/>
  <c r="J212" i="1"/>
  <c r="K212" i="1" s="1"/>
  <c r="E215" i="1"/>
  <c r="J216" i="1"/>
  <c r="K216" i="1" s="1"/>
  <c r="E219" i="1"/>
  <c r="J220" i="1"/>
  <c r="K220" i="1" s="1"/>
  <c r="E223" i="1"/>
  <c r="J224" i="1"/>
  <c r="K224" i="1" s="1"/>
  <c r="E227" i="1"/>
  <c r="J192" i="1"/>
  <c r="K192" i="1" s="1"/>
  <c r="E195" i="1"/>
  <c r="J196" i="1"/>
  <c r="K196" i="1" s="1"/>
  <c r="E199" i="1"/>
  <c r="J200" i="1"/>
  <c r="K200" i="1" s="1"/>
  <c r="E203" i="1"/>
  <c r="J204" i="1"/>
  <c r="K204" i="1" s="1"/>
  <c r="E207" i="1"/>
  <c r="J208" i="1"/>
  <c r="K208" i="1" s="1"/>
  <c r="E141" i="1"/>
  <c r="J142" i="1"/>
  <c r="K142" i="1" s="1"/>
  <c r="E235" i="1"/>
  <c r="L803" i="1"/>
  <c r="M803" i="1" s="1"/>
  <c r="L570" i="1"/>
  <c r="M570" i="1" s="1"/>
  <c r="G547" i="1"/>
  <c r="C700" i="1"/>
  <c r="L702" i="1"/>
  <c r="M702" i="1" s="1"/>
  <c r="G532" i="1"/>
  <c r="E679" i="1"/>
  <c r="C684" i="1"/>
  <c r="J840" i="1"/>
  <c r="K840" i="1" s="1"/>
  <c r="C867" i="1"/>
  <c r="G869" i="1"/>
  <c r="E842" i="1"/>
  <c r="D471" i="1"/>
  <c r="G475" i="1"/>
  <c r="E485" i="1"/>
  <c r="G482" i="1"/>
  <c r="E492" i="1"/>
  <c r="G59" i="1"/>
  <c r="D66" i="1"/>
  <c r="E68" i="1"/>
  <c r="F70" i="1"/>
  <c r="J72" i="1"/>
  <c r="K72" i="1" s="1"/>
  <c r="F53" i="1"/>
  <c r="E55" i="1"/>
  <c r="D57" i="1"/>
  <c r="L90" i="1"/>
  <c r="M90" i="1" s="1"/>
  <c r="E92" i="1"/>
  <c r="F95" i="1"/>
  <c r="L98" i="1"/>
  <c r="M98" i="1" s="1"/>
  <c r="E100" i="1"/>
  <c r="F103" i="1"/>
  <c r="L76" i="1"/>
  <c r="M76" i="1" s="1"/>
  <c r="E78" i="1"/>
  <c r="F81" i="1"/>
  <c r="L84" i="1"/>
  <c r="M84" i="1" s="1"/>
  <c r="E86" i="1"/>
  <c r="F9" i="1"/>
  <c r="AC9" i="1" s="1"/>
  <c r="L12" i="1"/>
  <c r="M12" i="1" s="1"/>
  <c r="E14" i="1"/>
  <c r="F118" i="1"/>
  <c r="L121" i="1"/>
  <c r="M121" i="1" s="1"/>
  <c r="E123" i="1"/>
  <c r="F182" i="1"/>
  <c r="F185" i="1"/>
  <c r="L186" i="1"/>
  <c r="M186" i="1" s="1"/>
  <c r="C188" i="1"/>
  <c r="F189" i="1"/>
  <c r="L190" i="1"/>
  <c r="M190" i="1" s="1"/>
  <c r="C168" i="1"/>
  <c r="F169" i="1"/>
  <c r="L170" i="1"/>
  <c r="M170" i="1" s="1"/>
  <c r="C172" i="1"/>
  <c r="F173" i="1"/>
  <c r="L174" i="1"/>
  <c r="M174" i="1" s="1"/>
  <c r="C176" i="1"/>
  <c r="F177" i="1"/>
  <c r="L178" i="1"/>
  <c r="M178" i="1" s="1"/>
  <c r="C156" i="1"/>
  <c r="F157" i="1"/>
  <c r="L158" i="1"/>
  <c r="M158" i="1" s="1"/>
  <c r="C160" i="1"/>
  <c r="F161" i="1"/>
  <c r="L162" i="1"/>
  <c r="M162" i="1" s="1"/>
  <c r="C164" i="1"/>
  <c r="F165" i="1"/>
  <c r="L166" i="1"/>
  <c r="M166" i="1" s="1"/>
  <c r="C210" i="1"/>
  <c r="F211" i="1"/>
  <c r="L212" i="1"/>
  <c r="M212" i="1" s="1"/>
  <c r="C214" i="1"/>
  <c r="F215" i="1"/>
  <c r="L216" i="1"/>
  <c r="M216" i="1" s="1"/>
  <c r="C218" i="1"/>
  <c r="F219" i="1"/>
  <c r="L220" i="1"/>
  <c r="M220" i="1" s="1"/>
  <c r="C222" i="1"/>
  <c r="F223" i="1"/>
  <c r="L224" i="1"/>
  <c r="M224" i="1" s="1"/>
  <c r="C226" i="1"/>
  <c r="F227" i="1"/>
  <c r="L192" i="1"/>
  <c r="M192" i="1" s="1"/>
  <c r="C194" i="1"/>
  <c r="F195" i="1"/>
  <c r="L196" i="1"/>
  <c r="M196" i="1" s="1"/>
  <c r="C198" i="1"/>
  <c r="F199" i="1"/>
  <c r="L200" i="1"/>
  <c r="M200" i="1" s="1"/>
  <c r="C202" i="1"/>
  <c r="F203" i="1"/>
  <c r="L204" i="1"/>
  <c r="M204" i="1" s="1"/>
  <c r="C206" i="1"/>
  <c r="G671" i="1"/>
  <c r="L547" i="1"/>
  <c r="M547" i="1" s="1"/>
  <c r="D551" i="1"/>
  <c r="C554" i="1"/>
  <c r="C557" i="1"/>
  <c r="E700" i="1"/>
  <c r="C705" i="1"/>
  <c r="C530" i="1"/>
  <c r="J532" i="1"/>
  <c r="K532" i="1" s="1"/>
  <c r="F679" i="1"/>
  <c r="C682" i="1"/>
  <c r="J684" i="1"/>
  <c r="K684" i="1" s="1"/>
  <c r="D867" i="1"/>
  <c r="E765" i="1"/>
  <c r="J842" i="1"/>
  <c r="K842" i="1" s="1"/>
  <c r="C845" i="1"/>
  <c r="J471" i="1"/>
  <c r="K471" i="1" s="1"/>
  <c r="C469" i="1"/>
  <c r="L475" i="1"/>
  <c r="M475" i="1" s="1"/>
  <c r="C478" i="1"/>
  <c r="J485" i="1"/>
  <c r="K485" i="1" s="1"/>
  <c r="C480" i="1"/>
  <c r="L482" i="1"/>
  <c r="M482" i="1" s="1"/>
  <c r="C490" i="1"/>
  <c r="J492" i="1"/>
  <c r="K492" i="1" s="1"/>
  <c r="C495" i="1"/>
  <c r="L59" i="1"/>
  <c r="M59" i="1" s="1"/>
  <c r="C62" i="1"/>
  <c r="E66" i="1"/>
  <c r="J68" i="1"/>
  <c r="K68" i="1" s="1"/>
  <c r="L72" i="1"/>
  <c r="M72" i="1" s="1"/>
  <c r="L53" i="1"/>
  <c r="M53" i="1" s="1"/>
  <c r="J55" i="1"/>
  <c r="K55" i="1" s="1"/>
  <c r="E57" i="1"/>
  <c r="F92" i="1"/>
  <c r="J95" i="1"/>
  <c r="K95" i="1" s="1"/>
  <c r="C97" i="1"/>
  <c r="F100" i="1"/>
  <c r="J103" i="1"/>
  <c r="K103" i="1" s="1"/>
  <c r="C75" i="1"/>
  <c r="F78" i="1"/>
  <c r="J81" i="1"/>
  <c r="K81" i="1" s="1"/>
  <c r="C83" i="1"/>
  <c r="F86" i="1"/>
  <c r="J9" i="1"/>
  <c r="K9" i="1" s="1"/>
  <c r="C11" i="1"/>
  <c r="F14" i="1"/>
  <c r="J118" i="1"/>
  <c r="K118" i="1" s="1"/>
  <c r="C120" i="1"/>
  <c r="F123" i="1"/>
  <c r="J182" i="1"/>
  <c r="K182" i="1" s="1"/>
  <c r="F826" i="1"/>
  <c r="E551" i="1"/>
  <c r="E554" i="1"/>
  <c r="F557" i="1"/>
  <c r="F705" i="1"/>
  <c r="E528" i="1"/>
  <c r="L530" i="1"/>
  <c r="M530" i="1" s="1"/>
  <c r="L532" i="1"/>
  <c r="M532" i="1" s="1"/>
  <c r="J679" i="1"/>
  <c r="K679" i="1" s="1"/>
  <c r="E682" i="1"/>
  <c r="F838" i="1"/>
  <c r="E867" i="1"/>
  <c r="J765" i="1"/>
  <c r="K765" i="1" s="1"/>
  <c r="F845" i="1"/>
  <c r="D872" i="1"/>
  <c r="L471" i="1"/>
  <c r="M471" i="1" s="1"/>
  <c r="E474" i="1"/>
  <c r="J469" i="1"/>
  <c r="K469" i="1" s="1"/>
  <c r="D478" i="1"/>
  <c r="L485" i="1"/>
  <c r="M485" i="1" s="1"/>
  <c r="E488" i="1"/>
  <c r="J480" i="1"/>
  <c r="K480" i="1" s="1"/>
  <c r="D490" i="1"/>
  <c r="L492" i="1"/>
  <c r="M492" i="1" s="1"/>
  <c r="E497" i="1"/>
  <c r="J495" i="1"/>
  <c r="K495" i="1" s="1"/>
  <c r="D62" i="1"/>
  <c r="E64" i="1"/>
  <c r="F66" i="1"/>
  <c r="L68" i="1"/>
  <c r="M68" i="1" s="1"/>
  <c r="L55" i="1"/>
  <c r="M55" i="1" s="1"/>
  <c r="F57" i="1"/>
  <c r="C89" i="1"/>
  <c r="G92" i="1"/>
  <c r="C94" i="1"/>
  <c r="L95" i="1"/>
  <c r="M95" i="1" s="1"/>
  <c r="E97" i="1"/>
  <c r="G100" i="1"/>
  <c r="C102" i="1"/>
  <c r="L103" i="1"/>
  <c r="M103" i="1" s="1"/>
  <c r="E75" i="1"/>
  <c r="G78" i="1"/>
  <c r="C80" i="1"/>
  <c r="L81" i="1"/>
  <c r="M81" i="1" s="1"/>
  <c r="E83" i="1"/>
  <c r="G86" i="1"/>
  <c r="C88" i="1"/>
  <c r="L9" i="1"/>
  <c r="M9" i="1" s="1"/>
  <c r="E11" i="1"/>
  <c r="G14" i="1"/>
  <c r="C16" i="1"/>
  <c r="L118" i="1"/>
  <c r="M118" i="1" s="1"/>
  <c r="E120" i="1"/>
  <c r="G123" i="1"/>
  <c r="C181" i="1"/>
  <c r="L182" i="1"/>
  <c r="M182" i="1" s="1"/>
  <c r="D184" i="1"/>
  <c r="J185" i="1"/>
  <c r="K185" i="1" s="1"/>
  <c r="E188" i="1"/>
  <c r="J189" i="1"/>
  <c r="K189" i="1" s="1"/>
  <c r="E168" i="1"/>
  <c r="J169" i="1"/>
  <c r="K169" i="1" s="1"/>
  <c r="E172" i="1"/>
  <c r="J173" i="1"/>
  <c r="K173" i="1" s="1"/>
  <c r="E176" i="1"/>
  <c r="J177" i="1"/>
  <c r="K177" i="1" s="1"/>
  <c r="E156" i="1"/>
  <c r="J157" i="1"/>
  <c r="K157" i="1" s="1"/>
  <c r="E160" i="1"/>
  <c r="J161" i="1"/>
  <c r="K161" i="1" s="1"/>
  <c r="E164" i="1"/>
  <c r="J165" i="1"/>
  <c r="K165" i="1" s="1"/>
  <c r="E210" i="1"/>
  <c r="J211" i="1"/>
  <c r="K211" i="1" s="1"/>
  <c r="E214" i="1"/>
  <c r="J215" i="1"/>
  <c r="K215" i="1" s="1"/>
  <c r="E218" i="1"/>
  <c r="J219" i="1"/>
  <c r="K219" i="1" s="1"/>
  <c r="E222" i="1"/>
  <c r="F507" i="1"/>
  <c r="L551" i="1"/>
  <c r="M551" i="1" s="1"/>
  <c r="J554" i="1"/>
  <c r="K554" i="1" s="1"/>
  <c r="C703" i="1"/>
  <c r="G705" i="1"/>
  <c r="F528" i="1"/>
  <c r="F682" i="1"/>
  <c r="E841" i="1"/>
  <c r="G867" i="1"/>
  <c r="C763" i="1"/>
  <c r="L765" i="1"/>
  <c r="M765" i="1" s="1"/>
  <c r="L872" i="1"/>
  <c r="M872" i="1" s="1"/>
  <c r="F474" i="1"/>
  <c r="F478" i="1"/>
  <c r="F488" i="1"/>
  <c r="F490" i="1"/>
  <c r="F497" i="1"/>
  <c r="E62" i="1"/>
  <c r="J64" i="1"/>
  <c r="K64" i="1" s="1"/>
  <c r="E71" i="1"/>
  <c r="J57" i="1"/>
  <c r="K57" i="1" s="1"/>
  <c r="E89" i="1"/>
  <c r="C91" i="1"/>
  <c r="J92" i="1"/>
  <c r="K92" i="1" s="1"/>
  <c r="E94" i="1"/>
  <c r="F97" i="1"/>
  <c r="C99" i="1"/>
  <c r="J100" i="1"/>
  <c r="K100" i="1" s="1"/>
  <c r="E102" i="1"/>
  <c r="F75" i="1"/>
  <c r="C77" i="1"/>
  <c r="J78" i="1"/>
  <c r="K78" i="1" s="1"/>
  <c r="E80" i="1"/>
  <c r="F83" i="1"/>
  <c r="C85" i="1"/>
  <c r="J86" i="1"/>
  <c r="K86" i="1" s="1"/>
  <c r="E88" i="1"/>
  <c r="F11" i="1"/>
  <c r="C13" i="1"/>
  <c r="J14" i="1"/>
  <c r="K14" i="1" s="1"/>
  <c r="E16" i="1"/>
  <c r="F120" i="1"/>
  <c r="C122" i="1"/>
  <c r="J123" i="1"/>
  <c r="K123" i="1" s="1"/>
  <c r="E181" i="1"/>
  <c r="E184" i="1"/>
  <c r="L185" i="1"/>
  <c r="M185" i="1" s="1"/>
  <c r="C187" i="1"/>
  <c r="F188" i="1"/>
  <c r="L189" i="1"/>
  <c r="M189" i="1" s="1"/>
  <c r="C191" i="1"/>
  <c r="F168" i="1"/>
  <c r="L169" i="1"/>
  <c r="M169" i="1" s="1"/>
  <c r="C171" i="1"/>
  <c r="F172" i="1"/>
  <c r="L173" i="1"/>
  <c r="M173" i="1" s="1"/>
  <c r="C175" i="1"/>
  <c r="F176" i="1"/>
  <c r="L177" i="1"/>
  <c r="M177" i="1" s="1"/>
  <c r="C179" i="1"/>
  <c r="F156" i="1"/>
  <c r="L157" i="1"/>
  <c r="M157" i="1" s="1"/>
  <c r="C159" i="1"/>
  <c r="F160" i="1"/>
  <c r="L161" i="1"/>
  <c r="M161" i="1" s="1"/>
  <c r="C163" i="1"/>
  <c r="F164" i="1"/>
  <c r="L165" i="1"/>
  <c r="M165" i="1" s="1"/>
  <c r="C167" i="1"/>
  <c r="F210" i="1"/>
  <c r="L211" i="1"/>
  <c r="M211" i="1" s="1"/>
  <c r="C213" i="1"/>
  <c r="F214" i="1"/>
  <c r="L567" i="1"/>
  <c r="M567" i="1" s="1"/>
  <c r="D512" i="1"/>
  <c r="C548" i="1"/>
  <c r="D701" i="1"/>
  <c r="L703" i="1"/>
  <c r="M703" i="1" s="1"/>
  <c r="J705" i="1"/>
  <c r="K705" i="1" s="1"/>
  <c r="G528" i="1"/>
  <c r="J682" i="1"/>
  <c r="K682" i="1" s="1"/>
  <c r="C685" i="1"/>
  <c r="J841" i="1"/>
  <c r="K841" i="1" s="1"/>
  <c r="E763" i="1"/>
  <c r="D843" i="1"/>
  <c r="G474" i="1"/>
  <c r="E476" i="1"/>
  <c r="G488" i="1"/>
  <c r="E483" i="1"/>
  <c r="G497" i="1"/>
  <c r="E60" i="1"/>
  <c r="F62" i="1"/>
  <c r="L64" i="1"/>
  <c r="M64" i="1" s="1"/>
  <c r="F71" i="1"/>
  <c r="C73" i="1"/>
  <c r="E54" i="1"/>
  <c r="L57" i="1"/>
  <c r="M57" i="1" s="1"/>
  <c r="J89" i="1"/>
  <c r="K89" i="1" s="1"/>
  <c r="D91" i="1"/>
  <c r="L92" i="1"/>
  <c r="M92" i="1" s="1"/>
  <c r="F94" i="1"/>
  <c r="J97" i="1"/>
  <c r="K97" i="1" s="1"/>
  <c r="D99" i="1"/>
  <c r="L100" i="1"/>
  <c r="M100" i="1" s="1"/>
  <c r="F102" i="1"/>
  <c r="J75" i="1"/>
  <c r="K75" i="1" s="1"/>
  <c r="D77" i="1"/>
  <c r="L78" i="1"/>
  <c r="M78" i="1" s="1"/>
  <c r="F80" i="1"/>
  <c r="J83" i="1"/>
  <c r="K83" i="1" s="1"/>
  <c r="D85" i="1"/>
  <c r="L86" i="1"/>
  <c r="M86" i="1" s="1"/>
  <c r="F88" i="1"/>
  <c r="J11" i="1"/>
  <c r="K11" i="1" s="1"/>
  <c r="D13" i="1"/>
  <c r="L14" i="1"/>
  <c r="M14" i="1" s="1"/>
  <c r="F16" i="1"/>
  <c r="J120" i="1"/>
  <c r="K120" i="1" s="1"/>
  <c r="D122" i="1"/>
  <c r="L123" i="1"/>
  <c r="M123" i="1" s="1"/>
  <c r="F181" i="1"/>
  <c r="F184" i="1"/>
  <c r="D187" i="1"/>
  <c r="G188" i="1"/>
  <c r="D191" i="1"/>
  <c r="G168" i="1"/>
  <c r="D171" i="1"/>
  <c r="G172" i="1"/>
  <c r="D175" i="1"/>
  <c r="G176" i="1"/>
  <c r="D179" i="1"/>
  <c r="G156" i="1"/>
  <c r="D159" i="1"/>
  <c r="G160" i="1"/>
  <c r="D163" i="1"/>
  <c r="G164" i="1"/>
  <c r="D167" i="1"/>
  <c r="G210" i="1"/>
  <c r="D213" i="1"/>
  <c r="G214" i="1"/>
  <c r="D217" i="1"/>
  <c r="G218" i="1"/>
  <c r="D221" i="1"/>
  <c r="G222" i="1"/>
  <c r="D225" i="1"/>
  <c r="G226" i="1"/>
  <c r="D193" i="1"/>
  <c r="G194" i="1"/>
  <c r="D197" i="1"/>
  <c r="G198" i="1"/>
  <c r="D201" i="1"/>
  <c r="G202" i="1"/>
  <c r="D810" i="1"/>
  <c r="F512" i="1"/>
  <c r="F558" i="1"/>
  <c r="E701" i="1"/>
  <c r="L528" i="1"/>
  <c r="M528" i="1" s="1"/>
  <c r="C531" i="1"/>
  <c r="G533" i="1"/>
  <c r="F680" i="1"/>
  <c r="D685" i="1"/>
  <c r="C839" i="1"/>
  <c r="L841" i="1"/>
  <c r="M841" i="1" s="1"/>
  <c r="G843" i="1"/>
  <c r="E870" i="1"/>
  <c r="C472" i="1"/>
  <c r="L474" i="1"/>
  <c r="M474" i="1" s="1"/>
  <c r="C470" i="1"/>
  <c r="J476" i="1"/>
  <c r="K476" i="1" s="1"/>
  <c r="C486" i="1"/>
  <c r="L488" i="1"/>
  <c r="M488" i="1" s="1"/>
  <c r="C481" i="1"/>
  <c r="J483" i="1"/>
  <c r="K483" i="1" s="1"/>
  <c r="C493" i="1"/>
  <c r="L497" i="1"/>
  <c r="M497" i="1" s="1"/>
  <c r="C496" i="1"/>
  <c r="J60" i="1"/>
  <c r="K60" i="1" s="1"/>
  <c r="E67" i="1"/>
  <c r="C69" i="1"/>
  <c r="G71" i="1"/>
  <c r="F73" i="1"/>
  <c r="F54" i="1"/>
  <c r="C56" i="1"/>
  <c r="L89" i="1"/>
  <c r="M89" i="1" s="1"/>
  <c r="E91" i="1"/>
  <c r="J94" i="1"/>
  <c r="K94" i="1" s="1"/>
  <c r="C96" i="1"/>
  <c r="L97" i="1"/>
  <c r="M97" i="1" s="1"/>
  <c r="E99" i="1"/>
  <c r="J102" i="1"/>
  <c r="K102" i="1" s="1"/>
  <c r="C74" i="1"/>
  <c r="L75" i="1"/>
  <c r="M75" i="1" s="1"/>
  <c r="E77" i="1"/>
  <c r="J80" i="1"/>
  <c r="K80" i="1" s="1"/>
  <c r="C82" i="1"/>
  <c r="L83" i="1"/>
  <c r="M83" i="1" s="1"/>
  <c r="E85" i="1"/>
  <c r="J88" i="1"/>
  <c r="K88" i="1" s="1"/>
  <c r="C10" i="1"/>
  <c r="L11" i="1"/>
  <c r="M11" i="1" s="1"/>
  <c r="E13" i="1"/>
  <c r="J16" i="1"/>
  <c r="K16" i="1" s="1"/>
  <c r="C119" i="1"/>
  <c r="L120" i="1"/>
  <c r="M120" i="1" s="1"/>
  <c r="E122" i="1"/>
  <c r="J181" i="1"/>
  <c r="K181" i="1" s="1"/>
  <c r="C183" i="1"/>
  <c r="J184" i="1"/>
  <c r="K184" i="1" s="1"/>
  <c r="E187" i="1"/>
  <c r="J188" i="1"/>
  <c r="K188" i="1" s="1"/>
  <c r="E191" i="1"/>
  <c r="J168" i="1"/>
  <c r="K168" i="1" s="1"/>
  <c r="E171" i="1"/>
  <c r="J172" i="1"/>
  <c r="K172" i="1" s="1"/>
  <c r="E175" i="1"/>
  <c r="J176" i="1"/>
  <c r="K176" i="1" s="1"/>
  <c r="E179" i="1"/>
  <c r="J156" i="1"/>
  <c r="K156" i="1" s="1"/>
  <c r="E159" i="1"/>
  <c r="J160" i="1"/>
  <c r="K160" i="1" s="1"/>
  <c r="E163" i="1"/>
  <c r="J164" i="1"/>
  <c r="K164" i="1" s="1"/>
  <c r="E167" i="1"/>
  <c r="J210" i="1"/>
  <c r="K210" i="1" s="1"/>
  <c r="E213" i="1"/>
  <c r="J214" i="1"/>
  <c r="K214" i="1" s="1"/>
  <c r="E217" i="1"/>
  <c r="J218" i="1"/>
  <c r="K218" i="1" s="1"/>
  <c r="E221" i="1"/>
  <c r="J222" i="1"/>
  <c r="K222" i="1" s="1"/>
  <c r="E225" i="1"/>
  <c r="J226" i="1"/>
  <c r="K226" i="1" s="1"/>
  <c r="E193" i="1"/>
  <c r="J194" i="1"/>
  <c r="K194" i="1" s="1"/>
  <c r="E197" i="1"/>
  <c r="J198" i="1"/>
  <c r="K198" i="1" s="1"/>
  <c r="E201" i="1"/>
  <c r="E673" i="1"/>
  <c r="J552" i="1"/>
  <c r="K552" i="1" s="1"/>
  <c r="J555" i="1"/>
  <c r="K555" i="1" s="1"/>
  <c r="G558" i="1"/>
  <c r="F701" i="1"/>
  <c r="D531" i="1"/>
  <c r="L680" i="1"/>
  <c r="M680" i="1" s="1"/>
  <c r="F685" i="1"/>
  <c r="E839" i="1"/>
  <c r="C868" i="1"/>
  <c r="C766" i="1"/>
  <c r="J843" i="1"/>
  <c r="K843" i="1" s="1"/>
  <c r="F870" i="1"/>
  <c r="C873" i="1"/>
  <c r="J472" i="1"/>
  <c r="K472" i="1" s="1"/>
  <c r="D470" i="1"/>
  <c r="L476" i="1"/>
  <c r="M476" i="1" s="1"/>
  <c r="E479" i="1"/>
  <c r="J486" i="1"/>
  <c r="K486" i="1" s="1"/>
  <c r="D481" i="1"/>
  <c r="L483" i="1"/>
  <c r="M483" i="1" s="1"/>
  <c r="E491" i="1"/>
  <c r="J493" i="1"/>
  <c r="K493" i="1" s="1"/>
  <c r="D496" i="1"/>
  <c r="L60" i="1"/>
  <c r="M60" i="1" s="1"/>
  <c r="F67" i="1"/>
  <c r="J69" i="1"/>
  <c r="K69" i="1" s="1"/>
  <c r="J71" i="1"/>
  <c r="K71" i="1" s="1"/>
  <c r="J73" i="1"/>
  <c r="K73" i="1" s="1"/>
  <c r="G54" i="1"/>
  <c r="E56" i="1"/>
  <c r="F91" i="1"/>
  <c r="L94" i="1"/>
  <c r="M94" i="1" s="1"/>
  <c r="E96" i="1"/>
  <c r="F99" i="1"/>
  <c r="L102" i="1"/>
  <c r="M102" i="1" s="1"/>
  <c r="E74" i="1"/>
  <c r="F77" i="1"/>
  <c r="L80" i="1"/>
  <c r="M80" i="1" s="1"/>
  <c r="E82" i="1"/>
  <c r="F85" i="1"/>
  <c r="L88" i="1"/>
  <c r="M88" i="1" s="1"/>
  <c r="E10" i="1"/>
  <c r="F13" i="1"/>
  <c r="L16" i="1"/>
  <c r="M16" i="1" s="1"/>
  <c r="E119" i="1"/>
  <c r="F122" i="1"/>
  <c r="L181" i="1"/>
  <c r="M181" i="1" s="1"/>
  <c r="E183" i="1"/>
  <c r="L184" i="1"/>
  <c r="M184" i="1" s="1"/>
  <c r="C186" i="1"/>
  <c r="F187" i="1"/>
  <c r="L188" i="1"/>
  <c r="M188" i="1" s="1"/>
  <c r="C190" i="1"/>
  <c r="F191" i="1"/>
  <c r="L168" i="1"/>
  <c r="M168" i="1" s="1"/>
  <c r="C170" i="1"/>
  <c r="F171" i="1"/>
  <c r="L172" i="1"/>
  <c r="M172" i="1" s="1"/>
  <c r="C174" i="1"/>
  <c r="F175" i="1"/>
  <c r="L176" i="1"/>
  <c r="M176" i="1" s="1"/>
  <c r="C178" i="1"/>
  <c r="F179" i="1"/>
  <c r="L156" i="1"/>
  <c r="M156" i="1" s="1"/>
  <c r="C158" i="1"/>
  <c r="F159" i="1"/>
  <c r="L160" i="1"/>
  <c r="M160" i="1" s="1"/>
  <c r="C162" i="1"/>
  <c r="F163" i="1"/>
  <c r="L164" i="1"/>
  <c r="M164" i="1" s="1"/>
  <c r="C166" i="1"/>
  <c r="F167" i="1"/>
  <c r="L210" i="1"/>
  <c r="M210" i="1" s="1"/>
  <c r="C212" i="1"/>
  <c r="F213" i="1"/>
  <c r="L214" i="1"/>
  <c r="M214" i="1" s="1"/>
  <c r="C216" i="1"/>
  <c r="F673" i="1"/>
  <c r="D549" i="1"/>
  <c r="L552" i="1"/>
  <c r="M552" i="1" s="1"/>
  <c r="L555" i="1"/>
  <c r="M555" i="1" s="1"/>
  <c r="J558" i="1"/>
  <c r="K558" i="1" s="1"/>
  <c r="J701" i="1"/>
  <c r="K701" i="1" s="1"/>
  <c r="C704" i="1"/>
  <c r="G706" i="1"/>
  <c r="E531" i="1"/>
  <c r="D683" i="1"/>
  <c r="F868" i="1"/>
  <c r="AC868" i="1" s="1"/>
  <c r="E764" i="1"/>
  <c r="L766" i="1"/>
  <c r="M766" i="1" s="1"/>
  <c r="L843" i="1"/>
  <c r="M843" i="1" s="1"/>
  <c r="J870" i="1"/>
  <c r="K870" i="1" s="1"/>
  <c r="E873" i="1"/>
  <c r="F470" i="1"/>
  <c r="F479" i="1"/>
  <c r="F481" i="1"/>
  <c r="F491" i="1"/>
  <c r="F496" i="1"/>
  <c r="E63" i="1"/>
  <c r="C65" i="1"/>
  <c r="G67" i="1"/>
  <c r="L71" i="1"/>
  <c r="M71" i="1" s="1"/>
  <c r="J54" i="1"/>
  <c r="K54" i="1" s="1"/>
  <c r="F56" i="1"/>
  <c r="AC56" i="1" s="1"/>
  <c r="E58" i="1"/>
  <c r="J91" i="1"/>
  <c r="K91" i="1" s="1"/>
  <c r="C93" i="1"/>
  <c r="F96" i="1"/>
  <c r="J99" i="1"/>
  <c r="K99" i="1" s="1"/>
  <c r="C101" i="1"/>
  <c r="F74" i="1"/>
  <c r="AC74" i="1" s="1"/>
  <c r="J77" i="1"/>
  <c r="K77" i="1" s="1"/>
  <c r="C79" i="1"/>
  <c r="F82" i="1"/>
  <c r="J85" i="1"/>
  <c r="K85" i="1" s="1"/>
  <c r="C87" i="1"/>
  <c r="F10" i="1"/>
  <c r="J13" i="1"/>
  <c r="K13" i="1" s="1"/>
  <c r="C15" i="1"/>
  <c r="F119" i="1"/>
  <c r="J122" i="1"/>
  <c r="K122" i="1" s="1"/>
  <c r="C180" i="1"/>
  <c r="F183" i="1"/>
  <c r="D186" i="1"/>
  <c r="G187" i="1"/>
  <c r="D190" i="1"/>
  <c r="G191" i="1"/>
  <c r="D170" i="1"/>
  <c r="G171" i="1"/>
  <c r="D174" i="1"/>
  <c r="G175" i="1"/>
  <c r="D178" i="1"/>
  <c r="G179" i="1"/>
  <c r="D158" i="1"/>
  <c r="G159" i="1"/>
  <c r="D162" i="1"/>
  <c r="G163" i="1"/>
  <c r="D166" i="1"/>
  <c r="G167" i="1"/>
  <c r="D212" i="1"/>
  <c r="G213" i="1"/>
  <c r="D216" i="1"/>
  <c r="G217" i="1"/>
  <c r="D220" i="1"/>
  <c r="G221" i="1"/>
  <c r="D224" i="1"/>
  <c r="G225" i="1"/>
  <c r="D192" i="1"/>
  <c r="G193" i="1"/>
  <c r="D196" i="1"/>
  <c r="J509" i="1"/>
  <c r="K509" i="1" s="1"/>
  <c r="G549" i="1"/>
  <c r="D704" i="1"/>
  <c r="E529" i="1"/>
  <c r="J531" i="1"/>
  <c r="K531" i="1" s="1"/>
  <c r="C534" i="1"/>
  <c r="J683" i="1"/>
  <c r="K683" i="1" s="1"/>
  <c r="C866" i="1"/>
  <c r="G868" i="1"/>
  <c r="F764" i="1"/>
  <c r="F873" i="1"/>
  <c r="AC873" i="1" s="1"/>
  <c r="E468" i="1"/>
  <c r="G479" i="1"/>
  <c r="E489" i="1"/>
  <c r="G491" i="1"/>
  <c r="E498" i="1"/>
  <c r="F63" i="1"/>
  <c r="J65" i="1"/>
  <c r="K65" i="1" s="1"/>
  <c r="J67" i="1"/>
  <c r="K67" i="1" s="1"/>
  <c r="L54" i="1"/>
  <c r="M54" i="1" s="1"/>
  <c r="J56" i="1"/>
  <c r="K56" i="1" s="1"/>
  <c r="F58" i="1"/>
  <c r="C90" i="1"/>
  <c r="L91" i="1"/>
  <c r="M91" i="1" s="1"/>
  <c r="E93" i="1"/>
  <c r="G96" i="1"/>
  <c r="C98" i="1"/>
  <c r="L99" i="1"/>
  <c r="M99" i="1" s="1"/>
  <c r="E101" i="1"/>
  <c r="G74" i="1"/>
  <c r="C76" i="1"/>
  <c r="L77" i="1"/>
  <c r="M77" i="1" s="1"/>
  <c r="E79" i="1"/>
  <c r="G82" i="1"/>
  <c r="C84" i="1"/>
  <c r="L85" i="1"/>
  <c r="M85" i="1" s="1"/>
  <c r="E87" i="1"/>
  <c r="G10" i="1"/>
  <c r="C12" i="1"/>
  <c r="L13" i="1"/>
  <c r="M13" i="1" s="1"/>
  <c r="E15" i="1"/>
  <c r="G119" i="1"/>
  <c r="C121" i="1"/>
  <c r="L122" i="1"/>
  <c r="M122" i="1" s="1"/>
  <c r="E180" i="1"/>
  <c r="G183" i="1"/>
  <c r="E186" i="1"/>
  <c r="J187" i="1"/>
  <c r="K187" i="1" s="1"/>
  <c r="E190" i="1"/>
  <c r="J191" i="1"/>
  <c r="K191" i="1" s="1"/>
  <c r="E170" i="1"/>
  <c r="J171" i="1"/>
  <c r="K171" i="1" s="1"/>
  <c r="E174" i="1"/>
  <c r="J175" i="1"/>
  <c r="K175" i="1" s="1"/>
  <c r="E178" i="1"/>
  <c r="J179" i="1"/>
  <c r="K179" i="1" s="1"/>
  <c r="E158" i="1"/>
  <c r="J159" i="1"/>
  <c r="K159" i="1" s="1"/>
  <c r="E162" i="1"/>
  <c r="J163" i="1"/>
  <c r="K163" i="1" s="1"/>
  <c r="E166" i="1"/>
  <c r="J167" i="1"/>
  <c r="K167" i="1" s="1"/>
  <c r="E212" i="1"/>
  <c r="J213" i="1"/>
  <c r="K213" i="1" s="1"/>
  <c r="E216" i="1"/>
  <c r="J217" i="1"/>
  <c r="K217" i="1" s="1"/>
  <c r="E220" i="1"/>
  <c r="J221" i="1"/>
  <c r="K221" i="1" s="1"/>
  <c r="E224" i="1"/>
  <c r="J225" i="1"/>
  <c r="K225" i="1" s="1"/>
  <c r="E192" i="1"/>
  <c r="J193" i="1"/>
  <c r="K193" i="1" s="1"/>
  <c r="E196" i="1"/>
  <c r="J197" i="1"/>
  <c r="K197" i="1" s="1"/>
  <c r="E200" i="1"/>
  <c r="J201" i="1"/>
  <c r="K201" i="1" s="1"/>
  <c r="E204" i="1"/>
  <c r="J205" i="1"/>
  <c r="K205" i="1" s="1"/>
  <c r="E208" i="1"/>
  <c r="J209" i="1"/>
  <c r="K209" i="1" s="1"/>
  <c r="F564" i="1"/>
  <c r="E704" i="1"/>
  <c r="J529" i="1"/>
  <c r="K529" i="1" s="1"/>
  <c r="F534" i="1"/>
  <c r="D681" i="1"/>
  <c r="L683" i="1"/>
  <c r="M683" i="1" s="1"/>
  <c r="F686" i="1"/>
  <c r="D840" i="1"/>
  <c r="L866" i="1"/>
  <c r="M866" i="1" s="1"/>
  <c r="J868" i="1"/>
  <c r="K868" i="1" s="1"/>
  <c r="G764" i="1"/>
  <c r="J873" i="1"/>
  <c r="K873" i="1" s="1"/>
  <c r="C473" i="1"/>
  <c r="J468" i="1"/>
  <c r="K468" i="1" s="1"/>
  <c r="C477" i="1"/>
  <c r="L479" i="1"/>
  <c r="M479" i="1" s="1"/>
  <c r="C487" i="1"/>
  <c r="J489" i="1"/>
  <c r="K489" i="1" s="1"/>
  <c r="C484" i="1"/>
  <c r="L491" i="1"/>
  <c r="M491" i="1" s="1"/>
  <c r="C494" i="1"/>
  <c r="J498" i="1"/>
  <c r="K498" i="1" s="1"/>
  <c r="C61" i="1"/>
  <c r="G63" i="1"/>
  <c r="L67" i="1"/>
  <c r="M67" i="1" s="1"/>
  <c r="C70" i="1"/>
  <c r="C53" i="1"/>
  <c r="G58" i="1"/>
  <c r="E90" i="1"/>
  <c r="F93" i="1"/>
  <c r="C95" i="1"/>
  <c r="J96" i="1"/>
  <c r="K96" i="1" s="1"/>
  <c r="E98" i="1"/>
  <c r="F101" i="1"/>
  <c r="C103" i="1"/>
  <c r="J74" i="1"/>
  <c r="K74" i="1" s="1"/>
  <c r="E76" i="1"/>
  <c r="F79" i="1"/>
  <c r="C81" i="1"/>
  <c r="J82" i="1"/>
  <c r="K82" i="1" s="1"/>
  <c r="E84" i="1"/>
  <c r="F87" i="1"/>
  <c r="C9" i="1"/>
  <c r="J10" i="1"/>
  <c r="K10" i="1" s="1"/>
  <c r="E12" i="1"/>
  <c r="F15" i="1"/>
  <c r="C118" i="1"/>
  <c r="J119" i="1"/>
  <c r="K119" i="1" s="1"/>
  <c r="E121" i="1"/>
  <c r="F180" i="1"/>
  <c r="C182" i="1"/>
  <c r="J183" i="1"/>
  <c r="K183" i="1" s="1"/>
  <c r="C185" i="1"/>
  <c r="F186" i="1"/>
  <c r="L187" i="1"/>
  <c r="M187" i="1" s="1"/>
  <c r="C189" i="1"/>
  <c r="F190" i="1"/>
  <c r="L191" i="1"/>
  <c r="M191" i="1" s="1"/>
  <c r="C169" i="1"/>
  <c r="F170" i="1"/>
  <c r="L171" i="1"/>
  <c r="M171" i="1" s="1"/>
  <c r="C173" i="1"/>
  <c r="F174" i="1"/>
  <c r="L175" i="1"/>
  <c r="M175" i="1" s="1"/>
  <c r="C177" i="1"/>
  <c r="F178" i="1"/>
  <c r="L179" i="1"/>
  <c r="M179" i="1" s="1"/>
  <c r="C157" i="1"/>
  <c r="F158" i="1"/>
  <c r="L159" i="1"/>
  <c r="M159" i="1" s="1"/>
  <c r="C161" i="1"/>
  <c r="F162" i="1"/>
  <c r="L163" i="1"/>
  <c r="M163" i="1" s="1"/>
  <c r="C165" i="1"/>
  <c r="F166" i="1"/>
  <c r="L167" i="1"/>
  <c r="M167" i="1" s="1"/>
  <c r="C211" i="1"/>
  <c r="F212" i="1"/>
  <c r="L213" i="1"/>
  <c r="M213" i="1" s="1"/>
  <c r="C215" i="1"/>
  <c r="F216" i="1"/>
  <c r="L217" i="1"/>
  <c r="M217" i="1" s="1"/>
  <c r="C219" i="1"/>
  <c r="F220" i="1"/>
  <c r="G185" i="1"/>
  <c r="G161" i="1"/>
  <c r="C217" i="1"/>
  <c r="C225" i="1"/>
  <c r="G227" i="1"/>
  <c r="L193" i="1"/>
  <c r="M193" i="1" s="1"/>
  <c r="J195" i="1"/>
  <c r="K195" i="1" s="1"/>
  <c r="L197" i="1"/>
  <c r="M197" i="1" s="1"/>
  <c r="J199" i="1"/>
  <c r="K199" i="1" s="1"/>
  <c r="G201" i="1"/>
  <c r="D203" i="1"/>
  <c r="C205" i="1"/>
  <c r="J206" i="1"/>
  <c r="K206" i="1" s="1"/>
  <c r="C208" i="1"/>
  <c r="L209" i="1"/>
  <c r="M209" i="1" s="1"/>
  <c r="C141" i="1"/>
  <c r="G142" i="1"/>
  <c r="F235" i="1"/>
  <c r="L236" i="1"/>
  <c r="M236" i="1" s="1"/>
  <c r="C238" i="1"/>
  <c r="F239" i="1"/>
  <c r="L228" i="1"/>
  <c r="M228" i="1" s="1"/>
  <c r="C230" i="1"/>
  <c r="F231" i="1"/>
  <c r="L232" i="1"/>
  <c r="M232" i="1" s="1"/>
  <c r="D176" i="1"/>
  <c r="F217" i="1"/>
  <c r="C220" i="1"/>
  <c r="F225" i="1"/>
  <c r="J227" i="1"/>
  <c r="K227" i="1" s="1"/>
  <c r="L195" i="1"/>
  <c r="M195" i="1" s="1"/>
  <c r="L199" i="1"/>
  <c r="M199" i="1" s="1"/>
  <c r="L201" i="1"/>
  <c r="M201" i="1" s="1"/>
  <c r="G203" i="1"/>
  <c r="D205" i="1"/>
  <c r="L206" i="1"/>
  <c r="M206" i="1" s="1"/>
  <c r="D208" i="1"/>
  <c r="D141" i="1"/>
  <c r="L142" i="1"/>
  <c r="M142" i="1" s="1"/>
  <c r="C234" i="1"/>
  <c r="G235" i="1"/>
  <c r="D238" i="1"/>
  <c r="G239" i="1"/>
  <c r="D230" i="1"/>
  <c r="G231" i="1"/>
  <c r="D35" i="1"/>
  <c r="G36" i="1"/>
  <c r="D39" i="1"/>
  <c r="G40" i="1"/>
  <c r="D43" i="1"/>
  <c r="G44" i="1"/>
  <c r="D47" i="1"/>
  <c r="G48" i="1"/>
  <c r="D51" i="1"/>
  <c r="G52" i="1"/>
  <c r="D19" i="1"/>
  <c r="G20" i="1"/>
  <c r="D23" i="1"/>
  <c r="G24" i="1"/>
  <c r="D27" i="1"/>
  <c r="G28" i="1"/>
  <c r="D31" i="1"/>
  <c r="G32" i="1"/>
  <c r="D111" i="1"/>
  <c r="G112" i="1"/>
  <c r="D115" i="1"/>
  <c r="G116" i="1"/>
  <c r="D105" i="1"/>
  <c r="G106" i="1"/>
  <c r="D109" i="1"/>
  <c r="G110" i="1"/>
  <c r="D134" i="1"/>
  <c r="G135" i="1"/>
  <c r="D138" i="1"/>
  <c r="G139" i="1"/>
  <c r="D126" i="1"/>
  <c r="G127" i="1"/>
  <c r="D130" i="1"/>
  <c r="G131" i="1"/>
  <c r="D146" i="1"/>
  <c r="G147" i="1"/>
  <c r="D150" i="1"/>
  <c r="G151" i="1"/>
  <c r="D154" i="1"/>
  <c r="G155" i="1"/>
  <c r="D248" i="1"/>
  <c r="G249" i="1"/>
  <c r="D240" i="1"/>
  <c r="G241" i="1"/>
  <c r="D244" i="1"/>
  <c r="G245" i="1"/>
  <c r="D260" i="1"/>
  <c r="G261" i="1"/>
  <c r="D252" i="1"/>
  <c r="G253" i="1"/>
  <c r="D256" i="1"/>
  <c r="G257" i="1"/>
  <c r="D467" i="1"/>
  <c r="G412" i="1"/>
  <c r="D415" i="1"/>
  <c r="G416" i="1"/>
  <c r="D419" i="1"/>
  <c r="G420" i="1"/>
  <c r="G423" i="1"/>
  <c r="D371" i="1"/>
  <c r="G372" i="1"/>
  <c r="D375" i="1"/>
  <c r="G157" i="1"/>
  <c r="C223" i="1"/>
  <c r="L225" i="1"/>
  <c r="M225" i="1" s="1"/>
  <c r="L227" i="1"/>
  <c r="M227" i="1" s="1"/>
  <c r="J203" i="1"/>
  <c r="K203" i="1" s="1"/>
  <c r="E205" i="1"/>
  <c r="F208" i="1"/>
  <c r="F141" i="1"/>
  <c r="D234" i="1"/>
  <c r="J235" i="1"/>
  <c r="K235" i="1" s="1"/>
  <c r="E238" i="1"/>
  <c r="J239" i="1"/>
  <c r="K239" i="1" s="1"/>
  <c r="E230" i="1"/>
  <c r="J231" i="1"/>
  <c r="K231" i="1" s="1"/>
  <c r="E35" i="1"/>
  <c r="J36" i="1"/>
  <c r="K36" i="1" s="1"/>
  <c r="E39" i="1"/>
  <c r="J40" i="1"/>
  <c r="K40" i="1" s="1"/>
  <c r="E43" i="1"/>
  <c r="J44" i="1"/>
  <c r="K44" i="1" s="1"/>
  <c r="E47" i="1"/>
  <c r="J48" i="1"/>
  <c r="K48" i="1" s="1"/>
  <c r="D172" i="1"/>
  <c r="D214" i="1"/>
  <c r="G223" i="1"/>
  <c r="D194" i="1"/>
  <c r="D198" i="1"/>
  <c r="L203" i="1"/>
  <c r="M203" i="1" s="1"/>
  <c r="F205" i="1"/>
  <c r="G208" i="1"/>
  <c r="C140" i="1"/>
  <c r="G141" i="1"/>
  <c r="E234" i="1"/>
  <c r="L235" i="1"/>
  <c r="M235" i="1" s="1"/>
  <c r="C237" i="1"/>
  <c r="F238" i="1"/>
  <c r="L239" i="1"/>
  <c r="M239" i="1" s="1"/>
  <c r="C229" i="1"/>
  <c r="F230" i="1"/>
  <c r="L231" i="1"/>
  <c r="M231" i="1" s="1"/>
  <c r="C233" i="1"/>
  <c r="F35" i="1"/>
  <c r="L36" i="1"/>
  <c r="M36" i="1" s="1"/>
  <c r="C38" i="1"/>
  <c r="F39" i="1"/>
  <c r="L40" i="1"/>
  <c r="M40" i="1" s="1"/>
  <c r="C42" i="1"/>
  <c r="F43" i="1"/>
  <c r="L44" i="1"/>
  <c r="M44" i="1" s="1"/>
  <c r="C46" i="1"/>
  <c r="F47" i="1"/>
  <c r="L48" i="1"/>
  <c r="M48" i="1" s="1"/>
  <c r="C50" i="1"/>
  <c r="F51" i="1"/>
  <c r="L52" i="1"/>
  <c r="M52" i="1" s="1"/>
  <c r="G177" i="1"/>
  <c r="D218" i="1"/>
  <c r="C221" i="1"/>
  <c r="J223" i="1"/>
  <c r="K223" i="1" s="1"/>
  <c r="E194" i="1"/>
  <c r="C196" i="1"/>
  <c r="E198" i="1"/>
  <c r="C200" i="1"/>
  <c r="D202" i="1"/>
  <c r="G205" i="1"/>
  <c r="C207" i="1"/>
  <c r="L208" i="1"/>
  <c r="M208" i="1" s="1"/>
  <c r="D140" i="1"/>
  <c r="J141" i="1"/>
  <c r="K141" i="1" s="1"/>
  <c r="C143" i="1"/>
  <c r="F234" i="1"/>
  <c r="D237" i="1"/>
  <c r="G238" i="1"/>
  <c r="D229" i="1"/>
  <c r="G230" i="1"/>
  <c r="D233" i="1"/>
  <c r="G35" i="1"/>
  <c r="D38" i="1"/>
  <c r="G39" i="1"/>
  <c r="D42" i="1"/>
  <c r="G43" i="1"/>
  <c r="D46" i="1"/>
  <c r="G47" i="1"/>
  <c r="D50" i="1"/>
  <c r="G51" i="1"/>
  <c r="D18" i="1"/>
  <c r="G19" i="1"/>
  <c r="D22" i="1"/>
  <c r="G23" i="1"/>
  <c r="D26" i="1"/>
  <c r="G27" i="1"/>
  <c r="D30" i="1"/>
  <c r="G31" i="1"/>
  <c r="D34" i="1"/>
  <c r="G111" i="1"/>
  <c r="D114" i="1"/>
  <c r="G115" i="1"/>
  <c r="D104" i="1"/>
  <c r="G105" i="1"/>
  <c r="D108" i="1"/>
  <c r="G109" i="1"/>
  <c r="D133" i="1"/>
  <c r="G134" i="1"/>
  <c r="D137" i="1"/>
  <c r="G138" i="1"/>
  <c r="D125" i="1"/>
  <c r="G126" i="1"/>
  <c r="D129" i="1"/>
  <c r="G130" i="1"/>
  <c r="D145" i="1"/>
  <c r="G146" i="1"/>
  <c r="D149" i="1"/>
  <c r="G150" i="1"/>
  <c r="D153" i="1"/>
  <c r="G154" i="1"/>
  <c r="D247" i="1"/>
  <c r="G248" i="1"/>
  <c r="D251" i="1"/>
  <c r="G240" i="1"/>
  <c r="D243" i="1"/>
  <c r="G244" i="1"/>
  <c r="D259" i="1"/>
  <c r="G260" i="1"/>
  <c r="D263" i="1"/>
  <c r="G252" i="1"/>
  <c r="D255" i="1"/>
  <c r="G256" i="1"/>
  <c r="D466" i="1"/>
  <c r="G467" i="1"/>
  <c r="D414" i="1"/>
  <c r="G415" i="1"/>
  <c r="D417" i="1"/>
  <c r="G419" i="1"/>
  <c r="D422" i="1"/>
  <c r="D370" i="1"/>
  <c r="G371" i="1"/>
  <c r="D374" i="1"/>
  <c r="G375" i="1"/>
  <c r="D168" i="1"/>
  <c r="D210" i="1"/>
  <c r="F218" i="1"/>
  <c r="F221" i="1"/>
  <c r="L223" i="1"/>
  <c r="M223" i="1" s="1"/>
  <c r="D226" i="1"/>
  <c r="C192" i="1"/>
  <c r="F194" i="1"/>
  <c r="F196" i="1"/>
  <c r="F198" i="1"/>
  <c r="D200" i="1"/>
  <c r="E202" i="1"/>
  <c r="L205" i="1"/>
  <c r="M205" i="1" s="1"/>
  <c r="D207" i="1"/>
  <c r="E140" i="1"/>
  <c r="L141" i="1"/>
  <c r="M141" i="1" s="1"/>
  <c r="D143" i="1"/>
  <c r="G234" i="1"/>
  <c r="E237" i="1"/>
  <c r="J238" i="1"/>
  <c r="K238" i="1" s="1"/>
  <c r="E229" i="1"/>
  <c r="J230" i="1"/>
  <c r="K230" i="1" s="1"/>
  <c r="E233" i="1"/>
  <c r="J35" i="1"/>
  <c r="K35" i="1" s="1"/>
  <c r="E38" i="1"/>
  <c r="J39" i="1"/>
  <c r="K39" i="1" s="1"/>
  <c r="E42" i="1"/>
  <c r="J43" i="1"/>
  <c r="K43" i="1" s="1"/>
  <c r="E46" i="1"/>
  <c r="J47" i="1"/>
  <c r="K47" i="1" s="1"/>
  <c r="E50" i="1"/>
  <c r="G173" i="1"/>
  <c r="G215" i="1"/>
  <c r="L218" i="1"/>
  <c r="M218" i="1" s="1"/>
  <c r="L221" i="1"/>
  <c r="M221" i="1" s="1"/>
  <c r="E226" i="1"/>
  <c r="F192" i="1"/>
  <c r="L194" i="1"/>
  <c r="M194" i="1" s="1"/>
  <c r="G196" i="1"/>
  <c r="L198" i="1"/>
  <c r="M198" i="1" s="1"/>
  <c r="F200" i="1"/>
  <c r="F202" i="1"/>
  <c r="C204" i="1"/>
  <c r="F207" i="1"/>
  <c r="F140" i="1"/>
  <c r="E143" i="1"/>
  <c r="J234" i="1"/>
  <c r="K234" i="1" s="1"/>
  <c r="C236" i="1"/>
  <c r="F237" i="1"/>
  <c r="L238" i="1"/>
  <c r="M238" i="1" s="1"/>
  <c r="C228" i="1"/>
  <c r="F229" i="1"/>
  <c r="L230" i="1"/>
  <c r="M230" i="1" s="1"/>
  <c r="C232" i="1"/>
  <c r="F233" i="1"/>
  <c r="L35" i="1"/>
  <c r="M35" i="1" s="1"/>
  <c r="C37" i="1"/>
  <c r="F38" i="1"/>
  <c r="L39" i="1"/>
  <c r="M39" i="1" s="1"/>
  <c r="C41" i="1"/>
  <c r="F42" i="1"/>
  <c r="L43" i="1"/>
  <c r="M43" i="1" s="1"/>
  <c r="C45" i="1"/>
  <c r="F46" i="1"/>
  <c r="L47" i="1"/>
  <c r="M47" i="1" s="1"/>
  <c r="C49" i="1"/>
  <c r="F50" i="1"/>
  <c r="L51" i="1"/>
  <c r="M51" i="1" s="1"/>
  <c r="C17" i="1"/>
  <c r="F18" i="1"/>
  <c r="L19" i="1"/>
  <c r="M19" i="1" s="1"/>
  <c r="D188" i="1"/>
  <c r="D164" i="1"/>
  <c r="L215" i="1"/>
  <c r="M215" i="1" s="1"/>
  <c r="F226" i="1"/>
  <c r="G192" i="1"/>
  <c r="G200" i="1"/>
  <c r="J202" i="1"/>
  <c r="K202" i="1" s="1"/>
  <c r="D204" i="1"/>
  <c r="G207" i="1"/>
  <c r="C209" i="1"/>
  <c r="G140" i="1"/>
  <c r="F143" i="1"/>
  <c r="L234" i="1"/>
  <c r="M234" i="1" s="1"/>
  <c r="D236" i="1"/>
  <c r="G237" i="1"/>
  <c r="D228" i="1"/>
  <c r="G229" i="1"/>
  <c r="D232" i="1"/>
  <c r="G233" i="1"/>
  <c r="D37" i="1"/>
  <c r="G38" i="1"/>
  <c r="D41" i="1"/>
  <c r="G42" i="1"/>
  <c r="D45" i="1"/>
  <c r="G46" i="1"/>
  <c r="D49" i="1"/>
  <c r="G50" i="1"/>
  <c r="D17" i="1"/>
  <c r="G18" i="1"/>
  <c r="D21" i="1"/>
  <c r="G22" i="1"/>
  <c r="D25" i="1"/>
  <c r="G26" i="1"/>
  <c r="D29" i="1"/>
  <c r="G30" i="1"/>
  <c r="D33" i="1"/>
  <c r="G34" i="1"/>
  <c r="D113" i="1"/>
  <c r="G114" i="1"/>
  <c r="D117" i="1"/>
  <c r="G104" i="1"/>
  <c r="D107" i="1"/>
  <c r="G108" i="1"/>
  <c r="D132" i="1"/>
  <c r="G133" i="1"/>
  <c r="D136" i="1"/>
  <c r="G137" i="1"/>
  <c r="D124" i="1"/>
  <c r="G125" i="1"/>
  <c r="D128" i="1"/>
  <c r="G129" i="1"/>
  <c r="D144" i="1"/>
  <c r="G145" i="1"/>
  <c r="D148" i="1"/>
  <c r="G149" i="1"/>
  <c r="D152" i="1"/>
  <c r="G153" i="1"/>
  <c r="D246" i="1"/>
  <c r="G247" i="1"/>
  <c r="D250" i="1"/>
  <c r="G251" i="1"/>
  <c r="D242" i="1"/>
  <c r="G243" i="1"/>
  <c r="D258" i="1"/>
  <c r="G259" i="1"/>
  <c r="D262" i="1"/>
  <c r="G263" i="1"/>
  <c r="D254" i="1"/>
  <c r="G255" i="1"/>
  <c r="D465" i="1"/>
  <c r="G169" i="1"/>
  <c r="G211" i="1"/>
  <c r="C224" i="1"/>
  <c r="L226" i="1"/>
  <c r="M226" i="1" s="1"/>
  <c r="L202" i="1"/>
  <c r="M202" i="1" s="1"/>
  <c r="F204" i="1"/>
  <c r="D206" i="1"/>
  <c r="J207" i="1"/>
  <c r="K207" i="1" s="1"/>
  <c r="D209" i="1"/>
  <c r="J140" i="1"/>
  <c r="K140" i="1" s="1"/>
  <c r="C142" i="1"/>
  <c r="G143" i="1"/>
  <c r="E236" i="1"/>
  <c r="J237" i="1"/>
  <c r="K237" i="1" s="1"/>
  <c r="E228" i="1"/>
  <c r="J229" i="1"/>
  <c r="K229" i="1" s="1"/>
  <c r="E232" i="1"/>
  <c r="J233" i="1"/>
  <c r="K233" i="1" s="1"/>
  <c r="E37" i="1"/>
  <c r="J38" i="1"/>
  <c r="K38" i="1" s="1"/>
  <c r="E41" i="1"/>
  <c r="J42" i="1"/>
  <c r="K42" i="1" s="1"/>
  <c r="E45" i="1"/>
  <c r="J46" i="1"/>
  <c r="K46" i="1" s="1"/>
  <c r="E49" i="1"/>
  <c r="J50" i="1"/>
  <c r="K50" i="1" s="1"/>
  <c r="E17" i="1"/>
  <c r="J18" i="1"/>
  <c r="K18" i="1" s="1"/>
  <c r="E21" i="1"/>
  <c r="J22" i="1"/>
  <c r="K22" i="1" s="1"/>
  <c r="C184" i="1"/>
  <c r="D160" i="1"/>
  <c r="G219" i="1"/>
  <c r="D222" i="1"/>
  <c r="F224" i="1"/>
  <c r="C195" i="1"/>
  <c r="C197" i="1"/>
  <c r="C199" i="1"/>
  <c r="G204" i="1"/>
  <c r="E206" i="1"/>
  <c r="L207" i="1"/>
  <c r="M207" i="1" s="1"/>
  <c r="E209" i="1"/>
  <c r="L140" i="1"/>
  <c r="M140" i="1" s="1"/>
  <c r="D142" i="1"/>
  <c r="J143" i="1"/>
  <c r="K143" i="1" s="1"/>
  <c r="F236" i="1"/>
  <c r="L237" i="1"/>
  <c r="M237" i="1" s="1"/>
  <c r="C239" i="1"/>
  <c r="F228" i="1"/>
  <c r="L229" i="1"/>
  <c r="M229" i="1" s="1"/>
  <c r="C231" i="1"/>
  <c r="F232" i="1"/>
  <c r="L233" i="1"/>
  <c r="M233" i="1" s="1"/>
  <c r="C36" i="1"/>
  <c r="F37" i="1"/>
  <c r="L38" i="1"/>
  <c r="M38" i="1" s="1"/>
  <c r="C40" i="1"/>
  <c r="F41" i="1"/>
  <c r="L42" i="1"/>
  <c r="M42" i="1" s="1"/>
  <c r="C44" i="1"/>
  <c r="F45" i="1"/>
  <c r="L46" i="1"/>
  <c r="M46" i="1" s="1"/>
  <c r="C48" i="1"/>
  <c r="F49" i="1"/>
  <c r="L50" i="1"/>
  <c r="M50" i="1" s="1"/>
  <c r="C52" i="1"/>
  <c r="F17" i="1"/>
  <c r="L18" i="1"/>
  <c r="M18" i="1" s="1"/>
  <c r="C20" i="1"/>
  <c r="F21" i="1"/>
  <c r="L22" i="1"/>
  <c r="M22" i="1" s="1"/>
  <c r="C24" i="1"/>
  <c r="F25" i="1"/>
  <c r="L26" i="1"/>
  <c r="M26" i="1" s="1"/>
  <c r="C28" i="1"/>
  <c r="F29" i="1"/>
  <c r="L30" i="1"/>
  <c r="M30" i="1" s="1"/>
  <c r="C32" i="1"/>
  <c r="F33" i="1"/>
  <c r="L34" i="1"/>
  <c r="M34" i="1" s="1"/>
  <c r="G189" i="1"/>
  <c r="G165" i="1"/>
  <c r="L219" i="1"/>
  <c r="M219" i="1" s="1"/>
  <c r="F222" i="1"/>
  <c r="C193" i="1"/>
  <c r="D195" i="1"/>
  <c r="F197" i="1"/>
  <c r="D199" i="1"/>
  <c r="C201" i="1"/>
  <c r="F206" i="1"/>
  <c r="F209" i="1"/>
  <c r="E142" i="1"/>
  <c r="L143" i="1"/>
  <c r="M143" i="1" s="1"/>
  <c r="C235" i="1"/>
  <c r="G236" i="1"/>
  <c r="D239" i="1"/>
  <c r="G228" i="1"/>
  <c r="D231" i="1"/>
  <c r="G232" i="1"/>
  <c r="D36" i="1"/>
  <c r="G37" i="1"/>
  <c r="D40" i="1"/>
  <c r="G41" i="1"/>
  <c r="D44" i="1"/>
  <c r="G45" i="1"/>
  <c r="D48" i="1"/>
  <c r="G49" i="1"/>
  <c r="D52" i="1"/>
  <c r="G17" i="1"/>
  <c r="D20" i="1"/>
  <c r="G21" i="1"/>
  <c r="D24" i="1"/>
  <c r="G25" i="1"/>
  <c r="D28" i="1"/>
  <c r="G29" i="1"/>
  <c r="D32" i="1"/>
  <c r="G33" i="1"/>
  <c r="D112" i="1"/>
  <c r="G113" i="1"/>
  <c r="D116" i="1"/>
  <c r="G117" i="1"/>
  <c r="D106" i="1"/>
  <c r="G107" i="1"/>
  <c r="D110" i="1"/>
  <c r="G132" i="1"/>
  <c r="D135" i="1"/>
  <c r="G136" i="1"/>
  <c r="D139" i="1"/>
  <c r="G124" i="1"/>
  <c r="D127" i="1"/>
  <c r="G128" i="1"/>
  <c r="D131" i="1"/>
  <c r="G144" i="1"/>
  <c r="D147" i="1"/>
  <c r="G148" i="1"/>
  <c r="D151" i="1"/>
  <c r="G152" i="1"/>
  <c r="D155" i="1"/>
  <c r="G246" i="1"/>
  <c r="D249" i="1"/>
  <c r="G250" i="1"/>
  <c r="D241" i="1"/>
  <c r="G242" i="1"/>
  <c r="D245" i="1"/>
  <c r="G258" i="1"/>
  <c r="D261" i="1"/>
  <c r="G262" i="1"/>
  <c r="D253" i="1"/>
  <c r="G254" i="1"/>
  <c r="D257" i="1"/>
  <c r="G465" i="1"/>
  <c r="D412" i="1"/>
  <c r="G413" i="1"/>
  <c r="D416" i="1"/>
  <c r="G418" i="1"/>
  <c r="D420" i="1"/>
  <c r="D156" i="1"/>
  <c r="L222" i="1"/>
  <c r="M222" i="1" s="1"/>
  <c r="C227" i="1"/>
  <c r="F193" i="1"/>
  <c r="G195" i="1"/>
  <c r="G197" i="1"/>
  <c r="G199" i="1"/>
  <c r="F201" i="1"/>
  <c r="AC201" i="1" s="1"/>
  <c r="C203" i="1"/>
  <c r="G206" i="1"/>
  <c r="G209" i="1"/>
  <c r="F142" i="1"/>
  <c r="D235" i="1"/>
  <c r="J236" i="1"/>
  <c r="K236" i="1" s="1"/>
  <c r="E239" i="1"/>
  <c r="J228" i="1"/>
  <c r="K228" i="1" s="1"/>
  <c r="E231" i="1"/>
  <c r="J232" i="1"/>
  <c r="K232" i="1" s="1"/>
  <c r="E36" i="1"/>
  <c r="J37" i="1"/>
  <c r="K37" i="1" s="1"/>
  <c r="E40" i="1"/>
  <c r="J41" i="1"/>
  <c r="K41" i="1" s="1"/>
  <c r="E44" i="1"/>
  <c r="J45" i="1"/>
  <c r="K45" i="1" s="1"/>
  <c r="E48" i="1"/>
  <c r="J49" i="1"/>
  <c r="K49" i="1" s="1"/>
  <c r="F36" i="1"/>
  <c r="L49" i="1"/>
  <c r="M49" i="1" s="1"/>
  <c r="J52" i="1"/>
  <c r="K52" i="1" s="1"/>
  <c r="E19" i="1"/>
  <c r="J21" i="1"/>
  <c r="K21" i="1" s="1"/>
  <c r="J23" i="1"/>
  <c r="K23" i="1" s="1"/>
  <c r="J25" i="1"/>
  <c r="K25" i="1" s="1"/>
  <c r="F27" i="1"/>
  <c r="E29" i="1"/>
  <c r="E31" i="1"/>
  <c r="C33" i="1"/>
  <c r="C111" i="1"/>
  <c r="J114" i="1"/>
  <c r="K114" i="1" s="1"/>
  <c r="E116" i="1"/>
  <c r="L105" i="1"/>
  <c r="M105" i="1" s="1"/>
  <c r="F107" i="1"/>
  <c r="C109" i="1"/>
  <c r="J133" i="1"/>
  <c r="K133" i="1" s="1"/>
  <c r="E135" i="1"/>
  <c r="L138" i="1"/>
  <c r="M138" i="1" s="1"/>
  <c r="F124" i="1"/>
  <c r="C126" i="1"/>
  <c r="J129" i="1"/>
  <c r="K129" i="1" s="1"/>
  <c r="E131" i="1"/>
  <c r="L146" i="1"/>
  <c r="M146" i="1" s="1"/>
  <c r="F148" i="1"/>
  <c r="C150" i="1"/>
  <c r="J153" i="1"/>
  <c r="K153" i="1" s="1"/>
  <c r="E155" i="1"/>
  <c r="L248" i="1"/>
  <c r="M248" i="1" s="1"/>
  <c r="F250" i="1"/>
  <c r="C240" i="1"/>
  <c r="J243" i="1"/>
  <c r="K243" i="1" s="1"/>
  <c r="E245" i="1"/>
  <c r="L260" i="1"/>
  <c r="M260" i="1" s="1"/>
  <c r="F262" i="1"/>
  <c r="C252" i="1"/>
  <c r="J255" i="1"/>
  <c r="K255" i="1" s="1"/>
  <c r="E257" i="1"/>
  <c r="J467" i="1"/>
  <c r="K467" i="1" s="1"/>
  <c r="D413" i="1"/>
  <c r="L414" i="1"/>
  <c r="M414" i="1" s="1"/>
  <c r="F416" i="1"/>
  <c r="J419" i="1"/>
  <c r="K419" i="1" s="1"/>
  <c r="D421" i="1"/>
  <c r="J422" i="1"/>
  <c r="K422" i="1" s="1"/>
  <c r="D423" i="1"/>
  <c r="J380" i="1"/>
  <c r="K380" i="1" s="1"/>
  <c r="C371" i="1"/>
  <c r="L372" i="1"/>
  <c r="M372" i="1" s="1"/>
  <c r="C374" i="1"/>
  <c r="L375" i="1"/>
  <c r="M375" i="1" s="1"/>
  <c r="C377" i="1"/>
  <c r="D379" i="1"/>
  <c r="G391" i="1"/>
  <c r="D383" i="1"/>
  <c r="G384" i="1"/>
  <c r="D387" i="1"/>
  <c r="G388" i="1"/>
  <c r="D389" i="1"/>
  <c r="G390" i="1"/>
  <c r="D437" i="1"/>
  <c r="G438" i="1"/>
  <c r="D441" i="1"/>
  <c r="G443" i="1"/>
  <c r="D448" i="1"/>
  <c r="G449" i="1"/>
  <c r="D452" i="1"/>
  <c r="G454" i="1"/>
  <c r="D369" i="1"/>
  <c r="G358" i="1"/>
  <c r="D361" i="1"/>
  <c r="G362" i="1"/>
  <c r="D365" i="1"/>
  <c r="D367" i="1"/>
  <c r="G368" i="1"/>
  <c r="D393" i="1"/>
  <c r="L45" i="1"/>
  <c r="M45" i="1" s="1"/>
  <c r="F19" i="1"/>
  <c r="L21" i="1"/>
  <c r="M21" i="1" s="1"/>
  <c r="L23" i="1"/>
  <c r="M23" i="1" s="1"/>
  <c r="L25" i="1"/>
  <c r="M25" i="1" s="1"/>
  <c r="J27" i="1"/>
  <c r="K27" i="1" s="1"/>
  <c r="J29" i="1"/>
  <c r="K29" i="1" s="1"/>
  <c r="F31" i="1"/>
  <c r="E33" i="1"/>
  <c r="E111" i="1"/>
  <c r="L114" i="1"/>
  <c r="M114" i="1" s="1"/>
  <c r="F116" i="1"/>
  <c r="C104" i="1"/>
  <c r="J107" i="1"/>
  <c r="K107" i="1" s="1"/>
  <c r="E109" i="1"/>
  <c r="L133" i="1"/>
  <c r="M133" i="1" s="1"/>
  <c r="F135" i="1"/>
  <c r="C137" i="1"/>
  <c r="J124" i="1"/>
  <c r="K124" i="1" s="1"/>
  <c r="E126" i="1"/>
  <c r="L129" i="1"/>
  <c r="M129" i="1" s="1"/>
  <c r="F131" i="1"/>
  <c r="C145" i="1"/>
  <c r="J148" i="1"/>
  <c r="K148" i="1" s="1"/>
  <c r="E150" i="1"/>
  <c r="L153" i="1"/>
  <c r="M153" i="1" s="1"/>
  <c r="F155" i="1"/>
  <c r="C247" i="1"/>
  <c r="J250" i="1"/>
  <c r="K250" i="1" s="1"/>
  <c r="E240" i="1"/>
  <c r="L243" i="1"/>
  <c r="M243" i="1" s="1"/>
  <c r="F245" i="1"/>
  <c r="C259" i="1"/>
  <c r="J262" i="1"/>
  <c r="K262" i="1" s="1"/>
  <c r="E252" i="1"/>
  <c r="L255" i="1"/>
  <c r="M255" i="1" s="1"/>
  <c r="F257" i="1"/>
  <c r="C466" i="1"/>
  <c r="L467" i="1"/>
  <c r="M467" i="1" s="1"/>
  <c r="E413" i="1"/>
  <c r="J416" i="1"/>
  <c r="K416" i="1" s="1"/>
  <c r="C417" i="1"/>
  <c r="L419" i="1"/>
  <c r="M419" i="1" s="1"/>
  <c r="E421" i="1"/>
  <c r="L422" i="1"/>
  <c r="M422" i="1" s="1"/>
  <c r="E423" i="1"/>
  <c r="L380" i="1"/>
  <c r="M380" i="1" s="1"/>
  <c r="E371" i="1"/>
  <c r="E374" i="1"/>
  <c r="D377" i="1"/>
  <c r="E379" i="1"/>
  <c r="J391" i="1"/>
  <c r="K391" i="1" s="1"/>
  <c r="E383" i="1"/>
  <c r="J384" i="1"/>
  <c r="K384" i="1" s="1"/>
  <c r="E387" i="1"/>
  <c r="J388" i="1"/>
  <c r="K388" i="1" s="1"/>
  <c r="E389" i="1"/>
  <c r="J390" i="1"/>
  <c r="K390" i="1" s="1"/>
  <c r="E437" i="1"/>
  <c r="J438" i="1"/>
  <c r="K438" i="1" s="1"/>
  <c r="E441" i="1"/>
  <c r="J443" i="1"/>
  <c r="K443" i="1" s="1"/>
  <c r="E448" i="1"/>
  <c r="J449" i="1"/>
  <c r="K449" i="1" s="1"/>
  <c r="E452" i="1"/>
  <c r="J454" i="1"/>
  <c r="K454" i="1" s="1"/>
  <c r="E369" i="1"/>
  <c r="J358" i="1"/>
  <c r="K358" i="1" s="1"/>
  <c r="E361" i="1"/>
  <c r="J362" i="1"/>
  <c r="K362" i="1" s="1"/>
  <c r="E365" i="1"/>
  <c r="L41" i="1"/>
  <c r="M41" i="1" s="1"/>
  <c r="J19" i="1"/>
  <c r="K19" i="1" s="1"/>
  <c r="L27" i="1"/>
  <c r="M27" i="1" s="1"/>
  <c r="L29" i="1"/>
  <c r="M29" i="1" s="1"/>
  <c r="J31" i="1"/>
  <c r="K31" i="1" s="1"/>
  <c r="J33" i="1"/>
  <c r="K33" i="1" s="1"/>
  <c r="F111" i="1"/>
  <c r="C113" i="1"/>
  <c r="J116" i="1"/>
  <c r="K116" i="1" s="1"/>
  <c r="E104" i="1"/>
  <c r="L107" i="1"/>
  <c r="M107" i="1" s="1"/>
  <c r="F109" i="1"/>
  <c r="C132" i="1"/>
  <c r="J135" i="1"/>
  <c r="K135" i="1" s="1"/>
  <c r="E137" i="1"/>
  <c r="L124" i="1"/>
  <c r="M124" i="1" s="1"/>
  <c r="F126" i="1"/>
  <c r="C128" i="1"/>
  <c r="J131" i="1"/>
  <c r="K131" i="1" s="1"/>
  <c r="E145" i="1"/>
  <c r="L148" i="1"/>
  <c r="M148" i="1" s="1"/>
  <c r="F150" i="1"/>
  <c r="C152" i="1"/>
  <c r="J155" i="1"/>
  <c r="K155" i="1" s="1"/>
  <c r="E247" i="1"/>
  <c r="L250" i="1"/>
  <c r="M250" i="1" s="1"/>
  <c r="F240" i="1"/>
  <c r="C242" i="1"/>
  <c r="J245" i="1"/>
  <c r="K245" i="1" s="1"/>
  <c r="E259" i="1"/>
  <c r="L262" i="1"/>
  <c r="M262" i="1" s="1"/>
  <c r="F252" i="1"/>
  <c r="C254" i="1"/>
  <c r="J257" i="1"/>
  <c r="K257" i="1" s="1"/>
  <c r="E466" i="1"/>
  <c r="F413" i="1"/>
  <c r="L416" i="1"/>
  <c r="M416" i="1" s="1"/>
  <c r="E417" i="1"/>
  <c r="F421" i="1"/>
  <c r="F423" i="1"/>
  <c r="F371" i="1"/>
  <c r="F374" i="1"/>
  <c r="E377" i="1"/>
  <c r="C378" i="1"/>
  <c r="F379" i="1"/>
  <c r="L391" i="1"/>
  <c r="M391" i="1" s="1"/>
  <c r="C382" i="1"/>
  <c r="F383" i="1"/>
  <c r="L384" i="1"/>
  <c r="M384" i="1" s="1"/>
  <c r="C386" i="1"/>
  <c r="F387" i="1"/>
  <c r="L388" i="1"/>
  <c r="M388" i="1" s="1"/>
  <c r="F389" i="1"/>
  <c r="L390" i="1"/>
  <c r="M390" i="1" s="1"/>
  <c r="C436" i="1"/>
  <c r="F437" i="1"/>
  <c r="L438" i="1"/>
  <c r="M438" i="1" s="1"/>
  <c r="C440" i="1"/>
  <c r="F441" i="1"/>
  <c r="L443" i="1"/>
  <c r="M443" i="1" s="1"/>
  <c r="C447" i="1"/>
  <c r="F448" i="1"/>
  <c r="L449" i="1"/>
  <c r="M449" i="1" s="1"/>
  <c r="C451" i="1"/>
  <c r="F452" i="1"/>
  <c r="L454" i="1"/>
  <c r="M454" i="1" s="1"/>
  <c r="C455" i="1"/>
  <c r="F369" i="1"/>
  <c r="L358" i="1"/>
  <c r="M358" i="1" s="1"/>
  <c r="C360" i="1"/>
  <c r="F361" i="1"/>
  <c r="L362" i="1"/>
  <c r="M362" i="1" s="1"/>
  <c r="C364" i="1"/>
  <c r="F365" i="1"/>
  <c r="C366" i="1"/>
  <c r="F367" i="1"/>
  <c r="L368" i="1"/>
  <c r="M368" i="1" s="1"/>
  <c r="C392" i="1"/>
  <c r="F393" i="1"/>
  <c r="L394" i="1"/>
  <c r="M394" i="1" s="1"/>
  <c r="L37" i="1"/>
  <c r="M37" i="1" s="1"/>
  <c r="J17" i="1"/>
  <c r="K17" i="1" s="1"/>
  <c r="L31" i="1"/>
  <c r="M31" i="1" s="1"/>
  <c r="L33" i="1"/>
  <c r="M33" i="1" s="1"/>
  <c r="J111" i="1"/>
  <c r="K111" i="1" s="1"/>
  <c r="E113" i="1"/>
  <c r="L116" i="1"/>
  <c r="M116" i="1" s="1"/>
  <c r="F104" i="1"/>
  <c r="C106" i="1"/>
  <c r="J109" i="1"/>
  <c r="K109" i="1" s="1"/>
  <c r="E132" i="1"/>
  <c r="L135" i="1"/>
  <c r="M135" i="1" s="1"/>
  <c r="F137" i="1"/>
  <c r="C139" i="1"/>
  <c r="J126" i="1"/>
  <c r="K126" i="1" s="1"/>
  <c r="E128" i="1"/>
  <c r="L131" i="1"/>
  <c r="M131" i="1" s="1"/>
  <c r="F145" i="1"/>
  <c r="C147" i="1"/>
  <c r="J150" i="1"/>
  <c r="K150" i="1" s="1"/>
  <c r="E152" i="1"/>
  <c r="L155" i="1"/>
  <c r="M155" i="1" s="1"/>
  <c r="F247" i="1"/>
  <c r="C249" i="1"/>
  <c r="J240" i="1"/>
  <c r="K240" i="1" s="1"/>
  <c r="E242" i="1"/>
  <c r="L245" i="1"/>
  <c r="M245" i="1" s="1"/>
  <c r="F259" i="1"/>
  <c r="C261" i="1"/>
  <c r="J252" i="1"/>
  <c r="K252" i="1" s="1"/>
  <c r="E254" i="1"/>
  <c r="L257" i="1"/>
  <c r="M257" i="1" s="1"/>
  <c r="F466" i="1"/>
  <c r="J413" i="1"/>
  <c r="K413" i="1" s="1"/>
  <c r="C415" i="1"/>
  <c r="F417" i="1"/>
  <c r="G421" i="1"/>
  <c r="J423" i="1"/>
  <c r="K423" i="1" s="1"/>
  <c r="J371" i="1"/>
  <c r="K371" i="1" s="1"/>
  <c r="C373" i="1"/>
  <c r="G374" i="1"/>
  <c r="C376" i="1"/>
  <c r="F377" i="1"/>
  <c r="D378" i="1"/>
  <c r="G379" i="1"/>
  <c r="D382" i="1"/>
  <c r="G383" i="1"/>
  <c r="D386" i="1"/>
  <c r="G387" i="1"/>
  <c r="G389" i="1"/>
  <c r="D436" i="1"/>
  <c r="G437" i="1"/>
  <c r="D440" i="1"/>
  <c r="G441" i="1"/>
  <c r="D447" i="1"/>
  <c r="G448" i="1"/>
  <c r="D451" i="1"/>
  <c r="G452" i="1"/>
  <c r="D455" i="1"/>
  <c r="G369" i="1"/>
  <c r="D360" i="1"/>
  <c r="G361" i="1"/>
  <c r="D364" i="1"/>
  <c r="G365" i="1"/>
  <c r="D366" i="1"/>
  <c r="G367" i="1"/>
  <c r="D392" i="1"/>
  <c r="G393" i="1"/>
  <c r="D396" i="1"/>
  <c r="G397" i="1"/>
  <c r="D402" i="1"/>
  <c r="G433" i="1"/>
  <c r="D427" i="1"/>
  <c r="G428" i="1"/>
  <c r="D431" i="1"/>
  <c r="L17" i="1"/>
  <c r="M17" i="1" s="1"/>
  <c r="C22" i="1"/>
  <c r="E24" i="1"/>
  <c r="C26" i="1"/>
  <c r="L111" i="1"/>
  <c r="M111" i="1" s="1"/>
  <c r="F113" i="1"/>
  <c r="C115" i="1"/>
  <c r="J104" i="1"/>
  <c r="K104" i="1" s="1"/>
  <c r="E106" i="1"/>
  <c r="L109" i="1"/>
  <c r="M109" i="1" s="1"/>
  <c r="F132" i="1"/>
  <c r="C134" i="1"/>
  <c r="J137" i="1"/>
  <c r="K137" i="1" s="1"/>
  <c r="E139" i="1"/>
  <c r="L126" i="1"/>
  <c r="M126" i="1" s="1"/>
  <c r="F128" i="1"/>
  <c r="C130" i="1"/>
  <c r="J145" i="1"/>
  <c r="K145" i="1" s="1"/>
  <c r="E147" i="1"/>
  <c r="L150" i="1"/>
  <c r="M150" i="1" s="1"/>
  <c r="F152" i="1"/>
  <c r="C154" i="1"/>
  <c r="J247" i="1"/>
  <c r="K247" i="1" s="1"/>
  <c r="E249" i="1"/>
  <c r="L240" i="1"/>
  <c r="M240" i="1" s="1"/>
  <c r="F242" i="1"/>
  <c r="C244" i="1"/>
  <c r="J259" i="1"/>
  <c r="K259" i="1" s="1"/>
  <c r="E261" i="1"/>
  <c r="L252" i="1"/>
  <c r="M252" i="1" s="1"/>
  <c r="F254" i="1"/>
  <c r="C256" i="1"/>
  <c r="G466" i="1"/>
  <c r="C412" i="1"/>
  <c r="L413" i="1"/>
  <c r="M413" i="1" s="1"/>
  <c r="E415" i="1"/>
  <c r="G417" i="1"/>
  <c r="C420" i="1"/>
  <c r="J421" i="1"/>
  <c r="K421" i="1" s="1"/>
  <c r="L423" i="1"/>
  <c r="M423" i="1" s="1"/>
  <c r="C370" i="1"/>
  <c r="L371" i="1"/>
  <c r="M371" i="1" s="1"/>
  <c r="D373" i="1"/>
  <c r="J374" i="1"/>
  <c r="K374" i="1" s="1"/>
  <c r="D376" i="1"/>
  <c r="G377" i="1"/>
  <c r="E378" i="1"/>
  <c r="J379" i="1"/>
  <c r="K379" i="1" s="1"/>
  <c r="E382" i="1"/>
  <c r="J383" i="1"/>
  <c r="K383" i="1" s="1"/>
  <c r="C51" i="1"/>
  <c r="E20" i="1"/>
  <c r="E22" i="1"/>
  <c r="F24" i="1"/>
  <c r="E26" i="1"/>
  <c r="E28" i="1"/>
  <c r="C30" i="1"/>
  <c r="J113" i="1"/>
  <c r="K113" i="1" s="1"/>
  <c r="E115" i="1"/>
  <c r="L104" i="1"/>
  <c r="M104" i="1" s="1"/>
  <c r="F106" i="1"/>
  <c r="C108" i="1"/>
  <c r="J132" i="1"/>
  <c r="K132" i="1" s="1"/>
  <c r="E134" i="1"/>
  <c r="L137" i="1"/>
  <c r="M137" i="1" s="1"/>
  <c r="F139" i="1"/>
  <c r="C125" i="1"/>
  <c r="J128" i="1"/>
  <c r="K128" i="1" s="1"/>
  <c r="E130" i="1"/>
  <c r="L145" i="1"/>
  <c r="M145" i="1" s="1"/>
  <c r="F147" i="1"/>
  <c r="C149" i="1"/>
  <c r="J152" i="1"/>
  <c r="K152" i="1" s="1"/>
  <c r="E154" i="1"/>
  <c r="L247" i="1"/>
  <c r="M247" i="1" s="1"/>
  <c r="F249" i="1"/>
  <c r="C251" i="1"/>
  <c r="J242" i="1"/>
  <c r="K242" i="1" s="1"/>
  <c r="E244" i="1"/>
  <c r="L259" i="1"/>
  <c r="M259" i="1" s="1"/>
  <c r="F261" i="1"/>
  <c r="C263" i="1"/>
  <c r="J254" i="1"/>
  <c r="K254" i="1" s="1"/>
  <c r="E256" i="1"/>
  <c r="J466" i="1"/>
  <c r="K466" i="1" s="1"/>
  <c r="E412" i="1"/>
  <c r="F415" i="1"/>
  <c r="C418" i="1"/>
  <c r="J417" i="1"/>
  <c r="K417" i="1" s="1"/>
  <c r="E420" i="1"/>
  <c r="L421" i="1"/>
  <c r="M421" i="1" s="1"/>
  <c r="E370" i="1"/>
  <c r="E373" i="1"/>
  <c r="L374" i="1"/>
  <c r="M374" i="1" s="1"/>
  <c r="E376" i="1"/>
  <c r="J377" i="1"/>
  <c r="K377" i="1" s="1"/>
  <c r="F378" i="1"/>
  <c r="L379" i="1"/>
  <c r="M379" i="1" s="1"/>
  <c r="C381" i="1"/>
  <c r="F382" i="1"/>
  <c r="L383" i="1"/>
  <c r="M383" i="1" s="1"/>
  <c r="C385" i="1"/>
  <c r="F386" i="1"/>
  <c r="L387" i="1"/>
  <c r="M387" i="1" s="1"/>
  <c r="L389" i="1"/>
  <c r="M389" i="1" s="1"/>
  <c r="C434" i="1"/>
  <c r="F436" i="1"/>
  <c r="L437" i="1"/>
  <c r="M437" i="1" s="1"/>
  <c r="C439" i="1"/>
  <c r="F440" i="1"/>
  <c r="L441" i="1"/>
  <c r="M441" i="1" s="1"/>
  <c r="C445" i="1"/>
  <c r="F447" i="1"/>
  <c r="L448" i="1"/>
  <c r="M448" i="1" s="1"/>
  <c r="C450" i="1"/>
  <c r="F451" i="1"/>
  <c r="L452" i="1"/>
  <c r="M452" i="1" s="1"/>
  <c r="C444" i="1"/>
  <c r="F455" i="1"/>
  <c r="L369" i="1"/>
  <c r="M369" i="1" s="1"/>
  <c r="C359" i="1"/>
  <c r="F360" i="1"/>
  <c r="L361" i="1"/>
  <c r="M361" i="1" s="1"/>
  <c r="C363" i="1"/>
  <c r="F364" i="1"/>
  <c r="L365" i="1"/>
  <c r="M365" i="1" s="1"/>
  <c r="F366" i="1"/>
  <c r="L367" i="1"/>
  <c r="M367" i="1" s="1"/>
  <c r="C47" i="1"/>
  <c r="E51" i="1"/>
  <c r="F20" i="1"/>
  <c r="F22" i="1"/>
  <c r="J24" i="1"/>
  <c r="K24" i="1" s="1"/>
  <c r="F26" i="1"/>
  <c r="F28" i="1"/>
  <c r="E30" i="1"/>
  <c r="E32" i="1"/>
  <c r="C34" i="1"/>
  <c r="L113" i="1"/>
  <c r="M113" i="1" s="1"/>
  <c r="F115" i="1"/>
  <c r="C117" i="1"/>
  <c r="J106" i="1"/>
  <c r="K106" i="1" s="1"/>
  <c r="E108" i="1"/>
  <c r="L132" i="1"/>
  <c r="M132" i="1" s="1"/>
  <c r="F134" i="1"/>
  <c r="C136" i="1"/>
  <c r="J139" i="1"/>
  <c r="K139" i="1" s="1"/>
  <c r="E125" i="1"/>
  <c r="L128" i="1"/>
  <c r="M128" i="1" s="1"/>
  <c r="F130" i="1"/>
  <c r="C144" i="1"/>
  <c r="J147" i="1"/>
  <c r="K147" i="1" s="1"/>
  <c r="E149" i="1"/>
  <c r="L152" i="1"/>
  <c r="M152" i="1" s="1"/>
  <c r="F154" i="1"/>
  <c r="C246" i="1"/>
  <c r="J249" i="1"/>
  <c r="K249" i="1" s="1"/>
  <c r="E251" i="1"/>
  <c r="L242" i="1"/>
  <c r="M242" i="1" s="1"/>
  <c r="F244" i="1"/>
  <c r="C258" i="1"/>
  <c r="J261" i="1"/>
  <c r="K261" i="1" s="1"/>
  <c r="E263" i="1"/>
  <c r="L254" i="1"/>
  <c r="M254" i="1" s="1"/>
  <c r="F256" i="1"/>
  <c r="C465" i="1"/>
  <c r="L466" i="1"/>
  <c r="M466" i="1" s="1"/>
  <c r="F412" i="1"/>
  <c r="J415" i="1"/>
  <c r="K415" i="1" s="1"/>
  <c r="D418" i="1"/>
  <c r="L417" i="1"/>
  <c r="M417" i="1" s="1"/>
  <c r="F420" i="1"/>
  <c r="F370" i="1"/>
  <c r="F373" i="1"/>
  <c r="F376" i="1"/>
  <c r="L377" i="1"/>
  <c r="M377" i="1" s="1"/>
  <c r="G378" i="1"/>
  <c r="D381" i="1"/>
  <c r="G382" i="1"/>
  <c r="D385" i="1"/>
  <c r="G386" i="1"/>
  <c r="D434" i="1"/>
  <c r="G436" i="1"/>
  <c r="D439" i="1"/>
  <c r="G440" i="1"/>
  <c r="D445" i="1"/>
  <c r="G447" i="1"/>
  <c r="D450" i="1"/>
  <c r="G451" i="1"/>
  <c r="D444" i="1"/>
  <c r="G455" i="1"/>
  <c r="D359" i="1"/>
  <c r="G360" i="1"/>
  <c r="D363" i="1"/>
  <c r="G364" i="1"/>
  <c r="G366" i="1"/>
  <c r="D403" i="1"/>
  <c r="G392" i="1"/>
  <c r="D395" i="1"/>
  <c r="G396" i="1"/>
  <c r="D399" i="1"/>
  <c r="D401" i="1"/>
  <c r="G402" i="1"/>
  <c r="D426" i="1"/>
  <c r="G427" i="1"/>
  <c r="D430" i="1"/>
  <c r="G431" i="1"/>
  <c r="D457" i="1"/>
  <c r="G458" i="1"/>
  <c r="D461" i="1"/>
  <c r="G462" i="1"/>
  <c r="D424" i="1"/>
  <c r="C43" i="1"/>
  <c r="J51" i="1"/>
  <c r="K51" i="1" s="1"/>
  <c r="C18" i="1"/>
  <c r="J20" i="1"/>
  <c r="K20" i="1" s="1"/>
  <c r="L24" i="1"/>
  <c r="M24" i="1" s="1"/>
  <c r="J26" i="1"/>
  <c r="K26" i="1" s="1"/>
  <c r="J28" i="1"/>
  <c r="K28" i="1" s="1"/>
  <c r="F30" i="1"/>
  <c r="F32" i="1"/>
  <c r="E34" i="1"/>
  <c r="C112" i="1"/>
  <c r="J115" i="1"/>
  <c r="K115" i="1" s="1"/>
  <c r="E117" i="1"/>
  <c r="L106" i="1"/>
  <c r="M106" i="1" s="1"/>
  <c r="F108" i="1"/>
  <c r="C110" i="1"/>
  <c r="J134" i="1"/>
  <c r="K134" i="1" s="1"/>
  <c r="E136" i="1"/>
  <c r="L139" i="1"/>
  <c r="M139" i="1" s="1"/>
  <c r="F125" i="1"/>
  <c r="C127" i="1"/>
  <c r="J130" i="1"/>
  <c r="K130" i="1" s="1"/>
  <c r="E144" i="1"/>
  <c r="L147" i="1"/>
  <c r="M147" i="1" s="1"/>
  <c r="F149" i="1"/>
  <c r="C151" i="1"/>
  <c r="J154" i="1"/>
  <c r="K154" i="1" s="1"/>
  <c r="E246" i="1"/>
  <c r="L249" i="1"/>
  <c r="M249" i="1" s="1"/>
  <c r="F251" i="1"/>
  <c r="C241" i="1"/>
  <c r="J244" i="1"/>
  <c r="K244" i="1" s="1"/>
  <c r="E258" i="1"/>
  <c r="L261" i="1"/>
  <c r="M261" i="1" s="1"/>
  <c r="F263" i="1"/>
  <c r="C253" i="1"/>
  <c r="J256" i="1"/>
  <c r="K256" i="1" s="1"/>
  <c r="E465" i="1"/>
  <c r="J412" i="1"/>
  <c r="K412" i="1" s="1"/>
  <c r="C414" i="1"/>
  <c r="L415" i="1"/>
  <c r="M415" i="1" s="1"/>
  <c r="E418" i="1"/>
  <c r="J420" i="1"/>
  <c r="K420" i="1" s="1"/>
  <c r="C380" i="1"/>
  <c r="G370" i="1"/>
  <c r="C372" i="1"/>
  <c r="G373" i="1"/>
  <c r="G376" i="1"/>
  <c r="J378" i="1"/>
  <c r="K378" i="1" s="1"/>
  <c r="E381" i="1"/>
  <c r="J382" i="1"/>
  <c r="K382" i="1" s="1"/>
  <c r="E385" i="1"/>
  <c r="J386" i="1"/>
  <c r="K386" i="1" s="1"/>
  <c r="E434" i="1"/>
  <c r="J436" i="1"/>
  <c r="K436" i="1" s="1"/>
  <c r="E439" i="1"/>
  <c r="J440" i="1"/>
  <c r="K440" i="1" s="1"/>
  <c r="E445" i="1"/>
  <c r="J447" i="1"/>
  <c r="K447" i="1" s="1"/>
  <c r="C39" i="1"/>
  <c r="E18" i="1"/>
  <c r="L20" i="1"/>
  <c r="M20" i="1" s="1"/>
  <c r="L28" i="1"/>
  <c r="M28" i="1" s="1"/>
  <c r="J30" i="1"/>
  <c r="K30" i="1" s="1"/>
  <c r="J32" i="1"/>
  <c r="K32" i="1" s="1"/>
  <c r="F34" i="1"/>
  <c r="E112" i="1"/>
  <c r="L115" i="1"/>
  <c r="M115" i="1" s="1"/>
  <c r="F117" i="1"/>
  <c r="C105" i="1"/>
  <c r="J108" i="1"/>
  <c r="K108" i="1" s="1"/>
  <c r="E110" i="1"/>
  <c r="L134" i="1"/>
  <c r="M134" i="1" s="1"/>
  <c r="F136" i="1"/>
  <c r="C138" i="1"/>
  <c r="J125" i="1"/>
  <c r="K125" i="1" s="1"/>
  <c r="E127" i="1"/>
  <c r="L130" i="1"/>
  <c r="M130" i="1" s="1"/>
  <c r="F144" i="1"/>
  <c r="C146" i="1"/>
  <c r="J149" i="1"/>
  <c r="K149" i="1" s="1"/>
  <c r="E151" i="1"/>
  <c r="L154" i="1"/>
  <c r="M154" i="1" s="1"/>
  <c r="F246" i="1"/>
  <c r="C248" i="1"/>
  <c r="J251" i="1"/>
  <c r="K251" i="1" s="1"/>
  <c r="E241" i="1"/>
  <c r="L244" i="1"/>
  <c r="M244" i="1" s="1"/>
  <c r="F258" i="1"/>
  <c r="C260" i="1"/>
  <c r="J263" i="1"/>
  <c r="K263" i="1" s="1"/>
  <c r="E253" i="1"/>
  <c r="L256" i="1"/>
  <c r="M256" i="1" s="1"/>
  <c r="F465" i="1"/>
  <c r="L412" i="1"/>
  <c r="M412" i="1" s="1"/>
  <c r="E414" i="1"/>
  <c r="F418" i="1"/>
  <c r="L420" i="1"/>
  <c r="M420" i="1" s="1"/>
  <c r="C422" i="1"/>
  <c r="D380" i="1"/>
  <c r="J370" i="1"/>
  <c r="K370" i="1" s="1"/>
  <c r="D372" i="1"/>
  <c r="J373" i="1"/>
  <c r="K373" i="1" s="1"/>
  <c r="C375" i="1"/>
  <c r="J376" i="1"/>
  <c r="K376" i="1" s="1"/>
  <c r="L378" i="1"/>
  <c r="M378" i="1" s="1"/>
  <c r="C391" i="1"/>
  <c r="F381" i="1"/>
  <c r="L382" i="1"/>
  <c r="M382" i="1" s="1"/>
  <c r="C384" i="1"/>
  <c r="F385" i="1"/>
  <c r="L386" i="1"/>
  <c r="M386" i="1" s="1"/>
  <c r="C388" i="1"/>
  <c r="C390" i="1"/>
  <c r="F434" i="1"/>
  <c r="L436" i="1"/>
  <c r="M436" i="1" s="1"/>
  <c r="C438" i="1"/>
  <c r="F439" i="1"/>
  <c r="L440" i="1"/>
  <c r="M440" i="1" s="1"/>
  <c r="C443" i="1"/>
  <c r="F445" i="1"/>
  <c r="L447" i="1"/>
  <c r="M447" i="1" s="1"/>
  <c r="C449" i="1"/>
  <c r="F450" i="1"/>
  <c r="L451" i="1"/>
  <c r="M451" i="1" s="1"/>
  <c r="C454" i="1"/>
  <c r="F444" i="1"/>
  <c r="L455" i="1"/>
  <c r="M455" i="1" s="1"/>
  <c r="C358" i="1"/>
  <c r="F359" i="1"/>
  <c r="L360" i="1"/>
  <c r="M360" i="1" s="1"/>
  <c r="C362" i="1"/>
  <c r="F363" i="1"/>
  <c r="L364" i="1"/>
  <c r="M364" i="1" s="1"/>
  <c r="L366" i="1"/>
  <c r="M366" i="1" s="1"/>
  <c r="C368" i="1"/>
  <c r="F403" i="1"/>
  <c r="L392" i="1"/>
  <c r="M392" i="1" s="1"/>
  <c r="C35" i="1"/>
  <c r="F48" i="1"/>
  <c r="C23" i="1"/>
  <c r="L32" i="1"/>
  <c r="M32" i="1" s="1"/>
  <c r="J34" i="1"/>
  <c r="K34" i="1" s="1"/>
  <c r="F112" i="1"/>
  <c r="C114" i="1"/>
  <c r="J117" i="1"/>
  <c r="K117" i="1" s="1"/>
  <c r="E105" i="1"/>
  <c r="L108" i="1"/>
  <c r="M108" i="1" s="1"/>
  <c r="F110" i="1"/>
  <c r="C133" i="1"/>
  <c r="J136" i="1"/>
  <c r="K136" i="1" s="1"/>
  <c r="E138" i="1"/>
  <c r="L125" i="1"/>
  <c r="M125" i="1" s="1"/>
  <c r="F127" i="1"/>
  <c r="C129" i="1"/>
  <c r="J144" i="1"/>
  <c r="K144" i="1" s="1"/>
  <c r="E146" i="1"/>
  <c r="L149" i="1"/>
  <c r="M149" i="1" s="1"/>
  <c r="F151" i="1"/>
  <c r="C153" i="1"/>
  <c r="J246" i="1"/>
  <c r="K246" i="1" s="1"/>
  <c r="E248" i="1"/>
  <c r="L251" i="1"/>
  <c r="M251" i="1" s="1"/>
  <c r="F241" i="1"/>
  <c r="C243" i="1"/>
  <c r="J258" i="1"/>
  <c r="K258" i="1" s="1"/>
  <c r="E260" i="1"/>
  <c r="L263" i="1"/>
  <c r="M263" i="1" s="1"/>
  <c r="F253" i="1"/>
  <c r="C255" i="1"/>
  <c r="J465" i="1"/>
  <c r="K465" i="1" s="1"/>
  <c r="C467" i="1"/>
  <c r="F414" i="1"/>
  <c r="J418" i="1"/>
  <c r="K418" i="1" s="1"/>
  <c r="C419" i="1"/>
  <c r="E422" i="1"/>
  <c r="E380" i="1"/>
  <c r="L370" i="1"/>
  <c r="M370" i="1" s="1"/>
  <c r="E372" i="1"/>
  <c r="L373" i="1"/>
  <c r="M373" i="1" s="1"/>
  <c r="E375" i="1"/>
  <c r="L376" i="1"/>
  <c r="M376" i="1" s="1"/>
  <c r="D391" i="1"/>
  <c r="G381" i="1"/>
  <c r="D384" i="1"/>
  <c r="G385" i="1"/>
  <c r="D388" i="1"/>
  <c r="D390" i="1"/>
  <c r="G434" i="1"/>
  <c r="D438" i="1"/>
  <c r="G439" i="1"/>
  <c r="D443" i="1"/>
  <c r="G445" i="1"/>
  <c r="D449" i="1"/>
  <c r="G450" i="1"/>
  <c r="D454" i="1"/>
  <c r="G444" i="1"/>
  <c r="D358" i="1"/>
  <c r="G359" i="1"/>
  <c r="D362" i="1"/>
  <c r="G363" i="1"/>
  <c r="D368" i="1"/>
  <c r="G403" i="1"/>
  <c r="D394" i="1"/>
  <c r="G395" i="1"/>
  <c r="D398" i="1"/>
  <c r="G399" i="1"/>
  <c r="D400" i="1"/>
  <c r="G401" i="1"/>
  <c r="D432" i="1"/>
  <c r="G426" i="1"/>
  <c r="D429" i="1"/>
  <c r="G430" i="1"/>
  <c r="D463" i="1"/>
  <c r="G457" i="1"/>
  <c r="F44" i="1"/>
  <c r="E52" i="1"/>
  <c r="E23" i="1"/>
  <c r="C25" i="1"/>
  <c r="C27" i="1"/>
  <c r="J112" i="1"/>
  <c r="K112" i="1" s="1"/>
  <c r="E114" i="1"/>
  <c r="L117" i="1"/>
  <c r="M117" i="1" s="1"/>
  <c r="F105" i="1"/>
  <c r="C107" i="1"/>
  <c r="J110" i="1"/>
  <c r="K110" i="1" s="1"/>
  <c r="E133" i="1"/>
  <c r="L136" i="1"/>
  <c r="M136" i="1" s="1"/>
  <c r="F138" i="1"/>
  <c r="C124" i="1"/>
  <c r="J127" i="1"/>
  <c r="K127" i="1" s="1"/>
  <c r="E129" i="1"/>
  <c r="L144" i="1"/>
  <c r="M144" i="1" s="1"/>
  <c r="F146" i="1"/>
  <c r="C148" i="1"/>
  <c r="J151" i="1"/>
  <c r="K151" i="1" s="1"/>
  <c r="E153" i="1"/>
  <c r="L246" i="1"/>
  <c r="M246" i="1" s="1"/>
  <c r="F248" i="1"/>
  <c r="C250" i="1"/>
  <c r="J241" i="1"/>
  <c r="K241" i="1" s="1"/>
  <c r="E243" i="1"/>
  <c r="L258" i="1"/>
  <c r="M258" i="1" s="1"/>
  <c r="F260" i="1"/>
  <c r="C262" i="1"/>
  <c r="J253" i="1"/>
  <c r="K253" i="1" s="1"/>
  <c r="E255" i="1"/>
  <c r="L465" i="1"/>
  <c r="M465" i="1" s="1"/>
  <c r="E467" i="1"/>
  <c r="G414" i="1"/>
  <c r="C416" i="1"/>
  <c r="L418" i="1"/>
  <c r="M418" i="1" s="1"/>
  <c r="E419" i="1"/>
  <c r="F422" i="1"/>
  <c r="F380" i="1"/>
  <c r="F372" i="1"/>
  <c r="F375" i="1"/>
  <c r="E391" i="1"/>
  <c r="J381" i="1"/>
  <c r="K381" i="1" s="1"/>
  <c r="E384" i="1"/>
  <c r="J385" i="1"/>
  <c r="K385" i="1" s="1"/>
  <c r="E388" i="1"/>
  <c r="E390" i="1"/>
  <c r="J434" i="1"/>
  <c r="K434" i="1" s="1"/>
  <c r="E438" i="1"/>
  <c r="J439" i="1"/>
  <c r="K439" i="1" s="1"/>
  <c r="E443" i="1"/>
  <c r="J445" i="1"/>
  <c r="K445" i="1" s="1"/>
  <c r="E449" i="1"/>
  <c r="J450" i="1"/>
  <c r="K450" i="1" s="1"/>
  <c r="E454" i="1"/>
  <c r="J444" i="1"/>
  <c r="K444" i="1" s="1"/>
  <c r="E358" i="1"/>
  <c r="J359" i="1"/>
  <c r="K359" i="1" s="1"/>
  <c r="E362" i="1"/>
  <c r="J363" i="1"/>
  <c r="K363" i="1" s="1"/>
  <c r="E368" i="1"/>
  <c r="F40" i="1"/>
  <c r="F52" i="1"/>
  <c r="C19" i="1"/>
  <c r="C21" i="1"/>
  <c r="F23" i="1"/>
  <c r="E25" i="1"/>
  <c r="E27" i="1"/>
  <c r="C29" i="1"/>
  <c r="C31" i="1"/>
  <c r="L112" i="1"/>
  <c r="M112" i="1" s="1"/>
  <c r="F114" i="1"/>
  <c r="C116" i="1"/>
  <c r="J105" i="1"/>
  <c r="K105" i="1" s="1"/>
  <c r="E107" i="1"/>
  <c r="L110" i="1"/>
  <c r="M110" i="1" s="1"/>
  <c r="F133" i="1"/>
  <c r="C135" i="1"/>
  <c r="J138" i="1"/>
  <c r="K138" i="1" s="1"/>
  <c r="E124" i="1"/>
  <c r="L127" i="1"/>
  <c r="M127" i="1" s="1"/>
  <c r="F129" i="1"/>
  <c r="C131" i="1"/>
  <c r="J146" i="1"/>
  <c r="K146" i="1" s="1"/>
  <c r="E148" i="1"/>
  <c r="L151" i="1"/>
  <c r="M151" i="1" s="1"/>
  <c r="F153" i="1"/>
  <c r="C155" i="1"/>
  <c r="J248" i="1"/>
  <c r="K248" i="1" s="1"/>
  <c r="E250" i="1"/>
  <c r="L241" i="1"/>
  <c r="M241" i="1" s="1"/>
  <c r="F243" i="1"/>
  <c r="C245" i="1"/>
  <c r="J260" i="1"/>
  <c r="K260" i="1" s="1"/>
  <c r="E262" i="1"/>
  <c r="L253" i="1"/>
  <c r="M253" i="1" s="1"/>
  <c r="F255" i="1"/>
  <c r="C257" i="1"/>
  <c r="F467" i="1"/>
  <c r="C413" i="1"/>
  <c r="J414" i="1"/>
  <c r="K414" i="1" s="1"/>
  <c r="E416" i="1"/>
  <c r="F419" i="1"/>
  <c r="C421" i="1"/>
  <c r="G422" i="1"/>
  <c r="C423" i="1"/>
  <c r="G380" i="1"/>
  <c r="J372" i="1"/>
  <c r="K372" i="1" s="1"/>
  <c r="J375" i="1"/>
  <c r="K375" i="1" s="1"/>
  <c r="C379" i="1"/>
  <c r="F391" i="1"/>
  <c r="L381" i="1"/>
  <c r="M381" i="1" s="1"/>
  <c r="C383" i="1"/>
  <c r="F384" i="1"/>
  <c r="L385" i="1"/>
  <c r="M385" i="1" s="1"/>
  <c r="C387" i="1"/>
  <c r="F388" i="1"/>
  <c r="C389" i="1"/>
  <c r="F390" i="1"/>
  <c r="L434" i="1"/>
  <c r="M434" i="1" s="1"/>
  <c r="C437" i="1"/>
  <c r="F438" i="1"/>
  <c r="L439" i="1"/>
  <c r="M439" i="1" s="1"/>
  <c r="C441" i="1"/>
  <c r="F443" i="1"/>
  <c r="L445" i="1"/>
  <c r="M445" i="1" s="1"/>
  <c r="C448" i="1"/>
  <c r="F449" i="1"/>
  <c r="L450" i="1"/>
  <c r="M450" i="1" s="1"/>
  <c r="C452" i="1"/>
  <c r="F454" i="1"/>
  <c r="L444" i="1"/>
  <c r="M444" i="1" s="1"/>
  <c r="C369" i="1"/>
  <c r="F358" i="1"/>
  <c r="L359" i="1"/>
  <c r="M359" i="1" s="1"/>
  <c r="C361" i="1"/>
  <c r="F362" i="1"/>
  <c r="L363" i="1"/>
  <c r="M363" i="1" s="1"/>
  <c r="C365" i="1"/>
  <c r="C367" i="1"/>
  <c r="F368" i="1"/>
  <c r="L403" i="1"/>
  <c r="M403" i="1" s="1"/>
  <c r="L395" i="1"/>
  <c r="M395" i="1" s="1"/>
  <c r="E397" i="1"/>
  <c r="C400" i="1"/>
  <c r="L401" i="1"/>
  <c r="M401" i="1" s="1"/>
  <c r="E433" i="1"/>
  <c r="J427" i="1"/>
  <c r="K427" i="1" s="1"/>
  <c r="C429" i="1"/>
  <c r="L430" i="1"/>
  <c r="M430" i="1" s="1"/>
  <c r="E464" i="1"/>
  <c r="L463" i="1"/>
  <c r="M463" i="1" s="1"/>
  <c r="E458" i="1"/>
  <c r="L459" i="1"/>
  <c r="M459" i="1" s="1"/>
  <c r="C461" i="1"/>
  <c r="J462" i="1"/>
  <c r="K462" i="1" s="1"/>
  <c r="F424" i="1"/>
  <c r="E440" i="1"/>
  <c r="C394" i="1"/>
  <c r="F397" i="1"/>
  <c r="E400" i="1"/>
  <c r="F433" i="1"/>
  <c r="L427" i="1"/>
  <c r="M427" i="1" s="1"/>
  <c r="E429" i="1"/>
  <c r="F464" i="1"/>
  <c r="F458" i="1"/>
  <c r="E461" i="1"/>
  <c r="L462" i="1"/>
  <c r="M462" i="1" s="1"/>
  <c r="C453" i="1"/>
  <c r="G424" i="1"/>
  <c r="J448" i="1"/>
  <c r="K448" i="1" s="1"/>
  <c r="J452" i="1"/>
  <c r="K452" i="1" s="1"/>
  <c r="J369" i="1"/>
  <c r="K369" i="1" s="1"/>
  <c r="J361" i="1"/>
  <c r="K361" i="1" s="1"/>
  <c r="J365" i="1"/>
  <c r="K365" i="1" s="1"/>
  <c r="E367" i="1"/>
  <c r="E392" i="1"/>
  <c r="E394" i="1"/>
  <c r="J397" i="1"/>
  <c r="K397" i="1" s="1"/>
  <c r="C399" i="1"/>
  <c r="F400" i="1"/>
  <c r="J433" i="1"/>
  <c r="K433" i="1" s="1"/>
  <c r="C426" i="1"/>
  <c r="F429" i="1"/>
  <c r="G464" i="1"/>
  <c r="J458" i="1"/>
  <c r="K458" i="1" s="1"/>
  <c r="F461" i="1"/>
  <c r="D453" i="1"/>
  <c r="J424" i="1"/>
  <c r="K424" i="1" s="1"/>
  <c r="E436" i="1"/>
  <c r="J367" i="1"/>
  <c r="K367" i="1" s="1"/>
  <c r="F392" i="1"/>
  <c r="F394" i="1"/>
  <c r="C396" i="1"/>
  <c r="L397" i="1"/>
  <c r="M397" i="1" s="1"/>
  <c r="E399" i="1"/>
  <c r="G400" i="1"/>
  <c r="C402" i="1"/>
  <c r="L433" i="1"/>
  <c r="M433" i="1" s="1"/>
  <c r="E426" i="1"/>
  <c r="G429" i="1"/>
  <c r="C431" i="1"/>
  <c r="J464" i="1"/>
  <c r="K464" i="1" s="1"/>
  <c r="C457" i="1"/>
  <c r="L458" i="1"/>
  <c r="M458" i="1" s="1"/>
  <c r="C460" i="1"/>
  <c r="G461" i="1"/>
  <c r="E453" i="1"/>
  <c r="L424" i="1"/>
  <c r="M424" i="1" s="1"/>
  <c r="J441" i="1"/>
  <c r="K441" i="1" s="1"/>
  <c r="J392" i="1"/>
  <c r="K392" i="1" s="1"/>
  <c r="G394" i="1"/>
  <c r="E396" i="1"/>
  <c r="F399" i="1"/>
  <c r="J400" i="1"/>
  <c r="K400" i="1" s="1"/>
  <c r="E402" i="1"/>
  <c r="F426" i="1"/>
  <c r="C428" i="1"/>
  <c r="J429" i="1"/>
  <c r="K429" i="1" s="1"/>
  <c r="E431" i="1"/>
  <c r="L464" i="1"/>
  <c r="M464" i="1" s="1"/>
  <c r="E457" i="1"/>
  <c r="D460" i="1"/>
  <c r="J461" i="1"/>
  <c r="K461" i="1" s="1"/>
  <c r="C442" i="1"/>
  <c r="F453" i="1"/>
  <c r="J394" i="1"/>
  <c r="K394" i="1" s="1"/>
  <c r="F396" i="1"/>
  <c r="J399" i="1"/>
  <c r="K399" i="1" s="1"/>
  <c r="L400" i="1"/>
  <c r="M400" i="1" s="1"/>
  <c r="F402" i="1"/>
  <c r="J426" i="1"/>
  <c r="K426" i="1" s="1"/>
  <c r="D428" i="1"/>
  <c r="L429" i="1"/>
  <c r="M429" i="1" s="1"/>
  <c r="F431" i="1"/>
  <c r="F457" i="1"/>
  <c r="E460" i="1"/>
  <c r="L461" i="1"/>
  <c r="M461" i="1" s="1"/>
  <c r="D442" i="1"/>
  <c r="G453" i="1"/>
  <c r="J437" i="1"/>
  <c r="K437" i="1" s="1"/>
  <c r="J368" i="1"/>
  <c r="K368" i="1" s="1"/>
  <c r="J396" i="1"/>
  <c r="K396" i="1" s="1"/>
  <c r="C398" i="1"/>
  <c r="L399" i="1"/>
  <c r="M399" i="1" s="1"/>
  <c r="J402" i="1"/>
  <c r="K402" i="1" s="1"/>
  <c r="C432" i="1"/>
  <c r="L426" i="1"/>
  <c r="M426" i="1" s="1"/>
  <c r="E428" i="1"/>
  <c r="J431" i="1"/>
  <c r="K431" i="1" s="1"/>
  <c r="J457" i="1"/>
  <c r="K457" i="1" s="1"/>
  <c r="C459" i="1"/>
  <c r="F460" i="1"/>
  <c r="E442" i="1"/>
  <c r="J453" i="1"/>
  <c r="K453" i="1" s="1"/>
  <c r="E386" i="1"/>
  <c r="E450" i="1"/>
  <c r="E444" i="1"/>
  <c r="E359" i="1"/>
  <c r="E363" i="1"/>
  <c r="C393" i="1"/>
  <c r="L396" i="1"/>
  <c r="M396" i="1" s="1"/>
  <c r="E398" i="1"/>
  <c r="L402" i="1"/>
  <c r="M402" i="1" s="1"/>
  <c r="E432" i="1"/>
  <c r="F428" i="1"/>
  <c r="L431" i="1"/>
  <c r="M431" i="1" s="1"/>
  <c r="C463" i="1"/>
  <c r="L457" i="1"/>
  <c r="M457" i="1" s="1"/>
  <c r="D459" i="1"/>
  <c r="G460" i="1"/>
  <c r="F442" i="1"/>
  <c r="L453" i="1"/>
  <c r="M453" i="1" s="1"/>
  <c r="J389" i="1"/>
  <c r="K389" i="1" s="1"/>
  <c r="E393" i="1"/>
  <c r="C395" i="1"/>
  <c r="F398" i="1"/>
  <c r="C401" i="1"/>
  <c r="F432" i="1"/>
  <c r="J428" i="1"/>
  <c r="K428" i="1" s="1"/>
  <c r="C430" i="1"/>
  <c r="E463" i="1"/>
  <c r="E459" i="1"/>
  <c r="J460" i="1"/>
  <c r="K460" i="1" s="1"/>
  <c r="C462" i="1"/>
  <c r="G442" i="1"/>
  <c r="C403" i="1"/>
  <c r="J393" i="1"/>
  <c r="K393" i="1" s="1"/>
  <c r="E395" i="1"/>
  <c r="G398" i="1"/>
  <c r="E401" i="1"/>
  <c r="G432" i="1"/>
  <c r="C427" i="1"/>
  <c r="L428" i="1"/>
  <c r="M428" i="1" s="1"/>
  <c r="E430" i="1"/>
  <c r="F463" i="1"/>
  <c r="F459" i="1"/>
  <c r="L460" i="1"/>
  <c r="M460" i="1" s="1"/>
  <c r="D462" i="1"/>
  <c r="J442" i="1"/>
  <c r="K442" i="1" s="1"/>
  <c r="J387" i="1"/>
  <c r="K387" i="1" s="1"/>
  <c r="E451" i="1"/>
  <c r="E455" i="1"/>
  <c r="E360" i="1"/>
  <c r="E364" i="1"/>
  <c r="E366" i="1"/>
  <c r="E403" i="1"/>
  <c r="L393" i="1"/>
  <c r="M393" i="1" s="1"/>
  <c r="F395" i="1"/>
  <c r="C397" i="1"/>
  <c r="J398" i="1"/>
  <c r="K398" i="1" s="1"/>
  <c r="F401" i="1"/>
  <c r="C433" i="1"/>
  <c r="J432" i="1"/>
  <c r="K432" i="1" s="1"/>
  <c r="E427" i="1"/>
  <c r="F430" i="1"/>
  <c r="C464" i="1"/>
  <c r="G463" i="1"/>
  <c r="C458" i="1"/>
  <c r="G459" i="1"/>
  <c r="E462" i="1"/>
  <c r="L442" i="1"/>
  <c r="M442" i="1" s="1"/>
  <c r="C424" i="1"/>
  <c r="E447" i="1"/>
  <c r="J451" i="1"/>
  <c r="K451" i="1" s="1"/>
  <c r="J455" i="1"/>
  <c r="K455" i="1" s="1"/>
  <c r="J360" i="1"/>
  <c r="K360" i="1" s="1"/>
  <c r="J364" i="1"/>
  <c r="K364" i="1" s="1"/>
  <c r="J366" i="1"/>
  <c r="K366" i="1" s="1"/>
  <c r="J403" i="1"/>
  <c r="K403" i="1" s="1"/>
  <c r="J395" i="1"/>
  <c r="K395" i="1" s="1"/>
  <c r="D397" i="1"/>
  <c r="L398" i="1"/>
  <c r="M398" i="1" s="1"/>
  <c r="J401" i="1"/>
  <c r="K401" i="1" s="1"/>
  <c r="D433" i="1"/>
  <c r="L432" i="1"/>
  <c r="M432" i="1" s="1"/>
  <c r="F427" i="1"/>
  <c r="J430" i="1"/>
  <c r="K430" i="1" s="1"/>
  <c r="D464" i="1"/>
  <c r="J463" i="1"/>
  <c r="K463" i="1" s="1"/>
  <c r="D458" i="1"/>
  <c r="J459" i="1"/>
  <c r="K459" i="1" s="1"/>
  <c r="F462" i="1"/>
  <c r="E424" i="1"/>
  <c r="AF587" i="1"/>
  <c r="C587" i="1"/>
  <c r="D587" i="1"/>
  <c r="E587" i="1"/>
  <c r="F587" i="1"/>
  <c r="G587" i="1"/>
  <c r="J587" i="1"/>
  <c r="K587" i="1" s="1"/>
  <c r="L587" i="1"/>
  <c r="M587" i="1" s="1"/>
  <c r="AF853" i="1"/>
  <c r="E853" i="1"/>
  <c r="D853" i="1"/>
  <c r="F853" i="1"/>
  <c r="J853" i="1"/>
  <c r="K853" i="1" s="1"/>
  <c r="L853" i="1"/>
  <c r="M853" i="1" s="1"/>
  <c r="C853" i="1"/>
  <c r="G853" i="1"/>
  <c r="E848" i="1"/>
  <c r="F848" i="1"/>
  <c r="AF848" i="1"/>
  <c r="G848" i="1"/>
  <c r="L848" i="1"/>
  <c r="M848" i="1" s="1"/>
  <c r="C848" i="1"/>
  <c r="J848" i="1"/>
  <c r="K848" i="1" s="1"/>
  <c r="D848" i="1"/>
  <c r="AF516" i="1"/>
  <c r="E516" i="1"/>
  <c r="J516" i="1"/>
  <c r="K516" i="1" s="1"/>
  <c r="D819" i="1"/>
  <c r="F818" i="1"/>
  <c r="E820" i="1"/>
  <c r="G819" i="1"/>
  <c r="F516" i="1"/>
  <c r="J820" i="1"/>
  <c r="K820" i="1" s="1"/>
  <c r="AF820" i="1"/>
  <c r="C818" i="1"/>
  <c r="L516" i="1"/>
  <c r="M516" i="1" s="1"/>
  <c r="AF819" i="1"/>
  <c r="D818" i="1"/>
  <c r="G818" i="1"/>
  <c r="AF818" i="1"/>
  <c r="E819" i="1"/>
  <c r="J819" i="1"/>
  <c r="K819" i="1" s="1"/>
  <c r="C516" i="1"/>
  <c r="F820" i="1"/>
  <c r="L820" i="1"/>
  <c r="M820" i="1" s="1"/>
  <c r="C820" i="1"/>
  <c r="G516" i="1"/>
  <c r="J818" i="1"/>
  <c r="K818" i="1" s="1"/>
  <c r="D516" i="1"/>
  <c r="E818" i="1"/>
  <c r="L819" i="1"/>
  <c r="M819" i="1" s="1"/>
  <c r="C819" i="1"/>
  <c r="F819" i="1"/>
  <c r="L818" i="1"/>
  <c r="M818" i="1" s="1"/>
  <c r="D820" i="1"/>
  <c r="G820" i="1"/>
  <c r="F676" i="1"/>
  <c r="F590" i="1"/>
  <c r="D537" i="1"/>
  <c r="F678" i="1"/>
  <c r="G499" i="1"/>
  <c r="E678" i="1"/>
  <c r="C687" i="1"/>
  <c r="E676" i="1"/>
  <c r="D665" i="1"/>
  <c r="D676" i="1"/>
  <c r="C676" i="1"/>
  <c r="F736" i="1"/>
  <c r="E738" i="1"/>
  <c r="E737" i="1"/>
  <c r="F689" i="1"/>
  <c r="G736" i="1"/>
  <c r="G733" i="1"/>
  <c r="F688" i="1"/>
  <c r="F543" i="1"/>
  <c r="C736" i="1"/>
  <c r="C737" i="1"/>
  <c r="C540" i="1"/>
  <c r="D730" i="1"/>
  <c r="G731" i="1"/>
  <c r="C730" i="1"/>
  <c r="C678" i="1"/>
  <c r="G618" i="1"/>
  <c r="E734" i="1"/>
  <c r="F734" i="1"/>
  <c r="D734" i="1"/>
  <c r="F524" i="1"/>
  <c r="F675" i="1"/>
  <c r="E582" i="1"/>
  <c r="C543" i="1"/>
  <c r="F599" i="1"/>
  <c r="D727" i="1"/>
  <c r="E730" i="1"/>
  <c r="C614" i="1"/>
  <c r="G688" i="1"/>
  <c r="C727" i="1"/>
  <c r="C689" i="1"/>
  <c r="E526" i="1"/>
  <c r="G543" i="1"/>
  <c r="D525" i="1"/>
  <c r="F544" i="1"/>
  <c r="G526" i="1"/>
  <c r="F546" i="1"/>
  <c r="C524" i="1"/>
  <c r="D614" i="1"/>
  <c r="G523" i="1"/>
  <c r="D678" i="1"/>
  <c r="G720" i="1"/>
  <c r="G525" i="1"/>
  <c r="D543" i="1"/>
  <c r="C738" i="1"/>
  <c r="C545" i="1"/>
  <c r="D712" i="1"/>
  <c r="D542" i="1"/>
  <c r="E524" i="1"/>
  <c r="E616" i="1"/>
  <c r="F526" i="1"/>
  <c r="E614" i="1"/>
  <c r="D544" i="1"/>
  <c r="D723" i="1"/>
  <c r="G675" i="1"/>
  <c r="G545" i="1"/>
  <c r="F677" i="1"/>
  <c r="G521" i="1"/>
  <c r="G539" i="1"/>
  <c r="G546" i="1"/>
  <c r="D524" i="1"/>
  <c r="G541" i="1"/>
  <c r="E546" i="1"/>
  <c r="E583" i="1"/>
  <c r="C593" i="1"/>
  <c r="G677" i="1"/>
  <c r="E525" i="1"/>
  <c r="E574" i="1"/>
  <c r="F727" i="1"/>
  <c r="G676" i="1"/>
  <c r="E537" i="1"/>
  <c r="D595" i="1"/>
  <c r="E544" i="1"/>
  <c r="E539" i="1"/>
  <c r="F725" i="1"/>
  <c r="F541" i="1"/>
  <c r="G294" i="1"/>
  <c r="D319" i="1"/>
  <c r="G411" i="1"/>
  <c r="G292" i="1"/>
  <c r="F307" i="1"/>
  <c r="D355" i="1"/>
  <c r="G405" i="1"/>
  <c r="F835" i="1"/>
  <c r="E288" i="1"/>
  <c r="G351" i="1"/>
  <c r="D264" i="1"/>
  <c r="G328" i="1"/>
  <c r="F342" i="1"/>
  <c r="E268" i="1"/>
  <c r="D316" i="1"/>
  <c r="C817" i="1"/>
  <c r="E338" i="1"/>
  <c r="D266" i="1"/>
  <c r="C317" i="1"/>
  <c r="G814" i="1"/>
  <c r="F264" i="1"/>
  <c r="D329" i="1"/>
  <c r="C343" i="1"/>
  <c r="G268" i="1"/>
  <c r="F316" i="1"/>
  <c r="E817" i="1"/>
  <c r="D297" i="1"/>
  <c r="C324" i="1"/>
  <c r="F352" i="1"/>
  <c r="E278" i="1"/>
  <c r="D304" i="1"/>
  <c r="C331" i="1"/>
  <c r="G341" i="1"/>
  <c r="E296" i="1"/>
  <c r="D327" i="1"/>
  <c r="G320" i="1"/>
  <c r="E808" i="1"/>
  <c r="G297" i="1"/>
  <c r="F324" i="1"/>
  <c r="D310" i="1"/>
  <c r="E858" i="1"/>
  <c r="E315" i="1"/>
  <c r="D300" i="1"/>
  <c r="E285" i="1"/>
  <c r="D809" i="1"/>
  <c r="D288" i="1"/>
  <c r="F351" i="1"/>
  <c r="G298" i="1"/>
  <c r="F325" i="1"/>
  <c r="E335" i="1"/>
  <c r="D323" i="1"/>
  <c r="C279" i="1"/>
  <c r="G807" i="1"/>
  <c r="F290" i="1"/>
  <c r="D330" i="1"/>
  <c r="C341" i="1"/>
  <c r="F283" i="1"/>
  <c r="E264" i="1"/>
  <c r="C329" i="1"/>
  <c r="G342" i="1"/>
  <c r="F268" i="1"/>
  <c r="E316" i="1"/>
  <c r="D817" i="1"/>
  <c r="F330" i="1"/>
  <c r="E341" i="1"/>
  <c r="C314" i="1"/>
  <c r="F299" i="1"/>
  <c r="C318" i="1"/>
  <c r="G279" i="1"/>
  <c r="D349" i="1"/>
  <c r="C271" i="1"/>
  <c r="G301" i="1"/>
  <c r="C280" i="1"/>
  <c r="G822" i="1"/>
  <c r="D294" i="1"/>
  <c r="D292" i="1"/>
  <c r="C307" i="1"/>
  <c r="C300" i="1"/>
  <c r="E405" i="1"/>
  <c r="E310" i="1"/>
  <c r="F858" i="1"/>
  <c r="E282" i="1"/>
  <c r="F354" i="1"/>
  <c r="C831" i="1"/>
  <c r="F302" i="1"/>
  <c r="C321" i="1"/>
  <c r="G280" i="1"/>
  <c r="F823" i="1"/>
  <c r="F298" i="1"/>
  <c r="E325" i="1"/>
  <c r="D335" i="1"/>
  <c r="C323" i="1"/>
  <c r="F807" i="1"/>
  <c r="D295" i="1"/>
  <c r="C326" i="1"/>
  <c r="F319" i="1"/>
  <c r="D806" i="1"/>
  <c r="F332" i="1"/>
  <c r="E348" i="1"/>
  <c r="D270" i="1"/>
  <c r="C309" i="1"/>
  <c r="G290" i="1"/>
  <c r="E330" i="1"/>
  <c r="D341" i="1"/>
  <c r="G283" i="1"/>
  <c r="G348" i="1"/>
  <c r="F270" i="1"/>
  <c r="E309" i="1"/>
  <c r="C296" i="1"/>
  <c r="G326" i="1"/>
  <c r="E320" i="1"/>
  <c r="F345" i="1"/>
  <c r="E273" i="1"/>
  <c r="F265" i="1"/>
  <c r="E281" i="1"/>
  <c r="F296" i="1"/>
  <c r="E327" i="1"/>
  <c r="F287" i="1"/>
  <c r="E312" i="1"/>
  <c r="G327" i="1"/>
  <c r="G410" i="1"/>
  <c r="E302" i="1"/>
  <c r="G409" i="1"/>
  <c r="F310" i="1"/>
  <c r="E834" i="1"/>
  <c r="E303" i="1"/>
  <c r="D328" i="1"/>
  <c r="C342" i="1"/>
  <c r="G267" i="1"/>
  <c r="F315" i="1"/>
  <c r="E300" i="1"/>
  <c r="C336" i="1"/>
  <c r="F285" i="1"/>
  <c r="E809" i="1"/>
  <c r="E321" i="1"/>
  <c r="D284" i="1"/>
  <c r="C824" i="1"/>
  <c r="D353" i="1"/>
  <c r="C275" i="1"/>
  <c r="G446" i="1"/>
  <c r="F833" i="1"/>
  <c r="E305" i="1"/>
  <c r="C345" i="1"/>
  <c r="G272" i="1"/>
  <c r="F435" i="1"/>
  <c r="E831" i="1"/>
  <c r="C313" i="1"/>
  <c r="F353" i="1"/>
  <c r="E275" i="1"/>
  <c r="D404" i="1"/>
  <c r="D265" i="1"/>
  <c r="C281" i="1"/>
  <c r="C287" i="1"/>
  <c r="G311" i="1"/>
  <c r="E350" i="1"/>
  <c r="D277" i="1"/>
  <c r="D289" i="1"/>
  <c r="G329" i="1"/>
  <c r="F343" i="1"/>
  <c r="D282" i="1"/>
  <c r="E294" i="1"/>
  <c r="G815" i="1"/>
  <c r="E823" i="1"/>
  <c r="E411" i="1"/>
  <c r="E276" i="1"/>
  <c r="C290" i="1"/>
  <c r="E340" i="1"/>
  <c r="C283" i="1"/>
  <c r="G302" i="1"/>
  <c r="D321" i="1"/>
  <c r="C284" i="1"/>
  <c r="G823" i="1"/>
  <c r="C338" i="1"/>
  <c r="F286" i="1"/>
  <c r="E814" i="1"/>
  <c r="D293" i="1"/>
  <c r="C311" i="1"/>
  <c r="F355" i="1"/>
  <c r="D409" i="1"/>
  <c r="C836" i="1"/>
  <c r="E353" i="1"/>
  <c r="D275" i="1"/>
  <c r="C404" i="1"/>
  <c r="G833" i="1"/>
  <c r="F293" i="1"/>
  <c r="E311" i="1"/>
  <c r="C350" i="1"/>
  <c r="F409" i="1"/>
  <c r="G338" i="1"/>
  <c r="F266" i="1"/>
  <c r="E317" i="1"/>
  <c r="E297" i="1"/>
  <c r="D324" i="1"/>
  <c r="C334" i="1"/>
  <c r="G352" i="1"/>
  <c r="F278" i="1"/>
  <c r="E304" i="1"/>
  <c r="D331" i="1"/>
  <c r="C347" i="1"/>
  <c r="F314" i="1"/>
  <c r="G296" i="1"/>
  <c r="F327" i="1"/>
  <c r="F339" i="1"/>
  <c r="C816" i="1"/>
  <c r="E291" i="1"/>
  <c r="C332" i="1"/>
  <c r="G347" i="1"/>
  <c r="F269" i="1"/>
  <c r="E308" i="1"/>
  <c r="G337" i="1"/>
  <c r="E286" i="1"/>
  <c r="D814" i="1"/>
  <c r="C264" i="1"/>
  <c r="G303" i="1"/>
  <c r="F328" i="1"/>
  <c r="E342" i="1"/>
  <c r="D268" i="1"/>
  <c r="C316" i="1"/>
  <c r="G816" i="1"/>
  <c r="F288" i="1"/>
  <c r="C352" i="1"/>
  <c r="E293" i="1"/>
  <c r="D311" i="1"/>
  <c r="G355" i="1"/>
  <c r="E409" i="1"/>
  <c r="D836" i="1"/>
  <c r="C297" i="1"/>
  <c r="E352" i="1"/>
  <c r="D278" i="1"/>
  <c r="C408" i="1"/>
  <c r="G264" i="1"/>
  <c r="E329" i="1"/>
  <c r="D343" i="1"/>
  <c r="G316" i="1"/>
  <c r="G299" i="1"/>
  <c r="D318" i="1"/>
  <c r="E349" i="1"/>
  <c r="D271" i="1"/>
  <c r="C310" i="1"/>
  <c r="E289" i="1"/>
  <c r="D302" i="1"/>
  <c r="D346" i="1"/>
  <c r="D830" i="1"/>
  <c r="G339" i="1"/>
  <c r="D816" i="1"/>
  <c r="F306" i="1"/>
  <c r="E333" i="1"/>
  <c r="D344" i="1"/>
  <c r="C272" i="1"/>
  <c r="G310" i="1"/>
  <c r="F303" i="1"/>
  <c r="E328" i="1"/>
  <c r="D342" i="1"/>
  <c r="C268" i="1"/>
  <c r="G315" i="1"/>
  <c r="F816" i="1"/>
  <c r="E290" i="1"/>
  <c r="C330" i="1"/>
  <c r="G340" i="1"/>
  <c r="E283" i="1"/>
  <c r="C299" i="1"/>
  <c r="G325" i="1"/>
  <c r="F335" i="1"/>
  <c r="E323" i="1"/>
  <c r="D279" i="1"/>
  <c r="C410" i="1"/>
  <c r="G288" i="1"/>
  <c r="D352" i="1"/>
  <c r="C278" i="1"/>
  <c r="E299" i="1"/>
  <c r="G323" i="1"/>
  <c r="F279" i="1"/>
  <c r="E410" i="1"/>
  <c r="C304" i="1"/>
  <c r="G330" i="1"/>
  <c r="F341" i="1"/>
  <c r="D296" i="1"/>
  <c r="C327" i="1"/>
  <c r="F320" i="1"/>
  <c r="G345" i="1"/>
  <c r="F273" i="1"/>
  <c r="E406" i="1"/>
  <c r="F304" i="1"/>
  <c r="G318" i="1"/>
  <c r="E833" i="1"/>
  <c r="F346" i="1"/>
  <c r="E274" i="1"/>
  <c r="D446" i="1"/>
  <c r="D290" i="1"/>
  <c r="F340" i="1"/>
  <c r="D283" i="1"/>
  <c r="G291" i="1"/>
  <c r="E332" i="1"/>
  <c r="D348" i="1"/>
  <c r="C270" i="1"/>
  <c r="G308" i="1"/>
  <c r="E295" i="1"/>
  <c r="D326" i="1"/>
  <c r="G319" i="1"/>
  <c r="E806" i="1"/>
  <c r="D299" i="1"/>
  <c r="G335" i="1"/>
  <c r="F323" i="1"/>
  <c r="E279" i="1"/>
  <c r="D410" i="1"/>
  <c r="G295" i="1"/>
  <c r="F326" i="1"/>
  <c r="D320" i="1"/>
  <c r="G806" i="1"/>
  <c r="C349" i="1"/>
  <c r="G270" i="1"/>
  <c r="F301" i="1"/>
  <c r="F313" i="1"/>
  <c r="D354" i="1"/>
  <c r="C276" i="1"/>
  <c r="G404" i="1"/>
  <c r="C306" i="1"/>
  <c r="C303" i="1"/>
  <c r="E267" i="1"/>
  <c r="G836" i="1"/>
  <c r="F292" i="1"/>
  <c r="E307" i="1"/>
  <c r="C355" i="1"/>
  <c r="G276" i="1"/>
  <c r="F405" i="1"/>
  <c r="F291" i="1"/>
  <c r="D332" i="1"/>
  <c r="C348" i="1"/>
  <c r="G269" i="1"/>
  <c r="F308" i="1"/>
  <c r="C305" i="1"/>
  <c r="G333" i="1"/>
  <c r="F344" i="1"/>
  <c r="E272" i="1"/>
  <c r="D435" i="1"/>
  <c r="G300" i="1"/>
  <c r="E336" i="1"/>
  <c r="G809" i="1"/>
  <c r="F295" i="1"/>
  <c r="E326" i="1"/>
  <c r="C320" i="1"/>
  <c r="F806" i="1"/>
  <c r="D301" i="1"/>
  <c r="G336" i="1"/>
  <c r="D822" i="1"/>
  <c r="G305" i="1"/>
  <c r="E345" i="1"/>
  <c r="D273" i="1"/>
  <c r="E265" i="1"/>
  <c r="D281" i="1"/>
  <c r="D287" i="1"/>
  <c r="C312" i="1"/>
  <c r="F350" i="1"/>
  <c r="E277" i="1"/>
  <c r="D407" i="1"/>
  <c r="F289" i="1"/>
  <c r="C274" i="1"/>
  <c r="C288" i="1"/>
  <c r="G312" i="1"/>
  <c r="E351" i="1"/>
  <c r="G306" i="1"/>
  <c r="F333" i="1"/>
  <c r="E344" i="1"/>
  <c r="D272" i="1"/>
  <c r="C435" i="1"/>
  <c r="G830" i="1"/>
  <c r="C353" i="1"/>
  <c r="G274" i="1"/>
  <c r="F446" i="1"/>
  <c r="F321" i="1"/>
  <c r="E284" i="1"/>
  <c r="D824" i="1"/>
  <c r="C301" i="1"/>
  <c r="F336" i="1"/>
  <c r="C822" i="1"/>
  <c r="C265" i="1"/>
  <c r="G284" i="1"/>
  <c r="F824" i="1"/>
  <c r="D313" i="1"/>
  <c r="G353" i="1"/>
  <c r="F275" i="1"/>
  <c r="C339" i="1"/>
  <c r="G266" i="1"/>
  <c r="F317" i="1"/>
  <c r="F297" i="1"/>
  <c r="E324" i="1"/>
  <c r="D334" i="1"/>
  <c r="C322" i="1"/>
  <c r="G278" i="1"/>
  <c r="F408" i="1"/>
  <c r="C292" i="1"/>
  <c r="G313" i="1"/>
  <c r="C291" i="1"/>
  <c r="G304" i="1"/>
  <c r="F331" i="1"/>
  <c r="D274" i="1"/>
  <c r="E298" i="1"/>
  <c r="D833" i="1"/>
  <c r="C409" i="1"/>
  <c r="G286" i="1"/>
  <c r="G321" i="1"/>
  <c r="F338" i="1"/>
  <c r="E343" i="1"/>
  <c r="E318" i="1"/>
  <c r="D306" i="1"/>
  <c r="E346" i="1"/>
  <c r="C285" i="1"/>
  <c r="F276" i="1"/>
  <c r="D886" i="1"/>
  <c r="D347" i="1"/>
  <c r="E280" i="1"/>
  <c r="F280" i="1"/>
  <c r="E334" i="1"/>
  <c r="C814" i="1"/>
  <c r="F883" i="1"/>
  <c r="G883" i="1"/>
  <c r="C852" i="1"/>
  <c r="C295" i="1"/>
  <c r="F809" i="1"/>
  <c r="E435" i="1"/>
  <c r="E270" i="1"/>
  <c r="D345" i="1"/>
  <c r="C354" i="1"/>
  <c r="C267" i="1"/>
  <c r="G324" i="1"/>
  <c r="C319" i="1"/>
  <c r="F282" i="1"/>
  <c r="D285" i="1"/>
  <c r="G350" i="1"/>
  <c r="G831" i="1"/>
  <c r="E314" i="1"/>
  <c r="G314" i="1"/>
  <c r="C337" i="1"/>
  <c r="E821" i="1"/>
  <c r="G281" i="1"/>
  <c r="G874" i="1"/>
  <c r="E670" i="1"/>
  <c r="D573" i="1"/>
  <c r="C875" i="1"/>
  <c r="F670" i="1"/>
  <c r="E855" i="1"/>
  <c r="D325" i="1"/>
  <c r="C293" i="1"/>
  <c r="F814" i="1"/>
  <c r="F284" i="1"/>
  <c r="E266" i="1"/>
  <c r="D350" i="1"/>
  <c r="C333" i="1"/>
  <c r="F267" i="1"/>
  <c r="D276" i="1"/>
  <c r="C406" i="1"/>
  <c r="G282" i="1"/>
  <c r="G834" i="1"/>
  <c r="G406" i="1"/>
  <c r="C446" i="1"/>
  <c r="F349" i="1"/>
  <c r="D308" i="1"/>
  <c r="F859" i="1"/>
  <c r="D877" i="1"/>
  <c r="C501" i="1"/>
  <c r="F575" i="1"/>
  <c r="G859" i="1"/>
  <c r="E877" i="1"/>
  <c r="D501" i="1"/>
  <c r="C325" i="1"/>
  <c r="D519" i="1"/>
  <c r="F855" i="1"/>
  <c r="F300" i="1"/>
  <c r="D831" i="1"/>
  <c r="D309" i="1"/>
  <c r="C273" i="1"/>
  <c r="G275" i="1"/>
  <c r="G317" i="1"/>
  <c r="E407" i="1"/>
  <c r="G289" i="1"/>
  <c r="D406" i="1"/>
  <c r="C269" i="1"/>
  <c r="G837" i="1"/>
  <c r="E306" i="1"/>
  <c r="D408" i="1"/>
  <c r="E408" i="1"/>
  <c r="D322" i="1"/>
  <c r="E832" i="1"/>
  <c r="G287" i="1"/>
  <c r="F404" i="1"/>
  <c r="C862" i="1"/>
  <c r="G846" i="1"/>
  <c r="F879" i="1"/>
  <c r="E503" i="1"/>
  <c r="C578" i="1"/>
  <c r="D862" i="1"/>
  <c r="C847" i="1"/>
  <c r="G879" i="1"/>
  <c r="F503" i="1"/>
  <c r="G666" i="1"/>
  <c r="F521" i="1"/>
  <c r="C857" i="1"/>
  <c r="C335" i="1"/>
  <c r="G307" i="1"/>
  <c r="E824" i="1"/>
  <c r="D317" i="1"/>
  <c r="C277" i="1"/>
  <c r="C282" i="1"/>
  <c r="C411" i="1"/>
  <c r="D315" i="1"/>
  <c r="D411" i="1"/>
  <c r="C407" i="1"/>
  <c r="F411" i="1"/>
  <c r="F407" i="1"/>
  <c r="F277" i="1"/>
  <c r="E886" i="1"/>
  <c r="F808" i="1"/>
  <c r="E331" i="1"/>
  <c r="G808" i="1"/>
  <c r="G265" i="1"/>
  <c r="E835" i="1"/>
  <c r="F312" i="1"/>
  <c r="C807" i="1"/>
  <c r="E864" i="1"/>
  <c r="D849" i="1"/>
  <c r="G505" i="1"/>
  <c r="F518" i="1"/>
  <c r="E580" i="1"/>
  <c r="F864" i="1"/>
  <c r="E849" i="1"/>
  <c r="C506" i="1"/>
  <c r="D807" i="1"/>
  <c r="E887" i="1"/>
  <c r="F337" i="1"/>
  <c r="D305" i="1"/>
  <c r="G435" i="1"/>
  <c r="D823" i="1"/>
  <c r="E830" i="1"/>
  <c r="G824" i="1"/>
  <c r="C825" i="1"/>
  <c r="C886" i="1"/>
  <c r="C328" i="1"/>
  <c r="C808" i="1"/>
  <c r="D280" i="1"/>
  <c r="F825" i="1"/>
  <c r="G825" i="1"/>
  <c r="E271" i="1"/>
  <c r="E822" i="1"/>
  <c r="F851" i="1"/>
  <c r="G582" i="1"/>
  <c r="G851" i="1"/>
  <c r="E836" i="1"/>
  <c r="G888" i="1"/>
  <c r="F410" i="1"/>
  <c r="G322" i="1"/>
  <c r="G346" i="1"/>
  <c r="C815" i="1"/>
  <c r="C289" i="1"/>
  <c r="C294" i="1"/>
  <c r="E287" i="1"/>
  <c r="C834" i="1"/>
  <c r="D303" i="1"/>
  <c r="E816" i="1"/>
  <c r="D825" i="1"/>
  <c r="D314" i="1"/>
  <c r="C821" i="1"/>
  <c r="D821" i="1"/>
  <c r="F334" i="1"/>
  <c r="D815" i="1"/>
  <c r="E319" i="1"/>
  <c r="D336" i="1"/>
  <c r="C302" i="1"/>
  <c r="C837" i="1"/>
  <c r="F830" i="1"/>
  <c r="F817" i="1"/>
  <c r="D291" i="1"/>
  <c r="F406" i="1"/>
  <c r="E347" i="1"/>
  <c r="F347" i="1"/>
  <c r="F281" i="1"/>
  <c r="D337" i="1"/>
  <c r="F821" i="1"/>
  <c r="D298" i="1"/>
  <c r="G517" i="1"/>
  <c r="F294" i="1"/>
  <c r="F274" i="1"/>
  <c r="E355" i="1"/>
  <c r="D338" i="1"/>
  <c r="G293" i="1"/>
  <c r="D312" i="1"/>
  <c r="D834" i="1"/>
  <c r="E837" i="1"/>
  <c r="D340" i="1"/>
  <c r="G407" i="1"/>
  <c r="C351" i="1"/>
  <c r="C832" i="1"/>
  <c r="D351" i="1"/>
  <c r="D832" i="1"/>
  <c r="C308" i="1"/>
  <c r="G349" i="1"/>
  <c r="F322" i="1"/>
  <c r="E666" i="1"/>
  <c r="D521" i="1"/>
  <c r="F318" i="1"/>
  <c r="D286" i="1"/>
  <c r="G344" i="1"/>
  <c r="G332" i="1"/>
  <c r="F305" i="1"/>
  <c r="E301" i="1"/>
  <c r="E313" i="1"/>
  <c r="D837" i="1"/>
  <c r="G354" i="1"/>
  <c r="F831" i="1"/>
  <c r="D808" i="1"/>
  <c r="C835" i="1"/>
  <c r="D835" i="1"/>
  <c r="E292" i="1"/>
  <c r="E404" i="1"/>
  <c r="E322" i="1"/>
  <c r="F832" i="1"/>
  <c r="C405" i="1"/>
  <c r="C887" i="1"/>
  <c r="D405" i="1"/>
  <c r="E807" i="1"/>
  <c r="E446" i="1"/>
  <c r="C266" i="1"/>
  <c r="F311" i="1"/>
  <c r="F329" i="1"/>
  <c r="G343" i="1"/>
  <c r="C340" i="1"/>
  <c r="F834" i="1"/>
  <c r="E825" i="1"/>
  <c r="D269" i="1"/>
  <c r="E269" i="1"/>
  <c r="D307" i="1"/>
  <c r="G408" i="1"/>
  <c r="G835" i="1"/>
  <c r="G832" i="1"/>
  <c r="E888" i="1"/>
  <c r="C833" i="1"/>
  <c r="F888" i="1"/>
  <c r="C806" i="1"/>
  <c r="G285" i="1"/>
  <c r="F272" i="1"/>
  <c r="F348" i="1"/>
  <c r="D339" i="1"/>
  <c r="C298" i="1"/>
  <c r="E354" i="1"/>
  <c r="F837" i="1"/>
  <c r="C884" i="1"/>
  <c r="F862" i="1"/>
  <c r="D852" i="1"/>
  <c r="G271" i="1"/>
  <c r="C522" i="1"/>
  <c r="C823" i="1"/>
  <c r="F815" i="1"/>
  <c r="C286" i="1"/>
  <c r="G522" i="1"/>
  <c r="C851" i="1"/>
  <c r="D664" i="1"/>
  <c r="C346" i="1"/>
  <c r="D593" i="1"/>
  <c r="G597" i="1"/>
  <c r="F614" i="1"/>
  <c r="E735" i="1"/>
  <c r="C591" i="1"/>
  <c r="F595" i="1"/>
  <c r="E612" i="1"/>
  <c r="D733" i="1"/>
  <c r="G588" i="1"/>
  <c r="D610" i="1"/>
  <c r="C731" i="1"/>
  <c r="C499" i="1"/>
  <c r="D571" i="1"/>
  <c r="C865" i="1"/>
  <c r="F887" i="1"/>
  <c r="F822" i="1"/>
  <c r="G887" i="1"/>
  <c r="D663" i="1"/>
  <c r="F663" i="1"/>
  <c r="G821" i="1"/>
  <c r="E854" i="1"/>
  <c r="F886" i="1"/>
  <c r="E501" i="1"/>
  <c r="F573" i="1"/>
  <c r="C663" i="1"/>
  <c r="D882" i="1"/>
  <c r="G890" i="1"/>
  <c r="F667" i="1"/>
  <c r="F882" i="1"/>
  <c r="C668" i="1"/>
  <c r="G663" i="1"/>
  <c r="G856" i="1"/>
  <c r="D517" i="1"/>
  <c r="F885" i="1"/>
  <c r="E874" i="1"/>
  <c r="C670" i="1"/>
  <c r="F602" i="1"/>
  <c r="E619" i="1"/>
  <c r="E600" i="1"/>
  <c r="D617" i="1"/>
  <c r="G309" i="1"/>
  <c r="F515" i="1"/>
  <c r="F593" i="1"/>
  <c r="D598" i="1"/>
  <c r="C615" i="1"/>
  <c r="G600" i="1"/>
  <c r="F617" i="1"/>
  <c r="E719" i="1"/>
  <c r="G817" i="1"/>
  <c r="D887" i="1"/>
  <c r="D847" i="1"/>
  <c r="G503" i="1"/>
  <c r="C576" i="1"/>
  <c r="E890" i="1"/>
  <c r="D667" i="1"/>
  <c r="C882" i="1"/>
  <c r="F890" i="1"/>
  <c r="E667" i="1"/>
  <c r="F884" i="1"/>
  <c r="D889" i="1"/>
  <c r="C669" i="1"/>
  <c r="G571" i="1"/>
  <c r="C885" i="1"/>
  <c r="F889" i="1"/>
  <c r="E669" i="1"/>
  <c r="D572" i="1"/>
  <c r="G882" i="1"/>
  <c r="D668" i="1"/>
  <c r="E339" i="1"/>
  <c r="G665" i="1"/>
  <c r="F520" i="1"/>
  <c r="D859" i="1"/>
  <c r="G876" i="1"/>
  <c r="F500" i="1"/>
  <c r="E859" i="1"/>
  <c r="G574" i="1"/>
  <c r="C605" i="1"/>
  <c r="G621" i="1"/>
  <c r="G602" i="1"/>
  <c r="F619" i="1"/>
  <c r="F600" i="1"/>
  <c r="E617" i="1"/>
  <c r="C571" i="1"/>
  <c r="D603" i="1"/>
  <c r="C620" i="1"/>
  <c r="G881" i="1"/>
  <c r="D713" i="1"/>
  <c r="G721" i="1"/>
  <c r="C855" i="1"/>
  <c r="C890" i="1"/>
  <c r="F849" i="1"/>
  <c r="D506" i="1"/>
  <c r="E578" i="1"/>
  <c r="E884" i="1"/>
  <c r="C889" i="1"/>
  <c r="F571" i="1"/>
  <c r="G875" i="1"/>
  <c r="F499" i="1"/>
  <c r="D574" i="1"/>
  <c r="D858" i="1"/>
  <c r="D876" i="1"/>
  <c r="C500" i="1"/>
  <c r="F574" i="1"/>
  <c r="D885" i="1"/>
  <c r="C874" i="1"/>
  <c r="G889" i="1"/>
  <c r="F669" i="1"/>
  <c r="C315" i="1"/>
  <c r="F861" i="1"/>
  <c r="E846" i="1"/>
  <c r="D879" i="1"/>
  <c r="C503" i="1"/>
  <c r="F578" i="1"/>
  <c r="G860" i="1"/>
  <c r="C575" i="1"/>
  <c r="D605" i="1"/>
  <c r="C622" i="1"/>
  <c r="C603" i="1"/>
  <c r="G619" i="1"/>
  <c r="D863" i="1"/>
  <c r="E575" i="1"/>
  <c r="F605" i="1"/>
  <c r="E622" i="1"/>
  <c r="D888" i="1"/>
  <c r="F715" i="1"/>
  <c r="F271" i="1"/>
  <c r="C667" i="1"/>
  <c r="G580" i="1"/>
  <c r="D499" i="1"/>
  <c r="F875" i="1"/>
  <c r="E499" i="1"/>
  <c r="C574" i="1"/>
  <c r="F860" i="1"/>
  <c r="D878" i="1"/>
  <c r="C502" i="1"/>
  <c r="F576" i="1"/>
  <c r="C861" i="1"/>
  <c r="F878" i="1"/>
  <c r="E502" i="1"/>
  <c r="C577" i="1"/>
  <c r="G858" i="1"/>
  <c r="E876" i="1"/>
  <c r="D500" i="1"/>
  <c r="C864" i="1"/>
  <c r="F881" i="1"/>
  <c r="E505" i="1"/>
  <c r="D518" i="1"/>
  <c r="F582" i="1"/>
  <c r="D579" i="1"/>
  <c r="G861" i="1"/>
  <c r="D575" i="1"/>
  <c r="E605" i="1"/>
  <c r="D622" i="1"/>
  <c r="G579" i="1"/>
  <c r="F505" i="1"/>
  <c r="C718" i="1"/>
  <c r="G585" i="1"/>
  <c r="F726" i="1"/>
  <c r="D608" i="1"/>
  <c r="E875" i="1"/>
  <c r="F501" i="1"/>
  <c r="E860" i="1"/>
  <c r="C878" i="1"/>
  <c r="G501" i="1"/>
  <c r="E576" i="1"/>
  <c r="C863" i="1"/>
  <c r="G847" i="1"/>
  <c r="F880" i="1"/>
  <c r="E504" i="1"/>
  <c r="C579" i="1"/>
  <c r="E863" i="1"/>
  <c r="C881" i="1"/>
  <c r="G504" i="1"/>
  <c r="E579" i="1"/>
  <c r="D861" i="1"/>
  <c r="C846" i="1"/>
  <c r="G878" i="1"/>
  <c r="F502" i="1"/>
  <c r="C664" i="1"/>
  <c r="D851" i="1"/>
  <c r="F579" i="1"/>
  <c r="F666" i="1"/>
  <c r="D875" i="1"/>
  <c r="G670" i="1"/>
  <c r="D884" i="1"/>
  <c r="G877" i="1"/>
  <c r="C504" i="1"/>
  <c r="G862" i="1"/>
  <c r="F847" i="1"/>
  <c r="E880" i="1"/>
  <c r="D504" i="1"/>
  <c r="G578" i="1"/>
  <c r="E865" i="1"/>
  <c r="D850" i="1"/>
  <c r="G506" i="1"/>
  <c r="E581" i="1"/>
  <c r="G865" i="1"/>
  <c r="F850" i="1"/>
  <c r="G581" i="1"/>
  <c r="F863" i="1"/>
  <c r="D881" i="1"/>
  <c r="C505" i="1"/>
  <c r="C883" i="1"/>
  <c r="E668" i="1"/>
  <c r="F854" i="1"/>
  <c r="C877" i="1"/>
  <c r="C721" i="1"/>
  <c r="F846" i="1"/>
  <c r="D855" i="1"/>
  <c r="C860" i="1"/>
  <c r="F877" i="1"/>
  <c r="D267" i="1"/>
  <c r="D880" i="1"/>
  <c r="E506" i="1"/>
  <c r="D865" i="1"/>
  <c r="C850" i="1"/>
  <c r="F506" i="1"/>
  <c r="D581" i="1"/>
  <c r="F852" i="1"/>
  <c r="C854" i="1"/>
  <c r="G850" i="1"/>
  <c r="E885" i="1"/>
  <c r="D874" i="1"/>
  <c r="G669" i="1"/>
  <c r="F572" i="1"/>
  <c r="E517" i="1"/>
  <c r="G714" i="1"/>
  <c r="F583" i="1"/>
  <c r="E723" i="1"/>
  <c r="E878" i="1"/>
  <c r="G277" i="1"/>
  <c r="G886" i="1"/>
  <c r="F664" i="1"/>
  <c r="E862" i="1"/>
  <c r="C880" i="1"/>
  <c r="F836" i="1"/>
  <c r="E852" i="1"/>
  <c r="C856" i="1"/>
  <c r="E515" i="1"/>
  <c r="G334" i="1"/>
  <c r="E856" i="1"/>
  <c r="G515" i="1"/>
  <c r="D854" i="1"/>
  <c r="C859" i="1"/>
  <c r="F876" i="1"/>
  <c r="E500" i="1"/>
  <c r="C344" i="1"/>
  <c r="C666" i="1"/>
  <c r="G520" i="1"/>
  <c r="G500" i="1"/>
  <c r="D717" i="1"/>
  <c r="C585" i="1"/>
  <c r="G725" i="1"/>
  <c r="E607" i="1"/>
  <c r="D728" i="1"/>
  <c r="C715" i="1"/>
  <c r="G583" i="1"/>
  <c r="F723" i="1"/>
  <c r="E879" i="1"/>
  <c r="E721" i="1"/>
  <c r="E715" i="1"/>
  <c r="C724" i="1"/>
  <c r="G331" i="1"/>
  <c r="G664" i="1"/>
  <c r="G864" i="1"/>
  <c r="E847" i="1"/>
  <c r="C515" i="1"/>
  <c r="G855" i="1"/>
  <c r="D515" i="1"/>
  <c r="E857" i="1"/>
  <c r="C665" i="1"/>
  <c r="G519" i="1"/>
  <c r="G857" i="1"/>
  <c r="E665" i="1"/>
  <c r="D520" i="1"/>
  <c r="F856" i="1"/>
  <c r="C517" i="1"/>
  <c r="E861" i="1"/>
  <c r="D846" i="1"/>
  <c r="C879" i="1"/>
  <c r="G502" i="1"/>
  <c r="F309" i="1"/>
  <c r="D666" i="1"/>
  <c r="E588" i="1"/>
  <c r="G609" i="1"/>
  <c r="F730" i="1"/>
  <c r="D502" i="1"/>
  <c r="E717" i="1"/>
  <c r="D585" i="1"/>
  <c r="C726" i="1"/>
  <c r="F607" i="1"/>
  <c r="E728" i="1"/>
  <c r="D715" i="1"/>
  <c r="C809" i="1"/>
  <c r="D890" i="1"/>
  <c r="D860" i="1"/>
  <c r="G849" i="1"/>
  <c r="D333" i="1"/>
  <c r="F665" i="1"/>
  <c r="C598" i="1"/>
  <c r="D615" i="1"/>
  <c r="G575" i="1"/>
  <c r="C594" i="1"/>
  <c r="C729" i="1"/>
  <c r="E663" i="1"/>
  <c r="E589" i="1"/>
  <c r="G610" i="1"/>
  <c r="F731" i="1"/>
  <c r="E518" i="1"/>
  <c r="C592" i="1"/>
  <c r="F596" i="1"/>
  <c r="E613" i="1"/>
  <c r="G852" i="1"/>
  <c r="C573" i="1"/>
  <c r="D604" i="1"/>
  <c r="C621" i="1"/>
  <c r="E889" i="1"/>
  <c r="F716" i="1"/>
  <c r="E584" i="1"/>
  <c r="D725" i="1"/>
  <c r="D602" i="1"/>
  <c r="D607" i="1"/>
  <c r="E535" i="1"/>
  <c r="D857" i="1"/>
  <c r="E520" i="1"/>
  <c r="G595" i="1"/>
  <c r="G880" i="1"/>
  <c r="F585" i="1"/>
  <c r="C580" i="1"/>
  <c r="F610" i="1"/>
  <c r="E731" i="1"/>
  <c r="G591" i="1"/>
  <c r="E596" i="1"/>
  <c r="D613" i="1"/>
  <c r="C520" i="1"/>
  <c r="F711" i="1"/>
  <c r="E594" i="1"/>
  <c r="C599" i="1"/>
  <c r="G615" i="1"/>
  <c r="C720" i="1"/>
  <c r="E577" i="1"/>
  <c r="F606" i="1"/>
  <c r="G586" i="1"/>
  <c r="G573" i="1"/>
  <c r="F604" i="1"/>
  <c r="G616" i="1"/>
  <c r="G537" i="1"/>
  <c r="G542" i="1"/>
  <c r="D535" i="1"/>
  <c r="C728" i="1"/>
  <c r="E545" i="1"/>
  <c r="F609" i="1"/>
  <c r="C536" i="1"/>
  <c r="G611" i="1"/>
  <c r="E536" i="1"/>
  <c r="C612" i="1"/>
  <c r="F536" i="1"/>
  <c r="D539" i="1"/>
  <c r="C734" i="1"/>
  <c r="G678" i="1"/>
  <c r="G544" i="1"/>
  <c r="D731" i="1"/>
  <c r="D883" i="1"/>
  <c r="G712" i="1"/>
  <c r="C610" i="1"/>
  <c r="E585" i="1"/>
  <c r="F504" i="1"/>
  <c r="C589" i="1"/>
  <c r="C830" i="1"/>
  <c r="C613" i="1"/>
  <c r="E519" i="1"/>
  <c r="E711" i="1"/>
  <c r="D594" i="1"/>
  <c r="G598" i="1"/>
  <c r="F615" i="1"/>
  <c r="E601" i="1"/>
  <c r="D618" i="1"/>
  <c r="G713" i="1"/>
  <c r="E722" i="1"/>
  <c r="E883" i="1"/>
  <c r="F581" i="1"/>
  <c r="D669" i="1"/>
  <c r="D590" i="1"/>
  <c r="G577" i="1"/>
  <c r="D540" i="1"/>
  <c r="E602" i="1"/>
  <c r="D677" i="1"/>
  <c r="D687" i="1"/>
  <c r="E732" i="1"/>
  <c r="E689" i="1"/>
  <c r="D619" i="1"/>
  <c r="E538" i="1"/>
  <c r="E621" i="1"/>
  <c r="G538" i="1"/>
  <c r="F621" i="1"/>
  <c r="C539" i="1"/>
  <c r="G863" i="1"/>
  <c r="G590" i="1"/>
  <c r="G614" i="1"/>
  <c r="D591" i="1"/>
  <c r="E591" i="1"/>
  <c r="E615" i="1"/>
  <c r="D601" i="1"/>
  <c r="C618" i="1"/>
  <c r="E572" i="1"/>
  <c r="G603" i="1"/>
  <c r="F620" i="1"/>
  <c r="D716" i="1"/>
  <c r="C584" i="1"/>
  <c r="G724" i="1"/>
  <c r="G854" i="1"/>
  <c r="F592" i="1"/>
  <c r="D597" i="1"/>
  <c r="G885" i="1"/>
  <c r="D582" i="1"/>
  <c r="G524" i="1"/>
  <c r="F542" i="1"/>
  <c r="D609" i="1"/>
  <c r="F535" i="1"/>
  <c r="C858" i="1"/>
  <c r="D735" i="1"/>
  <c r="E727" i="1"/>
  <c r="C523" i="1"/>
  <c r="G540" i="1"/>
  <c r="D688" i="1"/>
  <c r="E675" i="1"/>
  <c r="F597" i="1"/>
  <c r="E523" i="1"/>
  <c r="D541" i="1"/>
  <c r="F523" i="1"/>
  <c r="E541" i="1"/>
  <c r="D526" i="1"/>
  <c r="C544" i="1"/>
  <c r="C717" i="1"/>
  <c r="F539" i="1"/>
  <c r="D737" i="1"/>
  <c r="F519" i="1"/>
  <c r="F517" i="1"/>
  <c r="G593" i="1"/>
  <c r="C596" i="1"/>
  <c r="D711" i="1"/>
  <c r="G617" i="1"/>
  <c r="C572" i="1"/>
  <c r="F603" i="1"/>
  <c r="E620" i="1"/>
  <c r="G576" i="1"/>
  <c r="D606" i="1"/>
  <c r="F718" i="1"/>
  <c r="E586" i="1"/>
  <c r="G608" i="1"/>
  <c r="D720" i="1"/>
  <c r="G273" i="1"/>
  <c r="E881" i="1"/>
  <c r="C888" i="1"/>
  <c r="F588" i="1"/>
  <c r="G730" i="1"/>
  <c r="C719" i="1"/>
  <c r="G607" i="1"/>
  <c r="D719" i="1"/>
  <c r="E598" i="1"/>
  <c r="D864" i="1"/>
  <c r="D596" i="1"/>
  <c r="D620" i="1"/>
  <c r="F865" i="1"/>
  <c r="D576" i="1"/>
  <c r="C606" i="1"/>
  <c r="G622" i="1"/>
  <c r="F580" i="1"/>
  <c r="G667" i="1"/>
  <c r="G589" i="1"/>
  <c r="D611" i="1"/>
  <c r="C714" i="1"/>
  <c r="F722" i="1"/>
  <c r="C602" i="1"/>
  <c r="F874" i="1"/>
  <c r="F720" i="1"/>
  <c r="C732" i="1"/>
  <c r="E540" i="1"/>
  <c r="G728" i="1"/>
  <c r="F545" i="1"/>
  <c r="F611" i="1"/>
  <c r="D536" i="1"/>
  <c r="F729" i="1"/>
  <c r="C546" i="1"/>
  <c r="G729" i="1"/>
  <c r="D546" i="1"/>
  <c r="F522" i="1"/>
  <c r="D505" i="1"/>
  <c r="E593" i="1"/>
  <c r="F735" i="1"/>
  <c r="G723" i="1"/>
  <c r="F612" i="1"/>
  <c r="C713" i="1"/>
  <c r="F721" i="1"/>
  <c r="D724" i="1"/>
  <c r="F598" i="1"/>
  <c r="F622" i="1"/>
  <c r="D580" i="1"/>
  <c r="E851" i="1"/>
  <c r="G518" i="1"/>
  <c r="D592" i="1"/>
  <c r="G596" i="1"/>
  <c r="F613" i="1"/>
  <c r="E716" i="1"/>
  <c r="D584" i="1"/>
  <c r="C725" i="1"/>
  <c r="E573" i="1"/>
  <c r="E604" i="1"/>
  <c r="E714" i="1"/>
  <c r="D583" i="1"/>
  <c r="C723" i="1"/>
  <c r="G734" i="1"/>
  <c r="C525" i="1"/>
  <c r="D545" i="1"/>
  <c r="F732" i="1"/>
  <c r="D689" i="1"/>
  <c r="D621" i="1"/>
  <c r="F538" i="1"/>
  <c r="E733" i="1"/>
  <c r="E542" i="1"/>
  <c r="F733" i="1"/>
  <c r="E337" i="1"/>
  <c r="C518" i="1"/>
  <c r="E595" i="1"/>
  <c r="D721" i="1"/>
  <c r="D726" i="1"/>
  <c r="G717" i="1"/>
  <c r="E726" i="1"/>
  <c r="C849" i="1"/>
  <c r="C601" i="1"/>
  <c r="E850" i="1"/>
  <c r="G719" i="1"/>
  <c r="C521" i="1"/>
  <c r="G711" i="1"/>
  <c r="F594" i="1"/>
  <c r="D599" i="1"/>
  <c r="C616" i="1"/>
  <c r="G718" i="1"/>
  <c r="F586" i="1"/>
  <c r="C609" i="1"/>
  <c r="F577" i="1"/>
  <c r="G606" i="1"/>
  <c r="G716" i="1"/>
  <c r="F584" i="1"/>
  <c r="E725" i="1"/>
  <c r="F737" i="1"/>
  <c r="G727" i="1"/>
  <c r="C675" i="1"/>
  <c r="G687" i="1"/>
  <c r="G735" i="1"/>
  <c r="C607" i="1"/>
  <c r="D523" i="1"/>
  <c r="C541" i="1"/>
  <c r="F857" i="1"/>
  <c r="D736" i="1"/>
  <c r="C876" i="1"/>
  <c r="E736" i="1"/>
  <c r="F714" i="1"/>
  <c r="F668" i="1"/>
  <c r="D600" i="1"/>
  <c r="D503" i="1"/>
  <c r="E603" i="1"/>
  <c r="F719" i="1"/>
  <c r="F713" i="1"/>
  <c r="D722" i="1"/>
  <c r="F601" i="1"/>
  <c r="E618" i="1"/>
  <c r="G668" i="1"/>
  <c r="C590" i="1"/>
  <c r="E611" i="1"/>
  <c r="G884" i="1"/>
  <c r="C582" i="1"/>
  <c r="C588" i="1"/>
  <c r="F712" i="1"/>
  <c r="F537" i="1"/>
  <c r="D732" i="1"/>
  <c r="G604" i="1"/>
  <c r="E677" i="1"/>
  <c r="D578" i="1"/>
  <c r="D738" i="1"/>
  <c r="F525" i="1"/>
  <c r="E543" i="1"/>
  <c r="F738" i="1"/>
  <c r="G738" i="1"/>
  <c r="D612" i="1"/>
  <c r="C608" i="1"/>
  <c r="C519" i="1"/>
  <c r="G605" i="1"/>
  <c r="E713" i="1"/>
  <c r="C722" i="1"/>
  <c r="C716" i="1"/>
  <c r="F724" i="1"/>
  <c r="G572" i="1"/>
  <c r="C604" i="1"/>
  <c r="G620" i="1"/>
  <c r="E592" i="1"/>
  <c r="C597" i="1"/>
  <c r="G613" i="1"/>
  <c r="D856" i="1"/>
  <c r="D670" i="1"/>
  <c r="E590" i="1"/>
  <c r="C595" i="1"/>
  <c r="C735" i="1"/>
  <c r="F687" i="1"/>
  <c r="E609" i="1"/>
  <c r="G535" i="1"/>
  <c r="E729" i="1"/>
  <c r="C617" i="1"/>
  <c r="F728" i="1"/>
  <c r="C711" i="1"/>
  <c r="E610" i="1"/>
  <c r="D589" i="1"/>
  <c r="G715" i="1"/>
  <c r="E724" i="1"/>
  <c r="E718" i="1"/>
  <c r="D586" i="1"/>
  <c r="F608" i="1"/>
  <c r="D577" i="1"/>
  <c r="E606" i="1"/>
  <c r="E521" i="1"/>
  <c r="C712" i="1"/>
  <c r="G594" i="1"/>
  <c r="E599" i="1"/>
  <c r="D616" i="1"/>
  <c r="E720" i="1"/>
  <c r="G592" i="1"/>
  <c r="E597" i="1"/>
  <c r="E687" i="1"/>
  <c r="G737" i="1"/>
  <c r="C619" i="1"/>
  <c r="D538" i="1"/>
  <c r="G732" i="1"/>
  <c r="D522" i="1"/>
  <c r="C733" i="1"/>
  <c r="F717" i="1"/>
  <c r="E815" i="1"/>
  <c r="G612" i="1"/>
  <c r="E571" i="1"/>
  <c r="F591" i="1"/>
  <c r="D718" i="1"/>
  <c r="C586" i="1"/>
  <c r="G726" i="1"/>
  <c r="E608" i="1"/>
  <c r="D729" i="1"/>
  <c r="E664" i="1"/>
  <c r="F589" i="1"/>
  <c r="C611" i="1"/>
  <c r="E882" i="1"/>
  <c r="C581" i="1"/>
  <c r="G601" i="1"/>
  <c r="F618" i="1"/>
  <c r="D714" i="1"/>
  <c r="C583" i="1"/>
  <c r="G722" i="1"/>
  <c r="E522" i="1"/>
  <c r="E712" i="1"/>
  <c r="G599" i="1"/>
  <c r="C600" i="1"/>
  <c r="C677" i="1"/>
  <c r="G689" i="1"/>
  <c r="F616" i="1"/>
  <c r="F540" i="1"/>
  <c r="D675" i="1"/>
  <c r="C688" i="1"/>
  <c r="C535" i="1"/>
  <c r="C542" i="1"/>
  <c r="D588" i="1"/>
  <c r="C537" i="1"/>
  <c r="G584" i="1"/>
  <c r="G536" i="1"/>
  <c r="C526" i="1"/>
  <c r="E688" i="1"/>
  <c r="C538" i="1"/>
  <c r="J608" i="1"/>
  <c r="K608" i="1" s="1"/>
  <c r="J620" i="1"/>
  <c r="K620" i="1" s="1"/>
  <c r="J719" i="1"/>
  <c r="K719" i="1" s="1"/>
  <c r="J726" i="1"/>
  <c r="K726" i="1" s="1"/>
  <c r="J305" i="1"/>
  <c r="K305" i="1" s="1"/>
  <c r="J621" i="1"/>
  <c r="K621" i="1" s="1"/>
  <c r="J619" i="1"/>
  <c r="K619" i="1" s="1"/>
  <c r="J734" i="1"/>
  <c r="K734" i="1" s="1"/>
  <c r="J544" i="1"/>
  <c r="K544" i="1" s="1"/>
  <c r="J612" i="1"/>
  <c r="K612" i="1" s="1"/>
  <c r="J616" i="1"/>
  <c r="K616" i="1" s="1"/>
  <c r="J733" i="1"/>
  <c r="K733" i="1" s="1"/>
  <c r="J613" i="1"/>
  <c r="K613" i="1" s="1"/>
  <c r="J732" i="1"/>
  <c r="K732" i="1" s="1"/>
  <c r="J598" i="1"/>
  <c r="K598" i="1" s="1"/>
  <c r="J720" i="1"/>
  <c r="K720" i="1" s="1"/>
  <c r="J600" i="1"/>
  <c r="K600" i="1" s="1"/>
  <c r="J276" i="1"/>
  <c r="K276" i="1" s="1"/>
  <c r="J721" i="1"/>
  <c r="K721" i="1" s="1"/>
  <c r="J737" i="1"/>
  <c r="K737" i="1" s="1"/>
  <c r="J595" i="1"/>
  <c r="K595" i="1" s="1"/>
  <c r="J725" i="1"/>
  <c r="K725" i="1" s="1"/>
  <c r="J603" i="1"/>
  <c r="K603" i="1" s="1"/>
  <c r="J821" i="1"/>
  <c r="K821" i="1" s="1"/>
  <c r="J862" i="1"/>
  <c r="K862" i="1" s="1"/>
  <c r="J352" i="1"/>
  <c r="K352" i="1" s="1"/>
  <c r="J714" i="1"/>
  <c r="K714" i="1" s="1"/>
  <c r="J581" i="1"/>
  <c r="K581" i="1" s="1"/>
  <c r="J571" i="1"/>
  <c r="K571" i="1" s="1"/>
  <c r="J806" i="1"/>
  <c r="K806" i="1" s="1"/>
  <c r="J346" i="1"/>
  <c r="K346" i="1" s="1"/>
  <c r="J264" i="1"/>
  <c r="K264" i="1" s="1"/>
  <c r="J610" i="1"/>
  <c r="K610" i="1" s="1"/>
  <c r="J296" i="1"/>
  <c r="K296" i="1" s="1"/>
  <c r="J879" i="1"/>
  <c r="K879" i="1" s="1"/>
  <c r="J729" i="1"/>
  <c r="K729" i="1" s="1"/>
  <c r="J291" i="1"/>
  <c r="K291" i="1" s="1"/>
  <c r="J730" i="1"/>
  <c r="K730" i="1" s="1"/>
  <c r="J268" i="1"/>
  <c r="K268" i="1" s="1"/>
  <c r="J876" i="1"/>
  <c r="K876" i="1" s="1"/>
  <c r="J882" i="1"/>
  <c r="K882" i="1" s="1"/>
  <c r="J606" i="1"/>
  <c r="K606" i="1" s="1"/>
  <c r="J406" i="1"/>
  <c r="K406" i="1" s="1"/>
  <c r="J880" i="1"/>
  <c r="K880" i="1" s="1"/>
  <c r="J285" i="1"/>
  <c r="K285" i="1" s="1"/>
  <c r="J579" i="1"/>
  <c r="K579" i="1" s="1"/>
  <c r="J855" i="1"/>
  <c r="K855" i="1" s="1"/>
  <c r="J311" i="1"/>
  <c r="K311" i="1" s="1"/>
  <c r="J573" i="1"/>
  <c r="K573" i="1" s="1"/>
  <c r="J602" i="1"/>
  <c r="K602" i="1" s="1"/>
  <c r="J505" i="1"/>
  <c r="K505" i="1" s="1"/>
  <c r="J849" i="1"/>
  <c r="K849" i="1" s="1"/>
  <c r="J607" i="1"/>
  <c r="K607" i="1" s="1"/>
  <c r="J354" i="1"/>
  <c r="K354" i="1" s="1"/>
  <c r="J589" i="1"/>
  <c r="K589" i="1" s="1"/>
  <c r="J500" i="1"/>
  <c r="K500" i="1" s="1"/>
  <c r="J348" i="1"/>
  <c r="K348" i="1" s="1"/>
  <c r="J854" i="1"/>
  <c r="K854" i="1" s="1"/>
  <c r="J270" i="1"/>
  <c r="K270" i="1" s="1"/>
  <c r="J536" i="1"/>
  <c r="K536" i="1" s="1"/>
  <c r="J622" i="1"/>
  <c r="K622" i="1" s="1"/>
  <c r="J687" i="1"/>
  <c r="K687" i="1" s="1"/>
  <c r="J287" i="1"/>
  <c r="K287" i="1" s="1"/>
  <c r="J830" i="1"/>
  <c r="K830" i="1" s="1"/>
  <c r="J856" i="1"/>
  <c r="K856" i="1" s="1"/>
  <c r="J877" i="1"/>
  <c r="K877" i="1" s="1"/>
  <c r="J576" i="1"/>
  <c r="K576" i="1" s="1"/>
  <c r="J522" i="1"/>
  <c r="K522" i="1" s="1"/>
  <c r="J677" i="1"/>
  <c r="K677" i="1" s="1"/>
  <c r="J835" i="1"/>
  <c r="K835" i="1" s="1"/>
  <c r="J322" i="1"/>
  <c r="K322" i="1" s="1"/>
  <c r="J881" i="1"/>
  <c r="K881" i="1" s="1"/>
  <c r="J545" i="1"/>
  <c r="K545" i="1" s="1"/>
  <c r="J318" i="1"/>
  <c r="K318" i="1" s="1"/>
  <c r="J865" i="1"/>
  <c r="K865" i="1" s="1"/>
  <c r="J314" i="1"/>
  <c r="K314" i="1" s="1"/>
  <c r="J272" i="1"/>
  <c r="K272" i="1" s="1"/>
  <c r="J411" i="1"/>
  <c r="K411" i="1" s="1"/>
  <c r="J329" i="1"/>
  <c r="K329" i="1" s="1"/>
  <c r="J888" i="1"/>
  <c r="K888" i="1" s="1"/>
  <c r="J349" i="1"/>
  <c r="K349" i="1" s="1"/>
  <c r="J506" i="1"/>
  <c r="K506" i="1" s="1"/>
  <c r="J326" i="1"/>
  <c r="K326" i="1" s="1"/>
  <c r="J667" i="1"/>
  <c r="K667" i="1" s="1"/>
  <c r="J517" i="1"/>
  <c r="K517" i="1" s="1"/>
  <c r="J584" i="1"/>
  <c r="K584" i="1" s="1"/>
  <c r="J316" i="1"/>
  <c r="K316" i="1" s="1"/>
  <c r="J538" i="1"/>
  <c r="K538" i="1" s="1"/>
  <c r="J331" i="1"/>
  <c r="K331" i="1" s="1"/>
  <c r="J337" i="1"/>
  <c r="K337" i="1" s="1"/>
  <c r="J539" i="1"/>
  <c r="K539" i="1" s="1"/>
  <c r="J851" i="1"/>
  <c r="K851" i="1" s="1"/>
  <c r="J330" i="1"/>
  <c r="K330" i="1" s="1"/>
  <c r="J822" i="1"/>
  <c r="K822" i="1" s="1"/>
  <c r="J887" i="1"/>
  <c r="K887" i="1" s="1"/>
  <c r="J342" i="1"/>
  <c r="K342" i="1" s="1"/>
  <c r="J340" i="1"/>
  <c r="K340" i="1" s="1"/>
  <c r="J847" i="1"/>
  <c r="K847" i="1" s="1"/>
  <c r="J524" i="1"/>
  <c r="K524" i="1" s="1"/>
  <c r="J404" i="1"/>
  <c r="K404" i="1" s="1"/>
  <c r="J502" i="1"/>
  <c r="K502" i="1" s="1"/>
  <c r="J334" i="1"/>
  <c r="K334" i="1" s="1"/>
  <c r="J837" i="1"/>
  <c r="K837" i="1" s="1"/>
  <c r="J336" i="1"/>
  <c r="K336" i="1" s="1"/>
  <c r="J861" i="1"/>
  <c r="K861" i="1" s="1"/>
  <c r="J275" i="1"/>
  <c r="K275" i="1" s="1"/>
  <c r="J665" i="1"/>
  <c r="K665" i="1" s="1"/>
  <c r="J593" i="1"/>
  <c r="K593" i="1" s="1"/>
  <c r="J265" i="1"/>
  <c r="K265" i="1" s="1"/>
  <c r="J284" i="1"/>
  <c r="K284" i="1" s="1"/>
  <c r="J580" i="1"/>
  <c r="K580" i="1" s="1"/>
  <c r="J274" i="1"/>
  <c r="K274" i="1" s="1"/>
  <c r="J711" i="1"/>
  <c r="K711" i="1" s="1"/>
  <c r="J717" i="1"/>
  <c r="K717" i="1" s="1"/>
  <c r="J302" i="1"/>
  <c r="K302" i="1" s="1"/>
  <c r="J817" i="1"/>
  <c r="K817" i="1" s="1"/>
  <c r="J807" i="1"/>
  <c r="K807" i="1" s="1"/>
  <c r="J335" i="1"/>
  <c r="K335" i="1" s="1"/>
  <c r="J294" i="1"/>
  <c r="K294" i="1" s="1"/>
  <c r="J540" i="1"/>
  <c r="K540" i="1" s="1"/>
  <c r="J852" i="1"/>
  <c r="K852" i="1" s="1"/>
  <c r="J309" i="1"/>
  <c r="K309" i="1" s="1"/>
  <c r="J727" i="1"/>
  <c r="K727" i="1" s="1"/>
  <c r="J875" i="1"/>
  <c r="K875" i="1" s="1"/>
  <c r="J594" i="1"/>
  <c r="K594" i="1" s="1"/>
  <c r="J666" i="1"/>
  <c r="K666" i="1" s="1"/>
  <c r="J289" i="1"/>
  <c r="K289" i="1" s="1"/>
  <c r="J542" i="1"/>
  <c r="K542" i="1" s="1"/>
  <c r="J303" i="1"/>
  <c r="K303" i="1" s="1"/>
  <c r="J712" i="1"/>
  <c r="K712" i="1" s="1"/>
  <c r="J351" i="1"/>
  <c r="K351" i="1" s="1"/>
  <c r="J738" i="1"/>
  <c r="K738" i="1" s="1"/>
  <c r="J669" i="1"/>
  <c r="K669" i="1" s="1"/>
  <c r="J615" i="1"/>
  <c r="K615" i="1" s="1"/>
  <c r="J293" i="1"/>
  <c r="K293" i="1" s="1"/>
  <c r="J300" i="1"/>
  <c r="K300" i="1" s="1"/>
  <c r="J735" i="1"/>
  <c r="K735" i="1" s="1"/>
  <c r="J320" i="1"/>
  <c r="K320" i="1" s="1"/>
  <c r="J328" i="1"/>
  <c r="K328" i="1" s="1"/>
  <c r="J676" i="1"/>
  <c r="K676" i="1" s="1"/>
  <c r="J874" i="1"/>
  <c r="K874" i="1" s="1"/>
  <c r="J808" i="1"/>
  <c r="K808" i="1" s="1"/>
  <c r="J299" i="1"/>
  <c r="K299" i="1" s="1"/>
  <c r="J325" i="1"/>
  <c r="K325" i="1" s="1"/>
  <c r="J825" i="1"/>
  <c r="K825" i="1" s="1"/>
  <c r="J280" i="1"/>
  <c r="K280" i="1" s="1"/>
  <c r="J889" i="1"/>
  <c r="K889" i="1" s="1"/>
  <c r="J724" i="1"/>
  <c r="K724" i="1" s="1"/>
  <c r="J525" i="1"/>
  <c r="K525" i="1" s="1"/>
  <c r="J410" i="1"/>
  <c r="K410" i="1" s="1"/>
  <c r="J583" i="1"/>
  <c r="K583" i="1" s="1"/>
  <c r="J578" i="1"/>
  <c r="K578" i="1" s="1"/>
  <c r="J884" i="1"/>
  <c r="K884" i="1" s="1"/>
  <c r="J885" i="1"/>
  <c r="K885" i="1" s="1"/>
  <c r="J344" i="1"/>
  <c r="K344" i="1" s="1"/>
  <c r="J718" i="1"/>
  <c r="K718" i="1" s="1"/>
  <c r="J614" i="1"/>
  <c r="K614" i="1" s="1"/>
  <c r="J809" i="1"/>
  <c r="K809" i="1" s="1"/>
  <c r="J731" i="1"/>
  <c r="K731" i="1" s="1"/>
  <c r="J350" i="1"/>
  <c r="K350" i="1" s="1"/>
  <c r="J537" i="1"/>
  <c r="K537" i="1" s="1"/>
  <c r="J831" i="1"/>
  <c r="K831" i="1" s="1"/>
  <c r="J271" i="1"/>
  <c r="K271" i="1" s="1"/>
  <c r="J857" i="1"/>
  <c r="K857" i="1" s="1"/>
  <c r="J574" i="1"/>
  <c r="K574" i="1" s="1"/>
  <c r="J281" i="1"/>
  <c r="K281" i="1" s="1"/>
  <c r="J353" i="1"/>
  <c r="K353" i="1" s="1"/>
  <c r="J520" i="1"/>
  <c r="K520" i="1" s="1"/>
  <c r="J355" i="1"/>
  <c r="K355" i="1" s="1"/>
  <c r="J297" i="1"/>
  <c r="K297" i="1" s="1"/>
  <c r="J728" i="1"/>
  <c r="K728" i="1" s="1"/>
  <c r="J306" i="1"/>
  <c r="K306" i="1" s="1"/>
  <c r="J886" i="1"/>
  <c r="K886" i="1" s="1"/>
  <c r="J499" i="1"/>
  <c r="K499" i="1" s="1"/>
  <c r="J523" i="1"/>
  <c r="K523" i="1" s="1"/>
  <c r="J290" i="1"/>
  <c r="K290" i="1" s="1"/>
  <c r="J668" i="1"/>
  <c r="K668" i="1" s="1"/>
  <c r="J860" i="1"/>
  <c r="K860" i="1" s="1"/>
  <c r="J582" i="1"/>
  <c r="K582" i="1" s="1"/>
  <c r="J521" i="1"/>
  <c r="K521" i="1" s="1"/>
  <c r="J617" i="1"/>
  <c r="K617" i="1" s="1"/>
  <c r="J323" i="1"/>
  <c r="K323" i="1" s="1"/>
  <c r="J339" i="1"/>
  <c r="K339" i="1" s="1"/>
  <c r="J504" i="1"/>
  <c r="K504" i="1" s="1"/>
  <c r="J503" i="1"/>
  <c r="K503" i="1" s="1"/>
  <c r="J605" i="1"/>
  <c r="K605" i="1" s="1"/>
  <c r="J609" i="1"/>
  <c r="K609" i="1" s="1"/>
  <c r="J850" i="1"/>
  <c r="K850" i="1" s="1"/>
  <c r="J310" i="1"/>
  <c r="K310" i="1" s="1"/>
  <c r="J267" i="1"/>
  <c r="K267" i="1" s="1"/>
  <c r="J858" i="1"/>
  <c r="K858" i="1" s="1"/>
  <c r="J307" i="1"/>
  <c r="K307" i="1" s="1"/>
  <c r="J604" i="1"/>
  <c r="K604" i="1" s="1"/>
  <c r="J585" i="1"/>
  <c r="K585" i="1" s="1"/>
  <c r="J408" i="1"/>
  <c r="K408" i="1" s="1"/>
  <c r="J883" i="1"/>
  <c r="K883" i="1" s="1"/>
  <c r="J824" i="1"/>
  <c r="K824" i="1" s="1"/>
  <c r="J588" i="1"/>
  <c r="K588" i="1" s="1"/>
  <c r="J541" i="1"/>
  <c r="K541" i="1" s="1"/>
  <c r="J435" i="1"/>
  <c r="K435" i="1" s="1"/>
  <c r="J317" i="1"/>
  <c r="K317" i="1" s="1"/>
  <c r="J269" i="1"/>
  <c r="K269" i="1" s="1"/>
  <c r="J736" i="1"/>
  <c r="K736" i="1" s="1"/>
  <c r="J864" i="1"/>
  <c r="K864" i="1" s="1"/>
  <c r="J315" i="1"/>
  <c r="K315" i="1" s="1"/>
  <c r="J266" i="1"/>
  <c r="K266" i="1" s="1"/>
  <c r="J345" i="1"/>
  <c r="K345" i="1" s="1"/>
  <c r="J278" i="1"/>
  <c r="K278" i="1" s="1"/>
  <c r="J333" i="1"/>
  <c r="K333" i="1" s="1"/>
  <c r="J283" i="1"/>
  <c r="K283" i="1" s="1"/>
  <c r="J298" i="1"/>
  <c r="K298" i="1" s="1"/>
  <c r="J689" i="1"/>
  <c r="K689" i="1" s="1"/>
  <c r="J347" i="1"/>
  <c r="K347" i="1" s="1"/>
  <c r="J572" i="1"/>
  <c r="K572" i="1" s="1"/>
  <c r="J292" i="1"/>
  <c r="K292" i="1" s="1"/>
  <c r="J343" i="1"/>
  <c r="K343" i="1" s="1"/>
  <c r="J295" i="1"/>
  <c r="K295" i="1" s="1"/>
  <c r="J273" i="1"/>
  <c r="K273" i="1" s="1"/>
  <c r="J518" i="1"/>
  <c r="K518" i="1" s="1"/>
  <c r="J675" i="1"/>
  <c r="K675" i="1" s="1"/>
  <c r="J546" i="1"/>
  <c r="K546" i="1" s="1"/>
  <c r="J282" i="1"/>
  <c r="K282" i="1" s="1"/>
  <c r="J312" i="1"/>
  <c r="K312" i="1" s="1"/>
  <c r="J279" i="1"/>
  <c r="K279" i="1" s="1"/>
  <c r="J590" i="1"/>
  <c r="K590" i="1" s="1"/>
  <c r="J407" i="1"/>
  <c r="K407" i="1" s="1"/>
  <c r="J834" i="1"/>
  <c r="K834" i="1" s="1"/>
  <c r="J313" i="1"/>
  <c r="K313" i="1" s="1"/>
  <c r="J688" i="1"/>
  <c r="K688" i="1" s="1"/>
  <c r="J301" i="1"/>
  <c r="K301" i="1" s="1"/>
  <c r="J405" i="1"/>
  <c r="K405" i="1" s="1"/>
  <c r="J611" i="1"/>
  <c r="K611" i="1" s="1"/>
  <c r="J324" i="1"/>
  <c r="K324" i="1" s="1"/>
  <c r="J327" i="1"/>
  <c r="K327" i="1" s="1"/>
  <c r="J815" i="1"/>
  <c r="K815" i="1" s="1"/>
  <c r="J846" i="1"/>
  <c r="K846" i="1" s="1"/>
  <c r="J501" i="1"/>
  <c r="K501" i="1" s="1"/>
  <c r="J409" i="1"/>
  <c r="K409" i="1" s="1"/>
  <c r="J332" i="1"/>
  <c r="K332" i="1" s="1"/>
  <c r="J832" i="1"/>
  <c r="K832" i="1" s="1"/>
  <c r="J519" i="1"/>
  <c r="K519" i="1" s="1"/>
  <c r="J304" i="1"/>
  <c r="K304" i="1" s="1"/>
  <c r="J288" i="1"/>
  <c r="K288" i="1" s="1"/>
  <c r="J277" i="1"/>
  <c r="K277" i="1" s="1"/>
  <c r="J823" i="1"/>
  <c r="K823" i="1" s="1"/>
  <c r="J597" i="1"/>
  <c r="K597" i="1" s="1"/>
  <c r="J535" i="1"/>
  <c r="K535" i="1" s="1"/>
  <c r="J592" i="1"/>
  <c r="K592" i="1" s="1"/>
  <c r="J596" i="1"/>
  <c r="K596" i="1" s="1"/>
  <c r="J723" i="1"/>
  <c r="K723" i="1" s="1"/>
  <c r="J526" i="1"/>
  <c r="K526" i="1" s="1"/>
  <c r="J586" i="1"/>
  <c r="K586" i="1" s="1"/>
  <c r="J814" i="1"/>
  <c r="K814" i="1" s="1"/>
  <c r="J816" i="1"/>
  <c r="K816" i="1" s="1"/>
  <c r="J859" i="1"/>
  <c r="K859" i="1" s="1"/>
  <c r="J678" i="1"/>
  <c r="K678" i="1" s="1"/>
  <c r="J321" i="1"/>
  <c r="K321" i="1" s="1"/>
  <c r="J863" i="1"/>
  <c r="K863" i="1" s="1"/>
  <c r="J833" i="1"/>
  <c r="K833" i="1" s="1"/>
  <c r="J722" i="1"/>
  <c r="K722" i="1" s="1"/>
  <c r="J338" i="1"/>
  <c r="K338" i="1" s="1"/>
  <c r="J286" i="1"/>
  <c r="K286" i="1" s="1"/>
  <c r="J446" i="1"/>
  <c r="K446" i="1" s="1"/>
  <c r="J716" i="1"/>
  <c r="K716" i="1" s="1"/>
  <c r="J577" i="1"/>
  <c r="K577" i="1" s="1"/>
  <c r="J836" i="1"/>
  <c r="K836" i="1" s="1"/>
  <c r="J341" i="1"/>
  <c r="K341" i="1" s="1"/>
  <c r="J618" i="1"/>
  <c r="K618" i="1" s="1"/>
  <c r="J543" i="1"/>
  <c r="K543" i="1" s="1"/>
  <c r="J308" i="1"/>
  <c r="K308" i="1" s="1"/>
  <c r="J591" i="1"/>
  <c r="K591" i="1" s="1"/>
  <c r="J319" i="1"/>
  <c r="K319" i="1" s="1"/>
  <c r="J575" i="1"/>
  <c r="K575" i="1" s="1"/>
  <c r="J601" i="1"/>
  <c r="K601" i="1" s="1"/>
  <c r="J878" i="1"/>
  <c r="K878" i="1" s="1"/>
  <c r="J713" i="1"/>
  <c r="K713" i="1" s="1"/>
  <c r="J599" i="1"/>
  <c r="K599" i="1" s="1"/>
  <c r="J715" i="1"/>
  <c r="K715" i="1" s="1"/>
  <c r="AF717" i="1"/>
  <c r="AF601" i="1"/>
  <c r="AF593" i="1"/>
  <c r="AF616" i="1"/>
  <c r="AF575" i="1"/>
  <c r="AF726" i="1"/>
  <c r="AF515" i="1"/>
  <c r="AF597" i="1"/>
  <c r="AF621" i="1"/>
  <c r="AF612" i="1"/>
  <c r="AF724" i="1"/>
  <c r="AF884" i="1"/>
  <c r="AF328" i="1"/>
  <c r="AF814" i="1"/>
  <c r="AF355" i="1"/>
  <c r="AF825" i="1"/>
  <c r="AF354" i="1"/>
  <c r="AF521" i="1"/>
  <c r="AF877" i="1"/>
  <c r="AF411" i="1"/>
  <c r="AF347" i="1"/>
  <c r="AF294" i="1"/>
  <c r="AF275" i="1"/>
  <c r="AF885" i="1"/>
  <c r="AF278" i="1"/>
  <c r="AF329" i="1"/>
  <c r="AF617" i="1"/>
  <c r="AF595" i="1"/>
  <c r="AF857" i="1"/>
  <c r="AF720" i="1"/>
  <c r="AF664" i="1"/>
  <c r="AF581" i="1"/>
  <c r="AF599" i="1"/>
  <c r="AF603" i="1"/>
  <c r="AF273" i="1"/>
  <c r="AF808" i="1"/>
  <c r="AF349" i="1"/>
  <c r="AF296" i="1"/>
  <c r="AF522" i="1"/>
  <c r="AF878" i="1"/>
  <c r="AF806" i="1"/>
  <c r="AF348" i="1"/>
  <c r="AF295" i="1"/>
  <c r="AF409" i="1"/>
  <c r="AF338" i="1"/>
  <c r="AF293" i="1"/>
  <c r="AF501" i="1"/>
  <c r="AF269" i="1"/>
  <c r="AF718" i="1"/>
  <c r="AF506" i="1"/>
  <c r="AF274" i="1"/>
  <c r="AF676" i="1"/>
  <c r="AF860" i="1"/>
  <c r="AF524" i="1"/>
  <c r="AF504" i="1"/>
  <c r="AF325" i="1"/>
  <c r="AF342" i="1"/>
  <c r="AF288" i="1"/>
  <c r="AF407" i="1"/>
  <c r="AF339" i="1"/>
  <c r="AF287" i="1"/>
  <c r="AF310" i="1"/>
  <c r="AF836" i="1"/>
  <c r="AF266" i="1"/>
  <c r="AF311" i="1"/>
  <c r="AF500" i="1"/>
  <c r="AF499" i="1"/>
  <c r="AF576" i="1"/>
  <c r="AF591" i="1"/>
  <c r="AF725" i="1"/>
  <c r="AF678" i="1"/>
  <c r="AF834" i="1"/>
  <c r="AF265" i="1"/>
  <c r="AF313" i="1"/>
  <c r="AF406" i="1"/>
  <c r="AF435" i="1"/>
  <c r="AF336" i="1"/>
  <c r="AF669" i="1"/>
  <c r="AF856" i="1"/>
  <c r="AF316" i="1"/>
  <c r="AF264" i="1"/>
  <c r="AF887" i="1"/>
  <c r="AF830" i="1"/>
  <c r="AF306" i="1"/>
  <c r="AF890" i="1"/>
  <c r="AF835" i="1"/>
  <c r="AF307" i="1"/>
  <c r="AF851" i="1"/>
  <c r="AF723" i="1"/>
  <c r="AF610" i="1"/>
  <c r="AF716" i="1"/>
  <c r="AF731" i="1"/>
  <c r="AF729" i="1"/>
  <c r="AF535" i="1"/>
  <c r="AF719" i="1"/>
  <c r="AF525" i="1"/>
  <c r="AF589" i="1"/>
  <c r="AF319" i="1"/>
  <c r="AF283" i="1"/>
  <c r="AF335" i="1"/>
  <c r="AF290" i="1"/>
  <c r="AF670" i="1"/>
  <c r="AF282" i="1"/>
  <c r="AF334" i="1"/>
  <c r="AF289" i="1"/>
  <c r="AF849" i="1"/>
  <c r="AF280" i="1"/>
  <c r="AF817" i="1"/>
  <c r="AF352" i="1"/>
  <c r="AF577" i="1"/>
  <c r="AF320" i="1"/>
  <c r="AF537" i="1"/>
  <c r="AF518" i="1"/>
  <c r="AF620" i="1"/>
  <c r="AF865" i="1"/>
  <c r="AF526" i="1"/>
  <c r="AF602" i="1"/>
  <c r="AF815" i="1"/>
  <c r="AF350" i="1"/>
  <c r="AF281" i="1"/>
  <c r="AF663" i="1"/>
  <c r="AF850" i="1"/>
  <c r="AF284" i="1"/>
  <c r="AF665" i="1"/>
  <c r="AF279" i="1"/>
  <c r="AF330" i="1"/>
  <c r="AF823" i="1"/>
  <c r="AF346" i="1"/>
  <c r="AF302" i="1"/>
  <c r="AF571" i="1"/>
  <c r="AF816" i="1"/>
  <c r="AF351" i="1"/>
  <c r="AF303" i="1"/>
  <c r="AF738" i="1"/>
  <c r="AF588" i="1"/>
  <c r="AF606" i="1"/>
  <c r="AF722" i="1"/>
  <c r="AF677" i="1"/>
  <c r="AF517" i="1"/>
  <c r="AF608" i="1"/>
  <c r="AF859" i="1"/>
  <c r="AF735" i="1"/>
  <c r="AF590" i="1"/>
  <c r="AF879" i="1"/>
  <c r="AF596" i="1"/>
  <c r="AF863" i="1"/>
  <c r="AF880" i="1"/>
  <c r="AF809" i="1"/>
  <c r="AF344" i="1"/>
  <c r="AF300" i="1"/>
  <c r="AF332" i="1"/>
  <c r="AF666" i="1"/>
  <c r="AF331" i="1"/>
  <c r="AF276" i="1"/>
  <c r="AF520" i="1"/>
  <c r="AF876" i="1"/>
  <c r="AF886" i="1"/>
  <c r="AF410" i="1"/>
  <c r="AF341" i="1"/>
  <c r="AF299" i="1"/>
  <c r="AF881" i="1"/>
  <c r="AF822" i="1"/>
  <c r="AF345" i="1"/>
  <c r="AF301" i="1"/>
  <c r="AF600" i="1"/>
  <c r="AF667" i="1"/>
  <c r="AF730" i="1"/>
  <c r="AF586" i="1"/>
  <c r="AF536" i="1"/>
  <c r="AF728" i="1"/>
  <c r="AF733" i="1"/>
  <c r="AF874" i="1"/>
  <c r="AF408" i="1"/>
  <c r="AF343" i="1"/>
  <c r="AF297" i="1"/>
  <c r="AF277" i="1"/>
  <c r="AF882" i="1"/>
  <c r="AF714" i="1"/>
  <c r="AF502" i="1"/>
  <c r="AF270" i="1"/>
  <c r="AF326" i="1"/>
  <c r="AF405" i="1"/>
  <c r="AF337" i="1"/>
  <c r="AF292" i="1"/>
  <c r="AF519" i="1"/>
  <c r="AF875" i="1"/>
  <c r="AF807" i="1"/>
  <c r="AF340" i="1"/>
  <c r="AF298" i="1"/>
  <c r="AF594" i="1"/>
  <c r="AF883" i="1"/>
  <c r="AF523" i="1"/>
  <c r="AF721" i="1"/>
  <c r="AF505" i="1"/>
  <c r="AF615" i="1"/>
  <c r="AF622" i="1"/>
  <c r="AF864" i="1"/>
  <c r="AF734" i="1"/>
  <c r="AF572" i="1"/>
  <c r="AF727" i="1"/>
  <c r="AF584" i="1"/>
  <c r="AF446" i="1"/>
  <c r="AF272" i="1"/>
  <c r="AF715" i="1"/>
  <c r="AF503" i="1"/>
  <c r="AF271" i="1"/>
  <c r="AF327" i="1"/>
  <c r="AF837" i="1"/>
  <c r="AF267" i="1"/>
  <c r="AF312" i="1"/>
  <c r="AF309" i="1"/>
  <c r="AF404" i="1"/>
  <c r="AF862" i="1"/>
  <c r="AF611" i="1"/>
  <c r="AF861" i="1"/>
  <c r="AF605" i="1"/>
  <c r="AF598" i="1"/>
  <c r="AF736" i="1"/>
  <c r="AF614" i="1"/>
  <c r="AF613" i="1"/>
  <c r="AF858" i="1"/>
  <c r="AF737" i="1"/>
  <c r="AF314" i="1"/>
  <c r="AF324" i="1"/>
  <c r="AF889" i="1"/>
  <c r="AF268" i="1"/>
  <c r="AF579" i="1"/>
  <c r="AF831" i="1"/>
  <c r="AF305" i="1"/>
  <c r="AF855" i="1"/>
  <c r="AF315" i="1"/>
  <c r="AF308" i="1"/>
  <c r="AF291" i="1"/>
  <c r="AF711" i="1"/>
  <c r="AF583" i="1"/>
  <c r="AF713" i="1"/>
  <c r="AF609" i="1"/>
  <c r="AF585" i="1"/>
  <c r="AF675" i="1"/>
  <c r="AF619" i="1"/>
  <c r="AF852" i="1"/>
  <c r="AF286" i="1"/>
  <c r="AF833" i="1"/>
  <c r="AF321" i="1"/>
  <c r="AF580" i="1"/>
  <c r="AF888" i="1"/>
  <c r="AF832" i="1"/>
  <c r="AF573" i="1"/>
  <c r="AF821" i="1"/>
  <c r="AF322" i="1"/>
  <c r="AF668" i="1"/>
  <c r="AF854" i="1"/>
  <c r="AF317" i="1"/>
  <c r="AF732" i="1"/>
  <c r="AF578" i="1"/>
  <c r="AF592" i="1"/>
  <c r="AF582" i="1"/>
  <c r="AF604" i="1"/>
  <c r="AF607" i="1"/>
  <c r="AF618" i="1"/>
  <c r="AF712" i="1"/>
  <c r="AF846" i="1"/>
  <c r="AF318" i="1"/>
  <c r="AF304" i="1"/>
  <c r="AF574" i="1"/>
  <c r="AF323" i="1"/>
  <c r="AF824" i="1"/>
  <c r="AF353" i="1"/>
  <c r="AF847" i="1"/>
  <c r="AF285" i="1"/>
  <c r="AF333" i="1"/>
  <c r="L663" i="1"/>
  <c r="M663" i="1" s="1"/>
  <c r="J664" i="1"/>
  <c r="K664" i="1" s="1"/>
  <c r="L664" i="1"/>
  <c r="M664" i="1" s="1"/>
  <c r="J890" i="1"/>
  <c r="K890" i="1" s="1"/>
  <c r="J663" i="1"/>
  <c r="K663" i="1" s="1"/>
  <c r="L890" i="1"/>
  <c r="M890" i="1" s="1"/>
  <c r="F4" i="14"/>
  <c r="J515" i="1"/>
  <c r="K515" i="1" s="1"/>
  <c r="J670" i="1"/>
  <c r="K670" i="1" s="1"/>
  <c r="L738" i="1"/>
  <c r="M738" i="1" s="1"/>
  <c r="L889" i="1"/>
  <c r="M889" i="1" s="1"/>
  <c r="L314" i="1"/>
  <c r="M314" i="1" s="1"/>
  <c r="L734" i="1"/>
  <c r="M734" i="1" s="1"/>
  <c r="L689" i="1"/>
  <c r="M689" i="1" s="1"/>
  <c r="L858" i="1"/>
  <c r="M858" i="1" s="1"/>
  <c r="L273" i="1"/>
  <c r="M273" i="1" s="1"/>
  <c r="L854" i="1"/>
  <c r="M854" i="1" s="1"/>
  <c r="L265" i="1"/>
  <c r="M265" i="1" s="1"/>
  <c r="L543" i="1"/>
  <c r="M543" i="1" s="1"/>
  <c r="L619" i="1"/>
  <c r="M619" i="1" s="1"/>
  <c r="L885" i="1"/>
  <c r="M885" i="1" s="1"/>
  <c r="L350" i="1"/>
  <c r="M350" i="1" s="1"/>
  <c r="L539" i="1"/>
  <c r="M539" i="1" s="1"/>
  <c r="L607" i="1"/>
  <c r="M607" i="1" s="1"/>
  <c r="L343" i="1"/>
  <c r="M343" i="1" s="1"/>
  <c r="L535" i="1"/>
  <c r="M535" i="1" s="1"/>
  <c r="L603" i="1"/>
  <c r="M603" i="1" s="1"/>
  <c r="L577" i="1"/>
  <c r="M577" i="1" s="1"/>
  <c r="L886" i="1"/>
  <c r="M886" i="1" s="1"/>
  <c r="L290" i="1"/>
  <c r="M290" i="1" s="1"/>
  <c r="L288" i="1"/>
  <c r="M288" i="1" s="1"/>
  <c r="L332" i="1"/>
  <c r="M332" i="1" s="1"/>
  <c r="L335" i="1"/>
  <c r="M335" i="1" s="1"/>
  <c r="L342" i="1"/>
  <c r="M342" i="1" s="1"/>
  <c r="L355" i="1"/>
  <c r="M355" i="1" s="1"/>
  <c r="L321" i="1"/>
  <c r="M321" i="1" s="1"/>
  <c r="L272" i="1"/>
  <c r="M272" i="1" s="1"/>
  <c r="L283" i="1"/>
  <c r="M283" i="1" s="1"/>
  <c r="L814" i="1"/>
  <c r="M814" i="1" s="1"/>
  <c r="L833" i="1"/>
  <c r="M833" i="1" s="1"/>
  <c r="L884" i="1"/>
  <c r="M884" i="1" s="1"/>
  <c r="L852" i="1"/>
  <c r="M852" i="1" s="1"/>
  <c r="L881" i="1"/>
  <c r="M881" i="1" s="1"/>
  <c r="L667" i="1"/>
  <c r="M667" i="1" s="1"/>
  <c r="L576" i="1"/>
  <c r="M576" i="1" s="1"/>
  <c r="L602" i="1"/>
  <c r="M602" i="1" s="1"/>
  <c r="L618" i="1"/>
  <c r="M618" i="1" s="1"/>
  <c r="L733" i="1"/>
  <c r="M733" i="1" s="1"/>
  <c r="L525" i="1"/>
  <c r="M525" i="1" s="1"/>
  <c r="L678" i="1"/>
  <c r="M678" i="1" s="1"/>
  <c r="L538" i="1"/>
  <c r="M538" i="1" s="1"/>
  <c r="L544" i="1"/>
  <c r="M544" i="1" s="1"/>
  <c r="L291" i="1"/>
  <c r="M291" i="1" s="1"/>
  <c r="L298" i="1"/>
  <c r="M298" i="1" s="1"/>
  <c r="L303" i="1"/>
  <c r="M303" i="1" s="1"/>
  <c r="L307" i="1"/>
  <c r="M307" i="1" s="1"/>
  <c r="L333" i="1"/>
  <c r="M333" i="1" s="1"/>
  <c r="L340" i="1"/>
  <c r="M340" i="1" s="1"/>
  <c r="L351" i="1"/>
  <c r="M351" i="1" s="1"/>
  <c r="L274" i="1"/>
  <c r="M274" i="1" s="1"/>
  <c r="L285" i="1"/>
  <c r="M285" i="1" s="1"/>
  <c r="L308" i="1"/>
  <c r="M308" i="1" s="1"/>
  <c r="L807" i="1"/>
  <c r="M807" i="1" s="1"/>
  <c r="L816" i="1"/>
  <c r="M816" i="1" s="1"/>
  <c r="L835" i="1"/>
  <c r="M835" i="1" s="1"/>
  <c r="L855" i="1"/>
  <c r="M855" i="1" s="1"/>
  <c r="L578" i="1"/>
  <c r="M578" i="1" s="1"/>
  <c r="L713" i="1"/>
  <c r="M713" i="1" s="1"/>
  <c r="L711" i="1"/>
  <c r="M711" i="1" s="1"/>
  <c r="L859" i="1"/>
  <c r="M859" i="1" s="1"/>
  <c r="L720" i="1"/>
  <c r="M720" i="1" s="1"/>
  <c r="L604" i="1"/>
  <c r="M604" i="1" s="1"/>
  <c r="L608" i="1"/>
  <c r="M608" i="1" s="1"/>
  <c r="L620" i="1"/>
  <c r="M620" i="1" s="1"/>
  <c r="L735" i="1"/>
  <c r="M735" i="1" s="1"/>
  <c r="L540" i="1"/>
  <c r="M540" i="1" s="1"/>
  <c r="L546" i="1"/>
  <c r="M546" i="1" s="1"/>
  <c r="L299" i="1"/>
  <c r="M299" i="1" s="1"/>
  <c r="L311" i="1"/>
  <c r="M311" i="1" s="1"/>
  <c r="L341" i="1"/>
  <c r="M341" i="1" s="1"/>
  <c r="L352" i="1"/>
  <c r="M352" i="1" s="1"/>
  <c r="L266" i="1"/>
  <c r="M266" i="1" s="1"/>
  <c r="L275" i="1"/>
  <c r="M275" i="1" s="1"/>
  <c r="L309" i="1"/>
  <c r="M309" i="1" s="1"/>
  <c r="L410" i="1"/>
  <c r="M410" i="1" s="1"/>
  <c r="L817" i="1"/>
  <c r="M817" i="1" s="1"/>
  <c r="L836" i="1"/>
  <c r="M836" i="1" s="1"/>
  <c r="L856" i="1"/>
  <c r="M856" i="1" s="1"/>
  <c r="L499" i="1"/>
  <c r="M499" i="1" s="1"/>
  <c r="L669" i="1"/>
  <c r="M669" i="1" s="1"/>
  <c r="L579" i="1"/>
  <c r="M579" i="1" s="1"/>
  <c r="L714" i="1"/>
  <c r="M714" i="1" s="1"/>
  <c r="L712" i="1"/>
  <c r="M712" i="1" s="1"/>
  <c r="L860" i="1"/>
  <c r="M860" i="1" s="1"/>
  <c r="L721" i="1"/>
  <c r="M721" i="1" s="1"/>
  <c r="L605" i="1"/>
  <c r="M605" i="1" s="1"/>
  <c r="L609" i="1"/>
  <c r="M609" i="1" s="1"/>
  <c r="L621" i="1"/>
  <c r="M621" i="1" s="1"/>
  <c r="L736" i="1"/>
  <c r="M736" i="1" s="1"/>
  <c r="L541" i="1"/>
  <c r="M541" i="1" s="1"/>
  <c r="L294" i="1"/>
  <c r="M294" i="1" s="1"/>
  <c r="L312" i="1"/>
  <c r="M312" i="1" s="1"/>
  <c r="L347" i="1"/>
  <c r="M347" i="1" s="1"/>
  <c r="L322" i="1"/>
  <c r="M322" i="1" s="1"/>
  <c r="L267" i="1"/>
  <c r="M267" i="1" s="1"/>
  <c r="L276" i="1"/>
  <c r="M276" i="1" s="1"/>
  <c r="L280" i="1"/>
  <c r="M280" i="1" s="1"/>
  <c r="L310" i="1"/>
  <c r="M310" i="1" s="1"/>
  <c r="L411" i="1"/>
  <c r="M411" i="1" s="1"/>
  <c r="L821" i="1"/>
  <c r="M821" i="1" s="1"/>
  <c r="L837" i="1"/>
  <c r="M837" i="1" s="1"/>
  <c r="L500" i="1"/>
  <c r="M500" i="1" s="1"/>
  <c r="L670" i="1"/>
  <c r="M670" i="1" s="1"/>
  <c r="L580" i="1"/>
  <c r="M580" i="1" s="1"/>
  <c r="L715" i="1"/>
  <c r="M715" i="1" s="1"/>
  <c r="L861" i="1"/>
  <c r="M861" i="1" s="1"/>
  <c r="L722" i="1"/>
  <c r="M722" i="1" s="1"/>
  <c r="L606" i="1"/>
  <c r="M606" i="1" s="1"/>
  <c r="L610" i="1"/>
  <c r="M610" i="1" s="1"/>
  <c r="L622" i="1"/>
  <c r="M622" i="1" s="1"/>
  <c r="L737" i="1"/>
  <c r="M737" i="1" s="1"/>
  <c r="L542" i="1"/>
  <c r="M542" i="1" s="1"/>
  <c r="L295" i="1"/>
  <c r="M295" i="1" s="1"/>
  <c r="L336" i="1"/>
  <c r="M336" i="1" s="1"/>
  <c r="L348" i="1"/>
  <c r="M348" i="1" s="1"/>
  <c r="L323" i="1"/>
  <c r="M323" i="1" s="1"/>
  <c r="L268" i="1"/>
  <c r="M268" i="1" s="1"/>
  <c r="L284" i="1"/>
  <c r="M284" i="1" s="1"/>
  <c r="L435" i="1"/>
  <c r="M435" i="1" s="1"/>
  <c r="L806" i="1"/>
  <c r="M806" i="1" s="1"/>
  <c r="L857" i="1"/>
  <c r="M857" i="1" s="1"/>
  <c r="L874" i="1"/>
  <c r="M874" i="1" s="1"/>
  <c r="L501" i="1"/>
  <c r="M501" i="1" s="1"/>
  <c r="L665" i="1"/>
  <c r="M665" i="1" s="1"/>
  <c r="L515" i="1"/>
  <c r="M515" i="1" s="1"/>
  <c r="L581" i="1"/>
  <c r="M581" i="1" s="1"/>
  <c r="L716" i="1"/>
  <c r="M716" i="1" s="1"/>
  <c r="L862" i="1"/>
  <c r="M862" i="1" s="1"/>
  <c r="L588" i="1"/>
  <c r="M588" i="1" s="1"/>
  <c r="L723" i="1"/>
  <c r="M723" i="1" s="1"/>
  <c r="L595" i="1"/>
  <c r="M595" i="1" s="1"/>
  <c r="L611" i="1"/>
  <c r="M611" i="1" s="1"/>
  <c r="L296" i="1"/>
  <c r="M296" i="1" s="1"/>
  <c r="L304" i="1"/>
  <c r="M304" i="1" s="1"/>
  <c r="L324" i="1"/>
  <c r="M324" i="1" s="1"/>
  <c r="L349" i="1"/>
  <c r="M349" i="1" s="1"/>
  <c r="L318" i="1"/>
  <c r="M318" i="1" s="1"/>
  <c r="L277" i="1"/>
  <c r="M277" i="1" s="1"/>
  <c r="L281" i="1"/>
  <c r="M281" i="1" s="1"/>
  <c r="L406" i="1"/>
  <c r="M406" i="1" s="1"/>
  <c r="L808" i="1"/>
  <c r="M808" i="1" s="1"/>
  <c r="L846" i="1"/>
  <c r="M846" i="1" s="1"/>
  <c r="L875" i="1"/>
  <c r="M875" i="1" s="1"/>
  <c r="L502" i="1"/>
  <c r="M502" i="1" s="1"/>
  <c r="L666" i="1"/>
  <c r="M666" i="1" s="1"/>
  <c r="L517" i="1"/>
  <c r="M517" i="1" s="1"/>
  <c r="L582" i="1"/>
  <c r="M582" i="1" s="1"/>
  <c r="L717" i="1"/>
  <c r="M717" i="1" s="1"/>
  <c r="L583" i="1"/>
  <c r="M583" i="1" s="1"/>
  <c r="L863" i="1"/>
  <c r="M863" i="1" s="1"/>
  <c r="L589" i="1"/>
  <c r="M589" i="1" s="1"/>
  <c r="L724" i="1"/>
  <c r="M724" i="1" s="1"/>
  <c r="L596" i="1"/>
  <c r="M596" i="1" s="1"/>
  <c r="L612" i="1"/>
  <c r="M612" i="1" s="1"/>
  <c r="L727" i="1"/>
  <c r="M727" i="1" s="1"/>
  <c r="L300" i="1"/>
  <c r="M300" i="1" s="1"/>
  <c r="L325" i="1"/>
  <c r="M325" i="1" s="1"/>
  <c r="L328" i="1"/>
  <c r="M328" i="1" s="1"/>
  <c r="L344" i="1"/>
  <c r="M344" i="1" s="1"/>
  <c r="L319" i="1"/>
  <c r="M319" i="1" s="1"/>
  <c r="L286" i="1"/>
  <c r="M286" i="1" s="1"/>
  <c r="L446" i="1"/>
  <c r="M446" i="1" s="1"/>
  <c r="L809" i="1"/>
  <c r="M809" i="1" s="1"/>
  <c r="L847" i="1"/>
  <c r="M847" i="1" s="1"/>
  <c r="L876" i="1"/>
  <c r="M876" i="1" s="1"/>
  <c r="L503" i="1"/>
  <c r="M503" i="1" s="1"/>
  <c r="L519" i="1"/>
  <c r="M519" i="1" s="1"/>
  <c r="L571" i="1"/>
  <c r="M571" i="1" s="1"/>
  <c r="L718" i="1"/>
  <c r="M718" i="1" s="1"/>
  <c r="L585" i="1"/>
  <c r="M585" i="1" s="1"/>
  <c r="L864" i="1"/>
  <c r="M864" i="1" s="1"/>
  <c r="L590" i="1"/>
  <c r="M590" i="1" s="1"/>
  <c r="L725" i="1"/>
  <c r="M725" i="1" s="1"/>
  <c r="L597" i="1"/>
  <c r="M597" i="1" s="1"/>
  <c r="L613" i="1"/>
  <c r="M613" i="1" s="1"/>
  <c r="L728" i="1"/>
  <c r="M728" i="1" s="1"/>
  <c r="L301" i="1"/>
  <c r="M301" i="1" s="1"/>
  <c r="L329" i="1"/>
  <c r="M329" i="1" s="1"/>
  <c r="L345" i="1"/>
  <c r="M345" i="1" s="1"/>
  <c r="L320" i="1"/>
  <c r="M320" i="1" s="1"/>
  <c r="L278" i="1"/>
  <c r="M278" i="1" s="1"/>
  <c r="L317" i="1"/>
  <c r="M317" i="1" s="1"/>
  <c r="L404" i="1"/>
  <c r="M404" i="1" s="1"/>
  <c r="L822" i="1"/>
  <c r="M822" i="1" s="1"/>
  <c r="L877" i="1"/>
  <c r="M877" i="1" s="1"/>
  <c r="L887" i="1"/>
  <c r="M887" i="1" s="1"/>
  <c r="L504" i="1"/>
  <c r="M504" i="1" s="1"/>
  <c r="L520" i="1"/>
  <c r="M520" i="1" s="1"/>
  <c r="L572" i="1"/>
  <c r="M572" i="1" s="1"/>
  <c r="L584" i="1"/>
  <c r="M584" i="1" s="1"/>
  <c r="L586" i="1"/>
  <c r="M586" i="1" s="1"/>
  <c r="L865" i="1"/>
  <c r="M865" i="1" s="1"/>
  <c r="L591" i="1"/>
  <c r="M591" i="1" s="1"/>
  <c r="L726" i="1"/>
  <c r="M726" i="1" s="1"/>
  <c r="L598" i="1"/>
  <c r="M598" i="1" s="1"/>
  <c r="L614" i="1"/>
  <c r="M614" i="1" s="1"/>
  <c r="L729" i="1"/>
  <c r="M729" i="1" s="1"/>
  <c r="L687" i="1"/>
  <c r="M687" i="1" s="1"/>
  <c r="L292" i="1"/>
  <c r="M292" i="1" s="1"/>
  <c r="L302" i="1"/>
  <c r="M302" i="1" s="1"/>
  <c r="L306" i="1"/>
  <c r="M306" i="1" s="1"/>
  <c r="L337" i="1"/>
  <c r="M337" i="1" s="1"/>
  <c r="L346" i="1"/>
  <c r="M346" i="1" s="1"/>
  <c r="L269" i="1"/>
  <c r="M269" i="1" s="1"/>
  <c r="L315" i="1"/>
  <c r="M315" i="1" s="1"/>
  <c r="L405" i="1"/>
  <c r="M405" i="1" s="1"/>
  <c r="L823" i="1"/>
  <c r="M823" i="1" s="1"/>
  <c r="L830" i="1"/>
  <c r="M830" i="1" s="1"/>
  <c r="L849" i="1"/>
  <c r="M849" i="1" s="1"/>
  <c r="L878" i="1"/>
  <c r="M878" i="1" s="1"/>
  <c r="L505" i="1"/>
  <c r="M505" i="1" s="1"/>
  <c r="L521" i="1"/>
  <c r="M521" i="1" s="1"/>
  <c r="L573" i="1"/>
  <c r="M573" i="1" s="1"/>
  <c r="L592" i="1"/>
  <c r="M592" i="1" s="1"/>
  <c r="L599" i="1"/>
  <c r="M599" i="1" s="1"/>
  <c r="L615" i="1"/>
  <c r="M615" i="1" s="1"/>
  <c r="L730" i="1"/>
  <c r="M730" i="1" s="1"/>
  <c r="L675" i="1"/>
  <c r="M675" i="1" s="1"/>
  <c r="L688" i="1"/>
  <c r="M688" i="1" s="1"/>
  <c r="L264" i="1"/>
  <c r="M264" i="1" s="1"/>
  <c r="L293" i="1"/>
  <c r="M293" i="1" s="1"/>
  <c r="L305" i="1"/>
  <c r="M305" i="1" s="1"/>
  <c r="L326" i="1"/>
  <c r="M326" i="1" s="1"/>
  <c r="L330" i="1"/>
  <c r="M330" i="1" s="1"/>
  <c r="L338" i="1"/>
  <c r="M338" i="1" s="1"/>
  <c r="L353" i="1"/>
  <c r="M353" i="1" s="1"/>
  <c r="L270" i="1"/>
  <c r="M270" i="1" s="1"/>
  <c r="L279" i="1"/>
  <c r="M279" i="1" s="1"/>
  <c r="L316" i="1"/>
  <c r="M316" i="1" s="1"/>
  <c r="L409" i="1"/>
  <c r="M409" i="1" s="1"/>
  <c r="L824" i="1"/>
  <c r="M824" i="1" s="1"/>
  <c r="L831" i="1"/>
  <c r="M831" i="1" s="1"/>
  <c r="L882" i="1"/>
  <c r="M882" i="1" s="1"/>
  <c r="L850" i="1"/>
  <c r="M850" i="1" s="1"/>
  <c r="L879" i="1"/>
  <c r="M879" i="1" s="1"/>
  <c r="L888" i="1"/>
  <c r="M888" i="1" s="1"/>
  <c r="L506" i="1"/>
  <c r="M506" i="1" s="1"/>
  <c r="L522" i="1"/>
  <c r="M522" i="1" s="1"/>
  <c r="L574" i="1"/>
  <c r="M574" i="1" s="1"/>
  <c r="L593" i="1"/>
  <c r="M593" i="1" s="1"/>
  <c r="L600" i="1"/>
  <c r="M600" i="1" s="1"/>
  <c r="L616" i="1"/>
  <c r="M616" i="1" s="1"/>
  <c r="L731" i="1"/>
  <c r="M731" i="1" s="1"/>
  <c r="L523" i="1"/>
  <c r="M523" i="1" s="1"/>
  <c r="L676" i="1"/>
  <c r="M676" i="1" s="1"/>
  <c r="L536" i="1"/>
  <c r="M536" i="1" s="1"/>
  <c r="L289" i="1"/>
  <c r="M289" i="1" s="1"/>
  <c r="L287" i="1"/>
  <c r="M287" i="1" s="1"/>
  <c r="L327" i="1"/>
  <c r="M327" i="1" s="1"/>
  <c r="L331" i="1"/>
  <c r="M331" i="1" s="1"/>
  <c r="L334" i="1"/>
  <c r="M334" i="1" s="1"/>
  <c r="L339" i="1"/>
  <c r="M339" i="1" s="1"/>
  <c r="L354" i="1"/>
  <c r="M354" i="1" s="1"/>
  <c r="L271" i="1"/>
  <c r="M271" i="1" s="1"/>
  <c r="L282" i="1"/>
  <c r="M282" i="1" s="1"/>
  <c r="L407" i="1"/>
  <c r="M407" i="1" s="1"/>
  <c r="L825" i="1"/>
  <c r="M825" i="1" s="1"/>
  <c r="L832" i="1"/>
  <c r="M832" i="1" s="1"/>
  <c r="L883" i="1"/>
  <c r="M883" i="1" s="1"/>
  <c r="L851" i="1"/>
  <c r="M851" i="1" s="1"/>
  <c r="L880" i="1"/>
  <c r="M880" i="1" s="1"/>
  <c r="L518" i="1"/>
  <c r="M518" i="1" s="1"/>
  <c r="L575" i="1"/>
  <c r="M575" i="1" s="1"/>
  <c r="L594" i="1"/>
  <c r="M594" i="1" s="1"/>
  <c r="L601" i="1"/>
  <c r="M601" i="1" s="1"/>
  <c r="L617" i="1"/>
  <c r="M617" i="1" s="1"/>
  <c r="L732" i="1"/>
  <c r="M732" i="1" s="1"/>
  <c r="L524" i="1"/>
  <c r="M524" i="1" s="1"/>
  <c r="L677" i="1"/>
  <c r="M677" i="1" s="1"/>
  <c r="L537" i="1"/>
  <c r="M537" i="1" s="1"/>
  <c r="L545" i="1"/>
  <c r="M545" i="1" s="1"/>
  <c r="L526" i="1"/>
  <c r="M526" i="1" s="1"/>
  <c r="L834" i="1"/>
  <c r="M834" i="1" s="1"/>
  <c r="L313" i="1"/>
  <c r="M313" i="1" s="1"/>
  <c r="L668" i="1"/>
  <c r="M668" i="1" s="1"/>
  <c r="L815" i="1"/>
  <c r="M815" i="1" s="1"/>
  <c r="L719" i="1"/>
  <c r="M719" i="1" s="1"/>
  <c r="L408" i="1"/>
  <c r="M408" i="1" s="1"/>
  <c r="L297" i="1"/>
  <c r="M297" i="1" s="1"/>
  <c r="AC685" i="1" l="1"/>
  <c r="AC672" i="1"/>
  <c r="AC356" i="1"/>
  <c r="Q456" i="1"/>
  <c r="Y456" i="1" s="1"/>
  <c r="AC425" i="1"/>
  <c r="AC456" i="1"/>
  <c r="AE425" i="1"/>
  <c r="AD425" i="1"/>
  <c r="AE456" i="1"/>
  <c r="AD456" i="1"/>
  <c r="P425" i="1"/>
  <c r="R425" i="1" s="1"/>
  <c r="S425" i="1" s="1"/>
  <c r="T425" i="1" s="1"/>
  <c r="AB456" i="1"/>
  <c r="S456" i="1"/>
  <c r="T456" i="1" s="1"/>
  <c r="Q600" i="1"/>
  <c r="Y600" i="1" s="1"/>
  <c r="P600" i="1"/>
  <c r="R600" i="1" s="1"/>
  <c r="Q733" i="1"/>
  <c r="Y733" i="1" s="1"/>
  <c r="P733" i="1"/>
  <c r="R733" i="1" s="1"/>
  <c r="S733" i="1" s="1"/>
  <c r="T733" i="1" s="1"/>
  <c r="P711" i="1"/>
  <c r="Q711" i="1"/>
  <c r="P608" i="1"/>
  <c r="Q608" i="1"/>
  <c r="Y608" i="1" s="1"/>
  <c r="P572" i="1"/>
  <c r="R572" i="1" s="1"/>
  <c r="S572" i="1" s="1"/>
  <c r="T572" i="1" s="1"/>
  <c r="Q572" i="1"/>
  <c r="Y572" i="1" s="1"/>
  <c r="P598" i="1"/>
  <c r="R598" i="1" s="1"/>
  <c r="S598" i="1" s="1"/>
  <c r="T598" i="1" s="1"/>
  <c r="Q598" i="1"/>
  <c r="Y598" i="1" s="1"/>
  <c r="Q517" i="1"/>
  <c r="Y517" i="1" s="1"/>
  <c r="P517" i="1"/>
  <c r="R517" i="1" s="1"/>
  <c r="S517" i="1" s="1"/>
  <c r="T517" i="1" s="1"/>
  <c r="P579" i="1"/>
  <c r="Q579" i="1"/>
  <c r="P861" i="1"/>
  <c r="R861" i="1" s="1"/>
  <c r="S861" i="1" s="1"/>
  <c r="T861" i="1" s="1"/>
  <c r="Q861" i="1"/>
  <c r="Y861" i="1" s="1"/>
  <c r="Q500" i="1"/>
  <c r="Y500" i="1" s="1"/>
  <c r="P500" i="1"/>
  <c r="R500" i="1" s="1"/>
  <c r="S500" i="1" s="1"/>
  <c r="T500" i="1" s="1"/>
  <c r="P884" i="1"/>
  <c r="Q884" i="1"/>
  <c r="Y884" i="1" s="1"/>
  <c r="P266" i="1"/>
  <c r="R266" i="1" s="1"/>
  <c r="S266" i="1" s="1"/>
  <c r="T266" i="1" s="1"/>
  <c r="Q266" i="1"/>
  <c r="P815" i="1"/>
  <c r="R815" i="1" s="1"/>
  <c r="Q815" i="1"/>
  <c r="Y815" i="1" s="1"/>
  <c r="P327" i="1"/>
  <c r="R327" i="1" s="1"/>
  <c r="S327" i="1" s="1"/>
  <c r="T327" i="1" s="1"/>
  <c r="Q327" i="1"/>
  <c r="Y327" i="1" s="1"/>
  <c r="P410" i="1"/>
  <c r="Q410" i="1"/>
  <c r="Y410" i="1" s="1"/>
  <c r="P268" i="1"/>
  <c r="R268" i="1" s="1"/>
  <c r="S268" i="1" s="1"/>
  <c r="T268" i="1" s="1"/>
  <c r="Q268" i="1"/>
  <c r="Y268" i="1" s="1"/>
  <c r="P408" i="1"/>
  <c r="R408" i="1" s="1"/>
  <c r="S408" i="1" s="1"/>
  <c r="T408" i="1" s="1"/>
  <c r="Q408" i="1"/>
  <c r="Y408" i="1" s="1"/>
  <c r="P316" i="1"/>
  <c r="R316" i="1" s="1"/>
  <c r="Q316" i="1"/>
  <c r="Y316" i="1" s="1"/>
  <c r="P332" i="1"/>
  <c r="R332" i="1" s="1"/>
  <c r="Q332" i="1"/>
  <c r="Y332" i="1" s="1"/>
  <c r="P334" i="1"/>
  <c r="Q334" i="1"/>
  <c r="P321" i="1"/>
  <c r="R321" i="1" s="1"/>
  <c r="Q321" i="1"/>
  <c r="Y321" i="1" s="1"/>
  <c r="P727" i="1"/>
  <c r="R727" i="1" s="1"/>
  <c r="S727" i="1" s="1"/>
  <c r="T727" i="1" s="1"/>
  <c r="Q727" i="1"/>
  <c r="Y727" i="1" s="1"/>
  <c r="P687" i="1"/>
  <c r="R687" i="1" s="1"/>
  <c r="S687" i="1" s="1"/>
  <c r="T687" i="1" s="1"/>
  <c r="Q687" i="1"/>
  <c r="Y687" i="1" s="1"/>
  <c r="P367" i="1"/>
  <c r="R367" i="1" s="1"/>
  <c r="S367" i="1" s="1"/>
  <c r="T367" i="1" s="1"/>
  <c r="Q367" i="1"/>
  <c r="Y367" i="1" s="1"/>
  <c r="P387" i="1"/>
  <c r="R387" i="1" s="1"/>
  <c r="S387" i="1" s="1"/>
  <c r="T387" i="1" s="1"/>
  <c r="Q387" i="1"/>
  <c r="Y387" i="1" s="1"/>
  <c r="Q421" i="1"/>
  <c r="Y421" i="1" s="1"/>
  <c r="P421" i="1"/>
  <c r="R421" i="1" s="1"/>
  <c r="S421" i="1" s="1"/>
  <c r="T421" i="1" s="1"/>
  <c r="P375" i="1"/>
  <c r="Q375" i="1"/>
  <c r="P146" i="1"/>
  <c r="R146" i="1" s="1"/>
  <c r="S146" i="1" s="1"/>
  <c r="T146" i="1" s="1"/>
  <c r="Q146" i="1"/>
  <c r="Y146" i="1" s="1"/>
  <c r="P380" i="1"/>
  <c r="R380" i="1" s="1"/>
  <c r="S380" i="1" s="1"/>
  <c r="T380" i="1" s="1"/>
  <c r="Q380" i="1"/>
  <c r="Y380" i="1" s="1"/>
  <c r="P363" i="1"/>
  <c r="R363" i="1" s="1"/>
  <c r="S363" i="1" s="1"/>
  <c r="T363" i="1" s="1"/>
  <c r="Q363" i="1"/>
  <c r="Q445" i="1"/>
  <c r="Y445" i="1" s="1"/>
  <c r="P445" i="1"/>
  <c r="R445" i="1" s="1"/>
  <c r="S445" i="1" s="1"/>
  <c r="T445" i="1" s="1"/>
  <c r="P418" i="1"/>
  <c r="Q418" i="1"/>
  <c r="Y418" i="1" s="1"/>
  <c r="P26" i="1"/>
  <c r="R26" i="1" s="1"/>
  <c r="S26" i="1" s="1"/>
  <c r="T26" i="1" s="1"/>
  <c r="Q26" i="1"/>
  <c r="P147" i="1"/>
  <c r="R147" i="1" s="1"/>
  <c r="S147" i="1" s="1"/>
  <c r="T147" i="1" s="1"/>
  <c r="Q147" i="1"/>
  <c r="Y147" i="1" s="1"/>
  <c r="P366" i="1"/>
  <c r="R366" i="1" s="1"/>
  <c r="S366" i="1" s="1"/>
  <c r="T366" i="1" s="1"/>
  <c r="Q366" i="1"/>
  <c r="Y366" i="1" s="1"/>
  <c r="P466" i="1"/>
  <c r="R466" i="1" s="1"/>
  <c r="S466" i="1" s="1"/>
  <c r="T466" i="1" s="1"/>
  <c r="Q466" i="1"/>
  <c r="P203" i="1"/>
  <c r="R203" i="1" s="1"/>
  <c r="S203" i="1" s="1"/>
  <c r="T203" i="1" s="1"/>
  <c r="Q203" i="1"/>
  <c r="Y203" i="1" s="1"/>
  <c r="P20" i="1"/>
  <c r="R20" i="1" s="1"/>
  <c r="S20" i="1" s="1"/>
  <c r="T20" i="1" s="1"/>
  <c r="Q20" i="1"/>
  <c r="P40" i="1"/>
  <c r="Q40" i="1"/>
  <c r="Y40" i="1" s="1"/>
  <c r="P49" i="1"/>
  <c r="R49" i="1" s="1"/>
  <c r="S49" i="1" s="1"/>
  <c r="T49" i="1" s="1"/>
  <c r="Q49" i="1"/>
  <c r="Y49" i="1" s="1"/>
  <c r="P232" i="1"/>
  <c r="R232" i="1" s="1"/>
  <c r="S232" i="1" s="1"/>
  <c r="T232" i="1" s="1"/>
  <c r="Q232" i="1"/>
  <c r="Y232" i="1" s="1"/>
  <c r="P230" i="1"/>
  <c r="R230" i="1" s="1"/>
  <c r="S230" i="1" s="1"/>
  <c r="T230" i="1" s="1"/>
  <c r="Q230" i="1"/>
  <c r="P219" i="1"/>
  <c r="R219" i="1" s="1"/>
  <c r="S219" i="1" s="1"/>
  <c r="T219" i="1" s="1"/>
  <c r="Q219" i="1"/>
  <c r="Y219" i="1" s="1"/>
  <c r="P161" i="1"/>
  <c r="Q161" i="1"/>
  <c r="P169" i="1"/>
  <c r="R169" i="1" s="1"/>
  <c r="S169" i="1" s="1"/>
  <c r="T169" i="1" s="1"/>
  <c r="Q169" i="1"/>
  <c r="P118" i="1"/>
  <c r="R118" i="1" s="1"/>
  <c r="S118" i="1" s="1"/>
  <c r="T118" i="1" s="1"/>
  <c r="Q118" i="1"/>
  <c r="Y118" i="1" s="1"/>
  <c r="P103" i="1"/>
  <c r="R103" i="1" s="1"/>
  <c r="S103" i="1" s="1"/>
  <c r="T103" i="1" s="1"/>
  <c r="Q103" i="1"/>
  <c r="P61" i="1"/>
  <c r="R61" i="1" s="1"/>
  <c r="S61" i="1" s="1"/>
  <c r="T61" i="1" s="1"/>
  <c r="Q61" i="1"/>
  <c r="Y61" i="1" s="1"/>
  <c r="P121" i="1"/>
  <c r="R121" i="1" s="1"/>
  <c r="S121" i="1" s="1"/>
  <c r="T121" i="1" s="1"/>
  <c r="Q121" i="1"/>
  <c r="Y121" i="1" s="1"/>
  <c r="P76" i="1"/>
  <c r="R76" i="1" s="1"/>
  <c r="S76" i="1" s="1"/>
  <c r="T76" i="1" s="1"/>
  <c r="Q76" i="1"/>
  <c r="Y76" i="1" s="1"/>
  <c r="P873" i="1"/>
  <c r="Q873" i="1"/>
  <c r="Y873" i="1" s="1"/>
  <c r="P119" i="1"/>
  <c r="R119" i="1" s="1"/>
  <c r="S119" i="1" s="1"/>
  <c r="T119" i="1" s="1"/>
  <c r="Q119" i="1"/>
  <c r="Y119" i="1" s="1"/>
  <c r="P74" i="1"/>
  <c r="R74" i="1" s="1"/>
  <c r="S74" i="1" s="1"/>
  <c r="T74" i="1" s="1"/>
  <c r="Q74" i="1"/>
  <c r="Y74" i="1" s="1"/>
  <c r="P69" i="1"/>
  <c r="R69" i="1" s="1"/>
  <c r="S69" i="1" s="1"/>
  <c r="T69" i="1" s="1"/>
  <c r="Q69" i="1"/>
  <c r="Y69" i="1" s="1"/>
  <c r="Q73" i="1"/>
  <c r="Y73" i="1" s="1"/>
  <c r="P73" i="1"/>
  <c r="R73" i="1" s="1"/>
  <c r="S73" i="1" s="1"/>
  <c r="T73" i="1" s="1"/>
  <c r="P85" i="1"/>
  <c r="Q85" i="1"/>
  <c r="Q91" i="1"/>
  <c r="Y91" i="1" s="1"/>
  <c r="P91" i="1"/>
  <c r="P202" i="1"/>
  <c r="R202" i="1" s="1"/>
  <c r="S202" i="1" s="1"/>
  <c r="T202" i="1" s="1"/>
  <c r="Q202" i="1"/>
  <c r="Y202" i="1" s="1"/>
  <c r="P222" i="1"/>
  <c r="Q222" i="1"/>
  <c r="P164" i="1"/>
  <c r="R164" i="1" s="1"/>
  <c r="S164" i="1" s="1"/>
  <c r="T164" i="1" s="1"/>
  <c r="Q164" i="1"/>
  <c r="P172" i="1"/>
  <c r="R172" i="1" s="1"/>
  <c r="S172" i="1" s="1"/>
  <c r="T172" i="1" s="1"/>
  <c r="Q172" i="1"/>
  <c r="Y172" i="1" s="1"/>
  <c r="P700" i="1"/>
  <c r="R700" i="1" s="1"/>
  <c r="S700" i="1" s="1"/>
  <c r="T700" i="1" s="1"/>
  <c r="Q700" i="1"/>
  <c r="Y700" i="1" s="1"/>
  <c r="P570" i="1"/>
  <c r="Q570" i="1"/>
  <c r="P67" i="1"/>
  <c r="R67" i="1" s="1"/>
  <c r="S67" i="1" s="1"/>
  <c r="T67" i="1" s="1"/>
  <c r="Q67" i="1"/>
  <c r="Y67" i="1" s="1"/>
  <c r="P491" i="1"/>
  <c r="R491" i="1" s="1"/>
  <c r="S491" i="1" s="1"/>
  <c r="T491" i="1" s="1"/>
  <c r="Q491" i="1"/>
  <c r="Y491" i="1" s="1"/>
  <c r="P475" i="1"/>
  <c r="R475" i="1" s="1"/>
  <c r="S475" i="1" s="1"/>
  <c r="T475" i="1" s="1"/>
  <c r="Q475" i="1"/>
  <c r="Y475" i="1" s="1"/>
  <c r="Q528" i="1"/>
  <c r="Y528" i="1" s="1"/>
  <c r="P528" i="1"/>
  <c r="R528" i="1" s="1"/>
  <c r="S528" i="1" s="1"/>
  <c r="T528" i="1" s="1"/>
  <c r="P555" i="1"/>
  <c r="Q555" i="1"/>
  <c r="P68" i="1"/>
  <c r="R68" i="1" s="1"/>
  <c r="S68" i="1" s="1"/>
  <c r="T68" i="1" s="1"/>
  <c r="Q68" i="1"/>
  <c r="Y68" i="1" s="1"/>
  <c r="Q492" i="1"/>
  <c r="Y492" i="1" s="1"/>
  <c r="P492" i="1"/>
  <c r="R492" i="1" s="1"/>
  <c r="S492" i="1" s="1"/>
  <c r="T492" i="1" s="1"/>
  <c r="Q476" i="1"/>
  <c r="Y476" i="1" s="1"/>
  <c r="P476" i="1"/>
  <c r="P529" i="1"/>
  <c r="R529" i="1" s="1"/>
  <c r="S529" i="1" s="1"/>
  <c r="T529" i="1" s="1"/>
  <c r="Q529" i="1"/>
  <c r="P568" i="1"/>
  <c r="R568" i="1" s="1"/>
  <c r="S568" i="1" s="1"/>
  <c r="T568" i="1" s="1"/>
  <c r="Q568" i="1"/>
  <c r="Y568" i="1" s="1"/>
  <c r="P626" i="1"/>
  <c r="R626" i="1" s="1"/>
  <c r="S626" i="1" s="1"/>
  <c r="T626" i="1" s="1"/>
  <c r="Q626" i="1"/>
  <c r="P828" i="1"/>
  <c r="Q828" i="1"/>
  <c r="P647" i="1"/>
  <c r="R647" i="1" s="1"/>
  <c r="S647" i="1" s="1"/>
  <c r="T647" i="1" s="1"/>
  <c r="Q647" i="1"/>
  <c r="Y647" i="1" s="1"/>
  <c r="Q748" i="1"/>
  <c r="Y748" i="1" s="1"/>
  <c r="P748" i="1"/>
  <c r="R748" i="1" s="1"/>
  <c r="S748" i="1" s="1"/>
  <c r="T748" i="1" s="1"/>
  <c r="P566" i="1"/>
  <c r="R566" i="1" s="1"/>
  <c r="S566" i="1" s="1"/>
  <c r="T566" i="1" s="1"/>
  <c r="Q566" i="1"/>
  <c r="Y566" i="1" s="1"/>
  <c r="Q776" i="1"/>
  <c r="Y776" i="1" s="1"/>
  <c r="P776" i="1"/>
  <c r="R776" i="1" s="1"/>
  <c r="S776" i="1" s="1"/>
  <c r="T776" i="1" s="1"/>
  <c r="P803" i="1"/>
  <c r="Q803" i="1"/>
  <c r="Y803" i="1" s="1"/>
  <c r="Q758" i="1"/>
  <c r="Y758" i="1" s="1"/>
  <c r="P758" i="1"/>
  <c r="Q649" i="1"/>
  <c r="Y649" i="1" s="1"/>
  <c r="P649" i="1"/>
  <c r="R649" i="1" s="1"/>
  <c r="S649" i="1" s="1"/>
  <c r="T649" i="1" s="1"/>
  <c r="Q507" i="1"/>
  <c r="Y507" i="1" s="1"/>
  <c r="P507" i="1"/>
  <c r="P644" i="1"/>
  <c r="R644" i="1" s="1"/>
  <c r="S644" i="1" s="1"/>
  <c r="T644" i="1" s="1"/>
  <c r="Q644" i="1"/>
  <c r="Y644" i="1" s="1"/>
  <c r="P789" i="1"/>
  <c r="R789" i="1" s="1"/>
  <c r="S789" i="1" s="1"/>
  <c r="T789" i="1" s="1"/>
  <c r="Q789" i="1"/>
  <c r="Y789" i="1" s="1"/>
  <c r="P695" i="1"/>
  <c r="R695" i="1" s="1"/>
  <c r="S695" i="1" s="1"/>
  <c r="T695" i="1" s="1"/>
  <c r="Q695" i="1"/>
  <c r="Q712" i="1"/>
  <c r="P712" i="1"/>
  <c r="P597" i="1"/>
  <c r="R597" i="1" s="1"/>
  <c r="S597" i="1" s="1"/>
  <c r="T597" i="1" s="1"/>
  <c r="Q597" i="1"/>
  <c r="Y597" i="1" s="1"/>
  <c r="P588" i="1"/>
  <c r="R588" i="1" s="1"/>
  <c r="S588" i="1" s="1"/>
  <c r="T588" i="1" s="1"/>
  <c r="Q588" i="1"/>
  <c r="P616" i="1"/>
  <c r="R616" i="1" s="1"/>
  <c r="S616" i="1" s="1"/>
  <c r="T616" i="1" s="1"/>
  <c r="Q616" i="1"/>
  <c r="P606" i="1"/>
  <c r="R606" i="1" s="1"/>
  <c r="S606" i="1" s="1"/>
  <c r="T606" i="1" s="1"/>
  <c r="Q606" i="1"/>
  <c r="Y606" i="1" s="1"/>
  <c r="Q888" i="1"/>
  <c r="P888" i="1"/>
  <c r="R888" i="1" s="1"/>
  <c r="P613" i="1"/>
  <c r="R613" i="1" s="1"/>
  <c r="S613" i="1" s="1"/>
  <c r="T613" i="1" s="1"/>
  <c r="Q613" i="1"/>
  <c r="Y613" i="1" s="1"/>
  <c r="Q734" i="1"/>
  <c r="Y734" i="1" s="1"/>
  <c r="P734" i="1"/>
  <c r="R734" i="1" s="1"/>
  <c r="S734" i="1" s="1"/>
  <c r="T734" i="1" s="1"/>
  <c r="P520" i="1"/>
  <c r="R520" i="1" s="1"/>
  <c r="Q520" i="1"/>
  <c r="Y520" i="1" s="1"/>
  <c r="Q585" i="1"/>
  <c r="Y585" i="1" s="1"/>
  <c r="P585" i="1"/>
  <c r="P850" i="1"/>
  <c r="R850" i="1" s="1"/>
  <c r="S850" i="1" s="1"/>
  <c r="T850" i="1" s="1"/>
  <c r="Q850" i="1"/>
  <c r="Y850" i="1" s="1"/>
  <c r="P503" i="1"/>
  <c r="R503" i="1" s="1"/>
  <c r="S503" i="1" s="1"/>
  <c r="T503" i="1" s="1"/>
  <c r="Q503" i="1"/>
  <c r="Y503" i="1" s="1"/>
  <c r="P890" i="1"/>
  <c r="Q890" i="1"/>
  <c r="P835" i="1"/>
  <c r="R835" i="1" s="1"/>
  <c r="S835" i="1" s="1"/>
  <c r="T835" i="1" s="1"/>
  <c r="Q835" i="1"/>
  <c r="Y835" i="1" s="1"/>
  <c r="Q411" i="1"/>
  <c r="Y411" i="1" s="1"/>
  <c r="P411" i="1"/>
  <c r="R411" i="1" s="1"/>
  <c r="S411" i="1" s="1"/>
  <c r="T411" i="1" s="1"/>
  <c r="P337" i="1"/>
  <c r="R337" i="1" s="1"/>
  <c r="S337" i="1" s="1"/>
  <c r="T337" i="1" s="1"/>
  <c r="Q337" i="1"/>
  <c r="P301" i="1"/>
  <c r="R301" i="1" s="1"/>
  <c r="S301" i="1" s="1"/>
  <c r="T301" i="1" s="1"/>
  <c r="Q301" i="1"/>
  <c r="Y301" i="1" s="1"/>
  <c r="P296" i="1"/>
  <c r="Q296" i="1"/>
  <c r="P280" i="1"/>
  <c r="R280" i="1" s="1"/>
  <c r="Q280" i="1"/>
  <c r="Y280" i="1" s="1"/>
  <c r="Q593" i="1"/>
  <c r="Y593" i="1" s="1"/>
  <c r="P593" i="1"/>
  <c r="R593" i="1" s="1"/>
  <c r="S593" i="1" s="1"/>
  <c r="T593" i="1" s="1"/>
  <c r="P458" i="1"/>
  <c r="R458" i="1" s="1"/>
  <c r="S458" i="1" s="1"/>
  <c r="T458" i="1" s="1"/>
  <c r="Q458" i="1"/>
  <c r="Y458" i="1" s="1"/>
  <c r="P432" i="1"/>
  <c r="R432" i="1" s="1"/>
  <c r="S432" i="1" s="1"/>
  <c r="T432" i="1" s="1"/>
  <c r="Q432" i="1"/>
  <c r="P365" i="1"/>
  <c r="R365" i="1" s="1"/>
  <c r="S365" i="1" s="1"/>
  <c r="T365" i="1" s="1"/>
  <c r="Q365" i="1"/>
  <c r="Y365" i="1" s="1"/>
  <c r="P448" i="1"/>
  <c r="R448" i="1" s="1"/>
  <c r="S448" i="1" s="1"/>
  <c r="T448" i="1" s="1"/>
  <c r="Q448" i="1"/>
  <c r="P148" i="1"/>
  <c r="Q148" i="1"/>
  <c r="Y148" i="1" s="1"/>
  <c r="P419" i="1"/>
  <c r="R419" i="1" s="1"/>
  <c r="S419" i="1" s="1"/>
  <c r="T419" i="1" s="1"/>
  <c r="Q419" i="1"/>
  <c r="Y419" i="1" s="1"/>
  <c r="P35" i="1"/>
  <c r="R35" i="1" s="1"/>
  <c r="S35" i="1" s="1"/>
  <c r="T35" i="1" s="1"/>
  <c r="Q35" i="1"/>
  <c r="P241" i="1"/>
  <c r="R241" i="1" s="1"/>
  <c r="S241" i="1" s="1"/>
  <c r="T241" i="1" s="1"/>
  <c r="Q241" i="1"/>
  <c r="Y241" i="1" s="1"/>
  <c r="P381" i="1"/>
  <c r="R381" i="1" s="1"/>
  <c r="S381" i="1" s="1"/>
  <c r="T381" i="1" s="1"/>
  <c r="Q381" i="1"/>
  <c r="Y381" i="1" s="1"/>
  <c r="P51" i="1"/>
  <c r="Q51" i="1"/>
  <c r="P244" i="1"/>
  <c r="R244" i="1" s="1"/>
  <c r="S244" i="1" s="1"/>
  <c r="T244" i="1" s="1"/>
  <c r="Q244" i="1"/>
  <c r="P376" i="1"/>
  <c r="R376" i="1" s="1"/>
  <c r="S376" i="1" s="1"/>
  <c r="T376" i="1" s="1"/>
  <c r="Q376" i="1"/>
  <c r="Y376" i="1" s="1"/>
  <c r="P386" i="1"/>
  <c r="R386" i="1" s="1"/>
  <c r="S386" i="1" s="1"/>
  <c r="T386" i="1" s="1"/>
  <c r="Q386" i="1"/>
  <c r="P104" i="1"/>
  <c r="R104" i="1" s="1"/>
  <c r="S104" i="1" s="1"/>
  <c r="T104" i="1" s="1"/>
  <c r="Q104" i="1"/>
  <c r="P42" i="1"/>
  <c r="R42" i="1" s="1"/>
  <c r="S42" i="1" s="1"/>
  <c r="T42" i="1" s="1"/>
  <c r="Q42" i="1"/>
  <c r="Y42" i="1" s="1"/>
  <c r="P237" i="1"/>
  <c r="R237" i="1" s="1"/>
  <c r="S237" i="1" s="1"/>
  <c r="T237" i="1" s="1"/>
  <c r="Q237" i="1"/>
  <c r="Y237" i="1" s="1"/>
  <c r="Q534" i="1"/>
  <c r="P534" i="1"/>
  <c r="R534" i="1" s="1"/>
  <c r="S534" i="1" s="1"/>
  <c r="T534" i="1" s="1"/>
  <c r="Q704" i="1"/>
  <c r="Y704" i="1" s="1"/>
  <c r="P704" i="1"/>
  <c r="R704" i="1" s="1"/>
  <c r="S704" i="1" s="1"/>
  <c r="T704" i="1" s="1"/>
  <c r="P472" i="1"/>
  <c r="R472" i="1" s="1"/>
  <c r="S472" i="1" s="1"/>
  <c r="T472" i="1" s="1"/>
  <c r="Q472" i="1"/>
  <c r="Y472" i="1" s="1"/>
  <c r="P685" i="1"/>
  <c r="R685" i="1" s="1"/>
  <c r="S685" i="1" s="1"/>
  <c r="T685" i="1" s="1"/>
  <c r="Q685" i="1"/>
  <c r="Y685" i="1" s="1"/>
  <c r="P763" i="1"/>
  <c r="R763" i="1" s="1"/>
  <c r="S763" i="1" s="1"/>
  <c r="T763" i="1" s="1"/>
  <c r="Q763" i="1"/>
  <c r="Y763" i="1" s="1"/>
  <c r="Q478" i="1"/>
  <c r="P478" i="1"/>
  <c r="P530" i="1"/>
  <c r="R530" i="1" s="1"/>
  <c r="S530" i="1" s="1"/>
  <c r="T530" i="1" s="1"/>
  <c r="Q530" i="1"/>
  <c r="Y530" i="1" s="1"/>
  <c r="Q842" i="1"/>
  <c r="Y842" i="1" s="1"/>
  <c r="P842" i="1"/>
  <c r="R842" i="1" s="1"/>
  <c r="S842" i="1" s="1"/>
  <c r="T842" i="1" s="1"/>
  <c r="P840" i="1"/>
  <c r="R840" i="1" s="1"/>
  <c r="S840" i="1" s="1"/>
  <c r="T840" i="1" s="1"/>
  <c r="Q840" i="1"/>
  <c r="Q674" i="1"/>
  <c r="Y674" i="1" s="1"/>
  <c r="P674" i="1"/>
  <c r="P783" i="1"/>
  <c r="R783" i="1" s="1"/>
  <c r="S783" i="1" s="1"/>
  <c r="T783" i="1" s="1"/>
  <c r="Q783" i="1"/>
  <c r="Y783" i="1" s="1"/>
  <c r="P793" i="1"/>
  <c r="R793" i="1" s="1"/>
  <c r="S793" i="1" s="1"/>
  <c r="T793" i="1" s="1"/>
  <c r="Q793" i="1"/>
  <c r="P565" i="1"/>
  <c r="Q565" i="1"/>
  <c r="Y565" i="1" s="1"/>
  <c r="P623" i="1"/>
  <c r="R623" i="1" s="1"/>
  <c r="S623" i="1" s="1"/>
  <c r="T623" i="1" s="1"/>
  <c r="Q623" i="1"/>
  <c r="Y623" i="1" s="1"/>
  <c r="P797" i="1"/>
  <c r="R797" i="1" s="1"/>
  <c r="S797" i="1" s="1"/>
  <c r="T797" i="1" s="1"/>
  <c r="Q797" i="1"/>
  <c r="Y797" i="1" s="1"/>
  <c r="P547" i="1"/>
  <c r="R547" i="1" s="1"/>
  <c r="S547" i="1" s="1"/>
  <c r="T547" i="1" s="1"/>
  <c r="Q547" i="1"/>
  <c r="Y547" i="1" s="1"/>
  <c r="P760" i="1"/>
  <c r="R760" i="1" s="1"/>
  <c r="S760" i="1" s="1"/>
  <c r="T760" i="1" s="1"/>
  <c r="Q760" i="1"/>
  <c r="P781" i="1"/>
  <c r="Q781" i="1"/>
  <c r="Y781" i="1" s="1"/>
  <c r="P648" i="1"/>
  <c r="R648" i="1" s="1"/>
  <c r="S648" i="1" s="1"/>
  <c r="T648" i="1" s="1"/>
  <c r="Q648" i="1"/>
  <c r="P795" i="1"/>
  <c r="R795" i="1" s="1"/>
  <c r="S795" i="1" s="1"/>
  <c r="T795" i="1" s="1"/>
  <c r="Q795" i="1"/>
  <c r="Y795" i="1" s="1"/>
  <c r="P625" i="1"/>
  <c r="R625" i="1" s="1"/>
  <c r="S625" i="1" s="1"/>
  <c r="T625" i="1" s="1"/>
  <c r="Q625" i="1"/>
  <c r="Y625" i="1" s="1"/>
  <c r="P786" i="1"/>
  <c r="R786" i="1" s="1"/>
  <c r="S786" i="1" s="1"/>
  <c r="T786" i="1" s="1"/>
  <c r="Q786" i="1"/>
  <c r="Y786" i="1" s="1"/>
  <c r="P653" i="1"/>
  <c r="R653" i="1" s="1"/>
  <c r="S653" i="1" s="1"/>
  <c r="T653" i="1" s="1"/>
  <c r="Q653" i="1"/>
  <c r="Y653" i="1" s="1"/>
  <c r="P693" i="1"/>
  <c r="R693" i="1" s="1"/>
  <c r="S693" i="1" s="1"/>
  <c r="T693" i="1" s="1"/>
  <c r="Q693" i="1"/>
  <c r="P537" i="1"/>
  <c r="Q537" i="1"/>
  <c r="Y537" i="1" s="1"/>
  <c r="P617" i="1"/>
  <c r="R617" i="1" s="1"/>
  <c r="S617" i="1" s="1"/>
  <c r="T617" i="1" s="1"/>
  <c r="Q617" i="1"/>
  <c r="Y617" i="1" s="1"/>
  <c r="P582" i="1"/>
  <c r="R582" i="1" s="1"/>
  <c r="S582" i="1" s="1"/>
  <c r="T582" i="1" s="1"/>
  <c r="Q582" i="1"/>
  <c r="Y582" i="1" s="1"/>
  <c r="P675" i="1"/>
  <c r="R675" i="1" s="1"/>
  <c r="S675" i="1" s="1"/>
  <c r="T675" i="1" s="1"/>
  <c r="Q675" i="1"/>
  <c r="Q525" i="1"/>
  <c r="Y525" i="1" s="1"/>
  <c r="P525" i="1"/>
  <c r="R525" i="1" s="1"/>
  <c r="S525" i="1" s="1"/>
  <c r="T525" i="1" s="1"/>
  <c r="P732" i="1"/>
  <c r="Q732" i="1"/>
  <c r="Q830" i="1"/>
  <c r="P830" i="1"/>
  <c r="P592" i="1"/>
  <c r="R592" i="1" s="1"/>
  <c r="S592" i="1" s="1"/>
  <c r="T592" i="1" s="1"/>
  <c r="Q592" i="1"/>
  <c r="Y592" i="1" s="1"/>
  <c r="P883" i="1"/>
  <c r="R883" i="1" s="1"/>
  <c r="S883" i="1" s="1"/>
  <c r="T883" i="1" s="1"/>
  <c r="Q883" i="1"/>
  <c r="P502" i="1"/>
  <c r="R502" i="1" s="1"/>
  <c r="S502" i="1" s="1"/>
  <c r="T502" i="1" s="1"/>
  <c r="Q502" i="1"/>
  <c r="Y502" i="1" s="1"/>
  <c r="P855" i="1"/>
  <c r="R855" i="1" s="1"/>
  <c r="S855" i="1" s="1"/>
  <c r="T855" i="1" s="1"/>
  <c r="Q855" i="1"/>
  <c r="Y855" i="1" s="1"/>
  <c r="P605" i="1"/>
  <c r="R605" i="1" s="1"/>
  <c r="S605" i="1" s="1"/>
  <c r="T605" i="1" s="1"/>
  <c r="Q605" i="1"/>
  <c r="Q668" i="1"/>
  <c r="P668" i="1"/>
  <c r="P286" i="1"/>
  <c r="R286" i="1" s="1"/>
  <c r="S286" i="1" s="1"/>
  <c r="T286" i="1" s="1"/>
  <c r="Q286" i="1"/>
  <c r="Y286" i="1" s="1"/>
  <c r="P808" i="1"/>
  <c r="R808" i="1" s="1"/>
  <c r="S808" i="1" s="1"/>
  <c r="T808" i="1" s="1"/>
  <c r="Q808" i="1"/>
  <c r="Y808" i="1" s="1"/>
  <c r="P282" i="1"/>
  <c r="R282" i="1" s="1"/>
  <c r="S282" i="1" s="1"/>
  <c r="T282" i="1" s="1"/>
  <c r="Q282" i="1"/>
  <c r="P847" i="1"/>
  <c r="R847" i="1" s="1"/>
  <c r="S847" i="1" s="1"/>
  <c r="T847" i="1" s="1"/>
  <c r="Q847" i="1"/>
  <c r="Y847" i="1" s="1"/>
  <c r="P816" i="1"/>
  <c r="Q816" i="1"/>
  <c r="Y816" i="1" s="1"/>
  <c r="Q836" i="1"/>
  <c r="Y836" i="1" s="1"/>
  <c r="P836" i="1"/>
  <c r="P283" i="1"/>
  <c r="R283" i="1" s="1"/>
  <c r="S283" i="1" s="1"/>
  <c r="T283" i="1" s="1"/>
  <c r="Q283" i="1"/>
  <c r="Y283" i="1" s="1"/>
  <c r="P336" i="1"/>
  <c r="R336" i="1" s="1"/>
  <c r="S336" i="1" s="1"/>
  <c r="T336" i="1" s="1"/>
  <c r="Q336" i="1"/>
  <c r="Y336" i="1" s="1"/>
  <c r="P831" i="1"/>
  <c r="R831" i="1" s="1"/>
  <c r="Q831" i="1"/>
  <c r="Q614" i="1"/>
  <c r="Y614" i="1" s="1"/>
  <c r="P614" i="1"/>
  <c r="R614" i="1" s="1"/>
  <c r="P402" i="1"/>
  <c r="R402" i="1" s="1"/>
  <c r="S402" i="1" s="1"/>
  <c r="T402" i="1" s="1"/>
  <c r="Q402" i="1"/>
  <c r="Q135" i="1"/>
  <c r="P135" i="1"/>
  <c r="P133" i="1"/>
  <c r="R133" i="1" s="1"/>
  <c r="S133" i="1" s="1"/>
  <c r="T133" i="1" s="1"/>
  <c r="Q133" i="1"/>
  <c r="Y133" i="1" s="1"/>
  <c r="Q454" i="1"/>
  <c r="Y454" i="1" s="1"/>
  <c r="P454" i="1"/>
  <c r="R454" i="1" s="1"/>
  <c r="S454" i="1" s="1"/>
  <c r="T454" i="1" s="1"/>
  <c r="P390" i="1"/>
  <c r="R390" i="1" s="1"/>
  <c r="S390" i="1" s="1"/>
  <c r="T390" i="1" s="1"/>
  <c r="Q390" i="1"/>
  <c r="Y390" i="1" s="1"/>
  <c r="Q260" i="1"/>
  <c r="Y260" i="1" s="1"/>
  <c r="P260" i="1"/>
  <c r="R260" i="1" s="1"/>
  <c r="S260" i="1" s="1"/>
  <c r="T260" i="1" s="1"/>
  <c r="P136" i="1"/>
  <c r="Q136" i="1"/>
  <c r="Y136" i="1" s="1"/>
  <c r="P108" i="1"/>
  <c r="R108" i="1" s="1"/>
  <c r="S108" i="1" s="1"/>
  <c r="T108" i="1" s="1"/>
  <c r="Q108" i="1"/>
  <c r="Y108" i="1" s="1"/>
  <c r="P420" i="1"/>
  <c r="R420" i="1" s="1"/>
  <c r="S420" i="1" s="1"/>
  <c r="T420" i="1" s="1"/>
  <c r="Q420" i="1"/>
  <c r="Y420" i="1" s="1"/>
  <c r="P22" i="1"/>
  <c r="R22" i="1" s="1"/>
  <c r="S22" i="1" s="1"/>
  <c r="T22" i="1" s="1"/>
  <c r="Q22" i="1"/>
  <c r="Y22" i="1" s="1"/>
  <c r="Q261" i="1"/>
  <c r="Y261" i="1" s="1"/>
  <c r="P261" i="1"/>
  <c r="P364" i="1"/>
  <c r="R364" i="1" s="1"/>
  <c r="S364" i="1" s="1"/>
  <c r="T364" i="1" s="1"/>
  <c r="Q364" i="1"/>
  <c r="Y364" i="1" s="1"/>
  <c r="Q447" i="1"/>
  <c r="Y447" i="1" s="1"/>
  <c r="P447" i="1"/>
  <c r="P132" i="1"/>
  <c r="Q132" i="1"/>
  <c r="P377" i="1"/>
  <c r="R377" i="1" s="1"/>
  <c r="S377" i="1" s="1"/>
  <c r="T377" i="1" s="1"/>
  <c r="Q377" i="1"/>
  <c r="Y377" i="1" s="1"/>
  <c r="Q109" i="1"/>
  <c r="Y109" i="1" s="1"/>
  <c r="P109" i="1"/>
  <c r="R109" i="1" s="1"/>
  <c r="S109" i="1" s="1"/>
  <c r="T109" i="1" s="1"/>
  <c r="P184" i="1"/>
  <c r="R184" i="1" s="1"/>
  <c r="S184" i="1" s="1"/>
  <c r="T184" i="1" s="1"/>
  <c r="Q184" i="1"/>
  <c r="P143" i="1"/>
  <c r="R143" i="1" s="1"/>
  <c r="S143" i="1" s="1"/>
  <c r="T143" i="1" s="1"/>
  <c r="Q143" i="1"/>
  <c r="Y143" i="1" s="1"/>
  <c r="P221" i="1"/>
  <c r="Q221" i="1"/>
  <c r="Y221" i="1" s="1"/>
  <c r="P494" i="1"/>
  <c r="R494" i="1" s="1"/>
  <c r="S494" i="1" s="1"/>
  <c r="T494" i="1" s="1"/>
  <c r="Q494" i="1"/>
  <c r="Y494" i="1" s="1"/>
  <c r="P15" i="1"/>
  <c r="R15" i="1" s="1"/>
  <c r="S15" i="1" s="1"/>
  <c r="T15" i="1" s="1"/>
  <c r="Q15" i="1"/>
  <c r="Y15" i="1" s="1"/>
  <c r="P93" i="1"/>
  <c r="R93" i="1" s="1"/>
  <c r="S93" i="1" s="1"/>
  <c r="T93" i="1" s="1"/>
  <c r="Q93" i="1"/>
  <c r="Y93" i="1" s="1"/>
  <c r="P166" i="1"/>
  <c r="R166" i="1" s="1"/>
  <c r="S166" i="1" s="1"/>
  <c r="T166" i="1" s="1"/>
  <c r="Q166" i="1"/>
  <c r="Y166" i="1" s="1"/>
  <c r="P174" i="1"/>
  <c r="R174" i="1" s="1"/>
  <c r="S174" i="1" s="1"/>
  <c r="T174" i="1" s="1"/>
  <c r="Q174" i="1"/>
  <c r="Y174" i="1" s="1"/>
  <c r="P167" i="1"/>
  <c r="R167" i="1" s="1"/>
  <c r="S167" i="1" s="1"/>
  <c r="T167" i="1" s="1"/>
  <c r="Q167" i="1"/>
  <c r="Y167" i="1" s="1"/>
  <c r="P175" i="1"/>
  <c r="Q175" i="1"/>
  <c r="Y175" i="1" s="1"/>
  <c r="P83" i="1"/>
  <c r="R83" i="1" s="1"/>
  <c r="S83" i="1" s="1"/>
  <c r="T83" i="1" s="1"/>
  <c r="Q83" i="1"/>
  <c r="Y83" i="1" s="1"/>
  <c r="P705" i="1"/>
  <c r="R705" i="1" s="1"/>
  <c r="S705" i="1" s="1"/>
  <c r="T705" i="1" s="1"/>
  <c r="Q705" i="1"/>
  <c r="Y705" i="1" s="1"/>
  <c r="P701" i="1"/>
  <c r="R701" i="1" s="1"/>
  <c r="S701" i="1" s="1"/>
  <c r="T701" i="1" s="1"/>
  <c r="Q701" i="1"/>
  <c r="Y701" i="1" s="1"/>
  <c r="P843" i="1"/>
  <c r="R843" i="1" s="1"/>
  <c r="S843" i="1" s="1"/>
  <c r="T843" i="1" s="1"/>
  <c r="Q843" i="1"/>
  <c r="Y843" i="1" s="1"/>
  <c r="P869" i="1"/>
  <c r="Q869" i="1"/>
  <c r="Q513" i="1"/>
  <c r="Y513" i="1" s="1"/>
  <c r="P513" i="1"/>
  <c r="P872" i="1"/>
  <c r="R872" i="1" s="1"/>
  <c r="S872" i="1" s="1"/>
  <c r="T872" i="1" s="1"/>
  <c r="Q872" i="1"/>
  <c r="Y872" i="1" s="1"/>
  <c r="P771" i="1"/>
  <c r="R771" i="1" s="1"/>
  <c r="S771" i="1" s="1"/>
  <c r="T771" i="1" s="1"/>
  <c r="Q771" i="1"/>
  <c r="Y771" i="1" s="1"/>
  <c r="P657" i="1"/>
  <c r="R657" i="1" s="1"/>
  <c r="S657" i="1" s="1"/>
  <c r="T657" i="1" s="1"/>
  <c r="Q657" i="1"/>
  <c r="Q690" i="1"/>
  <c r="Y690" i="1" s="1"/>
  <c r="P690" i="1"/>
  <c r="R690" i="1" s="1"/>
  <c r="S690" i="1" s="1"/>
  <c r="T690" i="1" s="1"/>
  <c r="P780" i="1"/>
  <c r="R780" i="1" s="1"/>
  <c r="S780" i="1" s="1"/>
  <c r="T780" i="1" s="1"/>
  <c r="Q780" i="1"/>
  <c r="Q661" i="1"/>
  <c r="P661" i="1"/>
  <c r="P829" i="1"/>
  <c r="R829" i="1" s="1"/>
  <c r="S829" i="1" s="1"/>
  <c r="T829" i="1" s="1"/>
  <c r="Q829" i="1"/>
  <c r="Y829" i="1" s="1"/>
  <c r="Q769" i="1"/>
  <c r="Y769" i="1" s="1"/>
  <c r="P769" i="1"/>
  <c r="P624" i="1"/>
  <c r="R624" i="1" s="1"/>
  <c r="S624" i="1" s="1"/>
  <c r="T624" i="1" s="1"/>
  <c r="Q624" i="1"/>
  <c r="P785" i="1"/>
  <c r="R785" i="1" s="1"/>
  <c r="S785" i="1" s="1"/>
  <c r="T785" i="1" s="1"/>
  <c r="Q785" i="1"/>
  <c r="Y785" i="1" s="1"/>
  <c r="Q640" i="1"/>
  <c r="P640" i="1"/>
  <c r="R640" i="1" s="1"/>
  <c r="S640" i="1" s="1"/>
  <c r="T640" i="1" s="1"/>
  <c r="P659" i="1"/>
  <c r="R659" i="1" s="1"/>
  <c r="S659" i="1" s="1"/>
  <c r="T659" i="1" s="1"/>
  <c r="Q659" i="1"/>
  <c r="P774" i="1"/>
  <c r="R774" i="1" s="1"/>
  <c r="S774" i="1" s="1"/>
  <c r="T774" i="1" s="1"/>
  <c r="Q774" i="1"/>
  <c r="Y774" i="1" s="1"/>
  <c r="Q629" i="1"/>
  <c r="Y629" i="1" s="1"/>
  <c r="P629" i="1"/>
  <c r="P518" i="1"/>
  <c r="R518" i="1" s="1"/>
  <c r="S518" i="1" s="1"/>
  <c r="T518" i="1" s="1"/>
  <c r="Q518" i="1"/>
  <c r="Y518" i="1" s="1"/>
  <c r="P596" i="1"/>
  <c r="R596" i="1" s="1"/>
  <c r="S596" i="1" s="1"/>
  <c r="T596" i="1" s="1"/>
  <c r="Q596" i="1"/>
  <c r="Y596" i="1" s="1"/>
  <c r="P618" i="1"/>
  <c r="R618" i="1" s="1"/>
  <c r="S618" i="1" s="1"/>
  <c r="T618" i="1" s="1"/>
  <c r="Q618" i="1"/>
  <c r="Y618" i="1" s="1"/>
  <c r="P589" i="1"/>
  <c r="Q589" i="1"/>
  <c r="P724" i="1"/>
  <c r="R724" i="1" s="1"/>
  <c r="S724" i="1" s="1"/>
  <c r="T724" i="1" s="1"/>
  <c r="Q724" i="1"/>
  <c r="Y724" i="1" s="1"/>
  <c r="Q856" i="1"/>
  <c r="Y856" i="1" s="1"/>
  <c r="P856" i="1"/>
  <c r="R856" i="1" s="1"/>
  <c r="S856" i="1" s="1"/>
  <c r="T856" i="1" s="1"/>
  <c r="P505" i="1"/>
  <c r="R505" i="1" s="1"/>
  <c r="S505" i="1" s="1"/>
  <c r="T505" i="1" s="1"/>
  <c r="Q505" i="1"/>
  <c r="P664" i="1"/>
  <c r="R664" i="1" s="1"/>
  <c r="S664" i="1" s="1"/>
  <c r="T664" i="1" s="1"/>
  <c r="Q664" i="1"/>
  <c r="Y664" i="1" s="1"/>
  <c r="P718" i="1"/>
  <c r="R718" i="1" s="1"/>
  <c r="S718" i="1" s="1"/>
  <c r="T718" i="1" s="1"/>
  <c r="Q718" i="1"/>
  <c r="Y718" i="1" s="1"/>
  <c r="P576" i="1"/>
  <c r="R576" i="1" s="1"/>
  <c r="S576" i="1" s="1"/>
  <c r="T576" i="1" s="1"/>
  <c r="Q576" i="1"/>
  <c r="P298" i="1"/>
  <c r="R298" i="1" s="1"/>
  <c r="S298" i="1" s="1"/>
  <c r="T298" i="1" s="1"/>
  <c r="Q298" i="1"/>
  <c r="Y298" i="1" s="1"/>
  <c r="P821" i="1"/>
  <c r="R821" i="1" s="1"/>
  <c r="S821" i="1" s="1"/>
  <c r="T821" i="1" s="1"/>
  <c r="Q821" i="1"/>
  <c r="Y821" i="1" s="1"/>
  <c r="P328" i="1"/>
  <c r="R328" i="1" s="1"/>
  <c r="S328" i="1" s="1"/>
  <c r="T328" i="1" s="1"/>
  <c r="Q328" i="1"/>
  <c r="P506" i="1"/>
  <c r="R506" i="1" s="1"/>
  <c r="S506" i="1" s="1"/>
  <c r="T506" i="1" s="1"/>
  <c r="Q506" i="1"/>
  <c r="P277" i="1"/>
  <c r="R277" i="1" s="1"/>
  <c r="S277" i="1" s="1"/>
  <c r="T277" i="1" s="1"/>
  <c r="Q277" i="1"/>
  <c r="P446" i="1"/>
  <c r="Q446" i="1"/>
  <c r="Y446" i="1" s="1"/>
  <c r="P293" i="1"/>
  <c r="R293" i="1" s="1"/>
  <c r="Q293" i="1"/>
  <c r="Y293" i="1" s="1"/>
  <c r="P285" i="1"/>
  <c r="R285" i="1" s="1"/>
  <c r="S285" i="1" s="1"/>
  <c r="T285" i="1" s="1"/>
  <c r="Q285" i="1"/>
  <c r="Y285" i="1" s="1"/>
  <c r="P355" i="1"/>
  <c r="R355" i="1" s="1"/>
  <c r="Q355" i="1"/>
  <c r="Y355" i="1" s="1"/>
  <c r="P310" i="1"/>
  <c r="R310" i="1" s="1"/>
  <c r="S310" i="1" s="1"/>
  <c r="T310" i="1" s="1"/>
  <c r="Q310" i="1"/>
  <c r="P297" i="1"/>
  <c r="Q297" i="1"/>
  <c r="P345" i="1"/>
  <c r="R345" i="1" s="1"/>
  <c r="S345" i="1" s="1"/>
  <c r="T345" i="1" s="1"/>
  <c r="Q345" i="1"/>
  <c r="Y345" i="1" s="1"/>
  <c r="Q326" i="1"/>
  <c r="Y326" i="1" s="1"/>
  <c r="P326" i="1"/>
  <c r="P271" i="1"/>
  <c r="R271" i="1" s="1"/>
  <c r="Q271" i="1"/>
  <c r="Y271" i="1" s="1"/>
  <c r="P329" i="1"/>
  <c r="R329" i="1" s="1"/>
  <c r="S329" i="1" s="1"/>
  <c r="T329" i="1" s="1"/>
  <c r="Q329" i="1"/>
  <c r="Y329" i="1" s="1"/>
  <c r="P343" i="1"/>
  <c r="R343" i="1" s="1"/>
  <c r="S343" i="1" s="1"/>
  <c r="T343" i="1" s="1"/>
  <c r="Q343" i="1"/>
  <c r="P678" i="1"/>
  <c r="R678" i="1" s="1"/>
  <c r="S678" i="1" s="1"/>
  <c r="T678" i="1" s="1"/>
  <c r="Q678" i="1"/>
  <c r="Q464" i="1"/>
  <c r="Y464" i="1" s="1"/>
  <c r="P464" i="1"/>
  <c r="R464" i="1" s="1"/>
  <c r="S464" i="1" s="1"/>
  <c r="T464" i="1" s="1"/>
  <c r="P427" i="1"/>
  <c r="R427" i="1" s="1"/>
  <c r="S427" i="1" s="1"/>
  <c r="T427" i="1" s="1"/>
  <c r="Q427" i="1"/>
  <c r="P430" i="1"/>
  <c r="R430" i="1" s="1"/>
  <c r="S430" i="1" s="1"/>
  <c r="T430" i="1" s="1"/>
  <c r="Q430" i="1"/>
  <c r="Y430" i="1" s="1"/>
  <c r="Q429" i="1"/>
  <c r="Y429" i="1" s="1"/>
  <c r="P429" i="1"/>
  <c r="R429" i="1" s="1"/>
  <c r="S429" i="1" s="1"/>
  <c r="T429" i="1" s="1"/>
  <c r="P383" i="1"/>
  <c r="R383" i="1" s="1"/>
  <c r="S383" i="1" s="1"/>
  <c r="T383" i="1" s="1"/>
  <c r="Q383" i="1"/>
  <c r="Y383" i="1" s="1"/>
  <c r="P21" i="1"/>
  <c r="Q21" i="1"/>
  <c r="P262" i="1"/>
  <c r="R262" i="1" s="1"/>
  <c r="S262" i="1" s="1"/>
  <c r="T262" i="1" s="1"/>
  <c r="Q262" i="1"/>
  <c r="Y262" i="1" s="1"/>
  <c r="P388" i="1"/>
  <c r="R388" i="1" s="1"/>
  <c r="S388" i="1" s="1"/>
  <c r="T388" i="1" s="1"/>
  <c r="Q388" i="1"/>
  <c r="P359" i="1"/>
  <c r="R359" i="1" s="1"/>
  <c r="S359" i="1" s="1"/>
  <c r="T359" i="1" s="1"/>
  <c r="Q359" i="1"/>
  <c r="Y359" i="1" s="1"/>
  <c r="P439" i="1"/>
  <c r="R439" i="1" s="1"/>
  <c r="S439" i="1" s="1"/>
  <c r="T439" i="1" s="1"/>
  <c r="Q439" i="1"/>
  <c r="Y439" i="1" s="1"/>
  <c r="P373" i="1"/>
  <c r="R373" i="1" s="1"/>
  <c r="S373" i="1" s="1"/>
  <c r="T373" i="1" s="1"/>
  <c r="Q373" i="1"/>
  <c r="Y373" i="1" s="1"/>
  <c r="Q145" i="1"/>
  <c r="Y145" i="1" s="1"/>
  <c r="P145" i="1"/>
  <c r="R145" i="1" s="1"/>
  <c r="S145" i="1" s="1"/>
  <c r="T145" i="1" s="1"/>
  <c r="P32" i="1"/>
  <c r="Q32" i="1"/>
  <c r="Y32" i="1" s="1"/>
  <c r="P52" i="1"/>
  <c r="R52" i="1" s="1"/>
  <c r="S52" i="1" s="1"/>
  <c r="T52" i="1" s="1"/>
  <c r="Q52" i="1"/>
  <c r="P36" i="1"/>
  <c r="R36" i="1" s="1"/>
  <c r="S36" i="1" s="1"/>
  <c r="T36" i="1" s="1"/>
  <c r="Q36" i="1"/>
  <c r="Y36" i="1" s="1"/>
  <c r="Q45" i="1"/>
  <c r="Y45" i="1" s="1"/>
  <c r="P45" i="1"/>
  <c r="R45" i="1" s="1"/>
  <c r="S45" i="1" s="1"/>
  <c r="T45" i="1" s="1"/>
  <c r="P228" i="1"/>
  <c r="R228" i="1" s="1"/>
  <c r="S228" i="1" s="1"/>
  <c r="T228" i="1" s="1"/>
  <c r="Q228" i="1"/>
  <c r="P238" i="1"/>
  <c r="Q238" i="1"/>
  <c r="Y238" i="1" s="1"/>
  <c r="P215" i="1"/>
  <c r="R215" i="1" s="1"/>
  <c r="S215" i="1" s="1"/>
  <c r="T215" i="1" s="1"/>
  <c r="Q215" i="1"/>
  <c r="Y215" i="1" s="1"/>
  <c r="P157" i="1"/>
  <c r="R157" i="1" s="1"/>
  <c r="S157" i="1" s="1"/>
  <c r="T157" i="1" s="1"/>
  <c r="Q157" i="1"/>
  <c r="Y157" i="1" s="1"/>
  <c r="Q189" i="1"/>
  <c r="Y189" i="1" s="1"/>
  <c r="P189" i="1"/>
  <c r="R189" i="1" s="1"/>
  <c r="S189" i="1" s="1"/>
  <c r="T189" i="1" s="1"/>
  <c r="P766" i="1"/>
  <c r="R766" i="1" s="1"/>
  <c r="S766" i="1" s="1"/>
  <c r="T766" i="1" s="1"/>
  <c r="Q766" i="1"/>
  <c r="Y766" i="1" s="1"/>
  <c r="P496" i="1"/>
  <c r="R496" i="1" s="1"/>
  <c r="S496" i="1" s="1"/>
  <c r="T496" i="1" s="1"/>
  <c r="Q496" i="1"/>
  <c r="P16" i="1"/>
  <c r="R16" i="1" s="1"/>
  <c r="S16" i="1" s="1"/>
  <c r="T16" i="1" s="1"/>
  <c r="Q16" i="1"/>
  <c r="P102" i="1"/>
  <c r="R102" i="1" s="1"/>
  <c r="S102" i="1" s="1"/>
  <c r="T102" i="1" s="1"/>
  <c r="Q102" i="1"/>
  <c r="Y102" i="1" s="1"/>
  <c r="P469" i="1"/>
  <c r="R469" i="1" s="1"/>
  <c r="S469" i="1" s="1"/>
  <c r="T469" i="1" s="1"/>
  <c r="Q469" i="1"/>
  <c r="Y469" i="1" s="1"/>
  <c r="P198" i="1"/>
  <c r="R198" i="1" s="1"/>
  <c r="S198" i="1" s="1"/>
  <c r="T198" i="1" s="1"/>
  <c r="Q198" i="1"/>
  <c r="Y198" i="1" s="1"/>
  <c r="P218" i="1"/>
  <c r="R218" i="1" s="1"/>
  <c r="S218" i="1" s="1"/>
  <c r="T218" i="1" s="1"/>
  <c r="Q218" i="1"/>
  <c r="P160" i="1"/>
  <c r="R160" i="1" s="1"/>
  <c r="S160" i="1" s="1"/>
  <c r="T160" i="1" s="1"/>
  <c r="Q160" i="1"/>
  <c r="P168" i="1"/>
  <c r="Q168" i="1"/>
  <c r="Y168" i="1" s="1"/>
  <c r="P86" i="1"/>
  <c r="R86" i="1" s="1"/>
  <c r="S86" i="1" s="1"/>
  <c r="T86" i="1" s="1"/>
  <c r="Q86" i="1"/>
  <c r="Y86" i="1" s="1"/>
  <c r="P92" i="1"/>
  <c r="R92" i="1" s="1"/>
  <c r="S92" i="1" s="1"/>
  <c r="T92" i="1" s="1"/>
  <c r="Q92" i="1"/>
  <c r="Y92" i="1" s="1"/>
  <c r="P58" i="1"/>
  <c r="R58" i="1" s="1"/>
  <c r="S58" i="1" s="1"/>
  <c r="T58" i="1" s="1"/>
  <c r="Q58" i="1"/>
  <c r="Y58" i="1" s="1"/>
  <c r="Q63" i="1"/>
  <c r="Y63" i="1" s="1"/>
  <c r="P63" i="1"/>
  <c r="R63" i="1" s="1"/>
  <c r="S63" i="1" s="1"/>
  <c r="T63" i="1" s="1"/>
  <c r="P482" i="1"/>
  <c r="R482" i="1" s="1"/>
  <c r="S482" i="1" s="1"/>
  <c r="T482" i="1" s="1"/>
  <c r="Q482" i="1"/>
  <c r="Q474" i="1"/>
  <c r="Y474" i="1" s="1"/>
  <c r="P474" i="1"/>
  <c r="P532" i="1"/>
  <c r="R532" i="1" s="1"/>
  <c r="S532" i="1" s="1"/>
  <c r="T532" i="1" s="1"/>
  <c r="Q532" i="1"/>
  <c r="Y532" i="1" s="1"/>
  <c r="P64" i="1"/>
  <c r="R64" i="1" s="1"/>
  <c r="S64" i="1" s="1"/>
  <c r="T64" i="1" s="1"/>
  <c r="Q64" i="1"/>
  <c r="P483" i="1"/>
  <c r="R483" i="1" s="1"/>
  <c r="S483" i="1" s="1"/>
  <c r="T483" i="1" s="1"/>
  <c r="Q483" i="1"/>
  <c r="Y483" i="1" s="1"/>
  <c r="Q468" i="1"/>
  <c r="Y468" i="1" s="1"/>
  <c r="P468" i="1"/>
  <c r="R468" i="1" s="1"/>
  <c r="P706" i="1"/>
  <c r="R706" i="1" s="1"/>
  <c r="S706" i="1" s="1"/>
  <c r="T706" i="1" s="1"/>
  <c r="Q706" i="1"/>
  <c r="Y706" i="1" s="1"/>
  <c r="P681" i="1"/>
  <c r="Q681" i="1"/>
  <c r="Y681" i="1" s="1"/>
  <c r="P747" i="1"/>
  <c r="R747" i="1" s="1"/>
  <c r="S747" i="1" s="1"/>
  <c r="T747" i="1" s="1"/>
  <c r="Q747" i="1"/>
  <c r="Y747" i="1" s="1"/>
  <c r="P633" i="1"/>
  <c r="R633" i="1" s="1"/>
  <c r="S633" i="1" s="1"/>
  <c r="T633" i="1" s="1"/>
  <c r="Q633" i="1"/>
  <c r="Y633" i="1" s="1"/>
  <c r="P768" i="1"/>
  <c r="R768" i="1" s="1"/>
  <c r="S768" i="1" s="1"/>
  <c r="T768" i="1" s="1"/>
  <c r="Q768" i="1"/>
  <c r="Y768" i="1" s="1"/>
  <c r="P741" i="1"/>
  <c r="R741" i="1" s="1"/>
  <c r="S741" i="1" s="1"/>
  <c r="T741" i="1" s="1"/>
  <c r="Q741" i="1"/>
  <c r="Y741" i="1" s="1"/>
  <c r="Q794" i="1"/>
  <c r="Y794" i="1" s="1"/>
  <c r="P794" i="1"/>
  <c r="R794" i="1" s="1"/>
  <c r="S794" i="1" s="1"/>
  <c r="T794" i="1" s="1"/>
  <c r="P696" i="1"/>
  <c r="R696" i="1" s="1"/>
  <c r="S696" i="1" s="1"/>
  <c r="T696" i="1" s="1"/>
  <c r="Q696" i="1"/>
  <c r="P745" i="1"/>
  <c r="R745" i="1" s="1"/>
  <c r="S745" i="1" s="1"/>
  <c r="T745" i="1" s="1"/>
  <c r="Q745" i="1"/>
  <c r="Y745" i="1" s="1"/>
  <c r="P563" i="1"/>
  <c r="R563" i="1" s="1"/>
  <c r="S563" i="1" s="1"/>
  <c r="T563" i="1" s="1"/>
  <c r="Q563" i="1"/>
  <c r="Y563" i="1" s="1"/>
  <c r="P773" i="1"/>
  <c r="R773" i="1" s="1"/>
  <c r="S773" i="1" s="1"/>
  <c r="T773" i="1" s="1"/>
  <c r="Q773" i="1"/>
  <c r="Y773" i="1" s="1"/>
  <c r="P739" i="1"/>
  <c r="R739" i="1" s="1"/>
  <c r="S739" i="1" s="1"/>
  <c r="T739" i="1" s="1"/>
  <c r="Q739" i="1"/>
  <c r="Y739" i="1" s="1"/>
  <c r="P750" i="1"/>
  <c r="R750" i="1" s="1"/>
  <c r="S750" i="1" s="1"/>
  <c r="T750" i="1" s="1"/>
  <c r="Q750" i="1"/>
  <c r="P641" i="1"/>
  <c r="Q641" i="1"/>
  <c r="Y641" i="1" s="1"/>
  <c r="P691" i="1"/>
  <c r="R691" i="1" s="1"/>
  <c r="S691" i="1" s="1"/>
  <c r="T691" i="1" s="1"/>
  <c r="Q691" i="1"/>
  <c r="Y691" i="1" s="1"/>
  <c r="P863" i="1"/>
  <c r="R863" i="1" s="1"/>
  <c r="Q863" i="1"/>
  <c r="Y863" i="1" s="1"/>
  <c r="P885" i="1"/>
  <c r="R885" i="1" s="1"/>
  <c r="Q885" i="1"/>
  <c r="Y885" i="1" s="1"/>
  <c r="P591" i="1"/>
  <c r="R591" i="1" s="1"/>
  <c r="Q591" i="1"/>
  <c r="Y591" i="1" s="1"/>
  <c r="Q578" i="1"/>
  <c r="Y578" i="1" s="1"/>
  <c r="P578" i="1"/>
  <c r="R578" i="1" s="1"/>
  <c r="S578" i="1" s="1"/>
  <c r="T578" i="1" s="1"/>
  <c r="P290" i="1"/>
  <c r="R290" i="1" s="1"/>
  <c r="S290" i="1" s="1"/>
  <c r="T290" i="1" s="1"/>
  <c r="Q290" i="1"/>
  <c r="Y290" i="1" s="1"/>
  <c r="P524" i="1"/>
  <c r="R524" i="1" s="1"/>
  <c r="S524" i="1" s="1"/>
  <c r="T524" i="1" s="1"/>
  <c r="Q524" i="1"/>
  <c r="Y524" i="1" s="1"/>
  <c r="P730" i="1"/>
  <c r="R730" i="1" s="1"/>
  <c r="Q730" i="1"/>
  <c r="Y730" i="1" s="1"/>
  <c r="Q818" i="1"/>
  <c r="Y818" i="1" s="1"/>
  <c r="P818" i="1"/>
  <c r="R818" i="1" s="1"/>
  <c r="S818" i="1" s="1"/>
  <c r="T818" i="1" s="1"/>
  <c r="P463" i="1"/>
  <c r="R463" i="1" s="1"/>
  <c r="S463" i="1" s="1"/>
  <c r="T463" i="1" s="1"/>
  <c r="Q463" i="1"/>
  <c r="Y463" i="1" s="1"/>
  <c r="Q398" i="1"/>
  <c r="Y398" i="1" s="1"/>
  <c r="P398" i="1"/>
  <c r="P361" i="1"/>
  <c r="Q361" i="1"/>
  <c r="Y361" i="1" s="1"/>
  <c r="P441" i="1"/>
  <c r="R441" i="1" s="1"/>
  <c r="S441" i="1" s="1"/>
  <c r="T441" i="1" s="1"/>
  <c r="Q441" i="1"/>
  <c r="Y441" i="1" s="1"/>
  <c r="P413" i="1"/>
  <c r="R413" i="1" s="1"/>
  <c r="S413" i="1" s="1"/>
  <c r="T413" i="1" s="1"/>
  <c r="Q413" i="1"/>
  <c r="P155" i="1"/>
  <c r="R155" i="1" s="1"/>
  <c r="S155" i="1" s="1"/>
  <c r="T155" i="1" s="1"/>
  <c r="Q155" i="1"/>
  <c r="Y155" i="1" s="1"/>
  <c r="Q19" i="1"/>
  <c r="Y19" i="1" s="1"/>
  <c r="P19" i="1"/>
  <c r="R19" i="1" s="1"/>
  <c r="S19" i="1" s="1"/>
  <c r="T19" i="1" s="1"/>
  <c r="Q27" i="1"/>
  <c r="Y27" i="1" s="1"/>
  <c r="P27" i="1"/>
  <c r="P467" i="1"/>
  <c r="R467" i="1" s="1"/>
  <c r="S467" i="1" s="1"/>
  <c r="T467" i="1" s="1"/>
  <c r="Q467" i="1"/>
  <c r="Y467" i="1" s="1"/>
  <c r="Q153" i="1"/>
  <c r="Y153" i="1" s="1"/>
  <c r="P153" i="1"/>
  <c r="R153" i="1" s="1"/>
  <c r="S153" i="1" s="1"/>
  <c r="T153" i="1" s="1"/>
  <c r="P368" i="1"/>
  <c r="R368" i="1" s="1"/>
  <c r="S368" i="1" s="1"/>
  <c r="T368" i="1" s="1"/>
  <c r="Q368" i="1"/>
  <c r="Y368" i="1" s="1"/>
  <c r="P414" i="1"/>
  <c r="R414" i="1" s="1"/>
  <c r="S414" i="1" s="1"/>
  <c r="T414" i="1" s="1"/>
  <c r="Q414" i="1"/>
  <c r="Y414" i="1" s="1"/>
  <c r="P110" i="1"/>
  <c r="R110" i="1" s="1"/>
  <c r="S110" i="1" s="1"/>
  <c r="T110" i="1" s="1"/>
  <c r="Q110" i="1"/>
  <c r="Y110" i="1" s="1"/>
  <c r="P246" i="1"/>
  <c r="R246" i="1" s="1"/>
  <c r="S246" i="1" s="1"/>
  <c r="T246" i="1" s="1"/>
  <c r="Q246" i="1"/>
  <c r="P149" i="1"/>
  <c r="Q149" i="1"/>
  <c r="Y149" i="1" s="1"/>
  <c r="P134" i="1"/>
  <c r="R134" i="1" s="1"/>
  <c r="S134" i="1" s="1"/>
  <c r="T134" i="1" s="1"/>
  <c r="Q134" i="1"/>
  <c r="Y134" i="1" s="1"/>
  <c r="P382" i="1"/>
  <c r="R382" i="1" s="1"/>
  <c r="S382" i="1" s="1"/>
  <c r="T382" i="1" s="1"/>
  <c r="Q382" i="1"/>
  <c r="P152" i="1"/>
  <c r="R152" i="1" s="1"/>
  <c r="S152" i="1" s="1"/>
  <c r="T152" i="1" s="1"/>
  <c r="Q152" i="1"/>
  <c r="Q374" i="1"/>
  <c r="Y374" i="1" s="1"/>
  <c r="P374" i="1"/>
  <c r="R374" i="1" s="1"/>
  <c r="S374" i="1" s="1"/>
  <c r="T374" i="1" s="1"/>
  <c r="P150" i="1"/>
  <c r="R150" i="1" s="1"/>
  <c r="S150" i="1" s="1"/>
  <c r="T150" i="1" s="1"/>
  <c r="Q150" i="1"/>
  <c r="Y150" i="1" s="1"/>
  <c r="P201" i="1"/>
  <c r="R201" i="1" s="1"/>
  <c r="S201" i="1" s="1"/>
  <c r="T201" i="1" s="1"/>
  <c r="Q201" i="1"/>
  <c r="P38" i="1"/>
  <c r="R38" i="1" s="1"/>
  <c r="S38" i="1" s="1"/>
  <c r="T38" i="1" s="1"/>
  <c r="Q38" i="1"/>
  <c r="Q9" i="1"/>
  <c r="Y9" i="1" s="1"/>
  <c r="P9" i="1"/>
  <c r="R9" i="1" s="1"/>
  <c r="S9" i="1" s="1"/>
  <c r="P95" i="1"/>
  <c r="R95" i="1" s="1"/>
  <c r="S95" i="1" s="1"/>
  <c r="T95" i="1" s="1"/>
  <c r="Q95" i="1"/>
  <c r="Y95" i="1" s="1"/>
  <c r="P484" i="1"/>
  <c r="R484" i="1" s="1"/>
  <c r="S484" i="1" s="1"/>
  <c r="T484" i="1" s="1"/>
  <c r="Q484" i="1"/>
  <c r="Y484" i="1" s="1"/>
  <c r="P12" i="1"/>
  <c r="R12" i="1" s="1"/>
  <c r="S12" i="1" s="1"/>
  <c r="T12" i="1" s="1"/>
  <c r="Q12" i="1"/>
  <c r="Y12" i="1" s="1"/>
  <c r="P98" i="1"/>
  <c r="Q98" i="1"/>
  <c r="Y98" i="1" s="1"/>
  <c r="Q868" i="1"/>
  <c r="Y868" i="1" s="1"/>
  <c r="P868" i="1"/>
  <c r="R868" i="1" s="1"/>
  <c r="S868" i="1" s="1"/>
  <c r="T868" i="1" s="1"/>
  <c r="P10" i="1"/>
  <c r="R10" i="1" s="1"/>
  <c r="S10" i="1" s="1"/>
  <c r="T10" i="1" s="1"/>
  <c r="Q10" i="1"/>
  <c r="Y10" i="1" s="1"/>
  <c r="P96" i="1"/>
  <c r="R96" i="1" s="1"/>
  <c r="S96" i="1" s="1"/>
  <c r="T96" i="1" s="1"/>
  <c r="Q96" i="1"/>
  <c r="Y96" i="1" s="1"/>
  <c r="P122" i="1"/>
  <c r="R122" i="1" s="1"/>
  <c r="S122" i="1" s="1"/>
  <c r="T122" i="1" s="1"/>
  <c r="Q122" i="1"/>
  <c r="Y122" i="1" s="1"/>
  <c r="P77" i="1"/>
  <c r="R77" i="1" s="1"/>
  <c r="S77" i="1" s="1"/>
  <c r="T77" i="1" s="1"/>
  <c r="Q77" i="1"/>
  <c r="Q557" i="1"/>
  <c r="P557" i="1"/>
  <c r="R557" i="1" s="1"/>
  <c r="S557" i="1" s="1"/>
  <c r="T557" i="1" s="1"/>
  <c r="Q686" i="1"/>
  <c r="Y686" i="1" s="1"/>
  <c r="P686" i="1"/>
  <c r="R686" i="1" s="1"/>
  <c r="S686" i="1" s="1"/>
  <c r="T686" i="1" s="1"/>
  <c r="P804" i="1"/>
  <c r="Q804" i="1"/>
  <c r="Y804" i="1" s="1"/>
  <c r="P759" i="1"/>
  <c r="R759" i="1" s="1"/>
  <c r="S759" i="1" s="1"/>
  <c r="T759" i="1" s="1"/>
  <c r="Q759" i="1"/>
  <c r="Y759" i="1" s="1"/>
  <c r="P645" i="1"/>
  <c r="R645" i="1" s="1"/>
  <c r="S645" i="1" s="1"/>
  <c r="T645" i="1" s="1"/>
  <c r="Q645" i="1"/>
  <c r="Y645" i="1" s="1"/>
  <c r="P744" i="1"/>
  <c r="R744" i="1" s="1"/>
  <c r="S744" i="1" s="1"/>
  <c r="T744" i="1" s="1"/>
  <c r="Q744" i="1"/>
  <c r="Y744" i="1" s="1"/>
  <c r="P709" i="1"/>
  <c r="Q709" i="1"/>
  <c r="Y709" i="1" s="1"/>
  <c r="P753" i="1"/>
  <c r="R753" i="1" s="1"/>
  <c r="S753" i="1" s="1"/>
  <c r="T753" i="1" s="1"/>
  <c r="Q753" i="1"/>
  <c r="Y753" i="1" s="1"/>
  <c r="P694" i="1"/>
  <c r="R694" i="1" s="1"/>
  <c r="S694" i="1" s="1"/>
  <c r="T694" i="1" s="1"/>
  <c r="Q694" i="1"/>
  <c r="Q658" i="1"/>
  <c r="Y658" i="1" s="1"/>
  <c r="P658" i="1"/>
  <c r="P757" i="1"/>
  <c r="R757" i="1" s="1"/>
  <c r="S757" i="1" s="1"/>
  <c r="T757" i="1" s="1"/>
  <c r="Q757" i="1"/>
  <c r="Y757" i="1" s="1"/>
  <c r="Q798" i="1"/>
  <c r="Y798" i="1" s="1"/>
  <c r="P798" i="1"/>
  <c r="P749" i="1"/>
  <c r="R749" i="1" s="1"/>
  <c r="S749" i="1" s="1"/>
  <c r="T749" i="1" s="1"/>
  <c r="Q749" i="1"/>
  <c r="Y749" i="1" s="1"/>
  <c r="P637" i="1"/>
  <c r="R637" i="1" s="1"/>
  <c r="S637" i="1" s="1"/>
  <c r="T637" i="1" s="1"/>
  <c r="Q637" i="1"/>
  <c r="Y637" i="1" s="1"/>
  <c r="P811" i="1"/>
  <c r="R811" i="1" s="1"/>
  <c r="S811" i="1" s="1"/>
  <c r="T811" i="1" s="1"/>
  <c r="Q811" i="1"/>
  <c r="P751" i="1"/>
  <c r="R751" i="1" s="1"/>
  <c r="S751" i="1" s="1"/>
  <c r="T751" i="1" s="1"/>
  <c r="Q751" i="1"/>
  <c r="Q564" i="1"/>
  <c r="Y564" i="1" s="1"/>
  <c r="P564" i="1"/>
  <c r="R564" i="1" s="1"/>
  <c r="S564" i="1" s="1"/>
  <c r="T564" i="1" s="1"/>
  <c r="Q762" i="1"/>
  <c r="Y762" i="1" s="1"/>
  <c r="P762" i="1"/>
  <c r="R762" i="1" s="1"/>
  <c r="S762" i="1" s="1"/>
  <c r="T762" i="1" s="1"/>
  <c r="Q542" i="1"/>
  <c r="P542" i="1"/>
  <c r="R542" i="1" s="1"/>
  <c r="S542" i="1" s="1"/>
  <c r="T542" i="1" s="1"/>
  <c r="P886" i="1"/>
  <c r="R886" i="1" s="1"/>
  <c r="S886" i="1" s="1"/>
  <c r="T886" i="1" s="1"/>
  <c r="Q886" i="1"/>
  <c r="Y886" i="1" s="1"/>
  <c r="P349" i="1"/>
  <c r="R349" i="1" s="1"/>
  <c r="S349" i="1" s="1"/>
  <c r="T349" i="1" s="1"/>
  <c r="Q349" i="1"/>
  <c r="Y349" i="1" s="1"/>
  <c r="P304" i="1"/>
  <c r="R304" i="1" s="1"/>
  <c r="S304" i="1" s="1"/>
  <c r="T304" i="1" s="1"/>
  <c r="Q304" i="1"/>
  <c r="Y304" i="1" s="1"/>
  <c r="Q535" i="1"/>
  <c r="Y535" i="1" s="1"/>
  <c r="P535" i="1"/>
  <c r="R535" i="1" s="1"/>
  <c r="S535" i="1" s="1"/>
  <c r="T535" i="1" s="1"/>
  <c r="P583" i="1"/>
  <c r="R583" i="1" s="1"/>
  <c r="S583" i="1" s="1"/>
  <c r="T583" i="1" s="1"/>
  <c r="Q583" i="1"/>
  <c r="Y583" i="1" s="1"/>
  <c r="P586" i="1"/>
  <c r="R586" i="1" s="1"/>
  <c r="S586" i="1" s="1"/>
  <c r="T586" i="1" s="1"/>
  <c r="Q586" i="1"/>
  <c r="P590" i="1"/>
  <c r="R590" i="1" s="1"/>
  <c r="S590" i="1" s="1"/>
  <c r="T590" i="1" s="1"/>
  <c r="Q590" i="1"/>
  <c r="Y590" i="1" s="1"/>
  <c r="Q521" i="1"/>
  <c r="Y521" i="1" s="1"/>
  <c r="P521" i="1"/>
  <c r="R521" i="1" s="1"/>
  <c r="S521" i="1" s="1"/>
  <c r="T521" i="1" s="1"/>
  <c r="P602" i="1"/>
  <c r="R602" i="1" s="1"/>
  <c r="S602" i="1" s="1"/>
  <c r="T602" i="1" s="1"/>
  <c r="Q602" i="1"/>
  <c r="Y602" i="1" s="1"/>
  <c r="P666" i="1"/>
  <c r="R666" i="1" s="1"/>
  <c r="S666" i="1" s="1"/>
  <c r="T666" i="1" s="1"/>
  <c r="Q666" i="1"/>
  <c r="Y666" i="1" s="1"/>
  <c r="P864" i="1"/>
  <c r="R864" i="1" s="1"/>
  <c r="S864" i="1" s="1"/>
  <c r="T864" i="1" s="1"/>
  <c r="Q864" i="1"/>
  <c r="P574" i="1"/>
  <c r="R574" i="1" s="1"/>
  <c r="S574" i="1" s="1"/>
  <c r="T574" i="1" s="1"/>
  <c r="Q574" i="1"/>
  <c r="Y574" i="1" s="1"/>
  <c r="P887" i="1"/>
  <c r="R887" i="1" s="1"/>
  <c r="S887" i="1" s="1"/>
  <c r="T887" i="1" s="1"/>
  <c r="Q887" i="1"/>
  <c r="Y887" i="1" s="1"/>
  <c r="P825" i="1"/>
  <c r="R825" i="1" s="1"/>
  <c r="S825" i="1" s="1"/>
  <c r="T825" i="1" s="1"/>
  <c r="Q825" i="1"/>
  <c r="Y825" i="1" s="1"/>
  <c r="P269" i="1"/>
  <c r="R269" i="1" s="1"/>
  <c r="S269" i="1" s="1"/>
  <c r="T269" i="1" s="1"/>
  <c r="Q269" i="1"/>
  <c r="Y269" i="1" s="1"/>
  <c r="P325" i="1"/>
  <c r="R325" i="1" s="1"/>
  <c r="S325" i="1" s="1"/>
  <c r="T325" i="1" s="1"/>
  <c r="Q325" i="1"/>
  <c r="Y325" i="1" s="1"/>
  <c r="P852" i="1"/>
  <c r="R852" i="1" s="1"/>
  <c r="S852" i="1" s="1"/>
  <c r="T852" i="1" s="1"/>
  <c r="Q852" i="1"/>
  <c r="P291" i="1"/>
  <c r="R291" i="1" s="1"/>
  <c r="S291" i="1" s="1"/>
  <c r="T291" i="1" s="1"/>
  <c r="Q291" i="1"/>
  <c r="Y291" i="1" s="1"/>
  <c r="P274" i="1"/>
  <c r="R274" i="1" s="1"/>
  <c r="S274" i="1" s="1"/>
  <c r="T274" i="1" s="1"/>
  <c r="Q274" i="1"/>
  <c r="Y274" i="1" s="1"/>
  <c r="P299" i="1"/>
  <c r="R299" i="1" s="1"/>
  <c r="S299" i="1" s="1"/>
  <c r="T299" i="1" s="1"/>
  <c r="Q299" i="1"/>
  <c r="Y299" i="1" s="1"/>
  <c r="P272" i="1"/>
  <c r="R272" i="1" s="1"/>
  <c r="S272" i="1" s="1"/>
  <c r="T272" i="1" s="1"/>
  <c r="Q272" i="1"/>
  <c r="Y272" i="1" s="1"/>
  <c r="P264" i="1"/>
  <c r="R264" i="1" s="1"/>
  <c r="S264" i="1" s="1"/>
  <c r="T264" i="1" s="1"/>
  <c r="Q264" i="1"/>
  <c r="Y264" i="1" s="1"/>
  <c r="P311" i="1"/>
  <c r="R311" i="1" s="1"/>
  <c r="Q311" i="1"/>
  <c r="P287" i="1"/>
  <c r="R287" i="1" s="1"/>
  <c r="S287" i="1" s="1"/>
  <c r="T287" i="1" s="1"/>
  <c r="Q287" i="1"/>
  <c r="Y287" i="1" s="1"/>
  <c r="Q820" i="1"/>
  <c r="Y820" i="1" s="1"/>
  <c r="P820" i="1"/>
  <c r="R820" i="1" s="1"/>
  <c r="S820" i="1" s="1"/>
  <c r="T820" i="1" s="1"/>
  <c r="Q848" i="1"/>
  <c r="Y848" i="1" s="1"/>
  <c r="P848" i="1"/>
  <c r="P426" i="1"/>
  <c r="R426" i="1" s="1"/>
  <c r="S426" i="1" s="1"/>
  <c r="T426" i="1" s="1"/>
  <c r="Q426" i="1"/>
  <c r="Y426" i="1" s="1"/>
  <c r="P394" i="1"/>
  <c r="R394" i="1" s="1"/>
  <c r="S394" i="1" s="1"/>
  <c r="T394" i="1" s="1"/>
  <c r="Q394" i="1"/>
  <c r="Y394" i="1" s="1"/>
  <c r="P25" i="1"/>
  <c r="R25" i="1" s="1"/>
  <c r="S25" i="1" s="1"/>
  <c r="T25" i="1" s="1"/>
  <c r="Q25" i="1"/>
  <c r="P449" i="1"/>
  <c r="R449" i="1" s="1"/>
  <c r="S449" i="1" s="1"/>
  <c r="T449" i="1" s="1"/>
  <c r="Q449" i="1"/>
  <c r="Y449" i="1" s="1"/>
  <c r="Q422" i="1"/>
  <c r="Y422" i="1" s="1"/>
  <c r="P422" i="1"/>
  <c r="P138" i="1"/>
  <c r="R138" i="1" s="1"/>
  <c r="S138" i="1" s="1"/>
  <c r="T138" i="1" s="1"/>
  <c r="Q138" i="1"/>
  <c r="P18" i="1"/>
  <c r="R18" i="1" s="1"/>
  <c r="S18" i="1" s="1"/>
  <c r="T18" i="1" s="1"/>
  <c r="Q18" i="1"/>
  <c r="Y18" i="1" s="1"/>
  <c r="P139" i="1"/>
  <c r="R139" i="1" s="1"/>
  <c r="S139" i="1" s="1"/>
  <c r="T139" i="1" s="1"/>
  <c r="Q139" i="1"/>
  <c r="Y139" i="1" s="1"/>
  <c r="P360" i="1"/>
  <c r="R360" i="1" s="1"/>
  <c r="S360" i="1" s="1"/>
  <c r="T360" i="1" s="1"/>
  <c r="Q360" i="1"/>
  <c r="P440" i="1"/>
  <c r="R440" i="1" s="1"/>
  <c r="S440" i="1" s="1"/>
  <c r="T440" i="1" s="1"/>
  <c r="Q440" i="1"/>
  <c r="Y440" i="1" s="1"/>
  <c r="P259" i="1"/>
  <c r="R259" i="1" s="1"/>
  <c r="S259" i="1" s="1"/>
  <c r="T259" i="1" s="1"/>
  <c r="Q259" i="1"/>
  <c r="Y259" i="1" s="1"/>
  <c r="P140" i="1"/>
  <c r="R140" i="1" s="1"/>
  <c r="S140" i="1" s="1"/>
  <c r="T140" i="1" s="1"/>
  <c r="Q140" i="1"/>
  <c r="P87" i="1"/>
  <c r="R87" i="1" s="1"/>
  <c r="S87" i="1" s="1"/>
  <c r="T87" i="1" s="1"/>
  <c r="Q87" i="1"/>
  <c r="Y87" i="1" s="1"/>
  <c r="P162" i="1"/>
  <c r="R162" i="1" s="1"/>
  <c r="S162" i="1" s="1"/>
  <c r="T162" i="1" s="1"/>
  <c r="Q162" i="1"/>
  <c r="Y162" i="1" s="1"/>
  <c r="Q170" i="1"/>
  <c r="Y170" i="1" s="1"/>
  <c r="P170" i="1"/>
  <c r="R170" i="1" s="1"/>
  <c r="S170" i="1" s="1"/>
  <c r="T170" i="1" s="1"/>
  <c r="P493" i="1"/>
  <c r="R493" i="1" s="1"/>
  <c r="S493" i="1" s="1"/>
  <c r="T493" i="1" s="1"/>
  <c r="Q493" i="1"/>
  <c r="Y493" i="1" s="1"/>
  <c r="P839" i="1"/>
  <c r="Q839" i="1"/>
  <c r="Y839" i="1" s="1"/>
  <c r="Q163" i="1"/>
  <c r="Y163" i="1" s="1"/>
  <c r="P163" i="1"/>
  <c r="R163" i="1" s="1"/>
  <c r="S163" i="1" s="1"/>
  <c r="T163" i="1" s="1"/>
  <c r="Q171" i="1"/>
  <c r="Y171" i="1" s="1"/>
  <c r="P171" i="1"/>
  <c r="R171" i="1" s="1"/>
  <c r="S171" i="1" s="1"/>
  <c r="T171" i="1" s="1"/>
  <c r="P75" i="1"/>
  <c r="R75" i="1" s="1"/>
  <c r="S75" i="1" s="1"/>
  <c r="T75" i="1" s="1"/>
  <c r="Q75" i="1"/>
  <c r="Y75" i="1" s="1"/>
  <c r="P62" i="1"/>
  <c r="R62" i="1" s="1"/>
  <c r="S62" i="1" s="1"/>
  <c r="T62" i="1" s="1"/>
  <c r="Q62" i="1"/>
  <c r="Y62" i="1" s="1"/>
  <c r="P845" i="1"/>
  <c r="R845" i="1" s="1"/>
  <c r="S845" i="1" s="1"/>
  <c r="T845" i="1" s="1"/>
  <c r="Q845" i="1"/>
  <c r="Y845" i="1" s="1"/>
  <c r="P554" i="1"/>
  <c r="R554" i="1" s="1"/>
  <c r="S554" i="1" s="1"/>
  <c r="T554" i="1" s="1"/>
  <c r="Q554" i="1"/>
  <c r="P558" i="1"/>
  <c r="R558" i="1" s="1"/>
  <c r="S558" i="1" s="1"/>
  <c r="T558" i="1" s="1"/>
  <c r="Q558" i="1"/>
  <c r="Q805" i="1"/>
  <c r="Y805" i="1" s="1"/>
  <c r="P805" i="1"/>
  <c r="R805" i="1" s="1"/>
  <c r="S805" i="1" s="1"/>
  <c r="T805" i="1" s="1"/>
  <c r="P796" i="1"/>
  <c r="R796" i="1" s="1"/>
  <c r="S796" i="1" s="1"/>
  <c r="T796" i="1" s="1"/>
  <c r="Q796" i="1"/>
  <c r="Y796" i="1" s="1"/>
  <c r="P671" i="1"/>
  <c r="R671" i="1" s="1"/>
  <c r="S671" i="1" s="1"/>
  <c r="T671" i="1" s="1"/>
  <c r="Q671" i="1"/>
  <c r="Y671" i="1" s="1"/>
  <c r="P756" i="1"/>
  <c r="R756" i="1" s="1"/>
  <c r="S756" i="1" s="1"/>
  <c r="T756" i="1" s="1"/>
  <c r="Q756" i="1"/>
  <c r="Y756" i="1" s="1"/>
  <c r="P512" i="1"/>
  <c r="R512" i="1" s="1"/>
  <c r="S512" i="1" s="1"/>
  <c r="T512" i="1" s="1"/>
  <c r="Q512" i="1"/>
  <c r="P634" i="1"/>
  <c r="R634" i="1" s="1"/>
  <c r="S634" i="1" s="1"/>
  <c r="T634" i="1" s="1"/>
  <c r="Q634" i="1"/>
  <c r="Y634" i="1" s="1"/>
  <c r="Q698" i="1"/>
  <c r="Y698" i="1" s="1"/>
  <c r="P698" i="1"/>
  <c r="R698" i="1" s="1"/>
  <c r="S698" i="1" s="1"/>
  <c r="T698" i="1" s="1"/>
  <c r="Q662" i="1"/>
  <c r="Y662" i="1" s="1"/>
  <c r="P662" i="1"/>
  <c r="R662" i="1" s="1"/>
  <c r="S662" i="1" s="1"/>
  <c r="T662" i="1" s="1"/>
  <c r="P761" i="1"/>
  <c r="R761" i="1" s="1"/>
  <c r="S761" i="1" s="1"/>
  <c r="T761" i="1" s="1"/>
  <c r="Q761" i="1"/>
  <c r="Q788" i="1"/>
  <c r="Y788" i="1" s="1"/>
  <c r="P788" i="1"/>
  <c r="R788" i="1" s="1"/>
  <c r="S788" i="1" s="1"/>
  <c r="T788" i="1" s="1"/>
  <c r="P779" i="1"/>
  <c r="R779" i="1" s="1"/>
  <c r="S779" i="1" s="1"/>
  <c r="T779" i="1" s="1"/>
  <c r="Q779" i="1"/>
  <c r="Y779" i="1" s="1"/>
  <c r="Q638" i="1"/>
  <c r="Y638" i="1" s="1"/>
  <c r="P638" i="1"/>
  <c r="P356" i="1"/>
  <c r="R356" i="1" s="1"/>
  <c r="S356" i="1" s="1"/>
  <c r="T356" i="1" s="1"/>
  <c r="Q356" i="1"/>
  <c r="Y356" i="1" s="1"/>
  <c r="P619" i="1"/>
  <c r="R619" i="1" s="1"/>
  <c r="Q619" i="1"/>
  <c r="Y619" i="1" s="1"/>
  <c r="P604" i="1"/>
  <c r="R604" i="1" s="1"/>
  <c r="Q604" i="1"/>
  <c r="P723" i="1"/>
  <c r="R723" i="1" s="1"/>
  <c r="S723" i="1" s="1"/>
  <c r="T723" i="1" s="1"/>
  <c r="Q723" i="1"/>
  <c r="Y723" i="1" s="1"/>
  <c r="P295" i="1"/>
  <c r="R295" i="1" s="1"/>
  <c r="S295" i="1" s="1"/>
  <c r="T295" i="1" s="1"/>
  <c r="Q295" i="1"/>
  <c r="P339" i="1"/>
  <c r="R339" i="1" s="1"/>
  <c r="S339" i="1" s="1"/>
  <c r="T339" i="1" s="1"/>
  <c r="Q339" i="1"/>
  <c r="Y339" i="1" s="1"/>
  <c r="P288" i="1"/>
  <c r="R288" i="1" s="1"/>
  <c r="S288" i="1" s="1"/>
  <c r="T288" i="1" s="1"/>
  <c r="Q288" i="1"/>
  <c r="Y288" i="1" s="1"/>
  <c r="P688" i="1"/>
  <c r="R688" i="1" s="1"/>
  <c r="S688" i="1" s="1"/>
  <c r="T688" i="1" s="1"/>
  <c r="Q688" i="1"/>
  <c r="Y688" i="1" s="1"/>
  <c r="P876" i="1"/>
  <c r="R876" i="1" s="1"/>
  <c r="S876" i="1" s="1"/>
  <c r="T876" i="1" s="1"/>
  <c r="Q876" i="1"/>
  <c r="P610" i="1"/>
  <c r="R610" i="1" s="1"/>
  <c r="S610" i="1" s="1"/>
  <c r="T610" i="1" s="1"/>
  <c r="Q610" i="1"/>
  <c r="Y610" i="1" s="1"/>
  <c r="P809" i="1"/>
  <c r="R809" i="1" s="1"/>
  <c r="Q809" i="1"/>
  <c r="Y809" i="1" s="1"/>
  <c r="P665" i="1"/>
  <c r="R665" i="1" s="1"/>
  <c r="S665" i="1" s="1"/>
  <c r="T665" i="1" s="1"/>
  <c r="Q665" i="1"/>
  <c r="Y665" i="1" s="1"/>
  <c r="P344" i="1"/>
  <c r="R344" i="1" s="1"/>
  <c r="S344" i="1" s="1"/>
  <c r="T344" i="1" s="1"/>
  <c r="Q344" i="1"/>
  <c r="Y344" i="1" s="1"/>
  <c r="Q880" i="1"/>
  <c r="Y880" i="1" s="1"/>
  <c r="P880" i="1"/>
  <c r="R880" i="1" s="1"/>
  <c r="S880" i="1" s="1"/>
  <c r="T880" i="1" s="1"/>
  <c r="Q504" i="1"/>
  <c r="Y504" i="1" s="1"/>
  <c r="P504" i="1"/>
  <c r="R504" i="1" s="1"/>
  <c r="S504" i="1" s="1"/>
  <c r="T504" i="1" s="1"/>
  <c r="P846" i="1"/>
  <c r="R846" i="1" s="1"/>
  <c r="Q846" i="1"/>
  <c r="Y846" i="1" s="1"/>
  <c r="P315" i="1"/>
  <c r="R315" i="1" s="1"/>
  <c r="S315" i="1" s="1"/>
  <c r="T315" i="1" s="1"/>
  <c r="Q315" i="1"/>
  <c r="Q620" i="1"/>
  <c r="Y620" i="1" s="1"/>
  <c r="P620" i="1"/>
  <c r="R620" i="1" s="1"/>
  <c r="P669" i="1"/>
  <c r="R669" i="1" s="1"/>
  <c r="Q669" i="1"/>
  <c r="Y669" i="1" s="1"/>
  <c r="P823" i="1"/>
  <c r="R823" i="1" s="1"/>
  <c r="S823" i="1" s="1"/>
  <c r="T823" i="1" s="1"/>
  <c r="Q823" i="1"/>
  <c r="Y823" i="1" s="1"/>
  <c r="P308" i="1"/>
  <c r="R308" i="1" s="1"/>
  <c r="S308" i="1" s="1"/>
  <c r="T308" i="1" s="1"/>
  <c r="Q308" i="1"/>
  <c r="Y308" i="1" s="1"/>
  <c r="P281" i="1"/>
  <c r="R281" i="1" s="1"/>
  <c r="S281" i="1" s="1"/>
  <c r="T281" i="1" s="1"/>
  <c r="Q281" i="1"/>
  <c r="Y281" i="1" s="1"/>
  <c r="P342" i="1"/>
  <c r="R342" i="1" s="1"/>
  <c r="S342" i="1" s="1"/>
  <c r="T342" i="1" s="1"/>
  <c r="Q342" i="1"/>
  <c r="P323" i="1"/>
  <c r="R323" i="1" s="1"/>
  <c r="Q323" i="1"/>
  <c r="Y323" i="1" s="1"/>
  <c r="P318" i="1"/>
  <c r="R318" i="1" s="1"/>
  <c r="S318" i="1" s="1"/>
  <c r="T318" i="1" s="1"/>
  <c r="Q318" i="1"/>
  <c r="Y318" i="1" s="1"/>
  <c r="P341" i="1"/>
  <c r="R341" i="1" s="1"/>
  <c r="S341" i="1" s="1"/>
  <c r="T341" i="1" s="1"/>
  <c r="Q341" i="1"/>
  <c r="Y341" i="1" s="1"/>
  <c r="P331" i="1"/>
  <c r="R331" i="1" s="1"/>
  <c r="S331" i="1" s="1"/>
  <c r="T331" i="1" s="1"/>
  <c r="Q331" i="1"/>
  <c r="Y331" i="1" s="1"/>
  <c r="P401" i="1"/>
  <c r="R401" i="1" s="1"/>
  <c r="S401" i="1" s="1"/>
  <c r="T401" i="1" s="1"/>
  <c r="Q401" i="1"/>
  <c r="Y401" i="1" s="1"/>
  <c r="P428" i="1"/>
  <c r="R428" i="1" s="1"/>
  <c r="S428" i="1" s="1"/>
  <c r="T428" i="1" s="1"/>
  <c r="Q428" i="1"/>
  <c r="Y428" i="1" s="1"/>
  <c r="P460" i="1"/>
  <c r="R460" i="1" s="1"/>
  <c r="S460" i="1" s="1"/>
  <c r="T460" i="1" s="1"/>
  <c r="Q460" i="1"/>
  <c r="Y460" i="1" s="1"/>
  <c r="P396" i="1"/>
  <c r="R396" i="1" s="1"/>
  <c r="S396" i="1" s="1"/>
  <c r="T396" i="1" s="1"/>
  <c r="Q396" i="1"/>
  <c r="P379" i="1"/>
  <c r="R379" i="1" s="1"/>
  <c r="S379" i="1" s="1"/>
  <c r="T379" i="1" s="1"/>
  <c r="Q379" i="1"/>
  <c r="Y379" i="1" s="1"/>
  <c r="P257" i="1"/>
  <c r="R257" i="1" s="1"/>
  <c r="S257" i="1" s="1"/>
  <c r="T257" i="1" s="1"/>
  <c r="Q257" i="1"/>
  <c r="Y257" i="1" s="1"/>
  <c r="P124" i="1"/>
  <c r="R124" i="1" s="1"/>
  <c r="S124" i="1" s="1"/>
  <c r="T124" i="1" s="1"/>
  <c r="Q124" i="1"/>
  <c r="Y124" i="1" s="1"/>
  <c r="P255" i="1"/>
  <c r="R255" i="1" s="1"/>
  <c r="S255" i="1" s="1"/>
  <c r="T255" i="1" s="1"/>
  <c r="Q255" i="1"/>
  <c r="P384" i="1"/>
  <c r="R384" i="1" s="1"/>
  <c r="S384" i="1" s="1"/>
  <c r="T384" i="1" s="1"/>
  <c r="Q384" i="1"/>
  <c r="Y384" i="1" s="1"/>
  <c r="P151" i="1"/>
  <c r="R151" i="1" s="1"/>
  <c r="S151" i="1" s="1"/>
  <c r="T151" i="1" s="1"/>
  <c r="Q151" i="1"/>
  <c r="Y151" i="1" s="1"/>
  <c r="P465" i="1"/>
  <c r="R465" i="1" s="1"/>
  <c r="S465" i="1" s="1"/>
  <c r="T465" i="1" s="1"/>
  <c r="Q465" i="1"/>
  <c r="Y465" i="1" s="1"/>
  <c r="P444" i="1"/>
  <c r="R444" i="1" s="1"/>
  <c r="S444" i="1" s="1"/>
  <c r="T444" i="1" s="1"/>
  <c r="Q444" i="1"/>
  <c r="Y444" i="1" s="1"/>
  <c r="P434" i="1"/>
  <c r="R434" i="1" s="1"/>
  <c r="S434" i="1" s="1"/>
  <c r="T434" i="1" s="1"/>
  <c r="Q434" i="1"/>
  <c r="Y434" i="1" s="1"/>
  <c r="P263" i="1"/>
  <c r="R263" i="1" s="1"/>
  <c r="S263" i="1" s="1"/>
  <c r="T263" i="1" s="1"/>
  <c r="Q263" i="1"/>
  <c r="P412" i="1"/>
  <c r="R412" i="1" s="1"/>
  <c r="S412" i="1" s="1"/>
  <c r="T412" i="1" s="1"/>
  <c r="Q412" i="1"/>
  <c r="Y412" i="1" s="1"/>
  <c r="P154" i="1"/>
  <c r="R154" i="1" s="1"/>
  <c r="S154" i="1" s="1"/>
  <c r="T154" i="1" s="1"/>
  <c r="Q154" i="1"/>
  <c r="Y154" i="1" s="1"/>
  <c r="P254" i="1"/>
  <c r="R254" i="1" s="1"/>
  <c r="S254" i="1" s="1"/>
  <c r="T254" i="1" s="1"/>
  <c r="Q254" i="1"/>
  <c r="Y254" i="1" s="1"/>
  <c r="P371" i="1"/>
  <c r="R371" i="1" s="1"/>
  <c r="S371" i="1" s="1"/>
  <c r="T371" i="1" s="1"/>
  <c r="Q371" i="1"/>
  <c r="Y371" i="1" s="1"/>
  <c r="P252" i="1"/>
  <c r="R252" i="1" s="1"/>
  <c r="S252" i="1" s="1"/>
  <c r="T252" i="1" s="1"/>
  <c r="Q252" i="1"/>
  <c r="Y252" i="1" s="1"/>
  <c r="P227" i="1"/>
  <c r="R227" i="1" s="1"/>
  <c r="S227" i="1" s="1"/>
  <c r="T227" i="1" s="1"/>
  <c r="Q227" i="1"/>
  <c r="Y227" i="1" s="1"/>
  <c r="P28" i="1"/>
  <c r="R28" i="1" s="1"/>
  <c r="S28" i="1" s="1"/>
  <c r="T28" i="1" s="1"/>
  <c r="Q28" i="1"/>
  <c r="Y28" i="1" s="1"/>
  <c r="P48" i="1"/>
  <c r="R48" i="1" s="1"/>
  <c r="S48" i="1" s="1"/>
  <c r="T48" i="1" s="1"/>
  <c r="Q48" i="1"/>
  <c r="Y48" i="1" s="1"/>
  <c r="P231" i="1"/>
  <c r="R231" i="1" s="1"/>
  <c r="S231" i="1" s="1"/>
  <c r="T231" i="1" s="1"/>
  <c r="Q231" i="1"/>
  <c r="Y231" i="1" s="1"/>
  <c r="Q224" i="1"/>
  <c r="Y224" i="1" s="1"/>
  <c r="P224" i="1"/>
  <c r="R224" i="1" s="1"/>
  <c r="S224" i="1" s="1"/>
  <c r="T224" i="1" s="1"/>
  <c r="P41" i="1"/>
  <c r="R41" i="1" s="1"/>
  <c r="S41" i="1" s="1"/>
  <c r="T41" i="1" s="1"/>
  <c r="Q41" i="1"/>
  <c r="Y41" i="1" s="1"/>
  <c r="P236" i="1"/>
  <c r="R236" i="1" s="1"/>
  <c r="S236" i="1" s="1"/>
  <c r="T236" i="1" s="1"/>
  <c r="Q236" i="1"/>
  <c r="Q207" i="1"/>
  <c r="Y207" i="1" s="1"/>
  <c r="P207" i="1"/>
  <c r="R207" i="1" s="1"/>
  <c r="S207" i="1" s="1"/>
  <c r="T207" i="1" s="1"/>
  <c r="P211" i="1"/>
  <c r="R211" i="1" s="1"/>
  <c r="S211" i="1" s="1"/>
  <c r="T211" i="1" s="1"/>
  <c r="Q211" i="1"/>
  <c r="Y211" i="1" s="1"/>
  <c r="P177" i="1"/>
  <c r="R177" i="1" s="1"/>
  <c r="S177" i="1" s="1"/>
  <c r="T177" i="1" s="1"/>
  <c r="Q177" i="1"/>
  <c r="Y177" i="1" s="1"/>
  <c r="P185" i="1"/>
  <c r="R185" i="1" s="1"/>
  <c r="S185" i="1" s="1"/>
  <c r="T185" i="1" s="1"/>
  <c r="Q185" i="1"/>
  <c r="Y185" i="1" s="1"/>
  <c r="P487" i="1"/>
  <c r="R487" i="1" s="1"/>
  <c r="S487" i="1" s="1"/>
  <c r="T487" i="1" s="1"/>
  <c r="Q487" i="1"/>
  <c r="Y487" i="1" s="1"/>
  <c r="P194" i="1"/>
  <c r="R194" i="1" s="1"/>
  <c r="S194" i="1" s="1"/>
  <c r="T194" i="1" s="1"/>
  <c r="Q194" i="1"/>
  <c r="Y194" i="1" s="1"/>
  <c r="P214" i="1"/>
  <c r="R214" i="1" s="1"/>
  <c r="S214" i="1" s="1"/>
  <c r="T214" i="1" s="1"/>
  <c r="Q214" i="1"/>
  <c r="Y214" i="1" s="1"/>
  <c r="P156" i="1"/>
  <c r="R156" i="1" s="1"/>
  <c r="S156" i="1" s="1"/>
  <c r="T156" i="1" s="1"/>
  <c r="Q156" i="1"/>
  <c r="Y156" i="1" s="1"/>
  <c r="Q188" i="1"/>
  <c r="Y188" i="1" s="1"/>
  <c r="P188" i="1"/>
  <c r="R188" i="1" s="1"/>
  <c r="S188" i="1" s="1"/>
  <c r="T188" i="1" s="1"/>
  <c r="P867" i="1"/>
  <c r="R867" i="1" s="1"/>
  <c r="S867" i="1" s="1"/>
  <c r="T867" i="1" s="1"/>
  <c r="Q867" i="1"/>
  <c r="Y867" i="1" s="1"/>
  <c r="P57" i="1"/>
  <c r="R57" i="1" s="1"/>
  <c r="S57" i="1" s="1"/>
  <c r="T57" i="1" s="1"/>
  <c r="Q57" i="1"/>
  <c r="Y57" i="1" s="1"/>
  <c r="P54" i="1"/>
  <c r="R54" i="1" s="1"/>
  <c r="S54" i="1" s="1"/>
  <c r="T54" i="1" s="1"/>
  <c r="Q54" i="1"/>
  <c r="P59" i="1"/>
  <c r="Q59" i="1"/>
  <c r="Y59" i="1" s="1"/>
  <c r="P488" i="1"/>
  <c r="R488" i="1" s="1"/>
  <c r="S488" i="1" s="1"/>
  <c r="T488" i="1" s="1"/>
  <c r="Q488" i="1"/>
  <c r="Y488" i="1" s="1"/>
  <c r="P60" i="1"/>
  <c r="R60" i="1" s="1"/>
  <c r="S60" i="1" s="1"/>
  <c r="T60" i="1" s="1"/>
  <c r="Q60" i="1"/>
  <c r="Y60" i="1" s="1"/>
  <c r="P489" i="1"/>
  <c r="R489" i="1" s="1"/>
  <c r="S489" i="1" s="1"/>
  <c r="T489" i="1" s="1"/>
  <c r="Q489" i="1"/>
  <c r="Y489" i="1" s="1"/>
  <c r="P838" i="1"/>
  <c r="R838" i="1" s="1"/>
  <c r="Q838" i="1"/>
  <c r="Y838" i="1" s="1"/>
  <c r="P660" i="1"/>
  <c r="R660" i="1" s="1"/>
  <c r="S660" i="1" s="1"/>
  <c r="T660" i="1" s="1"/>
  <c r="Q660" i="1"/>
  <c r="Y660" i="1" s="1"/>
  <c r="P813" i="1"/>
  <c r="R813" i="1" s="1"/>
  <c r="S813" i="1" s="1"/>
  <c r="T813" i="1" s="1"/>
  <c r="Q813" i="1"/>
  <c r="Y813" i="1" s="1"/>
  <c r="P810" i="1"/>
  <c r="R810" i="1" s="1"/>
  <c r="S810" i="1" s="1"/>
  <c r="T810" i="1" s="1"/>
  <c r="Q810" i="1"/>
  <c r="Y810" i="1" s="1"/>
  <c r="Q646" i="1"/>
  <c r="Y646" i="1" s="1"/>
  <c r="P646" i="1"/>
  <c r="R646" i="1" s="1"/>
  <c r="S646" i="1" s="1"/>
  <c r="T646" i="1" s="1"/>
  <c r="P672" i="1"/>
  <c r="R672" i="1" s="1"/>
  <c r="S672" i="1" s="1"/>
  <c r="T672" i="1" s="1"/>
  <c r="Q672" i="1"/>
  <c r="Y672" i="1" s="1"/>
  <c r="P742" i="1"/>
  <c r="R742" i="1" s="1"/>
  <c r="S742" i="1" s="1"/>
  <c r="T742" i="1" s="1"/>
  <c r="Q742" i="1"/>
  <c r="Y742" i="1" s="1"/>
  <c r="Q710" i="1"/>
  <c r="Y710" i="1" s="1"/>
  <c r="P710" i="1"/>
  <c r="Q652" i="1"/>
  <c r="Y652" i="1" s="1"/>
  <c r="P652" i="1"/>
  <c r="R652" i="1" s="1"/>
  <c r="S652" i="1" s="1"/>
  <c r="T652" i="1" s="1"/>
  <c r="P767" i="1"/>
  <c r="R767" i="1" s="1"/>
  <c r="S767" i="1" s="1"/>
  <c r="T767" i="1" s="1"/>
  <c r="Q767" i="1"/>
  <c r="Y767" i="1" s="1"/>
  <c r="P707" i="1"/>
  <c r="R707" i="1" s="1"/>
  <c r="S707" i="1" s="1"/>
  <c r="T707" i="1" s="1"/>
  <c r="Q707" i="1"/>
  <c r="Y707" i="1" s="1"/>
  <c r="P357" i="1"/>
  <c r="R357" i="1" s="1"/>
  <c r="S357" i="1" s="1"/>
  <c r="T357" i="1" s="1"/>
  <c r="Q357" i="1"/>
  <c r="Y357" i="1" s="1"/>
  <c r="P546" i="1"/>
  <c r="R546" i="1" s="1"/>
  <c r="S546" i="1" s="1"/>
  <c r="T546" i="1" s="1"/>
  <c r="Q546" i="1"/>
  <c r="Y546" i="1" s="1"/>
  <c r="P405" i="1"/>
  <c r="R405" i="1" s="1"/>
  <c r="S405" i="1" s="1"/>
  <c r="T405" i="1" s="1"/>
  <c r="Q405" i="1"/>
  <c r="Y405" i="1" s="1"/>
  <c r="P875" i="1"/>
  <c r="R875" i="1" s="1"/>
  <c r="S875" i="1" s="1"/>
  <c r="T875" i="1" s="1"/>
  <c r="Q875" i="1"/>
  <c r="Y875" i="1" s="1"/>
  <c r="P292" i="1"/>
  <c r="R292" i="1" s="1"/>
  <c r="S292" i="1" s="1"/>
  <c r="T292" i="1" s="1"/>
  <c r="Q292" i="1"/>
  <c r="Y292" i="1" s="1"/>
  <c r="P270" i="1"/>
  <c r="R270" i="1" s="1"/>
  <c r="S270" i="1" s="1"/>
  <c r="T270" i="1" s="1"/>
  <c r="Q270" i="1"/>
  <c r="Y270" i="1" s="1"/>
  <c r="P275" i="1"/>
  <c r="R275" i="1" s="1"/>
  <c r="S275" i="1" s="1"/>
  <c r="T275" i="1" s="1"/>
  <c r="Q275" i="1"/>
  <c r="Y275" i="1" s="1"/>
  <c r="P317" i="1"/>
  <c r="R317" i="1" s="1"/>
  <c r="S317" i="1" s="1"/>
  <c r="T317" i="1" s="1"/>
  <c r="Q317" i="1"/>
  <c r="Y317" i="1" s="1"/>
  <c r="P433" i="1"/>
  <c r="R433" i="1" s="1"/>
  <c r="S433" i="1" s="1"/>
  <c r="T433" i="1" s="1"/>
  <c r="Q433" i="1"/>
  <c r="P453" i="1"/>
  <c r="R453" i="1" s="1"/>
  <c r="S453" i="1" s="1"/>
  <c r="T453" i="1" s="1"/>
  <c r="Q453" i="1"/>
  <c r="Y453" i="1" s="1"/>
  <c r="P400" i="1"/>
  <c r="R400" i="1" s="1"/>
  <c r="S400" i="1" s="1"/>
  <c r="T400" i="1" s="1"/>
  <c r="Q400" i="1"/>
  <c r="P369" i="1"/>
  <c r="R369" i="1" s="1"/>
  <c r="S369" i="1" s="1"/>
  <c r="T369" i="1" s="1"/>
  <c r="Q369" i="1"/>
  <c r="Y369" i="1" s="1"/>
  <c r="P437" i="1"/>
  <c r="R437" i="1" s="1"/>
  <c r="S437" i="1" s="1"/>
  <c r="T437" i="1" s="1"/>
  <c r="Q437" i="1"/>
  <c r="Y437" i="1" s="1"/>
  <c r="P116" i="1"/>
  <c r="R116" i="1" s="1"/>
  <c r="S116" i="1" s="1"/>
  <c r="T116" i="1" s="1"/>
  <c r="Q116" i="1"/>
  <c r="Y116" i="1" s="1"/>
  <c r="P114" i="1"/>
  <c r="R114" i="1" s="1"/>
  <c r="S114" i="1" s="1"/>
  <c r="T114" i="1" s="1"/>
  <c r="Q114" i="1"/>
  <c r="Y114" i="1" s="1"/>
  <c r="Q248" i="1"/>
  <c r="Y248" i="1" s="1"/>
  <c r="P248" i="1"/>
  <c r="R248" i="1" s="1"/>
  <c r="S248" i="1" s="1"/>
  <c r="T248" i="1" s="1"/>
  <c r="P43" i="1"/>
  <c r="R43" i="1" s="1"/>
  <c r="S43" i="1" s="1"/>
  <c r="T43" i="1" s="1"/>
  <c r="Q43" i="1"/>
  <c r="Y43" i="1" s="1"/>
  <c r="Q117" i="1"/>
  <c r="Y117" i="1" s="1"/>
  <c r="P117" i="1"/>
  <c r="R117" i="1" s="1"/>
  <c r="S117" i="1" s="1"/>
  <c r="T117" i="1" s="1"/>
  <c r="P47" i="1"/>
  <c r="R47" i="1" s="1"/>
  <c r="S47" i="1" s="1"/>
  <c r="T47" i="1" s="1"/>
  <c r="Q47" i="1"/>
  <c r="Y47" i="1" s="1"/>
  <c r="P30" i="1"/>
  <c r="R30" i="1" s="1"/>
  <c r="S30" i="1" s="1"/>
  <c r="T30" i="1" s="1"/>
  <c r="Q30" i="1"/>
  <c r="Y30" i="1" s="1"/>
  <c r="P249" i="1"/>
  <c r="R249" i="1" s="1"/>
  <c r="S249" i="1" s="1"/>
  <c r="T249" i="1" s="1"/>
  <c r="Q249" i="1"/>
  <c r="P378" i="1"/>
  <c r="R378" i="1" s="1"/>
  <c r="S378" i="1" s="1"/>
  <c r="T378" i="1" s="1"/>
  <c r="Q378" i="1"/>
  <c r="Y378" i="1" s="1"/>
  <c r="P113" i="1"/>
  <c r="R113" i="1" s="1"/>
  <c r="S113" i="1" s="1"/>
  <c r="T113" i="1" s="1"/>
  <c r="Q113" i="1"/>
  <c r="Y113" i="1" s="1"/>
  <c r="P111" i="1"/>
  <c r="R111" i="1" s="1"/>
  <c r="S111" i="1" s="1"/>
  <c r="T111" i="1" s="1"/>
  <c r="Q111" i="1"/>
  <c r="Y111" i="1" s="1"/>
  <c r="Q199" i="1"/>
  <c r="Y199" i="1" s="1"/>
  <c r="P199" i="1"/>
  <c r="R199" i="1" s="1"/>
  <c r="S199" i="1" s="1"/>
  <c r="T199" i="1" s="1"/>
  <c r="P50" i="1"/>
  <c r="R50" i="1" s="1"/>
  <c r="S50" i="1" s="1"/>
  <c r="T50" i="1" s="1"/>
  <c r="Q50" i="1"/>
  <c r="Y50" i="1" s="1"/>
  <c r="P233" i="1"/>
  <c r="R233" i="1" s="1"/>
  <c r="S233" i="1" s="1"/>
  <c r="T233" i="1" s="1"/>
  <c r="Q233" i="1"/>
  <c r="P234" i="1"/>
  <c r="R234" i="1" s="1"/>
  <c r="S234" i="1" s="1"/>
  <c r="T234" i="1" s="1"/>
  <c r="Q234" i="1"/>
  <c r="Y234" i="1" s="1"/>
  <c r="P220" i="1"/>
  <c r="R220" i="1" s="1"/>
  <c r="S220" i="1" s="1"/>
  <c r="T220" i="1" s="1"/>
  <c r="Q220" i="1"/>
  <c r="Y220" i="1" s="1"/>
  <c r="P141" i="1"/>
  <c r="R141" i="1" s="1"/>
  <c r="S141" i="1" s="1"/>
  <c r="T141" i="1" s="1"/>
  <c r="Q141" i="1"/>
  <c r="Y141" i="1" s="1"/>
  <c r="Q225" i="1"/>
  <c r="Y225" i="1" s="1"/>
  <c r="P225" i="1"/>
  <c r="R225" i="1" s="1"/>
  <c r="S225" i="1" s="1"/>
  <c r="T225" i="1" s="1"/>
  <c r="P481" i="1"/>
  <c r="R481" i="1" s="1"/>
  <c r="S481" i="1" s="1"/>
  <c r="T481" i="1" s="1"/>
  <c r="Q481" i="1"/>
  <c r="Y481" i="1" s="1"/>
  <c r="P548" i="1"/>
  <c r="R548" i="1" s="1"/>
  <c r="S548" i="1" s="1"/>
  <c r="T548" i="1" s="1"/>
  <c r="Q548" i="1"/>
  <c r="Y548" i="1" s="1"/>
  <c r="P703" i="1"/>
  <c r="R703" i="1" s="1"/>
  <c r="S703" i="1" s="1"/>
  <c r="T703" i="1" s="1"/>
  <c r="Q703" i="1"/>
  <c r="Y703" i="1" s="1"/>
  <c r="P88" i="1"/>
  <c r="R88" i="1" s="1"/>
  <c r="S88" i="1" s="1"/>
  <c r="T88" i="1" s="1"/>
  <c r="Q88" i="1"/>
  <c r="Y88" i="1" s="1"/>
  <c r="P94" i="1"/>
  <c r="R94" i="1" s="1"/>
  <c r="S94" i="1" s="1"/>
  <c r="T94" i="1" s="1"/>
  <c r="Q94" i="1"/>
  <c r="Y94" i="1" s="1"/>
  <c r="P495" i="1"/>
  <c r="R495" i="1" s="1"/>
  <c r="S495" i="1" s="1"/>
  <c r="T495" i="1" s="1"/>
  <c r="Q495" i="1"/>
  <c r="Y495" i="1" s="1"/>
  <c r="P123" i="1"/>
  <c r="R123" i="1" s="1"/>
  <c r="S123" i="1" s="1"/>
  <c r="T123" i="1" s="1"/>
  <c r="Q123" i="1"/>
  <c r="Y123" i="1" s="1"/>
  <c r="P78" i="1"/>
  <c r="R78" i="1" s="1"/>
  <c r="S78" i="1" s="1"/>
  <c r="T78" i="1" s="1"/>
  <c r="Q78" i="1"/>
  <c r="Y78" i="1" s="1"/>
  <c r="Q55" i="1"/>
  <c r="Y55" i="1" s="1"/>
  <c r="P55" i="1"/>
  <c r="R55" i="1" s="1"/>
  <c r="S55" i="1" s="1"/>
  <c r="T55" i="1" s="1"/>
  <c r="P527" i="1"/>
  <c r="R527" i="1" s="1"/>
  <c r="S527" i="1" s="1"/>
  <c r="T527" i="1" s="1"/>
  <c r="Q527" i="1"/>
  <c r="Y527" i="1" s="1"/>
  <c r="P551" i="1"/>
  <c r="R551" i="1" s="1"/>
  <c r="S551" i="1" s="1"/>
  <c r="T551" i="1" s="1"/>
  <c r="Q551" i="1"/>
  <c r="Y551" i="1" s="1"/>
  <c r="P870" i="1"/>
  <c r="R870" i="1" s="1"/>
  <c r="S870" i="1" s="1"/>
  <c r="T870" i="1" s="1"/>
  <c r="Q870" i="1"/>
  <c r="Y870" i="1" s="1"/>
  <c r="Q841" i="1"/>
  <c r="Y841" i="1" s="1"/>
  <c r="P841" i="1"/>
  <c r="R841" i="1" s="1"/>
  <c r="S841" i="1" s="1"/>
  <c r="T841" i="1" s="1"/>
  <c r="P699" i="1"/>
  <c r="R699" i="1" s="1"/>
  <c r="S699" i="1" s="1"/>
  <c r="T699" i="1" s="1"/>
  <c r="Q699" i="1"/>
  <c r="Q740" i="1"/>
  <c r="P740" i="1"/>
  <c r="R740" i="1" s="1"/>
  <c r="S740" i="1" s="1"/>
  <c r="T740" i="1" s="1"/>
  <c r="P790" i="1"/>
  <c r="R790" i="1" s="1"/>
  <c r="S790" i="1" s="1"/>
  <c r="T790" i="1" s="1"/>
  <c r="Q790" i="1"/>
  <c r="Y790" i="1" s="1"/>
  <c r="P787" i="1"/>
  <c r="R787" i="1" s="1"/>
  <c r="S787" i="1" s="1"/>
  <c r="T787" i="1" s="1"/>
  <c r="Q787" i="1"/>
  <c r="Y787" i="1" s="1"/>
  <c r="P826" i="1"/>
  <c r="R826" i="1" s="1"/>
  <c r="S826" i="1" s="1"/>
  <c r="T826" i="1" s="1"/>
  <c r="Q826" i="1"/>
  <c r="Y826" i="1" s="1"/>
  <c r="P754" i="1"/>
  <c r="R754" i="1" s="1"/>
  <c r="S754" i="1" s="1"/>
  <c r="T754" i="1" s="1"/>
  <c r="Q754" i="1"/>
  <c r="Y754" i="1" s="1"/>
  <c r="P628" i="1"/>
  <c r="R628" i="1" s="1"/>
  <c r="S628" i="1" s="1"/>
  <c r="T628" i="1" s="1"/>
  <c r="Q628" i="1"/>
  <c r="P673" i="1"/>
  <c r="R673" i="1" s="1"/>
  <c r="S673" i="1" s="1"/>
  <c r="T673" i="1" s="1"/>
  <c r="Q673" i="1"/>
  <c r="Y673" i="1" s="1"/>
  <c r="P743" i="1"/>
  <c r="R743" i="1" s="1"/>
  <c r="S743" i="1" s="1"/>
  <c r="T743" i="1" s="1"/>
  <c r="Q743" i="1"/>
  <c r="Y743" i="1" s="1"/>
  <c r="P635" i="1"/>
  <c r="R635" i="1" s="1"/>
  <c r="S635" i="1" s="1"/>
  <c r="T635" i="1" s="1"/>
  <c r="Q635" i="1"/>
  <c r="Y635" i="1" s="1"/>
  <c r="P561" i="1"/>
  <c r="R561" i="1" s="1"/>
  <c r="S561" i="1" s="1"/>
  <c r="T561" i="1" s="1"/>
  <c r="Q561" i="1"/>
  <c r="Y561" i="1" s="1"/>
  <c r="P714" i="1"/>
  <c r="R714" i="1" s="1"/>
  <c r="S714" i="1" s="1"/>
  <c r="T714" i="1" s="1"/>
  <c r="Q714" i="1"/>
  <c r="Y714" i="1" s="1"/>
  <c r="P536" i="1"/>
  <c r="R536" i="1" s="1"/>
  <c r="Q536" i="1"/>
  <c r="P889" i="1"/>
  <c r="R889" i="1" s="1"/>
  <c r="Q889" i="1"/>
  <c r="Y889" i="1" s="1"/>
  <c r="P522" i="1"/>
  <c r="R522" i="1" s="1"/>
  <c r="Q522" i="1"/>
  <c r="Y522" i="1" s="1"/>
  <c r="P347" i="1"/>
  <c r="R347" i="1" s="1"/>
  <c r="Q347" i="1"/>
  <c r="Y347" i="1" s="1"/>
  <c r="P540" i="1"/>
  <c r="R540" i="1" s="1"/>
  <c r="S540" i="1" s="1"/>
  <c r="T540" i="1" s="1"/>
  <c r="Q540" i="1"/>
  <c r="Y540" i="1" s="1"/>
  <c r="Q595" i="1"/>
  <c r="P595" i="1"/>
  <c r="R595" i="1" s="1"/>
  <c r="S595" i="1" s="1"/>
  <c r="T595" i="1" s="1"/>
  <c r="Q722" i="1"/>
  <c r="Y722" i="1" s="1"/>
  <c r="P722" i="1"/>
  <c r="P601" i="1"/>
  <c r="R601" i="1" s="1"/>
  <c r="S601" i="1" s="1"/>
  <c r="T601" i="1" s="1"/>
  <c r="Q601" i="1"/>
  <c r="Y601" i="1" s="1"/>
  <c r="P523" i="1"/>
  <c r="R523" i="1" s="1"/>
  <c r="S523" i="1" s="1"/>
  <c r="T523" i="1" s="1"/>
  <c r="Q523" i="1"/>
  <c r="Y523" i="1" s="1"/>
  <c r="P720" i="1"/>
  <c r="R720" i="1" s="1"/>
  <c r="S720" i="1" s="1"/>
  <c r="T720" i="1" s="1"/>
  <c r="Q720" i="1"/>
  <c r="Y720" i="1" s="1"/>
  <c r="Q621" i="1"/>
  <c r="Y621" i="1" s="1"/>
  <c r="P621" i="1"/>
  <c r="R621" i="1" s="1"/>
  <c r="S621" i="1" s="1"/>
  <c r="T621" i="1" s="1"/>
  <c r="P729" i="1"/>
  <c r="R729" i="1" s="1"/>
  <c r="S729" i="1" s="1"/>
  <c r="T729" i="1" s="1"/>
  <c r="Q729" i="1"/>
  <c r="Y729" i="1" s="1"/>
  <c r="P622" i="1"/>
  <c r="R622" i="1" s="1"/>
  <c r="S622" i="1" s="1"/>
  <c r="T622" i="1" s="1"/>
  <c r="Q622" i="1"/>
  <c r="Y622" i="1" s="1"/>
  <c r="Q571" i="1"/>
  <c r="Y571" i="1" s="1"/>
  <c r="P571" i="1"/>
  <c r="R571" i="1" s="1"/>
  <c r="S571" i="1" s="1"/>
  <c r="T571" i="1" s="1"/>
  <c r="P670" i="1"/>
  <c r="R670" i="1" s="1"/>
  <c r="S670" i="1" s="1"/>
  <c r="T670" i="1" s="1"/>
  <c r="Q670" i="1"/>
  <c r="Y670" i="1" s="1"/>
  <c r="Q806" i="1"/>
  <c r="Y806" i="1" s="1"/>
  <c r="P806" i="1"/>
  <c r="R806" i="1" s="1"/>
  <c r="P340" i="1"/>
  <c r="R340" i="1" s="1"/>
  <c r="S340" i="1" s="1"/>
  <c r="T340" i="1" s="1"/>
  <c r="Q340" i="1"/>
  <c r="Y340" i="1" s="1"/>
  <c r="P837" i="1"/>
  <c r="R837" i="1" s="1"/>
  <c r="S837" i="1" s="1"/>
  <c r="T837" i="1" s="1"/>
  <c r="Q837" i="1"/>
  <c r="Y837" i="1" s="1"/>
  <c r="Q834" i="1"/>
  <c r="Y834" i="1" s="1"/>
  <c r="P834" i="1"/>
  <c r="R834" i="1" s="1"/>
  <c r="S834" i="1" s="1"/>
  <c r="T834" i="1" s="1"/>
  <c r="P857" i="1"/>
  <c r="R857" i="1" s="1"/>
  <c r="S857" i="1" s="1"/>
  <c r="T857" i="1" s="1"/>
  <c r="Q857" i="1"/>
  <c r="Y857" i="1" s="1"/>
  <c r="Q862" i="1"/>
  <c r="Y862" i="1" s="1"/>
  <c r="P862" i="1"/>
  <c r="R862" i="1" s="1"/>
  <c r="S862" i="1" s="1"/>
  <c r="T862" i="1" s="1"/>
  <c r="P319" i="1"/>
  <c r="R319" i="1" s="1"/>
  <c r="S319" i="1" s="1"/>
  <c r="T319" i="1" s="1"/>
  <c r="Q319" i="1"/>
  <c r="Y319" i="1" s="1"/>
  <c r="P814" i="1"/>
  <c r="R814" i="1" s="1"/>
  <c r="S814" i="1" s="1"/>
  <c r="T814" i="1" s="1"/>
  <c r="Q814" i="1"/>
  <c r="Y814" i="1" s="1"/>
  <c r="P303" i="1"/>
  <c r="R303" i="1" s="1"/>
  <c r="Q303" i="1"/>
  <c r="P330" i="1"/>
  <c r="R330" i="1" s="1"/>
  <c r="S330" i="1" s="1"/>
  <c r="T330" i="1" s="1"/>
  <c r="Q330" i="1"/>
  <c r="Y330" i="1" s="1"/>
  <c r="P300" i="1"/>
  <c r="R300" i="1" s="1"/>
  <c r="Q300" i="1"/>
  <c r="Y300" i="1" s="1"/>
  <c r="P314" i="1"/>
  <c r="R314" i="1" s="1"/>
  <c r="S314" i="1" s="1"/>
  <c r="T314" i="1" s="1"/>
  <c r="Q314" i="1"/>
  <c r="Y314" i="1" s="1"/>
  <c r="P545" i="1"/>
  <c r="R545" i="1" s="1"/>
  <c r="S545" i="1" s="1"/>
  <c r="T545" i="1" s="1"/>
  <c r="Q545" i="1"/>
  <c r="Y545" i="1" s="1"/>
  <c r="P737" i="1"/>
  <c r="R737" i="1" s="1"/>
  <c r="S737" i="1" s="1"/>
  <c r="T737" i="1" s="1"/>
  <c r="Q737" i="1"/>
  <c r="Y737" i="1" s="1"/>
  <c r="Q676" i="1"/>
  <c r="Y676" i="1" s="1"/>
  <c r="P676" i="1"/>
  <c r="R676" i="1" s="1"/>
  <c r="S676" i="1" s="1"/>
  <c r="T676" i="1" s="1"/>
  <c r="P516" i="1"/>
  <c r="R516" i="1" s="1"/>
  <c r="S516" i="1" s="1"/>
  <c r="T516" i="1" s="1"/>
  <c r="Q516" i="1"/>
  <c r="Y516" i="1" s="1"/>
  <c r="P395" i="1"/>
  <c r="R395" i="1" s="1"/>
  <c r="S395" i="1" s="1"/>
  <c r="T395" i="1" s="1"/>
  <c r="Q395" i="1"/>
  <c r="Y395" i="1" s="1"/>
  <c r="P459" i="1"/>
  <c r="R459" i="1" s="1"/>
  <c r="S459" i="1" s="1"/>
  <c r="T459" i="1" s="1"/>
  <c r="Q459" i="1"/>
  <c r="Y459" i="1" s="1"/>
  <c r="P457" i="1"/>
  <c r="R457" i="1" s="1"/>
  <c r="S457" i="1" s="1"/>
  <c r="T457" i="1" s="1"/>
  <c r="Q457" i="1"/>
  <c r="Y457" i="1" s="1"/>
  <c r="P399" i="1"/>
  <c r="R399" i="1" s="1"/>
  <c r="S399" i="1" s="1"/>
  <c r="T399" i="1" s="1"/>
  <c r="Q399" i="1"/>
  <c r="Y399" i="1" s="1"/>
  <c r="P250" i="1"/>
  <c r="R250" i="1" s="1"/>
  <c r="S250" i="1" s="1"/>
  <c r="T250" i="1" s="1"/>
  <c r="Q250" i="1"/>
  <c r="Y250" i="1" s="1"/>
  <c r="P362" i="1"/>
  <c r="R362" i="1" s="1"/>
  <c r="S362" i="1" s="1"/>
  <c r="T362" i="1" s="1"/>
  <c r="Q362" i="1"/>
  <c r="Y362" i="1" s="1"/>
  <c r="P443" i="1"/>
  <c r="R443" i="1" s="1"/>
  <c r="S443" i="1" s="1"/>
  <c r="T443" i="1" s="1"/>
  <c r="Q443" i="1"/>
  <c r="Y443" i="1" s="1"/>
  <c r="P39" i="1"/>
  <c r="R39" i="1" s="1"/>
  <c r="S39" i="1" s="1"/>
  <c r="T39" i="1" s="1"/>
  <c r="Q39" i="1"/>
  <c r="Y39" i="1" s="1"/>
  <c r="Q253" i="1"/>
  <c r="Y253" i="1" s="1"/>
  <c r="P253" i="1"/>
  <c r="R253" i="1" s="1"/>
  <c r="S253" i="1" s="1"/>
  <c r="T253" i="1" s="1"/>
  <c r="P256" i="1"/>
  <c r="R256" i="1" s="1"/>
  <c r="S256" i="1" s="1"/>
  <c r="T256" i="1" s="1"/>
  <c r="Q256" i="1"/>
  <c r="Y256" i="1" s="1"/>
  <c r="P415" i="1"/>
  <c r="R415" i="1" s="1"/>
  <c r="S415" i="1" s="1"/>
  <c r="T415" i="1" s="1"/>
  <c r="Q415" i="1"/>
  <c r="Y415" i="1" s="1"/>
  <c r="P455" i="1"/>
  <c r="R455" i="1" s="1"/>
  <c r="S455" i="1" s="1"/>
  <c r="T455" i="1" s="1"/>
  <c r="Q455" i="1"/>
  <c r="Y455" i="1" s="1"/>
  <c r="P436" i="1"/>
  <c r="R436" i="1" s="1"/>
  <c r="S436" i="1" s="1"/>
  <c r="T436" i="1" s="1"/>
  <c r="Q436" i="1"/>
  <c r="Y436" i="1" s="1"/>
  <c r="P417" i="1"/>
  <c r="R417" i="1" s="1"/>
  <c r="S417" i="1" s="1"/>
  <c r="T417" i="1" s="1"/>
  <c r="Q417" i="1"/>
  <c r="Y417" i="1" s="1"/>
  <c r="P137" i="1"/>
  <c r="R137" i="1" s="1"/>
  <c r="S137" i="1" s="1"/>
  <c r="T137" i="1" s="1"/>
  <c r="Q137" i="1"/>
  <c r="Y137" i="1" s="1"/>
  <c r="P33" i="1"/>
  <c r="R33" i="1" s="1"/>
  <c r="S33" i="1" s="1"/>
  <c r="T33" i="1" s="1"/>
  <c r="Q33" i="1"/>
  <c r="Y33" i="1" s="1"/>
  <c r="P193" i="1"/>
  <c r="R193" i="1" s="1"/>
  <c r="S193" i="1" s="1"/>
  <c r="T193" i="1" s="1"/>
  <c r="Q193" i="1"/>
  <c r="Y193" i="1" s="1"/>
  <c r="P197" i="1"/>
  <c r="R197" i="1" s="1"/>
  <c r="S197" i="1" s="1"/>
  <c r="T197" i="1" s="1"/>
  <c r="Q197" i="1"/>
  <c r="Q217" i="1"/>
  <c r="P217" i="1"/>
  <c r="R217" i="1" s="1"/>
  <c r="S217" i="1" s="1"/>
  <c r="T217" i="1" s="1"/>
  <c r="P182" i="1"/>
  <c r="R182" i="1" s="1"/>
  <c r="S182" i="1" s="1"/>
  <c r="T182" i="1" s="1"/>
  <c r="Q182" i="1"/>
  <c r="Y182" i="1" s="1"/>
  <c r="Q81" i="1"/>
  <c r="Y81" i="1" s="1"/>
  <c r="P81" i="1"/>
  <c r="R81" i="1" s="1"/>
  <c r="S81" i="1" s="1"/>
  <c r="T81" i="1" s="1"/>
  <c r="P53" i="1"/>
  <c r="R53" i="1" s="1"/>
  <c r="S53" i="1" s="1"/>
  <c r="T53" i="1" s="1"/>
  <c r="Q53" i="1"/>
  <c r="Y53" i="1" s="1"/>
  <c r="P477" i="1"/>
  <c r="R477" i="1" s="1"/>
  <c r="S477" i="1" s="1"/>
  <c r="T477" i="1" s="1"/>
  <c r="Q477" i="1"/>
  <c r="Y477" i="1" s="1"/>
  <c r="P84" i="1"/>
  <c r="R84" i="1" s="1"/>
  <c r="S84" i="1" s="1"/>
  <c r="T84" i="1" s="1"/>
  <c r="Q84" i="1"/>
  <c r="Y84" i="1" s="1"/>
  <c r="P90" i="1"/>
  <c r="R90" i="1" s="1"/>
  <c r="S90" i="1" s="1"/>
  <c r="T90" i="1" s="1"/>
  <c r="Q90" i="1"/>
  <c r="Y90" i="1" s="1"/>
  <c r="P79" i="1"/>
  <c r="R79" i="1" s="1"/>
  <c r="S79" i="1" s="1"/>
  <c r="T79" i="1" s="1"/>
  <c r="Q79" i="1"/>
  <c r="Y79" i="1" s="1"/>
  <c r="P216" i="1"/>
  <c r="R216" i="1" s="1"/>
  <c r="S216" i="1" s="1"/>
  <c r="T216" i="1" s="1"/>
  <c r="Q216" i="1"/>
  <c r="Y216" i="1" s="1"/>
  <c r="Q158" i="1"/>
  <c r="Y158" i="1" s="1"/>
  <c r="P158" i="1"/>
  <c r="R158" i="1" s="1"/>
  <c r="S158" i="1" s="1"/>
  <c r="T158" i="1" s="1"/>
  <c r="P190" i="1"/>
  <c r="R190" i="1" s="1"/>
  <c r="S190" i="1" s="1"/>
  <c r="T190" i="1" s="1"/>
  <c r="Q190" i="1"/>
  <c r="Y190" i="1" s="1"/>
  <c r="P183" i="1"/>
  <c r="R183" i="1" s="1"/>
  <c r="S183" i="1" s="1"/>
  <c r="T183" i="1" s="1"/>
  <c r="Q183" i="1"/>
  <c r="Y183" i="1" s="1"/>
  <c r="P82" i="1"/>
  <c r="R82" i="1" s="1"/>
  <c r="S82" i="1" s="1"/>
  <c r="T82" i="1" s="1"/>
  <c r="Q82" i="1"/>
  <c r="Y82" i="1" s="1"/>
  <c r="P56" i="1"/>
  <c r="R56" i="1" s="1"/>
  <c r="S56" i="1" s="1"/>
  <c r="T56" i="1" s="1"/>
  <c r="Q56" i="1"/>
  <c r="Y56" i="1" s="1"/>
  <c r="P159" i="1"/>
  <c r="R159" i="1" s="1"/>
  <c r="S159" i="1" s="1"/>
  <c r="T159" i="1" s="1"/>
  <c r="Q159" i="1"/>
  <c r="Y159" i="1" s="1"/>
  <c r="P191" i="1"/>
  <c r="R191" i="1" s="1"/>
  <c r="S191" i="1" s="1"/>
  <c r="T191" i="1" s="1"/>
  <c r="Q191" i="1"/>
  <c r="Y191" i="1" s="1"/>
  <c r="P13" i="1"/>
  <c r="R13" i="1" s="1"/>
  <c r="S13" i="1" s="1"/>
  <c r="T13" i="1" s="1"/>
  <c r="Q13" i="1"/>
  <c r="Y13" i="1" s="1"/>
  <c r="Q99" i="1"/>
  <c r="Y99" i="1" s="1"/>
  <c r="P99" i="1"/>
  <c r="R99" i="1" s="1"/>
  <c r="S99" i="1" s="1"/>
  <c r="T99" i="1" s="1"/>
  <c r="P120" i="1"/>
  <c r="R120" i="1" s="1"/>
  <c r="S120" i="1" s="1"/>
  <c r="T120" i="1" s="1"/>
  <c r="Q120" i="1"/>
  <c r="Y120" i="1" s="1"/>
  <c r="P97" i="1"/>
  <c r="R97" i="1" s="1"/>
  <c r="S97" i="1" s="1"/>
  <c r="T97" i="1" s="1"/>
  <c r="Q97" i="1"/>
  <c r="Y97" i="1" s="1"/>
  <c r="P684" i="1"/>
  <c r="R684" i="1" s="1"/>
  <c r="S684" i="1" s="1"/>
  <c r="T684" i="1" s="1"/>
  <c r="Q684" i="1"/>
  <c r="Y684" i="1" s="1"/>
  <c r="P72" i="1"/>
  <c r="R72" i="1" s="1"/>
  <c r="S72" i="1" s="1"/>
  <c r="T72" i="1" s="1"/>
  <c r="Q72" i="1"/>
  <c r="Y72" i="1" s="1"/>
  <c r="Q549" i="1"/>
  <c r="Y549" i="1" s="1"/>
  <c r="P549" i="1"/>
  <c r="R549" i="1" s="1"/>
  <c r="S549" i="1" s="1"/>
  <c r="T549" i="1" s="1"/>
  <c r="P679" i="1"/>
  <c r="R679" i="1" s="1"/>
  <c r="S679" i="1" s="1"/>
  <c r="T679" i="1" s="1"/>
  <c r="Q679" i="1"/>
  <c r="Y679" i="1" s="1"/>
  <c r="P702" i="1"/>
  <c r="R702" i="1" s="1"/>
  <c r="S702" i="1" s="1"/>
  <c r="T702" i="1" s="1"/>
  <c r="Q702" i="1"/>
  <c r="Y702" i="1" s="1"/>
  <c r="P511" i="1"/>
  <c r="R511" i="1" s="1"/>
  <c r="S511" i="1" s="1"/>
  <c r="T511" i="1" s="1"/>
  <c r="Q511" i="1"/>
  <c r="Y511" i="1" s="1"/>
  <c r="Q752" i="1"/>
  <c r="Y752" i="1" s="1"/>
  <c r="P752" i="1"/>
  <c r="R752" i="1" s="1"/>
  <c r="S752" i="1" s="1"/>
  <c r="T752" i="1" s="1"/>
  <c r="P654" i="1"/>
  <c r="R654" i="1" s="1"/>
  <c r="S654" i="1" s="1"/>
  <c r="T654" i="1" s="1"/>
  <c r="Q654" i="1"/>
  <c r="Y654" i="1" s="1"/>
  <c r="Q692" i="1"/>
  <c r="Y692" i="1" s="1"/>
  <c r="P692" i="1"/>
  <c r="R692" i="1" s="1"/>
  <c r="S692" i="1" s="1"/>
  <c r="T692" i="1" s="1"/>
  <c r="P651" i="1"/>
  <c r="R651" i="1" s="1"/>
  <c r="S651" i="1" s="1"/>
  <c r="T651" i="1" s="1"/>
  <c r="Q651" i="1"/>
  <c r="Q791" i="1"/>
  <c r="Y791" i="1" s="1"/>
  <c r="P791" i="1"/>
  <c r="R791" i="1" s="1"/>
  <c r="S791" i="1" s="1"/>
  <c r="T791" i="1" s="1"/>
  <c r="Q560" i="1"/>
  <c r="Y560" i="1" s="1"/>
  <c r="P560" i="1"/>
  <c r="R560" i="1" s="1"/>
  <c r="S560" i="1" s="1"/>
  <c r="T560" i="1" s="1"/>
  <c r="P562" i="1"/>
  <c r="R562" i="1" s="1"/>
  <c r="S562" i="1" s="1"/>
  <c r="T562" i="1" s="1"/>
  <c r="Q562" i="1"/>
  <c r="Y562" i="1" s="1"/>
  <c r="Q827" i="1"/>
  <c r="Y827" i="1" s="1"/>
  <c r="P827" i="1"/>
  <c r="R827" i="1" s="1"/>
  <c r="S827" i="1" s="1"/>
  <c r="T827" i="1" s="1"/>
  <c r="Q755" i="1"/>
  <c r="Y755" i="1" s="1"/>
  <c r="P755" i="1"/>
  <c r="R755" i="1" s="1"/>
  <c r="S755" i="1" s="1"/>
  <c r="T755" i="1" s="1"/>
  <c r="Q612" i="1"/>
  <c r="Y612" i="1" s="1"/>
  <c r="P612" i="1"/>
  <c r="R612" i="1" s="1"/>
  <c r="Q716" i="1"/>
  <c r="Y716" i="1" s="1"/>
  <c r="P716" i="1"/>
  <c r="R716" i="1" s="1"/>
  <c r="S716" i="1" s="1"/>
  <c r="T716" i="1" s="1"/>
  <c r="P878" i="1"/>
  <c r="R878" i="1" s="1"/>
  <c r="S878" i="1" s="1"/>
  <c r="T878" i="1" s="1"/>
  <c r="Q878" i="1"/>
  <c r="Y878" i="1" s="1"/>
  <c r="Q603" i="1"/>
  <c r="Y603" i="1" s="1"/>
  <c r="P603" i="1"/>
  <c r="P663" i="1"/>
  <c r="R663" i="1" s="1"/>
  <c r="S663" i="1" s="1"/>
  <c r="T663" i="1" s="1"/>
  <c r="Q663" i="1"/>
  <c r="Y663" i="1" s="1"/>
  <c r="P335" i="1"/>
  <c r="R335" i="1" s="1"/>
  <c r="Q335" i="1"/>
  <c r="Y335" i="1" s="1"/>
  <c r="P406" i="1"/>
  <c r="R406" i="1" s="1"/>
  <c r="S406" i="1" s="1"/>
  <c r="T406" i="1" s="1"/>
  <c r="Q406" i="1"/>
  <c r="Y406" i="1" s="1"/>
  <c r="P353" i="1"/>
  <c r="R353" i="1" s="1"/>
  <c r="S353" i="1" s="1"/>
  <c r="T353" i="1" s="1"/>
  <c r="Q353" i="1"/>
  <c r="Y353" i="1" s="1"/>
  <c r="P305" i="1"/>
  <c r="R305" i="1" s="1"/>
  <c r="S305" i="1" s="1"/>
  <c r="T305" i="1" s="1"/>
  <c r="Q305" i="1"/>
  <c r="Y305" i="1" s="1"/>
  <c r="P543" i="1"/>
  <c r="R543" i="1" s="1"/>
  <c r="Q543" i="1"/>
  <c r="Y543" i="1" s="1"/>
  <c r="P538" i="1"/>
  <c r="R538" i="1" s="1"/>
  <c r="S538" i="1" s="1"/>
  <c r="T538" i="1" s="1"/>
  <c r="Q538" i="1"/>
  <c r="Y538" i="1" s="1"/>
  <c r="P581" i="1"/>
  <c r="R581" i="1" s="1"/>
  <c r="Q581" i="1"/>
  <c r="Y581" i="1" s="1"/>
  <c r="P541" i="1"/>
  <c r="R541" i="1" s="1"/>
  <c r="S541" i="1" s="1"/>
  <c r="T541" i="1" s="1"/>
  <c r="Q541" i="1"/>
  <c r="Y541" i="1" s="1"/>
  <c r="P849" i="1"/>
  <c r="R849" i="1" s="1"/>
  <c r="S849" i="1" s="1"/>
  <c r="T849" i="1" s="1"/>
  <c r="Q849" i="1"/>
  <c r="Y849" i="1" s="1"/>
  <c r="P725" i="1"/>
  <c r="R725" i="1" s="1"/>
  <c r="S725" i="1" s="1"/>
  <c r="T725" i="1" s="1"/>
  <c r="Q725" i="1"/>
  <c r="Y725" i="1" s="1"/>
  <c r="P717" i="1"/>
  <c r="R717" i="1" s="1"/>
  <c r="S717" i="1" s="1"/>
  <c r="T717" i="1" s="1"/>
  <c r="Q717" i="1"/>
  <c r="Y717" i="1" s="1"/>
  <c r="P594" i="1"/>
  <c r="R594" i="1" s="1"/>
  <c r="Q594" i="1"/>
  <c r="Y594" i="1" s="1"/>
  <c r="P879" i="1"/>
  <c r="R879" i="1" s="1"/>
  <c r="S879" i="1" s="1"/>
  <c r="T879" i="1" s="1"/>
  <c r="Q879" i="1"/>
  <c r="Y879" i="1" s="1"/>
  <c r="P715" i="1"/>
  <c r="R715" i="1" s="1"/>
  <c r="S715" i="1" s="1"/>
  <c r="T715" i="1" s="1"/>
  <c r="Q715" i="1"/>
  <c r="Y715" i="1" s="1"/>
  <c r="P859" i="1"/>
  <c r="R859" i="1" s="1"/>
  <c r="Q859" i="1"/>
  <c r="Y859" i="1" s="1"/>
  <c r="Q854" i="1"/>
  <c r="Y854" i="1" s="1"/>
  <c r="P854" i="1"/>
  <c r="R854" i="1" s="1"/>
  <c r="S854" i="1" s="1"/>
  <c r="T854" i="1" s="1"/>
  <c r="Q577" i="1"/>
  <c r="Y577" i="1" s="1"/>
  <c r="P577" i="1"/>
  <c r="R577" i="1" s="1"/>
  <c r="S577" i="1" s="1"/>
  <c r="T577" i="1" s="1"/>
  <c r="Q874" i="1"/>
  <c r="Y874" i="1" s="1"/>
  <c r="P874" i="1"/>
  <c r="R874" i="1" s="1"/>
  <c r="S874" i="1" s="1"/>
  <c r="P499" i="1"/>
  <c r="R499" i="1" s="1"/>
  <c r="Q499" i="1"/>
  <c r="Y499" i="1" s="1"/>
  <c r="P346" i="1"/>
  <c r="R346" i="1" s="1"/>
  <c r="S346" i="1" s="1"/>
  <c r="T346" i="1" s="1"/>
  <c r="Q346" i="1"/>
  <c r="Y346" i="1" s="1"/>
  <c r="P832" i="1"/>
  <c r="R832" i="1" s="1"/>
  <c r="S832" i="1" s="1"/>
  <c r="T832" i="1" s="1"/>
  <c r="Q832" i="1"/>
  <c r="Y832" i="1" s="1"/>
  <c r="Q302" i="1"/>
  <c r="Y302" i="1" s="1"/>
  <c r="P302" i="1"/>
  <c r="R302" i="1" s="1"/>
  <c r="S302" i="1" s="1"/>
  <c r="T302" i="1" s="1"/>
  <c r="P435" i="1"/>
  <c r="R435" i="1" s="1"/>
  <c r="S435" i="1" s="1"/>
  <c r="T435" i="1" s="1"/>
  <c r="Q435" i="1"/>
  <c r="Y435" i="1" s="1"/>
  <c r="P320" i="1"/>
  <c r="R320" i="1" s="1"/>
  <c r="S320" i="1" s="1"/>
  <c r="T320" i="1" s="1"/>
  <c r="Q320" i="1"/>
  <c r="P306" i="1"/>
  <c r="R306" i="1" s="1"/>
  <c r="S306" i="1" s="1"/>
  <c r="T306" i="1" s="1"/>
  <c r="Q306" i="1"/>
  <c r="Y306" i="1" s="1"/>
  <c r="Q278" i="1"/>
  <c r="Y278" i="1" s="1"/>
  <c r="P278" i="1"/>
  <c r="R278" i="1" s="1"/>
  <c r="S278" i="1" s="1"/>
  <c r="T278" i="1" s="1"/>
  <c r="P352" i="1"/>
  <c r="R352" i="1" s="1"/>
  <c r="Q352" i="1"/>
  <c r="Y352" i="1" s="1"/>
  <c r="P338" i="1"/>
  <c r="R338" i="1" s="1"/>
  <c r="S338" i="1" s="1"/>
  <c r="T338" i="1" s="1"/>
  <c r="Q338" i="1"/>
  <c r="Y338" i="1" s="1"/>
  <c r="Q824" i="1"/>
  <c r="Y824" i="1" s="1"/>
  <c r="P824" i="1"/>
  <c r="R824" i="1" s="1"/>
  <c r="S824" i="1" s="1"/>
  <c r="P309" i="1"/>
  <c r="R309" i="1" s="1"/>
  <c r="Q309" i="1"/>
  <c r="Y309" i="1" s="1"/>
  <c r="P307" i="1"/>
  <c r="R307" i="1" s="1"/>
  <c r="Q307" i="1"/>
  <c r="Y307" i="1" s="1"/>
  <c r="P738" i="1"/>
  <c r="R738" i="1" s="1"/>
  <c r="S738" i="1" s="1"/>
  <c r="T738" i="1" s="1"/>
  <c r="Q738" i="1"/>
  <c r="Y738" i="1" s="1"/>
  <c r="P853" i="1"/>
  <c r="R853" i="1" s="1"/>
  <c r="S853" i="1" s="1"/>
  <c r="T853" i="1" s="1"/>
  <c r="Q853" i="1"/>
  <c r="Y853" i="1" s="1"/>
  <c r="P424" i="1"/>
  <c r="R424" i="1" s="1"/>
  <c r="S424" i="1" s="1"/>
  <c r="T424" i="1" s="1"/>
  <c r="Q424" i="1"/>
  <c r="Y424" i="1" s="1"/>
  <c r="AB425" i="1"/>
  <c r="P403" i="1"/>
  <c r="R403" i="1" s="1"/>
  <c r="S403" i="1" s="1"/>
  <c r="T403" i="1" s="1"/>
  <c r="Q403" i="1"/>
  <c r="Y403" i="1" s="1"/>
  <c r="Q461" i="1"/>
  <c r="P461" i="1"/>
  <c r="R461" i="1" s="1"/>
  <c r="S461" i="1" s="1"/>
  <c r="T461" i="1" s="1"/>
  <c r="P131" i="1"/>
  <c r="R131" i="1" s="1"/>
  <c r="S131" i="1" s="1"/>
  <c r="T131" i="1" s="1"/>
  <c r="Q131" i="1"/>
  <c r="Y131" i="1" s="1"/>
  <c r="P416" i="1"/>
  <c r="R416" i="1" s="1"/>
  <c r="S416" i="1" s="1"/>
  <c r="T416" i="1" s="1"/>
  <c r="Q416" i="1"/>
  <c r="Y416" i="1" s="1"/>
  <c r="P129" i="1"/>
  <c r="R129" i="1" s="1"/>
  <c r="S129" i="1" s="1"/>
  <c r="T129" i="1" s="1"/>
  <c r="Q129" i="1"/>
  <c r="Y129" i="1" s="1"/>
  <c r="P391" i="1"/>
  <c r="R391" i="1" s="1"/>
  <c r="S391" i="1" s="1"/>
  <c r="T391" i="1" s="1"/>
  <c r="Q391" i="1"/>
  <c r="Y391" i="1" s="1"/>
  <c r="P112" i="1"/>
  <c r="R112" i="1" s="1"/>
  <c r="S112" i="1" s="1"/>
  <c r="T112" i="1" s="1"/>
  <c r="Q112" i="1"/>
  <c r="Y112" i="1" s="1"/>
  <c r="P144" i="1"/>
  <c r="R144" i="1" s="1"/>
  <c r="S144" i="1" s="1"/>
  <c r="T144" i="1" s="1"/>
  <c r="Q144" i="1"/>
  <c r="Y144" i="1" s="1"/>
  <c r="P450" i="1"/>
  <c r="Q450" i="1"/>
  <c r="Y450" i="1" s="1"/>
  <c r="P125" i="1"/>
  <c r="R125" i="1" s="1"/>
  <c r="S125" i="1" s="1"/>
  <c r="T125" i="1" s="1"/>
  <c r="Q125" i="1"/>
  <c r="Y125" i="1" s="1"/>
  <c r="P115" i="1"/>
  <c r="R115" i="1" s="1"/>
  <c r="S115" i="1" s="1"/>
  <c r="T115" i="1" s="1"/>
  <c r="Q115" i="1"/>
  <c r="Y115" i="1" s="1"/>
  <c r="P392" i="1"/>
  <c r="R392" i="1" s="1"/>
  <c r="S392" i="1" s="1"/>
  <c r="T392" i="1" s="1"/>
  <c r="Q392" i="1"/>
  <c r="Y392" i="1" s="1"/>
  <c r="P128" i="1"/>
  <c r="R128" i="1" s="1"/>
  <c r="S128" i="1" s="1"/>
  <c r="T128" i="1" s="1"/>
  <c r="Q128" i="1"/>
  <c r="Y128" i="1" s="1"/>
  <c r="P126" i="1"/>
  <c r="R126" i="1" s="1"/>
  <c r="S126" i="1" s="1"/>
  <c r="T126" i="1" s="1"/>
  <c r="Q126" i="1"/>
  <c r="Y126" i="1" s="1"/>
  <c r="P24" i="1"/>
  <c r="R24" i="1" s="1"/>
  <c r="S24" i="1" s="1"/>
  <c r="T24" i="1" s="1"/>
  <c r="Q24" i="1"/>
  <c r="Y24" i="1" s="1"/>
  <c r="P44" i="1"/>
  <c r="R44" i="1" s="1"/>
  <c r="S44" i="1" s="1"/>
  <c r="T44" i="1" s="1"/>
  <c r="Q44" i="1"/>
  <c r="Y44" i="1" s="1"/>
  <c r="P239" i="1"/>
  <c r="R239" i="1" s="1"/>
  <c r="S239" i="1" s="1"/>
  <c r="T239" i="1" s="1"/>
  <c r="Q239" i="1"/>
  <c r="Y239" i="1" s="1"/>
  <c r="P195" i="1"/>
  <c r="R195" i="1" s="1"/>
  <c r="S195" i="1" s="1"/>
  <c r="T195" i="1" s="1"/>
  <c r="Q195" i="1"/>
  <c r="Y195" i="1" s="1"/>
  <c r="P209" i="1"/>
  <c r="R209" i="1" s="1"/>
  <c r="S209" i="1" s="1"/>
  <c r="T209" i="1" s="1"/>
  <c r="Q209" i="1"/>
  <c r="Y209" i="1" s="1"/>
  <c r="P17" i="1"/>
  <c r="R17" i="1" s="1"/>
  <c r="S17" i="1" s="1"/>
  <c r="T17" i="1" s="1"/>
  <c r="Q17" i="1"/>
  <c r="Y17" i="1" s="1"/>
  <c r="Q37" i="1"/>
  <c r="Y37" i="1" s="1"/>
  <c r="P37" i="1"/>
  <c r="R37" i="1" s="1"/>
  <c r="S37" i="1" s="1"/>
  <c r="T37" i="1" s="1"/>
  <c r="P200" i="1"/>
  <c r="R200" i="1" s="1"/>
  <c r="S200" i="1" s="1"/>
  <c r="T200" i="1" s="1"/>
  <c r="Q200" i="1"/>
  <c r="Y200" i="1" s="1"/>
  <c r="P208" i="1"/>
  <c r="R208" i="1" s="1"/>
  <c r="S208" i="1" s="1"/>
  <c r="T208" i="1" s="1"/>
  <c r="Q208" i="1"/>
  <c r="Y208" i="1" s="1"/>
  <c r="P165" i="1"/>
  <c r="R165" i="1" s="1"/>
  <c r="S165" i="1" s="1"/>
  <c r="T165" i="1" s="1"/>
  <c r="Q165" i="1"/>
  <c r="Y165" i="1" s="1"/>
  <c r="P173" i="1"/>
  <c r="R173" i="1" s="1"/>
  <c r="S173" i="1" s="1"/>
  <c r="T173" i="1" s="1"/>
  <c r="Q173" i="1"/>
  <c r="Y173" i="1" s="1"/>
  <c r="P70" i="1"/>
  <c r="R70" i="1" s="1"/>
  <c r="S70" i="1" s="1"/>
  <c r="T70" i="1" s="1"/>
  <c r="Q70" i="1"/>
  <c r="Y70" i="1" s="1"/>
  <c r="P65" i="1"/>
  <c r="R65" i="1" s="1"/>
  <c r="S65" i="1" s="1"/>
  <c r="T65" i="1" s="1"/>
  <c r="Q65" i="1"/>
  <c r="Y65" i="1" s="1"/>
  <c r="Q486" i="1"/>
  <c r="Y486" i="1" s="1"/>
  <c r="P486" i="1"/>
  <c r="R486" i="1" s="1"/>
  <c r="S486" i="1" s="1"/>
  <c r="T486" i="1" s="1"/>
  <c r="P531" i="1"/>
  <c r="R531" i="1" s="1"/>
  <c r="S531" i="1" s="1"/>
  <c r="T531" i="1" s="1"/>
  <c r="Q531" i="1"/>
  <c r="P89" i="1"/>
  <c r="R89" i="1" s="1"/>
  <c r="S89" i="1" s="1"/>
  <c r="T89" i="1" s="1"/>
  <c r="Q89" i="1"/>
  <c r="Y89" i="1" s="1"/>
  <c r="P490" i="1"/>
  <c r="R490" i="1" s="1"/>
  <c r="S490" i="1" s="1"/>
  <c r="T490" i="1" s="1"/>
  <c r="Q490" i="1"/>
  <c r="Y490" i="1" s="1"/>
  <c r="Q206" i="1"/>
  <c r="Y206" i="1" s="1"/>
  <c r="P206" i="1"/>
  <c r="R206" i="1" s="1"/>
  <c r="S206" i="1" s="1"/>
  <c r="T206" i="1" s="1"/>
  <c r="P226" i="1"/>
  <c r="R226" i="1" s="1"/>
  <c r="S226" i="1" s="1"/>
  <c r="T226" i="1" s="1"/>
  <c r="Q226" i="1"/>
  <c r="Y226" i="1" s="1"/>
  <c r="P210" i="1"/>
  <c r="R210" i="1" s="1"/>
  <c r="S210" i="1" s="1"/>
  <c r="T210" i="1" s="1"/>
  <c r="Q210" i="1"/>
  <c r="Y210" i="1" s="1"/>
  <c r="P176" i="1"/>
  <c r="R176" i="1" s="1"/>
  <c r="S176" i="1" s="1"/>
  <c r="T176" i="1" s="1"/>
  <c r="Q176" i="1"/>
  <c r="Y176" i="1" s="1"/>
  <c r="P71" i="1"/>
  <c r="R71" i="1" s="1"/>
  <c r="S71" i="1" s="1"/>
  <c r="T71" i="1" s="1"/>
  <c r="Q71" i="1"/>
  <c r="Y71" i="1" s="1"/>
  <c r="P497" i="1"/>
  <c r="R497" i="1" s="1"/>
  <c r="S497" i="1" s="1"/>
  <c r="T497" i="1" s="1"/>
  <c r="Q497" i="1"/>
  <c r="Y497" i="1" s="1"/>
  <c r="P479" i="1"/>
  <c r="R479" i="1" s="1"/>
  <c r="S479" i="1" s="1"/>
  <c r="T479" i="1" s="1"/>
  <c r="Q479" i="1"/>
  <c r="Y479" i="1" s="1"/>
  <c r="P514" i="1"/>
  <c r="R514" i="1" s="1"/>
  <c r="S514" i="1" s="1"/>
  <c r="T514" i="1" s="1"/>
  <c r="Q514" i="1"/>
  <c r="Y514" i="1" s="1"/>
  <c r="Q498" i="1"/>
  <c r="Y498" i="1" s="1"/>
  <c r="P498" i="1"/>
  <c r="R498" i="1" s="1"/>
  <c r="S498" i="1" s="1"/>
  <c r="T498" i="1" s="1"/>
  <c r="Q485" i="1"/>
  <c r="P485" i="1"/>
  <c r="R485" i="1" s="1"/>
  <c r="S485" i="1" s="1"/>
  <c r="T485" i="1" s="1"/>
  <c r="Q552" i="1"/>
  <c r="Y552" i="1" s="1"/>
  <c r="P552" i="1"/>
  <c r="R552" i="1" s="1"/>
  <c r="S552" i="1" s="1"/>
  <c r="T552" i="1" s="1"/>
  <c r="P871" i="1"/>
  <c r="R871" i="1" s="1"/>
  <c r="S871" i="1" s="1"/>
  <c r="T871" i="1" s="1"/>
  <c r="Q871" i="1"/>
  <c r="Y871" i="1" s="1"/>
  <c r="P802" i="1"/>
  <c r="R802" i="1" s="1"/>
  <c r="S802" i="1" s="1"/>
  <c r="T802" i="1" s="1"/>
  <c r="Q802" i="1"/>
  <c r="Y802" i="1" s="1"/>
  <c r="P508" i="1"/>
  <c r="R508" i="1" s="1"/>
  <c r="S508" i="1" s="1"/>
  <c r="T508" i="1" s="1"/>
  <c r="Q508" i="1"/>
  <c r="Y508" i="1" s="1"/>
  <c r="P630" i="1"/>
  <c r="R630" i="1" s="1"/>
  <c r="S630" i="1" s="1"/>
  <c r="T630" i="1" s="1"/>
  <c r="Q630" i="1"/>
  <c r="Y630" i="1" s="1"/>
  <c r="P639" i="1"/>
  <c r="R639" i="1" s="1"/>
  <c r="S639" i="1" s="1"/>
  <c r="T639" i="1" s="1"/>
  <c r="Q639" i="1"/>
  <c r="Y639" i="1" s="1"/>
  <c r="Q569" i="1"/>
  <c r="Y569" i="1" s="1"/>
  <c r="P569" i="1"/>
  <c r="R569" i="1" s="1"/>
  <c r="S569" i="1" s="1"/>
  <c r="T569" i="1" s="1"/>
  <c r="P627" i="1"/>
  <c r="R627" i="1" s="1"/>
  <c r="S627" i="1" s="1"/>
  <c r="T627" i="1" s="1"/>
  <c r="Q627" i="1"/>
  <c r="Y627" i="1" s="1"/>
  <c r="P655" i="1"/>
  <c r="R655" i="1" s="1"/>
  <c r="S655" i="1" s="1"/>
  <c r="T655" i="1" s="1"/>
  <c r="Q655" i="1"/>
  <c r="Y655" i="1" s="1"/>
  <c r="Q782" i="1"/>
  <c r="Y782" i="1" s="1"/>
  <c r="P782" i="1"/>
  <c r="R782" i="1" s="1"/>
  <c r="S782" i="1" s="1"/>
  <c r="T782" i="1" s="1"/>
  <c r="Q510" i="1"/>
  <c r="Y510" i="1" s="1"/>
  <c r="P510" i="1"/>
  <c r="R510" i="1" s="1"/>
  <c r="S510" i="1" s="1"/>
  <c r="T510" i="1" s="1"/>
  <c r="P792" i="1"/>
  <c r="R792" i="1" s="1"/>
  <c r="S792" i="1" s="1"/>
  <c r="T792" i="1" s="1"/>
  <c r="Q792" i="1"/>
  <c r="Y792" i="1" s="1"/>
  <c r="P559" i="1"/>
  <c r="R559" i="1" s="1"/>
  <c r="S559" i="1" s="1"/>
  <c r="T559" i="1" s="1"/>
  <c r="Q559" i="1"/>
  <c r="Y559" i="1" s="1"/>
  <c r="P735" i="1"/>
  <c r="R735" i="1" s="1"/>
  <c r="Q735" i="1"/>
  <c r="Y735" i="1" s="1"/>
  <c r="P580" i="1"/>
  <c r="R580" i="1" s="1"/>
  <c r="S580" i="1" s="1"/>
  <c r="T580" i="1" s="1"/>
  <c r="Q580" i="1"/>
  <c r="Y580" i="1" s="1"/>
  <c r="P860" i="1"/>
  <c r="Q860" i="1"/>
  <c r="Y860" i="1" s="1"/>
  <c r="P865" i="1"/>
  <c r="R865" i="1" s="1"/>
  <c r="Q865" i="1"/>
  <c r="Y865" i="1" s="1"/>
  <c r="Q350" i="1"/>
  <c r="Y350" i="1" s="1"/>
  <c r="P350" i="1"/>
  <c r="R350" i="1" s="1"/>
  <c r="S350" i="1" s="1"/>
  <c r="T350" i="1" s="1"/>
  <c r="P609" i="1"/>
  <c r="R609" i="1" s="1"/>
  <c r="S609" i="1" s="1"/>
  <c r="T609" i="1" s="1"/>
  <c r="Q609" i="1"/>
  <c r="Y609" i="1" s="1"/>
  <c r="P713" i="1"/>
  <c r="R713" i="1" s="1"/>
  <c r="S713" i="1" s="1"/>
  <c r="Q713" i="1"/>
  <c r="Y713" i="1" s="1"/>
  <c r="Q719" i="1"/>
  <c r="Y719" i="1" s="1"/>
  <c r="P719" i="1"/>
  <c r="R719" i="1" s="1"/>
  <c r="S719" i="1" s="1"/>
  <c r="T719" i="1" s="1"/>
  <c r="P544" i="1"/>
  <c r="R544" i="1" s="1"/>
  <c r="S544" i="1" s="1"/>
  <c r="T544" i="1" s="1"/>
  <c r="Q544" i="1"/>
  <c r="Y544" i="1" s="1"/>
  <c r="P584" i="1"/>
  <c r="R584" i="1" s="1"/>
  <c r="S584" i="1" s="1"/>
  <c r="T584" i="1" s="1"/>
  <c r="Q584" i="1"/>
  <c r="Y584" i="1" s="1"/>
  <c r="Q728" i="1"/>
  <c r="Y728" i="1" s="1"/>
  <c r="P728" i="1"/>
  <c r="R728" i="1" s="1"/>
  <c r="S728" i="1" s="1"/>
  <c r="T728" i="1" s="1"/>
  <c r="P599" i="1"/>
  <c r="R599" i="1" s="1"/>
  <c r="S599" i="1" s="1"/>
  <c r="T599" i="1" s="1"/>
  <c r="Q599" i="1"/>
  <c r="Y599" i="1" s="1"/>
  <c r="P573" i="1"/>
  <c r="R573" i="1" s="1"/>
  <c r="S573" i="1" s="1"/>
  <c r="T573" i="1" s="1"/>
  <c r="Q573" i="1"/>
  <c r="Y573" i="1" s="1"/>
  <c r="Q726" i="1"/>
  <c r="Y726" i="1" s="1"/>
  <c r="P726" i="1"/>
  <c r="R726" i="1" s="1"/>
  <c r="S726" i="1" s="1"/>
  <c r="T726" i="1" s="1"/>
  <c r="P515" i="1"/>
  <c r="R515" i="1" s="1"/>
  <c r="S515" i="1" s="1"/>
  <c r="T515" i="1" s="1"/>
  <c r="Q515" i="1"/>
  <c r="Y515" i="1" s="1"/>
  <c r="P721" i="1"/>
  <c r="R721" i="1" s="1"/>
  <c r="S721" i="1" s="1"/>
  <c r="T721" i="1" s="1"/>
  <c r="Q721" i="1"/>
  <c r="Y721" i="1" s="1"/>
  <c r="P881" i="1"/>
  <c r="R881" i="1" s="1"/>
  <c r="S881" i="1" s="1"/>
  <c r="T881" i="1" s="1"/>
  <c r="Q881" i="1"/>
  <c r="Y881" i="1" s="1"/>
  <c r="P667" i="1"/>
  <c r="R667" i="1" s="1"/>
  <c r="S667" i="1" s="1"/>
  <c r="T667" i="1" s="1"/>
  <c r="Q667" i="1"/>
  <c r="Y667" i="1" s="1"/>
  <c r="P575" i="1"/>
  <c r="R575" i="1" s="1"/>
  <c r="S575" i="1" s="1"/>
  <c r="T575" i="1" s="1"/>
  <c r="Q575" i="1"/>
  <c r="Y575" i="1" s="1"/>
  <c r="P731" i="1"/>
  <c r="R731" i="1" s="1"/>
  <c r="Q731" i="1"/>
  <c r="Y731" i="1" s="1"/>
  <c r="P833" i="1"/>
  <c r="R833" i="1" s="1"/>
  <c r="S833" i="1" s="1"/>
  <c r="T833" i="1" s="1"/>
  <c r="Q833" i="1"/>
  <c r="Y833" i="1" s="1"/>
  <c r="P351" i="1"/>
  <c r="R351" i="1" s="1"/>
  <c r="S351" i="1" s="1"/>
  <c r="T351" i="1" s="1"/>
  <c r="Q351" i="1"/>
  <c r="Y351" i="1" s="1"/>
  <c r="P294" i="1"/>
  <c r="R294" i="1" s="1"/>
  <c r="S294" i="1" s="1"/>
  <c r="T294" i="1" s="1"/>
  <c r="Q294" i="1"/>
  <c r="Y294" i="1" s="1"/>
  <c r="P407" i="1"/>
  <c r="R407" i="1" s="1"/>
  <c r="Q407" i="1"/>
  <c r="Y407" i="1" s="1"/>
  <c r="P501" i="1"/>
  <c r="R501" i="1" s="1"/>
  <c r="Q501" i="1"/>
  <c r="Y501" i="1" s="1"/>
  <c r="P333" i="1"/>
  <c r="R333" i="1" s="1"/>
  <c r="S333" i="1" s="1"/>
  <c r="T333" i="1" s="1"/>
  <c r="Q333" i="1"/>
  <c r="Y333" i="1" s="1"/>
  <c r="P267" i="1"/>
  <c r="R267" i="1" s="1"/>
  <c r="S267" i="1" s="1"/>
  <c r="T267" i="1" s="1"/>
  <c r="Q267" i="1"/>
  <c r="Y267" i="1" s="1"/>
  <c r="P322" i="1"/>
  <c r="R322" i="1" s="1"/>
  <c r="Q322" i="1"/>
  <c r="Y322" i="1" s="1"/>
  <c r="P265" i="1"/>
  <c r="R265" i="1" s="1"/>
  <c r="S265" i="1" s="1"/>
  <c r="T265" i="1" s="1"/>
  <c r="Q265" i="1"/>
  <c r="Y265" i="1" s="1"/>
  <c r="P312" i="1"/>
  <c r="R312" i="1" s="1"/>
  <c r="Q312" i="1"/>
  <c r="Y312" i="1" s="1"/>
  <c r="P348" i="1"/>
  <c r="R348" i="1" s="1"/>
  <c r="Q348" i="1"/>
  <c r="Y348" i="1" s="1"/>
  <c r="P279" i="1"/>
  <c r="R279" i="1" s="1"/>
  <c r="Q279" i="1"/>
  <c r="Y279" i="1" s="1"/>
  <c r="P324" i="1"/>
  <c r="R324" i="1" s="1"/>
  <c r="S324" i="1" s="1"/>
  <c r="T324" i="1" s="1"/>
  <c r="Q324" i="1"/>
  <c r="Y324" i="1" s="1"/>
  <c r="P817" i="1"/>
  <c r="R817" i="1" s="1"/>
  <c r="Q817" i="1"/>
  <c r="Y817" i="1" s="1"/>
  <c r="P736" i="1"/>
  <c r="R736" i="1" s="1"/>
  <c r="S736" i="1" s="1"/>
  <c r="Q736" i="1"/>
  <c r="Y736" i="1" s="1"/>
  <c r="P587" i="1"/>
  <c r="R587" i="1" s="1"/>
  <c r="S587" i="1" s="1"/>
  <c r="T587" i="1" s="1"/>
  <c r="Q587" i="1"/>
  <c r="Y587" i="1" s="1"/>
  <c r="P397" i="1"/>
  <c r="R397" i="1" s="1"/>
  <c r="S397" i="1" s="1"/>
  <c r="T397" i="1" s="1"/>
  <c r="Q397" i="1"/>
  <c r="Y397" i="1" s="1"/>
  <c r="P431" i="1"/>
  <c r="R431" i="1" s="1"/>
  <c r="S431" i="1" s="1"/>
  <c r="T431" i="1" s="1"/>
  <c r="Q431" i="1"/>
  <c r="Y431" i="1" s="1"/>
  <c r="P452" i="1"/>
  <c r="R452" i="1" s="1"/>
  <c r="S452" i="1" s="1"/>
  <c r="T452" i="1" s="1"/>
  <c r="Q452" i="1"/>
  <c r="Y452" i="1" s="1"/>
  <c r="P389" i="1"/>
  <c r="R389" i="1" s="1"/>
  <c r="S389" i="1" s="1"/>
  <c r="T389" i="1" s="1"/>
  <c r="Q389" i="1"/>
  <c r="Y389" i="1" s="1"/>
  <c r="P423" i="1"/>
  <c r="R423" i="1" s="1"/>
  <c r="S423" i="1" s="1"/>
  <c r="T423" i="1" s="1"/>
  <c r="Q423" i="1"/>
  <c r="Y423" i="1" s="1"/>
  <c r="P31" i="1"/>
  <c r="R31" i="1" s="1"/>
  <c r="S31" i="1" s="1"/>
  <c r="T31" i="1" s="1"/>
  <c r="Q31" i="1"/>
  <c r="Y31" i="1" s="1"/>
  <c r="P105" i="1"/>
  <c r="R105" i="1" s="1"/>
  <c r="S105" i="1" s="1"/>
  <c r="T105" i="1" s="1"/>
  <c r="Q105" i="1"/>
  <c r="Y105" i="1" s="1"/>
  <c r="P372" i="1"/>
  <c r="R372" i="1" s="1"/>
  <c r="S372" i="1" s="1"/>
  <c r="T372" i="1" s="1"/>
  <c r="Q372" i="1"/>
  <c r="Y372" i="1" s="1"/>
  <c r="P34" i="1"/>
  <c r="R34" i="1" s="1"/>
  <c r="S34" i="1" s="1"/>
  <c r="T34" i="1" s="1"/>
  <c r="Q34" i="1"/>
  <c r="Y34" i="1" s="1"/>
  <c r="P385" i="1"/>
  <c r="R385" i="1" s="1"/>
  <c r="S385" i="1" s="1"/>
  <c r="T385" i="1" s="1"/>
  <c r="Q385" i="1"/>
  <c r="Y385" i="1" s="1"/>
  <c r="P106" i="1"/>
  <c r="R106" i="1" s="1"/>
  <c r="S106" i="1" s="1"/>
  <c r="T106" i="1" s="1"/>
  <c r="Q106" i="1"/>
  <c r="Y106" i="1" s="1"/>
  <c r="P247" i="1"/>
  <c r="R247" i="1" s="1"/>
  <c r="S247" i="1" s="1"/>
  <c r="T247" i="1" s="1"/>
  <c r="Q247" i="1"/>
  <c r="Y247" i="1" s="1"/>
  <c r="P142" i="1"/>
  <c r="R142" i="1" s="1"/>
  <c r="S142" i="1" s="1"/>
  <c r="T142" i="1" s="1"/>
  <c r="Q142" i="1"/>
  <c r="Y142" i="1" s="1"/>
  <c r="P46" i="1"/>
  <c r="R46" i="1" s="1"/>
  <c r="S46" i="1" s="1"/>
  <c r="T46" i="1" s="1"/>
  <c r="Q46" i="1"/>
  <c r="Y46" i="1" s="1"/>
  <c r="P229" i="1"/>
  <c r="R229" i="1" s="1"/>
  <c r="S229" i="1" s="1"/>
  <c r="T229" i="1" s="1"/>
  <c r="Q229" i="1"/>
  <c r="Y229" i="1" s="1"/>
  <c r="P223" i="1"/>
  <c r="R223" i="1" s="1"/>
  <c r="S223" i="1" s="1"/>
  <c r="T223" i="1" s="1"/>
  <c r="Q223" i="1"/>
  <c r="Y223" i="1" s="1"/>
  <c r="P473" i="1"/>
  <c r="R473" i="1" s="1"/>
  <c r="S473" i="1" s="1"/>
  <c r="T473" i="1" s="1"/>
  <c r="Q473" i="1"/>
  <c r="Y473" i="1" s="1"/>
  <c r="P682" i="1"/>
  <c r="R682" i="1" s="1"/>
  <c r="S682" i="1" s="1"/>
  <c r="T682" i="1" s="1"/>
  <c r="Q682" i="1"/>
  <c r="Y682" i="1" s="1"/>
  <c r="P556" i="1"/>
  <c r="R556" i="1" s="1"/>
  <c r="S556" i="1" s="1"/>
  <c r="T556" i="1" s="1"/>
  <c r="Q556" i="1"/>
  <c r="Y556" i="1" s="1"/>
  <c r="P567" i="1"/>
  <c r="R567" i="1" s="1"/>
  <c r="S567" i="1" s="1"/>
  <c r="T567" i="1" s="1"/>
  <c r="Q567" i="1"/>
  <c r="Y567" i="1" s="1"/>
  <c r="Q471" i="1"/>
  <c r="Y471" i="1" s="1"/>
  <c r="P471" i="1"/>
  <c r="R471" i="1" s="1"/>
  <c r="S471" i="1" s="1"/>
  <c r="T471" i="1" s="1"/>
  <c r="Q680" i="1"/>
  <c r="Y680" i="1" s="1"/>
  <c r="P680" i="1"/>
  <c r="R680" i="1" s="1"/>
  <c r="S680" i="1" s="1"/>
  <c r="T680" i="1" s="1"/>
  <c r="P844" i="1"/>
  <c r="R844" i="1" s="1"/>
  <c r="S844" i="1" s="1"/>
  <c r="T844" i="1" s="1"/>
  <c r="Q844" i="1"/>
  <c r="Y844" i="1" s="1"/>
  <c r="P778" i="1"/>
  <c r="R778" i="1" s="1"/>
  <c r="S778" i="1" s="1"/>
  <c r="T778" i="1" s="1"/>
  <c r="Q778" i="1"/>
  <c r="Y778" i="1" s="1"/>
  <c r="P799" i="1"/>
  <c r="R799" i="1" s="1"/>
  <c r="S799" i="1" s="1"/>
  <c r="T799" i="1" s="1"/>
  <c r="Q799" i="1"/>
  <c r="Y799" i="1" s="1"/>
  <c r="P642" i="1"/>
  <c r="R642" i="1" s="1"/>
  <c r="S642" i="1" s="1"/>
  <c r="T642" i="1" s="1"/>
  <c r="Q642" i="1"/>
  <c r="Y642" i="1" s="1"/>
  <c r="Q784" i="1"/>
  <c r="Y784" i="1" s="1"/>
  <c r="P784" i="1"/>
  <c r="R784" i="1" s="1"/>
  <c r="S784" i="1" s="1"/>
  <c r="T784" i="1" s="1"/>
  <c r="P509" i="1"/>
  <c r="R509" i="1" s="1"/>
  <c r="S509" i="1" s="1"/>
  <c r="T509" i="1" s="1"/>
  <c r="Q509" i="1"/>
  <c r="Y509" i="1" s="1"/>
  <c r="P631" i="1"/>
  <c r="R631" i="1" s="1"/>
  <c r="S631" i="1" s="1"/>
  <c r="T631" i="1" s="1"/>
  <c r="Q631" i="1"/>
  <c r="Y631" i="1" s="1"/>
  <c r="Q770" i="1"/>
  <c r="Y770" i="1" s="1"/>
  <c r="P770" i="1"/>
  <c r="R770" i="1" s="1"/>
  <c r="S770" i="1" s="1"/>
  <c r="T770" i="1" s="1"/>
  <c r="P708" i="1"/>
  <c r="R708" i="1" s="1"/>
  <c r="S708" i="1" s="1"/>
  <c r="T708" i="1" s="1"/>
  <c r="Q708" i="1"/>
  <c r="Y708" i="1" s="1"/>
  <c r="P801" i="1"/>
  <c r="R801" i="1" s="1"/>
  <c r="S801" i="1" s="1"/>
  <c r="T801" i="1" s="1"/>
  <c r="Q801" i="1"/>
  <c r="Y801" i="1" s="1"/>
  <c r="P656" i="1"/>
  <c r="R656" i="1" s="1"/>
  <c r="S656" i="1" s="1"/>
  <c r="T656" i="1" s="1"/>
  <c r="Q656" i="1"/>
  <c r="Y656" i="1" s="1"/>
  <c r="Q697" i="1"/>
  <c r="Y697" i="1" s="1"/>
  <c r="P697" i="1"/>
  <c r="R697" i="1" s="1"/>
  <c r="S697" i="1" s="1"/>
  <c r="T697" i="1" s="1"/>
  <c r="P526" i="1"/>
  <c r="R526" i="1" s="1"/>
  <c r="S526" i="1" s="1"/>
  <c r="T526" i="1" s="1"/>
  <c r="Q526" i="1"/>
  <c r="Y526" i="1" s="1"/>
  <c r="P677" i="1"/>
  <c r="R677" i="1" s="1"/>
  <c r="S677" i="1" s="1"/>
  <c r="T677" i="1" s="1"/>
  <c r="Q677" i="1"/>
  <c r="Y677" i="1" s="1"/>
  <c r="P611" i="1"/>
  <c r="R611" i="1" s="1"/>
  <c r="Q611" i="1"/>
  <c r="Y611" i="1" s="1"/>
  <c r="P519" i="1"/>
  <c r="R519" i="1" s="1"/>
  <c r="S519" i="1" s="1"/>
  <c r="T519" i="1" s="1"/>
  <c r="Q519" i="1"/>
  <c r="Y519" i="1" s="1"/>
  <c r="Q607" i="1"/>
  <c r="Y607" i="1" s="1"/>
  <c r="P607" i="1"/>
  <c r="R607" i="1" s="1"/>
  <c r="S607" i="1" s="1"/>
  <c r="T607" i="1" s="1"/>
  <c r="P858" i="1"/>
  <c r="R858" i="1" s="1"/>
  <c r="S858" i="1" s="1"/>
  <c r="T858" i="1" s="1"/>
  <c r="Q858" i="1"/>
  <c r="Y858" i="1" s="1"/>
  <c r="P539" i="1"/>
  <c r="R539" i="1" s="1"/>
  <c r="S539" i="1" s="1"/>
  <c r="T539" i="1" s="1"/>
  <c r="Q539" i="1"/>
  <c r="Y539" i="1" s="1"/>
  <c r="P877" i="1"/>
  <c r="R877" i="1" s="1"/>
  <c r="S877" i="1" s="1"/>
  <c r="T877" i="1" s="1"/>
  <c r="Q877" i="1"/>
  <c r="Y877" i="1" s="1"/>
  <c r="Q882" i="1"/>
  <c r="Y882" i="1" s="1"/>
  <c r="P882" i="1"/>
  <c r="R882" i="1" s="1"/>
  <c r="S882" i="1" s="1"/>
  <c r="T882" i="1" s="1"/>
  <c r="P615" i="1"/>
  <c r="R615" i="1" s="1"/>
  <c r="Q615" i="1"/>
  <c r="Y615" i="1" s="1"/>
  <c r="P851" i="1"/>
  <c r="R851" i="1" s="1"/>
  <c r="S851" i="1" s="1"/>
  <c r="T851" i="1" s="1"/>
  <c r="Q851" i="1"/>
  <c r="Y851" i="1" s="1"/>
  <c r="P289" i="1"/>
  <c r="R289" i="1" s="1"/>
  <c r="S289" i="1" s="1"/>
  <c r="T289" i="1" s="1"/>
  <c r="Q289" i="1"/>
  <c r="Y289" i="1" s="1"/>
  <c r="P807" i="1"/>
  <c r="R807" i="1" s="1"/>
  <c r="Q807" i="1"/>
  <c r="Y807" i="1" s="1"/>
  <c r="P273" i="1"/>
  <c r="R273" i="1" s="1"/>
  <c r="Q273" i="1"/>
  <c r="Y273" i="1" s="1"/>
  <c r="P354" i="1"/>
  <c r="R354" i="1" s="1"/>
  <c r="Q354" i="1"/>
  <c r="Y354" i="1" s="1"/>
  <c r="P409" i="1"/>
  <c r="R409" i="1" s="1"/>
  <c r="S409" i="1" s="1"/>
  <c r="T409" i="1" s="1"/>
  <c r="Q409" i="1"/>
  <c r="Y409" i="1" s="1"/>
  <c r="P822" i="1"/>
  <c r="R822" i="1" s="1"/>
  <c r="S822" i="1" s="1"/>
  <c r="T822" i="1" s="1"/>
  <c r="Q822" i="1"/>
  <c r="Y822" i="1" s="1"/>
  <c r="P276" i="1"/>
  <c r="R276" i="1" s="1"/>
  <c r="Q276" i="1"/>
  <c r="Y276" i="1" s="1"/>
  <c r="P404" i="1"/>
  <c r="R404" i="1" s="1"/>
  <c r="S404" i="1" s="1"/>
  <c r="T404" i="1" s="1"/>
  <c r="Q404" i="1"/>
  <c r="Y404" i="1" s="1"/>
  <c r="P284" i="1"/>
  <c r="R284" i="1" s="1"/>
  <c r="S284" i="1" s="1"/>
  <c r="T284" i="1" s="1"/>
  <c r="Q284" i="1"/>
  <c r="Y284" i="1" s="1"/>
  <c r="P313" i="1"/>
  <c r="R313" i="1" s="1"/>
  <c r="Q313" i="1"/>
  <c r="Y313" i="1" s="1"/>
  <c r="P689" i="1"/>
  <c r="R689" i="1" s="1"/>
  <c r="S689" i="1" s="1"/>
  <c r="T689" i="1" s="1"/>
  <c r="Q689" i="1"/>
  <c r="Y689" i="1" s="1"/>
  <c r="P819" i="1"/>
  <c r="R819" i="1" s="1"/>
  <c r="S819" i="1" s="1"/>
  <c r="T819" i="1" s="1"/>
  <c r="Q819" i="1"/>
  <c r="Y819" i="1" s="1"/>
  <c r="Q462" i="1"/>
  <c r="Y462" i="1" s="1"/>
  <c r="P462" i="1"/>
  <c r="R462" i="1" s="1"/>
  <c r="S462" i="1" s="1"/>
  <c r="T462" i="1" s="1"/>
  <c r="P393" i="1"/>
  <c r="R393" i="1" s="1"/>
  <c r="S393" i="1" s="1"/>
  <c r="T393" i="1" s="1"/>
  <c r="Q393" i="1"/>
  <c r="Y393" i="1" s="1"/>
  <c r="P442" i="1"/>
  <c r="R442" i="1" s="1"/>
  <c r="S442" i="1" s="1"/>
  <c r="T442" i="1" s="1"/>
  <c r="Q442" i="1"/>
  <c r="Y442" i="1" s="1"/>
  <c r="P245" i="1"/>
  <c r="R245" i="1" s="1"/>
  <c r="S245" i="1" s="1"/>
  <c r="T245" i="1" s="1"/>
  <c r="Q245" i="1"/>
  <c r="Y245" i="1" s="1"/>
  <c r="P29" i="1"/>
  <c r="R29" i="1" s="1"/>
  <c r="S29" i="1" s="1"/>
  <c r="T29" i="1" s="1"/>
  <c r="Q29" i="1"/>
  <c r="Y29" i="1" s="1"/>
  <c r="P107" i="1"/>
  <c r="R107" i="1" s="1"/>
  <c r="S107" i="1" s="1"/>
  <c r="T107" i="1" s="1"/>
  <c r="Q107" i="1"/>
  <c r="Y107" i="1" s="1"/>
  <c r="Q243" i="1"/>
  <c r="Y243" i="1" s="1"/>
  <c r="P243" i="1"/>
  <c r="R243" i="1" s="1"/>
  <c r="S243" i="1" s="1"/>
  <c r="T243" i="1" s="1"/>
  <c r="P23" i="1"/>
  <c r="R23" i="1" s="1"/>
  <c r="S23" i="1" s="1"/>
  <c r="T23" i="1" s="1"/>
  <c r="Q23" i="1"/>
  <c r="Y23" i="1" s="1"/>
  <c r="P358" i="1"/>
  <c r="R358" i="1" s="1"/>
  <c r="Q358" i="1"/>
  <c r="Y358" i="1" s="1"/>
  <c r="P438" i="1"/>
  <c r="R438" i="1" s="1"/>
  <c r="S438" i="1" s="1"/>
  <c r="T438" i="1" s="1"/>
  <c r="Q438" i="1"/>
  <c r="Y438" i="1" s="1"/>
  <c r="Q127" i="1"/>
  <c r="Y127" i="1" s="1"/>
  <c r="P127" i="1"/>
  <c r="R127" i="1" s="1"/>
  <c r="S127" i="1" s="1"/>
  <c r="T127" i="1" s="1"/>
  <c r="P258" i="1"/>
  <c r="R258" i="1" s="1"/>
  <c r="S258" i="1" s="1"/>
  <c r="T258" i="1" s="1"/>
  <c r="Q258" i="1"/>
  <c r="Y258" i="1" s="1"/>
  <c r="P251" i="1"/>
  <c r="R251" i="1" s="1"/>
  <c r="S251" i="1" s="1"/>
  <c r="T251" i="1" s="1"/>
  <c r="Q251" i="1"/>
  <c r="Y251" i="1" s="1"/>
  <c r="P370" i="1"/>
  <c r="R370" i="1" s="1"/>
  <c r="S370" i="1" s="1"/>
  <c r="T370" i="1" s="1"/>
  <c r="Q370" i="1"/>
  <c r="Y370" i="1" s="1"/>
  <c r="P130" i="1"/>
  <c r="R130" i="1" s="1"/>
  <c r="S130" i="1" s="1"/>
  <c r="T130" i="1" s="1"/>
  <c r="Q130" i="1"/>
  <c r="Y130" i="1" s="1"/>
  <c r="P451" i="1"/>
  <c r="R451" i="1" s="1"/>
  <c r="S451" i="1" s="1"/>
  <c r="T451" i="1" s="1"/>
  <c r="Q451" i="1"/>
  <c r="Y451" i="1" s="1"/>
  <c r="P242" i="1"/>
  <c r="R242" i="1" s="1"/>
  <c r="S242" i="1" s="1"/>
  <c r="T242" i="1" s="1"/>
  <c r="Q242" i="1"/>
  <c r="Y242" i="1" s="1"/>
  <c r="P240" i="1"/>
  <c r="R240" i="1" s="1"/>
  <c r="S240" i="1" s="1"/>
  <c r="T240" i="1" s="1"/>
  <c r="Q240" i="1"/>
  <c r="Y240" i="1" s="1"/>
  <c r="Q235" i="1"/>
  <c r="Y235" i="1" s="1"/>
  <c r="P235" i="1"/>
  <c r="R235" i="1" s="1"/>
  <c r="S235" i="1" s="1"/>
  <c r="T235" i="1" s="1"/>
  <c r="P204" i="1"/>
  <c r="R204" i="1" s="1"/>
  <c r="S204" i="1" s="1"/>
  <c r="T204" i="1" s="1"/>
  <c r="Q204" i="1"/>
  <c r="Y204" i="1" s="1"/>
  <c r="P192" i="1"/>
  <c r="R192" i="1" s="1"/>
  <c r="S192" i="1" s="1"/>
  <c r="T192" i="1" s="1"/>
  <c r="Q192" i="1"/>
  <c r="Y192" i="1" s="1"/>
  <c r="P196" i="1"/>
  <c r="R196" i="1" s="1"/>
  <c r="S196" i="1" s="1"/>
  <c r="T196" i="1" s="1"/>
  <c r="Q196" i="1"/>
  <c r="Y196" i="1" s="1"/>
  <c r="P205" i="1"/>
  <c r="R205" i="1" s="1"/>
  <c r="S205" i="1" s="1"/>
  <c r="T205" i="1" s="1"/>
  <c r="Q205" i="1"/>
  <c r="Y205" i="1" s="1"/>
  <c r="P866" i="1"/>
  <c r="R866" i="1" s="1"/>
  <c r="S866" i="1" s="1"/>
  <c r="T866" i="1" s="1"/>
  <c r="Q866" i="1"/>
  <c r="Y866" i="1" s="1"/>
  <c r="P180" i="1"/>
  <c r="R180" i="1" s="1"/>
  <c r="S180" i="1" s="1"/>
  <c r="T180" i="1" s="1"/>
  <c r="Q180" i="1"/>
  <c r="Y180" i="1" s="1"/>
  <c r="P101" i="1"/>
  <c r="R101" i="1" s="1"/>
  <c r="S101" i="1" s="1"/>
  <c r="T101" i="1" s="1"/>
  <c r="Q101" i="1"/>
  <c r="Y101" i="1" s="1"/>
  <c r="P212" i="1"/>
  <c r="R212" i="1" s="1"/>
  <c r="S212" i="1" s="1"/>
  <c r="T212" i="1" s="1"/>
  <c r="Q212" i="1"/>
  <c r="Y212" i="1" s="1"/>
  <c r="P178" i="1"/>
  <c r="R178" i="1" s="1"/>
  <c r="S178" i="1" s="1"/>
  <c r="T178" i="1" s="1"/>
  <c r="Q178" i="1"/>
  <c r="Y178" i="1" s="1"/>
  <c r="P186" i="1"/>
  <c r="R186" i="1" s="1"/>
  <c r="S186" i="1" s="1"/>
  <c r="T186" i="1" s="1"/>
  <c r="Q186" i="1"/>
  <c r="Y186" i="1" s="1"/>
  <c r="Q470" i="1"/>
  <c r="Y470" i="1" s="1"/>
  <c r="P470" i="1"/>
  <c r="R470" i="1" s="1"/>
  <c r="S470" i="1" s="1"/>
  <c r="T470" i="1" s="1"/>
  <c r="P213" i="1"/>
  <c r="R213" i="1" s="1"/>
  <c r="S213" i="1" s="1"/>
  <c r="T213" i="1" s="1"/>
  <c r="Q213" i="1"/>
  <c r="Y213" i="1" s="1"/>
  <c r="P179" i="1"/>
  <c r="R179" i="1" s="1"/>
  <c r="S179" i="1" s="1"/>
  <c r="T179" i="1" s="1"/>
  <c r="Q179" i="1"/>
  <c r="Y179" i="1" s="1"/>
  <c r="P187" i="1"/>
  <c r="R187" i="1" s="1"/>
  <c r="S187" i="1" s="1"/>
  <c r="T187" i="1" s="1"/>
  <c r="Q187" i="1"/>
  <c r="Y187" i="1" s="1"/>
  <c r="Q181" i="1"/>
  <c r="Y181" i="1" s="1"/>
  <c r="P181" i="1"/>
  <c r="R181" i="1" s="1"/>
  <c r="S181" i="1" s="1"/>
  <c r="T181" i="1" s="1"/>
  <c r="P80" i="1"/>
  <c r="R80" i="1" s="1"/>
  <c r="S80" i="1" s="1"/>
  <c r="T80" i="1" s="1"/>
  <c r="Q80" i="1"/>
  <c r="Y80" i="1" s="1"/>
  <c r="P11" i="1"/>
  <c r="R11" i="1" s="1"/>
  <c r="S11" i="1" s="1"/>
  <c r="T11" i="1" s="1"/>
  <c r="Q11" i="1"/>
  <c r="Y11" i="1" s="1"/>
  <c r="Q480" i="1"/>
  <c r="Y480" i="1" s="1"/>
  <c r="P480" i="1"/>
  <c r="R480" i="1" s="1"/>
  <c r="S480" i="1" s="1"/>
  <c r="T480" i="1" s="1"/>
  <c r="P14" i="1"/>
  <c r="R14" i="1" s="1"/>
  <c r="S14" i="1" s="1"/>
  <c r="T14" i="1" s="1"/>
  <c r="Q14" i="1"/>
  <c r="Y14" i="1" s="1"/>
  <c r="P100" i="1"/>
  <c r="R100" i="1" s="1"/>
  <c r="S100" i="1" s="1"/>
  <c r="T100" i="1" s="1"/>
  <c r="Q100" i="1"/>
  <c r="Y100" i="1" s="1"/>
  <c r="P66" i="1"/>
  <c r="R66" i="1" s="1"/>
  <c r="S66" i="1" s="1"/>
  <c r="T66" i="1" s="1"/>
  <c r="Q66" i="1"/>
  <c r="Y66" i="1" s="1"/>
  <c r="P553" i="1"/>
  <c r="R553" i="1" s="1"/>
  <c r="S553" i="1" s="1"/>
  <c r="T553" i="1" s="1"/>
  <c r="Q553" i="1"/>
  <c r="Y553" i="1" s="1"/>
  <c r="Q764" i="1"/>
  <c r="Y764" i="1" s="1"/>
  <c r="P764" i="1"/>
  <c r="R764" i="1" s="1"/>
  <c r="S764" i="1" s="1"/>
  <c r="T764" i="1" s="1"/>
  <c r="Q683" i="1"/>
  <c r="Y683" i="1" s="1"/>
  <c r="P683" i="1"/>
  <c r="R683" i="1" s="1"/>
  <c r="S683" i="1" s="1"/>
  <c r="T683" i="1" s="1"/>
  <c r="P765" i="1"/>
  <c r="R765" i="1" s="1"/>
  <c r="S765" i="1" s="1"/>
  <c r="T765" i="1" s="1"/>
  <c r="Q765" i="1"/>
  <c r="Y765" i="1" s="1"/>
  <c r="P533" i="1"/>
  <c r="R533" i="1" s="1"/>
  <c r="S533" i="1" s="1"/>
  <c r="T533" i="1" s="1"/>
  <c r="Q533" i="1"/>
  <c r="Y533" i="1" s="1"/>
  <c r="P550" i="1"/>
  <c r="R550" i="1" s="1"/>
  <c r="S550" i="1" s="1"/>
  <c r="T550" i="1" s="1"/>
  <c r="Q550" i="1"/>
  <c r="Y550" i="1" s="1"/>
  <c r="P650" i="1"/>
  <c r="R650" i="1" s="1"/>
  <c r="S650" i="1" s="1"/>
  <c r="T650" i="1" s="1"/>
  <c r="Q650" i="1"/>
  <c r="Y650" i="1" s="1"/>
  <c r="P775" i="1"/>
  <c r="R775" i="1" s="1"/>
  <c r="S775" i="1" s="1"/>
  <c r="T775" i="1" s="1"/>
  <c r="Q775" i="1"/>
  <c r="Y775" i="1" s="1"/>
  <c r="Q636" i="1"/>
  <c r="Y636" i="1" s="1"/>
  <c r="P636" i="1"/>
  <c r="R636" i="1" s="1"/>
  <c r="S636" i="1" s="1"/>
  <c r="T636" i="1" s="1"/>
  <c r="P772" i="1"/>
  <c r="R772" i="1" s="1"/>
  <c r="S772" i="1" s="1"/>
  <c r="T772" i="1" s="1"/>
  <c r="Q772" i="1"/>
  <c r="Y772" i="1" s="1"/>
  <c r="Q800" i="1"/>
  <c r="Y800" i="1" s="1"/>
  <c r="P800" i="1"/>
  <c r="R800" i="1" s="1"/>
  <c r="S800" i="1" s="1"/>
  <c r="T800" i="1" s="1"/>
  <c r="P643" i="1"/>
  <c r="R643" i="1" s="1"/>
  <c r="S643" i="1" s="1"/>
  <c r="T643" i="1" s="1"/>
  <c r="Q643" i="1"/>
  <c r="Y643" i="1" s="1"/>
  <c r="Q746" i="1"/>
  <c r="Y746" i="1" s="1"/>
  <c r="P746" i="1"/>
  <c r="R746" i="1" s="1"/>
  <c r="S746" i="1" s="1"/>
  <c r="T746" i="1" s="1"/>
  <c r="P777" i="1"/>
  <c r="R777" i="1" s="1"/>
  <c r="S777" i="1" s="1"/>
  <c r="T777" i="1" s="1"/>
  <c r="Q777" i="1"/>
  <c r="Y777" i="1" s="1"/>
  <c r="P632" i="1"/>
  <c r="R632" i="1" s="1"/>
  <c r="S632" i="1" s="1"/>
  <c r="T632" i="1" s="1"/>
  <c r="Q632" i="1"/>
  <c r="Y632" i="1" s="1"/>
  <c r="Q812" i="1"/>
  <c r="Y812" i="1" s="1"/>
  <c r="P812" i="1"/>
  <c r="R812" i="1" s="1"/>
  <c r="S812" i="1" s="1"/>
  <c r="T812" i="1" s="1"/>
  <c r="Y161" i="1"/>
  <c r="Y883" i="1"/>
  <c r="Y427" i="1"/>
  <c r="Y604" i="1"/>
  <c r="Y296" i="1"/>
  <c r="Y21" i="1"/>
  <c r="R422" i="1"/>
  <c r="S422" i="1" s="1"/>
  <c r="T422" i="1" s="1"/>
  <c r="R168" i="1"/>
  <c r="S168" i="1" s="1"/>
  <c r="T168" i="1" s="1"/>
  <c r="Y64" i="1"/>
  <c r="R709" i="1"/>
  <c r="S709" i="1" s="1"/>
  <c r="T709" i="1" s="1"/>
  <c r="Y648" i="1"/>
  <c r="Y255" i="1"/>
  <c r="R781" i="1"/>
  <c r="S781" i="1" s="1"/>
  <c r="T781" i="1" s="1"/>
  <c r="Y840" i="1"/>
  <c r="Y135" i="1"/>
  <c r="Y228" i="1"/>
  <c r="Y16" i="1"/>
  <c r="Y218" i="1"/>
  <c r="AC357" i="1"/>
  <c r="AE356" i="1"/>
  <c r="AD356" i="1"/>
  <c r="AB357" i="1"/>
  <c r="AD357" i="1"/>
  <c r="AE357" i="1"/>
  <c r="AB356" i="1"/>
  <c r="AC193" i="1"/>
  <c r="AC627" i="1"/>
  <c r="AC221" i="1"/>
  <c r="AC654" i="1"/>
  <c r="AC813" i="1"/>
  <c r="AC790" i="1"/>
  <c r="AC630" i="1"/>
  <c r="AC642" i="1"/>
  <c r="AC124" i="1"/>
  <c r="AC424" i="1"/>
  <c r="AC699" i="1"/>
  <c r="AC691" i="1"/>
  <c r="AC471" i="1"/>
  <c r="AC819" i="1"/>
  <c r="AC34" i="1"/>
  <c r="AC701" i="1"/>
  <c r="Y589" i="1"/>
  <c r="R589" i="1"/>
  <c r="Y505" i="1"/>
  <c r="Y576" i="1"/>
  <c r="AB507" i="1"/>
  <c r="Y506" i="1"/>
  <c r="Y277" i="1"/>
  <c r="Y310" i="1"/>
  <c r="Y297" i="1"/>
  <c r="R297" i="1"/>
  <c r="S297" i="1" s="1"/>
  <c r="T297" i="1" s="1"/>
  <c r="R326" i="1"/>
  <c r="S326" i="1" s="1"/>
  <c r="T326" i="1" s="1"/>
  <c r="Y343" i="1"/>
  <c r="Y678" i="1"/>
  <c r="Y396" i="1"/>
  <c r="Y35" i="1"/>
  <c r="R450" i="1"/>
  <c r="S450" i="1" s="1"/>
  <c r="T450" i="1" s="1"/>
  <c r="Y236" i="1"/>
  <c r="Y38" i="1"/>
  <c r="R238" i="1"/>
  <c r="S238" i="1" s="1"/>
  <c r="T238" i="1" s="1"/>
  <c r="Y160" i="1"/>
  <c r="R474" i="1"/>
  <c r="S474" i="1" s="1"/>
  <c r="T474" i="1" s="1"/>
  <c r="R681" i="1"/>
  <c r="S681" i="1" s="1"/>
  <c r="T681" i="1" s="1"/>
  <c r="Y780" i="1"/>
  <c r="R661" i="1"/>
  <c r="S661" i="1" s="1"/>
  <c r="T661" i="1" s="1"/>
  <c r="Y661" i="1"/>
  <c r="Y760" i="1"/>
  <c r="Y586" i="1"/>
  <c r="Y864" i="1"/>
  <c r="Y852" i="1"/>
  <c r="Y311" i="1"/>
  <c r="R848" i="1"/>
  <c r="S848" i="1" s="1"/>
  <c r="T848" i="1" s="1"/>
  <c r="Y400" i="1"/>
  <c r="R361" i="1"/>
  <c r="S361" i="1" s="1"/>
  <c r="T361" i="1" s="1"/>
  <c r="Y263" i="1"/>
  <c r="R261" i="1"/>
  <c r="S261" i="1" s="1"/>
  <c r="T261" i="1" s="1"/>
  <c r="Y140" i="1"/>
  <c r="R98" i="1"/>
  <c r="S98" i="1" s="1"/>
  <c r="T98" i="1" s="1"/>
  <c r="Y77" i="1"/>
  <c r="Y557" i="1"/>
  <c r="R804" i="1"/>
  <c r="S804" i="1" s="1"/>
  <c r="T804" i="1" s="1"/>
  <c r="R769" i="1"/>
  <c r="S769" i="1" s="1"/>
  <c r="T769" i="1" s="1"/>
  <c r="R803" i="1"/>
  <c r="S803" i="1" s="1"/>
  <c r="T803" i="1" s="1"/>
  <c r="R758" i="1"/>
  <c r="S758" i="1" s="1"/>
  <c r="T758" i="1" s="1"/>
  <c r="R507" i="1"/>
  <c r="S507" i="1" s="1"/>
  <c r="T507" i="1" s="1"/>
  <c r="Y876" i="1"/>
  <c r="Y342" i="1"/>
  <c r="Y433" i="1"/>
  <c r="R135" i="1"/>
  <c r="S135" i="1" s="1"/>
  <c r="T135" i="1" s="1"/>
  <c r="R447" i="1"/>
  <c r="S447" i="1" s="1"/>
  <c r="T447" i="1" s="1"/>
  <c r="Y386" i="1"/>
  <c r="Y197" i="1"/>
  <c r="R839" i="1"/>
  <c r="S839" i="1" s="1"/>
  <c r="T839" i="1" s="1"/>
  <c r="Y554" i="1"/>
  <c r="Y558" i="1"/>
  <c r="Y694" i="1"/>
  <c r="Y696" i="1"/>
  <c r="Y624" i="1"/>
  <c r="Y695" i="1"/>
  <c r="Y536" i="1"/>
  <c r="R860" i="1"/>
  <c r="R603" i="1"/>
  <c r="S603" i="1" s="1"/>
  <c r="T603" i="1" s="1"/>
  <c r="Y461" i="1"/>
  <c r="R21" i="1"/>
  <c r="S21" i="1" s="1"/>
  <c r="T21" i="1" s="1"/>
  <c r="Y375" i="1"/>
  <c r="R375" i="1"/>
  <c r="S375" i="1" s="1"/>
  <c r="T375" i="1" s="1"/>
  <c r="Y363" i="1"/>
  <c r="Y233" i="1"/>
  <c r="Y54" i="1"/>
  <c r="R59" i="1"/>
  <c r="S59" i="1" s="1"/>
  <c r="T59" i="1" s="1"/>
  <c r="R658" i="1"/>
  <c r="S658" i="1" s="1"/>
  <c r="T658" i="1" s="1"/>
  <c r="Y640" i="1"/>
  <c r="Y659" i="1"/>
  <c r="R629" i="1"/>
  <c r="S629" i="1" s="1"/>
  <c r="T629" i="1" s="1"/>
  <c r="Y595" i="1"/>
  <c r="R722" i="1"/>
  <c r="S722" i="1" s="1"/>
  <c r="T722" i="1" s="1"/>
  <c r="AB623" i="1"/>
  <c r="AB671" i="1"/>
  <c r="AB838" i="1"/>
  <c r="Y303" i="1"/>
  <c r="Y413" i="1"/>
  <c r="R136" i="1"/>
  <c r="S136" i="1" s="1"/>
  <c r="T136" i="1" s="1"/>
  <c r="Y132" i="1"/>
  <c r="R132" i="1"/>
  <c r="S132" i="1" s="1"/>
  <c r="T132" i="1" s="1"/>
  <c r="Y466" i="1"/>
  <c r="Y699" i="1"/>
  <c r="Y740" i="1"/>
  <c r="Y512" i="1"/>
  <c r="R798" i="1"/>
  <c r="S798" i="1" s="1"/>
  <c r="T798" i="1" s="1"/>
  <c r="Y750" i="1"/>
  <c r="R641" i="1"/>
  <c r="S641" i="1" s="1"/>
  <c r="T641" i="1" s="1"/>
  <c r="Y320" i="1"/>
  <c r="Y388" i="1"/>
  <c r="Y360" i="1"/>
  <c r="Y382" i="1"/>
  <c r="Y104" i="1"/>
  <c r="Y217" i="1"/>
  <c r="Y811" i="1"/>
  <c r="Y751" i="1"/>
  <c r="R398" i="1"/>
  <c r="S398" i="1" s="1"/>
  <c r="T398" i="1" s="1"/>
  <c r="R148" i="1"/>
  <c r="S148" i="1" s="1"/>
  <c r="T148" i="1" s="1"/>
  <c r="Y246" i="1"/>
  <c r="Y249" i="1"/>
  <c r="Y152" i="1"/>
  <c r="Y20" i="1"/>
  <c r="R40" i="1"/>
  <c r="S40" i="1" s="1"/>
  <c r="T40" i="1" s="1"/>
  <c r="Y485" i="1"/>
  <c r="Y761" i="1"/>
  <c r="R638" i="1"/>
  <c r="S638" i="1" s="1"/>
  <c r="T638" i="1" s="1"/>
  <c r="Y402" i="1"/>
  <c r="R418" i="1"/>
  <c r="S418" i="1" s="1"/>
  <c r="T418" i="1" s="1"/>
  <c r="Y651" i="1"/>
  <c r="R710" i="1"/>
  <c r="S710" i="1" s="1"/>
  <c r="T710" i="1" s="1"/>
  <c r="Y711" i="1"/>
  <c r="R711" i="1"/>
  <c r="S711" i="1" s="1"/>
  <c r="T711" i="1" s="1"/>
  <c r="R608" i="1"/>
  <c r="Y579" i="1"/>
  <c r="R579" i="1"/>
  <c r="S579" i="1" s="1"/>
  <c r="T579" i="1" s="1"/>
  <c r="R884" i="1"/>
  <c r="S884" i="1" s="1"/>
  <c r="T884" i="1" s="1"/>
  <c r="Y266" i="1"/>
  <c r="R410" i="1"/>
  <c r="Y334" i="1"/>
  <c r="R334" i="1"/>
  <c r="S334" i="1" s="1"/>
  <c r="T334" i="1" s="1"/>
  <c r="Y51" i="1"/>
  <c r="R51" i="1"/>
  <c r="S51" i="1" s="1"/>
  <c r="T51" i="1" s="1"/>
  <c r="Y26" i="1"/>
  <c r="Y184" i="1"/>
  <c r="Y628" i="1"/>
  <c r="R712" i="1"/>
  <c r="S712" i="1" s="1"/>
  <c r="T712" i="1" s="1"/>
  <c r="Y712" i="1"/>
  <c r="Y588" i="1"/>
  <c r="Y616" i="1"/>
  <c r="Y888" i="1"/>
  <c r="R585" i="1"/>
  <c r="S585" i="1" s="1"/>
  <c r="T585" i="1" s="1"/>
  <c r="Y890" i="1"/>
  <c r="R890" i="1"/>
  <c r="S890" i="1" s="1"/>
  <c r="T890" i="1" s="1"/>
  <c r="Y337" i="1"/>
  <c r="R296" i="1"/>
  <c r="S296" i="1" s="1"/>
  <c r="T296" i="1" s="1"/>
  <c r="R27" i="1"/>
  <c r="S27" i="1" s="1"/>
  <c r="T27" i="1" s="1"/>
  <c r="Y138" i="1"/>
  <c r="Y244" i="1"/>
  <c r="R32" i="1"/>
  <c r="S32" i="1" s="1"/>
  <c r="T32" i="1" s="1"/>
  <c r="Y52" i="1"/>
  <c r="Y230" i="1"/>
  <c r="R161" i="1"/>
  <c r="S161" i="1" s="1"/>
  <c r="T161" i="1" s="1"/>
  <c r="Y169" i="1"/>
  <c r="Y103" i="1"/>
  <c r="R873" i="1"/>
  <c r="S873" i="1" s="1"/>
  <c r="T873" i="1" s="1"/>
  <c r="Y85" i="1"/>
  <c r="R85" i="1"/>
  <c r="S85" i="1" s="1"/>
  <c r="T85" i="1" s="1"/>
  <c r="R91" i="1"/>
  <c r="S91" i="1" s="1"/>
  <c r="T91" i="1" s="1"/>
  <c r="Y222" i="1"/>
  <c r="R222" i="1"/>
  <c r="S222" i="1" s="1"/>
  <c r="T222" i="1" s="1"/>
  <c r="Y164" i="1"/>
  <c r="Y570" i="1"/>
  <c r="R570" i="1"/>
  <c r="S570" i="1" s="1"/>
  <c r="T570" i="1" s="1"/>
  <c r="Y555" i="1"/>
  <c r="R555" i="1"/>
  <c r="S555" i="1" s="1"/>
  <c r="T555" i="1" s="1"/>
  <c r="R476" i="1"/>
  <c r="S476" i="1" s="1"/>
  <c r="T476" i="1" s="1"/>
  <c r="Y529" i="1"/>
  <c r="Y626" i="1"/>
  <c r="Y828" i="1"/>
  <c r="R828" i="1"/>
  <c r="S828" i="1" s="1"/>
  <c r="T828" i="1" s="1"/>
  <c r="R537" i="1"/>
  <c r="Y675" i="1"/>
  <c r="Y732" i="1"/>
  <c r="R732" i="1"/>
  <c r="S732" i="1" s="1"/>
  <c r="T732" i="1" s="1"/>
  <c r="Y830" i="1"/>
  <c r="R830" i="1"/>
  <c r="S830" i="1" s="1"/>
  <c r="T830" i="1" s="1"/>
  <c r="Y605" i="1"/>
  <c r="Y668" i="1"/>
  <c r="R668" i="1"/>
  <c r="S668" i="1" s="1"/>
  <c r="T668" i="1" s="1"/>
  <c r="Y282" i="1"/>
  <c r="R816" i="1"/>
  <c r="R836" i="1"/>
  <c r="Y831" i="1"/>
  <c r="Y448" i="1"/>
  <c r="Y25" i="1"/>
  <c r="Y201" i="1"/>
  <c r="R221" i="1"/>
  <c r="S221" i="1" s="1"/>
  <c r="T221" i="1" s="1"/>
  <c r="Y534" i="1"/>
  <c r="Y478" i="1"/>
  <c r="R478" i="1"/>
  <c r="S478" i="1" s="1"/>
  <c r="T478" i="1" s="1"/>
  <c r="R674" i="1"/>
  <c r="S674" i="1" s="1"/>
  <c r="T674" i="1" s="1"/>
  <c r="Y793" i="1"/>
  <c r="R175" i="1"/>
  <c r="S175" i="1" s="1"/>
  <c r="T175" i="1" s="1"/>
  <c r="R869" i="1"/>
  <c r="S869" i="1" s="1"/>
  <c r="T869" i="1" s="1"/>
  <c r="Y869" i="1"/>
  <c r="Y657" i="1"/>
  <c r="R565" i="1"/>
  <c r="S565" i="1" s="1"/>
  <c r="T565" i="1" s="1"/>
  <c r="R513" i="1"/>
  <c r="S513" i="1" s="1"/>
  <c r="T513" i="1" s="1"/>
  <c r="R149" i="1"/>
  <c r="S149" i="1" s="1"/>
  <c r="T149" i="1" s="1"/>
  <c r="Y482" i="1"/>
  <c r="AC447" i="1"/>
  <c r="AC639" i="1"/>
  <c r="AC671" i="1"/>
  <c r="AC461" i="1"/>
  <c r="AC32" i="1"/>
  <c r="AC442" i="1"/>
  <c r="AC679" i="1"/>
  <c r="AC392" i="1"/>
  <c r="AB447" i="1"/>
  <c r="AB471" i="1"/>
  <c r="AC623" i="1"/>
  <c r="AC398" i="1"/>
  <c r="AC368" i="1"/>
  <c r="AC390" i="1"/>
  <c r="AC40" i="1"/>
  <c r="AC112" i="1"/>
  <c r="AC417" i="1"/>
  <c r="AC416" i="1"/>
  <c r="AC180" i="1"/>
  <c r="AC58" i="1"/>
  <c r="AC764" i="1"/>
  <c r="AC85" i="1"/>
  <c r="AC54" i="1"/>
  <c r="AC103" i="1"/>
  <c r="AC867" i="1"/>
  <c r="AC748" i="1"/>
  <c r="AC776" i="1"/>
  <c r="AC20" i="1"/>
  <c r="AC550" i="1"/>
  <c r="AC101" i="1"/>
  <c r="AC71" i="1"/>
  <c r="AC192" i="1"/>
  <c r="AC557" i="1"/>
  <c r="AC693" i="1"/>
  <c r="AC507" i="1"/>
  <c r="AC204" i="1"/>
  <c r="AC491" i="1"/>
  <c r="AC67" i="1"/>
  <c r="AC845" i="1"/>
  <c r="AC695" i="1"/>
  <c r="AC87" i="1"/>
  <c r="AC826" i="1"/>
  <c r="AC757" i="1"/>
  <c r="AC436" i="1"/>
  <c r="Y693" i="1"/>
  <c r="AC79" i="1"/>
  <c r="AC478" i="1"/>
  <c r="AC840" i="1"/>
  <c r="AC569" i="1"/>
  <c r="AC646" i="1"/>
  <c r="AC811" i="1"/>
  <c r="AC779" i="1"/>
  <c r="AC653" i="1"/>
  <c r="AC232" i="1"/>
  <c r="AC494" i="1"/>
  <c r="AC449" i="1"/>
  <c r="AC388" i="1"/>
  <c r="AC548" i="1"/>
  <c r="AC136" i="1"/>
  <c r="AC18" i="1"/>
  <c r="AC38" i="1"/>
  <c r="AC555" i="1"/>
  <c r="AC829" i="1"/>
  <c r="AC358" i="1"/>
  <c r="AC438" i="1"/>
  <c r="AC391" i="1"/>
  <c r="AC433" i="1"/>
  <c r="AC445" i="1"/>
  <c r="AC260" i="1"/>
  <c r="AC510" i="1"/>
  <c r="AC744" i="1"/>
  <c r="AC870" i="1"/>
  <c r="AC239" i="1"/>
  <c r="AC190" i="1"/>
  <c r="Y432" i="1"/>
  <c r="AC454" i="1"/>
  <c r="AC116" i="1"/>
  <c r="AC250" i="1"/>
  <c r="AC202" i="1"/>
  <c r="AC184" i="1"/>
  <c r="AC11" i="1"/>
  <c r="AC97" i="1"/>
  <c r="AC182" i="1"/>
  <c r="AC121" i="1"/>
  <c r="AC76" i="1"/>
  <c r="AC681" i="1"/>
  <c r="AC565" i="1"/>
  <c r="AC118" i="1"/>
  <c r="AC793" i="1"/>
  <c r="AC422" i="1"/>
  <c r="AC366" i="1"/>
  <c r="AC451" i="1"/>
  <c r="AC39" i="1"/>
  <c r="AC216" i="1"/>
  <c r="AC158" i="1"/>
  <c r="AC16" i="1"/>
  <c r="AC102" i="1"/>
  <c r="AC199" i="1"/>
  <c r="AC161" i="1"/>
  <c r="AC169" i="1"/>
  <c r="AC561" i="1"/>
  <c r="AC394" i="1"/>
  <c r="AC400" i="1"/>
  <c r="AC362" i="1"/>
  <c r="AC384" i="1"/>
  <c r="AC243" i="1"/>
  <c r="AC246" i="1"/>
  <c r="AC126" i="1"/>
  <c r="AC36" i="1"/>
  <c r="AC470" i="1"/>
  <c r="AC99" i="1"/>
  <c r="AC62" i="1"/>
  <c r="AC482" i="1"/>
  <c r="AC769" i="1"/>
  <c r="AC798" i="1"/>
  <c r="AC632" i="1"/>
  <c r="AC802" i="1"/>
  <c r="AC645" i="1"/>
  <c r="AC784" i="1"/>
  <c r="AC658" i="1"/>
  <c r="AB739" i="1"/>
  <c r="AC428" i="1"/>
  <c r="AC467" i="1"/>
  <c r="AC153" i="1"/>
  <c r="AC52" i="1"/>
  <c r="AC105" i="1"/>
  <c r="AC253" i="1"/>
  <c r="AC144" i="1"/>
  <c r="AC263" i="1"/>
  <c r="AC134" i="1"/>
  <c r="AC360" i="1"/>
  <c r="AC440" i="1"/>
  <c r="AC382" i="1"/>
  <c r="AC137" i="1"/>
  <c r="AC109" i="1"/>
  <c r="AC532" i="1"/>
  <c r="AC800" i="1"/>
  <c r="AC772" i="1"/>
  <c r="AC22" i="1"/>
  <c r="AC796" i="1"/>
  <c r="AC459" i="1"/>
  <c r="AC402" i="1"/>
  <c r="AC150" i="1"/>
  <c r="AC73" i="1"/>
  <c r="AC156" i="1"/>
  <c r="AC474" i="1"/>
  <c r="AC14" i="1"/>
  <c r="AC92" i="1"/>
  <c r="AC514" i="1"/>
  <c r="AC553" i="1"/>
  <c r="AC760" i="1"/>
  <c r="AC648" i="1"/>
  <c r="AC463" i="1"/>
  <c r="AC460" i="1"/>
  <c r="AC125" i="1"/>
  <c r="AC378" i="1"/>
  <c r="AC415" i="1"/>
  <c r="AC209" i="1"/>
  <c r="AC33" i="1"/>
  <c r="AC231" i="1"/>
  <c r="AC496" i="1"/>
  <c r="AC223" i="1"/>
  <c r="AC165" i="1"/>
  <c r="AC173" i="1"/>
  <c r="AC871" i="1"/>
  <c r="AC509" i="1"/>
  <c r="AC554" i="1"/>
  <c r="AC785" i="1"/>
  <c r="AC641" i="1"/>
  <c r="AC740" i="1"/>
  <c r="AC828" i="1"/>
  <c r="AC768" i="1"/>
  <c r="AC256" i="1"/>
  <c r="AC252" i="1"/>
  <c r="AC107" i="1"/>
  <c r="AC206" i="1"/>
  <c r="AC226" i="1"/>
  <c r="AC218" i="1"/>
  <c r="AC234" i="1"/>
  <c r="AC95" i="1"/>
  <c r="AC766" i="1"/>
  <c r="AC551" i="1"/>
  <c r="AC773" i="1"/>
  <c r="AC637" i="1"/>
  <c r="AC628" i="1"/>
  <c r="AC755" i="1"/>
  <c r="AC709" i="1"/>
  <c r="AC48" i="1"/>
  <c r="AC359" i="1"/>
  <c r="AC439" i="1"/>
  <c r="AC381" i="1"/>
  <c r="AC104" i="1"/>
  <c r="AC15" i="1"/>
  <c r="AC167" i="1"/>
  <c r="AC175" i="1"/>
  <c r="AC705" i="1"/>
  <c r="AC801" i="1"/>
  <c r="AC430" i="1"/>
  <c r="AC396" i="1"/>
  <c r="AC426" i="1"/>
  <c r="AC373" i="1"/>
  <c r="AC377" i="1"/>
  <c r="AC29" i="1"/>
  <c r="AC49" i="1"/>
  <c r="AC42" i="1"/>
  <c r="AC237" i="1"/>
  <c r="AC219" i="1"/>
  <c r="AC89" i="1"/>
  <c r="AC533" i="1"/>
  <c r="AC781" i="1"/>
  <c r="AC761" i="1"/>
  <c r="AC656" i="1"/>
  <c r="AC511" i="1"/>
  <c r="AC443" i="1"/>
  <c r="AC138" i="1"/>
  <c r="AC370" i="1"/>
  <c r="AC130" i="1"/>
  <c r="AC147" i="1"/>
  <c r="AC145" i="1"/>
  <c r="AC197" i="1"/>
  <c r="AC141" i="1"/>
  <c r="AC805" i="1"/>
  <c r="AC707" i="1"/>
  <c r="AC710" i="1"/>
  <c r="AC649" i="1"/>
  <c r="AC434" i="1"/>
  <c r="AC143" i="1"/>
  <c r="AC686" i="1"/>
  <c r="AC487" i="1"/>
  <c r="AC644" i="1"/>
  <c r="AC453" i="1"/>
  <c r="AC248" i="1"/>
  <c r="AC420" i="1"/>
  <c r="AC364" i="1"/>
  <c r="AC386" i="1"/>
  <c r="AC261" i="1"/>
  <c r="AC259" i="1"/>
  <c r="AC45" i="1"/>
  <c r="AC228" i="1"/>
  <c r="AC51" i="1"/>
  <c r="AC235" i="1"/>
  <c r="AC212" i="1"/>
  <c r="AC178" i="1"/>
  <c r="AC186" i="1"/>
  <c r="AC93" i="1"/>
  <c r="AC120" i="1"/>
  <c r="AC75" i="1"/>
  <c r="AC195" i="1"/>
  <c r="AC215" i="1"/>
  <c r="AC157" i="1"/>
  <c r="AC189" i="1"/>
  <c r="AC475" i="1"/>
  <c r="AC84" i="1"/>
  <c r="AC60" i="1"/>
  <c r="AC489" i="1"/>
  <c r="AC839" i="1"/>
  <c r="AC661" i="1"/>
  <c r="AC791" i="1"/>
  <c r="AC742" i="1"/>
  <c r="AC28" i="1"/>
  <c r="AC82" i="1"/>
  <c r="AC673" i="1"/>
  <c r="AE397" i="1"/>
  <c r="AD397" i="1"/>
  <c r="AB397" i="1"/>
  <c r="AE398" i="1"/>
  <c r="AD398" i="1"/>
  <c r="AB398" i="1"/>
  <c r="AD257" i="1"/>
  <c r="AE257" i="1"/>
  <c r="AB257" i="1"/>
  <c r="AB148" i="1"/>
  <c r="AD148" i="1"/>
  <c r="AE148" i="1"/>
  <c r="AD260" i="1"/>
  <c r="AB260" i="1"/>
  <c r="AE260" i="1"/>
  <c r="AE246" i="1"/>
  <c r="AD246" i="1"/>
  <c r="AB246" i="1"/>
  <c r="AB359" i="1"/>
  <c r="AD359" i="1"/>
  <c r="AE359" i="1"/>
  <c r="AE439" i="1"/>
  <c r="AD439" i="1"/>
  <c r="AB439" i="1"/>
  <c r="AB381" i="1"/>
  <c r="AE381" i="1"/>
  <c r="AD381" i="1"/>
  <c r="AE251" i="1"/>
  <c r="AD251" i="1"/>
  <c r="AB251" i="1"/>
  <c r="AE370" i="1"/>
  <c r="AB370" i="1"/>
  <c r="AD370" i="1"/>
  <c r="AC113" i="1"/>
  <c r="AB249" i="1"/>
  <c r="AD249" i="1"/>
  <c r="AE249" i="1"/>
  <c r="AE152" i="1"/>
  <c r="AB152" i="1"/>
  <c r="AD152" i="1"/>
  <c r="AE203" i="1"/>
  <c r="AB203" i="1"/>
  <c r="AD203" i="1"/>
  <c r="AE20" i="1"/>
  <c r="AD20" i="1"/>
  <c r="AB20" i="1"/>
  <c r="AE40" i="1"/>
  <c r="AD40" i="1"/>
  <c r="AB40" i="1"/>
  <c r="AD49" i="1"/>
  <c r="AE49" i="1"/>
  <c r="AB49" i="1"/>
  <c r="AD232" i="1"/>
  <c r="AB232" i="1"/>
  <c r="AE232" i="1"/>
  <c r="AD46" i="1"/>
  <c r="AE46" i="1"/>
  <c r="AB46" i="1"/>
  <c r="AB229" i="1"/>
  <c r="AE229" i="1"/>
  <c r="AD229" i="1"/>
  <c r="AE223" i="1"/>
  <c r="AD223" i="1"/>
  <c r="AB223" i="1"/>
  <c r="AE208" i="1"/>
  <c r="AB208" i="1"/>
  <c r="AD208" i="1"/>
  <c r="AE165" i="1"/>
  <c r="AB165" i="1"/>
  <c r="AD165" i="1"/>
  <c r="AB173" i="1"/>
  <c r="AD173" i="1"/>
  <c r="AE173" i="1"/>
  <c r="AB70" i="1"/>
  <c r="AD70" i="1"/>
  <c r="AE70" i="1"/>
  <c r="AB65" i="1"/>
  <c r="AE65" i="1"/>
  <c r="AD65" i="1"/>
  <c r="AE486" i="1"/>
  <c r="AB486" i="1"/>
  <c r="AD486" i="1"/>
  <c r="AB531" i="1"/>
  <c r="AD531" i="1"/>
  <c r="AE531" i="1"/>
  <c r="AE89" i="1"/>
  <c r="AD89" i="1"/>
  <c r="AB89" i="1"/>
  <c r="AB490" i="1"/>
  <c r="AD490" i="1"/>
  <c r="AE490" i="1"/>
  <c r="AE206" i="1"/>
  <c r="AB206" i="1"/>
  <c r="AD206" i="1"/>
  <c r="AE226" i="1"/>
  <c r="AD226" i="1"/>
  <c r="AB226" i="1"/>
  <c r="AE210" i="1"/>
  <c r="AB210" i="1"/>
  <c r="AD210" i="1"/>
  <c r="AE176" i="1"/>
  <c r="AD176" i="1"/>
  <c r="AB176" i="1"/>
  <c r="AE71" i="1"/>
  <c r="AD71" i="1"/>
  <c r="AB71" i="1"/>
  <c r="AB497" i="1"/>
  <c r="AD497" i="1"/>
  <c r="AE497" i="1"/>
  <c r="AE479" i="1"/>
  <c r="AB479" i="1"/>
  <c r="AD479" i="1"/>
  <c r="AB514" i="1"/>
  <c r="AD514" i="1"/>
  <c r="AE514" i="1"/>
  <c r="AD498" i="1"/>
  <c r="AB498" i="1"/>
  <c r="AE498" i="1"/>
  <c r="AE485" i="1"/>
  <c r="AD485" i="1"/>
  <c r="AB485" i="1"/>
  <c r="AE552" i="1"/>
  <c r="AB552" i="1"/>
  <c r="AD552" i="1"/>
  <c r="AE871" i="1"/>
  <c r="AD871" i="1"/>
  <c r="AB871" i="1"/>
  <c r="AE802" i="1"/>
  <c r="AB802" i="1"/>
  <c r="AD802" i="1"/>
  <c r="AE654" i="1"/>
  <c r="AD654" i="1"/>
  <c r="AB654" i="1"/>
  <c r="AE692" i="1"/>
  <c r="AD692" i="1"/>
  <c r="AB692" i="1"/>
  <c r="AE787" i="1"/>
  <c r="AD787" i="1"/>
  <c r="AB787" i="1"/>
  <c r="AE672" i="1"/>
  <c r="AB672" i="1"/>
  <c r="AD672" i="1"/>
  <c r="AD742" i="1"/>
  <c r="AB742" i="1"/>
  <c r="AE742" i="1"/>
  <c r="AE761" i="1"/>
  <c r="AB761" i="1"/>
  <c r="AD761" i="1"/>
  <c r="AE788" i="1"/>
  <c r="AD788" i="1"/>
  <c r="AB788" i="1"/>
  <c r="AE779" i="1"/>
  <c r="AB779" i="1"/>
  <c r="AD779" i="1"/>
  <c r="AE638" i="1"/>
  <c r="AD638" i="1"/>
  <c r="AB638" i="1"/>
  <c r="AC694" i="1"/>
  <c r="AC462" i="1"/>
  <c r="AC395" i="1"/>
  <c r="AB403" i="1"/>
  <c r="AE403" i="1"/>
  <c r="AD403" i="1"/>
  <c r="AD395" i="1"/>
  <c r="AB395" i="1"/>
  <c r="AE395" i="1"/>
  <c r="AE402" i="1"/>
  <c r="AD402" i="1"/>
  <c r="AB402" i="1"/>
  <c r="AD367" i="1"/>
  <c r="AE367" i="1"/>
  <c r="AB367" i="1"/>
  <c r="AB452" i="1"/>
  <c r="AD452" i="1"/>
  <c r="AE452" i="1"/>
  <c r="AE389" i="1"/>
  <c r="AB389" i="1"/>
  <c r="AD389" i="1"/>
  <c r="AC255" i="1"/>
  <c r="AE116" i="1"/>
  <c r="AB116" i="1"/>
  <c r="AD116" i="1"/>
  <c r="AC146" i="1"/>
  <c r="AB129" i="1"/>
  <c r="AD129" i="1"/>
  <c r="AE129" i="1"/>
  <c r="AC363" i="1"/>
  <c r="AC385" i="1"/>
  <c r="AC258" i="1"/>
  <c r="AE380" i="1"/>
  <c r="AB380" i="1"/>
  <c r="AD380" i="1"/>
  <c r="AE127" i="1"/>
  <c r="AD127" i="1"/>
  <c r="AB127" i="1"/>
  <c r="AC154" i="1"/>
  <c r="AE418" i="1"/>
  <c r="AB418" i="1"/>
  <c r="AD418" i="1"/>
  <c r="AC249" i="1"/>
  <c r="AE130" i="1"/>
  <c r="AD130" i="1"/>
  <c r="AB130" i="1"/>
  <c r="AB415" i="1"/>
  <c r="AD415" i="1"/>
  <c r="AE415" i="1"/>
  <c r="AC247" i="1"/>
  <c r="AC393" i="1"/>
  <c r="AC437" i="1"/>
  <c r="AC379" i="1"/>
  <c r="AD145" i="1"/>
  <c r="AE145" i="1"/>
  <c r="AB145" i="1"/>
  <c r="AC200" i="1"/>
  <c r="AB196" i="1"/>
  <c r="AD196" i="1"/>
  <c r="AE196" i="1"/>
  <c r="AE473" i="1"/>
  <c r="AB473" i="1"/>
  <c r="AD473" i="1"/>
  <c r="AC564" i="1"/>
  <c r="AC183" i="1"/>
  <c r="AC213" i="1"/>
  <c r="AC179" i="1"/>
  <c r="AC187" i="1"/>
  <c r="AC181" i="1"/>
  <c r="AC80" i="1"/>
  <c r="AC214" i="1"/>
  <c r="AC188" i="1"/>
  <c r="AC57" i="1"/>
  <c r="AB682" i="1"/>
  <c r="AD682" i="1"/>
  <c r="AE682" i="1"/>
  <c r="AB556" i="1"/>
  <c r="AD556" i="1"/>
  <c r="AE556" i="1"/>
  <c r="AC765" i="1"/>
  <c r="AB567" i="1"/>
  <c r="AD567" i="1"/>
  <c r="AE567" i="1"/>
  <c r="AD471" i="1"/>
  <c r="AE471" i="1"/>
  <c r="AE680" i="1"/>
  <c r="AB680" i="1"/>
  <c r="AD680" i="1"/>
  <c r="AE844" i="1"/>
  <c r="AD844" i="1"/>
  <c r="AB844" i="1"/>
  <c r="AC704" i="1"/>
  <c r="AD778" i="1"/>
  <c r="AB778" i="1"/>
  <c r="AE778" i="1"/>
  <c r="AE508" i="1"/>
  <c r="AB508" i="1"/>
  <c r="AD508" i="1"/>
  <c r="AB630" i="1"/>
  <c r="AD630" i="1"/>
  <c r="AE630" i="1"/>
  <c r="AE639" i="1"/>
  <c r="AB639" i="1"/>
  <c r="AD639" i="1"/>
  <c r="AC570" i="1"/>
  <c r="AE651" i="1"/>
  <c r="AD651" i="1"/>
  <c r="AC788" i="1"/>
  <c r="AB826" i="1"/>
  <c r="AE826" i="1"/>
  <c r="AD826" i="1"/>
  <c r="AE754" i="1"/>
  <c r="AB754" i="1"/>
  <c r="AD754" i="1"/>
  <c r="AC767" i="1"/>
  <c r="AE710" i="1"/>
  <c r="AB710" i="1"/>
  <c r="AD710" i="1"/>
  <c r="AE652" i="1"/>
  <c r="AD652" i="1"/>
  <c r="AB652" i="1"/>
  <c r="AC629" i="1"/>
  <c r="AC660" i="1"/>
  <c r="AC674" i="1"/>
  <c r="AB767" i="1"/>
  <c r="AE767" i="1"/>
  <c r="AD767" i="1"/>
  <c r="AC780" i="1"/>
  <c r="AC708" i="1"/>
  <c r="AE693" i="1"/>
  <c r="AB693" i="1"/>
  <c r="AD693" i="1"/>
  <c r="AE458" i="1"/>
  <c r="AB458" i="1"/>
  <c r="AD458" i="1"/>
  <c r="AC114" i="1"/>
  <c r="AC375" i="1"/>
  <c r="AE262" i="1"/>
  <c r="AD262" i="1"/>
  <c r="AB262" i="1"/>
  <c r="AC127" i="1"/>
  <c r="AE362" i="1"/>
  <c r="AD362" i="1"/>
  <c r="AB362" i="1"/>
  <c r="AE443" i="1"/>
  <c r="AD443" i="1"/>
  <c r="AB443" i="1"/>
  <c r="AE384" i="1"/>
  <c r="AB384" i="1"/>
  <c r="AD384" i="1"/>
  <c r="AC30" i="1"/>
  <c r="AE465" i="1"/>
  <c r="AD465" i="1"/>
  <c r="AC455" i="1"/>
  <c r="AE51" i="1"/>
  <c r="AD51" i="1"/>
  <c r="AB51" i="1"/>
  <c r="AC128" i="1"/>
  <c r="AD26" i="1"/>
  <c r="AE26" i="1"/>
  <c r="AB26" i="1"/>
  <c r="AD392" i="1"/>
  <c r="AE392" i="1"/>
  <c r="AB392" i="1"/>
  <c r="AE455" i="1"/>
  <c r="AD455" i="1"/>
  <c r="AB455" i="1"/>
  <c r="AE436" i="1"/>
  <c r="AD436" i="1"/>
  <c r="AB378" i="1"/>
  <c r="AD378" i="1"/>
  <c r="AE378" i="1"/>
  <c r="AB254" i="1"/>
  <c r="AE254" i="1"/>
  <c r="AD254" i="1"/>
  <c r="AC131" i="1"/>
  <c r="AE377" i="1"/>
  <c r="AD377" i="1"/>
  <c r="AB377" i="1"/>
  <c r="AE109" i="1"/>
  <c r="AB109" i="1"/>
  <c r="AD109" i="1"/>
  <c r="AC17" i="1"/>
  <c r="AC37" i="1"/>
  <c r="AE184" i="1"/>
  <c r="AB184" i="1"/>
  <c r="AD184" i="1"/>
  <c r="AC46" i="1"/>
  <c r="AC229" i="1"/>
  <c r="AC43" i="1"/>
  <c r="AC238" i="1"/>
  <c r="AE205" i="1"/>
  <c r="AD205" i="1"/>
  <c r="AB205" i="1"/>
  <c r="AC220" i="1"/>
  <c r="AC162" i="1"/>
  <c r="AC170" i="1"/>
  <c r="AB866" i="1"/>
  <c r="AD866" i="1"/>
  <c r="AE866" i="1"/>
  <c r="AE180" i="1"/>
  <c r="AB180" i="1"/>
  <c r="AD180" i="1"/>
  <c r="AE101" i="1"/>
  <c r="AD101" i="1"/>
  <c r="AB101" i="1"/>
  <c r="AE212" i="1"/>
  <c r="AD212" i="1"/>
  <c r="AB212" i="1"/>
  <c r="AD178" i="1"/>
  <c r="AE178" i="1"/>
  <c r="AB178" i="1"/>
  <c r="AE186" i="1"/>
  <c r="AB186" i="1"/>
  <c r="AD186" i="1"/>
  <c r="AD470" i="1"/>
  <c r="AE470" i="1"/>
  <c r="AB470" i="1"/>
  <c r="AE213" i="1"/>
  <c r="AB213" i="1"/>
  <c r="AD213" i="1"/>
  <c r="AE179" i="1"/>
  <c r="AB179" i="1"/>
  <c r="AD179" i="1"/>
  <c r="AE187" i="1"/>
  <c r="AB187" i="1"/>
  <c r="AD187" i="1"/>
  <c r="AE181" i="1"/>
  <c r="AB181" i="1"/>
  <c r="AD181" i="1"/>
  <c r="AE80" i="1"/>
  <c r="AB80" i="1"/>
  <c r="AD80" i="1"/>
  <c r="AB11" i="1"/>
  <c r="AD11" i="1"/>
  <c r="AE11" i="1"/>
  <c r="AE480" i="1"/>
  <c r="AB480" i="1"/>
  <c r="AD480" i="1"/>
  <c r="AC203" i="1"/>
  <c r="AE14" i="1"/>
  <c r="AB14" i="1"/>
  <c r="AD14" i="1"/>
  <c r="AE100" i="1"/>
  <c r="AB100" i="1"/>
  <c r="AD100" i="1"/>
  <c r="AD66" i="1"/>
  <c r="AE66" i="1"/>
  <c r="AB66" i="1"/>
  <c r="AE553" i="1"/>
  <c r="AB553" i="1"/>
  <c r="AD553" i="1"/>
  <c r="AC68" i="1"/>
  <c r="AC492" i="1"/>
  <c r="AC476" i="1"/>
  <c r="AE764" i="1"/>
  <c r="AB764" i="1"/>
  <c r="AD764" i="1"/>
  <c r="AC529" i="1"/>
  <c r="AB683" i="1"/>
  <c r="AD683" i="1"/>
  <c r="AE683" i="1"/>
  <c r="AC69" i="1"/>
  <c r="AC493" i="1"/>
  <c r="AC477" i="1"/>
  <c r="AE765" i="1"/>
  <c r="AD765" i="1"/>
  <c r="AB765" i="1"/>
  <c r="AE533" i="1"/>
  <c r="AD533" i="1"/>
  <c r="AB533" i="1"/>
  <c r="AE550" i="1"/>
  <c r="AD550" i="1"/>
  <c r="AB550" i="1"/>
  <c r="AE650" i="1"/>
  <c r="AD650" i="1"/>
  <c r="AB650" i="1"/>
  <c r="AB799" i="1"/>
  <c r="AD799" i="1"/>
  <c r="AE799" i="1"/>
  <c r="AE642" i="1"/>
  <c r="AB642" i="1"/>
  <c r="AD642" i="1"/>
  <c r="AC624" i="1"/>
  <c r="AE569" i="1"/>
  <c r="AD569" i="1"/>
  <c r="AB569" i="1"/>
  <c r="AE627" i="1"/>
  <c r="AB627" i="1"/>
  <c r="AD627" i="1"/>
  <c r="AC652" i="1"/>
  <c r="AE791" i="1"/>
  <c r="AD791" i="1"/>
  <c r="AB791" i="1"/>
  <c r="AE560" i="1"/>
  <c r="AD560" i="1"/>
  <c r="AB560" i="1"/>
  <c r="AC743" i="1"/>
  <c r="AC786" i="1"/>
  <c r="AB628" i="1"/>
  <c r="AD628" i="1"/>
  <c r="AE628" i="1"/>
  <c r="AE673" i="1"/>
  <c r="AD673" i="1"/>
  <c r="AB673" i="1"/>
  <c r="AE743" i="1"/>
  <c r="AD743" i="1"/>
  <c r="AB743" i="1"/>
  <c r="AE635" i="1"/>
  <c r="AD635" i="1"/>
  <c r="AE707" i="1"/>
  <c r="AD707" i="1"/>
  <c r="AB707" i="1"/>
  <c r="AE462" i="1"/>
  <c r="AD462" i="1"/>
  <c r="AB462" i="1"/>
  <c r="AE459" i="1"/>
  <c r="AD459" i="1"/>
  <c r="AB459" i="1"/>
  <c r="AC429" i="1"/>
  <c r="AE429" i="1"/>
  <c r="AD429" i="1"/>
  <c r="AB429" i="1"/>
  <c r="AD131" i="1"/>
  <c r="AB131" i="1"/>
  <c r="AE131" i="1"/>
  <c r="AC372" i="1"/>
  <c r="AE27" i="1"/>
  <c r="AD27" i="1"/>
  <c r="AB27" i="1"/>
  <c r="AE243" i="1"/>
  <c r="AB243" i="1"/>
  <c r="AD243" i="1"/>
  <c r="AD23" i="1"/>
  <c r="AB23" i="1"/>
  <c r="AE23" i="1"/>
  <c r="AB422" i="1"/>
  <c r="AE422" i="1"/>
  <c r="AD422" i="1"/>
  <c r="AE138" i="1"/>
  <c r="AB138" i="1"/>
  <c r="AD138" i="1"/>
  <c r="AB241" i="1"/>
  <c r="AD241" i="1"/>
  <c r="AE241" i="1"/>
  <c r="AE117" i="1"/>
  <c r="AB117" i="1"/>
  <c r="AD117" i="1"/>
  <c r="AD47" i="1"/>
  <c r="AB47" i="1"/>
  <c r="AE47" i="1"/>
  <c r="AE444" i="1"/>
  <c r="AD444" i="1"/>
  <c r="AB444" i="1"/>
  <c r="AD434" i="1"/>
  <c r="AE434" i="1"/>
  <c r="AB434" i="1"/>
  <c r="AE108" i="1"/>
  <c r="AB108" i="1"/>
  <c r="AD108" i="1"/>
  <c r="AE244" i="1"/>
  <c r="AB244" i="1"/>
  <c r="AD244" i="1"/>
  <c r="AC466" i="1"/>
  <c r="AB106" i="1"/>
  <c r="AE106" i="1"/>
  <c r="AD106" i="1"/>
  <c r="AD113" i="1"/>
  <c r="AB113" i="1"/>
  <c r="AE113" i="1"/>
  <c r="AE259" i="1"/>
  <c r="AB259" i="1"/>
  <c r="AD259" i="1"/>
  <c r="AE32" i="1"/>
  <c r="AB32" i="1"/>
  <c r="AD32" i="1"/>
  <c r="AD52" i="1"/>
  <c r="AB52" i="1"/>
  <c r="AE52" i="1"/>
  <c r="AB36" i="1"/>
  <c r="AD36" i="1"/>
  <c r="AE36" i="1"/>
  <c r="AE45" i="1"/>
  <c r="AB45" i="1"/>
  <c r="AD45" i="1"/>
  <c r="AD228" i="1"/>
  <c r="AE228" i="1"/>
  <c r="AB228" i="1"/>
  <c r="AD42" i="1"/>
  <c r="AE42" i="1"/>
  <c r="AB42" i="1"/>
  <c r="AD237" i="1"/>
  <c r="AE237" i="1"/>
  <c r="AB237" i="1"/>
  <c r="AE230" i="1"/>
  <c r="AD230" i="1"/>
  <c r="AB230" i="1"/>
  <c r="AE219" i="1"/>
  <c r="AB219" i="1"/>
  <c r="AD219" i="1"/>
  <c r="AE161" i="1"/>
  <c r="AD161" i="1"/>
  <c r="AB161" i="1"/>
  <c r="AE169" i="1"/>
  <c r="AB169" i="1"/>
  <c r="AD169" i="1"/>
  <c r="AD118" i="1"/>
  <c r="AB118" i="1"/>
  <c r="AE118" i="1"/>
  <c r="AE103" i="1"/>
  <c r="AB103" i="1"/>
  <c r="AD103" i="1"/>
  <c r="AB61" i="1"/>
  <c r="AD61" i="1"/>
  <c r="AE61" i="1"/>
  <c r="AE121" i="1"/>
  <c r="AB121" i="1"/>
  <c r="AD121" i="1"/>
  <c r="AE76" i="1"/>
  <c r="AB76" i="1"/>
  <c r="AD76" i="1"/>
  <c r="AC77" i="1"/>
  <c r="AE873" i="1"/>
  <c r="AB873" i="1"/>
  <c r="AD873" i="1"/>
  <c r="AD119" i="1"/>
  <c r="AB119" i="1"/>
  <c r="AE119" i="1"/>
  <c r="AB74" i="1"/>
  <c r="AD74" i="1"/>
  <c r="AE74" i="1"/>
  <c r="AE69" i="1"/>
  <c r="AD69" i="1"/>
  <c r="AB69" i="1"/>
  <c r="AC558" i="1"/>
  <c r="AE73" i="1"/>
  <c r="AD73" i="1"/>
  <c r="AB73" i="1"/>
  <c r="AE85" i="1"/>
  <c r="AD85" i="1"/>
  <c r="AB85" i="1"/>
  <c r="AE91" i="1"/>
  <c r="AB91" i="1"/>
  <c r="AD91" i="1"/>
  <c r="AE202" i="1"/>
  <c r="AB202" i="1"/>
  <c r="AD202" i="1"/>
  <c r="AE222" i="1"/>
  <c r="AB222" i="1"/>
  <c r="AD222" i="1"/>
  <c r="AE164" i="1"/>
  <c r="AB164" i="1"/>
  <c r="AD164" i="1"/>
  <c r="AB172" i="1"/>
  <c r="AD172" i="1"/>
  <c r="AE172" i="1"/>
  <c r="AE700" i="1"/>
  <c r="AB700" i="1"/>
  <c r="AD700" i="1"/>
  <c r="AE570" i="1"/>
  <c r="AB570" i="1"/>
  <c r="AD570" i="1"/>
  <c r="AE67" i="1"/>
  <c r="AD67" i="1"/>
  <c r="AB67" i="1"/>
  <c r="AE491" i="1"/>
  <c r="AD491" i="1"/>
  <c r="AB491" i="1"/>
  <c r="AD475" i="1"/>
  <c r="AB475" i="1"/>
  <c r="AE475" i="1"/>
  <c r="AB528" i="1"/>
  <c r="AE528" i="1"/>
  <c r="AD528" i="1"/>
  <c r="AB555" i="1"/>
  <c r="AD555" i="1"/>
  <c r="AE555" i="1"/>
  <c r="AB68" i="1"/>
  <c r="AE68" i="1"/>
  <c r="AD68" i="1"/>
  <c r="AE492" i="1"/>
  <c r="AB492" i="1"/>
  <c r="AD492" i="1"/>
  <c r="AB476" i="1"/>
  <c r="AD476" i="1"/>
  <c r="AE476" i="1"/>
  <c r="AE529" i="1"/>
  <c r="AB529" i="1"/>
  <c r="AD529" i="1"/>
  <c r="AB568" i="1"/>
  <c r="AD568" i="1"/>
  <c r="AE568" i="1"/>
  <c r="AE626" i="1"/>
  <c r="AB626" i="1"/>
  <c r="AD626" i="1"/>
  <c r="AE828" i="1"/>
  <c r="AB828" i="1"/>
  <c r="AD828" i="1"/>
  <c r="AE775" i="1"/>
  <c r="AB775" i="1"/>
  <c r="AD775" i="1"/>
  <c r="AE636" i="1"/>
  <c r="AD636" i="1"/>
  <c r="AB636" i="1"/>
  <c r="AD784" i="1"/>
  <c r="AB784" i="1"/>
  <c r="AE784" i="1"/>
  <c r="AD655" i="1"/>
  <c r="AE655" i="1"/>
  <c r="AB655" i="1"/>
  <c r="AE562" i="1"/>
  <c r="AD562" i="1"/>
  <c r="AB562" i="1"/>
  <c r="AC774" i="1"/>
  <c r="AC752" i="1"/>
  <c r="AB827" i="1"/>
  <c r="AD827" i="1"/>
  <c r="AE827" i="1"/>
  <c r="AE755" i="1"/>
  <c r="AD755" i="1"/>
  <c r="AB755" i="1"/>
  <c r="AE464" i="1"/>
  <c r="AD464" i="1"/>
  <c r="AB464" i="1"/>
  <c r="AE428" i="1"/>
  <c r="AD428" i="1"/>
  <c r="AB428" i="1"/>
  <c r="AB426" i="1"/>
  <c r="AE426" i="1"/>
  <c r="AD426" i="1"/>
  <c r="AC397" i="1"/>
  <c r="AE365" i="1"/>
  <c r="AD365" i="1"/>
  <c r="AB365" i="1"/>
  <c r="AD448" i="1"/>
  <c r="AB448" i="1"/>
  <c r="AE448" i="1"/>
  <c r="AE387" i="1"/>
  <c r="AD387" i="1"/>
  <c r="AB387" i="1"/>
  <c r="AE423" i="1"/>
  <c r="AB423" i="1"/>
  <c r="AD423" i="1"/>
  <c r="AC129" i="1"/>
  <c r="AE31" i="1"/>
  <c r="AB31" i="1"/>
  <c r="AD31" i="1"/>
  <c r="AC380" i="1"/>
  <c r="AD25" i="1"/>
  <c r="AB25" i="1"/>
  <c r="AE25" i="1"/>
  <c r="AC241" i="1"/>
  <c r="AC251" i="1"/>
  <c r="AC376" i="1"/>
  <c r="AC115" i="1"/>
  <c r="AC106" i="1"/>
  <c r="AB420" i="1"/>
  <c r="AD420" i="1"/>
  <c r="AE420" i="1"/>
  <c r="AC242" i="1"/>
  <c r="AE22" i="1"/>
  <c r="AB22" i="1"/>
  <c r="AD22" i="1"/>
  <c r="AC367" i="1"/>
  <c r="AC452" i="1"/>
  <c r="AC389" i="1"/>
  <c r="AC111" i="1"/>
  <c r="AC245" i="1"/>
  <c r="AC31" i="1"/>
  <c r="AE374" i="1"/>
  <c r="AD374" i="1"/>
  <c r="AB374" i="1"/>
  <c r="AD150" i="1"/>
  <c r="AE150" i="1"/>
  <c r="AB150" i="1"/>
  <c r="AE201" i="1"/>
  <c r="AB201" i="1"/>
  <c r="AD201" i="1"/>
  <c r="AB143" i="1"/>
  <c r="AD143" i="1"/>
  <c r="AE143" i="1"/>
  <c r="AE221" i="1"/>
  <c r="AB221" i="1"/>
  <c r="AD221" i="1"/>
  <c r="AE534" i="1"/>
  <c r="AB534" i="1"/>
  <c r="AD534" i="1"/>
  <c r="AC119" i="1"/>
  <c r="AC96" i="1"/>
  <c r="AC481" i="1"/>
  <c r="AB704" i="1"/>
  <c r="AD704" i="1"/>
  <c r="AE704" i="1"/>
  <c r="AE472" i="1"/>
  <c r="AB472" i="1"/>
  <c r="AD472" i="1"/>
  <c r="AC512" i="1"/>
  <c r="AE685" i="1"/>
  <c r="AB685" i="1"/>
  <c r="AD685" i="1"/>
  <c r="AC210" i="1"/>
  <c r="AC176" i="1"/>
  <c r="AC83" i="1"/>
  <c r="AE763" i="1"/>
  <c r="AD763" i="1"/>
  <c r="AC66" i="1"/>
  <c r="AC86" i="1"/>
  <c r="AE478" i="1"/>
  <c r="AD478" i="1"/>
  <c r="AB478" i="1"/>
  <c r="AD530" i="1"/>
  <c r="AE530" i="1"/>
  <c r="AB530" i="1"/>
  <c r="AC59" i="1"/>
  <c r="AC12" i="1"/>
  <c r="AC98" i="1"/>
  <c r="AD842" i="1"/>
  <c r="AE842" i="1"/>
  <c r="AE840" i="1"/>
  <c r="AD840" i="1"/>
  <c r="AB840" i="1"/>
  <c r="AC844" i="1"/>
  <c r="AC530" i="1"/>
  <c r="AB674" i="1"/>
  <c r="AE674" i="1"/>
  <c r="AD674" i="1"/>
  <c r="AE783" i="1"/>
  <c r="AB783" i="1"/>
  <c r="AD783" i="1"/>
  <c r="AE793" i="1"/>
  <c r="AD793" i="1"/>
  <c r="AB793" i="1"/>
  <c r="AC566" i="1"/>
  <c r="AD647" i="1"/>
  <c r="AE647" i="1"/>
  <c r="AD772" i="1"/>
  <c r="AB772" i="1"/>
  <c r="AE772" i="1"/>
  <c r="AC749" i="1"/>
  <c r="AC640" i="1"/>
  <c r="AE509" i="1"/>
  <c r="AB509" i="1"/>
  <c r="AD509" i="1"/>
  <c r="AE631" i="1"/>
  <c r="AD631" i="1"/>
  <c r="AB631" i="1"/>
  <c r="AC792" i="1"/>
  <c r="AE782" i="1"/>
  <c r="AD782" i="1"/>
  <c r="AB782" i="1"/>
  <c r="AC750" i="1"/>
  <c r="AB510" i="1"/>
  <c r="AD510" i="1"/>
  <c r="AE510" i="1"/>
  <c r="AE792" i="1"/>
  <c r="AD792" i="1"/>
  <c r="AB792" i="1"/>
  <c r="AC657" i="1"/>
  <c r="AC756" i="1"/>
  <c r="AC560" i="1"/>
  <c r="AD427" i="1"/>
  <c r="AE427" i="1"/>
  <c r="AB427" i="1"/>
  <c r="AE393" i="1"/>
  <c r="AB393" i="1"/>
  <c r="AD393" i="1"/>
  <c r="AE460" i="1"/>
  <c r="AD460" i="1"/>
  <c r="AB460" i="1"/>
  <c r="AE396" i="1"/>
  <c r="AD396" i="1"/>
  <c r="AB396" i="1"/>
  <c r="AD394" i="1"/>
  <c r="AB394" i="1"/>
  <c r="AE394" i="1"/>
  <c r="AE245" i="1"/>
  <c r="AB245" i="1"/>
  <c r="AD245" i="1"/>
  <c r="AE29" i="1"/>
  <c r="AB29" i="1"/>
  <c r="AD29" i="1"/>
  <c r="AE124" i="1"/>
  <c r="AD124" i="1"/>
  <c r="AB124" i="1"/>
  <c r="AE419" i="1"/>
  <c r="AD419" i="1"/>
  <c r="AB419" i="1"/>
  <c r="AE35" i="1"/>
  <c r="AD35" i="1"/>
  <c r="AB35" i="1"/>
  <c r="AE358" i="1"/>
  <c r="AD358" i="1"/>
  <c r="AB358" i="1"/>
  <c r="AB438" i="1"/>
  <c r="AE438" i="1"/>
  <c r="AD438" i="1"/>
  <c r="AE391" i="1"/>
  <c r="AD391" i="1"/>
  <c r="AB391" i="1"/>
  <c r="AC418" i="1"/>
  <c r="AD248" i="1"/>
  <c r="AE248" i="1"/>
  <c r="AB248" i="1"/>
  <c r="AD144" i="1"/>
  <c r="AB144" i="1"/>
  <c r="AE144" i="1"/>
  <c r="AE149" i="1"/>
  <c r="AD149" i="1"/>
  <c r="AB149" i="1"/>
  <c r="AE147" i="1"/>
  <c r="AD147" i="1"/>
  <c r="AB147" i="1"/>
  <c r="AD366" i="1"/>
  <c r="AE366" i="1"/>
  <c r="AB366" i="1"/>
  <c r="AD451" i="1"/>
  <c r="AE451" i="1"/>
  <c r="AB451" i="1"/>
  <c r="AC374" i="1"/>
  <c r="AE128" i="1"/>
  <c r="AB128" i="1"/>
  <c r="AD128" i="1"/>
  <c r="AC148" i="1"/>
  <c r="AE494" i="1"/>
  <c r="AD494" i="1"/>
  <c r="AB494" i="1"/>
  <c r="AC63" i="1"/>
  <c r="AE15" i="1"/>
  <c r="AD15" i="1"/>
  <c r="AB15" i="1"/>
  <c r="AE93" i="1"/>
  <c r="AD93" i="1"/>
  <c r="AB93" i="1"/>
  <c r="AC479" i="1"/>
  <c r="AB166" i="1"/>
  <c r="AE166" i="1"/>
  <c r="AD166" i="1"/>
  <c r="AE174" i="1"/>
  <c r="AB174" i="1"/>
  <c r="AD174" i="1"/>
  <c r="AD167" i="1"/>
  <c r="AE167" i="1"/>
  <c r="AB167" i="1"/>
  <c r="AE175" i="1"/>
  <c r="AD175" i="1"/>
  <c r="AB175" i="1"/>
  <c r="AE83" i="1"/>
  <c r="AB83" i="1"/>
  <c r="AD83" i="1"/>
  <c r="AB705" i="1"/>
  <c r="AD705" i="1"/>
  <c r="AE705" i="1"/>
  <c r="AB701" i="1"/>
  <c r="AD701" i="1"/>
  <c r="AE701" i="1"/>
  <c r="AC64" i="1"/>
  <c r="AC483" i="1"/>
  <c r="AC468" i="1"/>
  <c r="AC841" i="1"/>
  <c r="AE843" i="1"/>
  <c r="AB843" i="1"/>
  <c r="AD843" i="1"/>
  <c r="AC65" i="1"/>
  <c r="AC484" i="1"/>
  <c r="AC469" i="1"/>
  <c r="AC866" i="1"/>
  <c r="AE869" i="1"/>
  <c r="AB869" i="1"/>
  <c r="AD869" i="1"/>
  <c r="AE513" i="1"/>
  <c r="AB513" i="1"/>
  <c r="AD513" i="1"/>
  <c r="AE872" i="1"/>
  <c r="AD872" i="1"/>
  <c r="AB872" i="1"/>
  <c r="AE771" i="1"/>
  <c r="AD771" i="1"/>
  <c r="AB771" i="1"/>
  <c r="AB657" i="1"/>
  <c r="AE657" i="1"/>
  <c r="AD657" i="1"/>
  <c r="AD690" i="1"/>
  <c r="AE690" i="1"/>
  <c r="AE565" i="1"/>
  <c r="AB565" i="1"/>
  <c r="AD565" i="1"/>
  <c r="AE623" i="1"/>
  <c r="AD623" i="1"/>
  <c r="AE797" i="1"/>
  <c r="AD797" i="1"/>
  <c r="AB797" i="1"/>
  <c r="AE748" i="1"/>
  <c r="AB748" i="1"/>
  <c r="AD748" i="1"/>
  <c r="AB566" i="1"/>
  <c r="AD566" i="1"/>
  <c r="AE566" i="1"/>
  <c r="AE800" i="1"/>
  <c r="AD800" i="1"/>
  <c r="AB800" i="1"/>
  <c r="AC777" i="1"/>
  <c r="AE643" i="1"/>
  <c r="AD643" i="1"/>
  <c r="AB643" i="1"/>
  <c r="AB770" i="1"/>
  <c r="AE770" i="1"/>
  <c r="AD770" i="1"/>
  <c r="AC762" i="1"/>
  <c r="AD708" i="1"/>
  <c r="AB708" i="1"/>
  <c r="AE708" i="1"/>
  <c r="AE801" i="1"/>
  <c r="AB801" i="1"/>
  <c r="AD801" i="1"/>
  <c r="AD656" i="1"/>
  <c r="AB656" i="1"/>
  <c r="AE656" i="1"/>
  <c r="AC633" i="1"/>
  <c r="AE559" i="1"/>
  <c r="AD559" i="1"/>
  <c r="AE453" i="1"/>
  <c r="AB453" i="1"/>
  <c r="AD453" i="1"/>
  <c r="AB421" i="1"/>
  <c r="AD421" i="1"/>
  <c r="AE421" i="1"/>
  <c r="AB133" i="1"/>
  <c r="AE133" i="1"/>
  <c r="AD133" i="1"/>
  <c r="AD39" i="1"/>
  <c r="AB39" i="1"/>
  <c r="AE39" i="1"/>
  <c r="AE414" i="1"/>
  <c r="AB414" i="1"/>
  <c r="AD414" i="1"/>
  <c r="AE110" i="1"/>
  <c r="AD110" i="1"/>
  <c r="AB110" i="1"/>
  <c r="AE34" i="1"/>
  <c r="AD34" i="1"/>
  <c r="AB34" i="1"/>
  <c r="AD450" i="1"/>
  <c r="AB450" i="1"/>
  <c r="AE450" i="1"/>
  <c r="AE134" i="1"/>
  <c r="AD134" i="1"/>
  <c r="AB134" i="1"/>
  <c r="AE376" i="1"/>
  <c r="AB376" i="1"/>
  <c r="AD376" i="1"/>
  <c r="AC371" i="1"/>
  <c r="AE417" i="1"/>
  <c r="AD417" i="1"/>
  <c r="AB417" i="1"/>
  <c r="AE137" i="1"/>
  <c r="AD137" i="1"/>
  <c r="AB137" i="1"/>
  <c r="AD371" i="1"/>
  <c r="AE371" i="1"/>
  <c r="AB371" i="1"/>
  <c r="AB252" i="1"/>
  <c r="AE252" i="1"/>
  <c r="AD252" i="1"/>
  <c r="AE227" i="1"/>
  <c r="AB227" i="1"/>
  <c r="AD227" i="1"/>
  <c r="AD28" i="1"/>
  <c r="AE28" i="1"/>
  <c r="AB28" i="1"/>
  <c r="AB48" i="1"/>
  <c r="AD48" i="1"/>
  <c r="AE48" i="1"/>
  <c r="AB231" i="1"/>
  <c r="AE231" i="1"/>
  <c r="AD231" i="1"/>
  <c r="AD224" i="1"/>
  <c r="AE224" i="1"/>
  <c r="AB224" i="1"/>
  <c r="AD41" i="1"/>
  <c r="AE41" i="1"/>
  <c r="AB41" i="1"/>
  <c r="AE236" i="1"/>
  <c r="AD236" i="1"/>
  <c r="AB236" i="1"/>
  <c r="AD38" i="1"/>
  <c r="AE38" i="1"/>
  <c r="AB38" i="1"/>
  <c r="AB238" i="1"/>
  <c r="AE238" i="1"/>
  <c r="AD238" i="1"/>
  <c r="AE215" i="1"/>
  <c r="AB215" i="1"/>
  <c r="AD215" i="1"/>
  <c r="AE157" i="1"/>
  <c r="AB157" i="1"/>
  <c r="AD157" i="1"/>
  <c r="AE189" i="1"/>
  <c r="AB189" i="1"/>
  <c r="AD189" i="1"/>
  <c r="AC122" i="1"/>
  <c r="AE766" i="1"/>
  <c r="AB766" i="1"/>
  <c r="AD766" i="1"/>
  <c r="AE496" i="1"/>
  <c r="AD496" i="1"/>
  <c r="AB496" i="1"/>
  <c r="AD16" i="1"/>
  <c r="AE16" i="1"/>
  <c r="AB16" i="1"/>
  <c r="AE102" i="1"/>
  <c r="AB102" i="1"/>
  <c r="AD102" i="1"/>
  <c r="AD469" i="1"/>
  <c r="AE469" i="1"/>
  <c r="AB469" i="1"/>
  <c r="AE198" i="1"/>
  <c r="AD198" i="1"/>
  <c r="AB198" i="1"/>
  <c r="AE218" i="1"/>
  <c r="AB218" i="1"/>
  <c r="AD218" i="1"/>
  <c r="AE160" i="1"/>
  <c r="AB160" i="1"/>
  <c r="AD160" i="1"/>
  <c r="AB168" i="1"/>
  <c r="AE168" i="1"/>
  <c r="AD168" i="1"/>
  <c r="AE86" i="1"/>
  <c r="AB86" i="1"/>
  <c r="AD86" i="1"/>
  <c r="AE92" i="1"/>
  <c r="AB92" i="1"/>
  <c r="AD92" i="1"/>
  <c r="AE58" i="1"/>
  <c r="AB58" i="1"/>
  <c r="AD58" i="1"/>
  <c r="AB63" i="1"/>
  <c r="AD63" i="1"/>
  <c r="AE63" i="1"/>
  <c r="AD482" i="1"/>
  <c r="AE482" i="1"/>
  <c r="AB482" i="1"/>
  <c r="AE474" i="1"/>
  <c r="AD474" i="1"/>
  <c r="AB474" i="1"/>
  <c r="AC702" i="1"/>
  <c r="AE532" i="1"/>
  <c r="AB532" i="1"/>
  <c r="AD532" i="1"/>
  <c r="AE64" i="1"/>
  <c r="AD64" i="1"/>
  <c r="AB64" i="1"/>
  <c r="AE483" i="1"/>
  <c r="AD483" i="1"/>
  <c r="AB483" i="1"/>
  <c r="AD468" i="1"/>
  <c r="AE468" i="1"/>
  <c r="AB468" i="1"/>
  <c r="AC703" i="1"/>
  <c r="AB706" i="1"/>
  <c r="AE706" i="1"/>
  <c r="AD706" i="1"/>
  <c r="AE681" i="1"/>
  <c r="AB681" i="1"/>
  <c r="AD681" i="1"/>
  <c r="AE747" i="1"/>
  <c r="AB747" i="1"/>
  <c r="AD747" i="1"/>
  <c r="AE633" i="1"/>
  <c r="AB633" i="1"/>
  <c r="AD633" i="1"/>
  <c r="AB780" i="1"/>
  <c r="AD780" i="1"/>
  <c r="AE780" i="1"/>
  <c r="AE661" i="1"/>
  <c r="AB661" i="1"/>
  <c r="AD661" i="1"/>
  <c r="AE547" i="1"/>
  <c r="AD547" i="1"/>
  <c r="AD760" i="1"/>
  <c r="AE760" i="1"/>
  <c r="AB760" i="1"/>
  <c r="AE781" i="1"/>
  <c r="AD781" i="1"/>
  <c r="AB781" i="1"/>
  <c r="AB776" i="1"/>
  <c r="AD776" i="1"/>
  <c r="AE776" i="1"/>
  <c r="AE746" i="1"/>
  <c r="AD746" i="1"/>
  <c r="AB746" i="1"/>
  <c r="AD777" i="1"/>
  <c r="AE777" i="1"/>
  <c r="AB777" i="1"/>
  <c r="AE632" i="1"/>
  <c r="AB632" i="1"/>
  <c r="AD632" i="1"/>
  <c r="AE812" i="1"/>
  <c r="AD812" i="1"/>
  <c r="AB812" i="1"/>
  <c r="AC562" i="1"/>
  <c r="AC427" i="1"/>
  <c r="AE430" i="1"/>
  <c r="AB430" i="1"/>
  <c r="AD430" i="1"/>
  <c r="AD457" i="1"/>
  <c r="AB457" i="1"/>
  <c r="AE457" i="1"/>
  <c r="AD399" i="1"/>
  <c r="AB399" i="1"/>
  <c r="AE399" i="1"/>
  <c r="AD400" i="1"/>
  <c r="AB400" i="1"/>
  <c r="AE400" i="1"/>
  <c r="AB361" i="1"/>
  <c r="AD361" i="1"/>
  <c r="AE361" i="1"/>
  <c r="AB441" i="1"/>
  <c r="AE441" i="1"/>
  <c r="AD441" i="1"/>
  <c r="AB383" i="1"/>
  <c r="AD383" i="1"/>
  <c r="AE383" i="1"/>
  <c r="AC419" i="1"/>
  <c r="AE250" i="1"/>
  <c r="AB250" i="1"/>
  <c r="AD250" i="1"/>
  <c r="AC44" i="1"/>
  <c r="AC414" i="1"/>
  <c r="AC110" i="1"/>
  <c r="AC403" i="1"/>
  <c r="AC444" i="1"/>
  <c r="AC108" i="1"/>
  <c r="AB18" i="1"/>
  <c r="AD18" i="1"/>
  <c r="AE18" i="1"/>
  <c r="AB258" i="1"/>
  <c r="AE258" i="1"/>
  <c r="AD258" i="1"/>
  <c r="AB263" i="1"/>
  <c r="AD263" i="1"/>
  <c r="AE263" i="1"/>
  <c r="AC132" i="1"/>
  <c r="AE261" i="1"/>
  <c r="AB261" i="1"/>
  <c r="AD261" i="1"/>
  <c r="AC365" i="1"/>
  <c r="AC448" i="1"/>
  <c r="AC387" i="1"/>
  <c r="AC423" i="1"/>
  <c r="AB242" i="1"/>
  <c r="AD242" i="1"/>
  <c r="AE242" i="1"/>
  <c r="AC135" i="1"/>
  <c r="AC262" i="1"/>
  <c r="AB111" i="1"/>
  <c r="AD111" i="1"/>
  <c r="AE111" i="1"/>
  <c r="AB199" i="1"/>
  <c r="AD199" i="1"/>
  <c r="AE199" i="1"/>
  <c r="AB140" i="1"/>
  <c r="AD140" i="1"/>
  <c r="AE140" i="1"/>
  <c r="AC208" i="1"/>
  <c r="AB9" i="1"/>
  <c r="AE9" i="1"/>
  <c r="AD9" i="1"/>
  <c r="AE95" i="1"/>
  <c r="AB95" i="1"/>
  <c r="AD95" i="1"/>
  <c r="AE484" i="1"/>
  <c r="AD484" i="1"/>
  <c r="AB484" i="1"/>
  <c r="AD12" i="1"/>
  <c r="AE12" i="1"/>
  <c r="AB12" i="1"/>
  <c r="AE98" i="1"/>
  <c r="AB98" i="1"/>
  <c r="AD98" i="1"/>
  <c r="AC10" i="1"/>
  <c r="AC163" i="1"/>
  <c r="AC171" i="1"/>
  <c r="AE868" i="1"/>
  <c r="AD868" i="1"/>
  <c r="AB868" i="1"/>
  <c r="AE10" i="1"/>
  <c r="AD10" i="1"/>
  <c r="AB10" i="1"/>
  <c r="AB96" i="1"/>
  <c r="AD96" i="1"/>
  <c r="AE96" i="1"/>
  <c r="AC164" i="1"/>
  <c r="AC172" i="1"/>
  <c r="AE122" i="1"/>
  <c r="AB122" i="1"/>
  <c r="AD122" i="1"/>
  <c r="AE77" i="1"/>
  <c r="AB77" i="1"/>
  <c r="AD77" i="1"/>
  <c r="AC682" i="1"/>
  <c r="AC78" i="1"/>
  <c r="AD557" i="1"/>
  <c r="AE557" i="1"/>
  <c r="AB557" i="1"/>
  <c r="AC683" i="1"/>
  <c r="AE686" i="1"/>
  <c r="AB686" i="1"/>
  <c r="AD686" i="1"/>
  <c r="AE804" i="1"/>
  <c r="AB804" i="1"/>
  <c r="AD804" i="1"/>
  <c r="AC797" i="1"/>
  <c r="AE759" i="1"/>
  <c r="AB759" i="1"/>
  <c r="AD759" i="1"/>
  <c r="AC787" i="1"/>
  <c r="AB645" i="1"/>
  <c r="AE645" i="1"/>
  <c r="AD645" i="1"/>
  <c r="AE768" i="1"/>
  <c r="AD768" i="1"/>
  <c r="AB768" i="1"/>
  <c r="AC745" i="1"/>
  <c r="AE741" i="1"/>
  <c r="AB741" i="1"/>
  <c r="AD741" i="1"/>
  <c r="AE829" i="1"/>
  <c r="AB829" i="1"/>
  <c r="AD829" i="1"/>
  <c r="AC662" i="1"/>
  <c r="AE769" i="1"/>
  <c r="AD769" i="1"/>
  <c r="AB769" i="1"/>
  <c r="AC567" i="1"/>
  <c r="AE648" i="1"/>
  <c r="AD648" i="1"/>
  <c r="AB648" i="1"/>
  <c r="AC625" i="1"/>
  <c r="AE803" i="1"/>
  <c r="AD803" i="1"/>
  <c r="AB758" i="1"/>
  <c r="AD758" i="1"/>
  <c r="AE758" i="1"/>
  <c r="AC568" i="1"/>
  <c r="AE649" i="1"/>
  <c r="AD649" i="1"/>
  <c r="AB649" i="1"/>
  <c r="AD507" i="1"/>
  <c r="AE507" i="1"/>
  <c r="AC778" i="1"/>
  <c r="AE644" i="1"/>
  <c r="AB644" i="1"/>
  <c r="AD644" i="1"/>
  <c r="AE789" i="1"/>
  <c r="AD789" i="1"/>
  <c r="AB789" i="1"/>
  <c r="AC696" i="1"/>
  <c r="AB561" i="1"/>
  <c r="AD561" i="1"/>
  <c r="AE561" i="1"/>
  <c r="AE433" i="1"/>
  <c r="AD433" i="1"/>
  <c r="AB433" i="1"/>
  <c r="AD432" i="1"/>
  <c r="AE432" i="1"/>
  <c r="AB432" i="1"/>
  <c r="AC457" i="1"/>
  <c r="AE135" i="1"/>
  <c r="AB135" i="1"/>
  <c r="AD135" i="1"/>
  <c r="AC23" i="1"/>
  <c r="AE416" i="1"/>
  <c r="AD416" i="1"/>
  <c r="AB416" i="1"/>
  <c r="AE467" i="1"/>
  <c r="AB467" i="1"/>
  <c r="AD467" i="1"/>
  <c r="AE153" i="1"/>
  <c r="AD153" i="1"/>
  <c r="AB153" i="1"/>
  <c r="AE368" i="1"/>
  <c r="AD368" i="1"/>
  <c r="AB368" i="1"/>
  <c r="AD454" i="1"/>
  <c r="AE454" i="1"/>
  <c r="AB454" i="1"/>
  <c r="AB390" i="1"/>
  <c r="AD390" i="1"/>
  <c r="AE390" i="1"/>
  <c r="AE105" i="1"/>
  <c r="AB105" i="1"/>
  <c r="AD105" i="1"/>
  <c r="AE151" i="1"/>
  <c r="AD151" i="1"/>
  <c r="AB151" i="1"/>
  <c r="AC244" i="1"/>
  <c r="AE30" i="1"/>
  <c r="AB30" i="1"/>
  <c r="AD30" i="1"/>
  <c r="AE412" i="1"/>
  <c r="AD412" i="1"/>
  <c r="AE154" i="1"/>
  <c r="AD154" i="1"/>
  <c r="AB154" i="1"/>
  <c r="AE373" i="1"/>
  <c r="AB373" i="1"/>
  <c r="AD373" i="1"/>
  <c r="AB364" i="1"/>
  <c r="AD364" i="1"/>
  <c r="AE364" i="1"/>
  <c r="AE447" i="1"/>
  <c r="AD447" i="1"/>
  <c r="AE386" i="1"/>
  <c r="AD386" i="1"/>
  <c r="AB386" i="1"/>
  <c r="AC421" i="1"/>
  <c r="AC240" i="1"/>
  <c r="AE247" i="1"/>
  <c r="AD247" i="1"/>
  <c r="AB247" i="1"/>
  <c r="AE33" i="1"/>
  <c r="AB33" i="1"/>
  <c r="AD33" i="1"/>
  <c r="AE193" i="1"/>
  <c r="AB193" i="1"/>
  <c r="AD193" i="1"/>
  <c r="AC25" i="1"/>
  <c r="AE197" i="1"/>
  <c r="AB197" i="1"/>
  <c r="AD197" i="1"/>
  <c r="AC198" i="1"/>
  <c r="AE207" i="1"/>
  <c r="AB207" i="1"/>
  <c r="AD207" i="1"/>
  <c r="AC35" i="1"/>
  <c r="AD87" i="1"/>
  <c r="AB87" i="1"/>
  <c r="AE87" i="1"/>
  <c r="AE162" i="1"/>
  <c r="AB162" i="1"/>
  <c r="AD162" i="1"/>
  <c r="AB170" i="1"/>
  <c r="AD170" i="1"/>
  <c r="AE170" i="1"/>
  <c r="AD493" i="1"/>
  <c r="AE493" i="1"/>
  <c r="AB493" i="1"/>
  <c r="AE839" i="1"/>
  <c r="AB839" i="1"/>
  <c r="AD839" i="1"/>
  <c r="AE163" i="1"/>
  <c r="AD163" i="1"/>
  <c r="AB163" i="1"/>
  <c r="AE171" i="1"/>
  <c r="AD171" i="1"/>
  <c r="AB171" i="1"/>
  <c r="AC528" i="1"/>
  <c r="AD75" i="1"/>
  <c r="AE75" i="1"/>
  <c r="AB75" i="1"/>
  <c r="AB62" i="1"/>
  <c r="AD62" i="1"/>
  <c r="AE62" i="1"/>
  <c r="AE845" i="1"/>
  <c r="AB845" i="1"/>
  <c r="AD845" i="1"/>
  <c r="AE554" i="1"/>
  <c r="AD554" i="1"/>
  <c r="AB554" i="1"/>
  <c r="AC53" i="1"/>
  <c r="AC90" i="1"/>
  <c r="AC55" i="1"/>
  <c r="AE558" i="1"/>
  <c r="AD558" i="1"/>
  <c r="AB558" i="1"/>
  <c r="AC869" i="1"/>
  <c r="AC61" i="1"/>
  <c r="AC480" i="1"/>
  <c r="AC472" i="1"/>
  <c r="AE805" i="1"/>
  <c r="AB805" i="1"/>
  <c r="AD805" i="1"/>
  <c r="AD796" i="1"/>
  <c r="AB796" i="1"/>
  <c r="AE796" i="1"/>
  <c r="AE744" i="1"/>
  <c r="AB744" i="1"/>
  <c r="AD744" i="1"/>
  <c r="AD709" i="1"/>
  <c r="AE709" i="1"/>
  <c r="AB709" i="1"/>
  <c r="AB753" i="1"/>
  <c r="AD753" i="1"/>
  <c r="AE753" i="1"/>
  <c r="AB694" i="1"/>
  <c r="AD694" i="1"/>
  <c r="AE694" i="1"/>
  <c r="AE794" i="1"/>
  <c r="AD794" i="1"/>
  <c r="AB794" i="1"/>
  <c r="AE696" i="1"/>
  <c r="AB696" i="1"/>
  <c r="AD696" i="1"/>
  <c r="AB745" i="1"/>
  <c r="AE745" i="1"/>
  <c r="AD745" i="1"/>
  <c r="AC782" i="1"/>
  <c r="AE624" i="1"/>
  <c r="AD624" i="1"/>
  <c r="AB624" i="1"/>
  <c r="AD795" i="1"/>
  <c r="AB795" i="1"/>
  <c r="AE795" i="1"/>
  <c r="AC783" i="1"/>
  <c r="AE625" i="1"/>
  <c r="AD625" i="1"/>
  <c r="AB625" i="1"/>
  <c r="AC638" i="1"/>
  <c r="AD786" i="1"/>
  <c r="AE786" i="1"/>
  <c r="AB786" i="1"/>
  <c r="AC650" i="1"/>
  <c r="AC508" i="1"/>
  <c r="AE653" i="1"/>
  <c r="AD653" i="1"/>
  <c r="AB653" i="1"/>
  <c r="AD695" i="1"/>
  <c r="AB695" i="1"/>
  <c r="AE695" i="1"/>
  <c r="Y496" i="1"/>
  <c r="AC401" i="1"/>
  <c r="AC432" i="1"/>
  <c r="AE463" i="1"/>
  <c r="AD463" i="1"/>
  <c r="AB463" i="1"/>
  <c r="AC431" i="1"/>
  <c r="AE442" i="1"/>
  <c r="AB442" i="1"/>
  <c r="AD442" i="1"/>
  <c r="AC399" i="1"/>
  <c r="AE431" i="1"/>
  <c r="AD431" i="1"/>
  <c r="AB431" i="1"/>
  <c r="AC458" i="1"/>
  <c r="AE461" i="1"/>
  <c r="AD461" i="1"/>
  <c r="AB461" i="1"/>
  <c r="AC133" i="1"/>
  <c r="AE21" i="1"/>
  <c r="AD21" i="1"/>
  <c r="AB21" i="1"/>
  <c r="AC151" i="1"/>
  <c r="AB375" i="1"/>
  <c r="AD375" i="1"/>
  <c r="AE375" i="1"/>
  <c r="AC117" i="1"/>
  <c r="AC149" i="1"/>
  <c r="AE43" i="1"/>
  <c r="AB43" i="1"/>
  <c r="AD43" i="1"/>
  <c r="AD363" i="1"/>
  <c r="AB363" i="1"/>
  <c r="AE363" i="1"/>
  <c r="AE445" i="1"/>
  <c r="AB445" i="1"/>
  <c r="AD445" i="1"/>
  <c r="AB385" i="1"/>
  <c r="AD385" i="1"/>
  <c r="AE385" i="1"/>
  <c r="AC152" i="1"/>
  <c r="AC155" i="1"/>
  <c r="AE126" i="1"/>
  <c r="AD126" i="1"/>
  <c r="AB126" i="1"/>
  <c r="AC142" i="1"/>
  <c r="AC222" i="1"/>
  <c r="AE24" i="1"/>
  <c r="AB24" i="1"/>
  <c r="AD24" i="1"/>
  <c r="AD44" i="1"/>
  <c r="AE44" i="1"/>
  <c r="AB44" i="1"/>
  <c r="AE239" i="1"/>
  <c r="AB239" i="1"/>
  <c r="AD239" i="1"/>
  <c r="AE195" i="1"/>
  <c r="AB195" i="1"/>
  <c r="AD195" i="1"/>
  <c r="AE209" i="1"/>
  <c r="AD209" i="1"/>
  <c r="AB209" i="1"/>
  <c r="AE17" i="1"/>
  <c r="AD17" i="1"/>
  <c r="AB17" i="1"/>
  <c r="AE37" i="1"/>
  <c r="AD37" i="1"/>
  <c r="AB37" i="1"/>
  <c r="AC140" i="1"/>
  <c r="AC196" i="1"/>
  <c r="AE50" i="1"/>
  <c r="AB50" i="1"/>
  <c r="AD50" i="1"/>
  <c r="AB233" i="1"/>
  <c r="AE233" i="1"/>
  <c r="AD233" i="1"/>
  <c r="AC205" i="1"/>
  <c r="AC225" i="1"/>
  <c r="AD211" i="1"/>
  <c r="AE211" i="1"/>
  <c r="AB211" i="1"/>
  <c r="AB177" i="1"/>
  <c r="AD177" i="1"/>
  <c r="AE177" i="1"/>
  <c r="AE185" i="1"/>
  <c r="AB185" i="1"/>
  <c r="AD185" i="1"/>
  <c r="AE487" i="1"/>
  <c r="AB487" i="1"/>
  <c r="AD487" i="1"/>
  <c r="AC13" i="1"/>
  <c r="AC91" i="1"/>
  <c r="AC88" i="1"/>
  <c r="AC94" i="1"/>
  <c r="AC497" i="1"/>
  <c r="AE194" i="1"/>
  <c r="AB194" i="1"/>
  <c r="AD194" i="1"/>
  <c r="AE214" i="1"/>
  <c r="AB214" i="1"/>
  <c r="AD214" i="1"/>
  <c r="AE156" i="1"/>
  <c r="AD156" i="1"/>
  <c r="AB156" i="1"/>
  <c r="AB188" i="1"/>
  <c r="AE188" i="1"/>
  <c r="AD188" i="1"/>
  <c r="AC81" i="1"/>
  <c r="AD867" i="1"/>
  <c r="AB867" i="1"/>
  <c r="AE867" i="1"/>
  <c r="AD57" i="1"/>
  <c r="AE57" i="1"/>
  <c r="AB57" i="1"/>
  <c r="AC473" i="1"/>
  <c r="AE54" i="1"/>
  <c r="AB54" i="1"/>
  <c r="AD54" i="1"/>
  <c r="AB59" i="1"/>
  <c r="AE59" i="1"/>
  <c r="AD59" i="1"/>
  <c r="AE488" i="1"/>
  <c r="AB488" i="1"/>
  <c r="AD488" i="1"/>
  <c r="AC706" i="1"/>
  <c r="AE60" i="1"/>
  <c r="AB60" i="1"/>
  <c r="AD60" i="1"/>
  <c r="AB489" i="1"/>
  <c r="AD489" i="1"/>
  <c r="AE489" i="1"/>
  <c r="AC684" i="1"/>
  <c r="AE838" i="1"/>
  <c r="AD838" i="1"/>
  <c r="AC700" i="1"/>
  <c r="AC531" i="1"/>
  <c r="AD660" i="1"/>
  <c r="AB660" i="1"/>
  <c r="AE660" i="1"/>
  <c r="AC741" i="1"/>
  <c r="AD671" i="1"/>
  <c r="AE671" i="1"/>
  <c r="AC794" i="1"/>
  <c r="AB756" i="1"/>
  <c r="AD756" i="1"/>
  <c r="AE756" i="1"/>
  <c r="AC655" i="1"/>
  <c r="AE658" i="1"/>
  <c r="AD658" i="1"/>
  <c r="AB658" i="1"/>
  <c r="AC754" i="1"/>
  <c r="AC795" i="1"/>
  <c r="AE757" i="1"/>
  <c r="AB757" i="1"/>
  <c r="AD757" i="1"/>
  <c r="AE563" i="1"/>
  <c r="AD563" i="1"/>
  <c r="AC770" i="1"/>
  <c r="AE785" i="1"/>
  <c r="AB785" i="1"/>
  <c r="AD785" i="1"/>
  <c r="AE640" i="1"/>
  <c r="AB640" i="1"/>
  <c r="AD640" i="1"/>
  <c r="AE659" i="1"/>
  <c r="AB659" i="1"/>
  <c r="AD659" i="1"/>
  <c r="AC771" i="1"/>
  <c r="AE774" i="1"/>
  <c r="AD774" i="1"/>
  <c r="AB774" i="1"/>
  <c r="AC626" i="1"/>
  <c r="AC799" i="1"/>
  <c r="AD629" i="1"/>
  <c r="AB629" i="1"/>
  <c r="AE629" i="1"/>
  <c r="AC698" i="1"/>
  <c r="AD424" i="1"/>
  <c r="AB424" i="1"/>
  <c r="AE424" i="1"/>
  <c r="AE401" i="1"/>
  <c r="AD401" i="1"/>
  <c r="AB401" i="1"/>
  <c r="AC464" i="1"/>
  <c r="AD369" i="1"/>
  <c r="AE369" i="1"/>
  <c r="AD437" i="1"/>
  <c r="AE437" i="1"/>
  <c r="AB437" i="1"/>
  <c r="AE379" i="1"/>
  <c r="AB379" i="1"/>
  <c r="AD379" i="1"/>
  <c r="AE413" i="1"/>
  <c r="AB413" i="1"/>
  <c r="AD413" i="1"/>
  <c r="AE155" i="1"/>
  <c r="AB155" i="1"/>
  <c r="AD155" i="1"/>
  <c r="AB19" i="1"/>
  <c r="AD19" i="1"/>
  <c r="AE19" i="1"/>
  <c r="AE107" i="1"/>
  <c r="AB107" i="1"/>
  <c r="AD107" i="1"/>
  <c r="AE255" i="1"/>
  <c r="AD255" i="1"/>
  <c r="AB255" i="1"/>
  <c r="AC450" i="1"/>
  <c r="AD146" i="1"/>
  <c r="AB146" i="1"/>
  <c r="AE146" i="1"/>
  <c r="AE253" i="1"/>
  <c r="AD253" i="1"/>
  <c r="AB253" i="1"/>
  <c r="AB136" i="1"/>
  <c r="AE136" i="1"/>
  <c r="AD136" i="1"/>
  <c r="AC26" i="1"/>
  <c r="AD125" i="1"/>
  <c r="AE125" i="1"/>
  <c r="AB125" i="1"/>
  <c r="AD256" i="1"/>
  <c r="AE256" i="1"/>
  <c r="AB256" i="1"/>
  <c r="AE139" i="1"/>
  <c r="AD139" i="1"/>
  <c r="AB139" i="1"/>
  <c r="AC361" i="1"/>
  <c r="AC441" i="1"/>
  <c r="AC383" i="1"/>
  <c r="AB132" i="1"/>
  <c r="AD132" i="1"/>
  <c r="AE132" i="1"/>
  <c r="AE466" i="1"/>
  <c r="AB466" i="1"/>
  <c r="AD466" i="1"/>
  <c r="AC19" i="1"/>
  <c r="AC224" i="1"/>
  <c r="AE142" i="1"/>
  <c r="AB142" i="1"/>
  <c r="AD142" i="1"/>
  <c r="AC207" i="1"/>
  <c r="AC194" i="1"/>
  <c r="AE234" i="1"/>
  <c r="AB234" i="1"/>
  <c r="AD234" i="1"/>
  <c r="AE220" i="1"/>
  <c r="AB220" i="1"/>
  <c r="AD220" i="1"/>
  <c r="AE141" i="1"/>
  <c r="AB141" i="1"/>
  <c r="AD141" i="1"/>
  <c r="AD225" i="1"/>
  <c r="AE225" i="1"/>
  <c r="AB225" i="1"/>
  <c r="AC534" i="1"/>
  <c r="AC159" i="1"/>
  <c r="AC191" i="1"/>
  <c r="AB481" i="1"/>
  <c r="AD481" i="1"/>
  <c r="AE481" i="1"/>
  <c r="AC680" i="1"/>
  <c r="AE548" i="1"/>
  <c r="AB548" i="1"/>
  <c r="AD548" i="1"/>
  <c r="AC160" i="1"/>
  <c r="AC168" i="1"/>
  <c r="AC490" i="1"/>
  <c r="AE703" i="1"/>
  <c r="AD703" i="1"/>
  <c r="AB703" i="1"/>
  <c r="AD88" i="1"/>
  <c r="AB88" i="1"/>
  <c r="AE88" i="1"/>
  <c r="AD94" i="1"/>
  <c r="AE94" i="1"/>
  <c r="AB94" i="1"/>
  <c r="AC123" i="1"/>
  <c r="AC100" i="1"/>
  <c r="AB495" i="1"/>
  <c r="AD495" i="1"/>
  <c r="AE495" i="1"/>
  <c r="AC70" i="1"/>
  <c r="AE123" i="1"/>
  <c r="AD123" i="1"/>
  <c r="AB123" i="1"/>
  <c r="AE78" i="1"/>
  <c r="AD78" i="1"/>
  <c r="AB78" i="1"/>
  <c r="AE55" i="1"/>
  <c r="AD55" i="1"/>
  <c r="AB55" i="1"/>
  <c r="AE527" i="1"/>
  <c r="AD527" i="1"/>
  <c r="AC843" i="1"/>
  <c r="AB551" i="1"/>
  <c r="AE551" i="1"/>
  <c r="AD551" i="1"/>
  <c r="AB870" i="1"/>
  <c r="AD870" i="1"/>
  <c r="AE870" i="1"/>
  <c r="AE841" i="1"/>
  <c r="AB841" i="1"/>
  <c r="AD841" i="1"/>
  <c r="AC556" i="1"/>
  <c r="AE699" i="1"/>
  <c r="AB699" i="1"/>
  <c r="AD699" i="1"/>
  <c r="AE740" i="1"/>
  <c r="AB740" i="1"/>
  <c r="AD740" i="1"/>
  <c r="AC753" i="1"/>
  <c r="AE813" i="1"/>
  <c r="AB813" i="1"/>
  <c r="AD813" i="1"/>
  <c r="AC631" i="1"/>
  <c r="AB512" i="1"/>
  <c r="AE512" i="1"/>
  <c r="AD512" i="1"/>
  <c r="AE634" i="1"/>
  <c r="AD634" i="1"/>
  <c r="AB634" i="1"/>
  <c r="AC659" i="1"/>
  <c r="AD698" i="1"/>
  <c r="AB698" i="1"/>
  <c r="AE698" i="1"/>
  <c r="AB798" i="1"/>
  <c r="AE798" i="1"/>
  <c r="AD798" i="1"/>
  <c r="AC746" i="1"/>
  <c r="AE773" i="1"/>
  <c r="AB773" i="1"/>
  <c r="AD773" i="1"/>
  <c r="AC812" i="1"/>
  <c r="AE739" i="1"/>
  <c r="AD739" i="1"/>
  <c r="AC549" i="1"/>
  <c r="AC747" i="1"/>
  <c r="AD750" i="1"/>
  <c r="AB750" i="1"/>
  <c r="AE750" i="1"/>
  <c r="AC775" i="1"/>
  <c r="AE641" i="1"/>
  <c r="AD641" i="1"/>
  <c r="AB641" i="1"/>
  <c r="AC692" i="1"/>
  <c r="AE697" i="1"/>
  <c r="AB697" i="1"/>
  <c r="AD697" i="1"/>
  <c r="Y531" i="1"/>
  <c r="AB114" i="1"/>
  <c r="AD114" i="1"/>
  <c r="AE114" i="1"/>
  <c r="AB449" i="1"/>
  <c r="AE449" i="1"/>
  <c r="AD449" i="1"/>
  <c r="AB388" i="1"/>
  <c r="AD388" i="1"/>
  <c r="AE388" i="1"/>
  <c r="AE372" i="1"/>
  <c r="AD372" i="1"/>
  <c r="AB372" i="1"/>
  <c r="AB112" i="1"/>
  <c r="AE112" i="1"/>
  <c r="AD112" i="1"/>
  <c r="AC139" i="1"/>
  <c r="AC24" i="1"/>
  <c r="AC254" i="1"/>
  <c r="AB115" i="1"/>
  <c r="AD115" i="1"/>
  <c r="AE115" i="1"/>
  <c r="AE360" i="1"/>
  <c r="AB360" i="1"/>
  <c r="AD360" i="1"/>
  <c r="AB440" i="1"/>
  <c r="AE440" i="1"/>
  <c r="AD440" i="1"/>
  <c r="AB382" i="1"/>
  <c r="AD382" i="1"/>
  <c r="AE382" i="1"/>
  <c r="AC413" i="1"/>
  <c r="AC257" i="1"/>
  <c r="AD104" i="1"/>
  <c r="AE104" i="1"/>
  <c r="AB104" i="1"/>
  <c r="AB240" i="1"/>
  <c r="AE240" i="1"/>
  <c r="AD240" i="1"/>
  <c r="AC27" i="1"/>
  <c r="AE235" i="1"/>
  <c r="AB235" i="1"/>
  <c r="AD235" i="1"/>
  <c r="AC21" i="1"/>
  <c r="AC41" i="1"/>
  <c r="AC236" i="1"/>
  <c r="AC50" i="1"/>
  <c r="AC233" i="1"/>
  <c r="AE204" i="1"/>
  <c r="AB204" i="1"/>
  <c r="AD204" i="1"/>
  <c r="AE192" i="1"/>
  <c r="AB192" i="1"/>
  <c r="AD192" i="1"/>
  <c r="AB200" i="1"/>
  <c r="AD200" i="1"/>
  <c r="AE200" i="1"/>
  <c r="AC47" i="1"/>
  <c r="AC230" i="1"/>
  <c r="AC217" i="1"/>
  <c r="AE217" i="1"/>
  <c r="AB217" i="1"/>
  <c r="AD217" i="1"/>
  <c r="AC166" i="1"/>
  <c r="AC174" i="1"/>
  <c r="AE182" i="1"/>
  <c r="AD182" i="1"/>
  <c r="AB182" i="1"/>
  <c r="AB81" i="1"/>
  <c r="AE81" i="1"/>
  <c r="AD81" i="1"/>
  <c r="AD53" i="1"/>
  <c r="AE53" i="1"/>
  <c r="AB53" i="1"/>
  <c r="AB477" i="1"/>
  <c r="AE477" i="1"/>
  <c r="AD477" i="1"/>
  <c r="AB84" i="1"/>
  <c r="AD84" i="1"/>
  <c r="AE84" i="1"/>
  <c r="AB90" i="1"/>
  <c r="AD90" i="1"/>
  <c r="AE90" i="1"/>
  <c r="AB79" i="1"/>
  <c r="AD79" i="1"/>
  <c r="AE79" i="1"/>
  <c r="AE216" i="1"/>
  <c r="AD216" i="1"/>
  <c r="AB216" i="1"/>
  <c r="AD158" i="1"/>
  <c r="AB158" i="1"/>
  <c r="AE158" i="1"/>
  <c r="AB190" i="1"/>
  <c r="AE190" i="1"/>
  <c r="AD190" i="1"/>
  <c r="AE183" i="1"/>
  <c r="AB183" i="1"/>
  <c r="AD183" i="1"/>
  <c r="AE82" i="1"/>
  <c r="AB82" i="1"/>
  <c r="AD82" i="1"/>
  <c r="AE56" i="1"/>
  <c r="AD56" i="1"/>
  <c r="AB56" i="1"/>
  <c r="AE159" i="1"/>
  <c r="AB159" i="1"/>
  <c r="AD159" i="1"/>
  <c r="AB191" i="1"/>
  <c r="AD191" i="1"/>
  <c r="AE191" i="1"/>
  <c r="AE13" i="1"/>
  <c r="AB13" i="1"/>
  <c r="AD13" i="1"/>
  <c r="AE99" i="1"/>
  <c r="AB99" i="1"/>
  <c r="AD99" i="1"/>
  <c r="AC488" i="1"/>
  <c r="AB120" i="1"/>
  <c r="AD120" i="1"/>
  <c r="AE120" i="1"/>
  <c r="AE97" i="1"/>
  <c r="AD97" i="1"/>
  <c r="AB97" i="1"/>
  <c r="AC227" i="1"/>
  <c r="AC211" i="1"/>
  <c r="AC177" i="1"/>
  <c r="AC185" i="1"/>
  <c r="AD684" i="1"/>
  <c r="AE684" i="1"/>
  <c r="AB684" i="1"/>
  <c r="AE72" i="1"/>
  <c r="AB72" i="1"/>
  <c r="AD72" i="1"/>
  <c r="AD549" i="1"/>
  <c r="AB549" i="1"/>
  <c r="AE549" i="1"/>
  <c r="AC72" i="1"/>
  <c r="AC498" i="1"/>
  <c r="AC485" i="1"/>
  <c r="AE679" i="1"/>
  <c r="AD679" i="1"/>
  <c r="AC552" i="1"/>
  <c r="AD702" i="1"/>
  <c r="AB702" i="1"/>
  <c r="AE702" i="1"/>
  <c r="AC495" i="1"/>
  <c r="AC486" i="1"/>
  <c r="AC872" i="1"/>
  <c r="AC827" i="1"/>
  <c r="AB511" i="1"/>
  <c r="AD511" i="1"/>
  <c r="AE511" i="1"/>
  <c r="AB752" i="1"/>
  <c r="AD752" i="1"/>
  <c r="AE752" i="1"/>
  <c r="AC636" i="1"/>
  <c r="AE790" i="1"/>
  <c r="AD790" i="1"/>
  <c r="AB790" i="1"/>
  <c r="AC634" i="1"/>
  <c r="AC643" i="1"/>
  <c r="AD810" i="1"/>
  <c r="AE810" i="1"/>
  <c r="AE646" i="1"/>
  <c r="AD646" i="1"/>
  <c r="AB646" i="1"/>
  <c r="AC513" i="1"/>
  <c r="AB662" i="1"/>
  <c r="AE662" i="1"/>
  <c r="AD662" i="1"/>
  <c r="AC758" i="1"/>
  <c r="AB749" i="1"/>
  <c r="AE749" i="1"/>
  <c r="AD749" i="1"/>
  <c r="AE637" i="1"/>
  <c r="AB637" i="1"/>
  <c r="AD637" i="1"/>
  <c r="AE811" i="1"/>
  <c r="AD811" i="1"/>
  <c r="AB811" i="1"/>
  <c r="AC789" i="1"/>
  <c r="AE751" i="1"/>
  <c r="AD751" i="1"/>
  <c r="AC804" i="1"/>
  <c r="AC759" i="1"/>
  <c r="AC697" i="1"/>
  <c r="AE564" i="1"/>
  <c r="AD564" i="1"/>
  <c r="AB564" i="1"/>
  <c r="AE762" i="1"/>
  <c r="AD762" i="1"/>
  <c r="AB762" i="1"/>
  <c r="AE691" i="1"/>
  <c r="AD691" i="1"/>
  <c r="AB691" i="1"/>
  <c r="AB751" i="1"/>
  <c r="AC739" i="1"/>
  <c r="AC763" i="1"/>
  <c r="AB647" i="1"/>
  <c r="AB763" i="1"/>
  <c r="AB635" i="1"/>
  <c r="AC635" i="1"/>
  <c r="AC751" i="1"/>
  <c r="AC647" i="1"/>
  <c r="AC651" i="1"/>
  <c r="AB651" i="1"/>
  <c r="AC842" i="1"/>
  <c r="AC838" i="1"/>
  <c r="AB679" i="1"/>
  <c r="AB527" i="1"/>
  <c r="AB547" i="1"/>
  <c r="AC527" i="1"/>
  <c r="AC547" i="1"/>
  <c r="AB563" i="1"/>
  <c r="AB559" i="1"/>
  <c r="AC563" i="1"/>
  <c r="AC559" i="1"/>
  <c r="AC545" i="1"/>
  <c r="AB436" i="1"/>
  <c r="AB369" i="1"/>
  <c r="AC369" i="1"/>
  <c r="AB803" i="1"/>
  <c r="AB842" i="1"/>
  <c r="AC810" i="1"/>
  <c r="AC803" i="1"/>
  <c r="AB810" i="1"/>
  <c r="AB465" i="1"/>
  <c r="AB412" i="1"/>
  <c r="AC465" i="1"/>
  <c r="AC412" i="1"/>
  <c r="AC544" i="1"/>
  <c r="AC687" i="1"/>
  <c r="AC733" i="1"/>
  <c r="AC587" i="1"/>
  <c r="AC853" i="1"/>
  <c r="AC542" i="1"/>
  <c r="AC540" i="1"/>
  <c r="AB538" i="1"/>
  <c r="AD538" i="1"/>
  <c r="AE538" i="1"/>
  <c r="AD544" i="1"/>
  <c r="AB544" i="1"/>
  <c r="AE544" i="1"/>
  <c r="AD545" i="1"/>
  <c r="AB545" i="1"/>
  <c r="AE545" i="1"/>
  <c r="AC546" i="1"/>
  <c r="AD543" i="1"/>
  <c r="AB543" i="1"/>
  <c r="AE543" i="1"/>
  <c r="Y542" i="1"/>
  <c r="AD542" i="1"/>
  <c r="AB542" i="1"/>
  <c r="AE542" i="1"/>
  <c r="AC538" i="1"/>
  <c r="AC689" i="1"/>
  <c r="AC690" i="1"/>
  <c r="AD687" i="1"/>
  <c r="AB687" i="1"/>
  <c r="AE687" i="1"/>
  <c r="AD546" i="1"/>
  <c r="AB546" i="1"/>
  <c r="AE546" i="1"/>
  <c r="AB689" i="1"/>
  <c r="AD689" i="1"/>
  <c r="AB690" i="1"/>
  <c r="AE689" i="1"/>
  <c r="AD540" i="1"/>
  <c r="AB540" i="1"/>
  <c r="AE540" i="1"/>
  <c r="AC543" i="1"/>
  <c r="AC539" i="1"/>
  <c r="AB688" i="1"/>
  <c r="AD688" i="1"/>
  <c r="AE688" i="1"/>
  <c r="AC688" i="1"/>
  <c r="AC541" i="1"/>
  <c r="AD541" i="1"/>
  <c r="AB541" i="1"/>
  <c r="AE541" i="1"/>
  <c r="AD539" i="1"/>
  <c r="AB539" i="1"/>
  <c r="AE539" i="1"/>
  <c r="R446" i="1"/>
  <c r="Y328" i="1"/>
  <c r="Y315" i="1"/>
  <c r="AE587" i="1"/>
  <c r="AD587" i="1"/>
  <c r="AB587" i="1"/>
  <c r="AE853" i="1"/>
  <c r="AD853" i="1"/>
  <c r="AB853" i="1"/>
  <c r="AE335" i="1"/>
  <c r="AE329" i="1"/>
  <c r="AE320" i="1"/>
  <c r="AE295" i="1"/>
  <c r="AE435" i="1"/>
  <c r="AE304" i="1"/>
  <c r="AE280" i="1"/>
  <c r="AE332" i="1"/>
  <c r="AC818" i="1"/>
  <c r="AC535" i="1"/>
  <c r="AE317" i="1"/>
  <c r="AE831" i="1"/>
  <c r="AE347" i="1"/>
  <c r="AC737" i="1"/>
  <c r="AC848" i="1"/>
  <c r="AE614" i="1"/>
  <c r="AC676" i="1"/>
  <c r="AC516" i="1"/>
  <c r="AE736" i="1"/>
  <c r="AE269" i="1"/>
  <c r="AE333" i="1"/>
  <c r="AE313" i="1"/>
  <c r="AE323" i="1"/>
  <c r="AE331" i="1"/>
  <c r="AE733" i="1"/>
  <c r="AE722" i="1"/>
  <c r="AE609" i="1"/>
  <c r="AE732" i="1"/>
  <c r="AE860" i="1"/>
  <c r="AE298" i="1"/>
  <c r="AE822" i="1"/>
  <c r="AE274" i="1"/>
  <c r="AE410" i="1"/>
  <c r="AE311" i="1"/>
  <c r="AE601" i="1"/>
  <c r="AE858" i="1"/>
  <c r="AE406" i="1"/>
  <c r="AE285" i="1"/>
  <c r="AE270" i="1"/>
  <c r="AE600" i="1"/>
  <c r="AE728" i="1"/>
  <c r="AE322" i="1"/>
  <c r="AE593" i="1"/>
  <c r="AE834" i="1"/>
  <c r="AE328" i="1"/>
  <c r="AE807" i="1"/>
  <c r="AE283" i="1"/>
  <c r="AE863" i="1"/>
  <c r="AE603" i="1"/>
  <c r="AE340" i="1"/>
  <c r="AE325" i="1"/>
  <c r="AE408" i="1"/>
  <c r="AE730" i="1"/>
  <c r="AE595" i="1"/>
  <c r="AE596" i="1"/>
  <c r="AE615" i="1"/>
  <c r="AE823" i="1"/>
  <c r="AE411" i="1"/>
  <c r="AE278" i="1"/>
  <c r="AE342" i="1"/>
  <c r="AE723" i="1"/>
  <c r="AE602" i="1"/>
  <c r="AE606" i="1"/>
  <c r="AE308" i="1"/>
  <c r="AE282" i="1"/>
  <c r="AE836" i="1"/>
  <c r="AE314" i="1"/>
  <c r="AE724" i="1"/>
  <c r="AE859" i="1"/>
  <c r="AE721" i="1"/>
  <c r="AE806" i="1"/>
  <c r="AE832" i="1"/>
  <c r="Y295" i="1"/>
  <c r="AE309" i="1"/>
  <c r="AE271" i="1"/>
  <c r="AE590" i="1"/>
  <c r="AE346" i="1"/>
  <c r="AE405" i="1"/>
  <c r="AE351" i="1"/>
  <c r="AE289" i="1"/>
  <c r="AE825" i="1"/>
  <c r="AE817" i="1"/>
  <c r="AE604" i="1"/>
  <c r="AE612" i="1"/>
  <c r="AE598" i="1"/>
  <c r="AE815" i="1"/>
  <c r="AE305" i="1"/>
  <c r="AE330" i="1"/>
  <c r="AE731" i="1"/>
  <c r="AE808" i="1"/>
  <c r="AE268" i="1"/>
  <c r="AC675" i="1"/>
  <c r="AC725" i="1"/>
  <c r="AC311" i="1"/>
  <c r="AC599" i="1"/>
  <c r="AC600" i="1"/>
  <c r="AC601" i="1"/>
  <c r="AE848" i="1"/>
  <c r="AD848" i="1"/>
  <c r="AB848" i="1"/>
  <c r="AC831" i="1"/>
  <c r="AC537" i="1"/>
  <c r="AC288" i="1"/>
  <c r="AC524" i="1"/>
  <c r="AC590" i="1"/>
  <c r="AC588" i="1"/>
  <c r="AE665" i="1"/>
  <c r="AE855" i="1"/>
  <c r="AC520" i="1"/>
  <c r="AC711" i="1"/>
  <c r="AC724" i="1"/>
  <c r="AC820" i="1"/>
  <c r="AC736" i="1"/>
  <c r="AC346" i="1"/>
  <c r="AC586" i="1"/>
  <c r="AC334" i="1"/>
  <c r="AC502" i="1"/>
  <c r="AC879" i="1"/>
  <c r="AE667" i="1"/>
  <c r="AC621" i="1"/>
  <c r="AC604" i="1"/>
  <c r="AC728" i="1"/>
  <c r="AC664" i="1"/>
  <c r="AC344" i="1"/>
  <c r="AE885" i="1"/>
  <c r="AC616" i="1"/>
  <c r="AC518" i="1"/>
  <c r="AC290" i="1"/>
  <c r="AC275" i="1"/>
  <c r="AC721" i="1"/>
  <c r="AC855" i="1"/>
  <c r="AC295" i="1"/>
  <c r="AC333" i="1"/>
  <c r="AD818" i="1"/>
  <c r="AE818" i="1"/>
  <c r="AD820" i="1"/>
  <c r="AB820" i="1"/>
  <c r="AE820" i="1"/>
  <c r="AC581" i="1"/>
  <c r="AE516" i="1"/>
  <c r="AD516" i="1"/>
  <c r="AC878" i="1"/>
  <c r="AE888" i="1"/>
  <c r="AB819" i="1"/>
  <c r="AE819" i="1"/>
  <c r="AD819" i="1"/>
  <c r="AC714" i="1"/>
  <c r="AC885" i="1"/>
  <c r="AC720" i="1"/>
  <c r="AC729" i="1"/>
  <c r="AC281" i="1"/>
  <c r="AC318" i="1"/>
  <c r="AC886" i="1"/>
  <c r="AC347" i="1"/>
  <c r="AC613" i="1"/>
  <c r="AC612" i="1"/>
  <c r="AB516" i="1"/>
  <c r="AC594" i="1"/>
  <c r="AC609" i="1"/>
  <c r="AC271" i="1"/>
  <c r="AC294" i="1"/>
  <c r="AB818" i="1"/>
  <c r="AC598" i="1"/>
  <c r="AC731" i="1"/>
  <c r="AC605" i="1"/>
  <c r="AC592" i="1"/>
  <c r="AC406" i="1"/>
  <c r="AC723" i="1"/>
  <c r="AC577" i="1"/>
  <c r="AC862" i="1"/>
  <c r="AC668" i="1"/>
  <c r="AE575" i="1"/>
  <c r="AC526" i="1"/>
  <c r="AC717" i="1"/>
  <c r="AC343" i="1"/>
  <c r="AC722" i="1"/>
  <c r="AC610" i="1"/>
  <c r="AC715" i="1"/>
  <c r="AC338" i="1"/>
  <c r="AC835" i="1"/>
  <c r="AC352" i="1"/>
  <c r="AE849" i="1"/>
  <c r="AC851" i="1"/>
  <c r="AC617" i="1"/>
  <c r="AC336" i="1"/>
  <c r="AC809" i="1"/>
  <c r="AC302" i="1"/>
  <c r="AC270" i="1"/>
  <c r="AC808" i="1"/>
  <c r="AC292" i="1"/>
  <c r="AC409" i="1"/>
  <c r="AC865" i="1"/>
  <c r="AC735" i="1"/>
  <c r="AC324" i="1"/>
  <c r="AC285" i="1"/>
  <c r="AC825" i="1"/>
  <c r="AC329" i="1"/>
  <c r="AC618" i="1"/>
  <c r="AC881" i="1"/>
  <c r="AC572" i="1"/>
  <c r="AC591" i="1"/>
  <c r="AC732" i="1"/>
  <c r="AC716" i="1"/>
  <c r="AC883" i="1"/>
  <c r="AC521" i="1"/>
  <c r="AC611" i="1"/>
  <c r="AE879" i="1"/>
  <c r="AC325" i="1"/>
  <c r="AE852" i="1"/>
  <c r="AC582" i="1"/>
  <c r="AC296" i="1"/>
  <c r="AE717" i="1"/>
  <c r="AC890" i="1"/>
  <c r="AC330" i="1"/>
  <c r="AC349" i="1"/>
  <c r="AC738" i="1"/>
  <c r="AC726" i="1"/>
  <c r="AC303" i="1"/>
  <c r="AC523" i="1"/>
  <c r="AC573" i="1"/>
  <c r="AC584" i="1"/>
  <c r="AC615" i="1"/>
  <c r="AC301" i="1"/>
  <c r="AC603" i="1"/>
  <c r="AC404" i="1"/>
  <c r="AC267" i="1"/>
  <c r="AC876" i="1"/>
  <c r="AC727" i="1"/>
  <c r="AC323" i="1"/>
  <c r="AC355" i="1"/>
  <c r="AE846" i="1"/>
  <c r="AE505" i="1"/>
  <c r="AC536" i="1"/>
  <c r="AC291" i="1"/>
  <c r="AC314" i="1"/>
  <c r="AC874" i="1"/>
  <c r="AC272" i="1"/>
  <c r="AC337" i="1"/>
  <c r="AC719" i="1"/>
  <c r="AE851" i="1"/>
  <c r="AC506" i="1"/>
  <c r="AC310" i="1"/>
  <c r="AC875" i="1"/>
  <c r="AC354" i="1"/>
  <c r="AC595" i="1"/>
  <c r="AC597" i="1"/>
  <c r="AC408" i="1"/>
  <c r="AC837" i="1"/>
  <c r="AC342" i="1"/>
  <c r="AE875" i="1"/>
  <c r="AE847" i="1"/>
  <c r="AE501" i="1"/>
  <c r="AC353" i="1"/>
  <c r="AC877" i="1"/>
  <c r="AC435" i="1"/>
  <c r="AC519" i="1"/>
  <c r="AC606" i="1"/>
  <c r="AC273" i="1"/>
  <c r="AC410" i="1"/>
  <c r="AC501" i="1"/>
  <c r="AC345" i="1"/>
  <c r="AC525" i="1"/>
  <c r="AC596" i="1"/>
  <c r="AC593" i="1"/>
  <c r="AE521" i="1"/>
  <c r="AC622" i="1"/>
  <c r="AC571" i="1"/>
  <c r="AC289" i="1"/>
  <c r="AE582" i="1"/>
  <c r="AE579" i="1"/>
  <c r="AC663" i="1"/>
  <c r="AC328" i="1"/>
  <c r="AC286" i="1"/>
  <c r="AC305" i="1"/>
  <c r="AC856" i="1"/>
  <c r="AC351" i="1"/>
  <c r="AC608" i="1"/>
  <c r="AC277" i="1"/>
  <c r="AC712" i="1"/>
  <c r="AE712" i="1"/>
  <c r="AE881" i="1"/>
  <c r="AC730" i="1"/>
  <c r="AC411" i="1"/>
  <c r="AC850" i="1"/>
  <c r="AC822" i="1"/>
  <c r="AC315" i="1"/>
  <c r="AC814" i="1"/>
  <c r="AC283" i="1"/>
  <c r="AC269" i="1"/>
  <c r="AC300" i="1"/>
  <c r="AC297" i="1"/>
  <c r="AC331" i="1"/>
  <c r="AC274" i="1"/>
  <c r="AC713" i="1"/>
  <c r="AC522" i="1"/>
  <c r="AC293" i="1"/>
  <c r="AC816" i="1"/>
  <c r="AC620" i="1"/>
  <c r="AE572" i="1"/>
  <c r="AC678" i="1"/>
  <c r="AC350" i="1"/>
  <c r="AC499" i="1"/>
  <c r="AC884" i="1"/>
  <c r="AC276" i="1"/>
  <c r="AE520" i="1"/>
  <c r="AC312" i="1"/>
  <c r="AC332" i="1"/>
  <c r="AC888" i="1"/>
  <c r="AC279" i="1"/>
  <c r="AC669" i="1"/>
  <c r="AC340" i="1"/>
  <c r="AC817" i="1"/>
  <c r="AC834" i="1"/>
  <c r="AC326" i="1"/>
  <c r="AC335" i="1"/>
  <c r="AC278" i="1"/>
  <c r="AC589" i="1"/>
  <c r="AE500" i="1"/>
  <c r="AC317" i="1"/>
  <c r="AC821" i="1"/>
  <c r="AC861" i="1"/>
  <c r="AC503" i="1"/>
  <c r="AC264" i="1"/>
  <c r="AC299" i="1"/>
  <c r="AC852" i="1"/>
  <c r="AC280" i="1"/>
  <c r="AC307" i="1"/>
  <c r="AC265" i="1"/>
  <c r="AC348" i="1"/>
  <c r="AC583" i="1"/>
  <c r="AC607" i="1"/>
  <c r="AC579" i="1"/>
  <c r="AC575" i="1"/>
  <c r="AC887" i="1"/>
  <c r="AC864" i="1"/>
  <c r="AC619" i="1"/>
  <c r="AC815" i="1"/>
  <c r="AC284" i="1"/>
  <c r="AC505" i="1"/>
  <c r="AC854" i="1"/>
  <c r="AC341" i="1"/>
  <c r="AC287" i="1"/>
  <c r="AC880" i="1"/>
  <c r="AC602" i="1"/>
  <c r="AC309" i="1"/>
  <c r="AC320" i="1"/>
  <c r="AE882" i="1"/>
  <c r="AC670" i="1"/>
  <c r="AC266" i="1"/>
  <c r="AC614" i="1"/>
  <c r="AC313" i="1"/>
  <c r="AC734" i="1"/>
  <c r="AC585" i="1"/>
  <c r="AC718" i="1"/>
  <c r="AE584" i="1"/>
  <c r="AC833" i="1"/>
  <c r="AC316" i="1"/>
  <c r="AC298" i="1"/>
  <c r="AC308" i="1"/>
  <c r="AC677" i="1"/>
  <c r="AC327" i="1"/>
  <c r="AC574" i="1"/>
  <c r="AC446" i="1"/>
  <c r="AC807" i="1"/>
  <c r="AC858" i="1"/>
  <c r="AC830" i="1"/>
  <c r="AC407" i="1"/>
  <c r="AC847" i="1"/>
  <c r="AC824" i="1"/>
  <c r="AC304" i="1"/>
  <c r="AC268" i="1"/>
  <c r="AC322" i="1"/>
  <c r="AC321" i="1"/>
  <c r="AC306" i="1"/>
  <c r="AC860" i="1"/>
  <c r="AC576" i="1"/>
  <c r="AC578" i="1"/>
  <c r="AC806" i="1"/>
  <c r="AC823" i="1"/>
  <c r="AC580" i="1"/>
  <c r="AC846" i="1"/>
  <c r="AC504" i="1"/>
  <c r="AC863" i="1"/>
  <c r="AC882" i="1"/>
  <c r="AC405" i="1"/>
  <c r="AC500" i="1"/>
  <c r="AC836" i="1"/>
  <c r="AC319" i="1"/>
  <c r="AC832" i="1"/>
  <c r="AC849" i="1"/>
  <c r="AC282" i="1"/>
  <c r="AC857" i="1"/>
  <c r="AC339" i="1"/>
  <c r="AC859" i="1"/>
  <c r="AC666" i="1"/>
  <c r="AD718" i="1"/>
  <c r="AB718" i="1"/>
  <c r="AB281" i="1"/>
  <c r="AD281" i="1"/>
  <c r="AB348" i="1"/>
  <c r="AD348" i="1"/>
  <c r="AB837" i="1"/>
  <c r="AD837" i="1"/>
  <c r="AD312" i="1"/>
  <c r="AB312" i="1"/>
  <c r="AB669" i="1"/>
  <c r="AD669" i="1"/>
  <c r="AD275" i="1"/>
  <c r="AB275" i="1"/>
  <c r="AB668" i="1"/>
  <c r="AD668" i="1"/>
  <c r="AB273" i="1"/>
  <c r="AD273" i="1"/>
  <c r="AB884" i="1"/>
  <c r="AD884" i="1"/>
  <c r="AB833" i="1"/>
  <c r="AD833" i="1"/>
  <c r="AD354" i="1"/>
  <c r="AB354" i="1"/>
  <c r="AB729" i="1"/>
  <c r="AD729" i="1"/>
  <c r="AB824" i="1"/>
  <c r="AD824" i="1"/>
  <c r="AD293" i="1"/>
  <c r="AB293" i="1"/>
  <c r="AB337" i="1"/>
  <c r="AD337" i="1"/>
  <c r="AD616" i="1"/>
  <c r="AB616" i="1"/>
  <c r="AB618" i="1"/>
  <c r="AD618" i="1"/>
  <c r="AD726" i="1"/>
  <c r="AB726" i="1"/>
  <c r="AB352" i="1"/>
  <c r="AD352" i="1"/>
  <c r="AE618" i="1"/>
  <c r="AE337" i="1"/>
  <c r="AD613" i="1"/>
  <c r="AB613" i="1"/>
  <c r="AB809" i="1"/>
  <c r="AD809" i="1"/>
  <c r="AD300" i="1"/>
  <c r="AB300" i="1"/>
  <c r="AB666" i="1"/>
  <c r="AD666" i="1"/>
  <c r="AB277" i="1"/>
  <c r="AD277" i="1"/>
  <c r="AD588" i="1"/>
  <c r="AB588" i="1"/>
  <c r="AB874" i="1"/>
  <c r="AD874" i="1"/>
  <c r="AD336" i="1"/>
  <c r="AB336" i="1"/>
  <c r="AD715" i="1"/>
  <c r="AB715" i="1"/>
  <c r="AB821" i="1"/>
  <c r="AD821" i="1"/>
  <c r="AD341" i="1"/>
  <c r="AB341" i="1"/>
  <c r="AE524" i="1"/>
  <c r="AB524" i="1"/>
  <c r="AD524" i="1"/>
  <c r="AB711" i="1"/>
  <c r="AD711" i="1"/>
  <c r="AD835" i="1"/>
  <c r="AB835" i="1"/>
  <c r="AD307" i="1"/>
  <c r="AB307" i="1"/>
  <c r="AB265" i="1"/>
  <c r="AD265" i="1"/>
  <c r="AB814" i="1"/>
  <c r="AD814" i="1"/>
  <c r="AD339" i="1"/>
  <c r="AB339" i="1"/>
  <c r="AD617" i="1"/>
  <c r="AB617" i="1"/>
  <c r="AB574" i="1"/>
  <c r="AD574" i="1"/>
  <c r="AB409" i="1"/>
  <c r="AD409" i="1"/>
  <c r="AD264" i="1"/>
  <c r="AB264" i="1"/>
  <c r="AB592" i="1"/>
  <c r="AD592" i="1"/>
  <c r="AB878" i="1"/>
  <c r="AD878" i="1"/>
  <c r="AB608" i="1"/>
  <c r="AD608" i="1"/>
  <c r="AB605" i="1"/>
  <c r="AD605" i="1"/>
  <c r="AD595" i="1"/>
  <c r="AB595" i="1"/>
  <c r="AB504" i="1"/>
  <c r="AD504" i="1"/>
  <c r="AB320" i="1"/>
  <c r="AD320" i="1"/>
  <c r="AB664" i="1"/>
  <c r="AD664" i="1"/>
  <c r="AE664" i="1"/>
  <c r="AE588" i="1"/>
  <c r="AE835" i="1"/>
  <c r="AE617" i="1"/>
  <c r="AE592" i="1"/>
  <c r="AE339" i="1"/>
  <c r="AB571" i="1"/>
  <c r="AD571" i="1"/>
  <c r="AB446" i="1"/>
  <c r="AD446" i="1"/>
  <c r="AB724" i="1"/>
  <c r="AD724" i="1"/>
  <c r="AB502" i="1"/>
  <c r="AD502" i="1"/>
  <c r="AB862" i="1"/>
  <c r="AD862" i="1"/>
  <c r="AD857" i="1"/>
  <c r="AB857" i="1"/>
  <c r="AB580" i="1"/>
  <c r="AD580" i="1"/>
  <c r="AB411" i="1"/>
  <c r="AD411" i="1"/>
  <c r="AD294" i="1"/>
  <c r="AB294" i="1"/>
  <c r="AB721" i="1"/>
  <c r="AD721" i="1"/>
  <c r="AD499" i="1"/>
  <c r="AB499" i="1"/>
  <c r="AB737" i="1"/>
  <c r="AD737" i="1"/>
  <c r="AB713" i="1"/>
  <c r="AD713" i="1"/>
  <c r="AB816" i="1"/>
  <c r="AD816" i="1"/>
  <c r="AD303" i="1"/>
  <c r="AB303" i="1"/>
  <c r="AB719" i="1"/>
  <c r="AD719" i="1"/>
  <c r="AB889" i="1"/>
  <c r="AD889" i="1"/>
  <c r="AB350" i="1"/>
  <c r="AD350" i="1"/>
  <c r="AD732" i="1"/>
  <c r="AB732" i="1"/>
  <c r="AD288" i="1"/>
  <c r="AB288" i="1"/>
  <c r="AB594" i="1"/>
  <c r="AD594" i="1"/>
  <c r="AD880" i="1"/>
  <c r="AB880" i="1"/>
  <c r="AD334" i="1"/>
  <c r="AB334" i="1"/>
  <c r="AB522" i="1"/>
  <c r="AD522" i="1"/>
  <c r="AB316" i="1"/>
  <c r="AD316" i="1"/>
  <c r="AD731" i="1"/>
  <c r="AB731" i="1"/>
  <c r="AD733" i="1"/>
  <c r="AB733" i="1"/>
  <c r="AB620" i="1"/>
  <c r="AD620" i="1"/>
  <c r="AB591" i="1"/>
  <c r="AD591" i="1"/>
  <c r="AD887" i="1"/>
  <c r="AB887" i="1"/>
  <c r="AB345" i="1"/>
  <c r="AD345" i="1"/>
  <c r="AE833" i="1"/>
  <c r="AE857" i="1"/>
  <c r="AE613" i="1"/>
  <c r="AE666" i="1"/>
  <c r="AE446" i="1"/>
  <c r="AE809" i="1"/>
  <c r="AE571" i="1"/>
  <c r="AE334" i="1"/>
  <c r="AE341" i="1"/>
  <c r="AE821" i="1"/>
  <c r="AE889" i="1"/>
  <c r="AB519" i="1"/>
  <c r="AD519" i="1"/>
  <c r="AD286" i="1"/>
  <c r="AB286" i="1"/>
  <c r="AB318" i="1"/>
  <c r="AD318" i="1"/>
  <c r="AB607" i="1"/>
  <c r="AD607" i="1"/>
  <c r="AB310" i="1"/>
  <c r="AD310" i="1"/>
  <c r="AB578" i="1"/>
  <c r="AD578" i="1"/>
  <c r="AB807" i="1"/>
  <c r="AD807" i="1"/>
  <c r="AD298" i="1"/>
  <c r="AB298" i="1"/>
  <c r="AB343" i="1"/>
  <c r="AD343" i="1"/>
  <c r="AB622" i="1"/>
  <c r="AD622" i="1"/>
  <c r="AD576" i="1"/>
  <c r="AB576" i="1"/>
  <c r="AD283" i="1"/>
  <c r="AB283" i="1"/>
  <c r="AD290" i="1"/>
  <c r="AB290" i="1"/>
  <c r="AD331" i="1"/>
  <c r="AB331" i="1"/>
  <c r="AB597" i="1"/>
  <c r="AD597" i="1"/>
  <c r="AB279" i="1"/>
  <c r="AD279" i="1"/>
  <c r="AB849" i="1"/>
  <c r="AD849" i="1"/>
  <c r="AD609" i="1"/>
  <c r="AB609" i="1"/>
  <c r="AB865" i="1"/>
  <c r="AD865" i="1"/>
  <c r="AB877" i="1"/>
  <c r="AD877" i="1"/>
  <c r="AB266" i="1"/>
  <c r="AD266" i="1"/>
  <c r="AC515" i="1"/>
  <c r="AE273" i="1"/>
  <c r="AE726" i="1"/>
  <c r="AE713" i="1"/>
  <c r="AE574" i="1"/>
  <c r="AE504" i="1"/>
  <c r="AE279" i="1"/>
  <c r="AE814" i="1"/>
  <c r="AC889" i="1"/>
  <c r="AD589" i="1"/>
  <c r="AB589" i="1"/>
  <c r="AB875" i="1"/>
  <c r="AD875" i="1"/>
  <c r="AD349" i="1"/>
  <c r="AB349" i="1"/>
  <c r="AB280" i="1"/>
  <c r="AD280" i="1"/>
  <c r="AB308" i="1"/>
  <c r="AD308" i="1"/>
  <c r="AD291" i="1"/>
  <c r="AB291" i="1"/>
  <c r="AB851" i="1"/>
  <c r="AD851" i="1"/>
  <c r="AD327" i="1"/>
  <c r="AB327" i="1"/>
  <c r="AD270" i="1"/>
  <c r="AB270" i="1"/>
  <c r="AB677" i="1"/>
  <c r="AD677" i="1"/>
  <c r="AE677" i="1"/>
  <c r="AD830" i="1"/>
  <c r="AB830" i="1"/>
  <c r="AD306" i="1"/>
  <c r="AB306" i="1"/>
  <c r="AB523" i="1"/>
  <c r="AD523" i="1"/>
  <c r="AE523" i="1"/>
  <c r="AD525" i="1"/>
  <c r="AB525" i="1"/>
  <c r="AE525" i="1"/>
  <c r="AB735" i="1"/>
  <c r="AD735" i="1"/>
  <c r="AD621" i="1"/>
  <c r="AB621" i="1"/>
  <c r="AB611" i="1"/>
  <c r="AD611" i="1"/>
  <c r="AD586" i="1"/>
  <c r="AB586" i="1"/>
  <c r="AD663" i="1"/>
  <c r="AB663" i="1"/>
  <c r="AE663" i="1"/>
  <c r="AE668" i="1"/>
  <c r="AE887" i="1"/>
  <c r="AE352" i="1"/>
  <c r="AE277" i="1"/>
  <c r="AE578" i="1"/>
  <c r="AE522" i="1"/>
  <c r="AE816" i="1"/>
  <c r="AE306" i="1"/>
  <c r="AE605" i="1"/>
  <c r="AE286" i="1"/>
  <c r="AE669" i="1"/>
  <c r="AE830" i="1"/>
  <c r="AE729" i="1"/>
  <c r="AB725" i="1"/>
  <c r="AD725" i="1"/>
  <c r="AB863" i="1"/>
  <c r="AD863" i="1"/>
  <c r="AB716" i="1"/>
  <c r="AD716" i="1"/>
  <c r="AB670" i="1"/>
  <c r="AD670" i="1"/>
  <c r="AB276" i="1"/>
  <c r="AD276" i="1"/>
  <c r="AB860" i="1"/>
  <c r="AD860" i="1"/>
  <c r="AB856" i="1"/>
  <c r="AD856" i="1"/>
  <c r="AD311" i="1"/>
  <c r="AB311" i="1"/>
  <c r="AB603" i="1"/>
  <c r="AD603" i="1"/>
  <c r="AD285" i="1"/>
  <c r="AB285" i="1"/>
  <c r="AB858" i="1"/>
  <c r="AD858" i="1"/>
  <c r="AB854" i="1"/>
  <c r="AD854" i="1"/>
  <c r="AD599" i="1"/>
  <c r="AB599" i="1"/>
  <c r="AB272" i="1"/>
  <c r="AD272" i="1"/>
  <c r="AD883" i="1"/>
  <c r="AB883" i="1"/>
  <c r="AB832" i="1"/>
  <c r="AD832" i="1"/>
  <c r="AB506" i="1"/>
  <c r="AD506" i="1"/>
  <c r="AD823" i="1"/>
  <c r="AB823" i="1"/>
  <c r="AD302" i="1"/>
  <c r="AB302" i="1"/>
  <c r="AD676" i="1"/>
  <c r="AB676" i="1"/>
  <c r="AE676" i="1"/>
  <c r="AB678" i="1"/>
  <c r="AD678" i="1"/>
  <c r="AE678" i="1"/>
  <c r="AB584" i="1"/>
  <c r="AD584" i="1"/>
  <c r="AD329" i="1"/>
  <c r="AB329" i="1"/>
  <c r="AE310" i="1"/>
  <c r="AE307" i="1"/>
  <c r="AE499" i="1"/>
  <c r="AE715" i="1"/>
  <c r="AE343" i="1"/>
  <c r="AE586" i="1"/>
  <c r="AE616" i="1"/>
  <c r="AE272" i="1"/>
  <c r="AD503" i="1"/>
  <c r="AB503" i="1"/>
  <c r="AB319" i="1"/>
  <c r="AD319" i="1"/>
  <c r="AB583" i="1"/>
  <c r="AD583" i="1"/>
  <c r="AB846" i="1"/>
  <c r="AD846" i="1"/>
  <c r="AB581" i="1"/>
  <c r="AD581" i="1"/>
  <c r="AD806" i="1"/>
  <c r="AB806" i="1"/>
  <c r="AD295" i="1"/>
  <c r="AB295" i="1"/>
  <c r="AD267" i="1"/>
  <c r="AB267" i="1"/>
  <c r="AD675" i="1"/>
  <c r="AB675" i="1"/>
  <c r="AE675" i="1"/>
  <c r="AB274" i="1"/>
  <c r="AD274" i="1"/>
  <c r="AB885" i="1"/>
  <c r="AD885" i="1"/>
  <c r="AB667" i="1"/>
  <c r="AD667" i="1"/>
  <c r="AB321" i="1"/>
  <c r="AD321" i="1"/>
  <c r="AB825" i="1"/>
  <c r="AD825" i="1"/>
  <c r="AB888" i="1"/>
  <c r="AD888" i="1"/>
  <c r="AB353" i="1"/>
  <c r="AD353" i="1"/>
  <c r="AD728" i="1"/>
  <c r="AB728" i="1"/>
  <c r="AD405" i="1"/>
  <c r="AB405" i="1"/>
  <c r="AD292" i="1"/>
  <c r="AB292" i="1"/>
  <c r="AB536" i="1"/>
  <c r="AD536" i="1"/>
  <c r="AE536" i="1"/>
  <c r="AD736" i="1"/>
  <c r="AB736" i="1"/>
  <c r="AE718" i="1"/>
  <c r="AE597" i="1"/>
  <c r="AE824" i="1"/>
  <c r="AE265" i="1"/>
  <c r="AE581" i="1"/>
  <c r="AE737" i="1"/>
  <c r="AE580" i="1"/>
  <c r="AE719" i="1"/>
  <c r="AE281" i="1"/>
  <c r="AE865" i="1"/>
  <c r="AE321" i="1"/>
  <c r="AE327" i="1"/>
  <c r="AE519" i="1"/>
  <c r="AE877" i="1"/>
  <c r="AE349" i="1"/>
  <c r="AB590" i="1"/>
  <c r="AD590" i="1"/>
  <c r="AD344" i="1"/>
  <c r="AB344" i="1"/>
  <c r="AB610" i="1"/>
  <c r="AD610" i="1"/>
  <c r="AD435" i="1"/>
  <c r="AB435" i="1"/>
  <c r="AB722" i="1"/>
  <c r="AD722" i="1"/>
  <c r="AD500" i="1"/>
  <c r="AB500" i="1"/>
  <c r="AB322" i="1"/>
  <c r="AD322" i="1"/>
  <c r="AB526" i="1"/>
  <c r="AD526" i="1"/>
  <c r="AE526" i="1"/>
  <c r="AB712" i="1"/>
  <c r="AD712" i="1"/>
  <c r="AB836" i="1"/>
  <c r="AD836" i="1"/>
  <c r="AD299" i="1"/>
  <c r="AB299" i="1"/>
  <c r="AD834" i="1"/>
  <c r="AB834" i="1"/>
  <c r="AD313" i="1"/>
  <c r="AB313" i="1"/>
  <c r="AB355" i="1"/>
  <c r="AD355" i="1"/>
  <c r="AB730" i="1"/>
  <c r="AD730" i="1"/>
  <c r="AD407" i="1"/>
  <c r="AB407" i="1"/>
  <c r="AD287" i="1"/>
  <c r="AB287" i="1"/>
  <c r="AB593" i="1"/>
  <c r="AD593" i="1"/>
  <c r="AB879" i="1"/>
  <c r="AD879" i="1"/>
  <c r="AD338" i="1"/>
  <c r="AB338" i="1"/>
  <c r="AB615" i="1"/>
  <c r="AD615" i="1"/>
  <c r="AB573" i="1"/>
  <c r="AD573" i="1"/>
  <c r="AD315" i="1"/>
  <c r="AB315" i="1"/>
  <c r="AD738" i="1"/>
  <c r="AB738" i="1"/>
  <c r="AB727" i="1"/>
  <c r="AD727" i="1"/>
  <c r="AB890" i="1"/>
  <c r="AD890" i="1"/>
  <c r="AE890" i="1"/>
  <c r="AE878" i="1"/>
  <c r="AE292" i="1"/>
  <c r="AE716" i="1"/>
  <c r="AE573" i="1"/>
  <c r="AE264" i="1"/>
  <c r="AE275" i="1"/>
  <c r="AE589" i="1"/>
  <c r="AE711" i="1"/>
  <c r="AE735" i="1"/>
  <c r="AE303" i="1"/>
  <c r="AE837" i="1"/>
  <c r="AE338" i="1"/>
  <c r="AE287" i="1"/>
  <c r="AE318" i="1"/>
  <c r="AE299" i="1"/>
  <c r="AE725" i="1"/>
  <c r="AE610" i="1"/>
  <c r="AB864" i="1"/>
  <c r="AD864" i="1"/>
  <c r="AB876" i="1"/>
  <c r="AD876" i="1"/>
  <c r="AB717" i="1"/>
  <c r="AD717" i="1"/>
  <c r="AD324" i="1"/>
  <c r="AB324" i="1"/>
  <c r="AB515" i="1"/>
  <c r="AD515" i="1"/>
  <c r="AB284" i="1"/>
  <c r="AD284" i="1"/>
  <c r="AD347" i="1"/>
  <c r="AB347" i="1"/>
  <c r="AB714" i="1"/>
  <c r="AD714" i="1"/>
  <c r="AD817" i="1"/>
  <c r="AB817" i="1"/>
  <c r="AD720" i="1"/>
  <c r="AB720" i="1"/>
  <c r="AD351" i="1"/>
  <c r="AB351" i="1"/>
  <c r="AB734" i="1"/>
  <c r="AD734" i="1"/>
  <c r="AD815" i="1"/>
  <c r="AB815" i="1"/>
  <c r="AB342" i="1"/>
  <c r="AD342" i="1"/>
  <c r="AB619" i="1"/>
  <c r="AD619" i="1"/>
  <c r="AB575" i="1"/>
  <c r="AD575" i="1"/>
  <c r="AB282" i="1"/>
  <c r="AD282" i="1"/>
  <c r="AD289" i="1"/>
  <c r="AB289" i="1"/>
  <c r="AB521" i="1"/>
  <c r="AD521" i="1"/>
  <c r="AD614" i="1"/>
  <c r="AB614" i="1"/>
  <c r="AB822" i="1"/>
  <c r="AD822" i="1"/>
  <c r="AD301" i="1"/>
  <c r="AB301" i="1"/>
  <c r="AE621" i="1"/>
  <c r="AE336" i="1"/>
  <c r="AE862" i="1"/>
  <c r="AE714" i="1"/>
  <c r="AE583" i="1"/>
  <c r="AE670" i="1"/>
  <c r="AE266" i="1"/>
  <c r="AE284" i="1"/>
  <c r="AE874" i="1"/>
  <c r="AE276" i="1"/>
  <c r="AE591" i="1"/>
  <c r="AE883" i="1"/>
  <c r="AE856" i="1"/>
  <c r="AE608" i="1"/>
  <c r="AE348" i="1"/>
  <c r="AE409" i="1"/>
  <c r="AE515" i="1"/>
  <c r="AE407" i="1"/>
  <c r="AE854" i="1"/>
  <c r="AB585" i="1"/>
  <c r="AD585" i="1"/>
  <c r="AD582" i="1"/>
  <c r="AB582" i="1"/>
  <c r="AD304" i="1"/>
  <c r="AB304" i="1"/>
  <c r="AD579" i="1"/>
  <c r="AB579" i="1"/>
  <c r="AB410" i="1"/>
  <c r="AD410" i="1"/>
  <c r="AD340" i="1"/>
  <c r="AB340" i="1"/>
  <c r="AB577" i="1"/>
  <c r="AD577" i="1"/>
  <c r="AD886" i="1"/>
  <c r="AB886" i="1"/>
  <c r="AB408" i="1"/>
  <c r="AD408" i="1"/>
  <c r="AD297" i="1"/>
  <c r="AB297" i="1"/>
  <c r="AB881" i="1"/>
  <c r="AD881" i="1"/>
  <c r="AB335" i="1"/>
  <c r="AD335" i="1"/>
  <c r="AB850" i="1"/>
  <c r="AD850" i="1"/>
  <c r="AD330" i="1"/>
  <c r="AB330" i="1"/>
  <c r="AB596" i="1"/>
  <c r="AD596" i="1"/>
  <c r="AB269" i="1"/>
  <c r="AD269" i="1"/>
  <c r="AB600" i="1"/>
  <c r="AD600" i="1"/>
  <c r="AD602" i="1"/>
  <c r="AB602" i="1"/>
  <c r="AB572" i="1"/>
  <c r="AD572" i="1"/>
  <c r="AB404" i="1"/>
  <c r="AD404" i="1"/>
  <c r="AE502" i="1"/>
  <c r="AE291" i="1"/>
  <c r="AE312" i="1"/>
  <c r="AE619" i="1"/>
  <c r="AE288" i="1"/>
  <c r="AE319" i="1"/>
  <c r="AE611" i="1"/>
  <c r="AE316" i="1"/>
  <c r="AE585" i="1"/>
  <c r="AE503" i="1"/>
  <c r="AE864" i="1"/>
  <c r="AE620" i="1"/>
  <c r="AE344" i="1"/>
  <c r="AE315" i="1"/>
  <c r="AE727" i="1"/>
  <c r="AE267" i="1"/>
  <c r="AC517" i="1"/>
  <c r="AB847" i="1"/>
  <c r="AD847" i="1"/>
  <c r="AD328" i="1"/>
  <c r="AB328" i="1"/>
  <c r="AB612" i="1"/>
  <c r="AD612" i="1"/>
  <c r="AB808" i="1"/>
  <c r="AD808" i="1"/>
  <c r="AD296" i="1"/>
  <c r="AB296" i="1"/>
  <c r="AD665" i="1"/>
  <c r="AB665" i="1"/>
  <c r="AB268" i="1"/>
  <c r="AD268" i="1"/>
  <c r="AB861" i="1"/>
  <c r="AD861" i="1"/>
  <c r="AB309" i="1"/>
  <c r="AD309" i="1"/>
  <c r="AD314" i="1"/>
  <c r="AB314" i="1"/>
  <c r="AB332" i="1"/>
  <c r="AD332" i="1"/>
  <c r="AD598" i="1"/>
  <c r="AB598" i="1"/>
  <c r="AB518" i="1"/>
  <c r="AD518" i="1"/>
  <c r="AB271" i="1"/>
  <c r="AD271" i="1"/>
  <c r="AD535" i="1"/>
  <c r="AB535" i="1"/>
  <c r="AE535" i="1"/>
  <c r="AB882" i="1"/>
  <c r="AD882" i="1"/>
  <c r="AD326" i="1"/>
  <c r="AB326" i="1"/>
  <c r="AD520" i="1"/>
  <c r="AB520" i="1"/>
  <c r="AB317" i="1"/>
  <c r="AD317" i="1"/>
  <c r="AE297" i="1"/>
  <c r="AE294" i="1"/>
  <c r="AE296" i="1"/>
  <c r="AE350" i="1"/>
  <c r="AE738" i="1"/>
  <c r="AE607" i="1"/>
  <c r="AE850" i="1"/>
  <c r="AE345" i="1"/>
  <c r="AE290" i="1"/>
  <c r="AE884" i="1"/>
  <c r="AE404" i="1"/>
  <c r="AE876" i="1"/>
  <c r="AE293" i="1"/>
  <c r="AE300" i="1"/>
  <c r="AE577" i="1"/>
  <c r="AC665" i="1"/>
  <c r="AD325" i="1"/>
  <c r="AB325" i="1"/>
  <c r="AB517" i="1"/>
  <c r="AD517" i="1"/>
  <c r="AB406" i="1"/>
  <c r="AD406" i="1"/>
  <c r="AB723" i="1"/>
  <c r="AD723" i="1"/>
  <c r="AB501" i="1"/>
  <c r="AD501" i="1"/>
  <c r="AB323" i="1"/>
  <c r="AD323" i="1"/>
  <c r="AB537" i="1"/>
  <c r="AD537" i="1"/>
  <c r="AE537" i="1"/>
  <c r="AD606" i="1"/>
  <c r="AB606" i="1"/>
  <c r="AD859" i="1"/>
  <c r="AB859" i="1"/>
  <c r="AB855" i="1"/>
  <c r="AD855" i="1"/>
  <c r="AD333" i="1"/>
  <c r="AB333" i="1"/>
  <c r="AB601" i="1"/>
  <c r="AD601" i="1"/>
  <c r="AB852" i="1"/>
  <c r="AD852" i="1"/>
  <c r="AB831" i="1"/>
  <c r="AD831" i="1"/>
  <c r="AD305" i="1"/>
  <c r="AB305" i="1"/>
  <c r="AD505" i="1"/>
  <c r="AB505" i="1"/>
  <c r="AD346" i="1"/>
  <c r="AB346" i="1"/>
  <c r="AD604" i="1"/>
  <c r="AB604" i="1"/>
  <c r="AD278" i="1"/>
  <c r="AB278" i="1"/>
  <c r="AE354" i="1"/>
  <c r="AE594" i="1"/>
  <c r="AE622" i="1"/>
  <c r="AE506" i="1"/>
  <c r="AE355" i="1"/>
  <c r="AE576" i="1"/>
  <c r="AE599" i="1"/>
  <c r="AE517" i="1"/>
  <c r="AE720" i="1"/>
  <c r="AE734" i="1"/>
  <c r="AE886" i="1"/>
  <c r="AE518" i="1"/>
  <c r="AE324" i="1"/>
  <c r="AE302" i="1"/>
  <c r="AE353" i="1"/>
  <c r="AE301" i="1"/>
  <c r="AE326" i="1"/>
  <c r="AE861" i="1"/>
  <c r="AE880" i="1"/>
  <c r="AC667" i="1"/>
  <c r="E32" i="8"/>
  <c r="F29" i="8" l="1"/>
  <c r="S838" i="1"/>
  <c r="T838" i="1" s="1"/>
  <c r="F30" i="8"/>
  <c r="S358" i="1"/>
  <c r="T358" i="1" s="1"/>
  <c r="F28" i="8"/>
  <c r="S468" i="1"/>
  <c r="T468" i="1" s="1"/>
  <c r="F27" i="8"/>
  <c r="F26" i="8"/>
  <c r="G27" i="8"/>
  <c r="S4" i="1"/>
  <c r="T9" i="1"/>
  <c r="S537" i="1"/>
  <c r="T537" i="1" s="1"/>
  <c r="S614" i="1"/>
  <c r="T614" i="1" s="1"/>
  <c r="S543" i="1"/>
  <c r="T543" i="1" s="1"/>
  <c r="S589" i="1"/>
  <c r="T589" i="1" s="1"/>
  <c r="S316" i="1"/>
  <c r="T316" i="1" s="1"/>
  <c r="T736" i="1"/>
  <c r="T713" i="1"/>
  <c r="T824" i="1"/>
  <c r="S536" i="1"/>
  <c r="T536" i="1" s="1"/>
  <c r="S611" i="1"/>
  <c r="T611" i="1" s="1"/>
  <c r="T874" i="1"/>
  <c r="S520" i="1"/>
  <c r="T520" i="1" s="1"/>
  <c r="S352" i="1"/>
  <c r="T352" i="1" s="1"/>
  <c r="S885" i="1"/>
  <c r="T885" i="1" s="1"/>
  <c r="S615" i="1"/>
  <c r="T615" i="1" s="1"/>
  <c r="S309" i="1"/>
  <c r="T309" i="1" s="1"/>
  <c r="S809" i="1"/>
  <c r="T809" i="1" s="1"/>
  <c r="S332" i="1"/>
  <c r="T332" i="1" s="1"/>
  <c r="S669" i="1"/>
  <c r="T669" i="1" s="1"/>
  <c r="S312" i="1"/>
  <c r="T312" i="1" s="1"/>
  <c r="S620" i="1"/>
  <c r="T620" i="1" s="1"/>
  <c r="S807" i="1"/>
  <c r="T807" i="1" s="1"/>
  <c r="S594" i="1"/>
  <c r="T594" i="1" s="1"/>
  <c r="S335" i="1"/>
  <c r="T335" i="1" s="1"/>
  <c r="S407" i="1"/>
  <c r="T407" i="1" s="1"/>
  <c r="S313" i="1"/>
  <c r="T313" i="1" s="1"/>
  <c r="S888" i="1"/>
  <c r="T888" i="1" s="1"/>
  <c r="S731" i="1"/>
  <c r="T731" i="1" s="1"/>
  <c r="S608" i="1"/>
  <c r="T608" i="1" s="1"/>
  <c r="S730" i="1"/>
  <c r="T730" i="1" s="1"/>
  <c r="S600" i="1"/>
  <c r="T600" i="1" s="1"/>
  <c r="S581" i="1"/>
  <c r="T581" i="1" s="1"/>
  <c r="S280" i="1"/>
  <c r="T280" i="1" s="1"/>
  <c r="S348" i="1"/>
  <c r="T348" i="1" s="1"/>
  <c r="S860" i="1"/>
  <c r="T860" i="1" s="1"/>
  <c r="S831" i="1"/>
  <c r="T831" i="1" s="1"/>
  <c r="S410" i="1"/>
  <c r="T410" i="1" s="1"/>
  <c r="S522" i="1"/>
  <c r="T522" i="1" s="1"/>
  <c r="S817" i="1"/>
  <c r="T817" i="1" s="1"/>
  <c r="S815" i="1"/>
  <c r="T815" i="1" s="1"/>
  <c r="S311" i="1"/>
  <c r="T311" i="1" s="1"/>
  <c r="S859" i="1"/>
  <c r="T859" i="1" s="1"/>
  <c r="S735" i="1"/>
  <c r="T735" i="1" s="1"/>
  <c r="S279" i="1"/>
  <c r="T279" i="1" s="1"/>
  <c r="S806" i="1"/>
  <c r="T806" i="1" s="1"/>
  <c r="S889" i="1"/>
  <c r="T889" i="1" s="1"/>
  <c r="S591" i="1"/>
  <c r="T591" i="1" s="1"/>
  <c r="S307" i="1"/>
  <c r="T307" i="1" s="1"/>
  <c r="S501" i="1"/>
  <c r="T501" i="1" s="1"/>
  <c r="S354" i="1"/>
  <c r="T354" i="1" s="1"/>
  <c r="S863" i="1"/>
  <c r="T863" i="1" s="1"/>
  <c r="S816" i="1"/>
  <c r="T816" i="1" s="1"/>
  <c r="S293" i="1"/>
  <c r="T293" i="1" s="1"/>
  <c r="S300" i="1"/>
  <c r="T300" i="1" s="1"/>
  <c r="S323" i="1"/>
  <c r="T323" i="1" s="1"/>
  <c r="S836" i="1"/>
  <c r="T836" i="1" s="1"/>
  <c r="S612" i="1"/>
  <c r="T612" i="1" s="1"/>
  <c r="S604" i="1"/>
  <c r="T604" i="1" s="1"/>
  <c r="S347" i="1"/>
  <c r="T347" i="1" s="1"/>
  <c r="S273" i="1"/>
  <c r="T273" i="1" s="1"/>
  <c r="S271" i="1"/>
  <c r="T271" i="1" s="1"/>
  <c r="S865" i="1"/>
  <c r="T865" i="1" s="1"/>
  <c r="S355" i="1"/>
  <c r="T355" i="1" s="1"/>
  <c r="S619" i="1"/>
  <c r="T619" i="1" s="1"/>
  <c r="S846" i="1"/>
  <c r="T846" i="1" s="1"/>
  <c r="S322" i="1"/>
  <c r="T322" i="1" s="1"/>
  <c r="S276" i="1"/>
  <c r="T276" i="1" s="1"/>
  <c r="S303" i="1"/>
  <c r="T303" i="1" s="1"/>
  <c r="S499" i="1"/>
  <c r="S446" i="1"/>
  <c r="T446" i="1" s="1"/>
  <c r="S321" i="1"/>
  <c r="T321" i="1" s="1"/>
  <c r="G28" i="8" l="1"/>
  <c r="I28" i="8" s="1"/>
  <c r="J28" i="8" s="1"/>
  <c r="G26" i="8"/>
  <c r="I26" i="8" s="1"/>
  <c r="G30" i="8"/>
  <c r="H30" i="8" s="1"/>
  <c r="F32" i="8"/>
  <c r="T499" i="1"/>
  <c r="G29" i="8"/>
  <c r="H29" i="8" s="1"/>
  <c r="S3" i="1"/>
  <c r="S5" i="1"/>
  <c r="U5" i="1" s="1"/>
  <c r="N26" i="8" l="1"/>
  <c r="O26" i="8" s="1"/>
  <c r="J26" i="8"/>
  <c r="I30" i="8"/>
  <c r="I29" i="8"/>
  <c r="J29" i="8" s="1"/>
  <c r="S6" i="1"/>
  <c r="D36" i="8" s="1"/>
  <c r="D38" i="8" s="1"/>
  <c r="N28" i="8"/>
  <c r="O28" i="8" s="1"/>
  <c r="H28" i="8"/>
  <c r="H26" i="8"/>
  <c r="G32" i="8"/>
  <c r="H32" i="8" s="1"/>
  <c r="I27" i="8"/>
  <c r="J27" i="8" s="1"/>
  <c r="H27" i="8"/>
  <c r="N30" i="8" l="1"/>
  <c r="O30" i="8" s="1"/>
  <c r="J30" i="8"/>
  <c r="I32" i="8"/>
  <c r="N29" i="8"/>
  <c r="O29" i="8" s="1"/>
  <c r="N27" i="8"/>
  <c r="O27" i="8" s="1"/>
  <c r="N32" i="8" l="1"/>
  <c r="O32" i="8" s="1"/>
  <c r="J32" i="8"/>
  <c r="D37" i="8" s="1"/>
  <c r="AA60" i="1" l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10" i="1"/>
  <c r="AA11" i="1" s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356" i="1" l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l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l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</calcChain>
</file>

<file path=xl/sharedStrings.xml><?xml version="1.0" encoding="utf-8"?>
<sst xmlns="http://schemas.openxmlformats.org/spreadsheetml/2006/main" count="37206" uniqueCount="4516">
  <si>
    <t>NOK</t>
  </si>
  <si>
    <t>Discount:</t>
  </si>
  <si>
    <t>SEK</t>
  </si>
  <si>
    <t>DKK</t>
  </si>
  <si>
    <t>GBP</t>
  </si>
  <si>
    <t>CHF</t>
  </si>
  <si>
    <t>EUR</t>
  </si>
  <si>
    <t>M</t>
  </si>
  <si>
    <t>S</t>
  </si>
  <si>
    <t>PRODUCT NAME</t>
  </si>
  <si>
    <t>PCS</t>
  </si>
  <si>
    <t>CATEGORY</t>
  </si>
  <si>
    <t>CHOOSE CURRENCY:</t>
  </si>
  <si>
    <t>Total before %:</t>
  </si>
  <si>
    <t>Protection</t>
  </si>
  <si>
    <t>Total PCS</t>
  </si>
  <si>
    <t>&gt; &gt; &gt;</t>
  </si>
  <si>
    <t>CUSTOMER INFO:</t>
  </si>
  <si>
    <t>SHIP TO: (IF DIFFERENT!)</t>
  </si>
  <si>
    <t>NAME: *</t>
  </si>
  <si>
    <t>ADDRESS: *</t>
  </si>
  <si>
    <t>PHONE: *</t>
  </si>
  <si>
    <t>E-MAIL: *</t>
  </si>
  <si>
    <t>CONTACT PERSON: *</t>
  </si>
  <si>
    <t>NOTE / COMMENTS:</t>
  </si>
  <si>
    <t>ORDER SUMMARY</t>
  </si>
  <si>
    <t>Order</t>
  </si>
  <si>
    <t>Discount</t>
  </si>
  <si>
    <t>Markup</t>
  </si>
  <si>
    <t>TOTALS</t>
  </si>
  <si>
    <t>Total after discount</t>
  </si>
  <si>
    <t>Enter VAT %</t>
  </si>
  <si>
    <t>&lt; &lt; &lt;</t>
  </si>
  <si>
    <t>CURRENCY</t>
  </si>
  <si>
    <t>CATEGORIES</t>
  </si>
  <si>
    <t>Column1</t>
  </si>
  <si>
    <t>Category</t>
  </si>
  <si>
    <t>Color</t>
  </si>
  <si>
    <t>TABLE 1</t>
  </si>
  <si>
    <t>TABLE 2</t>
  </si>
  <si>
    <t>Net total:</t>
  </si>
  <si>
    <t>Markup:</t>
  </si>
  <si>
    <t>Net Total</t>
  </si>
  <si>
    <t>EAN-code</t>
  </si>
  <si>
    <t xml:space="preserve">INVOICE E-MAIL:   </t>
  </si>
  <si>
    <t>ORG/VAT NR: *</t>
  </si>
  <si>
    <t>Style</t>
  </si>
  <si>
    <t>STYLENR.</t>
  </si>
  <si>
    <t>ZIP/CITY/COUNTRY: *</t>
  </si>
  <si>
    <t>Retail value</t>
  </si>
  <si>
    <t>Nordic</t>
  </si>
  <si>
    <t>Skiwear</t>
  </si>
  <si>
    <t>Outerwear</t>
  </si>
  <si>
    <t>Midlayer</t>
  </si>
  <si>
    <t>Activewear</t>
  </si>
  <si>
    <t>Training</t>
  </si>
  <si>
    <t>Accessories</t>
  </si>
  <si>
    <t>Skipoles</t>
  </si>
  <si>
    <t>Helmets</t>
  </si>
  <si>
    <t>Bags</t>
  </si>
  <si>
    <t>Other</t>
  </si>
  <si>
    <t>CAT.NR</t>
  </si>
  <si>
    <t>*mandatory information</t>
  </si>
  <si>
    <t>Customer margin %</t>
  </si>
  <si>
    <t>Size split</t>
  </si>
  <si>
    <t>No.</t>
  </si>
  <si>
    <t>Description</t>
  </si>
  <si>
    <t>L</t>
  </si>
  <si>
    <t>XL</t>
  </si>
  <si>
    <t>XS</t>
  </si>
  <si>
    <t>Discount FINAL</t>
  </si>
  <si>
    <t>Last year purchase</t>
  </si>
  <si>
    <t>Change</t>
  </si>
  <si>
    <t>Change %</t>
  </si>
  <si>
    <t>*hide if not applicable</t>
  </si>
  <si>
    <t>Underwear</t>
  </si>
  <si>
    <t>DELIVERY WEEK *</t>
  </si>
  <si>
    <t>PAYMENT TERM *</t>
  </si>
  <si>
    <t>CUSTOMER #</t>
  </si>
  <si>
    <t>Chaser Sweater M</t>
  </si>
  <si>
    <t>Chaser Sweater W</t>
  </si>
  <si>
    <t>Chaser Logo T-shirt M</t>
  </si>
  <si>
    <t>Chaser Logo T-shirt W</t>
  </si>
  <si>
    <t>Camper 5-Panel Cap</t>
  </si>
  <si>
    <t>OS</t>
  </si>
  <si>
    <t>SM</t>
  </si>
  <si>
    <t>ML</t>
  </si>
  <si>
    <t>LXL</t>
  </si>
  <si>
    <t>XSS</t>
  </si>
  <si>
    <t>Matte Navy</t>
  </si>
  <si>
    <t>Matte White</t>
  </si>
  <si>
    <t>Race Blue</t>
  </si>
  <si>
    <t>Stone Gray</t>
  </si>
  <si>
    <t>Black</t>
  </si>
  <si>
    <t>Navy</t>
  </si>
  <si>
    <t>Olive Drab</t>
  </si>
  <si>
    <t>Matte Opal Purple</t>
  </si>
  <si>
    <t>Leveringsuke</t>
  </si>
  <si>
    <t>ORDER
QTY</t>
  </si>
  <si>
    <t>XXL</t>
  </si>
  <si>
    <t>Rosewood</t>
  </si>
  <si>
    <t>Teal</t>
  </si>
  <si>
    <t>Slate Gray Metallic</t>
  </si>
  <si>
    <t>Helmet</t>
  </si>
  <si>
    <t>Helmet Acccessories</t>
  </si>
  <si>
    <t>Technical Clothing</t>
  </si>
  <si>
    <t>Base layer</t>
  </si>
  <si>
    <t>Apparel</t>
  </si>
  <si>
    <t>Headwear</t>
  </si>
  <si>
    <t>Kategorier</t>
  </si>
  <si>
    <t>Goggles</t>
  </si>
  <si>
    <t>Item Category Code</t>
  </si>
  <si>
    <t>Item Category name</t>
  </si>
  <si>
    <t>Kategori</t>
  </si>
  <si>
    <t>Rekkefølge</t>
  </si>
  <si>
    <t>Kategorinavn</t>
  </si>
  <si>
    <t>Lens Cleaning Set</t>
  </si>
  <si>
    <t>Heat</t>
  </si>
  <si>
    <t>Eyewear</t>
  </si>
  <si>
    <t>Technical Apparel</t>
  </si>
  <si>
    <t>Comment</t>
  </si>
  <si>
    <t>Helmets &amp; Helmet Acc.</t>
  </si>
  <si>
    <t>Apparel &amp; Headwear</t>
  </si>
  <si>
    <t>RIG Emerald</t>
  </si>
  <si>
    <t>RIG Topaz</t>
  </si>
  <si>
    <t>Clear</t>
  </si>
  <si>
    <t>Discount Specific</t>
  </si>
  <si>
    <t>PCS per Pack</t>
  </si>
  <si>
    <t>Active</t>
  </si>
  <si>
    <t>CCTN2</t>
  </si>
  <si>
    <t>CCTN1</t>
  </si>
  <si>
    <t>STATUS</t>
  </si>
  <si>
    <t>Bright White</t>
  </si>
  <si>
    <t>Glacier Blue</t>
  </si>
  <si>
    <t>Location Filter</t>
  </si>
  <si>
    <t>Variant Color</t>
  </si>
  <si>
    <t>Color Description</t>
  </si>
  <si>
    <t>Variant Size</t>
  </si>
  <si>
    <t>Variant Status</t>
  </si>
  <si>
    <t>BLACK-OS</t>
  </si>
  <si>
    <t>BLACK-S</t>
  </si>
  <si>
    <t>BLACK-M</t>
  </si>
  <si>
    <t>BLACK-L</t>
  </si>
  <si>
    <t>BLACK-XL</t>
  </si>
  <si>
    <t>BLACK-XS</t>
  </si>
  <si>
    <t>RSWOD-XS</t>
  </si>
  <si>
    <t>RSWOD-S</t>
  </si>
  <si>
    <t>RSWOD-M</t>
  </si>
  <si>
    <t>RSWOD-L</t>
  </si>
  <si>
    <t>TEAL-S</t>
  </si>
  <si>
    <t>TEAL-M</t>
  </si>
  <si>
    <t>TEAL-L</t>
  </si>
  <si>
    <t>SEGRY-OS</t>
  </si>
  <si>
    <t>MARVL-S</t>
  </si>
  <si>
    <t>MARVL-M</t>
  </si>
  <si>
    <t>MARVL-L</t>
  </si>
  <si>
    <t>HYDRO-S</t>
  </si>
  <si>
    <t>HYDRO-M</t>
  </si>
  <si>
    <t>HYDRO-L</t>
  </si>
  <si>
    <t>ONBLU-S</t>
  </si>
  <si>
    <t>ONBLU-M</t>
  </si>
  <si>
    <t>ONBLU-L</t>
  </si>
  <si>
    <t>ONBLU-XL</t>
  </si>
  <si>
    <t>SEGRY-S</t>
  </si>
  <si>
    <t>SEGRY-M</t>
  </si>
  <si>
    <t>SEGRY-L</t>
  </si>
  <si>
    <t>SEGRY-XL</t>
  </si>
  <si>
    <t>BTWHT-M</t>
  </si>
  <si>
    <t>BTWHT-L</t>
  </si>
  <si>
    <t>GRBLU-XS</t>
  </si>
  <si>
    <t>GRBLU-S</t>
  </si>
  <si>
    <t>GRBLU-M</t>
  </si>
  <si>
    <t>GRBLU-L</t>
  </si>
  <si>
    <t>MWHTE-SM</t>
  </si>
  <si>
    <t>MWHTE-ML</t>
  </si>
  <si>
    <t>MWHTE-LXL</t>
  </si>
  <si>
    <t>SGRME-SM</t>
  </si>
  <si>
    <t>SGRME-ML</t>
  </si>
  <si>
    <t>MOPRE-SM</t>
  </si>
  <si>
    <t>SKU</t>
  </si>
  <si>
    <t>826060-BLACK-S</t>
  </si>
  <si>
    <t>826060-BLACK-M</t>
  </si>
  <si>
    <t>826060-BLACK-L</t>
  </si>
  <si>
    <t>826060-BLACK-XL</t>
  </si>
  <si>
    <t>826061-RSWOD-XS</t>
  </si>
  <si>
    <t>826061-RSWOD-S</t>
  </si>
  <si>
    <t>826061-RSWOD-M</t>
  </si>
  <si>
    <t>826061-RSWOD-L</t>
  </si>
  <si>
    <t>Cross-Reference No.</t>
  </si>
  <si>
    <t>ATS I</t>
  </si>
  <si>
    <t>IKKE GJØR NOEN ENDRINGER I DISSE KOLONNENE</t>
  </si>
  <si>
    <t>MANGLER - MÅ OPPDATERE EAN-FANEN</t>
  </si>
  <si>
    <t>850067-BLACK-OS</t>
  </si>
  <si>
    <t>Cord 5-Panel Cap</t>
  </si>
  <si>
    <t>Forest Green</t>
  </si>
  <si>
    <t>Tusken</t>
  </si>
  <si>
    <t>Matte Midnight Blue</t>
  </si>
  <si>
    <t>Matte Slate Blue Metallic</t>
  </si>
  <si>
    <t>Gloss Midnight Blue</t>
  </si>
  <si>
    <t>Matte Slate Gray</t>
  </si>
  <si>
    <t>FOGRN-S</t>
  </si>
  <si>
    <t>FOGRN-M</t>
  </si>
  <si>
    <t>FOGRN-L</t>
  </si>
  <si>
    <t>FOGRN-XL</t>
  </si>
  <si>
    <t>SLATE-S</t>
  </si>
  <si>
    <t>SLATE-M</t>
  </si>
  <si>
    <t>SLATE-L</t>
  </si>
  <si>
    <t>SLATE-XL</t>
  </si>
  <si>
    <t>TUSKN-OS</t>
  </si>
  <si>
    <t>MARVL-XS</t>
  </si>
  <si>
    <t>MMBLU-SM</t>
  </si>
  <si>
    <t>MMBLU-ML</t>
  </si>
  <si>
    <t>MMBLU-LXL</t>
  </si>
  <si>
    <t>MSBMC-SM</t>
  </si>
  <si>
    <t>MSBMC-ML</t>
  </si>
  <si>
    <t>MSBMC-LXL</t>
  </si>
  <si>
    <t>826060-FOGRN-S</t>
  </si>
  <si>
    <t>826060-FOGRN-M</t>
  </si>
  <si>
    <t>826060-FOGRN-L</t>
  </si>
  <si>
    <t>826060-FOGRN-XL</t>
  </si>
  <si>
    <t>827028-TUSKN-OS</t>
  </si>
  <si>
    <t>828169-BLACK-S</t>
  </si>
  <si>
    <t>828169-BLACK-M</t>
  </si>
  <si>
    <t>828169-BLACK-L</t>
  </si>
  <si>
    <t>828169-BLACK-XL</t>
  </si>
  <si>
    <t>828170-BLACK-XS</t>
  </si>
  <si>
    <t>828170-BLACK-S</t>
  </si>
  <si>
    <t>828170-BLACK-M</t>
  </si>
  <si>
    <t>828170-BLACK-L</t>
  </si>
  <si>
    <t>826061-BLACK-XS</t>
  </si>
  <si>
    <t>826061-BLACK-S</t>
  </si>
  <si>
    <t>826061-BLACK-M</t>
  </si>
  <si>
    <t>826061-BLACK-L</t>
  </si>
  <si>
    <t>Chaser Hoodie M</t>
  </si>
  <si>
    <t>Chaser Hoodie W</t>
  </si>
  <si>
    <t>Ronin Lens</t>
  </si>
  <si>
    <t>Ronin Max Lens</t>
  </si>
  <si>
    <t>Sports Glasses Hard Case</t>
  </si>
  <si>
    <t>820192-BLACK-OS</t>
  </si>
  <si>
    <t>850085-BLACK-OS</t>
  </si>
  <si>
    <t>Dirt Black</t>
  </si>
  <si>
    <t>Gloss White</t>
  </si>
  <si>
    <t>RBLUE-OS</t>
  </si>
  <si>
    <t>TEBLK-OS</t>
  </si>
  <si>
    <t>True Black</t>
  </si>
  <si>
    <t>TEBLK-M</t>
  </si>
  <si>
    <t>TEBLK-L</t>
  </si>
  <si>
    <t>TEBLK-S</t>
  </si>
  <si>
    <t>Net</t>
  </si>
  <si>
    <t>DTBLK-SM</t>
  </si>
  <si>
    <t>DTBLK-ML</t>
  </si>
  <si>
    <t>DTBLK-LXL</t>
  </si>
  <si>
    <t>GFRED-SM</t>
  </si>
  <si>
    <t>Gloss Fiery Red</t>
  </si>
  <si>
    <t>GFRED-ML</t>
  </si>
  <si>
    <t>GFRED-LXL</t>
  </si>
  <si>
    <t>GSWHT-SM</t>
  </si>
  <si>
    <t>GSWHT-ML</t>
  </si>
  <si>
    <t>GSWHT-LXL</t>
  </si>
  <si>
    <t>Goggle Hard Case</t>
  </si>
  <si>
    <t>WHSNOK</t>
  </si>
  <si>
    <t>RETAILNOK</t>
  </si>
  <si>
    <t>WHSSEK</t>
  </si>
  <si>
    <t>RETAILSEK</t>
  </si>
  <si>
    <t>WHSDKK</t>
  </si>
  <si>
    <t>RETAILDKK</t>
  </si>
  <si>
    <t>WHSEUR</t>
  </si>
  <si>
    <t>RETAILEUR</t>
  </si>
  <si>
    <t>WHSUSD</t>
  </si>
  <si>
    <t>RETAILUSD</t>
  </si>
  <si>
    <t>WHSCAD</t>
  </si>
  <si>
    <t>RETAILCAD</t>
  </si>
  <si>
    <t>WHSCHF</t>
  </si>
  <si>
    <t>RETAILCHF</t>
  </si>
  <si>
    <t>WHSGBP</t>
  </si>
  <si>
    <t>RETAILGBP</t>
  </si>
  <si>
    <t>Chaser Print T-shirt M</t>
  </si>
  <si>
    <t>Chaser Print T-shirt W</t>
  </si>
  <si>
    <t>USD</t>
  </si>
  <si>
    <t>CAD</t>
  </si>
  <si>
    <t>826060-PNGRN-S</t>
  </si>
  <si>
    <t>826060-PNGRN-M</t>
  </si>
  <si>
    <t>826060-PNGRN-L</t>
  </si>
  <si>
    <t>826060-PNGRN-XL</t>
  </si>
  <si>
    <t>826061-BTWHT-XS</t>
  </si>
  <si>
    <t>826061-BTWHT-S</t>
  </si>
  <si>
    <t>826061-BTWHT-M</t>
  </si>
  <si>
    <t>826061-BTWHT-L</t>
  </si>
  <si>
    <t>826061-GRBLU-XS</t>
  </si>
  <si>
    <t>826061-GRBLU-S</t>
  </si>
  <si>
    <t>826061-GRBLU-M</t>
  </si>
  <si>
    <t>826061-GRBLU-L</t>
  </si>
  <si>
    <t>827028-NAVY-OS</t>
  </si>
  <si>
    <t>827028-SEGRY-OS</t>
  </si>
  <si>
    <t>RBLUE-S</t>
  </si>
  <si>
    <t>RBLUE-M</t>
  </si>
  <si>
    <t>RBLUE-L</t>
  </si>
  <si>
    <t>RBLUE-XL</t>
  </si>
  <si>
    <t>Universal Helmet Bag</t>
  </si>
  <si>
    <t>Audio Chips Wireless</t>
  </si>
  <si>
    <t>Universal Helmet Case</t>
  </si>
  <si>
    <t>Blaster II Earpads</t>
  </si>
  <si>
    <t>Igniter/Trooper/Grimnir II Erp</t>
  </si>
  <si>
    <t>Volata Earpads</t>
  </si>
  <si>
    <t>Rooster II LE Earpads</t>
  </si>
  <si>
    <t>Volata Chin Guard</t>
  </si>
  <si>
    <t>Volata Chin Guard Cover</t>
  </si>
  <si>
    <t>Trooper II SL Chin Guard</t>
  </si>
  <si>
    <t>Audio Chips Wired</t>
  </si>
  <si>
    <t>Rambler II Earpads</t>
  </si>
  <si>
    <t>Switcher Earpads</t>
  </si>
  <si>
    <t>Igniter II XXL Earpads</t>
  </si>
  <si>
    <t>Audio Chips Ultra</t>
  </si>
  <si>
    <t>Looper Earpads</t>
  </si>
  <si>
    <t>Supernaut Windstopper Jacket M</t>
  </si>
  <si>
    <t>Supernaut Windstopper Pants M</t>
  </si>
  <si>
    <t>Supernaut Windstopper Jacket W</t>
  </si>
  <si>
    <t>Supernaut Windstopper Pants W</t>
  </si>
  <si>
    <t>Supernaut Windblock Jacket M</t>
  </si>
  <si>
    <t>Supernaut Softshell Jacket M</t>
  </si>
  <si>
    <t>Supernaut Softshell Jacket W</t>
  </si>
  <si>
    <t>Supernaut Softshell Pants M</t>
  </si>
  <si>
    <t>Supernaut Softshell Pants W</t>
  </si>
  <si>
    <t>Supernaut PrimaLoft Jacket M</t>
  </si>
  <si>
    <t>Supernaut PrimaLoft Jacket W</t>
  </si>
  <si>
    <t>Supernaut Shield Jacket M</t>
  </si>
  <si>
    <t>Supernaut Shield Jacket W</t>
  </si>
  <si>
    <t>Crusader X Gore-Tex Jacket M</t>
  </si>
  <si>
    <t>Crusader X Gore-Tex Bib Pants M</t>
  </si>
  <si>
    <t>Crusader Fleece Jacket M</t>
  </si>
  <si>
    <t>Crusader Fleece Jacket W</t>
  </si>
  <si>
    <t>Crusader GTX Infinium Jkt W</t>
  </si>
  <si>
    <t>Crusader GTX Infinium Pnt W</t>
  </si>
  <si>
    <t>Crusader GTX Infinium Jkt M</t>
  </si>
  <si>
    <t>Crusader GTX Infinium Pnt M</t>
  </si>
  <si>
    <t>Crusader Down Jacket M</t>
  </si>
  <si>
    <t>Crusader Down Jacket W</t>
  </si>
  <si>
    <t>Mount Beanie</t>
  </si>
  <si>
    <t>Paris Beanie</t>
  </si>
  <si>
    <t>Crusader Gore-Tex Pants M</t>
  </si>
  <si>
    <t>Crusader X Gore-Tex Bib Pants W</t>
  </si>
  <si>
    <t>Cliff Beanie</t>
  </si>
  <si>
    <t>Merino Headband WEB</t>
  </si>
  <si>
    <t>Merino Balaclava WEB</t>
  </si>
  <si>
    <t>Merino Balaclava JR WEB</t>
  </si>
  <si>
    <t>Camper 5-Panel Cap WEB</t>
  </si>
  <si>
    <t>Face Mask Merino WEB</t>
  </si>
  <si>
    <t>Mount Beanie WEB</t>
  </si>
  <si>
    <t>Paris Beanie WEB</t>
  </si>
  <si>
    <t>Cliff Beanie WEB</t>
  </si>
  <si>
    <t>Cord 5-Panel Cap WEB</t>
  </si>
  <si>
    <t>Supernaut Gore-Tex PRO jacket W</t>
  </si>
  <si>
    <t>Supernaut Gore-Tex PRO pants W</t>
  </si>
  <si>
    <t>Crusader Pile M</t>
  </si>
  <si>
    <t>Crusader Pile W</t>
  </si>
  <si>
    <t>Crusader parka M</t>
  </si>
  <si>
    <t>Crusader parka W</t>
  </si>
  <si>
    <t>Crusader Anorak M</t>
  </si>
  <si>
    <t>Crusader Anorak W</t>
  </si>
  <si>
    <t>Supernaut Down jacket M</t>
  </si>
  <si>
    <t>Crusader Gore-Tex Jacket M</t>
  </si>
  <si>
    <t>Supernaut Gore-Tex PRO jacket M</t>
  </si>
  <si>
    <t>Helmet Merino Beanie</t>
  </si>
  <si>
    <t>Helmet Merino Beanie WEB</t>
  </si>
  <si>
    <t>Fleece Tube</t>
  </si>
  <si>
    <t>Fleece Tube JR</t>
  </si>
  <si>
    <t>Fleece Tube JR WEB</t>
  </si>
  <si>
    <t>Fleece Tube WEB</t>
  </si>
  <si>
    <t>Merino Fleece Tube</t>
  </si>
  <si>
    <t>Merino Fleece Tube WEB</t>
  </si>
  <si>
    <t>Merino Tube</t>
  </si>
  <si>
    <t>Merino Tube WEB</t>
  </si>
  <si>
    <t>Curve GORE-TEX Jacket M LTD</t>
  </si>
  <si>
    <t>Curve GORE-TEX Pants M LTD</t>
  </si>
  <si>
    <t>Curve GORE-TEX Jacket M</t>
  </si>
  <si>
    <t>Curve GORE-TEX Pants M</t>
  </si>
  <si>
    <t>Curve Stretch Jacket M</t>
  </si>
  <si>
    <t>Curve Stretch Pants M</t>
  </si>
  <si>
    <t>Curve Gore-Tex Parka M</t>
  </si>
  <si>
    <t>Curve Down Jacket M</t>
  </si>
  <si>
    <t>Curve GORE-TEX Jacket W LTD</t>
  </si>
  <si>
    <t>Curve GORE-TEX Pants W LTD</t>
  </si>
  <si>
    <t>Curve GORE-TEX Jacket W</t>
  </si>
  <si>
    <t>Curve GORE-TEX Pants W</t>
  </si>
  <si>
    <t>Curve Stretch Jacket W</t>
  </si>
  <si>
    <t>Curve Stretch Pants W</t>
  </si>
  <si>
    <t>Curve Stretch Suit W</t>
  </si>
  <si>
    <t>Curve GORE-TEX Parka W</t>
  </si>
  <si>
    <t>Curve Down Jacket W</t>
  </si>
  <si>
    <t>Base Organic Cotton Boxer</t>
  </si>
  <si>
    <t>Base Organic Cotton Boxer 3 PK</t>
  </si>
  <si>
    <t>Base Wool Boxer</t>
  </si>
  <si>
    <t>Base Logo Tee M</t>
  </si>
  <si>
    <t>Base Wool Tee M</t>
  </si>
  <si>
    <t>Base Logo Tee W</t>
  </si>
  <si>
    <t>Base Wool Beanie M</t>
  </si>
  <si>
    <t>Base Wool Beanie W</t>
  </si>
  <si>
    <t>Base Wool Tee W</t>
  </si>
  <si>
    <t>Crusader X Gore-Tex Jacket W</t>
  </si>
  <si>
    <t>Supernaut Gore-Tex PRO pants M</t>
  </si>
  <si>
    <t>Base Wool Beanie M WEB</t>
  </si>
  <si>
    <t>Base Wool Beanie W WEB</t>
  </si>
  <si>
    <t>Base Wool Boxer WEB</t>
  </si>
  <si>
    <t>Base Organic Cotton Boxer WEB</t>
  </si>
  <si>
    <t>Merino Headband</t>
  </si>
  <si>
    <t>Merino Balaclava</t>
  </si>
  <si>
    <t>Merino Balaclava JR</t>
  </si>
  <si>
    <t>Face Mask Merino</t>
  </si>
  <si>
    <t>Corporate Trucker Cap</t>
  </si>
  <si>
    <t>Corporate Trucker Cap WEB</t>
  </si>
  <si>
    <t>Back Protector Vest M</t>
  </si>
  <si>
    <t>Back Protector Vest W</t>
  </si>
  <si>
    <t>Back Protector Vest JR</t>
  </si>
  <si>
    <t>Back Protector Race Vest M</t>
  </si>
  <si>
    <t>Back Protector Race Vest JR</t>
  </si>
  <si>
    <t>Back Protector</t>
  </si>
  <si>
    <t>Back Protector JR</t>
  </si>
  <si>
    <t>Blaster II Helmet</t>
  </si>
  <si>
    <t>Blaster II MIPS Helmet</t>
  </si>
  <si>
    <t>Blaster II Helmet JR</t>
  </si>
  <si>
    <t>Blaster II MIPS Helmet JR</t>
  </si>
  <si>
    <t>Igniter II Helmet</t>
  </si>
  <si>
    <t>Igniter II MIPS Helmet</t>
  </si>
  <si>
    <t>Grimnir II MIPS TE Helmet</t>
  </si>
  <si>
    <t>Trooper II Helmet</t>
  </si>
  <si>
    <t>Trooper II MIPS Helmet</t>
  </si>
  <si>
    <t>Switcher Helmet</t>
  </si>
  <si>
    <t>Switcher MIPS Helmet</t>
  </si>
  <si>
    <t>Rooster II MIPS Helmet</t>
  </si>
  <si>
    <t>Rooster II MIPS LE Helmet</t>
  </si>
  <si>
    <t>Trooper II SL MIPS Helmet</t>
  </si>
  <si>
    <t>Trooper II SL MIPS Team Edition Helmet</t>
  </si>
  <si>
    <t>Volata Helmet</t>
  </si>
  <si>
    <t>Volata MIPS Helmet</t>
  </si>
  <si>
    <t>Volata MIPS TE Helmet</t>
  </si>
  <si>
    <t>Volata WC Carbon MIPS Helmet</t>
  </si>
  <si>
    <t>Rambler II Helmet</t>
  </si>
  <si>
    <t>Rambler II MIPS Helmet</t>
  </si>
  <si>
    <t>Ascender</t>
  </si>
  <si>
    <t>Blaster II SYMBOL Helmet</t>
  </si>
  <si>
    <t>Blaster II MIPS SYMBOL Helmet</t>
  </si>
  <si>
    <t>Ascender MIPS Helmet</t>
  </si>
  <si>
    <t>Blaster II SYMBOL Helmet JR</t>
  </si>
  <si>
    <t>Blaster II MIPS SYMBOL Helmet JR</t>
  </si>
  <si>
    <t>Looper Helmet</t>
  </si>
  <si>
    <t>Looper MIPS Helmet</t>
  </si>
  <si>
    <t>Rooster II MIPS Aksel Helmet</t>
  </si>
  <si>
    <t>Sports Glasses Hard Case WEB</t>
  </si>
  <si>
    <t>Goggle Hard Case WEB</t>
  </si>
  <si>
    <t>Interstellar RIG Reflect</t>
  </si>
  <si>
    <t>Interstellar RIG</t>
  </si>
  <si>
    <t>Interstellar RIG Reflect BLI</t>
  </si>
  <si>
    <t>Clockwork RIG Reflect</t>
  </si>
  <si>
    <t>Clockwork RIG</t>
  </si>
  <si>
    <t>Clockwork RIG Reflect BLI</t>
  </si>
  <si>
    <t>Clockwork MAX RIG Reflect</t>
  </si>
  <si>
    <t>Clockwork MAX RIG</t>
  </si>
  <si>
    <t>Clockwork MAX RIG Reflect BLI</t>
  </si>
  <si>
    <t>Clockwork WC RIG Reflect BLI</t>
  </si>
  <si>
    <t>Clockwork WC MAX RIG Reflect BLI</t>
  </si>
  <si>
    <t>Firewall RIG Reflect</t>
  </si>
  <si>
    <t>Firewall Reflect</t>
  </si>
  <si>
    <t>Firewall</t>
  </si>
  <si>
    <t>Boondock RIG Reflect</t>
  </si>
  <si>
    <t>Boondock RIG</t>
  </si>
  <si>
    <t>Interstellar RIG Reflect Lens</t>
  </si>
  <si>
    <t>Interstellar RIG Lens</t>
  </si>
  <si>
    <t>Interstellar Lens</t>
  </si>
  <si>
    <t>Clockwork RIG Reflect Lens</t>
  </si>
  <si>
    <t>Clockwork RIG Lens</t>
  </si>
  <si>
    <t>Clockwork Lens</t>
  </si>
  <si>
    <t>Clockwork MAX RIG Reflect Lens</t>
  </si>
  <si>
    <t>Clockwork MAX RIG Lens</t>
  </si>
  <si>
    <t>Clockwork MAX Lens</t>
  </si>
  <si>
    <t>Firewall RIG Reflect Lens</t>
  </si>
  <si>
    <t>Firewall Reflect Lens</t>
  </si>
  <si>
    <t>Firewall Lens</t>
  </si>
  <si>
    <t>Boondock RIG Reflect Lens</t>
  </si>
  <si>
    <t>Boondock RIG Lens</t>
  </si>
  <si>
    <t>Heat RIG Reflect</t>
  </si>
  <si>
    <t>Interstellar RIG Reflect (Asia fit)</t>
  </si>
  <si>
    <t>Interstellar RIG (Asia fit)</t>
  </si>
  <si>
    <t>Interstellar RIG Reflect BLI (Asia fit)</t>
  </si>
  <si>
    <t>Clockwork RIG Reflect (Asia fit)</t>
  </si>
  <si>
    <t>Clockwork RIG Reflect BLI (Asia fit)</t>
  </si>
  <si>
    <t>Clockwork MAX RIG Reflect BLI Asia fit</t>
  </si>
  <si>
    <t>Firewall RIG Reflect (Asia fit)</t>
  </si>
  <si>
    <t>Boondock RIG Reflect (Asia fit)</t>
  </si>
  <si>
    <t>Boondock RIG (Asia fit)</t>
  </si>
  <si>
    <t>Ronin Polarized</t>
  </si>
  <si>
    <t>Ronin RIG Reflect</t>
  </si>
  <si>
    <t>Ronin RIG Photochromic</t>
  </si>
  <si>
    <t>Ronin Max Polarized</t>
  </si>
  <si>
    <t>Ronin Max RIG Reflect</t>
  </si>
  <si>
    <t>Ronin Max RIG Photochromic</t>
  </si>
  <si>
    <t>Ronin RIG Reflect Lens</t>
  </si>
  <si>
    <t>Ronin RIG Photochromic Lens</t>
  </si>
  <si>
    <t>Ronin Max RIG Reflect Lens</t>
  </si>
  <si>
    <t>Ronin Max RIG Photochromic Lens</t>
  </si>
  <si>
    <t>Clockwork MAX RIG Reflect Aksel</t>
  </si>
  <si>
    <t>Boondock RIG Reflect Aksel</t>
  </si>
  <si>
    <t>Ronin Lens Polarized</t>
  </si>
  <si>
    <t>Ronin Max Lens Polarized</t>
  </si>
  <si>
    <t>Boondock RIG Reflect BLI</t>
  </si>
  <si>
    <t>Stock</t>
  </si>
  <si>
    <t>Item Variant Status "Active&amp;Stock"</t>
  </si>
  <si>
    <t>PNGRN-S</t>
  </si>
  <si>
    <t>Pine Green</t>
  </si>
  <si>
    <t>PNGRN-M</t>
  </si>
  <si>
    <t>PNGRN-L</t>
  </si>
  <si>
    <t>PNGRN-XL</t>
  </si>
  <si>
    <t>NAVY-OS</t>
  </si>
  <si>
    <t>BTWHT-XS</t>
  </si>
  <si>
    <t>BTWHT-S</t>
  </si>
  <si>
    <t>Stormy Weather</t>
  </si>
  <si>
    <t>Wisper White</t>
  </si>
  <si>
    <t>HYDRO-XL</t>
  </si>
  <si>
    <t>MNGRY-SM</t>
  </si>
  <si>
    <t>Matte Nardo Gray</t>
  </si>
  <si>
    <t>MNGRY-ML</t>
  </si>
  <si>
    <t>MNGRY-LXL</t>
  </si>
  <si>
    <t>SGRME-LXL</t>
  </si>
  <si>
    <t>MEAME-SM</t>
  </si>
  <si>
    <t>Matte Aquamarine</t>
  </si>
  <si>
    <t>MEAME-ML</t>
  </si>
  <si>
    <t>MEAME-LXL</t>
  </si>
  <si>
    <t>Bolt Gray</t>
  </si>
  <si>
    <t>MNAVY-SM</t>
  </si>
  <si>
    <t>MNAVY-ML</t>
  </si>
  <si>
    <t>MNAVY-LXL</t>
  </si>
  <si>
    <t>060101-OS</t>
  </si>
  <si>
    <t>RIG Topaz/Matte Black/Black</t>
  </si>
  <si>
    <t>060000-OS</t>
  </si>
  <si>
    <t>070000-OS</t>
  </si>
  <si>
    <t>150000-OS</t>
  </si>
  <si>
    <t>RIG Bixbite</t>
  </si>
  <si>
    <t>160000-OS</t>
  </si>
  <si>
    <t>RIG Aquamarine</t>
  </si>
  <si>
    <t>200000-OS</t>
  </si>
  <si>
    <t>RIG Obsidian</t>
  </si>
  <si>
    <t>180000-OS</t>
  </si>
  <si>
    <t>RIG Light Amethyst</t>
  </si>
  <si>
    <t>100000-OS</t>
  </si>
  <si>
    <t>190000-OS</t>
  </si>
  <si>
    <t>RIG Malaia</t>
  </si>
  <si>
    <t>060100-OS</t>
  </si>
  <si>
    <t>RIG Topaz/Matte Black</t>
  </si>
  <si>
    <t>152100-OS</t>
  </si>
  <si>
    <t>RIG Bixbite/Matte Slate Gray Metallic</t>
  </si>
  <si>
    <t>160300-OS</t>
  </si>
  <si>
    <t>RIG Aquamarine/Crystal Black Camo</t>
  </si>
  <si>
    <t>191100-OS</t>
  </si>
  <si>
    <t>RIG Malaia/Crystal</t>
  </si>
  <si>
    <t>200100-OS</t>
  </si>
  <si>
    <t>RIG Obsidian/Matte Black</t>
  </si>
  <si>
    <t>090200-OS</t>
  </si>
  <si>
    <t>Obsidian Black/Crystal Black</t>
  </si>
  <si>
    <t>099000-OS</t>
  </si>
  <si>
    <t>Obsidian Black/Matte Crystal Tortoise</t>
  </si>
  <si>
    <t>230100-OS</t>
  </si>
  <si>
    <t>063000-OS</t>
  </si>
  <si>
    <t>RIG Topaz/Matte Fiery Red</t>
  </si>
  <si>
    <t>161000-OS</t>
  </si>
  <si>
    <t>RIG Aquamarine/Satin White</t>
  </si>
  <si>
    <t>226100-OS</t>
  </si>
  <si>
    <t>RIG Photochromic/Matte Crystal Fluo</t>
  </si>
  <si>
    <t>220000-OS</t>
  </si>
  <si>
    <t>RIG Photochromic</t>
  </si>
  <si>
    <t>230000-OS</t>
  </si>
  <si>
    <t>820166-NAVY-OS</t>
  </si>
  <si>
    <t>820166-SEGRY-OS</t>
  </si>
  <si>
    <t>820166-TUSKN-OS</t>
  </si>
  <si>
    <t>820193-BLACK-OS</t>
  </si>
  <si>
    <t>827044-SEGRY-OS</t>
  </si>
  <si>
    <t>850086-BLACK-OS</t>
  </si>
  <si>
    <t>850087-BLACK-OS</t>
  </si>
  <si>
    <t>852031-060100-OS</t>
  </si>
  <si>
    <t>852031-152100-OS</t>
  </si>
  <si>
    <t>852031-160300-OS</t>
  </si>
  <si>
    <t>852031-191100-OS</t>
  </si>
  <si>
    <t>852031-200100-OS</t>
  </si>
  <si>
    <t>852032-090200-OS</t>
  </si>
  <si>
    <t>852032-099000-OS</t>
  </si>
  <si>
    <t>852042-230100-OS</t>
  </si>
  <si>
    <t>852043-063000-OS</t>
  </si>
  <si>
    <t>852043-152100-OS</t>
  </si>
  <si>
    <t>852043-161000-OS</t>
  </si>
  <si>
    <t>852043-200100-OS</t>
  </si>
  <si>
    <t>852044-226100-OS</t>
  </si>
  <si>
    <t>852045-230100-OS</t>
  </si>
  <si>
    <t>852046-063000-OS</t>
  </si>
  <si>
    <t>852046-152100-OS</t>
  </si>
  <si>
    <t>852046-161000-OS</t>
  </si>
  <si>
    <t>852046-200100-OS</t>
  </si>
  <si>
    <t>852047-226100-OS</t>
  </si>
  <si>
    <t>852048-100000-OS</t>
  </si>
  <si>
    <t>852049-060000-OS</t>
  </si>
  <si>
    <t>852049-150000-OS</t>
  </si>
  <si>
    <t>852049-160000-OS</t>
  </si>
  <si>
    <t>852049-200000-OS</t>
  </si>
  <si>
    <t>852050-220000-OS</t>
  </si>
  <si>
    <t>852051-100000-OS</t>
  </si>
  <si>
    <t>852052-060000-OS</t>
  </si>
  <si>
    <t>852052-150000-OS</t>
  </si>
  <si>
    <t>852052-160000-OS</t>
  </si>
  <si>
    <t>852052-200000-OS</t>
  </si>
  <si>
    <t>852053-220000-OS</t>
  </si>
  <si>
    <t>852058-230000-OS</t>
  </si>
  <si>
    <t>852059-230000-OS</t>
  </si>
  <si>
    <t>Control</t>
  </si>
  <si>
    <t>Sum qty</t>
  </si>
  <si>
    <t>Sum from order form</t>
  </si>
  <si>
    <t>Deviation</t>
  </si>
  <si>
    <t>Variant</t>
  </si>
  <si>
    <t>SIZE</t>
  </si>
  <si>
    <t>COLOR
[Eyewear: Lens/Frame/Strap]</t>
  </si>
  <si>
    <t>Med I order form?</t>
  </si>
  <si>
    <t>827045-SEGRY-OS</t>
  </si>
  <si>
    <t>Obsidian Black Polarized/Matte Black</t>
  </si>
  <si>
    <t>Obsidian Black Polarized</t>
  </si>
  <si>
    <t>EHRED-OS</t>
  </si>
  <si>
    <t>BLACK-XXL</t>
  </si>
  <si>
    <t>LTGRY-S</t>
  </si>
  <si>
    <t>LTGRY-M</t>
  </si>
  <si>
    <t>LTGRY-L</t>
  </si>
  <si>
    <t>CORAL-XS</t>
  </si>
  <si>
    <t>CORAL-S</t>
  </si>
  <si>
    <t>CORAL-M</t>
  </si>
  <si>
    <t>CORAL-L</t>
  </si>
  <si>
    <t>TEAL-XL</t>
  </si>
  <si>
    <t>MAIN DISCOUNT:</t>
  </si>
  <si>
    <t>EAN fra Elastic</t>
  </si>
  <si>
    <t>Sjekk mot Order Form</t>
  </si>
  <si>
    <t>Sjekk mot Elastic</t>
  </si>
  <si>
    <t>Matte Chopper Orange</t>
  </si>
  <si>
    <t>NAGR-OS</t>
  </si>
  <si>
    <t>Ronin RIG Lens</t>
  </si>
  <si>
    <t>010000-OS</t>
  </si>
  <si>
    <t>RIG Amethyst</t>
  </si>
  <si>
    <t>Ronin Max RIG Lens</t>
  </si>
  <si>
    <t>MWH21-SM</t>
  </si>
  <si>
    <t>MWH21-ML</t>
  </si>
  <si>
    <t>MWH21-LXL</t>
  </si>
  <si>
    <t>191300-OS</t>
  </si>
  <si>
    <t>061200-OS</t>
  </si>
  <si>
    <t>152000-OS</t>
  </si>
  <si>
    <t>220100-OS</t>
  </si>
  <si>
    <t>RIG Photocromic/Matte Black</t>
  </si>
  <si>
    <t>Style II</t>
  </si>
  <si>
    <t>Fluo</t>
  </si>
  <si>
    <t>99901-S</t>
  </si>
  <si>
    <t>99901-M</t>
  </si>
  <si>
    <t>99901-L</t>
  </si>
  <si>
    <t>99901-XL</t>
  </si>
  <si>
    <t>99901-XS</t>
  </si>
  <si>
    <t>88002-S</t>
  </si>
  <si>
    <t>Sikorsky</t>
  </si>
  <si>
    <t>88002-M</t>
  </si>
  <si>
    <t>88002-L</t>
  </si>
  <si>
    <t>88002-XL</t>
  </si>
  <si>
    <t>99901-OS</t>
  </si>
  <si>
    <t>56000-OS</t>
  </si>
  <si>
    <t>88001-S</t>
  </si>
  <si>
    <t>88001-M</t>
  </si>
  <si>
    <t>88001-L</t>
  </si>
  <si>
    <t>88001-XL</t>
  </si>
  <si>
    <t>Base Wool T-shirt M</t>
  </si>
  <si>
    <t>10002-S</t>
  </si>
  <si>
    <t>10002-M</t>
  </si>
  <si>
    <t>10002-L</t>
  </si>
  <si>
    <t>10002-XL</t>
  </si>
  <si>
    <t>88002-OS</t>
  </si>
  <si>
    <t>UXYLW-S</t>
  </si>
  <si>
    <t>Uno-X Yellow</t>
  </si>
  <si>
    <t>UXYLW-M</t>
  </si>
  <si>
    <t>UXYLW-L</t>
  </si>
  <si>
    <t>UXYLW-XL</t>
  </si>
  <si>
    <t>MROGD-SM</t>
  </si>
  <si>
    <t>Matte Rose Gold</t>
  </si>
  <si>
    <t>MROGD-ML</t>
  </si>
  <si>
    <t>MROGD-LXL</t>
  </si>
  <si>
    <t>GFLUO-ML</t>
  </si>
  <si>
    <t>GFLUO-LXL</t>
  </si>
  <si>
    <t>MNGRY-XSS</t>
  </si>
  <si>
    <t>BGRRG-SM</t>
  </si>
  <si>
    <t>Bolt Gray/Rose Gold</t>
  </si>
  <si>
    <t>BGRRG-ML</t>
  </si>
  <si>
    <t>BGRRG-LXL</t>
  </si>
  <si>
    <t>160400-OS</t>
  </si>
  <si>
    <t>RIG Aquamarine/Matte Crystal Black</t>
  </si>
  <si>
    <t>167400-OS</t>
  </si>
  <si>
    <t>RIG Aquamarine/Matte Crystal Aqua</t>
  </si>
  <si>
    <t>200500-OS</t>
  </si>
  <si>
    <t>RIG Obsidian/Matte Crystal Black Camo</t>
  </si>
  <si>
    <t>076300-OS</t>
  </si>
  <si>
    <t>RIG Emerald/Matte Racing Green</t>
  </si>
  <si>
    <t>220400-OS</t>
  </si>
  <si>
    <t>RIG Photochromic/Matte Crystal Black</t>
  </si>
  <si>
    <t>221200-OS</t>
  </si>
  <si>
    <t>RIG Photochromic/Matte White</t>
  </si>
  <si>
    <t>Ronin Polarized Lens</t>
  </si>
  <si>
    <t>Ronin Max Polarized Lens</t>
  </si>
  <si>
    <t>810104-010000-OS</t>
  </si>
  <si>
    <t>810105-010000-OS</t>
  </si>
  <si>
    <t>820192-56000-OS</t>
  </si>
  <si>
    <t>820193-56000-OS</t>
  </si>
  <si>
    <t>820253-88001-S</t>
  </si>
  <si>
    <t>820253-88001-M</t>
  </si>
  <si>
    <t>820253-88001-L</t>
  </si>
  <si>
    <t>820253-88001-XL</t>
  </si>
  <si>
    <t>820253-99901-S</t>
  </si>
  <si>
    <t>820253-99901-M</t>
  </si>
  <si>
    <t>820253-99901-L</t>
  </si>
  <si>
    <t>820253-99901-XL</t>
  </si>
  <si>
    <t>826060-UXYLW-S</t>
  </si>
  <si>
    <t>826060-UXYLW-M</t>
  </si>
  <si>
    <t>826060-UXYLW-L</t>
  </si>
  <si>
    <t>826060-UXYLW-XL</t>
  </si>
  <si>
    <t>852031-160400-OS</t>
  </si>
  <si>
    <t>852031-167400-OS</t>
  </si>
  <si>
    <t>852031-191300-OS</t>
  </si>
  <si>
    <t>852031-200500-OS</t>
  </si>
  <si>
    <t>852043-061200-OS</t>
  </si>
  <si>
    <t>852043-076300-OS</t>
  </si>
  <si>
    <t>852043-152000-OS</t>
  </si>
  <si>
    <t>852043-160400-OS</t>
  </si>
  <si>
    <t>852043-220400-OS</t>
  </si>
  <si>
    <t>852043-221200-OS</t>
  </si>
  <si>
    <t>852044-220100-OS</t>
  </si>
  <si>
    <t>852044-220400-OS</t>
  </si>
  <si>
    <t>852044-221200-OS</t>
  </si>
  <si>
    <t>852046-061200-OS</t>
  </si>
  <si>
    <t>852046-076300-OS</t>
  </si>
  <si>
    <t>852046-152000-OS</t>
  </si>
  <si>
    <t>852046-160400-OS</t>
  </si>
  <si>
    <t>852047-220100-OS</t>
  </si>
  <si>
    <t>852047-220400-OS</t>
  </si>
  <si>
    <t>852047-221200-OS</t>
  </si>
  <si>
    <t>852049-070000-OS</t>
  </si>
  <si>
    <t>852049-100000-OS</t>
  </si>
  <si>
    <t>852052-070000-OS</t>
  </si>
  <si>
    <t>RIG Topaz/Matte White</t>
  </si>
  <si>
    <t>RIG Bixbite/Nardo Gray</t>
  </si>
  <si>
    <t>CLGRY-OS</t>
  </si>
  <si>
    <t>DTBLK-OS</t>
  </si>
  <si>
    <t>GSWHT-OS</t>
  </si>
  <si>
    <t>MEAME-OS</t>
  </si>
  <si>
    <t>MNBME-OS</t>
  </si>
  <si>
    <t>MSGMC-OS</t>
  </si>
  <si>
    <t>MBKCE-OS</t>
  </si>
  <si>
    <t>MBLCK-OS</t>
  </si>
  <si>
    <t>MCDGY-OS</t>
  </si>
  <si>
    <t>MEHRD-OS</t>
  </si>
  <si>
    <t>MFGRN-OS</t>
  </si>
  <si>
    <t>MNAVY-OS</t>
  </si>
  <si>
    <t>MNGRY-OS</t>
  </si>
  <si>
    <t>MOEDB-OS</t>
  </si>
  <si>
    <t>MSEGY-OS</t>
  </si>
  <si>
    <t>MWHTE-OS</t>
  </si>
  <si>
    <t>MBKME-OS</t>
  </si>
  <si>
    <t>MWEMC-OS</t>
  </si>
  <si>
    <t>TEBLK-SM</t>
  </si>
  <si>
    <t>TEBLK-ML</t>
  </si>
  <si>
    <t>TEBLK-LXL</t>
  </si>
  <si>
    <t>MMBLU-OS</t>
  </si>
  <si>
    <t>MOPRE-OS</t>
  </si>
  <si>
    <t>MRBE-OS</t>
  </si>
  <si>
    <t>MSBMC-OS</t>
  </si>
  <si>
    <t>FAGRN-M</t>
  </si>
  <si>
    <t>FAGRN-L</t>
  </si>
  <si>
    <t>FCWHE-M</t>
  </si>
  <si>
    <t>FCWHE-L</t>
  </si>
  <si>
    <t>FFRED-M</t>
  </si>
  <si>
    <t>FFRED-L</t>
  </si>
  <si>
    <t>FIBLU-M</t>
  </si>
  <si>
    <t>FIBLU-L</t>
  </si>
  <si>
    <t>FRMBE-M</t>
  </si>
  <si>
    <t>FRMBE-L</t>
  </si>
  <si>
    <t>FRMGN-M</t>
  </si>
  <si>
    <t>FRMGN-L</t>
  </si>
  <si>
    <t>FSBLK-M</t>
  </si>
  <si>
    <t>FSBLK-L</t>
  </si>
  <si>
    <t>FSPNK-L</t>
  </si>
  <si>
    <t>MBLCK-M</t>
  </si>
  <si>
    <t>MBLCK-L</t>
  </si>
  <si>
    <t>MCDGY-M</t>
  </si>
  <si>
    <t>MCDGY-L</t>
  </si>
  <si>
    <t>MCHOR-M</t>
  </si>
  <si>
    <t>MCHOR-L</t>
  </si>
  <si>
    <t>MCRFL-M</t>
  </si>
  <si>
    <t>MCRFL-L</t>
  </si>
  <si>
    <t>MEBLU-M</t>
  </si>
  <si>
    <t>MEBLU-L</t>
  </si>
  <si>
    <t>MEHRD-M</t>
  </si>
  <si>
    <t>MEHRD-L</t>
  </si>
  <si>
    <t>MNGRY-M</t>
  </si>
  <si>
    <t>MNGRY-L</t>
  </si>
  <si>
    <t>MOEDB-M</t>
  </si>
  <si>
    <t>MOEDB-L</t>
  </si>
  <si>
    <t>MOWHT-M</t>
  </si>
  <si>
    <t>MOWHT-L</t>
  </si>
  <si>
    <t>MSYLW-M</t>
  </si>
  <si>
    <t>MSYLW-L</t>
  </si>
  <si>
    <t>CHOR-OS</t>
  </si>
  <si>
    <t>SGRME-OS</t>
  </si>
  <si>
    <t>TEBLK-ML17</t>
  </si>
  <si>
    <t>TEBLK-ML25</t>
  </si>
  <si>
    <t>TEBLK-SM25</t>
  </si>
  <si>
    <t>TEBLK-SM32</t>
  </si>
  <si>
    <t>GFGRN-OS</t>
  </si>
  <si>
    <t>SGRM-OS</t>
  </si>
  <si>
    <t>100201-OS</t>
  </si>
  <si>
    <t>105025-OS</t>
  </si>
  <si>
    <t>BLK21-M</t>
  </si>
  <si>
    <t>BLK21-L</t>
  </si>
  <si>
    <t>BRORG-M</t>
  </si>
  <si>
    <t>BRORG-L</t>
  </si>
  <si>
    <t>OWH21-M</t>
  </si>
  <si>
    <t>OWH21-L</t>
  </si>
  <si>
    <t>PRPL-M</t>
  </si>
  <si>
    <t>PRPL-L</t>
  </si>
  <si>
    <t>LTGRY-OS</t>
  </si>
  <si>
    <t>BNTUN-S</t>
  </si>
  <si>
    <t>BNTUN-M</t>
  </si>
  <si>
    <t>BNTUN-L</t>
  </si>
  <si>
    <t>BNTUN-XL</t>
  </si>
  <si>
    <t>BTWHT-XL</t>
  </si>
  <si>
    <t>FOGRN-XS</t>
  </si>
  <si>
    <t>HYDRO-XS</t>
  </si>
  <si>
    <t>BLCK-37/39</t>
  </si>
  <si>
    <t>BLCK-40/42</t>
  </si>
  <si>
    <t>BLCK-43/45</t>
  </si>
  <si>
    <t>BTWE-37/39</t>
  </si>
  <si>
    <t>BTWE-40/42</t>
  </si>
  <si>
    <t>BTWE-43/45</t>
  </si>
  <si>
    <t>OEDB-40/42</t>
  </si>
  <si>
    <t>OEDB-43/45</t>
  </si>
  <si>
    <t>ONBE-37/39</t>
  </si>
  <si>
    <t>ONBE-40/42</t>
  </si>
  <si>
    <t>ONBE-43/45</t>
  </si>
  <si>
    <t>ROWD-37/39</t>
  </si>
  <si>
    <t>ROWD-40/42</t>
  </si>
  <si>
    <t>ROWD-43/45</t>
  </si>
  <si>
    <t>SEGY-37/39</t>
  </si>
  <si>
    <t>SEGY-40/42</t>
  </si>
  <si>
    <t>SEGY-43/45</t>
  </si>
  <si>
    <t>BLACK-JR-S</t>
  </si>
  <si>
    <t>BLACK-JR-M</t>
  </si>
  <si>
    <t>HYDRO-JR-S</t>
  </si>
  <si>
    <t>HYDRO-JR-M</t>
  </si>
  <si>
    <t>BLCK-34/36</t>
  </si>
  <si>
    <t>GRBE-34/36</t>
  </si>
  <si>
    <t>ONBE-34/36</t>
  </si>
  <si>
    <t>DEHRD-S</t>
  </si>
  <si>
    <t>DEHRD-M</t>
  </si>
  <si>
    <t>DEHRD-L</t>
  </si>
  <si>
    <t>DEHRD-XL</t>
  </si>
  <si>
    <t>NAVY-S</t>
  </si>
  <si>
    <t>NAVY-M</t>
  </si>
  <si>
    <t>NAVY-L</t>
  </si>
  <si>
    <t>NAVY-XL</t>
  </si>
  <si>
    <t>LTGRY-XS</t>
  </si>
  <si>
    <t>EHRED-S</t>
  </si>
  <si>
    <t>EHRED-M</t>
  </si>
  <si>
    <t>EHRED-L</t>
  </si>
  <si>
    <t>EHRED-XL</t>
  </si>
  <si>
    <t>MOSS-S</t>
  </si>
  <si>
    <t>MOSS-M</t>
  </si>
  <si>
    <t>MOSS-L</t>
  </si>
  <si>
    <t>MOSS-XL</t>
  </si>
  <si>
    <t>SEGRY-XS</t>
  </si>
  <si>
    <t>HYDRO-128</t>
  </si>
  <si>
    <t>HYDRO-140</t>
  </si>
  <si>
    <t>HYDRO-152</t>
  </si>
  <si>
    <t>HYDRO-164</t>
  </si>
  <si>
    <t>RBLUE-128</t>
  </si>
  <si>
    <t>RBLUE-140</t>
  </si>
  <si>
    <t>RBLUE-152</t>
  </si>
  <si>
    <t>RBLUE-164</t>
  </si>
  <si>
    <t>SEGRY-128</t>
  </si>
  <si>
    <t>SEGRY-140</t>
  </si>
  <si>
    <t>SEGRY-152</t>
  </si>
  <si>
    <t>SEGRY-164</t>
  </si>
  <si>
    <t>BLACK-128</t>
  </si>
  <si>
    <t>BLACK-140</t>
  </si>
  <si>
    <t>BLACK-152</t>
  </si>
  <si>
    <t>BLACK-164</t>
  </si>
  <si>
    <t>GRBLU-128</t>
  </si>
  <si>
    <t>GRBLU-140</t>
  </si>
  <si>
    <t>GRBLU-152</t>
  </si>
  <si>
    <t>GRBLU-164</t>
  </si>
  <si>
    <t>ONBLU-128</t>
  </si>
  <si>
    <t>ONBLU-140</t>
  </si>
  <si>
    <t>ONBLU-152</t>
  </si>
  <si>
    <t>ONBLU-164</t>
  </si>
  <si>
    <t>MBKCE-SM</t>
  </si>
  <si>
    <t>MBKCE-ML</t>
  </si>
  <si>
    <t>MBKCE-LXL</t>
  </si>
  <si>
    <t>MBLCK-SM</t>
  </si>
  <si>
    <t>MBLCK-ML</t>
  </si>
  <si>
    <t>MBLCK-LXL</t>
  </si>
  <si>
    <t>MEHRD-SM</t>
  </si>
  <si>
    <t>MEHRD-ML</t>
  </si>
  <si>
    <t>MEHRD-LXL</t>
  </si>
  <si>
    <t>MFGRN-SM</t>
  </si>
  <si>
    <t>MFGRN-ML</t>
  </si>
  <si>
    <t>MFGRN-LXL</t>
  </si>
  <si>
    <t>MOEDB-SM</t>
  </si>
  <si>
    <t>MOEDB-ML</t>
  </si>
  <si>
    <t>MOEDB-LXL</t>
  </si>
  <si>
    <t>MSGMC-SM</t>
  </si>
  <si>
    <t>MSGMC-ML</t>
  </si>
  <si>
    <t>MSGMC-LXL</t>
  </si>
  <si>
    <t>MBKME-SM</t>
  </si>
  <si>
    <t>MBKME-ML</t>
  </si>
  <si>
    <t>MBKME-LXL</t>
  </si>
  <si>
    <t>MWEMC-SM</t>
  </si>
  <si>
    <t>MWEMC-ML</t>
  </si>
  <si>
    <t>MWEMC-LXL</t>
  </si>
  <si>
    <t>MBL21-SM</t>
  </si>
  <si>
    <t>MBL21-ML</t>
  </si>
  <si>
    <t>MBL21-LXL</t>
  </si>
  <si>
    <t>CORNC-SM</t>
  </si>
  <si>
    <t>CORNC-ML</t>
  </si>
  <si>
    <t>MBKNC-SM</t>
  </si>
  <si>
    <t>MBKNC-ML</t>
  </si>
  <si>
    <t>NGRNC-SM</t>
  </si>
  <si>
    <t>NGRNC-ML</t>
  </si>
  <si>
    <t>RBNCN-SM</t>
  </si>
  <si>
    <t>RBNCN-ML</t>
  </si>
  <si>
    <t>RBNCN-LXL</t>
  </si>
  <si>
    <t>MOPRE-XSS</t>
  </si>
  <si>
    <t>MRBCO-XSS</t>
  </si>
  <si>
    <t>MRBCO-SM</t>
  </si>
  <si>
    <t>GFGRN-M</t>
  </si>
  <si>
    <t>GFGRN-L</t>
  </si>
  <si>
    <t>MNAVY-M</t>
  </si>
  <si>
    <t>MNAVY-L</t>
  </si>
  <si>
    <t>MSGMC-M</t>
  </si>
  <si>
    <t>MSGMC-L</t>
  </si>
  <si>
    <t>MWH20-M</t>
  </si>
  <si>
    <t>MWH20-L</t>
  </si>
  <si>
    <t>MWHTE-M</t>
  </si>
  <si>
    <t>MWHTE-L</t>
  </si>
  <si>
    <t>MBKCE-M</t>
  </si>
  <si>
    <t>MBKCE-L</t>
  </si>
  <si>
    <t>ABLCK-M</t>
  </si>
  <si>
    <t>ABLCK-L</t>
  </si>
  <si>
    <t>GMBLU-M</t>
  </si>
  <si>
    <t>GMBLU-L</t>
  </si>
  <si>
    <t>MMGRN-M</t>
  </si>
  <si>
    <t>MMGRN-L</t>
  </si>
  <si>
    <t>GFGRN-S</t>
  </si>
  <si>
    <t>GMBLU-S</t>
  </si>
  <si>
    <t>MAQM-S</t>
  </si>
  <si>
    <t>MAQM-M</t>
  </si>
  <si>
    <t>MAQM-L</t>
  </si>
  <si>
    <t>MBLCK-S</t>
  </si>
  <si>
    <t>MCHOR-S</t>
  </si>
  <si>
    <t>MNAVY-S</t>
  </si>
  <si>
    <t>MNGRY-S</t>
  </si>
  <si>
    <t>MOEDB-S</t>
  </si>
  <si>
    <t>MOWHT-S</t>
  </si>
  <si>
    <t>MSBMC-S</t>
  </si>
  <si>
    <t>MSBMC-M</t>
  </si>
  <si>
    <t>MSBMC-L</t>
  </si>
  <si>
    <t>MSGMC-S</t>
  </si>
  <si>
    <t>MWH20-S</t>
  </si>
  <si>
    <t>MWHTE-S</t>
  </si>
  <si>
    <t>MBL20-S</t>
  </si>
  <si>
    <t>MBL20-M</t>
  </si>
  <si>
    <t>MBL20-L</t>
  </si>
  <si>
    <t>MEAME-S</t>
  </si>
  <si>
    <t>MEAME-M</t>
  </si>
  <si>
    <t>MEAME-L</t>
  </si>
  <si>
    <t>MSLGY-M</t>
  </si>
  <si>
    <t>MSLGY-L</t>
  </si>
  <si>
    <t>GCHOR-SM</t>
  </si>
  <si>
    <t>GCHOR-ML</t>
  </si>
  <si>
    <t>GCHOR-LXL</t>
  </si>
  <si>
    <t>GLIAQM-SM</t>
  </si>
  <si>
    <t>GLIAQM-ML</t>
  </si>
  <si>
    <t>GLIAQM-LXL</t>
  </si>
  <si>
    <t>MFGMC-SM</t>
  </si>
  <si>
    <t>MFGMC-ML</t>
  </si>
  <si>
    <t>MFGMC-LXL</t>
  </si>
  <si>
    <t>NAYME-SM</t>
  </si>
  <si>
    <t>NAYME-ML</t>
  </si>
  <si>
    <t>NAYME-LXL</t>
  </si>
  <si>
    <t>RBLUE-SM</t>
  </si>
  <si>
    <t>RBLUE-ML</t>
  </si>
  <si>
    <t>RBLUE-LXL</t>
  </si>
  <si>
    <t>SHRED-SM</t>
  </si>
  <si>
    <t>SHRED-ML</t>
  </si>
  <si>
    <t>SHRED-LXL</t>
  </si>
  <si>
    <t>GFGRN-SM</t>
  </si>
  <si>
    <t>GFGRN-ML</t>
  </si>
  <si>
    <t>GFGRN-LXL</t>
  </si>
  <si>
    <t>MAQM-53/61</t>
  </si>
  <si>
    <t>MBLK-53/61</t>
  </si>
  <si>
    <t>MFGN-53/61</t>
  </si>
  <si>
    <t>MSBM-53/61</t>
  </si>
  <si>
    <t>MSGM-53/61</t>
  </si>
  <si>
    <t>MWHT-53/61</t>
  </si>
  <si>
    <t>SGRM-53/61</t>
  </si>
  <si>
    <t>MBLK-48/53</t>
  </si>
  <si>
    <t>MRBE-48/53</t>
  </si>
  <si>
    <t>MROP-48/53</t>
  </si>
  <si>
    <t>MWHT-48/53</t>
  </si>
  <si>
    <t>SGRM-48/53</t>
  </si>
  <si>
    <t>MAQMM-ML</t>
  </si>
  <si>
    <t>MAQMM-LXL</t>
  </si>
  <si>
    <t>MCHORM-ML</t>
  </si>
  <si>
    <t>MCHORM-LXL</t>
  </si>
  <si>
    <t>MFRMC-ML</t>
  </si>
  <si>
    <t>MFRMC-LXL</t>
  </si>
  <si>
    <t>MRBMC-ML</t>
  </si>
  <si>
    <t>MRBMC-LXL</t>
  </si>
  <si>
    <t>ANT21-M</t>
  </si>
  <si>
    <t>ANT21-L</t>
  </si>
  <si>
    <t>810050-CLGRY-OS</t>
  </si>
  <si>
    <t>810050-DTBLK-OS</t>
  </si>
  <si>
    <t>810050-EHRED-OS</t>
  </si>
  <si>
    <t>810050-GSWHT-OS</t>
  </si>
  <si>
    <t>810050-MEAME-OS</t>
  </si>
  <si>
    <t>810050-MNBME-OS</t>
  </si>
  <si>
    <t>810050-MSGMC-OS</t>
  </si>
  <si>
    <t>810051-DTBLK-OS</t>
  </si>
  <si>
    <t>810052-TEBLK-OS</t>
  </si>
  <si>
    <t>810053-MBKCE-OS</t>
  </si>
  <si>
    <t>810053-MBLCK-OS</t>
  </si>
  <si>
    <t>810053-MCDGY-OS</t>
  </si>
  <si>
    <t>810053-MEHRD-OS</t>
  </si>
  <si>
    <t>810053-MFGRN-OS</t>
  </si>
  <si>
    <t>810053-MNAVY-OS</t>
  </si>
  <si>
    <t>810053-MOEDB-OS</t>
  </si>
  <si>
    <t>810053-MSEGY-OS</t>
  </si>
  <si>
    <t>810053-MSGMC-OS</t>
  </si>
  <si>
    <t>810053-MWHTE-OS</t>
  </si>
  <si>
    <t>810054-MBKME-OS</t>
  </si>
  <si>
    <t>810054-MWEMC-OS</t>
  </si>
  <si>
    <t>810055-TEBLK-SM</t>
  </si>
  <si>
    <t>810055-TEBLK-ML</t>
  </si>
  <si>
    <t>810055-TEBLK-LXL</t>
  </si>
  <si>
    <t>810056-TEBLK-SM</t>
  </si>
  <si>
    <t>810056-TEBLK-ML</t>
  </si>
  <si>
    <t>810056-TEBLK-LXL</t>
  </si>
  <si>
    <t>810057-MBLCK-OS</t>
  </si>
  <si>
    <t>810057-MCDGY-OS</t>
  </si>
  <si>
    <t>810057-MEAME-OS</t>
  </si>
  <si>
    <t>810057-MEHRD-OS</t>
  </si>
  <si>
    <t>810057-MFGRN-OS</t>
  </si>
  <si>
    <t>810057-MMBLU-OS</t>
  </si>
  <si>
    <t>810057-MNAVY-OS</t>
  </si>
  <si>
    <t>810057-MNGRY-OS</t>
  </si>
  <si>
    <t>810057-MOEDB-OS</t>
  </si>
  <si>
    <t>810057-MOPRE-OS</t>
  </si>
  <si>
    <t>810057-MRBE-OS</t>
  </si>
  <si>
    <t>810057-MSBMC-OS</t>
  </si>
  <si>
    <t>810057-MSEGY-OS</t>
  </si>
  <si>
    <t>810057-MSGMC-OS</t>
  </si>
  <si>
    <t>810057-MWHTE-OS</t>
  </si>
  <si>
    <t>810058-TEBLK-SM</t>
  </si>
  <si>
    <t>810058-TEBLK-ML</t>
  </si>
  <si>
    <t>810058-TEBLK-LXL</t>
  </si>
  <si>
    <t>810059-FAGRN-M</t>
  </si>
  <si>
    <t>810059-FAGRN-L</t>
  </si>
  <si>
    <t>810059-FCWHE-M</t>
  </si>
  <si>
    <t>810059-FCWHE-L</t>
  </si>
  <si>
    <t>810059-FFRED-M</t>
  </si>
  <si>
    <t>810059-FFRED-L</t>
  </si>
  <si>
    <t>810059-FIBLU-M</t>
  </si>
  <si>
    <t>810059-FIBLU-L</t>
  </si>
  <si>
    <t>810059-FRMBE-M</t>
  </si>
  <si>
    <t>810059-FRMBE-L</t>
  </si>
  <si>
    <t>810059-FRMGN-M</t>
  </si>
  <si>
    <t>810059-FRMGN-L</t>
  </si>
  <si>
    <t>810059-FSBLK-M</t>
  </si>
  <si>
    <t>810059-FSBLK-L</t>
  </si>
  <si>
    <t>810059-FSPNK-L</t>
  </si>
  <si>
    <t>810059-MBLCK-M</t>
  </si>
  <si>
    <t>810059-MBLCK-L</t>
  </si>
  <si>
    <t>810059-MCDGY-M</t>
  </si>
  <si>
    <t>810059-MCDGY-L</t>
  </si>
  <si>
    <t>810059-MCHOR-M</t>
  </si>
  <si>
    <t>810059-MCHOR-L</t>
  </si>
  <si>
    <t>810059-MCRFL-M</t>
  </si>
  <si>
    <t>810059-MCRFL-L</t>
  </si>
  <si>
    <t>810059-MEBLU-M</t>
  </si>
  <si>
    <t>810059-MEBLU-L</t>
  </si>
  <si>
    <t>810059-MEHRD-M</t>
  </si>
  <si>
    <t>810059-MEHRD-L</t>
  </si>
  <si>
    <t>810059-MNGRY-M</t>
  </si>
  <si>
    <t>810059-MNGRY-L</t>
  </si>
  <si>
    <t>810059-MOEDB-M</t>
  </si>
  <si>
    <t>810059-MOEDB-L</t>
  </si>
  <si>
    <t>810059-MOWHT-M</t>
  </si>
  <si>
    <t>810059-MOWHT-L</t>
  </si>
  <si>
    <t>810059-MSYLW-M</t>
  </si>
  <si>
    <t>810059-MSYLW-L</t>
  </si>
  <si>
    <t>810060-TEBLK-M</t>
  </si>
  <si>
    <t>810060-TEBLK-L</t>
  </si>
  <si>
    <t>810061-TEBLK-M</t>
  </si>
  <si>
    <t>810061-TEBLK-L</t>
  </si>
  <si>
    <t>810062-TEBLK-S</t>
  </si>
  <si>
    <t>810062-TEBLK-M</t>
  </si>
  <si>
    <t>810062-TEBLK-L</t>
  </si>
  <si>
    <t>810063-TEBLK-S</t>
  </si>
  <si>
    <t>810063-TEBLK-M</t>
  </si>
  <si>
    <t>810063-TEBLK-L</t>
  </si>
  <si>
    <t>810064-TEBLK-SM</t>
  </si>
  <si>
    <t>810064-TEBLK-ML</t>
  </si>
  <si>
    <t>810064-TEBLK-LXL</t>
  </si>
  <si>
    <t>810065-TEBLK-SM</t>
  </si>
  <si>
    <t>810065-TEBLK-ML</t>
  </si>
  <si>
    <t>810065-TEBLK-LXL</t>
  </si>
  <si>
    <t>810066-TEBLK-M</t>
  </si>
  <si>
    <t>810066-TEBLK-L</t>
  </si>
  <si>
    <t>810068-CHOR-OS</t>
  </si>
  <si>
    <t>810068-MBLCK-OS</t>
  </si>
  <si>
    <t>810068-NAGR-OS</t>
  </si>
  <si>
    <t>810068-RBLUE-OS</t>
  </si>
  <si>
    <t>810068-SGRME-OS</t>
  </si>
  <si>
    <t>810069-TEBLK-SM</t>
  </si>
  <si>
    <t>810069-TEBLK-ML</t>
  </si>
  <si>
    <t>810070-TEBLK-ML17</t>
  </si>
  <si>
    <t>810070-TEBLK-ML25</t>
  </si>
  <si>
    <t>810070-TEBLK-SM25</t>
  </si>
  <si>
    <t>810070-TEBLK-SM32</t>
  </si>
  <si>
    <t>810089-GFGRN-OS</t>
  </si>
  <si>
    <t>810089-MBLCK-OS</t>
  </si>
  <si>
    <t>810089-MEAME-OS</t>
  </si>
  <si>
    <t>810089-MMBLU-OS</t>
  </si>
  <si>
    <t>810089-MNGRY-OS</t>
  </si>
  <si>
    <t>810089-MSBMC-OS</t>
  </si>
  <si>
    <t>810089-MSGMC-OS</t>
  </si>
  <si>
    <t>810089-MWHTE-OS</t>
  </si>
  <si>
    <t>810089-SGRM-OS</t>
  </si>
  <si>
    <t>810091-TEBLK-SM</t>
  </si>
  <si>
    <t>810091-TEBLK-ML</t>
  </si>
  <si>
    <t>810091-TEBLK-LXL</t>
  </si>
  <si>
    <t>810092-TEBLK-OS</t>
  </si>
  <si>
    <t>810093-TEBLK-OS</t>
  </si>
  <si>
    <t>810094-TEBLK-SM</t>
  </si>
  <si>
    <t>810094-TEBLK-ML</t>
  </si>
  <si>
    <t>810094-TEBLK-LXL</t>
  </si>
  <si>
    <t>810095-TEBLK-OS</t>
  </si>
  <si>
    <t>810096-TEBLK-OS</t>
  </si>
  <si>
    <t>810097-TEBLK-SM</t>
  </si>
  <si>
    <t>810097-TEBLK-ML</t>
  </si>
  <si>
    <t>810097-TEBLK-LXL</t>
  </si>
  <si>
    <t>810107-060101-OS</t>
  </si>
  <si>
    <t>810108-100201-OS</t>
  </si>
  <si>
    <t>810108-105025-OS</t>
  </si>
  <si>
    <t>810109-060000-OS</t>
  </si>
  <si>
    <t>810110-180000-OS</t>
  </si>
  <si>
    <t>810111-100000-OS</t>
  </si>
  <si>
    <t>810118-BLACK-S</t>
  </si>
  <si>
    <t>810118-BLACK-M</t>
  </si>
  <si>
    <t>810118-BLACK-L</t>
  </si>
  <si>
    <t>810118-BLACK-XL</t>
  </si>
  <si>
    <t>810119-BLACK-XS</t>
  </si>
  <si>
    <t>810119-BLACK-S</t>
  </si>
  <si>
    <t>810119-BLACK-M</t>
  </si>
  <si>
    <t>810119-BLACK-L</t>
  </si>
  <si>
    <t>815126-BLK21-M</t>
  </si>
  <si>
    <t>815126-BLK21-L</t>
  </si>
  <si>
    <t>815126-BRORG-M</t>
  </si>
  <si>
    <t>815126-BRORG-L</t>
  </si>
  <si>
    <t>815126-OWH21-M</t>
  </si>
  <si>
    <t>815126-OWH21-L</t>
  </si>
  <si>
    <t>815126-PRPL-M</t>
  </si>
  <si>
    <t>815126-PRPL-L</t>
  </si>
  <si>
    <t>820172-BLACK-OS</t>
  </si>
  <si>
    <t>820172-EHRED-OS</t>
  </si>
  <si>
    <t>820172-LTGRY-OS</t>
  </si>
  <si>
    <t>820173-BLACK-S</t>
  </si>
  <si>
    <t>820173-BLACK-M</t>
  </si>
  <si>
    <t>820173-BLACK-L</t>
  </si>
  <si>
    <t>820173-BLACK-XL</t>
  </si>
  <si>
    <t>820173-BNTUN-S</t>
  </si>
  <si>
    <t>820173-BNTUN-M</t>
  </si>
  <si>
    <t>820173-BNTUN-L</t>
  </si>
  <si>
    <t>820173-BNTUN-XL</t>
  </si>
  <si>
    <t>820173-BTWHT-S</t>
  </si>
  <si>
    <t>820173-BTWHT-M</t>
  </si>
  <si>
    <t>820173-BTWHT-L</t>
  </si>
  <si>
    <t>820173-BTWHT-XL</t>
  </si>
  <si>
    <t>820173-FOGRN-S</t>
  </si>
  <si>
    <t>820173-FOGRN-M</t>
  </si>
  <si>
    <t>820173-FOGRN-L</t>
  </si>
  <si>
    <t>820173-FOGRN-XL</t>
  </si>
  <si>
    <t>820173-ONBLU-S</t>
  </si>
  <si>
    <t>820173-ONBLU-M</t>
  </si>
  <si>
    <t>820173-ONBLU-L</t>
  </si>
  <si>
    <t>820173-ONBLU-XL</t>
  </si>
  <si>
    <t>820174-BLACK-XS</t>
  </si>
  <si>
    <t>820174-BLACK-S</t>
  </si>
  <si>
    <t>820174-BLACK-M</t>
  </si>
  <si>
    <t>820174-BLACK-L</t>
  </si>
  <si>
    <t>820174-BTWHT-XS</t>
  </si>
  <si>
    <t>820174-BTWHT-S</t>
  </si>
  <si>
    <t>820174-BTWHT-M</t>
  </si>
  <si>
    <t>820174-BTWHT-L</t>
  </si>
  <si>
    <t>820175-BLACK-S</t>
  </si>
  <si>
    <t>820175-BLACK-M</t>
  </si>
  <si>
    <t>820175-BLACK-L</t>
  </si>
  <si>
    <t>820175-BLACK-XL</t>
  </si>
  <si>
    <t>820175-BTWHT-S</t>
  </si>
  <si>
    <t>820175-BTWHT-M</t>
  </si>
  <si>
    <t>820175-BTWHT-L</t>
  </si>
  <si>
    <t>820175-BTWHT-XL</t>
  </si>
  <si>
    <t>820175-FOGRN-S</t>
  </si>
  <si>
    <t>820175-FOGRN-M</t>
  </si>
  <si>
    <t>820175-FOGRN-L</t>
  </si>
  <si>
    <t>820175-FOGRN-XL</t>
  </si>
  <si>
    <t>820175-HYDRO-S</t>
  </si>
  <si>
    <t>820175-HYDRO-M</t>
  </si>
  <si>
    <t>820175-HYDRO-L</t>
  </si>
  <si>
    <t>820175-HYDRO-XL</t>
  </si>
  <si>
    <t>820175-ONBLU-S</t>
  </si>
  <si>
    <t>820175-ONBLU-M</t>
  </si>
  <si>
    <t>820175-ONBLU-L</t>
  </si>
  <si>
    <t>820175-ONBLU-XL</t>
  </si>
  <si>
    <t>820175-TEAL-S</t>
  </si>
  <si>
    <t>820175-TEAL-M</t>
  </si>
  <si>
    <t>820175-TEAL-L</t>
  </si>
  <si>
    <t>820175-TEAL-XL</t>
  </si>
  <si>
    <t>820176-BLACK-XS</t>
  </si>
  <si>
    <t>820176-BLACK-S</t>
  </si>
  <si>
    <t>820176-BLACK-M</t>
  </si>
  <si>
    <t>820176-BLACK-L</t>
  </si>
  <si>
    <t>820176-BTWHT-XS</t>
  </si>
  <si>
    <t>820176-BTWHT-S</t>
  </si>
  <si>
    <t>820176-BTWHT-M</t>
  </si>
  <si>
    <t>820176-BTWHT-L</t>
  </si>
  <si>
    <t>820176-FOGRN-XS</t>
  </si>
  <si>
    <t>820176-FOGRN-S</t>
  </si>
  <si>
    <t>820176-FOGRN-M</t>
  </si>
  <si>
    <t>820176-FOGRN-L</t>
  </si>
  <si>
    <t>820176-HYDRO-XS</t>
  </si>
  <si>
    <t>820176-HYDRO-S</t>
  </si>
  <si>
    <t>820176-HYDRO-M</t>
  </si>
  <si>
    <t>820176-HYDRO-L</t>
  </si>
  <si>
    <t>820176-MARVL-XS</t>
  </si>
  <si>
    <t>820176-MARVL-S</t>
  </si>
  <si>
    <t>820176-MARVL-M</t>
  </si>
  <si>
    <t>820176-MARVL-L</t>
  </si>
  <si>
    <t>820177-BLACK-S</t>
  </si>
  <si>
    <t>820177-BLACK-M</t>
  </si>
  <si>
    <t>820177-BLACK-L</t>
  </si>
  <si>
    <t>820177-BLACK-XL</t>
  </si>
  <si>
    <t>820177-RBLUE-S</t>
  </si>
  <si>
    <t>820177-RBLUE-M</t>
  </si>
  <si>
    <t>820177-RBLUE-L</t>
  </si>
  <si>
    <t>820177-RBLUE-XL</t>
  </si>
  <si>
    <t>820179-BLACK-JR-S</t>
  </si>
  <si>
    <t>820179-BLACK-JR-M</t>
  </si>
  <si>
    <t>820179-HYDRO-JR-S</t>
  </si>
  <si>
    <t>820179-HYDRO-JR-M</t>
  </si>
  <si>
    <t>827036-BLACK-OS</t>
  </si>
  <si>
    <t>827036-EHRED-OS</t>
  </si>
  <si>
    <t>827036-LTGRY-OS</t>
  </si>
  <si>
    <t>828075-BLACK-S</t>
  </si>
  <si>
    <t>828075-BLACK-M</t>
  </si>
  <si>
    <t>828075-BLACK-L</t>
  </si>
  <si>
    <t>828075-BLACK-XL</t>
  </si>
  <si>
    <t>828075-DEHRD-S</t>
  </si>
  <si>
    <t>828075-DEHRD-M</t>
  </si>
  <si>
    <t>828075-DEHRD-L</t>
  </si>
  <si>
    <t>828075-DEHRD-XL</t>
  </si>
  <si>
    <t>828075-FOGRN-S</t>
  </si>
  <si>
    <t>828075-FOGRN-M</t>
  </si>
  <si>
    <t>828075-FOGRN-L</t>
  </si>
  <si>
    <t>828075-FOGRN-XL</t>
  </si>
  <si>
    <t>828075-NAVY-S</t>
  </si>
  <si>
    <t>828075-NAVY-M</t>
  </si>
  <si>
    <t>828075-NAVY-L</t>
  </si>
  <si>
    <t>828075-NAVY-XL</t>
  </si>
  <si>
    <t>828076-HYDRO-XS</t>
  </si>
  <si>
    <t>828076-HYDRO-S</t>
  </si>
  <si>
    <t>828076-HYDRO-M</t>
  </si>
  <si>
    <t>828076-HYDRO-L</t>
  </si>
  <si>
    <t>828076-LTGRY-XS</t>
  </si>
  <si>
    <t>828076-LTGRY-S</t>
  </si>
  <si>
    <t>828076-LTGRY-M</t>
  </si>
  <si>
    <t>828076-LTGRY-L</t>
  </si>
  <si>
    <t>828076-MARVL-XS</t>
  </si>
  <si>
    <t>828076-MARVL-S</t>
  </si>
  <si>
    <t>828076-MARVL-M</t>
  </si>
  <si>
    <t>828076-MARVL-L</t>
  </si>
  <si>
    <t>828077-BLACK-S</t>
  </si>
  <si>
    <t>828077-BLACK-M</t>
  </si>
  <si>
    <t>828077-BLACK-L</t>
  </si>
  <si>
    <t>828077-BLACK-XL</t>
  </si>
  <si>
    <t>828077-EHRED-S</t>
  </si>
  <si>
    <t>828077-EHRED-M</t>
  </si>
  <si>
    <t>828077-EHRED-L</t>
  </si>
  <si>
    <t>828077-EHRED-XL</t>
  </si>
  <si>
    <t>828077-NAVY-S</t>
  </si>
  <si>
    <t>828077-NAVY-M</t>
  </si>
  <si>
    <t>828077-NAVY-L</t>
  </si>
  <si>
    <t>828077-NAVY-XL</t>
  </si>
  <si>
    <t>828079-BLACK-S</t>
  </si>
  <si>
    <t>828079-BLACK-M</t>
  </si>
  <si>
    <t>828079-BLACK-L</t>
  </si>
  <si>
    <t>828079-BLACK-XL</t>
  </si>
  <si>
    <t>828079-FOGRN-S</t>
  </si>
  <si>
    <t>828079-FOGRN-M</t>
  </si>
  <si>
    <t>828079-FOGRN-L</t>
  </si>
  <si>
    <t>828079-FOGRN-XL</t>
  </si>
  <si>
    <t>828079-HYDRO-L</t>
  </si>
  <si>
    <t>828079-ONBLU-S</t>
  </si>
  <si>
    <t>828079-ONBLU-M</t>
  </si>
  <si>
    <t>828079-ONBLU-L</t>
  </si>
  <si>
    <t>828079-ONBLU-XL</t>
  </si>
  <si>
    <t>828079-SEGRY-S</t>
  </si>
  <si>
    <t>828079-SEGRY-M</t>
  </si>
  <si>
    <t>828079-SEGRY-L</t>
  </si>
  <si>
    <t>828079-SEGRY-XL</t>
  </si>
  <si>
    <t>828080-CORAL-XS</t>
  </si>
  <si>
    <t>828080-CORAL-S</t>
  </si>
  <si>
    <t>828080-CORAL-M</t>
  </si>
  <si>
    <t>828080-CORAL-L</t>
  </si>
  <si>
    <t>828080-GRBLU-XS</t>
  </si>
  <si>
    <t>828080-GRBLU-S</t>
  </si>
  <si>
    <t>828080-GRBLU-M</t>
  </si>
  <si>
    <t>828080-GRBLU-L</t>
  </si>
  <si>
    <t>828080-LTGRY-XS</t>
  </si>
  <si>
    <t>828080-LTGRY-S</t>
  </si>
  <si>
    <t>828080-LTGRY-M</t>
  </si>
  <si>
    <t>828080-LTGRY-L</t>
  </si>
  <si>
    <t>828080-RSWOD-XS</t>
  </si>
  <si>
    <t>828080-RSWOD-S</t>
  </si>
  <si>
    <t>828080-RSWOD-M</t>
  </si>
  <si>
    <t>828080-RSWOD-L</t>
  </si>
  <si>
    <t>828081-BLACK-S</t>
  </si>
  <si>
    <t>828081-BLACK-M</t>
  </si>
  <si>
    <t>828081-BLACK-L</t>
  </si>
  <si>
    <t>828081-BLACK-XL</t>
  </si>
  <si>
    <t>828081-HYDRO-L</t>
  </si>
  <si>
    <t>828081-MOSS-S</t>
  </si>
  <si>
    <t>828081-MOSS-M</t>
  </si>
  <si>
    <t>828081-MOSS-L</t>
  </si>
  <si>
    <t>828081-MOSS-XL</t>
  </si>
  <si>
    <t>828081-ONBLU-S</t>
  </si>
  <si>
    <t>828081-ONBLU-M</t>
  </si>
  <si>
    <t>828081-ONBLU-L</t>
  </si>
  <si>
    <t>828081-ONBLU-XL</t>
  </si>
  <si>
    <t>828081-SEGRY-S</t>
  </si>
  <si>
    <t>828081-SEGRY-M</t>
  </si>
  <si>
    <t>828081-SEGRY-L</t>
  </si>
  <si>
    <t>828081-SEGRY-XL</t>
  </si>
  <si>
    <t>828082-CORAL-XS</t>
  </si>
  <si>
    <t>828082-CORAL-S</t>
  </si>
  <si>
    <t>828082-CORAL-M</t>
  </si>
  <si>
    <t>828082-CORAL-L</t>
  </si>
  <si>
    <t>828082-HYDRO-XS</t>
  </si>
  <si>
    <t>828082-HYDRO-S</t>
  </si>
  <si>
    <t>828082-HYDRO-M</t>
  </si>
  <si>
    <t>828082-HYDRO-L</t>
  </si>
  <si>
    <t>828082-LTGRY-XS</t>
  </si>
  <si>
    <t>828082-LTGRY-S</t>
  </si>
  <si>
    <t>828082-LTGRY-M</t>
  </si>
  <si>
    <t>828082-LTGRY-L</t>
  </si>
  <si>
    <t>828082-RSWOD-XS</t>
  </si>
  <si>
    <t>828082-RSWOD-S</t>
  </si>
  <si>
    <t>828082-RSWOD-M</t>
  </si>
  <si>
    <t>828082-RSWOD-L</t>
  </si>
  <si>
    <t>828083-BLACK-S</t>
  </si>
  <si>
    <t>828083-BLACK-M</t>
  </si>
  <si>
    <t>828083-BLACK-L</t>
  </si>
  <si>
    <t>828083-BLACK-XL</t>
  </si>
  <si>
    <t>828083-FOGRN-S</t>
  </si>
  <si>
    <t>828083-FOGRN-M</t>
  </si>
  <si>
    <t>828083-FOGRN-L</t>
  </si>
  <si>
    <t>828083-FOGRN-XL</t>
  </si>
  <si>
    <t>828083-SLATE-S</t>
  </si>
  <si>
    <t>828083-SLATE-M</t>
  </si>
  <si>
    <t>828083-SLATE-L</t>
  </si>
  <si>
    <t>828083-SLATE-XL</t>
  </si>
  <si>
    <t>828084-BLACK-S</t>
  </si>
  <si>
    <t>828084-BLACK-M</t>
  </si>
  <si>
    <t>828084-BLACK-L</t>
  </si>
  <si>
    <t>828084-BLACK-XL</t>
  </si>
  <si>
    <t>828084-EHRED-S</t>
  </si>
  <si>
    <t>828084-EHRED-M</t>
  </si>
  <si>
    <t>828084-EHRED-L</t>
  </si>
  <si>
    <t>828084-EHRED-XL</t>
  </si>
  <si>
    <t>828084-MOSS-S</t>
  </si>
  <si>
    <t>828084-MOSS-M</t>
  </si>
  <si>
    <t>828084-MOSS-L</t>
  </si>
  <si>
    <t>828084-MOSS-XL</t>
  </si>
  <si>
    <t>828084-ONBLU-S</t>
  </si>
  <si>
    <t>828084-ONBLU-M</t>
  </si>
  <si>
    <t>828084-ONBLU-L</t>
  </si>
  <si>
    <t>828084-ONBLU-XL</t>
  </si>
  <si>
    <t>828085-CORAL-XS</t>
  </si>
  <si>
    <t>828085-CORAL-S</t>
  </si>
  <si>
    <t>828085-CORAL-M</t>
  </si>
  <si>
    <t>828085-CORAL-L</t>
  </si>
  <si>
    <t>828085-FOGRN-XS</t>
  </si>
  <si>
    <t>828085-FOGRN-S</t>
  </si>
  <si>
    <t>828085-FOGRN-M</t>
  </si>
  <si>
    <t>828085-FOGRN-L</t>
  </si>
  <si>
    <t>828085-GRBLU-XS</t>
  </si>
  <si>
    <t>828085-GRBLU-S</t>
  </si>
  <si>
    <t>828085-GRBLU-M</t>
  </si>
  <si>
    <t>828085-GRBLU-L</t>
  </si>
  <si>
    <t>828085-LTGRY-XS</t>
  </si>
  <si>
    <t>828085-LTGRY-S</t>
  </si>
  <si>
    <t>828085-LTGRY-M</t>
  </si>
  <si>
    <t>828085-LTGRY-L</t>
  </si>
  <si>
    <t>828085-RSWOD-XS</t>
  </si>
  <si>
    <t>828085-RSWOD-S</t>
  </si>
  <si>
    <t>828085-RSWOD-M</t>
  </si>
  <si>
    <t>828085-RSWOD-L</t>
  </si>
  <si>
    <t>828093-BLACK-S</t>
  </si>
  <si>
    <t>828093-BLACK-M</t>
  </si>
  <si>
    <t>828093-BLACK-L</t>
  </si>
  <si>
    <t>828093-BLACK-XL</t>
  </si>
  <si>
    <t>828093-EHRED-S</t>
  </si>
  <si>
    <t>828093-EHRED-M</t>
  </si>
  <si>
    <t>828093-EHRED-L</t>
  </si>
  <si>
    <t>828093-EHRED-XL</t>
  </si>
  <si>
    <t>828093-FOGRN-S</t>
  </si>
  <si>
    <t>828093-FOGRN-M</t>
  </si>
  <si>
    <t>828093-FOGRN-L</t>
  </si>
  <si>
    <t>828093-FOGRN-XL</t>
  </si>
  <si>
    <t>828093-ONBLU-S</t>
  </si>
  <si>
    <t>828093-ONBLU-M</t>
  </si>
  <si>
    <t>828093-ONBLU-L</t>
  </si>
  <si>
    <t>828093-ONBLU-XL</t>
  </si>
  <si>
    <t>828094-HYDRO-XS</t>
  </si>
  <si>
    <t>828094-HYDRO-S</t>
  </si>
  <si>
    <t>828094-HYDRO-M</t>
  </si>
  <si>
    <t>828094-HYDRO-L</t>
  </si>
  <si>
    <t>828094-RSWOD-XS</t>
  </si>
  <si>
    <t>828094-RSWOD-S</t>
  </si>
  <si>
    <t>828094-RSWOD-M</t>
  </si>
  <si>
    <t>828094-RSWOD-L</t>
  </si>
  <si>
    <t>828094-SEGRY-XS</t>
  </si>
  <si>
    <t>828094-SEGRY-S</t>
  </si>
  <si>
    <t>828094-SEGRY-M</t>
  </si>
  <si>
    <t>828094-SEGRY-L</t>
  </si>
  <si>
    <t>828095-BLACK-S</t>
  </si>
  <si>
    <t>828095-BLACK-M</t>
  </si>
  <si>
    <t>828095-BLACK-L</t>
  </si>
  <si>
    <t>828095-BLACK-XL</t>
  </si>
  <si>
    <t>828096-BLACK-XS</t>
  </si>
  <si>
    <t>828096-BLACK-S</t>
  </si>
  <si>
    <t>828096-BLACK-M</t>
  </si>
  <si>
    <t>828096-BLACK-L</t>
  </si>
  <si>
    <t>828097-BLACK-S</t>
  </si>
  <si>
    <t>828097-BLACK-M</t>
  </si>
  <si>
    <t>828097-BLACK-L</t>
  </si>
  <si>
    <t>828097-BLACK-XL</t>
  </si>
  <si>
    <t>828097-BTWHT-S</t>
  </si>
  <si>
    <t>828097-BTWHT-M</t>
  </si>
  <si>
    <t>828097-BTWHT-L</t>
  </si>
  <si>
    <t>828097-BTWHT-XL</t>
  </si>
  <si>
    <t>828097-FOGRN-S</t>
  </si>
  <si>
    <t>828097-FOGRN-M</t>
  </si>
  <si>
    <t>828097-FOGRN-L</t>
  </si>
  <si>
    <t>828097-FOGRN-XL</t>
  </si>
  <si>
    <t>828098-BLACK-XS</t>
  </si>
  <si>
    <t>828098-BLACK-S</t>
  </si>
  <si>
    <t>828098-BLACK-M</t>
  </si>
  <si>
    <t>828098-BLACK-L</t>
  </si>
  <si>
    <t>828098-BTWHT-XS</t>
  </si>
  <si>
    <t>828098-BTWHT-S</t>
  </si>
  <si>
    <t>828098-BTWHT-M</t>
  </si>
  <si>
    <t>828098-BTWHT-L</t>
  </si>
  <si>
    <t>828099-BLACK-S</t>
  </si>
  <si>
    <t>828099-BLACK-M</t>
  </si>
  <si>
    <t>828099-BLACK-L</t>
  </si>
  <si>
    <t>828099-BLACK-XL</t>
  </si>
  <si>
    <t>828099-BTWHT-S</t>
  </si>
  <si>
    <t>828099-BTWHT-M</t>
  </si>
  <si>
    <t>828099-BTWHT-L</t>
  </si>
  <si>
    <t>828099-BTWHT-XL</t>
  </si>
  <si>
    <t>828099-FOGRN-S</t>
  </si>
  <si>
    <t>828099-FOGRN-M</t>
  </si>
  <si>
    <t>828099-FOGRN-L</t>
  </si>
  <si>
    <t>828099-FOGRN-XL</t>
  </si>
  <si>
    <t>828099-ONBLU-S</t>
  </si>
  <si>
    <t>828099-ONBLU-M</t>
  </si>
  <si>
    <t>828099-ONBLU-L</t>
  </si>
  <si>
    <t>828099-ONBLU-XL</t>
  </si>
  <si>
    <t>828099-TEAL-S</t>
  </si>
  <si>
    <t>828099-TEAL-M</t>
  </si>
  <si>
    <t>828099-TEAL-L</t>
  </si>
  <si>
    <t>828099-TEAL-XL</t>
  </si>
  <si>
    <t>828100-BLACK-XS</t>
  </si>
  <si>
    <t>828100-BLACK-S</t>
  </si>
  <si>
    <t>828100-BLACK-M</t>
  </si>
  <si>
    <t>828100-BLACK-L</t>
  </si>
  <si>
    <t>828100-BTWHT-XS</t>
  </si>
  <si>
    <t>828100-BTWHT-S</t>
  </si>
  <si>
    <t>828100-BTWHT-M</t>
  </si>
  <si>
    <t>828100-BTWHT-L</t>
  </si>
  <si>
    <t>828100-FOGRN-XS</t>
  </si>
  <si>
    <t>828100-FOGRN-S</t>
  </si>
  <si>
    <t>828100-FOGRN-M</t>
  </si>
  <si>
    <t>828100-FOGRN-L</t>
  </si>
  <si>
    <t>828100-MARVL-XS</t>
  </si>
  <si>
    <t>828100-MARVL-S</t>
  </si>
  <si>
    <t>828100-MARVL-M</t>
  </si>
  <si>
    <t>828100-MARVL-L</t>
  </si>
  <si>
    <t>828101-BLACK-S</t>
  </si>
  <si>
    <t>828101-BLACK-M</t>
  </si>
  <si>
    <t>828101-BLACK-L</t>
  </si>
  <si>
    <t>828101-BLACK-XL</t>
  </si>
  <si>
    <t>828101-RBLUE-S</t>
  </si>
  <si>
    <t>828101-RBLUE-M</t>
  </si>
  <si>
    <t>828101-RBLUE-L</t>
  </si>
  <si>
    <t>828101-RBLUE-XL</t>
  </si>
  <si>
    <t>828103-BLCK-37/39</t>
  </si>
  <si>
    <t>828103-BLCK-40/42</t>
  </si>
  <si>
    <t>828103-BLCK-43/45</t>
  </si>
  <si>
    <t>828103-BTWE-37/39</t>
  </si>
  <si>
    <t>828103-BTWE-40/42</t>
  </si>
  <si>
    <t>828103-BTWE-43/45</t>
  </si>
  <si>
    <t>828103-OEDB-40/42</t>
  </si>
  <si>
    <t>828103-OEDB-43/45</t>
  </si>
  <si>
    <t>828103-ONBE-37/39</t>
  </si>
  <si>
    <t>828103-ONBE-40/42</t>
  </si>
  <si>
    <t>828103-ONBE-43/45</t>
  </si>
  <si>
    <t>828103-ROWD-37/39</t>
  </si>
  <si>
    <t>828103-ROWD-40/42</t>
  </si>
  <si>
    <t>828103-ROWD-43/45</t>
  </si>
  <si>
    <t>828103-SEGY-37/39</t>
  </si>
  <si>
    <t>828103-SEGY-40/42</t>
  </si>
  <si>
    <t>828103-SEGY-43/45</t>
  </si>
  <si>
    <t>828104-HYDRO-128</t>
  </si>
  <si>
    <t>828104-HYDRO-140</t>
  </si>
  <si>
    <t>828104-HYDRO-152</t>
  </si>
  <si>
    <t>828104-HYDRO-164</t>
  </si>
  <si>
    <t>828104-RBLUE-128</t>
  </si>
  <si>
    <t>828104-RBLUE-140</t>
  </si>
  <si>
    <t>828104-RBLUE-152</t>
  </si>
  <si>
    <t>828104-RBLUE-164</t>
  </si>
  <si>
    <t>828104-SEGRY-128</t>
  </si>
  <si>
    <t>828104-SEGRY-140</t>
  </si>
  <si>
    <t>828104-SEGRY-152</t>
  </si>
  <si>
    <t>828104-SEGRY-164</t>
  </si>
  <si>
    <t>828105-BLACK-128</t>
  </si>
  <si>
    <t>828105-BLACK-140</t>
  </si>
  <si>
    <t>828105-BLACK-152</t>
  </si>
  <si>
    <t>828105-BLACK-164</t>
  </si>
  <si>
    <t>828105-GRBLU-128</t>
  </si>
  <si>
    <t>828105-GRBLU-140</t>
  </si>
  <si>
    <t>828105-GRBLU-152</t>
  </si>
  <si>
    <t>828105-GRBLU-164</t>
  </si>
  <si>
    <t>828105-ONBLU-128</t>
  </si>
  <si>
    <t>828105-ONBLU-140</t>
  </si>
  <si>
    <t>828105-ONBLU-152</t>
  </si>
  <si>
    <t>828105-ONBLU-164</t>
  </si>
  <si>
    <t>828106-GRBLU-128</t>
  </si>
  <si>
    <t>828106-GRBLU-140</t>
  </si>
  <si>
    <t>828106-GRBLU-152</t>
  </si>
  <si>
    <t>828106-GRBLU-164</t>
  </si>
  <si>
    <t>828106-RBLUE-128</t>
  </si>
  <si>
    <t>828106-RBLUE-140</t>
  </si>
  <si>
    <t>828106-RBLUE-152</t>
  </si>
  <si>
    <t>828106-RBLUE-164</t>
  </si>
  <si>
    <t>828107-BLACK-JR-S</t>
  </si>
  <si>
    <t>828107-BLACK-JR-M</t>
  </si>
  <si>
    <t>828107-HYDRO-JR-S</t>
  </si>
  <si>
    <t>828107-HYDRO-JR-M</t>
  </si>
  <si>
    <t>828120-BLACK-S</t>
  </si>
  <si>
    <t>828120-BLACK-M</t>
  </si>
  <si>
    <t>828120-BLACK-L</t>
  </si>
  <si>
    <t>828120-BLACK-XL</t>
  </si>
  <si>
    <t>828120-FOGRN-S</t>
  </si>
  <si>
    <t>828120-FOGRN-M</t>
  </si>
  <si>
    <t>828120-FOGRN-L</t>
  </si>
  <si>
    <t>828120-FOGRN-XL</t>
  </si>
  <si>
    <t>828120-ONBLU-S</t>
  </si>
  <si>
    <t>828120-ONBLU-M</t>
  </si>
  <si>
    <t>828120-ONBLU-L</t>
  </si>
  <si>
    <t>828120-ONBLU-XL</t>
  </si>
  <si>
    <t>828121-GRBLU-XS</t>
  </si>
  <si>
    <t>828121-GRBLU-S</t>
  </si>
  <si>
    <t>828121-GRBLU-M</t>
  </si>
  <si>
    <t>828121-GRBLU-L</t>
  </si>
  <si>
    <t>828121-RSWOD-XS</t>
  </si>
  <si>
    <t>828121-RSWOD-S</t>
  </si>
  <si>
    <t>828121-RSWOD-M</t>
  </si>
  <si>
    <t>828121-RSWOD-L</t>
  </si>
  <si>
    <t>828150-BLCK-34/36</t>
  </si>
  <si>
    <t>828150-GRBE-34/36</t>
  </si>
  <si>
    <t>828150-ONBE-34/36</t>
  </si>
  <si>
    <t>828157-FOGRN-S</t>
  </si>
  <si>
    <t>828157-FOGRN-M</t>
  </si>
  <si>
    <t>828157-FOGRN-L</t>
  </si>
  <si>
    <t>828157-FOGRN-XL</t>
  </si>
  <si>
    <t>828157-SEGRY-S</t>
  </si>
  <si>
    <t>828157-SEGRY-M</t>
  </si>
  <si>
    <t>828157-SEGRY-L</t>
  </si>
  <si>
    <t>828157-SEGRY-XL</t>
  </si>
  <si>
    <t>828158-BLACK-S</t>
  </si>
  <si>
    <t>828158-BLACK-M</t>
  </si>
  <si>
    <t>828158-BLACK-L</t>
  </si>
  <si>
    <t>828158-BLACK-XL</t>
  </si>
  <si>
    <t>828158-FOGRN-S</t>
  </si>
  <si>
    <t>828158-FOGRN-M</t>
  </si>
  <si>
    <t>828158-FOGRN-L</t>
  </si>
  <si>
    <t>828158-FOGRN-XL</t>
  </si>
  <si>
    <t>828159-BLACK-XS</t>
  </si>
  <si>
    <t>828159-BLACK-S</t>
  </si>
  <si>
    <t>828159-BLACK-M</t>
  </si>
  <si>
    <t>828159-BLACK-L</t>
  </si>
  <si>
    <t>828161-BLACK-S</t>
  </si>
  <si>
    <t>828161-BLACK-M</t>
  </si>
  <si>
    <t>828161-BLACK-L</t>
  </si>
  <si>
    <t>828161-BLACK-XL</t>
  </si>
  <si>
    <t>828161-FOGRN-S</t>
  </si>
  <si>
    <t>828161-FOGRN-M</t>
  </si>
  <si>
    <t>828161-FOGRN-L</t>
  </si>
  <si>
    <t>828161-FOGRN-XL</t>
  </si>
  <si>
    <t>828162-SEGRY-XS</t>
  </si>
  <si>
    <t>828162-SEGRY-S</t>
  </si>
  <si>
    <t>828162-SEGRY-M</t>
  </si>
  <si>
    <t>828162-SEGRY-L</t>
  </si>
  <si>
    <t>828164-BLACK-S</t>
  </si>
  <si>
    <t>828164-BLACK-M</t>
  </si>
  <si>
    <t>828164-BLACK-L</t>
  </si>
  <si>
    <t>828164-BLACK-XL</t>
  </si>
  <si>
    <t>828174-BLACK-S</t>
  </si>
  <si>
    <t>828174-BLACK-M</t>
  </si>
  <si>
    <t>828174-BLACK-L</t>
  </si>
  <si>
    <t>828174-BLACK-XL</t>
  </si>
  <si>
    <t>828174-FOGRN-S</t>
  </si>
  <si>
    <t>828174-FOGRN-M</t>
  </si>
  <si>
    <t>828174-FOGRN-L</t>
  </si>
  <si>
    <t>828174-FOGRN-XL</t>
  </si>
  <si>
    <t>828175-BLACK-XS</t>
  </si>
  <si>
    <t>828175-BLACK-S</t>
  </si>
  <si>
    <t>828175-BLACK-M</t>
  </si>
  <si>
    <t>828175-BLACK-L</t>
  </si>
  <si>
    <t>828175-MARVL-XS</t>
  </si>
  <si>
    <t>828175-MARVL-S</t>
  </si>
  <si>
    <t>828175-MARVL-M</t>
  </si>
  <si>
    <t>828175-MARVL-L</t>
  </si>
  <si>
    <t>835009-BLACK-S</t>
  </si>
  <si>
    <t>835009-BLACK-M</t>
  </si>
  <si>
    <t>835009-BLACK-L</t>
  </si>
  <si>
    <t>835009-BLACK-XL</t>
  </si>
  <si>
    <t>835010-BLACK-M</t>
  </si>
  <si>
    <t>835010-BLACK-L</t>
  </si>
  <si>
    <t>835010-BLACK-XL</t>
  </si>
  <si>
    <t>835011-BLACK-XS</t>
  </si>
  <si>
    <t>835011-BLACK-S</t>
  </si>
  <si>
    <t>835011-BLACK-M</t>
  </si>
  <si>
    <t>835011-BLACK-L</t>
  </si>
  <si>
    <t>835011-BLACK-XL</t>
  </si>
  <si>
    <t>835012-BLACK-XS</t>
  </si>
  <si>
    <t>835012-BLACK-S</t>
  </si>
  <si>
    <t>835012-BLACK-M</t>
  </si>
  <si>
    <t>835012-BLACK-L</t>
  </si>
  <si>
    <t>835012-BLACK-XL</t>
  </si>
  <si>
    <t>835013-BLACK-XS</t>
  </si>
  <si>
    <t>835013-BLACK-S</t>
  </si>
  <si>
    <t>835013-BLACK-M</t>
  </si>
  <si>
    <t>835013-BLACK-L</t>
  </si>
  <si>
    <t>835013-BLACK-XL</t>
  </si>
  <si>
    <t>835014-BLACK-XS</t>
  </si>
  <si>
    <t>835014-BLACK-S</t>
  </si>
  <si>
    <t>835014-BLACK-M</t>
  </si>
  <si>
    <t>835014-BLACK-L</t>
  </si>
  <si>
    <t>835014-BLACK-XL</t>
  </si>
  <si>
    <t>835015-BLACK-XS</t>
  </si>
  <si>
    <t>835015-BLACK-S</t>
  </si>
  <si>
    <t>835016-BLACK-XS</t>
  </si>
  <si>
    <t>835016-BLACK-S</t>
  </si>
  <si>
    <t>845065-MBLCK-SM</t>
  </si>
  <si>
    <t>845065-MBLCK-ML</t>
  </si>
  <si>
    <t>845065-MBLCK-LXL</t>
  </si>
  <si>
    <t>845065-MEHRD-SM</t>
  </si>
  <si>
    <t>845065-MEHRD-ML</t>
  </si>
  <si>
    <t>845065-MEHRD-LXL</t>
  </si>
  <si>
    <t>845065-MFGRN-SM</t>
  </si>
  <si>
    <t>845065-MFGRN-ML</t>
  </si>
  <si>
    <t>845065-MFGRN-LXL</t>
  </si>
  <si>
    <t>845065-MOEDB-SM</t>
  </si>
  <si>
    <t>845065-MOEDB-ML</t>
  </si>
  <si>
    <t>845065-MOEDB-LXL</t>
  </si>
  <si>
    <t>845065-MSGMC-SM</t>
  </si>
  <si>
    <t>845065-MSGMC-ML</t>
  </si>
  <si>
    <t>845065-MSGMC-LXL</t>
  </si>
  <si>
    <t>845065-MWHTE-SM</t>
  </si>
  <si>
    <t>845065-MWHTE-ML</t>
  </si>
  <si>
    <t>845065-MWHTE-LXL</t>
  </si>
  <si>
    <t>845065-SGRME-SM</t>
  </si>
  <si>
    <t>845065-SGRME-ML</t>
  </si>
  <si>
    <t>845065-SGRME-LXL</t>
  </si>
  <si>
    <t>845066-MBKME-SM</t>
  </si>
  <si>
    <t>845066-MBKME-ML</t>
  </si>
  <si>
    <t>845066-MBKME-LXL</t>
  </si>
  <si>
    <t>845066-MWEMC-SM</t>
  </si>
  <si>
    <t>845066-MWEMC-ML</t>
  </si>
  <si>
    <t>845066-MWEMC-LXL</t>
  </si>
  <si>
    <t>845069-MBL21-SM</t>
  </si>
  <si>
    <t>845069-MBL21-ML</t>
  </si>
  <si>
    <t>845069-MBL21-LXL</t>
  </si>
  <si>
    <t>845069-MBLCK-SM</t>
  </si>
  <si>
    <t>845069-MBLCK-ML</t>
  </si>
  <si>
    <t>845069-MBLCK-LXL</t>
  </si>
  <si>
    <t>845069-MEAME-SM</t>
  </si>
  <si>
    <t>845069-MEAME-ML</t>
  </si>
  <si>
    <t>845069-MEAME-LXL</t>
  </si>
  <si>
    <t>845069-MEHRD-SM</t>
  </si>
  <si>
    <t>845069-MEHRD-ML</t>
  </si>
  <si>
    <t>845069-MEHRD-LXL</t>
  </si>
  <si>
    <t>845069-MFGRN-SM</t>
  </si>
  <si>
    <t>845069-MFGRN-ML</t>
  </si>
  <si>
    <t>845069-MFGRN-LXL</t>
  </si>
  <si>
    <t>845069-MMBLU-SM</t>
  </si>
  <si>
    <t>845069-MMBLU-ML</t>
  </si>
  <si>
    <t>845069-MMBLU-LXL</t>
  </si>
  <si>
    <t>845069-MNAVY-SM</t>
  </si>
  <si>
    <t>845069-MNAVY-ML</t>
  </si>
  <si>
    <t>845069-MNAVY-LXL</t>
  </si>
  <si>
    <t>845069-MOEDB-SM</t>
  </si>
  <si>
    <t>845069-MOEDB-ML</t>
  </si>
  <si>
    <t>845069-MOEDB-LXL</t>
  </si>
  <si>
    <t>845069-MSBMC-SM</t>
  </si>
  <si>
    <t>845069-MSBMC-ML</t>
  </si>
  <si>
    <t>845069-MSBMC-LXL</t>
  </si>
  <si>
    <t>845069-MSGMC-SM</t>
  </si>
  <si>
    <t>845069-MSGMC-ML</t>
  </si>
  <si>
    <t>845069-MSGMC-LXL</t>
  </si>
  <si>
    <t>845069-MWH21-SM</t>
  </si>
  <si>
    <t>845069-MWH21-ML</t>
  </si>
  <si>
    <t>845069-MWH21-LXL</t>
  </si>
  <si>
    <t>845069-MWHTE-SM</t>
  </si>
  <si>
    <t>845069-MWHTE-ML</t>
  </si>
  <si>
    <t>845069-MWHTE-LXL</t>
  </si>
  <si>
    <t>845069-SGRME-SM</t>
  </si>
  <si>
    <t>845069-SGRME-ML</t>
  </si>
  <si>
    <t>845069-SGRME-LXL</t>
  </si>
  <si>
    <t>845070-MBLCK-SM</t>
  </si>
  <si>
    <t>845070-MBLCK-ML</t>
  </si>
  <si>
    <t>845070-MBLCK-LXL</t>
  </si>
  <si>
    <t>845070-MEAME-SM</t>
  </si>
  <si>
    <t>845070-MEAME-ML</t>
  </si>
  <si>
    <t>845070-MEAME-LXL</t>
  </si>
  <si>
    <t>845070-MFGRN-SM</t>
  </si>
  <si>
    <t>845070-MFGRN-ML</t>
  </si>
  <si>
    <t>845070-MFGRN-LXL</t>
  </si>
  <si>
    <t>845070-MMBLU-SM</t>
  </si>
  <si>
    <t>845070-MMBLU-ML</t>
  </si>
  <si>
    <t>845070-MMBLU-LXL</t>
  </si>
  <si>
    <t>845070-MSBMC-SM</t>
  </si>
  <si>
    <t>845070-MSBMC-ML</t>
  </si>
  <si>
    <t>845070-MSBMC-LXL</t>
  </si>
  <si>
    <t>845070-MSGMC-SM</t>
  </si>
  <si>
    <t>845070-MSGMC-ML</t>
  </si>
  <si>
    <t>845070-MSGMC-LXL</t>
  </si>
  <si>
    <t>845070-MWHTE-SM</t>
  </si>
  <si>
    <t>845070-MWHTE-ML</t>
  </si>
  <si>
    <t>845070-MWHTE-LXL</t>
  </si>
  <si>
    <t>845070-SGRME-SM</t>
  </si>
  <si>
    <t>845070-SGRME-ML</t>
  </si>
  <si>
    <t>845070-SGRME-LXL</t>
  </si>
  <si>
    <t>845073-CORNC-SM</t>
  </si>
  <si>
    <t>845073-CORNC-ML</t>
  </si>
  <si>
    <t>845073-MBKNC-SM</t>
  </si>
  <si>
    <t>845073-MBKNC-ML</t>
  </si>
  <si>
    <t>845073-NGRNC-SM</t>
  </si>
  <si>
    <t>845073-NGRNC-ML</t>
  </si>
  <si>
    <t>845073-RBNCN-SM</t>
  </si>
  <si>
    <t>845073-RBNCN-ML</t>
  </si>
  <si>
    <t>845073-RBNCN-LXL</t>
  </si>
  <si>
    <t>845073-SGRME-SM</t>
  </si>
  <si>
    <t>845073-SGRME-ML</t>
  </si>
  <si>
    <t>845074-MOPRE-XSS</t>
  </si>
  <si>
    <t>845074-MOPRE-SM</t>
  </si>
  <si>
    <t>845074-MRBCO-XSS</t>
  </si>
  <si>
    <t>845074-MRBCO-SM</t>
  </si>
  <si>
    <t>845075-GFGRN-M</t>
  </si>
  <si>
    <t>845075-GFGRN-L</t>
  </si>
  <si>
    <t>845075-MBLCK-M</t>
  </si>
  <si>
    <t>845075-MBLCK-L</t>
  </si>
  <si>
    <t>845075-MCHOR-L</t>
  </si>
  <si>
    <t>845075-MNAVY-M</t>
  </si>
  <si>
    <t>845075-MNAVY-L</t>
  </si>
  <si>
    <t>845075-MNGRY-L</t>
  </si>
  <si>
    <t>845075-MWH20-M</t>
  </si>
  <si>
    <t>845075-MWH20-L</t>
  </si>
  <si>
    <t>845075-MWHTE-M</t>
  </si>
  <si>
    <t>845075-MWHTE-L</t>
  </si>
  <si>
    <t>845076-MBKCE-M</t>
  </si>
  <si>
    <t>845076-MBKCE-L</t>
  </si>
  <si>
    <t>845076-MBLCK-M</t>
  </si>
  <si>
    <t>845076-MBLCK-L</t>
  </si>
  <si>
    <t>845076-MCHOR-M</t>
  </si>
  <si>
    <t>845076-MCHOR-L</t>
  </si>
  <si>
    <t>845076-MNAVY-M</t>
  </si>
  <si>
    <t>845076-MNAVY-L</t>
  </si>
  <si>
    <t>845076-MNGRY-M</t>
  </si>
  <si>
    <t>845076-MNGRY-L</t>
  </si>
  <si>
    <t>845076-MSGMC-M</t>
  </si>
  <si>
    <t>845076-MSGMC-L</t>
  </si>
  <si>
    <t>845076-MWHTE-M</t>
  </si>
  <si>
    <t>845076-MWHTE-L</t>
  </si>
  <si>
    <t>845077-ABLCK-M</t>
  </si>
  <si>
    <t>845077-ABLCK-L</t>
  </si>
  <si>
    <t>845077-GMBLU-M</t>
  </si>
  <si>
    <t>845077-GMBLU-L</t>
  </si>
  <si>
    <t>845077-MBLCK-M</t>
  </si>
  <si>
    <t>845077-MBLCK-L</t>
  </si>
  <si>
    <t>845077-MCDGY-M</t>
  </si>
  <si>
    <t>845077-MCDGY-L</t>
  </si>
  <si>
    <t>845077-MCHOR-M</t>
  </si>
  <si>
    <t>845077-MCHOR-L</t>
  </si>
  <si>
    <t>845077-MMGRN-M</t>
  </si>
  <si>
    <t>845077-MMGRN-L</t>
  </si>
  <si>
    <t>845077-MNGRY-M</t>
  </si>
  <si>
    <t>845077-MNGRY-L</t>
  </si>
  <si>
    <t>845077-MOEDB-M</t>
  </si>
  <si>
    <t>845077-MOEDB-L</t>
  </si>
  <si>
    <t>845077-MOWHT-M</t>
  </si>
  <si>
    <t>845077-MOWHT-L</t>
  </si>
  <si>
    <t>845077-MWHTE-M</t>
  </si>
  <si>
    <t>845077-MWHTE-L</t>
  </si>
  <si>
    <t>845078-MBLCK-M</t>
  </si>
  <si>
    <t>845078-MBLCK-L</t>
  </si>
  <si>
    <t>845078-MWH20-M</t>
  </si>
  <si>
    <t>845078-MWH20-L</t>
  </si>
  <si>
    <t>845078-MWHTE-M</t>
  </si>
  <si>
    <t>845078-MWHTE-L</t>
  </si>
  <si>
    <t>845079-MBKCE-M</t>
  </si>
  <si>
    <t>845079-MBKCE-L</t>
  </si>
  <si>
    <t>845079-MNAVY-M</t>
  </si>
  <si>
    <t>845079-MNAVY-L</t>
  </si>
  <si>
    <t>845079-MNGRY-M</t>
  </si>
  <si>
    <t>845079-MNGRY-L</t>
  </si>
  <si>
    <t>845079-MWHTE-M</t>
  </si>
  <si>
    <t>845079-MWHTE-L</t>
  </si>
  <si>
    <t>845081-GFGRN-S</t>
  </si>
  <si>
    <t>845081-GFGRN-M</t>
  </si>
  <si>
    <t>845081-GFGRN-L</t>
  </si>
  <si>
    <t>845081-GMBLU-S</t>
  </si>
  <si>
    <t>845081-GMBLU-M</t>
  </si>
  <si>
    <t>845081-GMBLU-L</t>
  </si>
  <si>
    <t>845081-MAQM-S</t>
  </si>
  <si>
    <t>845081-MAQM-M</t>
  </si>
  <si>
    <t>845081-MAQM-L</t>
  </si>
  <si>
    <t>845081-MBLCK-S</t>
  </si>
  <si>
    <t>845081-MBLCK-M</t>
  </si>
  <si>
    <t>845081-MBLCK-L</t>
  </si>
  <si>
    <t>845081-MCHOR-S</t>
  </si>
  <si>
    <t>845081-MCHOR-M</t>
  </si>
  <si>
    <t>845081-MCHOR-L</t>
  </si>
  <si>
    <t>845081-MNAVY-S</t>
  </si>
  <si>
    <t>845081-MNAVY-M</t>
  </si>
  <si>
    <t>845081-MNAVY-L</t>
  </si>
  <si>
    <t>845081-MNGRY-S</t>
  </si>
  <si>
    <t>845081-MNGRY-M</t>
  </si>
  <si>
    <t>845081-MNGRY-L</t>
  </si>
  <si>
    <t>845081-MOEDB-S</t>
  </si>
  <si>
    <t>845081-MOEDB-M</t>
  </si>
  <si>
    <t>845081-MOEDB-L</t>
  </si>
  <si>
    <t>845081-MOWHT-S</t>
  </si>
  <si>
    <t>845081-MOWHT-M</t>
  </si>
  <si>
    <t>845081-MOWHT-L</t>
  </si>
  <si>
    <t>845081-MSBMC-S</t>
  </si>
  <si>
    <t>845081-MSBMC-M</t>
  </si>
  <si>
    <t>845081-MSBMC-L</t>
  </si>
  <si>
    <t>845081-MSGMC-S</t>
  </si>
  <si>
    <t>845081-MSGMC-M</t>
  </si>
  <si>
    <t>845081-MSGMC-L</t>
  </si>
  <si>
    <t>845081-MWH20-S</t>
  </si>
  <si>
    <t>845081-MWH20-M</t>
  </si>
  <si>
    <t>845081-MWH20-L</t>
  </si>
  <si>
    <t>845081-MWHTE-S</t>
  </si>
  <si>
    <t>845081-MWHTE-M</t>
  </si>
  <si>
    <t>845081-MWHTE-L</t>
  </si>
  <si>
    <t>845082-GFGRN-S</t>
  </si>
  <si>
    <t>845082-GFGRN-M</t>
  </si>
  <si>
    <t>845082-GFGRN-L</t>
  </si>
  <si>
    <t>845082-GMBLU-S</t>
  </si>
  <si>
    <t>845082-GMBLU-M</t>
  </si>
  <si>
    <t>845082-GMBLU-L</t>
  </si>
  <si>
    <t>845082-MBL20-S</t>
  </si>
  <si>
    <t>845082-MBL20-M</t>
  </si>
  <si>
    <t>845082-MBL20-L</t>
  </si>
  <si>
    <t>845082-MBLCK-S</t>
  </si>
  <si>
    <t>845082-MBLCK-M</t>
  </si>
  <si>
    <t>845082-MBLCK-L</t>
  </si>
  <si>
    <t>845082-MCHOR-S</t>
  </si>
  <si>
    <t>845082-MCHOR-M</t>
  </si>
  <si>
    <t>845082-MCHOR-L</t>
  </si>
  <si>
    <t>845082-MEAME-S</t>
  </si>
  <si>
    <t>845082-MEAME-M</t>
  </si>
  <si>
    <t>845082-MEAME-L</t>
  </si>
  <si>
    <t>845082-MNAVY-S</t>
  </si>
  <si>
    <t>845082-MNAVY-M</t>
  </si>
  <si>
    <t>845082-MNAVY-L</t>
  </si>
  <si>
    <t>845082-MNGRY-S</t>
  </si>
  <si>
    <t>845082-MNGRY-M</t>
  </si>
  <si>
    <t>845082-MNGRY-L</t>
  </si>
  <si>
    <t>845082-MOEDB-S</t>
  </si>
  <si>
    <t>845082-MOEDB-M</t>
  </si>
  <si>
    <t>845082-MOEDB-L</t>
  </si>
  <si>
    <t>845082-MOWHT-S</t>
  </si>
  <si>
    <t>845082-MOWHT-M</t>
  </si>
  <si>
    <t>845082-MOWHT-L</t>
  </si>
  <si>
    <t>845082-MSBMC-S</t>
  </si>
  <si>
    <t>845082-MSBMC-M</t>
  </si>
  <si>
    <t>845082-MSBMC-L</t>
  </si>
  <si>
    <t>845082-MSGMC-S</t>
  </si>
  <si>
    <t>845082-MSGMC-M</t>
  </si>
  <si>
    <t>845082-MSGMC-L</t>
  </si>
  <si>
    <t>845082-MWHTE-S</t>
  </si>
  <si>
    <t>845082-MWHTE-M</t>
  </si>
  <si>
    <t>845082-MWHTE-L</t>
  </si>
  <si>
    <t>845086-MBLCK-M</t>
  </si>
  <si>
    <t>845086-MBLCK-L</t>
  </si>
  <si>
    <t>845086-MSLGY-M</t>
  </si>
  <si>
    <t>845086-MSLGY-L</t>
  </si>
  <si>
    <t>845086-MWHTE-M</t>
  </si>
  <si>
    <t>845086-MWHTE-L</t>
  </si>
  <si>
    <t>845087-MBKCE-SM</t>
  </si>
  <si>
    <t>845087-MBKCE-ML</t>
  </si>
  <si>
    <t>845087-MBKCE-LXL</t>
  </si>
  <si>
    <t>845087-MBLCK-SM</t>
  </si>
  <si>
    <t>845087-MBLCK-ML</t>
  </si>
  <si>
    <t>845087-MBLCK-LXL</t>
  </si>
  <si>
    <t>845087-MNGRY-SM</t>
  </si>
  <si>
    <t>845087-MNGRY-ML</t>
  </si>
  <si>
    <t>845087-MNGRY-LXL</t>
  </si>
  <si>
    <t>845088-MBKCE-SM</t>
  </si>
  <si>
    <t>845088-MBKCE-ML</t>
  </si>
  <si>
    <t>845088-MBKCE-LXL</t>
  </si>
  <si>
    <t>845088-MBLCK-SM</t>
  </si>
  <si>
    <t>845088-MBLCK-ML</t>
  </si>
  <si>
    <t>845088-MBLCK-LXL</t>
  </si>
  <si>
    <t>845088-MNGRY-SM</t>
  </si>
  <si>
    <t>845088-MNGRY-ML</t>
  </si>
  <si>
    <t>845088-MNGRY-LXL</t>
  </si>
  <si>
    <t>845091-DTBLK-SM</t>
  </si>
  <si>
    <t>845091-DTBLK-ML</t>
  </si>
  <si>
    <t>845091-DTBLK-LXL</t>
  </si>
  <si>
    <t>845091-GCHOR-SM</t>
  </si>
  <si>
    <t>845091-GCHOR-ML</t>
  </si>
  <si>
    <t>845091-GCHOR-LXL</t>
  </si>
  <si>
    <t>845091-GFRED-SM</t>
  </si>
  <si>
    <t>845091-GFRED-ML</t>
  </si>
  <si>
    <t>845091-GFRED-LXL</t>
  </si>
  <si>
    <t>845091-GLIAQM-SM</t>
  </si>
  <si>
    <t>845091-GLIAQM-ML</t>
  </si>
  <si>
    <t>845091-GLIAQM-LXL</t>
  </si>
  <si>
    <t>845091-GSWHT-SM</t>
  </si>
  <si>
    <t>845091-GSWHT-ML</t>
  </si>
  <si>
    <t>845091-GSWHT-LXL</t>
  </si>
  <si>
    <t>845091-MFGMC-SM</t>
  </si>
  <si>
    <t>845091-MFGMC-ML</t>
  </si>
  <si>
    <t>845091-MFGMC-LXL</t>
  </si>
  <si>
    <t>845091-MNGRY-SM</t>
  </si>
  <si>
    <t>845091-MNGRY-ML</t>
  </si>
  <si>
    <t>845091-MNGRY-LXL</t>
  </si>
  <si>
    <t>845091-NAYME-SM</t>
  </si>
  <si>
    <t>845091-NAYME-ML</t>
  </si>
  <si>
    <t>845091-NAYME-LXL</t>
  </si>
  <si>
    <t>845091-RBLUE-SM</t>
  </si>
  <si>
    <t>845091-RBLUE-ML</t>
  </si>
  <si>
    <t>845091-RBLUE-LXL</t>
  </si>
  <si>
    <t>845091-SHRED-SM</t>
  </si>
  <si>
    <t>845091-SHRED-ML</t>
  </si>
  <si>
    <t>845091-SHRED-LXL</t>
  </si>
  <si>
    <t>845103-MBLCK-SM</t>
  </si>
  <si>
    <t>845103-MBLCK-ML</t>
  </si>
  <si>
    <t>845103-MBLCK-LXL</t>
  </si>
  <si>
    <t>845103-MEAME-SM</t>
  </si>
  <si>
    <t>845103-MEAME-ML</t>
  </si>
  <si>
    <t>845103-MEAME-LXL</t>
  </si>
  <si>
    <t>845103-MNGRY-SM</t>
  </si>
  <si>
    <t>845103-MNGRY-ML</t>
  </si>
  <si>
    <t>845103-MNGRY-LXL</t>
  </si>
  <si>
    <t>845103-MSBMC-SM</t>
  </si>
  <si>
    <t>845103-MSBMC-ML</t>
  </si>
  <si>
    <t>845103-MSBMC-LXL</t>
  </si>
  <si>
    <t>845103-MSGMC-SM</t>
  </si>
  <si>
    <t>845103-MSGMC-ML</t>
  </si>
  <si>
    <t>845103-MSGMC-LXL</t>
  </si>
  <si>
    <t>845103-MWHTE-SM</t>
  </si>
  <si>
    <t>845103-MWHTE-ML</t>
  </si>
  <si>
    <t>845103-MWHTE-LXL</t>
  </si>
  <si>
    <t>845103-SGRME-SM</t>
  </si>
  <si>
    <t>845103-SGRME-ML</t>
  </si>
  <si>
    <t>845103-SGRME-LXL</t>
  </si>
  <si>
    <t>845104-GFGRN-SM</t>
  </si>
  <si>
    <t>845104-GFGRN-ML</t>
  </si>
  <si>
    <t>845104-GFGRN-LXL</t>
  </si>
  <si>
    <t>845104-MBLCK-SM</t>
  </si>
  <si>
    <t>845104-MBLCK-ML</t>
  </si>
  <si>
    <t>845104-MBLCK-LXL</t>
  </si>
  <si>
    <t>845104-MEAME-SM</t>
  </si>
  <si>
    <t>845104-MEAME-ML</t>
  </si>
  <si>
    <t>845104-MEAME-LXL</t>
  </si>
  <si>
    <t>845104-MNGRY-SM</t>
  </si>
  <si>
    <t>845104-MNGRY-ML</t>
  </si>
  <si>
    <t>845104-MNGRY-LXL</t>
  </si>
  <si>
    <t>845104-MSBMC-SM</t>
  </si>
  <si>
    <t>845104-MSBMC-ML</t>
  </si>
  <si>
    <t>845104-MSBMC-LXL</t>
  </si>
  <si>
    <t>845104-MSGMC-SM</t>
  </si>
  <si>
    <t>845104-MSGMC-ML</t>
  </si>
  <si>
    <t>845104-MSGMC-LXL</t>
  </si>
  <si>
    <t>845104-MWHTE-SM</t>
  </si>
  <si>
    <t>845104-MWHTE-ML</t>
  </si>
  <si>
    <t>845104-MWHTE-LXL</t>
  </si>
  <si>
    <t>845104-SGRME-SM</t>
  </si>
  <si>
    <t>845104-SGRME-ML</t>
  </si>
  <si>
    <t>845104-SGRME-LXL</t>
  </si>
  <si>
    <t>845105-MAQM-53/61</t>
  </si>
  <si>
    <t>845105-MBLK-53/61</t>
  </si>
  <si>
    <t>845105-MWHT-53/61</t>
  </si>
  <si>
    <t>845105-SGRM-53/61</t>
  </si>
  <si>
    <t>845106-MAQM-53/61</t>
  </si>
  <si>
    <t>845106-MBLK-53/61</t>
  </si>
  <si>
    <t>845106-MFGN-53/61</t>
  </si>
  <si>
    <t>845106-MSBM-53/61</t>
  </si>
  <si>
    <t>845106-MSGM-53/61</t>
  </si>
  <si>
    <t>845106-MWHT-53/61</t>
  </si>
  <si>
    <t>845106-SGRM-53/61</t>
  </si>
  <si>
    <t>845107-MBLK-48/53</t>
  </si>
  <si>
    <t>845107-MRBE-48/53</t>
  </si>
  <si>
    <t>845107-MROP-48/53</t>
  </si>
  <si>
    <t>845107-MWHT-48/53</t>
  </si>
  <si>
    <t>845107-SGRM-48/53</t>
  </si>
  <si>
    <t>845108-MBLK-48/53</t>
  </si>
  <si>
    <t>845108-MRBE-48/53</t>
  </si>
  <si>
    <t>845108-MROP-48/53</t>
  </si>
  <si>
    <t>845108-MWHT-48/53</t>
  </si>
  <si>
    <t>845108-SGRM-48/53</t>
  </si>
  <si>
    <t>845109-DTBLK-ML</t>
  </si>
  <si>
    <t>845109-DTBLK-LXL</t>
  </si>
  <si>
    <t>845109-GSWHT-ML</t>
  </si>
  <si>
    <t>845109-GSWHT-LXL</t>
  </si>
  <si>
    <t>845109-MAQMM-ML</t>
  </si>
  <si>
    <t>845109-MAQMM-LXL</t>
  </si>
  <si>
    <t>845109-MCHORM-ML</t>
  </si>
  <si>
    <t>845109-MCHORM-LXL</t>
  </si>
  <si>
    <t>845109-MFRMC-ML</t>
  </si>
  <si>
    <t>845109-MFRMC-LXL</t>
  </si>
  <si>
    <t>845109-MRBMC-ML</t>
  </si>
  <si>
    <t>845109-MRBMC-LXL</t>
  </si>
  <si>
    <t>845110-GSWHT-ML</t>
  </si>
  <si>
    <t>845110-GSWHT-LXL</t>
  </si>
  <si>
    <t>845110-MAQMM-ML</t>
  </si>
  <si>
    <t>845110-MAQMM-LXL</t>
  </si>
  <si>
    <t>845110-MCHORM-ML</t>
  </si>
  <si>
    <t>845110-MCHORM-LXL</t>
  </si>
  <si>
    <t>845110-MFRMC-ML</t>
  </si>
  <si>
    <t>845110-MFRMC-LXL</t>
  </si>
  <si>
    <t>845110-MRBMC-ML</t>
  </si>
  <si>
    <t>845110-MRBMC-LXL</t>
  </si>
  <si>
    <t>845111-ABLCK-M</t>
  </si>
  <si>
    <t>845111-ABLCK-L</t>
  </si>
  <si>
    <t>845111-GMBLU-M</t>
  </si>
  <si>
    <t>845111-GMBLU-L</t>
  </si>
  <si>
    <t>845111-MBLCK-M</t>
  </si>
  <si>
    <t>845111-MBLCK-L</t>
  </si>
  <si>
    <t>845111-MCDGY-M</t>
  </si>
  <si>
    <t>845111-MCDGY-L</t>
  </si>
  <si>
    <t>845111-MCHOR-M</t>
  </si>
  <si>
    <t>845111-MCHOR-L</t>
  </si>
  <si>
    <t>845111-MMGRN-M</t>
  </si>
  <si>
    <t>845111-MMGRN-L</t>
  </si>
  <si>
    <t>845111-MNGRY-M</t>
  </si>
  <si>
    <t>845111-MNGRY-L</t>
  </si>
  <si>
    <t>845111-MWHTE-M</t>
  </si>
  <si>
    <t>845111-MWHTE-L</t>
  </si>
  <si>
    <t>845126-ABLCK-M</t>
  </si>
  <si>
    <t>845126-ABLCK-L</t>
  </si>
  <si>
    <t>845126-MCDGY-M</t>
  </si>
  <si>
    <t>845126-MCDGY-L</t>
  </si>
  <si>
    <t>845127-ANT21-M</t>
  </si>
  <si>
    <t>845127-ANT21-L</t>
  </si>
  <si>
    <t>850014-BLACK-OS</t>
  </si>
  <si>
    <t>GSWHT-M</t>
  </si>
  <si>
    <t>GSWHT-L</t>
  </si>
  <si>
    <t>845125-GSWHT-M</t>
  </si>
  <si>
    <t>845125-GSWHT-L</t>
  </si>
  <si>
    <t>Charcoal Gray</t>
  </si>
  <si>
    <t>Rocker Visor</t>
  </si>
  <si>
    <t>Earth Red</t>
  </si>
  <si>
    <t>Matte Navy Blue Metallic</t>
  </si>
  <si>
    <t>Matte Slate Gray Metallic</t>
  </si>
  <si>
    <t>Rocker/Wanderer Earpads</t>
  </si>
  <si>
    <t>Bike Helmet Case</t>
  </si>
  <si>
    <t>Matte Black Chrome</t>
  </si>
  <si>
    <t>Bushwhacker II Visor</t>
  </si>
  <si>
    <t>Matte Black</t>
  </si>
  <si>
    <t>Matte Cloud Gray</t>
  </si>
  <si>
    <t>Matte Earth Red</t>
  </si>
  <si>
    <t>Matte Forest Green</t>
  </si>
  <si>
    <t>Matte Olive Drab</t>
  </si>
  <si>
    <t>Matte Smoke Gray</t>
  </si>
  <si>
    <t>Matte Black Metallic</t>
  </si>
  <si>
    <t>Matte White Metallic</t>
  </si>
  <si>
    <t>Bushwhacker II Comf Pads 7 mm</t>
  </si>
  <si>
    <t>Dissenter Visor (+JR)</t>
  </si>
  <si>
    <t>Matte Race Blue</t>
  </si>
  <si>
    <t>Dissenter Comfort Pads 7 mm</t>
  </si>
  <si>
    <t>Frost Acid Green</t>
  </si>
  <si>
    <t>Falconer Aerocovers™</t>
  </si>
  <si>
    <t>Frost Cloud White</t>
  </si>
  <si>
    <t>Frost Fiery Red</t>
  </si>
  <si>
    <t>Frost Ice Blue</t>
  </si>
  <si>
    <t>Frost Midnight Blue</t>
  </si>
  <si>
    <t>Frost Moss Green</t>
  </si>
  <si>
    <t>Frost Smoke Black</t>
  </si>
  <si>
    <t>Frost Shock Pink</t>
  </si>
  <si>
    <t>Matte Blue</t>
  </si>
  <si>
    <t>Matte Off-White</t>
  </si>
  <si>
    <t>Matte Signal Yellow</t>
  </si>
  <si>
    <t>Falconer Comfort Pads 5 mm</t>
  </si>
  <si>
    <t>Outrider Comfort pads 7mm</t>
  </si>
  <si>
    <t>Chaser Comfort pads 7mm</t>
  </si>
  <si>
    <t>Tucker comfort pads</t>
  </si>
  <si>
    <t>Gloss Forest Green</t>
  </si>
  <si>
    <t>Trailblazer Visor</t>
  </si>
  <si>
    <t>Trailblazer Comfort Pads</t>
  </si>
  <si>
    <t>Ripper Comfort Pads JR</t>
  </si>
  <si>
    <t>Ripper Comfort Pads</t>
  </si>
  <si>
    <t>Firewall MTB RIG Reflect</t>
  </si>
  <si>
    <t>Clear/Matte Black/Black</t>
  </si>
  <si>
    <t>Firewall MTB</t>
  </si>
  <si>
    <t>Clear/Matte Chopper Orange/ Black</t>
  </si>
  <si>
    <t>Firewall MTB Lens RIG Reflect</t>
  </si>
  <si>
    <t>Firewall MTB Lens RIG</t>
  </si>
  <si>
    <t>Firewall MTB Lens</t>
  </si>
  <si>
    <t>Crossfire Bib Shorts M</t>
  </si>
  <si>
    <t>Crossfire Bib Shorts W</t>
  </si>
  <si>
    <t>Crossfire Jersey M</t>
  </si>
  <si>
    <t>Purple</t>
  </si>
  <si>
    <t>Sweet Tube WEB</t>
  </si>
  <si>
    <t>Light Gray</t>
  </si>
  <si>
    <t>Hunter Light Gloves M WEB</t>
  </si>
  <si>
    <t>Brown Tundra</t>
  </si>
  <si>
    <t>Ocean Blue</t>
  </si>
  <si>
    <t>Hunter Light Gloves W WEB</t>
  </si>
  <si>
    <t>Slate</t>
  </si>
  <si>
    <t>Hunter Gloves M WEB</t>
  </si>
  <si>
    <t>Hydro</t>
  </si>
  <si>
    <t>Hunter Gloves W WEB</t>
  </si>
  <si>
    <t>Marvel</t>
  </si>
  <si>
    <t>Hunter Pro Gloves M WEB</t>
  </si>
  <si>
    <t>Hunter Gloves JR WEB</t>
  </si>
  <si>
    <t>Coral</t>
  </si>
  <si>
    <t>Sweet Tube</t>
  </si>
  <si>
    <t>Hunter Wind Jacket M</t>
  </si>
  <si>
    <t>Deep Earth Red</t>
  </si>
  <si>
    <t>Hunter Wind Jacket W</t>
  </si>
  <si>
    <t>Hunter Merino Wind FZ M</t>
  </si>
  <si>
    <t>Hunter Merino LS Jersey M</t>
  </si>
  <si>
    <t>Moss</t>
  </si>
  <si>
    <t>Hunter Merino LS Jersey W</t>
  </si>
  <si>
    <t>Hunter Merino SS Jersey M</t>
  </si>
  <si>
    <t>Hunter Merino SS Jersey W</t>
  </si>
  <si>
    <t>Hunter LS Jersey M</t>
  </si>
  <si>
    <t>Hunter SS Jersey M</t>
  </si>
  <si>
    <t>Hunter SS Jersey W</t>
  </si>
  <si>
    <t>Hunter Shorts W</t>
  </si>
  <si>
    <t>Hunter Light Shorts M</t>
  </si>
  <si>
    <t>Hunter Light Shorts W</t>
  </si>
  <si>
    <t>Hunter Roller Shorts M</t>
  </si>
  <si>
    <t>Hunter Roller Shorts W</t>
  </si>
  <si>
    <t>Hunter Light Gloves M</t>
  </si>
  <si>
    <t>Hunter Light Gloves W</t>
  </si>
  <si>
    <t>Hunter Gloves M</t>
  </si>
  <si>
    <t>Hunter Gloves W</t>
  </si>
  <si>
    <t>Hunter Pro Gloves M</t>
  </si>
  <si>
    <t>Hunter Merino Socks</t>
  </si>
  <si>
    <t>Hunter Shorts JR</t>
  </si>
  <si>
    <t>Hunter SS Jersey JR</t>
  </si>
  <si>
    <t>Hunter LS Jersey JR</t>
  </si>
  <si>
    <t>Hunter Gloves JR</t>
  </si>
  <si>
    <t>Crossfire Merino SS Jersey M</t>
  </si>
  <si>
    <t>Crossfire Merino SS Jersey W</t>
  </si>
  <si>
    <t>Hunter Merino Socks JR</t>
  </si>
  <si>
    <t>Hunter Merino Fusion Jersey</t>
  </si>
  <si>
    <t>Hunter Midlayer F/Z M</t>
  </si>
  <si>
    <t>Hunter Midlayer F/Z W</t>
  </si>
  <si>
    <t>Hunter Slashed Shorts M</t>
  </si>
  <si>
    <t>Hunter Slashed Shorts W</t>
  </si>
  <si>
    <t>Hunter Shorts M</t>
  </si>
  <si>
    <t>Knee Shin Pads</t>
  </si>
  <si>
    <t>Enduro Race Vest</t>
  </si>
  <si>
    <t>Knee Guards</t>
  </si>
  <si>
    <t>Knee Pads</t>
  </si>
  <si>
    <t>Elbow Guards</t>
  </si>
  <si>
    <t>Elbow Pads</t>
  </si>
  <si>
    <t>Elbow Guards JR</t>
  </si>
  <si>
    <t>Knee Guards JR</t>
  </si>
  <si>
    <t>Dissenter Helmet</t>
  </si>
  <si>
    <t>Chopper Orange / Natural Carbon</t>
  </si>
  <si>
    <t>Matte Black/Natural Carbon</t>
  </si>
  <si>
    <t>Nardo Gray / Natural Carbon</t>
  </si>
  <si>
    <t>Race Blue/Natural Carbon</t>
  </si>
  <si>
    <t>Dissenter Helmet JR</t>
  </si>
  <si>
    <t>Matte Race Blue/Cody Orange</t>
  </si>
  <si>
    <t>Falconer II Helmet</t>
  </si>
  <si>
    <t>Falconer II Aero Helmet</t>
  </si>
  <si>
    <t>Matte Moss Green</t>
  </si>
  <si>
    <t>Falconer II CPSC Helmet</t>
  </si>
  <si>
    <t>Outrider Helmet</t>
  </si>
  <si>
    <t>Chaser Helmet</t>
  </si>
  <si>
    <t>Strutter Helmet</t>
  </si>
  <si>
    <t>Gloss Chopper Orange</t>
  </si>
  <si>
    <t>Gloss Light Aquamarine</t>
  </si>
  <si>
    <t>Matte Forest Green Metallic</t>
  </si>
  <si>
    <t>Navy Metallic</t>
  </si>
  <si>
    <t>Scorch Red</t>
  </si>
  <si>
    <t>Trailblazer Helmet</t>
  </si>
  <si>
    <t>Ripper Helmet</t>
  </si>
  <si>
    <t>Ripper Helmet JR</t>
  </si>
  <si>
    <t>Rocker Helmet</t>
  </si>
  <si>
    <t>Matte Aquamarine Metallic</t>
  </si>
  <si>
    <t>Matte Chopper Orange Metallic</t>
  </si>
  <si>
    <t>Matte Fiery Red Metallic</t>
  </si>
  <si>
    <t>Matte Race Blue Metallic</t>
  </si>
  <si>
    <t>Rocker FF Helmet</t>
  </si>
  <si>
    <t>Falconer II Aero MIPS Helmet</t>
  </si>
  <si>
    <t>Falconer II BikeScan Helmet</t>
  </si>
  <si>
    <t>810120-99901-S</t>
  </si>
  <si>
    <t>810120-99901-M</t>
  </si>
  <si>
    <t>810120-99901-L</t>
  </si>
  <si>
    <t>810120-99901-XL</t>
  </si>
  <si>
    <t>810120-FOGRN-S</t>
  </si>
  <si>
    <t>810120-FOGRN-M</t>
  </si>
  <si>
    <t>810120-FOGRN-L</t>
  </si>
  <si>
    <t>810120-FOGRN-XL</t>
  </si>
  <si>
    <t>845075-MCHOR-M</t>
  </si>
  <si>
    <t>845075-MNGRY-M</t>
  </si>
  <si>
    <t>DPUMC-OS</t>
  </si>
  <si>
    <t>MBUOE-OS</t>
  </si>
  <si>
    <t>MFLUO-OS</t>
  </si>
  <si>
    <t>BGRRG-OS</t>
  </si>
  <si>
    <t>BRWHT-OS</t>
  </si>
  <si>
    <t>GLBLM-OS</t>
  </si>
  <si>
    <t>MROGD-OS</t>
  </si>
  <si>
    <t>BUORE-M</t>
  </si>
  <si>
    <t>BUORE-L</t>
  </si>
  <si>
    <t>MFLUO-M</t>
  </si>
  <si>
    <t>MFLUO-L</t>
  </si>
  <si>
    <t>SKBLM-M</t>
  </si>
  <si>
    <t>SKBLM-L</t>
  </si>
  <si>
    <t>SGRME-M</t>
  </si>
  <si>
    <t>SGRME-L</t>
  </si>
  <si>
    <t>CLEAR-M</t>
  </si>
  <si>
    <t>CLEAR-L</t>
  </si>
  <si>
    <t>SRMOR-M</t>
  </si>
  <si>
    <t>SRMOR-L</t>
  </si>
  <si>
    <t>DEPUR-OS</t>
  </si>
  <si>
    <t>BTGRY-OS</t>
  </si>
  <si>
    <t>SLGRY-OS</t>
  </si>
  <si>
    <t>100433-OS</t>
  </si>
  <si>
    <t>101534-OS</t>
  </si>
  <si>
    <t>108135-OS</t>
  </si>
  <si>
    <t>10003-S</t>
  </si>
  <si>
    <t>10003-M</t>
  </si>
  <si>
    <t>10003-L</t>
  </si>
  <si>
    <t>10003-XL</t>
  </si>
  <si>
    <t>10003-XS</t>
  </si>
  <si>
    <t>57000-S</t>
  </si>
  <si>
    <t>57000-M</t>
  </si>
  <si>
    <t>57000-L</t>
  </si>
  <si>
    <t>57000-XL</t>
  </si>
  <si>
    <t>57000-XS</t>
  </si>
  <si>
    <t>77200-S</t>
  </si>
  <si>
    <t>77200-M</t>
  </si>
  <si>
    <t>77200-L</t>
  </si>
  <si>
    <t>77200-XL</t>
  </si>
  <si>
    <t>56002-XS</t>
  </si>
  <si>
    <t>56002-S</t>
  </si>
  <si>
    <t>56002-M</t>
  </si>
  <si>
    <t>56002-L</t>
  </si>
  <si>
    <t>77200-JR-S</t>
  </si>
  <si>
    <t>77200-JR-M</t>
  </si>
  <si>
    <t>66100-S</t>
  </si>
  <si>
    <t>66100-M</t>
  </si>
  <si>
    <t>66100-L</t>
  </si>
  <si>
    <t>66100-XL</t>
  </si>
  <si>
    <t>21100-OS</t>
  </si>
  <si>
    <t>10001-S</t>
  </si>
  <si>
    <t>10001-M</t>
  </si>
  <si>
    <t>10001-L</t>
  </si>
  <si>
    <t>10001-XL</t>
  </si>
  <si>
    <t>55504-S</t>
  </si>
  <si>
    <t>55504-M</t>
  </si>
  <si>
    <t>55504-L</t>
  </si>
  <si>
    <t>55504-XL</t>
  </si>
  <si>
    <t>55504-XS</t>
  </si>
  <si>
    <t>56001-XS</t>
  </si>
  <si>
    <t>56001-S</t>
  </si>
  <si>
    <t>56001-M</t>
  </si>
  <si>
    <t>56001-L</t>
  </si>
  <si>
    <t>98001-S</t>
  </si>
  <si>
    <t>98001-M</t>
  </si>
  <si>
    <t>98001-L</t>
  </si>
  <si>
    <t>98001-XL</t>
  </si>
  <si>
    <t>78000-S</t>
  </si>
  <si>
    <t>78000-M</t>
  </si>
  <si>
    <t>78000-L</t>
  </si>
  <si>
    <t>78000-XL</t>
  </si>
  <si>
    <t>10001-XS</t>
  </si>
  <si>
    <t>EHRED-XXL</t>
  </si>
  <si>
    <t>ONBLU-XXL</t>
  </si>
  <si>
    <t>7720-37/39</t>
  </si>
  <si>
    <t>7720-40/42</t>
  </si>
  <si>
    <t>7720-43/45</t>
  </si>
  <si>
    <t>8800-37/39</t>
  </si>
  <si>
    <t>8800-40/42</t>
  </si>
  <si>
    <t>8800-43/45</t>
  </si>
  <si>
    <t>56002-128</t>
  </si>
  <si>
    <t>56002-140</t>
  </si>
  <si>
    <t>56002-152</t>
  </si>
  <si>
    <t>56002-164</t>
  </si>
  <si>
    <t>88300-128</t>
  </si>
  <si>
    <t>88300-140</t>
  </si>
  <si>
    <t>88300-152</t>
  </si>
  <si>
    <t>88300-164</t>
  </si>
  <si>
    <t>56001-128</t>
  </si>
  <si>
    <t>56001-140</t>
  </si>
  <si>
    <t>56001-152</t>
  </si>
  <si>
    <t>56001-164</t>
  </si>
  <si>
    <t>77200-128</t>
  </si>
  <si>
    <t>77200-140</t>
  </si>
  <si>
    <t>77200-152</t>
  </si>
  <si>
    <t>77200-164</t>
  </si>
  <si>
    <t>7720-34/36</t>
  </si>
  <si>
    <t>8830-34/36</t>
  </si>
  <si>
    <t>99901-128</t>
  </si>
  <si>
    <t>99901-140</t>
  </si>
  <si>
    <t>99901-152</t>
  </si>
  <si>
    <t>99901-164</t>
  </si>
  <si>
    <t>BRWHT-SM</t>
  </si>
  <si>
    <t>BRWHT-ML</t>
  </si>
  <si>
    <t>BRWHT-LXL</t>
  </si>
  <si>
    <t>SGMFL-SM</t>
  </si>
  <si>
    <t>SGMFL-ML</t>
  </si>
  <si>
    <t>SGMFL-LXL</t>
  </si>
  <si>
    <t>BWHNC-SM</t>
  </si>
  <si>
    <t>BWHNC-ML</t>
  </si>
  <si>
    <t>DPUNC-SM</t>
  </si>
  <si>
    <t>DPUNC-ML</t>
  </si>
  <si>
    <t>MFLNC-SM</t>
  </si>
  <si>
    <t>MFLNC-ML</t>
  </si>
  <si>
    <t>GLBLM-XSS</t>
  </si>
  <si>
    <t>GLBLM-SM</t>
  </si>
  <si>
    <t>MFLUO-XSS</t>
  </si>
  <si>
    <t>MFLUO-SM</t>
  </si>
  <si>
    <t>SGMFL-M</t>
  </si>
  <si>
    <t>SGMFL-L</t>
  </si>
  <si>
    <t>MWH22-M</t>
  </si>
  <si>
    <t>MWH22-L</t>
  </si>
  <si>
    <t>BGRRG-S</t>
  </si>
  <si>
    <t>BGRRG-M</t>
  </si>
  <si>
    <t>BGRRG-L</t>
  </si>
  <si>
    <t>BRWHT-S</t>
  </si>
  <si>
    <t>BRWHT-M</t>
  </si>
  <si>
    <t>BRWHT-L</t>
  </si>
  <si>
    <t>BUORE-S</t>
  </si>
  <si>
    <t>SGMFL-S</t>
  </si>
  <si>
    <t>DPUMC-SM</t>
  </si>
  <si>
    <t>DPUMC-ML</t>
  </si>
  <si>
    <t>DPUMC-LXL</t>
  </si>
  <si>
    <t>MBUOE-SM</t>
  </si>
  <si>
    <t>MBUOE-ML</t>
  </si>
  <si>
    <t>MBUOE-LXL</t>
  </si>
  <si>
    <t>MFLUO-ML</t>
  </si>
  <si>
    <t>MFLUO-LXL</t>
  </si>
  <si>
    <t>SGRBO-SM</t>
  </si>
  <si>
    <t>SGRBO-ML</t>
  </si>
  <si>
    <t>SGRBO-LXL</t>
  </si>
  <si>
    <t>BGRG-53/61</t>
  </si>
  <si>
    <t>BRWT-53/61</t>
  </si>
  <si>
    <t>BUOR-53/61</t>
  </si>
  <si>
    <t>DPMC-53/61</t>
  </si>
  <si>
    <t>GLBM-48/53</t>
  </si>
  <si>
    <t>MFLU-48/53</t>
  </si>
  <si>
    <t>NGFL-48/53</t>
  </si>
  <si>
    <t>RGLD-48/53</t>
  </si>
  <si>
    <t>SBLM-48/53</t>
  </si>
  <si>
    <t>MFLU-ML</t>
  </si>
  <si>
    <t>MFLU-LXL</t>
  </si>
  <si>
    <t>GLBOR-ML</t>
  </si>
  <si>
    <t>GLBOR-LXL</t>
  </si>
  <si>
    <t>MFLU-53/61</t>
  </si>
  <si>
    <t>SBLM-53/61</t>
  </si>
  <si>
    <t>BGRG-48/53</t>
  </si>
  <si>
    <t>BUOR-48/53</t>
  </si>
  <si>
    <t>070600-OS</t>
  </si>
  <si>
    <t>090700-OS</t>
  </si>
  <si>
    <t>091600-OS</t>
  </si>
  <si>
    <t>150500-OS</t>
  </si>
  <si>
    <t>198200-OS</t>
  </si>
  <si>
    <t>202429-OS</t>
  </si>
  <si>
    <t>061700-OS</t>
  </si>
  <si>
    <t>206129-OS</t>
  </si>
  <si>
    <t>221000-OS</t>
  </si>
  <si>
    <t>230400-OS</t>
  </si>
  <si>
    <t>810050-DPUMC-OS</t>
  </si>
  <si>
    <t>810050-MBUOE-OS</t>
  </si>
  <si>
    <t>810050-MFLUO-OS</t>
  </si>
  <si>
    <t>810053-BGRRG-OS</t>
  </si>
  <si>
    <t>810053-BRWHT-OS</t>
  </si>
  <si>
    <t>810057-BRWHT-OS</t>
  </si>
  <si>
    <t>810057-GLBLM-OS</t>
  </si>
  <si>
    <t>810057-MFLUO-OS</t>
  </si>
  <si>
    <t>810057-MROGD-OS</t>
  </si>
  <si>
    <t>810059-BUORE-M</t>
  </si>
  <si>
    <t>810059-BUORE-L</t>
  </si>
  <si>
    <t>810059-MFLUO-M</t>
  </si>
  <si>
    <t>810059-MFLUO-L</t>
  </si>
  <si>
    <t>810059-SKBLM-M</t>
  </si>
  <si>
    <t>810059-SKBLM-L</t>
  </si>
  <si>
    <t>810059-SGRME-M</t>
  </si>
  <si>
    <t>810059-SGRME-L</t>
  </si>
  <si>
    <t>810067-CLEAR-M</t>
  </si>
  <si>
    <t>810067-CLEAR-L</t>
  </si>
  <si>
    <t>810067-SRMOR-M</t>
  </si>
  <si>
    <t>810067-SRMOR-L</t>
  </si>
  <si>
    <t>810068-BRWHT-OS</t>
  </si>
  <si>
    <t>810068-DEPUR-OS</t>
  </si>
  <si>
    <t>810068-MFLUO-OS</t>
  </si>
  <si>
    <t>810089-BRWHT-OS</t>
  </si>
  <si>
    <t>810089-BTGRY-OS</t>
  </si>
  <si>
    <t>810089-MFLUO-OS</t>
  </si>
  <si>
    <t>810089-SLGRY-OS</t>
  </si>
  <si>
    <t>810108-100433-OS</t>
  </si>
  <si>
    <t>810108-101534-OS</t>
  </si>
  <si>
    <t>810108-108135-OS</t>
  </si>
  <si>
    <t>810120-10003-S</t>
  </si>
  <si>
    <t>810120-10003-M</t>
  </si>
  <si>
    <t>810120-10003-L</t>
  </si>
  <si>
    <t>810120-10003-XL</t>
  </si>
  <si>
    <t>810121-10003-XS</t>
  </si>
  <si>
    <t>810121-10003-S</t>
  </si>
  <si>
    <t>810121-10003-M</t>
  </si>
  <si>
    <t>810121-10003-L</t>
  </si>
  <si>
    <t>810121-99901-XS</t>
  </si>
  <si>
    <t>810121-99901-S</t>
  </si>
  <si>
    <t>810121-99901-M</t>
  </si>
  <si>
    <t>810121-99901-L</t>
  </si>
  <si>
    <t>820166-88002-OS</t>
  </si>
  <si>
    <t>820173-57000-S</t>
  </si>
  <si>
    <t>820173-57000-M</t>
  </si>
  <si>
    <t>820173-57000-L</t>
  </si>
  <si>
    <t>820173-57000-XL</t>
  </si>
  <si>
    <t>820174-57000-XS</t>
  </si>
  <si>
    <t>820174-57000-S</t>
  </si>
  <si>
    <t>820174-57000-M</t>
  </si>
  <si>
    <t>820174-57000-L</t>
  </si>
  <si>
    <t>820175-77200-S</t>
  </si>
  <si>
    <t>820175-77200-M</t>
  </si>
  <si>
    <t>820175-77200-L</t>
  </si>
  <si>
    <t>820175-77200-XL</t>
  </si>
  <si>
    <t>820176-56002-XS</t>
  </si>
  <si>
    <t>820176-56002-S</t>
  </si>
  <si>
    <t>820176-56002-M</t>
  </si>
  <si>
    <t>820176-56002-L</t>
  </si>
  <si>
    <t>820179-77200-JR-S</t>
  </si>
  <si>
    <t>820179-77200-JR-M</t>
  </si>
  <si>
    <t>820270-99901-S</t>
  </si>
  <si>
    <t>820270-99901-M</t>
  </si>
  <si>
    <t>820270-99901-L</t>
  </si>
  <si>
    <t>820270-99901-XL</t>
  </si>
  <si>
    <t>820274-10002-S</t>
  </si>
  <si>
    <t>820274-10002-M</t>
  </si>
  <si>
    <t>820274-10002-L</t>
  </si>
  <si>
    <t>820274-10002-XL</t>
  </si>
  <si>
    <t>820274-66100-S</t>
  </si>
  <si>
    <t>820274-66100-M</t>
  </si>
  <si>
    <t>820274-66100-L</t>
  </si>
  <si>
    <t>820274-66100-XL</t>
  </si>
  <si>
    <t>820274-99901-S</t>
  </si>
  <si>
    <t>820274-99901-M</t>
  </si>
  <si>
    <t>820274-99901-L</t>
  </si>
  <si>
    <t>820274-99901-XL</t>
  </si>
  <si>
    <t>820280-99901-S</t>
  </si>
  <si>
    <t>820280-99901-M</t>
  </si>
  <si>
    <t>820280-99901-L</t>
  </si>
  <si>
    <t>820280-99901-XL</t>
  </si>
  <si>
    <t>820282-21100-OS</t>
  </si>
  <si>
    <t>820282-99901-OS</t>
  </si>
  <si>
    <t>820428-21100-OS</t>
  </si>
  <si>
    <t>820428-99901-OS</t>
  </si>
  <si>
    <t>826050-88002-S</t>
  </si>
  <si>
    <t>826050-88002-M</t>
  </si>
  <si>
    <t>826050-88002-L</t>
  </si>
  <si>
    <t>826050-88002-XL</t>
  </si>
  <si>
    <t>826050-99901-S</t>
  </si>
  <si>
    <t>826050-99901-M</t>
  </si>
  <si>
    <t>826050-99901-L</t>
  </si>
  <si>
    <t>826050-99901-XL</t>
  </si>
  <si>
    <t>826050-ONBLU-S</t>
  </si>
  <si>
    <t>826050-ONBLU-M</t>
  </si>
  <si>
    <t>826050-ONBLU-L</t>
  </si>
  <si>
    <t>826050-ONBLU-XL</t>
  </si>
  <si>
    <t>826050-SEGRY-S</t>
  </si>
  <si>
    <t>826050-SEGRY-M</t>
  </si>
  <si>
    <t>826050-SEGRY-L</t>
  </si>
  <si>
    <t>826050-SEGRY-XL</t>
  </si>
  <si>
    <t>826051-10003-XS</t>
  </si>
  <si>
    <t>826051-10003-S</t>
  </si>
  <si>
    <t>826051-10003-M</t>
  </si>
  <si>
    <t>826051-10003-L</t>
  </si>
  <si>
    <t>826051-88002-S</t>
  </si>
  <si>
    <t>826051-88002-M</t>
  </si>
  <si>
    <t>826051-88002-L</t>
  </si>
  <si>
    <t>826051-88002-XL</t>
  </si>
  <si>
    <t>826051-99901-XS</t>
  </si>
  <si>
    <t>826051-99901-S</t>
  </si>
  <si>
    <t>826051-99901-M</t>
  </si>
  <si>
    <t>826051-99901-L</t>
  </si>
  <si>
    <t>826051-SEGRY-XS</t>
  </si>
  <si>
    <t>826051-SEGRY-S</t>
  </si>
  <si>
    <t>826051-SEGRY-M</t>
  </si>
  <si>
    <t>826051-SEGRY-L</t>
  </si>
  <si>
    <t>826060-10001-S</t>
  </si>
  <si>
    <t>826060-10001-M</t>
  </si>
  <si>
    <t>826060-10001-L</t>
  </si>
  <si>
    <t>826060-10001-XL</t>
  </si>
  <si>
    <t>826060-88002-S</t>
  </si>
  <si>
    <t>826060-88002-M</t>
  </si>
  <si>
    <t>826060-88002-L</t>
  </si>
  <si>
    <t>826060-88002-XL</t>
  </si>
  <si>
    <t>826061-10003-XS</t>
  </si>
  <si>
    <t>826061-10003-S</t>
  </si>
  <si>
    <t>826061-10003-M</t>
  </si>
  <si>
    <t>826061-10003-L</t>
  </si>
  <si>
    <t>827028-88002-OS</t>
  </si>
  <si>
    <t>828075-55504-S</t>
  </si>
  <si>
    <t>828075-55504-M</t>
  </si>
  <si>
    <t>828075-55504-L</t>
  </si>
  <si>
    <t>828075-55504-XL</t>
  </si>
  <si>
    <t>828076-55504-XS</t>
  </si>
  <si>
    <t>828076-55504-S</t>
  </si>
  <si>
    <t>828076-55504-M</t>
  </si>
  <si>
    <t>828076-55504-L</t>
  </si>
  <si>
    <t>828076-99901-XS</t>
  </si>
  <si>
    <t>828076-99901-S</t>
  </si>
  <si>
    <t>828076-99901-M</t>
  </si>
  <si>
    <t>828076-99901-L</t>
  </si>
  <si>
    <t>828077-88002-S</t>
  </si>
  <si>
    <t>828077-88002-M</t>
  </si>
  <si>
    <t>828077-88002-L</t>
  </si>
  <si>
    <t>828077-88002-XL</t>
  </si>
  <si>
    <t>828079-55504-S</t>
  </si>
  <si>
    <t>828079-55504-M</t>
  </si>
  <si>
    <t>828079-55504-L</t>
  </si>
  <si>
    <t>828079-55504-XL</t>
  </si>
  <si>
    <t>828079-57000-S</t>
  </si>
  <si>
    <t>828079-57000-M</t>
  </si>
  <si>
    <t>828079-57000-L</t>
  </si>
  <si>
    <t>828079-57000-XL</t>
  </si>
  <si>
    <t>828080-56001-XS</t>
  </si>
  <si>
    <t>828080-56001-S</t>
  </si>
  <si>
    <t>828080-56001-M</t>
  </si>
  <si>
    <t>828080-56001-L</t>
  </si>
  <si>
    <t>828080-57000-XS</t>
  </si>
  <si>
    <t>828080-57000-S</t>
  </si>
  <si>
    <t>828080-57000-M</t>
  </si>
  <si>
    <t>828080-57000-L</t>
  </si>
  <si>
    <t>828081-55504-S</t>
  </si>
  <si>
    <t>828081-55504-M</t>
  </si>
  <si>
    <t>828081-55504-L</t>
  </si>
  <si>
    <t>828081-55504-XL</t>
  </si>
  <si>
    <t>828081-57000-S</t>
  </si>
  <si>
    <t>828081-57000-M</t>
  </si>
  <si>
    <t>828081-57000-L</t>
  </si>
  <si>
    <t>828081-57000-XL</t>
  </si>
  <si>
    <t>828082-56001-XS</t>
  </si>
  <si>
    <t>828082-56001-S</t>
  </si>
  <si>
    <t>828082-56001-M</t>
  </si>
  <si>
    <t>828082-56001-L</t>
  </si>
  <si>
    <t>828082-57000-XS</t>
  </si>
  <si>
    <t>828082-57000-S</t>
  </si>
  <si>
    <t>828082-57000-M</t>
  </si>
  <si>
    <t>828082-57000-L</t>
  </si>
  <si>
    <t>828083-10003-S</t>
  </si>
  <si>
    <t>828083-10003-M</t>
  </si>
  <si>
    <t>828083-10003-L</t>
  </si>
  <si>
    <t>828083-10003-XL</t>
  </si>
  <si>
    <t>828083-77200-S</t>
  </si>
  <si>
    <t>828083-77200-M</t>
  </si>
  <si>
    <t>828083-77200-L</t>
  </si>
  <si>
    <t>828083-77200-XL</t>
  </si>
  <si>
    <t>828083-98001-S</t>
  </si>
  <si>
    <t>828083-98001-M</t>
  </si>
  <si>
    <t>828083-98001-L</t>
  </si>
  <si>
    <t>828083-98001-XL</t>
  </si>
  <si>
    <t>828084-10003-S</t>
  </si>
  <si>
    <t>828084-10003-M</t>
  </si>
  <si>
    <t>828084-10003-L</t>
  </si>
  <si>
    <t>828084-10003-XL</t>
  </si>
  <si>
    <t>828084-55504-S</t>
  </si>
  <si>
    <t>828084-55504-M</t>
  </si>
  <si>
    <t>828084-55504-L</t>
  </si>
  <si>
    <t>828084-55504-XL</t>
  </si>
  <si>
    <t>828084-78000-S</t>
  </si>
  <si>
    <t>828084-78000-M</t>
  </si>
  <si>
    <t>828084-78000-L</t>
  </si>
  <si>
    <t>828084-78000-XL</t>
  </si>
  <si>
    <t>828085-10001-XS</t>
  </si>
  <si>
    <t>828085-10001-S</t>
  </si>
  <si>
    <t>828085-10001-M</t>
  </si>
  <si>
    <t>828085-10001-L</t>
  </si>
  <si>
    <t>828085-55504-XS</t>
  </si>
  <si>
    <t>828085-55504-S</t>
  </si>
  <si>
    <t>828085-55504-M</t>
  </si>
  <si>
    <t>828085-55504-L</t>
  </si>
  <si>
    <t>828085-56001-XS</t>
  </si>
  <si>
    <t>828085-56001-S</t>
  </si>
  <si>
    <t>828085-56001-M</t>
  </si>
  <si>
    <t>828085-56001-L</t>
  </si>
  <si>
    <t>828089-BLACK-S</t>
  </si>
  <si>
    <t>828089-BLACK-M</t>
  </si>
  <si>
    <t>828089-BLACK-L</t>
  </si>
  <si>
    <t>828089-BLACK-XL</t>
  </si>
  <si>
    <t>828089-BLACK-XXL</t>
  </si>
  <si>
    <t>828089-EHRED-S</t>
  </si>
  <si>
    <t>828089-EHRED-M</t>
  </si>
  <si>
    <t>828089-EHRED-L</t>
  </si>
  <si>
    <t>828089-EHRED-XL</t>
  </si>
  <si>
    <t>828089-EHRED-XXL</t>
  </si>
  <si>
    <t>828089-ONBLU-S</t>
  </si>
  <si>
    <t>828089-ONBLU-M</t>
  </si>
  <si>
    <t>828089-ONBLU-L</t>
  </si>
  <si>
    <t>828089-ONBLU-XL</t>
  </si>
  <si>
    <t>828089-ONBLU-XXL</t>
  </si>
  <si>
    <t>828090-HYDRO-XS</t>
  </si>
  <si>
    <t>828090-HYDRO-S</t>
  </si>
  <si>
    <t>828090-HYDRO-M</t>
  </si>
  <si>
    <t>828090-HYDRO-L</t>
  </si>
  <si>
    <t>828090-SEGRY-XS</t>
  </si>
  <si>
    <t>828090-SEGRY-S</t>
  </si>
  <si>
    <t>828090-SEGRY-M</t>
  </si>
  <si>
    <t>828090-SEGRY-L</t>
  </si>
  <si>
    <t>828093-78000-S</t>
  </si>
  <si>
    <t>828093-78000-M</t>
  </si>
  <si>
    <t>828093-78000-L</t>
  </si>
  <si>
    <t>828093-78000-XL</t>
  </si>
  <si>
    <t>828093-88002-S</t>
  </si>
  <si>
    <t>828093-88002-M</t>
  </si>
  <si>
    <t>828093-88002-L</t>
  </si>
  <si>
    <t>828093-88002-XL</t>
  </si>
  <si>
    <t>828094-55504-XS</t>
  </si>
  <si>
    <t>828094-55504-S</t>
  </si>
  <si>
    <t>828094-55504-M</t>
  </si>
  <si>
    <t>828094-55504-L</t>
  </si>
  <si>
    <t>828094-99901-XS</t>
  </si>
  <si>
    <t>828094-99901-S</t>
  </si>
  <si>
    <t>828094-99901-M</t>
  </si>
  <si>
    <t>828094-99901-L</t>
  </si>
  <si>
    <t>828097-57000-S</t>
  </si>
  <si>
    <t>828097-57000-M</t>
  </si>
  <si>
    <t>828097-57000-L</t>
  </si>
  <si>
    <t>828097-57000-XL</t>
  </si>
  <si>
    <t>828098-57000-XS</t>
  </si>
  <si>
    <t>828098-57000-S</t>
  </si>
  <si>
    <t>828098-57000-M</t>
  </si>
  <si>
    <t>828098-57000-L</t>
  </si>
  <si>
    <t>828099-77200-S</t>
  </si>
  <si>
    <t>828099-77200-M</t>
  </si>
  <si>
    <t>828099-77200-L</t>
  </si>
  <si>
    <t>828099-77200-XL</t>
  </si>
  <si>
    <t>828100-56002-XS</t>
  </si>
  <si>
    <t>828100-56002-S</t>
  </si>
  <si>
    <t>828100-56002-M</t>
  </si>
  <si>
    <t>828100-56002-L</t>
  </si>
  <si>
    <t>828103-7720-37/39</t>
  </si>
  <si>
    <t>828103-7720-40/42</t>
  </si>
  <si>
    <t>828103-7720-43/45</t>
  </si>
  <si>
    <t>828103-8800-37/39</t>
  </si>
  <si>
    <t>828103-8800-40/42</t>
  </si>
  <si>
    <t>828103-8800-43/45</t>
  </si>
  <si>
    <t>828104-56002-128</t>
  </si>
  <si>
    <t>828104-56002-140</t>
  </si>
  <si>
    <t>828104-56002-152</t>
  </si>
  <si>
    <t>828104-56002-164</t>
  </si>
  <si>
    <t>828104-88300-128</t>
  </si>
  <si>
    <t>828104-88300-140</t>
  </si>
  <si>
    <t>828104-88300-152</t>
  </si>
  <si>
    <t>828104-88300-164</t>
  </si>
  <si>
    <t>828104-BLACK-128</t>
  </si>
  <si>
    <t>828104-BLACK-140</t>
  </si>
  <si>
    <t>828104-BLACK-152</t>
  </si>
  <si>
    <t>828104-BLACK-164</t>
  </si>
  <si>
    <t>828105-56001-128</t>
  </si>
  <si>
    <t>828105-56001-140</t>
  </si>
  <si>
    <t>828105-56001-152</t>
  </si>
  <si>
    <t>828105-56001-164</t>
  </si>
  <si>
    <t>828105-77200-128</t>
  </si>
  <si>
    <t>828105-77200-140</t>
  </si>
  <si>
    <t>828105-77200-152</t>
  </si>
  <si>
    <t>828105-77200-164</t>
  </si>
  <si>
    <t>828105-88300-128</t>
  </si>
  <si>
    <t>828105-88300-140</t>
  </si>
  <si>
    <t>828105-88300-152</t>
  </si>
  <si>
    <t>828105-88300-164</t>
  </si>
  <si>
    <t>828106-56001-128</t>
  </si>
  <si>
    <t>828106-56001-140</t>
  </si>
  <si>
    <t>828106-56001-152</t>
  </si>
  <si>
    <t>828106-56001-164</t>
  </si>
  <si>
    <t>828106-77200-128</t>
  </si>
  <si>
    <t>828106-77200-140</t>
  </si>
  <si>
    <t>828106-77200-152</t>
  </si>
  <si>
    <t>828106-77200-164</t>
  </si>
  <si>
    <t>828107-77200-JR-S</t>
  </si>
  <si>
    <t>828107-77200-JR-M</t>
  </si>
  <si>
    <t>828121-BLACK-XS</t>
  </si>
  <si>
    <t>828121-BLACK-S</t>
  </si>
  <si>
    <t>828121-BLACK-M</t>
  </si>
  <si>
    <t>828121-BLACK-L</t>
  </si>
  <si>
    <t>828150-7720-34/36</t>
  </si>
  <si>
    <t>828150-8830-34/36</t>
  </si>
  <si>
    <t>828157-78000-S</t>
  </si>
  <si>
    <t>828157-78000-M</t>
  </si>
  <si>
    <t>828157-78000-L</t>
  </si>
  <si>
    <t>828157-78000-XL</t>
  </si>
  <si>
    <t>828158-88002-S</t>
  </si>
  <si>
    <t>828158-88002-M</t>
  </si>
  <si>
    <t>828158-88002-L</t>
  </si>
  <si>
    <t>828158-88002-XL</t>
  </si>
  <si>
    <t>828161-55504-S</t>
  </si>
  <si>
    <t>828161-55504-M</t>
  </si>
  <si>
    <t>828161-55504-L</t>
  </si>
  <si>
    <t>828161-55504-XL</t>
  </si>
  <si>
    <t>828161-88002-S</t>
  </si>
  <si>
    <t>828161-88002-M</t>
  </si>
  <si>
    <t>828161-88002-L</t>
  </si>
  <si>
    <t>828161-88002-XL</t>
  </si>
  <si>
    <t>828162-56002-XS</t>
  </si>
  <si>
    <t>828162-56002-S</t>
  </si>
  <si>
    <t>828162-56002-M</t>
  </si>
  <si>
    <t>828162-56002-L</t>
  </si>
  <si>
    <t>828164-57000-S</t>
  </si>
  <si>
    <t>828164-57000-M</t>
  </si>
  <si>
    <t>828164-57000-L</t>
  </si>
  <si>
    <t>828164-57000-XL</t>
  </si>
  <si>
    <t>828165-57000-XS</t>
  </si>
  <si>
    <t>828165-57000-S</t>
  </si>
  <si>
    <t>828165-57000-M</t>
  </si>
  <si>
    <t>828165-57000-L</t>
  </si>
  <si>
    <t>828165-SEGRY-XS</t>
  </si>
  <si>
    <t>828165-SEGRY-S</t>
  </si>
  <si>
    <t>828165-SEGRY-M</t>
  </si>
  <si>
    <t>828165-SEGRY-L</t>
  </si>
  <si>
    <t>828173-99901-128</t>
  </si>
  <si>
    <t>828173-99901-140</t>
  </si>
  <si>
    <t>828173-99901-152</t>
  </si>
  <si>
    <t>828173-99901-164</t>
  </si>
  <si>
    <t>845065-BGRRG-SM</t>
  </si>
  <si>
    <t>845065-BGRRG-ML</t>
  </si>
  <si>
    <t>845065-BGRRG-LXL</t>
  </si>
  <si>
    <t>845065-BRWHT-SM</t>
  </si>
  <si>
    <t>845065-BRWHT-ML</t>
  </si>
  <si>
    <t>845065-BRWHT-LXL</t>
  </si>
  <si>
    <t>845069-BRWHT-SM</t>
  </si>
  <si>
    <t>845069-BRWHT-ML</t>
  </si>
  <si>
    <t>845069-BRWHT-LXL</t>
  </si>
  <si>
    <t>845069-MROGD-SM</t>
  </si>
  <si>
    <t>845069-MROGD-ML</t>
  </si>
  <si>
    <t>845069-MROGD-LXL</t>
  </si>
  <si>
    <t>845069-SGMFL-SM</t>
  </si>
  <si>
    <t>845069-SGMFL-ML</t>
  </si>
  <si>
    <t>845069-SGMFL-LXL</t>
  </si>
  <si>
    <t>845070-BRWHT-SM</t>
  </si>
  <si>
    <t>845070-BRWHT-ML</t>
  </si>
  <si>
    <t>845070-BRWHT-LXL</t>
  </si>
  <si>
    <t>845070-MROGD-SM</t>
  </si>
  <si>
    <t>845070-MROGD-ML</t>
  </si>
  <si>
    <t>845070-MROGD-LXL</t>
  </si>
  <si>
    <t>845070-SGMFL-SM</t>
  </si>
  <si>
    <t>845070-SGMFL-ML</t>
  </si>
  <si>
    <t>845070-SGMFL-LXL</t>
  </si>
  <si>
    <t>845073-BWHNC-SM</t>
  </si>
  <si>
    <t>845073-BWHNC-ML</t>
  </si>
  <si>
    <t>845073-DPUNC-SM</t>
  </si>
  <si>
    <t>845073-DPUNC-ML</t>
  </si>
  <si>
    <t>845073-MFLNC-SM</t>
  </si>
  <si>
    <t>845073-MFLNC-ML</t>
  </si>
  <si>
    <t>845074-GLBLM-XSS</t>
  </si>
  <si>
    <t>845074-GLBLM-SM</t>
  </si>
  <si>
    <t>845074-MFLUO-XSS</t>
  </si>
  <si>
    <t>845074-MFLUO-SM</t>
  </si>
  <si>
    <t>845074-MNGRY-XSS</t>
  </si>
  <si>
    <t>845074-MNGRY-SM</t>
  </si>
  <si>
    <t>845075-BUORE-M</t>
  </si>
  <si>
    <t>845075-BUORE-L</t>
  </si>
  <si>
    <t>845075-MCDGY-M</t>
  </si>
  <si>
    <t>845075-MCDGY-L</t>
  </si>
  <si>
    <t>845075-SKBLM-M</t>
  </si>
  <si>
    <t>845075-SKBLM-L</t>
  </si>
  <si>
    <t>845075-SGMFL-M</t>
  </si>
  <si>
    <t>845075-SGMFL-L</t>
  </si>
  <si>
    <t>845076-BUORE-M</t>
  </si>
  <si>
    <t>845076-BUORE-L</t>
  </si>
  <si>
    <t>845076-MCDGY-M</t>
  </si>
  <si>
    <t>845076-MCDGY-L</t>
  </si>
  <si>
    <t>845076-SKBLM-M</t>
  </si>
  <si>
    <t>845076-SKBLM-L</t>
  </si>
  <si>
    <t>845076-SGMFL-M</t>
  </si>
  <si>
    <t>845076-SGMFL-L</t>
  </si>
  <si>
    <t>845077-BUORE-M</t>
  </si>
  <si>
    <t>845077-BUORE-L</t>
  </si>
  <si>
    <t>845077-MWH22-M</t>
  </si>
  <si>
    <t>845077-MWH22-L</t>
  </si>
  <si>
    <t>845077-SKBLM-M</t>
  </si>
  <si>
    <t>845077-SKBLM-L</t>
  </si>
  <si>
    <t>845077-SGMFL-M</t>
  </si>
  <si>
    <t>845077-SGMFL-L</t>
  </si>
  <si>
    <t>845078-BUORE-M</t>
  </si>
  <si>
    <t>845078-BUORE-L</t>
  </si>
  <si>
    <t>845078-MCDGY-M</t>
  </si>
  <si>
    <t>845078-MCDGY-L</t>
  </si>
  <si>
    <t>845078-SGMFL-M</t>
  </si>
  <si>
    <t>845078-SGMFL-L</t>
  </si>
  <si>
    <t>845079-BUORE-M</t>
  </si>
  <si>
    <t>845079-BUORE-L</t>
  </si>
  <si>
    <t>845079-MCDGY-M</t>
  </si>
  <si>
    <t>845079-MCDGY-L</t>
  </si>
  <si>
    <t>845079-SGMFL-M</t>
  </si>
  <si>
    <t>845079-SGMFL-L</t>
  </si>
  <si>
    <t>845081-BGRRG-S</t>
  </si>
  <si>
    <t>845081-BGRRG-M</t>
  </si>
  <si>
    <t>845081-BGRRG-L</t>
  </si>
  <si>
    <t>845081-BRWHT-S</t>
  </si>
  <si>
    <t>845081-BRWHT-M</t>
  </si>
  <si>
    <t>845081-BRWHT-L</t>
  </si>
  <si>
    <t>845081-BUORE-S</t>
  </si>
  <si>
    <t>845081-BUORE-M</t>
  </si>
  <si>
    <t>845081-BUORE-L</t>
  </si>
  <si>
    <t>845081-SGMFL-S</t>
  </si>
  <si>
    <t>845081-SGMFL-M</t>
  </si>
  <si>
    <t>845081-SGMFL-L</t>
  </si>
  <si>
    <t>845082-BGRRG-S</t>
  </si>
  <si>
    <t>845082-BGRRG-M</t>
  </si>
  <si>
    <t>845082-BGRRG-L</t>
  </si>
  <si>
    <t>845082-BRWHT-S</t>
  </si>
  <si>
    <t>845082-BRWHT-M</t>
  </si>
  <si>
    <t>845082-BRWHT-L</t>
  </si>
  <si>
    <t>845082-BUORE-S</t>
  </si>
  <si>
    <t>845082-BUORE-M</t>
  </si>
  <si>
    <t>845082-BUORE-L</t>
  </si>
  <si>
    <t>845082-SGMFL-S</t>
  </si>
  <si>
    <t>845082-SGMFL-M</t>
  </si>
  <si>
    <t>845082-SGMFL-L</t>
  </si>
  <si>
    <t>845091-DPUMC-SM</t>
  </si>
  <si>
    <t>845091-DPUMC-ML</t>
  </si>
  <si>
    <t>845091-DPUMC-LXL</t>
  </si>
  <si>
    <t>845091-MBUOE-SM</t>
  </si>
  <si>
    <t>845091-MBUOE-ML</t>
  </si>
  <si>
    <t>845091-MBUOE-LXL</t>
  </si>
  <si>
    <t>845091-MFLUO-SM</t>
  </si>
  <si>
    <t>845091-MFLUO-ML</t>
  </si>
  <si>
    <t>845091-MFLUO-LXL</t>
  </si>
  <si>
    <t>845103-BGRRG-SM</t>
  </si>
  <si>
    <t>845103-BGRRG-ML</t>
  </si>
  <si>
    <t>845103-BGRRG-LXL</t>
  </si>
  <si>
    <t>845103-BRWHT-SM</t>
  </si>
  <si>
    <t>845103-BRWHT-ML</t>
  </si>
  <si>
    <t>845103-BRWHT-LXL</t>
  </si>
  <si>
    <t>845103-MFLUO-SM</t>
  </si>
  <si>
    <t>845103-MFLUO-ML</t>
  </si>
  <si>
    <t>845103-MFLUO-LXL</t>
  </si>
  <si>
    <t>845103-SGRBO-SM</t>
  </si>
  <si>
    <t>845103-SGRBO-ML</t>
  </si>
  <si>
    <t>845103-SGRBO-LXL</t>
  </si>
  <si>
    <t>845104-BGRRG-SM</t>
  </si>
  <si>
    <t>845104-BGRRG-ML</t>
  </si>
  <si>
    <t>845104-BGRRG-LXL</t>
  </si>
  <si>
    <t>845104-BRWHT-SM</t>
  </si>
  <si>
    <t>845104-BRWHT-ML</t>
  </si>
  <si>
    <t>845104-BRWHT-LXL</t>
  </si>
  <si>
    <t>845104-MFLUO-SM</t>
  </si>
  <si>
    <t>845104-MFLUO-ML</t>
  </si>
  <si>
    <t>845104-MFLUO-LXL</t>
  </si>
  <si>
    <t>845104-SGRBO-SM</t>
  </si>
  <si>
    <t>845104-SGRBO-ML</t>
  </si>
  <si>
    <t>845104-SGRBO-LXL</t>
  </si>
  <si>
    <t>845105-BGRG-53/61</t>
  </si>
  <si>
    <t>845105-BRWT-53/61</t>
  </si>
  <si>
    <t>845105-BUOR-53/61</t>
  </si>
  <si>
    <t>845105-DPMC-53/61</t>
  </si>
  <si>
    <t>845106-BGRG-53/61</t>
  </si>
  <si>
    <t>845106-BRWT-53/61</t>
  </si>
  <si>
    <t>845106-BUOR-53/61</t>
  </si>
  <si>
    <t>845106-DPMC-53/61</t>
  </si>
  <si>
    <t>845107-GLBM-48/53</t>
  </si>
  <si>
    <t>845107-MFLU-48/53</t>
  </si>
  <si>
    <t>845107-NGFL-48/53</t>
  </si>
  <si>
    <t>845107-RGLD-48/53</t>
  </si>
  <si>
    <t>845107-SBLM-48/53</t>
  </si>
  <si>
    <t>845108-GLBM-48/53</t>
  </si>
  <si>
    <t>845108-MFLU-48/53</t>
  </si>
  <si>
    <t>845108-NGFL-48/53</t>
  </si>
  <si>
    <t>845108-RGLD-48/53</t>
  </si>
  <si>
    <t>845108-SBLM-48/53</t>
  </si>
  <si>
    <t>845109-MBUOE-ML</t>
  </si>
  <si>
    <t>845109-MBUOE-LXL</t>
  </si>
  <si>
    <t>845109-MFLU-ML</t>
  </si>
  <si>
    <t>845109-MFLU-LXL</t>
  </si>
  <si>
    <t>845110-MBUOE-ML</t>
  </si>
  <si>
    <t>845110-MBUOE-LXL</t>
  </si>
  <si>
    <t>845122-UXYLW-M</t>
  </si>
  <si>
    <t>845122-UXYLW-L</t>
  </si>
  <si>
    <t>845126-SGMFL-M</t>
  </si>
  <si>
    <t>845126-SGMFL-L</t>
  </si>
  <si>
    <t>845128-DTBLK-ML</t>
  </si>
  <si>
    <t>845128-DTBLK-LXL</t>
  </si>
  <si>
    <t>845128-GFLUO-ML</t>
  </si>
  <si>
    <t>845128-GFLUO-LXL</t>
  </si>
  <si>
    <t>845128-GLBOR-ML</t>
  </si>
  <si>
    <t>845128-GLBOR-LXL</t>
  </si>
  <si>
    <t>845128-GSWHT-ML</t>
  </si>
  <si>
    <t>845128-GSWHT-LXL</t>
  </si>
  <si>
    <t>845129-BGRG-53/61</t>
  </si>
  <si>
    <t>845129-BUOR-53/61</t>
  </si>
  <si>
    <t>845129-MBLK-53/61</t>
  </si>
  <si>
    <t>845129-MFLU-53/61</t>
  </si>
  <si>
    <t>845129-MWHT-53/61</t>
  </si>
  <si>
    <t>845129-SBLM-53/61</t>
  </si>
  <si>
    <t>845130-BGRG-53/61</t>
  </si>
  <si>
    <t>845130-BUOR-53/61</t>
  </si>
  <si>
    <t>845130-MBLK-53/61</t>
  </si>
  <si>
    <t>845130-MFLU-53/61</t>
  </si>
  <si>
    <t>845130-MWHT-53/61</t>
  </si>
  <si>
    <t>845130-SBLM-53/61</t>
  </si>
  <si>
    <t>845131-BGRG-48/53</t>
  </si>
  <si>
    <t>845131-BUOR-48/53</t>
  </si>
  <si>
    <t>845131-MBLK-48/53</t>
  </si>
  <si>
    <t>845131-MFLU-48/53</t>
  </si>
  <si>
    <t>845131-MWHT-48/53</t>
  </si>
  <si>
    <t>845131-SBLM-48/53</t>
  </si>
  <si>
    <t>845132-BGRG-48/53</t>
  </si>
  <si>
    <t>845132-BUOR-48/53</t>
  </si>
  <si>
    <t>845132-MBLK-48/53</t>
  </si>
  <si>
    <t>845132-MFLU-48/53</t>
  </si>
  <si>
    <t>845132-MWHT-48/53</t>
  </si>
  <si>
    <t>845132-SBLM-48/53</t>
  </si>
  <si>
    <t>852031-070600-OS</t>
  </si>
  <si>
    <t>852032-090700-OS</t>
  </si>
  <si>
    <t>852032-091600-OS</t>
  </si>
  <si>
    <t>852043-070600-OS</t>
  </si>
  <si>
    <t>852043-150500-OS</t>
  </si>
  <si>
    <t>852043-167400-OS</t>
  </si>
  <si>
    <t>852043-198200-OS</t>
  </si>
  <si>
    <t>852043-202429-OS</t>
  </si>
  <si>
    <t>852046-070600-OS</t>
  </si>
  <si>
    <t>852046-150500-OS</t>
  </si>
  <si>
    <t>852046-167400-OS</t>
  </si>
  <si>
    <t>852046-198200-OS</t>
  </si>
  <si>
    <t>852046-202429-OS</t>
  </si>
  <si>
    <t>852049-190000-OS</t>
  </si>
  <si>
    <t>852052-190000-OS</t>
  </si>
  <si>
    <t>852070-230100-OS</t>
  </si>
  <si>
    <t>852071-061700-OS</t>
  </si>
  <si>
    <t>852071-070600-OS</t>
  </si>
  <si>
    <t>852071-150500-OS</t>
  </si>
  <si>
    <t>852071-152000-OS</t>
  </si>
  <si>
    <t>852071-160400-OS</t>
  </si>
  <si>
    <t>852071-167400-OS</t>
  </si>
  <si>
    <t>852071-198200-OS</t>
  </si>
  <si>
    <t>852071-200100-OS</t>
  </si>
  <si>
    <t>852071-202429-OS</t>
  </si>
  <si>
    <t>852071-206129-OS</t>
  </si>
  <si>
    <t>852072-220400-OS</t>
  </si>
  <si>
    <t>852072-221000-OS</t>
  </si>
  <si>
    <t>852073-230100-OS</t>
  </si>
  <si>
    <t>852074-061700-OS</t>
  </si>
  <si>
    <t>852074-070600-OS</t>
  </si>
  <si>
    <t>852074-150500-OS</t>
  </si>
  <si>
    <t>852074-152000-OS</t>
  </si>
  <si>
    <t>852074-160400-OS</t>
  </si>
  <si>
    <t>852074-167400-OS</t>
  </si>
  <si>
    <t>852074-198200-OS</t>
  </si>
  <si>
    <t>852074-200100-OS</t>
  </si>
  <si>
    <t>852074-202429-OS</t>
  </si>
  <si>
    <t>852074-206129-OS</t>
  </si>
  <si>
    <t>852075-220400-OS</t>
  </si>
  <si>
    <t>852075-221000-OS</t>
  </si>
  <si>
    <t>852076-230000-OS</t>
  </si>
  <si>
    <t>852077-220000-OS</t>
  </si>
  <si>
    <t>852078-060000-OS</t>
  </si>
  <si>
    <t>852078-070000-OS</t>
  </si>
  <si>
    <t>852078-150000-OS</t>
  </si>
  <si>
    <t>852078-160000-OS</t>
  </si>
  <si>
    <t>852078-190000-OS</t>
  </si>
  <si>
    <t>852078-200000-OS</t>
  </si>
  <si>
    <t>852079-230000-OS</t>
  </si>
  <si>
    <t>852080-220000-OS</t>
  </si>
  <si>
    <t>852081-060000-OS</t>
  </si>
  <si>
    <t>852081-070000-OS</t>
  </si>
  <si>
    <t>852081-150000-OS</t>
  </si>
  <si>
    <t>852081-160000-OS</t>
  </si>
  <si>
    <t>852081-190000-OS</t>
  </si>
  <si>
    <t>852081-200000-OS</t>
  </si>
  <si>
    <t>852082-150000-OS</t>
  </si>
  <si>
    <t>852083-150000-OS</t>
  </si>
  <si>
    <t>852084-230400-OS</t>
  </si>
  <si>
    <t>Bushwhacker II Carbon Mips Visor</t>
  </si>
  <si>
    <t>Bushwhacker II Mips C Pads 7mm</t>
  </si>
  <si>
    <t>Falconer Mips Comf pads 5 mm</t>
  </si>
  <si>
    <t>Outrider Mips Comfort pads 7mm</t>
  </si>
  <si>
    <t>Chaser Mips comf pads 7mm</t>
  </si>
  <si>
    <t>Tucker Visor</t>
  </si>
  <si>
    <t>Arbitrator Mips Visor</t>
  </si>
  <si>
    <t>Arbitrator Mips Comfort pads</t>
  </si>
  <si>
    <t>Arbitrator Mips Chin pads</t>
  </si>
  <si>
    <t>Trailblazer Mips Comfort Pads</t>
  </si>
  <si>
    <t>Ripper Mips Comfort Pads</t>
  </si>
  <si>
    <t>Ripper Mips Comfort Pads JR</t>
  </si>
  <si>
    <t>Dissenter Mips Comfort Pads 7 mm</t>
  </si>
  <si>
    <t>Crossfire Jersey W</t>
  </si>
  <si>
    <t>Falconer II Aero Mips PNS Helmet</t>
  </si>
  <si>
    <t>Curve Sweat M</t>
  </si>
  <si>
    <t>Curve Tshirt M</t>
  </si>
  <si>
    <t>Curve Shorts M</t>
  </si>
  <si>
    <t>Base Cap</t>
  </si>
  <si>
    <t>Base Cap WEB</t>
  </si>
  <si>
    <t>Chaser Shorts M</t>
  </si>
  <si>
    <t>Chaser Shorts W</t>
  </si>
  <si>
    <t>Hunter Light Pants M</t>
  </si>
  <si>
    <t>Hunter Light Pants W</t>
  </si>
  <si>
    <t>Hunter Pants JR</t>
  </si>
  <si>
    <t>Bushwhacker II Mips Helmet</t>
  </si>
  <si>
    <t>Bushwhacker II Carbon Mips Helmet</t>
  </si>
  <si>
    <t>Dissenter Mips Helmet</t>
  </si>
  <si>
    <t>Arbitrator Mips Helmet</t>
  </si>
  <si>
    <t>Falconer II Mips Helmet</t>
  </si>
  <si>
    <t>Falconer II Mips CPSC Helmet</t>
  </si>
  <si>
    <t>Outrider Mips Helmet</t>
  </si>
  <si>
    <t>Tucker Mips Helmet</t>
  </si>
  <si>
    <t>Chaser Mips Helmet</t>
  </si>
  <si>
    <t>Trailblazer Mips Helmet</t>
  </si>
  <si>
    <t>Ripper Mips Helmet</t>
  </si>
  <si>
    <t>Ripper Mips Helmet JR</t>
  </si>
  <si>
    <t>Falconer II Aero Mips TE Helmet</t>
  </si>
  <si>
    <t>Falconer II Aero Mips CPSC Helmet</t>
  </si>
  <si>
    <t>Falconer II Aero Mips Anton Helmet</t>
  </si>
  <si>
    <t>Wanderer II Helmet</t>
  </si>
  <si>
    <t>Seeker Helmet</t>
  </si>
  <si>
    <t>Seeker Mips Helmet</t>
  </si>
  <si>
    <t>Seeker Helmet JR</t>
  </si>
  <si>
    <t>Seeker Mips Helmet JR</t>
  </si>
  <si>
    <t>Memento Polarized</t>
  </si>
  <si>
    <t>Memento RIG Reflect</t>
  </si>
  <si>
    <t>Memento RIG Photochromic</t>
  </si>
  <si>
    <t>Memento Polarized Lens</t>
  </si>
  <si>
    <t>Memento RIG Photochromic Lens</t>
  </si>
  <si>
    <t>Memento RIG Reflect Lens</t>
  </si>
  <si>
    <t>Ronin RIG Reflect AF Lens</t>
  </si>
  <si>
    <t>Ronin Max RIG Reflect AF Lens</t>
  </si>
  <si>
    <t>Heat Polarized</t>
  </si>
  <si>
    <t>Deep Purple Metallic</t>
  </si>
  <si>
    <t>Glacier Blue Metallic</t>
  </si>
  <si>
    <t>Sky Blue Metallic</t>
  </si>
  <si>
    <t>Silver mirror</t>
  </si>
  <si>
    <t>ML17</t>
  </si>
  <si>
    <t>ML25</t>
  </si>
  <si>
    <t>SM25</t>
  </si>
  <si>
    <t>SM32</t>
  </si>
  <si>
    <t>Clear/Matte Crystal Black/Fluo Fade</t>
  </si>
  <si>
    <t>Clear/Matte Bronco White/Bronco Fade</t>
  </si>
  <si>
    <t>Clear/Matte Crystal Purple/Purple Fade</t>
  </si>
  <si>
    <t>JR-S</t>
  </si>
  <si>
    <t>JR-M</t>
  </si>
  <si>
    <t>37/39</t>
  </si>
  <si>
    <t>40/42</t>
  </si>
  <si>
    <t>43/45</t>
  </si>
  <si>
    <t>Sky Blue</t>
  </si>
  <si>
    <t>34/36</t>
  </si>
  <si>
    <t>Slate Gray Metallic/Fluo</t>
  </si>
  <si>
    <t>Bronco White/Natural Carbon</t>
  </si>
  <si>
    <t>Deep Purple/Natural Carbon</t>
  </si>
  <si>
    <t>Matte Fluo/Natural Carbon</t>
  </si>
  <si>
    <t>Slate Gray/Burning Orange</t>
  </si>
  <si>
    <t>53/61</t>
  </si>
  <si>
    <t>48/53</t>
  </si>
  <si>
    <t>Rose Gold</t>
  </si>
  <si>
    <t>RIG Emerald/Matte Crystal Storm</t>
  </si>
  <si>
    <t>Obsidian Black/Matte Dark Storm</t>
  </si>
  <si>
    <t>RIG Bixbite/Matte Crystal Black Camo</t>
  </si>
  <si>
    <t>RIG Obsidian/Gloss Slate Gray Metallic/Fluo</t>
  </si>
  <si>
    <t>RIG Topaz/Gloss White</t>
  </si>
  <si>
    <t>RIG Obsidian/Matte Crystal Fluo</t>
  </si>
  <si>
    <t>ORDER FORM SUMMER 2022 - BIKE</t>
  </si>
  <si>
    <t>Shinobi Polarized</t>
  </si>
  <si>
    <t>Shinobi RIG Reflect</t>
  </si>
  <si>
    <t>Shinobi RIG Photochromic</t>
  </si>
  <si>
    <t>Shinobi Polarized Lens</t>
  </si>
  <si>
    <t>Shinobi RIG Photochromic Lens</t>
  </si>
  <si>
    <t>Shinobi RIG Reflect Lens</t>
  </si>
  <si>
    <t>845109-DPUMC-ML</t>
  </si>
  <si>
    <t>845109-DPUMC-LXL</t>
  </si>
  <si>
    <t>845110-MFLUO-ML</t>
  </si>
  <si>
    <t>845110-MFLUO-LXL</t>
  </si>
  <si>
    <t>845111-BUORE-M</t>
  </si>
  <si>
    <t>845111-BUORE-L</t>
  </si>
  <si>
    <t>845111-SKBLM-M</t>
  </si>
  <si>
    <t>845111-SKBLM-L</t>
  </si>
  <si>
    <t>845128-DPUMC-ML</t>
  </si>
  <si>
    <t>845128-DPUMC-LXL</t>
  </si>
  <si>
    <t>845111-SGMFL-M</t>
  </si>
  <si>
    <t>845111-SGMFL-L</t>
  </si>
  <si>
    <t>092500-OS</t>
  </si>
  <si>
    <t>852032-092500-OS</t>
  </si>
  <si>
    <t>Obsidian Black/Gloss Crystal Storm</t>
  </si>
  <si>
    <t>208200-OS</t>
  </si>
  <si>
    <t>852031-208200-OS</t>
  </si>
  <si>
    <t>RIG Obsidian/Gloss Crystal Malaia</t>
  </si>
  <si>
    <t>RIG Malaia/Gloss Crystal Malaia</t>
  </si>
  <si>
    <t>Seeker Comfort Pads JR</t>
  </si>
  <si>
    <t>810129-TEBLK-OS</t>
  </si>
  <si>
    <t>Seeker Comfort Pads</t>
  </si>
  <si>
    <t>810128-TEBLK-OS</t>
  </si>
  <si>
    <t>Hunter Merino Socks WEB</t>
  </si>
  <si>
    <t>Hunter Merino Socks JR WEB</t>
  </si>
  <si>
    <t>GFLUO-SM</t>
  </si>
  <si>
    <t>GLBOR-SM</t>
  </si>
  <si>
    <t>Seeker Mips CPSC Helmet</t>
  </si>
  <si>
    <t>Seeker CPSC Helmet</t>
  </si>
  <si>
    <t>Seeker Mips CPSC Helmet JR</t>
  </si>
  <si>
    <t>Seeker CPSC Helmet JR</t>
  </si>
  <si>
    <t>Ripper Mips CPSC Helmet</t>
  </si>
  <si>
    <t>Ripper CPSC Helmet</t>
  </si>
  <si>
    <t>Ripper Mips CPSC Helmet JR</t>
  </si>
  <si>
    <t>Ripper CPSC Helmet JR</t>
  </si>
  <si>
    <t>Shinobi Lens</t>
  </si>
  <si>
    <t>Memento Lens</t>
  </si>
  <si>
    <t>820178-7720-37/39</t>
  </si>
  <si>
    <t>820178-7720-40/42</t>
  </si>
  <si>
    <t>820178-7720-43/45</t>
  </si>
  <si>
    <t>820178-8800-37/39</t>
  </si>
  <si>
    <t>820178-8800-40/42</t>
  </si>
  <si>
    <t>820178-8800-43/45</t>
  </si>
  <si>
    <t>820178-BLCK-37/39</t>
  </si>
  <si>
    <t>820178-BLCK-40/42</t>
  </si>
  <si>
    <t>820178-BLCK-43/45</t>
  </si>
  <si>
    <t>820178-BTWE-37/39</t>
  </si>
  <si>
    <t>820178-BTWE-40/42</t>
  </si>
  <si>
    <t>820178-BTWE-43/45</t>
  </si>
  <si>
    <t>820178-ONBE-37/39</t>
  </si>
  <si>
    <t>820178-ONBE-40/42</t>
  </si>
  <si>
    <t>820178-ONBE-43/45</t>
  </si>
  <si>
    <t>820178-ROWD-37/39</t>
  </si>
  <si>
    <t>820178-ROWD-40/42</t>
  </si>
  <si>
    <t>820178-ROWD-43/45</t>
  </si>
  <si>
    <t>820178-SEGY-37/39</t>
  </si>
  <si>
    <t>820178-SEGY-40/42</t>
  </si>
  <si>
    <t>820178-SEGY-43/45</t>
  </si>
  <si>
    <t>820182-7720-34/36</t>
  </si>
  <si>
    <t>820182-8830-34/36</t>
  </si>
  <si>
    <t>820182-BLCK-34/36</t>
  </si>
  <si>
    <t>820182-GRBE-34/36</t>
  </si>
  <si>
    <t>820182-ONBE-34/36</t>
  </si>
  <si>
    <t>845079-MBLCK-M</t>
  </si>
  <si>
    <t>845079-MBLCK-L</t>
  </si>
  <si>
    <t>845128-DPUMC-SM</t>
  </si>
  <si>
    <t>845128-DTBLK-SM</t>
  </si>
  <si>
    <t>845128-GFLUO-SM</t>
  </si>
  <si>
    <t>845128-GLBOR-SM</t>
  </si>
  <si>
    <t>845128-GSWHT-SM</t>
  </si>
  <si>
    <t>845134-MBLK-53/61</t>
  </si>
  <si>
    <t>845134-MFLU-53/61</t>
  </si>
  <si>
    <t>845134-MWHT-53/61</t>
  </si>
  <si>
    <t>845135-MBLK-53/61</t>
  </si>
  <si>
    <t>845135-MFLU-53/61</t>
  </si>
  <si>
    <t>845135-MWHT-53/61</t>
  </si>
  <si>
    <t>845136-MBLK-48/53</t>
  </si>
  <si>
    <t>845136-MFLU-48/53</t>
  </si>
  <si>
    <t>845137-MBLK-48/53</t>
  </si>
  <si>
    <t>845137-MFLU-48/53</t>
  </si>
  <si>
    <t>845138-BRWT-53/61</t>
  </si>
  <si>
    <t>845138-BUOR-53/61</t>
  </si>
  <si>
    <t>845138-MBLK-53/61</t>
  </si>
  <si>
    <t>845138-SGRM-53/61</t>
  </si>
  <si>
    <t>845139-BRWT-53/61</t>
  </si>
  <si>
    <t>845139-BUOR-53/61</t>
  </si>
  <si>
    <t>845139-MBLK-53/61</t>
  </si>
  <si>
    <t>845139-SGRM-53/61</t>
  </si>
  <si>
    <t>845140-MBLK-48/53</t>
  </si>
  <si>
    <t>845140-MFLU-48/53</t>
  </si>
  <si>
    <t>845140-MWHT-48/53</t>
  </si>
  <si>
    <t>845141-MBLK-48/53</t>
  </si>
  <si>
    <t>845141-MFLU-48/53</t>
  </si>
  <si>
    <t>845141-MWHT-48/53</t>
  </si>
  <si>
    <t>852086-100000-OS</t>
  </si>
  <si>
    <t>852087-100000-OS</t>
  </si>
  <si>
    <t>Filter HER!</t>
  </si>
  <si>
    <t>DUBLU-M</t>
  </si>
  <si>
    <t>DUBLU-L</t>
  </si>
  <si>
    <t>EARTH-M</t>
  </si>
  <si>
    <t>EARTH-L</t>
  </si>
  <si>
    <t>LOLVE-M</t>
  </si>
  <si>
    <t>LOLVE-L</t>
  </si>
  <si>
    <t>Falconer II Aero BikeScan Helmet</t>
  </si>
  <si>
    <t>DKBUR-M</t>
  </si>
  <si>
    <t>DKBUR-L</t>
  </si>
  <si>
    <t>MASND-M</t>
  </si>
  <si>
    <t>Matte Sand</t>
  </si>
  <si>
    <t>MASND-L</t>
  </si>
  <si>
    <t>BLCK-XS/SM</t>
  </si>
  <si>
    <t>XS/SM</t>
  </si>
  <si>
    <t>BLCK-ML</t>
  </si>
  <si>
    <t>BLCK-LXL</t>
  </si>
  <si>
    <t>ADBLK-OS</t>
  </si>
  <si>
    <t>Anodized Black</t>
  </si>
  <si>
    <t>FLUO-OS</t>
  </si>
  <si>
    <t>PABLU-OS</t>
  </si>
  <si>
    <t>Panama Blue</t>
  </si>
  <si>
    <t>RSRED-OS</t>
  </si>
  <si>
    <t>Rubus Red</t>
  </si>
  <si>
    <t>GRBLU-OS</t>
  </si>
  <si>
    <t>RGGRN-OS</t>
  </si>
  <si>
    <t>WHITE-OS</t>
  </si>
  <si>
    <t>White</t>
  </si>
  <si>
    <t>Looper/Winder Earpads</t>
  </si>
  <si>
    <t>Crusader X GORE-TEX Bib Pants M</t>
  </si>
  <si>
    <t>54000-S</t>
  </si>
  <si>
    <t>Knighthawk</t>
  </si>
  <si>
    <t>54000-M</t>
  </si>
  <si>
    <t>54000-L</t>
  </si>
  <si>
    <t>54000-XL</t>
  </si>
  <si>
    <t>77003-S</t>
  </si>
  <si>
    <t>Elm Green</t>
  </si>
  <si>
    <t>77003-M</t>
  </si>
  <si>
    <t>77003-L</t>
  </si>
  <si>
    <t>77003-XL</t>
  </si>
  <si>
    <t>Crusader X GORE-TEX Bib Pants W</t>
  </si>
  <si>
    <t>54000-XS</t>
  </si>
  <si>
    <t>58000-XS</t>
  </si>
  <si>
    <t>58000-S</t>
  </si>
  <si>
    <t>58000-M</t>
  </si>
  <si>
    <t>58000-L</t>
  </si>
  <si>
    <t>44400-S</t>
  </si>
  <si>
    <t>Desert</t>
  </si>
  <si>
    <t>44400-M</t>
  </si>
  <si>
    <t>44400-L</t>
  </si>
  <si>
    <t>44400-XL</t>
  </si>
  <si>
    <t>66101-S</t>
  </si>
  <si>
    <t>66101-M</t>
  </si>
  <si>
    <t>66101-L</t>
  </si>
  <si>
    <t>66101-XL</t>
  </si>
  <si>
    <t>Trooper 2Vi SL Chin Guard</t>
  </si>
  <si>
    <t>TITAN-OS</t>
  </si>
  <si>
    <t>Igniter/Trooper/Grimnir 2Vi Earpads</t>
  </si>
  <si>
    <t>Audio Chips Wireless 3.0</t>
  </si>
  <si>
    <t>RED-OS</t>
  </si>
  <si>
    <t>Crusader GTX Infinium Jacket W</t>
  </si>
  <si>
    <t>55505-XS</t>
  </si>
  <si>
    <t>55505-S</t>
  </si>
  <si>
    <t>55505-M</t>
  </si>
  <si>
    <t>55505-L</t>
  </si>
  <si>
    <t>JIRA-XS</t>
  </si>
  <si>
    <t>Jira</t>
  </si>
  <si>
    <t>JIRA-S</t>
  </si>
  <si>
    <t>JIRA-M</t>
  </si>
  <si>
    <t>JIRA-L</t>
  </si>
  <si>
    <t>OMI-XS</t>
  </si>
  <si>
    <t>Omi</t>
  </si>
  <si>
    <t>OMI-S</t>
  </si>
  <si>
    <t>OMI-M</t>
  </si>
  <si>
    <t>OMI-L</t>
  </si>
  <si>
    <t>TEAL-XS</t>
  </si>
  <si>
    <t>Crusader GTX Infinium Pants W</t>
  </si>
  <si>
    <t>MEEKO-XS</t>
  </si>
  <si>
    <t>Meeko</t>
  </si>
  <si>
    <t>MEEKO-S</t>
  </si>
  <si>
    <t>MEEKO-M</t>
  </si>
  <si>
    <t>MEEKO-L</t>
  </si>
  <si>
    <t>Crusader GTX Infinium Jacket M</t>
  </si>
  <si>
    <t>55505-XL</t>
  </si>
  <si>
    <t>88200-S</t>
  </si>
  <si>
    <t>88200-M</t>
  </si>
  <si>
    <t>88200-L</t>
  </si>
  <si>
    <t>88200-XL</t>
  </si>
  <si>
    <t>OCHER-S</t>
  </si>
  <si>
    <t>Ocher</t>
  </si>
  <si>
    <t>OCHER-M</t>
  </si>
  <si>
    <t>OCHER-L</t>
  </si>
  <si>
    <t>OCHER-XL</t>
  </si>
  <si>
    <t>PTNVY-S</t>
  </si>
  <si>
    <t>Patriot Navy</t>
  </si>
  <si>
    <t>PTNVY-M</t>
  </si>
  <si>
    <t>PTNVY-L</t>
  </si>
  <si>
    <t>PTNVY-XL</t>
  </si>
  <si>
    <t>RUST-S</t>
  </si>
  <si>
    <t>Rust</t>
  </si>
  <si>
    <t>RUST-M</t>
  </si>
  <si>
    <t>RUST-L</t>
  </si>
  <si>
    <t>RUST-XL</t>
  </si>
  <si>
    <t>SARCO-S</t>
  </si>
  <si>
    <t>Sarco</t>
  </si>
  <si>
    <t>SARCO-M</t>
  </si>
  <si>
    <t>SARCO-L</t>
  </si>
  <si>
    <t>SARCO-XL</t>
  </si>
  <si>
    <t>Crusader GTX Infinium Pants M</t>
  </si>
  <si>
    <t>11001-OS</t>
  </si>
  <si>
    <t>44002-OS</t>
  </si>
  <si>
    <t>Golden Yellow</t>
  </si>
  <si>
    <t>77003-OS</t>
  </si>
  <si>
    <t>77100-OS</t>
  </si>
  <si>
    <t>DPFRN-OS</t>
  </si>
  <si>
    <t>Deep Fern Green</t>
  </si>
  <si>
    <t>RSWOD-OS</t>
  </si>
  <si>
    <t>BTWHT-OS</t>
  </si>
  <si>
    <t>KRBIN-OS</t>
  </si>
  <si>
    <t>Karbin</t>
  </si>
  <si>
    <t>OCHER-OS</t>
  </si>
  <si>
    <t>OMI-OS</t>
  </si>
  <si>
    <t>LTFST-S</t>
  </si>
  <si>
    <t>Light Forest Green</t>
  </si>
  <si>
    <t>LTFST-M</t>
  </si>
  <si>
    <t>LTFST-L</t>
  </si>
  <si>
    <t>LTFST-XL</t>
  </si>
  <si>
    <t>58000-OS</t>
  </si>
  <si>
    <t>DPRSE-OS</t>
  </si>
  <si>
    <t>Deep Rose</t>
  </si>
  <si>
    <t>MTBLU-OS</t>
  </si>
  <si>
    <t>Midnight Blue</t>
  </si>
  <si>
    <t>PTNVY-OS</t>
  </si>
  <si>
    <t>54000-OS</t>
  </si>
  <si>
    <t>FHBLU-OS</t>
  </si>
  <si>
    <t>Flash Blue</t>
  </si>
  <si>
    <t>RURED-OS</t>
  </si>
  <si>
    <t>PNGRN-OS</t>
  </si>
  <si>
    <t>11000-S</t>
  </si>
  <si>
    <t>Mirage Grey</t>
  </si>
  <si>
    <t>11000-M</t>
  </si>
  <si>
    <t>11000-L</t>
  </si>
  <si>
    <t>11000-XL</t>
  </si>
  <si>
    <t>75000-S</t>
  </si>
  <si>
    <t>75000-M</t>
  </si>
  <si>
    <t>75000-L</t>
  </si>
  <si>
    <t>75000-XL</t>
  </si>
  <si>
    <t>88300-S</t>
  </si>
  <si>
    <t>88300-M</t>
  </si>
  <si>
    <t>88300-L</t>
  </si>
  <si>
    <t>88300-XL</t>
  </si>
  <si>
    <t>CVIAR-S</t>
  </si>
  <si>
    <t>Caviar</t>
  </si>
  <si>
    <t>CVIAR-M</t>
  </si>
  <si>
    <t>CVIAR-L</t>
  </si>
  <si>
    <t>CVIAR-XL</t>
  </si>
  <si>
    <t>KUGRN-S</t>
  </si>
  <si>
    <t>Kombu Green</t>
  </si>
  <si>
    <t>KUGRN-M</t>
  </si>
  <si>
    <t>KUGRN-L</t>
  </si>
  <si>
    <t>KUGRN-XL</t>
  </si>
  <si>
    <t>NYBZR-S</t>
  </si>
  <si>
    <t>Navy Blazer</t>
  </si>
  <si>
    <t>NYBZR-M</t>
  </si>
  <si>
    <t>NYBZR-L</t>
  </si>
  <si>
    <t>NYBZR-XL</t>
  </si>
  <si>
    <t>55503-XS</t>
  </si>
  <si>
    <t>55503-S</t>
  </si>
  <si>
    <t>55503-M</t>
  </si>
  <si>
    <t>55503-L</t>
  </si>
  <si>
    <t>88300-XS</t>
  </si>
  <si>
    <t>CVIAR-XS</t>
  </si>
  <si>
    <t>NYBZR-XS</t>
  </si>
  <si>
    <t>WRWHT-XS</t>
  </si>
  <si>
    <t>WRWHT-S</t>
  </si>
  <si>
    <t>WRWHT-M</t>
  </si>
  <si>
    <t>WRWHT-L</t>
  </si>
  <si>
    <t>66101-OS</t>
  </si>
  <si>
    <t>75000-OS</t>
  </si>
  <si>
    <t>88001-OS</t>
  </si>
  <si>
    <t>10002-OS</t>
  </si>
  <si>
    <t>55503-OS</t>
  </si>
  <si>
    <t>WRWHT-OS</t>
  </si>
  <si>
    <t>Apex GORE-TEX Jacket M</t>
  </si>
  <si>
    <t>Apex GORE-TEX Jacket W</t>
  </si>
  <si>
    <t>10002-XS</t>
  </si>
  <si>
    <t>Apex GORE-TEX Pants M</t>
  </si>
  <si>
    <t>Apex GORE-TEX Pants W</t>
  </si>
  <si>
    <t>20100-OS</t>
  </si>
  <si>
    <t>Oats</t>
  </si>
  <si>
    <t>Slope Beanie WEB</t>
  </si>
  <si>
    <t>11003-OS</t>
  </si>
  <si>
    <t>Natural White</t>
  </si>
  <si>
    <t>Berm Cap WEB</t>
  </si>
  <si>
    <t>Crusader Primaloft Jacket M</t>
  </si>
  <si>
    <t>44002-S</t>
  </si>
  <si>
    <t>44002-M</t>
  </si>
  <si>
    <t>44002-L</t>
  </si>
  <si>
    <t>44002-XL</t>
  </si>
  <si>
    <t>Crusader Primaloft Vest</t>
  </si>
  <si>
    <t>58000-XL</t>
  </si>
  <si>
    <t>Pile Fleece Jacket</t>
  </si>
  <si>
    <t>11003-XS</t>
  </si>
  <si>
    <t>11003-S</t>
  </si>
  <si>
    <t>11003-M</t>
  </si>
  <si>
    <t>11003-L</t>
  </si>
  <si>
    <t>11003-XL</t>
  </si>
  <si>
    <t>44002-XS</t>
  </si>
  <si>
    <t>Fleece Pullover M</t>
  </si>
  <si>
    <t>88100-S</t>
  </si>
  <si>
    <t>Bluestone</t>
  </si>
  <si>
    <t>88100-M</t>
  </si>
  <si>
    <t>88100-L</t>
  </si>
  <si>
    <t>88100-XL</t>
  </si>
  <si>
    <t>Crusader Primaloft Jacket W</t>
  </si>
  <si>
    <t>76000-XS</t>
  </si>
  <si>
    <t>Turquoise</t>
  </si>
  <si>
    <t>76000-S</t>
  </si>
  <si>
    <t>76000-M</t>
  </si>
  <si>
    <t>76000-L</t>
  </si>
  <si>
    <t>Fleece Pullover W</t>
  </si>
  <si>
    <t>56000-XS</t>
  </si>
  <si>
    <t>56000-S</t>
  </si>
  <si>
    <t>56000-M</t>
  </si>
  <si>
    <t>56000-L</t>
  </si>
  <si>
    <t>Apex GTX Infinium Down Jacket M</t>
  </si>
  <si>
    <t>Curve Primaloft Jacket M</t>
  </si>
  <si>
    <t>20100-S</t>
  </si>
  <si>
    <t>20100-M</t>
  </si>
  <si>
    <t>20100-L</t>
  </si>
  <si>
    <t>20100-XL</t>
  </si>
  <si>
    <t>Apex Baselayer H/Z M</t>
  </si>
  <si>
    <t>Apex Baselayer 3/4 Pants M</t>
  </si>
  <si>
    <t>Apex GTX Infinium Down Jacket W</t>
  </si>
  <si>
    <t>20100-XS</t>
  </si>
  <si>
    <t>Curve Primaloft Jacket W</t>
  </si>
  <si>
    <t>Apex Baselayer H/Z W</t>
  </si>
  <si>
    <t>Apex Baselayer 3/4 Pants W</t>
  </si>
  <si>
    <t>Curve Socks M</t>
  </si>
  <si>
    <t>99901-4142</t>
  </si>
  <si>
    <t>99901-4344</t>
  </si>
  <si>
    <t>99901-4546</t>
  </si>
  <si>
    <t>Curve Beanie M</t>
  </si>
  <si>
    <t>Curve Socks W</t>
  </si>
  <si>
    <t>55503-3637</t>
  </si>
  <si>
    <t>55503-3839</t>
  </si>
  <si>
    <t>55503-4041</t>
  </si>
  <si>
    <t>Base Beanie W</t>
  </si>
  <si>
    <t>88300-OS</t>
  </si>
  <si>
    <t>Curve Beanie W</t>
  </si>
  <si>
    <t>Crusader Ski Socks</t>
  </si>
  <si>
    <t>99901-3537</t>
  </si>
  <si>
    <t>99901-3840</t>
  </si>
  <si>
    <t>99901-4143</t>
  </si>
  <si>
    <t>99901-4446</t>
  </si>
  <si>
    <t>Soft Beanie</t>
  </si>
  <si>
    <t>Berm Beanie</t>
  </si>
  <si>
    <t>88100-OS</t>
  </si>
  <si>
    <t>Slope Headband</t>
  </si>
  <si>
    <t>Sweet Beanie</t>
  </si>
  <si>
    <t>Sweet Headband</t>
  </si>
  <si>
    <t>Sweet Cap</t>
  </si>
  <si>
    <t>Chaser Cap</t>
  </si>
  <si>
    <t>Curve GORE-TEX Parka M</t>
  </si>
  <si>
    <t>Curve Knit M</t>
  </si>
  <si>
    <t>Curve Knit W</t>
  </si>
  <si>
    <t>Supernaut GTX Infinium Jacket M</t>
  </si>
  <si>
    <t>Supernaut GTX Infinium Jacket W</t>
  </si>
  <si>
    <t>Supernaut GTX Infinium Pants M</t>
  </si>
  <si>
    <t>Supernaut GTX Infinium Pants W</t>
  </si>
  <si>
    <t>Base GORE-TEX Parka M</t>
  </si>
  <si>
    <t>RDOCE-S</t>
  </si>
  <si>
    <t>Red Ochre</t>
  </si>
  <si>
    <t>RDOCE-M</t>
  </si>
  <si>
    <t>RDOCE-L</t>
  </si>
  <si>
    <t>RDOCE-XL</t>
  </si>
  <si>
    <t>Base GORE-TEX Jacket M</t>
  </si>
  <si>
    <t>Base GORE-TEX Pants M</t>
  </si>
  <si>
    <t>Crusader GORE-TEX Pro Jacket M</t>
  </si>
  <si>
    <t>11001-S</t>
  </si>
  <si>
    <t>11001-M</t>
  </si>
  <si>
    <t>11001-L</t>
  </si>
  <si>
    <t>11001-XL</t>
  </si>
  <si>
    <t>Crusader GORE-TEX Pro Jacket W</t>
  </si>
  <si>
    <t>11001-XS</t>
  </si>
  <si>
    <t>Crusader GORE-TEX Pro Pants M</t>
  </si>
  <si>
    <t>Crusader GORE-TEX Pro Pants W</t>
  </si>
  <si>
    <t>Crusader Polartec Midlayer M</t>
  </si>
  <si>
    <t>Crusader Polartec Midlayer W</t>
  </si>
  <si>
    <t>Slope Beanie</t>
  </si>
  <si>
    <t>Berm Cap</t>
  </si>
  <si>
    <t>Crusader X GORE-TEX Jacket M</t>
  </si>
  <si>
    <t>Crusader X GORE-TEX Jacket W</t>
  </si>
  <si>
    <t>88002-XS</t>
  </si>
  <si>
    <t>TEBLK-XL</t>
  </si>
  <si>
    <t>TBSWT-S</t>
  </si>
  <si>
    <t>True Black/Snow White</t>
  </si>
  <si>
    <t>TBSWT-M</t>
  </si>
  <si>
    <t>TBSWT-L</t>
  </si>
  <si>
    <t>FHBLU-XS</t>
  </si>
  <si>
    <t>FHBLU-S</t>
  </si>
  <si>
    <t>RURED-XS</t>
  </si>
  <si>
    <t>RURED-S</t>
  </si>
  <si>
    <t>TEBLK-XS</t>
  </si>
  <si>
    <t>TBSWT-XL</t>
  </si>
  <si>
    <t>TBSWT-XS</t>
  </si>
  <si>
    <t>Ripley RIG Reflect JR</t>
  </si>
  <si>
    <t>160101-OS</t>
  </si>
  <si>
    <t>RIG Aquamarine/Matte Black/Black</t>
  </si>
  <si>
    <t>Ripley JR</t>
  </si>
  <si>
    <t>093152-OS</t>
  </si>
  <si>
    <t>Obsidian Black/Rose Gold/Black Rose</t>
  </si>
  <si>
    <t>121003-OS</t>
  </si>
  <si>
    <t>127850-OS</t>
  </si>
  <si>
    <t>Orange/Blue Metallic/Navy</t>
  </si>
  <si>
    <t>140101-OS</t>
  </si>
  <si>
    <t>Yellow/Matte Black/Black</t>
  </si>
  <si>
    <t>Ripley RIG Reflect Lens JR</t>
  </si>
  <si>
    <t>Ripley RIG Lens JR</t>
  </si>
  <si>
    <t>Ripley Lens JR</t>
  </si>
  <si>
    <t>090000-OS</t>
  </si>
  <si>
    <t>Obsidian Black</t>
  </si>
  <si>
    <t>120000-OS</t>
  </si>
  <si>
    <t>Orange</t>
  </si>
  <si>
    <t>140000-OS</t>
  </si>
  <si>
    <t>Yellow</t>
  </si>
  <si>
    <t>Winder Helmet JR</t>
  </si>
  <si>
    <t>DPUMC-XSS</t>
  </si>
  <si>
    <t>MMAPU-XSS</t>
  </si>
  <si>
    <t>Matte Malaia Purple</t>
  </si>
  <si>
    <t>MMAPU-SM</t>
  </si>
  <si>
    <t>NIBLM-XSS</t>
  </si>
  <si>
    <t>NIBLM-SM</t>
  </si>
  <si>
    <t>RGLDM-XSS</t>
  </si>
  <si>
    <t>RGLDM-SM</t>
  </si>
  <si>
    <t>SLGFL-XSS</t>
  </si>
  <si>
    <t>Slate Gray/Fluo</t>
  </si>
  <si>
    <t>SLGFL-SM</t>
  </si>
  <si>
    <t>Winder Mips Helmet JR</t>
  </si>
  <si>
    <t>Ripley RIG JR</t>
  </si>
  <si>
    <t>188251-OS</t>
  </si>
  <si>
    <t>RIG Light Amethyst/Gloss Crystal Malaia/Malaia</t>
  </si>
  <si>
    <t>DBK21-SM</t>
  </si>
  <si>
    <t>DBK21-ML</t>
  </si>
  <si>
    <t>DBK21-LXL</t>
  </si>
  <si>
    <t>MASEM-SM</t>
  </si>
  <si>
    <t>Matte Sea Metallic</t>
  </si>
  <si>
    <t>MASEM-ML</t>
  </si>
  <si>
    <t>MASEM-LXL</t>
  </si>
  <si>
    <t>MATHM-SM</t>
  </si>
  <si>
    <t>Matte Thyme Metallic</t>
  </si>
  <si>
    <t>MATHM-ML</t>
  </si>
  <si>
    <t>MATHM-LXL</t>
  </si>
  <si>
    <t>MBBLU-SM</t>
  </si>
  <si>
    <t>Matte Bird Blue</t>
  </si>
  <si>
    <t>MBBLU-ML</t>
  </si>
  <si>
    <t>MBBLU-LXL</t>
  </si>
  <si>
    <t>MBNTA-SM</t>
  </si>
  <si>
    <t>Matte Brown Tundra</t>
  </si>
  <si>
    <t>MBNTA-ML</t>
  </si>
  <si>
    <t>MBNTA-LXL</t>
  </si>
  <si>
    <t>MHGRN-SM</t>
  </si>
  <si>
    <t>Matte Highland Green</t>
  </si>
  <si>
    <t>MHGRN-ML</t>
  </si>
  <si>
    <t>MHGRN-LXL</t>
  </si>
  <si>
    <t>MLRED-SM</t>
  </si>
  <si>
    <t>Matte Lumat Red</t>
  </si>
  <si>
    <t>MLRED-ML</t>
  </si>
  <si>
    <t>MLRED-LXL</t>
  </si>
  <si>
    <t>MMBDF-SM</t>
  </si>
  <si>
    <t>Matte Midnight Blue/Dark Frost</t>
  </si>
  <si>
    <t>MMBDF-ML</t>
  </si>
  <si>
    <t>MMBDF-LXL</t>
  </si>
  <si>
    <t>MOLME-SM</t>
  </si>
  <si>
    <t>MOLME-ML</t>
  </si>
  <si>
    <t>MOLME-LXL</t>
  </si>
  <si>
    <t>MSHBL-SM</t>
  </si>
  <si>
    <t>Matte Shadow Blue</t>
  </si>
  <si>
    <t>MSHBL-ML</t>
  </si>
  <si>
    <t>MSHBL-LXL</t>
  </si>
  <si>
    <t>NAVY-SM</t>
  </si>
  <si>
    <t>NAVY-ML</t>
  </si>
  <si>
    <t>NAVY-LXL</t>
  </si>
  <si>
    <t>OEDRB-SM</t>
  </si>
  <si>
    <t>OEDRB-ML</t>
  </si>
  <si>
    <t>OEDRB-LXL</t>
  </si>
  <si>
    <t>SGMCH-SM</t>
  </si>
  <si>
    <t>Slate Gray Metallic/Chopper Orange</t>
  </si>
  <si>
    <t>SGMCH-ML</t>
  </si>
  <si>
    <t>SGMCH-LXL</t>
  </si>
  <si>
    <t>Blaster II Mips Helmet</t>
  </si>
  <si>
    <t>MFBLU-SM</t>
  </si>
  <si>
    <t>Matte Flash Blue</t>
  </si>
  <si>
    <t>MFBLU-ML</t>
  </si>
  <si>
    <t>MFBLU-LXL</t>
  </si>
  <si>
    <t>DBBTU-SM</t>
  </si>
  <si>
    <t>Dirt Black/Brown Tundra</t>
  </si>
  <si>
    <t>DBBTU-ML</t>
  </si>
  <si>
    <t>GLBLM-ML</t>
  </si>
  <si>
    <t>MCORE-SM</t>
  </si>
  <si>
    <t>Matte Cody Orange</t>
  </si>
  <si>
    <t>MCORE-ML</t>
  </si>
  <si>
    <t>MFORE-SM</t>
  </si>
  <si>
    <t>Matte Flame Orange</t>
  </si>
  <si>
    <t>MFORE-ML</t>
  </si>
  <si>
    <t>MRYRD-SM</t>
  </si>
  <si>
    <t>Matte Ruby Red</t>
  </si>
  <si>
    <t>MRYRD-ML</t>
  </si>
  <si>
    <t>MSLGY-SM</t>
  </si>
  <si>
    <t>MSLGY-ML</t>
  </si>
  <si>
    <t>NIBLM-ML</t>
  </si>
  <si>
    <t>RGLDM-ML</t>
  </si>
  <si>
    <t>SEGRY-SM</t>
  </si>
  <si>
    <t>SEGRY-ML</t>
  </si>
  <si>
    <t>SLGFL-ML</t>
  </si>
  <si>
    <t>Blaster II Mips Helmet JR</t>
  </si>
  <si>
    <t>MOPRE-ML</t>
  </si>
  <si>
    <t>Trooper II Mips Helmet</t>
  </si>
  <si>
    <t>MFORE-LXL</t>
  </si>
  <si>
    <t>MPBLU-SM</t>
  </si>
  <si>
    <t>Matte Panama Blue</t>
  </si>
  <si>
    <t>MPBLU-ML</t>
  </si>
  <si>
    <t>MPBLU-LXL</t>
  </si>
  <si>
    <t>Switcher Mips Helmet</t>
  </si>
  <si>
    <t>AQMNE-SM</t>
  </si>
  <si>
    <t>Aquamarine</t>
  </si>
  <si>
    <t>AQMNE-ML</t>
  </si>
  <si>
    <t>AQMNE-LXL</t>
  </si>
  <si>
    <t>AQMNE-XXL</t>
  </si>
  <si>
    <t>BTGRY-SM</t>
  </si>
  <si>
    <t>BTGRY-ML</t>
  </si>
  <si>
    <t>BTGRY-LXL</t>
  </si>
  <si>
    <t>BTGRY-XXL</t>
  </si>
  <si>
    <t>DPUMC-XXL</t>
  </si>
  <si>
    <t>DTBLK-XXL</t>
  </si>
  <si>
    <t>GBLCE-SM</t>
  </si>
  <si>
    <t>Gloss Black Chrome</t>
  </si>
  <si>
    <t>GBLCE-LXL</t>
  </si>
  <si>
    <t>GMBLU-SM</t>
  </si>
  <si>
    <t>GMBLU-ML</t>
  </si>
  <si>
    <t>GMBLU-LXL</t>
  </si>
  <si>
    <t>GSBLK-SM</t>
  </si>
  <si>
    <t>Gloss Black</t>
  </si>
  <si>
    <t>GSBLK-ML</t>
  </si>
  <si>
    <t>GSBLK-LXL</t>
  </si>
  <si>
    <t>GSWHT-XXL</t>
  </si>
  <si>
    <t>HDGRN-SM</t>
  </si>
  <si>
    <t>Highland Green</t>
  </si>
  <si>
    <t>HDGRN-ML</t>
  </si>
  <si>
    <t>HDGRN-LXL</t>
  </si>
  <si>
    <t>HDGRN-XXL</t>
  </si>
  <si>
    <t>LTRED-XXL</t>
  </si>
  <si>
    <t>Lumat Red</t>
  </si>
  <si>
    <t>LTRED-SM</t>
  </si>
  <si>
    <t>LTRED-ML</t>
  </si>
  <si>
    <t>LTRED-LXL</t>
  </si>
  <si>
    <t>MASEM-XXL</t>
  </si>
  <si>
    <t>MATHM-XXL</t>
  </si>
  <si>
    <t>MBBLU-XXL</t>
  </si>
  <si>
    <t>MBUOE-XXL</t>
  </si>
  <si>
    <t>MCHOR-XXL</t>
  </si>
  <si>
    <t>MCHOR-SM</t>
  </si>
  <si>
    <t>MCHOR-ML</t>
  </si>
  <si>
    <t>MCHOR-LXL</t>
  </si>
  <si>
    <t>MFORE-XXL</t>
  </si>
  <si>
    <t>MNGRY-XXL</t>
  </si>
  <si>
    <t>MOLME-XXL</t>
  </si>
  <si>
    <t>MROGD-XXL</t>
  </si>
  <si>
    <t>MSHBL-XXL</t>
  </si>
  <si>
    <t>SEBMC-SM</t>
  </si>
  <si>
    <t>Slate Blue Metallic</t>
  </si>
  <si>
    <t>SEBMC-ML</t>
  </si>
  <si>
    <t>SEBMC-LXL</t>
  </si>
  <si>
    <t>SEBMC-XXL</t>
  </si>
  <si>
    <t>Rooster II Mips Helmet</t>
  </si>
  <si>
    <t>Rooster II Mips LE Helmet</t>
  </si>
  <si>
    <t>NACAR-SM</t>
  </si>
  <si>
    <t>Natural Carbon</t>
  </si>
  <si>
    <t>NACAR-ML</t>
  </si>
  <si>
    <t>NACAR-LXL</t>
  </si>
  <si>
    <t>GFLUO-XSS</t>
  </si>
  <si>
    <t>GFRED-XSS</t>
  </si>
  <si>
    <t>GLBLM-LXL</t>
  </si>
  <si>
    <t>GLRGR-XSS</t>
  </si>
  <si>
    <t>GLRGR-SM</t>
  </si>
  <si>
    <t>GLRGR-ML</t>
  </si>
  <si>
    <t>GLRGR-LXL</t>
  </si>
  <si>
    <t>GSAMC-XSS</t>
  </si>
  <si>
    <t>Gloss Aquamarine Metallic</t>
  </si>
  <si>
    <t>GSAMC-SM</t>
  </si>
  <si>
    <t>GSAMC-ML</t>
  </si>
  <si>
    <t>GSAMC-LXL</t>
  </si>
  <si>
    <t>GSBLK-XSS</t>
  </si>
  <si>
    <t>GSFMC-XSS</t>
  </si>
  <si>
    <t>Gloss Fuchsia Metallic</t>
  </si>
  <si>
    <t>GSFMC-SM</t>
  </si>
  <si>
    <t>GSFMC-ML</t>
  </si>
  <si>
    <t>GSFMC-LXL</t>
  </si>
  <si>
    <t>GSW18-XSS</t>
  </si>
  <si>
    <t>GSW18-SM</t>
  </si>
  <si>
    <t>GSW18-ML</t>
  </si>
  <si>
    <t>GSW18-LXL</t>
  </si>
  <si>
    <t>GSWHT-XSS</t>
  </si>
  <si>
    <t>GWFBL-XSS</t>
  </si>
  <si>
    <t>Gloss White/Flash Blue</t>
  </si>
  <si>
    <t>GWFBL-LXL</t>
  </si>
  <si>
    <t>RGBLU-XSS</t>
  </si>
  <si>
    <t>Racing Blue</t>
  </si>
  <si>
    <t>RGBLU-SM</t>
  </si>
  <si>
    <t>RGBLU-ML</t>
  </si>
  <si>
    <t>RGBLU-LXL</t>
  </si>
  <si>
    <t>Volata Mips Helmet</t>
  </si>
  <si>
    <t>GTEME-SM</t>
  </si>
  <si>
    <t>Gloss Teal Metallic</t>
  </si>
  <si>
    <t>GTEME-ML</t>
  </si>
  <si>
    <t>GTEME-LXL</t>
  </si>
  <si>
    <t>Volata Mips TE Helmet</t>
  </si>
  <si>
    <t>HK002-SM</t>
  </si>
  <si>
    <t>Team Edition</t>
  </si>
  <si>
    <t>HK002-ML</t>
  </si>
  <si>
    <t>HK002-LXL</t>
  </si>
  <si>
    <t>HK003-SM</t>
  </si>
  <si>
    <t>Henrik Kristoffersen 003</t>
  </si>
  <si>
    <t>HK003-ML</t>
  </si>
  <si>
    <t>HK003-LXL</t>
  </si>
  <si>
    <t>HK004-SM</t>
  </si>
  <si>
    <t>Henrik Kristoffersen 004</t>
  </si>
  <si>
    <t>HK004-ML</t>
  </si>
  <si>
    <t>HK004-LXL</t>
  </si>
  <si>
    <t>HK005-SM</t>
  </si>
  <si>
    <t>Henrik Kristoffersen 005</t>
  </si>
  <si>
    <t>HK005-ML</t>
  </si>
  <si>
    <t>HK005-LXL</t>
  </si>
  <si>
    <t>RGCBO-SM</t>
  </si>
  <si>
    <t>Racing Combo</t>
  </si>
  <si>
    <t>RGCBO-ML</t>
  </si>
  <si>
    <t>RGCBO-LXL</t>
  </si>
  <si>
    <t>RM002-SM</t>
  </si>
  <si>
    <t>Ragnhild Mowinckel 002</t>
  </si>
  <si>
    <t>RM002-ML</t>
  </si>
  <si>
    <t>RM002-LXL</t>
  </si>
  <si>
    <t>RM003-SM</t>
  </si>
  <si>
    <t>Ragnhild Mowinckel 003</t>
  </si>
  <si>
    <t>RM003-ML</t>
  </si>
  <si>
    <t>RM003-LXL</t>
  </si>
  <si>
    <t>RM004-SM</t>
  </si>
  <si>
    <t>Ragnhild Mowinckel 004</t>
  </si>
  <si>
    <t>RM004-ML</t>
  </si>
  <si>
    <t>RM004-LXL</t>
  </si>
  <si>
    <t>Volata WC Carbon Mips Helmet</t>
  </si>
  <si>
    <t>GLCOE-SM</t>
  </si>
  <si>
    <t>Gloss Cody Orange</t>
  </si>
  <si>
    <t>GLCOE-ML</t>
  </si>
  <si>
    <t>GLCOE-LXL</t>
  </si>
  <si>
    <t>GSFOE-SM</t>
  </si>
  <si>
    <t>Gloss Flame Orange</t>
  </si>
  <si>
    <t>GSFOE-ML</t>
  </si>
  <si>
    <t>GSFOE-LXL</t>
  </si>
  <si>
    <t>MBGRY-SM</t>
  </si>
  <si>
    <t>Matte Bolt Gray</t>
  </si>
  <si>
    <t>MBGRY-ML</t>
  </si>
  <si>
    <t>MBGRY-LXL</t>
  </si>
  <si>
    <t>Ascender Mips Helmet</t>
  </si>
  <si>
    <t>MBRWH-SM</t>
  </si>
  <si>
    <t>MBRWH-ML</t>
  </si>
  <si>
    <t>MBRWH-LXL</t>
  </si>
  <si>
    <t>MEMRD-SM</t>
  </si>
  <si>
    <t>Matte Meeko Red</t>
  </si>
  <si>
    <t>MEMRD-ML</t>
  </si>
  <si>
    <t>MEMRD-LXL</t>
  </si>
  <si>
    <t>SNWHT-SM</t>
  </si>
  <si>
    <t>Satin White</t>
  </si>
  <si>
    <t>SNWHT-ML</t>
  </si>
  <si>
    <t>SNWHT-LXL</t>
  </si>
  <si>
    <t>Looper Mips Helmet</t>
  </si>
  <si>
    <t>Rooster II Mips &gt;A Helmet</t>
  </si>
  <si>
    <t>DAPIM-SM</t>
  </si>
  <si>
    <t>Dark Pine Metallic</t>
  </si>
  <si>
    <t>DAPIM-ML</t>
  </si>
  <si>
    <t>DAPIM-LXL</t>
  </si>
  <si>
    <t>PLWHT-SM</t>
  </si>
  <si>
    <t>Pearl White</t>
  </si>
  <si>
    <t>PLWHT-ML</t>
  </si>
  <si>
    <t>PLWHT-LXL</t>
  </si>
  <si>
    <t>SYWHR-SM</t>
  </si>
  <si>
    <t>SYWHR-ML</t>
  </si>
  <si>
    <t>SYWHR-LXL</t>
  </si>
  <si>
    <t>Trooper 2Vi Mips Helmet</t>
  </si>
  <si>
    <t>RGLDM-LXL</t>
  </si>
  <si>
    <t>Trooper 2Vi SL Mips Helmet</t>
  </si>
  <si>
    <t>Trooper 2Vi SL Mips TE Helmet</t>
  </si>
  <si>
    <t>Grimnir 2Vi Mips Helmet</t>
  </si>
  <si>
    <t>MAPIM-SM</t>
  </si>
  <si>
    <t>MAPIM-ML</t>
  </si>
  <si>
    <t>MAPIM-LXL</t>
  </si>
  <si>
    <t>JT001-SM</t>
  </si>
  <si>
    <t>Jesper Tjäder 001</t>
  </si>
  <si>
    <t>JT001-ML</t>
  </si>
  <si>
    <t>JT001-LXL</t>
  </si>
  <si>
    <t>Igniter 2Vi MIPS Helmet</t>
  </si>
  <si>
    <t>Winder Helmet</t>
  </si>
  <si>
    <t>Trooper 2Vi Mips SD</t>
  </si>
  <si>
    <t>RCUYLW-SM</t>
  </si>
  <si>
    <t>Rescue Yellow</t>
  </si>
  <si>
    <t>RCUYLW-ML</t>
  </si>
  <si>
    <t>RCUYLW-LXL</t>
  </si>
  <si>
    <t>Trailblazer Mips SD Helmet</t>
  </si>
  <si>
    <t>RSYLW-SM</t>
  </si>
  <si>
    <t>RSYLW-ML</t>
  </si>
  <si>
    <t>RSYLW-LXL</t>
  </si>
  <si>
    <t>150101-OS</t>
  </si>
  <si>
    <t>RIG Bixbite/Matte Black/Black</t>
  </si>
  <si>
    <t>151003-OS</t>
  </si>
  <si>
    <t>RIG Bixbite/Satin White/White</t>
  </si>
  <si>
    <t>050101-OS</t>
  </si>
  <si>
    <t>Satin Ruby/Matte Black/Black</t>
  </si>
  <si>
    <t>052022-OS</t>
  </si>
  <si>
    <t>Satin Ruby/Nardo Gray/Nardo Plaid</t>
  </si>
  <si>
    <t>110101-OS</t>
  </si>
  <si>
    <t>Satin Sapphire/Matte Black/Black</t>
  </si>
  <si>
    <t>111003-OS</t>
  </si>
  <si>
    <t>117220-OS</t>
  </si>
  <si>
    <t>Satin Sapphire/Matte Aqua/Aqua Plaid</t>
  </si>
  <si>
    <t>117643-OS</t>
  </si>
  <si>
    <t>Satin Sapphire/Shadow Blue/Shadow Trace</t>
  </si>
  <si>
    <t>090137-OS</t>
  </si>
  <si>
    <t>Obsidian Black/Matte Black/Black Peaks</t>
  </si>
  <si>
    <t>090148-OS</t>
  </si>
  <si>
    <t>Obsidian Black/Matte Black/Rose Water</t>
  </si>
  <si>
    <t>120101-OS</t>
  </si>
  <si>
    <t>Orange/Matte Black/Black</t>
  </si>
  <si>
    <t>122141-OS</t>
  </si>
  <si>
    <t>Orange/Slate Gray Metallic/Gray Peaks</t>
  </si>
  <si>
    <t>124021-OS</t>
  </si>
  <si>
    <t>Orange/Matte Flame/Flame Fade</t>
  </si>
  <si>
    <t>050000-OS</t>
  </si>
  <si>
    <t>Satin Ruby</t>
  </si>
  <si>
    <t>110000-OS</t>
  </si>
  <si>
    <t>Satin Sapphire</t>
  </si>
  <si>
    <t>Obsidian Black/Gloss Crystal White</t>
  </si>
  <si>
    <t>Firewall RIG Reflect (Low Bridge)</t>
  </si>
  <si>
    <t>RIG Photochromic/Satin White</t>
  </si>
  <si>
    <t>Durden RIG Reflect</t>
  </si>
  <si>
    <t>150147-OS</t>
  </si>
  <si>
    <t>RIG Bixbite/Matte Black/Black Water</t>
  </si>
  <si>
    <t>161836-OS</t>
  </si>
  <si>
    <t>RIG Aquamarine/Bronco White/Bronco Peaks</t>
  </si>
  <si>
    <t>208139-OS</t>
  </si>
  <si>
    <t>RIG Obsidian/Matte Crystal Purple/Purple Peaks</t>
  </si>
  <si>
    <t>090101-OS</t>
  </si>
  <si>
    <t>Obsidian Black/Matte Black/Black</t>
  </si>
  <si>
    <t>Durden RIG Reflect (Low Bridge)</t>
  </si>
  <si>
    <t>Durden RIG Reflect Lens</t>
  </si>
  <si>
    <t>Durden RIG Lens</t>
  </si>
  <si>
    <t>Durden Lens</t>
  </si>
  <si>
    <t>Tachi Polarized</t>
  </si>
  <si>
    <t>Tachi RIG Reflect</t>
  </si>
  <si>
    <t>200700-OS</t>
  </si>
  <si>
    <t>RIG Obsidian/Matte Dark Storm</t>
  </si>
  <si>
    <t>041003-OS</t>
  </si>
  <si>
    <t>RIG Sapphire/Satin White/White</t>
  </si>
  <si>
    <t>160147-OS</t>
  </si>
  <si>
    <t>RIG Aquamarine/Matte Black/Black Water</t>
  </si>
  <si>
    <t>201836-OS</t>
  </si>
  <si>
    <t>RIG Obsidian/Bronco White/Bronco Peaks</t>
  </si>
  <si>
    <t>180101-OS</t>
  </si>
  <si>
    <t>RIG Light Amethyst/Matte Black/Black</t>
  </si>
  <si>
    <t>181003-OS</t>
  </si>
  <si>
    <t>RIG Light Amethyst/Satin White/White</t>
  </si>
  <si>
    <t>500101-OS</t>
  </si>
  <si>
    <t>RIG Topaz+RIG L Amethyst/Matte Black/Black</t>
  </si>
  <si>
    <t>510147-OS</t>
  </si>
  <si>
    <t>RIG Aqua+RIG L. Amet./Matte Black/ Black Water</t>
  </si>
  <si>
    <t>530101-OS</t>
  </si>
  <si>
    <t>RIG Obsidian+RIG L Amethyst/Matte Black/Black</t>
  </si>
  <si>
    <t>531836-OS</t>
  </si>
  <si>
    <t>RIG Obsi+RIG L.Amet./Bronco White/Bronco Peaks</t>
  </si>
  <si>
    <t>551003-OS</t>
  </si>
  <si>
    <t>RIG Sapphire+RIG L Amethyst/Satin White/White</t>
  </si>
  <si>
    <t>070145-OS</t>
  </si>
  <si>
    <t>RIG Emerald/Matte Black/Black Trace</t>
  </si>
  <si>
    <t>150137-OS</t>
  </si>
  <si>
    <t>RIG Bixbite/Matte Black/Black Peaks</t>
  </si>
  <si>
    <t>160437-OS</t>
  </si>
  <si>
    <t>RIG Aquamarine/Matte Crystal Black/Black Peaks</t>
  </si>
  <si>
    <t>161036-OS</t>
  </si>
  <si>
    <t>RIG Aquamarine/Satin White/Bronco Peaks</t>
  </si>
  <si>
    <t>193144-OS</t>
  </si>
  <si>
    <t>RIG Malaia/Rose Gold/Thyme Trace</t>
  </si>
  <si>
    <t>510437-OS</t>
  </si>
  <si>
    <t>RIG Aqua+RIG L.Amet./Matte Cr. Black/Black Peaks</t>
  </si>
  <si>
    <t>157643-OS</t>
  </si>
  <si>
    <t>RIG Bixbite/Shadow Blue/Shadow Trace</t>
  </si>
  <si>
    <t>190145-OS</t>
  </si>
  <si>
    <t>RIG Malaia/Matte Black/Black Trace</t>
  </si>
  <si>
    <t>538139-OS</t>
  </si>
  <si>
    <t>RIG Obsi+RIG L.Amet./Matte Cr. Purple/Purple Peaks</t>
  </si>
  <si>
    <t>500137-OS</t>
  </si>
  <si>
    <t>RIG Topaz+RIG L Amethyst/Matte Black/Black Peaks</t>
  </si>
  <si>
    <t>517742-OS</t>
  </si>
  <si>
    <t>RIG Aqua+RIG L.Amet/Glacier Metallic/Glacier Water</t>
  </si>
  <si>
    <t>520147-OS</t>
  </si>
  <si>
    <t>RIG Bixbite+RIG L Amethyst/Matte Black/Black Water</t>
  </si>
  <si>
    <t>066437-OS</t>
  </si>
  <si>
    <t>RIG Topaz/Sea Metallic/Black Peaks</t>
  </si>
  <si>
    <t>200101-OS</t>
  </si>
  <si>
    <t>RIG Obsidian/Matte Black/Black</t>
  </si>
  <si>
    <t>511036-OS</t>
  </si>
  <si>
    <t>RIG Aqua+RIG L.Amet./SatinWhite/Bronco Peaks</t>
  </si>
  <si>
    <t>040000-OS</t>
  </si>
  <si>
    <t>RIG Sapphire</t>
  </si>
  <si>
    <t>Boondock TE Lens</t>
  </si>
  <si>
    <t>1000018-OS</t>
  </si>
  <si>
    <t>Clear//Jesper Tjäder 1</t>
  </si>
  <si>
    <t>Interstellar RIG (Low Bridge)</t>
  </si>
  <si>
    <t>Interstellar RIG Reflect BLI(Low Bridge)</t>
  </si>
  <si>
    <t>Clockwork RIG Reflect (Low Bridge)</t>
  </si>
  <si>
    <t>Clockwork RIG Reflect BLI (Low Bridge)</t>
  </si>
  <si>
    <t>Clockwork MAX RIG Reflect (Low Bridge)</t>
  </si>
  <si>
    <t>Clockwork WC RIG Reflect BLI (Low Bridge)</t>
  </si>
  <si>
    <t>Clockwork WC MAX RIG Reflect BLI (Low Bridge)</t>
  </si>
  <si>
    <t>Boondock RIG Reflect (Low Bridge)</t>
  </si>
  <si>
    <t>Boondock RIG (Low Bridge)</t>
  </si>
  <si>
    <t>Clockwork MAX RIG Reflect &gt;A Apex</t>
  </si>
  <si>
    <t>151011-OS</t>
  </si>
  <si>
    <t>RIG Bixbite/Satin White/Black/Aksel</t>
  </si>
  <si>
    <t>206649-OS</t>
  </si>
  <si>
    <t>RIG Obsidian/Dark Pine/Aksel</t>
  </si>
  <si>
    <t>208353-OS</t>
  </si>
  <si>
    <t>RIG Obsidian/Matte Raspberry/Rasp./Aksel</t>
  </si>
  <si>
    <t>Boondock RIG Reflect &gt;A</t>
  </si>
  <si>
    <t>151013-OS</t>
  </si>
  <si>
    <t>RIG Bixbite/Satin White/White/Aksel</t>
  </si>
  <si>
    <t>Boondock RIG Reflect TE</t>
  </si>
  <si>
    <t>040118-OS</t>
  </si>
  <si>
    <t>RIG Sapphire/Matte Black/Jesper Tjäder 1</t>
  </si>
  <si>
    <t>150114-OS</t>
  </si>
  <si>
    <t>RIG Bixbite/Matte Black/Terje Haakonsen 1</t>
  </si>
  <si>
    <t>Clockwork RIG Reflect TE</t>
  </si>
  <si>
    <t>157516-OS</t>
  </si>
  <si>
    <t>RIG Bixbite/Aqua/Ragnhild 1</t>
  </si>
  <si>
    <t>157517-OS</t>
  </si>
  <si>
    <t>RIG Bixbite/Aqua/Ragnhild 2</t>
  </si>
  <si>
    <t>Week 1</t>
  </si>
  <si>
    <t>Item Availability weeks Excel</t>
  </si>
  <si>
    <t>Week 2</t>
  </si>
  <si>
    <t>Week 3</t>
  </si>
  <si>
    <t>Week 4</t>
  </si>
  <si>
    <t>Rooster II Earpads</t>
  </si>
  <si>
    <t>Curve Tee M</t>
  </si>
  <si>
    <t>Curve Polo Shirt W</t>
  </si>
  <si>
    <t>Curve Polo Shirt M</t>
  </si>
  <si>
    <t>88000-S</t>
  </si>
  <si>
    <t>88000-M</t>
  </si>
  <si>
    <t>88000-L</t>
  </si>
  <si>
    <t>88000-XL</t>
  </si>
  <si>
    <t>Curve Sweater M</t>
  </si>
  <si>
    <t>Curve Sweater W</t>
  </si>
  <si>
    <t>DALIM-OS</t>
  </si>
  <si>
    <t>Dark Lilac Metallic</t>
  </si>
  <si>
    <t>DUSK-OS</t>
  </si>
  <si>
    <t>Dusk</t>
  </si>
  <si>
    <t>SEAME-OS</t>
  </si>
  <si>
    <t>Sea Metallic</t>
  </si>
  <si>
    <t>SKBLM-OS</t>
  </si>
  <si>
    <t>WOLND-OS</t>
  </si>
  <si>
    <t>Woodland</t>
  </si>
  <si>
    <t>LAVA-OS</t>
  </si>
  <si>
    <t>Lava</t>
  </si>
  <si>
    <t>NOMAD-OS</t>
  </si>
  <si>
    <t>Nomad</t>
  </si>
  <si>
    <t>LILAM-OS</t>
  </si>
  <si>
    <t>Lilac Metallic</t>
  </si>
  <si>
    <t>NANI-OS</t>
  </si>
  <si>
    <t>Nani</t>
  </si>
  <si>
    <t>DUSK-SM</t>
  </si>
  <si>
    <t>DUSK-ML</t>
  </si>
  <si>
    <t>DUSK-LXL</t>
  </si>
  <si>
    <t>LAVA-SM</t>
  </si>
  <si>
    <t>LAVA-ML</t>
  </si>
  <si>
    <t>LAVA-LXL</t>
  </si>
  <si>
    <t>LUSH-SM</t>
  </si>
  <si>
    <t>Lush</t>
  </si>
  <si>
    <t>LUSH-ML</t>
  </si>
  <si>
    <t>LUSH-LXL</t>
  </si>
  <si>
    <t>NANI-SM</t>
  </si>
  <si>
    <t>NANI-ML</t>
  </si>
  <si>
    <t>NANI-LXL</t>
  </si>
  <si>
    <t>WOLND-SM</t>
  </si>
  <si>
    <t>WOLND-ML</t>
  </si>
  <si>
    <t>WOLND-LXL</t>
  </si>
  <si>
    <t>NOMAD-SM</t>
  </si>
  <si>
    <t>NOMAD-ML</t>
  </si>
  <si>
    <t>NOMAD-LXL</t>
  </si>
  <si>
    <t>Commuter Comfort Pads 5mm</t>
  </si>
  <si>
    <t>Commuter Comfort Pads 7mm</t>
  </si>
  <si>
    <t>77101-S</t>
  </si>
  <si>
    <t>77101-M</t>
  </si>
  <si>
    <t>77101-L</t>
  </si>
  <si>
    <t>77101-XL</t>
  </si>
  <si>
    <t>Crossfire Hybrid LS Jersey M</t>
  </si>
  <si>
    <t>Crossfire Cargo Bib Shorts M</t>
  </si>
  <si>
    <t>Sweet Shorts M</t>
  </si>
  <si>
    <t>78001-S</t>
  </si>
  <si>
    <t>78001-M</t>
  </si>
  <si>
    <t>78001-L</t>
  </si>
  <si>
    <t>78001-XL</t>
  </si>
  <si>
    <t>Hunter Rain Jacket</t>
  </si>
  <si>
    <t>Hunter Shirt M</t>
  </si>
  <si>
    <t>56500-S</t>
  </si>
  <si>
    <t>56500-M</t>
  </si>
  <si>
    <t>56500-L</t>
  </si>
  <si>
    <t>56500-XL</t>
  </si>
  <si>
    <t>Hunter Pants M</t>
  </si>
  <si>
    <t>58001-S</t>
  </si>
  <si>
    <t>58001-M</t>
  </si>
  <si>
    <t>58001-L</t>
  </si>
  <si>
    <t>58001-XL</t>
  </si>
  <si>
    <t>58001-XS</t>
  </si>
  <si>
    <t>Hunter LS Jersey W</t>
  </si>
  <si>
    <t>56500-XS</t>
  </si>
  <si>
    <t>88000-XS</t>
  </si>
  <si>
    <t>44004-XS</t>
  </si>
  <si>
    <t>44004-S</t>
  </si>
  <si>
    <t>44004-M</t>
  </si>
  <si>
    <t>44004-L</t>
  </si>
  <si>
    <t>78001-XS</t>
  </si>
  <si>
    <t>Hunter Pants W</t>
  </si>
  <si>
    <t>77202-S</t>
  </si>
  <si>
    <t>77202-M</t>
  </si>
  <si>
    <t>77202-L</t>
  </si>
  <si>
    <t>77202-XL</t>
  </si>
  <si>
    <t>Sweet Hoodie M</t>
  </si>
  <si>
    <t>Sweet Crew M</t>
  </si>
  <si>
    <t>Sweet Tee M</t>
  </si>
  <si>
    <t>Sweet Hoodie W</t>
  </si>
  <si>
    <t>Sweet Crew W</t>
  </si>
  <si>
    <t>Sweet Tee W</t>
  </si>
  <si>
    <t>88302-XS</t>
  </si>
  <si>
    <t>88302-S</t>
  </si>
  <si>
    <t>88302-M</t>
  </si>
  <si>
    <t>88302-L</t>
  </si>
  <si>
    <t>Hunter Merino LS Jersey Jr</t>
  </si>
  <si>
    <t>58001-128</t>
  </si>
  <si>
    <t>58001-140</t>
  </si>
  <si>
    <t>58001-152</t>
  </si>
  <si>
    <t>78001-128</t>
  </si>
  <si>
    <t>78001-140</t>
  </si>
  <si>
    <t>78001-152</t>
  </si>
  <si>
    <t>Hunter Merino SS Jersey Jr</t>
  </si>
  <si>
    <t>56500-128</t>
  </si>
  <si>
    <t>56500-140</t>
  </si>
  <si>
    <t>56500-152</t>
  </si>
  <si>
    <t>77202-128</t>
  </si>
  <si>
    <t>77202-140</t>
  </si>
  <si>
    <t>77202-152</t>
  </si>
  <si>
    <t>Hunter SS Jersey Jr</t>
  </si>
  <si>
    <t>Sweet Tee Jr</t>
  </si>
  <si>
    <t>Hunter Pants Jr</t>
  </si>
  <si>
    <t>Hunter Shorts Jr</t>
  </si>
  <si>
    <t>Hunter Warm Gloves M</t>
  </si>
  <si>
    <t>Hunter Socks</t>
  </si>
  <si>
    <t>10001-3537</t>
  </si>
  <si>
    <t>10001-3840</t>
  </si>
  <si>
    <t>10001-4143</t>
  </si>
  <si>
    <t>10001-4446</t>
  </si>
  <si>
    <t>78001-3537</t>
  </si>
  <si>
    <t>78001-3840</t>
  </si>
  <si>
    <t>78001-4143</t>
  </si>
  <si>
    <t>78001-4446</t>
  </si>
  <si>
    <t>Sweet Casual Socks</t>
  </si>
  <si>
    <t>88000-3537</t>
  </si>
  <si>
    <t>88000-3840</t>
  </si>
  <si>
    <t>88000-4143</t>
  </si>
  <si>
    <t>88000-4446</t>
  </si>
  <si>
    <t>Curve FZ Hoodie M</t>
  </si>
  <si>
    <t>Curve FZ Hoodie W</t>
  </si>
  <si>
    <t>Curve Crew M</t>
  </si>
  <si>
    <t>44003-S</t>
  </si>
  <si>
    <t>44003-M</t>
  </si>
  <si>
    <t>44003-L</t>
  </si>
  <si>
    <t>44003-XL</t>
  </si>
  <si>
    <t>88202-S</t>
  </si>
  <si>
    <t>88202-M</t>
  </si>
  <si>
    <t>88202-L</t>
  </si>
  <si>
    <t>88202-XL</t>
  </si>
  <si>
    <t>44003-XS</t>
  </si>
  <si>
    <t>88301-XS</t>
  </si>
  <si>
    <t>88301-S</t>
  </si>
  <si>
    <t>88301-M</t>
  </si>
  <si>
    <t>88301-L</t>
  </si>
  <si>
    <t>77201-S</t>
  </si>
  <si>
    <t>77201-M</t>
  </si>
  <si>
    <t>77201-L</t>
  </si>
  <si>
    <t>77201-XL</t>
  </si>
  <si>
    <t>88301-XL</t>
  </si>
  <si>
    <t>Curve Pant M</t>
  </si>
  <si>
    <t>Curve Pant W</t>
  </si>
  <si>
    <t>Curve Shorts W</t>
  </si>
  <si>
    <t>Hunter Merino Hybrid LS Jersey M</t>
  </si>
  <si>
    <t>Crossfire Hybrid LS Jersey W</t>
  </si>
  <si>
    <t>77202-XS</t>
  </si>
  <si>
    <t>Crossfire Cargo Bib Shorts W</t>
  </si>
  <si>
    <t>88300-3537</t>
  </si>
  <si>
    <t>88300-3840</t>
  </si>
  <si>
    <t>88300-4143</t>
  </si>
  <si>
    <t>88300-4446</t>
  </si>
  <si>
    <t>Crossfire SS Jersey M</t>
  </si>
  <si>
    <t>Crossfire SS Jersey W</t>
  </si>
  <si>
    <t>Hunter Merino Hybrid LS Jersey W</t>
  </si>
  <si>
    <t>Hunter LS Jersey Jr</t>
  </si>
  <si>
    <t>10003-128</t>
  </si>
  <si>
    <t>10003-140</t>
  </si>
  <si>
    <t>10003-152</t>
  </si>
  <si>
    <t>10001-3436</t>
  </si>
  <si>
    <t>88300-3436</t>
  </si>
  <si>
    <t>99901-3436</t>
  </si>
  <si>
    <t>Hunter Gloves Jr</t>
  </si>
  <si>
    <t>SEAME-SM</t>
  </si>
  <si>
    <t>SEAME-ML</t>
  </si>
  <si>
    <t>SEAME-LXL</t>
  </si>
  <si>
    <t>DALIM-XSS</t>
  </si>
  <si>
    <t>DALIM-SM</t>
  </si>
  <si>
    <t>SKBLM-XSS</t>
  </si>
  <si>
    <t>SKBLM-SM</t>
  </si>
  <si>
    <t>WOLND-XSS</t>
  </si>
  <si>
    <t>DUSK-S</t>
  </si>
  <si>
    <t>DUSK-M</t>
  </si>
  <si>
    <t>DUSK-L</t>
  </si>
  <si>
    <t>FLARM-S</t>
  </si>
  <si>
    <t>Flare Metallic</t>
  </si>
  <si>
    <t>FLARM-M</t>
  </si>
  <si>
    <t>FLARM-L</t>
  </si>
  <si>
    <t>LAVA-S</t>
  </si>
  <si>
    <t>LAVA-M</t>
  </si>
  <si>
    <t>LAVA-L</t>
  </si>
  <si>
    <t>LUSH-S</t>
  </si>
  <si>
    <t>LUSH-M</t>
  </si>
  <si>
    <t>LUSH-L</t>
  </si>
  <si>
    <t>WOLND-S</t>
  </si>
  <si>
    <t>WOLND-M</t>
  </si>
  <si>
    <t>WOLND-L</t>
  </si>
  <si>
    <t>NEOBL-SM</t>
  </si>
  <si>
    <t>Neon Blue</t>
  </si>
  <si>
    <t>NEOBL-ML</t>
  </si>
  <si>
    <t>NEOBL-LXL</t>
  </si>
  <si>
    <t>NEOPI-SM</t>
  </si>
  <si>
    <t>Neon Pink</t>
  </si>
  <si>
    <t>NEOPI-ML</t>
  </si>
  <si>
    <t>NEOPI-LXL</t>
  </si>
  <si>
    <t>LILAM-SM</t>
  </si>
  <si>
    <t>LILAM-ML</t>
  </si>
  <si>
    <t>LILAM-LXL</t>
  </si>
  <si>
    <t>Black Tie</t>
  </si>
  <si>
    <t>SASGR-ML</t>
  </si>
  <si>
    <t>SASGR-LXL</t>
  </si>
  <si>
    <t>SASGR-SM</t>
  </si>
  <si>
    <t>SAWHT-SM</t>
  </si>
  <si>
    <t>SAWHT-ML</t>
  </si>
  <si>
    <t>SAWHT-LXL</t>
  </si>
  <si>
    <t>HARLQ-SM</t>
  </si>
  <si>
    <t>Harlequin</t>
  </si>
  <si>
    <t>HARLQ-ML</t>
  </si>
  <si>
    <t>HARLQ-LXL</t>
  </si>
  <si>
    <t>076500-OS</t>
  </si>
  <si>
    <t>RIG Emerald/Gloss Crystal Thyme</t>
  </si>
  <si>
    <t>169100-OS</t>
  </si>
  <si>
    <t>RIG Aquamarine/Gloss Crystal Shadow</t>
  </si>
  <si>
    <t>206700-OS</t>
  </si>
  <si>
    <t>RIG Obsidian/Woodland</t>
  </si>
  <si>
    <t>064100-OS</t>
  </si>
  <si>
    <t>RIG Topaz/Gloss Crystal Orange</t>
  </si>
  <si>
    <t>076400-OS</t>
  </si>
  <si>
    <t>RIG Emerald/Sea Metallic</t>
  </si>
  <si>
    <t>156400-OS</t>
  </si>
  <si>
    <t>RIG Bixbite/Sea Metallic</t>
  </si>
  <si>
    <t>065100-OS</t>
  </si>
  <si>
    <t>RIG Topaz/Dusk</t>
  </si>
  <si>
    <t>167900-OS</t>
  </si>
  <si>
    <t>RIG Aquamarine/Flare Metallic</t>
  </si>
  <si>
    <t>066700-OS</t>
  </si>
  <si>
    <t>RIG Topaz/Woodland</t>
  </si>
  <si>
    <t>200629-OS</t>
  </si>
  <si>
    <t>RIG Obsidian/Matte Crystal Storm/Fluo</t>
  </si>
  <si>
    <t>206800-OS</t>
  </si>
  <si>
    <t>RIG Obsidian/Lush</t>
  </si>
  <si>
    <t>Durden MTB RIG Reflect</t>
  </si>
  <si>
    <t>060201-OS</t>
  </si>
  <si>
    <t>156755-OS</t>
  </si>
  <si>
    <t>RIG Bixbite/Woodland/Wood Fade</t>
  </si>
  <si>
    <t>Durden MTB Lens</t>
  </si>
  <si>
    <t>Durden MTB RIG Reflect Lens</t>
  </si>
  <si>
    <t>Knee Guards Light</t>
  </si>
  <si>
    <t>Elbow Guards Light</t>
  </si>
  <si>
    <t>Knee Guards Pro</t>
  </si>
  <si>
    <t>Knee Guards Pro Hard Shell</t>
  </si>
  <si>
    <t>Shin Guards Light</t>
  </si>
  <si>
    <t>Elbow Guards Pro</t>
  </si>
  <si>
    <t>820466-99901-S</t>
  </si>
  <si>
    <t>820466-99901-M</t>
  </si>
  <si>
    <t>820466-99901-L</t>
  </si>
  <si>
    <t>820466-99901-XL</t>
  </si>
  <si>
    <t>820467-99901-XS</t>
  </si>
  <si>
    <t>820467-99901-S</t>
  </si>
  <si>
    <t>820467-99901-M</t>
  </si>
  <si>
    <t>820467-99901-L</t>
  </si>
  <si>
    <t>WHO</t>
  </si>
  <si>
    <t>GRAY-OS</t>
  </si>
  <si>
    <t>Gray</t>
  </si>
  <si>
    <t>066228-OS</t>
  </si>
  <si>
    <t>RIG Topaz/Matte Olive Metallic/Olive Plaid</t>
  </si>
  <si>
    <t>201839-OS</t>
  </si>
  <si>
    <t>Boondock RIG Reflect BLI (Low Bridge)</t>
  </si>
  <si>
    <t>511003-OS</t>
  </si>
  <si>
    <t>RIG Aquamarine+RIG L Amethyst/Satin White/White</t>
  </si>
  <si>
    <t>MEEKO-OS</t>
  </si>
  <si>
    <t>PLUM-OS</t>
  </si>
  <si>
    <t>Plum</t>
  </si>
  <si>
    <t>Supernaut Down Jacket</t>
  </si>
  <si>
    <t>RDOCE-XS</t>
  </si>
  <si>
    <t>Gate Beanie WEB</t>
  </si>
  <si>
    <t>Crusader Down Hooded Jacket M</t>
  </si>
  <si>
    <t>Crusader Down Hooded Jacket W</t>
  </si>
  <si>
    <t>Sweet Shirt M</t>
  </si>
  <si>
    <t>Sweet Shirt W</t>
  </si>
  <si>
    <t>MBBTA-SM</t>
  </si>
  <si>
    <t>Matte Black/Brown Tundra</t>
  </si>
  <si>
    <t>MBBTA-ML</t>
  </si>
  <si>
    <t>MBBTA-LXL</t>
  </si>
  <si>
    <t>MBBTA-XXL</t>
  </si>
  <si>
    <t>MBGRY-XXL</t>
  </si>
  <si>
    <t>MEAME-XXL</t>
  </si>
  <si>
    <t>MFBLU-XXL</t>
  </si>
  <si>
    <t>MLRED-XXL</t>
  </si>
  <si>
    <t>MSBMC-XXL</t>
  </si>
  <si>
    <t>NAVY-XXL</t>
  </si>
  <si>
    <t>OEDRB-XXL</t>
  </si>
  <si>
    <t>SGMCH-XXL</t>
  </si>
  <si>
    <t>SGRME-XXL</t>
  </si>
  <si>
    <t>SNWHT-XXL</t>
  </si>
  <si>
    <t>Igniter II Mips Helmet</t>
  </si>
  <si>
    <t>GWGBL-SM</t>
  </si>
  <si>
    <t>Gloss White/Gloss Black</t>
  </si>
  <si>
    <t>GWGBL-ML</t>
  </si>
  <si>
    <t>GWGBL-LXL</t>
  </si>
  <si>
    <t>GWGBL-XXL</t>
  </si>
  <si>
    <t>MMBLU-XXL</t>
  </si>
  <si>
    <t>MCOBC-SM</t>
  </si>
  <si>
    <t>Matte Cody Orange/Black Chrome</t>
  </si>
  <si>
    <t>MCOBC-ML</t>
  </si>
  <si>
    <t>MCOBC-LXL</t>
  </si>
  <si>
    <t>MDFMB-SM</t>
  </si>
  <si>
    <t>Matte Dark Frost/Midnight Blue</t>
  </si>
  <si>
    <t>MDFMB-ML</t>
  </si>
  <si>
    <t>MDFMB-LXL</t>
  </si>
  <si>
    <t>Rambler II Mips Helmet</t>
  </si>
  <si>
    <t>Blaster II Mips SYMBOL Helmet</t>
  </si>
  <si>
    <t>FNGRN-SM</t>
  </si>
  <si>
    <t>Fern Green</t>
  </si>
  <si>
    <t>FNGRN-ML</t>
  </si>
  <si>
    <t>FNGRN-LXL</t>
  </si>
  <si>
    <t>STBLU-SM</t>
  </si>
  <si>
    <t>STBLU-ML</t>
  </si>
  <si>
    <t>STBLU-LXL</t>
  </si>
  <si>
    <t>Blaster II Mips SYMBOL Helmet JR</t>
  </si>
  <si>
    <t>ONGRE-SM</t>
  </si>
  <si>
    <t>Ocean Green</t>
  </si>
  <si>
    <t>ONGRE-ML</t>
  </si>
  <si>
    <t>Looper Mips Helmet X Skistar</t>
  </si>
  <si>
    <t>062130-OS</t>
  </si>
  <si>
    <t>RIG Topaz/Matte Slate Gray Metallic/Chopper Fade</t>
  </si>
  <si>
    <t>064021-OS</t>
  </si>
  <si>
    <t>RIG Topaz/Matte Flame/Flame Fade</t>
  </si>
  <si>
    <t>070101-OS</t>
  </si>
  <si>
    <t>RIG Emerald/Matte Black/Black</t>
  </si>
  <si>
    <t>152022-OS</t>
  </si>
  <si>
    <t>RIG Bixbite/Nardo Gray/Nardo Plaid</t>
  </si>
  <si>
    <t>167131-OS</t>
  </si>
  <si>
    <t>RIG Aquamarine/Matte Bird Blue/Bird Blue</t>
  </si>
  <si>
    <t>167323-OS</t>
  </si>
  <si>
    <t>RIG Aquamarine/Ligth Aqua/Aqua Fade</t>
  </si>
  <si>
    <t>200102-OS</t>
  </si>
  <si>
    <t>RIG Obsidian/Matte Black/All Black</t>
  </si>
  <si>
    <t>206202-OS</t>
  </si>
  <si>
    <t>RIG Obsidian/Matte Olive Metallic/All Black</t>
  </si>
  <si>
    <t>502130-OS</t>
  </si>
  <si>
    <t>RIG Topaz+RIG L Amethyst/Gray Metallic/Chopper Fad</t>
  </si>
  <si>
    <t>517131-OS</t>
  </si>
  <si>
    <t>RIG Aquamarine+RIG L Amethyst/Matte Bird Blue/Blue</t>
  </si>
  <si>
    <t>517323-OS</t>
  </si>
  <si>
    <t>RIG Aquamarine+RIG L Amethyst/Light Aqua/Aqua Fade</t>
  </si>
  <si>
    <t>520101-OS</t>
  </si>
  <si>
    <t>RIG Bixbite+RIG L Amethyst/Matte Black/Black</t>
  </si>
  <si>
    <t>522022-OS</t>
  </si>
  <si>
    <t>RIG Bixbite+RIG L Amethyst/Nardo Gray/Nardo Plaid</t>
  </si>
  <si>
    <t>530102-OS</t>
  </si>
  <si>
    <t>RIG Obsidian+RIG L Amethyst/Matte Black/All Black</t>
  </si>
  <si>
    <t>540101-OS</t>
  </si>
  <si>
    <t>RIG Emerald+RIG L Amethyst/Matte Black/Black</t>
  </si>
  <si>
    <t>060121-OS</t>
  </si>
  <si>
    <t>RIG Topaz/Matte Black/Flame Fade</t>
  </si>
  <si>
    <t>161003-OS</t>
  </si>
  <si>
    <t>RIG Aquamarine/Satin White/White</t>
  </si>
  <si>
    <t>191024-OS</t>
  </si>
  <si>
    <t>RIG Malaia/Satin White/White Lumat</t>
  </si>
  <si>
    <t>192327-OS</t>
  </si>
  <si>
    <t>RIG Malaia/Bolt Gray/Rose Plaid</t>
  </si>
  <si>
    <t>040101-OS</t>
  </si>
  <si>
    <t>RIG Sapphire/Matte Black/Black</t>
  </si>
  <si>
    <t>067223-OS</t>
  </si>
  <si>
    <t>RIG Topaz/Matte Aqua/Aqua Fade</t>
  </si>
  <si>
    <t>162022-OS</t>
  </si>
  <si>
    <t>RIG Aquamarine/Nardo Gray/Nardo Plaid</t>
  </si>
  <si>
    <t>204021-OS</t>
  </si>
  <si>
    <t>RIG Obsidian/Matte Flame/Flame Fade</t>
  </si>
  <si>
    <t>501003-OS</t>
  </si>
  <si>
    <t>502032-OS</t>
  </si>
  <si>
    <t>RIG Topaz+RIG L Amethyst/Nardo Gray/Nardo Fade</t>
  </si>
  <si>
    <t>510120-OS</t>
  </si>
  <si>
    <t>RIG Aquamarine+RIG L Amethyst/Satin White/Aqua Pla</t>
  </si>
  <si>
    <t>540429-OS</t>
  </si>
  <si>
    <t>RIG Emerald+RIG L Amethyst/Matte Crystal Black/Flu</t>
  </si>
  <si>
    <t>558003-OS</t>
  </si>
  <si>
    <t>523008-OS</t>
  </si>
  <si>
    <t>RIG Bixbite+RIG L Amethyst/Matte F Red/Red</t>
  </si>
  <si>
    <t>041020-OS</t>
  </si>
  <si>
    <t>RIG Sapphire/Satin White/Aqua Plaid</t>
  </si>
  <si>
    <t>167223-OS</t>
  </si>
  <si>
    <t>RIG Aquamarine/Matte Aqua/Aqua Fade</t>
  </si>
  <si>
    <t>193127-OS</t>
  </si>
  <si>
    <t>RIG Malaia/Rose Gold/Rose Plaid</t>
  </si>
  <si>
    <t>202022-OS</t>
  </si>
  <si>
    <t>RIG Obsidian/Nardo Gray/Nardo Plaid</t>
  </si>
  <si>
    <t>Interstellar RIG Reflect (Low Bridge)</t>
  </si>
  <si>
    <t>167220-OS</t>
  </si>
  <si>
    <t>RIG Aquamarine/Matte Aqua/Aqua Plaid</t>
  </si>
  <si>
    <t>Clockwork MAX RIG Reflect BLI (Low Bridge)</t>
  </si>
  <si>
    <t>Clockwork MAX RIG Reflect &gt;A</t>
  </si>
  <si>
    <t>202212-OS</t>
  </si>
  <si>
    <t>RIG Obsidian/Stormy Weather/Gray/Aksel</t>
  </si>
  <si>
    <t>Clockwork MAX RIG Reflect TE</t>
  </si>
  <si>
    <t>152115-OS</t>
  </si>
  <si>
    <t>RIG Bixbite/Matte Slate Gray Metallic/Henrik 2</t>
  </si>
  <si>
    <t>506437-OS</t>
  </si>
  <si>
    <t>RIG Topaz+RIG L Amethyst/Sea Metallic/Black Peaks</t>
  </si>
  <si>
    <t>517223-OS</t>
  </si>
  <si>
    <t>RIG Aquamarine+RIG L Amethyst/Matte Aqua/Aqua Fade</t>
  </si>
  <si>
    <t>532022-OS</t>
  </si>
  <si>
    <t>RIG Obsidian+RIG L Amethyst/Nardo Gray/Nardo Plaid</t>
  </si>
  <si>
    <t>Clockwork WC RIG Reflect BLI(Low Bridge)</t>
  </si>
  <si>
    <t>SKIGUTANE\PETULR : 06/28/22</t>
  </si>
  <si>
    <t xml:space="preserve">Tower Kit </t>
  </si>
  <si>
    <t xml:space="preserve">Matte Burning Orange </t>
  </si>
  <si>
    <t xml:space="preserve">Matte Fluo </t>
  </si>
  <si>
    <t>Dissenter Visor (+Jr)</t>
  </si>
  <si>
    <t xml:space="preserve">Bronco White </t>
  </si>
  <si>
    <t xml:space="preserve">Chopper Orange </t>
  </si>
  <si>
    <t xml:space="preserve">Deep Purple </t>
  </si>
  <si>
    <t xml:space="preserve">Nardo Gray </t>
  </si>
  <si>
    <t xml:space="preserve">Fluo </t>
  </si>
  <si>
    <t xml:space="preserve">Racing Green </t>
  </si>
  <si>
    <t xml:space="preserve">Slate Gray Metallic </t>
  </si>
  <si>
    <t xml:space="preserve">Slate Gray </t>
  </si>
  <si>
    <t>Ripper Comfort Pads Jr</t>
  </si>
  <si>
    <t>Ripper Mips Comfort Pads Jr</t>
  </si>
  <si>
    <t xml:space="preserve">Firewall MTB </t>
  </si>
  <si>
    <t xml:space="preserve">Black </t>
  </si>
  <si>
    <t xml:space="preserve">Red Wine </t>
  </si>
  <si>
    <t xml:space="preserve">Stormy Weather </t>
  </si>
  <si>
    <t xml:space="preserve">Trooper 2Vi SL Chin Guard Titanium </t>
  </si>
  <si>
    <t xml:space="preserve">Titanium </t>
  </si>
  <si>
    <t xml:space="preserve">Red </t>
  </si>
  <si>
    <t xml:space="preserve">Seeker Comfort Pads </t>
  </si>
  <si>
    <t>Seeker Comfort Pads Jr</t>
  </si>
  <si>
    <t>Falconer 2Vi Mips Aerocovers</t>
  </si>
  <si>
    <t>Bushwhacker 2Vi Mips Visor</t>
  </si>
  <si>
    <t>Commuter Mips Comfort Pads 5mm</t>
  </si>
  <si>
    <t>Commuter Mips Comfort Pads 7mm</t>
  </si>
  <si>
    <t>Promuter Mips Comfort Pads 5mm</t>
  </si>
  <si>
    <t>Promuter Mips Comfort Pads 7mm</t>
  </si>
  <si>
    <t>Promuter Mips Light</t>
  </si>
  <si>
    <t>Promuter Mips Charging Cable</t>
  </si>
  <si>
    <t>Bushwhacker 2Vi Mips Front pad 12mm</t>
  </si>
  <si>
    <t>Bushwhacker 2Vi Mips Front pad 16mm</t>
  </si>
  <si>
    <t>Falconer 2Vi Mips Front pad 12mm</t>
  </si>
  <si>
    <t>Falconer 2Vi Mips Front pad 16mm</t>
  </si>
  <si>
    <t xml:space="preserve">Lava Red </t>
  </si>
  <si>
    <t xml:space="preserve">Fine Blue </t>
  </si>
  <si>
    <t xml:space="preserve">Nardo </t>
  </si>
  <si>
    <t xml:space="preserve">Light Forest </t>
  </si>
  <si>
    <t xml:space="preserve">Dusty Pink </t>
  </si>
  <si>
    <t xml:space="preserve">Pine </t>
  </si>
  <si>
    <t xml:space="preserve">Estate Blue </t>
  </si>
  <si>
    <t xml:space="preserve">Rasberry </t>
  </si>
  <si>
    <t xml:space="preserve">Wisper White </t>
  </si>
  <si>
    <t xml:space="preserve">Base Cap </t>
  </si>
  <si>
    <t>Olive</t>
  </si>
  <si>
    <t xml:space="preserve">Tomato </t>
  </si>
  <si>
    <t>Forest</t>
  </si>
  <si>
    <t>Hunter Hybrid FZ Jersey M</t>
  </si>
  <si>
    <t>Blush</t>
  </si>
  <si>
    <t>Dark Red</t>
  </si>
  <si>
    <t>Corn</t>
  </si>
  <si>
    <t>Lichen</t>
  </si>
  <si>
    <t>Dailight</t>
  </si>
  <si>
    <t>58001-164</t>
  </si>
  <si>
    <t>78001-164</t>
  </si>
  <si>
    <t>56500-164</t>
  </si>
  <si>
    <t>77202-164</t>
  </si>
  <si>
    <t>Sun</t>
  </si>
  <si>
    <t>Sky</t>
  </si>
  <si>
    <t>Cloud</t>
  </si>
  <si>
    <t>Lime</t>
  </si>
  <si>
    <t>10003-164</t>
  </si>
  <si>
    <t>Hunter Merino Socks Jr</t>
  </si>
  <si>
    <t>58001-JR-L</t>
  </si>
  <si>
    <t>JR-L</t>
  </si>
  <si>
    <t>58001-JR-S</t>
  </si>
  <si>
    <t>58001-JR-M</t>
  </si>
  <si>
    <t>78001-JR-L</t>
  </si>
  <si>
    <t>78001-JR-S</t>
  </si>
  <si>
    <t>78001-JR-M</t>
  </si>
  <si>
    <t>99901-JR-L</t>
  </si>
  <si>
    <t>99901-JR-S</t>
  </si>
  <si>
    <t>99901-JR-M</t>
  </si>
  <si>
    <t>Crossfire Softshell Jacket M</t>
  </si>
  <si>
    <t>77150-S</t>
  </si>
  <si>
    <t>Farge AW23</t>
  </si>
  <si>
    <t>77150-M</t>
  </si>
  <si>
    <t>77150-L</t>
  </si>
  <si>
    <t>77150-XL</t>
  </si>
  <si>
    <t>Crossfire Softshell Jacket W</t>
  </si>
  <si>
    <t>77150-XS</t>
  </si>
  <si>
    <t xml:space="preserve">Dark Rose </t>
  </si>
  <si>
    <t xml:space="preserve">Gate Beanie </t>
  </si>
  <si>
    <t xml:space="preserve">Orange/Satin White/White </t>
  </si>
  <si>
    <t xml:space="preserve">Night Blue Metallic </t>
  </si>
  <si>
    <t xml:space="preserve">Rose Gold Metallic </t>
  </si>
  <si>
    <t>Knee Guards Light Jr</t>
  </si>
  <si>
    <t>Elbow Guards Light Jr</t>
  </si>
  <si>
    <t xml:space="preserve">Matte Olive Metallic </t>
  </si>
  <si>
    <t xml:space="preserve">Matte White </t>
  </si>
  <si>
    <t xml:space="preserve">Gloss Fluo </t>
  </si>
  <si>
    <t xml:space="preserve">Gloss Racing Green </t>
  </si>
  <si>
    <t xml:space="preserve">Steel Blue </t>
  </si>
  <si>
    <t xml:space="preserve">Matte Bronco White </t>
  </si>
  <si>
    <t xml:space="preserve">Trooper 2Vi Mips &gt;A Apex Helmet </t>
  </si>
  <si>
    <t xml:space="preserve">Matte Pine Metallic </t>
  </si>
  <si>
    <t xml:space="preserve">Looper Mips TE Helmet </t>
  </si>
  <si>
    <t xml:space="preserve">Winder Mips Helmet </t>
  </si>
  <si>
    <t xml:space="preserve">Matte Black </t>
  </si>
  <si>
    <t>Dissenter Helmet Jr</t>
  </si>
  <si>
    <t xml:space="preserve">Burning Orange </t>
  </si>
  <si>
    <t>DUSK-53/61</t>
  </si>
  <si>
    <t>FLRM-53/61</t>
  </si>
  <si>
    <t>LAVA-53/61</t>
  </si>
  <si>
    <t>LIAM-53/61</t>
  </si>
  <si>
    <t>SAME-53/61</t>
  </si>
  <si>
    <t>WOLD-53/61</t>
  </si>
  <si>
    <t>Ripper Helmet Jr</t>
  </si>
  <si>
    <t>BLTI-48/53</t>
  </si>
  <si>
    <t>DLIM-48/53</t>
  </si>
  <si>
    <t xml:space="preserve">Glacier Blue Metallic </t>
  </si>
  <si>
    <t xml:space="preserve">Nardo Gray / Fluo </t>
  </si>
  <si>
    <t>SAME-48/53</t>
  </si>
  <si>
    <t xml:space="preserve">Sky Blue Metallic </t>
  </si>
  <si>
    <t>WOLD-48/53</t>
  </si>
  <si>
    <t>Ripper Mips Helmet Jr</t>
  </si>
  <si>
    <t xml:space="preserve">Sassy Green </t>
  </si>
  <si>
    <t xml:space="preserve">Gloss Burning Orange </t>
  </si>
  <si>
    <t>DUSK-48/53</t>
  </si>
  <si>
    <t>FLRM-48/53</t>
  </si>
  <si>
    <t>LAVA-48/53</t>
  </si>
  <si>
    <t>Bushwhacker 2Vi Mips Helmet</t>
  </si>
  <si>
    <t>Falconer 2Vi Mips Helmet</t>
  </si>
  <si>
    <t>Falconer Aero 2Vi Mips Helmet</t>
  </si>
  <si>
    <t>Commuter Helmet</t>
  </si>
  <si>
    <t>Commuter Mips Helmet</t>
  </si>
  <si>
    <t>Promuter Mips Helmet</t>
  </si>
  <si>
    <t>Falconer Aero 2Vi Mips Helmet TE</t>
  </si>
  <si>
    <t>UXYLW-SM</t>
  </si>
  <si>
    <t>UXYLW-ML</t>
  </si>
  <si>
    <t>UXYLW-LXL</t>
  </si>
  <si>
    <t xml:space="preserve">RIG Topaz+RIG L Amethyst/Satin White/White </t>
  </si>
  <si>
    <t xml:space="preserve">RIG Sapphire+RIG L Amethyst/Matte Fuchsia/White </t>
  </si>
  <si>
    <t xml:space="preserve">Satin Sapphire/Satin White/White </t>
  </si>
  <si>
    <t xml:space="preserve">Clockwork MAX RIG Reflect Lens </t>
  </si>
  <si>
    <t xml:space="preserve">Firewall RIG Reflect Lens </t>
  </si>
  <si>
    <t xml:space="preserve">Firewall Reflect Lens </t>
  </si>
  <si>
    <t xml:space="preserve">RIG Malaia/Crystal Smoke </t>
  </si>
  <si>
    <t xml:space="preserve">Obsidian Black Polarized/Matte Crystal Black </t>
  </si>
  <si>
    <t xml:space="preserve">Shinobi Lens </t>
  </si>
  <si>
    <t xml:space="preserve">Memento Lens </t>
  </si>
  <si>
    <t xml:space="preserve">Durden </t>
  </si>
  <si>
    <t>157018-OS</t>
  </si>
  <si>
    <t>Rig Bixbite/Bull Blue/Henrik 3</t>
  </si>
  <si>
    <t xml:space="preserve">Clockwork RIG Reflect &gt;A </t>
  </si>
  <si>
    <t xml:space="preserve">Durden MTB </t>
  </si>
  <si>
    <t>Week 9</t>
  </si>
  <si>
    <t xml:space="preserve">Matte Crystal Fluo </t>
  </si>
  <si>
    <t xml:space="preserve">Crossfire Bib Shorts M </t>
  </si>
  <si>
    <t xml:space="preserve">Crossfire Bib Shorts W </t>
  </si>
  <si>
    <t xml:space="preserve">Burned Orange </t>
  </si>
  <si>
    <t xml:space="preserve">Dusty Blue </t>
  </si>
  <si>
    <t xml:space="preserve">Earth </t>
  </si>
  <si>
    <t xml:space="preserve">Light Olive </t>
  </si>
  <si>
    <t xml:space="preserve">Off White </t>
  </si>
  <si>
    <t xml:space="preserve">Purple </t>
  </si>
  <si>
    <t xml:space="preserve">Sikorsky </t>
  </si>
  <si>
    <t xml:space="preserve">Sky Blue </t>
  </si>
  <si>
    <t xml:space="preserve">Base Wool T-shirt M </t>
  </si>
  <si>
    <t xml:space="preserve">Rose </t>
  </si>
  <si>
    <t xml:space="preserve">Stone Grey </t>
  </si>
  <si>
    <t xml:space="preserve">Bolt </t>
  </si>
  <si>
    <t xml:space="preserve">All Black </t>
  </si>
  <si>
    <t xml:space="preserve">Falconer II Aero Mips CPSC Helmet </t>
  </si>
  <si>
    <t xml:space="preserve">Dark Burgundy </t>
  </si>
  <si>
    <t>Updated June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</si>
</sst>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-* #,##0_-;\-* #,##0_-;_-* &quot;-&quot;??_-;_-@_-"/>
    <numFmt numFmtId="168" formatCode="0.0"/>
    <numFmt numFmtId="169" formatCode="#############"/>
    <numFmt numFmtId="170" formatCode="_(* #,##0.000_);_(* \(#,##0.000\);_(* &quot;-&quot;??_);_(@_)"/>
    <numFmt numFmtId="171" formatCode="[$-F800]dddd\,\ mmmm\ dd\,\ yyyy"/>
  </numFmts>
  <fonts count="6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i/>
      <sz val="12"/>
      <color theme="1"/>
      <name val="Calibri"/>
      <family val="2"/>
      <scheme val="minor"/>
    </font>
    <font>
      <sz val="12"/>
      <color rgb="FFFF0000"/>
      <name val="Calibri (Body)"/>
    </font>
    <font>
      <sz val="10"/>
      <name val="Calibri (Body)"/>
    </font>
    <font>
      <b/>
      <sz val="10"/>
      <name val="Calibri (Body)"/>
    </font>
    <font>
      <i/>
      <sz val="10"/>
      <name val="Calibri (Body)"/>
    </font>
    <font>
      <sz val="12"/>
      <name val="Calibri (Body)"/>
    </font>
    <font>
      <b/>
      <sz val="11"/>
      <color theme="0"/>
      <name val="Calibri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 (Body)"/>
    </font>
    <font>
      <b/>
      <sz val="10"/>
      <color theme="1"/>
      <name val="Calibri (Body)"/>
    </font>
    <font>
      <sz val="10"/>
      <color theme="0" tint="-0.499984740745262"/>
      <name val="Calibri"/>
      <family val="2"/>
    </font>
    <font>
      <sz val="10"/>
      <color theme="0" tint="-0.499984740745262"/>
      <name val="Calibri"/>
      <family val="2"/>
      <scheme val="minor"/>
    </font>
    <font>
      <sz val="10"/>
      <color theme="0" tint="-0.499984740745262"/>
      <name val="Calibri (Body)"/>
    </font>
    <font>
      <b/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85"/>
        <bgColor indexed="64"/>
      </patternFill>
    </fill>
    <fill>
      <patternFill patternType="gray0625">
        <fgColor theme="0" tint="-0.24994659260841701"/>
        <bgColor rgb="FFFFFF85"/>
      </patternFill>
    </fill>
    <fill>
      <patternFill patternType="gray0625">
        <fgColor theme="0" tint="-0.24994659260841701"/>
        <bgColor theme="0" tint="-0.14999847407452621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4" tint="0.59999389629810485"/>
        </stop>
        <stop position="1">
          <color theme="4" tint="-0.49803155613879818"/>
        </stop>
      </gradientFill>
    </fill>
    <fill>
      <gradientFill degree="270">
        <stop position="0">
          <color theme="4" tint="-0.2509842219306009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theme="4" tint="-0.25098422193060094"/>
        </stop>
      </gradient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theme="0" tint="-0.499984740745262"/>
      </bottom>
      <diagonal/>
    </border>
    <border>
      <left/>
      <right/>
      <top style="thin">
        <color auto="1"/>
      </top>
      <bottom style="dotted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tted">
        <color theme="0" tint="-0.499984740745262"/>
      </bottom>
      <diagonal/>
    </border>
    <border>
      <left style="thin">
        <color auto="1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 style="thin">
        <color auto="1"/>
      </right>
      <top/>
      <bottom style="dotted">
        <color theme="0" tint="-0.499984740745262"/>
      </bottom>
      <diagonal/>
    </border>
    <border>
      <left style="thin">
        <color auto="1"/>
      </left>
      <right/>
      <top style="dotted">
        <color theme="0" tint="-0.499984740745262"/>
      </top>
      <bottom style="thin">
        <color indexed="64"/>
      </bottom>
      <diagonal/>
    </border>
    <border>
      <left/>
      <right/>
      <top style="dotted">
        <color theme="0" tint="-0.499984740745262"/>
      </top>
      <bottom style="thin">
        <color indexed="64"/>
      </bottom>
      <diagonal/>
    </border>
    <border>
      <left/>
      <right style="thin">
        <color auto="1"/>
      </right>
      <top style="dotted">
        <color theme="0" tint="-0.499984740745262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indexed="64"/>
      </right>
      <top style="dotted">
        <color theme="0" tint="-0.499984740745262"/>
      </top>
      <bottom style="dotted">
        <color theme="0" tint="-0.499984740745262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 style="dotted">
        <color theme="0" tint="-0.249977111117893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6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30" fillId="0" borderId="0"/>
    <xf numFmtId="0" fontId="3" fillId="0" borderId="0"/>
    <xf numFmtId="164" fontId="30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30" fillId="0" borderId="0"/>
  </cellStyleXfs>
  <cellXfs count="272">
    <xf numFmtId="0" fontId="0" fillId="0" borderId="0" xfId="0"/>
    <xf numFmtId="0" fontId="10" fillId="0" borderId="0" xfId="0" applyFont="1"/>
    <xf numFmtId="0" fontId="11" fillId="0" borderId="0" xfId="0" applyFont="1"/>
    <xf numFmtId="0" fontId="14" fillId="2" borderId="0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left"/>
    </xf>
    <xf numFmtId="0" fontId="12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horizontal="center" vertical="center"/>
    </xf>
    <xf numFmtId="0" fontId="12" fillId="2" borderId="0" xfId="0" applyFont="1" applyFill="1" applyAlignment="1" applyProtection="1">
      <alignment horizontal="right" vertical="center"/>
    </xf>
    <xf numFmtId="0" fontId="11" fillId="2" borderId="0" xfId="0" applyFont="1" applyFill="1" applyProtection="1"/>
    <xf numFmtId="0" fontId="11" fillId="0" borderId="0" xfId="0" applyFont="1" applyFill="1" applyProtection="1"/>
    <xf numFmtId="0" fontId="13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left" vertical="center"/>
    </xf>
    <xf numFmtId="0" fontId="14" fillId="2" borderId="0" xfId="0" applyFont="1" applyFill="1" applyBorder="1" applyAlignment="1" applyProtection="1">
      <alignment horizontal="right" vertical="center"/>
    </xf>
    <xf numFmtId="0" fontId="15" fillId="2" borderId="0" xfId="0" applyNumberFormat="1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vertical="center"/>
    </xf>
    <xf numFmtId="0" fontId="13" fillId="2" borderId="0" xfId="0" applyFont="1" applyFill="1" applyBorder="1" applyAlignment="1" applyProtection="1">
      <alignment horizontal="right" vertical="center"/>
    </xf>
    <xf numFmtId="0" fontId="10" fillId="2" borderId="0" xfId="0" applyFont="1" applyFill="1" applyProtection="1"/>
    <xf numFmtId="0" fontId="0" fillId="0" borderId="0" xfId="0" applyProtection="1"/>
    <xf numFmtId="0" fontId="11" fillId="2" borderId="2" xfId="0" applyFont="1" applyFill="1" applyBorder="1" applyProtection="1"/>
    <xf numFmtId="4" fontId="11" fillId="2" borderId="0" xfId="0" applyNumberFormat="1" applyFont="1" applyFill="1" applyAlignment="1" applyProtection="1">
      <alignment horizontal="right"/>
    </xf>
    <xf numFmtId="4" fontId="11" fillId="2" borderId="0" xfId="0" applyNumberFormat="1" applyFont="1" applyFill="1" applyProtection="1"/>
    <xf numFmtId="0" fontId="10" fillId="2" borderId="7" xfId="0" applyFont="1" applyFill="1" applyBorder="1" applyProtection="1"/>
    <xf numFmtId="4" fontId="10" fillId="2" borderId="7" xfId="0" applyNumberFormat="1" applyFont="1" applyFill="1" applyBorder="1" applyProtection="1"/>
    <xf numFmtId="39" fontId="14" fillId="2" borderId="0" xfId="0" applyNumberFormat="1" applyFont="1" applyFill="1" applyBorder="1" applyAlignment="1" applyProtection="1">
      <alignment horizontal="right" vertical="center" wrapText="1"/>
    </xf>
    <xf numFmtId="0" fontId="11" fillId="2" borderId="0" xfId="0" applyFont="1" applyFill="1" applyAlignment="1" applyProtection="1">
      <alignment horizontal="center"/>
    </xf>
    <xf numFmtId="166" fontId="12" fillId="2" borderId="0" xfId="5" applyNumberFormat="1" applyFont="1" applyFill="1" applyBorder="1" applyAlignment="1" applyProtection="1">
      <alignment vertical="center"/>
    </xf>
    <xf numFmtId="14" fontId="21" fillId="2" borderId="0" xfId="0" applyNumberFormat="1" applyFont="1" applyFill="1" applyBorder="1" applyAlignment="1" applyProtection="1">
      <alignment horizontal="left" vertical="top"/>
    </xf>
    <xf numFmtId="0" fontId="10" fillId="2" borderId="0" xfId="0" applyFont="1" applyFill="1" applyAlignment="1" applyProtection="1">
      <alignment horizontal="center"/>
    </xf>
    <xf numFmtId="14" fontId="20" fillId="2" borderId="0" xfId="0" applyNumberFormat="1" applyFont="1" applyFill="1" applyAlignment="1" applyProtection="1">
      <alignment horizontal="center"/>
    </xf>
    <xf numFmtId="4" fontId="11" fillId="2" borderId="2" xfId="0" applyNumberFormat="1" applyFont="1" applyFill="1" applyBorder="1" applyAlignment="1" applyProtection="1">
      <alignment horizontal="right"/>
    </xf>
    <xf numFmtId="0" fontId="10" fillId="2" borderId="6" xfId="0" applyFont="1" applyFill="1" applyBorder="1" applyProtection="1"/>
    <xf numFmtId="0" fontId="11" fillId="2" borderId="6" xfId="0" applyFont="1" applyFill="1" applyBorder="1" applyProtection="1"/>
    <xf numFmtId="0" fontId="13" fillId="2" borderId="0" xfId="0" applyNumberFormat="1" applyFont="1" applyFill="1" applyBorder="1" applyAlignment="1" applyProtection="1">
      <alignment horizontal="left" vertical="center"/>
    </xf>
    <xf numFmtId="165" fontId="12" fillId="2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horizontal="center"/>
    </xf>
    <xf numFmtId="167" fontId="11" fillId="0" borderId="0" xfId="1" applyNumberFormat="1" applyFont="1" applyFill="1" applyProtection="1"/>
    <xf numFmtId="167" fontId="0" fillId="0" borderId="0" xfId="1" applyNumberFormat="1" applyFont="1" applyProtection="1"/>
    <xf numFmtId="168" fontId="11" fillId="2" borderId="0" xfId="0" applyNumberFormat="1" applyFont="1" applyFill="1" applyAlignment="1" applyProtection="1">
      <alignment horizontal="right"/>
    </xf>
    <xf numFmtId="168" fontId="11" fillId="2" borderId="2" xfId="0" applyNumberFormat="1" applyFont="1" applyFill="1" applyBorder="1" applyAlignment="1" applyProtection="1">
      <alignment horizontal="right"/>
    </xf>
    <xf numFmtId="168" fontId="11" fillId="2" borderId="0" xfId="0" applyNumberFormat="1" applyFont="1" applyFill="1" applyProtection="1"/>
    <xf numFmtId="168" fontId="10" fillId="2" borderId="7" xfId="0" applyNumberFormat="1" applyFont="1" applyFill="1" applyBorder="1" applyProtection="1"/>
    <xf numFmtId="168" fontId="12" fillId="2" borderId="0" xfId="0" applyNumberFormat="1" applyFont="1" applyFill="1" applyBorder="1" applyAlignment="1" applyProtection="1">
      <alignment vertical="center"/>
    </xf>
    <xf numFmtId="165" fontId="12" fillId="2" borderId="21" xfId="1" applyFont="1" applyFill="1" applyBorder="1" applyAlignment="1" applyProtection="1">
      <alignment horizontal="right" vertical="center"/>
    </xf>
    <xf numFmtId="166" fontId="26" fillId="2" borderId="0" xfId="2" applyNumberFormat="1" applyFont="1" applyFill="1" applyAlignment="1" applyProtection="1">
      <alignment horizontal="right"/>
    </xf>
    <xf numFmtId="166" fontId="26" fillId="2" borderId="2" xfId="2" applyNumberFormat="1" applyFont="1" applyFill="1" applyBorder="1" applyAlignment="1" applyProtection="1">
      <alignment horizontal="right"/>
    </xf>
    <xf numFmtId="166" fontId="26" fillId="2" borderId="0" xfId="2" applyNumberFormat="1" applyFont="1" applyFill="1" applyProtection="1"/>
    <xf numFmtId="166" fontId="27" fillId="2" borderId="7" xfId="2" applyNumberFormat="1" applyFont="1" applyFill="1" applyBorder="1" applyProtection="1"/>
    <xf numFmtId="0" fontId="11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165" fontId="16" fillId="2" borderId="0" xfId="1" applyFont="1" applyFill="1" applyBorder="1" applyAlignment="1" applyProtection="1">
      <alignment horizontal="right" vertical="center"/>
    </xf>
    <xf numFmtId="165" fontId="16" fillId="2" borderId="21" xfId="1" applyFont="1" applyFill="1" applyBorder="1" applyAlignment="1" applyProtection="1">
      <alignment horizontal="right" vertical="center"/>
    </xf>
    <xf numFmtId="168" fontId="18" fillId="0" borderId="1" xfId="0" applyNumberFormat="1" applyFont="1" applyFill="1" applyBorder="1" applyAlignment="1">
      <alignment horizontal="center"/>
    </xf>
    <xf numFmtId="0" fontId="29" fillId="2" borderId="0" xfId="0" applyFont="1" applyFill="1" applyProtection="1"/>
    <xf numFmtId="0" fontId="26" fillId="0" borderId="0" xfId="0" applyFont="1" applyFill="1" applyProtection="1"/>
    <xf numFmtId="9" fontId="17" fillId="6" borderId="22" xfId="0" applyNumberFormat="1" applyFont="1" applyFill="1" applyBorder="1" applyAlignment="1" applyProtection="1">
      <alignment horizontal="center" vertical="center"/>
    </xf>
    <xf numFmtId="0" fontId="28" fillId="0" borderId="0" xfId="0" applyFont="1" applyProtection="1"/>
    <xf numFmtId="0" fontId="0" fillId="0" borderId="0" xfId="0" quotePrefix="1" applyProtection="1"/>
    <xf numFmtId="0" fontId="13" fillId="2" borderId="0" xfId="0" applyNumberFormat="1" applyFont="1" applyFill="1" applyBorder="1" applyAlignment="1" applyProtection="1">
      <alignment horizontal="center" vertical="center"/>
    </xf>
    <xf numFmtId="3" fontId="11" fillId="2" borderId="0" xfId="0" applyNumberFormat="1" applyFont="1" applyFill="1" applyAlignment="1" applyProtection="1">
      <alignment horizontal="right"/>
    </xf>
    <xf numFmtId="3" fontId="11" fillId="2" borderId="2" xfId="0" applyNumberFormat="1" applyFont="1" applyFill="1" applyBorder="1" applyAlignment="1" applyProtection="1">
      <alignment horizontal="right"/>
    </xf>
    <xf numFmtId="3" fontId="11" fillId="2" borderId="0" xfId="0" applyNumberFormat="1" applyFont="1" applyFill="1" applyProtection="1"/>
    <xf numFmtId="3" fontId="10" fillId="2" borderId="7" xfId="0" applyNumberFormat="1" applyFont="1" applyFill="1" applyBorder="1" applyProtection="1"/>
    <xf numFmtId="0" fontId="31" fillId="0" borderId="0" xfId="0" applyFont="1"/>
    <xf numFmtId="4" fontId="11" fillId="4" borderId="0" xfId="0" applyNumberFormat="1" applyFont="1" applyFill="1" applyAlignment="1" applyProtection="1">
      <alignment horizontal="right"/>
    </xf>
    <xf numFmtId="4" fontId="11" fillId="4" borderId="2" xfId="0" applyNumberFormat="1" applyFont="1" applyFill="1" applyBorder="1" applyAlignment="1" applyProtection="1">
      <alignment horizontal="right"/>
    </xf>
    <xf numFmtId="4" fontId="10" fillId="4" borderId="7" xfId="0" applyNumberFormat="1" applyFont="1" applyFill="1" applyBorder="1" applyProtection="1"/>
    <xf numFmtId="9" fontId="11" fillId="2" borderId="0" xfId="0" applyNumberFormat="1" applyFont="1" applyFill="1" applyAlignment="1" applyProtection="1">
      <alignment horizontal="right"/>
    </xf>
    <xf numFmtId="9" fontId="11" fillId="2" borderId="2" xfId="0" applyNumberFormat="1" applyFont="1" applyFill="1" applyBorder="1" applyAlignment="1" applyProtection="1">
      <alignment horizontal="right"/>
    </xf>
    <xf numFmtId="9" fontId="10" fillId="2" borderId="7" xfId="0" applyNumberFormat="1" applyFont="1" applyFill="1" applyBorder="1" applyAlignment="1" applyProtection="1">
      <alignment horizontal="right"/>
    </xf>
    <xf numFmtId="0" fontId="26" fillId="0" borderId="0" xfId="0" applyFont="1" applyProtection="1"/>
    <xf numFmtId="0" fontId="34" fillId="8" borderId="8" xfId="0" applyNumberFormat="1" applyFont="1" applyFill="1" applyBorder="1" applyAlignment="1" applyProtection="1">
      <alignment horizontal="left" vertical="top"/>
    </xf>
    <xf numFmtId="0" fontId="34" fillId="8" borderId="8" xfId="0" applyFont="1" applyFill="1" applyBorder="1" applyAlignment="1" applyProtection="1">
      <alignment horizontal="left" vertical="top"/>
    </xf>
    <xf numFmtId="0" fontId="34" fillId="8" borderId="8" xfId="0" applyFont="1" applyFill="1" applyBorder="1" applyAlignment="1" applyProtection="1">
      <alignment horizontal="left" vertical="top" wrapText="1"/>
    </xf>
    <xf numFmtId="0" fontId="35" fillId="8" borderId="3" xfId="0" applyFont="1" applyFill="1" applyBorder="1" applyAlignment="1" applyProtection="1">
      <alignment horizontal="left" vertical="center"/>
    </xf>
    <xf numFmtId="0" fontId="35" fillId="8" borderId="18" xfId="0" applyFont="1" applyFill="1" applyBorder="1" applyAlignment="1" applyProtection="1">
      <alignment horizontal="left" vertical="center"/>
    </xf>
    <xf numFmtId="166" fontId="35" fillId="8" borderId="5" xfId="0" applyNumberFormat="1" applyFont="1" applyFill="1" applyBorder="1" applyAlignment="1" applyProtection="1">
      <alignment horizontal="center" vertical="center"/>
    </xf>
    <xf numFmtId="0" fontId="25" fillId="0" borderId="0" xfId="0" applyFont="1" applyFill="1" applyProtection="1"/>
    <xf numFmtId="0" fontId="32" fillId="9" borderId="2" xfId="0" applyFont="1" applyFill="1" applyBorder="1" applyProtection="1"/>
    <xf numFmtId="0" fontId="32" fillId="9" borderId="2" xfId="0" applyFont="1" applyFill="1" applyBorder="1" applyAlignment="1" applyProtection="1">
      <alignment horizontal="right"/>
    </xf>
    <xf numFmtId="0" fontId="33" fillId="9" borderId="2" xfId="0" applyFont="1" applyFill="1" applyBorder="1" applyAlignment="1" applyProtection="1">
      <alignment horizontal="right"/>
    </xf>
    <xf numFmtId="0" fontId="24" fillId="9" borderId="0" xfId="0" applyFont="1" applyFill="1" applyProtection="1"/>
    <xf numFmtId="1" fontId="13" fillId="2" borderId="0" xfId="1" applyNumberFormat="1" applyFont="1" applyFill="1" applyBorder="1" applyAlignment="1" applyProtection="1">
      <alignment horizontal="left" vertical="center"/>
    </xf>
    <xf numFmtId="0" fontId="32" fillId="10" borderId="24" xfId="0" applyNumberFormat="1" applyFont="1" applyFill="1" applyBorder="1" applyAlignment="1" applyProtection="1">
      <alignment horizontal="right"/>
    </xf>
    <xf numFmtId="0" fontId="32" fillId="10" borderId="25" xfId="0" applyNumberFormat="1" applyFont="1" applyFill="1" applyBorder="1" applyAlignment="1" applyProtection="1">
      <alignment horizontal="right"/>
    </xf>
    <xf numFmtId="0" fontId="32" fillId="10" borderId="23" xfId="0" applyNumberFormat="1" applyFont="1" applyFill="1" applyBorder="1" applyAlignment="1" applyProtection="1">
      <alignment horizontal="right"/>
    </xf>
    <xf numFmtId="0" fontId="12" fillId="0" borderId="0" xfId="0" applyFont="1" applyFill="1" applyAlignment="1" applyProtection="1">
      <alignment horizontal="center" vertical="center"/>
    </xf>
    <xf numFmtId="0" fontId="15" fillId="2" borderId="0" xfId="0" applyNumberFormat="1" applyFont="1" applyFill="1" applyBorder="1" applyAlignment="1" applyProtection="1">
      <alignment horizontal="center" vertical="top"/>
    </xf>
    <xf numFmtId="14" fontId="21" fillId="2" borderId="0" xfId="0" applyNumberFormat="1" applyFont="1" applyFill="1" applyBorder="1" applyAlignment="1" applyProtection="1">
      <alignment horizontal="center" vertical="top"/>
    </xf>
    <xf numFmtId="0" fontId="34" fillId="8" borderId="8" xfId="0" applyFont="1" applyFill="1" applyBorder="1" applyAlignment="1" applyProtection="1">
      <alignment horizontal="center" vertical="top" wrapText="1"/>
    </xf>
    <xf numFmtId="0" fontId="0" fillId="0" borderId="0" xfId="0" applyAlignment="1" applyProtection="1">
      <alignment horizontal="right"/>
    </xf>
    <xf numFmtId="165" fontId="34" fillId="8" borderId="8" xfId="1" applyFont="1" applyFill="1" applyBorder="1" applyAlignment="1" applyProtection="1">
      <alignment horizontal="right" vertical="top"/>
    </xf>
    <xf numFmtId="0" fontId="34" fillId="8" borderId="8" xfId="0" applyFont="1" applyFill="1" applyBorder="1" applyAlignment="1" applyProtection="1">
      <alignment horizontal="right" vertical="top"/>
    </xf>
    <xf numFmtId="9" fontId="17" fillId="5" borderId="22" xfId="0" applyNumberFormat="1" applyFont="1" applyFill="1" applyBorder="1" applyAlignment="1" applyProtection="1">
      <alignment horizontal="center" vertical="center"/>
      <protection locked="0"/>
    </xf>
    <xf numFmtId="9" fontId="11" fillId="4" borderId="1" xfId="2" applyFont="1" applyFill="1" applyBorder="1" applyAlignment="1" applyProtection="1">
      <alignment horizontal="center"/>
      <protection locked="0"/>
    </xf>
    <xf numFmtId="0" fontId="11" fillId="0" borderId="0" xfId="10" applyFont="1"/>
    <xf numFmtId="168" fontId="18" fillId="0" borderId="8" xfId="0" applyNumberFormat="1" applyFont="1" applyFill="1" applyBorder="1" applyAlignment="1">
      <alignment horizontal="center"/>
    </xf>
    <xf numFmtId="0" fontId="18" fillId="2" borderId="8" xfId="0" applyFont="1" applyFill="1" applyBorder="1" applyAlignment="1">
      <alignment horizontal="left"/>
    </xf>
    <xf numFmtId="0" fontId="36" fillId="0" borderId="0" xfId="12" applyFont="1"/>
    <xf numFmtId="0" fontId="2" fillId="0" borderId="0" xfId="12"/>
    <xf numFmtId="0" fontId="37" fillId="0" borderId="0" xfId="12" applyFont="1"/>
    <xf numFmtId="165" fontId="10" fillId="11" borderId="37" xfId="1" applyFont="1" applyFill="1" applyBorder="1"/>
    <xf numFmtId="165" fontId="10" fillId="3" borderId="37" xfId="1" applyFont="1" applyFill="1" applyBorder="1"/>
    <xf numFmtId="0" fontId="10" fillId="3" borderId="36" xfId="0" applyFont="1" applyFill="1" applyBorder="1" applyAlignment="1">
      <alignment horizontal="center"/>
    </xf>
    <xf numFmtId="0" fontId="10" fillId="3" borderId="36" xfId="0" applyFont="1" applyFill="1" applyBorder="1"/>
    <xf numFmtId="0" fontId="11" fillId="0" borderId="1" xfId="0" applyFont="1" applyBorder="1"/>
    <xf numFmtId="165" fontId="11" fillId="3" borderId="1" xfId="1" applyFont="1" applyFill="1" applyBorder="1"/>
    <xf numFmtId="0" fontId="11" fillId="3" borderId="36" xfId="0" applyFont="1" applyFill="1" applyBorder="1" applyAlignment="1">
      <alignment horizontal="center"/>
    </xf>
    <xf numFmtId="0" fontId="11" fillId="3" borderId="36" xfId="0" applyFont="1" applyFill="1" applyBorder="1"/>
    <xf numFmtId="0" fontId="27" fillId="0" borderId="0" xfId="0" applyFont="1"/>
    <xf numFmtId="0" fontId="26" fillId="0" borderId="0" xfId="0" applyFont="1"/>
    <xf numFmtId="0" fontId="16" fillId="4" borderId="22" xfId="0" applyFont="1" applyFill="1" applyBorder="1" applyAlignment="1" applyProtection="1">
      <alignment horizontal="center" vertical="center"/>
      <protection locked="0"/>
    </xf>
    <xf numFmtId="0" fontId="34" fillId="8" borderId="39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/>
    </xf>
    <xf numFmtId="0" fontId="26" fillId="0" borderId="0" xfId="0" applyFont="1" applyFill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1" fillId="0" borderId="0" xfId="0" applyFont="1" applyFill="1" applyAlignment="1" applyProtection="1">
      <alignment horizontal="right"/>
    </xf>
    <xf numFmtId="0" fontId="12" fillId="0" borderId="22" xfId="0" applyFont="1" applyFill="1" applyBorder="1" applyAlignment="1" applyProtection="1">
      <alignment horizontal="center" vertical="center"/>
    </xf>
    <xf numFmtId="0" fontId="19" fillId="3" borderId="43" xfId="15" applyFont="1" applyFill="1" applyBorder="1"/>
    <xf numFmtId="0" fontId="11" fillId="3" borderId="0" xfId="0" applyFont="1" applyFill="1"/>
    <xf numFmtId="1" fontId="11" fillId="0" borderId="0" xfId="0" applyNumberFormat="1" applyFont="1" applyAlignment="1">
      <alignment horizontal="left"/>
    </xf>
    <xf numFmtId="1" fontId="19" fillId="3" borderId="43" xfId="15" applyNumberFormat="1" applyFont="1" applyFill="1" applyBorder="1" applyAlignment="1">
      <alignment horizontal="left"/>
    </xf>
    <xf numFmtId="1" fontId="11" fillId="3" borderId="0" xfId="0" applyNumberFormat="1" applyFont="1" applyFill="1" applyAlignment="1">
      <alignment horizontal="left"/>
    </xf>
    <xf numFmtId="9" fontId="12" fillId="0" borderId="21" xfId="2" applyFont="1" applyFill="1" applyBorder="1" applyProtection="1"/>
    <xf numFmtId="0" fontId="39" fillId="0" borderId="0" xfId="0" applyFont="1" applyProtection="1"/>
    <xf numFmtId="0" fontId="40" fillId="0" borderId="0" xfId="0" quotePrefix="1" applyFont="1" applyProtection="1"/>
    <xf numFmtId="167" fontId="12" fillId="0" borderId="20" xfId="1" applyNumberFormat="1" applyFont="1" applyFill="1" applyBorder="1" applyProtection="1"/>
    <xf numFmtId="0" fontId="12" fillId="0" borderId="0" xfId="0" applyFont="1" applyBorder="1" applyAlignment="1" applyProtection="1">
      <alignment horizontal="center"/>
    </xf>
    <xf numFmtId="0" fontId="12" fillId="0" borderId="21" xfId="0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</xf>
    <xf numFmtId="170" fontId="11" fillId="11" borderId="1" xfId="1" applyNumberFormat="1" applyFont="1" applyFill="1" applyBorder="1"/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11" fillId="0" borderId="0" xfId="0" applyNumberFormat="1" applyFont="1"/>
    <xf numFmtId="0" fontId="23" fillId="0" borderId="2" xfId="15" applyFont="1" applyBorder="1" applyAlignment="1">
      <alignment horizontal="left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41" fillId="0" borderId="0" xfId="0" applyFont="1" applyFill="1" applyProtection="1"/>
    <xf numFmtId="0" fontId="42" fillId="0" borderId="0" xfId="0" applyFont="1"/>
    <xf numFmtId="0" fontId="14" fillId="7" borderId="26" xfId="0" applyFont="1" applyFill="1" applyBorder="1" applyProtection="1"/>
    <xf numFmtId="0" fontId="14" fillId="7" borderId="6" xfId="0" applyFont="1" applyFill="1" applyBorder="1" applyProtection="1"/>
    <xf numFmtId="0" fontId="14" fillId="7" borderId="6" xfId="0" applyFont="1" applyFill="1" applyBorder="1" applyAlignment="1" applyProtection="1">
      <alignment horizontal="center"/>
    </xf>
    <xf numFmtId="0" fontId="14" fillId="7" borderId="27" xfId="0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right" vertical="center"/>
    </xf>
    <xf numFmtId="0" fontId="43" fillId="0" borderId="0" xfId="0" applyFont="1" applyProtection="1"/>
    <xf numFmtId="0" fontId="13" fillId="0" borderId="0" xfId="0" quotePrefix="1" applyFont="1" applyProtection="1"/>
    <xf numFmtId="171" fontId="41" fillId="0" borderId="0" xfId="0" applyNumberFormat="1" applyFont="1" applyProtection="1"/>
    <xf numFmtId="1" fontId="13" fillId="2" borderId="22" xfId="0" applyNumberFormat="1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/>
    </xf>
    <xf numFmtId="0" fontId="44" fillId="0" borderId="0" xfId="0" applyFont="1"/>
    <xf numFmtId="0" fontId="0" fillId="0" borderId="0" xfId="0" applyAlignment="1">
      <alignment horizontal="center"/>
    </xf>
    <xf numFmtId="0" fontId="45" fillId="0" borderId="0" xfId="0" applyFont="1"/>
    <xf numFmtId="0" fontId="46" fillId="0" borderId="22" xfId="0" applyFont="1" applyFill="1" applyBorder="1" applyAlignment="1" applyProtection="1">
      <alignment horizontal="center" vertical="center"/>
    </xf>
    <xf numFmtId="9" fontId="48" fillId="6" borderId="22" xfId="0" applyNumberFormat="1" applyFont="1" applyFill="1" applyBorder="1" applyAlignment="1" applyProtection="1">
      <alignment horizontal="center" vertical="center"/>
    </xf>
    <xf numFmtId="165" fontId="47" fillId="2" borderId="21" xfId="1" applyFont="1" applyFill="1" applyBorder="1" applyAlignment="1" applyProtection="1">
      <alignment horizontal="right" vertical="center"/>
    </xf>
    <xf numFmtId="165" fontId="46" fillId="2" borderId="0" xfId="0" applyNumberFormat="1" applyFont="1" applyFill="1" applyBorder="1" applyAlignment="1" applyProtection="1">
      <alignment horizontal="right" vertical="center"/>
    </xf>
    <xf numFmtId="165" fontId="46" fillId="2" borderId="21" xfId="1" applyFont="1" applyFill="1" applyBorder="1" applyAlignment="1" applyProtection="1">
      <alignment horizontal="right" vertical="center"/>
    </xf>
    <xf numFmtId="0" fontId="49" fillId="0" borderId="0" xfId="0" applyFont="1" applyProtection="1"/>
    <xf numFmtId="1" fontId="46" fillId="2" borderId="22" xfId="0" applyNumberFormat="1" applyFont="1" applyFill="1" applyBorder="1" applyAlignment="1" applyProtection="1">
      <alignment horizontal="center" vertical="center"/>
    </xf>
    <xf numFmtId="0" fontId="46" fillId="0" borderId="0" xfId="0" quotePrefix="1" applyFont="1" applyProtection="1"/>
    <xf numFmtId="1" fontId="13" fillId="2" borderId="0" xfId="1" applyNumberFormat="1" applyFont="1" applyFill="1" applyBorder="1" applyAlignment="1" applyProtection="1">
      <alignment horizontal="center" vertical="center"/>
    </xf>
    <xf numFmtId="0" fontId="30" fillId="0" borderId="0" xfId="15"/>
    <xf numFmtId="1" fontId="1" fillId="0" borderId="0" xfId="1" applyNumberFormat="1" applyFont="1" applyAlignment="1">
      <alignment horizontal="center"/>
    </xf>
    <xf numFmtId="1" fontId="30" fillId="0" borderId="0" xfId="1" applyNumberFormat="1" applyFont="1" applyAlignment="1">
      <alignment horizontal="center"/>
    </xf>
    <xf numFmtId="171" fontId="0" fillId="0" borderId="0" xfId="0" applyNumberFormat="1" applyProtection="1"/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52" fillId="0" borderId="6" xfId="0" applyFont="1" applyBorder="1"/>
    <xf numFmtId="1" fontId="1" fillId="0" borderId="0" xfId="0" applyNumberFormat="1" applyFont="1" applyAlignment="1">
      <alignment horizontal="left"/>
    </xf>
    <xf numFmtId="0" fontId="50" fillId="8" borderId="1" xfId="0" applyFont="1" applyFill="1" applyBorder="1" applyAlignment="1" applyProtection="1">
      <alignment horizontal="center" vertical="center" wrapText="1"/>
    </xf>
    <xf numFmtId="0" fontId="54" fillId="0" borderId="0" xfId="0" applyFont="1"/>
    <xf numFmtId="0" fontId="55" fillId="0" borderId="0" xfId="0" applyFont="1"/>
    <xf numFmtId="1" fontId="18" fillId="0" borderId="0" xfId="0" applyNumberFormat="1" applyFont="1"/>
    <xf numFmtId="0" fontId="18" fillId="0" borderId="0" xfId="0" applyFont="1"/>
    <xf numFmtId="0" fontId="18" fillId="0" borderId="22" xfId="0" applyFont="1" applyFill="1" applyBorder="1" applyAlignment="1" applyProtection="1">
      <alignment horizontal="center" vertical="center"/>
    </xf>
    <xf numFmtId="9" fontId="41" fillId="6" borderId="22" xfId="0" applyNumberFormat="1" applyFont="1" applyFill="1" applyBorder="1" applyAlignment="1" applyProtection="1">
      <alignment horizontal="center" vertical="center"/>
    </xf>
    <xf numFmtId="165" fontId="19" fillId="2" borderId="21" xfId="1" applyFont="1" applyFill="1" applyBorder="1" applyAlignment="1" applyProtection="1">
      <alignment horizontal="right" vertical="center"/>
    </xf>
    <xf numFmtId="165" fontId="18" fillId="2" borderId="0" xfId="0" applyNumberFormat="1" applyFont="1" applyFill="1" applyBorder="1" applyAlignment="1" applyProtection="1">
      <alignment horizontal="right" vertical="center"/>
    </xf>
    <xf numFmtId="165" fontId="18" fillId="2" borderId="21" xfId="1" applyFont="1" applyFill="1" applyBorder="1" applyAlignment="1" applyProtection="1">
      <alignment horizontal="right" vertical="center"/>
    </xf>
    <xf numFmtId="0" fontId="42" fillId="0" borderId="0" xfId="0" applyFont="1" applyProtection="1"/>
    <xf numFmtId="1" fontId="18" fillId="2" borderId="22" xfId="0" applyNumberFormat="1" applyFont="1" applyFill="1" applyBorder="1" applyAlignment="1" applyProtection="1">
      <alignment horizontal="center" vertical="center"/>
    </xf>
    <xf numFmtId="0" fontId="18" fillId="0" borderId="0" xfId="0" quotePrefix="1" applyFont="1" applyProtection="1"/>
    <xf numFmtId="0" fontId="56" fillId="0" borderId="22" xfId="0" applyFont="1" applyFill="1" applyBorder="1" applyAlignment="1" applyProtection="1">
      <alignment horizontal="center" vertical="center"/>
    </xf>
    <xf numFmtId="0" fontId="57" fillId="0" borderId="22" xfId="0" applyFont="1" applyFill="1" applyBorder="1" applyAlignment="1" applyProtection="1">
      <alignment horizontal="center" vertical="center"/>
    </xf>
    <xf numFmtId="0" fontId="58" fillId="0" borderId="22" xfId="0" applyFont="1" applyFill="1" applyBorder="1" applyAlignment="1" applyProtection="1">
      <alignment horizontal="center" vertical="center"/>
    </xf>
    <xf numFmtId="0" fontId="1" fillId="12" borderId="0" xfId="0" applyFont="1" applyFill="1" applyAlignment="1">
      <alignment horizontal="left"/>
    </xf>
    <xf numFmtId="0" fontId="38" fillId="3" borderId="0" xfId="0" applyFont="1" applyFill="1" applyBorder="1" applyAlignment="1">
      <alignment horizontal="center"/>
    </xf>
    <xf numFmtId="0" fontId="1" fillId="13" borderId="0" xfId="0" applyFont="1" applyFill="1" applyAlignment="1">
      <alignment horizontal="left"/>
    </xf>
    <xf numFmtId="0" fontId="20" fillId="0" borderId="0" xfId="0" applyFont="1"/>
    <xf numFmtId="1" fontId="1" fillId="13" borderId="0" xfId="0" applyNumberFormat="1" applyFont="1" applyFill="1" applyAlignment="1">
      <alignment horizontal="left"/>
    </xf>
    <xf numFmtId="169" fontId="30" fillId="0" borderId="0" xfId="15" applyNumberFormat="1" applyAlignment="1">
      <alignment horizontal="left"/>
    </xf>
    <xf numFmtId="171" fontId="22" fillId="0" borderId="0" xfId="0" applyNumberFormat="1" applyFont="1" applyProtection="1"/>
    <xf numFmtId="0" fontId="55" fillId="0" borderId="0" xfId="0" applyFont="1" applyAlignment="1">
      <alignment horizontal="left"/>
    </xf>
    <xf numFmtId="1" fontId="18" fillId="0" borderId="0" xfId="0" applyNumberFormat="1" applyFont="1" applyAlignment="1">
      <alignment horizontal="left"/>
    </xf>
    <xf numFmtId="165" fontId="5" fillId="0" borderId="0" xfId="1" applyNumberFormat="1" applyFont="1"/>
    <xf numFmtId="0" fontId="5" fillId="0" borderId="0" xfId="0" applyFont="1"/>
    <xf numFmtId="165" fontId="42" fillId="0" borderId="0" xfId="1" applyFont="1"/>
    <xf numFmtId="49" fontId="59" fillId="0" borderId="2" xfId="0" applyNumberFormat="1" applyFont="1" applyBorder="1" applyAlignment="1">
      <alignment horizontal="left"/>
    </xf>
    <xf numFmtId="49" fontId="59" fillId="0" borderId="2" xfId="0" applyNumberFormat="1" applyFont="1" applyBorder="1"/>
    <xf numFmtId="0" fontId="28" fillId="0" borderId="0" xfId="0" applyFont="1"/>
    <xf numFmtId="0" fontId="5" fillId="0" borderId="0" xfId="0" applyNumberFormat="1" applyFont="1" applyAlignment="1">
      <alignment horizontal="left"/>
    </xf>
    <xf numFmtId="49" fontId="5" fillId="0" borderId="0" xfId="0" applyNumberFormat="1" applyFont="1"/>
    <xf numFmtId="0" fontId="5" fillId="0" borderId="0" xfId="0" applyFont="1" applyAlignment="1">
      <alignment horizontal="left"/>
    </xf>
    <xf numFmtId="15" fontId="53" fillId="0" borderId="0" xfId="15" applyNumberFormat="1" applyFont="1" applyAlignment="1">
      <alignment horizontal="left"/>
    </xf>
    <xf numFmtId="49" fontId="59" fillId="0" borderId="0" xfId="15" applyNumberFormat="1" applyFont="1" applyBorder="1"/>
    <xf numFmtId="2" fontId="5" fillId="0" borderId="0" xfId="1" applyNumberFormat="1" applyFont="1"/>
    <xf numFmtId="2" fontId="5" fillId="0" borderId="0" xfId="0" applyNumberFormat="1" applyFont="1"/>
    <xf numFmtId="0" fontId="18" fillId="2" borderId="0" xfId="0" applyNumberFormat="1" applyFont="1" applyFill="1" applyBorder="1" applyAlignment="1" applyProtection="1">
      <alignment horizontal="left" vertical="center"/>
    </xf>
    <xf numFmtId="1" fontId="18" fillId="2" borderId="0" xfId="1" applyNumberFormat="1" applyFont="1" applyFill="1" applyBorder="1" applyAlignment="1" applyProtection="1">
      <alignment horizontal="left" vertical="center"/>
    </xf>
    <xf numFmtId="1" fontId="18" fillId="2" borderId="0" xfId="1" applyNumberFormat="1" applyFont="1" applyFill="1" applyBorder="1" applyAlignment="1" applyProtection="1">
      <alignment horizontal="center" vertical="center"/>
    </xf>
    <xf numFmtId="9" fontId="41" fillId="5" borderId="22" xfId="0" applyNumberFormat="1" applyFont="1" applyFill="1" applyBorder="1" applyAlignment="1" applyProtection="1">
      <alignment horizontal="center" vertical="center"/>
      <protection locked="0"/>
    </xf>
    <xf numFmtId="167" fontId="18" fillId="0" borderId="20" xfId="1" applyNumberFormat="1" applyFont="1" applyFill="1" applyBorder="1" applyProtection="1"/>
    <xf numFmtId="0" fontId="18" fillId="0" borderId="0" xfId="0" applyFont="1" applyBorder="1" applyAlignment="1" applyProtection="1">
      <alignment horizontal="center"/>
    </xf>
    <xf numFmtId="0" fontId="18" fillId="0" borderId="21" xfId="0" applyFont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right"/>
    </xf>
    <xf numFmtId="167" fontId="60" fillId="0" borderId="20" xfId="1" applyNumberFormat="1" applyFont="1" applyFill="1" applyBorder="1" applyProtection="1"/>
    <xf numFmtId="0" fontId="60" fillId="0" borderId="0" xfId="0" applyFont="1" applyBorder="1" applyAlignment="1" applyProtection="1">
      <alignment horizontal="center"/>
    </xf>
    <xf numFmtId="0" fontId="60" fillId="0" borderId="21" xfId="0" applyFont="1" applyBorder="1" applyAlignment="1" applyProtection="1">
      <alignment horizontal="center"/>
    </xf>
    <xf numFmtId="0" fontId="60" fillId="0" borderId="0" xfId="0" applyFont="1" applyFill="1" applyBorder="1" applyAlignment="1" applyProtection="1">
      <alignment horizontal="right"/>
    </xf>
    <xf numFmtId="0" fontId="51" fillId="0" borderId="0" xfId="0" applyFont="1" applyAlignment="1">
      <alignment horizontal="right"/>
    </xf>
    <xf numFmtId="0" fontId="54" fillId="13" borderId="0" xfId="0" applyFont="1" applyFill="1" applyAlignment="1">
      <alignment horizontal="left"/>
    </xf>
    <xf numFmtId="0" fontId="11" fillId="13" borderId="0" xfId="0" applyFont="1" applyFill="1" applyAlignment="1">
      <alignment horizontal="left"/>
    </xf>
    <xf numFmtId="0" fontId="10" fillId="13" borderId="0" xfId="0" applyFont="1" applyFill="1" applyAlignment="1">
      <alignment horizontal="left"/>
    </xf>
    <xf numFmtId="0" fontId="11" fillId="12" borderId="0" xfId="0" applyFont="1" applyFill="1" applyAlignment="1">
      <alignment horizontal="left"/>
    </xf>
    <xf numFmtId="0" fontId="0" fillId="0" borderId="0" xfId="0" applyNumberFormat="1"/>
    <xf numFmtId="0" fontId="19" fillId="3" borderId="43" xfId="15" applyFont="1" applyFill="1" applyBorder="1" applyAlignment="1">
      <alignment horizontal="center" wrapText="1"/>
    </xf>
    <xf numFmtId="0" fontId="30" fillId="0" borderId="0" xfId="15"/>
    <xf numFmtId="0" fontId="23" fillId="0" borderId="0" xfId="15" applyFont="1"/>
    <xf numFmtId="0" fontId="23" fillId="0" borderId="2" xfId="15" applyFont="1" applyBorder="1"/>
    <xf numFmtId="0" fontId="30" fillId="0" borderId="0" xfId="15"/>
    <xf numFmtId="0" fontId="23" fillId="0" borderId="0" xfId="15" applyFont="1"/>
    <xf numFmtId="0" fontId="23" fillId="0" borderId="2" xfId="15" applyFont="1" applyBorder="1"/>
    <xf numFmtId="49" fontId="11" fillId="4" borderId="13" xfId="0" applyNumberFormat="1" applyFont="1" applyFill="1" applyBorder="1" applyAlignment="1" applyProtection="1">
      <alignment horizontal="left"/>
      <protection locked="0"/>
    </xf>
    <xf numFmtId="49" fontId="11" fillId="4" borderId="14" xfId="0" applyNumberFormat="1" applyFont="1" applyFill="1" applyBorder="1" applyAlignment="1" applyProtection="1">
      <alignment horizontal="left"/>
      <protection locked="0"/>
    </xf>
    <xf numFmtId="0" fontId="11" fillId="4" borderId="13" xfId="0" applyFont="1" applyFill="1" applyBorder="1" applyAlignment="1" applyProtection="1">
      <alignment horizontal="left"/>
      <protection locked="0"/>
    </xf>
    <xf numFmtId="0" fontId="11" fillId="4" borderId="14" xfId="0" applyFont="1" applyFill="1" applyBorder="1" applyAlignment="1" applyProtection="1">
      <alignment horizontal="left"/>
      <protection locked="0"/>
    </xf>
    <xf numFmtId="0" fontId="11" fillId="4" borderId="16" xfId="0" applyFont="1" applyFill="1" applyBorder="1" applyAlignment="1" applyProtection="1">
      <alignment horizontal="left"/>
      <protection locked="0"/>
    </xf>
    <xf numFmtId="0" fontId="11" fillId="4" borderId="17" xfId="0" applyFont="1" applyFill="1" applyBorder="1" applyAlignment="1" applyProtection="1">
      <alignment horizontal="left"/>
      <protection locked="0"/>
    </xf>
    <xf numFmtId="0" fontId="11" fillId="4" borderId="9" xfId="0" applyFont="1" applyFill="1" applyBorder="1" applyAlignment="1" applyProtection="1">
      <alignment horizontal="left"/>
      <protection locked="0"/>
    </xf>
    <xf numFmtId="0" fontId="11" fillId="4" borderId="10" xfId="0" applyFont="1" applyFill="1" applyBorder="1" applyAlignment="1" applyProtection="1">
      <alignment horizontal="left"/>
      <protection locked="0"/>
    </xf>
    <xf numFmtId="0" fontId="11" fillId="4" borderId="11" xfId="0" applyFont="1" applyFill="1" applyBorder="1" applyAlignment="1" applyProtection="1">
      <alignment horizontal="left"/>
      <protection locked="0"/>
    </xf>
    <xf numFmtId="0" fontId="11" fillId="4" borderId="33" xfId="0" applyFont="1" applyFill="1" applyBorder="1" applyAlignment="1" applyProtection="1">
      <alignment horizontal="left"/>
      <protection locked="0"/>
    </xf>
    <xf numFmtId="0" fontId="11" fillId="4" borderId="34" xfId="0" applyFont="1" applyFill="1" applyBorder="1" applyAlignment="1" applyProtection="1">
      <alignment horizontal="left"/>
      <protection locked="0"/>
    </xf>
    <xf numFmtId="0" fontId="11" fillId="4" borderId="35" xfId="0" applyFont="1" applyFill="1" applyBorder="1" applyAlignment="1" applyProtection="1">
      <alignment horizontal="left"/>
      <protection locked="0"/>
    </xf>
    <xf numFmtId="0" fontId="11" fillId="4" borderId="31" xfId="0" applyFont="1" applyFill="1" applyBorder="1" applyAlignment="1" applyProtection="1">
      <alignment horizontal="left"/>
      <protection locked="0"/>
    </xf>
    <xf numFmtId="0" fontId="11" fillId="4" borderId="2" xfId="0" applyFont="1" applyFill="1" applyBorder="1" applyAlignment="1" applyProtection="1">
      <alignment horizontal="left"/>
      <protection locked="0"/>
    </xf>
    <xf numFmtId="0" fontId="11" fillId="4" borderId="32" xfId="0" applyFont="1" applyFill="1" applyBorder="1" applyAlignment="1" applyProtection="1">
      <alignment horizontal="left"/>
      <protection locked="0"/>
    </xf>
    <xf numFmtId="0" fontId="10" fillId="4" borderId="10" xfId="0" applyFont="1" applyFill="1" applyBorder="1" applyAlignment="1" applyProtection="1">
      <alignment horizontal="left"/>
      <protection locked="0"/>
    </xf>
    <xf numFmtId="0" fontId="10" fillId="4" borderId="11" xfId="0" applyFont="1" applyFill="1" applyBorder="1" applyAlignment="1" applyProtection="1">
      <alignment horizontal="left"/>
      <protection locked="0"/>
    </xf>
    <xf numFmtId="0" fontId="10" fillId="4" borderId="9" xfId="0" applyFont="1" applyFill="1" applyBorder="1" applyAlignment="1" applyProtection="1">
      <alignment horizontal="left"/>
      <protection locked="0"/>
    </xf>
    <xf numFmtId="0" fontId="11" fillId="4" borderId="12" xfId="0" applyFont="1" applyFill="1" applyBorder="1" applyAlignment="1" applyProtection="1">
      <alignment horizontal="left"/>
      <protection locked="0"/>
    </xf>
    <xf numFmtId="0" fontId="11" fillId="4" borderId="15" xfId="0" applyFont="1" applyFill="1" applyBorder="1" applyAlignment="1" applyProtection="1">
      <alignment horizontal="left"/>
      <protection locked="0"/>
    </xf>
    <xf numFmtId="0" fontId="11" fillId="4" borderId="28" xfId="0" applyFont="1" applyFill="1" applyBorder="1" applyAlignment="1" applyProtection="1">
      <alignment horizontal="center"/>
      <protection locked="0"/>
    </xf>
    <xf numFmtId="0" fontId="11" fillId="4" borderId="29" xfId="0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4" fillId="2" borderId="3" xfId="0" applyFont="1" applyFill="1" applyBorder="1" applyAlignment="1" applyProtection="1">
      <alignment horizontal="center" vertical="center"/>
    </xf>
    <xf numFmtId="0" fontId="14" fillId="2" borderId="4" xfId="0" applyFont="1" applyFill="1" applyBorder="1" applyAlignment="1" applyProtection="1">
      <alignment horizontal="center" vertical="center"/>
    </xf>
    <xf numFmtId="0" fontId="14" fillId="4" borderId="3" xfId="0" applyFont="1" applyFill="1" applyBorder="1" applyAlignment="1" applyProtection="1">
      <alignment horizontal="center" vertical="center"/>
      <protection locked="0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4" fontId="34" fillId="8" borderId="38" xfId="1" applyNumberFormat="1" applyFont="1" applyFill="1" applyBorder="1" applyAlignment="1" applyProtection="1">
      <alignment horizontal="right" vertical="center"/>
    </xf>
    <xf numFmtId="4" fontId="35" fillId="8" borderId="5" xfId="1" applyNumberFormat="1" applyFont="1" applyFill="1" applyBorder="1" applyAlignment="1" applyProtection="1">
      <alignment horizontal="right" vertical="center"/>
    </xf>
    <xf numFmtId="9" fontId="14" fillId="4" borderId="3" xfId="2" applyFont="1" applyFill="1" applyBorder="1" applyAlignment="1" applyProtection="1">
      <alignment horizontal="center" vertical="center"/>
      <protection locked="0"/>
    </xf>
    <xf numFmtId="9" fontId="14" fillId="4" borderId="4" xfId="2" applyFont="1" applyFill="1" applyBorder="1" applyAlignment="1" applyProtection="1">
      <alignment horizontal="center" vertical="center"/>
      <protection locked="0"/>
    </xf>
    <xf numFmtId="3" fontId="35" fillId="8" borderId="5" xfId="1" applyNumberFormat="1" applyFont="1" applyFill="1" applyBorder="1" applyAlignment="1" applyProtection="1">
      <alignment horizontal="right" vertical="center"/>
    </xf>
    <xf numFmtId="4" fontId="35" fillId="8" borderId="19" xfId="1" applyNumberFormat="1" applyFont="1" applyFill="1" applyBorder="1" applyAlignment="1" applyProtection="1">
      <alignment horizontal="right" vertical="center"/>
    </xf>
    <xf numFmtId="0" fontId="38" fillId="3" borderId="40" xfId="0" applyFont="1" applyFill="1" applyBorder="1" applyAlignment="1">
      <alignment horizontal="center"/>
    </xf>
    <xf numFmtId="0" fontId="38" fillId="3" borderId="41" xfId="0" applyFont="1" applyFill="1" applyBorder="1" applyAlignment="1">
      <alignment horizontal="left"/>
    </xf>
    <xf numFmtId="0" fontId="38" fillId="3" borderId="42" xfId="0" applyFont="1" applyFill="1" applyBorder="1" applyAlignment="1">
      <alignment horizontal="center"/>
    </xf>
  </cellXfs>
  <cellStyles count="16">
    <cellStyle name="Comma 2" xfId="11" xr:uid="{00000000-0005-0000-0000-000036000000}"/>
    <cellStyle name="Comma 3" xfId="13" xr:uid="{8D563BFD-1A73-4002-9D67-97425D34E638}"/>
    <cellStyle name="Lien hypertexte" xfId="3" builtinId="8" hidden="1"/>
    <cellStyle name="Lien hypertexte" xfId="6" builtinId="8" hidden="1"/>
    <cellStyle name="Lien hypertexte visité" xfId="4" builtinId="9" hidden="1"/>
    <cellStyle name="Lien hypertexte visité" xfId="7" builtinId="9" hidden="1"/>
    <cellStyle name="Milliers" xfId="1" builtinId="3"/>
    <cellStyle name="Normal" xfId="0" builtinId="0"/>
    <cellStyle name="Normal 2" xfId="8" xr:uid="{00000000-0005-0000-0000-000006000000}"/>
    <cellStyle name="Normal 2 2" xfId="15" xr:uid="{00000000-0005-0000-0000-00002F000000}"/>
    <cellStyle name="Normal 3" xfId="9" xr:uid="{00000000-0005-0000-0000-000007000000}"/>
    <cellStyle name="Normal 4" xfId="10" xr:uid="{00000000-0005-0000-0000-000037000000}"/>
    <cellStyle name="Normal 5" xfId="12" xr:uid="{8246853A-A325-4B00-9D06-B62133F6F322}"/>
    <cellStyle name="Normal 6" xfId="14" xr:uid="{00000000-0005-0000-0000-00003A000000}"/>
    <cellStyle name="Percent 2" xfId="5" xr:uid="{00000000-0005-0000-0000-000009000000}"/>
    <cellStyle name="Pourcentage" xfId="2" builtinId="5"/>
  </cellStyles>
  <dxfs count="52"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Medium7"/>
  <colors>
    <mruColors>
      <color rgb="FFFF858E"/>
      <color rgb="FFFFFF85"/>
      <color rgb="FFFFFFCC"/>
      <color rgb="FFFFCCCC"/>
      <color rgb="FFFF7575"/>
      <color rgb="FFFFE1E1"/>
      <color rgb="FFFFABAB"/>
      <color rgb="FF34EC38"/>
      <color rgb="FFDAC2EC"/>
      <color rgb="FFBC8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285749</xdr:colOff>
      <xdr:row>0</xdr:row>
      <xdr:rowOff>169335</xdr:rowOff>
    </xdr:from>
    <xdr:to>
      <xdr:col>1</xdr:col>
      <xdr:colOff>988733</xdr:colOff>
      <xdr:row>4</xdr:row>
      <xdr:rowOff>188192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141E7A-EE7B-4E2E-AE16-C6B573EC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49" y="169335"/>
          <a:ext cx="702984" cy="869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225434</xdr:colOff>
      <xdr:row>1</xdr:row>
      <xdr:rowOff>184148</xdr:rowOff>
    </xdr:from>
    <xdr:to>
      <xdr:col>1</xdr:col>
      <xdr:colOff>937943</xdr:colOff>
      <xdr:row>6</xdr:row>
      <xdr:rowOff>21607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07D166-8A5D-4959-AEDA-EACB9D49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434" y="383719"/>
          <a:ext cx="712509" cy="835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1</xdr:row>
      <xdr:rowOff>19051</xdr:rowOff>
    </xdr:from>
    <xdr:to>
      <xdr:col>14</xdr:col>
      <xdr:colOff>0</xdr:colOff>
      <xdr:row>9</xdr:row>
      <xdr:rowOff>127001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9EF14624-3203-4E57-8C89-BF35B9D02D8E}"/>
            </a:ext>
          </a:extLst>
        </xdr:cNvPr>
        <xdr:cNvSpPr/>
      </xdr:nvSpPr>
      <xdr:spPr>
        <a:xfrm>
          <a:off x="11363325" y="209551"/>
          <a:ext cx="3347508" cy="1631950"/>
        </a:xfrm>
        <a:prstGeom prst="leftArrowCallout">
          <a:avLst>
            <a:gd name="adj1" fmla="val 6463"/>
            <a:gd name="adj2" fmla="val 25000"/>
            <a:gd name="adj3" fmla="val 20122"/>
            <a:gd name="adj4" fmla="val 6497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b-NO" sz="1100" b="0">
              <a:solidFill>
                <a:srgbClr val="FF0000"/>
              </a:solidFill>
            </a:rPr>
            <a:t>ULRIKA - om du/dere ønsker andre kategorier enn de listet fra navision (kolonne C og D) må du/dere definere hvilke kategoriene her.</a:t>
          </a:r>
          <a:r>
            <a:rPr lang="nb-NO" sz="1100" b="0" baseline="0">
              <a:solidFill>
                <a:srgbClr val="FF0000"/>
              </a:solidFill>
            </a:rPr>
            <a:t> Til slutt sorterer jeg alle produktene basert på tallet i kolonne G - "Rekkefølge", fra minst til størst slik at rekkefølgen følger workbooken.</a:t>
          </a:r>
          <a:endParaRPr lang="nb-NO" sz="1100" b="0">
            <a:solidFill>
              <a:srgbClr val="FF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A10" totalsRowShown="0" headerRowDxfId="22" dataDxfId="21">
  <autoFilter ref="A2:A10" xr:uid="{00000000-0009-0000-0100-000001000000}"/>
  <tableColumns count="1">
    <tableColumn id="1" xr3:uid="{00000000-0010-0000-0000-000001000000}" name="CURRENCY" dataDxfId="20"/>
  </tableColumns>
  <tableStyleInfo name="TableStyleLight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C2:D22" totalsRowShown="0" headerRowDxfId="19" dataDxfId="18" tableBorderDxfId="17">
  <autoFilter ref="C2:D22" xr:uid="{00000000-0009-0000-0100-000003000000}"/>
  <tableColumns count="2">
    <tableColumn id="1" xr3:uid="{00000000-0010-0000-0100-000001000000}" name="CATEGORIES" dataDxfId="16"/>
    <tableColumn id="2" xr3:uid="{00000000-0010-0000-0100-000002000000}" name="Column1" dataDxfId="15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F2:F17" totalsRowShown="0" headerRowDxfId="14" dataDxfId="13">
  <autoFilter ref="F2:F17" xr:uid="{00000000-0009-0000-0100-000002000000}"/>
  <tableColumns count="1">
    <tableColumn id="1" xr3:uid="{00000000-0010-0000-0200-000001000000}" name="Leveringsuke" dataDxfId="1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38"/>
  <sheetViews>
    <sheetView showGridLines="0" zoomScale="120" zoomScaleNormal="120" workbookViewId="0">
      <selection activeCell="C7" sqref="C7:E7"/>
    </sheetView>
  </sheetViews>
  <sheetFormatPr baseColWidth="10" defaultColWidth="10.83203125" defaultRowHeight="16" outlineLevelCol="1" x14ac:dyDescent="0.2"/>
  <cols>
    <col min="1" max="1" width="2.33203125" style="18" customWidth="1"/>
    <col min="2" max="2" width="16.83203125" style="18" customWidth="1"/>
    <col min="3" max="8" width="15.83203125" style="18" customWidth="1"/>
    <col min="9" max="10" width="12.83203125" style="18" customWidth="1"/>
    <col min="11" max="11" width="10.83203125" style="18" customWidth="1"/>
    <col min="12" max="12" width="2.33203125" style="18" hidden="1" customWidth="1" outlineLevel="1"/>
    <col min="13" max="13" width="13.83203125" style="18" hidden="1" customWidth="1" outlineLevel="1"/>
    <col min="14" max="16" width="10.83203125" style="18" hidden="1" customWidth="1" outlineLevel="1"/>
    <col min="17" max="17" width="10.83203125" style="18" collapsed="1"/>
    <col min="18" max="16384" width="10.83203125" style="18"/>
  </cols>
  <sheetData>
    <row r="1" spans="1:13" x14ac:dyDescent="0.2">
      <c r="A1" s="8"/>
      <c r="B1" s="8"/>
      <c r="C1" s="8"/>
      <c r="D1" s="8"/>
      <c r="E1" s="8"/>
      <c r="F1" s="28"/>
      <c r="G1" s="28"/>
      <c r="H1" s="8"/>
      <c r="I1" s="8"/>
      <c r="J1" s="8"/>
      <c r="K1" s="8"/>
      <c r="L1" s="8"/>
      <c r="M1" s="56"/>
    </row>
    <row r="2" spans="1:13" x14ac:dyDescent="0.2">
      <c r="A2" s="8"/>
      <c r="B2" s="8"/>
      <c r="C2" s="8"/>
      <c r="D2" s="8"/>
      <c r="E2" s="8"/>
      <c r="F2" s="29"/>
      <c r="G2" s="29"/>
      <c r="H2" s="8"/>
      <c r="I2" s="8"/>
      <c r="J2" s="8"/>
      <c r="K2" s="8"/>
      <c r="L2" s="8"/>
      <c r="M2" s="57"/>
    </row>
    <row r="3" spans="1:13" ht="19" x14ac:dyDescent="0.25">
      <c r="A3" s="8"/>
      <c r="B3" s="8"/>
      <c r="C3" s="193" t="str">
        <f>'2) Order Form'!D4</f>
        <v>ORDER FORM SUMMER 2022 - BIKE</v>
      </c>
      <c r="D3" s="8"/>
      <c r="E3" s="8"/>
      <c r="F3" s="8"/>
      <c r="G3" s="8"/>
      <c r="H3" s="8"/>
      <c r="I3" s="8"/>
      <c r="J3" s="8"/>
      <c r="K3" s="8"/>
      <c r="L3" s="8"/>
    </row>
    <row r="4" spans="1:13" x14ac:dyDescent="0.2">
      <c r="A4" s="8"/>
      <c r="B4" s="8"/>
      <c r="C4" s="147" t="str">
        <f>'2) Order Form'!D5</f>
        <v>Updated June 28th 2022</v>
      </c>
      <c r="D4" s="8"/>
      <c r="E4" s="8"/>
      <c r="F4" s="8"/>
      <c r="G4" s="8"/>
      <c r="H4" s="8"/>
      <c r="I4" s="8"/>
      <c r="J4" s="8"/>
      <c r="K4" s="8"/>
      <c r="L4" s="8"/>
      <c r="M4" s="56"/>
    </row>
    <row r="5" spans="1:13" x14ac:dyDescent="0.2">
      <c r="A5" s="8"/>
      <c r="B5" s="8"/>
      <c r="C5" s="165"/>
      <c r="D5" s="8"/>
      <c r="E5" s="8"/>
      <c r="F5" s="8"/>
      <c r="G5" s="8"/>
      <c r="H5" s="8"/>
      <c r="I5" s="8"/>
      <c r="J5" s="8"/>
      <c r="K5" s="8"/>
      <c r="L5" s="8"/>
      <c r="M5" s="57"/>
    </row>
    <row r="6" spans="1:13" x14ac:dyDescent="0.2">
      <c r="A6" s="8"/>
      <c r="B6" s="8"/>
      <c r="C6" s="17" t="s">
        <v>17</v>
      </c>
      <c r="D6" s="17"/>
      <c r="E6" s="17"/>
      <c r="F6" s="17" t="s">
        <v>18</v>
      </c>
      <c r="G6" s="17"/>
      <c r="H6" s="17"/>
      <c r="I6" s="256" t="s">
        <v>76</v>
      </c>
      <c r="J6" s="256"/>
      <c r="K6" s="8"/>
      <c r="L6" s="8"/>
    </row>
    <row r="7" spans="1:13" x14ac:dyDescent="0.2">
      <c r="A7" s="8"/>
      <c r="B7" s="83" t="s">
        <v>19</v>
      </c>
      <c r="C7" s="249"/>
      <c r="D7" s="249"/>
      <c r="E7" s="250"/>
      <c r="F7" s="251"/>
      <c r="G7" s="249"/>
      <c r="H7" s="250"/>
      <c r="I7" s="254"/>
      <c r="J7" s="255"/>
      <c r="K7" s="8"/>
      <c r="L7" s="8"/>
      <c r="M7" s="56"/>
    </row>
    <row r="8" spans="1:13" x14ac:dyDescent="0.2">
      <c r="A8" s="8"/>
      <c r="B8" s="84" t="s">
        <v>20</v>
      </c>
      <c r="C8" s="236"/>
      <c r="D8" s="236"/>
      <c r="E8" s="237"/>
      <c r="F8" s="252"/>
      <c r="G8" s="236"/>
      <c r="H8" s="237"/>
      <c r="I8" s="257" t="s">
        <v>77</v>
      </c>
      <c r="J8" s="258"/>
      <c r="K8" s="8"/>
      <c r="L8" s="8"/>
      <c r="M8" s="57"/>
    </row>
    <row r="9" spans="1:13" x14ac:dyDescent="0.2">
      <c r="A9" s="8"/>
      <c r="B9" s="84" t="s">
        <v>48</v>
      </c>
      <c r="C9" s="236"/>
      <c r="D9" s="236"/>
      <c r="E9" s="237"/>
      <c r="F9" s="252"/>
      <c r="G9" s="236"/>
      <c r="H9" s="237"/>
      <c r="I9" s="254"/>
      <c r="J9" s="255"/>
      <c r="K9" s="8"/>
      <c r="L9" s="8"/>
    </row>
    <row r="10" spans="1:13" x14ac:dyDescent="0.2">
      <c r="A10" s="8"/>
      <c r="B10" s="84" t="s">
        <v>21</v>
      </c>
      <c r="C10" s="234"/>
      <c r="D10" s="234"/>
      <c r="E10" s="235"/>
      <c r="F10" s="234"/>
      <c r="G10" s="234"/>
      <c r="H10" s="235"/>
      <c r="I10" s="257" t="s">
        <v>78</v>
      </c>
      <c r="J10" s="258"/>
      <c r="K10" s="8"/>
      <c r="L10" s="8"/>
      <c r="M10" s="56"/>
    </row>
    <row r="11" spans="1:13" x14ac:dyDescent="0.2">
      <c r="A11" s="8"/>
      <c r="B11" s="84" t="s">
        <v>22</v>
      </c>
      <c r="C11" s="236"/>
      <c r="D11" s="236"/>
      <c r="E11" s="237"/>
      <c r="F11" s="252"/>
      <c r="G11" s="236"/>
      <c r="H11" s="237"/>
      <c r="I11" s="254"/>
      <c r="J11" s="255"/>
      <c r="K11" s="8"/>
      <c r="L11" s="8"/>
      <c r="M11" s="57"/>
    </row>
    <row r="12" spans="1:13" x14ac:dyDescent="0.2">
      <c r="A12" s="8"/>
      <c r="B12" s="84" t="s">
        <v>44</v>
      </c>
      <c r="C12" s="236"/>
      <c r="D12" s="236"/>
      <c r="E12" s="237"/>
      <c r="F12" s="252"/>
      <c r="G12" s="236"/>
      <c r="H12" s="237"/>
      <c r="I12" s="8"/>
      <c r="J12" s="8"/>
      <c r="K12" s="8"/>
      <c r="L12" s="8"/>
    </row>
    <row r="13" spans="1:13" x14ac:dyDescent="0.2">
      <c r="A13" s="8"/>
      <c r="B13" s="84" t="s">
        <v>45</v>
      </c>
      <c r="C13" s="234"/>
      <c r="D13" s="234"/>
      <c r="E13" s="235"/>
      <c r="F13" s="234"/>
      <c r="G13" s="234"/>
      <c r="H13" s="235"/>
      <c r="I13" s="8"/>
      <c r="J13" s="8"/>
      <c r="K13" s="8"/>
      <c r="L13" s="8"/>
    </row>
    <row r="14" spans="1:13" x14ac:dyDescent="0.2">
      <c r="A14" s="8"/>
      <c r="B14" s="85" t="s">
        <v>23</v>
      </c>
      <c r="C14" s="238"/>
      <c r="D14" s="238"/>
      <c r="E14" s="239"/>
      <c r="F14" s="253"/>
      <c r="G14" s="238"/>
      <c r="H14" s="239"/>
      <c r="I14" s="8"/>
      <c r="J14" s="8"/>
      <c r="K14" s="8"/>
      <c r="L14" s="8"/>
    </row>
    <row r="15" spans="1:13" x14ac:dyDescent="0.2">
      <c r="A15" s="8"/>
      <c r="B15" s="53" t="s">
        <v>62</v>
      </c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3" x14ac:dyDescent="0.2">
      <c r="A16" s="8"/>
      <c r="B16" s="8"/>
      <c r="C16" s="17" t="s">
        <v>24</v>
      </c>
      <c r="D16" s="8"/>
      <c r="E16" s="8"/>
      <c r="F16" s="8"/>
      <c r="G16" s="8"/>
      <c r="L16" s="8"/>
    </row>
    <row r="17" spans="1:15" x14ac:dyDescent="0.2">
      <c r="A17" s="8"/>
      <c r="B17" s="8"/>
      <c r="C17" s="240"/>
      <c r="D17" s="241"/>
      <c r="E17" s="241"/>
      <c r="F17" s="241"/>
      <c r="G17" s="241"/>
      <c r="H17" s="242"/>
      <c r="L17" s="8"/>
    </row>
    <row r="18" spans="1:15" x14ac:dyDescent="0.2">
      <c r="A18" s="8"/>
      <c r="B18" s="8"/>
      <c r="C18" s="243"/>
      <c r="D18" s="244"/>
      <c r="E18" s="244"/>
      <c r="F18" s="244"/>
      <c r="G18" s="244"/>
      <c r="H18" s="245"/>
      <c r="L18" s="8"/>
    </row>
    <row r="19" spans="1:15" x14ac:dyDescent="0.2">
      <c r="A19" s="8"/>
      <c r="B19" s="8"/>
      <c r="C19" s="243"/>
      <c r="D19" s="244"/>
      <c r="E19" s="244"/>
      <c r="F19" s="244"/>
      <c r="G19" s="244"/>
      <c r="H19" s="245"/>
      <c r="L19" s="8"/>
    </row>
    <row r="20" spans="1:15" x14ac:dyDescent="0.2">
      <c r="A20" s="8"/>
      <c r="B20" s="8"/>
      <c r="C20" s="243"/>
      <c r="D20" s="244"/>
      <c r="E20" s="244"/>
      <c r="F20" s="244"/>
      <c r="G20" s="244"/>
      <c r="H20" s="245"/>
      <c r="L20" s="8"/>
    </row>
    <row r="21" spans="1:15" x14ac:dyDescent="0.2">
      <c r="A21" s="8"/>
      <c r="B21" s="8"/>
      <c r="C21" s="246"/>
      <c r="D21" s="247"/>
      <c r="E21" s="247"/>
      <c r="F21" s="247"/>
      <c r="G21" s="247"/>
      <c r="H21" s="248"/>
      <c r="L21" s="8"/>
    </row>
    <row r="22" spans="1:15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</row>
    <row r="23" spans="1:15" x14ac:dyDescent="0.2">
      <c r="A23" s="8"/>
      <c r="B23" s="8"/>
      <c r="C23" s="19"/>
      <c r="D23" s="19"/>
      <c r="E23" s="19"/>
      <c r="F23" s="19"/>
      <c r="G23" s="19"/>
      <c r="H23" s="19"/>
      <c r="I23" s="19"/>
      <c r="J23" s="19"/>
      <c r="L23" s="8"/>
    </row>
    <row r="24" spans="1:15" x14ac:dyDescent="0.2">
      <c r="A24" s="8"/>
      <c r="B24" s="8"/>
      <c r="C24" s="17" t="s">
        <v>25</v>
      </c>
      <c r="D24" s="8"/>
      <c r="E24" s="8"/>
      <c r="F24" s="8"/>
      <c r="G24" s="8"/>
      <c r="H24" s="8"/>
      <c r="I24" s="8"/>
      <c r="J24" s="8"/>
      <c r="L24" s="8"/>
      <c r="M24" s="70" t="s">
        <v>74</v>
      </c>
    </row>
    <row r="25" spans="1:15" x14ac:dyDescent="0.2">
      <c r="A25" s="8"/>
      <c r="B25" s="8"/>
      <c r="C25" s="78" t="s">
        <v>36</v>
      </c>
      <c r="D25" s="78"/>
      <c r="E25" s="79" t="s">
        <v>10</v>
      </c>
      <c r="F25" s="79" t="str">
        <f>"Order "&amp;"("&amp;'2) Order Form'!$P$3&amp;")"</f>
        <v>Order (EUR)</v>
      </c>
      <c r="G25" s="79" t="str">
        <f>"Discount "&amp;"("&amp;'2) Order Form'!$P$3&amp;")"</f>
        <v>Discount (EUR)</v>
      </c>
      <c r="H25" s="80" t="str">
        <f>"Discount %"</f>
        <v>Discount %</v>
      </c>
      <c r="I25" s="79" t="str">
        <f>"Sum "&amp;"("&amp;'2) Order Form'!$P$3&amp;")"</f>
        <v>Sum (EUR)</v>
      </c>
      <c r="J25" s="79" t="s">
        <v>28</v>
      </c>
      <c r="L25" s="8"/>
      <c r="M25" s="79" t="s">
        <v>71</v>
      </c>
      <c r="N25" s="79" t="s">
        <v>72</v>
      </c>
      <c r="O25" s="79" t="s">
        <v>73</v>
      </c>
    </row>
    <row r="26" spans="1:15" x14ac:dyDescent="0.2">
      <c r="A26" s="8"/>
      <c r="B26" s="8"/>
      <c r="C26" s="8" t="s">
        <v>121</v>
      </c>
      <c r="D26" s="8"/>
      <c r="E26" s="59">
        <f>SUMIF('2) Order Form'!$B$9:$B$1048576,'1) Summary'!$C26,'2) Order Form'!$I$9:$I$1048576)</f>
        <v>0</v>
      </c>
      <c r="F26" s="20">
        <f>SUMIF('2) Order Form'!$B$9:$B$1048576,'1) Summary'!$C26,'2) Order Form'!$R$9:$R$1048576)</f>
        <v>0</v>
      </c>
      <c r="G26" s="20">
        <f>IFERROR(SUMIF('2) Order Form'!$B$9:$B$1048576,'1) Summary'!$C26,'2) Order Form'!$S$9:$S$1048576),0)</f>
        <v>0</v>
      </c>
      <c r="H26" s="44">
        <f>IFERROR(G26/F26,0)</f>
        <v>0</v>
      </c>
      <c r="I26" s="20">
        <f>F26-G26</f>
        <v>0</v>
      </c>
      <c r="J26" s="38">
        <f>IFERROR(SUMIF('2) Order Form'!$B$9:$B$1048576,'1) Summary'!$C26,'2) Order Form'!$Y$9:$Y$1048576)/I26,0)</f>
        <v>0</v>
      </c>
      <c r="L26" s="8"/>
      <c r="M26" s="64">
        <v>0</v>
      </c>
      <c r="N26" s="20">
        <f>I26-M26</f>
        <v>0</v>
      </c>
      <c r="O26" s="67" t="str">
        <f>IFERROR(N26/M26,"")</f>
        <v/>
      </c>
    </row>
    <row r="27" spans="1:15" x14ac:dyDescent="0.2">
      <c r="A27" s="8"/>
      <c r="B27" s="8"/>
      <c r="C27" s="8" t="s">
        <v>14</v>
      </c>
      <c r="D27" s="8"/>
      <c r="E27" s="59">
        <f>SUMIF('2) Order Form'!$B$9:$B$1048576,'1) Summary'!$C27,'2) Order Form'!$I$9:$I$1048576)</f>
        <v>0</v>
      </c>
      <c r="F27" s="20">
        <f>SUMIF('2) Order Form'!$B$9:$B$1048576,'1) Summary'!$C27,'2) Order Form'!$R$9:$R$1048576)</f>
        <v>0</v>
      </c>
      <c r="G27" s="20">
        <f>IFERROR(SUMIF('2) Order Form'!$B$9:$B$1048576,'1) Summary'!$C27,'2) Order Form'!$S$9:$S$1048576),0)</f>
        <v>0</v>
      </c>
      <c r="H27" s="44">
        <f>IFERROR(G27/F27,0)</f>
        <v>0</v>
      </c>
      <c r="I27" s="20">
        <f>F27-G27</f>
        <v>0</v>
      </c>
      <c r="J27" s="38">
        <f>IFERROR(SUMIF('2) Order Form'!$B$9:$B$1048576,'1) Summary'!$C27,'2) Order Form'!$Y$9:$Y$1048576)/I27,0)</f>
        <v>0</v>
      </c>
      <c r="L27" s="8"/>
      <c r="M27" s="64">
        <v>0</v>
      </c>
      <c r="N27" s="20">
        <f>I27-M27</f>
        <v>0</v>
      </c>
      <c r="O27" s="67" t="str">
        <f>IFERROR(N27/M27,"")</f>
        <v/>
      </c>
    </row>
    <row r="28" spans="1:15" x14ac:dyDescent="0.2">
      <c r="A28" s="8"/>
      <c r="B28" s="8"/>
      <c r="C28" s="8" t="s">
        <v>118</v>
      </c>
      <c r="D28" s="8"/>
      <c r="E28" s="59">
        <f>SUMIF('2) Order Form'!$B$9:$B$1048576,'1) Summary'!$C28,'2) Order Form'!$I$9:$I$1048576)</f>
        <v>0</v>
      </c>
      <c r="F28" s="20">
        <f>SUMIF('2) Order Form'!$B$9:$B$1048576,'1) Summary'!$C28,'2) Order Form'!$R$9:$R$1048576)</f>
        <v>0</v>
      </c>
      <c r="G28" s="20">
        <f>IFERROR(SUMIF('2) Order Form'!$B$9:$B$1048576,'1) Summary'!$C28,'2) Order Form'!$S$9:$S$1048576),0)</f>
        <v>0</v>
      </c>
      <c r="H28" s="44">
        <f>IFERROR(G28/F28,0)</f>
        <v>0</v>
      </c>
      <c r="I28" s="20">
        <f>F28-G28</f>
        <v>0</v>
      </c>
      <c r="J28" s="38">
        <f>IFERROR(SUMIF('2) Order Form'!$B$9:$B$1048576,'1) Summary'!$C28,'2) Order Form'!$Y$9:$Y$1048576)/I28,0)</f>
        <v>0</v>
      </c>
      <c r="L28" s="8"/>
      <c r="M28" s="64">
        <v>0</v>
      </c>
      <c r="N28" s="20">
        <f>I28-M28</f>
        <v>0</v>
      </c>
      <c r="O28" s="67" t="str">
        <f>IFERROR(N28/M28,"")</f>
        <v/>
      </c>
    </row>
    <row r="29" spans="1:15" x14ac:dyDescent="0.2">
      <c r="A29" s="8"/>
      <c r="B29" s="8"/>
      <c r="C29" s="8" t="s">
        <v>119</v>
      </c>
      <c r="D29" s="8"/>
      <c r="E29" s="59">
        <f>SUMIF('2) Order Form'!$B$9:$B$1048576,'1) Summary'!$C29,'2) Order Form'!$I$9:$I$1048576)</f>
        <v>0</v>
      </c>
      <c r="F29" s="20">
        <f>SUMIF('2) Order Form'!$B$9:$B$1048576,'1) Summary'!$C29,'2) Order Form'!$R$9:$R$1048576)</f>
        <v>0</v>
      </c>
      <c r="G29" s="20">
        <f>IFERROR(SUMIF('2) Order Form'!$B$9:$B$1048576,'1) Summary'!$C29,'2) Order Form'!$S$9:$S$1048576),0)</f>
        <v>0</v>
      </c>
      <c r="H29" s="44">
        <f>IFERROR(G29/F29,0)</f>
        <v>0</v>
      </c>
      <c r="I29" s="20">
        <f>F29-G29</f>
        <v>0</v>
      </c>
      <c r="J29" s="38">
        <f>IFERROR(SUMIF('2) Order Form'!$B$9:$B$1048576,'1) Summary'!$C29,'2) Order Form'!$Y$9:$Y$1048576)/I29,0)</f>
        <v>0</v>
      </c>
      <c r="L29" s="8"/>
      <c r="M29" s="64">
        <v>0</v>
      </c>
      <c r="N29" s="20">
        <f>I29-M29</f>
        <v>0</v>
      </c>
      <c r="O29" s="67" t="str">
        <f>IFERROR(N29/M29,"")</f>
        <v/>
      </c>
    </row>
    <row r="30" spans="1:15" x14ac:dyDescent="0.2">
      <c r="A30" s="8"/>
      <c r="B30" s="8"/>
      <c r="C30" s="19" t="s">
        <v>122</v>
      </c>
      <c r="D30" s="19"/>
      <c r="E30" s="60">
        <f>SUMIF('2) Order Form'!$B$9:$B$1048576,'1) Summary'!$C30,'2) Order Form'!$I$9:$I$1048576)</f>
        <v>0</v>
      </c>
      <c r="F30" s="30">
        <f>SUMIF('2) Order Form'!$B$9:$B$1048576,'1) Summary'!$C30,'2) Order Form'!$R$9:$R$1048576)</f>
        <v>0</v>
      </c>
      <c r="G30" s="30">
        <f>IFERROR(SUMIF('2) Order Form'!$B$9:$B$1048576,'1) Summary'!$C30,'2) Order Form'!$S$9:$S$1048576),0)</f>
        <v>0</v>
      </c>
      <c r="H30" s="45">
        <f>IFERROR(G30/F30,0)</f>
        <v>0</v>
      </c>
      <c r="I30" s="30">
        <f>F30-G30</f>
        <v>0</v>
      </c>
      <c r="J30" s="39">
        <f>IFERROR(SUMIF('2) Order Form'!$B$9:$B$1048576,'1) Summary'!$C30,'2) Order Form'!$Y$9:$Y$1048576)/I30,0)</f>
        <v>0</v>
      </c>
      <c r="L30" s="8"/>
      <c r="M30" s="65">
        <v>0</v>
      </c>
      <c r="N30" s="30">
        <f>I30-M30</f>
        <v>0</v>
      </c>
      <c r="O30" s="68" t="str">
        <f>IFERROR(N30/M30,"")</f>
        <v/>
      </c>
    </row>
    <row r="31" spans="1:15" ht="11.25" customHeight="1" x14ac:dyDescent="0.2">
      <c r="A31" s="8"/>
      <c r="B31" s="8"/>
      <c r="C31" s="8"/>
      <c r="D31" s="8"/>
      <c r="E31" s="61"/>
      <c r="F31" s="21"/>
      <c r="G31" s="21"/>
      <c r="H31" s="46"/>
      <c r="I31" s="21"/>
      <c r="J31" s="40"/>
      <c r="L31" s="8"/>
      <c r="M31" s="21"/>
      <c r="N31" s="21"/>
      <c r="O31" s="67"/>
    </row>
    <row r="32" spans="1:15" ht="17" thickBot="1" x14ac:dyDescent="0.25">
      <c r="A32" s="8"/>
      <c r="B32" s="8"/>
      <c r="C32" s="22" t="s">
        <v>29</v>
      </c>
      <c r="D32" s="22"/>
      <c r="E32" s="62">
        <f>SUM(E26:E30)</f>
        <v>0</v>
      </c>
      <c r="F32" s="23">
        <f>SUM(F26:F30)</f>
        <v>0</v>
      </c>
      <c r="G32" s="23">
        <f>SUM(G26:G30)</f>
        <v>0</v>
      </c>
      <c r="H32" s="47">
        <f>IFERROR(G32/F32,0)</f>
        <v>0</v>
      </c>
      <c r="I32" s="23">
        <f>SUM(I26:I30)</f>
        <v>0</v>
      </c>
      <c r="J32" s="41">
        <f>IFERROR(SUM('2) Order Form'!Y9:Y1048576)/I32,0)</f>
        <v>0</v>
      </c>
      <c r="L32" s="8"/>
      <c r="M32" s="66">
        <f>SUM(M26:M30)</f>
        <v>0</v>
      </c>
      <c r="N32" s="23">
        <f>I32-M32</f>
        <v>0</v>
      </c>
      <c r="O32" s="69" t="str">
        <f>IFERROR(N32/M32,"")</f>
        <v/>
      </c>
    </row>
    <row r="33" spans="3:7" ht="17" thickTop="1" x14ac:dyDescent="0.2"/>
    <row r="34" spans="3:7" x14ac:dyDescent="0.2">
      <c r="C34" s="31" t="str">
        <f>"ORDER TOTALS "&amp;"("&amp;'2) Order Form'!$P$3&amp;")"</f>
        <v>ORDER TOTALS (EUR)</v>
      </c>
      <c r="D34" s="32"/>
      <c r="E34" s="32"/>
      <c r="F34" s="8"/>
      <c r="G34" s="8"/>
    </row>
    <row r="35" spans="3:7" x14ac:dyDescent="0.2">
      <c r="C35" s="81"/>
      <c r="D35" s="81"/>
      <c r="E35" s="81"/>
      <c r="F35" s="8"/>
      <c r="G35" s="8"/>
    </row>
    <row r="36" spans="3:7" x14ac:dyDescent="0.2">
      <c r="C36" s="8" t="s">
        <v>30</v>
      </c>
      <c r="D36" s="24">
        <f>'2) Order Form'!S6</f>
        <v>0</v>
      </c>
      <c r="E36" s="8"/>
      <c r="F36" s="8"/>
      <c r="G36" s="8"/>
    </row>
    <row r="37" spans="3:7" x14ac:dyDescent="0.2">
      <c r="C37" s="8" t="s">
        <v>28</v>
      </c>
      <c r="D37" s="42">
        <f>J32</f>
        <v>0</v>
      </c>
      <c r="E37" s="25" t="s">
        <v>31</v>
      </c>
      <c r="F37" s="8"/>
      <c r="G37" s="8"/>
    </row>
    <row r="38" spans="3:7" x14ac:dyDescent="0.2">
      <c r="C38" s="8" t="s">
        <v>63</v>
      </c>
      <c r="D38" s="26">
        <f>IFERROR((SUM('2) Order Form'!$Y$9:$Y$1048576)/(1+E38)-D36)/(SUM('2) Order Form'!$Y$9:$Y$1048576)/(1+E38)),0)</f>
        <v>0</v>
      </c>
      <c r="E38" s="94">
        <v>0.2</v>
      </c>
      <c r="F38" s="17" t="s">
        <v>32</v>
      </c>
      <c r="G38" s="17"/>
    </row>
  </sheetData>
  <sheetProtection algorithmName="SHA-512" hashValue="d7E27vgUL5/oilRlfK7cdKbxHJpGkIT8vs1EEUmb5RFrmf9VaswmkdtUGUWQ4LQi5/zx3oVPTG4wxx/6gBszcw==" saltValue="Y4gy0iXZqUH7PLY8LmY4VA==" spinCount="100000" sheet="1" objects="1" scenarios="1" autoFilter="0"/>
  <mergeCells count="27">
    <mergeCell ref="I11:J11"/>
    <mergeCell ref="I6:J6"/>
    <mergeCell ref="I7:J7"/>
    <mergeCell ref="I8:J8"/>
    <mergeCell ref="I9:J9"/>
    <mergeCell ref="I10:J10"/>
    <mergeCell ref="F14:H14"/>
    <mergeCell ref="F9:H9"/>
    <mergeCell ref="F10:H10"/>
    <mergeCell ref="F11:H11"/>
    <mergeCell ref="F12:H12"/>
    <mergeCell ref="F13:H13"/>
    <mergeCell ref="C7:E7"/>
    <mergeCell ref="C8:E8"/>
    <mergeCell ref="C9:E9"/>
    <mergeCell ref="F7:H7"/>
    <mergeCell ref="F8:H8"/>
    <mergeCell ref="C17:H17"/>
    <mergeCell ref="C18:H18"/>
    <mergeCell ref="C19:H19"/>
    <mergeCell ref="C20:H20"/>
    <mergeCell ref="C21:H21"/>
    <mergeCell ref="C10:E10"/>
    <mergeCell ref="C11:E11"/>
    <mergeCell ref="C12:E12"/>
    <mergeCell ref="C13:E13"/>
    <mergeCell ref="C14:E14"/>
  </mergeCells>
  <phoneticPr fontId="7" type="noConversion"/>
  <printOptions horizontalCentered="1"/>
  <pageMargins left="0.7" right="0.7" top="0.75" bottom="0.75" header="0.3" footer="0.3"/>
  <pageSetup paperSize="9" scale="54" orientation="portrait" r:id="rId1"/>
  <ignoredErrors>
    <ignoredError sqref="H3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901"/>
  <sheetViews>
    <sheetView showGridLines="0" tabSelected="1" topLeftCell="B1" zoomScaleNormal="100" workbookViewId="0">
      <pane ySplit="8" topLeftCell="A9" activePane="bottomLeft" state="frozen"/>
      <selection activeCell="C7" sqref="C7:E7"/>
      <selection pane="bottomLeft" activeCell="I9" sqref="I9"/>
    </sheetView>
  </sheetViews>
  <sheetFormatPr baseColWidth="10" defaultColWidth="10.83203125" defaultRowHeight="16" outlineLevelCol="1" x14ac:dyDescent="0.2"/>
  <cols>
    <col min="1" max="1" width="5.33203125" hidden="1" customWidth="1"/>
    <col min="2" max="2" width="14.83203125" customWidth="1"/>
    <col min="3" max="3" width="8.83203125" customWidth="1"/>
    <col min="4" max="4" width="28.83203125" customWidth="1"/>
    <col min="5" max="5" width="10.83203125" customWidth="1" outlineLevel="1"/>
    <col min="6" max="6" width="32.83203125" customWidth="1"/>
    <col min="7" max="7" width="8.83203125" customWidth="1"/>
    <col min="8" max="8" width="8.83203125" hidden="1" customWidth="1" outlineLevel="1"/>
    <col min="9" max="9" width="10.83203125" customWidth="1" collapsed="1"/>
    <col min="10" max="10" width="10.83203125" hidden="1" customWidth="1"/>
    <col min="11" max="11" width="10.5" customWidth="1"/>
    <col min="12" max="12" width="10.83203125" hidden="1" customWidth="1"/>
    <col min="13" max="13" width="11" bestFit="1" customWidth="1"/>
    <col min="14" max="20" width="10.83203125" customWidth="1"/>
    <col min="21" max="21" width="10.5" hidden="1" customWidth="1" outlineLevel="1"/>
    <col min="22" max="22" width="2.83203125" customWidth="1" collapsed="1"/>
    <col min="23" max="23" width="14.83203125" customWidth="1" outlineLevel="1"/>
    <col min="24" max="24" width="8" customWidth="1"/>
    <col min="25" max="27" width="10.83203125" hidden="1" customWidth="1"/>
    <col min="28" max="28" width="6.5" hidden="1" customWidth="1"/>
    <col min="29" max="29" width="10.83203125" hidden="1" customWidth="1"/>
    <col min="30" max="31" width="21.33203125" hidden="1" customWidth="1"/>
    <col min="32" max="32" width="10.83203125" hidden="1" customWidth="1"/>
    <col min="33" max="41" width="30.83203125" customWidth="1"/>
  </cols>
  <sheetData>
    <row r="1" spans="1:32" x14ac:dyDescent="0.2">
      <c r="A1" s="5"/>
      <c r="B1" s="5"/>
      <c r="C1" s="5"/>
      <c r="D1" s="12"/>
      <c r="E1" s="12"/>
      <c r="F1" s="12"/>
      <c r="G1" s="49"/>
      <c r="H1" s="49"/>
      <c r="I1" s="18"/>
      <c r="J1" s="18"/>
      <c r="K1" s="18"/>
      <c r="L1" s="18"/>
      <c r="M1" s="18"/>
      <c r="N1" s="6"/>
      <c r="O1" s="6"/>
      <c r="P1" s="7"/>
      <c r="Q1" s="7"/>
      <c r="R1" s="7"/>
      <c r="S1" s="7"/>
      <c r="T1" s="7"/>
      <c r="U1" s="9"/>
      <c r="V1" s="18"/>
      <c r="W1" s="113"/>
      <c r="X1" s="18"/>
      <c r="Y1" s="36"/>
      <c r="Z1" s="36"/>
      <c r="AA1" s="36"/>
      <c r="AB1" s="35"/>
      <c r="AC1" s="48"/>
      <c r="AD1" s="48"/>
      <c r="AE1" s="48"/>
      <c r="AF1" s="116"/>
    </row>
    <row r="2" spans="1:32" ht="16.5" customHeight="1" x14ac:dyDescent="0.2">
      <c r="A2" s="10"/>
      <c r="B2" s="10"/>
      <c r="C2" s="33"/>
      <c r="D2" s="33"/>
      <c r="E2" s="82"/>
      <c r="F2" s="82"/>
      <c r="G2" s="161"/>
      <c r="H2" s="49"/>
      <c r="I2" s="18"/>
      <c r="J2" s="18"/>
      <c r="K2" s="18"/>
      <c r="L2" s="18"/>
      <c r="M2" s="18"/>
      <c r="N2" s="9"/>
      <c r="O2" s="3"/>
      <c r="P2" s="259" t="s">
        <v>12</v>
      </c>
      <c r="Q2" s="260"/>
      <c r="R2" s="74" t="s">
        <v>15</v>
      </c>
      <c r="S2" s="267">
        <f>SUM(I9:I1100)</f>
        <v>0</v>
      </c>
      <c r="T2" s="267"/>
      <c r="U2" s="9"/>
      <c r="V2" s="18"/>
      <c r="W2" s="113"/>
      <c r="X2" s="18"/>
      <c r="Y2" s="36"/>
      <c r="Z2" s="36"/>
      <c r="AA2" s="36"/>
      <c r="AB2" s="35"/>
      <c r="AC2" s="48"/>
      <c r="AD2" s="48"/>
      <c r="AE2" s="48"/>
      <c r="AF2" s="116"/>
    </row>
    <row r="3" spans="1:32" ht="16.5" customHeight="1" x14ac:dyDescent="0.2">
      <c r="A3" s="10"/>
      <c r="B3" s="10"/>
      <c r="C3" s="9"/>
      <c r="D3" s="9"/>
      <c r="E3" s="9"/>
      <c r="F3" s="12"/>
      <c r="G3" s="86"/>
      <c r="H3" s="49"/>
      <c r="I3" s="18"/>
      <c r="J3" s="18"/>
      <c r="K3" s="18"/>
      <c r="L3" s="18"/>
      <c r="M3" s="18"/>
      <c r="N3" s="9"/>
      <c r="O3" s="13" t="s">
        <v>16</v>
      </c>
      <c r="P3" s="261" t="s">
        <v>6</v>
      </c>
      <c r="Q3" s="262"/>
      <c r="R3" s="74" t="s">
        <v>41</v>
      </c>
      <c r="S3" s="264">
        <f>IFERROR(SUMPRODUCT(Q9:Q1100,I9:I1100)/SUM(T9:T1100),0)</f>
        <v>0</v>
      </c>
      <c r="T3" s="264"/>
      <c r="U3" s="9"/>
      <c r="V3" s="18"/>
      <c r="W3" s="113"/>
      <c r="X3" s="18"/>
      <c r="Y3" s="36"/>
      <c r="Z3" s="36"/>
      <c r="AA3" s="36"/>
      <c r="AB3" s="35"/>
      <c r="AC3" s="48"/>
      <c r="AD3" s="48"/>
      <c r="AE3" s="48"/>
      <c r="AF3" s="116"/>
    </row>
    <row r="4" spans="1:32" ht="16.5" customHeight="1" x14ac:dyDescent="0.25">
      <c r="A4" s="9"/>
      <c r="B4" s="9"/>
      <c r="C4" s="9"/>
      <c r="D4" s="77" t="s">
        <v>3095</v>
      </c>
      <c r="E4" s="77"/>
      <c r="F4" s="12"/>
      <c r="G4" s="86"/>
      <c r="H4" s="49"/>
      <c r="I4" s="18"/>
      <c r="J4" s="18"/>
      <c r="K4" s="18"/>
      <c r="L4" s="18"/>
      <c r="M4" s="18"/>
      <c r="N4" s="9"/>
      <c r="O4" s="15"/>
      <c r="P4" s="259" t="s">
        <v>630</v>
      </c>
      <c r="Q4" s="260"/>
      <c r="R4" s="74" t="s">
        <v>13</v>
      </c>
      <c r="S4" s="264">
        <f>SUM(R9:R1100)</f>
        <v>0</v>
      </c>
      <c r="T4" s="264"/>
      <c r="U4" s="9"/>
      <c r="V4" s="18"/>
      <c r="W4" s="113"/>
      <c r="X4" s="18"/>
      <c r="Y4" s="36"/>
      <c r="Z4" s="36"/>
      <c r="AA4" s="36"/>
      <c r="AB4" s="35"/>
      <c r="AC4" s="48"/>
      <c r="AD4" s="48"/>
      <c r="AE4" s="48"/>
      <c r="AF4" s="116"/>
    </row>
    <row r="5" spans="1:32" ht="16.5" customHeight="1" x14ac:dyDescent="0.2">
      <c r="A5" s="9"/>
      <c r="B5" s="9"/>
      <c r="C5" s="9"/>
      <c r="D5" s="190" t="s">
        <v>4515</v>
      </c>
      <c r="E5" s="138"/>
      <c r="F5" s="14"/>
      <c r="G5" s="87"/>
      <c r="H5" s="49"/>
      <c r="I5" s="18"/>
      <c r="J5" s="18"/>
      <c r="K5" s="18"/>
      <c r="L5" s="18"/>
      <c r="M5" s="18"/>
      <c r="N5" s="9"/>
      <c r="O5" s="13" t="s">
        <v>16</v>
      </c>
      <c r="P5" s="265">
        <v>0</v>
      </c>
      <c r="Q5" s="266"/>
      <c r="R5" s="75" t="s">
        <v>1</v>
      </c>
      <c r="S5" s="268">
        <f>SUM(S9:S1100)</f>
        <v>0</v>
      </c>
      <c r="T5" s="268"/>
      <c r="U5" s="76">
        <f>IFERROR(S5/S4,0)</f>
        <v>0</v>
      </c>
      <c r="V5" s="54"/>
      <c r="W5" s="114"/>
      <c r="X5" s="18"/>
      <c r="Y5" s="36">
        <f>I5*Q5</f>
        <v>0</v>
      </c>
      <c r="Z5" s="36">
        <f t="shared" ref="Z5" ca="1" si="0">IF(A5=OFFSET(A5,-1,0),0,1)</f>
        <v>0</v>
      </c>
      <c r="AA5" s="36">
        <v>0</v>
      </c>
      <c r="AB5" s="35">
        <f t="shared" ref="AB5" ca="1" si="1">IF(C5=OFFSET(C5,-1,0),0,1)</f>
        <v>0</v>
      </c>
      <c r="AC5" s="48">
        <f t="shared" ref="AC5" ca="1" si="2">IF(F5=OFFSET(F5,-1,0),0,1)</f>
        <v>0</v>
      </c>
      <c r="AD5" s="48"/>
      <c r="AE5" s="48"/>
      <c r="AF5" s="116"/>
    </row>
    <row r="6" spans="1:32" ht="16.5" customHeight="1" thickBot="1" x14ac:dyDescent="0.25">
      <c r="A6" s="9"/>
      <c r="B6" s="9"/>
      <c r="C6" s="9"/>
      <c r="D6" s="27"/>
      <c r="E6" s="27"/>
      <c r="F6" s="27"/>
      <c r="G6" s="88"/>
      <c r="H6" s="49"/>
      <c r="I6" s="18"/>
      <c r="J6" s="18"/>
      <c r="K6" s="18"/>
      <c r="L6" s="18"/>
      <c r="M6" s="18"/>
      <c r="N6" s="9"/>
      <c r="O6" s="11"/>
      <c r="P6" s="16"/>
      <c r="Q6" s="16"/>
      <c r="R6" s="112" t="s">
        <v>40</v>
      </c>
      <c r="S6" s="263">
        <f>SUM(S4-S5)</f>
        <v>0</v>
      </c>
      <c r="T6" s="263"/>
      <c r="U6" s="9"/>
      <c r="V6" s="18"/>
      <c r="W6" s="113"/>
      <c r="X6" s="18"/>
      <c r="Y6" s="36"/>
      <c r="Z6" s="36"/>
      <c r="AA6" s="36"/>
      <c r="AB6" s="35"/>
      <c r="AC6" s="48"/>
      <c r="AD6" s="48"/>
      <c r="AE6" s="48"/>
      <c r="AF6" s="116"/>
    </row>
    <row r="7" spans="1:32" ht="15" customHeight="1" thickTop="1" x14ac:dyDescent="0.2">
      <c r="A7" s="18"/>
      <c r="B7" s="18"/>
      <c r="C7" s="18"/>
      <c r="D7" s="18"/>
      <c r="E7" s="18"/>
      <c r="F7" s="18"/>
      <c r="G7" s="49"/>
      <c r="H7" s="49"/>
      <c r="I7" s="18"/>
      <c r="J7" s="18"/>
      <c r="K7" s="18"/>
      <c r="L7" s="18"/>
      <c r="M7" s="18"/>
      <c r="N7" s="18"/>
      <c r="O7" s="18"/>
      <c r="P7" s="90"/>
      <c r="Q7" s="90"/>
      <c r="R7" s="90"/>
      <c r="S7" s="90"/>
      <c r="T7" s="90"/>
      <c r="U7" s="18"/>
      <c r="V7" s="18"/>
      <c r="W7" s="115"/>
      <c r="X7" s="18"/>
      <c r="Y7" s="37"/>
      <c r="Z7" s="37"/>
      <c r="AA7" s="37"/>
      <c r="AB7" s="35"/>
      <c r="AC7" s="49"/>
      <c r="AD7" s="49"/>
      <c r="AE7" s="49"/>
      <c r="AF7" s="90"/>
    </row>
    <row r="8" spans="1:32" ht="30" customHeight="1" x14ac:dyDescent="0.2">
      <c r="A8" s="71" t="s">
        <v>61</v>
      </c>
      <c r="B8" s="71" t="s">
        <v>11</v>
      </c>
      <c r="C8" s="71" t="s">
        <v>47</v>
      </c>
      <c r="D8" s="72" t="s">
        <v>9</v>
      </c>
      <c r="E8" s="72" t="s">
        <v>613</v>
      </c>
      <c r="F8" s="73" t="s">
        <v>615</v>
      </c>
      <c r="G8" s="89" t="s">
        <v>614</v>
      </c>
      <c r="H8" s="89" t="s">
        <v>127</v>
      </c>
      <c r="I8" s="89" t="s">
        <v>98</v>
      </c>
      <c r="J8" s="89" t="s">
        <v>189</v>
      </c>
      <c r="K8" s="89" t="str">
        <f>ATS!P3</f>
        <v>ATS
Week 26</v>
      </c>
      <c r="L8" s="89" t="s">
        <v>189</v>
      </c>
      <c r="M8" s="89" t="str">
        <f>ATS!Q3</f>
        <v>ATS
Week 34</v>
      </c>
      <c r="N8" s="89" t="s">
        <v>126</v>
      </c>
      <c r="O8" s="89" t="s">
        <v>70</v>
      </c>
      <c r="P8" s="91" t="str">
        <f>"WHS"&amp;$P$3</f>
        <v>WHSEUR</v>
      </c>
      <c r="Q8" s="91" t="str">
        <f>"RETAIL"&amp;$P$3</f>
        <v>RETAILEUR</v>
      </c>
      <c r="R8" s="92" t="s">
        <v>26</v>
      </c>
      <c r="S8" s="92" t="s">
        <v>27</v>
      </c>
      <c r="T8" s="92" t="s">
        <v>42</v>
      </c>
      <c r="U8" s="73" t="s">
        <v>64</v>
      </c>
      <c r="V8" s="124"/>
      <c r="W8" s="73" t="s">
        <v>43</v>
      </c>
      <c r="X8" s="124"/>
      <c r="Y8" s="140" t="s">
        <v>49</v>
      </c>
      <c r="Z8" s="141" t="s">
        <v>36</v>
      </c>
      <c r="AA8" s="141" t="s">
        <v>648</v>
      </c>
      <c r="AB8" s="142" t="s">
        <v>46</v>
      </c>
      <c r="AC8" s="142" t="s">
        <v>37</v>
      </c>
      <c r="AD8" s="142" t="s">
        <v>130</v>
      </c>
      <c r="AE8" s="143" t="s">
        <v>129</v>
      </c>
      <c r="AF8" s="144" t="s">
        <v>131</v>
      </c>
    </row>
    <row r="9" spans="1:32" x14ac:dyDescent="0.2">
      <c r="A9" s="33">
        <v>1</v>
      </c>
      <c r="B9" s="33" t="str">
        <f>VLOOKUP(A9,Classification!$H$2:$I$11,2,FALSE)</f>
        <v>Helmets &amp; Helmet Acc.</v>
      </c>
      <c r="C9" s="33">
        <f>INDEX(ATS!$A:$P,MATCH('2) Order Form'!$W9,ATS!$O:$O,0),1)</f>
        <v>845073</v>
      </c>
      <c r="D9" s="33" t="str">
        <f>INDEX(ATS!$A:$P,MATCH('2) Order Form'!$W9,ATS!$O:$O,0),2)</f>
        <v>Arbitrator Mips Helmet</v>
      </c>
      <c r="E9" s="82" t="str">
        <f>INDEX(ATS!$A:$P,MATCH('2) Order Form'!$W9,ATS!$O:$O,0),4)</f>
        <v>BWHNC-SM</v>
      </c>
      <c r="F9" s="82" t="str">
        <f>INDEX(ATS!$A:$P,MATCH('2) Order Form'!$W9,ATS!$O:$O,0),5)</f>
        <v>Bronco White/Natural Carbon</v>
      </c>
      <c r="G9" s="161" t="str">
        <f>INDEX(ATS!$A:$P,MATCH('2) Order Form'!$W9,ATS!$O:$O,0),6)</f>
        <v>SM</v>
      </c>
      <c r="H9" s="58">
        <v>1</v>
      </c>
      <c r="I9" s="111">
        <v>0</v>
      </c>
      <c r="J9" s="117">
        <f>IFERROR(VLOOKUP(W9,ATS!$O:$P,2,FALSE),0)</f>
        <v>48</v>
      </c>
      <c r="K9" s="184">
        <f t="shared" ref="K9:K40" si="3">IF(J9=99999,"OPEN",IF(J9&gt;50,"50+",IF(J9&lt;=0,"0",J9)))</f>
        <v>48</v>
      </c>
      <c r="L9" s="117">
        <f>IFERROR(VLOOKUP(W9,ATS!$O:$Q,3,FALSE),0)</f>
        <v>111</v>
      </c>
      <c r="M9" s="186" t="str">
        <f t="shared" ref="M9:M40" si="4">IF(L9=99999,"OPEN",IF(L9&gt;50,"50+",IF(L9&lt;=0,"0",L9)))</f>
        <v>50+</v>
      </c>
      <c r="N9" s="93">
        <v>0</v>
      </c>
      <c r="O9" s="55">
        <f t="shared" ref="O9:O40" si="5">IF(N9&lt;&gt;0,N9,$P$5)</f>
        <v>0</v>
      </c>
      <c r="P9" s="50">
        <f>VLOOKUP($C9,Prices!$A$3:$R$1996,MATCH('2) Order Form'!P$8,Prices!$A$2:$R$2,0),FALSE)</f>
        <v>175</v>
      </c>
      <c r="Q9" s="51">
        <f>VLOOKUP($C9,Prices!$A$3:$R$1996,MATCH('2) Order Form'!Q$8,Prices!$A$2:$R$2,0),FALSE)</f>
        <v>349.95</v>
      </c>
      <c r="R9" s="34">
        <f t="shared" ref="R9:R40" si="6">I9*P9</f>
        <v>0</v>
      </c>
      <c r="S9" s="43">
        <f t="shared" ref="S9:S40" si="7">R9*O9</f>
        <v>0</v>
      </c>
      <c r="T9" s="51">
        <f t="shared" ref="T9:T40" si="8">R9-S9</f>
        <v>0</v>
      </c>
      <c r="U9" s="123">
        <f t="shared" ref="U9:U72" si="9">IFERROR(I9/($I$161+$I$162+$I$163),0)</f>
        <v>0</v>
      </c>
      <c r="V9" s="124"/>
      <c r="W9" s="148">
        <v>7048652766632</v>
      </c>
      <c r="Y9" s="126">
        <f t="shared" ref="Y9:Y40" si="10">I9*Q9</f>
        <v>0</v>
      </c>
      <c r="Z9" s="127">
        <f t="shared" ref="Z9" ca="1" si="11">IF(A9=OFFSET(A9,-1,0),0,1)</f>
        <v>1</v>
      </c>
      <c r="AA9" s="127">
        <v>0</v>
      </c>
      <c r="AB9" s="127">
        <f t="shared" ref="AB9" ca="1" si="12">IF(C9=OFFSET(C9,-1,0),0,1)</f>
        <v>1</v>
      </c>
      <c r="AC9" s="127">
        <f t="shared" ref="AC9" ca="1" si="13">IF(F9=OFFSET(F9,-1,0),0,1)</f>
        <v>1</v>
      </c>
      <c r="AD9" s="127" t="str">
        <f t="shared" ref="AD9:AD40" si="14">CONCATENATE(C9,F9)</f>
        <v>845073Bronco White/Natural Carbon</v>
      </c>
      <c r="AE9" s="128">
        <f t="shared" ref="AE9:AE40" si="15">IFERROR(IF(B9="EYEWEAR",CONCATENATE(C9,"-",G9),C9),C9)</f>
        <v>845073</v>
      </c>
      <c r="AF9" s="129" t="str">
        <f>INDEX(ATS!$A:$P,MATCH('2) Order Form'!$W9,ATS!$O:$O,0),7)</f>
        <v>Stock</v>
      </c>
    </row>
    <row r="10" spans="1:32" x14ac:dyDescent="0.2">
      <c r="A10" s="33">
        <v>1</v>
      </c>
      <c r="B10" s="33" t="str">
        <f>VLOOKUP(A10,Classification!$H$2:$I$11,2,FALSE)</f>
        <v>Helmets &amp; Helmet Acc.</v>
      </c>
      <c r="C10" s="33">
        <f>INDEX(ATS!$A:$P,MATCH('2) Order Form'!$W10,ATS!$O:$O,0),1)</f>
        <v>845073</v>
      </c>
      <c r="D10" s="33" t="str">
        <f>INDEX(ATS!$A:$P,MATCH('2) Order Form'!$W10,ATS!$O:$O,0),2)</f>
        <v>Arbitrator Mips Helmet</v>
      </c>
      <c r="E10" s="82" t="str">
        <f>INDEX(ATS!$A:$P,MATCH('2) Order Form'!$W10,ATS!$O:$O,0),4)</f>
        <v>BWHNC-ML</v>
      </c>
      <c r="F10" s="82" t="str">
        <f>INDEX(ATS!$A:$P,MATCH('2) Order Form'!$W10,ATS!$O:$O,0),5)</f>
        <v>Bronco White/Natural Carbon</v>
      </c>
      <c r="G10" s="161" t="str">
        <f>INDEX(ATS!$A:$P,MATCH('2) Order Form'!$W10,ATS!$O:$O,0),6)</f>
        <v>ML</v>
      </c>
      <c r="H10" s="58">
        <v>1</v>
      </c>
      <c r="I10" s="111">
        <v>0</v>
      </c>
      <c r="J10" s="117">
        <f>IFERROR(VLOOKUP(W10,ATS!$O:$P,2,FALSE),0)</f>
        <v>52</v>
      </c>
      <c r="K10" s="184" t="str">
        <f t="shared" si="3"/>
        <v>50+</v>
      </c>
      <c r="L10" s="117">
        <f>IFERROR(VLOOKUP(W10,ATS!$O:$Q,3,FALSE),0)</f>
        <v>115</v>
      </c>
      <c r="M10" s="186" t="str">
        <f t="shared" si="4"/>
        <v>50+</v>
      </c>
      <c r="N10" s="93">
        <v>0</v>
      </c>
      <c r="O10" s="55">
        <f t="shared" si="5"/>
        <v>0</v>
      </c>
      <c r="P10" s="50">
        <f>VLOOKUP($C10,Prices!$A$3:$R$1996,MATCH('2) Order Form'!P$8,Prices!$A$2:$R$2,0),FALSE)</f>
        <v>175</v>
      </c>
      <c r="Q10" s="51">
        <f>VLOOKUP($C10,Prices!$A$3:$R$1996,MATCH('2) Order Form'!Q$8,Prices!$A$2:$R$2,0),FALSE)</f>
        <v>349.95</v>
      </c>
      <c r="R10" s="34">
        <f t="shared" si="6"/>
        <v>0</v>
      </c>
      <c r="S10" s="43">
        <f t="shared" si="7"/>
        <v>0</v>
      </c>
      <c r="T10" s="51">
        <f t="shared" si="8"/>
        <v>0</v>
      </c>
      <c r="U10" s="123">
        <f t="shared" si="9"/>
        <v>0</v>
      </c>
      <c r="V10" s="124"/>
      <c r="W10" s="148">
        <v>7048652766625</v>
      </c>
      <c r="Y10" s="126">
        <f t="shared" si="10"/>
        <v>0</v>
      </c>
      <c r="Z10" s="127">
        <f t="shared" ref="Z10:Z41" ca="1" si="16">IF(A10=OFFSET(A10,-1,0),0,1)</f>
        <v>0</v>
      </c>
      <c r="AA10" s="127">
        <f t="shared" ref="AA10:AA41" ca="1" si="17">IF(C10=OFFSET(C10,-1,0),OFFSET(AA10,-1,0),OFFSET(AA10,-1,0)+1)</f>
        <v>0</v>
      </c>
      <c r="AB10" s="127">
        <f t="shared" ref="AB10:AB41" ca="1" si="18">IF(C10=OFFSET(C10,-1,0),0,1)</f>
        <v>0</v>
      </c>
      <c r="AC10" s="127">
        <f t="shared" ref="AC10:AC41" ca="1" si="19">IF(F10=OFFSET(F10,-1,0),0,1)</f>
        <v>0</v>
      </c>
      <c r="AD10" s="127" t="str">
        <f t="shared" si="14"/>
        <v>845073Bronco White/Natural Carbon</v>
      </c>
      <c r="AE10" s="128">
        <f t="shared" si="15"/>
        <v>845073</v>
      </c>
      <c r="AF10" s="129" t="str">
        <f>INDEX(ATS!$A:$P,MATCH('2) Order Form'!$W10,ATS!$O:$O,0),7)</f>
        <v>Stock</v>
      </c>
    </row>
    <row r="11" spans="1:32" x14ac:dyDescent="0.2">
      <c r="A11" s="33">
        <v>1</v>
      </c>
      <c r="B11" s="33" t="str">
        <f>VLOOKUP(A11,Classification!$H$2:$I$11,2,FALSE)</f>
        <v>Helmets &amp; Helmet Acc.</v>
      </c>
      <c r="C11" s="33">
        <f>INDEX(ATS!$A:$P,MATCH('2) Order Form'!$W11,ATS!$O:$O,0),1)</f>
        <v>845073</v>
      </c>
      <c r="D11" s="33" t="str">
        <f>INDEX(ATS!$A:$P,MATCH('2) Order Form'!$W11,ATS!$O:$O,0),2)</f>
        <v>Arbitrator Mips Helmet</v>
      </c>
      <c r="E11" s="82" t="str">
        <f>INDEX(ATS!$A:$P,MATCH('2) Order Form'!$W11,ATS!$O:$O,0),4)</f>
        <v>DPUNC-SM</v>
      </c>
      <c r="F11" s="82" t="str">
        <f>INDEX(ATS!$A:$P,MATCH('2) Order Form'!$W11,ATS!$O:$O,0),5)</f>
        <v>Deep Purple/Natural Carbon</v>
      </c>
      <c r="G11" s="161" t="str">
        <f>INDEX(ATS!$A:$P,MATCH('2) Order Form'!$W11,ATS!$O:$O,0),6)</f>
        <v>SM</v>
      </c>
      <c r="H11" s="58">
        <v>1</v>
      </c>
      <c r="I11" s="111">
        <v>0</v>
      </c>
      <c r="J11" s="117">
        <f>IFERROR(VLOOKUP(W11,ATS!$O:$P,2,FALSE),0)</f>
        <v>38</v>
      </c>
      <c r="K11" s="184">
        <f t="shared" si="3"/>
        <v>38</v>
      </c>
      <c r="L11" s="117">
        <f>IFERROR(VLOOKUP(W11,ATS!$O:$Q,3,FALSE),0)</f>
        <v>38</v>
      </c>
      <c r="M11" s="186">
        <f t="shared" si="4"/>
        <v>38</v>
      </c>
      <c r="N11" s="93">
        <v>0</v>
      </c>
      <c r="O11" s="55">
        <f t="shared" si="5"/>
        <v>0</v>
      </c>
      <c r="P11" s="50">
        <f>VLOOKUP($C11,Prices!$A$3:$R$1996,MATCH('2) Order Form'!P$8,Prices!$A$2:$R$2,0),FALSE)</f>
        <v>175</v>
      </c>
      <c r="Q11" s="51">
        <f>VLOOKUP($C11,Prices!$A$3:$R$1996,MATCH('2) Order Form'!Q$8,Prices!$A$2:$R$2,0),FALSE)</f>
        <v>349.95</v>
      </c>
      <c r="R11" s="34">
        <f t="shared" si="6"/>
        <v>0</v>
      </c>
      <c r="S11" s="43">
        <f t="shared" si="7"/>
        <v>0</v>
      </c>
      <c r="T11" s="51">
        <f t="shared" si="8"/>
        <v>0</v>
      </c>
      <c r="U11" s="123">
        <f t="shared" si="9"/>
        <v>0</v>
      </c>
      <c r="V11" s="124"/>
      <c r="W11" s="148">
        <v>7048652766656</v>
      </c>
      <c r="Y11" s="126">
        <f t="shared" si="10"/>
        <v>0</v>
      </c>
      <c r="Z11" s="127">
        <f t="shared" ca="1" si="16"/>
        <v>0</v>
      </c>
      <c r="AA11" s="127">
        <f t="shared" ca="1" si="17"/>
        <v>0</v>
      </c>
      <c r="AB11" s="127">
        <f t="shared" ca="1" si="18"/>
        <v>0</v>
      </c>
      <c r="AC11" s="127">
        <f t="shared" ca="1" si="19"/>
        <v>1</v>
      </c>
      <c r="AD11" s="127" t="str">
        <f t="shared" si="14"/>
        <v>845073Deep Purple/Natural Carbon</v>
      </c>
      <c r="AE11" s="128">
        <f t="shared" si="15"/>
        <v>845073</v>
      </c>
      <c r="AF11" s="129" t="str">
        <f>INDEX(ATS!$A:$P,MATCH('2) Order Form'!$W11,ATS!$O:$O,0),7)</f>
        <v>Stock</v>
      </c>
    </row>
    <row r="12" spans="1:32" x14ac:dyDescent="0.2">
      <c r="A12" s="33">
        <v>1</v>
      </c>
      <c r="B12" s="33" t="str">
        <f>VLOOKUP(A12,Classification!$H$2:$I$11,2,FALSE)</f>
        <v>Helmets &amp; Helmet Acc.</v>
      </c>
      <c r="C12" s="33">
        <f>INDEX(ATS!$A:$P,MATCH('2) Order Form'!$W12,ATS!$O:$O,0),1)</f>
        <v>845073</v>
      </c>
      <c r="D12" s="33" t="str">
        <f>INDEX(ATS!$A:$P,MATCH('2) Order Form'!$W12,ATS!$O:$O,0),2)</f>
        <v>Arbitrator Mips Helmet</v>
      </c>
      <c r="E12" s="82" t="str">
        <f>INDEX(ATS!$A:$P,MATCH('2) Order Form'!$W12,ATS!$O:$O,0),4)</f>
        <v>DPUNC-ML</v>
      </c>
      <c r="F12" s="82" t="str">
        <f>INDEX(ATS!$A:$P,MATCH('2) Order Form'!$W12,ATS!$O:$O,0),5)</f>
        <v>Deep Purple/Natural Carbon</v>
      </c>
      <c r="G12" s="161" t="str">
        <f>INDEX(ATS!$A:$P,MATCH('2) Order Form'!$W12,ATS!$O:$O,0),6)</f>
        <v>ML</v>
      </c>
      <c r="H12" s="58">
        <v>1</v>
      </c>
      <c r="I12" s="111">
        <v>0</v>
      </c>
      <c r="J12" s="117">
        <f>IFERROR(VLOOKUP(W12,ATS!$O:$P,2,FALSE),0)</f>
        <v>66</v>
      </c>
      <c r="K12" s="184" t="str">
        <f t="shared" si="3"/>
        <v>50+</v>
      </c>
      <c r="L12" s="117">
        <f>IFERROR(VLOOKUP(W12,ATS!$O:$Q,3,FALSE),0)</f>
        <v>66</v>
      </c>
      <c r="M12" s="186" t="str">
        <f t="shared" si="4"/>
        <v>50+</v>
      </c>
      <c r="N12" s="93">
        <v>0</v>
      </c>
      <c r="O12" s="55">
        <f t="shared" si="5"/>
        <v>0</v>
      </c>
      <c r="P12" s="50">
        <f>VLOOKUP($C12,Prices!$A$3:$R$1996,MATCH('2) Order Form'!P$8,Prices!$A$2:$R$2,0),FALSE)</f>
        <v>175</v>
      </c>
      <c r="Q12" s="51">
        <f>VLOOKUP($C12,Prices!$A$3:$R$1996,MATCH('2) Order Form'!Q$8,Prices!$A$2:$R$2,0),FALSE)</f>
        <v>349.95</v>
      </c>
      <c r="R12" s="34">
        <f t="shared" si="6"/>
        <v>0</v>
      </c>
      <c r="S12" s="43">
        <f t="shared" si="7"/>
        <v>0</v>
      </c>
      <c r="T12" s="51">
        <f t="shared" si="8"/>
        <v>0</v>
      </c>
      <c r="U12" s="123">
        <f t="shared" si="9"/>
        <v>0</v>
      </c>
      <c r="V12" s="124"/>
      <c r="W12" s="148">
        <v>7048652766649</v>
      </c>
      <c r="Y12" s="126">
        <f t="shared" si="10"/>
        <v>0</v>
      </c>
      <c r="Z12" s="127">
        <f t="shared" ca="1" si="16"/>
        <v>0</v>
      </c>
      <c r="AA12" s="127">
        <f t="shared" ca="1" si="17"/>
        <v>0</v>
      </c>
      <c r="AB12" s="127">
        <f t="shared" ca="1" si="18"/>
        <v>0</v>
      </c>
      <c r="AC12" s="127">
        <f t="shared" ca="1" si="19"/>
        <v>0</v>
      </c>
      <c r="AD12" s="127" t="str">
        <f t="shared" si="14"/>
        <v>845073Deep Purple/Natural Carbon</v>
      </c>
      <c r="AE12" s="128">
        <f t="shared" si="15"/>
        <v>845073</v>
      </c>
      <c r="AF12" s="129" t="str">
        <f>INDEX(ATS!$A:$P,MATCH('2) Order Form'!$W12,ATS!$O:$O,0),7)</f>
        <v>Stock</v>
      </c>
    </row>
    <row r="13" spans="1:32" x14ac:dyDescent="0.2">
      <c r="A13" s="33">
        <v>1</v>
      </c>
      <c r="B13" s="33" t="str">
        <f>VLOOKUP(A13,Classification!$H$2:$I$11,2,FALSE)</f>
        <v>Helmets &amp; Helmet Acc.</v>
      </c>
      <c r="C13" s="33">
        <f>INDEX(ATS!$A:$P,MATCH('2) Order Form'!$W13,ATS!$O:$O,0),1)</f>
        <v>845073</v>
      </c>
      <c r="D13" s="33" t="str">
        <f>INDEX(ATS!$A:$P,MATCH('2) Order Form'!$W13,ATS!$O:$O,0),2)</f>
        <v>Arbitrator Mips Helmet</v>
      </c>
      <c r="E13" s="82" t="str">
        <f>INDEX(ATS!$A:$P,MATCH('2) Order Form'!$W13,ATS!$O:$O,0),4)</f>
        <v>MBKNC-SM</v>
      </c>
      <c r="F13" s="82" t="str">
        <f>INDEX(ATS!$A:$P,MATCH('2) Order Form'!$W13,ATS!$O:$O,0),5)</f>
        <v>Matte Black/Natural Carbon</v>
      </c>
      <c r="G13" s="161" t="str">
        <f>INDEX(ATS!$A:$P,MATCH('2) Order Form'!$W13,ATS!$O:$O,0),6)</f>
        <v>SM</v>
      </c>
      <c r="H13" s="58">
        <v>1</v>
      </c>
      <c r="I13" s="111">
        <v>0</v>
      </c>
      <c r="J13" s="117">
        <f>IFERROR(VLOOKUP(W13,ATS!$O:$P,2,FALSE),0)</f>
        <v>79</v>
      </c>
      <c r="K13" s="184" t="str">
        <f t="shared" si="3"/>
        <v>50+</v>
      </c>
      <c r="L13" s="117">
        <f>IFERROR(VLOOKUP(W13,ATS!$O:$Q,3,FALSE),0)</f>
        <v>174</v>
      </c>
      <c r="M13" s="186" t="str">
        <f t="shared" si="4"/>
        <v>50+</v>
      </c>
      <c r="N13" s="93">
        <v>0</v>
      </c>
      <c r="O13" s="55">
        <f t="shared" si="5"/>
        <v>0</v>
      </c>
      <c r="P13" s="50">
        <f>VLOOKUP($C13,Prices!$A$3:$R$1996,MATCH('2) Order Form'!P$8,Prices!$A$2:$R$2,0),FALSE)</f>
        <v>175</v>
      </c>
      <c r="Q13" s="51">
        <f>VLOOKUP($C13,Prices!$A$3:$R$1996,MATCH('2) Order Form'!Q$8,Prices!$A$2:$R$2,0),FALSE)</f>
        <v>349.95</v>
      </c>
      <c r="R13" s="34">
        <f t="shared" si="6"/>
        <v>0</v>
      </c>
      <c r="S13" s="43">
        <f t="shared" si="7"/>
        <v>0</v>
      </c>
      <c r="T13" s="51">
        <f t="shared" si="8"/>
        <v>0</v>
      </c>
      <c r="U13" s="123">
        <f t="shared" si="9"/>
        <v>0</v>
      </c>
      <c r="V13" s="124"/>
      <c r="W13" s="148">
        <v>7048652273154</v>
      </c>
      <c r="Y13" s="126">
        <f t="shared" si="10"/>
        <v>0</v>
      </c>
      <c r="Z13" s="127">
        <f t="shared" ca="1" si="16"/>
        <v>0</v>
      </c>
      <c r="AA13" s="127">
        <f t="shared" ca="1" si="17"/>
        <v>0</v>
      </c>
      <c r="AB13" s="127">
        <f t="shared" ca="1" si="18"/>
        <v>0</v>
      </c>
      <c r="AC13" s="127">
        <f t="shared" ca="1" si="19"/>
        <v>1</v>
      </c>
      <c r="AD13" s="127" t="str">
        <f t="shared" si="14"/>
        <v>845073Matte Black/Natural Carbon</v>
      </c>
      <c r="AE13" s="128">
        <f t="shared" si="15"/>
        <v>845073</v>
      </c>
      <c r="AF13" s="129" t="str">
        <f>INDEX(ATS!$A:$P,MATCH('2) Order Form'!$W13,ATS!$O:$O,0),7)</f>
        <v>Active</v>
      </c>
    </row>
    <row r="14" spans="1:32" x14ac:dyDescent="0.2">
      <c r="A14" s="33">
        <v>1</v>
      </c>
      <c r="B14" s="33" t="str">
        <f>VLOOKUP(A14,Classification!$H$2:$I$11,2,FALSE)</f>
        <v>Helmets &amp; Helmet Acc.</v>
      </c>
      <c r="C14" s="33">
        <f>INDEX(ATS!$A:$P,MATCH('2) Order Form'!$W14,ATS!$O:$O,0),1)</f>
        <v>845073</v>
      </c>
      <c r="D14" s="33" t="str">
        <f>INDEX(ATS!$A:$P,MATCH('2) Order Form'!$W14,ATS!$O:$O,0),2)</f>
        <v>Arbitrator Mips Helmet</v>
      </c>
      <c r="E14" s="82" t="str">
        <f>INDEX(ATS!$A:$P,MATCH('2) Order Form'!$W14,ATS!$O:$O,0),4)</f>
        <v>MBKNC-ML</v>
      </c>
      <c r="F14" s="82" t="str">
        <f>INDEX(ATS!$A:$P,MATCH('2) Order Form'!$W14,ATS!$O:$O,0),5)</f>
        <v>Matte Black/Natural Carbon</v>
      </c>
      <c r="G14" s="161" t="str">
        <f>INDEX(ATS!$A:$P,MATCH('2) Order Form'!$W14,ATS!$O:$O,0),6)</f>
        <v>ML</v>
      </c>
      <c r="H14" s="58">
        <v>1</v>
      </c>
      <c r="I14" s="111">
        <v>0</v>
      </c>
      <c r="J14" s="117">
        <f>IFERROR(VLOOKUP(W14,ATS!$O:$P,2,FALSE),0)</f>
        <v>132</v>
      </c>
      <c r="K14" s="184" t="str">
        <f t="shared" si="3"/>
        <v>50+</v>
      </c>
      <c r="L14" s="117">
        <f>IFERROR(VLOOKUP(W14,ATS!$O:$Q,3,FALSE),0)</f>
        <v>355</v>
      </c>
      <c r="M14" s="186" t="str">
        <f t="shared" si="4"/>
        <v>50+</v>
      </c>
      <c r="N14" s="93">
        <v>0</v>
      </c>
      <c r="O14" s="55">
        <f t="shared" si="5"/>
        <v>0</v>
      </c>
      <c r="P14" s="50">
        <f>VLOOKUP($C14,Prices!$A$3:$R$1996,MATCH('2) Order Form'!P$8,Prices!$A$2:$R$2,0),FALSE)</f>
        <v>175</v>
      </c>
      <c r="Q14" s="51">
        <f>VLOOKUP($C14,Prices!$A$3:$R$1996,MATCH('2) Order Form'!Q$8,Prices!$A$2:$R$2,0),FALSE)</f>
        <v>349.95</v>
      </c>
      <c r="R14" s="34">
        <f t="shared" si="6"/>
        <v>0</v>
      </c>
      <c r="S14" s="43">
        <f t="shared" si="7"/>
        <v>0</v>
      </c>
      <c r="T14" s="51">
        <f t="shared" si="8"/>
        <v>0</v>
      </c>
      <c r="U14" s="123">
        <f t="shared" si="9"/>
        <v>0</v>
      </c>
      <c r="V14" s="124"/>
      <c r="W14" s="148">
        <v>7048652273147</v>
      </c>
      <c r="Y14" s="126">
        <f t="shared" si="10"/>
        <v>0</v>
      </c>
      <c r="Z14" s="127">
        <f t="shared" ca="1" si="16"/>
        <v>0</v>
      </c>
      <c r="AA14" s="127">
        <f t="shared" ca="1" si="17"/>
        <v>0</v>
      </c>
      <c r="AB14" s="127">
        <f t="shared" ca="1" si="18"/>
        <v>0</v>
      </c>
      <c r="AC14" s="127">
        <f t="shared" ca="1" si="19"/>
        <v>0</v>
      </c>
      <c r="AD14" s="127" t="str">
        <f t="shared" si="14"/>
        <v>845073Matte Black/Natural Carbon</v>
      </c>
      <c r="AE14" s="128">
        <f t="shared" si="15"/>
        <v>845073</v>
      </c>
      <c r="AF14" s="129" t="str">
        <f>INDEX(ATS!$A:$P,MATCH('2) Order Form'!$W14,ATS!$O:$O,0),7)</f>
        <v>Active</v>
      </c>
    </row>
    <row r="15" spans="1:32" x14ac:dyDescent="0.2">
      <c r="A15" s="33">
        <v>1</v>
      </c>
      <c r="B15" s="33" t="str">
        <f>VLOOKUP(A15,Classification!$H$2:$I$11,2,FALSE)</f>
        <v>Helmets &amp; Helmet Acc.</v>
      </c>
      <c r="C15" s="33">
        <f>INDEX(ATS!$A:$P,MATCH('2) Order Form'!$W15,ATS!$O:$O,0),1)</f>
        <v>845073</v>
      </c>
      <c r="D15" s="33" t="str">
        <f>INDEX(ATS!$A:$P,MATCH('2) Order Form'!$W15,ATS!$O:$O,0),2)</f>
        <v>Arbitrator Mips Helmet</v>
      </c>
      <c r="E15" s="82" t="str">
        <f>INDEX(ATS!$A:$P,MATCH('2) Order Form'!$W15,ATS!$O:$O,0),4)</f>
        <v>MFLNC-SM</v>
      </c>
      <c r="F15" s="82" t="str">
        <f>INDEX(ATS!$A:$P,MATCH('2) Order Form'!$W15,ATS!$O:$O,0),5)</f>
        <v>Matte Fluo/Natural Carbon</v>
      </c>
      <c r="G15" s="161" t="str">
        <f>INDEX(ATS!$A:$P,MATCH('2) Order Form'!$W15,ATS!$O:$O,0),6)</f>
        <v>SM</v>
      </c>
      <c r="H15" s="58">
        <v>1</v>
      </c>
      <c r="I15" s="111">
        <v>0</v>
      </c>
      <c r="J15" s="117">
        <f>IFERROR(VLOOKUP(W15,ATS!$O:$P,2,FALSE),0)</f>
        <v>62</v>
      </c>
      <c r="K15" s="184" t="str">
        <f t="shared" si="3"/>
        <v>50+</v>
      </c>
      <c r="L15" s="117">
        <f>IFERROR(VLOOKUP(W15,ATS!$O:$Q,3,FALSE),0)</f>
        <v>62</v>
      </c>
      <c r="M15" s="186" t="str">
        <f t="shared" si="4"/>
        <v>50+</v>
      </c>
      <c r="N15" s="93">
        <v>0</v>
      </c>
      <c r="O15" s="55">
        <f t="shared" si="5"/>
        <v>0</v>
      </c>
      <c r="P15" s="50">
        <f>VLOOKUP($C15,Prices!$A$3:$R$1996,MATCH('2) Order Form'!P$8,Prices!$A$2:$R$2,0),FALSE)</f>
        <v>175</v>
      </c>
      <c r="Q15" s="51">
        <f>VLOOKUP($C15,Prices!$A$3:$R$1996,MATCH('2) Order Form'!Q$8,Prices!$A$2:$R$2,0),FALSE)</f>
        <v>349.95</v>
      </c>
      <c r="R15" s="34">
        <f t="shared" si="6"/>
        <v>0</v>
      </c>
      <c r="S15" s="43">
        <f t="shared" si="7"/>
        <v>0</v>
      </c>
      <c r="T15" s="51">
        <f t="shared" si="8"/>
        <v>0</v>
      </c>
      <c r="U15" s="123">
        <f t="shared" si="9"/>
        <v>0</v>
      </c>
      <c r="V15" s="124"/>
      <c r="W15" s="148">
        <v>7048652766670</v>
      </c>
      <c r="Y15" s="126">
        <f t="shared" si="10"/>
        <v>0</v>
      </c>
      <c r="Z15" s="127">
        <f t="shared" ca="1" si="16"/>
        <v>0</v>
      </c>
      <c r="AA15" s="127">
        <f t="shared" ca="1" si="17"/>
        <v>0</v>
      </c>
      <c r="AB15" s="127">
        <f t="shared" ca="1" si="18"/>
        <v>0</v>
      </c>
      <c r="AC15" s="127">
        <f t="shared" ca="1" si="19"/>
        <v>1</v>
      </c>
      <c r="AD15" s="127" t="str">
        <f t="shared" si="14"/>
        <v>845073Matte Fluo/Natural Carbon</v>
      </c>
      <c r="AE15" s="128">
        <f t="shared" si="15"/>
        <v>845073</v>
      </c>
      <c r="AF15" s="129" t="str">
        <f>INDEX(ATS!$A:$P,MATCH('2) Order Form'!$W15,ATS!$O:$O,0),7)</f>
        <v>Stock</v>
      </c>
    </row>
    <row r="16" spans="1:32" x14ac:dyDescent="0.2">
      <c r="A16" s="33">
        <v>1</v>
      </c>
      <c r="B16" s="33" t="str">
        <f>VLOOKUP(A16,Classification!$H$2:$I$11,2,FALSE)</f>
        <v>Helmets &amp; Helmet Acc.</v>
      </c>
      <c r="C16" s="33">
        <f>INDEX(ATS!$A:$P,MATCH('2) Order Form'!$W16,ATS!$O:$O,0),1)</f>
        <v>845073</v>
      </c>
      <c r="D16" s="33" t="str">
        <f>INDEX(ATS!$A:$P,MATCH('2) Order Form'!$W16,ATS!$O:$O,0),2)</f>
        <v>Arbitrator Mips Helmet</v>
      </c>
      <c r="E16" s="82" t="str">
        <f>INDEX(ATS!$A:$P,MATCH('2) Order Form'!$W16,ATS!$O:$O,0),4)</f>
        <v>MFLNC-ML</v>
      </c>
      <c r="F16" s="82" t="str">
        <f>INDEX(ATS!$A:$P,MATCH('2) Order Form'!$W16,ATS!$O:$O,0),5)</f>
        <v>Matte Fluo/Natural Carbon</v>
      </c>
      <c r="G16" s="161" t="str">
        <f>INDEX(ATS!$A:$P,MATCH('2) Order Form'!$W16,ATS!$O:$O,0),6)</f>
        <v>ML</v>
      </c>
      <c r="H16" s="58">
        <v>1</v>
      </c>
      <c r="I16" s="111">
        <v>0</v>
      </c>
      <c r="J16" s="117">
        <f>IFERROR(VLOOKUP(W16,ATS!$O:$P,2,FALSE),0)</f>
        <v>86</v>
      </c>
      <c r="K16" s="184" t="str">
        <f t="shared" si="3"/>
        <v>50+</v>
      </c>
      <c r="L16" s="117">
        <f>IFERROR(VLOOKUP(W16,ATS!$O:$Q,3,FALSE),0)</f>
        <v>86</v>
      </c>
      <c r="M16" s="186" t="str">
        <f t="shared" si="4"/>
        <v>50+</v>
      </c>
      <c r="N16" s="93">
        <v>0</v>
      </c>
      <c r="O16" s="55">
        <f t="shared" si="5"/>
        <v>0</v>
      </c>
      <c r="P16" s="50">
        <f>VLOOKUP($C16,Prices!$A$3:$R$1996,MATCH('2) Order Form'!P$8,Prices!$A$2:$R$2,0),FALSE)</f>
        <v>175</v>
      </c>
      <c r="Q16" s="51">
        <f>VLOOKUP($C16,Prices!$A$3:$R$1996,MATCH('2) Order Form'!Q$8,Prices!$A$2:$R$2,0),FALSE)</f>
        <v>349.95</v>
      </c>
      <c r="R16" s="34">
        <f t="shared" si="6"/>
        <v>0</v>
      </c>
      <c r="S16" s="43">
        <f t="shared" si="7"/>
        <v>0</v>
      </c>
      <c r="T16" s="51">
        <f t="shared" si="8"/>
        <v>0</v>
      </c>
      <c r="U16" s="123">
        <f t="shared" si="9"/>
        <v>0</v>
      </c>
      <c r="V16" s="124"/>
      <c r="W16" s="148">
        <v>7048652766663</v>
      </c>
      <c r="Y16" s="126">
        <f t="shared" si="10"/>
        <v>0</v>
      </c>
      <c r="Z16" s="127">
        <f t="shared" ca="1" si="16"/>
        <v>0</v>
      </c>
      <c r="AA16" s="127">
        <f t="shared" ca="1" si="17"/>
        <v>0</v>
      </c>
      <c r="AB16" s="127">
        <f t="shared" ca="1" si="18"/>
        <v>0</v>
      </c>
      <c r="AC16" s="127">
        <f t="shared" ca="1" si="19"/>
        <v>0</v>
      </c>
      <c r="AD16" s="127" t="str">
        <f t="shared" si="14"/>
        <v>845073Matte Fluo/Natural Carbon</v>
      </c>
      <c r="AE16" s="128">
        <f t="shared" si="15"/>
        <v>845073</v>
      </c>
      <c r="AF16" s="129" t="str">
        <f>INDEX(ATS!$A:$P,MATCH('2) Order Form'!$W16,ATS!$O:$O,0),7)</f>
        <v>Stock</v>
      </c>
    </row>
    <row r="17" spans="1:32" x14ac:dyDescent="0.2">
      <c r="A17" s="33">
        <v>1</v>
      </c>
      <c r="B17" s="33" t="str">
        <f>VLOOKUP(A17,Classification!$H$2:$I$11,2,FALSE)</f>
        <v>Helmets &amp; Helmet Acc.</v>
      </c>
      <c r="C17" s="33">
        <f>INDEX(ATS!$A:$P,MATCH('2) Order Form'!$W17,ATS!$O:$O,0),1)</f>
        <v>845104</v>
      </c>
      <c r="D17" s="33" t="str">
        <f>INDEX(ATS!$A:$P,MATCH('2) Order Form'!$W17,ATS!$O:$O,0),2)</f>
        <v>Trailblazer Mips Helmet</v>
      </c>
      <c r="E17" s="82" t="str">
        <f>INDEX(ATS!$A:$P,MATCH('2) Order Form'!$W17,ATS!$O:$O,0),4)</f>
        <v>BGRRG-SM</v>
      </c>
      <c r="F17" s="82" t="str">
        <f>INDEX(ATS!$A:$P,MATCH('2) Order Form'!$W17,ATS!$O:$O,0),5)</f>
        <v>Bolt Gray/Rose Gold</v>
      </c>
      <c r="G17" s="161" t="str">
        <f>INDEX(ATS!$A:$P,MATCH('2) Order Form'!$W17,ATS!$O:$O,0),6)</f>
        <v>SM</v>
      </c>
      <c r="H17" s="58">
        <v>1</v>
      </c>
      <c r="I17" s="111">
        <v>0</v>
      </c>
      <c r="J17" s="117">
        <f>IFERROR(VLOOKUP(W17,ATS!$O:$P,2,FALSE),0)</f>
        <v>75</v>
      </c>
      <c r="K17" s="184" t="str">
        <f t="shared" si="3"/>
        <v>50+</v>
      </c>
      <c r="L17" s="117">
        <f>IFERROR(VLOOKUP(W17,ATS!$O:$Q,3,FALSE),0)</f>
        <v>75</v>
      </c>
      <c r="M17" s="186" t="str">
        <f t="shared" si="4"/>
        <v>50+</v>
      </c>
      <c r="N17" s="93">
        <v>0</v>
      </c>
      <c r="O17" s="55">
        <f t="shared" si="5"/>
        <v>0</v>
      </c>
      <c r="P17" s="50">
        <f>VLOOKUP($C17,Prices!$A$3:$R$1996,MATCH('2) Order Form'!P$8,Prices!$A$2:$R$2,0),FALSE)</f>
        <v>90</v>
      </c>
      <c r="Q17" s="51">
        <f>VLOOKUP($C17,Prices!$A$3:$R$1996,MATCH('2) Order Form'!Q$8,Prices!$A$2:$R$2,0),FALSE)</f>
        <v>179.95</v>
      </c>
      <c r="R17" s="34">
        <f t="shared" si="6"/>
        <v>0</v>
      </c>
      <c r="S17" s="43">
        <f t="shared" si="7"/>
        <v>0</v>
      </c>
      <c r="T17" s="51">
        <f t="shared" si="8"/>
        <v>0</v>
      </c>
      <c r="U17" s="123">
        <f t="shared" si="9"/>
        <v>0</v>
      </c>
      <c r="V17" s="124"/>
      <c r="W17" s="148">
        <v>7048652767554</v>
      </c>
      <c r="Y17" s="126">
        <f t="shared" si="10"/>
        <v>0</v>
      </c>
      <c r="Z17" s="127">
        <f t="shared" ca="1" si="16"/>
        <v>0</v>
      </c>
      <c r="AA17" s="127">
        <f t="shared" ca="1" si="17"/>
        <v>1</v>
      </c>
      <c r="AB17" s="127">
        <f t="shared" ca="1" si="18"/>
        <v>1</v>
      </c>
      <c r="AC17" s="127">
        <f t="shared" ca="1" si="19"/>
        <v>1</v>
      </c>
      <c r="AD17" s="127" t="str">
        <f t="shared" si="14"/>
        <v>845104Bolt Gray/Rose Gold</v>
      </c>
      <c r="AE17" s="128">
        <f t="shared" si="15"/>
        <v>845104</v>
      </c>
      <c r="AF17" s="129" t="str">
        <f>INDEX(ATS!$A:$P,MATCH('2) Order Form'!$W17,ATS!$O:$O,0),7)</f>
        <v>Stock</v>
      </c>
    </row>
    <row r="18" spans="1:32" x14ac:dyDescent="0.2">
      <c r="A18" s="33">
        <v>1</v>
      </c>
      <c r="B18" s="33" t="str">
        <f>VLOOKUP(A18,Classification!$H$2:$I$11,2,FALSE)</f>
        <v>Helmets &amp; Helmet Acc.</v>
      </c>
      <c r="C18" s="33">
        <f>INDEX(ATS!$A:$P,MATCH('2) Order Form'!$W18,ATS!$O:$O,0),1)</f>
        <v>845104</v>
      </c>
      <c r="D18" s="33" t="str">
        <f>INDEX(ATS!$A:$P,MATCH('2) Order Form'!$W18,ATS!$O:$O,0),2)</f>
        <v>Trailblazer Mips Helmet</v>
      </c>
      <c r="E18" s="82" t="str">
        <f>INDEX(ATS!$A:$P,MATCH('2) Order Form'!$W18,ATS!$O:$O,0),4)</f>
        <v>BGRRG-ML</v>
      </c>
      <c r="F18" s="82" t="str">
        <f>INDEX(ATS!$A:$P,MATCH('2) Order Form'!$W18,ATS!$O:$O,0),5)</f>
        <v>Bolt Gray/Rose Gold</v>
      </c>
      <c r="G18" s="161" t="str">
        <f>INDEX(ATS!$A:$P,MATCH('2) Order Form'!$W18,ATS!$O:$O,0),6)</f>
        <v>ML</v>
      </c>
      <c r="H18" s="58">
        <v>1</v>
      </c>
      <c r="I18" s="111">
        <v>0</v>
      </c>
      <c r="J18" s="117">
        <f>IFERROR(VLOOKUP(W18,ATS!$O:$P,2,FALSE),0)</f>
        <v>80</v>
      </c>
      <c r="K18" s="184" t="str">
        <f t="shared" si="3"/>
        <v>50+</v>
      </c>
      <c r="L18" s="117">
        <f>IFERROR(VLOOKUP(W18,ATS!$O:$Q,3,FALSE),0)</f>
        <v>80</v>
      </c>
      <c r="M18" s="186" t="str">
        <f t="shared" si="4"/>
        <v>50+</v>
      </c>
      <c r="N18" s="93">
        <v>0</v>
      </c>
      <c r="O18" s="55">
        <f t="shared" si="5"/>
        <v>0</v>
      </c>
      <c r="P18" s="50">
        <f>VLOOKUP($C18,Prices!$A$3:$R$1996,MATCH('2) Order Form'!P$8,Prices!$A$2:$R$2,0),FALSE)</f>
        <v>90</v>
      </c>
      <c r="Q18" s="51">
        <f>VLOOKUP($C18,Prices!$A$3:$R$1996,MATCH('2) Order Form'!Q$8,Prices!$A$2:$R$2,0),FALSE)</f>
        <v>179.95</v>
      </c>
      <c r="R18" s="34">
        <f t="shared" si="6"/>
        <v>0</v>
      </c>
      <c r="S18" s="43">
        <f t="shared" si="7"/>
        <v>0</v>
      </c>
      <c r="T18" s="51">
        <f t="shared" si="8"/>
        <v>0</v>
      </c>
      <c r="U18" s="123">
        <f t="shared" si="9"/>
        <v>0</v>
      </c>
      <c r="V18" s="124"/>
      <c r="W18" s="148">
        <v>7048652767547</v>
      </c>
      <c r="Y18" s="126">
        <f t="shared" si="10"/>
        <v>0</v>
      </c>
      <c r="Z18" s="127">
        <f t="shared" ca="1" si="16"/>
        <v>0</v>
      </c>
      <c r="AA18" s="127">
        <f t="shared" ca="1" si="17"/>
        <v>1</v>
      </c>
      <c r="AB18" s="127">
        <f t="shared" ca="1" si="18"/>
        <v>0</v>
      </c>
      <c r="AC18" s="127">
        <f t="shared" ca="1" si="19"/>
        <v>0</v>
      </c>
      <c r="AD18" s="127" t="str">
        <f t="shared" si="14"/>
        <v>845104Bolt Gray/Rose Gold</v>
      </c>
      <c r="AE18" s="128">
        <f t="shared" si="15"/>
        <v>845104</v>
      </c>
      <c r="AF18" s="129" t="str">
        <f>INDEX(ATS!$A:$P,MATCH('2) Order Form'!$W18,ATS!$O:$O,0),7)</f>
        <v>Stock</v>
      </c>
    </row>
    <row r="19" spans="1:32" x14ac:dyDescent="0.2">
      <c r="A19" s="33">
        <v>1</v>
      </c>
      <c r="B19" s="33" t="str">
        <f>VLOOKUP(A19,Classification!$H$2:$I$11,2,FALSE)</f>
        <v>Helmets &amp; Helmet Acc.</v>
      </c>
      <c r="C19" s="33">
        <f>INDEX(ATS!$A:$P,MATCH('2) Order Form'!$W19,ATS!$O:$O,0),1)</f>
        <v>845104</v>
      </c>
      <c r="D19" s="33" t="str">
        <f>INDEX(ATS!$A:$P,MATCH('2) Order Form'!$W19,ATS!$O:$O,0),2)</f>
        <v>Trailblazer Mips Helmet</v>
      </c>
      <c r="E19" s="82" t="str">
        <f>INDEX(ATS!$A:$P,MATCH('2) Order Form'!$W19,ATS!$O:$O,0),4)</f>
        <v>BGRRG-LXL</v>
      </c>
      <c r="F19" s="82" t="str">
        <f>INDEX(ATS!$A:$P,MATCH('2) Order Form'!$W19,ATS!$O:$O,0),5)</f>
        <v>Bolt Gray/Rose Gold</v>
      </c>
      <c r="G19" s="161" t="str">
        <f>INDEX(ATS!$A:$P,MATCH('2) Order Form'!$W19,ATS!$O:$O,0),6)</f>
        <v>LXL</v>
      </c>
      <c r="H19" s="58">
        <v>1</v>
      </c>
      <c r="I19" s="111">
        <v>0</v>
      </c>
      <c r="J19" s="117">
        <f>IFERROR(VLOOKUP(W19,ATS!$O:$P,2,FALSE),0)</f>
        <v>31</v>
      </c>
      <c r="K19" s="184">
        <f t="shared" si="3"/>
        <v>31</v>
      </c>
      <c r="L19" s="117">
        <f>IFERROR(VLOOKUP(W19,ATS!$O:$Q,3,FALSE),0)</f>
        <v>31</v>
      </c>
      <c r="M19" s="186">
        <f t="shared" si="4"/>
        <v>31</v>
      </c>
      <c r="N19" s="93">
        <v>0</v>
      </c>
      <c r="O19" s="55">
        <f t="shared" si="5"/>
        <v>0</v>
      </c>
      <c r="P19" s="50">
        <f>VLOOKUP($C19,Prices!$A$3:$R$1996,MATCH('2) Order Form'!P$8,Prices!$A$2:$R$2,0),FALSE)</f>
        <v>90</v>
      </c>
      <c r="Q19" s="51">
        <f>VLOOKUP($C19,Prices!$A$3:$R$1996,MATCH('2) Order Form'!Q$8,Prices!$A$2:$R$2,0),FALSE)</f>
        <v>179.95</v>
      </c>
      <c r="R19" s="34">
        <f t="shared" si="6"/>
        <v>0</v>
      </c>
      <c r="S19" s="43">
        <f t="shared" si="7"/>
        <v>0</v>
      </c>
      <c r="T19" s="51">
        <f t="shared" si="8"/>
        <v>0</v>
      </c>
      <c r="U19" s="123">
        <f t="shared" si="9"/>
        <v>0</v>
      </c>
      <c r="V19" s="124"/>
      <c r="W19" s="148">
        <v>7048652767530</v>
      </c>
      <c r="Y19" s="126">
        <f t="shared" si="10"/>
        <v>0</v>
      </c>
      <c r="Z19" s="127">
        <f t="shared" ca="1" si="16"/>
        <v>0</v>
      </c>
      <c r="AA19" s="127">
        <f t="shared" ca="1" si="17"/>
        <v>1</v>
      </c>
      <c r="AB19" s="127">
        <f t="shared" ca="1" si="18"/>
        <v>0</v>
      </c>
      <c r="AC19" s="127">
        <f t="shared" ca="1" si="19"/>
        <v>0</v>
      </c>
      <c r="AD19" s="127" t="str">
        <f t="shared" si="14"/>
        <v>845104Bolt Gray/Rose Gold</v>
      </c>
      <c r="AE19" s="128">
        <f t="shared" si="15"/>
        <v>845104</v>
      </c>
      <c r="AF19" s="129" t="str">
        <f>INDEX(ATS!$A:$P,MATCH('2) Order Form'!$W19,ATS!$O:$O,0),7)</f>
        <v>Stock</v>
      </c>
    </row>
    <row r="20" spans="1:32" x14ac:dyDescent="0.2">
      <c r="A20" s="33">
        <v>1</v>
      </c>
      <c r="B20" s="33" t="str">
        <f>VLOOKUP(A20,Classification!$H$2:$I$11,2,FALSE)</f>
        <v>Helmets &amp; Helmet Acc.</v>
      </c>
      <c r="C20" s="33">
        <f>INDEX(ATS!$A:$P,MATCH('2) Order Form'!$W20,ATS!$O:$O,0),1)</f>
        <v>845104</v>
      </c>
      <c r="D20" s="33" t="str">
        <f>INDEX(ATS!$A:$P,MATCH('2) Order Form'!$W20,ATS!$O:$O,0),2)</f>
        <v>Trailblazer Mips Helmet</v>
      </c>
      <c r="E20" s="82" t="str">
        <f>INDEX(ATS!$A:$P,MATCH('2) Order Form'!$W20,ATS!$O:$O,0),4)</f>
        <v>BRWHT-SM</v>
      </c>
      <c r="F20" s="82" t="str">
        <f>INDEX(ATS!$A:$P,MATCH('2) Order Form'!$W20,ATS!$O:$O,0),5)</f>
        <v xml:space="preserve">Bronco White </v>
      </c>
      <c r="G20" s="161" t="str">
        <f>INDEX(ATS!$A:$P,MATCH('2) Order Form'!$W20,ATS!$O:$O,0),6)</f>
        <v>SM</v>
      </c>
      <c r="H20" s="58">
        <v>1</v>
      </c>
      <c r="I20" s="111">
        <v>0</v>
      </c>
      <c r="J20" s="117">
        <f>IFERROR(VLOOKUP(W20,ATS!$O:$P,2,FALSE),0)</f>
        <v>25</v>
      </c>
      <c r="K20" s="184">
        <f t="shared" si="3"/>
        <v>25</v>
      </c>
      <c r="L20" s="117">
        <f>IFERROR(VLOOKUP(W20,ATS!$O:$Q,3,FALSE),0)</f>
        <v>25</v>
      </c>
      <c r="M20" s="186">
        <f t="shared" si="4"/>
        <v>25</v>
      </c>
      <c r="N20" s="93">
        <v>0</v>
      </c>
      <c r="O20" s="55">
        <f t="shared" si="5"/>
        <v>0</v>
      </c>
      <c r="P20" s="50">
        <f>VLOOKUP($C20,Prices!$A$3:$R$1996,MATCH('2) Order Form'!P$8,Prices!$A$2:$R$2,0),FALSE)</f>
        <v>90</v>
      </c>
      <c r="Q20" s="51">
        <f>VLOOKUP($C20,Prices!$A$3:$R$1996,MATCH('2) Order Form'!Q$8,Prices!$A$2:$R$2,0),FALSE)</f>
        <v>179.95</v>
      </c>
      <c r="R20" s="34">
        <f t="shared" si="6"/>
        <v>0</v>
      </c>
      <c r="S20" s="43">
        <f t="shared" si="7"/>
        <v>0</v>
      </c>
      <c r="T20" s="51">
        <f t="shared" si="8"/>
        <v>0</v>
      </c>
      <c r="U20" s="123">
        <f t="shared" si="9"/>
        <v>0</v>
      </c>
      <c r="V20" s="124"/>
      <c r="W20" s="148">
        <v>7048652767585</v>
      </c>
      <c r="Y20" s="126">
        <f t="shared" si="10"/>
        <v>0</v>
      </c>
      <c r="Z20" s="127">
        <f t="shared" ca="1" si="16"/>
        <v>0</v>
      </c>
      <c r="AA20" s="127">
        <f t="shared" ca="1" si="17"/>
        <v>1</v>
      </c>
      <c r="AB20" s="127">
        <f t="shared" ca="1" si="18"/>
        <v>0</v>
      </c>
      <c r="AC20" s="127">
        <f t="shared" ca="1" si="19"/>
        <v>1</v>
      </c>
      <c r="AD20" s="127" t="str">
        <f t="shared" si="14"/>
        <v xml:space="preserve">845104Bronco White </v>
      </c>
      <c r="AE20" s="128">
        <f t="shared" si="15"/>
        <v>845104</v>
      </c>
      <c r="AF20" s="129" t="str">
        <f>INDEX(ATS!$A:$P,MATCH('2) Order Form'!$W20,ATS!$O:$O,0),7)</f>
        <v>Stock</v>
      </c>
    </row>
    <row r="21" spans="1:32" x14ac:dyDescent="0.2">
      <c r="A21" s="33">
        <v>1</v>
      </c>
      <c r="B21" s="33" t="str">
        <f>VLOOKUP(A21,Classification!$H$2:$I$11,2,FALSE)</f>
        <v>Helmets &amp; Helmet Acc.</v>
      </c>
      <c r="C21" s="33">
        <f>INDEX(ATS!$A:$P,MATCH('2) Order Form'!$W21,ATS!$O:$O,0),1)</f>
        <v>845104</v>
      </c>
      <c r="D21" s="33" t="str">
        <f>INDEX(ATS!$A:$P,MATCH('2) Order Form'!$W21,ATS!$O:$O,0),2)</f>
        <v>Trailblazer Mips Helmet</v>
      </c>
      <c r="E21" s="82" t="str">
        <f>INDEX(ATS!$A:$P,MATCH('2) Order Form'!$W21,ATS!$O:$O,0),4)</f>
        <v>BRWHT-ML</v>
      </c>
      <c r="F21" s="82" t="str">
        <f>INDEX(ATS!$A:$P,MATCH('2) Order Form'!$W21,ATS!$O:$O,0),5)</f>
        <v xml:space="preserve">Bronco White </v>
      </c>
      <c r="G21" s="161" t="str">
        <f>INDEX(ATS!$A:$P,MATCH('2) Order Form'!$W21,ATS!$O:$O,0),6)</f>
        <v>ML</v>
      </c>
      <c r="H21" s="58">
        <v>1</v>
      </c>
      <c r="I21" s="111">
        <v>0</v>
      </c>
      <c r="J21" s="117">
        <f>IFERROR(VLOOKUP(W21,ATS!$O:$P,2,FALSE),0)</f>
        <v>30</v>
      </c>
      <c r="K21" s="184">
        <f t="shared" si="3"/>
        <v>30</v>
      </c>
      <c r="L21" s="117">
        <f>IFERROR(VLOOKUP(W21,ATS!$O:$Q,3,FALSE),0)</f>
        <v>30</v>
      </c>
      <c r="M21" s="186">
        <f t="shared" si="4"/>
        <v>30</v>
      </c>
      <c r="N21" s="93">
        <v>0</v>
      </c>
      <c r="O21" s="55">
        <f t="shared" si="5"/>
        <v>0</v>
      </c>
      <c r="P21" s="50">
        <f>VLOOKUP($C21,Prices!$A$3:$R$1996,MATCH('2) Order Form'!P$8,Prices!$A$2:$R$2,0),FALSE)</f>
        <v>90</v>
      </c>
      <c r="Q21" s="51">
        <f>VLOOKUP($C21,Prices!$A$3:$R$1996,MATCH('2) Order Form'!Q$8,Prices!$A$2:$R$2,0),FALSE)</f>
        <v>179.95</v>
      </c>
      <c r="R21" s="34">
        <f t="shared" si="6"/>
        <v>0</v>
      </c>
      <c r="S21" s="43">
        <f t="shared" si="7"/>
        <v>0</v>
      </c>
      <c r="T21" s="51">
        <f t="shared" si="8"/>
        <v>0</v>
      </c>
      <c r="U21" s="123">
        <f t="shared" si="9"/>
        <v>0</v>
      </c>
      <c r="V21" s="124"/>
      <c r="W21" s="148">
        <v>7048652767578</v>
      </c>
      <c r="Y21" s="126">
        <f t="shared" si="10"/>
        <v>0</v>
      </c>
      <c r="Z21" s="127">
        <f t="shared" ca="1" si="16"/>
        <v>0</v>
      </c>
      <c r="AA21" s="127">
        <f t="shared" ca="1" si="17"/>
        <v>1</v>
      </c>
      <c r="AB21" s="127">
        <f t="shared" ca="1" si="18"/>
        <v>0</v>
      </c>
      <c r="AC21" s="127">
        <f t="shared" ca="1" si="19"/>
        <v>0</v>
      </c>
      <c r="AD21" s="127" t="str">
        <f t="shared" si="14"/>
        <v xml:space="preserve">845104Bronco White </v>
      </c>
      <c r="AE21" s="128">
        <f t="shared" si="15"/>
        <v>845104</v>
      </c>
      <c r="AF21" s="129" t="str">
        <f>INDEX(ATS!$A:$P,MATCH('2) Order Form'!$W21,ATS!$O:$O,0),7)</f>
        <v>Stock</v>
      </c>
    </row>
    <row r="22" spans="1:32" x14ac:dyDescent="0.2">
      <c r="A22" s="33">
        <v>1</v>
      </c>
      <c r="B22" s="33" t="str">
        <f>VLOOKUP(A22,Classification!$H$2:$I$11,2,FALSE)</f>
        <v>Helmets &amp; Helmet Acc.</v>
      </c>
      <c r="C22" s="33">
        <f>INDEX(ATS!$A:$P,MATCH('2) Order Form'!$W22,ATS!$O:$O,0),1)</f>
        <v>845104</v>
      </c>
      <c r="D22" s="33" t="str">
        <f>INDEX(ATS!$A:$P,MATCH('2) Order Form'!$W22,ATS!$O:$O,0),2)</f>
        <v>Trailblazer Mips Helmet</v>
      </c>
      <c r="E22" s="82" t="str">
        <f>INDEX(ATS!$A:$P,MATCH('2) Order Form'!$W22,ATS!$O:$O,0),4)</f>
        <v>BRWHT-LXL</v>
      </c>
      <c r="F22" s="82" t="str">
        <f>INDEX(ATS!$A:$P,MATCH('2) Order Form'!$W22,ATS!$O:$O,0),5)</f>
        <v xml:space="preserve">Bronco White </v>
      </c>
      <c r="G22" s="161" t="str">
        <f>INDEX(ATS!$A:$P,MATCH('2) Order Form'!$W22,ATS!$O:$O,0),6)</f>
        <v>LXL</v>
      </c>
      <c r="H22" s="58">
        <v>1</v>
      </c>
      <c r="I22" s="111">
        <v>0</v>
      </c>
      <c r="J22" s="117">
        <f>IFERROR(VLOOKUP(W22,ATS!$O:$P,2,FALSE),0)</f>
        <v>19</v>
      </c>
      <c r="K22" s="184">
        <f t="shared" si="3"/>
        <v>19</v>
      </c>
      <c r="L22" s="117">
        <f>IFERROR(VLOOKUP(W22,ATS!$O:$Q,3,FALSE),0)</f>
        <v>19</v>
      </c>
      <c r="M22" s="186">
        <f t="shared" si="4"/>
        <v>19</v>
      </c>
      <c r="N22" s="93">
        <v>0</v>
      </c>
      <c r="O22" s="55">
        <f t="shared" si="5"/>
        <v>0</v>
      </c>
      <c r="P22" s="50">
        <f>VLOOKUP($C22,Prices!$A$3:$R$1996,MATCH('2) Order Form'!P$8,Prices!$A$2:$R$2,0),FALSE)</f>
        <v>90</v>
      </c>
      <c r="Q22" s="51">
        <f>VLOOKUP($C22,Prices!$A$3:$R$1996,MATCH('2) Order Form'!Q$8,Prices!$A$2:$R$2,0),FALSE)</f>
        <v>179.95</v>
      </c>
      <c r="R22" s="34">
        <f t="shared" si="6"/>
        <v>0</v>
      </c>
      <c r="S22" s="43">
        <f t="shared" si="7"/>
        <v>0</v>
      </c>
      <c r="T22" s="51">
        <f t="shared" si="8"/>
        <v>0</v>
      </c>
      <c r="U22" s="123">
        <f t="shared" si="9"/>
        <v>0</v>
      </c>
      <c r="V22" s="124"/>
      <c r="W22" s="148">
        <v>7048652767561</v>
      </c>
      <c r="Y22" s="126">
        <f t="shared" si="10"/>
        <v>0</v>
      </c>
      <c r="Z22" s="127">
        <f t="shared" ca="1" si="16"/>
        <v>0</v>
      </c>
      <c r="AA22" s="127">
        <f t="shared" ca="1" si="17"/>
        <v>1</v>
      </c>
      <c r="AB22" s="127">
        <f t="shared" ca="1" si="18"/>
        <v>0</v>
      </c>
      <c r="AC22" s="127">
        <f t="shared" ca="1" si="19"/>
        <v>0</v>
      </c>
      <c r="AD22" s="127" t="str">
        <f t="shared" si="14"/>
        <v xml:space="preserve">845104Bronco White </v>
      </c>
      <c r="AE22" s="128">
        <f t="shared" si="15"/>
        <v>845104</v>
      </c>
      <c r="AF22" s="129" t="str">
        <f>INDEX(ATS!$A:$P,MATCH('2) Order Form'!$W22,ATS!$O:$O,0),7)</f>
        <v>Stock</v>
      </c>
    </row>
    <row r="23" spans="1:32" x14ac:dyDescent="0.2">
      <c r="A23" s="33">
        <v>1</v>
      </c>
      <c r="B23" s="33" t="str">
        <f>VLOOKUP(A23,Classification!$H$2:$I$11,2,FALSE)</f>
        <v>Helmets &amp; Helmet Acc.</v>
      </c>
      <c r="C23" s="33">
        <f>INDEX(ATS!$A:$P,MATCH('2) Order Form'!$W23,ATS!$O:$O,0),1)</f>
        <v>845104</v>
      </c>
      <c r="D23" s="33" t="str">
        <f>INDEX(ATS!$A:$P,MATCH('2) Order Form'!$W23,ATS!$O:$O,0),2)</f>
        <v>Trailblazer Mips Helmet</v>
      </c>
      <c r="E23" s="82" t="str">
        <f>INDEX(ATS!$A:$P,MATCH('2) Order Form'!$W23,ATS!$O:$O,0),4)</f>
        <v>MBLCK-SM</v>
      </c>
      <c r="F23" s="82" t="str">
        <f>INDEX(ATS!$A:$P,MATCH('2) Order Form'!$W23,ATS!$O:$O,0),5)</f>
        <v>Matte Black</v>
      </c>
      <c r="G23" s="161" t="str">
        <f>INDEX(ATS!$A:$P,MATCH('2) Order Form'!$W23,ATS!$O:$O,0),6)</f>
        <v>SM</v>
      </c>
      <c r="H23" s="58">
        <v>1</v>
      </c>
      <c r="I23" s="111">
        <v>0</v>
      </c>
      <c r="J23" s="117">
        <f>IFERROR(VLOOKUP(W23,ATS!$O:$P,2,FALSE),0)</f>
        <v>80</v>
      </c>
      <c r="K23" s="184" t="str">
        <f t="shared" si="3"/>
        <v>50+</v>
      </c>
      <c r="L23" s="117">
        <f>IFERROR(VLOOKUP(W23,ATS!$O:$Q,3,FALSE),0)</f>
        <v>80</v>
      </c>
      <c r="M23" s="186" t="str">
        <f t="shared" si="4"/>
        <v>50+</v>
      </c>
      <c r="N23" s="93">
        <v>0</v>
      </c>
      <c r="O23" s="55">
        <f t="shared" si="5"/>
        <v>0</v>
      </c>
      <c r="P23" s="50">
        <f>VLOOKUP($C23,Prices!$A$3:$R$1996,MATCH('2) Order Form'!P$8,Prices!$A$2:$R$2,0),FALSE)</f>
        <v>90</v>
      </c>
      <c r="Q23" s="51">
        <f>VLOOKUP($C23,Prices!$A$3:$R$1996,MATCH('2) Order Form'!Q$8,Prices!$A$2:$R$2,0),FALSE)</f>
        <v>179.95</v>
      </c>
      <c r="R23" s="34">
        <f t="shared" si="6"/>
        <v>0</v>
      </c>
      <c r="S23" s="43">
        <f t="shared" si="7"/>
        <v>0</v>
      </c>
      <c r="T23" s="51">
        <f t="shared" si="8"/>
        <v>0</v>
      </c>
      <c r="U23" s="123">
        <f t="shared" si="9"/>
        <v>0</v>
      </c>
      <c r="V23" s="124"/>
      <c r="W23" s="148">
        <v>7048652540409</v>
      </c>
      <c r="Y23" s="126">
        <f t="shared" si="10"/>
        <v>0</v>
      </c>
      <c r="Z23" s="127">
        <f t="shared" ca="1" si="16"/>
        <v>0</v>
      </c>
      <c r="AA23" s="127">
        <f t="shared" ca="1" si="17"/>
        <v>1</v>
      </c>
      <c r="AB23" s="127">
        <f t="shared" ca="1" si="18"/>
        <v>0</v>
      </c>
      <c r="AC23" s="127">
        <f t="shared" ca="1" si="19"/>
        <v>1</v>
      </c>
      <c r="AD23" s="127" t="str">
        <f t="shared" si="14"/>
        <v>845104Matte Black</v>
      </c>
      <c r="AE23" s="128">
        <f t="shared" si="15"/>
        <v>845104</v>
      </c>
      <c r="AF23" s="129" t="str">
        <f>INDEX(ATS!$A:$P,MATCH('2) Order Form'!$W23,ATS!$O:$O,0),7)</f>
        <v>Active</v>
      </c>
    </row>
    <row r="24" spans="1:32" x14ac:dyDescent="0.2">
      <c r="A24" s="33">
        <v>1</v>
      </c>
      <c r="B24" s="33" t="str">
        <f>VLOOKUP(A24,Classification!$H$2:$I$11,2,FALSE)</f>
        <v>Helmets &amp; Helmet Acc.</v>
      </c>
      <c r="C24" s="33">
        <f>INDEX(ATS!$A:$P,MATCH('2) Order Form'!$W24,ATS!$O:$O,0),1)</f>
        <v>845104</v>
      </c>
      <c r="D24" s="33" t="str">
        <f>INDEX(ATS!$A:$P,MATCH('2) Order Form'!$W24,ATS!$O:$O,0),2)</f>
        <v>Trailblazer Mips Helmet</v>
      </c>
      <c r="E24" s="82" t="str">
        <f>INDEX(ATS!$A:$P,MATCH('2) Order Form'!$W24,ATS!$O:$O,0),4)</f>
        <v>MBLCK-ML</v>
      </c>
      <c r="F24" s="82" t="str">
        <f>INDEX(ATS!$A:$P,MATCH('2) Order Form'!$W24,ATS!$O:$O,0),5)</f>
        <v>Matte Black</v>
      </c>
      <c r="G24" s="161" t="str">
        <f>INDEX(ATS!$A:$P,MATCH('2) Order Form'!$W24,ATS!$O:$O,0),6)</f>
        <v>ML</v>
      </c>
      <c r="H24" s="58">
        <v>1</v>
      </c>
      <c r="I24" s="111">
        <v>0</v>
      </c>
      <c r="J24" s="117">
        <f>IFERROR(VLOOKUP(W24,ATS!$O:$P,2,FALSE),0)</f>
        <v>431</v>
      </c>
      <c r="K24" s="184" t="str">
        <f t="shared" si="3"/>
        <v>50+</v>
      </c>
      <c r="L24" s="117">
        <f>IFERROR(VLOOKUP(W24,ATS!$O:$Q,3,FALSE),0)</f>
        <v>517</v>
      </c>
      <c r="M24" s="186" t="str">
        <f t="shared" si="4"/>
        <v>50+</v>
      </c>
      <c r="N24" s="93">
        <v>0</v>
      </c>
      <c r="O24" s="55">
        <f t="shared" si="5"/>
        <v>0</v>
      </c>
      <c r="P24" s="50">
        <f>VLOOKUP($C24,Prices!$A$3:$R$1996,MATCH('2) Order Form'!P$8,Prices!$A$2:$R$2,0),FALSE)</f>
        <v>90</v>
      </c>
      <c r="Q24" s="51">
        <f>VLOOKUP($C24,Prices!$A$3:$R$1996,MATCH('2) Order Form'!Q$8,Prices!$A$2:$R$2,0),FALSE)</f>
        <v>179.95</v>
      </c>
      <c r="R24" s="34">
        <f t="shared" si="6"/>
        <v>0</v>
      </c>
      <c r="S24" s="43">
        <f t="shared" si="7"/>
        <v>0</v>
      </c>
      <c r="T24" s="51">
        <f t="shared" si="8"/>
        <v>0</v>
      </c>
      <c r="U24" s="123">
        <f t="shared" si="9"/>
        <v>0</v>
      </c>
      <c r="V24" s="124"/>
      <c r="W24" s="148">
        <v>7048652540393</v>
      </c>
      <c r="Y24" s="126">
        <f t="shared" si="10"/>
        <v>0</v>
      </c>
      <c r="Z24" s="127">
        <f t="shared" ca="1" si="16"/>
        <v>0</v>
      </c>
      <c r="AA24" s="127">
        <f t="shared" ca="1" si="17"/>
        <v>1</v>
      </c>
      <c r="AB24" s="127">
        <f t="shared" ca="1" si="18"/>
        <v>0</v>
      </c>
      <c r="AC24" s="127">
        <f t="shared" ca="1" si="19"/>
        <v>0</v>
      </c>
      <c r="AD24" s="127" t="str">
        <f t="shared" si="14"/>
        <v>845104Matte Black</v>
      </c>
      <c r="AE24" s="128">
        <f t="shared" si="15"/>
        <v>845104</v>
      </c>
      <c r="AF24" s="129" t="str">
        <f>INDEX(ATS!$A:$P,MATCH('2) Order Form'!$W24,ATS!$O:$O,0),7)</f>
        <v>Active</v>
      </c>
    </row>
    <row r="25" spans="1:32" x14ac:dyDescent="0.2">
      <c r="A25" s="33">
        <v>1</v>
      </c>
      <c r="B25" s="33" t="str">
        <f>VLOOKUP(A25,Classification!$H$2:$I$11,2,FALSE)</f>
        <v>Helmets &amp; Helmet Acc.</v>
      </c>
      <c r="C25" s="33">
        <f>INDEX(ATS!$A:$P,MATCH('2) Order Form'!$W25,ATS!$O:$O,0),1)</f>
        <v>845104</v>
      </c>
      <c r="D25" s="33" t="str">
        <f>INDEX(ATS!$A:$P,MATCH('2) Order Form'!$W25,ATS!$O:$O,0),2)</f>
        <v>Trailblazer Mips Helmet</v>
      </c>
      <c r="E25" s="82" t="str">
        <f>INDEX(ATS!$A:$P,MATCH('2) Order Form'!$W25,ATS!$O:$O,0),4)</f>
        <v>MBLCK-LXL</v>
      </c>
      <c r="F25" s="82" t="str">
        <f>INDEX(ATS!$A:$P,MATCH('2) Order Form'!$W25,ATS!$O:$O,0),5)</f>
        <v>Matte Black</v>
      </c>
      <c r="G25" s="161" t="str">
        <f>INDEX(ATS!$A:$P,MATCH('2) Order Form'!$W25,ATS!$O:$O,0),6)</f>
        <v>LXL</v>
      </c>
      <c r="H25" s="58">
        <v>1</v>
      </c>
      <c r="I25" s="111">
        <v>0</v>
      </c>
      <c r="J25" s="117">
        <f>IFERROR(VLOOKUP(W25,ATS!$O:$P,2,FALSE),0)</f>
        <v>273</v>
      </c>
      <c r="K25" s="184" t="str">
        <f t="shared" si="3"/>
        <v>50+</v>
      </c>
      <c r="L25" s="117">
        <f>IFERROR(VLOOKUP(W25,ATS!$O:$Q,3,FALSE),0)</f>
        <v>303</v>
      </c>
      <c r="M25" s="186" t="str">
        <f t="shared" si="4"/>
        <v>50+</v>
      </c>
      <c r="N25" s="93">
        <v>0</v>
      </c>
      <c r="O25" s="55">
        <f t="shared" si="5"/>
        <v>0</v>
      </c>
      <c r="P25" s="50">
        <f>VLOOKUP($C25,Prices!$A$3:$R$1996,MATCH('2) Order Form'!P$8,Prices!$A$2:$R$2,0),FALSE)</f>
        <v>90</v>
      </c>
      <c r="Q25" s="51">
        <f>VLOOKUP($C25,Prices!$A$3:$R$1996,MATCH('2) Order Form'!Q$8,Prices!$A$2:$R$2,0),FALSE)</f>
        <v>179.95</v>
      </c>
      <c r="R25" s="34">
        <f t="shared" si="6"/>
        <v>0</v>
      </c>
      <c r="S25" s="43">
        <f t="shared" si="7"/>
        <v>0</v>
      </c>
      <c r="T25" s="51">
        <f t="shared" si="8"/>
        <v>0</v>
      </c>
      <c r="U25" s="123">
        <f t="shared" si="9"/>
        <v>0</v>
      </c>
      <c r="V25" s="124"/>
      <c r="W25" s="148">
        <v>7048652540386</v>
      </c>
      <c r="Y25" s="126">
        <f t="shared" si="10"/>
        <v>0</v>
      </c>
      <c r="Z25" s="127">
        <f t="shared" ca="1" si="16"/>
        <v>0</v>
      </c>
      <c r="AA25" s="127">
        <f t="shared" ca="1" si="17"/>
        <v>1</v>
      </c>
      <c r="AB25" s="127">
        <f t="shared" ca="1" si="18"/>
        <v>0</v>
      </c>
      <c r="AC25" s="127">
        <f t="shared" ca="1" si="19"/>
        <v>0</v>
      </c>
      <c r="AD25" s="127" t="str">
        <f t="shared" si="14"/>
        <v>845104Matte Black</v>
      </c>
      <c r="AE25" s="128">
        <f t="shared" si="15"/>
        <v>845104</v>
      </c>
      <c r="AF25" s="129" t="str">
        <f>INDEX(ATS!$A:$P,MATCH('2) Order Form'!$W25,ATS!$O:$O,0),7)</f>
        <v>Active</v>
      </c>
    </row>
    <row r="26" spans="1:32" x14ac:dyDescent="0.2">
      <c r="A26" s="33">
        <v>1</v>
      </c>
      <c r="B26" s="33" t="str">
        <f>VLOOKUP(A26,Classification!$H$2:$I$11,2,FALSE)</f>
        <v>Helmets &amp; Helmet Acc.</v>
      </c>
      <c r="C26" s="33">
        <f>INDEX(ATS!$A:$P,MATCH('2) Order Form'!$W26,ATS!$O:$O,0),1)</f>
        <v>845104</v>
      </c>
      <c r="D26" s="33" t="str">
        <f>INDEX(ATS!$A:$P,MATCH('2) Order Form'!$W26,ATS!$O:$O,0),2)</f>
        <v>Trailblazer Mips Helmet</v>
      </c>
      <c r="E26" s="82" t="str">
        <f>INDEX(ATS!$A:$P,MATCH('2) Order Form'!$W26,ATS!$O:$O,0),4)</f>
        <v>MFLUO-SM</v>
      </c>
      <c r="F26" s="82" t="str">
        <f>INDEX(ATS!$A:$P,MATCH('2) Order Form'!$W26,ATS!$O:$O,0),5)</f>
        <v xml:space="preserve">Matte Fluo </v>
      </c>
      <c r="G26" s="161" t="str">
        <f>INDEX(ATS!$A:$P,MATCH('2) Order Form'!$W26,ATS!$O:$O,0),6)</f>
        <v>SM</v>
      </c>
      <c r="H26" s="58">
        <v>1</v>
      </c>
      <c r="I26" s="111">
        <v>0</v>
      </c>
      <c r="J26" s="117">
        <f>IFERROR(VLOOKUP(W26,ATS!$O:$P,2,FALSE),0)</f>
        <v>29</v>
      </c>
      <c r="K26" s="184">
        <f t="shared" si="3"/>
        <v>29</v>
      </c>
      <c r="L26" s="117">
        <f>IFERROR(VLOOKUP(W26,ATS!$O:$Q,3,FALSE),0)</f>
        <v>29</v>
      </c>
      <c r="M26" s="186">
        <f t="shared" si="4"/>
        <v>29</v>
      </c>
      <c r="N26" s="93">
        <v>0</v>
      </c>
      <c r="O26" s="55">
        <f t="shared" si="5"/>
        <v>0</v>
      </c>
      <c r="P26" s="50">
        <f>VLOOKUP($C26,Prices!$A$3:$R$1996,MATCH('2) Order Form'!P$8,Prices!$A$2:$R$2,0),FALSE)</f>
        <v>90</v>
      </c>
      <c r="Q26" s="51">
        <f>VLOOKUP($C26,Prices!$A$3:$R$1996,MATCH('2) Order Form'!Q$8,Prices!$A$2:$R$2,0),FALSE)</f>
        <v>179.95</v>
      </c>
      <c r="R26" s="34">
        <f t="shared" si="6"/>
        <v>0</v>
      </c>
      <c r="S26" s="43">
        <f t="shared" si="7"/>
        <v>0</v>
      </c>
      <c r="T26" s="51">
        <f t="shared" si="8"/>
        <v>0</v>
      </c>
      <c r="U26" s="123">
        <f t="shared" si="9"/>
        <v>0</v>
      </c>
      <c r="V26" s="124"/>
      <c r="W26" s="148">
        <v>7048652767615</v>
      </c>
      <c r="Y26" s="126">
        <f t="shared" si="10"/>
        <v>0</v>
      </c>
      <c r="Z26" s="127">
        <f t="shared" ca="1" si="16"/>
        <v>0</v>
      </c>
      <c r="AA26" s="127">
        <f t="shared" ca="1" si="17"/>
        <v>1</v>
      </c>
      <c r="AB26" s="127">
        <f t="shared" ca="1" si="18"/>
        <v>0</v>
      </c>
      <c r="AC26" s="127">
        <f t="shared" ca="1" si="19"/>
        <v>1</v>
      </c>
      <c r="AD26" s="127" t="str">
        <f t="shared" si="14"/>
        <v xml:space="preserve">845104Matte Fluo </v>
      </c>
      <c r="AE26" s="128">
        <f t="shared" si="15"/>
        <v>845104</v>
      </c>
      <c r="AF26" s="129" t="str">
        <f>INDEX(ATS!$A:$P,MATCH('2) Order Form'!$W26,ATS!$O:$O,0),7)</f>
        <v>Stock</v>
      </c>
    </row>
    <row r="27" spans="1:32" x14ac:dyDescent="0.2">
      <c r="A27" s="33">
        <v>1</v>
      </c>
      <c r="B27" s="33" t="str">
        <f>VLOOKUP(A27,Classification!$H$2:$I$11,2,FALSE)</f>
        <v>Helmets &amp; Helmet Acc.</v>
      </c>
      <c r="C27" s="33">
        <f>INDEX(ATS!$A:$P,MATCH('2) Order Form'!$W27,ATS!$O:$O,0),1)</f>
        <v>845104</v>
      </c>
      <c r="D27" s="33" t="str">
        <f>INDEX(ATS!$A:$P,MATCH('2) Order Form'!$W27,ATS!$O:$O,0),2)</f>
        <v>Trailblazer Mips Helmet</v>
      </c>
      <c r="E27" s="82" t="str">
        <f>INDEX(ATS!$A:$P,MATCH('2) Order Form'!$W27,ATS!$O:$O,0),4)</f>
        <v>MFLUO-ML</v>
      </c>
      <c r="F27" s="82" t="str">
        <f>INDEX(ATS!$A:$P,MATCH('2) Order Form'!$W27,ATS!$O:$O,0),5)</f>
        <v xml:space="preserve">Matte Fluo </v>
      </c>
      <c r="G27" s="161" t="str">
        <f>INDEX(ATS!$A:$P,MATCH('2) Order Form'!$W27,ATS!$O:$O,0),6)</f>
        <v>ML</v>
      </c>
      <c r="H27" s="58">
        <v>1</v>
      </c>
      <c r="I27" s="111">
        <v>0</v>
      </c>
      <c r="J27" s="117">
        <f>IFERROR(VLOOKUP(W27,ATS!$O:$P,2,FALSE),0)</f>
        <v>49</v>
      </c>
      <c r="K27" s="184">
        <f t="shared" si="3"/>
        <v>49</v>
      </c>
      <c r="L27" s="117">
        <f>IFERROR(VLOOKUP(W27,ATS!$O:$Q,3,FALSE),0)</f>
        <v>49</v>
      </c>
      <c r="M27" s="186">
        <f t="shared" si="4"/>
        <v>49</v>
      </c>
      <c r="N27" s="93">
        <v>0</v>
      </c>
      <c r="O27" s="55">
        <f t="shared" si="5"/>
        <v>0</v>
      </c>
      <c r="P27" s="50">
        <f>VLOOKUP($C27,Prices!$A$3:$R$1996,MATCH('2) Order Form'!P$8,Prices!$A$2:$R$2,0),FALSE)</f>
        <v>90</v>
      </c>
      <c r="Q27" s="51">
        <f>VLOOKUP($C27,Prices!$A$3:$R$1996,MATCH('2) Order Form'!Q$8,Prices!$A$2:$R$2,0),FALSE)</f>
        <v>179.95</v>
      </c>
      <c r="R27" s="34">
        <f t="shared" si="6"/>
        <v>0</v>
      </c>
      <c r="S27" s="43">
        <f t="shared" si="7"/>
        <v>0</v>
      </c>
      <c r="T27" s="51">
        <f t="shared" si="8"/>
        <v>0</v>
      </c>
      <c r="U27" s="123">
        <f t="shared" si="9"/>
        <v>0</v>
      </c>
      <c r="V27" s="124"/>
      <c r="W27" s="148">
        <v>7048652767608</v>
      </c>
      <c r="Y27" s="126">
        <f t="shared" si="10"/>
        <v>0</v>
      </c>
      <c r="Z27" s="127">
        <f t="shared" ca="1" si="16"/>
        <v>0</v>
      </c>
      <c r="AA27" s="127">
        <f t="shared" ca="1" si="17"/>
        <v>1</v>
      </c>
      <c r="AB27" s="127">
        <f t="shared" ca="1" si="18"/>
        <v>0</v>
      </c>
      <c r="AC27" s="127">
        <f t="shared" ca="1" si="19"/>
        <v>0</v>
      </c>
      <c r="AD27" s="127" t="str">
        <f t="shared" si="14"/>
        <v xml:space="preserve">845104Matte Fluo </v>
      </c>
      <c r="AE27" s="128">
        <f t="shared" si="15"/>
        <v>845104</v>
      </c>
      <c r="AF27" s="129" t="str">
        <f>INDEX(ATS!$A:$P,MATCH('2) Order Form'!$W27,ATS!$O:$O,0),7)</f>
        <v>Stock</v>
      </c>
    </row>
    <row r="28" spans="1:32" x14ac:dyDescent="0.2">
      <c r="A28" s="33">
        <v>1</v>
      </c>
      <c r="B28" s="33" t="str">
        <f>VLOOKUP(A28,Classification!$H$2:$I$11,2,FALSE)</f>
        <v>Helmets &amp; Helmet Acc.</v>
      </c>
      <c r="C28" s="33">
        <f>INDEX(ATS!$A:$P,MATCH('2) Order Form'!$W28,ATS!$O:$O,0),1)</f>
        <v>845104</v>
      </c>
      <c r="D28" s="33" t="str">
        <f>INDEX(ATS!$A:$P,MATCH('2) Order Form'!$W28,ATS!$O:$O,0),2)</f>
        <v>Trailblazer Mips Helmet</v>
      </c>
      <c r="E28" s="82" t="str">
        <f>INDEX(ATS!$A:$P,MATCH('2) Order Form'!$W28,ATS!$O:$O,0),4)</f>
        <v>MFLUO-LXL</v>
      </c>
      <c r="F28" s="82" t="str">
        <f>INDEX(ATS!$A:$P,MATCH('2) Order Form'!$W28,ATS!$O:$O,0),5)</f>
        <v xml:space="preserve">Matte Fluo </v>
      </c>
      <c r="G28" s="161" t="str">
        <f>INDEX(ATS!$A:$P,MATCH('2) Order Form'!$W28,ATS!$O:$O,0),6)</f>
        <v>LXL</v>
      </c>
      <c r="H28" s="58">
        <v>1</v>
      </c>
      <c r="I28" s="111">
        <v>0</v>
      </c>
      <c r="J28" s="117">
        <f>IFERROR(VLOOKUP(W28,ATS!$O:$P,2,FALSE),0)</f>
        <v>30</v>
      </c>
      <c r="K28" s="184">
        <f t="shared" si="3"/>
        <v>30</v>
      </c>
      <c r="L28" s="117">
        <f>IFERROR(VLOOKUP(W28,ATS!$O:$Q,3,FALSE),0)</f>
        <v>30</v>
      </c>
      <c r="M28" s="186">
        <f t="shared" si="4"/>
        <v>30</v>
      </c>
      <c r="N28" s="93">
        <v>0</v>
      </c>
      <c r="O28" s="55">
        <f t="shared" si="5"/>
        <v>0</v>
      </c>
      <c r="P28" s="50">
        <f>VLOOKUP($C28,Prices!$A$3:$R$1996,MATCH('2) Order Form'!P$8,Prices!$A$2:$R$2,0),FALSE)</f>
        <v>90</v>
      </c>
      <c r="Q28" s="51">
        <f>VLOOKUP($C28,Prices!$A$3:$R$1996,MATCH('2) Order Form'!Q$8,Prices!$A$2:$R$2,0),FALSE)</f>
        <v>179.95</v>
      </c>
      <c r="R28" s="34">
        <f t="shared" si="6"/>
        <v>0</v>
      </c>
      <c r="S28" s="43">
        <f t="shared" si="7"/>
        <v>0</v>
      </c>
      <c r="T28" s="51">
        <f t="shared" si="8"/>
        <v>0</v>
      </c>
      <c r="U28" s="123">
        <f t="shared" si="9"/>
        <v>0</v>
      </c>
      <c r="V28" s="124"/>
      <c r="W28" s="148">
        <v>7048652767592</v>
      </c>
      <c r="Y28" s="126">
        <f t="shared" si="10"/>
        <v>0</v>
      </c>
      <c r="Z28" s="127">
        <f t="shared" ca="1" si="16"/>
        <v>0</v>
      </c>
      <c r="AA28" s="127">
        <f t="shared" ca="1" si="17"/>
        <v>1</v>
      </c>
      <c r="AB28" s="127">
        <f t="shared" ca="1" si="18"/>
        <v>0</v>
      </c>
      <c r="AC28" s="127">
        <f t="shared" ca="1" si="19"/>
        <v>0</v>
      </c>
      <c r="AD28" s="127" t="str">
        <f t="shared" si="14"/>
        <v xml:space="preserve">845104Matte Fluo </v>
      </c>
      <c r="AE28" s="128">
        <f t="shared" si="15"/>
        <v>845104</v>
      </c>
      <c r="AF28" s="129" t="str">
        <f>INDEX(ATS!$A:$P,MATCH('2) Order Form'!$W28,ATS!$O:$O,0),7)</f>
        <v>Stock</v>
      </c>
    </row>
    <row r="29" spans="1:32" x14ac:dyDescent="0.2">
      <c r="A29" s="33">
        <v>1</v>
      </c>
      <c r="B29" s="33" t="str">
        <f>VLOOKUP(A29,Classification!$H$2:$I$11,2,FALSE)</f>
        <v>Helmets &amp; Helmet Acc.</v>
      </c>
      <c r="C29" s="33">
        <f>INDEX(ATS!$A:$P,MATCH('2) Order Form'!$W29,ATS!$O:$O,0),1)</f>
        <v>845104</v>
      </c>
      <c r="D29" s="33" t="str">
        <f>INDEX(ATS!$A:$P,MATCH('2) Order Form'!$W29,ATS!$O:$O,0),2)</f>
        <v>Trailblazer Mips Helmet</v>
      </c>
      <c r="E29" s="82" t="str">
        <f>INDEX(ATS!$A:$P,MATCH('2) Order Form'!$W29,ATS!$O:$O,0),4)</f>
        <v>MWHTE-SM</v>
      </c>
      <c r="F29" s="82" t="str">
        <f>INDEX(ATS!$A:$P,MATCH('2) Order Form'!$W29,ATS!$O:$O,0),5)</f>
        <v>Matte White</v>
      </c>
      <c r="G29" s="161" t="str">
        <f>INDEX(ATS!$A:$P,MATCH('2) Order Form'!$W29,ATS!$O:$O,0),6)</f>
        <v>SM</v>
      </c>
      <c r="H29" s="58">
        <v>1</v>
      </c>
      <c r="I29" s="111">
        <v>0</v>
      </c>
      <c r="J29" s="117">
        <f>IFERROR(VLOOKUP(W29,ATS!$O:$P,2,FALSE),0)</f>
        <v>47</v>
      </c>
      <c r="K29" s="184">
        <f t="shared" si="3"/>
        <v>47</v>
      </c>
      <c r="L29" s="117">
        <f>IFERROR(VLOOKUP(W29,ATS!$O:$Q,3,FALSE),0)</f>
        <v>47</v>
      </c>
      <c r="M29" s="186">
        <f t="shared" si="4"/>
        <v>47</v>
      </c>
      <c r="N29" s="93">
        <v>0</v>
      </c>
      <c r="O29" s="55">
        <f t="shared" si="5"/>
        <v>0</v>
      </c>
      <c r="P29" s="50">
        <f>VLOOKUP($C29,Prices!$A$3:$R$1996,MATCH('2) Order Form'!P$8,Prices!$A$2:$R$2,0),FALSE)</f>
        <v>90</v>
      </c>
      <c r="Q29" s="51">
        <f>VLOOKUP($C29,Prices!$A$3:$R$1996,MATCH('2) Order Form'!Q$8,Prices!$A$2:$R$2,0),FALSE)</f>
        <v>179.95</v>
      </c>
      <c r="R29" s="34">
        <f t="shared" si="6"/>
        <v>0</v>
      </c>
      <c r="S29" s="43">
        <f t="shared" si="7"/>
        <v>0</v>
      </c>
      <c r="T29" s="51">
        <f t="shared" si="8"/>
        <v>0</v>
      </c>
      <c r="U29" s="123">
        <f t="shared" si="9"/>
        <v>0</v>
      </c>
      <c r="V29" s="124"/>
      <c r="W29" s="148">
        <v>7048652540522</v>
      </c>
      <c r="Y29" s="126">
        <f t="shared" si="10"/>
        <v>0</v>
      </c>
      <c r="Z29" s="127">
        <f t="shared" ca="1" si="16"/>
        <v>0</v>
      </c>
      <c r="AA29" s="127">
        <f t="shared" ca="1" si="17"/>
        <v>1</v>
      </c>
      <c r="AB29" s="127">
        <f t="shared" ca="1" si="18"/>
        <v>0</v>
      </c>
      <c r="AC29" s="127">
        <f t="shared" ca="1" si="19"/>
        <v>1</v>
      </c>
      <c r="AD29" s="127" t="str">
        <f t="shared" si="14"/>
        <v>845104Matte White</v>
      </c>
      <c r="AE29" s="128">
        <f t="shared" si="15"/>
        <v>845104</v>
      </c>
      <c r="AF29" s="129" t="str">
        <f>INDEX(ATS!$A:$P,MATCH('2) Order Form'!$W29,ATS!$O:$O,0),7)</f>
        <v>Active</v>
      </c>
    </row>
    <row r="30" spans="1:32" x14ac:dyDescent="0.2">
      <c r="A30" s="33">
        <v>1</v>
      </c>
      <c r="B30" s="33" t="str">
        <f>VLOOKUP(A30,Classification!$H$2:$I$11,2,FALSE)</f>
        <v>Helmets &amp; Helmet Acc.</v>
      </c>
      <c r="C30" s="33">
        <f>INDEX(ATS!$A:$P,MATCH('2) Order Form'!$W30,ATS!$O:$O,0),1)</f>
        <v>845104</v>
      </c>
      <c r="D30" s="33" t="str">
        <f>INDEX(ATS!$A:$P,MATCH('2) Order Form'!$W30,ATS!$O:$O,0),2)</f>
        <v>Trailblazer Mips Helmet</v>
      </c>
      <c r="E30" s="82" t="str">
        <f>INDEX(ATS!$A:$P,MATCH('2) Order Form'!$W30,ATS!$O:$O,0),4)</f>
        <v>MWHTE-ML</v>
      </c>
      <c r="F30" s="82" t="str">
        <f>INDEX(ATS!$A:$P,MATCH('2) Order Form'!$W30,ATS!$O:$O,0),5)</f>
        <v>Matte White</v>
      </c>
      <c r="G30" s="161" t="str">
        <f>INDEX(ATS!$A:$P,MATCH('2) Order Form'!$W30,ATS!$O:$O,0),6)</f>
        <v>ML</v>
      </c>
      <c r="H30" s="58">
        <v>1</v>
      </c>
      <c r="I30" s="111">
        <v>0</v>
      </c>
      <c r="J30" s="117">
        <f>IFERROR(VLOOKUP(W30,ATS!$O:$P,2,FALSE),0)</f>
        <v>98</v>
      </c>
      <c r="K30" s="184" t="str">
        <f t="shared" si="3"/>
        <v>50+</v>
      </c>
      <c r="L30" s="117">
        <f>IFERROR(VLOOKUP(W30,ATS!$O:$Q,3,FALSE),0)</f>
        <v>185</v>
      </c>
      <c r="M30" s="186" t="str">
        <f t="shared" si="4"/>
        <v>50+</v>
      </c>
      <c r="N30" s="93">
        <v>0</v>
      </c>
      <c r="O30" s="55">
        <f t="shared" si="5"/>
        <v>0</v>
      </c>
      <c r="P30" s="50">
        <f>VLOOKUP($C30,Prices!$A$3:$R$1996,MATCH('2) Order Form'!P$8,Prices!$A$2:$R$2,0),FALSE)</f>
        <v>90</v>
      </c>
      <c r="Q30" s="51">
        <f>VLOOKUP($C30,Prices!$A$3:$R$1996,MATCH('2) Order Form'!Q$8,Prices!$A$2:$R$2,0),FALSE)</f>
        <v>179.95</v>
      </c>
      <c r="R30" s="34">
        <f t="shared" si="6"/>
        <v>0</v>
      </c>
      <c r="S30" s="43">
        <f t="shared" si="7"/>
        <v>0</v>
      </c>
      <c r="T30" s="51">
        <f t="shared" si="8"/>
        <v>0</v>
      </c>
      <c r="U30" s="123">
        <f t="shared" si="9"/>
        <v>0</v>
      </c>
      <c r="V30" s="124"/>
      <c r="W30" s="148">
        <v>7048652540515</v>
      </c>
      <c r="Y30" s="126">
        <f t="shared" si="10"/>
        <v>0</v>
      </c>
      <c r="Z30" s="127">
        <f t="shared" ca="1" si="16"/>
        <v>0</v>
      </c>
      <c r="AA30" s="127">
        <f t="shared" ca="1" si="17"/>
        <v>1</v>
      </c>
      <c r="AB30" s="127">
        <f t="shared" ca="1" si="18"/>
        <v>0</v>
      </c>
      <c r="AC30" s="127">
        <f t="shared" ca="1" si="19"/>
        <v>0</v>
      </c>
      <c r="AD30" s="127" t="str">
        <f t="shared" si="14"/>
        <v>845104Matte White</v>
      </c>
      <c r="AE30" s="128">
        <f t="shared" si="15"/>
        <v>845104</v>
      </c>
      <c r="AF30" s="129" t="str">
        <f>INDEX(ATS!$A:$P,MATCH('2) Order Form'!$W30,ATS!$O:$O,0),7)</f>
        <v>Active</v>
      </c>
    </row>
    <row r="31" spans="1:32" x14ac:dyDescent="0.2">
      <c r="A31" s="33">
        <v>1</v>
      </c>
      <c r="B31" s="33" t="str">
        <f>VLOOKUP(A31,Classification!$H$2:$I$11,2,FALSE)</f>
        <v>Helmets &amp; Helmet Acc.</v>
      </c>
      <c r="C31" s="33">
        <f>INDEX(ATS!$A:$P,MATCH('2) Order Form'!$W31,ATS!$O:$O,0),1)</f>
        <v>845104</v>
      </c>
      <c r="D31" s="33" t="str">
        <f>INDEX(ATS!$A:$P,MATCH('2) Order Form'!$W31,ATS!$O:$O,0),2)</f>
        <v>Trailblazer Mips Helmet</v>
      </c>
      <c r="E31" s="82" t="str">
        <f>INDEX(ATS!$A:$P,MATCH('2) Order Form'!$W31,ATS!$O:$O,0),4)</f>
        <v>MWHTE-LXL</v>
      </c>
      <c r="F31" s="82" t="str">
        <f>INDEX(ATS!$A:$P,MATCH('2) Order Form'!$W31,ATS!$O:$O,0),5)</f>
        <v>Matte White</v>
      </c>
      <c r="G31" s="161" t="str">
        <f>INDEX(ATS!$A:$P,MATCH('2) Order Form'!$W31,ATS!$O:$O,0),6)</f>
        <v>LXL</v>
      </c>
      <c r="H31" s="58">
        <v>1</v>
      </c>
      <c r="I31" s="111">
        <v>0</v>
      </c>
      <c r="J31" s="117">
        <f>IFERROR(VLOOKUP(W31,ATS!$O:$P,2,FALSE),0)</f>
        <v>70</v>
      </c>
      <c r="K31" s="184" t="str">
        <f t="shared" si="3"/>
        <v>50+</v>
      </c>
      <c r="L31" s="117">
        <f>IFERROR(VLOOKUP(W31,ATS!$O:$Q,3,FALSE),0)</f>
        <v>70</v>
      </c>
      <c r="M31" s="186" t="str">
        <f t="shared" si="4"/>
        <v>50+</v>
      </c>
      <c r="N31" s="93">
        <v>0</v>
      </c>
      <c r="O31" s="55">
        <f t="shared" si="5"/>
        <v>0</v>
      </c>
      <c r="P31" s="50">
        <f>VLOOKUP($C31,Prices!$A$3:$R$1996,MATCH('2) Order Form'!P$8,Prices!$A$2:$R$2,0),FALSE)</f>
        <v>90</v>
      </c>
      <c r="Q31" s="51">
        <f>VLOOKUP($C31,Prices!$A$3:$R$1996,MATCH('2) Order Form'!Q$8,Prices!$A$2:$R$2,0),FALSE)</f>
        <v>179.95</v>
      </c>
      <c r="R31" s="34">
        <f t="shared" si="6"/>
        <v>0</v>
      </c>
      <c r="S31" s="43">
        <f t="shared" si="7"/>
        <v>0</v>
      </c>
      <c r="T31" s="51">
        <f t="shared" si="8"/>
        <v>0</v>
      </c>
      <c r="U31" s="123">
        <f t="shared" si="9"/>
        <v>0</v>
      </c>
      <c r="V31" s="124"/>
      <c r="W31" s="148">
        <v>7048652540508</v>
      </c>
      <c r="Y31" s="126">
        <f t="shared" si="10"/>
        <v>0</v>
      </c>
      <c r="Z31" s="127">
        <f t="shared" ca="1" si="16"/>
        <v>0</v>
      </c>
      <c r="AA31" s="127">
        <f t="shared" ca="1" si="17"/>
        <v>1</v>
      </c>
      <c r="AB31" s="127">
        <f t="shared" ca="1" si="18"/>
        <v>0</v>
      </c>
      <c r="AC31" s="127">
        <f t="shared" ca="1" si="19"/>
        <v>0</v>
      </c>
      <c r="AD31" s="127" t="str">
        <f t="shared" si="14"/>
        <v>845104Matte White</v>
      </c>
      <c r="AE31" s="128">
        <f t="shared" si="15"/>
        <v>845104</v>
      </c>
      <c r="AF31" s="129" t="str">
        <f>INDEX(ATS!$A:$P,MATCH('2) Order Form'!$W31,ATS!$O:$O,0),7)</f>
        <v>Active</v>
      </c>
    </row>
    <row r="32" spans="1:32" x14ac:dyDescent="0.2">
      <c r="A32" s="33">
        <v>1</v>
      </c>
      <c r="B32" s="33" t="str">
        <f>VLOOKUP(A32,Classification!$H$2:$I$11,2,FALSE)</f>
        <v>Helmets &amp; Helmet Acc.</v>
      </c>
      <c r="C32" s="33">
        <f>INDEX(ATS!$A:$P,MATCH('2) Order Form'!$W32,ATS!$O:$O,0),1)</f>
        <v>845104</v>
      </c>
      <c r="D32" s="33" t="str">
        <f>INDEX(ATS!$A:$P,MATCH('2) Order Form'!$W32,ATS!$O:$O,0),2)</f>
        <v>Trailblazer Mips Helmet</v>
      </c>
      <c r="E32" s="82" t="str">
        <f>INDEX(ATS!$A:$P,MATCH('2) Order Form'!$W32,ATS!$O:$O,0),4)</f>
        <v>SGRBO-SM</v>
      </c>
      <c r="F32" s="82" t="str">
        <f>INDEX(ATS!$A:$P,MATCH('2) Order Form'!$W32,ATS!$O:$O,0),5)</f>
        <v>Slate Gray/Burning Orange</v>
      </c>
      <c r="G32" s="161" t="str">
        <f>INDEX(ATS!$A:$P,MATCH('2) Order Form'!$W32,ATS!$O:$O,0),6)</f>
        <v>SM</v>
      </c>
      <c r="H32" s="58">
        <v>1</v>
      </c>
      <c r="I32" s="111">
        <v>0</v>
      </c>
      <c r="J32" s="117">
        <f>IFERROR(VLOOKUP(W32,ATS!$O:$P,2,FALSE),0)</f>
        <v>28</v>
      </c>
      <c r="K32" s="184">
        <f t="shared" si="3"/>
        <v>28</v>
      </c>
      <c r="L32" s="117">
        <f>IFERROR(VLOOKUP(W32,ATS!$O:$Q,3,FALSE),0)</f>
        <v>92</v>
      </c>
      <c r="M32" s="186" t="str">
        <f t="shared" si="4"/>
        <v>50+</v>
      </c>
      <c r="N32" s="93">
        <v>0</v>
      </c>
      <c r="O32" s="55">
        <f t="shared" si="5"/>
        <v>0</v>
      </c>
      <c r="P32" s="50">
        <f>VLOOKUP($C32,Prices!$A$3:$R$1996,MATCH('2) Order Form'!P$8,Prices!$A$2:$R$2,0),FALSE)</f>
        <v>90</v>
      </c>
      <c r="Q32" s="51">
        <f>VLOOKUP($C32,Prices!$A$3:$R$1996,MATCH('2) Order Form'!Q$8,Prices!$A$2:$R$2,0),FALSE)</f>
        <v>179.95</v>
      </c>
      <c r="R32" s="34">
        <f t="shared" si="6"/>
        <v>0</v>
      </c>
      <c r="S32" s="43">
        <f t="shared" si="7"/>
        <v>0</v>
      </c>
      <c r="T32" s="51">
        <f t="shared" si="8"/>
        <v>0</v>
      </c>
      <c r="U32" s="123">
        <f t="shared" si="9"/>
        <v>0</v>
      </c>
      <c r="V32" s="124"/>
      <c r="W32" s="148">
        <v>7048652767646</v>
      </c>
      <c r="Y32" s="126">
        <f t="shared" si="10"/>
        <v>0</v>
      </c>
      <c r="Z32" s="127">
        <f t="shared" ca="1" si="16"/>
        <v>0</v>
      </c>
      <c r="AA32" s="127">
        <f t="shared" ca="1" si="17"/>
        <v>1</v>
      </c>
      <c r="AB32" s="127">
        <f t="shared" ca="1" si="18"/>
        <v>0</v>
      </c>
      <c r="AC32" s="127">
        <f t="shared" ca="1" si="19"/>
        <v>1</v>
      </c>
      <c r="AD32" s="127" t="str">
        <f t="shared" si="14"/>
        <v>845104Slate Gray/Burning Orange</v>
      </c>
      <c r="AE32" s="128">
        <f t="shared" si="15"/>
        <v>845104</v>
      </c>
      <c r="AF32" s="129" t="str">
        <f>INDEX(ATS!$A:$P,MATCH('2) Order Form'!$W32,ATS!$O:$O,0),7)</f>
        <v>Stock</v>
      </c>
    </row>
    <row r="33" spans="1:32" x14ac:dyDescent="0.2">
      <c r="A33" s="33">
        <v>1</v>
      </c>
      <c r="B33" s="33" t="str">
        <f>VLOOKUP(A33,Classification!$H$2:$I$11,2,FALSE)</f>
        <v>Helmets &amp; Helmet Acc.</v>
      </c>
      <c r="C33" s="33">
        <f>INDEX(ATS!$A:$P,MATCH('2) Order Form'!$W33,ATS!$O:$O,0),1)</f>
        <v>845104</v>
      </c>
      <c r="D33" s="33" t="str">
        <f>INDEX(ATS!$A:$P,MATCH('2) Order Form'!$W33,ATS!$O:$O,0),2)</f>
        <v>Trailblazer Mips Helmet</v>
      </c>
      <c r="E33" s="82" t="str">
        <f>INDEX(ATS!$A:$P,MATCH('2) Order Form'!$W33,ATS!$O:$O,0),4)</f>
        <v>SGRBO-ML</v>
      </c>
      <c r="F33" s="82" t="str">
        <f>INDEX(ATS!$A:$P,MATCH('2) Order Form'!$W33,ATS!$O:$O,0),5)</f>
        <v>Slate Gray/Burning Orange</v>
      </c>
      <c r="G33" s="161" t="str">
        <f>INDEX(ATS!$A:$P,MATCH('2) Order Form'!$W33,ATS!$O:$O,0),6)</f>
        <v>ML</v>
      </c>
      <c r="H33" s="58">
        <v>1</v>
      </c>
      <c r="I33" s="111">
        <v>0</v>
      </c>
      <c r="J33" s="117">
        <f>IFERROR(VLOOKUP(W33,ATS!$O:$P,2,FALSE),0)</f>
        <v>156</v>
      </c>
      <c r="K33" s="184" t="str">
        <f t="shared" si="3"/>
        <v>50+</v>
      </c>
      <c r="L33" s="117">
        <f>IFERROR(VLOOKUP(W33,ATS!$O:$Q,3,FALSE),0)</f>
        <v>156</v>
      </c>
      <c r="M33" s="186" t="str">
        <f t="shared" si="4"/>
        <v>50+</v>
      </c>
      <c r="N33" s="93">
        <v>0</v>
      </c>
      <c r="O33" s="55">
        <f t="shared" si="5"/>
        <v>0</v>
      </c>
      <c r="P33" s="50">
        <f>VLOOKUP($C33,Prices!$A$3:$R$1996,MATCH('2) Order Form'!P$8,Prices!$A$2:$R$2,0),FALSE)</f>
        <v>90</v>
      </c>
      <c r="Q33" s="51">
        <f>VLOOKUP($C33,Prices!$A$3:$R$1996,MATCH('2) Order Form'!Q$8,Prices!$A$2:$R$2,0),FALSE)</f>
        <v>179.95</v>
      </c>
      <c r="R33" s="34">
        <f t="shared" si="6"/>
        <v>0</v>
      </c>
      <c r="S33" s="43">
        <f t="shared" si="7"/>
        <v>0</v>
      </c>
      <c r="T33" s="51">
        <f t="shared" si="8"/>
        <v>0</v>
      </c>
      <c r="U33" s="123">
        <f t="shared" si="9"/>
        <v>0</v>
      </c>
      <c r="V33" s="124"/>
      <c r="W33" s="148">
        <v>7048652767639</v>
      </c>
      <c r="Y33" s="126">
        <f t="shared" si="10"/>
        <v>0</v>
      </c>
      <c r="Z33" s="127">
        <f t="shared" ca="1" si="16"/>
        <v>0</v>
      </c>
      <c r="AA33" s="127">
        <f t="shared" ca="1" si="17"/>
        <v>1</v>
      </c>
      <c r="AB33" s="127">
        <f t="shared" ca="1" si="18"/>
        <v>0</v>
      </c>
      <c r="AC33" s="127">
        <f t="shared" ca="1" si="19"/>
        <v>0</v>
      </c>
      <c r="AD33" s="127" t="str">
        <f t="shared" si="14"/>
        <v>845104Slate Gray/Burning Orange</v>
      </c>
      <c r="AE33" s="128">
        <f t="shared" si="15"/>
        <v>845104</v>
      </c>
      <c r="AF33" s="129" t="str">
        <f>INDEX(ATS!$A:$P,MATCH('2) Order Form'!$W33,ATS!$O:$O,0),7)</f>
        <v>Stock</v>
      </c>
    </row>
    <row r="34" spans="1:32" x14ac:dyDescent="0.2">
      <c r="A34" s="33">
        <v>1</v>
      </c>
      <c r="B34" s="33" t="str">
        <f>VLOOKUP(A34,Classification!$H$2:$I$11,2,FALSE)</f>
        <v>Helmets &amp; Helmet Acc.</v>
      </c>
      <c r="C34" s="33">
        <f>INDEX(ATS!$A:$P,MATCH('2) Order Form'!$W34,ATS!$O:$O,0),1)</f>
        <v>845104</v>
      </c>
      <c r="D34" s="33" t="str">
        <f>INDEX(ATS!$A:$P,MATCH('2) Order Form'!$W34,ATS!$O:$O,0),2)</f>
        <v>Trailblazer Mips Helmet</v>
      </c>
      <c r="E34" s="82" t="str">
        <f>INDEX(ATS!$A:$P,MATCH('2) Order Form'!$W34,ATS!$O:$O,0),4)</f>
        <v>SGRBO-LXL</v>
      </c>
      <c r="F34" s="82" t="str">
        <f>INDEX(ATS!$A:$P,MATCH('2) Order Form'!$W34,ATS!$O:$O,0),5)</f>
        <v>Slate Gray/Burning Orange</v>
      </c>
      <c r="G34" s="161" t="str">
        <f>INDEX(ATS!$A:$P,MATCH('2) Order Form'!$W34,ATS!$O:$O,0),6)</f>
        <v>LXL</v>
      </c>
      <c r="H34" s="58">
        <v>1</v>
      </c>
      <c r="I34" s="111">
        <v>0</v>
      </c>
      <c r="J34" s="117">
        <f>IFERROR(VLOOKUP(W34,ATS!$O:$P,2,FALSE),0)</f>
        <v>130</v>
      </c>
      <c r="K34" s="184" t="str">
        <f t="shared" si="3"/>
        <v>50+</v>
      </c>
      <c r="L34" s="117">
        <f>IFERROR(VLOOKUP(W34,ATS!$O:$Q,3,FALSE),0)</f>
        <v>130</v>
      </c>
      <c r="M34" s="186" t="str">
        <f t="shared" si="4"/>
        <v>50+</v>
      </c>
      <c r="N34" s="93">
        <v>0</v>
      </c>
      <c r="O34" s="55">
        <f t="shared" si="5"/>
        <v>0</v>
      </c>
      <c r="P34" s="50">
        <f>VLOOKUP($C34,Prices!$A$3:$R$1996,MATCH('2) Order Form'!P$8,Prices!$A$2:$R$2,0),FALSE)</f>
        <v>90</v>
      </c>
      <c r="Q34" s="51">
        <f>VLOOKUP($C34,Prices!$A$3:$R$1996,MATCH('2) Order Form'!Q$8,Prices!$A$2:$R$2,0),FALSE)</f>
        <v>179.95</v>
      </c>
      <c r="R34" s="34">
        <f t="shared" si="6"/>
        <v>0</v>
      </c>
      <c r="S34" s="43">
        <f t="shared" si="7"/>
        <v>0</v>
      </c>
      <c r="T34" s="51">
        <f t="shared" si="8"/>
        <v>0</v>
      </c>
      <c r="U34" s="123">
        <f t="shared" si="9"/>
        <v>0</v>
      </c>
      <c r="V34" s="124"/>
      <c r="W34" s="148">
        <v>7048652767622</v>
      </c>
      <c r="Y34" s="126">
        <f t="shared" si="10"/>
        <v>0</v>
      </c>
      <c r="Z34" s="127">
        <f t="shared" ca="1" si="16"/>
        <v>0</v>
      </c>
      <c r="AA34" s="127">
        <f t="shared" ca="1" si="17"/>
        <v>1</v>
      </c>
      <c r="AB34" s="127">
        <f t="shared" ca="1" si="18"/>
        <v>0</v>
      </c>
      <c r="AC34" s="127">
        <f t="shared" ca="1" si="19"/>
        <v>0</v>
      </c>
      <c r="AD34" s="127" t="str">
        <f t="shared" si="14"/>
        <v>845104Slate Gray/Burning Orange</v>
      </c>
      <c r="AE34" s="128">
        <f t="shared" si="15"/>
        <v>845104</v>
      </c>
      <c r="AF34" s="129" t="str">
        <f>INDEX(ATS!$A:$P,MATCH('2) Order Form'!$W34,ATS!$O:$O,0),7)</f>
        <v>Stock</v>
      </c>
    </row>
    <row r="35" spans="1:32" x14ac:dyDescent="0.2">
      <c r="A35" s="33">
        <v>1</v>
      </c>
      <c r="B35" s="33" t="str">
        <f>VLOOKUP(A35,Classification!$H$2:$I$11,2,FALSE)</f>
        <v>Helmets &amp; Helmet Acc.</v>
      </c>
      <c r="C35" s="33">
        <f>INDEX(ATS!$A:$P,MATCH('2) Order Form'!$W35,ATS!$O:$O,0),1)</f>
        <v>845103</v>
      </c>
      <c r="D35" s="33" t="str">
        <f>INDEX(ATS!$A:$P,MATCH('2) Order Form'!$W35,ATS!$O:$O,0),2)</f>
        <v>Trailblazer Helmet</v>
      </c>
      <c r="E35" s="82" t="str">
        <f>INDEX(ATS!$A:$P,MATCH('2) Order Form'!$W35,ATS!$O:$O,0),4)</f>
        <v>BGRRG-SM</v>
      </c>
      <c r="F35" s="82" t="str">
        <f>INDEX(ATS!$A:$P,MATCH('2) Order Form'!$W35,ATS!$O:$O,0),5)</f>
        <v>Bolt Gray/Rose Gold</v>
      </c>
      <c r="G35" s="161" t="str">
        <f>INDEX(ATS!$A:$P,MATCH('2) Order Form'!$W35,ATS!$O:$O,0),6)</f>
        <v>SM</v>
      </c>
      <c r="H35" s="58">
        <v>1</v>
      </c>
      <c r="I35" s="111">
        <v>0</v>
      </c>
      <c r="J35" s="117">
        <f>IFERROR(VLOOKUP(W35,ATS!$O:$P,2,FALSE),0)</f>
        <v>7</v>
      </c>
      <c r="K35" s="184">
        <f t="shared" si="3"/>
        <v>7</v>
      </c>
      <c r="L35" s="117">
        <f>IFERROR(VLOOKUP(W35,ATS!$O:$Q,3,FALSE),0)</f>
        <v>7</v>
      </c>
      <c r="M35" s="186">
        <f t="shared" si="4"/>
        <v>7</v>
      </c>
      <c r="N35" s="93">
        <v>0</v>
      </c>
      <c r="O35" s="55">
        <f t="shared" si="5"/>
        <v>0</v>
      </c>
      <c r="P35" s="50">
        <f>VLOOKUP($C35,Prices!$A$3:$R$1996,MATCH('2) Order Form'!P$8,Prices!$A$2:$R$2,0),FALSE)</f>
        <v>75</v>
      </c>
      <c r="Q35" s="51">
        <f>VLOOKUP($C35,Prices!$A$3:$R$1996,MATCH('2) Order Form'!Q$8,Prices!$A$2:$R$2,0),FALSE)</f>
        <v>149.94999999999999</v>
      </c>
      <c r="R35" s="34">
        <f t="shared" si="6"/>
        <v>0</v>
      </c>
      <c r="S35" s="43">
        <f t="shared" si="7"/>
        <v>0</v>
      </c>
      <c r="T35" s="51">
        <f t="shared" si="8"/>
        <v>0</v>
      </c>
      <c r="U35" s="123">
        <f t="shared" si="9"/>
        <v>0</v>
      </c>
      <c r="V35" s="124"/>
      <c r="W35" s="148">
        <v>7048652767431</v>
      </c>
      <c r="Y35" s="126">
        <f t="shared" si="10"/>
        <v>0</v>
      </c>
      <c r="Z35" s="127">
        <f t="shared" ca="1" si="16"/>
        <v>0</v>
      </c>
      <c r="AA35" s="127">
        <f t="shared" ca="1" si="17"/>
        <v>2</v>
      </c>
      <c r="AB35" s="127">
        <f t="shared" ca="1" si="18"/>
        <v>1</v>
      </c>
      <c r="AC35" s="127">
        <f t="shared" ca="1" si="19"/>
        <v>1</v>
      </c>
      <c r="AD35" s="127" t="str">
        <f t="shared" si="14"/>
        <v>845103Bolt Gray/Rose Gold</v>
      </c>
      <c r="AE35" s="128">
        <f t="shared" si="15"/>
        <v>845103</v>
      </c>
      <c r="AF35" s="129" t="str">
        <f>INDEX(ATS!$A:$P,MATCH('2) Order Form'!$W35,ATS!$O:$O,0),7)</f>
        <v>Stock</v>
      </c>
    </row>
    <row r="36" spans="1:32" x14ac:dyDescent="0.2">
      <c r="A36" s="33">
        <v>1</v>
      </c>
      <c r="B36" s="33" t="str">
        <f>VLOOKUP(A36,Classification!$H$2:$I$11,2,FALSE)</f>
        <v>Helmets &amp; Helmet Acc.</v>
      </c>
      <c r="C36" s="33">
        <f>INDEX(ATS!$A:$P,MATCH('2) Order Form'!$W36,ATS!$O:$O,0),1)</f>
        <v>845103</v>
      </c>
      <c r="D36" s="33" t="str">
        <f>INDEX(ATS!$A:$P,MATCH('2) Order Form'!$W36,ATS!$O:$O,0),2)</f>
        <v>Trailblazer Helmet</v>
      </c>
      <c r="E36" s="82" t="str">
        <f>INDEX(ATS!$A:$P,MATCH('2) Order Form'!$W36,ATS!$O:$O,0),4)</f>
        <v>BGRRG-ML</v>
      </c>
      <c r="F36" s="82" t="str">
        <f>INDEX(ATS!$A:$P,MATCH('2) Order Form'!$W36,ATS!$O:$O,0),5)</f>
        <v>Bolt Gray/Rose Gold</v>
      </c>
      <c r="G36" s="161" t="str">
        <f>INDEX(ATS!$A:$P,MATCH('2) Order Form'!$W36,ATS!$O:$O,0),6)</f>
        <v>ML</v>
      </c>
      <c r="H36" s="58">
        <v>1</v>
      </c>
      <c r="I36" s="111">
        <v>0</v>
      </c>
      <c r="J36" s="117">
        <f>IFERROR(VLOOKUP(W36,ATS!$O:$P,2,FALSE),0)</f>
        <v>13</v>
      </c>
      <c r="K36" s="184">
        <f t="shared" si="3"/>
        <v>13</v>
      </c>
      <c r="L36" s="117">
        <f>IFERROR(VLOOKUP(W36,ATS!$O:$Q,3,FALSE),0)</f>
        <v>13</v>
      </c>
      <c r="M36" s="186">
        <f t="shared" si="4"/>
        <v>13</v>
      </c>
      <c r="N36" s="93">
        <v>0</v>
      </c>
      <c r="O36" s="55">
        <f t="shared" si="5"/>
        <v>0</v>
      </c>
      <c r="P36" s="50">
        <f>VLOOKUP($C36,Prices!$A$3:$R$1996,MATCH('2) Order Form'!P$8,Prices!$A$2:$R$2,0),FALSE)</f>
        <v>75</v>
      </c>
      <c r="Q36" s="51">
        <f>VLOOKUP($C36,Prices!$A$3:$R$1996,MATCH('2) Order Form'!Q$8,Prices!$A$2:$R$2,0),FALSE)</f>
        <v>149.94999999999999</v>
      </c>
      <c r="R36" s="34">
        <f t="shared" si="6"/>
        <v>0</v>
      </c>
      <c r="S36" s="43">
        <f t="shared" si="7"/>
        <v>0</v>
      </c>
      <c r="T36" s="51">
        <f t="shared" si="8"/>
        <v>0</v>
      </c>
      <c r="U36" s="123">
        <f t="shared" si="9"/>
        <v>0</v>
      </c>
      <c r="V36" s="124"/>
      <c r="W36" s="148">
        <v>7048652767424</v>
      </c>
      <c r="Y36" s="126">
        <f t="shared" si="10"/>
        <v>0</v>
      </c>
      <c r="Z36" s="127">
        <f t="shared" ca="1" si="16"/>
        <v>0</v>
      </c>
      <c r="AA36" s="127">
        <f t="shared" ca="1" si="17"/>
        <v>2</v>
      </c>
      <c r="AB36" s="127">
        <f t="shared" ca="1" si="18"/>
        <v>0</v>
      </c>
      <c r="AC36" s="127">
        <f t="shared" ca="1" si="19"/>
        <v>0</v>
      </c>
      <c r="AD36" s="127" t="str">
        <f t="shared" si="14"/>
        <v>845103Bolt Gray/Rose Gold</v>
      </c>
      <c r="AE36" s="128">
        <f t="shared" si="15"/>
        <v>845103</v>
      </c>
      <c r="AF36" s="129" t="str">
        <f>INDEX(ATS!$A:$P,MATCH('2) Order Form'!$W36,ATS!$O:$O,0),7)</f>
        <v>Stock</v>
      </c>
    </row>
    <row r="37" spans="1:32" x14ac:dyDescent="0.2">
      <c r="A37" s="33">
        <v>1</v>
      </c>
      <c r="B37" s="33" t="str">
        <f>VLOOKUP(A37,Classification!$H$2:$I$11,2,FALSE)</f>
        <v>Helmets &amp; Helmet Acc.</v>
      </c>
      <c r="C37" s="33">
        <f>INDEX(ATS!$A:$P,MATCH('2) Order Form'!$W37,ATS!$O:$O,0),1)</f>
        <v>845103</v>
      </c>
      <c r="D37" s="33" t="str">
        <f>INDEX(ATS!$A:$P,MATCH('2) Order Form'!$W37,ATS!$O:$O,0),2)</f>
        <v>Trailblazer Helmet</v>
      </c>
      <c r="E37" s="82" t="str">
        <f>INDEX(ATS!$A:$P,MATCH('2) Order Form'!$W37,ATS!$O:$O,0),4)</f>
        <v>BGRRG-LXL</v>
      </c>
      <c r="F37" s="82" t="str">
        <f>INDEX(ATS!$A:$P,MATCH('2) Order Form'!$W37,ATS!$O:$O,0),5)</f>
        <v>Bolt Gray/Rose Gold</v>
      </c>
      <c r="G37" s="161" t="str">
        <f>INDEX(ATS!$A:$P,MATCH('2) Order Form'!$W37,ATS!$O:$O,0),6)</f>
        <v>LXL</v>
      </c>
      <c r="H37" s="58">
        <v>1</v>
      </c>
      <c r="I37" s="111">
        <v>0</v>
      </c>
      <c r="J37" s="117">
        <f>IFERROR(VLOOKUP(W37,ATS!$O:$P,2,FALSE),0)</f>
        <v>36</v>
      </c>
      <c r="K37" s="184">
        <f t="shared" si="3"/>
        <v>36</v>
      </c>
      <c r="L37" s="117">
        <f>IFERROR(VLOOKUP(W37,ATS!$O:$Q,3,FALSE),0)</f>
        <v>36</v>
      </c>
      <c r="M37" s="186">
        <f t="shared" si="4"/>
        <v>36</v>
      </c>
      <c r="N37" s="93">
        <v>0</v>
      </c>
      <c r="O37" s="55">
        <f t="shared" si="5"/>
        <v>0</v>
      </c>
      <c r="P37" s="50">
        <f>VLOOKUP($C37,Prices!$A$3:$R$1996,MATCH('2) Order Form'!P$8,Prices!$A$2:$R$2,0),FALSE)</f>
        <v>75</v>
      </c>
      <c r="Q37" s="51">
        <f>VLOOKUP($C37,Prices!$A$3:$R$1996,MATCH('2) Order Form'!Q$8,Prices!$A$2:$R$2,0),FALSE)</f>
        <v>149.94999999999999</v>
      </c>
      <c r="R37" s="34">
        <f t="shared" si="6"/>
        <v>0</v>
      </c>
      <c r="S37" s="43">
        <f t="shared" si="7"/>
        <v>0</v>
      </c>
      <c r="T37" s="51">
        <f t="shared" si="8"/>
        <v>0</v>
      </c>
      <c r="U37" s="123">
        <f t="shared" si="9"/>
        <v>0</v>
      </c>
      <c r="V37" s="124"/>
      <c r="W37" s="148">
        <v>7048652767417</v>
      </c>
      <c r="Y37" s="126">
        <f t="shared" si="10"/>
        <v>0</v>
      </c>
      <c r="Z37" s="127">
        <f t="shared" ca="1" si="16"/>
        <v>0</v>
      </c>
      <c r="AA37" s="127">
        <f t="shared" ca="1" si="17"/>
        <v>2</v>
      </c>
      <c r="AB37" s="127">
        <f t="shared" ca="1" si="18"/>
        <v>0</v>
      </c>
      <c r="AC37" s="127">
        <f t="shared" ca="1" si="19"/>
        <v>0</v>
      </c>
      <c r="AD37" s="127" t="str">
        <f t="shared" si="14"/>
        <v>845103Bolt Gray/Rose Gold</v>
      </c>
      <c r="AE37" s="128">
        <f t="shared" si="15"/>
        <v>845103</v>
      </c>
      <c r="AF37" s="129" t="str">
        <f>INDEX(ATS!$A:$P,MATCH('2) Order Form'!$W37,ATS!$O:$O,0),7)</f>
        <v>Stock</v>
      </c>
    </row>
    <row r="38" spans="1:32" x14ac:dyDescent="0.2">
      <c r="A38" s="33">
        <v>1</v>
      </c>
      <c r="B38" s="33" t="str">
        <f>VLOOKUP(A38,Classification!$H$2:$I$11,2,FALSE)</f>
        <v>Helmets &amp; Helmet Acc.</v>
      </c>
      <c r="C38" s="33">
        <f>INDEX(ATS!$A:$P,MATCH('2) Order Form'!$W38,ATS!$O:$O,0),1)</f>
        <v>845103</v>
      </c>
      <c r="D38" s="33" t="str">
        <f>INDEX(ATS!$A:$P,MATCH('2) Order Form'!$W38,ATS!$O:$O,0),2)</f>
        <v>Trailblazer Helmet</v>
      </c>
      <c r="E38" s="82" t="str">
        <f>INDEX(ATS!$A:$P,MATCH('2) Order Form'!$W38,ATS!$O:$O,0),4)</f>
        <v>BRWHT-SM</v>
      </c>
      <c r="F38" s="82" t="str">
        <f>INDEX(ATS!$A:$P,MATCH('2) Order Form'!$W38,ATS!$O:$O,0),5)</f>
        <v xml:space="preserve">Bronco White </v>
      </c>
      <c r="G38" s="161" t="str">
        <f>INDEX(ATS!$A:$P,MATCH('2) Order Form'!$W38,ATS!$O:$O,0),6)</f>
        <v>SM</v>
      </c>
      <c r="H38" s="58">
        <v>1</v>
      </c>
      <c r="I38" s="111">
        <v>0</v>
      </c>
      <c r="J38" s="117">
        <f>IFERROR(VLOOKUP(W38,ATS!$O:$P,2,FALSE),0)</f>
        <v>0</v>
      </c>
      <c r="K38" s="184" t="str">
        <f t="shared" si="3"/>
        <v>0</v>
      </c>
      <c r="L38" s="117">
        <f>IFERROR(VLOOKUP(W38,ATS!$O:$Q,3,FALSE),0)</f>
        <v>0</v>
      </c>
      <c r="M38" s="186" t="str">
        <f t="shared" si="4"/>
        <v>0</v>
      </c>
      <c r="N38" s="93">
        <v>0</v>
      </c>
      <c r="O38" s="55">
        <f t="shared" si="5"/>
        <v>0</v>
      </c>
      <c r="P38" s="50">
        <f>VLOOKUP($C38,Prices!$A$3:$R$1996,MATCH('2) Order Form'!P$8,Prices!$A$2:$R$2,0),FALSE)</f>
        <v>75</v>
      </c>
      <c r="Q38" s="51">
        <f>VLOOKUP($C38,Prices!$A$3:$R$1996,MATCH('2) Order Form'!Q$8,Prices!$A$2:$R$2,0),FALSE)</f>
        <v>149.94999999999999</v>
      </c>
      <c r="R38" s="34">
        <f t="shared" si="6"/>
        <v>0</v>
      </c>
      <c r="S38" s="43">
        <f t="shared" si="7"/>
        <v>0</v>
      </c>
      <c r="T38" s="51">
        <f t="shared" si="8"/>
        <v>0</v>
      </c>
      <c r="U38" s="123">
        <f t="shared" si="9"/>
        <v>0</v>
      </c>
      <c r="V38" s="124"/>
      <c r="W38" s="148">
        <v>7048652767462</v>
      </c>
      <c r="Y38" s="126">
        <f t="shared" si="10"/>
        <v>0</v>
      </c>
      <c r="Z38" s="127">
        <f t="shared" ca="1" si="16"/>
        <v>0</v>
      </c>
      <c r="AA38" s="127">
        <f t="shared" ca="1" si="17"/>
        <v>2</v>
      </c>
      <c r="AB38" s="127">
        <f t="shared" ca="1" si="18"/>
        <v>0</v>
      </c>
      <c r="AC38" s="127">
        <f t="shared" ca="1" si="19"/>
        <v>1</v>
      </c>
      <c r="AD38" s="127" t="str">
        <f t="shared" si="14"/>
        <v xml:space="preserve">845103Bronco White </v>
      </c>
      <c r="AE38" s="128">
        <f t="shared" si="15"/>
        <v>845103</v>
      </c>
      <c r="AF38" s="129" t="str">
        <f>INDEX(ATS!$A:$P,MATCH('2) Order Form'!$W38,ATS!$O:$O,0),7)</f>
        <v>Stock</v>
      </c>
    </row>
    <row r="39" spans="1:32" x14ac:dyDescent="0.2">
      <c r="A39" s="33">
        <v>1</v>
      </c>
      <c r="B39" s="33" t="str">
        <f>VLOOKUP(A39,Classification!$H$2:$I$11,2,FALSE)</f>
        <v>Helmets &amp; Helmet Acc.</v>
      </c>
      <c r="C39" s="33">
        <f>INDEX(ATS!$A:$P,MATCH('2) Order Form'!$W39,ATS!$O:$O,0),1)</f>
        <v>845103</v>
      </c>
      <c r="D39" s="33" t="str">
        <f>INDEX(ATS!$A:$P,MATCH('2) Order Form'!$W39,ATS!$O:$O,0),2)</f>
        <v>Trailblazer Helmet</v>
      </c>
      <c r="E39" s="82" t="str">
        <f>INDEX(ATS!$A:$P,MATCH('2) Order Form'!$W39,ATS!$O:$O,0),4)</f>
        <v>BRWHT-ML</v>
      </c>
      <c r="F39" s="82" t="str">
        <f>INDEX(ATS!$A:$P,MATCH('2) Order Form'!$W39,ATS!$O:$O,0),5)</f>
        <v xml:space="preserve">Bronco White </v>
      </c>
      <c r="G39" s="161" t="str">
        <f>INDEX(ATS!$A:$P,MATCH('2) Order Form'!$W39,ATS!$O:$O,0),6)</f>
        <v>ML</v>
      </c>
      <c r="H39" s="58">
        <v>1</v>
      </c>
      <c r="I39" s="111">
        <v>0</v>
      </c>
      <c r="J39" s="117">
        <f>IFERROR(VLOOKUP(W39,ATS!$O:$P,2,FALSE),0)</f>
        <v>14</v>
      </c>
      <c r="K39" s="184">
        <f t="shared" si="3"/>
        <v>14</v>
      </c>
      <c r="L39" s="117">
        <f>IFERROR(VLOOKUP(W39,ATS!$O:$Q,3,FALSE),0)</f>
        <v>14</v>
      </c>
      <c r="M39" s="186">
        <f t="shared" si="4"/>
        <v>14</v>
      </c>
      <c r="N39" s="93">
        <v>0</v>
      </c>
      <c r="O39" s="55">
        <f t="shared" si="5"/>
        <v>0</v>
      </c>
      <c r="P39" s="50">
        <f>VLOOKUP($C39,Prices!$A$3:$R$1996,MATCH('2) Order Form'!P$8,Prices!$A$2:$R$2,0),FALSE)</f>
        <v>75</v>
      </c>
      <c r="Q39" s="51">
        <f>VLOOKUP($C39,Prices!$A$3:$R$1996,MATCH('2) Order Form'!Q$8,Prices!$A$2:$R$2,0),FALSE)</f>
        <v>149.94999999999999</v>
      </c>
      <c r="R39" s="34">
        <f t="shared" si="6"/>
        <v>0</v>
      </c>
      <c r="S39" s="43">
        <f t="shared" si="7"/>
        <v>0</v>
      </c>
      <c r="T39" s="51">
        <f t="shared" si="8"/>
        <v>0</v>
      </c>
      <c r="U39" s="123">
        <f t="shared" si="9"/>
        <v>0</v>
      </c>
      <c r="V39" s="124"/>
      <c r="W39" s="148">
        <v>7048652767455</v>
      </c>
      <c r="Y39" s="126">
        <f t="shared" si="10"/>
        <v>0</v>
      </c>
      <c r="Z39" s="127">
        <f t="shared" ca="1" si="16"/>
        <v>0</v>
      </c>
      <c r="AA39" s="127">
        <f t="shared" ca="1" si="17"/>
        <v>2</v>
      </c>
      <c r="AB39" s="127">
        <f t="shared" ca="1" si="18"/>
        <v>0</v>
      </c>
      <c r="AC39" s="127">
        <f t="shared" ca="1" si="19"/>
        <v>0</v>
      </c>
      <c r="AD39" s="127" t="str">
        <f t="shared" si="14"/>
        <v xml:space="preserve">845103Bronco White </v>
      </c>
      <c r="AE39" s="128">
        <f t="shared" si="15"/>
        <v>845103</v>
      </c>
      <c r="AF39" s="129" t="str">
        <f>INDEX(ATS!$A:$P,MATCH('2) Order Form'!$W39,ATS!$O:$O,0),7)</f>
        <v>Stock</v>
      </c>
    </row>
    <row r="40" spans="1:32" x14ac:dyDescent="0.2">
      <c r="A40" s="33">
        <v>1</v>
      </c>
      <c r="B40" s="33" t="str">
        <f>VLOOKUP(A40,Classification!$H$2:$I$11,2,FALSE)</f>
        <v>Helmets &amp; Helmet Acc.</v>
      </c>
      <c r="C40" s="33">
        <f>INDEX(ATS!$A:$P,MATCH('2) Order Form'!$W40,ATS!$O:$O,0),1)</f>
        <v>845103</v>
      </c>
      <c r="D40" s="33" t="str">
        <f>INDEX(ATS!$A:$P,MATCH('2) Order Form'!$W40,ATS!$O:$O,0),2)</f>
        <v>Trailblazer Helmet</v>
      </c>
      <c r="E40" s="82" t="str">
        <f>INDEX(ATS!$A:$P,MATCH('2) Order Form'!$W40,ATS!$O:$O,0),4)</f>
        <v>BRWHT-LXL</v>
      </c>
      <c r="F40" s="82" t="str">
        <f>INDEX(ATS!$A:$P,MATCH('2) Order Form'!$W40,ATS!$O:$O,0),5)</f>
        <v xml:space="preserve">Bronco White </v>
      </c>
      <c r="G40" s="161" t="str">
        <f>INDEX(ATS!$A:$P,MATCH('2) Order Form'!$W40,ATS!$O:$O,0),6)</f>
        <v>LXL</v>
      </c>
      <c r="H40" s="58">
        <v>1</v>
      </c>
      <c r="I40" s="111">
        <v>0</v>
      </c>
      <c r="J40" s="117">
        <f>IFERROR(VLOOKUP(W40,ATS!$O:$P,2,FALSE),0)</f>
        <v>8</v>
      </c>
      <c r="K40" s="184">
        <f t="shared" si="3"/>
        <v>8</v>
      </c>
      <c r="L40" s="117">
        <f>IFERROR(VLOOKUP(W40,ATS!$O:$Q,3,FALSE),0)</f>
        <v>8</v>
      </c>
      <c r="M40" s="186">
        <f t="shared" si="4"/>
        <v>8</v>
      </c>
      <c r="N40" s="93">
        <v>0</v>
      </c>
      <c r="O40" s="55">
        <f t="shared" si="5"/>
        <v>0</v>
      </c>
      <c r="P40" s="50">
        <f>VLOOKUP($C40,Prices!$A$3:$R$1996,MATCH('2) Order Form'!P$8,Prices!$A$2:$R$2,0),FALSE)</f>
        <v>75</v>
      </c>
      <c r="Q40" s="51">
        <f>VLOOKUP($C40,Prices!$A$3:$R$1996,MATCH('2) Order Form'!Q$8,Prices!$A$2:$R$2,0),FALSE)</f>
        <v>149.94999999999999</v>
      </c>
      <c r="R40" s="34">
        <f t="shared" si="6"/>
        <v>0</v>
      </c>
      <c r="S40" s="43">
        <f t="shared" si="7"/>
        <v>0</v>
      </c>
      <c r="T40" s="51">
        <f t="shared" si="8"/>
        <v>0</v>
      </c>
      <c r="U40" s="123">
        <f t="shared" si="9"/>
        <v>0</v>
      </c>
      <c r="V40" s="124"/>
      <c r="W40" s="148">
        <v>7048652767448</v>
      </c>
      <c r="Y40" s="126">
        <f t="shared" si="10"/>
        <v>0</v>
      </c>
      <c r="Z40" s="127">
        <f t="shared" ca="1" si="16"/>
        <v>0</v>
      </c>
      <c r="AA40" s="127">
        <f t="shared" ca="1" si="17"/>
        <v>2</v>
      </c>
      <c r="AB40" s="127">
        <f t="shared" ca="1" si="18"/>
        <v>0</v>
      </c>
      <c r="AC40" s="127">
        <f t="shared" ca="1" si="19"/>
        <v>0</v>
      </c>
      <c r="AD40" s="127" t="str">
        <f t="shared" si="14"/>
        <v xml:space="preserve">845103Bronco White </v>
      </c>
      <c r="AE40" s="128">
        <f t="shared" si="15"/>
        <v>845103</v>
      </c>
      <c r="AF40" s="129" t="str">
        <f>INDEX(ATS!$A:$P,MATCH('2) Order Form'!$W40,ATS!$O:$O,0),7)</f>
        <v>Stock</v>
      </c>
    </row>
    <row r="41" spans="1:32" x14ac:dyDescent="0.2">
      <c r="A41" s="33">
        <v>1</v>
      </c>
      <c r="B41" s="33" t="str">
        <f>VLOOKUP(A41,Classification!$H$2:$I$11,2,FALSE)</f>
        <v>Helmets &amp; Helmet Acc.</v>
      </c>
      <c r="C41" s="33">
        <f>INDEX(ATS!$A:$P,MATCH('2) Order Form'!$W41,ATS!$O:$O,0),1)</f>
        <v>845103</v>
      </c>
      <c r="D41" s="33" t="str">
        <f>INDEX(ATS!$A:$P,MATCH('2) Order Form'!$W41,ATS!$O:$O,0),2)</f>
        <v>Trailblazer Helmet</v>
      </c>
      <c r="E41" s="82" t="str">
        <f>INDEX(ATS!$A:$P,MATCH('2) Order Form'!$W41,ATS!$O:$O,0),4)</f>
        <v>MBLCK-SM</v>
      </c>
      <c r="F41" s="82" t="str">
        <f>INDEX(ATS!$A:$P,MATCH('2) Order Form'!$W41,ATS!$O:$O,0),5)</f>
        <v>Matte Black</v>
      </c>
      <c r="G41" s="161" t="str">
        <f>INDEX(ATS!$A:$P,MATCH('2) Order Form'!$W41,ATS!$O:$O,0),6)</f>
        <v>SM</v>
      </c>
      <c r="H41" s="58">
        <v>1</v>
      </c>
      <c r="I41" s="111">
        <v>0</v>
      </c>
      <c r="J41" s="117">
        <f>IFERROR(VLOOKUP(W41,ATS!$O:$P,2,FALSE),0)</f>
        <v>21</v>
      </c>
      <c r="K41" s="184">
        <f t="shared" ref="K41:K58" si="20">IF(J41=99999,"OPEN",IF(J41&gt;50,"50+",IF(J41&lt;=0,"0",J41)))</f>
        <v>21</v>
      </c>
      <c r="L41" s="117">
        <f>IFERROR(VLOOKUP(W41,ATS!$O:$Q,3,FALSE),0)</f>
        <v>21</v>
      </c>
      <c r="M41" s="186">
        <f t="shared" ref="M41:M58" si="21">IF(L41=99999,"OPEN",IF(L41&gt;50,"50+",IF(L41&lt;=0,"0",L41)))</f>
        <v>21</v>
      </c>
      <c r="N41" s="93">
        <v>0</v>
      </c>
      <c r="O41" s="55">
        <f t="shared" ref="O41:O58" si="22">IF(N41&lt;&gt;0,N41,$P$5)</f>
        <v>0</v>
      </c>
      <c r="P41" s="50">
        <f>VLOOKUP($C41,Prices!$A$3:$R$1996,MATCH('2) Order Form'!P$8,Prices!$A$2:$R$2,0),FALSE)</f>
        <v>75</v>
      </c>
      <c r="Q41" s="51">
        <f>VLOOKUP($C41,Prices!$A$3:$R$1996,MATCH('2) Order Form'!Q$8,Prices!$A$2:$R$2,0),FALSE)</f>
        <v>149.94999999999999</v>
      </c>
      <c r="R41" s="34">
        <f t="shared" ref="R41:R58" si="23">I41*P41</f>
        <v>0</v>
      </c>
      <c r="S41" s="43">
        <f t="shared" ref="S41:S58" si="24">R41*O41</f>
        <v>0</v>
      </c>
      <c r="T41" s="51">
        <f t="shared" ref="T41:T58" si="25">R41-S41</f>
        <v>0</v>
      </c>
      <c r="U41" s="123">
        <f t="shared" si="9"/>
        <v>0</v>
      </c>
      <c r="V41" s="124"/>
      <c r="W41" s="148">
        <v>7048652540225</v>
      </c>
      <c r="Y41" s="126">
        <f t="shared" ref="Y41:Y58" si="26">I41*Q41</f>
        <v>0</v>
      </c>
      <c r="Z41" s="127">
        <f t="shared" ca="1" si="16"/>
        <v>0</v>
      </c>
      <c r="AA41" s="127">
        <f t="shared" ca="1" si="17"/>
        <v>2</v>
      </c>
      <c r="AB41" s="127">
        <f t="shared" ca="1" si="18"/>
        <v>0</v>
      </c>
      <c r="AC41" s="127">
        <f t="shared" ca="1" si="19"/>
        <v>1</v>
      </c>
      <c r="AD41" s="127" t="str">
        <f t="shared" ref="AD41:AD58" si="27">CONCATENATE(C41,F41)</f>
        <v>845103Matte Black</v>
      </c>
      <c r="AE41" s="128">
        <f t="shared" ref="AE41:AE58" si="28">IFERROR(IF(B41="EYEWEAR",CONCATENATE(C41,"-",G41),C41),C41)</f>
        <v>845103</v>
      </c>
      <c r="AF41" s="129" t="str">
        <f>INDEX(ATS!$A:$P,MATCH('2) Order Form'!$W41,ATS!$O:$O,0),7)</f>
        <v>Active</v>
      </c>
    </row>
    <row r="42" spans="1:32" x14ac:dyDescent="0.2">
      <c r="A42" s="33">
        <v>1</v>
      </c>
      <c r="B42" s="33" t="str">
        <f>VLOOKUP(A42,Classification!$H$2:$I$11,2,FALSE)</f>
        <v>Helmets &amp; Helmet Acc.</v>
      </c>
      <c r="C42" s="33">
        <f>INDEX(ATS!$A:$P,MATCH('2) Order Form'!$W42,ATS!$O:$O,0),1)</f>
        <v>845103</v>
      </c>
      <c r="D42" s="33" t="str">
        <f>INDEX(ATS!$A:$P,MATCH('2) Order Form'!$W42,ATS!$O:$O,0),2)</f>
        <v>Trailblazer Helmet</v>
      </c>
      <c r="E42" s="82" t="str">
        <f>INDEX(ATS!$A:$P,MATCH('2) Order Form'!$W42,ATS!$O:$O,0),4)</f>
        <v>MBLCK-ML</v>
      </c>
      <c r="F42" s="82" t="str">
        <f>INDEX(ATS!$A:$P,MATCH('2) Order Form'!$W42,ATS!$O:$O,0),5)</f>
        <v>Matte Black</v>
      </c>
      <c r="G42" s="161" t="str">
        <f>INDEX(ATS!$A:$P,MATCH('2) Order Form'!$W42,ATS!$O:$O,0),6)</f>
        <v>ML</v>
      </c>
      <c r="H42" s="58">
        <v>1</v>
      </c>
      <c r="I42" s="111">
        <v>0</v>
      </c>
      <c r="J42" s="117">
        <f>IFERROR(VLOOKUP(W42,ATS!$O:$P,2,FALSE),0)</f>
        <v>64</v>
      </c>
      <c r="K42" s="184" t="str">
        <f t="shared" si="20"/>
        <v>50+</v>
      </c>
      <c r="L42" s="117">
        <f>IFERROR(VLOOKUP(W42,ATS!$O:$Q,3,FALSE),0)</f>
        <v>64</v>
      </c>
      <c r="M42" s="186" t="str">
        <f t="shared" si="21"/>
        <v>50+</v>
      </c>
      <c r="N42" s="93">
        <v>0</v>
      </c>
      <c r="O42" s="55">
        <f t="shared" si="22"/>
        <v>0</v>
      </c>
      <c r="P42" s="50">
        <f>VLOOKUP($C42,Prices!$A$3:$R$1996,MATCH('2) Order Form'!P$8,Prices!$A$2:$R$2,0),FALSE)</f>
        <v>75</v>
      </c>
      <c r="Q42" s="51">
        <f>VLOOKUP($C42,Prices!$A$3:$R$1996,MATCH('2) Order Form'!Q$8,Prices!$A$2:$R$2,0),FALSE)</f>
        <v>149.94999999999999</v>
      </c>
      <c r="R42" s="34">
        <f t="shared" si="23"/>
        <v>0</v>
      </c>
      <c r="S42" s="43">
        <f t="shared" si="24"/>
        <v>0</v>
      </c>
      <c r="T42" s="51">
        <f t="shared" si="25"/>
        <v>0</v>
      </c>
      <c r="U42" s="123">
        <f t="shared" si="9"/>
        <v>0</v>
      </c>
      <c r="V42" s="124"/>
      <c r="W42" s="148">
        <v>7048652540218</v>
      </c>
      <c r="Y42" s="126">
        <f t="shared" si="26"/>
        <v>0</v>
      </c>
      <c r="Z42" s="127">
        <f t="shared" ref="Z42:Z58" ca="1" si="29">IF(A42=OFFSET(A42,-1,0),0,1)</f>
        <v>0</v>
      </c>
      <c r="AA42" s="127">
        <f t="shared" ref="AA42:AA58" ca="1" si="30">IF(C42=OFFSET(C42,-1,0),OFFSET(AA42,-1,0),OFFSET(AA42,-1,0)+1)</f>
        <v>2</v>
      </c>
      <c r="AB42" s="127">
        <f t="shared" ref="AB42:AB58" ca="1" si="31">IF(C42=OFFSET(C42,-1,0),0,1)</f>
        <v>0</v>
      </c>
      <c r="AC42" s="127">
        <f t="shared" ref="AC42:AC58" ca="1" si="32">IF(F42=OFFSET(F42,-1,0),0,1)</f>
        <v>0</v>
      </c>
      <c r="AD42" s="127" t="str">
        <f t="shared" si="27"/>
        <v>845103Matte Black</v>
      </c>
      <c r="AE42" s="128">
        <f t="shared" si="28"/>
        <v>845103</v>
      </c>
      <c r="AF42" s="129" t="str">
        <f>INDEX(ATS!$A:$P,MATCH('2) Order Form'!$W42,ATS!$O:$O,0),7)</f>
        <v>Active</v>
      </c>
    </row>
    <row r="43" spans="1:32" x14ac:dyDescent="0.2">
      <c r="A43" s="33">
        <v>1</v>
      </c>
      <c r="B43" s="33" t="str">
        <f>VLOOKUP(A43,Classification!$H$2:$I$11,2,FALSE)</f>
        <v>Helmets &amp; Helmet Acc.</v>
      </c>
      <c r="C43" s="33">
        <f>INDEX(ATS!$A:$P,MATCH('2) Order Form'!$W43,ATS!$O:$O,0),1)</f>
        <v>845103</v>
      </c>
      <c r="D43" s="33" t="str">
        <f>INDEX(ATS!$A:$P,MATCH('2) Order Form'!$W43,ATS!$O:$O,0),2)</f>
        <v>Trailblazer Helmet</v>
      </c>
      <c r="E43" s="82" t="str">
        <f>INDEX(ATS!$A:$P,MATCH('2) Order Form'!$W43,ATS!$O:$O,0),4)</f>
        <v>MBLCK-LXL</v>
      </c>
      <c r="F43" s="82" t="str">
        <f>INDEX(ATS!$A:$P,MATCH('2) Order Form'!$W43,ATS!$O:$O,0),5)</f>
        <v>Matte Black</v>
      </c>
      <c r="G43" s="161" t="str">
        <f>INDEX(ATS!$A:$P,MATCH('2) Order Form'!$W43,ATS!$O:$O,0),6)</f>
        <v>LXL</v>
      </c>
      <c r="H43" s="58">
        <v>1</v>
      </c>
      <c r="I43" s="111">
        <v>0</v>
      </c>
      <c r="J43" s="117">
        <f>IFERROR(VLOOKUP(W43,ATS!$O:$P,2,FALSE),0)</f>
        <v>58</v>
      </c>
      <c r="K43" s="184" t="str">
        <f t="shared" si="20"/>
        <v>50+</v>
      </c>
      <c r="L43" s="117">
        <f>IFERROR(VLOOKUP(W43,ATS!$O:$Q,3,FALSE),0)</f>
        <v>58</v>
      </c>
      <c r="M43" s="186" t="str">
        <f t="shared" si="21"/>
        <v>50+</v>
      </c>
      <c r="N43" s="93">
        <v>0</v>
      </c>
      <c r="O43" s="55">
        <f t="shared" si="22"/>
        <v>0</v>
      </c>
      <c r="P43" s="50">
        <f>VLOOKUP($C43,Prices!$A$3:$R$1996,MATCH('2) Order Form'!P$8,Prices!$A$2:$R$2,0),FALSE)</f>
        <v>75</v>
      </c>
      <c r="Q43" s="51">
        <f>VLOOKUP($C43,Prices!$A$3:$R$1996,MATCH('2) Order Form'!Q$8,Prices!$A$2:$R$2,0),FALSE)</f>
        <v>149.94999999999999</v>
      </c>
      <c r="R43" s="34">
        <f t="shared" si="23"/>
        <v>0</v>
      </c>
      <c r="S43" s="43">
        <f t="shared" si="24"/>
        <v>0</v>
      </c>
      <c r="T43" s="51">
        <f t="shared" si="25"/>
        <v>0</v>
      </c>
      <c r="U43" s="123">
        <f t="shared" si="9"/>
        <v>0</v>
      </c>
      <c r="V43" s="124"/>
      <c r="W43" s="148">
        <v>7048652540201</v>
      </c>
      <c r="Y43" s="126">
        <f t="shared" si="26"/>
        <v>0</v>
      </c>
      <c r="Z43" s="127">
        <f t="shared" ca="1" si="29"/>
        <v>0</v>
      </c>
      <c r="AA43" s="127">
        <f t="shared" ca="1" si="30"/>
        <v>2</v>
      </c>
      <c r="AB43" s="127">
        <f t="shared" ca="1" si="31"/>
        <v>0</v>
      </c>
      <c r="AC43" s="127">
        <f t="shared" ca="1" si="32"/>
        <v>0</v>
      </c>
      <c r="AD43" s="127" t="str">
        <f t="shared" si="27"/>
        <v>845103Matte Black</v>
      </c>
      <c r="AE43" s="128">
        <f t="shared" si="28"/>
        <v>845103</v>
      </c>
      <c r="AF43" s="129" t="str">
        <f>INDEX(ATS!$A:$P,MATCH('2) Order Form'!$W43,ATS!$O:$O,0),7)</f>
        <v>Active</v>
      </c>
    </row>
    <row r="44" spans="1:32" x14ac:dyDescent="0.2">
      <c r="A44" s="33">
        <v>1</v>
      </c>
      <c r="B44" s="33" t="str">
        <f>VLOOKUP(A44,Classification!$H$2:$I$11,2,FALSE)</f>
        <v>Helmets &amp; Helmet Acc.</v>
      </c>
      <c r="C44" s="33">
        <f>INDEX(ATS!$A:$P,MATCH('2) Order Form'!$W44,ATS!$O:$O,0),1)</f>
        <v>845103</v>
      </c>
      <c r="D44" s="33" t="str">
        <f>INDEX(ATS!$A:$P,MATCH('2) Order Form'!$W44,ATS!$O:$O,0),2)</f>
        <v>Trailblazer Helmet</v>
      </c>
      <c r="E44" s="82" t="str">
        <f>INDEX(ATS!$A:$P,MATCH('2) Order Form'!$W44,ATS!$O:$O,0),4)</f>
        <v>MFLUO-SM</v>
      </c>
      <c r="F44" s="82" t="str">
        <f>INDEX(ATS!$A:$P,MATCH('2) Order Form'!$W44,ATS!$O:$O,0),5)</f>
        <v xml:space="preserve">Matte Fluo </v>
      </c>
      <c r="G44" s="161" t="str">
        <f>INDEX(ATS!$A:$P,MATCH('2) Order Form'!$W44,ATS!$O:$O,0),6)</f>
        <v>SM</v>
      </c>
      <c r="H44" s="58">
        <v>1</v>
      </c>
      <c r="I44" s="111">
        <v>0</v>
      </c>
      <c r="J44" s="117">
        <f>IFERROR(VLOOKUP(W44,ATS!$O:$P,2,FALSE),0)</f>
        <v>2</v>
      </c>
      <c r="K44" s="184">
        <f t="shared" si="20"/>
        <v>2</v>
      </c>
      <c r="L44" s="117">
        <f>IFERROR(VLOOKUP(W44,ATS!$O:$Q,3,FALSE),0)</f>
        <v>2</v>
      </c>
      <c r="M44" s="186">
        <f t="shared" si="21"/>
        <v>2</v>
      </c>
      <c r="N44" s="93">
        <v>0</v>
      </c>
      <c r="O44" s="55">
        <f t="shared" si="22"/>
        <v>0</v>
      </c>
      <c r="P44" s="50">
        <f>VLOOKUP($C44,Prices!$A$3:$R$1996,MATCH('2) Order Form'!P$8,Prices!$A$2:$R$2,0),FALSE)</f>
        <v>75</v>
      </c>
      <c r="Q44" s="51">
        <f>VLOOKUP($C44,Prices!$A$3:$R$1996,MATCH('2) Order Form'!Q$8,Prices!$A$2:$R$2,0),FALSE)</f>
        <v>149.94999999999999</v>
      </c>
      <c r="R44" s="34">
        <f t="shared" si="23"/>
        <v>0</v>
      </c>
      <c r="S44" s="43">
        <f t="shared" si="24"/>
        <v>0</v>
      </c>
      <c r="T44" s="51">
        <f t="shared" si="25"/>
        <v>0</v>
      </c>
      <c r="U44" s="123">
        <f t="shared" si="9"/>
        <v>0</v>
      </c>
      <c r="V44" s="124"/>
      <c r="W44" s="148">
        <v>7048652767493</v>
      </c>
      <c r="Y44" s="126">
        <f t="shared" si="26"/>
        <v>0</v>
      </c>
      <c r="Z44" s="127">
        <f t="shared" ca="1" si="29"/>
        <v>0</v>
      </c>
      <c r="AA44" s="127">
        <f t="shared" ca="1" si="30"/>
        <v>2</v>
      </c>
      <c r="AB44" s="127">
        <f t="shared" ca="1" si="31"/>
        <v>0</v>
      </c>
      <c r="AC44" s="127">
        <f t="shared" ca="1" si="32"/>
        <v>1</v>
      </c>
      <c r="AD44" s="127" t="str">
        <f t="shared" si="27"/>
        <v xml:space="preserve">845103Matte Fluo </v>
      </c>
      <c r="AE44" s="128">
        <f t="shared" si="28"/>
        <v>845103</v>
      </c>
      <c r="AF44" s="129" t="str">
        <f>INDEX(ATS!$A:$P,MATCH('2) Order Form'!$W44,ATS!$O:$O,0),7)</f>
        <v>Stock</v>
      </c>
    </row>
    <row r="45" spans="1:32" x14ac:dyDescent="0.2">
      <c r="A45" s="33">
        <v>1</v>
      </c>
      <c r="B45" s="33" t="str">
        <f>VLOOKUP(A45,Classification!$H$2:$I$11,2,FALSE)</f>
        <v>Helmets &amp; Helmet Acc.</v>
      </c>
      <c r="C45" s="33">
        <f>INDEX(ATS!$A:$P,MATCH('2) Order Form'!$W45,ATS!$O:$O,0),1)</f>
        <v>845103</v>
      </c>
      <c r="D45" s="33" t="str">
        <f>INDEX(ATS!$A:$P,MATCH('2) Order Form'!$W45,ATS!$O:$O,0),2)</f>
        <v>Trailblazer Helmet</v>
      </c>
      <c r="E45" s="82" t="str">
        <f>INDEX(ATS!$A:$P,MATCH('2) Order Form'!$W45,ATS!$O:$O,0),4)</f>
        <v>MFLUO-ML</v>
      </c>
      <c r="F45" s="82" t="str">
        <f>INDEX(ATS!$A:$P,MATCH('2) Order Form'!$W45,ATS!$O:$O,0),5)</f>
        <v xml:space="preserve">Matte Fluo </v>
      </c>
      <c r="G45" s="161" t="str">
        <f>INDEX(ATS!$A:$P,MATCH('2) Order Form'!$W45,ATS!$O:$O,0),6)</f>
        <v>ML</v>
      </c>
      <c r="H45" s="58">
        <v>1</v>
      </c>
      <c r="I45" s="111">
        <v>0</v>
      </c>
      <c r="J45" s="117">
        <f>IFERROR(VLOOKUP(W45,ATS!$O:$P,2,FALSE),0)</f>
        <v>12</v>
      </c>
      <c r="K45" s="184">
        <f t="shared" si="20"/>
        <v>12</v>
      </c>
      <c r="L45" s="117">
        <f>IFERROR(VLOOKUP(W45,ATS!$O:$Q,3,FALSE),0)</f>
        <v>12</v>
      </c>
      <c r="M45" s="186">
        <f t="shared" si="21"/>
        <v>12</v>
      </c>
      <c r="N45" s="93">
        <v>0</v>
      </c>
      <c r="O45" s="55">
        <f t="shared" si="22"/>
        <v>0</v>
      </c>
      <c r="P45" s="50">
        <f>VLOOKUP($C45,Prices!$A$3:$R$1996,MATCH('2) Order Form'!P$8,Prices!$A$2:$R$2,0),FALSE)</f>
        <v>75</v>
      </c>
      <c r="Q45" s="51">
        <f>VLOOKUP($C45,Prices!$A$3:$R$1996,MATCH('2) Order Form'!Q$8,Prices!$A$2:$R$2,0),FALSE)</f>
        <v>149.94999999999999</v>
      </c>
      <c r="R45" s="34">
        <f t="shared" si="23"/>
        <v>0</v>
      </c>
      <c r="S45" s="43">
        <f t="shared" si="24"/>
        <v>0</v>
      </c>
      <c r="T45" s="51">
        <f t="shared" si="25"/>
        <v>0</v>
      </c>
      <c r="U45" s="123">
        <f t="shared" si="9"/>
        <v>0</v>
      </c>
      <c r="V45" s="124"/>
      <c r="W45" s="148">
        <v>7048652767486</v>
      </c>
      <c r="Y45" s="126">
        <f t="shared" si="26"/>
        <v>0</v>
      </c>
      <c r="Z45" s="127">
        <f t="shared" ca="1" si="29"/>
        <v>0</v>
      </c>
      <c r="AA45" s="127">
        <f t="shared" ca="1" si="30"/>
        <v>2</v>
      </c>
      <c r="AB45" s="127">
        <f t="shared" ca="1" si="31"/>
        <v>0</v>
      </c>
      <c r="AC45" s="127">
        <f t="shared" ca="1" si="32"/>
        <v>0</v>
      </c>
      <c r="AD45" s="127" t="str">
        <f t="shared" si="27"/>
        <v xml:space="preserve">845103Matte Fluo </v>
      </c>
      <c r="AE45" s="128">
        <f t="shared" si="28"/>
        <v>845103</v>
      </c>
      <c r="AF45" s="129" t="str">
        <f>INDEX(ATS!$A:$P,MATCH('2) Order Form'!$W45,ATS!$O:$O,0),7)</f>
        <v>Stock</v>
      </c>
    </row>
    <row r="46" spans="1:32" x14ac:dyDescent="0.2">
      <c r="A46" s="33">
        <v>1</v>
      </c>
      <c r="B46" s="33" t="str">
        <f>VLOOKUP(A46,Classification!$H$2:$I$11,2,FALSE)</f>
        <v>Helmets &amp; Helmet Acc.</v>
      </c>
      <c r="C46" s="33">
        <f>INDEX(ATS!$A:$P,MATCH('2) Order Form'!$W46,ATS!$O:$O,0),1)</f>
        <v>845103</v>
      </c>
      <c r="D46" s="33" t="str">
        <f>INDEX(ATS!$A:$P,MATCH('2) Order Form'!$W46,ATS!$O:$O,0),2)</f>
        <v>Trailblazer Helmet</v>
      </c>
      <c r="E46" s="82" t="str">
        <f>INDEX(ATS!$A:$P,MATCH('2) Order Form'!$W46,ATS!$O:$O,0),4)</f>
        <v>MFLUO-LXL</v>
      </c>
      <c r="F46" s="82" t="str">
        <f>INDEX(ATS!$A:$P,MATCH('2) Order Form'!$W46,ATS!$O:$O,0),5)</f>
        <v xml:space="preserve">Matte Fluo </v>
      </c>
      <c r="G46" s="161" t="str">
        <f>INDEX(ATS!$A:$P,MATCH('2) Order Form'!$W46,ATS!$O:$O,0),6)</f>
        <v>LXL</v>
      </c>
      <c r="H46" s="58">
        <v>1</v>
      </c>
      <c r="I46" s="111">
        <v>0</v>
      </c>
      <c r="J46" s="117">
        <f>IFERROR(VLOOKUP(W46,ATS!$O:$P,2,FALSE),0)</f>
        <v>5</v>
      </c>
      <c r="K46" s="184">
        <f t="shared" si="20"/>
        <v>5</v>
      </c>
      <c r="L46" s="117">
        <f>IFERROR(VLOOKUP(W46,ATS!$O:$Q,3,FALSE),0)</f>
        <v>5</v>
      </c>
      <c r="M46" s="186">
        <f t="shared" si="21"/>
        <v>5</v>
      </c>
      <c r="N46" s="93">
        <v>0</v>
      </c>
      <c r="O46" s="55">
        <f t="shared" si="22"/>
        <v>0</v>
      </c>
      <c r="P46" s="50">
        <f>VLOOKUP($C46,Prices!$A$3:$R$1996,MATCH('2) Order Form'!P$8,Prices!$A$2:$R$2,0),FALSE)</f>
        <v>75</v>
      </c>
      <c r="Q46" s="51">
        <f>VLOOKUP($C46,Prices!$A$3:$R$1996,MATCH('2) Order Form'!Q$8,Prices!$A$2:$R$2,0),FALSE)</f>
        <v>149.94999999999999</v>
      </c>
      <c r="R46" s="34">
        <f t="shared" si="23"/>
        <v>0</v>
      </c>
      <c r="S46" s="43">
        <f t="shared" si="24"/>
        <v>0</v>
      </c>
      <c r="T46" s="51">
        <f t="shared" si="25"/>
        <v>0</v>
      </c>
      <c r="U46" s="123">
        <f t="shared" si="9"/>
        <v>0</v>
      </c>
      <c r="V46" s="124"/>
      <c r="W46" s="148">
        <v>7048652767479</v>
      </c>
      <c r="Y46" s="126">
        <f t="shared" si="26"/>
        <v>0</v>
      </c>
      <c r="Z46" s="127">
        <f t="shared" ca="1" si="29"/>
        <v>0</v>
      </c>
      <c r="AA46" s="127">
        <f t="shared" ca="1" si="30"/>
        <v>2</v>
      </c>
      <c r="AB46" s="127">
        <f t="shared" ca="1" si="31"/>
        <v>0</v>
      </c>
      <c r="AC46" s="127">
        <f t="shared" ca="1" si="32"/>
        <v>0</v>
      </c>
      <c r="AD46" s="127" t="str">
        <f t="shared" si="27"/>
        <v xml:space="preserve">845103Matte Fluo </v>
      </c>
      <c r="AE46" s="128">
        <f t="shared" si="28"/>
        <v>845103</v>
      </c>
      <c r="AF46" s="129" t="str">
        <f>INDEX(ATS!$A:$P,MATCH('2) Order Form'!$W46,ATS!$O:$O,0),7)</f>
        <v>Stock</v>
      </c>
    </row>
    <row r="47" spans="1:32" x14ac:dyDescent="0.2">
      <c r="A47" s="33">
        <v>1</v>
      </c>
      <c r="B47" s="33" t="str">
        <f>VLOOKUP(A47,Classification!$H$2:$I$11,2,FALSE)</f>
        <v>Helmets &amp; Helmet Acc.</v>
      </c>
      <c r="C47" s="33">
        <f>INDEX(ATS!$A:$P,MATCH('2) Order Form'!$W47,ATS!$O:$O,0),1)</f>
        <v>845103</v>
      </c>
      <c r="D47" s="33" t="str">
        <f>INDEX(ATS!$A:$P,MATCH('2) Order Form'!$W47,ATS!$O:$O,0),2)</f>
        <v>Trailblazer Helmet</v>
      </c>
      <c r="E47" s="82" t="str">
        <f>INDEX(ATS!$A:$P,MATCH('2) Order Form'!$W47,ATS!$O:$O,0),4)</f>
        <v>MWHTE-SM</v>
      </c>
      <c r="F47" s="82" t="str">
        <f>INDEX(ATS!$A:$P,MATCH('2) Order Form'!$W47,ATS!$O:$O,0),5)</f>
        <v>Matte White</v>
      </c>
      <c r="G47" s="161" t="str">
        <f>INDEX(ATS!$A:$P,MATCH('2) Order Form'!$W47,ATS!$O:$O,0),6)</f>
        <v>SM</v>
      </c>
      <c r="H47" s="58">
        <v>1</v>
      </c>
      <c r="I47" s="111">
        <v>0</v>
      </c>
      <c r="J47" s="117">
        <f>IFERROR(VLOOKUP(W47,ATS!$O:$P,2,FALSE),0)</f>
        <v>41</v>
      </c>
      <c r="K47" s="184">
        <f t="shared" si="20"/>
        <v>41</v>
      </c>
      <c r="L47" s="117">
        <f>IFERROR(VLOOKUP(W47,ATS!$O:$Q,3,FALSE),0)</f>
        <v>41</v>
      </c>
      <c r="M47" s="186">
        <f t="shared" si="21"/>
        <v>41</v>
      </c>
      <c r="N47" s="93">
        <v>0</v>
      </c>
      <c r="O47" s="55">
        <f t="shared" si="22"/>
        <v>0</v>
      </c>
      <c r="P47" s="50">
        <f>VLOOKUP($C47,Prices!$A$3:$R$1996,MATCH('2) Order Form'!P$8,Prices!$A$2:$R$2,0),FALSE)</f>
        <v>75</v>
      </c>
      <c r="Q47" s="51">
        <f>VLOOKUP($C47,Prices!$A$3:$R$1996,MATCH('2) Order Form'!Q$8,Prices!$A$2:$R$2,0),FALSE)</f>
        <v>149.94999999999999</v>
      </c>
      <c r="R47" s="34">
        <f t="shared" si="23"/>
        <v>0</v>
      </c>
      <c r="S47" s="43">
        <f t="shared" si="24"/>
        <v>0</v>
      </c>
      <c r="T47" s="51">
        <f t="shared" si="25"/>
        <v>0</v>
      </c>
      <c r="U47" s="123">
        <f t="shared" si="9"/>
        <v>0</v>
      </c>
      <c r="V47" s="124"/>
      <c r="W47" s="148">
        <v>7048652540348</v>
      </c>
      <c r="Y47" s="126">
        <f t="shared" si="26"/>
        <v>0</v>
      </c>
      <c r="Z47" s="127">
        <f t="shared" ca="1" si="29"/>
        <v>0</v>
      </c>
      <c r="AA47" s="127">
        <f t="shared" ca="1" si="30"/>
        <v>2</v>
      </c>
      <c r="AB47" s="127">
        <f t="shared" ca="1" si="31"/>
        <v>0</v>
      </c>
      <c r="AC47" s="127">
        <f t="shared" ca="1" si="32"/>
        <v>1</v>
      </c>
      <c r="AD47" s="127" t="str">
        <f t="shared" si="27"/>
        <v>845103Matte White</v>
      </c>
      <c r="AE47" s="128">
        <f t="shared" si="28"/>
        <v>845103</v>
      </c>
      <c r="AF47" s="129" t="str">
        <f>INDEX(ATS!$A:$P,MATCH('2) Order Form'!$W47,ATS!$O:$O,0),7)</f>
        <v>Active</v>
      </c>
    </row>
    <row r="48" spans="1:32" x14ac:dyDescent="0.2">
      <c r="A48" s="33">
        <v>1</v>
      </c>
      <c r="B48" s="33" t="str">
        <f>VLOOKUP(A48,Classification!$H$2:$I$11,2,FALSE)</f>
        <v>Helmets &amp; Helmet Acc.</v>
      </c>
      <c r="C48" s="33">
        <f>INDEX(ATS!$A:$P,MATCH('2) Order Form'!$W48,ATS!$O:$O,0),1)</f>
        <v>845103</v>
      </c>
      <c r="D48" s="33" t="str">
        <f>INDEX(ATS!$A:$P,MATCH('2) Order Form'!$W48,ATS!$O:$O,0),2)</f>
        <v>Trailblazer Helmet</v>
      </c>
      <c r="E48" s="82" t="str">
        <f>INDEX(ATS!$A:$P,MATCH('2) Order Form'!$W48,ATS!$O:$O,0),4)</f>
        <v>MWHTE-ML</v>
      </c>
      <c r="F48" s="82" t="str">
        <f>INDEX(ATS!$A:$P,MATCH('2) Order Form'!$W48,ATS!$O:$O,0),5)</f>
        <v>Matte White</v>
      </c>
      <c r="G48" s="161" t="str">
        <f>INDEX(ATS!$A:$P,MATCH('2) Order Form'!$W48,ATS!$O:$O,0),6)</f>
        <v>ML</v>
      </c>
      <c r="H48" s="58">
        <v>1</v>
      </c>
      <c r="I48" s="111">
        <v>0</v>
      </c>
      <c r="J48" s="117">
        <f>IFERROR(VLOOKUP(W48,ATS!$O:$P,2,FALSE),0)</f>
        <v>80</v>
      </c>
      <c r="K48" s="184" t="str">
        <f t="shared" si="20"/>
        <v>50+</v>
      </c>
      <c r="L48" s="117">
        <f>IFERROR(VLOOKUP(W48,ATS!$O:$Q,3,FALSE),0)</f>
        <v>80</v>
      </c>
      <c r="M48" s="186" t="str">
        <f t="shared" si="21"/>
        <v>50+</v>
      </c>
      <c r="N48" s="93">
        <v>0</v>
      </c>
      <c r="O48" s="55">
        <f t="shared" si="22"/>
        <v>0</v>
      </c>
      <c r="P48" s="50">
        <f>VLOOKUP($C48,Prices!$A$3:$R$1996,MATCH('2) Order Form'!P$8,Prices!$A$2:$R$2,0),FALSE)</f>
        <v>75</v>
      </c>
      <c r="Q48" s="51">
        <f>VLOOKUP($C48,Prices!$A$3:$R$1996,MATCH('2) Order Form'!Q$8,Prices!$A$2:$R$2,0),FALSE)</f>
        <v>149.94999999999999</v>
      </c>
      <c r="R48" s="34">
        <f t="shared" si="23"/>
        <v>0</v>
      </c>
      <c r="S48" s="43">
        <f t="shared" si="24"/>
        <v>0</v>
      </c>
      <c r="T48" s="51">
        <f t="shared" si="25"/>
        <v>0</v>
      </c>
      <c r="U48" s="123">
        <f t="shared" si="9"/>
        <v>0</v>
      </c>
      <c r="V48" s="124"/>
      <c r="W48" s="148">
        <v>7048652540331</v>
      </c>
      <c r="Y48" s="126">
        <f t="shared" si="26"/>
        <v>0</v>
      </c>
      <c r="Z48" s="127">
        <f t="shared" ca="1" si="29"/>
        <v>0</v>
      </c>
      <c r="AA48" s="127">
        <f t="shared" ca="1" si="30"/>
        <v>2</v>
      </c>
      <c r="AB48" s="127">
        <f t="shared" ca="1" si="31"/>
        <v>0</v>
      </c>
      <c r="AC48" s="127">
        <f t="shared" ca="1" si="32"/>
        <v>0</v>
      </c>
      <c r="AD48" s="127" t="str">
        <f t="shared" si="27"/>
        <v>845103Matte White</v>
      </c>
      <c r="AE48" s="128">
        <f t="shared" si="28"/>
        <v>845103</v>
      </c>
      <c r="AF48" s="129" t="str">
        <f>INDEX(ATS!$A:$P,MATCH('2) Order Form'!$W48,ATS!$O:$O,0),7)</f>
        <v>Active</v>
      </c>
    </row>
    <row r="49" spans="1:32" x14ac:dyDescent="0.2">
      <c r="A49" s="33">
        <v>1</v>
      </c>
      <c r="B49" s="33" t="str">
        <f>VLOOKUP(A49,Classification!$H$2:$I$11,2,FALSE)</f>
        <v>Helmets &amp; Helmet Acc.</v>
      </c>
      <c r="C49" s="33">
        <f>INDEX(ATS!$A:$P,MATCH('2) Order Form'!$W49,ATS!$O:$O,0),1)</f>
        <v>845103</v>
      </c>
      <c r="D49" s="33" t="str">
        <f>INDEX(ATS!$A:$P,MATCH('2) Order Form'!$W49,ATS!$O:$O,0),2)</f>
        <v>Trailblazer Helmet</v>
      </c>
      <c r="E49" s="82" t="str">
        <f>INDEX(ATS!$A:$P,MATCH('2) Order Form'!$W49,ATS!$O:$O,0),4)</f>
        <v>MWHTE-LXL</v>
      </c>
      <c r="F49" s="82" t="str">
        <f>INDEX(ATS!$A:$P,MATCH('2) Order Form'!$W49,ATS!$O:$O,0),5)</f>
        <v>Matte White</v>
      </c>
      <c r="G49" s="161" t="str">
        <f>INDEX(ATS!$A:$P,MATCH('2) Order Form'!$W49,ATS!$O:$O,0),6)</f>
        <v>LXL</v>
      </c>
      <c r="H49" s="58">
        <v>1</v>
      </c>
      <c r="I49" s="111">
        <v>0</v>
      </c>
      <c r="J49" s="117">
        <f>IFERROR(VLOOKUP(W49,ATS!$O:$P,2,FALSE),0)</f>
        <v>57</v>
      </c>
      <c r="K49" s="184" t="str">
        <f t="shared" si="20"/>
        <v>50+</v>
      </c>
      <c r="L49" s="117">
        <f>IFERROR(VLOOKUP(W49,ATS!$O:$Q,3,FALSE),0)</f>
        <v>57</v>
      </c>
      <c r="M49" s="186" t="str">
        <f t="shared" si="21"/>
        <v>50+</v>
      </c>
      <c r="N49" s="93">
        <v>0</v>
      </c>
      <c r="O49" s="55">
        <f t="shared" si="22"/>
        <v>0</v>
      </c>
      <c r="P49" s="50">
        <f>VLOOKUP($C49,Prices!$A$3:$R$1996,MATCH('2) Order Form'!P$8,Prices!$A$2:$R$2,0),FALSE)</f>
        <v>75</v>
      </c>
      <c r="Q49" s="51">
        <f>VLOOKUP($C49,Prices!$A$3:$R$1996,MATCH('2) Order Form'!Q$8,Prices!$A$2:$R$2,0),FALSE)</f>
        <v>149.94999999999999</v>
      </c>
      <c r="R49" s="34">
        <f t="shared" si="23"/>
        <v>0</v>
      </c>
      <c r="S49" s="43">
        <f t="shared" si="24"/>
        <v>0</v>
      </c>
      <c r="T49" s="51">
        <f t="shared" si="25"/>
        <v>0</v>
      </c>
      <c r="U49" s="123">
        <f t="shared" si="9"/>
        <v>0</v>
      </c>
      <c r="V49" s="124"/>
      <c r="W49" s="148">
        <v>7048652540324</v>
      </c>
      <c r="Y49" s="126">
        <f t="shared" si="26"/>
        <v>0</v>
      </c>
      <c r="Z49" s="127">
        <f t="shared" ca="1" si="29"/>
        <v>0</v>
      </c>
      <c r="AA49" s="127">
        <f t="shared" ca="1" si="30"/>
        <v>2</v>
      </c>
      <c r="AB49" s="127">
        <f t="shared" ca="1" si="31"/>
        <v>0</v>
      </c>
      <c r="AC49" s="127">
        <f t="shared" ca="1" si="32"/>
        <v>0</v>
      </c>
      <c r="AD49" s="127" t="str">
        <f t="shared" si="27"/>
        <v>845103Matte White</v>
      </c>
      <c r="AE49" s="128">
        <f t="shared" si="28"/>
        <v>845103</v>
      </c>
      <c r="AF49" s="129" t="str">
        <f>INDEX(ATS!$A:$P,MATCH('2) Order Form'!$W49,ATS!$O:$O,0),7)</f>
        <v>Active</v>
      </c>
    </row>
    <row r="50" spans="1:32" x14ac:dyDescent="0.2">
      <c r="A50" s="33">
        <v>1</v>
      </c>
      <c r="B50" s="33" t="str">
        <f>VLOOKUP(A50,Classification!$H$2:$I$11,2,FALSE)</f>
        <v>Helmets &amp; Helmet Acc.</v>
      </c>
      <c r="C50" s="33">
        <f>INDEX(ATS!$A:$P,MATCH('2) Order Form'!$W50,ATS!$O:$O,0),1)</f>
        <v>845103</v>
      </c>
      <c r="D50" s="33" t="str">
        <f>INDEX(ATS!$A:$P,MATCH('2) Order Form'!$W50,ATS!$O:$O,0),2)</f>
        <v>Trailblazer Helmet</v>
      </c>
      <c r="E50" s="82" t="str">
        <f>INDEX(ATS!$A:$P,MATCH('2) Order Form'!$W50,ATS!$O:$O,0),4)</f>
        <v>SGRBO-SM</v>
      </c>
      <c r="F50" s="82" t="str">
        <f>INDEX(ATS!$A:$P,MATCH('2) Order Form'!$W50,ATS!$O:$O,0),5)</f>
        <v>Slate Gray/Burning Orange</v>
      </c>
      <c r="G50" s="161" t="str">
        <f>INDEX(ATS!$A:$P,MATCH('2) Order Form'!$W50,ATS!$O:$O,0),6)</f>
        <v>SM</v>
      </c>
      <c r="H50" s="58">
        <v>1</v>
      </c>
      <c r="I50" s="111">
        <v>0</v>
      </c>
      <c r="J50" s="117">
        <f>IFERROR(VLOOKUP(W50,ATS!$O:$P,2,FALSE),0)</f>
        <v>3</v>
      </c>
      <c r="K50" s="184">
        <f t="shared" si="20"/>
        <v>3</v>
      </c>
      <c r="L50" s="117">
        <f>IFERROR(VLOOKUP(W50,ATS!$O:$Q,3,FALSE),0)</f>
        <v>51</v>
      </c>
      <c r="M50" s="186" t="str">
        <f t="shared" si="21"/>
        <v>50+</v>
      </c>
      <c r="N50" s="93">
        <v>0</v>
      </c>
      <c r="O50" s="55">
        <f t="shared" si="22"/>
        <v>0</v>
      </c>
      <c r="P50" s="50">
        <f>VLOOKUP($C50,Prices!$A$3:$R$1996,MATCH('2) Order Form'!P$8,Prices!$A$2:$R$2,0),FALSE)</f>
        <v>75</v>
      </c>
      <c r="Q50" s="51">
        <f>VLOOKUP($C50,Prices!$A$3:$R$1996,MATCH('2) Order Form'!Q$8,Prices!$A$2:$R$2,0),FALSE)</f>
        <v>149.94999999999999</v>
      </c>
      <c r="R50" s="34">
        <f t="shared" si="23"/>
        <v>0</v>
      </c>
      <c r="S50" s="43">
        <f t="shared" si="24"/>
        <v>0</v>
      </c>
      <c r="T50" s="51">
        <f t="shared" si="25"/>
        <v>0</v>
      </c>
      <c r="U50" s="123">
        <f t="shared" si="9"/>
        <v>0</v>
      </c>
      <c r="V50" s="124"/>
      <c r="W50" s="148">
        <v>7048652767523</v>
      </c>
      <c r="Y50" s="126">
        <f t="shared" si="26"/>
        <v>0</v>
      </c>
      <c r="Z50" s="127">
        <f t="shared" ca="1" si="29"/>
        <v>0</v>
      </c>
      <c r="AA50" s="127">
        <f t="shared" ca="1" si="30"/>
        <v>2</v>
      </c>
      <c r="AB50" s="127">
        <f t="shared" ca="1" si="31"/>
        <v>0</v>
      </c>
      <c r="AC50" s="127">
        <f t="shared" ca="1" si="32"/>
        <v>1</v>
      </c>
      <c r="AD50" s="127" t="str">
        <f t="shared" si="27"/>
        <v>845103Slate Gray/Burning Orange</v>
      </c>
      <c r="AE50" s="128">
        <f t="shared" si="28"/>
        <v>845103</v>
      </c>
      <c r="AF50" s="129" t="str">
        <f>INDEX(ATS!$A:$P,MATCH('2) Order Form'!$W50,ATS!$O:$O,0),7)</f>
        <v>Stock</v>
      </c>
    </row>
    <row r="51" spans="1:32" x14ac:dyDescent="0.2">
      <c r="A51" s="33">
        <v>1</v>
      </c>
      <c r="B51" s="33" t="str">
        <f>VLOOKUP(A51,Classification!$H$2:$I$11,2,FALSE)</f>
        <v>Helmets &amp; Helmet Acc.</v>
      </c>
      <c r="C51" s="33">
        <f>INDEX(ATS!$A:$P,MATCH('2) Order Form'!$W51,ATS!$O:$O,0),1)</f>
        <v>845103</v>
      </c>
      <c r="D51" s="33" t="str">
        <f>INDEX(ATS!$A:$P,MATCH('2) Order Form'!$W51,ATS!$O:$O,0),2)</f>
        <v>Trailblazer Helmet</v>
      </c>
      <c r="E51" s="82" t="str">
        <f>INDEX(ATS!$A:$P,MATCH('2) Order Form'!$W51,ATS!$O:$O,0),4)</f>
        <v>SGRBO-ML</v>
      </c>
      <c r="F51" s="82" t="str">
        <f>INDEX(ATS!$A:$P,MATCH('2) Order Form'!$W51,ATS!$O:$O,0),5)</f>
        <v>Slate Gray/Burning Orange</v>
      </c>
      <c r="G51" s="161" t="str">
        <f>INDEX(ATS!$A:$P,MATCH('2) Order Form'!$W51,ATS!$O:$O,0),6)</f>
        <v>ML</v>
      </c>
      <c r="H51" s="58">
        <v>1</v>
      </c>
      <c r="I51" s="111">
        <v>0</v>
      </c>
      <c r="J51" s="117">
        <f>IFERROR(VLOOKUP(W51,ATS!$O:$P,2,FALSE),0)</f>
        <v>14</v>
      </c>
      <c r="K51" s="184">
        <f t="shared" si="20"/>
        <v>14</v>
      </c>
      <c r="L51" s="117">
        <f>IFERROR(VLOOKUP(W51,ATS!$O:$Q,3,FALSE),0)</f>
        <v>86</v>
      </c>
      <c r="M51" s="186" t="str">
        <f t="shared" si="21"/>
        <v>50+</v>
      </c>
      <c r="N51" s="93">
        <v>0</v>
      </c>
      <c r="O51" s="55">
        <f t="shared" si="22"/>
        <v>0</v>
      </c>
      <c r="P51" s="50">
        <f>VLOOKUP($C51,Prices!$A$3:$R$1996,MATCH('2) Order Form'!P$8,Prices!$A$2:$R$2,0),FALSE)</f>
        <v>75</v>
      </c>
      <c r="Q51" s="51">
        <f>VLOOKUP($C51,Prices!$A$3:$R$1996,MATCH('2) Order Form'!Q$8,Prices!$A$2:$R$2,0),FALSE)</f>
        <v>149.94999999999999</v>
      </c>
      <c r="R51" s="34">
        <f t="shared" si="23"/>
        <v>0</v>
      </c>
      <c r="S51" s="43">
        <f t="shared" si="24"/>
        <v>0</v>
      </c>
      <c r="T51" s="51">
        <f t="shared" si="25"/>
        <v>0</v>
      </c>
      <c r="U51" s="123">
        <f t="shared" si="9"/>
        <v>0</v>
      </c>
      <c r="V51" s="124"/>
      <c r="W51" s="148">
        <v>7048652767516</v>
      </c>
      <c r="Y51" s="126">
        <f t="shared" si="26"/>
        <v>0</v>
      </c>
      <c r="Z51" s="127">
        <f t="shared" ca="1" si="29"/>
        <v>0</v>
      </c>
      <c r="AA51" s="127">
        <f t="shared" ca="1" si="30"/>
        <v>2</v>
      </c>
      <c r="AB51" s="127">
        <f t="shared" ca="1" si="31"/>
        <v>0</v>
      </c>
      <c r="AC51" s="127">
        <f t="shared" ca="1" si="32"/>
        <v>0</v>
      </c>
      <c r="AD51" s="127" t="str">
        <f t="shared" si="27"/>
        <v>845103Slate Gray/Burning Orange</v>
      </c>
      <c r="AE51" s="128">
        <f t="shared" si="28"/>
        <v>845103</v>
      </c>
      <c r="AF51" s="129" t="str">
        <f>INDEX(ATS!$A:$P,MATCH('2) Order Form'!$W51,ATS!$O:$O,0),7)</f>
        <v>Stock</v>
      </c>
    </row>
    <row r="52" spans="1:32" x14ac:dyDescent="0.2">
      <c r="A52" s="33">
        <v>1</v>
      </c>
      <c r="B52" s="33" t="str">
        <f>VLOOKUP(A52,Classification!$H$2:$I$11,2,FALSE)</f>
        <v>Helmets &amp; Helmet Acc.</v>
      </c>
      <c r="C52" s="33">
        <f>INDEX(ATS!$A:$P,MATCH('2) Order Form'!$W52,ATS!$O:$O,0),1)</f>
        <v>845103</v>
      </c>
      <c r="D52" s="33" t="str">
        <f>INDEX(ATS!$A:$P,MATCH('2) Order Form'!$W52,ATS!$O:$O,0),2)</f>
        <v>Trailblazer Helmet</v>
      </c>
      <c r="E52" s="82" t="str">
        <f>INDEX(ATS!$A:$P,MATCH('2) Order Form'!$W52,ATS!$O:$O,0),4)</f>
        <v>SGRBO-LXL</v>
      </c>
      <c r="F52" s="82" t="str">
        <f>INDEX(ATS!$A:$P,MATCH('2) Order Form'!$W52,ATS!$O:$O,0),5)</f>
        <v>Slate Gray/Burning Orange</v>
      </c>
      <c r="G52" s="161" t="str">
        <f>INDEX(ATS!$A:$P,MATCH('2) Order Form'!$W52,ATS!$O:$O,0),6)</f>
        <v>LXL</v>
      </c>
      <c r="H52" s="58">
        <v>1</v>
      </c>
      <c r="I52" s="111">
        <v>0</v>
      </c>
      <c r="J52" s="117">
        <f>IFERROR(VLOOKUP(W52,ATS!$O:$P,2,FALSE),0)</f>
        <v>11</v>
      </c>
      <c r="K52" s="184">
        <f t="shared" si="20"/>
        <v>11</v>
      </c>
      <c r="L52" s="117">
        <f>IFERROR(VLOOKUP(W52,ATS!$O:$Q,3,FALSE),0)</f>
        <v>91</v>
      </c>
      <c r="M52" s="186" t="str">
        <f t="shared" si="21"/>
        <v>50+</v>
      </c>
      <c r="N52" s="93">
        <v>0</v>
      </c>
      <c r="O52" s="55">
        <f t="shared" si="22"/>
        <v>0</v>
      </c>
      <c r="P52" s="50">
        <f>VLOOKUP($C52,Prices!$A$3:$R$1996,MATCH('2) Order Form'!P$8,Prices!$A$2:$R$2,0),FALSE)</f>
        <v>75</v>
      </c>
      <c r="Q52" s="51">
        <f>VLOOKUP($C52,Prices!$A$3:$R$1996,MATCH('2) Order Form'!Q$8,Prices!$A$2:$R$2,0),FALSE)</f>
        <v>149.94999999999999</v>
      </c>
      <c r="R52" s="34">
        <f t="shared" si="23"/>
        <v>0</v>
      </c>
      <c r="S52" s="43">
        <f t="shared" si="24"/>
        <v>0</v>
      </c>
      <c r="T52" s="51">
        <f t="shared" si="25"/>
        <v>0</v>
      </c>
      <c r="U52" s="123">
        <f t="shared" si="9"/>
        <v>0</v>
      </c>
      <c r="V52" s="124"/>
      <c r="W52" s="148">
        <v>7048652767509</v>
      </c>
      <c r="Y52" s="126">
        <f t="shared" si="26"/>
        <v>0</v>
      </c>
      <c r="Z52" s="127">
        <f t="shared" ca="1" si="29"/>
        <v>0</v>
      </c>
      <c r="AA52" s="127">
        <f t="shared" ca="1" si="30"/>
        <v>2</v>
      </c>
      <c r="AB52" s="127">
        <f t="shared" ca="1" si="31"/>
        <v>0</v>
      </c>
      <c r="AC52" s="127">
        <f t="shared" ca="1" si="32"/>
        <v>0</v>
      </c>
      <c r="AD52" s="127" t="str">
        <f t="shared" si="27"/>
        <v>845103Slate Gray/Burning Orange</v>
      </c>
      <c r="AE52" s="128">
        <f t="shared" si="28"/>
        <v>845103</v>
      </c>
      <c r="AF52" s="129" t="str">
        <f>INDEX(ATS!$A:$P,MATCH('2) Order Form'!$W52,ATS!$O:$O,0),7)</f>
        <v>Stock</v>
      </c>
    </row>
    <row r="53" spans="1:32" x14ac:dyDescent="0.2">
      <c r="A53" s="33">
        <v>1</v>
      </c>
      <c r="B53" s="33" t="str">
        <f>VLOOKUP(A53,Classification!$H$2:$I$11,2,FALSE)</f>
        <v>Helmets &amp; Helmet Acc.</v>
      </c>
      <c r="C53" s="33">
        <f>INDEX(ATS!$A:$P,MATCH('2) Order Form'!$W53,ATS!$O:$O,0),1)</f>
        <v>845066</v>
      </c>
      <c r="D53" s="33" t="str">
        <f>INDEX(ATS!$A:$P,MATCH('2) Order Form'!$W53,ATS!$O:$O,0),2)</f>
        <v>Bushwhacker II Carbon Mips Helmet</v>
      </c>
      <c r="E53" s="82" t="str">
        <f>INDEX(ATS!$A:$P,MATCH('2) Order Form'!$W53,ATS!$O:$O,0),4)</f>
        <v>MBKME-SM</v>
      </c>
      <c r="F53" s="82" t="str">
        <f>INDEX(ATS!$A:$P,MATCH('2) Order Form'!$W53,ATS!$O:$O,0),5)</f>
        <v>Matte Black Metallic</v>
      </c>
      <c r="G53" s="161" t="str">
        <f>INDEX(ATS!$A:$P,MATCH('2) Order Form'!$W53,ATS!$O:$O,0),6)</f>
        <v>SM</v>
      </c>
      <c r="H53" s="58">
        <v>1</v>
      </c>
      <c r="I53" s="111">
        <v>0</v>
      </c>
      <c r="J53" s="117">
        <f>IFERROR(VLOOKUP(W53,ATS!$O:$P,2,FALSE),0)</f>
        <v>24</v>
      </c>
      <c r="K53" s="184">
        <f t="shared" si="20"/>
        <v>24</v>
      </c>
      <c r="L53" s="117">
        <f>IFERROR(VLOOKUP(W53,ATS!$O:$Q,3,FALSE),0)</f>
        <v>24</v>
      </c>
      <c r="M53" s="186">
        <f t="shared" si="21"/>
        <v>24</v>
      </c>
      <c r="N53" s="93">
        <v>0</v>
      </c>
      <c r="O53" s="55">
        <f t="shared" si="22"/>
        <v>0</v>
      </c>
      <c r="P53" s="50">
        <f>VLOOKUP($C53,Prices!$A$3:$R$1996,MATCH('2) Order Form'!P$8,Prices!$A$2:$R$2,0),FALSE)</f>
        <v>135</v>
      </c>
      <c r="Q53" s="51">
        <f>VLOOKUP($C53,Prices!$A$3:$R$1996,MATCH('2) Order Form'!Q$8,Prices!$A$2:$R$2,0),FALSE)</f>
        <v>269.95</v>
      </c>
      <c r="R53" s="34">
        <f t="shared" si="23"/>
        <v>0</v>
      </c>
      <c r="S53" s="43">
        <f t="shared" si="24"/>
        <v>0</v>
      </c>
      <c r="T53" s="51">
        <f t="shared" si="25"/>
        <v>0</v>
      </c>
      <c r="U53" s="123">
        <f t="shared" si="9"/>
        <v>0</v>
      </c>
      <c r="V53" s="124"/>
      <c r="W53" s="148">
        <v>7048652272690</v>
      </c>
      <c r="Y53" s="126">
        <f t="shared" si="26"/>
        <v>0</v>
      </c>
      <c r="Z53" s="127">
        <f t="shared" ca="1" si="29"/>
        <v>0</v>
      </c>
      <c r="AA53" s="127">
        <f t="shared" ca="1" si="30"/>
        <v>3</v>
      </c>
      <c r="AB53" s="127">
        <f t="shared" ca="1" si="31"/>
        <v>1</v>
      </c>
      <c r="AC53" s="127">
        <f t="shared" ca="1" si="32"/>
        <v>1</v>
      </c>
      <c r="AD53" s="127" t="str">
        <f t="shared" si="27"/>
        <v>845066Matte Black Metallic</v>
      </c>
      <c r="AE53" s="128">
        <f t="shared" si="28"/>
        <v>845066</v>
      </c>
      <c r="AF53" s="129" t="str">
        <f>INDEX(ATS!$A:$P,MATCH('2) Order Form'!$W53,ATS!$O:$O,0),7)</f>
        <v>Active</v>
      </c>
    </row>
    <row r="54" spans="1:32" x14ac:dyDescent="0.2">
      <c r="A54" s="33">
        <v>1</v>
      </c>
      <c r="B54" s="33" t="str">
        <f>VLOOKUP(A54,Classification!$H$2:$I$11,2,FALSE)</f>
        <v>Helmets &amp; Helmet Acc.</v>
      </c>
      <c r="C54" s="33">
        <f>INDEX(ATS!$A:$P,MATCH('2) Order Form'!$W54,ATS!$O:$O,0),1)</f>
        <v>845066</v>
      </c>
      <c r="D54" s="33" t="str">
        <f>INDEX(ATS!$A:$P,MATCH('2) Order Form'!$W54,ATS!$O:$O,0),2)</f>
        <v>Bushwhacker II Carbon Mips Helmet</v>
      </c>
      <c r="E54" s="82" t="str">
        <f>INDEX(ATS!$A:$P,MATCH('2) Order Form'!$W54,ATS!$O:$O,0),4)</f>
        <v>MBKME-ML</v>
      </c>
      <c r="F54" s="82" t="str">
        <f>INDEX(ATS!$A:$P,MATCH('2) Order Form'!$W54,ATS!$O:$O,0),5)</f>
        <v>Matte Black Metallic</v>
      </c>
      <c r="G54" s="161" t="str">
        <f>INDEX(ATS!$A:$P,MATCH('2) Order Form'!$W54,ATS!$O:$O,0),6)</f>
        <v>ML</v>
      </c>
      <c r="H54" s="58">
        <v>1</v>
      </c>
      <c r="I54" s="111">
        <v>0</v>
      </c>
      <c r="J54" s="117">
        <f>IFERROR(VLOOKUP(W54,ATS!$O:$P,2,FALSE),0)</f>
        <v>52</v>
      </c>
      <c r="K54" s="184" t="str">
        <f t="shared" si="20"/>
        <v>50+</v>
      </c>
      <c r="L54" s="117">
        <f>IFERROR(VLOOKUP(W54,ATS!$O:$Q,3,FALSE),0)</f>
        <v>52</v>
      </c>
      <c r="M54" s="186" t="str">
        <f t="shared" si="21"/>
        <v>50+</v>
      </c>
      <c r="N54" s="93">
        <v>0</v>
      </c>
      <c r="O54" s="55">
        <f t="shared" si="22"/>
        <v>0</v>
      </c>
      <c r="P54" s="50">
        <f>VLOOKUP($C54,Prices!$A$3:$R$1996,MATCH('2) Order Form'!P$8,Prices!$A$2:$R$2,0),FALSE)</f>
        <v>135</v>
      </c>
      <c r="Q54" s="51">
        <f>VLOOKUP($C54,Prices!$A$3:$R$1996,MATCH('2) Order Form'!Q$8,Prices!$A$2:$R$2,0),FALSE)</f>
        <v>269.95</v>
      </c>
      <c r="R54" s="34">
        <f t="shared" si="23"/>
        <v>0</v>
      </c>
      <c r="S54" s="43">
        <f t="shared" si="24"/>
        <v>0</v>
      </c>
      <c r="T54" s="51">
        <f t="shared" si="25"/>
        <v>0</v>
      </c>
      <c r="U54" s="123">
        <f t="shared" si="9"/>
        <v>0</v>
      </c>
      <c r="V54" s="124"/>
      <c r="W54" s="148">
        <v>7048652272683</v>
      </c>
      <c r="Y54" s="126">
        <f t="shared" si="26"/>
        <v>0</v>
      </c>
      <c r="Z54" s="127">
        <f t="shared" ca="1" si="29"/>
        <v>0</v>
      </c>
      <c r="AA54" s="127">
        <f t="shared" ca="1" si="30"/>
        <v>3</v>
      </c>
      <c r="AB54" s="127">
        <f t="shared" ca="1" si="31"/>
        <v>0</v>
      </c>
      <c r="AC54" s="127">
        <f t="shared" ca="1" si="32"/>
        <v>0</v>
      </c>
      <c r="AD54" s="127" t="str">
        <f t="shared" si="27"/>
        <v>845066Matte Black Metallic</v>
      </c>
      <c r="AE54" s="128">
        <f t="shared" si="28"/>
        <v>845066</v>
      </c>
      <c r="AF54" s="129" t="str">
        <f>INDEX(ATS!$A:$P,MATCH('2) Order Form'!$W54,ATS!$O:$O,0),7)</f>
        <v>Active</v>
      </c>
    </row>
    <row r="55" spans="1:32" x14ac:dyDescent="0.2">
      <c r="A55" s="33">
        <v>1</v>
      </c>
      <c r="B55" s="33" t="str">
        <f>VLOOKUP(A55,Classification!$H$2:$I$11,2,FALSE)</f>
        <v>Helmets &amp; Helmet Acc.</v>
      </c>
      <c r="C55" s="33">
        <f>INDEX(ATS!$A:$P,MATCH('2) Order Form'!$W55,ATS!$O:$O,0),1)</f>
        <v>845066</v>
      </c>
      <c r="D55" s="33" t="str">
        <f>INDEX(ATS!$A:$P,MATCH('2) Order Form'!$W55,ATS!$O:$O,0),2)</f>
        <v>Bushwhacker II Carbon Mips Helmet</v>
      </c>
      <c r="E55" s="82" t="str">
        <f>INDEX(ATS!$A:$P,MATCH('2) Order Form'!$W55,ATS!$O:$O,0),4)</f>
        <v>MBKME-LXL</v>
      </c>
      <c r="F55" s="82" t="str">
        <f>INDEX(ATS!$A:$P,MATCH('2) Order Form'!$W55,ATS!$O:$O,0),5)</f>
        <v>Matte Black Metallic</v>
      </c>
      <c r="G55" s="161" t="str">
        <f>INDEX(ATS!$A:$P,MATCH('2) Order Form'!$W55,ATS!$O:$O,0),6)</f>
        <v>LXL</v>
      </c>
      <c r="H55" s="58">
        <v>1</v>
      </c>
      <c r="I55" s="111">
        <v>0</v>
      </c>
      <c r="J55" s="117">
        <f>IFERROR(VLOOKUP(W55,ATS!$O:$P,2,FALSE),0)</f>
        <v>29</v>
      </c>
      <c r="K55" s="184">
        <f t="shared" si="20"/>
        <v>29</v>
      </c>
      <c r="L55" s="117">
        <f>IFERROR(VLOOKUP(W55,ATS!$O:$Q,3,FALSE),0)</f>
        <v>29</v>
      </c>
      <c r="M55" s="186">
        <f t="shared" si="21"/>
        <v>29</v>
      </c>
      <c r="N55" s="93">
        <v>0</v>
      </c>
      <c r="O55" s="55">
        <f t="shared" si="22"/>
        <v>0</v>
      </c>
      <c r="P55" s="50">
        <f>VLOOKUP($C55,Prices!$A$3:$R$1996,MATCH('2) Order Form'!P$8,Prices!$A$2:$R$2,0),FALSE)</f>
        <v>135</v>
      </c>
      <c r="Q55" s="51">
        <f>VLOOKUP($C55,Prices!$A$3:$R$1996,MATCH('2) Order Form'!Q$8,Prices!$A$2:$R$2,0),FALSE)</f>
        <v>269.95</v>
      </c>
      <c r="R55" s="34">
        <f t="shared" si="23"/>
        <v>0</v>
      </c>
      <c r="S55" s="43">
        <f t="shared" si="24"/>
        <v>0</v>
      </c>
      <c r="T55" s="51">
        <f t="shared" si="25"/>
        <v>0</v>
      </c>
      <c r="U55" s="123">
        <f t="shared" si="9"/>
        <v>0</v>
      </c>
      <c r="V55" s="124"/>
      <c r="W55" s="148">
        <v>7048652272676</v>
      </c>
      <c r="Y55" s="126">
        <f t="shared" si="26"/>
        <v>0</v>
      </c>
      <c r="Z55" s="127">
        <f t="shared" ca="1" si="29"/>
        <v>0</v>
      </c>
      <c r="AA55" s="127">
        <f t="shared" ca="1" si="30"/>
        <v>3</v>
      </c>
      <c r="AB55" s="127">
        <f t="shared" ca="1" si="31"/>
        <v>0</v>
      </c>
      <c r="AC55" s="127">
        <f t="shared" ca="1" si="32"/>
        <v>0</v>
      </c>
      <c r="AD55" s="127" t="str">
        <f t="shared" si="27"/>
        <v>845066Matte Black Metallic</v>
      </c>
      <c r="AE55" s="128">
        <f t="shared" si="28"/>
        <v>845066</v>
      </c>
      <c r="AF55" s="129" t="str">
        <f>INDEX(ATS!$A:$P,MATCH('2) Order Form'!$W55,ATS!$O:$O,0),7)</f>
        <v>Active</v>
      </c>
    </row>
    <row r="56" spans="1:32" x14ac:dyDescent="0.2">
      <c r="A56" s="33">
        <v>1</v>
      </c>
      <c r="B56" s="33" t="str">
        <f>VLOOKUP(A56,Classification!$H$2:$I$11,2,FALSE)</f>
        <v>Helmets &amp; Helmet Acc.</v>
      </c>
      <c r="C56" s="33">
        <f>INDEX(ATS!$A:$P,MATCH('2) Order Form'!$W56,ATS!$O:$O,0),1)</f>
        <v>845066</v>
      </c>
      <c r="D56" s="33" t="str">
        <f>INDEX(ATS!$A:$P,MATCH('2) Order Form'!$W56,ATS!$O:$O,0),2)</f>
        <v>Bushwhacker II Carbon Mips Helmet</v>
      </c>
      <c r="E56" s="82" t="str">
        <f>INDEX(ATS!$A:$P,MATCH('2) Order Form'!$W56,ATS!$O:$O,0),4)</f>
        <v>MWEMC-SM</v>
      </c>
      <c r="F56" s="82" t="str">
        <f>INDEX(ATS!$A:$P,MATCH('2) Order Form'!$W56,ATS!$O:$O,0),5)</f>
        <v>Matte White Metallic</v>
      </c>
      <c r="G56" s="161" t="str">
        <f>INDEX(ATS!$A:$P,MATCH('2) Order Form'!$W56,ATS!$O:$O,0),6)</f>
        <v>SM</v>
      </c>
      <c r="H56" s="58">
        <v>1</v>
      </c>
      <c r="I56" s="111">
        <v>0</v>
      </c>
      <c r="J56" s="117">
        <f>IFERROR(VLOOKUP(W56,ATS!$O:$P,2,FALSE),0)</f>
        <v>46</v>
      </c>
      <c r="K56" s="184">
        <f t="shared" si="20"/>
        <v>46</v>
      </c>
      <c r="L56" s="117">
        <f>IFERROR(VLOOKUP(W56,ATS!$O:$Q,3,FALSE),0)</f>
        <v>46</v>
      </c>
      <c r="M56" s="186">
        <f t="shared" si="21"/>
        <v>46</v>
      </c>
      <c r="N56" s="93">
        <v>0</v>
      </c>
      <c r="O56" s="55">
        <f t="shared" si="22"/>
        <v>0</v>
      </c>
      <c r="P56" s="50">
        <f>VLOOKUP($C56,Prices!$A$3:$R$1996,MATCH('2) Order Form'!P$8,Prices!$A$2:$R$2,0),FALSE)</f>
        <v>135</v>
      </c>
      <c r="Q56" s="51">
        <f>VLOOKUP($C56,Prices!$A$3:$R$1996,MATCH('2) Order Form'!Q$8,Prices!$A$2:$R$2,0),FALSE)</f>
        <v>269.95</v>
      </c>
      <c r="R56" s="34">
        <f t="shared" si="23"/>
        <v>0</v>
      </c>
      <c r="S56" s="43">
        <f t="shared" si="24"/>
        <v>0</v>
      </c>
      <c r="T56" s="51">
        <f t="shared" si="25"/>
        <v>0</v>
      </c>
      <c r="U56" s="123">
        <f t="shared" si="9"/>
        <v>0</v>
      </c>
      <c r="V56" s="124"/>
      <c r="W56" s="148">
        <v>7048652272720</v>
      </c>
      <c r="Y56" s="126">
        <f t="shared" si="26"/>
        <v>0</v>
      </c>
      <c r="Z56" s="127">
        <f t="shared" ca="1" si="29"/>
        <v>0</v>
      </c>
      <c r="AA56" s="127">
        <f t="shared" ca="1" si="30"/>
        <v>3</v>
      </c>
      <c r="AB56" s="127">
        <f t="shared" ca="1" si="31"/>
        <v>0</v>
      </c>
      <c r="AC56" s="127">
        <f t="shared" ca="1" si="32"/>
        <v>1</v>
      </c>
      <c r="AD56" s="127" t="str">
        <f t="shared" si="27"/>
        <v>845066Matte White Metallic</v>
      </c>
      <c r="AE56" s="128">
        <f t="shared" si="28"/>
        <v>845066</v>
      </c>
      <c r="AF56" s="129" t="str">
        <f>INDEX(ATS!$A:$P,MATCH('2) Order Form'!$W56,ATS!$O:$O,0),7)</f>
        <v>Active</v>
      </c>
    </row>
    <row r="57" spans="1:32" x14ac:dyDescent="0.2">
      <c r="A57" s="33">
        <v>1</v>
      </c>
      <c r="B57" s="33" t="str">
        <f>VLOOKUP(A57,Classification!$H$2:$I$11,2,FALSE)</f>
        <v>Helmets &amp; Helmet Acc.</v>
      </c>
      <c r="C57" s="33">
        <f>INDEX(ATS!$A:$P,MATCH('2) Order Form'!$W57,ATS!$O:$O,0),1)</f>
        <v>845066</v>
      </c>
      <c r="D57" s="33" t="str">
        <f>INDEX(ATS!$A:$P,MATCH('2) Order Form'!$W57,ATS!$O:$O,0),2)</f>
        <v>Bushwhacker II Carbon Mips Helmet</v>
      </c>
      <c r="E57" s="82" t="str">
        <f>INDEX(ATS!$A:$P,MATCH('2) Order Form'!$W57,ATS!$O:$O,0),4)</f>
        <v>MWEMC-ML</v>
      </c>
      <c r="F57" s="82" t="str">
        <f>INDEX(ATS!$A:$P,MATCH('2) Order Form'!$W57,ATS!$O:$O,0),5)</f>
        <v>Matte White Metallic</v>
      </c>
      <c r="G57" s="161" t="str">
        <f>INDEX(ATS!$A:$P,MATCH('2) Order Form'!$W57,ATS!$O:$O,0),6)</f>
        <v>ML</v>
      </c>
      <c r="H57" s="58">
        <v>1</v>
      </c>
      <c r="I57" s="111">
        <v>0</v>
      </c>
      <c r="J57" s="117">
        <f>IFERROR(VLOOKUP(W57,ATS!$O:$P,2,FALSE),0)</f>
        <v>35</v>
      </c>
      <c r="K57" s="184">
        <f t="shared" si="20"/>
        <v>35</v>
      </c>
      <c r="L57" s="117">
        <f>IFERROR(VLOOKUP(W57,ATS!$O:$Q,3,FALSE),0)</f>
        <v>35</v>
      </c>
      <c r="M57" s="186">
        <f t="shared" si="21"/>
        <v>35</v>
      </c>
      <c r="N57" s="93">
        <v>0</v>
      </c>
      <c r="O57" s="55">
        <f t="shared" si="22"/>
        <v>0</v>
      </c>
      <c r="P57" s="50">
        <f>VLOOKUP($C57,Prices!$A$3:$R$1996,MATCH('2) Order Form'!P$8,Prices!$A$2:$R$2,0),FALSE)</f>
        <v>135</v>
      </c>
      <c r="Q57" s="51">
        <f>VLOOKUP($C57,Prices!$A$3:$R$1996,MATCH('2) Order Form'!Q$8,Prices!$A$2:$R$2,0),FALSE)</f>
        <v>269.95</v>
      </c>
      <c r="R57" s="34">
        <f t="shared" si="23"/>
        <v>0</v>
      </c>
      <c r="S57" s="43">
        <f t="shared" si="24"/>
        <v>0</v>
      </c>
      <c r="T57" s="51">
        <f t="shared" si="25"/>
        <v>0</v>
      </c>
      <c r="U57" s="123">
        <f t="shared" si="9"/>
        <v>0</v>
      </c>
      <c r="V57" s="124"/>
      <c r="W57" s="148">
        <v>7048652272713</v>
      </c>
      <c r="Y57" s="126">
        <f t="shared" si="26"/>
        <v>0</v>
      </c>
      <c r="Z57" s="127">
        <f t="shared" ca="1" si="29"/>
        <v>0</v>
      </c>
      <c r="AA57" s="127">
        <f t="shared" ca="1" si="30"/>
        <v>3</v>
      </c>
      <c r="AB57" s="127">
        <f t="shared" ca="1" si="31"/>
        <v>0</v>
      </c>
      <c r="AC57" s="127">
        <f t="shared" ca="1" si="32"/>
        <v>0</v>
      </c>
      <c r="AD57" s="127" t="str">
        <f t="shared" si="27"/>
        <v>845066Matte White Metallic</v>
      </c>
      <c r="AE57" s="128">
        <f t="shared" si="28"/>
        <v>845066</v>
      </c>
      <c r="AF57" s="129" t="str">
        <f>INDEX(ATS!$A:$P,MATCH('2) Order Form'!$W57,ATS!$O:$O,0),7)</f>
        <v>Active</v>
      </c>
    </row>
    <row r="58" spans="1:32" x14ac:dyDescent="0.2">
      <c r="A58" s="33">
        <v>1</v>
      </c>
      <c r="B58" s="33" t="str">
        <f>VLOOKUP(A58,Classification!$H$2:$I$11,2,FALSE)</f>
        <v>Helmets &amp; Helmet Acc.</v>
      </c>
      <c r="C58" s="33">
        <f>INDEX(ATS!$A:$P,MATCH('2) Order Form'!$W58,ATS!$O:$O,0),1)</f>
        <v>845066</v>
      </c>
      <c r="D58" s="33" t="str">
        <f>INDEX(ATS!$A:$P,MATCH('2) Order Form'!$W58,ATS!$O:$O,0),2)</f>
        <v>Bushwhacker II Carbon Mips Helmet</v>
      </c>
      <c r="E58" s="82" t="str">
        <f>INDEX(ATS!$A:$P,MATCH('2) Order Form'!$W58,ATS!$O:$O,0),4)</f>
        <v>MWEMC-LXL</v>
      </c>
      <c r="F58" s="82" t="str">
        <f>INDEX(ATS!$A:$P,MATCH('2) Order Form'!$W58,ATS!$O:$O,0),5)</f>
        <v>Matte White Metallic</v>
      </c>
      <c r="G58" s="161" t="str">
        <f>INDEX(ATS!$A:$P,MATCH('2) Order Form'!$W58,ATS!$O:$O,0),6)</f>
        <v>LXL</v>
      </c>
      <c r="H58" s="58">
        <v>1</v>
      </c>
      <c r="I58" s="111">
        <v>0</v>
      </c>
      <c r="J58" s="117">
        <f>IFERROR(VLOOKUP(W58,ATS!$O:$P,2,FALSE),0)</f>
        <v>43</v>
      </c>
      <c r="K58" s="184">
        <f t="shared" si="20"/>
        <v>43</v>
      </c>
      <c r="L58" s="117">
        <f>IFERROR(VLOOKUP(W58,ATS!$O:$Q,3,FALSE),0)</f>
        <v>43</v>
      </c>
      <c r="M58" s="186">
        <f t="shared" si="21"/>
        <v>43</v>
      </c>
      <c r="N58" s="93">
        <v>0</v>
      </c>
      <c r="O58" s="55">
        <f t="shared" si="22"/>
        <v>0</v>
      </c>
      <c r="P58" s="50">
        <f>VLOOKUP($C58,Prices!$A$3:$R$1996,MATCH('2) Order Form'!P$8,Prices!$A$2:$R$2,0),FALSE)</f>
        <v>135</v>
      </c>
      <c r="Q58" s="51">
        <f>VLOOKUP($C58,Prices!$A$3:$R$1996,MATCH('2) Order Form'!Q$8,Prices!$A$2:$R$2,0),FALSE)</f>
        <v>269.95</v>
      </c>
      <c r="R58" s="34">
        <f t="shared" si="23"/>
        <v>0</v>
      </c>
      <c r="S58" s="43">
        <f t="shared" si="24"/>
        <v>0</v>
      </c>
      <c r="T58" s="51">
        <f t="shared" si="25"/>
        <v>0</v>
      </c>
      <c r="U58" s="123">
        <f t="shared" si="9"/>
        <v>0</v>
      </c>
      <c r="V58" s="124"/>
      <c r="W58" s="148">
        <v>7048652272706</v>
      </c>
      <c r="Y58" s="126">
        <f t="shared" si="26"/>
        <v>0</v>
      </c>
      <c r="Z58" s="127">
        <f t="shared" ca="1" si="29"/>
        <v>0</v>
      </c>
      <c r="AA58" s="127">
        <f t="shared" ca="1" si="30"/>
        <v>3</v>
      </c>
      <c r="AB58" s="127">
        <f t="shared" ca="1" si="31"/>
        <v>0</v>
      </c>
      <c r="AC58" s="127">
        <f t="shared" ca="1" si="32"/>
        <v>0</v>
      </c>
      <c r="AD58" s="127" t="str">
        <f t="shared" si="27"/>
        <v>845066Matte White Metallic</v>
      </c>
      <c r="AE58" s="128">
        <f t="shared" si="28"/>
        <v>845066</v>
      </c>
      <c r="AF58" s="129" t="str">
        <f>INDEX(ATS!$A:$P,MATCH('2) Order Form'!$W58,ATS!$O:$O,0),7)</f>
        <v>Active</v>
      </c>
    </row>
    <row r="59" spans="1:32" x14ac:dyDescent="0.2">
      <c r="A59" s="33">
        <v>1</v>
      </c>
      <c r="B59" s="33" t="str">
        <f>VLOOKUP(A59,Classification!$H$2:$I$11,2,FALSE)</f>
        <v>Helmets &amp; Helmet Acc.</v>
      </c>
      <c r="C59" s="33">
        <f>INDEX(ATS!$A:$P,MATCH('2) Order Form'!$W59,ATS!$O:$O,0),1)</f>
        <v>845065</v>
      </c>
      <c r="D59" s="33" t="str">
        <f>INDEX(ATS!$A:$P,MATCH('2) Order Form'!$W59,ATS!$O:$O,0),2)</f>
        <v>Bushwhacker II Mips Helmet</v>
      </c>
      <c r="E59" s="82" t="str">
        <f>INDEX(ATS!$A:$P,MATCH('2) Order Form'!$W59,ATS!$O:$O,0),4)</f>
        <v>BGRRG-SM</v>
      </c>
      <c r="F59" s="82" t="str">
        <f>INDEX(ATS!$A:$P,MATCH('2) Order Form'!$W59,ATS!$O:$O,0),5)</f>
        <v>Bolt Gray/Rose Gold</v>
      </c>
      <c r="G59" s="161" t="str">
        <f>INDEX(ATS!$A:$P,MATCH('2) Order Form'!$W59,ATS!$O:$O,0),6)</f>
        <v>SM</v>
      </c>
      <c r="H59" s="58">
        <v>1</v>
      </c>
      <c r="I59" s="111">
        <v>0</v>
      </c>
      <c r="J59" s="117">
        <f>IFERROR(VLOOKUP(W59,ATS!$O:$P,2,FALSE),0)</f>
        <v>19</v>
      </c>
      <c r="K59" s="184">
        <f t="shared" ref="K59:K73" si="33">IF(J59=99999,"OPEN",IF(J59&gt;50,"50+",IF(J59&lt;=0,"0",J59)))</f>
        <v>19</v>
      </c>
      <c r="L59" s="117">
        <f>IFERROR(VLOOKUP(W59,ATS!$O:$Q,3,FALSE),0)</f>
        <v>19</v>
      </c>
      <c r="M59" s="186">
        <f t="shared" ref="M59:M73" si="34">IF(L59=99999,"OPEN",IF(L59&gt;50,"50+",IF(L59&lt;=0,"0",L59)))</f>
        <v>19</v>
      </c>
      <c r="N59" s="93">
        <v>0</v>
      </c>
      <c r="O59" s="55">
        <f t="shared" ref="O59:O73" si="35">IF(N59&lt;&gt;0,N59,$P$5)</f>
        <v>0</v>
      </c>
      <c r="P59" s="50">
        <f>VLOOKUP($C59,Prices!$A$3:$R$1996,MATCH('2) Order Form'!P$8,Prices!$A$2:$R$2,0),FALSE)</f>
        <v>110</v>
      </c>
      <c r="Q59" s="51">
        <f>VLOOKUP($C59,Prices!$A$3:$R$1996,MATCH('2) Order Form'!Q$8,Prices!$A$2:$R$2,0),FALSE)</f>
        <v>219.95</v>
      </c>
      <c r="R59" s="34">
        <f t="shared" ref="R59:R73" si="36">I59*P59</f>
        <v>0</v>
      </c>
      <c r="S59" s="43">
        <f t="shared" ref="S59:S73" si="37">R59*O59</f>
        <v>0</v>
      </c>
      <c r="T59" s="51">
        <f t="shared" ref="T59:T73" si="38">R59-S59</f>
        <v>0</v>
      </c>
      <c r="U59" s="123">
        <f t="shared" si="9"/>
        <v>0</v>
      </c>
      <c r="V59" s="124"/>
      <c r="W59" s="148">
        <v>7048652766403</v>
      </c>
      <c r="Y59" s="126">
        <f t="shared" ref="Y59:Y64" si="39">I59*Q59</f>
        <v>0</v>
      </c>
      <c r="Z59" s="127">
        <f t="shared" ref="Z59" ca="1" si="40">IF(A59=OFFSET(A59,-1,0),0,1)</f>
        <v>0</v>
      </c>
      <c r="AA59" s="127">
        <v>0</v>
      </c>
      <c r="AB59" s="127">
        <f t="shared" ref="AB59" ca="1" si="41">IF(C59=OFFSET(C59,-1,0),0,1)</f>
        <v>1</v>
      </c>
      <c r="AC59" s="127">
        <f t="shared" ref="AC59" ca="1" si="42">IF(F59=OFFSET(F59,-1,0),0,1)</f>
        <v>1</v>
      </c>
      <c r="AD59" s="127" t="str">
        <f t="shared" ref="AD59:AD64" si="43">CONCATENATE(C59,F59)</f>
        <v>845065Bolt Gray/Rose Gold</v>
      </c>
      <c r="AE59" s="128">
        <f t="shared" ref="AE59:AE64" si="44">IFERROR(IF(B59="EYEWEAR",CONCATENATE(C59,"-",G59),C59),C59)</f>
        <v>845065</v>
      </c>
      <c r="AF59" s="129" t="str">
        <f>INDEX(ATS!$A:$P,MATCH('2) Order Form'!$W59,ATS!$O:$O,0),7)</f>
        <v>Active</v>
      </c>
    </row>
    <row r="60" spans="1:32" x14ac:dyDescent="0.2">
      <c r="A60" s="33">
        <v>1</v>
      </c>
      <c r="B60" s="33" t="str">
        <f>VLOOKUP(A60,Classification!$H$2:$I$11,2,FALSE)</f>
        <v>Helmets &amp; Helmet Acc.</v>
      </c>
      <c r="C60" s="33">
        <f>INDEX(ATS!$A:$P,MATCH('2) Order Form'!$W60,ATS!$O:$O,0),1)</f>
        <v>845065</v>
      </c>
      <c r="D60" s="33" t="str">
        <f>INDEX(ATS!$A:$P,MATCH('2) Order Form'!$W60,ATS!$O:$O,0),2)</f>
        <v>Bushwhacker II Mips Helmet</v>
      </c>
      <c r="E60" s="82" t="str">
        <f>INDEX(ATS!$A:$P,MATCH('2) Order Form'!$W60,ATS!$O:$O,0),4)</f>
        <v>BGRRG-ML</v>
      </c>
      <c r="F60" s="82" t="str">
        <f>INDEX(ATS!$A:$P,MATCH('2) Order Form'!$W60,ATS!$O:$O,0),5)</f>
        <v>Bolt Gray/Rose Gold</v>
      </c>
      <c r="G60" s="161" t="str">
        <f>INDEX(ATS!$A:$P,MATCH('2) Order Form'!$W60,ATS!$O:$O,0),6)</f>
        <v>ML</v>
      </c>
      <c r="H60" s="58">
        <v>1</v>
      </c>
      <c r="I60" s="111">
        <v>0</v>
      </c>
      <c r="J60" s="117">
        <f>IFERROR(VLOOKUP(W60,ATS!$O:$P,2,FALSE),0)</f>
        <v>19</v>
      </c>
      <c r="K60" s="184">
        <f t="shared" si="33"/>
        <v>19</v>
      </c>
      <c r="L60" s="117">
        <f>IFERROR(VLOOKUP(W60,ATS!$O:$Q,3,FALSE),0)</f>
        <v>19</v>
      </c>
      <c r="M60" s="186">
        <f t="shared" si="34"/>
        <v>19</v>
      </c>
      <c r="N60" s="93">
        <v>0</v>
      </c>
      <c r="O60" s="55">
        <f t="shared" si="35"/>
        <v>0</v>
      </c>
      <c r="P60" s="50">
        <f>VLOOKUP($C60,Prices!$A$3:$R$1996,MATCH('2) Order Form'!P$8,Prices!$A$2:$R$2,0),FALSE)</f>
        <v>110</v>
      </c>
      <c r="Q60" s="51">
        <f>VLOOKUP($C60,Prices!$A$3:$R$1996,MATCH('2) Order Form'!Q$8,Prices!$A$2:$R$2,0),FALSE)</f>
        <v>219.95</v>
      </c>
      <c r="R60" s="34">
        <f t="shared" si="36"/>
        <v>0</v>
      </c>
      <c r="S60" s="43">
        <f t="shared" si="37"/>
        <v>0</v>
      </c>
      <c r="T60" s="51">
        <f t="shared" si="38"/>
        <v>0</v>
      </c>
      <c r="U60" s="123">
        <f t="shared" si="9"/>
        <v>0</v>
      </c>
      <c r="V60" s="124"/>
      <c r="W60" s="148">
        <v>7048652766397</v>
      </c>
      <c r="Y60" s="126">
        <f t="shared" si="39"/>
        <v>0</v>
      </c>
      <c r="Z60" s="127">
        <f ca="1">IF(A60=OFFSET(A60,-1,0),0,1)</f>
        <v>0</v>
      </c>
      <c r="AA60" s="127">
        <f ca="1">IF(C60=OFFSET(C60,-1,0),OFFSET(AA60,-1,0),OFFSET(AA60,-1,0)+1)</f>
        <v>0</v>
      </c>
      <c r="AB60" s="127">
        <f ca="1">IF(C60=OFFSET(C60,-1,0),0,1)</f>
        <v>0</v>
      </c>
      <c r="AC60" s="127">
        <f ca="1">IF(F60=OFFSET(F60,-1,0),0,1)</f>
        <v>0</v>
      </c>
      <c r="AD60" s="127" t="str">
        <f t="shared" si="43"/>
        <v>845065Bolt Gray/Rose Gold</v>
      </c>
      <c r="AE60" s="128">
        <f t="shared" si="44"/>
        <v>845065</v>
      </c>
      <c r="AF60" s="129" t="str">
        <f>INDEX(ATS!$A:$P,MATCH('2) Order Form'!$W60,ATS!$O:$O,0),7)</f>
        <v>Active</v>
      </c>
    </row>
    <row r="61" spans="1:32" x14ac:dyDescent="0.2">
      <c r="A61" s="33">
        <v>1</v>
      </c>
      <c r="B61" s="33" t="str">
        <f>VLOOKUP(A61,Classification!$H$2:$I$11,2,FALSE)</f>
        <v>Helmets &amp; Helmet Acc.</v>
      </c>
      <c r="C61" s="33">
        <f>INDEX(ATS!$A:$P,MATCH('2) Order Form'!$W61,ATS!$O:$O,0),1)</f>
        <v>845065</v>
      </c>
      <c r="D61" s="33" t="str">
        <f>INDEX(ATS!$A:$P,MATCH('2) Order Form'!$W61,ATS!$O:$O,0),2)</f>
        <v>Bushwhacker II Mips Helmet</v>
      </c>
      <c r="E61" s="82" t="str">
        <f>INDEX(ATS!$A:$P,MATCH('2) Order Form'!$W61,ATS!$O:$O,0),4)</f>
        <v>BGRRG-LXL</v>
      </c>
      <c r="F61" s="82" t="str">
        <f>INDEX(ATS!$A:$P,MATCH('2) Order Form'!$W61,ATS!$O:$O,0),5)</f>
        <v>Bolt Gray/Rose Gold</v>
      </c>
      <c r="G61" s="161" t="str">
        <f>INDEX(ATS!$A:$P,MATCH('2) Order Form'!$W61,ATS!$O:$O,0),6)</f>
        <v>LXL</v>
      </c>
      <c r="H61" s="58">
        <v>1</v>
      </c>
      <c r="I61" s="111">
        <v>0</v>
      </c>
      <c r="J61" s="117">
        <f>IFERROR(VLOOKUP(W61,ATS!$O:$P,2,FALSE),0)</f>
        <v>41</v>
      </c>
      <c r="K61" s="184">
        <f t="shared" si="33"/>
        <v>41</v>
      </c>
      <c r="L61" s="117">
        <f>IFERROR(VLOOKUP(W61,ATS!$O:$Q,3,FALSE),0)</f>
        <v>41</v>
      </c>
      <c r="M61" s="186">
        <f t="shared" si="34"/>
        <v>41</v>
      </c>
      <c r="N61" s="93">
        <v>0</v>
      </c>
      <c r="O61" s="55">
        <f t="shared" si="35"/>
        <v>0</v>
      </c>
      <c r="P61" s="50">
        <f>VLOOKUP($C61,Prices!$A$3:$R$1996,MATCH('2) Order Form'!P$8,Prices!$A$2:$R$2,0),FALSE)</f>
        <v>110</v>
      </c>
      <c r="Q61" s="51">
        <f>VLOOKUP($C61,Prices!$A$3:$R$1996,MATCH('2) Order Form'!Q$8,Prices!$A$2:$R$2,0),FALSE)</f>
        <v>219.95</v>
      </c>
      <c r="R61" s="34">
        <f t="shared" si="36"/>
        <v>0</v>
      </c>
      <c r="S61" s="43">
        <f t="shared" si="37"/>
        <v>0</v>
      </c>
      <c r="T61" s="51">
        <f t="shared" si="38"/>
        <v>0</v>
      </c>
      <c r="U61" s="123">
        <f t="shared" si="9"/>
        <v>0</v>
      </c>
      <c r="V61" s="124"/>
      <c r="W61" s="148">
        <v>7048652766380</v>
      </c>
      <c r="Y61" s="126">
        <f t="shared" si="39"/>
        <v>0</v>
      </c>
      <c r="Z61" s="127">
        <f ca="1">IF(A61=OFFSET(A61,-1,0),0,1)</f>
        <v>0</v>
      </c>
      <c r="AA61" s="127">
        <f ca="1">IF(C61=OFFSET(C61,-1,0),OFFSET(AA61,-1,0),OFFSET(AA61,-1,0)+1)</f>
        <v>0</v>
      </c>
      <c r="AB61" s="127">
        <f ca="1">IF(C61=OFFSET(C61,-1,0),0,1)</f>
        <v>0</v>
      </c>
      <c r="AC61" s="127">
        <f ca="1">IF(F61=OFFSET(F61,-1,0),0,1)</f>
        <v>0</v>
      </c>
      <c r="AD61" s="127" t="str">
        <f t="shared" si="43"/>
        <v>845065Bolt Gray/Rose Gold</v>
      </c>
      <c r="AE61" s="128">
        <f t="shared" si="44"/>
        <v>845065</v>
      </c>
      <c r="AF61" s="129" t="str">
        <f>INDEX(ATS!$A:$P,MATCH('2) Order Form'!$W61,ATS!$O:$O,0),7)</f>
        <v>Active</v>
      </c>
    </row>
    <row r="62" spans="1:32" x14ac:dyDescent="0.2">
      <c r="A62" s="33">
        <v>1</v>
      </c>
      <c r="B62" s="33" t="str">
        <f>VLOOKUP(A62,Classification!$H$2:$I$11,2,FALSE)</f>
        <v>Helmets &amp; Helmet Acc.</v>
      </c>
      <c r="C62" s="33">
        <f>INDEX(ATS!$A:$P,MATCH('2) Order Form'!$W62,ATS!$O:$O,0),1)</f>
        <v>845065</v>
      </c>
      <c r="D62" s="33" t="str">
        <f>INDEX(ATS!$A:$P,MATCH('2) Order Form'!$W62,ATS!$O:$O,0),2)</f>
        <v>Bushwhacker II Mips Helmet</v>
      </c>
      <c r="E62" s="82" t="str">
        <f>INDEX(ATS!$A:$P,MATCH('2) Order Form'!$W62,ATS!$O:$O,0),4)</f>
        <v>BRWHT-SM</v>
      </c>
      <c r="F62" s="82" t="str">
        <f>INDEX(ATS!$A:$P,MATCH('2) Order Form'!$W62,ATS!$O:$O,0),5)</f>
        <v xml:space="preserve">Bronco White </v>
      </c>
      <c r="G62" s="161" t="str">
        <f>INDEX(ATS!$A:$P,MATCH('2) Order Form'!$W62,ATS!$O:$O,0),6)</f>
        <v>SM</v>
      </c>
      <c r="H62" s="58">
        <v>1</v>
      </c>
      <c r="I62" s="111">
        <v>0</v>
      </c>
      <c r="J62" s="117">
        <f>IFERROR(VLOOKUP(W62,ATS!$O:$P,2,FALSE),0)</f>
        <v>31</v>
      </c>
      <c r="K62" s="184">
        <f t="shared" si="33"/>
        <v>31</v>
      </c>
      <c r="L62" s="117">
        <f>IFERROR(VLOOKUP(W62,ATS!$O:$Q,3,FALSE),0)</f>
        <v>31</v>
      </c>
      <c r="M62" s="186">
        <f t="shared" si="34"/>
        <v>31</v>
      </c>
      <c r="N62" s="93">
        <v>0</v>
      </c>
      <c r="O62" s="55">
        <f t="shared" si="35"/>
        <v>0</v>
      </c>
      <c r="P62" s="50">
        <f>VLOOKUP($C62,Prices!$A$3:$R$1996,MATCH('2) Order Form'!P$8,Prices!$A$2:$R$2,0),FALSE)</f>
        <v>110</v>
      </c>
      <c r="Q62" s="51">
        <f>VLOOKUP($C62,Prices!$A$3:$R$1996,MATCH('2) Order Form'!Q$8,Prices!$A$2:$R$2,0),FALSE)</f>
        <v>219.95</v>
      </c>
      <c r="R62" s="34">
        <f t="shared" si="36"/>
        <v>0</v>
      </c>
      <c r="S62" s="43">
        <f t="shared" si="37"/>
        <v>0</v>
      </c>
      <c r="T62" s="51">
        <f t="shared" si="38"/>
        <v>0</v>
      </c>
      <c r="U62" s="123">
        <f t="shared" si="9"/>
        <v>0</v>
      </c>
      <c r="V62" s="124"/>
      <c r="W62" s="148">
        <v>7048652766434</v>
      </c>
      <c r="Y62" s="126">
        <f t="shared" si="39"/>
        <v>0</v>
      </c>
      <c r="Z62" s="127">
        <f ca="1">IF(A62=OFFSET(A62,-1,0),0,1)</f>
        <v>0</v>
      </c>
      <c r="AA62" s="127">
        <f ca="1">IF(C62=OFFSET(C62,-1,0),OFFSET(AA62,-1,0),OFFSET(AA62,-1,0)+1)</f>
        <v>0</v>
      </c>
      <c r="AB62" s="127">
        <f ca="1">IF(C62=OFFSET(C62,-1,0),0,1)</f>
        <v>0</v>
      </c>
      <c r="AC62" s="127">
        <f ca="1">IF(F62=OFFSET(F62,-1,0),0,1)</f>
        <v>1</v>
      </c>
      <c r="AD62" s="127" t="str">
        <f t="shared" si="43"/>
        <v xml:space="preserve">845065Bronco White </v>
      </c>
      <c r="AE62" s="128">
        <f t="shared" si="44"/>
        <v>845065</v>
      </c>
      <c r="AF62" s="129" t="str">
        <f>INDEX(ATS!$A:$P,MATCH('2) Order Form'!$W62,ATS!$O:$O,0),7)</f>
        <v>Active</v>
      </c>
    </row>
    <row r="63" spans="1:32" x14ac:dyDescent="0.2">
      <c r="A63" s="33">
        <v>1</v>
      </c>
      <c r="B63" s="33" t="str">
        <f>VLOOKUP(A63,Classification!$H$2:$I$11,2,FALSE)</f>
        <v>Helmets &amp; Helmet Acc.</v>
      </c>
      <c r="C63" s="33">
        <f>INDEX(ATS!$A:$P,MATCH('2) Order Form'!$W63,ATS!$O:$O,0),1)</f>
        <v>845065</v>
      </c>
      <c r="D63" s="33" t="str">
        <f>INDEX(ATS!$A:$P,MATCH('2) Order Form'!$W63,ATS!$O:$O,0),2)</f>
        <v>Bushwhacker II Mips Helmet</v>
      </c>
      <c r="E63" s="82" t="str">
        <f>INDEX(ATS!$A:$P,MATCH('2) Order Form'!$W63,ATS!$O:$O,0),4)</f>
        <v>BRWHT-ML</v>
      </c>
      <c r="F63" s="82" t="str">
        <f>INDEX(ATS!$A:$P,MATCH('2) Order Form'!$W63,ATS!$O:$O,0),5)</f>
        <v xml:space="preserve">Bronco White </v>
      </c>
      <c r="G63" s="161" t="str">
        <f>INDEX(ATS!$A:$P,MATCH('2) Order Form'!$W63,ATS!$O:$O,0),6)</f>
        <v>ML</v>
      </c>
      <c r="H63" s="58">
        <v>1</v>
      </c>
      <c r="I63" s="111">
        <v>0</v>
      </c>
      <c r="J63" s="117">
        <f>IFERROR(VLOOKUP(W63,ATS!$O:$P,2,FALSE),0)</f>
        <v>23</v>
      </c>
      <c r="K63" s="184">
        <f t="shared" si="33"/>
        <v>23</v>
      </c>
      <c r="L63" s="117">
        <f>IFERROR(VLOOKUP(W63,ATS!$O:$Q,3,FALSE),0)</f>
        <v>23</v>
      </c>
      <c r="M63" s="186">
        <f t="shared" si="34"/>
        <v>23</v>
      </c>
      <c r="N63" s="93">
        <v>0</v>
      </c>
      <c r="O63" s="55">
        <f t="shared" si="35"/>
        <v>0</v>
      </c>
      <c r="P63" s="50">
        <f>VLOOKUP($C63,Prices!$A$3:$R$1996,MATCH('2) Order Form'!P$8,Prices!$A$2:$R$2,0),FALSE)</f>
        <v>110</v>
      </c>
      <c r="Q63" s="51">
        <f>VLOOKUP($C63,Prices!$A$3:$R$1996,MATCH('2) Order Form'!Q$8,Prices!$A$2:$R$2,0),FALSE)</f>
        <v>219.95</v>
      </c>
      <c r="R63" s="34">
        <f t="shared" si="36"/>
        <v>0</v>
      </c>
      <c r="S63" s="43">
        <f t="shared" si="37"/>
        <v>0</v>
      </c>
      <c r="T63" s="51">
        <f t="shared" si="38"/>
        <v>0</v>
      </c>
      <c r="U63" s="123">
        <f t="shared" si="9"/>
        <v>0</v>
      </c>
      <c r="V63" s="124"/>
      <c r="W63" s="148">
        <v>7048652766427</v>
      </c>
      <c r="Y63" s="126">
        <f t="shared" si="39"/>
        <v>0</v>
      </c>
      <c r="Z63" s="127">
        <f ca="1">IF(A63=OFFSET(A63,-1,0),0,1)</f>
        <v>0</v>
      </c>
      <c r="AA63" s="127">
        <f ca="1">IF(C63=OFFSET(C63,-1,0),OFFSET(AA63,-1,0),OFFSET(AA63,-1,0)+1)</f>
        <v>0</v>
      </c>
      <c r="AB63" s="127">
        <f ca="1">IF(C63=OFFSET(C63,-1,0),0,1)</f>
        <v>0</v>
      </c>
      <c r="AC63" s="127">
        <f ca="1">IF(F63=OFFSET(F63,-1,0),0,1)</f>
        <v>0</v>
      </c>
      <c r="AD63" s="127" t="str">
        <f t="shared" si="43"/>
        <v xml:space="preserve">845065Bronco White </v>
      </c>
      <c r="AE63" s="128">
        <f t="shared" si="44"/>
        <v>845065</v>
      </c>
      <c r="AF63" s="129" t="str">
        <f>INDEX(ATS!$A:$P,MATCH('2) Order Form'!$W63,ATS!$O:$O,0),7)</f>
        <v>Active</v>
      </c>
    </row>
    <row r="64" spans="1:32" x14ac:dyDescent="0.2">
      <c r="A64" s="33">
        <v>1</v>
      </c>
      <c r="B64" s="33" t="str">
        <f>VLOOKUP(A64,Classification!$H$2:$I$11,2,FALSE)</f>
        <v>Helmets &amp; Helmet Acc.</v>
      </c>
      <c r="C64" s="33">
        <f>INDEX(ATS!$A:$P,MATCH('2) Order Form'!$W64,ATS!$O:$O,0),1)</f>
        <v>845065</v>
      </c>
      <c r="D64" s="33" t="str">
        <f>INDEX(ATS!$A:$P,MATCH('2) Order Form'!$W64,ATS!$O:$O,0),2)</f>
        <v>Bushwhacker II Mips Helmet</v>
      </c>
      <c r="E64" s="82" t="str">
        <f>INDEX(ATS!$A:$P,MATCH('2) Order Form'!$W64,ATS!$O:$O,0),4)</f>
        <v>BRWHT-LXL</v>
      </c>
      <c r="F64" s="82" t="str">
        <f>INDEX(ATS!$A:$P,MATCH('2) Order Form'!$W64,ATS!$O:$O,0),5)</f>
        <v xml:space="preserve">Bronco White </v>
      </c>
      <c r="G64" s="161" t="str">
        <f>INDEX(ATS!$A:$P,MATCH('2) Order Form'!$W64,ATS!$O:$O,0),6)</f>
        <v>LXL</v>
      </c>
      <c r="H64" s="58">
        <v>1</v>
      </c>
      <c r="I64" s="111">
        <v>0</v>
      </c>
      <c r="J64" s="117">
        <f>IFERROR(VLOOKUP(W64,ATS!$O:$P,2,FALSE),0)</f>
        <v>33</v>
      </c>
      <c r="K64" s="184">
        <f t="shared" si="33"/>
        <v>33</v>
      </c>
      <c r="L64" s="117">
        <f>IFERROR(VLOOKUP(W64,ATS!$O:$Q,3,FALSE),0)</f>
        <v>33</v>
      </c>
      <c r="M64" s="186">
        <f t="shared" si="34"/>
        <v>33</v>
      </c>
      <c r="N64" s="93">
        <v>0</v>
      </c>
      <c r="O64" s="55">
        <f t="shared" si="35"/>
        <v>0</v>
      </c>
      <c r="P64" s="50">
        <f>VLOOKUP($C64,Prices!$A$3:$R$1996,MATCH('2) Order Form'!P$8,Prices!$A$2:$R$2,0),FALSE)</f>
        <v>110</v>
      </c>
      <c r="Q64" s="51">
        <f>VLOOKUP($C64,Prices!$A$3:$R$1996,MATCH('2) Order Form'!Q$8,Prices!$A$2:$R$2,0),FALSE)</f>
        <v>219.95</v>
      </c>
      <c r="R64" s="34">
        <f t="shared" si="36"/>
        <v>0</v>
      </c>
      <c r="S64" s="43">
        <f t="shared" si="37"/>
        <v>0</v>
      </c>
      <c r="T64" s="51">
        <f t="shared" si="38"/>
        <v>0</v>
      </c>
      <c r="U64" s="123">
        <f t="shared" si="9"/>
        <v>0</v>
      </c>
      <c r="V64" s="124"/>
      <c r="W64" s="148">
        <v>7048652766410</v>
      </c>
      <c r="Y64" s="126">
        <f t="shared" si="39"/>
        <v>0</v>
      </c>
      <c r="Z64" s="127">
        <f ca="1">IF(A64=OFFSET(A64,-1,0),0,1)</f>
        <v>0</v>
      </c>
      <c r="AA64" s="127">
        <f ca="1">IF(C64=OFFSET(C64,-1,0),OFFSET(AA64,-1,0),OFFSET(AA64,-1,0)+1)</f>
        <v>0</v>
      </c>
      <c r="AB64" s="127">
        <f ca="1">IF(C64=OFFSET(C64,-1,0),0,1)</f>
        <v>0</v>
      </c>
      <c r="AC64" s="127">
        <f ca="1">IF(F64=OFFSET(F64,-1,0),0,1)</f>
        <v>0</v>
      </c>
      <c r="AD64" s="127" t="str">
        <f t="shared" si="43"/>
        <v xml:space="preserve">845065Bronco White </v>
      </c>
      <c r="AE64" s="128">
        <f t="shared" si="44"/>
        <v>845065</v>
      </c>
      <c r="AF64" s="129" t="str">
        <f>INDEX(ATS!$A:$P,MATCH('2) Order Form'!$W64,ATS!$O:$O,0),7)</f>
        <v>Active</v>
      </c>
    </row>
    <row r="65" spans="1:32" x14ac:dyDescent="0.2">
      <c r="A65" s="33">
        <v>1</v>
      </c>
      <c r="B65" s="33" t="str">
        <f>VLOOKUP(A65,Classification!$H$2:$I$11,2,FALSE)</f>
        <v>Helmets &amp; Helmet Acc.</v>
      </c>
      <c r="C65" s="33">
        <f>INDEX(ATS!$A:$P,MATCH('2) Order Form'!$W65,ATS!$O:$O,0),1)</f>
        <v>845065</v>
      </c>
      <c r="D65" s="33" t="str">
        <f>INDEX(ATS!$A:$P,MATCH('2) Order Form'!$W65,ATS!$O:$O,0),2)</f>
        <v>Bushwhacker II Mips Helmet</v>
      </c>
      <c r="E65" s="82" t="str">
        <f>INDEX(ATS!$A:$P,MATCH('2) Order Form'!$W65,ATS!$O:$O,0),4)</f>
        <v>MBLCK-SM</v>
      </c>
      <c r="F65" s="82" t="str">
        <f>INDEX(ATS!$A:$P,MATCH('2) Order Form'!$W65,ATS!$O:$O,0),5)</f>
        <v>Matte Black</v>
      </c>
      <c r="G65" s="161" t="str">
        <f>INDEX(ATS!$A:$P,MATCH('2) Order Form'!$W65,ATS!$O:$O,0),6)</f>
        <v>SM</v>
      </c>
      <c r="H65" s="58">
        <v>1</v>
      </c>
      <c r="I65" s="111">
        <v>0</v>
      </c>
      <c r="J65" s="117">
        <f>IFERROR(VLOOKUP(W65,ATS!$O:$P,2,FALSE),0)</f>
        <v>26</v>
      </c>
      <c r="K65" s="184">
        <f t="shared" si="33"/>
        <v>26</v>
      </c>
      <c r="L65" s="117">
        <f>IFERROR(VLOOKUP(W65,ATS!$O:$Q,3,FALSE),0)</f>
        <v>26</v>
      </c>
      <c r="M65" s="186">
        <f t="shared" si="34"/>
        <v>26</v>
      </c>
      <c r="N65" s="93">
        <v>0</v>
      </c>
      <c r="O65" s="55">
        <f t="shared" si="35"/>
        <v>0</v>
      </c>
      <c r="P65" s="50">
        <f>VLOOKUP($C65,Prices!$A$3:$R$1996,MATCH('2) Order Form'!P$8,Prices!$A$2:$R$2,0),FALSE)</f>
        <v>110</v>
      </c>
      <c r="Q65" s="51">
        <f>VLOOKUP($C65,Prices!$A$3:$R$1996,MATCH('2) Order Form'!Q$8,Prices!$A$2:$R$2,0),FALSE)</f>
        <v>219.95</v>
      </c>
      <c r="R65" s="34">
        <f t="shared" si="36"/>
        <v>0</v>
      </c>
      <c r="S65" s="43">
        <f t="shared" si="37"/>
        <v>0</v>
      </c>
      <c r="T65" s="51">
        <f t="shared" si="38"/>
        <v>0</v>
      </c>
      <c r="U65" s="123">
        <f t="shared" si="9"/>
        <v>0</v>
      </c>
      <c r="V65" s="124"/>
      <c r="W65" s="148">
        <v>7048652272546</v>
      </c>
      <c r="Y65" s="126">
        <f t="shared" ref="Y65:Y98" si="45">I65*Q65</f>
        <v>0</v>
      </c>
      <c r="Z65" s="127">
        <f t="shared" ref="Z65:Z98" ca="1" si="46">IF(A65=OFFSET(A65,-1,0),0,1)</f>
        <v>0</v>
      </c>
      <c r="AA65" s="127">
        <f t="shared" ref="AA65:AA98" ca="1" si="47">IF(C65=OFFSET(C65,-1,0),OFFSET(AA65,-1,0),OFFSET(AA65,-1,0)+1)</f>
        <v>0</v>
      </c>
      <c r="AB65" s="127">
        <f t="shared" ref="AB65:AB98" ca="1" si="48">IF(C65=OFFSET(C65,-1,0),0,1)</f>
        <v>0</v>
      </c>
      <c r="AC65" s="127">
        <f t="shared" ref="AC65:AC98" ca="1" si="49">IF(F65=OFFSET(F65,-1,0),0,1)</f>
        <v>1</v>
      </c>
      <c r="AD65" s="127" t="str">
        <f t="shared" ref="AD65:AD98" si="50">CONCATENATE(C65,F65)</f>
        <v>845065Matte Black</v>
      </c>
      <c r="AE65" s="128">
        <f t="shared" ref="AE65:AE98" si="51">IFERROR(IF(B65="EYEWEAR",CONCATENATE(C65,"-",G65),C65),C65)</f>
        <v>845065</v>
      </c>
      <c r="AF65" s="129" t="str">
        <f>INDEX(ATS!$A:$P,MATCH('2) Order Form'!$W65,ATS!$O:$O,0),7)</f>
        <v>Active</v>
      </c>
    </row>
    <row r="66" spans="1:32" x14ac:dyDescent="0.2">
      <c r="A66" s="33">
        <v>1</v>
      </c>
      <c r="B66" s="33" t="str">
        <f>VLOOKUP(A66,Classification!$H$2:$I$11,2,FALSE)</f>
        <v>Helmets &amp; Helmet Acc.</v>
      </c>
      <c r="C66" s="33">
        <f>INDEX(ATS!$A:$P,MATCH('2) Order Form'!$W66,ATS!$O:$O,0),1)</f>
        <v>845065</v>
      </c>
      <c r="D66" s="33" t="str">
        <f>INDEX(ATS!$A:$P,MATCH('2) Order Form'!$W66,ATS!$O:$O,0),2)</f>
        <v>Bushwhacker II Mips Helmet</v>
      </c>
      <c r="E66" s="82" t="str">
        <f>INDEX(ATS!$A:$P,MATCH('2) Order Form'!$W66,ATS!$O:$O,0),4)</f>
        <v>MBLCK-ML</v>
      </c>
      <c r="F66" s="82" t="str">
        <f>INDEX(ATS!$A:$P,MATCH('2) Order Form'!$W66,ATS!$O:$O,0),5)</f>
        <v>Matte Black</v>
      </c>
      <c r="G66" s="161" t="str">
        <f>INDEX(ATS!$A:$P,MATCH('2) Order Form'!$W66,ATS!$O:$O,0),6)</f>
        <v>ML</v>
      </c>
      <c r="H66" s="58">
        <v>1</v>
      </c>
      <c r="I66" s="111">
        <v>0</v>
      </c>
      <c r="J66" s="117">
        <f>IFERROR(VLOOKUP(W66,ATS!$O:$P,2,FALSE),0)</f>
        <v>58</v>
      </c>
      <c r="K66" s="184" t="str">
        <f t="shared" si="33"/>
        <v>50+</v>
      </c>
      <c r="L66" s="117">
        <f>IFERROR(VLOOKUP(W66,ATS!$O:$Q,3,FALSE),0)</f>
        <v>58</v>
      </c>
      <c r="M66" s="186" t="str">
        <f t="shared" si="34"/>
        <v>50+</v>
      </c>
      <c r="N66" s="93">
        <v>0</v>
      </c>
      <c r="O66" s="55">
        <f t="shared" si="35"/>
        <v>0</v>
      </c>
      <c r="P66" s="50">
        <f>VLOOKUP($C66,Prices!$A$3:$R$1996,MATCH('2) Order Form'!P$8,Prices!$A$2:$R$2,0),FALSE)</f>
        <v>110</v>
      </c>
      <c r="Q66" s="51">
        <f>VLOOKUP($C66,Prices!$A$3:$R$1996,MATCH('2) Order Form'!Q$8,Prices!$A$2:$R$2,0),FALSE)</f>
        <v>219.95</v>
      </c>
      <c r="R66" s="34">
        <f t="shared" si="36"/>
        <v>0</v>
      </c>
      <c r="S66" s="43">
        <f t="shared" si="37"/>
        <v>0</v>
      </c>
      <c r="T66" s="51">
        <f t="shared" si="38"/>
        <v>0</v>
      </c>
      <c r="U66" s="123">
        <f t="shared" si="9"/>
        <v>0</v>
      </c>
      <c r="V66" s="124"/>
      <c r="W66" s="148">
        <v>7048652272539</v>
      </c>
      <c r="Y66" s="126">
        <f t="shared" si="45"/>
        <v>0</v>
      </c>
      <c r="Z66" s="127">
        <f t="shared" ca="1" si="46"/>
        <v>0</v>
      </c>
      <c r="AA66" s="127">
        <f t="shared" ca="1" si="47"/>
        <v>0</v>
      </c>
      <c r="AB66" s="127">
        <f t="shared" ca="1" si="48"/>
        <v>0</v>
      </c>
      <c r="AC66" s="127">
        <f t="shared" ca="1" si="49"/>
        <v>0</v>
      </c>
      <c r="AD66" s="127" t="str">
        <f t="shared" si="50"/>
        <v>845065Matte Black</v>
      </c>
      <c r="AE66" s="128">
        <f t="shared" si="51"/>
        <v>845065</v>
      </c>
      <c r="AF66" s="129" t="str">
        <f>INDEX(ATS!$A:$P,MATCH('2) Order Form'!$W66,ATS!$O:$O,0),7)</f>
        <v>Active</v>
      </c>
    </row>
    <row r="67" spans="1:32" x14ac:dyDescent="0.2">
      <c r="A67" s="33">
        <v>1</v>
      </c>
      <c r="B67" s="33" t="str">
        <f>VLOOKUP(A67,Classification!$H$2:$I$11,2,FALSE)</f>
        <v>Helmets &amp; Helmet Acc.</v>
      </c>
      <c r="C67" s="33">
        <f>INDEX(ATS!$A:$P,MATCH('2) Order Form'!$W67,ATS!$O:$O,0),1)</f>
        <v>845065</v>
      </c>
      <c r="D67" s="33" t="str">
        <f>INDEX(ATS!$A:$P,MATCH('2) Order Form'!$W67,ATS!$O:$O,0),2)</f>
        <v>Bushwhacker II Mips Helmet</v>
      </c>
      <c r="E67" s="82" t="str">
        <f>INDEX(ATS!$A:$P,MATCH('2) Order Form'!$W67,ATS!$O:$O,0),4)</f>
        <v>MBLCK-LXL</v>
      </c>
      <c r="F67" s="82" t="str">
        <f>INDEX(ATS!$A:$P,MATCH('2) Order Form'!$W67,ATS!$O:$O,0),5)</f>
        <v>Matte Black</v>
      </c>
      <c r="G67" s="161" t="str">
        <f>INDEX(ATS!$A:$P,MATCH('2) Order Form'!$W67,ATS!$O:$O,0),6)</f>
        <v>LXL</v>
      </c>
      <c r="H67" s="58">
        <v>1</v>
      </c>
      <c r="I67" s="111">
        <v>0</v>
      </c>
      <c r="J67" s="117">
        <f>IFERROR(VLOOKUP(W67,ATS!$O:$P,2,FALSE),0)</f>
        <v>28</v>
      </c>
      <c r="K67" s="184">
        <f t="shared" si="33"/>
        <v>28</v>
      </c>
      <c r="L67" s="117">
        <f>IFERROR(VLOOKUP(W67,ATS!$O:$Q,3,FALSE),0)</f>
        <v>28</v>
      </c>
      <c r="M67" s="186">
        <f t="shared" si="34"/>
        <v>28</v>
      </c>
      <c r="N67" s="93">
        <v>0</v>
      </c>
      <c r="O67" s="55">
        <f t="shared" si="35"/>
        <v>0</v>
      </c>
      <c r="P67" s="50">
        <f>VLOOKUP($C67,Prices!$A$3:$R$1996,MATCH('2) Order Form'!P$8,Prices!$A$2:$R$2,0),FALSE)</f>
        <v>110</v>
      </c>
      <c r="Q67" s="51">
        <f>VLOOKUP($C67,Prices!$A$3:$R$1996,MATCH('2) Order Form'!Q$8,Prices!$A$2:$R$2,0),FALSE)</f>
        <v>219.95</v>
      </c>
      <c r="R67" s="34">
        <f t="shared" si="36"/>
        <v>0</v>
      </c>
      <c r="S67" s="43">
        <f t="shared" si="37"/>
        <v>0</v>
      </c>
      <c r="T67" s="51">
        <f t="shared" si="38"/>
        <v>0</v>
      </c>
      <c r="U67" s="123">
        <f t="shared" si="9"/>
        <v>0</v>
      </c>
      <c r="V67" s="124"/>
      <c r="W67" s="148">
        <v>7048652272522</v>
      </c>
      <c r="Y67" s="126">
        <f t="shared" si="45"/>
        <v>0</v>
      </c>
      <c r="Z67" s="127">
        <f t="shared" ca="1" si="46"/>
        <v>0</v>
      </c>
      <c r="AA67" s="127">
        <f t="shared" ca="1" si="47"/>
        <v>0</v>
      </c>
      <c r="AB67" s="127">
        <f t="shared" ca="1" si="48"/>
        <v>0</v>
      </c>
      <c r="AC67" s="127">
        <f t="shared" ca="1" si="49"/>
        <v>0</v>
      </c>
      <c r="AD67" s="127" t="str">
        <f t="shared" si="50"/>
        <v>845065Matte Black</v>
      </c>
      <c r="AE67" s="128">
        <f t="shared" si="51"/>
        <v>845065</v>
      </c>
      <c r="AF67" s="129" t="str">
        <f>INDEX(ATS!$A:$P,MATCH('2) Order Form'!$W67,ATS!$O:$O,0),7)</f>
        <v>Active</v>
      </c>
    </row>
    <row r="68" spans="1:32" x14ac:dyDescent="0.2">
      <c r="A68" s="33">
        <v>1</v>
      </c>
      <c r="B68" s="33" t="str">
        <f>VLOOKUP(A68,Classification!$H$2:$I$11,2,FALSE)</f>
        <v>Helmets &amp; Helmet Acc.</v>
      </c>
      <c r="C68" s="33">
        <f>INDEX(ATS!$A:$P,MATCH('2) Order Form'!$W68,ATS!$O:$O,0),1)</f>
        <v>845065</v>
      </c>
      <c r="D68" s="33" t="str">
        <f>INDEX(ATS!$A:$P,MATCH('2) Order Form'!$W68,ATS!$O:$O,0),2)</f>
        <v>Bushwhacker II Mips Helmet</v>
      </c>
      <c r="E68" s="82" t="str">
        <f>INDEX(ATS!$A:$P,MATCH('2) Order Form'!$W68,ATS!$O:$O,0),4)</f>
        <v>MWHTE-SM</v>
      </c>
      <c r="F68" s="82" t="str">
        <f>INDEX(ATS!$A:$P,MATCH('2) Order Form'!$W68,ATS!$O:$O,0),5)</f>
        <v>Matte White</v>
      </c>
      <c r="G68" s="161" t="str">
        <f>INDEX(ATS!$A:$P,MATCH('2) Order Form'!$W68,ATS!$O:$O,0),6)</f>
        <v>SM</v>
      </c>
      <c r="H68" s="58">
        <v>1</v>
      </c>
      <c r="I68" s="111">
        <v>0</v>
      </c>
      <c r="J68" s="117">
        <f>IFERROR(VLOOKUP(W68,ATS!$O:$P,2,FALSE),0)</f>
        <v>16</v>
      </c>
      <c r="K68" s="184">
        <f t="shared" si="33"/>
        <v>16</v>
      </c>
      <c r="L68" s="117">
        <f>IFERROR(VLOOKUP(W68,ATS!$O:$Q,3,FALSE),0)</f>
        <v>56</v>
      </c>
      <c r="M68" s="186" t="str">
        <f t="shared" si="34"/>
        <v>50+</v>
      </c>
      <c r="N68" s="93">
        <v>0</v>
      </c>
      <c r="O68" s="55">
        <f t="shared" si="35"/>
        <v>0</v>
      </c>
      <c r="P68" s="50">
        <f>VLOOKUP($C68,Prices!$A$3:$R$1996,MATCH('2) Order Form'!P$8,Prices!$A$2:$R$2,0),FALSE)</f>
        <v>110</v>
      </c>
      <c r="Q68" s="51">
        <f>VLOOKUP($C68,Prices!$A$3:$R$1996,MATCH('2) Order Form'!Q$8,Prices!$A$2:$R$2,0),FALSE)</f>
        <v>219.95</v>
      </c>
      <c r="R68" s="34">
        <f t="shared" si="36"/>
        <v>0</v>
      </c>
      <c r="S68" s="43">
        <f t="shared" si="37"/>
        <v>0</v>
      </c>
      <c r="T68" s="51">
        <f t="shared" si="38"/>
        <v>0</v>
      </c>
      <c r="U68" s="123">
        <f t="shared" si="9"/>
        <v>0</v>
      </c>
      <c r="V68" s="124"/>
      <c r="W68" s="148">
        <v>7048652272669</v>
      </c>
      <c r="Y68" s="126">
        <f t="shared" si="45"/>
        <v>0</v>
      </c>
      <c r="Z68" s="127">
        <f t="shared" ca="1" si="46"/>
        <v>0</v>
      </c>
      <c r="AA68" s="127">
        <f t="shared" ca="1" si="47"/>
        <v>0</v>
      </c>
      <c r="AB68" s="127">
        <f t="shared" ca="1" si="48"/>
        <v>0</v>
      </c>
      <c r="AC68" s="127">
        <f t="shared" ca="1" si="49"/>
        <v>1</v>
      </c>
      <c r="AD68" s="127" t="str">
        <f t="shared" si="50"/>
        <v>845065Matte White</v>
      </c>
      <c r="AE68" s="128">
        <f t="shared" si="51"/>
        <v>845065</v>
      </c>
      <c r="AF68" s="129" t="str">
        <f>INDEX(ATS!$A:$P,MATCH('2) Order Form'!$W68,ATS!$O:$O,0),7)</f>
        <v>Active</v>
      </c>
    </row>
    <row r="69" spans="1:32" x14ac:dyDescent="0.2">
      <c r="A69" s="33">
        <v>1</v>
      </c>
      <c r="B69" s="33" t="str">
        <f>VLOOKUP(A69,Classification!$H$2:$I$11,2,FALSE)</f>
        <v>Helmets &amp; Helmet Acc.</v>
      </c>
      <c r="C69" s="33">
        <f>INDEX(ATS!$A:$P,MATCH('2) Order Form'!$W69,ATS!$O:$O,0),1)</f>
        <v>845065</v>
      </c>
      <c r="D69" s="33" t="str">
        <f>INDEX(ATS!$A:$P,MATCH('2) Order Form'!$W69,ATS!$O:$O,0),2)</f>
        <v>Bushwhacker II Mips Helmet</v>
      </c>
      <c r="E69" s="82" t="str">
        <f>INDEX(ATS!$A:$P,MATCH('2) Order Form'!$W69,ATS!$O:$O,0),4)</f>
        <v>MWHTE-ML</v>
      </c>
      <c r="F69" s="82" t="str">
        <f>INDEX(ATS!$A:$P,MATCH('2) Order Form'!$W69,ATS!$O:$O,0),5)</f>
        <v>Matte White</v>
      </c>
      <c r="G69" s="161" t="str">
        <f>INDEX(ATS!$A:$P,MATCH('2) Order Form'!$W69,ATS!$O:$O,0),6)</f>
        <v>ML</v>
      </c>
      <c r="H69" s="58">
        <v>1</v>
      </c>
      <c r="I69" s="111">
        <v>0</v>
      </c>
      <c r="J69" s="117">
        <f>IFERROR(VLOOKUP(W69,ATS!$O:$P,2,FALSE),0)</f>
        <v>2</v>
      </c>
      <c r="K69" s="184">
        <f t="shared" si="33"/>
        <v>2</v>
      </c>
      <c r="L69" s="117">
        <f>IFERROR(VLOOKUP(W69,ATS!$O:$Q,3,FALSE),0)</f>
        <v>33</v>
      </c>
      <c r="M69" s="186">
        <f t="shared" si="34"/>
        <v>33</v>
      </c>
      <c r="N69" s="93">
        <v>0</v>
      </c>
      <c r="O69" s="55">
        <f t="shared" si="35"/>
        <v>0</v>
      </c>
      <c r="P69" s="50">
        <f>VLOOKUP($C69,Prices!$A$3:$R$1996,MATCH('2) Order Form'!P$8,Prices!$A$2:$R$2,0),FALSE)</f>
        <v>110</v>
      </c>
      <c r="Q69" s="51">
        <f>VLOOKUP($C69,Prices!$A$3:$R$1996,MATCH('2) Order Form'!Q$8,Prices!$A$2:$R$2,0),FALSE)</f>
        <v>219.95</v>
      </c>
      <c r="R69" s="34">
        <f t="shared" si="36"/>
        <v>0</v>
      </c>
      <c r="S69" s="43">
        <f t="shared" si="37"/>
        <v>0</v>
      </c>
      <c r="T69" s="51">
        <f t="shared" si="38"/>
        <v>0</v>
      </c>
      <c r="U69" s="123">
        <f t="shared" si="9"/>
        <v>0</v>
      </c>
      <c r="V69" s="124"/>
      <c r="W69" s="148">
        <v>7048652272652</v>
      </c>
      <c r="Y69" s="126">
        <f t="shared" si="45"/>
        <v>0</v>
      </c>
      <c r="Z69" s="127">
        <f t="shared" ca="1" si="46"/>
        <v>0</v>
      </c>
      <c r="AA69" s="127">
        <f t="shared" ca="1" si="47"/>
        <v>0</v>
      </c>
      <c r="AB69" s="127">
        <f t="shared" ca="1" si="48"/>
        <v>0</v>
      </c>
      <c r="AC69" s="127">
        <f t="shared" ca="1" si="49"/>
        <v>0</v>
      </c>
      <c r="AD69" s="127" t="str">
        <f t="shared" si="50"/>
        <v>845065Matte White</v>
      </c>
      <c r="AE69" s="128">
        <f t="shared" si="51"/>
        <v>845065</v>
      </c>
      <c r="AF69" s="129" t="str">
        <f>INDEX(ATS!$A:$P,MATCH('2) Order Form'!$W69,ATS!$O:$O,0),7)</f>
        <v>Active</v>
      </c>
    </row>
    <row r="70" spans="1:32" x14ac:dyDescent="0.2">
      <c r="A70" s="33">
        <v>1</v>
      </c>
      <c r="B70" s="33" t="str">
        <f>VLOOKUP(A70,Classification!$H$2:$I$11,2,FALSE)</f>
        <v>Helmets &amp; Helmet Acc.</v>
      </c>
      <c r="C70" s="33">
        <f>INDEX(ATS!$A:$P,MATCH('2) Order Form'!$W70,ATS!$O:$O,0),1)</f>
        <v>845065</v>
      </c>
      <c r="D70" s="33" t="str">
        <f>INDEX(ATS!$A:$P,MATCH('2) Order Form'!$W70,ATS!$O:$O,0),2)</f>
        <v>Bushwhacker II Mips Helmet</v>
      </c>
      <c r="E70" s="82" t="str">
        <f>INDEX(ATS!$A:$P,MATCH('2) Order Form'!$W70,ATS!$O:$O,0),4)</f>
        <v>MWHTE-LXL</v>
      </c>
      <c r="F70" s="82" t="str">
        <f>INDEX(ATS!$A:$P,MATCH('2) Order Form'!$W70,ATS!$O:$O,0),5)</f>
        <v>Matte White</v>
      </c>
      <c r="G70" s="161" t="str">
        <f>INDEX(ATS!$A:$P,MATCH('2) Order Form'!$W70,ATS!$O:$O,0),6)</f>
        <v>LXL</v>
      </c>
      <c r="H70" s="58">
        <v>1</v>
      </c>
      <c r="I70" s="111">
        <v>0</v>
      </c>
      <c r="J70" s="117">
        <f>IFERROR(VLOOKUP(W70,ATS!$O:$P,2,FALSE),0)</f>
        <v>25</v>
      </c>
      <c r="K70" s="184">
        <f t="shared" si="33"/>
        <v>25</v>
      </c>
      <c r="L70" s="117">
        <f>IFERROR(VLOOKUP(W70,ATS!$O:$Q,3,FALSE),0)</f>
        <v>56</v>
      </c>
      <c r="M70" s="186" t="str">
        <f t="shared" si="34"/>
        <v>50+</v>
      </c>
      <c r="N70" s="93">
        <v>0</v>
      </c>
      <c r="O70" s="55">
        <f t="shared" si="35"/>
        <v>0</v>
      </c>
      <c r="P70" s="50">
        <f>VLOOKUP($C70,Prices!$A$3:$R$1996,MATCH('2) Order Form'!P$8,Prices!$A$2:$R$2,0),FALSE)</f>
        <v>110</v>
      </c>
      <c r="Q70" s="51">
        <f>VLOOKUP($C70,Prices!$A$3:$R$1996,MATCH('2) Order Form'!Q$8,Prices!$A$2:$R$2,0),FALSE)</f>
        <v>219.95</v>
      </c>
      <c r="R70" s="34">
        <f t="shared" si="36"/>
        <v>0</v>
      </c>
      <c r="S70" s="43">
        <f t="shared" si="37"/>
        <v>0</v>
      </c>
      <c r="T70" s="51">
        <f t="shared" si="38"/>
        <v>0</v>
      </c>
      <c r="U70" s="123">
        <f t="shared" si="9"/>
        <v>0</v>
      </c>
      <c r="V70" s="124"/>
      <c r="W70" s="148">
        <v>7048652272645</v>
      </c>
      <c r="Y70" s="126">
        <f t="shared" si="45"/>
        <v>0</v>
      </c>
      <c r="Z70" s="127">
        <f t="shared" ca="1" si="46"/>
        <v>0</v>
      </c>
      <c r="AA70" s="127">
        <f t="shared" ca="1" si="47"/>
        <v>0</v>
      </c>
      <c r="AB70" s="127">
        <f t="shared" ca="1" si="48"/>
        <v>0</v>
      </c>
      <c r="AC70" s="127">
        <f t="shared" ca="1" si="49"/>
        <v>0</v>
      </c>
      <c r="AD70" s="127" t="str">
        <f t="shared" si="50"/>
        <v>845065Matte White</v>
      </c>
      <c r="AE70" s="128">
        <f t="shared" si="51"/>
        <v>845065</v>
      </c>
      <c r="AF70" s="129" t="str">
        <f>INDEX(ATS!$A:$P,MATCH('2) Order Form'!$W70,ATS!$O:$O,0),7)</f>
        <v>Active</v>
      </c>
    </row>
    <row r="71" spans="1:32" x14ac:dyDescent="0.2">
      <c r="A71" s="33">
        <v>1</v>
      </c>
      <c r="B71" s="33" t="str">
        <f>VLOOKUP(A71,Classification!$H$2:$I$11,2,FALSE)</f>
        <v>Helmets &amp; Helmet Acc.</v>
      </c>
      <c r="C71" s="33">
        <f>INDEX(ATS!$A:$P,MATCH('2) Order Form'!$W71,ATS!$O:$O,0),1)</f>
        <v>845065</v>
      </c>
      <c r="D71" s="33" t="str">
        <f>INDEX(ATS!$A:$P,MATCH('2) Order Form'!$W71,ATS!$O:$O,0),2)</f>
        <v>Bushwhacker II Mips Helmet</v>
      </c>
      <c r="E71" s="82" t="str">
        <f>INDEX(ATS!$A:$P,MATCH('2) Order Form'!$W71,ATS!$O:$O,0),4)</f>
        <v>SGRME-SM</v>
      </c>
      <c r="F71" s="82" t="str">
        <f>INDEX(ATS!$A:$P,MATCH('2) Order Form'!$W71,ATS!$O:$O,0),5)</f>
        <v>Slate Gray Metallic</v>
      </c>
      <c r="G71" s="161" t="str">
        <f>INDEX(ATS!$A:$P,MATCH('2) Order Form'!$W71,ATS!$O:$O,0),6)</f>
        <v>SM</v>
      </c>
      <c r="H71" s="58">
        <v>1</v>
      </c>
      <c r="I71" s="111">
        <v>0</v>
      </c>
      <c r="J71" s="117">
        <f>IFERROR(VLOOKUP(W71,ATS!$O:$P,2,FALSE),0)</f>
        <v>28</v>
      </c>
      <c r="K71" s="184">
        <f t="shared" si="33"/>
        <v>28</v>
      </c>
      <c r="L71" s="117">
        <f>IFERROR(VLOOKUP(W71,ATS!$O:$Q,3,FALSE),0)</f>
        <v>28</v>
      </c>
      <c r="M71" s="186">
        <f t="shared" si="34"/>
        <v>28</v>
      </c>
      <c r="N71" s="93">
        <v>0</v>
      </c>
      <c r="O71" s="55">
        <f t="shared" si="35"/>
        <v>0</v>
      </c>
      <c r="P71" s="50">
        <f>VLOOKUP($C71,Prices!$A$3:$R$1996,MATCH('2) Order Form'!P$8,Prices!$A$2:$R$2,0),FALSE)</f>
        <v>110</v>
      </c>
      <c r="Q71" s="51">
        <f>VLOOKUP($C71,Prices!$A$3:$R$1996,MATCH('2) Order Form'!Q$8,Prices!$A$2:$R$2,0),FALSE)</f>
        <v>219.95</v>
      </c>
      <c r="R71" s="34">
        <f t="shared" si="36"/>
        <v>0</v>
      </c>
      <c r="S71" s="43">
        <f t="shared" si="37"/>
        <v>0</v>
      </c>
      <c r="T71" s="51">
        <f t="shared" si="38"/>
        <v>0</v>
      </c>
      <c r="U71" s="123">
        <f t="shared" si="9"/>
        <v>0</v>
      </c>
      <c r="V71" s="124"/>
      <c r="W71" s="148">
        <v>7048652660268</v>
      </c>
      <c r="Y71" s="126">
        <f t="shared" si="45"/>
        <v>0</v>
      </c>
      <c r="Z71" s="127">
        <f t="shared" ca="1" si="46"/>
        <v>0</v>
      </c>
      <c r="AA71" s="127">
        <f t="shared" ca="1" si="47"/>
        <v>0</v>
      </c>
      <c r="AB71" s="127">
        <f t="shared" ca="1" si="48"/>
        <v>0</v>
      </c>
      <c r="AC71" s="127">
        <f t="shared" ca="1" si="49"/>
        <v>1</v>
      </c>
      <c r="AD71" s="127" t="str">
        <f t="shared" si="50"/>
        <v>845065Slate Gray Metallic</v>
      </c>
      <c r="AE71" s="128">
        <f t="shared" si="51"/>
        <v>845065</v>
      </c>
      <c r="AF71" s="129" t="str">
        <f>INDEX(ATS!$A:$P,MATCH('2) Order Form'!$W71,ATS!$O:$O,0),7)</f>
        <v>Active</v>
      </c>
    </row>
    <row r="72" spans="1:32" x14ac:dyDescent="0.2">
      <c r="A72" s="33">
        <v>1</v>
      </c>
      <c r="B72" s="33" t="str">
        <f>VLOOKUP(A72,Classification!$H$2:$I$11,2,FALSE)</f>
        <v>Helmets &amp; Helmet Acc.</v>
      </c>
      <c r="C72" s="33">
        <f>INDEX(ATS!$A:$P,MATCH('2) Order Form'!$W72,ATS!$O:$O,0),1)</f>
        <v>845065</v>
      </c>
      <c r="D72" s="33" t="str">
        <f>INDEX(ATS!$A:$P,MATCH('2) Order Form'!$W72,ATS!$O:$O,0),2)</f>
        <v>Bushwhacker II Mips Helmet</v>
      </c>
      <c r="E72" s="82" t="str">
        <f>INDEX(ATS!$A:$P,MATCH('2) Order Form'!$W72,ATS!$O:$O,0),4)</f>
        <v>SGRME-ML</v>
      </c>
      <c r="F72" s="82" t="str">
        <f>INDEX(ATS!$A:$P,MATCH('2) Order Form'!$W72,ATS!$O:$O,0),5)</f>
        <v>Slate Gray Metallic</v>
      </c>
      <c r="G72" s="161" t="str">
        <f>INDEX(ATS!$A:$P,MATCH('2) Order Form'!$W72,ATS!$O:$O,0),6)</f>
        <v>ML</v>
      </c>
      <c r="H72" s="58">
        <v>1</v>
      </c>
      <c r="I72" s="111">
        <v>0</v>
      </c>
      <c r="J72" s="117">
        <f>IFERROR(VLOOKUP(W72,ATS!$O:$P,2,FALSE),0)</f>
        <v>32</v>
      </c>
      <c r="K72" s="184">
        <f t="shared" si="33"/>
        <v>32</v>
      </c>
      <c r="L72" s="117">
        <f>IFERROR(VLOOKUP(W72,ATS!$O:$Q,3,FALSE),0)</f>
        <v>32</v>
      </c>
      <c r="M72" s="186">
        <f t="shared" si="34"/>
        <v>32</v>
      </c>
      <c r="N72" s="93">
        <v>0</v>
      </c>
      <c r="O72" s="55">
        <f t="shared" si="35"/>
        <v>0</v>
      </c>
      <c r="P72" s="50">
        <f>VLOOKUP($C72,Prices!$A$3:$R$1996,MATCH('2) Order Form'!P$8,Prices!$A$2:$R$2,0),FALSE)</f>
        <v>110</v>
      </c>
      <c r="Q72" s="51">
        <f>VLOOKUP($C72,Prices!$A$3:$R$1996,MATCH('2) Order Form'!Q$8,Prices!$A$2:$R$2,0),FALSE)</f>
        <v>219.95</v>
      </c>
      <c r="R72" s="34">
        <f t="shared" si="36"/>
        <v>0</v>
      </c>
      <c r="S72" s="43">
        <f t="shared" si="37"/>
        <v>0</v>
      </c>
      <c r="T72" s="51">
        <f t="shared" si="38"/>
        <v>0</v>
      </c>
      <c r="U72" s="123">
        <f t="shared" si="9"/>
        <v>0</v>
      </c>
      <c r="V72" s="124"/>
      <c r="W72" s="148">
        <v>7048652660251</v>
      </c>
      <c r="Y72" s="126">
        <f t="shared" si="45"/>
        <v>0</v>
      </c>
      <c r="Z72" s="127">
        <f t="shared" ca="1" si="46"/>
        <v>0</v>
      </c>
      <c r="AA72" s="127">
        <f t="shared" ca="1" si="47"/>
        <v>0</v>
      </c>
      <c r="AB72" s="127">
        <f t="shared" ca="1" si="48"/>
        <v>0</v>
      </c>
      <c r="AC72" s="127">
        <f t="shared" ca="1" si="49"/>
        <v>0</v>
      </c>
      <c r="AD72" s="127" t="str">
        <f t="shared" si="50"/>
        <v>845065Slate Gray Metallic</v>
      </c>
      <c r="AE72" s="128">
        <f t="shared" si="51"/>
        <v>845065</v>
      </c>
      <c r="AF72" s="129" t="str">
        <f>INDEX(ATS!$A:$P,MATCH('2) Order Form'!$W72,ATS!$O:$O,0),7)</f>
        <v>Active</v>
      </c>
    </row>
    <row r="73" spans="1:32" x14ac:dyDescent="0.2">
      <c r="A73" s="33">
        <v>1</v>
      </c>
      <c r="B73" s="33" t="str">
        <f>VLOOKUP(A73,Classification!$H$2:$I$11,2,FALSE)</f>
        <v>Helmets &amp; Helmet Acc.</v>
      </c>
      <c r="C73" s="33">
        <f>INDEX(ATS!$A:$P,MATCH('2) Order Form'!$W73,ATS!$O:$O,0),1)</f>
        <v>845065</v>
      </c>
      <c r="D73" s="33" t="str">
        <f>INDEX(ATS!$A:$P,MATCH('2) Order Form'!$W73,ATS!$O:$O,0),2)</f>
        <v>Bushwhacker II Mips Helmet</v>
      </c>
      <c r="E73" s="82" t="str">
        <f>INDEX(ATS!$A:$P,MATCH('2) Order Form'!$W73,ATS!$O:$O,0),4)</f>
        <v>SGRME-LXL</v>
      </c>
      <c r="F73" s="82" t="str">
        <f>INDEX(ATS!$A:$P,MATCH('2) Order Form'!$W73,ATS!$O:$O,0),5)</f>
        <v>Slate Gray Metallic</v>
      </c>
      <c r="G73" s="161" t="str">
        <f>INDEX(ATS!$A:$P,MATCH('2) Order Form'!$W73,ATS!$O:$O,0),6)</f>
        <v>LXL</v>
      </c>
      <c r="H73" s="58">
        <v>1</v>
      </c>
      <c r="I73" s="111">
        <v>0</v>
      </c>
      <c r="J73" s="117">
        <f>IFERROR(VLOOKUP(W73,ATS!$O:$P,2,FALSE),0)</f>
        <v>23</v>
      </c>
      <c r="K73" s="184">
        <f t="shared" si="33"/>
        <v>23</v>
      </c>
      <c r="L73" s="117">
        <f>IFERROR(VLOOKUP(W73,ATS!$O:$Q,3,FALSE),0)</f>
        <v>23</v>
      </c>
      <c r="M73" s="186">
        <f t="shared" si="34"/>
        <v>23</v>
      </c>
      <c r="N73" s="93">
        <v>0</v>
      </c>
      <c r="O73" s="55">
        <f t="shared" si="35"/>
        <v>0</v>
      </c>
      <c r="P73" s="50">
        <f>VLOOKUP($C73,Prices!$A$3:$R$1996,MATCH('2) Order Form'!P$8,Prices!$A$2:$R$2,0),FALSE)</f>
        <v>110</v>
      </c>
      <c r="Q73" s="51">
        <f>VLOOKUP($C73,Prices!$A$3:$R$1996,MATCH('2) Order Form'!Q$8,Prices!$A$2:$R$2,0),FALSE)</f>
        <v>219.95</v>
      </c>
      <c r="R73" s="34">
        <f t="shared" si="36"/>
        <v>0</v>
      </c>
      <c r="S73" s="43">
        <f t="shared" si="37"/>
        <v>0</v>
      </c>
      <c r="T73" s="51">
        <f t="shared" si="38"/>
        <v>0</v>
      </c>
      <c r="U73" s="123">
        <f t="shared" ref="U73:U136" si="52">IFERROR(I73/($I$161+$I$162+$I$163),0)</f>
        <v>0</v>
      </c>
      <c r="V73" s="124"/>
      <c r="W73" s="148">
        <v>7048652660244</v>
      </c>
      <c r="Y73" s="126">
        <f t="shared" si="45"/>
        <v>0</v>
      </c>
      <c r="Z73" s="127">
        <f t="shared" ca="1" si="46"/>
        <v>0</v>
      </c>
      <c r="AA73" s="127">
        <f t="shared" ca="1" si="47"/>
        <v>0</v>
      </c>
      <c r="AB73" s="127">
        <f t="shared" ca="1" si="48"/>
        <v>0</v>
      </c>
      <c r="AC73" s="127">
        <f t="shared" ca="1" si="49"/>
        <v>0</v>
      </c>
      <c r="AD73" s="127" t="str">
        <f t="shared" si="50"/>
        <v>845065Slate Gray Metallic</v>
      </c>
      <c r="AE73" s="128">
        <f t="shared" si="51"/>
        <v>845065</v>
      </c>
      <c r="AF73" s="129" t="str">
        <f>INDEX(ATS!$A:$P,MATCH('2) Order Form'!$W73,ATS!$O:$O,0),7)</f>
        <v>Active</v>
      </c>
    </row>
    <row r="74" spans="1:32" x14ac:dyDescent="0.2">
      <c r="A74" s="33">
        <v>1</v>
      </c>
      <c r="B74" s="33" t="str">
        <f>VLOOKUP(A74,Classification!$H$2:$I$11,2,FALSE)</f>
        <v>Helmets &amp; Helmet Acc.</v>
      </c>
      <c r="C74" s="33">
        <f>INDEX(ATS!$A:$P,MATCH('2) Order Form'!$W74,ATS!$O:$O,0),1)</f>
        <v>845070</v>
      </c>
      <c r="D74" s="33" t="str">
        <f>INDEX(ATS!$A:$P,MATCH('2) Order Form'!$W74,ATS!$O:$O,0),2)</f>
        <v>Dissenter Mips Helmet</v>
      </c>
      <c r="E74" s="82" t="str">
        <f>INDEX(ATS!$A:$P,MATCH('2) Order Form'!$W74,ATS!$O:$O,0),4)</f>
        <v>BRWHT-SM</v>
      </c>
      <c r="F74" s="82" t="str">
        <f>INDEX(ATS!$A:$P,MATCH('2) Order Form'!$W74,ATS!$O:$O,0),5)</f>
        <v xml:space="preserve">Bronco White </v>
      </c>
      <c r="G74" s="161" t="str">
        <f>INDEX(ATS!$A:$P,MATCH('2) Order Form'!$W74,ATS!$O:$O,0),6)</f>
        <v>SM</v>
      </c>
      <c r="H74" s="58">
        <v>1</v>
      </c>
      <c r="I74" s="111">
        <v>0</v>
      </c>
      <c r="J74" s="117">
        <f>IFERROR(VLOOKUP(W74,ATS!$O:$P,2,FALSE),0)</f>
        <v>16</v>
      </c>
      <c r="K74" s="184">
        <f t="shared" ref="K74:K88" si="53">IF(J74=99999,"OPEN",IF(J74&gt;50,"50+",IF(J74&lt;=0,"0",J74)))</f>
        <v>16</v>
      </c>
      <c r="L74" s="117">
        <f>IFERROR(VLOOKUP(W74,ATS!$O:$Q,3,FALSE),0)</f>
        <v>64</v>
      </c>
      <c r="M74" s="186" t="str">
        <f t="shared" ref="M74:M88" si="54">IF(L74=99999,"OPEN",IF(L74&gt;50,"50+",IF(L74&lt;=0,"0",L74)))</f>
        <v>50+</v>
      </c>
      <c r="N74" s="93">
        <v>0</v>
      </c>
      <c r="O74" s="55">
        <f t="shared" ref="O74:O88" si="55">IF(N74&lt;&gt;0,N74,$P$5)</f>
        <v>0</v>
      </c>
      <c r="P74" s="50">
        <f>VLOOKUP($C74,Prices!$A$3:$R$1996,MATCH('2) Order Form'!P$8,Prices!$A$2:$R$2,0),FALSE)</f>
        <v>75</v>
      </c>
      <c r="Q74" s="51">
        <f>VLOOKUP($C74,Prices!$A$3:$R$1996,MATCH('2) Order Form'!Q$8,Prices!$A$2:$R$2,0),FALSE)</f>
        <v>149.94999999999999</v>
      </c>
      <c r="R74" s="34">
        <f t="shared" ref="R74:R88" si="56">I74*P74</f>
        <v>0</v>
      </c>
      <c r="S74" s="43">
        <f t="shared" ref="S74:S88" si="57">R74*O74</f>
        <v>0</v>
      </c>
      <c r="T74" s="51">
        <f t="shared" ref="T74:T88" si="58">R74-S74</f>
        <v>0</v>
      </c>
      <c r="U74" s="123">
        <f t="shared" si="52"/>
        <v>0</v>
      </c>
      <c r="V74" s="124"/>
      <c r="W74" s="148">
        <v>7048652766557</v>
      </c>
      <c r="Y74" s="126">
        <f t="shared" ref="Y74:Y88" si="59">I74*Q74</f>
        <v>0</v>
      </c>
      <c r="Z74" s="127">
        <f t="shared" ref="Z74:Z88" ca="1" si="60">IF(A74=OFFSET(A74,-1,0),0,1)</f>
        <v>0</v>
      </c>
      <c r="AA74" s="127">
        <f t="shared" ref="AA74:AA88" ca="1" si="61">IF(C74=OFFSET(C74,-1,0),OFFSET(AA74,-1,0),OFFSET(AA74,-1,0)+1)</f>
        <v>1</v>
      </c>
      <c r="AB74" s="127">
        <f t="shared" ref="AB74:AB88" ca="1" si="62">IF(C74=OFFSET(C74,-1,0),0,1)</f>
        <v>1</v>
      </c>
      <c r="AC74" s="127">
        <f t="shared" ref="AC74:AC88" ca="1" si="63">IF(F74=OFFSET(F74,-1,0),0,1)</f>
        <v>1</v>
      </c>
      <c r="AD74" s="127" t="str">
        <f t="shared" ref="AD74:AD88" si="64">CONCATENATE(C74,F74)</f>
        <v xml:space="preserve">845070Bronco White </v>
      </c>
      <c r="AE74" s="128">
        <f t="shared" ref="AE74:AE88" si="65">IFERROR(IF(B74="EYEWEAR",CONCATENATE(C74,"-",G74),C74),C74)</f>
        <v>845070</v>
      </c>
      <c r="AF74" s="129" t="str">
        <f>INDEX(ATS!$A:$P,MATCH('2) Order Form'!$W74,ATS!$O:$O,0),7)</f>
        <v>Stock</v>
      </c>
    </row>
    <row r="75" spans="1:32" x14ac:dyDescent="0.2">
      <c r="A75" s="33">
        <v>1</v>
      </c>
      <c r="B75" s="33" t="str">
        <f>VLOOKUP(A75,Classification!$H$2:$I$11,2,FALSE)</f>
        <v>Helmets &amp; Helmet Acc.</v>
      </c>
      <c r="C75" s="33">
        <f>INDEX(ATS!$A:$P,MATCH('2) Order Form'!$W75,ATS!$O:$O,0),1)</f>
        <v>845070</v>
      </c>
      <c r="D75" s="33" t="str">
        <f>INDEX(ATS!$A:$P,MATCH('2) Order Form'!$W75,ATS!$O:$O,0),2)</f>
        <v>Dissenter Mips Helmet</v>
      </c>
      <c r="E75" s="82" t="str">
        <f>INDEX(ATS!$A:$P,MATCH('2) Order Form'!$W75,ATS!$O:$O,0),4)</f>
        <v>BRWHT-ML</v>
      </c>
      <c r="F75" s="82" t="str">
        <f>INDEX(ATS!$A:$P,MATCH('2) Order Form'!$W75,ATS!$O:$O,0),5)</f>
        <v xml:space="preserve">Bronco White </v>
      </c>
      <c r="G75" s="161" t="str">
        <f>INDEX(ATS!$A:$P,MATCH('2) Order Form'!$W75,ATS!$O:$O,0),6)</f>
        <v>ML</v>
      </c>
      <c r="H75" s="58">
        <v>1</v>
      </c>
      <c r="I75" s="111">
        <v>0</v>
      </c>
      <c r="J75" s="117">
        <f>IFERROR(VLOOKUP(W75,ATS!$O:$P,2,FALSE),0)</f>
        <v>26</v>
      </c>
      <c r="K75" s="184">
        <f t="shared" si="53"/>
        <v>26</v>
      </c>
      <c r="L75" s="117">
        <f>IFERROR(VLOOKUP(W75,ATS!$O:$Q,3,FALSE),0)</f>
        <v>114</v>
      </c>
      <c r="M75" s="186" t="str">
        <f t="shared" si="54"/>
        <v>50+</v>
      </c>
      <c r="N75" s="93">
        <v>0</v>
      </c>
      <c r="O75" s="55">
        <f t="shared" si="55"/>
        <v>0</v>
      </c>
      <c r="P75" s="50">
        <f>VLOOKUP($C75,Prices!$A$3:$R$1996,MATCH('2) Order Form'!P$8,Prices!$A$2:$R$2,0),FALSE)</f>
        <v>75</v>
      </c>
      <c r="Q75" s="51">
        <f>VLOOKUP($C75,Prices!$A$3:$R$1996,MATCH('2) Order Form'!Q$8,Prices!$A$2:$R$2,0),FALSE)</f>
        <v>149.94999999999999</v>
      </c>
      <c r="R75" s="34">
        <f t="shared" si="56"/>
        <v>0</v>
      </c>
      <c r="S75" s="43">
        <f t="shared" si="57"/>
        <v>0</v>
      </c>
      <c r="T75" s="51">
        <f t="shared" si="58"/>
        <v>0</v>
      </c>
      <c r="U75" s="123">
        <f t="shared" si="52"/>
        <v>0</v>
      </c>
      <c r="V75" s="124"/>
      <c r="W75" s="148">
        <v>7048652766540</v>
      </c>
      <c r="Y75" s="126">
        <f t="shared" si="59"/>
        <v>0</v>
      </c>
      <c r="Z75" s="127">
        <f t="shared" ca="1" si="60"/>
        <v>0</v>
      </c>
      <c r="AA75" s="127">
        <f t="shared" ca="1" si="61"/>
        <v>1</v>
      </c>
      <c r="AB75" s="127">
        <f t="shared" ca="1" si="62"/>
        <v>0</v>
      </c>
      <c r="AC75" s="127">
        <f t="shared" ca="1" si="63"/>
        <v>0</v>
      </c>
      <c r="AD75" s="127" t="str">
        <f t="shared" si="64"/>
        <v xml:space="preserve">845070Bronco White </v>
      </c>
      <c r="AE75" s="128">
        <f t="shared" si="65"/>
        <v>845070</v>
      </c>
      <c r="AF75" s="129" t="str">
        <f>INDEX(ATS!$A:$P,MATCH('2) Order Form'!$W75,ATS!$O:$O,0),7)</f>
        <v>Stock</v>
      </c>
    </row>
    <row r="76" spans="1:32" x14ac:dyDescent="0.2">
      <c r="A76" s="33">
        <v>1</v>
      </c>
      <c r="B76" s="33" t="str">
        <f>VLOOKUP(A76,Classification!$H$2:$I$11,2,FALSE)</f>
        <v>Helmets &amp; Helmet Acc.</v>
      </c>
      <c r="C76" s="33">
        <f>INDEX(ATS!$A:$P,MATCH('2) Order Form'!$W76,ATS!$O:$O,0),1)</f>
        <v>845070</v>
      </c>
      <c r="D76" s="33" t="str">
        <f>INDEX(ATS!$A:$P,MATCH('2) Order Form'!$W76,ATS!$O:$O,0),2)</f>
        <v>Dissenter Mips Helmet</v>
      </c>
      <c r="E76" s="82" t="str">
        <f>INDEX(ATS!$A:$P,MATCH('2) Order Form'!$W76,ATS!$O:$O,0),4)</f>
        <v>BRWHT-LXL</v>
      </c>
      <c r="F76" s="82" t="str">
        <f>INDEX(ATS!$A:$P,MATCH('2) Order Form'!$W76,ATS!$O:$O,0),5)</f>
        <v xml:space="preserve">Bronco White </v>
      </c>
      <c r="G76" s="161" t="str">
        <f>INDEX(ATS!$A:$P,MATCH('2) Order Form'!$W76,ATS!$O:$O,0),6)</f>
        <v>LXL</v>
      </c>
      <c r="H76" s="58">
        <v>1</v>
      </c>
      <c r="I76" s="111">
        <v>0</v>
      </c>
      <c r="J76" s="117">
        <f>IFERROR(VLOOKUP(W76,ATS!$O:$P,2,FALSE),0)</f>
        <v>4</v>
      </c>
      <c r="K76" s="184">
        <f t="shared" si="53"/>
        <v>4</v>
      </c>
      <c r="L76" s="117">
        <f>IFERROR(VLOOKUP(W76,ATS!$O:$Q,3,FALSE),0)</f>
        <v>44</v>
      </c>
      <c r="M76" s="186">
        <f t="shared" si="54"/>
        <v>44</v>
      </c>
      <c r="N76" s="93">
        <v>0</v>
      </c>
      <c r="O76" s="55">
        <f t="shared" si="55"/>
        <v>0</v>
      </c>
      <c r="P76" s="50">
        <f>VLOOKUP($C76,Prices!$A$3:$R$1996,MATCH('2) Order Form'!P$8,Prices!$A$2:$R$2,0),FALSE)</f>
        <v>75</v>
      </c>
      <c r="Q76" s="51">
        <f>VLOOKUP($C76,Prices!$A$3:$R$1996,MATCH('2) Order Form'!Q$8,Prices!$A$2:$R$2,0),FALSE)</f>
        <v>149.94999999999999</v>
      </c>
      <c r="R76" s="34">
        <f t="shared" si="56"/>
        <v>0</v>
      </c>
      <c r="S76" s="43">
        <f t="shared" si="57"/>
        <v>0</v>
      </c>
      <c r="T76" s="51">
        <f t="shared" si="58"/>
        <v>0</v>
      </c>
      <c r="U76" s="123">
        <f t="shared" si="52"/>
        <v>0</v>
      </c>
      <c r="V76" s="124"/>
      <c r="W76" s="148">
        <v>7048652766533</v>
      </c>
      <c r="Y76" s="126">
        <f t="shared" si="59"/>
        <v>0</v>
      </c>
      <c r="Z76" s="127">
        <f t="shared" ca="1" si="60"/>
        <v>0</v>
      </c>
      <c r="AA76" s="127">
        <f t="shared" ca="1" si="61"/>
        <v>1</v>
      </c>
      <c r="AB76" s="127">
        <f t="shared" ca="1" si="62"/>
        <v>0</v>
      </c>
      <c r="AC76" s="127">
        <f t="shared" ca="1" si="63"/>
        <v>0</v>
      </c>
      <c r="AD76" s="127" t="str">
        <f t="shared" si="64"/>
        <v xml:space="preserve">845070Bronco White </v>
      </c>
      <c r="AE76" s="128">
        <f t="shared" si="65"/>
        <v>845070</v>
      </c>
      <c r="AF76" s="129" t="str">
        <f>INDEX(ATS!$A:$P,MATCH('2) Order Form'!$W76,ATS!$O:$O,0),7)</f>
        <v>Stock</v>
      </c>
    </row>
    <row r="77" spans="1:32" x14ac:dyDescent="0.2">
      <c r="A77" s="33">
        <v>1</v>
      </c>
      <c r="B77" s="33" t="str">
        <f>VLOOKUP(A77,Classification!$H$2:$I$11,2,FALSE)</f>
        <v>Helmets &amp; Helmet Acc.</v>
      </c>
      <c r="C77" s="33">
        <f>INDEX(ATS!$A:$P,MATCH('2) Order Form'!$W77,ATS!$O:$O,0),1)</f>
        <v>845070</v>
      </c>
      <c r="D77" s="33" t="str">
        <f>INDEX(ATS!$A:$P,MATCH('2) Order Form'!$W77,ATS!$O:$O,0),2)</f>
        <v>Dissenter Mips Helmet</v>
      </c>
      <c r="E77" s="82" t="str">
        <f>INDEX(ATS!$A:$P,MATCH('2) Order Form'!$W77,ATS!$O:$O,0),4)</f>
        <v>MBLCK-SM</v>
      </c>
      <c r="F77" s="82" t="str">
        <f>INDEX(ATS!$A:$P,MATCH('2) Order Form'!$W77,ATS!$O:$O,0),5)</f>
        <v>Matte Black</v>
      </c>
      <c r="G77" s="161" t="str">
        <f>INDEX(ATS!$A:$P,MATCH('2) Order Form'!$W77,ATS!$O:$O,0),6)</f>
        <v>SM</v>
      </c>
      <c r="H77" s="58">
        <v>1</v>
      </c>
      <c r="I77" s="111">
        <v>0</v>
      </c>
      <c r="J77" s="117">
        <f>IFERROR(VLOOKUP(W77,ATS!$O:$P,2,FALSE),0)</f>
        <v>86</v>
      </c>
      <c r="K77" s="184" t="str">
        <f t="shared" si="53"/>
        <v>50+</v>
      </c>
      <c r="L77" s="117">
        <f>IFERROR(VLOOKUP(W77,ATS!$O:$Q,3,FALSE),0)</f>
        <v>86</v>
      </c>
      <c r="M77" s="186" t="str">
        <f t="shared" si="54"/>
        <v>50+</v>
      </c>
      <c r="N77" s="93">
        <v>0</v>
      </c>
      <c r="O77" s="55">
        <f t="shared" si="55"/>
        <v>0</v>
      </c>
      <c r="P77" s="50">
        <f>VLOOKUP($C77,Prices!$A$3:$R$1996,MATCH('2) Order Form'!P$8,Prices!$A$2:$R$2,0),FALSE)</f>
        <v>75</v>
      </c>
      <c r="Q77" s="51">
        <f>VLOOKUP($C77,Prices!$A$3:$R$1996,MATCH('2) Order Form'!Q$8,Prices!$A$2:$R$2,0),FALSE)</f>
        <v>149.94999999999999</v>
      </c>
      <c r="R77" s="34">
        <f t="shared" si="56"/>
        <v>0</v>
      </c>
      <c r="S77" s="43">
        <f t="shared" si="57"/>
        <v>0</v>
      </c>
      <c r="T77" s="51">
        <f t="shared" si="58"/>
        <v>0</v>
      </c>
      <c r="U77" s="123">
        <f t="shared" si="52"/>
        <v>0</v>
      </c>
      <c r="V77" s="124"/>
      <c r="W77" s="148">
        <v>7048652272966</v>
      </c>
      <c r="Y77" s="126">
        <f t="shared" si="59"/>
        <v>0</v>
      </c>
      <c r="Z77" s="127">
        <f t="shared" ca="1" si="60"/>
        <v>0</v>
      </c>
      <c r="AA77" s="127">
        <f t="shared" ca="1" si="61"/>
        <v>1</v>
      </c>
      <c r="AB77" s="127">
        <f t="shared" ca="1" si="62"/>
        <v>0</v>
      </c>
      <c r="AC77" s="127">
        <f t="shared" ca="1" si="63"/>
        <v>1</v>
      </c>
      <c r="AD77" s="127" t="str">
        <f t="shared" si="64"/>
        <v>845070Matte Black</v>
      </c>
      <c r="AE77" s="128">
        <f t="shared" si="65"/>
        <v>845070</v>
      </c>
      <c r="AF77" s="129" t="str">
        <f>INDEX(ATS!$A:$P,MATCH('2) Order Form'!$W77,ATS!$O:$O,0),7)</f>
        <v>Active</v>
      </c>
    </row>
    <row r="78" spans="1:32" x14ac:dyDescent="0.2">
      <c r="A78" s="33">
        <v>1</v>
      </c>
      <c r="B78" s="33" t="str">
        <f>VLOOKUP(A78,Classification!$H$2:$I$11,2,FALSE)</f>
        <v>Helmets &amp; Helmet Acc.</v>
      </c>
      <c r="C78" s="33">
        <f>INDEX(ATS!$A:$P,MATCH('2) Order Form'!$W78,ATS!$O:$O,0),1)</f>
        <v>845070</v>
      </c>
      <c r="D78" s="33" t="str">
        <f>INDEX(ATS!$A:$P,MATCH('2) Order Form'!$W78,ATS!$O:$O,0),2)</f>
        <v>Dissenter Mips Helmet</v>
      </c>
      <c r="E78" s="82" t="str">
        <f>INDEX(ATS!$A:$P,MATCH('2) Order Form'!$W78,ATS!$O:$O,0),4)</f>
        <v>MBLCK-ML</v>
      </c>
      <c r="F78" s="82" t="str">
        <f>INDEX(ATS!$A:$P,MATCH('2) Order Form'!$W78,ATS!$O:$O,0),5)</f>
        <v>Matte Black</v>
      </c>
      <c r="G78" s="161" t="str">
        <f>INDEX(ATS!$A:$P,MATCH('2) Order Form'!$W78,ATS!$O:$O,0),6)</f>
        <v>ML</v>
      </c>
      <c r="H78" s="58">
        <v>1</v>
      </c>
      <c r="I78" s="111">
        <v>0</v>
      </c>
      <c r="J78" s="117">
        <f>IFERROR(VLOOKUP(W78,ATS!$O:$P,2,FALSE),0)</f>
        <v>305</v>
      </c>
      <c r="K78" s="184" t="str">
        <f t="shared" si="53"/>
        <v>50+</v>
      </c>
      <c r="L78" s="117">
        <f>IFERROR(VLOOKUP(W78,ATS!$O:$Q,3,FALSE),0)</f>
        <v>305</v>
      </c>
      <c r="M78" s="186" t="str">
        <f t="shared" si="54"/>
        <v>50+</v>
      </c>
      <c r="N78" s="93">
        <v>0</v>
      </c>
      <c r="O78" s="55">
        <f t="shared" si="55"/>
        <v>0</v>
      </c>
      <c r="P78" s="50">
        <f>VLOOKUP($C78,Prices!$A$3:$R$1996,MATCH('2) Order Form'!P$8,Prices!$A$2:$R$2,0),FALSE)</f>
        <v>75</v>
      </c>
      <c r="Q78" s="51">
        <f>VLOOKUP($C78,Prices!$A$3:$R$1996,MATCH('2) Order Form'!Q$8,Prices!$A$2:$R$2,0),FALSE)</f>
        <v>149.94999999999999</v>
      </c>
      <c r="R78" s="34">
        <f t="shared" si="56"/>
        <v>0</v>
      </c>
      <c r="S78" s="43">
        <f t="shared" si="57"/>
        <v>0</v>
      </c>
      <c r="T78" s="51">
        <f t="shared" si="58"/>
        <v>0</v>
      </c>
      <c r="U78" s="123">
        <f t="shared" si="52"/>
        <v>0</v>
      </c>
      <c r="V78" s="124"/>
      <c r="W78" s="148">
        <v>7048652272959</v>
      </c>
      <c r="Y78" s="126">
        <f t="shared" si="59"/>
        <v>0</v>
      </c>
      <c r="Z78" s="127">
        <f t="shared" ca="1" si="60"/>
        <v>0</v>
      </c>
      <c r="AA78" s="127">
        <f t="shared" ca="1" si="61"/>
        <v>1</v>
      </c>
      <c r="AB78" s="127">
        <f t="shared" ca="1" si="62"/>
        <v>0</v>
      </c>
      <c r="AC78" s="127">
        <f t="shared" ca="1" si="63"/>
        <v>0</v>
      </c>
      <c r="AD78" s="127" t="str">
        <f t="shared" si="64"/>
        <v>845070Matte Black</v>
      </c>
      <c r="AE78" s="128">
        <f t="shared" si="65"/>
        <v>845070</v>
      </c>
      <c r="AF78" s="129" t="str">
        <f>INDEX(ATS!$A:$P,MATCH('2) Order Form'!$W78,ATS!$O:$O,0),7)</f>
        <v>Active</v>
      </c>
    </row>
    <row r="79" spans="1:32" x14ac:dyDescent="0.2">
      <c r="A79" s="33">
        <v>1</v>
      </c>
      <c r="B79" s="33" t="str">
        <f>VLOOKUP(A79,Classification!$H$2:$I$11,2,FALSE)</f>
        <v>Helmets &amp; Helmet Acc.</v>
      </c>
      <c r="C79" s="33">
        <f>INDEX(ATS!$A:$P,MATCH('2) Order Form'!$W79,ATS!$O:$O,0),1)</f>
        <v>845070</v>
      </c>
      <c r="D79" s="33" t="str">
        <f>INDEX(ATS!$A:$P,MATCH('2) Order Form'!$W79,ATS!$O:$O,0),2)</f>
        <v>Dissenter Mips Helmet</v>
      </c>
      <c r="E79" s="82" t="str">
        <f>INDEX(ATS!$A:$P,MATCH('2) Order Form'!$W79,ATS!$O:$O,0),4)</f>
        <v>MBLCK-LXL</v>
      </c>
      <c r="F79" s="82" t="str">
        <f>INDEX(ATS!$A:$P,MATCH('2) Order Form'!$W79,ATS!$O:$O,0),5)</f>
        <v>Matte Black</v>
      </c>
      <c r="G79" s="161" t="str">
        <f>INDEX(ATS!$A:$P,MATCH('2) Order Form'!$W79,ATS!$O:$O,0),6)</f>
        <v>LXL</v>
      </c>
      <c r="H79" s="58">
        <v>1</v>
      </c>
      <c r="I79" s="111">
        <v>0</v>
      </c>
      <c r="J79" s="117">
        <f>IFERROR(VLOOKUP(W79,ATS!$O:$P,2,FALSE),0)</f>
        <v>174</v>
      </c>
      <c r="K79" s="184" t="str">
        <f t="shared" si="53"/>
        <v>50+</v>
      </c>
      <c r="L79" s="117">
        <f>IFERROR(VLOOKUP(W79,ATS!$O:$Q,3,FALSE),0)</f>
        <v>174</v>
      </c>
      <c r="M79" s="186" t="str">
        <f t="shared" si="54"/>
        <v>50+</v>
      </c>
      <c r="N79" s="93">
        <v>0</v>
      </c>
      <c r="O79" s="55">
        <f t="shared" si="55"/>
        <v>0</v>
      </c>
      <c r="P79" s="50">
        <f>VLOOKUP($C79,Prices!$A$3:$R$1996,MATCH('2) Order Form'!P$8,Prices!$A$2:$R$2,0),FALSE)</f>
        <v>75</v>
      </c>
      <c r="Q79" s="51">
        <f>VLOOKUP($C79,Prices!$A$3:$R$1996,MATCH('2) Order Form'!Q$8,Prices!$A$2:$R$2,0),FALSE)</f>
        <v>149.94999999999999</v>
      </c>
      <c r="R79" s="34">
        <f t="shared" si="56"/>
        <v>0</v>
      </c>
      <c r="S79" s="43">
        <f t="shared" si="57"/>
        <v>0</v>
      </c>
      <c r="T79" s="51">
        <f t="shared" si="58"/>
        <v>0</v>
      </c>
      <c r="U79" s="123">
        <f t="shared" si="52"/>
        <v>0</v>
      </c>
      <c r="V79" s="124"/>
      <c r="W79" s="148">
        <v>7048652272942</v>
      </c>
      <c r="Y79" s="126">
        <f t="shared" si="59"/>
        <v>0</v>
      </c>
      <c r="Z79" s="127">
        <f t="shared" ca="1" si="60"/>
        <v>0</v>
      </c>
      <c r="AA79" s="127">
        <f t="shared" ca="1" si="61"/>
        <v>1</v>
      </c>
      <c r="AB79" s="127">
        <f t="shared" ca="1" si="62"/>
        <v>0</v>
      </c>
      <c r="AC79" s="127">
        <f t="shared" ca="1" si="63"/>
        <v>0</v>
      </c>
      <c r="AD79" s="127" t="str">
        <f t="shared" si="64"/>
        <v>845070Matte Black</v>
      </c>
      <c r="AE79" s="128">
        <f t="shared" si="65"/>
        <v>845070</v>
      </c>
      <c r="AF79" s="129" t="str">
        <f>INDEX(ATS!$A:$P,MATCH('2) Order Form'!$W79,ATS!$O:$O,0),7)</f>
        <v>Active</v>
      </c>
    </row>
    <row r="80" spans="1:32" x14ac:dyDescent="0.2">
      <c r="A80" s="33">
        <v>1</v>
      </c>
      <c r="B80" s="33" t="str">
        <f>VLOOKUP(A80,Classification!$H$2:$I$11,2,FALSE)</f>
        <v>Helmets &amp; Helmet Acc.</v>
      </c>
      <c r="C80" s="33">
        <f>INDEX(ATS!$A:$P,MATCH('2) Order Form'!$W80,ATS!$O:$O,0),1)</f>
        <v>845070</v>
      </c>
      <c r="D80" s="33" t="str">
        <f>INDEX(ATS!$A:$P,MATCH('2) Order Form'!$W80,ATS!$O:$O,0),2)</f>
        <v>Dissenter Mips Helmet</v>
      </c>
      <c r="E80" s="82" t="str">
        <f>INDEX(ATS!$A:$P,MATCH('2) Order Form'!$W80,ATS!$O:$O,0),4)</f>
        <v>MROGD-SM</v>
      </c>
      <c r="F80" s="82" t="str">
        <f>INDEX(ATS!$A:$P,MATCH('2) Order Form'!$W80,ATS!$O:$O,0),5)</f>
        <v>Matte Rose Gold</v>
      </c>
      <c r="G80" s="161" t="str">
        <f>INDEX(ATS!$A:$P,MATCH('2) Order Form'!$W80,ATS!$O:$O,0),6)</f>
        <v>SM</v>
      </c>
      <c r="H80" s="58">
        <v>1</v>
      </c>
      <c r="I80" s="111">
        <v>0</v>
      </c>
      <c r="J80" s="117">
        <f>IFERROR(VLOOKUP(W80,ATS!$O:$P,2,FALSE),0)</f>
        <v>4</v>
      </c>
      <c r="K80" s="184">
        <f t="shared" si="53"/>
        <v>4</v>
      </c>
      <c r="L80" s="117">
        <f>IFERROR(VLOOKUP(W80,ATS!$O:$Q,3,FALSE),0)</f>
        <v>84</v>
      </c>
      <c r="M80" s="186" t="str">
        <f t="shared" si="54"/>
        <v>50+</v>
      </c>
      <c r="N80" s="93">
        <v>0</v>
      </c>
      <c r="O80" s="55">
        <f t="shared" si="55"/>
        <v>0</v>
      </c>
      <c r="P80" s="50">
        <f>VLOOKUP($C80,Prices!$A$3:$R$1996,MATCH('2) Order Form'!P$8,Prices!$A$2:$R$2,0),FALSE)</f>
        <v>75</v>
      </c>
      <c r="Q80" s="51">
        <f>VLOOKUP($C80,Prices!$A$3:$R$1996,MATCH('2) Order Form'!Q$8,Prices!$A$2:$R$2,0),FALSE)</f>
        <v>149.94999999999999</v>
      </c>
      <c r="R80" s="34">
        <f t="shared" si="56"/>
        <v>0</v>
      </c>
      <c r="S80" s="43">
        <f t="shared" si="57"/>
        <v>0</v>
      </c>
      <c r="T80" s="51">
        <f t="shared" si="58"/>
        <v>0</v>
      </c>
      <c r="U80" s="123">
        <f t="shared" si="52"/>
        <v>0</v>
      </c>
      <c r="V80" s="124"/>
      <c r="W80" s="148">
        <v>7048652766588</v>
      </c>
      <c r="Y80" s="126">
        <f t="shared" si="59"/>
        <v>0</v>
      </c>
      <c r="Z80" s="127">
        <f t="shared" ca="1" si="60"/>
        <v>0</v>
      </c>
      <c r="AA80" s="127">
        <f t="shared" ca="1" si="61"/>
        <v>1</v>
      </c>
      <c r="AB80" s="127">
        <f t="shared" ca="1" si="62"/>
        <v>0</v>
      </c>
      <c r="AC80" s="127">
        <f t="shared" ca="1" si="63"/>
        <v>1</v>
      </c>
      <c r="AD80" s="127" t="str">
        <f t="shared" si="64"/>
        <v>845070Matte Rose Gold</v>
      </c>
      <c r="AE80" s="128">
        <f t="shared" si="65"/>
        <v>845070</v>
      </c>
      <c r="AF80" s="129" t="str">
        <f>INDEX(ATS!$A:$P,MATCH('2) Order Form'!$W80,ATS!$O:$O,0),7)</f>
        <v>Stock</v>
      </c>
    </row>
    <row r="81" spans="1:32" x14ac:dyDescent="0.2">
      <c r="A81" s="33">
        <v>1</v>
      </c>
      <c r="B81" s="33" t="str">
        <f>VLOOKUP(A81,Classification!$H$2:$I$11,2,FALSE)</f>
        <v>Helmets &amp; Helmet Acc.</v>
      </c>
      <c r="C81" s="33">
        <f>INDEX(ATS!$A:$P,MATCH('2) Order Form'!$W81,ATS!$O:$O,0),1)</f>
        <v>845070</v>
      </c>
      <c r="D81" s="33" t="str">
        <f>INDEX(ATS!$A:$P,MATCH('2) Order Form'!$W81,ATS!$O:$O,0),2)</f>
        <v>Dissenter Mips Helmet</v>
      </c>
      <c r="E81" s="82" t="str">
        <f>INDEX(ATS!$A:$P,MATCH('2) Order Form'!$W81,ATS!$O:$O,0),4)</f>
        <v>MROGD-ML</v>
      </c>
      <c r="F81" s="82" t="str">
        <f>INDEX(ATS!$A:$P,MATCH('2) Order Form'!$W81,ATS!$O:$O,0),5)</f>
        <v>Matte Rose Gold</v>
      </c>
      <c r="G81" s="161" t="str">
        <f>INDEX(ATS!$A:$P,MATCH('2) Order Form'!$W81,ATS!$O:$O,0),6)</f>
        <v>ML</v>
      </c>
      <c r="H81" s="58">
        <v>1</v>
      </c>
      <c r="I81" s="111">
        <v>0</v>
      </c>
      <c r="J81" s="117">
        <f>IFERROR(VLOOKUP(W81,ATS!$O:$P,2,FALSE),0)</f>
        <v>3</v>
      </c>
      <c r="K81" s="184">
        <f t="shared" si="53"/>
        <v>3</v>
      </c>
      <c r="L81" s="117">
        <f>IFERROR(VLOOKUP(W81,ATS!$O:$Q,3,FALSE),0)</f>
        <v>67</v>
      </c>
      <c r="M81" s="186" t="str">
        <f t="shared" si="54"/>
        <v>50+</v>
      </c>
      <c r="N81" s="93">
        <v>0</v>
      </c>
      <c r="O81" s="55">
        <f t="shared" si="55"/>
        <v>0</v>
      </c>
      <c r="P81" s="50">
        <f>VLOOKUP($C81,Prices!$A$3:$R$1996,MATCH('2) Order Form'!P$8,Prices!$A$2:$R$2,0),FALSE)</f>
        <v>75</v>
      </c>
      <c r="Q81" s="51">
        <f>VLOOKUP($C81,Prices!$A$3:$R$1996,MATCH('2) Order Form'!Q$8,Prices!$A$2:$R$2,0),FALSE)</f>
        <v>149.94999999999999</v>
      </c>
      <c r="R81" s="34">
        <f t="shared" si="56"/>
        <v>0</v>
      </c>
      <c r="S81" s="43">
        <f t="shared" si="57"/>
        <v>0</v>
      </c>
      <c r="T81" s="51">
        <f t="shared" si="58"/>
        <v>0</v>
      </c>
      <c r="U81" s="123">
        <f t="shared" si="52"/>
        <v>0</v>
      </c>
      <c r="V81" s="124"/>
      <c r="W81" s="148">
        <v>7048652766571</v>
      </c>
      <c r="Y81" s="126">
        <f t="shared" si="59"/>
        <v>0</v>
      </c>
      <c r="Z81" s="127">
        <f t="shared" ca="1" si="60"/>
        <v>0</v>
      </c>
      <c r="AA81" s="127">
        <f t="shared" ca="1" si="61"/>
        <v>1</v>
      </c>
      <c r="AB81" s="127">
        <f t="shared" ca="1" si="62"/>
        <v>0</v>
      </c>
      <c r="AC81" s="127">
        <f t="shared" ca="1" si="63"/>
        <v>0</v>
      </c>
      <c r="AD81" s="127" t="str">
        <f t="shared" si="64"/>
        <v>845070Matte Rose Gold</v>
      </c>
      <c r="AE81" s="128">
        <f t="shared" si="65"/>
        <v>845070</v>
      </c>
      <c r="AF81" s="129" t="str">
        <f>INDEX(ATS!$A:$P,MATCH('2) Order Form'!$W81,ATS!$O:$O,0),7)</f>
        <v>Stock</v>
      </c>
    </row>
    <row r="82" spans="1:32" x14ac:dyDescent="0.2">
      <c r="A82" s="33">
        <v>1</v>
      </c>
      <c r="B82" s="33" t="str">
        <f>VLOOKUP(A82,Classification!$H$2:$I$11,2,FALSE)</f>
        <v>Helmets &amp; Helmet Acc.</v>
      </c>
      <c r="C82" s="33">
        <f>INDEX(ATS!$A:$P,MATCH('2) Order Form'!$W82,ATS!$O:$O,0),1)</f>
        <v>845070</v>
      </c>
      <c r="D82" s="33" t="str">
        <f>INDEX(ATS!$A:$P,MATCH('2) Order Form'!$W82,ATS!$O:$O,0),2)</f>
        <v>Dissenter Mips Helmet</v>
      </c>
      <c r="E82" s="82" t="str">
        <f>INDEX(ATS!$A:$P,MATCH('2) Order Form'!$W82,ATS!$O:$O,0),4)</f>
        <v>MROGD-LXL</v>
      </c>
      <c r="F82" s="82" t="str">
        <f>INDEX(ATS!$A:$P,MATCH('2) Order Form'!$W82,ATS!$O:$O,0),5)</f>
        <v>Matte Rose Gold</v>
      </c>
      <c r="G82" s="161" t="str">
        <f>INDEX(ATS!$A:$P,MATCH('2) Order Form'!$W82,ATS!$O:$O,0),6)</f>
        <v>LXL</v>
      </c>
      <c r="H82" s="58">
        <v>1</v>
      </c>
      <c r="I82" s="111">
        <v>0</v>
      </c>
      <c r="J82" s="117">
        <f>IFERROR(VLOOKUP(W82,ATS!$O:$P,2,FALSE),0)</f>
        <v>2</v>
      </c>
      <c r="K82" s="184">
        <f t="shared" si="53"/>
        <v>2</v>
      </c>
      <c r="L82" s="117">
        <f>IFERROR(VLOOKUP(W82,ATS!$O:$Q,3,FALSE),0)</f>
        <v>50</v>
      </c>
      <c r="M82" s="186">
        <f t="shared" si="54"/>
        <v>50</v>
      </c>
      <c r="N82" s="93">
        <v>0</v>
      </c>
      <c r="O82" s="55">
        <f t="shared" si="55"/>
        <v>0</v>
      </c>
      <c r="P82" s="50">
        <f>VLOOKUP($C82,Prices!$A$3:$R$1996,MATCH('2) Order Form'!P$8,Prices!$A$2:$R$2,0),FALSE)</f>
        <v>75</v>
      </c>
      <c r="Q82" s="51">
        <f>VLOOKUP($C82,Prices!$A$3:$R$1996,MATCH('2) Order Form'!Q$8,Prices!$A$2:$R$2,0),FALSE)</f>
        <v>149.94999999999999</v>
      </c>
      <c r="R82" s="34">
        <f t="shared" si="56"/>
        <v>0</v>
      </c>
      <c r="S82" s="43">
        <f t="shared" si="57"/>
        <v>0</v>
      </c>
      <c r="T82" s="51">
        <f t="shared" si="58"/>
        <v>0</v>
      </c>
      <c r="U82" s="123">
        <f t="shared" si="52"/>
        <v>0</v>
      </c>
      <c r="V82" s="124"/>
      <c r="W82" s="148">
        <v>7048652766564</v>
      </c>
      <c r="Y82" s="126">
        <f t="shared" si="59"/>
        <v>0</v>
      </c>
      <c r="Z82" s="127">
        <f t="shared" ca="1" si="60"/>
        <v>0</v>
      </c>
      <c r="AA82" s="127">
        <f t="shared" ca="1" si="61"/>
        <v>1</v>
      </c>
      <c r="AB82" s="127">
        <f t="shared" ca="1" si="62"/>
        <v>0</v>
      </c>
      <c r="AC82" s="127">
        <f t="shared" ca="1" si="63"/>
        <v>0</v>
      </c>
      <c r="AD82" s="127" t="str">
        <f t="shared" si="64"/>
        <v>845070Matte Rose Gold</v>
      </c>
      <c r="AE82" s="128">
        <f t="shared" si="65"/>
        <v>845070</v>
      </c>
      <c r="AF82" s="129" t="str">
        <f>INDEX(ATS!$A:$P,MATCH('2) Order Form'!$W82,ATS!$O:$O,0),7)</f>
        <v>Stock</v>
      </c>
    </row>
    <row r="83" spans="1:32" x14ac:dyDescent="0.2">
      <c r="A83" s="33">
        <v>1</v>
      </c>
      <c r="B83" s="33" t="str">
        <f>VLOOKUP(A83,Classification!$H$2:$I$11,2,FALSE)</f>
        <v>Helmets &amp; Helmet Acc.</v>
      </c>
      <c r="C83" s="33">
        <f>INDEX(ATS!$A:$P,MATCH('2) Order Form'!$W83,ATS!$O:$O,0),1)</f>
        <v>845070</v>
      </c>
      <c r="D83" s="33" t="str">
        <f>INDEX(ATS!$A:$P,MATCH('2) Order Form'!$W83,ATS!$O:$O,0),2)</f>
        <v>Dissenter Mips Helmet</v>
      </c>
      <c r="E83" s="82" t="str">
        <f>INDEX(ATS!$A:$P,MATCH('2) Order Form'!$W83,ATS!$O:$O,0),4)</f>
        <v>MWHTE-SM</v>
      </c>
      <c r="F83" s="82" t="str">
        <f>INDEX(ATS!$A:$P,MATCH('2) Order Form'!$W83,ATS!$O:$O,0),5)</f>
        <v>Matte White</v>
      </c>
      <c r="G83" s="161" t="str">
        <f>INDEX(ATS!$A:$P,MATCH('2) Order Form'!$W83,ATS!$O:$O,0),6)</f>
        <v>SM</v>
      </c>
      <c r="H83" s="58">
        <v>1</v>
      </c>
      <c r="I83" s="111">
        <v>0</v>
      </c>
      <c r="J83" s="117">
        <f>IFERROR(VLOOKUP(W83,ATS!$O:$P,2,FALSE),0)</f>
        <v>43</v>
      </c>
      <c r="K83" s="184">
        <f t="shared" si="53"/>
        <v>43</v>
      </c>
      <c r="L83" s="117">
        <f>IFERROR(VLOOKUP(W83,ATS!$O:$Q,3,FALSE),0)</f>
        <v>43</v>
      </c>
      <c r="M83" s="186">
        <f t="shared" si="54"/>
        <v>43</v>
      </c>
      <c r="N83" s="93">
        <v>0</v>
      </c>
      <c r="O83" s="55">
        <f t="shared" si="55"/>
        <v>0</v>
      </c>
      <c r="P83" s="50">
        <f>VLOOKUP($C83,Prices!$A$3:$R$1996,MATCH('2) Order Form'!P$8,Prices!$A$2:$R$2,0),FALSE)</f>
        <v>75</v>
      </c>
      <c r="Q83" s="51">
        <f>VLOOKUP($C83,Prices!$A$3:$R$1996,MATCH('2) Order Form'!Q$8,Prices!$A$2:$R$2,0),FALSE)</f>
        <v>149.94999999999999</v>
      </c>
      <c r="R83" s="34">
        <f t="shared" si="56"/>
        <v>0</v>
      </c>
      <c r="S83" s="43">
        <f t="shared" si="57"/>
        <v>0</v>
      </c>
      <c r="T83" s="51">
        <f t="shared" si="58"/>
        <v>0</v>
      </c>
      <c r="U83" s="123">
        <f t="shared" si="52"/>
        <v>0</v>
      </c>
      <c r="V83" s="124"/>
      <c r="W83" s="148">
        <v>7048652273086</v>
      </c>
      <c r="Y83" s="126">
        <f t="shared" si="59"/>
        <v>0</v>
      </c>
      <c r="Z83" s="127">
        <f t="shared" ca="1" si="60"/>
        <v>0</v>
      </c>
      <c r="AA83" s="127">
        <f t="shared" ca="1" si="61"/>
        <v>1</v>
      </c>
      <c r="AB83" s="127">
        <f t="shared" ca="1" si="62"/>
        <v>0</v>
      </c>
      <c r="AC83" s="127">
        <f t="shared" ca="1" si="63"/>
        <v>1</v>
      </c>
      <c r="AD83" s="127" t="str">
        <f t="shared" si="64"/>
        <v>845070Matte White</v>
      </c>
      <c r="AE83" s="128">
        <f t="shared" si="65"/>
        <v>845070</v>
      </c>
      <c r="AF83" s="129" t="str">
        <f>INDEX(ATS!$A:$P,MATCH('2) Order Form'!$W83,ATS!$O:$O,0),7)</f>
        <v>Active</v>
      </c>
    </row>
    <row r="84" spans="1:32" x14ac:dyDescent="0.2">
      <c r="A84" s="33">
        <v>1</v>
      </c>
      <c r="B84" s="33" t="str">
        <f>VLOOKUP(A84,Classification!$H$2:$I$11,2,FALSE)</f>
        <v>Helmets &amp; Helmet Acc.</v>
      </c>
      <c r="C84" s="33">
        <f>INDEX(ATS!$A:$P,MATCH('2) Order Form'!$W84,ATS!$O:$O,0),1)</f>
        <v>845070</v>
      </c>
      <c r="D84" s="33" t="str">
        <f>INDEX(ATS!$A:$P,MATCH('2) Order Form'!$W84,ATS!$O:$O,0),2)</f>
        <v>Dissenter Mips Helmet</v>
      </c>
      <c r="E84" s="82" t="str">
        <f>INDEX(ATS!$A:$P,MATCH('2) Order Form'!$W84,ATS!$O:$O,0),4)</f>
        <v>MWHTE-ML</v>
      </c>
      <c r="F84" s="82" t="str">
        <f>INDEX(ATS!$A:$P,MATCH('2) Order Form'!$W84,ATS!$O:$O,0),5)</f>
        <v>Matte White</v>
      </c>
      <c r="G84" s="161" t="str">
        <f>INDEX(ATS!$A:$P,MATCH('2) Order Form'!$W84,ATS!$O:$O,0),6)</f>
        <v>ML</v>
      </c>
      <c r="H84" s="58">
        <v>1</v>
      </c>
      <c r="I84" s="111">
        <v>0</v>
      </c>
      <c r="J84" s="117">
        <f>IFERROR(VLOOKUP(W84,ATS!$O:$P,2,FALSE),0)</f>
        <v>293</v>
      </c>
      <c r="K84" s="184" t="str">
        <f t="shared" si="53"/>
        <v>50+</v>
      </c>
      <c r="L84" s="117">
        <f>IFERROR(VLOOKUP(W84,ATS!$O:$Q,3,FALSE),0)</f>
        <v>293</v>
      </c>
      <c r="M84" s="186" t="str">
        <f t="shared" si="54"/>
        <v>50+</v>
      </c>
      <c r="N84" s="93">
        <v>0</v>
      </c>
      <c r="O84" s="55">
        <f t="shared" si="55"/>
        <v>0</v>
      </c>
      <c r="P84" s="50">
        <f>VLOOKUP($C84,Prices!$A$3:$R$1996,MATCH('2) Order Form'!P$8,Prices!$A$2:$R$2,0),FALSE)</f>
        <v>75</v>
      </c>
      <c r="Q84" s="51">
        <f>VLOOKUP($C84,Prices!$A$3:$R$1996,MATCH('2) Order Form'!Q$8,Prices!$A$2:$R$2,0),FALSE)</f>
        <v>149.94999999999999</v>
      </c>
      <c r="R84" s="34">
        <f t="shared" si="56"/>
        <v>0</v>
      </c>
      <c r="S84" s="43">
        <f t="shared" si="57"/>
        <v>0</v>
      </c>
      <c r="T84" s="51">
        <f t="shared" si="58"/>
        <v>0</v>
      </c>
      <c r="U84" s="123">
        <f t="shared" si="52"/>
        <v>0</v>
      </c>
      <c r="V84" s="124"/>
      <c r="W84" s="148">
        <v>7048652273079</v>
      </c>
      <c r="Y84" s="126">
        <f t="shared" si="59"/>
        <v>0</v>
      </c>
      <c r="Z84" s="127">
        <f t="shared" ca="1" si="60"/>
        <v>0</v>
      </c>
      <c r="AA84" s="127">
        <f t="shared" ca="1" si="61"/>
        <v>1</v>
      </c>
      <c r="AB84" s="127">
        <f t="shared" ca="1" si="62"/>
        <v>0</v>
      </c>
      <c r="AC84" s="127">
        <f t="shared" ca="1" si="63"/>
        <v>0</v>
      </c>
      <c r="AD84" s="127" t="str">
        <f t="shared" si="64"/>
        <v>845070Matte White</v>
      </c>
      <c r="AE84" s="128">
        <f t="shared" si="65"/>
        <v>845070</v>
      </c>
      <c r="AF84" s="129" t="str">
        <f>INDEX(ATS!$A:$P,MATCH('2) Order Form'!$W84,ATS!$O:$O,0),7)</f>
        <v>Active</v>
      </c>
    </row>
    <row r="85" spans="1:32" x14ac:dyDescent="0.2">
      <c r="A85" s="33">
        <v>1</v>
      </c>
      <c r="B85" s="33" t="str">
        <f>VLOOKUP(A85,Classification!$H$2:$I$11,2,FALSE)</f>
        <v>Helmets &amp; Helmet Acc.</v>
      </c>
      <c r="C85" s="33">
        <f>INDEX(ATS!$A:$P,MATCH('2) Order Form'!$W85,ATS!$O:$O,0),1)</f>
        <v>845070</v>
      </c>
      <c r="D85" s="33" t="str">
        <f>INDEX(ATS!$A:$P,MATCH('2) Order Form'!$W85,ATS!$O:$O,0),2)</f>
        <v>Dissenter Mips Helmet</v>
      </c>
      <c r="E85" s="82" t="str">
        <f>INDEX(ATS!$A:$P,MATCH('2) Order Form'!$W85,ATS!$O:$O,0),4)</f>
        <v>MWHTE-LXL</v>
      </c>
      <c r="F85" s="82" t="str">
        <f>INDEX(ATS!$A:$P,MATCH('2) Order Form'!$W85,ATS!$O:$O,0),5)</f>
        <v>Matte White</v>
      </c>
      <c r="G85" s="161" t="str">
        <f>INDEX(ATS!$A:$P,MATCH('2) Order Form'!$W85,ATS!$O:$O,0),6)</f>
        <v>LXL</v>
      </c>
      <c r="H85" s="58">
        <v>1</v>
      </c>
      <c r="I85" s="111">
        <v>0</v>
      </c>
      <c r="J85" s="117">
        <f>IFERROR(VLOOKUP(W85,ATS!$O:$P,2,FALSE),0)</f>
        <v>139</v>
      </c>
      <c r="K85" s="184" t="str">
        <f t="shared" si="53"/>
        <v>50+</v>
      </c>
      <c r="L85" s="117">
        <f>IFERROR(VLOOKUP(W85,ATS!$O:$Q,3,FALSE),0)</f>
        <v>139</v>
      </c>
      <c r="M85" s="186" t="str">
        <f t="shared" si="54"/>
        <v>50+</v>
      </c>
      <c r="N85" s="93">
        <v>0</v>
      </c>
      <c r="O85" s="55">
        <f t="shared" si="55"/>
        <v>0</v>
      </c>
      <c r="P85" s="50">
        <f>VLOOKUP($C85,Prices!$A$3:$R$1996,MATCH('2) Order Form'!P$8,Prices!$A$2:$R$2,0),FALSE)</f>
        <v>75</v>
      </c>
      <c r="Q85" s="51">
        <f>VLOOKUP($C85,Prices!$A$3:$R$1996,MATCH('2) Order Form'!Q$8,Prices!$A$2:$R$2,0),FALSE)</f>
        <v>149.94999999999999</v>
      </c>
      <c r="R85" s="34">
        <f t="shared" si="56"/>
        <v>0</v>
      </c>
      <c r="S85" s="43">
        <f t="shared" si="57"/>
        <v>0</v>
      </c>
      <c r="T85" s="51">
        <f t="shared" si="58"/>
        <v>0</v>
      </c>
      <c r="U85" s="123">
        <f t="shared" si="52"/>
        <v>0</v>
      </c>
      <c r="V85" s="124"/>
      <c r="W85" s="148">
        <v>7048652273062</v>
      </c>
      <c r="Y85" s="126">
        <f t="shared" si="59"/>
        <v>0</v>
      </c>
      <c r="Z85" s="127">
        <f t="shared" ca="1" si="60"/>
        <v>0</v>
      </c>
      <c r="AA85" s="127">
        <f t="shared" ca="1" si="61"/>
        <v>1</v>
      </c>
      <c r="AB85" s="127">
        <f t="shared" ca="1" si="62"/>
        <v>0</v>
      </c>
      <c r="AC85" s="127">
        <f t="shared" ca="1" si="63"/>
        <v>0</v>
      </c>
      <c r="AD85" s="127" t="str">
        <f t="shared" si="64"/>
        <v>845070Matte White</v>
      </c>
      <c r="AE85" s="128">
        <f t="shared" si="65"/>
        <v>845070</v>
      </c>
      <c r="AF85" s="129" t="str">
        <f>INDEX(ATS!$A:$P,MATCH('2) Order Form'!$W85,ATS!$O:$O,0),7)</f>
        <v>Active</v>
      </c>
    </row>
    <row r="86" spans="1:32" x14ac:dyDescent="0.2">
      <c r="A86" s="33">
        <v>1</v>
      </c>
      <c r="B86" s="33" t="str">
        <f>VLOOKUP(A86,Classification!$H$2:$I$11,2,FALSE)</f>
        <v>Helmets &amp; Helmet Acc.</v>
      </c>
      <c r="C86" s="33">
        <f>INDEX(ATS!$A:$P,MATCH('2) Order Form'!$W86,ATS!$O:$O,0),1)</f>
        <v>845070</v>
      </c>
      <c r="D86" s="33" t="str">
        <f>INDEX(ATS!$A:$P,MATCH('2) Order Form'!$W86,ATS!$O:$O,0),2)</f>
        <v>Dissenter Mips Helmet</v>
      </c>
      <c r="E86" s="82" t="str">
        <f>INDEX(ATS!$A:$P,MATCH('2) Order Form'!$W86,ATS!$O:$O,0),4)</f>
        <v>SGMFL-SM</v>
      </c>
      <c r="F86" s="82" t="str">
        <f>INDEX(ATS!$A:$P,MATCH('2) Order Form'!$W86,ATS!$O:$O,0),5)</f>
        <v>Slate Gray Metallic/Fluo</v>
      </c>
      <c r="G86" s="161" t="str">
        <f>INDEX(ATS!$A:$P,MATCH('2) Order Form'!$W86,ATS!$O:$O,0),6)</f>
        <v>SM</v>
      </c>
      <c r="H86" s="58">
        <v>1</v>
      </c>
      <c r="I86" s="111">
        <v>0</v>
      </c>
      <c r="J86" s="117">
        <f>IFERROR(VLOOKUP(W86,ATS!$O:$P,2,FALSE),0)</f>
        <v>19</v>
      </c>
      <c r="K86" s="184">
        <f t="shared" si="53"/>
        <v>19</v>
      </c>
      <c r="L86" s="117">
        <f>IFERROR(VLOOKUP(W86,ATS!$O:$Q,3,FALSE),0)</f>
        <v>19</v>
      </c>
      <c r="M86" s="186">
        <f t="shared" si="54"/>
        <v>19</v>
      </c>
      <c r="N86" s="93">
        <v>0</v>
      </c>
      <c r="O86" s="55">
        <f t="shared" si="55"/>
        <v>0</v>
      </c>
      <c r="P86" s="50">
        <f>VLOOKUP($C86,Prices!$A$3:$R$1996,MATCH('2) Order Form'!P$8,Prices!$A$2:$R$2,0),FALSE)</f>
        <v>75</v>
      </c>
      <c r="Q86" s="51">
        <f>VLOOKUP($C86,Prices!$A$3:$R$1996,MATCH('2) Order Form'!Q$8,Prices!$A$2:$R$2,0),FALSE)</f>
        <v>149.94999999999999</v>
      </c>
      <c r="R86" s="34">
        <f t="shared" si="56"/>
        <v>0</v>
      </c>
      <c r="S86" s="43">
        <f t="shared" si="57"/>
        <v>0</v>
      </c>
      <c r="T86" s="51">
        <f t="shared" si="58"/>
        <v>0</v>
      </c>
      <c r="U86" s="123">
        <f t="shared" si="52"/>
        <v>0</v>
      </c>
      <c r="V86" s="124"/>
      <c r="W86" s="148">
        <v>7048652766618</v>
      </c>
      <c r="Y86" s="126">
        <f t="shared" si="59"/>
        <v>0</v>
      </c>
      <c r="Z86" s="127">
        <f t="shared" ca="1" si="60"/>
        <v>0</v>
      </c>
      <c r="AA86" s="127">
        <f t="shared" ca="1" si="61"/>
        <v>1</v>
      </c>
      <c r="AB86" s="127">
        <f t="shared" ca="1" si="62"/>
        <v>0</v>
      </c>
      <c r="AC86" s="127">
        <f t="shared" ca="1" si="63"/>
        <v>1</v>
      </c>
      <c r="AD86" s="127" t="str">
        <f t="shared" si="64"/>
        <v>845070Slate Gray Metallic/Fluo</v>
      </c>
      <c r="AE86" s="128">
        <f t="shared" si="65"/>
        <v>845070</v>
      </c>
      <c r="AF86" s="129" t="str">
        <f>INDEX(ATS!$A:$P,MATCH('2) Order Form'!$W86,ATS!$O:$O,0),7)</f>
        <v>Stock</v>
      </c>
    </row>
    <row r="87" spans="1:32" x14ac:dyDescent="0.2">
      <c r="A87" s="33">
        <v>1</v>
      </c>
      <c r="B87" s="33" t="str">
        <f>VLOOKUP(A87,Classification!$H$2:$I$11,2,FALSE)</f>
        <v>Helmets &amp; Helmet Acc.</v>
      </c>
      <c r="C87" s="33">
        <f>INDEX(ATS!$A:$P,MATCH('2) Order Form'!$W87,ATS!$O:$O,0),1)</f>
        <v>845070</v>
      </c>
      <c r="D87" s="33" t="str">
        <f>INDEX(ATS!$A:$P,MATCH('2) Order Form'!$W87,ATS!$O:$O,0),2)</f>
        <v>Dissenter Mips Helmet</v>
      </c>
      <c r="E87" s="82" t="str">
        <f>INDEX(ATS!$A:$P,MATCH('2) Order Form'!$W87,ATS!$O:$O,0),4)</f>
        <v>SGMFL-ML</v>
      </c>
      <c r="F87" s="82" t="str">
        <f>INDEX(ATS!$A:$P,MATCH('2) Order Form'!$W87,ATS!$O:$O,0),5)</f>
        <v>Slate Gray Metallic/Fluo</v>
      </c>
      <c r="G87" s="161" t="str">
        <f>INDEX(ATS!$A:$P,MATCH('2) Order Form'!$W87,ATS!$O:$O,0),6)</f>
        <v>ML</v>
      </c>
      <c r="H87" s="58">
        <v>1</v>
      </c>
      <c r="I87" s="111">
        <v>0</v>
      </c>
      <c r="J87" s="117">
        <f>IFERROR(VLOOKUP(W87,ATS!$O:$P,2,FALSE),0)</f>
        <v>94</v>
      </c>
      <c r="K87" s="184" t="str">
        <f t="shared" si="53"/>
        <v>50+</v>
      </c>
      <c r="L87" s="117">
        <f>IFERROR(VLOOKUP(W87,ATS!$O:$Q,3,FALSE),0)</f>
        <v>94</v>
      </c>
      <c r="M87" s="186" t="str">
        <f t="shared" si="54"/>
        <v>50+</v>
      </c>
      <c r="N87" s="93">
        <v>0</v>
      </c>
      <c r="O87" s="55">
        <f t="shared" si="55"/>
        <v>0</v>
      </c>
      <c r="P87" s="50">
        <f>VLOOKUP($C87,Prices!$A$3:$R$1996,MATCH('2) Order Form'!P$8,Prices!$A$2:$R$2,0),FALSE)</f>
        <v>75</v>
      </c>
      <c r="Q87" s="51">
        <f>VLOOKUP($C87,Prices!$A$3:$R$1996,MATCH('2) Order Form'!Q$8,Prices!$A$2:$R$2,0),FALSE)</f>
        <v>149.94999999999999</v>
      </c>
      <c r="R87" s="34">
        <f t="shared" si="56"/>
        <v>0</v>
      </c>
      <c r="S87" s="43">
        <f t="shared" si="57"/>
        <v>0</v>
      </c>
      <c r="T87" s="51">
        <f t="shared" si="58"/>
        <v>0</v>
      </c>
      <c r="U87" s="123">
        <f t="shared" si="52"/>
        <v>0</v>
      </c>
      <c r="V87" s="124"/>
      <c r="W87" s="148">
        <v>7048652766601</v>
      </c>
      <c r="Y87" s="126">
        <f t="shared" si="59"/>
        <v>0</v>
      </c>
      <c r="Z87" s="127">
        <f t="shared" ca="1" si="60"/>
        <v>0</v>
      </c>
      <c r="AA87" s="127">
        <f t="shared" ca="1" si="61"/>
        <v>1</v>
      </c>
      <c r="AB87" s="127">
        <f t="shared" ca="1" si="62"/>
        <v>0</v>
      </c>
      <c r="AC87" s="127">
        <f t="shared" ca="1" si="63"/>
        <v>0</v>
      </c>
      <c r="AD87" s="127" t="str">
        <f t="shared" si="64"/>
        <v>845070Slate Gray Metallic/Fluo</v>
      </c>
      <c r="AE87" s="128">
        <f t="shared" si="65"/>
        <v>845070</v>
      </c>
      <c r="AF87" s="129" t="str">
        <f>INDEX(ATS!$A:$P,MATCH('2) Order Form'!$W87,ATS!$O:$O,0),7)</f>
        <v>Stock</v>
      </c>
    </row>
    <row r="88" spans="1:32" x14ac:dyDescent="0.2">
      <c r="A88" s="33">
        <v>1</v>
      </c>
      <c r="B88" s="33" t="str">
        <f>VLOOKUP(A88,Classification!$H$2:$I$11,2,FALSE)</f>
        <v>Helmets &amp; Helmet Acc.</v>
      </c>
      <c r="C88" s="33">
        <f>INDEX(ATS!$A:$P,MATCH('2) Order Form'!$W88,ATS!$O:$O,0),1)</f>
        <v>845070</v>
      </c>
      <c r="D88" s="33" t="str">
        <f>INDEX(ATS!$A:$P,MATCH('2) Order Form'!$W88,ATS!$O:$O,0),2)</f>
        <v>Dissenter Mips Helmet</v>
      </c>
      <c r="E88" s="82" t="str">
        <f>INDEX(ATS!$A:$P,MATCH('2) Order Form'!$W88,ATS!$O:$O,0),4)</f>
        <v>SGMFL-LXL</v>
      </c>
      <c r="F88" s="82" t="str">
        <f>INDEX(ATS!$A:$P,MATCH('2) Order Form'!$W88,ATS!$O:$O,0),5)</f>
        <v>Slate Gray Metallic/Fluo</v>
      </c>
      <c r="G88" s="161" t="str">
        <f>INDEX(ATS!$A:$P,MATCH('2) Order Form'!$W88,ATS!$O:$O,0),6)</f>
        <v>LXL</v>
      </c>
      <c r="H88" s="58">
        <v>1</v>
      </c>
      <c r="I88" s="111">
        <v>0</v>
      </c>
      <c r="J88" s="117">
        <f>IFERROR(VLOOKUP(W88,ATS!$O:$P,2,FALSE),0)</f>
        <v>48</v>
      </c>
      <c r="K88" s="184">
        <f t="shared" si="53"/>
        <v>48</v>
      </c>
      <c r="L88" s="117">
        <f>IFERROR(VLOOKUP(W88,ATS!$O:$Q,3,FALSE),0)</f>
        <v>48</v>
      </c>
      <c r="M88" s="186">
        <f t="shared" si="54"/>
        <v>48</v>
      </c>
      <c r="N88" s="93">
        <v>0</v>
      </c>
      <c r="O88" s="55">
        <f t="shared" si="55"/>
        <v>0</v>
      </c>
      <c r="P88" s="50">
        <f>VLOOKUP($C88,Prices!$A$3:$R$1996,MATCH('2) Order Form'!P$8,Prices!$A$2:$R$2,0),FALSE)</f>
        <v>75</v>
      </c>
      <c r="Q88" s="51">
        <f>VLOOKUP($C88,Prices!$A$3:$R$1996,MATCH('2) Order Form'!Q$8,Prices!$A$2:$R$2,0),FALSE)</f>
        <v>149.94999999999999</v>
      </c>
      <c r="R88" s="34">
        <f t="shared" si="56"/>
        <v>0</v>
      </c>
      <c r="S88" s="43">
        <f t="shared" si="57"/>
        <v>0</v>
      </c>
      <c r="T88" s="51">
        <f t="shared" si="58"/>
        <v>0</v>
      </c>
      <c r="U88" s="123">
        <f t="shared" si="52"/>
        <v>0</v>
      </c>
      <c r="V88" s="124"/>
      <c r="W88" s="148">
        <v>7048652766595</v>
      </c>
      <c r="Y88" s="126">
        <f t="shared" si="59"/>
        <v>0</v>
      </c>
      <c r="Z88" s="127">
        <f t="shared" ca="1" si="60"/>
        <v>0</v>
      </c>
      <c r="AA88" s="127">
        <f t="shared" ca="1" si="61"/>
        <v>1</v>
      </c>
      <c r="AB88" s="127">
        <f t="shared" ca="1" si="62"/>
        <v>0</v>
      </c>
      <c r="AC88" s="127">
        <f t="shared" ca="1" si="63"/>
        <v>0</v>
      </c>
      <c r="AD88" s="127" t="str">
        <f t="shared" si="64"/>
        <v>845070Slate Gray Metallic/Fluo</v>
      </c>
      <c r="AE88" s="128">
        <f t="shared" si="65"/>
        <v>845070</v>
      </c>
      <c r="AF88" s="129" t="str">
        <f>INDEX(ATS!$A:$P,MATCH('2) Order Form'!$W88,ATS!$O:$O,0),7)</f>
        <v>Stock</v>
      </c>
    </row>
    <row r="89" spans="1:32" x14ac:dyDescent="0.2">
      <c r="A89" s="33">
        <v>1</v>
      </c>
      <c r="B89" s="33" t="str">
        <f>VLOOKUP(A89,Classification!$H$2:$I$11,2,FALSE)</f>
        <v>Helmets &amp; Helmet Acc.</v>
      </c>
      <c r="C89" s="33">
        <f>INDEX(ATS!$A:$P,MATCH('2) Order Form'!$W89,ATS!$O:$O,0),1)</f>
        <v>845069</v>
      </c>
      <c r="D89" s="33" t="str">
        <f>INDEX(ATS!$A:$P,MATCH('2) Order Form'!$W89,ATS!$O:$O,0),2)</f>
        <v>Dissenter Helmet</v>
      </c>
      <c r="E89" s="82" t="str">
        <f>INDEX(ATS!$A:$P,MATCH('2) Order Form'!$W89,ATS!$O:$O,0),4)</f>
        <v>BRWHT-SM</v>
      </c>
      <c r="F89" s="82" t="str">
        <f>INDEX(ATS!$A:$P,MATCH('2) Order Form'!$W89,ATS!$O:$O,0),5)</f>
        <v xml:space="preserve">Bronco White </v>
      </c>
      <c r="G89" s="161" t="str">
        <f>INDEX(ATS!$A:$P,MATCH('2) Order Form'!$W89,ATS!$O:$O,0),6)</f>
        <v>SM</v>
      </c>
      <c r="H89" s="58">
        <v>1</v>
      </c>
      <c r="I89" s="111">
        <v>0</v>
      </c>
      <c r="J89" s="117">
        <f>IFERROR(VLOOKUP(W89,ATS!$O:$P,2,FALSE),0)</f>
        <v>13</v>
      </c>
      <c r="K89" s="184">
        <f t="shared" ref="K89:K103" si="66">IF(J89=99999,"OPEN",IF(J89&gt;50,"50+",IF(J89&lt;=0,"0",J89)))</f>
        <v>13</v>
      </c>
      <c r="L89" s="117">
        <f>IFERROR(VLOOKUP(W89,ATS!$O:$Q,3,FALSE),0)</f>
        <v>13</v>
      </c>
      <c r="M89" s="186">
        <f t="shared" ref="M89:M103" si="67">IF(L89=99999,"OPEN",IF(L89&gt;50,"50+",IF(L89&lt;=0,"0",L89)))</f>
        <v>13</v>
      </c>
      <c r="N89" s="93">
        <v>0</v>
      </c>
      <c r="O89" s="55">
        <f t="shared" ref="O89:O103" si="68">IF(N89&lt;&gt;0,N89,$P$5)</f>
        <v>0</v>
      </c>
      <c r="P89" s="50">
        <f>VLOOKUP($C89,Prices!$A$3:$R$1996,MATCH('2) Order Form'!P$8,Prices!$A$2:$R$2,0),FALSE)</f>
        <v>60</v>
      </c>
      <c r="Q89" s="51">
        <f>VLOOKUP($C89,Prices!$A$3:$R$1996,MATCH('2) Order Form'!Q$8,Prices!$A$2:$R$2,0),FALSE)</f>
        <v>119.95</v>
      </c>
      <c r="R89" s="34">
        <f t="shared" ref="R89:R103" si="69">I89*P89</f>
        <v>0</v>
      </c>
      <c r="S89" s="43">
        <f t="shared" ref="S89:S103" si="70">R89*O89</f>
        <v>0</v>
      </c>
      <c r="T89" s="51">
        <f t="shared" ref="T89:T103" si="71">R89-S89</f>
        <v>0</v>
      </c>
      <c r="U89" s="123">
        <f t="shared" si="52"/>
        <v>0</v>
      </c>
      <c r="V89" s="124"/>
      <c r="W89" s="148">
        <v>7048652766465</v>
      </c>
      <c r="Y89" s="126">
        <f t="shared" si="45"/>
        <v>0</v>
      </c>
      <c r="Z89" s="127">
        <f t="shared" ca="1" si="46"/>
        <v>0</v>
      </c>
      <c r="AA89" s="127">
        <f t="shared" ca="1" si="47"/>
        <v>2</v>
      </c>
      <c r="AB89" s="127">
        <f t="shared" ca="1" si="48"/>
        <v>1</v>
      </c>
      <c r="AC89" s="127">
        <f t="shared" ca="1" si="49"/>
        <v>1</v>
      </c>
      <c r="AD89" s="127" t="str">
        <f t="shared" si="50"/>
        <v xml:space="preserve">845069Bronco White </v>
      </c>
      <c r="AE89" s="128">
        <f t="shared" si="51"/>
        <v>845069</v>
      </c>
      <c r="AF89" s="129" t="str">
        <f>INDEX(ATS!$A:$P,MATCH('2) Order Form'!$W89,ATS!$O:$O,0),7)</f>
        <v>Stock</v>
      </c>
    </row>
    <row r="90" spans="1:32" x14ac:dyDescent="0.2">
      <c r="A90" s="33">
        <v>1</v>
      </c>
      <c r="B90" s="33" t="str">
        <f>VLOOKUP(A90,Classification!$H$2:$I$11,2,FALSE)</f>
        <v>Helmets &amp; Helmet Acc.</v>
      </c>
      <c r="C90" s="33">
        <f>INDEX(ATS!$A:$P,MATCH('2) Order Form'!$W90,ATS!$O:$O,0),1)</f>
        <v>845069</v>
      </c>
      <c r="D90" s="33" t="str">
        <f>INDEX(ATS!$A:$P,MATCH('2) Order Form'!$W90,ATS!$O:$O,0),2)</f>
        <v>Dissenter Helmet</v>
      </c>
      <c r="E90" s="82" t="str">
        <f>INDEX(ATS!$A:$P,MATCH('2) Order Form'!$W90,ATS!$O:$O,0),4)</f>
        <v>BRWHT-ML</v>
      </c>
      <c r="F90" s="82" t="str">
        <f>INDEX(ATS!$A:$P,MATCH('2) Order Form'!$W90,ATS!$O:$O,0),5)</f>
        <v xml:space="preserve">Bronco White </v>
      </c>
      <c r="G90" s="161" t="str">
        <f>INDEX(ATS!$A:$P,MATCH('2) Order Form'!$W90,ATS!$O:$O,0),6)</f>
        <v>ML</v>
      </c>
      <c r="H90" s="58">
        <v>1</v>
      </c>
      <c r="I90" s="111">
        <v>0</v>
      </c>
      <c r="J90" s="117">
        <f>IFERROR(VLOOKUP(W90,ATS!$O:$P,2,FALSE),0)</f>
        <v>12</v>
      </c>
      <c r="K90" s="184">
        <f t="shared" si="66"/>
        <v>12</v>
      </c>
      <c r="L90" s="117">
        <f>IFERROR(VLOOKUP(W90,ATS!$O:$Q,3,FALSE),0)</f>
        <v>12</v>
      </c>
      <c r="M90" s="186">
        <f t="shared" si="67"/>
        <v>12</v>
      </c>
      <c r="N90" s="93">
        <v>0</v>
      </c>
      <c r="O90" s="55">
        <f t="shared" si="68"/>
        <v>0</v>
      </c>
      <c r="P90" s="50">
        <f>VLOOKUP($C90,Prices!$A$3:$R$1996,MATCH('2) Order Form'!P$8,Prices!$A$2:$R$2,0),FALSE)</f>
        <v>60</v>
      </c>
      <c r="Q90" s="51">
        <f>VLOOKUP($C90,Prices!$A$3:$R$1996,MATCH('2) Order Form'!Q$8,Prices!$A$2:$R$2,0),FALSE)</f>
        <v>119.95</v>
      </c>
      <c r="R90" s="34">
        <f t="shared" si="69"/>
        <v>0</v>
      </c>
      <c r="S90" s="43">
        <f t="shared" si="70"/>
        <v>0</v>
      </c>
      <c r="T90" s="51">
        <f t="shared" si="71"/>
        <v>0</v>
      </c>
      <c r="U90" s="123">
        <f t="shared" si="52"/>
        <v>0</v>
      </c>
      <c r="V90" s="124"/>
      <c r="W90" s="148">
        <v>7048652766458</v>
      </c>
      <c r="Y90" s="126">
        <f t="shared" si="45"/>
        <v>0</v>
      </c>
      <c r="Z90" s="127">
        <f t="shared" ca="1" si="46"/>
        <v>0</v>
      </c>
      <c r="AA90" s="127">
        <f t="shared" ca="1" si="47"/>
        <v>2</v>
      </c>
      <c r="AB90" s="127">
        <f t="shared" ca="1" si="48"/>
        <v>0</v>
      </c>
      <c r="AC90" s="127">
        <f t="shared" ca="1" si="49"/>
        <v>0</v>
      </c>
      <c r="AD90" s="127" t="str">
        <f t="shared" si="50"/>
        <v xml:space="preserve">845069Bronco White </v>
      </c>
      <c r="AE90" s="128">
        <f t="shared" si="51"/>
        <v>845069</v>
      </c>
      <c r="AF90" s="129" t="str">
        <f>INDEX(ATS!$A:$P,MATCH('2) Order Form'!$W90,ATS!$O:$O,0),7)</f>
        <v>Stock</v>
      </c>
    </row>
    <row r="91" spans="1:32" x14ac:dyDescent="0.2">
      <c r="A91" s="33">
        <v>1</v>
      </c>
      <c r="B91" s="33" t="str">
        <f>VLOOKUP(A91,Classification!$H$2:$I$11,2,FALSE)</f>
        <v>Helmets &amp; Helmet Acc.</v>
      </c>
      <c r="C91" s="33">
        <f>INDEX(ATS!$A:$P,MATCH('2) Order Form'!$W91,ATS!$O:$O,0),1)</f>
        <v>845069</v>
      </c>
      <c r="D91" s="33" t="str">
        <f>INDEX(ATS!$A:$P,MATCH('2) Order Form'!$W91,ATS!$O:$O,0),2)</f>
        <v>Dissenter Helmet</v>
      </c>
      <c r="E91" s="82" t="str">
        <f>INDEX(ATS!$A:$P,MATCH('2) Order Form'!$W91,ATS!$O:$O,0),4)</f>
        <v>BRWHT-LXL</v>
      </c>
      <c r="F91" s="82" t="str">
        <f>INDEX(ATS!$A:$P,MATCH('2) Order Form'!$W91,ATS!$O:$O,0),5)</f>
        <v xml:space="preserve">Bronco White </v>
      </c>
      <c r="G91" s="161" t="str">
        <f>INDEX(ATS!$A:$P,MATCH('2) Order Form'!$W91,ATS!$O:$O,0),6)</f>
        <v>LXL</v>
      </c>
      <c r="H91" s="58">
        <v>1</v>
      </c>
      <c r="I91" s="111">
        <v>0</v>
      </c>
      <c r="J91" s="117">
        <f>IFERROR(VLOOKUP(W91,ATS!$O:$P,2,FALSE),0)</f>
        <v>6</v>
      </c>
      <c r="K91" s="184">
        <f t="shared" si="66"/>
        <v>6</v>
      </c>
      <c r="L91" s="117">
        <f>IFERROR(VLOOKUP(W91,ATS!$O:$Q,3,FALSE),0)</f>
        <v>6</v>
      </c>
      <c r="M91" s="186">
        <f t="shared" si="67"/>
        <v>6</v>
      </c>
      <c r="N91" s="93">
        <v>0</v>
      </c>
      <c r="O91" s="55">
        <f t="shared" si="68"/>
        <v>0</v>
      </c>
      <c r="P91" s="50">
        <f>VLOOKUP($C91,Prices!$A$3:$R$1996,MATCH('2) Order Form'!P$8,Prices!$A$2:$R$2,0),FALSE)</f>
        <v>60</v>
      </c>
      <c r="Q91" s="51">
        <f>VLOOKUP($C91,Prices!$A$3:$R$1996,MATCH('2) Order Form'!Q$8,Prices!$A$2:$R$2,0),FALSE)</f>
        <v>119.95</v>
      </c>
      <c r="R91" s="34">
        <f t="shared" si="69"/>
        <v>0</v>
      </c>
      <c r="S91" s="43">
        <f t="shared" si="70"/>
        <v>0</v>
      </c>
      <c r="T91" s="51">
        <f t="shared" si="71"/>
        <v>0</v>
      </c>
      <c r="U91" s="123">
        <f t="shared" si="52"/>
        <v>0</v>
      </c>
      <c r="V91" s="124"/>
      <c r="W91" s="148">
        <v>7048652766441</v>
      </c>
      <c r="Y91" s="126">
        <f t="shared" si="45"/>
        <v>0</v>
      </c>
      <c r="Z91" s="127">
        <f t="shared" ca="1" si="46"/>
        <v>0</v>
      </c>
      <c r="AA91" s="127">
        <f t="shared" ca="1" si="47"/>
        <v>2</v>
      </c>
      <c r="AB91" s="127">
        <f t="shared" ca="1" si="48"/>
        <v>0</v>
      </c>
      <c r="AC91" s="127">
        <f t="shared" ca="1" si="49"/>
        <v>0</v>
      </c>
      <c r="AD91" s="127" t="str">
        <f t="shared" si="50"/>
        <v xml:space="preserve">845069Bronco White </v>
      </c>
      <c r="AE91" s="128">
        <f t="shared" si="51"/>
        <v>845069</v>
      </c>
      <c r="AF91" s="129" t="str">
        <f>INDEX(ATS!$A:$P,MATCH('2) Order Form'!$W91,ATS!$O:$O,0),7)</f>
        <v>Stock</v>
      </c>
    </row>
    <row r="92" spans="1:32" x14ac:dyDescent="0.2">
      <c r="A92" s="33">
        <v>1</v>
      </c>
      <c r="B92" s="33" t="str">
        <f>VLOOKUP(A92,Classification!$H$2:$I$11,2,FALSE)</f>
        <v>Helmets &amp; Helmet Acc.</v>
      </c>
      <c r="C92" s="33">
        <f>INDEX(ATS!$A:$P,MATCH('2) Order Form'!$W92,ATS!$O:$O,0),1)</f>
        <v>845069</v>
      </c>
      <c r="D92" s="33" t="str">
        <f>INDEX(ATS!$A:$P,MATCH('2) Order Form'!$W92,ATS!$O:$O,0),2)</f>
        <v>Dissenter Helmet</v>
      </c>
      <c r="E92" s="82" t="str">
        <f>INDEX(ATS!$A:$P,MATCH('2) Order Form'!$W92,ATS!$O:$O,0),4)</f>
        <v>MBL21-SM</v>
      </c>
      <c r="F92" s="82" t="str">
        <f>INDEX(ATS!$A:$P,MATCH('2) Order Form'!$W92,ATS!$O:$O,0),5)</f>
        <v xml:space="preserve">Matte Black </v>
      </c>
      <c r="G92" s="161" t="str">
        <f>INDEX(ATS!$A:$P,MATCH('2) Order Form'!$W92,ATS!$O:$O,0),6)</f>
        <v>SM</v>
      </c>
      <c r="H92" s="58">
        <v>1</v>
      </c>
      <c r="I92" s="111">
        <v>0</v>
      </c>
      <c r="J92" s="117">
        <f>IFERROR(VLOOKUP(W92,ATS!$O:$P,2,FALSE),0)</f>
        <v>9</v>
      </c>
      <c r="K92" s="184">
        <f t="shared" si="66"/>
        <v>9</v>
      </c>
      <c r="L92" s="117">
        <f>IFERROR(VLOOKUP(W92,ATS!$O:$Q,3,FALSE),0)</f>
        <v>9</v>
      </c>
      <c r="M92" s="186">
        <f t="shared" si="67"/>
        <v>9</v>
      </c>
      <c r="N92" s="93">
        <v>0</v>
      </c>
      <c r="O92" s="55">
        <f t="shared" si="68"/>
        <v>0</v>
      </c>
      <c r="P92" s="50">
        <f>VLOOKUP($C92,Prices!$A$3:$R$1996,MATCH('2) Order Form'!P$8,Prices!$A$2:$R$2,0),FALSE)</f>
        <v>60</v>
      </c>
      <c r="Q92" s="51">
        <f>VLOOKUP($C92,Prices!$A$3:$R$1996,MATCH('2) Order Form'!Q$8,Prices!$A$2:$R$2,0),FALSE)</f>
        <v>119.95</v>
      </c>
      <c r="R92" s="34">
        <f t="shared" si="69"/>
        <v>0</v>
      </c>
      <c r="S92" s="43">
        <f t="shared" si="70"/>
        <v>0</v>
      </c>
      <c r="T92" s="51">
        <f t="shared" si="71"/>
        <v>0</v>
      </c>
      <c r="U92" s="123">
        <f t="shared" si="52"/>
        <v>0</v>
      </c>
      <c r="V92" s="124"/>
      <c r="W92" s="148">
        <v>7048652666413</v>
      </c>
      <c r="Y92" s="126">
        <f t="shared" si="45"/>
        <v>0</v>
      </c>
      <c r="Z92" s="127">
        <f t="shared" ca="1" si="46"/>
        <v>0</v>
      </c>
      <c r="AA92" s="127">
        <f t="shared" ca="1" si="47"/>
        <v>2</v>
      </c>
      <c r="AB92" s="127">
        <f t="shared" ca="1" si="48"/>
        <v>0</v>
      </c>
      <c r="AC92" s="127">
        <f t="shared" ca="1" si="49"/>
        <v>1</v>
      </c>
      <c r="AD92" s="127" t="str">
        <f t="shared" si="50"/>
        <v xml:space="preserve">845069Matte Black </v>
      </c>
      <c r="AE92" s="128">
        <f t="shared" si="51"/>
        <v>845069</v>
      </c>
      <c r="AF92" s="129" t="str">
        <f>INDEX(ATS!$A:$P,MATCH('2) Order Form'!$W92,ATS!$O:$O,0),7)</f>
        <v>Stock</v>
      </c>
    </row>
    <row r="93" spans="1:32" x14ac:dyDescent="0.2">
      <c r="A93" s="33">
        <v>1</v>
      </c>
      <c r="B93" s="33" t="str">
        <f>VLOOKUP(A93,Classification!$H$2:$I$11,2,FALSE)</f>
        <v>Helmets &amp; Helmet Acc.</v>
      </c>
      <c r="C93" s="33">
        <f>INDEX(ATS!$A:$P,MATCH('2) Order Form'!$W93,ATS!$O:$O,0),1)</f>
        <v>845069</v>
      </c>
      <c r="D93" s="33" t="str">
        <f>INDEX(ATS!$A:$P,MATCH('2) Order Form'!$W93,ATS!$O:$O,0),2)</f>
        <v>Dissenter Helmet</v>
      </c>
      <c r="E93" s="82" t="str">
        <f>INDEX(ATS!$A:$P,MATCH('2) Order Form'!$W93,ATS!$O:$O,0),4)</f>
        <v>MBL21-ML</v>
      </c>
      <c r="F93" s="82" t="str">
        <f>INDEX(ATS!$A:$P,MATCH('2) Order Form'!$W93,ATS!$O:$O,0),5)</f>
        <v xml:space="preserve">Matte Black </v>
      </c>
      <c r="G93" s="161" t="str">
        <f>INDEX(ATS!$A:$P,MATCH('2) Order Form'!$W93,ATS!$O:$O,0),6)</f>
        <v>ML</v>
      </c>
      <c r="H93" s="58">
        <v>1</v>
      </c>
      <c r="I93" s="111">
        <v>0</v>
      </c>
      <c r="J93" s="117">
        <f>IFERROR(VLOOKUP(W93,ATS!$O:$P,2,FALSE),0)</f>
        <v>6</v>
      </c>
      <c r="K93" s="184">
        <f t="shared" si="66"/>
        <v>6</v>
      </c>
      <c r="L93" s="117">
        <f>IFERROR(VLOOKUP(W93,ATS!$O:$Q,3,FALSE),0)</f>
        <v>6</v>
      </c>
      <c r="M93" s="186">
        <f t="shared" si="67"/>
        <v>6</v>
      </c>
      <c r="N93" s="93">
        <v>0</v>
      </c>
      <c r="O93" s="55">
        <f t="shared" si="68"/>
        <v>0</v>
      </c>
      <c r="P93" s="50">
        <f>VLOOKUP($C93,Prices!$A$3:$R$1996,MATCH('2) Order Form'!P$8,Prices!$A$2:$R$2,0),FALSE)</f>
        <v>60</v>
      </c>
      <c r="Q93" s="51">
        <f>VLOOKUP($C93,Prices!$A$3:$R$1996,MATCH('2) Order Form'!Q$8,Prices!$A$2:$R$2,0),FALSE)</f>
        <v>119.95</v>
      </c>
      <c r="R93" s="34">
        <f t="shared" si="69"/>
        <v>0</v>
      </c>
      <c r="S93" s="43">
        <f t="shared" si="70"/>
        <v>0</v>
      </c>
      <c r="T93" s="51">
        <f t="shared" si="71"/>
        <v>0</v>
      </c>
      <c r="U93" s="123">
        <f t="shared" si="52"/>
        <v>0</v>
      </c>
      <c r="V93" s="124"/>
      <c r="W93" s="148">
        <v>7048652666406</v>
      </c>
      <c r="Y93" s="126">
        <f t="shared" si="45"/>
        <v>0</v>
      </c>
      <c r="Z93" s="127">
        <f t="shared" ca="1" si="46"/>
        <v>0</v>
      </c>
      <c r="AA93" s="127">
        <f t="shared" ca="1" si="47"/>
        <v>2</v>
      </c>
      <c r="AB93" s="127">
        <f t="shared" ca="1" si="48"/>
        <v>0</v>
      </c>
      <c r="AC93" s="127">
        <f t="shared" ca="1" si="49"/>
        <v>0</v>
      </c>
      <c r="AD93" s="127" t="str">
        <f t="shared" si="50"/>
        <v xml:space="preserve">845069Matte Black </v>
      </c>
      <c r="AE93" s="128">
        <f t="shared" si="51"/>
        <v>845069</v>
      </c>
      <c r="AF93" s="129" t="str">
        <f>INDEX(ATS!$A:$P,MATCH('2) Order Form'!$W93,ATS!$O:$O,0),7)</f>
        <v>Stock</v>
      </c>
    </row>
    <row r="94" spans="1:32" x14ac:dyDescent="0.2">
      <c r="A94" s="33">
        <v>1</v>
      </c>
      <c r="B94" s="33" t="str">
        <f>VLOOKUP(A94,Classification!$H$2:$I$11,2,FALSE)</f>
        <v>Helmets &amp; Helmet Acc.</v>
      </c>
      <c r="C94" s="33">
        <f>INDEX(ATS!$A:$P,MATCH('2) Order Form'!$W94,ATS!$O:$O,0),1)</f>
        <v>845069</v>
      </c>
      <c r="D94" s="33" t="str">
        <f>INDEX(ATS!$A:$P,MATCH('2) Order Form'!$W94,ATS!$O:$O,0),2)</f>
        <v>Dissenter Helmet</v>
      </c>
      <c r="E94" s="82" t="str">
        <f>INDEX(ATS!$A:$P,MATCH('2) Order Form'!$W94,ATS!$O:$O,0),4)</f>
        <v>MBL21-LXL</v>
      </c>
      <c r="F94" s="82" t="str">
        <f>INDEX(ATS!$A:$P,MATCH('2) Order Form'!$W94,ATS!$O:$O,0),5)</f>
        <v xml:space="preserve">Matte Black </v>
      </c>
      <c r="G94" s="161" t="str">
        <f>INDEX(ATS!$A:$P,MATCH('2) Order Form'!$W94,ATS!$O:$O,0),6)</f>
        <v>LXL</v>
      </c>
      <c r="H94" s="58">
        <v>1</v>
      </c>
      <c r="I94" s="111">
        <v>0</v>
      </c>
      <c r="J94" s="117">
        <f>IFERROR(VLOOKUP(W94,ATS!$O:$P,2,FALSE),0)</f>
        <v>4</v>
      </c>
      <c r="K94" s="184">
        <f t="shared" si="66"/>
        <v>4</v>
      </c>
      <c r="L94" s="117">
        <f>IFERROR(VLOOKUP(W94,ATS!$O:$Q,3,FALSE),0)</f>
        <v>4</v>
      </c>
      <c r="M94" s="186">
        <f t="shared" si="67"/>
        <v>4</v>
      </c>
      <c r="N94" s="93">
        <v>0</v>
      </c>
      <c r="O94" s="55">
        <f t="shared" si="68"/>
        <v>0</v>
      </c>
      <c r="P94" s="50">
        <f>VLOOKUP($C94,Prices!$A$3:$R$1996,MATCH('2) Order Form'!P$8,Prices!$A$2:$R$2,0),FALSE)</f>
        <v>60</v>
      </c>
      <c r="Q94" s="51">
        <f>VLOOKUP($C94,Prices!$A$3:$R$1996,MATCH('2) Order Form'!Q$8,Prices!$A$2:$R$2,0),FALSE)</f>
        <v>119.95</v>
      </c>
      <c r="R94" s="34">
        <f t="shared" si="69"/>
        <v>0</v>
      </c>
      <c r="S94" s="43">
        <f t="shared" si="70"/>
        <v>0</v>
      </c>
      <c r="T94" s="51">
        <f t="shared" si="71"/>
        <v>0</v>
      </c>
      <c r="U94" s="123">
        <f t="shared" si="52"/>
        <v>0</v>
      </c>
      <c r="V94" s="124"/>
      <c r="W94" s="148">
        <v>7048652666390</v>
      </c>
      <c r="Y94" s="126">
        <f t="shared" si="45"/>
        <v>0</v>
      </c>
      <c r="Z94" s="127">
        <f t="shared" ca="1" si="46"/>
        <v>0</v>
      </c>
      <c r="AA94" s="127">
        <f t="shared" ca="1" si="47"/>
        <v>2</v>
      </c>
      <c r="AB94" s="127">
        <f t="shared" ca="1" si="48"/>
        <v>0</v>
      </c>
      <c r="AC94" s="127">
        <f t="shared" ca="1" si="49"/>
        <v>0</v>
      </c>
      <c r="AD94" s="127" t="str">
        <f t="shared" si="50"/>
        <v xml:space="preserve">845069Matte Black </v>
      </c>
      <c r="AE94" s="128">
        <f t="shared" si="51"/>
        <v>845069</v>
      </c>
      <c r="AF94" s="129" t="str">
        <f>INDEX(ATS!$A:$P,MATCH('2) Order Form'!$W94,ATS!$O:$O,0),7)</f>
        <v>Stock</v>
      </c>
    </row>
    <row r="95" spans="1:32" x14ac:dyDescent="0.2">
      <c r="A95" s="33">
        <v>1</v>
      </c>
      <c r="B95" s="33" t="str">
        <f>VLOOKUP(A95,Classification!$H$2:$I$11,2,FALSE)</f>
        <v>Helmets &amp; Helmet Acc.</v>
      </c>
      <c r="C95" s="33">
        <f>INDEX(ATS!$A:$P,MATCH('2) Order Form'!$W95,ATS!$O:$O,0),1)</f>
        <v>845069</v>
      </c>
      <c r="D95" s="33" t="str">
        <f>INDEX(ATS!$A:$P,MATCH('2) Order Form'!$W95,ATS!$O:$O,0),2)</f>
        <v>Dissenter Helmet</v>
      </c>
      <c r="E95" s="82" t="str">
        <f>INDEX(ATS!$A:$P,MATCH('2) Order Form'!$W95,ATS!$O:$O,0),4)</f>
        <v>MROGD-SM</v>
      </c>
      <c r="F95" s="82" t="str">
        <f>INDEX(ATS!$A:$P,MATCH('2) Order Form'!$W95,ATS!$O:$O,0),5)</f>
        <v>Matte Rose Gold</v>
      </c>
      <c r="G95" s="161" t="str">
        <f>INDEX(ATS!$A:$P,MATCH('2) Order Form'!$W95,ATS!$O:$O,0),6)</f>
        <v>SM</v>
      </c>
      <c r="H95" s="58">
        <v>1</v>
      </c>
      <c r="I95" s="111">
        <v>0</v>
      </c>
      <c r="J95" s="117">
        <f>IFERROR(VLOOKUP(W95,ATS!$O:$P,2,FALSE),0)</f>
        <v>3</v>
      </c>
      <c r="K95" s="184">
        <f t="shared" si="66"/>
        <v>3</v>
      </c>
      <c r="L95" s="117">
        <f>IFERROR(VLOOKUP(W95,ATS!$O:$Q,3,FALSE),0)</f>
        <v>3</v>
      </c>
      <c r="M95" s="186">
        <f t="shared" si="67"/>
        <v>3</v>
      </c>
      <c r="N95" s="93">
        <v>0</v>
      </c>
      <c r="O95" s="55">
        <f t="shared" si="68"/>
        <v>0</v>
      </c>
      <c r="P95" s="50">
        <f>VLOOKUP($C95,Prices!$A$3:$R$1996,MATCH('2) Order Form'!P$8,Prices!$A$2:$R$2,0),FALSE)</f>
        <v>60</v>
      </c>
      <c r="Q95" s="51">
        <f>VLOOKUP($C95,Prices!$A$3:$R$1996,MATCH('2) Order Form'!Q$8,Prices!$A$2:$R$2,0),FALSE)</f>
        <v>119.95</v>
      </c>
      <c r="R95" s="34">
        <f t="shared" si="69"/>
        <v>0</v>
      </c>
      <c r="S95" s="43">
        <f t="shared" si="70"/>
        <v>0</v>
      </c>
      <c r="T95" s="51">
        <f t="shared" si="71"/>
        <v>0</v>
      </c>
      <c r="U95" s="123">
        <f t="shared" si="52"/>
        <v>0</v>
      </c>
      <c r="V95" s="124"/>
      <c r="W95" s="148">
        <v>7048652766496</v>
      </c>
      <c r="Y95" s="126">
        <f t="shared" si="45"/>
        <v>0</v>
      </c>
      <c r="Z95" s="127">
        <f t="shared" ca="1" si="46"/>
        <v>0</v>
      </c>
      <c r="AA95" s="127">
        <f t="shared" ca="1" si="47"/>
        <v>2</v>
      </c>
      <c r="AB95" s="127">
        <f t="shared" ca="1" si="48"/>
        <v>0</v>
      </c>
      <c r="AC95" s="127">
        <f t="shared" ca="1" si="49"/>
        <v>1</v>
      </c>
      <c r="AD95" s="127" t="str">
        <f t="shared" si="50"/>
        <v>845069Matte Rose Gold</v>
      </c>
      <c r="AE95" s="128">
        <f t="shared" si="51"/>
        <v>845069</v>
      </c>
      <c r="AF95" s="129" t="str">
        <f>INDEX(ATS!$A:$P,MATCH('2) Order Form'!$W95,ATS!$O:$O,0),7)</f>
        <v>Stock</v>
      </c>
    </row>
    <row r="96" spans="1:32" x14ac:dyDescent="0.2">
      <c r="A96" s="33">
        <v>1</v>
      </c>
      <c r="B96" s="33" t="str">
        <f>VLOOKUP(A96,Classification!$H$2:$I$11,2,FALSE)</f>
        <v>Helmets &amp; Helmet Acc.</v>
      </c>
      <c r="C96" s="33">
        <f>INDEX(ATS!$A:$P,MATCH('2) Order Form'!$W96,ATS!$O:$O,0),1)</f>
        <v>845069</v>
      </c>
      <c r="D96" s="33" t="str">
        <f>INDEX(ATS!$A:$P,MATCH('2) Order Form'!$W96,ATS!$O:$O,0),2)</f>
        <v>Dissenter Helmet</v>
      </c>
      <c r="E96" s="82" t="str">
        <f>INDEX(ATS!$A:$P,MATCH('2) Order Form'!$W96,ATS!$O:$O,0),4)</f>
        <v>MROGD-ML</v>
      </c>
      <c r="F96" s="82" t="str">
        <f>INDEX(ATS!$A:$P,MATCH('2) Order Form'!$W96,ATS!$O:$O,0),5)</f>
        <v>Matte Rose Gold</v>
      </c>
      <c r="G96" s="161" t="str">
        <f>INDEX(ATS!$A:$P,MATCH('2) Order Form'!$W96,ATS!$O:$O,0),6)</f>
        <v>ML</v>
      </c>
      <c r="H96" s="58">
        <v>1</v>
      </c>
      <c r="I96" s="111">
        <v>0</v>
      </c>
      <c r="J96" s="117">
        <f>IFERROR(VLOOKUP(W96,ATS!$O:$P,2,FALSE),0)</f>
        <v>6</v>
      </c>
      <c r="K96" s="184">
        <f t="shared" si="66"/>
        <v>6</v>
      </c>
      <c r="L96" s="117">
        <f>IFERROR(VLOOKUP(W96,ATS!$O:$Q,3,FALSE),0)</f>
        <v>6</v>
      </c>
      <c r="M96" s="186">
        <f t="shared" si="67"/>
        <v>6</v>
      </c>
      <c r="N96" s="93">
        <v>0</v>
      </c>
      <c r="O96" s="55">
        <f t="shared" si="68"/>
        <v>0</v>
      </c>
      <c r="P96" s="50">
        <f>VLOOKUP($C96,Prices!$A$3:$R$1996,MATCH('2) Order Form'!P$8,Prices!$A$2:$R$2,0),FALSE)</f>
        <v>60</v>
      </c>
      <c r="Q96" s="51">
        <f>VLOOKUP($C96,Prices!$A$3:$R$1996,MATCH('2) Order Form'!Q$8,Prices!$A$2:$R$2,0),FALSE)</f>
        <v>119.95</v>
      </c>
      <c r="R96" s="34">
        <f t="shared" si="69"/>
        <v>0</v>
      </c>
      <c r="S96" s="43">
        <f t="shared" si="70"/>
        <v>0</v>
      </c>
      <c r="T96" s="51">
        <f t="shared" si="71"/>
        <v>0</v>
      </c>
      <c r="U96" s="123">
        <f t="shared" si="52"/>
        <v>0</v>
      </c>
      <c r="V96" s="124"/>
      <c r="W96" s="148">
        <v>7048652766489</v>
      </c>
      <c r="Y96" s="126">
        <f t="shared" si="45"/>
        <v>0</v>
      </c>
      <c r="Z96" s="127">
        <f t="shared" ca="1" si="46"/>
        <v>0</v>
      </c>
      <c r="AA96" s="127">
        <f t="shared" ca="1" si="47"/>
        <v>2</v>
      </c>
      <c r="AB96" s="127">
        <f t="shared" ca="1" si="48"/>
        <v>0</v>
      </c>
      <c r="AC96" s="127">
        <f t="shared" ca="1" si="49"/>
        <v>0</v>
      </c>
      <c r="AD96" s="127" t="str">
        <f t="shared" si="50"/>
        <v>845069Matte Rose Gold</v>
      </c>
      <c r="AE96" s="128">
        <f t="shared" si="51"/>
        <v>845069</v>
      </c>
      <c r="AF96" s="129" t="str">
        <f>INDEX(ATS!$A:$P,MATCH('2) Order Form'!$W96,ATS!$O:$O,0),7)</f>
        <v>Stock</v>
      </c>
    </row>
    <row r="97" spans="1:32" x14ac:dyDescent="0.2">
      <c r="A97" s="33">
        <v>1</v>
      </c>
      <c r="B97" s="33" t="str">
        <f>VLOOKUP(A97,Classification!$H$2:$I$11,2,FALSE)</f>
        <v>Helmets &amp; Helmet Acc.</v>
      </c>
      <c r="C97" s="33">
        <f>INDEX(ATS!$A:$P,MATCH('2) Order Form'!$W97,ATS!$O:$O,0),1)</f>
        <v>845069</v>
      </c>
      <c r="D97" s="33" t="str">
        <f>INDEX(ATS!$A:$P,MATCH('2) Order Form'!$W97,ATS!$O:$O,0),2)</f>
        <v>Dissenter Helmet</v>
      </c>
      <c r="E97" s="82" t="str">
        <f>INDEX(ATS!$A:$P,MATCH('2) Order Form'!$W97,ATS!$O:$O,0),4)</f>
        <v>MROGD-LXL</v>
      </c>
      <c r="F97" s="82" t="str">
        <f>INDEX(ATS!$A:$P,MATCH('2) Order Form'!$W97,ATS!$O:$O,0),5)</f>
        <v>Matte Rose Gold</v>
      </c>
      <c r="G97" s="161" t="str">
        <f>INDEX(ATS!$A:$P,MATCH('2) Order Form'!$W97,ATS!$O:$O,0),6)</f>
        <v>LXL</v>
      </c>
      <c r="H97" s="58">
        <v>1</v>
      </c>
      <c r="I97" s="111">
        <v>0</v>
      </c>
      <c r="J97" s="117">
        <f>IFERROR(VLOOKUP(W97,ATS!$O:$P,2,FALSE),0)</f>
        <v>5</v>
      </c>
      <c r="K97" s="184">
        <f t="shared" si="66"/>
        <v>5</v>
      </c>
      <c r="L97" s="117">
        <f>IFERROR(VLOOKUP(W97,ATS!$O:$Q,3,FALSE),0)</f>
        <v>5</v>
      </c>
      <c r="M97" s="186">
        <f t="shared" si="67"/>
        <v>5</v>
      </c>
      <c r="N97" s="93">
        <v>0</v>
      </c>
      <c r="O97" s="55">
        <f t="shared" si="68"/>
        <v>0</v>
      </c>
      <c r="P97" s="50">
        <f>VLOOKUP($C97,Prices!$A$3:$R$1996,MATCH('2) Order Form'!P$8,Prices!$A$2:$R$2,0),FALSE)</f>
        <v>60</v>
      </c>
      <c r="Q97" s="51">
        <f>VLOOKUP($C97,Prices!$A$3:$R$1996,MATCH('2) Order Form'!Q$8,Prices!$A$2:$R$2,0),FALSE)</f>
        <v>119.95</v>
      </c>
      <c r="R97" s="34">
        <f t="shared" si="69"/>
        <v>0</v>
      </c>
      <c r="S97" s="43">
        <f t="shared" si="70"/>
        <v>0</v>
      </c>
      <c r="T97" s="51">
        <f t="shared" si="71"/>
        <v>0</v>
      </c>
      <c r="U97" s="123">
        <f t="shared" si="52"/>
        <v>0</v>
      </c>
      <c r="V97" s="124"/>
      <c r="W97" s="148">
        <v>7048652766472</v>
      </c>
      <c r="Y97" s="126">
        <f t="shared" si="45"/>
        <v>0</v>
      </c>
      <c r="Z97" s="127">
        <f t="shared" ca="1" si="46"/>
        <v>0</v>
      </c>
      <c r="AA97" s="127">
        <f t="shared" ca="1" si="47"/>
        <v>2</v>
      </c>
      <c r="AB97" s="127">
        <f t="shared" ca="1" si="48"/>
        <v>0</v>
      </c>
      <c r="AC97" s="127">
        <f t="shared" ca="1" si="49"/>
        <v>0</v>
      </c>
      <c r="AD97" s="127" t="str">
        <f t="shared" si="50"/>
        <v>845069Matte Rose Gold</v>
      </c>
      <c r="AE97" s="128">
        <f t="shared" si="51"/>
        <v>845069</v>
      </c>
      <c r="AF97" s="129" t="str">
        <f>INDEX(ATS!$A:$P,MATCH('2) Order Form'!$W97,ATS!$O:$O,0),7)</f>
        <v>Stock</v>
      </c>
    </row>
    <row r="98" spans="1:32" x14ac:dyDescent="0.2">
      <c r="A98" s="33">
        <v>1</v>
      </c>
      <c r="B98" s="33" t="str">
        <f>VLOOKUP(A98,Classification!$H$2:$I$11,2,FALSE)</f>
        <v>Helmets &amp; Helmet Acc.</v>
      </c>
      <c r="C98" s="33">
        <f>INDEX(ATS!$A:$P,MATCH('2) Order Form'!$W98,ATS!$O:$O,0),1)</f>
        <v>845069</v>
      </c>
      <c r="D98" s="33" t="str">
        <f>INDEX(ATS!$A:$P,MATCH('2) Order Form'!$W98,ATS!$O:$O,0),2)</f>
        <v>Dissenter Helmet</v>
      </c>
      <c r="E98" s="82" t="str">
        <f>INDEX(ATS!$A:$P,MATCH('2) Order Form'!$W98,ATS!$O:$O,0),4)</f>
        <v>MWH21-SM</v>
      </c>
      <c r="F98" s="82" t="str">
        <f>INDEX(ATS!$A:$P,MATCH('2) Order Form'!$W98,ATS!$O:$O,0),5)</f>
        <v xml:space="preserve">Matte White </v>
      </c>
      <c r="G98" s="161" t="str">
        <f>INDEX(ATS!$A:$P,MATCH('2) Order Form'!$W98,ATS!$O:$O,0),6)</f>
        <v>SM</v>
      </c>
      <c r="H98" s="58">
        <v>1</v>
      </c>
      <c r="I98" s="111">
        <v>0</v>
      </c>
      <c r="J98" s="117">
        <f>IFERROR(VLOOKUP(W98,ATS!$O:$P,2,FALSE),0)</f>
        <v>17</v>
      </c>
      <c r="K98" s="184">
        <f t="shared" si="66"/>
        <v>17</v>
      </c>
      <c r="L98" s="117">
        <f>IFERROR(VLOOKUP(W98,ATS!$O:$Q,3,FALSE),0)</f>
        <v>17</v>
      </c>
      <c r="M98" s="186">
        <f t="shared" si="67"/>
        <v>17</v>
      </c>
      <c r="N98" s="93">
        <v>0</v>
      </c>
      <c r="O98" s="55">
        <f t="shared" si="68"/>
        <v>0</v>
      </c>
      <c r="P98" s="50">
        <f>VLOOKUP($C98,Prices!$A$3:$R$1996,MATCH('2) Order Form'!P$8,Prices!$A$2:$R$2,0),FALSE)</f>
        <v>60</v>
      </c>
      <c r="Q98" s="51">
        <f>VLOOKUP($C98,Prices!$A$3:$R$1996,MATCH('2) Order Form'!Q$8,Prices!$A$2:$R$2,0),FALSE)</f>
        <v>119.95</v>
      </c>
      <c r="R98" s="34">
        <f t="shared" si="69"/>
        <v>0</v>
      </c>
      <c r="S98" s="43">
        <f t="shared" si="70"/>
        <v>0</v>
      </c>
      <c r="T98" s="51">
        <f t="shared" si="71"/>
        <v>0</v>
      </c>
      <c r="U98" s="123">
        <f t="shared" si="52"/>
        <v>0</v>
      </c>
      <c r="V98" s="124"/>
      <c r="W98" s="148">
        <v>7048652666444</v>
      </c>
      <c r="Y98" s="126">
        <f t="shared" si="45"/>
        <v>0</v>
      </c>
      <c r="Z98" s="127">
        <f t="shared" ca="1" si="46"/>
        <v>0</v>
      </c>
      <c r="AA98" s="127">
        <f t="shared" ca="1" si="47"/>
        <v>2</v>
      </c>
      <c r="AB98" s="127">
        <f t="shared" ca="1" si="48"/>
        <v>0</v>
      </c>
      <c r="AC98" s="127">
        <f t="shared" ca="1" si="49"/>
        <v>1</v>
      </c>
      <c r="AD98" s="127" t="str">
        <f t="shared" si="50"/>
        <v xml:space="preserve">845069Matte White </v>
      </c>
      <c r="AE98" s="128">
        <f t="shared" si="51"/>
        <v>845069</v>
      </c>
      <c r="AF98" s="129" t="str">
        <f>INDEX(ATS!$A:$P,MATCH('2) Order Form'!$W98,ATS!$O:$O,0),7)</f>
        <v>Stock</v>
      </c>
    </row>
    <row r="99" spans="1:32" x14ac:dyDescent="0.2">
      <c r="A99" s="33">
        <v>1</v>
      </c>
      <c r="B99" s="33" t="str">
        <f>VLOOKUP(A99,Classification!$H$2:$I$11,2,FALSE)</f>
        <v>Helmets &amp; Helmet Acc.</v>
      </c>
      <c r="C99" s="33">
        <f>INDEX(ATS!$A:$P,MATCH('2) Order Form'!$W99,ATS!$O:$O,0),1)</f>
        <v>845069</v>
      </c>
      <c r="D99" s="33" t="str">
        <f>INDEX(ATS!$A:$P,MATCH('2) Order Form'!$W99,ATS!$O:$O,0),2)</f>
        <v>Dissenter Helmet</v>
      </c>
      <c r="E99" s="82" t="str">
        <f>INDEX(ATS!$A:$P,MATCH('2) Order Form'!$W99,ATS!$O:$O,0),4)</f>
        <v>MWH21-ML</v>
      </c>
      <c r="F99" s="82" t="str">
        <f>INDEX(ATS!$A:$P,MATCH('2) Order Form'!$W99,ATS!$O:$O,0),5)</f>
        <v xml:space="preserve">Matte White </v>
      </c>
      <c r="G99" s="161" t="str">
        <f>INDEX(ATS!$A:$P,MATCH('2) Order Form'!$W99,ATS!$O:$O,0),6)</f>
        <v>ML</v>
      </c>
      <c r="H99" s="58">
        <v>1</v>
      </c>
      <c r="I99" s="111">
        <v>0</v>
      </c>
      <c r="J99" s="117">
        <f>IFERROR(VLOOKUP(W99,ATS!$O:$P,2,FALSE),0)</f>
        <v>4</v>
      </c>
      <c r="K99" s="184">
        <f t="shared" si="66"/>
        <v>4</v>
      </c>
      <c r="L99" s="117">
        <f>IFERROR(VLOOKUP(W99,ATS!$O:$Q,3,FALSE),0)</f>
        <v>4</v>
      </c>
      <c r="M99" s="186">
        <f t="shared" si="67"/>
        <v>4</v>
      </c>
      <c r="N99" s="93">
        <v>0</v>
      </c>
      <c r="O99" s="55">
        <f t="shared" si="68"/>
        <v>0</v>
      </c>
      <c r="P99" s="50">
        <f>VLOOKUP($C99,Prices!$A$3:$R$1996,MATCH('2) Order Form'!P$8,Prices!$A$2:$R$2,0),FALSE)</f>
        <v>60</v>
      </c>
      <c r="Q99" s="51">
        <f>VLOOKUP($C99,Prices!$A$3:$R$1996,MATCH('2) Order Form'!Q$8,Prices!$A$2:$R$2,0),FALSE)</f>
        <v>119.95</v>
      </c>
      <c r="R99" s="34">
        <f t="shared" si="69"/>
        <v>0</v>
      </c>
      <c r="S99" s="43">
        <f t="shared" si="70"/>
        <v>0</v>
      </c>
      <c r="T99" s="51">
        <f t="shared" si="71"/>
        <v>0</v>
      </c>
      <c r="U99" s="123">
        <f t="shared" si="52"/>
        <v>0</v>
      </c>
      <c r="V99" s="124"/>
      <c r="W99" s="148">
        <v>7048652666437</v>
      </c>
      <c r="Y99" s="126">
        <f t="shared" ref="Y99:Y103" si="72">I99*Q99</f>
        <v>0</v>
      </c>
      <c r="Z99" s="127">
        <f t="shared" ref="Z99:Z103" ca="1" si="73">IF(A99=OFFSET(A99,-1,0),0,1)</f>
        <v>0</v>
      </c>
      <c r="AA99" s="127">
        <f t="shared" ref="AA99:AA103" ca="1" si="74">IF(C99=OFFSET(C99,-1,0),OFFSET(AA99,-1,0),OFFSET(AA99,-1,0)+1)</f>
        <v>2</v>
      </c>
      <c r="AB99" s="127">
        <f t="shared" ref="AB99:AB103" ca="1" si="75">IF(C99=OFFSET(C99,-1,0),0,1)</f>
        <v>0</v>
      </c>
      <c r="AC99" s="127">
        <f t="shared" ref="AC99:AC103" ca="1" si="76">IF(F99=OFFSET(F99,-1,0),0,1)</f>
        <v>0</v>
      </c>
      <c r="AD99" s="127" t="str">
        <f t="shared" ref="AD99:AD103" si="77">CONCATENATE(C99,F99)</f>
        <v xml:space="preserve">845069Matte White </v>
      </c>
      <c r="AE99" s="128">
        <f t="shared" ref="AE99:AE103" si="78">IFERROR(IF(B99="EYEWEAR",CONCATENATE(C99,"-",G99),C99),C99)</f>
        <v>845069</v>
      </c>
      <c r="AF99" s="129" t="str">
        <f>INDEX(ATS!$A:$P,MATCH('2) Order Form'!$W99,ATS!$O:$O,0),7)</f>
        <v>Stock</v>
      </c>
    </row>
    <row r="100" spans="1:32" x14ac:dyDescent="0.2">
      <c r="A100" s="33">
        <v>1</v>
      </c>
      <c r="B100" s="33" t="str">
        <f>VLOOKUP(A100,Classification!$H$2:$I$11,2,FALSE)</f>
        <v>Helmets &amp; Helmet Acc.</v>
      </c>
      <c r="C100" s="33">
        <f>INDEX(ATS!$A:$P,MATCH('2) Order Form'!$W100,ATS!$O:$O,0),1)</f>
        <v>845069</v>
      </c>
      <c r="D100" s="33" t="str">
        <f>INDEX(ATS!$A:$P,MATCH('2) Order Form'!$W100,ATS!$O:$O,0),2)</f>
        <v>Dissenter Helmet</v>
      </c>
      <c r="E100" s="82" t="str">
        <f>INDEX(ATS!$A:$P,MATCH('2) Order Form'!$W100,ATS!$O:$O,0),4)</f>
        <v>MWH21-LXL</v>
      </c>
      <c r="F100" s="82" t="str">
        <f>INDEX(ATS!$A:$P,MATCH('2) Order Form'!$W100,ATS!$O:$O,0),5)</f>
        <v xml:space="preserve">Matte White </v>
      </c>
      <c r="G100" s="161" t="str">
        <f>INDEX(ATS!$A:$P,MATCH('2) Order Form'!$W100,ATS!$O:$O,0),6)</f>
        <v>LXL</v>
      </c>
      <c r="H100" s="58">
        <v>1</v>
      </c>
      <c r="I100" s="111">
        <v>0</v>
      </c>
      <c r="J100" s="117">
        <f>IFERROR(VLOOKUP(W100,ATS!$O:$P,2,FALSE),0)</f>
        <v>43</v>
      </c>
      <c r="K100" s="184">
        <f t="shared" si="66"/>
        <v>43</v>
      </c>
      <c r="L100" s="117">
        <f>IFERROR(VLOOKUP(W100,ATS!$O:$Q,3,FALSE),0)</f>
        <v>43</v>
      </c>
      <c r="M100" s="186">
        <f t="shared" si="67"/>
        <v>43</v>
      </c>
      <c r="N100" s="93">
        <v>0</v>
      </c>
      <c r="O100" s="55">
        <f t="shared" si="68"/>
        <v>0</v>
      </c>
      <c r="P100" s="50">
        <f>VLOOKUP($C100,Prices!$A$3:$R$1996,MATCH('2) Order Form'!P$8,Prices!$A$2:$R$2,0),FALSE)</f>
        <v>60</v>
      </c>
      <c r="Q100" s="51">
        <f>VLOOKUP($C100,Prices!$A$3:$R$1996,MATCH('2) Order Form'!Q$8,Prices!$A$2:$R$2,0),FALSE)</f>
        <v>119.95</v>
      </c>
      <c r="R100" s="34">
        <f t="shared" si="69"/>
        <v>0</v>
      </c>
      <c r="S100" s="43">
        <f t="shared" si="70"/>
        <v>0</v>
      </c>
      <c r="T100" s="51">
        <f t="shared" si="71"/>
        <v>0</v>
      </c>
      <c r="U100" s="123">
        <f t="shared" si="52"/>
        <v>0</v>
      </c>
      <c r="V100" s="124"/>
      <c r="W100" s="148">
        <v>7048652666420</v>
      </c>
      <c r="Y100" s="126">
        <f t="shared" si="72"/>
        <v>0</v>
      </c>
      <c r="Z100" s="127">
        <f t="shared" ca="1" si="73"/>
        <v>0</v>
      </c>
      <c r="AA100" s="127">
        <f t="shared" ca="1" si="74"/>
        <v>2</v>
      </c>
      <c r="AB100" s="127">
        <f t="shared" ca="1" si="75"/>
        <v>0</v>
      </c>
      <c r="AC100" s="127">
        <f t="shared" ca="1" si="76"/>
        <v>0</v>
      </c>
      <c r="AD100" s="127" t="str">
        <f t="shared" si="77"/>
        <v xml:space="preserve">845069Matte White </v>
      </c>
      <c r="AE100" s="128">
        <f t="shared" si="78"/>
        <v>845069</v>
      </c>
      <c r="AF100" s="129" t="str">
        <f>INDEX(ATS!$A:$P,MATCH('2) Order Form'!$W100,ATS!$O:$O,0),7)</f>
        <v>Stock</v>
      </c>
    </row>
    <row r="101" spans="1:32" x14ac:dyDescent="0.2">
      <c r="A101" s="33">
        <v>1</v>
      </c>
      <c r="B101" s="33" t="str">
        <f>VLOOKUP(A101,Classification!$H$2:$I$11,2,FALSE)</f>
        <v>Helmets &amp; Helmet Acc.</v>
      </c>
      <c r="C101" s="33">
        <f>INDEX(ATS!$A:$P,MATCH('2) Order Form'!$W101,ATS!$O:$O,0),1)</f>
        <v>845069</v>
      </c>
      <c r="D101" s="33" t="str">
        <f>INDEX(ATS!$A:$P,MATCH('2) Order Form'!$W101,ATS!$O:$O,0),2)</f>
        <v>Dissenter Helmet</v>
      </c>
      <c r="E101" s="82" t="str">
        <f>INDEX(ATS!$A:$P,MATCH('2) Order Form'!$W101,ATS!$O:$O,0),4)</f>
        <v>SGMFL-SM</v>
      </c>
      <c r="F101" s="82" t="str">
        <f>INDEX(ATS!$A:$P,MATCH('2) Order Form'!$W101,ATS!$O:$O,0),5)</f>
        <v>Slate Gray Metallic/Fluo</v>
      </c>
      <c r="G101" s="161" t="str">
        <f>INDEX(ATS!$A:$P,MATCH('2) Order Form'!$W101,ATS!$O:$O,0),6)</f>
        <v>SM</v>
      </c>
      <c r="H101" s="58">
        <v>1</v>
      </c>
      <c r="I101" s="111">
        <v>0</v>
      </c>
      <c r="J101" s="117">
        <f>IFERROR(VLOOKUP(W101,ATS!$O:$P,2,FALSE),0)</f>
        <v>15</v>
      </c>
      <c r="K101" s="184">
        <f t="shared" si="66"/>
        <v>15</v>
      </c>
      <c r="L101" s="117">
        <f>IFERROR(VLOOKUP(W101,ATS!$O:$Q,3,FALSE),0)</f>
        <v>15</v>
      </c>
      <c r="M101" s="186">
        <f t="shared" si="67"/>
        <v>15</v>
      </c>
      <c r="N101" s="93">
        <v>0</v>
      </c>
      <c r="O101" s="55">
        <f t="shared" si="68"/>
        <v>0</v>
      </c>
      <c r="P101" s="50">
        <f>VLOOKUP($C101,Prices!$A$3:$R$1996,MATCH('2) Order Form'!P$8,Prices!$A$2:$R$2,0),FALSE)</f>
        <v>60</v>
      </c>
      <c r="Q101" s="51">
        <f>VLOOKUP($C101,Prices!$A$3:$R$1996,MATCH('2) Order Form'!Q$8,Prices!$A$2:$R$2,0),FALSE)</f>
        <v>119.95</v>
      </c>
      <c r="R101" s="34">
        <f t="shared" si="69"/>
        <v>0</v>
      </c>
      <c r="S101" s="43">
        <f t="shared" si="70"/>
        <v>0</v>
      </c>
      <c r="T101" s="51">
        <f t="shared" si="71"/>
        <v>0</v>
      </c>
      <c r="U101" s="123">
        <f t="shared" si="52"/>
        <v>0</v>
      </c>
      <c r="V101" s="124"/>
      <c r="W101" s="148">
        <v>7048652766526</v>
      </c>
      <c r="Y101" s="126">
        <f t="shared" si="72"/>
        <v>0</v>
      </c>
      <c r="Z101" s="127">
        <f t="shared" ca="1" si="73"/>
        <v>0</v>
      </c>
      <c r="AA101" s="127">
        <f t="shared" ca="1" si="74"/>
        <v>2</v>
      </c>
      <c r="AB101" s="127">
        <f t="shared" ca="1" si="75"/>
        <v>0</v>
      </c>
      <c r="AC101" s="127">
        <f t="shared" ca="1" si="76"/>
        <v>1</v>
      </c>
      <c r="AD101" s="127" t="str">
        <f t="shared" si="77"/>
        <v>845069Slate Gray Metallic/Fluo</v>
      </c>
      <c r="AE101" s="128">
        <f t="shared" si="78"/>
        <v>845069</v>
      </c>
      <c r="AF101" s="129" t="str">
        <f>INDEX(ATS!$A:$P,MATCH('2) Order Form'!$W101,ATS!$O:$O,0),7)</f>
        <v>Stock</v>
      </c>
    </row>
    <row r="102" spans="1:32" x14ac:dyDescent="0.2">
      <c r="A102" s="33">
        <v>1</v>
      </c>
      <c r="B102" s="33" t="str">
        <f>VLOOKUP(A102,Classification!$H$2:$I$11,2,FALSE)</f>
        <v>Helmets &amp; Helmet Acc.</v>
      </c>
      <c r="C102" s="33">
        <f>INDEX(ATS!$A:$P,MATCH('2) Order Form'!$W102,ATS!$O:$O,0),1)</f>
        <v>845069</v>
      </c>
      <c r="D102" s="33" t="str">
        <f>INDEX(ATS!$A:$P,MATCH('2) Order Form'!$W102,ATS!$O:$O,0),2)</f>
        <v>Dissenter Helmet</v>
      </c>
      <c r="E102" s="82" t="str">
        <f>INDEX(ATS!$A:$P,MATCH('2) Order Form'!$W102,ATS!$O:$O,0),4)</f>
        <v>SGMFL-ML</v>
      </c>
      <c r="F102" s="82" t="str">
        <f>INDEX(ATS!$A:$P,MATCH('2) Order Form'!$W102,ATS!$O:$O,0),5)</f>
        <v>Slate Gray Metallic/Fluo</v>
      </c>
      <c r="G102" s="161" t="str">
        <f>INDEX(ATS!$A:$P,MATCH('2) Order Form'!$W102,ATS!$O:$O,0),6)</f>
        <v>ML</v>
      </c>
      <c r="H102" s="58">
        <v>1</v>
      </c>
      <c r="I102" s="111">
        <v>0</v>
      </c>
      <c r="J102" s="117">
        <f>IFERROR(VLOOKUP(W102,ATS!$O:$P,2,FALSE),0)</f>
        <v>21</v>
      </c>
      <c r="K102" s="184">
        <f t="shared" si="66"/>
        <v>21</v>
      </c>
      <c r="L102" s="117">
        <f>IFERROR(VLOOKUP(W102,ATS!$O:$Q,3,FALSE),0)</f>
        <v>21</v>
      </c>
      <c r="M102" s="186">
        <f t="shared" si="67"/>
        <v>21</v>
      </c>
      <c r="N102" s="93">
        <v>0</v>
      </c>
      <c r="O102" s="55">
        <f t="shared" si="68"/>
        <v>0</v>
      </c>
      <c r="P102" s="50">
        <f>VLOOKUP($C102,Prices!$A$3:$R$1996,MATCH('2) Order Form'!P$8,Prices!$A$2:$R$2,0),FALSE)</f>
        <v>60</v>
      </c>
      <c r="Q102" s="51">
        <f>VLOOKUP($C102,Prices!$A$3:$R$1996,MATCH('2) Order Form'!Q$8,Prices!$A$2:$R$2,0),FALSE)</f>
        <v>119.95</v>
      </c>
      <c r="R102" s="34">
        <f t="shared" si="69"/>
        <v>0</v>
      </c>
      <c r="S102" s="43">
        <f t="shared" si="70"/>
        <v>0</v>
      </c>
      <c r="T102" s="51">
        <f t="shared" si="71"/>
        <v>0</v>
      </c>
      <c r="U102" s="123">
        <f t="shared" si="52"/>
        <v>0</v>
      </c>
      <c r="V102" s="124"/>
      <c r="W102" s="148">
        <v>7048652766519</v>
      </c>
      <c r="Y102" s="126">
        <f t="shared" si="72"/>
        <v>0</v>
      </c>
      <c r="Z102" s="127">
        <f t="shared" ca="1" si="73"/>
        <v>0</v>
      </c>
      <c r="AA102" s="127">
        <f t="shared" ca="1" si="74"/>
        <v>2</v>
      </c>
      <c r="AB102" s="127">
        <f t="shared" ca="1" si="75"/>
        <v>0</v>
      </c>
      <c r="AC102" s="127">
        <f t="shared" ca="1" si="76"/>
        <v>0</v>
      </c>
      <c r="AD102" s="127" t="str">
        <f t="shared" si="77"/>
        <v>845069Slate Gray Metallic/Fluo</v>
      </c>
      <c r="AE102" s="128">
        <f t="shared" si="78"/>
        <v>845069</v>
      </c>
      <c r="AF102" s="129" t="str">
        <f>INDEX(ATS!$A:$P,MATCH('2) Order Form'!$W102,ATS!$O:$O,0),7)</f>
        <v>Stock</v>
      </c>
    </row>
    <row r="103" spans="1:32" x14ac:dyDescent="0.2">
      <c r="A103" s="33">
        <v>1</v>
      </c>
      <c r="B103" s="33" t="str">
        <f>VLOOKUP(A103,Classification!$H$2:$I$11,2,FALSE)</f>
        <v>Helmets &amp; Helmet Acc.</v>
      </c>
      <c r="C103" s="33">
        <f>INDEX(ATS!$A:$P,MATCH('2) Order Form'!$W103,ATS!$O:$O,0),1)</f>
        <v>845069</v>
      </c>
      <c r="D103" s="33" t="str">
        <f>INDEX(ATS!$A:$P,MATCH('2) Order Form'!$W103,ATS!$O:$O,0),2)</f>
        <v>Dissenter Helmet</v>
      </c>
      <c r="E103" s="82" t="str">
        <f>INDEX(ATS!$A:$P,MATCH('2) Order Form'!$W103,ATS!$O:$O,0),4)</f>
        <v>SGMFL-LXL</v>
      </c>
      <c r="F103" s="82" t="str">
        <f>INDEX(ATS!$A:$P,MATCH('2) Order Form'!$W103,ATS!$O:$O,0),5)</f>
        <v>Slate Gray Metallic/Fluo</v>
      </c>
      <c r="G103" s="161" t="str">
        <f>INDEX(ATS!$A:$P,MATCH('2) Order Form'!$W103,ATS!$O:$O,0),6)</f>
        <v>LXL</v>
      </c>
      <c r="H103" s="58">
        <v>1</v>
      </c>
      <c r="I103" s="111">
        <v>0</v>
      </c>
      <c r="J103" s="117">
        <f>IFERROR(VLOOKUP(W103,ATS!$O:$P,2,FALSE),0)</f>
        <v>12</v>
      </c>
      <c r="K103" s="184">
        <f t="shared" si="66"/>
        <v>12</v>
      </c>
      <c r="L103" s="117">
        <f>IFERROR(VLOOKUP(W103,ATS!$O:$Q,3,FALSE),0)</f>
        <v>12</v>
      </c>
      <c r="M103" s="186">
        <f t="shared" si="67"/>
        <v>12</v>
      </c>
      <c r="N103" s="93">
        <v>0</v>
      </c>
      <c r="O103" s="55">
        <f t="shared" si="68"/>
        <v>0</v>
      </c>
      <c r="P103" s="50">
        <f>VLOOKUP($C103,Prices!$A$3:$R$1996,MATCH('2) Order Form'!P$8,Prices!$A$2:$R$2,0),FALSE)</f>
        <v>60</v>
      </c>
      <c r="Q103" s="51">
        <f>VLOOKUP($C103,Prices!$A$3:$R$1996,MATCH('2) Order Form'!Q$8,Prices!$A$2:$R$2,0),FALSE)</f>
        <v>119.95</v>
      </c>
      <c r="R103" s="34">
        <f t="shared" si="69"/>
        <v>0</v>
      </c>
      <c r="S103" s="43">
        <f t="shared" si="70"/>
        <v>0</v>
      </c>
      <c r="T103" s="51">
        <f t="shared" si="71"/>
        <v>0</v>
      </c>
      <c r="U103" s="123">
        <f t="shared" si="52"/>
        <v>0</v>
      </c>
      <c r="V103" s="124"/>
      <c r="W103" s="148">
        <v>7048652766502</v>
      </c>
      <c r="Y103" s="126">
        <f t="shared" si="72"/>
        <v>0</v>
      </c>
      <c r="Z103" s="127">
        <f t="shared" ca="1" si="73"/>
        <v>0</v>
      </c>
      <c r="AA103" s="127">
        <f t="shared" ca="1" si="74"/>
        <v>2</v>
      </c>
      <c r="AB103" s="127">
        <f t="shared" ca="1" si="75"/>
        <v>0</v>
      </c>
      <c r="AC103" s="127">
        <f t="shared" ca="1" si="76"/>
        <v>0</v>
      </c>
      <c r="AD103" s="127" t="str">
        <f t="shared" si="77"/>
        <v>845069Slate Gray Metallic/Fluo</v>
      </c>
      <c r="AE103" s="128">
        <f t="shared" si="78"/>
        <v>845069</v>
      </c>
      <c r="AF103" s="129" t="str">
        <f>INDEX(ATS!$A:$P,MATCH('2) Order Form'!$W103,ATS!$O:$O,0),7)</f>
        <v>Stock</v>
      </c>
    </row>
    <row r="104" spans="1:32" x14ac:dyDescent="0.2">
      <c r="A104" s="33">
        <v>1</v>
      </c>
      <c r="B104" s="33" t="str">
        <f>VLOOKUP(A104,Classification!$H$2:$I$11,2,FALSE)</f>
        <v>Helmets &amp; Helmet Acc.</v>
      </c>
      <c r="C104" s="33">
        <f>INDEX(ATS!$A:$P,MATCH('2) Order Form'!$W104,ATS!$O:$O,0),1)</f>
        <v>845106</v>
      </c>
      <c r="D104" s="33" t="str">
        <f>INDEX(ATS!$A:$P,MATCH('2) Order Form'!$W104,ATS!$O:$O,0),2)</f>
        <v>Ripper Mips Helmet</v>
      </c>
      <c r="E104" s="82" t="str">
        <f>INDEX(ATS!$A:$P,MATCH('2) Order Form'!$W104,ATS!$O:$O,0),4)</f>
        <v>BGRG-53/61</v>
      </c>
      <c r="F104" s="82" t="str">
        <f>INDEX(ATS!$A:$P,MATCH('2) Order Form'!$W104,ATS!$O:$O,0),5)</f>
        <v>Bolt Gray/Rose Gold</v>
      </c>
      <c r="G104" s="161" t="str">
        <f>INDEX(ATS!$A:$P,MATCH('2) Order Form'!$W104,ATS!$O:$O,0),6)</f>
        <v>53/61</v>
      </c>
      <c r="H104" s="58">
        <v>1</v>
      </c>
      <c r="I104" s="111">
        <v>0</v>
      </c>
      <c r="J104" s="117">
        <f>IFERROR(VLOOKUP(W104,ATS!$O:$P,2,FALSE),0)</f>
        <v>179</v>
      </c>
      <c r="K104" s="184" t="str">
        <f t="shared" ref="K104:K110" si="79">IF(J104=99999,"OPEN",IF(J104&gt;50,"50+",IF(J104&lt;=0,"0",J104)))</f>
        <v>50+</v>
      </c>
      <c r="L104" s="117">
        <f>IFERROR(VLOOKUP(W104,ATS!$O:$Q,3,FALSE),0)</f>
        <v>179</v>
      </c>
      <c r="M104" s="186" t="str">
        <f t="shared" ref="M104:M110" si="80">IF(L104=99999,"OPEN",IF(L104&gt;50,"50+",IF(L104&lt;=0,"0",L104)))</f>
        <v>50+</v>
      </c>
      <c r="N104" s="93">
        <v>0</v>
      </c>
      <c r="O104" s="55">
        <f t="shared" ref="O104:O110" si="81">IF(N104&lt;&gt;0,N104,$P$5)</f>
        <v>0</v>
      </c>
      <c r="P104" s="50">
        <f>VLOOKUP($C104,Prices!$A$3:$R$1996,MATCH('2) Order Form'!P$8,Prices!$A$2:$R$2,0),FALSE)</f>
        <v>50</v>
      </c>
      <c r="Q104" s="51">
        <f>VLOOKUP($C104,Prices!$A$3:$R$1996,MATCH('2) Order Form'!Q$8,Prices!$A$2:$R$2,0),FALSE)</f>
        <v>99.95</v>
      </c>
      <c r="R104" s="34">
        <f t="shared" ref="R104:R110" si="82">I104*P104</f>
        <v>0</v>
      </c>
      <c r="S104" s="43">
        <f t="shared" ref="S104:S110" si="83">R104*O104</f>
        <v>0</v>
      </c>
      <c r="T104" s="51">
        <f t="shared" ref="T104:T110" si="84">R104-S104</f>
        <v>0</v>
      </c>
      <c r="U104" s="123">
        <f t="shared" si="52"/>
        <v>0</v>
      </c>
      <c r="V104" s="124"/>
      <c r="W104" s="148">
        <v>7048652767691</v>
      </c>
      <c r="Y104" s="126">
        <f t="shared" ref="Y104:Y110" si="85">I104*Q104</f>
        <v>0</v>
      </c>
      <c r="Z104" s="127">
        <f t="shared" ref="Z104:Z110" ca="1" si="86">IF(A104=OFFSET(A104,-1,0),0,1)</f>
        <v>0</v>
      </c>
      <c r="AA104" s="127">
        <f t="shared" ref="AA104:AA110" ca="1" si="87">IF(C104=OFFSET(C104,-1,0),OFFSET(AA104,-1,0),OFFSET(AA104,-1,0)+1)</f>
        <v>3</v>
      </c>
      <c r="AB104" s="127">
        <f t="shared" ref="AB104:AB110" ca="1" si="88">IF(C104=OFFSET(C104,-1,0),0,1)</f>
        <v>1</v>
      </c>
      <c r="AC104" s="127">
        <f t="shared" ref="AC104:AC110" ca="1" si="89">IF(F104=OFFSET(F104,-1,0),0,1)</f>
        <v>1</v>
      </c>
      <c r="AD104" s="127" t="str">
        <f t="shared" ref="AD104:AD110" si="90">CONCATENATE(C104,F104)</f>
        <v>845106Bolt Gray/Rose Gold</v>
      </c>
      <c r="AE104" s="128">
        <f t="shared" ref="AE104:AE110" si="91">IFERROR(IF(B104="EYEWEAR",CONCATENATE(C104,"-",G104),C104),C104)</f>
        <v>845106</v>
      </c>
      <c r="AF104" s="129" t="str">
        <f>INDEX(ATS!$A:$P,MATCH('2) Order Form'!$W104,ATS!$O:$O,0),7)</f>
        <v>Stock</v>
      </c>
    </row>
    <row r="105" spans="1:32" x14ac:dyDescent="0.2">
      <c r="A105" s="33">
        <v>1</v>
      </c>
      <c r="B105" s="33" t="str">
        <f>VLOOKUP(A105,Classification!$H$2:$I$11,2,FALSE)</f>
        <v>Helmets &amp; Helmet Acc.</v>
      </c>
      <c r="C105" s="33">
        <f>INDEX(ATS!$A:$P,MATCH('2) Order Form'!$W105,ATS!$O:$O,0),1)</f>
        <v>845106</v>
      </c>
      <c r="D105" s="33" t="str">
        <f>INDEX(ATS!$A:$P,MATCH('2) Order Form'!$W105,ATS!$O:$O,0),2)</f>
        <v>Ripper Mips Helmet</v>
      </c>
      <c r="E105" s="82" t="str">
        <f>INDEX(ATS!$A:$P,MATCH('2) Order Form'!$W105,ATS!$O:$O,0),4)</f>
        <v>BRWT-53/61</v>
      </c>
      <c r="F105" s="82" t="str">
        <f>INDEX(ATS!$A:$P,MATCH('2) Order Form'!$W105,ATS!$O:$O,0),5)</f>
        <v xml:space="preserve">Bronco White </v>
      </c>
      <c r="G105" s="161" t="str">
        <f>INDEX(ATS!$A:$P,MATCH('2) Order Form'!$W105,ATS!$O:$O,0),6)</f>
        <v>53/61</v>
      </c>
      <c r="H105" s="58">
        <v>1</v>
      </c>
      <c r="I105" s="111">
        <v>0</v>
      </c>
      <c r="J105" s="117">
        <f>IFERROR(VLOOKUP(W105,ATS!$O:$P,2,FALSE),0)</f>
        <v>167</v>
      </c>
      <c r="K105" s="184" t="str">
        <f t="shared" si="79"/>
        <v>50+</v>
      </c>
      <c r="L105" s="117">
        <f>IFERROR(VLOOKUP(W105,ATS!$O:$Q,3,FALSE),0)</f>
        <v>167</v>
      </c>
      <c r="M105" s="186" t="str">
        <f t="shared" si="80"/>
        <v>50+</v>
      </c>
      <c r="N105" s="93">
        <v>0</v>
      </c>
      <c r="O105" s="55">
        <f t="shared" si="81"/>
        <v>0</v>
      </c>
      <c r="P105" s="50">
        <f>VLOOKUP($C105,Prices!$A$3:$R$1996,MATCH('2) Order Form'!P$8,Prices!$A$2:$R$2,0),FALSE)</f>
        <v>50</v>
      </c>
      <c r="Q105" s="51">
        <f>VLOOKUP($C105,Prices!$A$3:$R$1996,MATCH('2) Order Form'!Q$8,Prices!$A$2:$R$2,0),FALSE)</f>
        <v>99.95</v>
      </c>
      <c r="R105" s="34">
        <f t="shared" si="82"/>
        <v>0</v>
      </c>
      <c r="S105" s="43">
        <f t="shared" si="83"/>
        <v>0</v>
      </c>
      <c r="T105" s="51">
        <f t="shared" si="84"/>
        <v>0</v>
      </c>
      <c r="U105" s="123">
        <f t="shared" si="52"/>
        <v>0</v>
      </c>
      <c r="V105" s="124"/>
      <c r="W105" s="148">
        <v>7048652767707</v>
      </c>
      <c r="Y105" s="126">
        <f t="shared" si="85"/>
        <v>0</v>
      </c>
      <c r="Z105" s="127">
        <f t="shared" ca="1" si="86"/>
        <v>0</v>
      </c>
      <c r="AA105" s="127">
        <f t="shared" ca="1" si="87"/>
        <v>3</v>
      </c>
      <c r="AB105" s="127">
        <f t="shared" ca="1" si="88"/>
        <v>0</v>
      </c>
      <c r="AC105" s="127">
        <f t="shared" ca="1" si="89"/>
        <v>1</v>
      </c>
      <c r="AD105" s="127" t="str">
        <f t="shared" si="90"/>
        <v xml:space="preserve">845106Bronco White </v>
      </c>
      <c r="AE105" s="128">
        <f t="shared" si="91"/>
        <v>845106</v>
      </c>
      <c r="AF105" s="129" t="str">
        <f>INDEX(ATS!$A:$P,MATCH('2) Order Form'!$W105,ATS!$O:$O,0),7)</f>
        <v>Stock</v>
      </c>
    </row>
    <row r="106" spans="1:32" x14ac:dyDescent="0.2">
      <c r="A106" s="33">
        <v>1</v>
      </c>
      <c r="B106" s="33" t="str">
        <f>VLOOKUP(A106,Classification!$H$2:$I$11,2,FALSE)</f>
        <v>Helmets &amp; Helmet Acc.</v>
      </c>
      <c r="C106" s="33">
        <f>INDEX(ATS!$A:$P,MATCH('2) Order Form'!$W106,ATS!$O:$O,0),1)</f>
        <v>845106</v>
      </c>
      <c r="D106" s="33" t="str">
        <f>INDEX(ATS!$A:$P,MATCH('2) Order Form'!$W106,ATS!$O:$O,0),2)</f>
        <v>Ripper Mips Helmet</v>
      </c>
      <c r="E106" s="82" t="str">
        <f>INDEX(ATS!$A:$P,MATCH('2) Order Form'!$W106,ATS!$O:$O,0),4)</f>
        <v>BUOR-53/61</v>
      </c>
      <c r="F106" s="82" t="str">
        <f>INDEX(ATS!$A:$P,MATCH('2) Order Form'!$W106,ATS!$O:$O,0),5)</f>
        <v xml:space="preserve">Burning Orange </v>
      </c>
      <c r="G106" s="161" t="str">
        <f>INDEX(ATS!$A:$P,MATCH('2) Order Form'!$W106,ATS!$O:$O,0),6)</f>
        <v>53/61</v>
      </c>
      <c r="H106" s="58">
        <v>1</v>
      </c>
      <c r="I106" s="111">
        <v>0</v>
      </c>
      <c r="J106" s="117">
        <f>IFERROR(VLOOKUP(W106,ATS!$O:$P,2,FALSE),0)</f>
        <v>198</v>
      </c>
      <c r="K106" s="184" t="str">
        <f t="shared" si="79"/>
        <v>50+</v>
      </c>
      <c r="L106" s="117">
        <f>IFERROR(VLOOKUP(W106,ATS!$O:$Q,3,FALSE),0)</f>
        <v>198</v>
      </c>
      <c r="M106" s="186" t="str">
        <f t="shared" si="80"/>
        <v>50+</v>
      </c>
      <c r="N106" s="93">
        <v>0</v>
      </c>
      <c r="O106" s="55">
        <f t="shared" si="81"/>
        <v>0</v>
      </c>
      <c r="P106" s="50">
        <f>VLOOKUP($C106,Prices!$A$3:$R$1996,MATCH('2) Order Form'!P$8,Prices!$A$2:$R$2,0),FALSE)</f>
        <v>50</v>
      </c>
      <c r="Q106" s="51">
        <f>VLOOKUP($C106,Prices!$A$3:$R$1996,MATCH('2) Order Form'!Q$8,Prices!$A$2:$R$2,0),FALSE)</f>
        <v>99.95</v>
      </c>
      <c r="R106" s="34">
        <f t="shared" si="82"/>
        <v>0</v>
      </c>
      <c r="S106" s="43">
        <f t="shared" si="83"/>
        <v>0</v>
      </c>
      <c r="T106" s="51">
        <f t="shared" si="84"/>
        <v>0</v>
      </c>
      <c r="U106" s="123">
        <f t="shared" si="52"/>
        <v>0</v>
      </c>
      <c r="V106" s="124"/>
      <c r="W106" s="148">
        <v>7048652767714</v>
      </c>
      <c r="Y106" s="126">
        <f t="shared" si="85"/>
        <v>0</v>
      </c>
      <c r="Z106" s="127">
        <f t="shared" ca="1" si="86"/>
        <v>0</v>
      </c>
      <c r="AA106" s="127">
        <f t="shared" ca="1" si="87"/>
        <v>3</v>
      </c>
      <c r="AB106" s="127">
        <f t="shared" ca="1" si="88"/>
        <v>0</v>
      </c>
      <c r="AC106" s="127">
        <f t="shared" ca="1" si="89"/>
        <v>1</v>
      </c>
      <c r="AD106" s="127" t="str">
        <f t="shared" si="90"/>
        <v xml:space="preserve">845106Burning Orange </v>
      </c>
      <c r="AE106" s="128">
        <f t="shared" si="91"/>
        <v>845106</v>
      </c>
      <c r="AF106" s="129" t="str">
        <f>INDEX(ATS!$A:$P,MATCH('2) Order Form'!$W106,ATS!$O:$O,0),7)</f>
        <v>Stock</v>
      </c>
    </row>
    <row r="107" spans="1:32" x14ac:dyDescent="0.2">
      <c r="A107" s="33">
        <v>1</v>
      </c>
      <c r="B107" s="33" t="str">
        <f>VLOOKUP(A107,Classification!$H$2:$I$11,2,FALSE)</f>
        <v>Helmets &amp; Helmet Acc.</v>
      </c>
      <c r="C107" s="33">
        <f>INDEX(ATS!$A:$P,MATCH('2) Order Form'!$W107,ATS!$O:$O,0),1)</f>
        <v>845106</v>
      </c>
      <c r="D107" s="33" t="str">
        <f>INDEX(ATS!$A:$P,MATCH('2) Order Form'!$W107,ATS!$O:$O,0),2)</f>
        <v>Ripper Mips Helmet</v>
      </c>
      <c r="E107" s="82" t="str">
        <f>INDEX(ATS!$A:$P,MATCH('2) Order Form'!$W107,ATS!$O:$O,0),4)</f>
        <v>DPMC-53/61</v>
      </c>
      <c r="F107" s="82" t="str">
        <f>INDEX(ATS!$A:$P,MATCH('2) Order Form'!$W107,ATS!$O:$O,0),5)</f>
        <v>Deep Purple Metallic</v>
      </c>
      <c r="G107" s="161" t="str">
        <f>INDEX(ATS!$A:$P,MATCH('2) Order Form'!$W107,ATS!$O:$O,0),6)</f>
        <v>53/61</v>
      </c>
      <c r="H107" s="58">
        <v>1</v>
      </c>
      <c r="I107" s="111">
        <v>0</v>
      </c>
      <c r="J107" s="117">
        <f>IFERROR(VLOOKUP(W107,ATS!$O:$P,2,FALSE),0)</f>
        <v>78</v>
      </c>
      <c r="K107" s="184" t="str">
        <f t="shared" si="79"/>
        <v>50+</v>
      </c>
      <c r="L107" s="117">
        <f>IFERROR(VLOOKUP(W107,ATS!$O:$Q,3,FALSE),0)</f>
        <v>78</v>
      </c>
      <c r="M107" s="186" t="str">
        <f t="shared" si="80"/>
        <v>50+</v>
      </c>
      <c r="N107" s="93">
        <v>0</v>
      </c>
      <c r="O107" s="55">
        <f t="shared" si="81"/>
        <v>0</v>
      </c>
      <c r="P107" s="50">
        <f>VLOOKUP($C107,Prices!$A$3:$R$1996,MATCH('2) Order Form'!P$8,Prices!$A$2:$R$2,0),FALSE)</f>
        <v>50</v>
      </c>
      <c r="Q107" s="51">
        <f>VLOOKUP($C107,Prices!$A$3:$R$1996,MATCH('2) Order Form'!Q$8,Prices!$A$2:$R$2,0),FALSE)</f>
        <v>99.95</v>
      </c>
      <c r="R107" s="34">
        <f t="shared" si="82"/>
        <v>0</v>
      </c>
      <c r="S107" s="43">
        <f t="shared" si="83"/>
        <v>0</v>
      </c>
      <c r="T107" s="51">
        <f t="shared" si="84"/>
        <v>0</v>
      </c>
      <c r="U107" s="123">
        <f t="shared" si="52"/>
        <v>0</v>
      </c>
      <c r="V107" s="124"/>
      <c r="W107" s="148">
        <v>7048652767721</v>
      </c>
      <c r="Y107" s="126">
        <f t="shared" si="85"/>
        <v>0</v>
      </c>
      <c r="Z107" s="127">
        <f t="shared" ca="1" si="86"/>
        <v>0</v>
      </c>
      <c r="AA107" s="127">
        <f t="shared" ca="1" si="87"/>
        <v>3</v>
      </c>
      <c r="AB107" s="127">
        <f t="shared" ca="1" si="88"/>
        <v>0</v>
      </c>
      <c r="AC107" s="127">
        <f t="shared" ca="1" si="89"/>
        <v>1</v>
      </c>
      <c r="AD107" s="127" t="str">
        <f t="shared" si="90"/>
        <v>845106Deep Purple Metallic</v>
      </c>
      <c r="AE107" s="128">
        <f t="shared" si="91"/>
        <v>845106</v>
      </c>
      <c r="AF107" s="129" t="str">
        <f>INDEX(ATS!$A:$P,MATCH('2) Order Form'!$W107,ATS!$O:$O,0),7)</f>
        <v>Stock</v>
      </c>
    </row>
    <row r="108" spans="1:32" x14ac:dyDescent="0.2">
      <c r="A108" s="33">
        <v>1</v>
      </c>
      <c r="B108" s="33" t="str">
        <f>VLOOKUP(A108,Classification!$H$2:$I$11,2,FALSE)</f>
        <v>Helmets &amp; Helmet Acc.</v>
      </c>
      <c r="C108" s="33">
        <f>INDEX(ATS!$A:$P,MATCH('2) Order Form'!$W108,ATS!$O:$O,0),1)</f>
        <v>845106</v>
      </c>
      <c r="D108" s="33" t="str">
        <f>INDEX(ATS!$A:$P,MATCH('2) Order Form'!$W108,ATS!$O:$O,0),2)</f>
        <v>Ripper Mips Helmet</v>
      </c>
      <c r="E108" s="82" t="str">
        <f>INDEX(ATS!$A:$P,MATCH('2) Order Form'!$W108,ATS!$O:$O,0),4)</f>
        <v>MBLK-53/61</v>
      </c>
      <c r="F108" s="82" t="str">
        <f>INDEX(ATS!$A:$P,MATCH('2) Order Form'!$W108,ATS!$O:$O,0),5)</f>
        <v>Matte Black</v>
      </c>
      <c r="G108" s="161" t="str">
        <f>INDEX(ATS!$A:$P,MATCH('2) Order Form'!$W108,ATS!$O:$O,0),6)</f>
        <v>53/61</v>
      </c>
      <c r="H108" s="58">
        <v>1</v>
      </c>
      <c r="I108" s="111">
        <v>0</v>
      </c>
      <c r="J108" s="117">
        <f>IFERROR(VLOOKUP(W108,ATS!$O:$P,2,FALSE),0)</f>
        <v>1051</v>
      </c>
      <c r="K108" s="184" t="str">
        <f t="shared" si="79"/>
        <v>50+</v>
      </c>
      <c r="L108" s="117">
        <f>IFERROR(VLOOKUP(W108,ATS!$O:$Q,3,FALSE),0)</f>
        <v>1051</v>
      </c>
      <c r="M108" s="186" t="str">
        <f t="shared" si="80"/>
        <v>50+</v>
      </c>
      <c r="N108" s="93">
        <v>0</v>
      </c>
      <c r="O108" s="55">
        <f t="shared" si="81"/>
        <v>0</v>
      </c>
      <c r="P108" s="50">
        <f>VLOOKUP($C108,Prices!$A$3:$R$1996,MATCH('2) Order Form'!P$8,Prices!$A$2:$R$2,0),FALSE)</f>
        <v>50</v>
      </c>
      <c r="Q108" s="51">
        <f>VLOOKUP($C108,Prices!$A$3:$R$1996,MATCH('2) Order Form'!Q$8,Prices!$A$2:$R$2,0),FALSE)</f>
        <v>99.95</v>
      </c>
      <c r="R108" s="34">
        <f t="shared" si="82"/>
        <v>0</v>
      </c>
      <c r="S108" s="43">
        <f t="shared" si="83"/>
        <v>0</v>
      </c>
      <c r="T108" s="51">
        <f t="shared" si="84"/>
        <v>0</v>
      </c>
      <c r="U108" s="123">
        <f t="shared" si="52"/>
        <v>0</v>
      </c>
      <c r="V108" s="124"/>
      <c r="W108" s="148">
        <v>7048652540980</v>
      </c>
      <c r="Y108" s="126">
        <f t="shared" si="85"/>
        <v>0</v>
      </c>
      <c r="Z108" s="127">
        <f t="shared" ca="1" si="86"/>
        <v>0</v>
      </c>
      <c r="AA108" s="127">
        <f t="shared" ca="1" si="87"/>
        <v>3</v>
      </c>
      <c r="AB108" s="127">
        <f t="shared" ca="1" si="88"/>
        <v>0</v>
      </c>
      <c r="AC108" s="127">
        <f t="shared" ca="1" si="89"/>
        <v>1</v>
      </c>
      <c r="AD108" s="127" t="str">
        <f t="shared" si="90"/>
        <v>845106Matte Black</v>
      </c>
      <c r="AE108" s="128">
        <f t="shared" si="91"/>
        <v>845106</v>
      </c>
      <c r="AF108" s="129" t="str">
        <f>INDEX(ATS!$A:$P,MATCH('2) Order Form'!$W108,ATS!$O:$O,0),7)</f>
        <v>Active</v>
      </c>
    </row>
    <row r="109" spans="1:32" x14ac:dyDescent="0.2">
      <c r="A109" s="33">
        <v>1</v>
      </c>
      <c r="B109" s="33" t="str">
        <f>VLOOKUP(A109,Classification!$H$2:$I$11,2,FALSE)</f>
        <v>Helmets &amp; Helmet Acc.</v>
      </c>
      <c r="C109" s="33">
        <f>INDEX(ATS!$A:$P,MATCH('2) Order Form'!$W109,ATS!$O:$O,0),1)</f>
        <v>845106</v>
      </c>
      <c r="D109" s="33" t="str">
        <f>INDEX(ATS!$A:$P,MATCH('2) Order Form'!$W109,ATS!$O:$O,0),2)</f>
        <v>Ripper Mips Helmet</v>
      </c>
      <c r="E109" s="82" t="str">
        <f>INDEX(ATS!$A:$P,MATCH('2) Order Form'!$W109,ATS!$O:$O,0),4)</f>
        <v>MWHT-53/61</v>
      </c>
      <c r="F109" s="82" t="str">
        <f>INDEX(ATS!$A:$P,MATCH('2) Order Form'!$W109,ATS!$O:$O,0),5)</f>
        <v>Matte White</v>
      </c>
      <c r="G109" s="161" t="str">
        <f>INDEX(ATS!$A:$P,MATCH('2) Order Form'!$W109,ATS!$O:$O,0),6)</f>
        <v>53/61</v>
      </c>
      <c r="H109" s="58">
        <v>1</v>
      </c>
      <c r="I109" s="111">
        <v>0</v>
      </c>
      <c r="J109" s="117">
        <f>IFERROR(VLOOKUP(W109,ATS!$O:$P,2,FALSE),0)</f>
        <v>1170</v>
      </c>
      <c r="K109" s="184" t="str">
        <f t="shared" si="79"/>
        <v>50+</v>
      </c>
      <c r="L109" s="117">
        <f>IFERROR(VLOOKUP(W109,ATS!$O:$Q,3,FALSE),0)</f>
        <v>1170</v>
      </c>
      <c r="M109" s="186" t="str">
        <f t="shared" si="80"/>
        <v>50+</v>
      </c>
      <c r="N109" s="93">
        <v>0</v>
      </c>
      <c r="O109" s="55">
        <f t="shared" si="81"/>
        <v>0</v>
      </c>
      <c r="P109" s="50">
        <f>VLOOKUP($C109,Prices!$A$3:$R$1996,MATCH('2) Order Form'!P$8,Prices!$A$2:$R$2,0),FALSE)</f>
        <v>50</v>
      </c>
      <c r="Q109" s="51">
        <f>VLOOKUP($C109,Prices!$A$3:$R$1996,MATCH('2) Order Form'!Q$8,Prices!$A$2:$R$2,0),FALSE)</f>
        <v>99.95</v>
      </c>
      <c r="R109" s="34">
        <f t="shared" si="82"/>
        <v>0</v>
      </c>
      <c r="S109" s="43">
        <f t="shared" si="83"/>
        <v>0</v>
      </c>
      <c r="T109" s="51">
        <f t="shared" si="84"/>
        <v>0</v>
      </c>
      <c r="U109" s="123">
        <f t="shared" si="52"/>
        <v>0</v>
      </c>
      <c r="V109" s="124"/>
      <c r="W109" s="148">
        <v>7048652541024</v>
      </c>
      <c r="Y109" s="126">
        <f t="shared" si="85"/>
        <v>0</v>
      </c>
      <c r="Z109" s="127">
        <f t="shared" ca="1" si="86"/>
        <v>0</v>
      </c>
      <c r="AA109" s="127">
        <f t="shared" ca="1" si="87"/>
        <v>3</v>
      </c>
      <c r="AB109" s="127">
        <f t="shared" ca="1" si="88"/>
        <v>0</v>
      </c>
      <c r="AC109" s="127">
        <f t="shared" ca="1" si="89"/>
        <v>1</v>
      </c>
      <c r="AD109" s="127" t="str">
        <f t="shared" si="90"/>
        <v>845106Matte White</v>
      </c>
      <c r="AE109" s="128">
        <f t="shared" si="91"/>
        <v>845106</v>
      </c>
      <c r="AF109" s="129" t="str">
        <f>INDEX(ATS!$A:$P,MATCH('2) Order Form'!$W109,ATS!$O:$O,0),7)</f>
        <v>Active</v>
      </c>
    </row>
    <row r="110" spans="1:32" x14ac:dyDescent="0.2">
      <c r="A110" s="33">
        <v>1</v>
      </c>
      <c r="B110" s="33" t="str">
        <f>VLOOKUP(A110,Classification!$H$2:$I$11,2,FALSE)</f>
        <v>Helmets &amp; Helmet Acc.</v>
      </c>
      <c r="C110" s="33">
        <f>INDEX(ATS!$A:$P,MATCH('2) Order Form'!$W110,ATS!$O:$O,0),1)</f>
        <v>845106</v>
      </c>
      <c r="D110" s="33" t="str">
        <f>INDEX(ATS!$A:$P,MATCH('2) Order Form'!$W110,ATS!$O:$O,0),2)</f>
        <v>Ripper Mips Helmet</v>
      </c>
      <c r="E110" s="82" t="str">
        <f>INDEX(ATS!$A:$P,MATCH('2) Order Form'!$W110,ATS!$O:$O,0),4)</f>
        <v>SGRM-53/61</v>
      </c>
      <c r="F110" s="82" t="str">
        <f>INDEX(ATS!$A:$P,MATCH('2) Order Form'!$W110,ATS!$O:$O,0),5)</f>
        <v xml:space="preserve">Slate Gray Metallic </v>
      </c>
      <c r="G110" s="161" t="str">
        <f>INDEX(ATS!$A:$P,MATCH('2) Order Form'!$W110,ATS!$O:$O,0),6)</f>
        <v>53/61</v>
      </c>
      <c r="H110" s="58">
        <v>1</v>
      </c>
      <c r="I110" s="111">
        <v>0</v>
      </c>
      <c r="J110" s="117">
        <f>IFERROR(VLOOKUP(W110,ATS!$O:$P,2,FALSE),0)</f>
        <v>289</v>
      </c>
      <c r="K110" s="184" t="str">
        <f t="shared" si="79"/>
        <v>50+</v>
      </c>
      <c r="L110" s="117">
        <f>IFERROR(VLOOKUP(W110,ATS!$O:$Q,3,FALSE),0)</f>
        <v>289</v>
      </c>
      <c r="M110" s="186" t="str">
        <f t="shared" si="80"/>
        <v>50+</v>
      </c>
      <c r="N110" s="93">
        <v>0</v>
      </c>
      <c r="O110" s="55">
        <f t="shared" si="81"/>
        <v>0</v>
      </c>
      <c r="P110" s="50">
        <f>VLOOKUP($C110,Prices!$A$3:$R$1996,MATCH('2) Order Form'!P$8,Prices!$A$2:$R$2,0),FALSE)</f>
        <v>50</v>
      </c>
      <c r="Q110" s="51">
        <f>VLOOKUP($C110,Prices!$A$3:$R$1996,MATCH('2) Order Form'!Q$8,Prices!$A$2:$R$2,0),FALSE)</f>
        <v>99.95</v>
      </c>
      <c r="R110" s="34">
        <f t="shared" si="82"/>
        <v>0</v>
      </c>
      <c r="S110" s="43">
        <f t="shared" si="83"/>
        <v>0</v>
      </c>
      <c r="T110" s="51">
        <f t="shared" si="84"/>
        <v>0</v>
      </c>
      <c r="U110" s="123">
        <f t="shared" si="52"/>
        <v>0</v>
      </c>
      <c r="V110" s="124"/>
      <c r="W110" s="148">
        <v>7048652661753</v>
      </c>
      <c r="Y110" s="126">
        <f t="shared" si="85"/>
        <v>0</v>
      </c>
      <c r="Z110" s="127">
        <f t="shared" ca="1" si="86"/>
        <v>0</v>
      </c>
      <c r="AA110" s="127">
        <f t="shared" ca="1" si="87"/>
        <v>3</v>
      </c>
      <c r="AB110" s="127">
        <f t="shared" ca="1" si="88"/>
        <v>0</v>
      </c>
      <c r="AC110" s="127">
        <f t="shared" ca="1" si="89"/>
        <v>1</v>
      </c>
      <c r="AD110" s="127" t="str">
        <f t="shared" si="90"/>
        <v xml:space="preserve">845106Slate Gray Metallic </v>
      </c>
      <c r="AE110" s="128">
        <f t="shared" si="91"/>
        <v>845106</v>
      </c>
      <c r="AF110" s="129" t="str">
        <f>INDEX(ATS!$A:$P,MATCH('2) Order Form'!$W110,ATS!$O:$O,0),7)</f>
        <v>Stock</v>
      </c>
    </row>
    <row r="111" spans="1:32" x14ac:dyDescent="0.2">
      <c r="A111" s="33">
        <v>1</v>
      </c>
      <c r="B111" s="33" t="str">
        <f>VLOOKUP(A111,Classification!$H$2:$I$11,2,FALSE)</f>
        <v>Helmets &amp; Helmet Acc.</v>
      </c>
      <c r="C111" s="33">
        <f>INDEX(ATS!$A:$P,MATCH('2) Order Form'!$W111,ATS!$O:$O,0),1)</f>
        <v>845105</v>
      </c>
      <c r="D111" s="33" t="str">
        <f>INDEX(ATS!$A:$P,MATCH('2) Order Form'!$W111,ATS!$O:$O,0),2)</f>
        <v>Ripper Helmet</v>
      </c>
      <c r="E111" s="82" t="str">
        <f>INDEX(ATS!$A:$P,MATCH('2) Order Form'!$W111,ATS!$O:$O,0),4)</f>
        <v>BGRG-53/61</v>
      </c>
      <c r="F111" s="82" t="str">
        <f>INDEX(ATS!$A:$P,MATCH('2) Order Form'!$W111,ATS!$O:$O,0),5)</f>
        <v>Bolt Gray/Rose Gold</v>
      </c>
      <c r="G111" s="161" t="str">
        <f>INDEX(ATS!$A:$P,MATCH('2) Order Form'!$W111,ATS!$O:$O,0),6)</f>
        <v>53/61</v>
      </c>
      <c r="H111" s="58">
        <v>1</v>
      </c>
      <c r="I111" s="111">
        <v>0</v>
      </c>
      <c r="J111" s="117">
        <f>IFERROR(VLOOKUP(W111,ATS!$O:$P,2,FALSE),0)</f>
        <v>18</v>
      </c>
      <c r="K111" s="184">
        <f t="shared" ref="K111:K114" si="92">IF(J111=99999,"OPEN",IF(J111&gt;50,"50+",IF(J111&lt;=0,"0",J111)))</f>
        <v>18</v>
      </c>
      <c r="L111" s="117">
        <f>IFERROR(VLOOKUP(W111,ATS!$O:$Q,3,FALSE),0)</f>
        <v>18</v>
      </c>
      <c r="M111" s="186">
        <f t="shared" ref="M111:M114" si="93">IF(L111=99999,"OPEN",IF(L111&gt;50,"50+",IF(L111&lt;=0,"0",L111)))</f>
        <v>18</v>
      </c>
      <c r="N111" s="93">
        <v>0</v>
      </c>
      <c r="O111" s="55">
        <f t="shared" ref="O111:O114" si="94">IF(N111&lt;&gt;0,N111,$P$5)</f>
        <v>0</v>
      </c>
      <c r="P111" s="50">
        <f>VLOOKUP($C111,Prices!$A$3:$R$1996,MATCH('2) Order Form'!P$8,Prices!$A$2:$R$2,0),FALSE)</f>
        <v>35</v>
      </c>
      <c r="Q111" s="51">
        <f>VLOOKUP($C111,Prices!$A$3:$R$1996,MATCH('2) Order Form'!Q$8,Prices!$A$2:$R$2,0),FALSE)</f>
        <v>69.95</v>
      </c>
      <c r="R111" s="34">
        <f t="shared" ref="R111:R114" si="95">I111*P111</f>
        <v>0</v>
      </c>
      <c r="S111" s="43">
        <f t="shared" ref="S111:S114" si="96">R111*O111</f>
        <v>0</v>
      </c>
      <c r="T111" s="51">
        <f t="shared" ref="T111:T114" si="97">R111-S111</f>
        <v>0</v>
      </c>
      <c r="U111" s="123">
        <f t="shared" si="52"/>
        <v>0</v>
      </c>
      <c r="V111" s="124"/>
      <c r="W111" s="148">
        <v>7048652767653</v>
      </c>
      <c r="Y111" s="126">
        <f t="shared" ref="Y111:Y139" si="98">I111*Q111</f>
        <v>0</v>
      </c>
      <c r="Z111" s="127">
        <f t="shared" ref="Z111:Z139" ca="1" si="99">IF(A111=OFFSET(A111,-1,0),0,1)</f>
        <v>0</v>
      </c>
      <c r="AA111" s="127">
        <f t="shared" ref="AA111:AA139" ca="1" si="100">IF(C111=OFFSET(C111,-1,0),OFFSET(AA111,-1,0),OFFSET(AA111,-1,0)+1)</f>
        <v>4</v>
      </c>
      <c r="AB111" s="127">
        <f t="shared" ref="AB111:AB139" ca="1" si="101">IF(C111=OFFSET(C111,-1,0),0,1)</f>
        <v>1</v>
      </c>
      <c r="AC111" s="127">
        <f t="shared" ref="AC111:AC139" ca="1" si="102">IF(F111=OFFSET(F111,-1,0),0,1)</f>
        <v>1</v>
      </c>
      <c r="AD111" s="127" t="str">
        <f t="shared" ref="AD111:AD139" si="103">CONCATENATE(C111,F111)</f>
        <v>845105Bolt Gray/Rose Gold</v>
      </c>
      <c r="AE111" s="128">
        <f t="shared" ref="AE111:AE139" si="104">IFERROR(IF(B111="EYEWEAR",CONCATENATE(C111,"-",G111),C111),C111)</f>
        <v>845105</v>
      </c>
      <c r="AF111" s="129" t="str">
        <f>INDEX(ATS!$A:$P,MATCH('2) Order Form'!$W111,ATS!$O:$O,0),7)</f>
        <v>Stock</v>
      </c>
    </row>
    <row r="112" spans="1:32" x14ac:dyDescent="0.2">
      <c r="A112" s="33">
        <v>1</v>
      </c>
      <c r="B112" s="33" t="str">
        <f>VLOOKUP(A112,Classification!$H$2:$I$11,2,FALSE)</f>
        <v>Helmets &amp; Helmet Acc.</v>
      </c>
      <c r="C112" s="33">
        <f>INDEX(ATS!$A:$P,MATCH('2) Order Form'!$W112,ATS!$O:$O,0),1)</f>
        <v>845105</v>
      </c>
      <c r="D112" s="33" t="str">
        <f>INDEX(ATS!$A:$P,MATCH('2) Order Form'!$W112,ATS!$O:$O,0),2)</f>
        <v>Ripper Helmet</v>
      </c>
      <c r="E112" s="82" t="str">
        <f>INDEX(ATS!$A:$P,MATCH('2) Order Form'!$W112,ATS!$O:$O,0),4)</f>
        <v>BRWT-53/61</v>
      </c>
      <c r="F112" s="82" t="str">
        <f>INDEX(ATS!$A:$P,MATCH('2) Order Form'!$W112,ATS!$O:$O,0),5)</f>
        <v xml:space="preserve">Bronco White </v>
      </c>
      <c r="G112" s="161" t="str">
        <f>INDEX(ATS!$A:$P,MATCH('2) Order Form'!$W112,ATS!$O:$O,0),6)</f>
        <v>53/61</v>
      </c>
      <c r="H112" s="58">
        <v>1</v>
      </c>
      <c r="I112" s="111">
        <v>0</v>
      </c>
      <c r="J112" s="117">
        <f>IFERROR(VLOOKUP(W112,ATS!$O:$P,2,FALSE),0)</f>
        <v>41</v>
      </c>
      <c r="K112" s="184">
        <f t="shared" si="92"/>
        <v>41</v>
      </c>
      <c r="L112" s="117">
        <f>IFERROR(VLOOKUP(W112,ATS!$O:$Q,3,FALSE),0)</f>
        <v>41</v>
      </c>
      <c r="M112" s="186">
        <f t="shared" si="93"/>
        <v>41</v>
      </c>
      <c r="N112" s="93">
        <v>0</v>
      </c>
      <c r="O112" s="55">
        <f t="shared" si="94"/>
        <v>0</v>
      </c>
      <c r="P112" s="50">
        <f>VLOOKUP($C112,Prices!$A$3:$R$1996,MATCH('2) Order Form'!P$8,Prices!$A$2:$R$2,0),FALSE)</f>
        <v>35</v>
      </c>
      <c r="Q112" s="51">
        <f>VLOOKUP($C112,Prices!$A$3:$R$1996,MATCH('2) Order Form'!Q$8,Prices!$A$2:$R$2,0),FALSE)</f>
        <v>69.95</v>
      </c>
      <c r="R112" s="34">
        <f t="shared" si="95"/>
        <v>0</v>
      </c>
      <c r="S112" s="43">
        <f t="shared" si="96"/>
        <v>0</v>
      </c>
      <c r="T112" s="51">
        <f t="shared" si="97"/>
        <v>0</v>
      </c>
      <c r="U112" s="123">
        <f t="shared" si="52"/>
        <v>0</v>
      </c>
      <c r="V112" s="124"/>
      <c r="W112" s="148">
        <v>7048652767660</v>
      </c>
      <c r="Y112" s="126">
        <f t="shared" si="98"/>
        <v>0</v>
      </c>
      <c r="Z112" s="127">
        <f t="shared" ca="1" si="99"/>
        <v>0</v>
      </c>
      <c r="AA112" s="127">
        <f t="shared" ca="1" si="100"/>
        <v>4</v>
      </c>
      <c r="AB112" s="127">
        <f t="shared" ca="1" si="101"/>
        <v>0</v>
      </c>
      <c r="AC112" s="127">
        <f t="shared" ca="1" si="102"/>
        <v>1</v>
      </c>
      <c r="AD112" s="127" t="str">
        <f t="shared" si="103"/>
        <v xml:space="preserve">845105Bronco White </v>
      </c>
      <c r="AE112" s="128">
        <f t="shared" si="104"/>
        <v>845105</v>
      </c>
      <c r="AF112" s="129" t="str">
        <f>INDEX(ATS!$A:$P,MATCH('2) Order Form'!$W112,ATS!$O:$O,0),7)</f>
        <v>Stock</v>
      </c>
    </row>
    <row r="113" spans="1:32" x14ac:dyDescent="0.2">
      <c r="A113" s="33">
        <v>1</v>
      </c>
      <c r="B113" s="33" t="str">
        <f>VLOOKUP(A113,Classification!$H$2:$I$11,2,FALSE)</f>
        <v>Helmets &amp; Helmet Acc.</v>
      </c>
      <c r="C113" s="33">
        <f>INDEX(ATS!$A:$P,MATCH('2) Order Form'!$W113,ATS!$O:$O,0),1)</f>
        <v>845105</v>
      </c>
      <c r="D113" s="33" t="str">
        <f>INDEX(ATS!$A:$P,MATCH('2) Order Form'!$W113,ATS!$O:$O,0),2)</f>
        <v>Ripper Helmet</v>
      </c>
      <c r="E113" s="82" t="str">
        <f>INDEX(ATS!$A:$P,MATCH('2) Order Form'!$W113,ATS!$O:$O,0),4)</f>
        <v>BUOR-53/61</v>
      </c>
      <c r="F113" s="82" t="str">
        <f>INDEX(ATS!$A:$P,MATCH('2) Order Form'!$W113,ATS!$O:$O,0),5)</f>
        <v xml:space="preserve">Burning Orange </v>
      </c>
      <c r="G113" s="161" t="str">
        <f>INDEX(ATS!$A:$P,MATCH('2) Order Form'!$W113,ATS!$O:$O,0),6)</f>
        <v>53/61</v>
      </c>
      <c r="H113" s="58">
        <v>1</v>
      </c>
      <c r="I113" s="111">
        <v>0</v>
      </c>
      <c r="J113" s="117">
        <f>IFERROR(VLOOKUP(W113,ATS!$O:$P,2,FALSE),0)</f>
        <v>35</v>
      </c>
      <c r="K113" s="184">
        <f t="shared" si="92"/>
        <v>35</v>
      </c>
      <c r="L113" s="117">
        <f>IFERROR(VLOOKUP(W113,ATS!$O:$Q,3,FALSE),0)</f>
        <v>35</v>
      </c>
      <c r="M113" s="186">
        <f t="shared" si="93"/>
        <v>35</v>
      </c>
      <c r="N113" s="93">
        <v>0</v>
      </c>
      <c r="O113" s="55">
        <f t="shared" si="94"/>
        <v>0</v>
      </c>
      <c r="P113" s="50">
        <f>VLOOKUP($C113,Prices!$A$3:$R$1996,MATCH('2) Order Form'!P$8,Prices!$A$2:$R$2,0),FALSE)</f>
        <v>35</v>
      </c>
      <c r="Q113" s="51">
        <f>VLOOKUP($C113,Prices!$A$3:$R$1996,MATCH('2) Order Form'!Q$8,Prices!$A$2:$R$2,0),FALSE)</f>
        <v>69.95</v>
      </c>
      <c r="R113" s="34">
        <f t="shared" si="95"/>
        <v>0</v>
      </c>
      <c r="S113" s="43">
        <f t="shared" si="96"/>
        <v>0</v>
      </c>
      <c r="T113" s="51">
        <f t="shared" si="97"/>
        <v>0</v>
      </c>
      <c r="U113" s="123">
        <f t="shared" si="52"/>
        <v>0</v>
      </c>
      <c r="V113" s="124"/>
      <c r="W113" s="148">
        <v>7048652767677</v>
      </c>
      <c r="Y113" s="126">
        <f t="shared" si="98"/>
        <v>0</v>
      </c>
      <c r="Z113" s="127">
        <f t="shared" ca="1" si="99"/>
        <v>0</v>
      </c>
      <c r="AA113" s="127">
        <f t="shared" ca="1" si="100"/>
        <v>4</v>
      </c>
      <c r="AB113" s="127">
        <f t="shared" ca="1" si="101"/>
        <v>0</v>
      </c>
      <c r="AC113" s="127">
        <f t="shared" ca="1" si="102"/>
        <v>1</v>
      </c>
      <c r="AD113" s="127" t="str">
        <f t="shared" si="103"/>
        <v xml:space="preserve">845105Burning Orange </v>
      </c>
      <c r="AE113" s="128">
        <f t="shared" si="104"/>
        <v>845105</v>
      </c>
      <c r="AF113" s="129" t="str">
        <f>INDEX(ATS!$A:$P,MATCH('2) Order Form'!$W113,ATS!$O:$O,0),7)</f>
        <v>Stock</v>
      </c>
    </row>
    <row r="114" spans="1:32" x14ac:dyDescent="0.2">
      <c r="A114" s="33">
        <v>1</v>
      </c>
      <c r="B114" s="33" t="str">
        <f>VLOOKUP(A114,Classification!$H$2:$I$11,2,FALSE)</f>
        <v>Helmets &amp; Helmet Acc.</v>
      </c>
      <c r="C114" s="33">
        <f>INDEX(ATS!$A:$P,MATCH('2) Order Form'!$W114,ATS!$O:$O,0),1)</f>
        <v>845105</v>
      </c>
      <c r="D114" s="33" t="str">
        <f>INDEX(ATS!$A:$P,MATCH('2) Order Form'!$W114,ATS!$O:$O,0),2)</f>
        <v>Ripper Helmet</v>
      </c>
      <c r="E114" s="82" t="str">
        <f>INDEX(ATS!$A:$P,MATCH('2) Order Form'!$W114,ATS!$O:$O,0),4)</f>
        <v>DPMC-53/61</v>
      </c>
      <c r="F114" s="82" t="str">
        <f>INDEX(ATS!$A:$P,MATCH('2) Order Form'!$W114,ATS!$O:$O,0),5)</f>
        <v>Deep Purple Metallic</v>
      </c>
      <c r="G114" s="161" t="str">
        <f>INDEX(ATS!$A:$P,MATCH('2) Order Form'!$W114,ATS!$O:$O,0),6)</f>
        <v>53/61</v>
      </c>
      <c r="H114" s="58">
        <v>1</v>
      </c>
      <c r="I114" s="111">
        <v>0</v>
      </c>
      <c r="J114" s="117">
        <f>IFERROR(VLOOKUP(W114,ATS!$O:$P,2,FALSE),0)</f>
        <v>40</v>
      </c>
      <c r="K114" s="184">
        <f t="shared" si="92"/>
        <v>40</v>
      </c>
      <c r="L114" s="117">
        <f>IFERROR(VLOOKUP(W114,ATS!$O:$Q,3,FALSE),0)</f>
        <v>40</v>
      </c>
      <c r="M114" s="186">
        <f t="shared" si="93"/>
        <v>40</v>
      </c>
      <c r="N114" s="93">
        <v>0</v>
      </c>
      <c r="O114" s="55">
        <f t="shared" si="94"/>
        <v>0</v>
      </c>
      <c r="P114" s="50">
        <f>VLOOKUP($C114,Prices!$A$3:$R$1996,MATCH('2) Order Form'!P$8,Prices!$A$2:$R$2,0),FALSE)</f>
        <v>35</v>
      </c>
      <c r="Q114" s="51">
        <f>VLOOKUP($C114,Prices!$A$3:$R$1996,MATCH('2) Order Form'!Q$8,Prices!$A$2:$R$2,0),FALSE)</f>
        <v>69.95</v>
      </c>
      <c r="R114" s="34">
        <f t="shared" si="95"/>
        <v>0</v>
      </c>
      <c r="S114" s="43">
        <f t="shared" si="96"/>
        <v>0</v>
      </c>
      <c r="T114" s="51">
        <f t="shared" si="97"/>
        <v>0</v>
      </c>
      <c r="U114" s="123">
        <f t="shared" si="52"/>
        <v>0</v>
      </c>
      <c r="V114" s="124"/>
      <c r="W114" s="148">
        <v>7048652767684</v>
      </c>
      <c r="Y114" s="126">
        <f t="shared" si="98"/>
        <v>0</v>
      </c>
      <c r="Z114" s="127">
        <f t="shared" ca="1" si="99"/>
        <v>0</v>
      </c>
      <c r="AA114" s="127">
        <f t="shared" ca="1" si="100"/>
        <v>4</v>
      </c>
      <c r="AB114" s="127">
        <f t="shared" ca="1" si="101"/>
        <v>0</v>
      </c>
      <c r="AC114" s="127">
        <f t="shared" ca="1" si="102"/>
        <v>1</v>
      </c>
      <c r="AD114" s="127" t="str">
        <f t="shared" si="103"/>
        <v>845105Deep Purple Metallic</v>
      </c>
      <c r="AE114" s="128">
        <f t="shared" si="104"/>
        <v>845105</v>
      </c>
      <c r="AF114" s="129" t="str">
        <f>INDEX(ATS!$A:$P,MATCH('2) Order Form'!$W114,ATS!$O:$O,0),7)</f>
        <v>Stock</v>
      </c>
    </row>
    <row r="115" spans="1:32" x14ac:dyDescent="0.2">
      <c r="A115" s="33">
        <v>1</v>
      </c>
      <c r="B115" s="33" t="str">
        <f>VLOOKUP(A115,Classification!$H$2:$I$11,2,FALSE)</f>
        <v>Helmets &amp; Helmet Acc.</v>
      </c>
      <c r="C115" s="33">
        <f>INDEX(ATS!$A:$P,MATCH('2) Order Form'!$W115,ATS!$O:$O,0),1)</f>
        <v>845105</v>
      </c>
      <c r="D115" s="33" t="str">
        <f>INDEX(ATS!$A:$P,MATCH('2) Order Form'!$W115,ATS!$O:$O,0),2)</f>
        <v>Ripper Helmet</v>
      </c>
      <c r="E115" s="82" t="str">
        <f>INDEX(ATS!$A:$P,MATCH('2) Order Form'!$W115,ATS!$O:$O,0),4)</f>
        <v>MBLK-53/61</v>
      </c>
      <c r="F115" s="82" t="str">
        <f>INDEX(ATS!$A:$P,MATCH('2) Order Form'!$W115,ATS!$O:$O,0),5)</f>
        <v>Matte Black</v>
      </c>
      <c r="G115" s="161" t="str">
        <f>INDEX(ATS!$A:$P,MATCH('2) Order Form'!$W115,ATS!$O:$O,0),6)</f>
        <v>53/61</v>
      </c>
      <c r="H115" s="58">
        <v>1</v>
      </c>
      <c r="I115" s="111">
        <v>0</v>
      </c>
      <c r="J115" s="117">
        <f>IFERROR(VLOOKUP(W115,ATS!$O:$P,2,FALSE),0)</f>
        <v>280</v>
      </c>
      <c r="K115" s="184" t="str">
        <f t="shared" ref="K115:K139" si="105">IF(J115=99999,"OPEN",IF(J115&gt;50,"50+",IF(J115&lt;=0,"0",J115)))</f>
        <v>50+</v>
      </c>
      <c r="L115" s="117">
        <f>IFERROR(VLOOKUP(W115,ATS!$O:$Q,3,FALSE),0)</f>
        <v>280</v>
      </c>
      <c r="M115" s="186" t="str">
        <f t="shared" ref="M115:M139" si="106">IF(L115=99999,"OPEN",IF(L115&gt;50,"50+",IF(L115&lt;=0,"0",L115)))</f>
        <v>50+</v>
      </c>
      <c r="N115" s="93">
        <v>0</v>
      </c>
      <c r="O115" s="55">
        <f t="shared" ref="O115:O139" si="107">IF(N115&lt;&gt;0,N115,$P$5)</f>
        <v>0</v>
      </c>
      <c r="P115" s="50">
        <f>VLOOKUP($C115,Prices!$A$3:$R$1996,MATCH('2) Order Form'!P$8,Prices!$A$2:$R$2,0),FALSE)</f>
        <v>35</v>
      </c>
      <c r="Q115" s="51">
        <f>VLOOKUP($C115,Prices!$A$3:$R$1996,MATCH('2) Order Form'!Q$8,Prices!$A$2:$R$2,0),FALSE)</f>
        <v>69.95</v>
      </c>
      <c r="R115" s="34">
        <f t="shared" ref="R115:R139" si="108">I115*P115</f>
        <v>0</v>
      </c>
      <c r="S115" s="43">
        <f t="shared" ref="S115:S139" si="109">R115*O115</f>
        <v>0</v>
      </c>
      <c r="T115" s="51">
        <f t="shared" ref="T115:T139" si="110">R115-S115</f>
        <v>0</v>
      </c>
      <c r="U115" s="123">
        <f t="shared" si="52"/>
        <v>0</v>
      </c>
      <c r="V115" s="124"/>
      <c r="W115" s="148">
        <v>7048652540935</v>
      </c>
      <c r="Y115" s="126">
        <f t="shared" si="98"/>
        <v>0</v>
      </c>
      <c r="Z115" s="127">
        <f t="shared" ca="1" si="99"/>
        <v>0</v>
      </c>
      <c r="AA115" s="127">
        <f t="shared" ca="1" si="100"/>
        <v>4</v>
      </c>
      <c r="AB115" s="127">
        <f t="shared" ca="1" si="101"/>
        <v>0</v>
      </c>
      <c r="AC115" s="127">
        <f t="shared" ca="1" si="102"/>
        <v>1</v>
      </c>
      <c r="AD115" s="127" t="str">
        <f t="shared" si="103"/>
        <v>845105Matte Black</v>
      </c>
      <c r="AE115" s="128">
        <f t="shared" si="104"/>
        <v>845105</v>
      </c>
      <c r="AF115" s="129" t="str">
        <f>INDEX(ATS!$A:$P,MATCH('2) Order Form'!$W115,ATS!$O:$O,0),7)</f>
        <v>Active</v>
      </c>
    </row>
    <row r="116" spans="1:32" x14ac:dyDescent="0.2">
      <c r="A116" s="33">
        <v>1</v>
      </c>
      <c r="B116" s="33" t="str">
        <f>VLOOKUP(A116,Classification!$H$2:$I$11,2,FALSE)</f>
        <v>Helmets &amp; Helmet Acc.</v>
      </c>
      <c r="C116" s="33">
        <f>INDEX(ATS!$A:$P,MATCH('2) Order Form'!$W116,ATS!$O:$O,0),1)</f>
        <v>845105</v>
      </c>
      <c r="D116" s="33" t="str">
        <f>INDEX(ATS!$A:$P,MATCH('2) Order Form'!$W116,ATS!$O:$O,0),2)</f>
        <v>Ripper Helmet</v>
      </c>
      <c r="E116" s="82" t="str">
        <f>INDEX(ATS!$A:$P,MATCH('2) Order Form'!$W116,ATS!$O:$O,0),4)</f>
        <v>MWHT-53/61</v>
      </c>
      <c r="F116" s="82" t="str">
        <f>INDEX(ATS!$A:$P,MATCH('2) Order Form'!$W116,ATS!$O:$O,0),5)</f>
        <v>Matte White</v>
      </c>
      <c r="G116" s="161" t="str">
        <f>INDEX(ATS!$A:$P,MATCH('2) Order Form'!$W116,ATS!$O:$O,0),6)</f>
        <v>53/61</v>
      </c>
      <c r="H116" s="58">
        <v>1</v>
      </c>
      <c r="I116" s="111">
        <v>0</v>
      </c>
      <c r="J116" s="117">
        <f>IFERROR(VLOOKUP(W116,ATS!$O:$P,2,FALSE),0)</f>
        <v>309</v>
      </c>
      <c r="K116" s="184" t="str">
        <f t="shared" si="105"/>
        <v>50+</v>
      </c>
      <c r="L116" s="117">
        <f>IFERROR(VLOOKUP(W116,ATS!$O:$Q,3,FALSE),0)</f>
        <v>309</v>
      </c>
      <c r="M116" s="186" t="str">
        <f t="shared" si="106"/>
        <v>50+</v>
      </c>
      <c r="N116" s="93">
        <v>0</v>
      </c>
      <c r="O116" s="55">
        <f t="shared" si="107"/>
        <v>0</v>
      </c>
      <c r="P116" s="50">
        <f>VLOOKUP($C116,Prices!$A$3:$R$1996,MATCH('2) Order Form'!P$8,Prices!$A$2:$R$2,0),FALSE)</f>
        <v>35</v>
      </c>
      <c r="Q116" s="51">
        <f>VLOOKUP($C116,Prices!$A$3:$R$1996,MATCH('2) Order Form'!Q$8,Prices!$A$2:$R$2,0),FALSE)</f>
        <v>69.95</v>
      </c>
      <c r="R116" s="34">
        <f t="shared" si="108"/>
        <v>0</v>
      </c>
      <c r="S116" s="43">
        <f t="shared" si="109"/>
        <v>0</v>
      </c>
      <c r="T116" s="51">
        <f t="shared" si="110"/>
        <v>0</v>
      </c>
      <c r="U116" s="123">
        <f t="shared" si="52"/>
        <v>0</v>
      </c>
      <c r="V116" s="124"/>
      <c r="W116" s="148">
        <v>7048652540973</v>
      </c>
      <c r="Y116" s="126">
        <f t="shared" si="98"/>
        <v>0</v>
      </c>
      <c r="Z116" s="127">
        <f t="shared" ca="1" si="99"/>
        <v>0</v>
      </c>
      <c r="AA116" s="127">
        <f t="shared" ca="1" si="100"/>
        <v>4</v>
      </c>
      <c r="AB116" s="127">
        <f t="shared" ca="1" si="101"/>
        <v>0</v>
      </c>
      <c r="AC116" s="127">
        <f t="shared" ca="1" si="102"/>
        <v>1</v>
      </c>
      <c r="AD116" s="127" t="str">
        <f t="shared" si="103"/>
        <v>845105Matte White</v>
      </c>
      <c r="AE116" s="128">
        <f t="shared" si="104"/>
        <v>845105</v>
      </c>
      <c r="AF116" s="129" t="str">
        <f>INDEX(ATS!$A:$P,MATCH('2) Order Form'!$W116,ATS!$O:$O,0),7)</f>
        <v>Active</v>
      </c>
    </row>
    <row r="117" spans="1:32" x14ac:dyDescent="0.2">
      <c r="A117" s="33">
        <v>1</v>
      </c>
      <c r="B117" s="33" t="str">
        <f>VLOOKUP(A117,Classification!$H$2:$I$11,2,FALSE)</f>
        <v>Helmets &amp; Helmet Acc.</v>
      </c>
      <c r="C117" s="33">
        <f>INDEX(ATS!$A:$P,MATCH('2) Order Form'!$W117,ATS!$O:$O,0),1)</f>
        <v>845105</v>
      </c>
      <c r="D117" s="33" t="str">
        <f>INDEX(ATS!$A:$P,MATCH('2) Order Form'!$W117,ATS!$O:$O,0),2)</f>
        <v>Ripper Helmet</v>
      </c>
      <c r="E117" s="82" t="str">
        <f>INDEX(ATS!$A:$P,MATCH('2) Order Form'!$W117,ATS!$O:$O,0),4)</f>
        <v>SGRM-53/61</v>
      </c>
      <c r="F117" s="82" t="str">
        <f>INDEX(ATS!$A:$P,MATCH('2) Order Form'!$W117,ATS!$O:$O,0),5)</f>
        <v xml:space="preserve">Slate Gray Metallic </v>
      </c>
      <c r="G117" s="161" t="str">
        <f>INDEX(ATS!$A:$P,MATCH('2) Order Form'!$W117,ATS!$O:$O,0),6)</f>
        <v>53/61</v>
      </c>
      <c r="H117" s="58">
        <v>1</v>
      </c>
      <c r="I117" s="111">
        <v>0</v>
      </c>
      <c r="J117" s="117">
        <f>IFERROR(VLOOKUP(W117,ATS!$O:$P,2,FALSE),0)</f>
        <v>4</v>
      </c>
      <c r="K117" s="184">
        <f t="shared" si="105"/>
        <v>4</v>
      </c>
      <c r="L117" s="117">
        <f>IFERROR(VLOOKUP(W117,ATS!$O:$Q,3,FALSE),0)</f>
        <v>4</v>
      </c>
      <c r="M117" s="186">
        <f t="shared" si="106"/>
        <v>4</v>
      </c>
      <c r="N117" s="93">
        <v>0</v>
      </c>
      <c r="O117" s="55">
        <f t="shared" si="107"/>
        <v>0</v>
      </c>
      <c r="P117" s="50">
        <f>VLOOKUP($C117,Prices!$A$3:$R$1996,MATCH('2) Order Form'!P$8,Prices!$A$2:$R$2,0),FALSE)</f>
        <v>35</v>
      </c>
      <c r="Q117" s="51">
        <f>VLOOKUP($C117,Prices!$A$3:$R$1996,MATCH('2) Order Form'!Q$8,Prices!$A$2:$R$2,0),FALSE)</f>
        <v>69.95</v>
      </c>
      <c r="R117" s="34">
        <f t="shared" si="108"/>
        <v>0</v>
      </c>
      <c r="S117" s="43">
        <f t="shared" si="109"/>
        <v>0</v>
      </c>
      <c r="T117" s="51">
        <f t="shared" si="110"/>
        <v>0</v>
      </c>
      <c r="U117" s="123">
        <f t="shared" si="52"/>
        <v>0</v>
      </c>
      <c r="V117" s="124"/>
      <c r="W117" s="148">
        <v>7048652661739</v>
      </c>
      <c r="Y117" s="126">
        <f t="shared" si="98"/>
        <v>0</v>
      </c>
      <c r="Z117" s="127">
        <f t="shared" ca="1" si="99"/>
        <v>0</v>
      </c>
      <c r="AA117" s="127">
        <f t="shared" ca="1" si="100"/>
        <v>4</v>
      </c>
      <c r="AB117" s="127">
        <f t="shared" ca="1" si="101"/>
        <v>0</v>
      </c>
      <c r="AC117" s="127">
        <f t="shared" ca="1" si="102"/>
        <v>1</v>
      </c>
      <c r="AD117" s="127" t="str">
        <f t="shared" si="103"/>
        <v xml:space="preserve">845105Slate Gray Metallic </v>
      </c>
      <c r="AE117" s="128">
        <f t="shared" si="104"/>
        <v>845105</v>
      </c>
      <c r="AF117" s="129" t="str">
        <f>INDEX(ATS!$A:$P,MATCH('2) Order Form'!$W117,ATS!$O:$O,0),7)</f>
        <v>Stock</v>
      </c>
    </row>
    <row r="118" spans="1:32" x14ac:dyDescent="0.2">
      <c r="A118" s="33">
        <v>1</v>
      </c>
      <c r="B118" s="33" t="str">
        <f>VLOOKUP(A118,Classification!$H$2:$I$11,2,FALSE)</f>
        <v>Helmets &amp; Helmet Acc.</v>
      </c>
      <c r="C118" s="33">
        <f>INDEX(ATS!$A:$P,MATCH('2) Order Form'!$W118,ATS!$O:$O,0),1)</f>
        <v>845074</v>
      </c>
      <c r="D118" s="33" t="str">
        <f>INDEX(ATS!$A:$P,MATCH('2) Order Form'!$W118,ATS!$O:$O,0),2)</f>
        <v>Dissenter Helmet Jr</v>
      </c>
      <c r="E118" s="82" t="str">
        <f>INDEX(ATS!$A:$P,MATCH('2) Order Form'!$W118,ATS!$O:$O,0),4)</f>
        <v>GLBLM-XSS</v>
      </c>
      <c r="F118" s="82" t="str">
        <f>INDEX(ATS!$A:$P,MATCH('2) Order Form'!$W118,ATS!$O:$O,0),5)</f>
        <v>Glacier Blue Metallic</v>
      </c>
      <c r="G118" s="161" t="str">
        <f>INDEX(ATS!$A:$P,MATCH('2) Order Form'!$W118,ATS!$O:$O,0),6)</f>
        <v>XSS</v>
      </c>
      <c r="H118" s="58">
        <v>1</v>
      </c>
      <c r="I118" s="111">
        <v>0</v>
      </c>
      <c r="J118" s="117">
        <f>IFERROR(VLOOKUP(W118,ATS!$O:$P,2,FALSE),0)</f>
        <v>28</v>
      </c>
      <c r="K118" s="184">
        <f t="shared" ref="K118:K131" si="111">IF(J118=99999,"OPEN",IF(J118&gt;50,"50+",IF(J118&lt;=0,"0",J118)))</f>
        <v>28</v>
      </c>
      <c r="L118" s="117">
        <f>IFERROR(VLOOKUP(W118,ATS!$O:$Q,3,FALSE),0)</f>
        <v>28</v>
      </c>
      <c r="M118" s="186">
        <f t="shared" ref="M118:M131" si="112">IF(L118=99999,"OPEN",IF(L118&gt;50,"50+",IF(L118&lt;=0,"0",L118)))</f>
        <v>28</v>
      </c>
      <c r="N118" s="93">
        <v>0</v>
      </c>
      <c r="O118" s="55">
        <f t="shared" ref="O118:O131" si="113">IF(N118&lt;&gt;0,N118,$P$5)</f>
        <v>0</v>
      </c>
      <c r="P118" s="50">
        <f>VLOOKUP($C118,Prices!$A$3:$R$1996,MATCH('2) Order Form'!P$8,Prices!$A$2:$R$2,0),FALSE)</f>
        <v>45</v>
      </c>
      <c r="Q118" s="51">
        <f>VLOOKUP($C118,Prices!$A$3:$R$1996,MATCH('2) Order Form'!Q$8,Prices!$A$2:$R$2,0),FALSE)</f>
        <v>89.95</v>
      </c>
      <c r="R118" s="34">
        <f t="shared" ref="R118:R131" si="114">I118*P118</f>
        <v>0</v>
      </c>
      <c r="S118" s="43">
        <f t="shared" ref="S118:S131" si="115">R118*O118</f>
        <v>0</v>
      </c>
      <c r="T118" s="51">
        <f t="shared" ref="T118:T131" si="116">R118-S118</f>
        <v>0</v>
      </c>
      <c r="U118" s="123">
        <f t="shared" si="52"/>
        <v>0</v>
      </c>
      <c r="V118" s="124"/>
      <c r="W118" s="148">
        <v>7048652766694</v>
      </c>
      <c r="Y118" s="126">
        <f t="shared" ref="Y118:Y131" si="117">I118*Q118</f>
        <v>0</v>
      </c>
      <c r="Z118" s="127">
        <f t="shared" ref="Z118:Z131" ca="1" si="118">IF(A118=OFFSET(A118,-1,0),0,1)</f>
        <v>0</v>
      </c>
      <c r="AA118" s="127">
        <f t="shared" ref="AA118:AA131" ca="1" si="119">IF(C118=OFFSET(C118,-1,0),OFFSET(AA118,-1,0),OFFSET(AA118,-1,0)+1)</f>
        <v>5</v>
      </c>
      <c r="AB118" s="127">
        <f t="shared" ref="AB118:AB131" ca="1" si="120">IF(C118=OFFSET(C118,-1,0),0,1)</f>
        <v>1</v>
      </c>
      <c r="AC118" s="127">
        <f t="shared" ref="AC118:AC131" ca="1" si="121">IF(F118=OFFSET(F118,-1,0),0,1)</f>
        <v>1</v>
      </c>
      <c r="AD118" s="127" t="str">
        <f t="shared" ref="AD118:AD131" si="122">CONCATENATE(C118,F118)</f>
        <v>845074Glacier Blue Metallic</v>
      </c>
      <c r="AE118" s="128">
        <f t="shared" ref="AE118:AE131" si="123">IFERROR(IF(B118="EYEWEAR",CONCATENATE(C118,"-",G118),C118),C118)</f>
        <v>845074</v>
      </c>
      <c r="AF118" s="129" t="str">
        <f>INDEX(ATS!$A:$P,MATCH('2) Order Form'!$W118,ATS!$O:$O,0),7)</f>
        <v>Stock</v>
      </c>
    </row>
    <row r="119" spans="1:32" x14ac:dyDescent="0.2">
      <c r="A119" s="33">
        <v>1</v>
      </c>
      <c r="B119" s="33" t="str">
        <f>VLOOKUP(A119,Classification!$H$2:$I$11,2,FALSE)</f>
        <v>Helmets &amp; Helmet Acc.</v>
      </c>
      <c r="C119" s="33">
        <f>INDEX(ATS!$A:$P,MATCH('2) Order Form'!$W119,ATS!$O:$O,0),1)</f>
        <v>845074</v>
      </c>
      <c r="D119" s="33" t="str">
        <f>INDEX(ATS!$A:$P,MATCH('2) Order Form'!$W119,ATS!$O:$O,0),2)</f>
        <v>Dissenter Helmet Jr</v>
      </c>
      <c r="E119" s="82" t="str">
        <f>INDEX(ATS!$A:$P,MATCH('2) Order Form'!$W119,ATS!$O:$O,0),4)</f>
        <v>GLBLM-SM</v>
      </c>
      <c r="F119" s="82" t="str">
        <f>INDEX(ATS!$A:$P,MATCH('2) Order Form'!$W119,ATS!$O:$O,0),5)</f>
        <v>Glacier Blue Metallic</v>
      </c>
      <c r="G119" s="161" t="str">
        <f>INDEX(ATS!$A:$P,MATCH('2) Order Form'!$W119,ATS!$O:$O,0),6)</f>
        <v>SM</v>
      </c>
      <c r="H119" s="58">
        <v>1</v>
      </c>
      <c r="I119" s="111">
        <v>0</v>
      </c>
      <c r="J119" s="117">
        <f>IFERROR(VLOOKUP(W119,ATS!$O:$P,2,FALSE),0)</f>
        <v>40</v>
      </c>
      <c r="K119" s="184">
        <f t="shared" si="111"/>
        <v>40</v>
      </c>
      <c r="L119" s="117">
        <f>IFERROR(VLOOKUP(W119,ATS!$O:$Q,3,FALSE),0)</f>
        <v>40</v>
      </c>
      <c r="M119" s="186">
        <f t="shared" si="112"/>
        <v>40</v>
      </c>
      <c r="N119" s="93">
        <v>0</v>
      </c>
      <c r="O119" s="55">
        <f t="shared" si="113"/>
        <v>0</v>
      </c>
      <c r="P119" s="50">
        <f>VLOOKUP($C119,Prices!$A$3:$R$1996,MATCH('2) Order Form'!P$8,Prices!$A$2:$R$2,0),FALSE)</f>
        <v>45</v>
      </c>
      <c r="Q119" s="51">
        <f>VLOOKUP($C119,Prices!$A$3:$R$1996,MATCH('2) Order Form'!Q$8,Prices!$A$2:$R$2,0),FALSE)</f>
        <v>89.95</v>
      </c>
      <c r="R119" s="34">
        <f t="shared" si="114"/>
        <v>0</v>
      </c>
      <c r="S119" s="43">
        <f t="shared" si="115"/>
        <v>0</v>
      </c>
      <c r="T119" s="51">
        <f t="shared" si="116"/>
        <v>0</v>
      </c>
      <c r="U119" s="123">
        <f t="shared" si="52"/>
        <v>0</v>
      </c>
      <c r="V119" s="124"/>
      <c r="W119" s="148">
        <v>7048652766687</v>
      </c>
      <c r="Y119" s="126">
        <f t="shared" si="117"/>
        <v>0</v>
      </c>
      <c r="Z119" s="127">
        <f t="shared" ca="1" si="118"/>
        <v>0</v>
      </c>
      <c r="AA119" s="127">
        <f t="shared" ca="1" si="119"/>
        <v>5</v>
      </c>
      <c r="AB119" s="127">
        <f t="shared" ca="1" si="120"/>
        <v>0</v>
      </c>
      <c r="AC119" s="127">
        <f t="shared" ca="1" si="121"/>
        <v>0</v>
      </c>
      <c r="AD119" s="127" t="str">
        <f t="shared" si="122"/>
        <v>845074Glacier Blue Metallic</v>
      </c>
      <c r="AE119" s="128">
        <f t="shared" si="123"/>
        <v>845074</v>
      </c>
      <c r="AF119" s="129" t="str">
        <f>INDEX(ATS!$A:$P,MATCH('2) Order Form'!$W119,ATS!$O:$O,0),7)</f>
        <v>Stock</v>
      </c>
    </row>
    <row r="120" spans="1:32" x14ac:dyDescent="0.2">
      <c r="A120" s="33">
        <v>1</v>
      </c>
      <c r="B120" s="33" t="str">
        <f>VLOOKUP(A120,Classification!$H$2:$I$11,2,FALSE)</f>
        <v>Helmets &amp; Helmet Acc.</v>
      </c>
      <c r="C120" s="33">
        <f>INDEX(ATS!$A:$P,MATCH('2) Order Form'!$W120,ATS!$O:$O,0),1)</f>
        <v>845074</v>
      </c>
      <c r="D120" s="33" t="str">
        <f>INDEX(ATS!$A:$P,MATCH('2) Order Form'!$W120,ATS!$O:$O,0),2)</f>
        <v>Dissenter Helmet Jr</v>
      </c>
      <c r="E120" s="82" t="str">
        <f>INDEX(ATS!$A:$P,MATCH('2) Order Form'!$W120,ATS!$O:$O,0),4)</f>
        <v>MFLUO-XSS</v>
      </c>
      <c r="F120" s="82" t="str">
        <f>INDEX(ATS!$A:$P,MATCH('2) Order Form'!$W120,ATS!$O:$O,0),5)</f>
        <v xml:space="preserve">Matte Fluo </v>
      </c>
      <c r="G120" s="161" t="str">
        <f>INDEX(ATS!$A:$P,MATCH('2) Order Form'!$W120,ATS!$O:$O,0),6)</f>
        <v>XSS</v>
      </c>
      <c r="H120" s="58">
        <v>1</v>
      </c>
      <c r="I120" s="111">
        <v>0</v>
      </c>
      <c r="J120" s="117">
        <f>IFERROR(VLOOKUP(W120,ATS!$O:$P,2,FALSE),0)</f>
        <v>44</v>
      </c>
      <c r="K120" s="184">
        <f t="shared" si="111"/>
        <v>44</v>
      </c>
      <c r="L120" s="117">
        <f>IFERROR(VLOOKUP(W120,ATS!$O:$Q,3,FALSE),0)</f>
        <v>44</v>
      </c>
      <c r="M120" s="186">
        <f t="shared" si="112"/>
        <v>44</v>
      </c>
      <c r="N120" s="93">
        <v>0</v>
      </c>
      <c r="O120" s="55">
        <f t="shared" si="113"/>
        <v>0</v>
      </c>
      <c r="P120" s="50">
        <f>VLOOKUP($C120,Prices!$A$3:$R$1996,MATCH('2) Order Form'!P$8,Prices!$A$2:$R$2,0),FALSE)</f>
        <v>45</v>
      </c>
      <c r="Q120" s="51">
        <f>VLOOKUP($C120,Prices!$A$3:$R$1996,MATCH('2) Order Form'!Q$8,Prices!$A$2:$R$2,0),FALSE)</f>
        <v>89.95</v>
      </c>
      <c r="R120" s="34">
        <f t="shared" si="114"/>
        <v>0</v>
      </c>
      <c r="S120" s="43">
        <f t="shared" si="115"/>
        <v>0</v>
      </c>
      <c r="T120" s="51">
        <f t="shared" si="116"/>
        <v>0</v>
      </c>
      <c r="U120" s="123">
        <f t="shared" si="52"/>
        <v>0</v>
      </c>
      <c r="V120" s="124"/>
      <c r="W120" s="148">
        <v>7048652766717</v>
      </c>
      <c r="Y120" s="126">
        <f t="shared" si="117"/>
        <v>0</v>
      </c>
      <c r="Z120" s="127">
        <f t="shared" ca="1" si="118"/>
        <v>0</v>
      </c>
      <c r="AA120" s="127">
        <f t="shared" ca="1" si="119"/>
        <v>5</v>
      </c>
      <c r="AB120" s="127">
        <f t="shared" ca="1" si="120"/>
        <v>0</v>
      </c>
      <c r="AC120" s="127">
        <f t="shared" ca="1" si="121"/>
        <v>1</v>
      </c>
      <c r="AD120" s="127" t="str">
        <f t="shared" si="122"/>
        <v xml:space="preserve">845074Matte Fluo </v>
      </c>
      <c r="AE120" s="128">
        <f t="shared" si="123"/>
        <v>845074</v>
      </c>
      <c r="AF120" s="129" t="str">
        <f>INDEX(ATS!$A:$P,MATCH('2) Order Form'!$W120,ATS!$O:$O,0),7)</f>
        <v>Stock</v>
      </c>
    </row>
    <row r="121" spans="1:32" x14ac:dyDescent="0.2">
      <c r="A121" s="33">
        <v>1</v>
      </c>
      <c r="B121" s="33" t="str">
        <f>VLOOKUP(A121,Classification!$H$2:$I$11,2,FALSE)</f>
        <v>Helmets &amp; Helmet Acc.</v>
      </c>
      <c r="C121" s="33">
        <f>INDEX(ATS!$A:$P,MATCH('2) Order Form'!$W121,ATS!$O:$O,0),1)</f>
        <v>845074</v>
      </c>
      <c r="D121" s="33" t="str">
        <f>INDEX(ATS!$A:$P,MATCH('2) Order Form'!$W121,ATS!$O:$O,0),2)</f>
        <v>Dissenter Helmet Jr</v>
      </c>
      <c r="E121" s="82" t="str">
        <f>INDEX(ATS!$A:$P,MATCH('2) Order Form'!$W121,ATS!$O:$O,0),4)</f>
        <v>MFLUO-SM</v>
      </c>
      <c r="F121" s="82" t="str">
        <f>INDEX(ATS!$A:$P,MATCH('2) Order Form'!$W121,ATS!$O:$O,0),5)</f>
        <v xml:space="preserve">Matte Fluo </v>
      </c>
      <c r="G121" s="161" t="str">
        <f>INDEX(ATS!$A:$P,MATCH('2) Order Form'!$W121,ATS!$O:$O,0),6)</f>
        <v>SM</v>
      </c>
      <c r="H121" s="58">
        <v>1</v>
      </c>
      <c r="I121" s="111">
        <v>0</v>
      </c>
      <c r="J121" s="117">
        <f>IFERROR(VLOOKUP(W121,ATS!$O:$P,2,FALSE),0)</f>
        <v>52</v>
      </c>
      <c r="K121" s="184" t="str">
        <f t="shared" si="111"/>
        <v>50+</v>
      </c>
      <c r="L121" s="117">
        <f>IFERROR(VLOOKUP(W121,ATS!$O:$Q,3,FALSE),0)</f>
        <v>52</v>
      </c>
      <c r="M121" s="186" t="str">
        <f t="shared" si="112"/>
        <v>50+</v>
      </c>
      <c r="N121" s="93">
        <v>0</v>
      </c>
      <c r="O121" s="55">
        <f t="shared" si="113"/>
        <v>0</v>
      </c>
      <c r="P121" s="50">
        <f>VLOOKUP($C121,Prices!$A$3:$R$1996,MATCH('2) Order Form'!P$8,Prices!$A$2:$R$2,0),FALSE)</f>
        <v>45</v>
      </c>
      <c r="Q121" s="51">
        <f>VLOOKUP($C121,Prices!$A$3:$R$1996,MATCH('2) Order Form'!Q$8,Prices!$A$2:$R$2,0),FALSE)</f>
        <v>89.95</v>
      </c>
      <c r="R121" s="34">
        <f t="shared" si="114"/>
        <v>0</v>
      </c>
      <c r="S121" s="43">
        <f t="shared" si="115"/>
        <v>0</v>
      </c>
      <c r="T121" s="51">
        <f t="shared" si="116"/>
        <v>0</v>
      </c>
      <c r="U121" s="123">
        <f t="shared" si="52"/>
        <v>0</v>
      </c>
      <c r="V121" s="124"/>
      <c r="W121" s="148">
        <v>7048652766700</v>
      </c>
      <c r="Y121" s="126">
        <f t="shared" si="117"/>
        <v>0</v>
      </c>
      <c r="Z121" s="127">
        <f t="shared" ca="1" si="118"/>
        <v>0</v>
      </c>
      <c r="AA121" s="127">
        <f t="shared" ca="1" si="119"/>
        <v>5</v>
      </c>
      <c r="AB121" s="127">
        <f t="shared" ca="1" si="120"/>
        <v>0</v>
      </c>
      <c r="AC121" s="127">
        <f t="shared" ca="1" si="121"/>
        <v>0</v>
      </c>
      <c r="AD121" s="127" t="str">
        <f t="shared" si="122"/>
        <v xml:space="preserve">845074Matte Fluo </v>
      </c>
      <c r="AE121" s="128">
        <f t="shared" si="123"/>
        <v>845074</v>
      </c>
      <c r="AF121" s="129" t="str">
        <f>INDEX(ATS!$A:$P,MATCH('2) Order Form'!$W121,ATS!$O:$O,0),7)</f>
        <v>Stock</v>
      </c>
    </row>
    <row r="122" spans="1:32" x14ac:dyDescent="0.2">
      <c r="A122" s="33">
        <v>1</v>
      </c>
      <c r="B122" s="33" t="str">
        <f>VLOOKUP(A122,Classification!$H$2:$I$11,2,FALSE)</f>
        <v>Helmets &amp; Helmet Acc.</v>
      </c>
      <c r="C122" s="33">
        <f>INDEX(ATS!$A:$P,MATCH('2) Order Form'!$W122,ATS!$O:$O,0),1)</f>
        <v>845074</v>
      </c>
      <c r="D122" s="33" t="str">
        <f>INDEX(ATS!$A:$P,MATCH('2) Order Form'!$W122,ATS!$O:$O,0),2)</f>
        <v>Dissenter Helmet Jr</v>
      </c>
      <c r="E122" s="82" t="str">
        <f>INDEX(ATS!$A:$P,MATCH('2) Order Form'!$W122,ATS!$O:$O,0),4)</f>
        <v>MNGRY-XSS</v>
      </c>
      <c r="F122" s="82" t="str">
        <f>INDEX(ATS!$A:$P,MATCH('2) Order Form'!$W122,ATS!$O:$O,0),5)</f>
        <v>Matte Nardo Gray</v>
      </c>
      <c r="G122" s="161" t="str">
        <f>INDEX(ATS!$A:$P,MATCH('2) Order Form'!$W122,ATS!$O:$O,0),6)</f>
        <v>XSS</v>
      </c>
      <c r="H122" s="58">
        <v>1</v>
      </c>
      <c r="I122" s="111">
        <v>0</v>
      </c>
      <c r="J122" s="117">
        <f>IFERROR(VLOOKUP(W122,ATS!$O:$P,2,FALSE),0)</f>
        <v>25</v>
      </c>
      <c r="K122" s="184">
        <f t="shared" si="111"/>
        <v>25</v>
      </c>
      <c r="L122" s="117">
        <f>IFERROR(VLOOKUP(W122,ATS!$O:$Q,3,FALSE),0)</f>
        <v>25</v>
      </c>
      <c r="M122" s="186">
        <f t="shared" si="112"/>
        <v>25</v>
      </c>
      <c r="N122" s="93">
        <v>0</v>
      </c>
      <c r="O122" s="55">
        <f t="shared" si="113"/>
        <v>0</v>
      </c>
      <c r="P122" s="50">
        <f>VLOOKUP($C122,Prices!$A$3:$R$1996,MATCH('2) Order Form'!P$8,Prices!$A$2:$R$2,0),FALSE)</f>
        <v>45</v>
      </c>
      <c r="Q122" s="51">
        <f>VLOOKUP($C122,Prices!$A$3:$R$1996,MATCH('2) Order Form'!Q$8,Prices!$A$2:$R$2,0),FALSE)</f>
        <v>89.95</v>
      </c>
      <c r="R122" s="34">
        <f t="shared" si="114"/>
        <v>0</v>
      </c>
      <c r="S122" s="43">
        <f t="shared" si="115"/>
        <v>0</v>
      </c>
      <c r="T122" s="51">
        <f t="shared" si="116"/>
        <v>0</v>
      </c>
      <c r="U122" s="123">
        <f t="shared" si="52"/>
        <v>0</v>
      </c>
      <c r="V122" s="124"/>
      <c r="W122" s="148">
        <v>7048652766731</v>
      </c>
      <c r="Y122" s="126">
        <f t="shared" si="117"/>
        <v>0</v>
      </c>
      <c r="Z122" s="127">
        <f t="shared" ca="1" si="118"/>
        <v>0</v>
      </c>
      <c r="AA122" s="127">
        <f t="shared" ca="1" si="119"/>
        <v>5</v>
      </c>
      <c r="AB122" s="127">
        <f t="shared" ca="1" si="120"/>
        <v>0</v>
      </c>
      <c r="AC122" s="127">
        <f t="shared" ca="1" si="121"/>
        <v>1</v>
      </c>
      <c r="AD122" s="127" t="str">
        <f t="shared" si="122"/>
        <v>845074Matte Nardo Gray</v>
      </c>
      <c r="AE122" s="128">
        <f t="shared" si="123"/>
        <v>845074</v>
      </c>
      <c r="AF122" s="129" t="str">
        <f>INDEX(ATS!$A:$P,MATCH('2) Order Form'!$W122,ATS!$O:$O,0),7)</f>
        <v>Stock</v>
      </c>
    </row>
    <row r="123" spans="1:32" x14ac:dyDescent="0.2">
      <c r="A123" s="33">
        <v>1</v>
      </c>
      <c r="B123" s="33" t="str">
        <f>VLOOKUP(A123,Classification!$H$2:$I$11,2,FALSE)</f>
        <v>Helmets &amp; Helmet Acc.</v>
      </c>
      <c r="C123" s="33">
        <f>INDEX(ATS!$A:$P,MATCH('2) Order Form'!$W123,ATS!$O:$O,0),1)</f>
        <v>845074</v>
      </c>
      <c r="D123" s="33" t="str">
        <f>INDEX(ATS!$A:$P,MATCH('2) Order Form'!$W123,ATS!$O:$O,0),2)</f>
        <v>Dissenter Helmet Jr</v>
      </c>
      <c r="E123" s="82" t="str">
        <f>INDEX(ATS!$A:$P,MATCH('2) Order Form'!$W123,ATS!$O:$O,0),4)</f>
        <v>MNGRY-SM</v>
      </c>
      <c r="F123" s="82" t="str">
        <f>INDEX(ATS!$A:$P,MATCH('2) Order Form'!$W123,ATS!$O:$O,0),5)</f>
        <v>Matte Nardo Gray</v>
      </c>
      <c r="G123" s="161" t="str">
        <f>INDEX(ATS!$A:$P,MATCH('2) Order Form'!$W123,ATS!$O:$O,0),6)</f>
        <v>SM</v>
      </c>
      <c r="H123" s="58">
        <v>1</v>
      </c>
      <c r="I123" s="111">
        <v>0</v>
      </c>
      <c r="J123" s="117">
        <f>IFERROR(VLOOKUP(W123,ATS!$O:$P,2,FALSE),0)</f>
        <v>29</v>
      </c>
      <c r="K123" s="184">
        <f t="shared" si="111"/>
        <v>29</v>
      </c>
      <c r="L123" s="117">
        <f>IFERROR(VLOOKUP(W123,ATS!$O:$Q,3,FALSE),0)</f>
        <v>29</v>
      </c>
      <c r="M123" s="186">
        <f t="shared" si="112"/>
        <v>29</v>
      </c>
      <c r="N123" s="93">
        <v>0</v>
      </c>
      <c r="O123" s="55">
        <f t="shared" si="113"/>
        <v>0</v>
      </c>
      <c r="P123" s="50">
        <f>VLOOKUP($C123,Prices!$A$3:$R$1996,MATCH('2) Order Form'!P$8,Prices!$A$2:$R$2,0),FALSE)</f>
        <v>45</v>
      </c>
      <c r="Q123" s="51">
        <f>VLOOKUP($C123,Prices!$A$3:$R$1996,MATCH('2) Order Form'!Q$8,Prices!$A$2:$R$2,0),FALSE)</f>
        <v>89.95</v>
      </c>
      <c r="R123" s="34">
        <f t="shared" si="114"/>
        <v>0</v>
      </c>
      <c r="S123" s="43">
        <f t="shared" si="115"/>
        <v>0</v>
      </c>
      <c r="T123" s="51">
        <f t="shared" si="116"/>
        <v>0</v>
      </c>
      <c r="U123" s="123">
        <f t="shared" si="52"/>
        <v>0</v>
      </c>
      <c r="V123" s="124"/>
      <c r="W123" s="148">
        <v>7048652766724</v>
      </c>
      <c r="Y123" s="126">
        <f t="shared" si="117"/>
        <v>0</v>
      </c>
      <c r="Z123" s="127">
        <f t="shared" ca="1" si="118"/>
        <v>0</v>
      </c>
      <c r="AA123" s="127">
        <f t="shared" ca="1" si="119"/>
        <v>5</v>
      </c>
      <c r="AB123" s="127">
        <f t="shared" ca="1" si="120"/>
        <v>0</v>
      </c>
      <c r="AC123" s="127">
        <f t="shared" ca="1" si="121"/>
        <v>0</v>
      </c>
      <c r="AD123" s="127" t="str">
        <f t="shared" si="122"/>
        <v>845074Matte Nardo Gray</v>
      </c>
      <c r="AE123" s="128">
        <f t="shared" si="123"/>
        <v>845074</v>
      </c>
      <c r="AF123" s="129" t="str">
        <f>INDEX(ATS!$A:$P,MATCH('2) Order Form'!$W123,ATS!$O:$O,0),7)</f>
        <v>Stock</v>
      </c>
    </row>
    <row r="124" spans="1:32" x14ac:dyDescent="0.2">
      <c r="A124" s="33">
        <v>1</v>
      </c>
      <c r="B124" s="33" t="str">
        <f>VLOOKUP(A124,Classification!$H$2:$I$11,2,FALSE)</f>
        <v>Helmets &amp; Helmet Acc.</v>
      </c>
      <c r="C124" s="33">
        <f>INDEX(ATS!$A:$P,MATCH('2) Order Form'!$W124,ATS!$O:$O,0),1)</f>
        <v>845108</v>
      </c>
      <c r="D124" s="33" t="str">
        <f>INDEX(ATS!$A:$P,MATCH('2) Order Form'!$W124,ATS!$O:$O,0),2)</f>
        <v>Ripper Mips Helmet Jr</v>
      </c>
      <c r="E124" s="82" t="str">
        <f>INDEX(ATS!$A:$P,MATCH('2) Order Form'!$W124,ATS!$O:$O,0),4)</f>
        <v>GLBM-48/53</v>
      </c>
      <c r="F124" s="82" t="str">
        <f>INDEX(ATS!$A:$P,MATCH('2) Order Form'!$W124,ATS!$O:$O,0),5)</f>
        <v xml:space="preserve">Glacier Blue Metallic </v>
      </c>
      <c r="G124" s="161" t="str">
        <f>INDEX(ATS!$A:$P,MATCH('2) Order Form'!$W124,ATS!$O:$O,0),6)</f>
        <v>48/53</v>
      </c>
      <c r="H124" s="58">
        <v>1</v>
      </c>
      <c r="I124" s="111">
        <v>0</v>
      </c>
      <c r="J124" s="117">
        <f>IFERROR(VLOOKUP(W124,ATS!$O:$P,2,FALSE),0)</f>
        <v>113</v>
      </c>
      <c r="K124" s="184" t="str">
        <f t="shared" si="111"/>
        <v>50+</v>
      </c>
      <c r="L124" s="117">
        <f>IFERROR(VLOOKUP(W124,ATS!$O:$Q,3,FALSE),0)</f>
        <v>113</v>
      </c>
      <c r="M124" s="186" t="str">
        <f t="shared" si="112"/>
        <v>50+</v>
      </c>
      <c r="N124" s="93">
        <v>0</v>
      </c>
      <c r="O124" s="55">
        <f t="shared" si="113"/>
        <v>0</v>
      </c>
      <c r="P124" s="50">
        <f>VLOOKUP($C124,Prices!$A$3:$R$1996,MATCH('2) Order Form'!P$8,Prices!$A$2:$R$2,0),FALSE)</f>
        <v>45</v>
      </c>
      <c r="Q124" s="51">
        <f>VLOOKUP($C124,Prices!$A$3:$R$1996,MATCH('2) Order Form'!Q$8,Prices!$A$2:$R$2,0),FALSE)</f>
        <v>89.95</v>
      </c>
      <c r="R124" s="34">
        <f t="shared" si="114"/>
        <v>0</v>
      </c>
      <c r="S124" s="43">
        <f t="shared" si="115"/>
        <v>0</v>
      </c>
      <c r="T124" s="51">
        <f t="shared" si="116"/>
        <v>0</v>
      </c>
      <c r="U124" s="123">
        <f t="shared" si="52"/>
        <v>0</v>
      </c>
      <c r="V124" s="124"/>
      <c r="W124" s="148">
        <v>7048652767783</v>
      </c>
      <c r="Y124" s="126">
        <f t="shared" si="117"/>
        <v>0</v>
      </c>
      <c r="Z124" s="127">
        <f t="shared" ca="1" si="118"/>
        <v>0</v>
      </c>
      <c r="AA124" s="127">
        <f t="shared" ca="1" si="119"/>
        <v>6</v>
      </c>
      <c r="AB124" s="127">
        <f t="shared" ca="1" si="120"/>
        <v>1</v>
      </c>
      <c r="AC124" s="127">
        <f t="shared" ca="1" si="121"/>
        <v>1</v>
      </c>
      <c r="AD124" s="127" t="str">
        <f t="shared" si="122"/>
        <v xml:space="preserve">845108Glacier Blue Metallic </v>
      </c>
      <c r="AE124" s="128">
        <f t="shared" si="123"/>
        <v>845108</v>
      </c>
      <c r="AF124" s="129" t="str">
        <f>INDEX(ATS!$A:$P,MATCH('2) Order Form'!$W124,ATS!$O:$O,0),7)</f>
        <v>Stock</v>
      </c>
    </row>
    <row r="125" spans="1:32" x14ac:dyDescent="0.2">
      <c r="A125" s="33">
        <v>1</v>
      </c>
      <c r="B125" s="33" t="str">
        <f>VLOOKUP(A125,Classification!$H$2:$I$11,2,FALSE)</f>
        <v>Helmets &amp; Helmet Acc.</v>
      </c>
      <c r="C125" s="33">
        <f>INDEX(ATS!$A:$P,MATCH('2) Order Form'!$W125,ATS!$O:$O,0),1)</f>
        <v>845108</v>
      </c>
      <c r="D125" s="33" t="str">
        <f>INDEX(ATS!$A:$P,MATCH('2) Order Form'!$W125,ATS!$O:$O,0),2)</f>
        <v>Ripper Mips Helmet Jr</v>
      </c>
      <c r="E125" s="82" t="str">
        <f>INDEX(ATS!$A:$P,MATCH('2) Order Form'!$W125,ATS!$O:$O,0),4)</f>
        <v>MBLK-48/53</v>
      </c>
      <c r="F125" s="82" t="str">
        <f>INDEX(ATS!$A:$P,MATCH('2) Order Form'!$W125,ATS!$O:$O,0),5)</f>
        <v>Matte Black</v>
      </c>
      <c r="G125" s="161" t="str">
        <f>INDEX(ATS!$A:$P,MATCH('2) Order Form'!$W125,ATS!$O:$O,0),6)</f>
        <v>48/53</v>
      </c>
      <c r="H125" s="58">
        <v>1</v>
      </c>
      <c r="I125" s="111">
        <v>0</v>
      </c>
      <c r="J125" s="117">
        <f>IFERROR(VLOOKUP(W125,ATS!$O:$P,2,FALSE),0)</f>
        <v>404</v>
      </c>
      <c r="K125" s="184" t="str">
        <f t="shared" si="111"/>
        <v>50+</v>
      </c>
      <c r="L125" s="117">
        <f>IFERROR(VLOOKUP(W125,ATS!$O:$Q,3,FALSE),0)</f>
        <v>404</v>
      </c>
      <c r="M125" s="186" t="str">
        <f t="shared" si="112"/>
        <v>50+</v>
      </c>
      <c r="N125" s="93">
        <v>0</v>
      </c>
      <c r="O125" s="55">
        <f t="shared" si="113"/>
        <v>0</v>
      </c>
      <c r="P125" s="50">
        <f>VLOOKUP($C125,Prices!$A$3:$R$1996,MATCH('2) Order Form'!P$8,Prices!$A$2:$R$2,0),FALSE)</f>
        <v>45</v>
      </c>
      <c r="Q125" s="51">
        <f>VLOOKUP($C125,Prices!$A$3:$R$1996,MATCH('2) Order Form'!Q$8,Prices!$A$2:$R$2,0),FALSE)</f>
        <v>89.95</v>
      </c>
      <c r="R125" s="34">
        <f t="shared" si="114"/>
        <v>0</v>
      </c>
      <c r="S125" s="43">
        <f t="shared" si="115"/>
        <v>0</v>
      </c>
      <c r="T125" s="51">
        <f t="shared" si="116"/>
        <v>0</v>
      </c>
      <c r="U125" s="123">
        <f t="shared" si="52"/>
        <v>0</v>
      </c>
      <c r="V125" s="124"/>
      <c r="W125" s="148">
        <v>7048652540881</v>
      </c>
      <c r="Y125" s="126">
        <f t="shared" si="117"/>
        <v>0</v>
      </c>
      <c r="Z125" s="127">
        <f t="shared" ca="1" si="118"/>
        <v>0</v>
      </c>
      <c r="AA125" s="127">
        <f t="shared" ca="1" si="119"/>
        <v>6</v>
      </c>
      <c r="AB125" s="127">
        <f t="shared" ca="1" si="120"/>
        <v>0</v>
      </c>
      <c r="AC125" s="127">
        <f t="shared" ca="1" si="121"/>
        <v>1</v>
      </c>
      <c r="AD125" s="127" t="str">
        <f t="shared" si="122"/>
        <v>845108Matte Black</v>
      </c>
      <c r="AE125" s="128">
        <f t="shared" si="123"/>
        <v>845108</v>
      </c>
      <c r="AF125" s="129" t="str">
        <f>INDEX(ATS!$A:$P,MATCH('2) Order Form'!$W125,ATS!$O:$O,0),7)</f>
        <v>Active</v>
      </c>
    </row>
    <row r="126" spans="1:32" x14ac:dyDescent="0.2">
      <c r="A126" s="33">
        <v>1</v>
      </c>
      <c r="B126" s="33" t="str">
        <f>VLOOKUP(A126,Classification!$H$2:$I$11,2,FALSE)</f>
        <v>Helmets &amp; Helmet Acc.</v>
      </c>
      <c r="C126" s="33">
        <f>INDEX(ATS!$A:$P,MATCH('2) Order Form'!$W126,ATS!$O:$O,0),1)</f>
        <v>845108</v>
      </c>
      <c r="D126" s="33" t="str">
        <f>INDEX(ATS!$A:$P,MATCH('2) Order Form'!$W126,ATS!$O:$O,0),2)</f>
        <v>Ripper Mips Helmet Jr</v>
      </c>
      <c r="E126" s="82" t="str">
        <f>INDEX(ATS!$A:$P,MATCH('2) Order Form'!$W126,ATS!$O:$O,0),4)</f>
        <v>MFLU-48/53</v>
      </c>
      <c r="F126" s="82" t="str">
        <f>INDEX(ATS!$A:$P,MATCH('2) Order Form'!$W126,ATS!$O:$O,0),5)</f>
        <v xml:space="preserve">Matte Fluo </v>
      </c>
      <c r="G126" s="161" t="str">
        <f>INDEX(ATS!$A:$P,MATCH('2) Order Form'!$W126,ATS!$O:$O,0),6)</f>
        <v>48/53</v>
      </c>
      <c r="H126" s="58">
        <v>1</v>
      </c>
      <c r="I126" s="111">
        <v>0</v>
      </c>
      <c r="J126" s="117">
        <f>IFERROR(VLOOKUP(W126,ATS!$O:$P,2,FALSE),0)</f>
        <v>164</v>
      </c>
      <c r="K126" s="184" t="str">
        <f t="shared" si="111"/>
        <v>50+</v>
      </c>
      <c r="L126" s="117">
        <f>IFERROR(VLOOKUP(W126,ATS!$O:$Q,3,FALSE),0)</f>
        <v>164</v>
      </c>
      <c r="M126" s="186" t="str">
        <f t="shared" si="112"/>
        <v>50+</v>
      </c>
      <c r="N126" s="93">
        <v>0</v>
      </c>
      <c r="O126" s="55">
        <f t="shared" si="113"/>
        <v>0</v>
      </c>
      <c r="P126" s="50">
        <f>VLOOKUP($C126,Prices!$A$3:$R$1996,MATCH('2) Order Form'!P$8,Prices!$A$2:$R$2,0),FALSE)</f>
        <v>45</v>
      </c>
      <c r="Q126" s="51">
        <f>VLOOKUP($C126,Prices!$A$3:$R$1996,MATCH('2) Order Form'!Q$8,Prices!$A$2:$R$2,0),FALSE)</f>
        <v>89.95</v>
      </c>
      <c r="R126" s="34">
        <f t="shared" si="114"/>
        <v>0</v>
      </c>
      <c r="S126" s="43">
        <f t="shared" si="115"/>
        <v>0</v>
      </c>
      <c r="T126" s="51">
        <f t="shared" si="116"/>
        <v>0</v>
      </c>
      <c r="U126" s="123">
        <f t="shared" si="52"/>
        <v>0</v>
      </c>
      <c r="V126" s="124"/>
      <c r="W126" s="148">
        <v>7048652767790</v>
      </c>
      <c r="Y126" s="126">
        <f t="shared" si="117"/>
        <v>0</v>
      </c>
      <c r="Z126" s="127">
        <f t="shared" ca="1" si="118"/>
        <v>0</v>
      </c>
      <c r="AA126" s="127">
        <f t="shared" ca="1" si="119"/>
        <v>6</v>
      </c>
      <c r="AB126" s="127">
        <f t="shared" ca="1" si="120"/>
        <v>0</v>
      </c>
      <c r="AC126" s="127">
        <f t="shared" ca="1" si="121"/>
        <v>1</v>
      </c>
      <c r="AD126" s="127" t="str">
        <f t="shared" si="122"/>
        <v xml:space="preserve">845108Matte Fluo </v>
      </c>
      <c r="AE126" s="128">
        <f t="shared" si="123"/>
        <v>845108</v>
      </c>
      <c r="AF126" s="129" t="str">
        <f>INDEX(ATS!$A:$P,MATCH('2) Order Form'!$W126,ATS!$O:$O,0),7)</f>
        <v>Active</v>
      </c>
    </row>
    <row r="127" spans="1:32" x14ac:dyDescent="0.2">
      <c r="A127" s="33">
        <v>1</v>
      </c>
      <c r="B127" s="33" t="str">
        <f>VLOOKUP(A127,Classification!$H$2:$I$11,2,FALSE)</f>
        <v>Helmets &amp; Helmet Acc.</v>
      </c>
      <c r="C127" s="33">
        <f>INDEX(ATS!$A:$P,MATCH('2) Order Form'!$W127,ATS!$O:$O,0),1)</f>
        <v>845108</v>
      </c>
      <c r="D127" s="33" t="str">
        <f>INDEX(ATS!$A:$P,MATCH('2) Order Form'!$W127,ATS!$O:$O,0),2)</f>
        <v>Ripper Mips Helmet Jr</v>
      </c>
      <c r="E127" s="82" t="str">
        <f>INDEX(ATS!$A:$P,MATCH('2) Order Form'!$W127,ATS!$O:$O,0),4)</f>
        <v>MWHT-48/53</v>
      </c>
      <c r="F127" s="82" t="str">
        <f>INDEX(ATS!$A:$P,MATCH('2) Order Form'!$W127,ATS!$O:$O,0),5)</f>
        <v>Matte White</v>
      </c>
      <c r="G127" s="161" t="str">
        <f>INDEX(ATS!$A:$P,MATCH('2) Order Form'!$W127,ATS!$O:$O,0),6)</f>
        <v>48/53</v>
      </c>
      <c r="H127" s="58">
        <v>1</v>
      </c>
      <c r="I127" s="111">
        <v>0</v>
      </c>
      <c r="J127" s="117">
        <f>IFERROR(VLOOKUP(W127,ATS!$O:$P,2,FALSE),0)</f>
        <v>57</v>
      </c>
      <c r="K127" s="184" t="str">
        <f t="shared" si="111"/>
        <v>50+</v>
      </c>
      <c r="L127" s="117">
        <f>IFERROR(VLOOKUP(W127,ATS!$O:$Q,3,FALSE),0)</f>
        <v>57</v>
      </c>
      <c r="M127" s="186" t="str">
        <f t="shared" si="112"/>
        <v>50+</v>
      </c>
      <c r="N127" s="93">
        <v>0</v>
      </c>
      <c r="O127" s="55">
        <f t="shared" si="113"/>
        <v>0</v>
      </c>
      <c r="P127" s="50">
        <f>VLOOKUP($C127,Prices!$A$3:$R$1996,MATCH('2) Order Form'!P$8,Prices!$A$2:$R$2,0),FALSE)</f>
        <v>45</v>
      </c>
      <c r="Q127" s="51">
        <f>VLOOKUP($C127,Prices!$A$3:$R$1996,MATCH('2) Order Form'!Q$8,Prices!$A$2:$R$2,0),FALSE)</f>
        <v>89.95</v>
      </c>
      <c r="R127" s="34">
        <f t="shared" si="114"/>
        <v>0</v>
      </c>
      <c r="S127" s="43">
        <f t="shared" si="115"/>
        <v>0</v>
      </c>
      <c r="T127" s="51">
        <f t="shared" si="116"/>
        <v>0</v>
      </c>
      <c r="U127" s="123">
        <f t="shared" si="52"/>
        <v>0</v>
      </c>
      <c r="V127" s="124"/>
      <c r="W127" s="148">
        <v>7048652540928</v>
      </c>
      <c r="Y127" s="126">
        <f t="shared" si="117"/>
        <v>0</v>
      </c>
      <c r="Z127" s="127">
        <f t="shared" ca="1" si="118"/>
        <v>0</v>
      </c>
      <c r="AA127" s="127">
        <f t="shared" ca="1" si="119"/>
        <v>6</v>
      </c>
      <c r="AB127" s="127">
        <f t="shared" ca="1" si="120"/>
        <v>0</v>
      </c>
      <c r="AC127" s="127">
        <f t="shared" ca="1" si="121"/>
        <v>1</v>
      </c>
      <c r="AD127" s="127" t="str">
        <f t="shared" si="122"/>
        <v>845108Matte White</v>
      </c>
      <c r="AE127" s="128">
        <f t="shared" si="123"/>
        <v>845108</v>
      </c>
      <c r="AF127" s="129" t="str">
        <f>INDEX(ATS!$A:$P,MATCH('2) Order Form'!$W127,ATS!$O:$O,0),7)</f>
        <v>Active</v>
      </c>
    </row>
    <row r="128" spans="1:32" x14ac:dyDescent="0.2">
      <c r="A128" s="33">
        <v>1</v>
      </c>
      <c r="B128" s="33" t="str">
        <f>VLOOKUP(A128,Classification!$H$2:$I$11,2,FALSE)</f>
        <v>Helmets &amp; Helmet Acc.</v>
      </c>
      <c r="C128" s="33">
        <f>INDEX(ATS!$A:$P,MATCH('2) Order Form'!$W128,ATS!$O:$O,0),1)</f>
        <v>845108</v>
      </c>
      <c r="D128" s="33" t="str">
        <f>INDEX(ATS!$A:$P,MATCH('2) Order Form'!$W128,ATS!$O:$O,0),2)</f>
        <v>Ripper Mips Helmet Jr</v>
      </c>
      <c r="E128" s="82" t="str">
        <f>INDEX(ATS!$A:$P,MATCH('2) Order Form'!$W128,ATS!$O:$O,0),4)</f>
        <v>NGFL-48/53</v>
      </c>
      <c r="F128" s="82" t="str">
        <f>INDEX(ATS!$A:$P,MATCH('2) Order Form'!$W128,ATS!$O:$O,0),5)</f>
        <v xml:space="preserve">Nardo Gray / Fluo </v>
      </c>
      <c r="G128" s="161" t="str">
        <f>INDEX(ATS!$A:$P,MATCH('2) Order Form'!$W128,ATS!$O:$O,0),6)</f>
        <v>48/53</v>
      </c>
      <c r="H128" s="58">
        <v>1</v>
      </c>
      <c r="I128" s="111">
        <v>0</v>
      </c>
      <c r="J128" s="117">
        <f>IFERROR(VLOOKUP(W128,ATS!$O:$P,2,FALSE),0)</f>
        <v>81</v>
      </c>
      <c r="K128" s="184" t="str">
        <f t="shared" si="111"/>
        <v>50+</v>
      </c>
      <c r="L128" s="117">
        <f>IFERROR(VLOOKUP(W128,ATS!$O:$Q,3,FALSE),0)</f>
        <v>81</v>
      </c>
      <c r="M128" s="186" t="str">
        <f t="shared" si="112"/>
        <v>50+</v>
      </c>
      <c r="N128" s="93">
        <v>0</v>
      </c>
      <c r="O128" s="55">
        <f t="shared" si="113"/>
        <v>0</v>
      </c>
      <c r="P128" s="50">
        <f>VLOOKUP($C128,Prices!$A$3:$R$1996,MATCH('2) Order Form'!P$8,Prices!$A$2:$R$2,0),FALSE)</f>
        <v>45</v>
      </c>
      <c r="Q128" s="51">
        <f>VLOOKUP($C128,Prices!$A$3:$R$1996,MATCH('2) Order Form'!Q$8,Prices!$A$2:$R$2,0),FALSE)</f>
        <v>89.95</v>
      </c>
      <c r="R128" s="34">
        <f t="shared" si="114"/>
        <v>0</v>
      </c>
      <c r="S128" s="43">
        <f t="shared" si="115"/>
        <v>0</v>
      </c>
      <c r="T128" s="51">
        <f t="shared" si="116"/>
        <v>0</v>
      </c>
      <c r="U128" s="123">
        <f t="shared" si="52"/>
        <v>0</v>
      </c>
      <c r="V128" s="124"/>
      <c r="W128" s="148">
        <v>7048652767806</v>
      </c>
      <c r="Y128" s="126">
        <f t="shared" si="117"/>
        <v>0</v>
      </c>
      <c r="Z128" s="127">
        <f t="shared" ca="1" si="118"/>
        <v>0</v>
      </c>
      <c r="AA128" s="127">
        <f t="shared" ca="1" si="119"/>
        <v>6</v>
      </c>
      <c r="AB128" s="127">
        <f t="shared" ca="1" si="120"/>
        <v>0</v>
      </c>
      <c r="AC128" s="127">
        <f t="shared" ca="1" si="121"/>
        <v>1</v>
      </c>
      <c r="AD128" s="127" t="str">
        <f t="shared" si="122"/>
        <v xml:space="preserve">845108Nardo Gray / Fluo </v>
      </c>
      <c r="AE128" s="128">
        <f t="shared" si="123"/>
        <v>845108</v>
      </c>
      <c r="AF128" s="129" t="str">
        <f>INDEX(ATS!$A:$P,MATCH('2) Order Form'!$W128,ATS!$O:$O,0),7)</f>
        <v>Stock</v>
      </c>
    </row>
    <row r="129" spans="1:32" x14ac:dyDescent="0.2">
      <c r="A129" s="33">
        <v>1</v>
      </c>
      <c r="B129" s="33" t="str">
        <f>VLOOKUP(A129,Classification!$H$2:$I$11,2,FALSE)</f>
        <v>Helmets &amp; Helmet Acc.</v>
      </c>
      <c r="C129" s="33">
        <f>INDEX(ATS!$A:$P,MATCH('2) Order Form'!$W129,ATS!$O:$O,0),1)</f>
        <v>845108</v>
      </c>
      <c r="D129" s="33" t="str">
        <f>INDEX(ATS!$A:$P,MATCH('2) Order Form'!$W129,ATS!$O:$O,0),2)</f>
        <v>Ripper Mips Helmet Jr</v>
      </c>
      <c r="E129" s="82" t="str">
        <f>INDEX(ATS!$A:$P,MATCH('2) Order Form'!$W129,ATS!$O:$O,0),4)</f>
        <v>RGLD-48/53</v>
      </c>
      <c r="F129" s="82" t="str">
        <f>INDEX(ATS!$A:$P,MATCH('2) Order Form'!$W129,ATS!$O:$O,0),5)</f>
        <v>Rose Gold</v>
      </c>
      <c r="G129" s="161" t="str">
        <f>INDEX(ATS!$A:$P,MATCH('2) Order Form'!$W129,ATS!$O:$O,0),6)</f>
        <v>48/53</v>
      </c>
      <c r="H129" s="58">
        <v>1</v>
      </c>
      <c r="I129" s="111">
        <v>0</v>
      </c>
      <c r="J129" s="117">
        <f>IFERROR(VLOOKUP(W129,ATS!$O:$P,2,FALSE),0)</f>
        <v>618</v>
      </c>
      <c r="K129" s="184" t="str">
        <f t="shared" si="111"/>
        <v>50+</v>
      </c>
      <c r="L129" s="117">
        <f>IFERROR(VLOOKUP(W129,ATS!$O:$Q,3,FALSE),0)</f>
        <v>618</v>
      </c>
      <c r="M129" s="186" t="str">
        <f t="shared" si="112"/>
        <v>50+</v>
      </c>
      <c r="N129" s="93">
        <v>0</v>
      </c>
      <c r="O129" s="55">
        <f t="shared" si="113"/>
        <v>0</v>
      </c>
      <c r="P129" s="50">
        <f>VLOOKUP($C129,Prices!$A$3:$R$1996,MATCH('2) Order Form'!P$8,Prices!$A$2:$R$2,0),FALSE)</f>
        <v>45</v>
      </c>
      <c r="Q129" s="51">
        <f>VLOOKUP($C129,Prices!$A$3:$R$1996,MATCH('2) Order Form'!Q$8,Prices!$A$2:$R$2,0),FALSE)</f>
        <v>89.95</v>
      </c>
      <c r="R129" s="34">
        <f t="shared" si="114"/>
        <v>0</v>
      </c>
      <c r="S129" s="43">
        <f t="shared" si="115"/>
        <v>0</v>
      </c>
      <c r="T129" s="51">
        <f t="shared" si="116"/>
        <v>0</v>
      </c>
      <c r="U129" s="123">
        <f t="shared" si="52"/>
        <v>0</v>
      </c>
      <c r="V129" s="124"/>
      <c r="W129" s="148">
        <v>7048652767813</v>
      </c>
      <c r="Y129" s="126">
        <f t="shared" si="117"/>
        <v>0</v>
      </c>
      <c r="Z129" s="127">
        <f t="shared" ca="1" si="118"/>
        <v>0</v>
      </c>
      <c r="AA129" s="127">
        <f t="shared" ca="1" si="119"/>
        <v>6</v>
      </c>
      <c r="AB129" s="127">
        <f t="shared" ca="1" si="120"/>
        <v>0</v>
      </c>
      <c r="AC129" s="127">
        <f t="shared" ca="1" si="121"/>
        <v>1</v>
      </c>
      <c r="AD129" s="127" t="str">
        <f t="shared" si="122"/>
        <v>845108Rose Gold</v>
      </c>
      <c r="AE129" s="128">
        <f t="shared" si="123"/>
        <v>845108</v>
      </c>
      <c r="AF129" s="129" t="str">
        <f>INDEX(ATS!$A:$P,MATCH('2) Order Form'!$W129,ATS!$O:$O,0),7)</f>
        <v>Stock</v>
      </c>
    </row>
    <row r="130" spans="1:32" x14ac:dyDescent="0.2">
      <c r="A130" s="33">
        <v>1</v>
      </c>
      <c r="B130" s="33" t="str">
        <f>VLOOKUP(A130,Classification!$H$2:$I$11,2,FALSE)</f>
        <v>Helmets &amp; Helmet Acc.</v>
      </c>
      <c r="C130" s="33">
        <f>INDEX(ATS!$A:$P,MATCH('2) Order Form'!$W130,ATS!$O:$O,0),1)</f>
        <v>845108</v>
      </c>
      <c r="D130" s="33" t="str">
        <f>INDEX(ATS!$A:$P,MATCH('2) Order Form'!$W130,ATS!$O:$O,0),2)</f>
        <v>Ripper Mips Helmet Jr</v>
      </c>
      <c r="E130" s="82" t="str">
        <f>INDEX(ATS!$A:$P,MATCH('2) Order Form'!$W130,ATS!$O:$O,0),4)</f>
        <v>SBLM-48/53</v>
      </c>
      <c r="F130" s="82" t="str">
        <f>INDEX(ATS!$A:$P,MATCH('2) Order Form'!$W130,ATS!$O:$O,0),5)</f>
        <v xml:space="preserve">Sky Blue Metallic </v>
      </c>
      <c r="G130" s="161" t="str">
        <f>INDEX(ATS!$A:$P,MATCH('2) Order Form'!$W130,ATS!$O:$O,0),6)</f>
        <v>48/53</v>
      </c>
      <c r="H130" s="58">
        <v>1</v>
      </c>
      <c r="I130" s="111">
        <v>0</v>
      </c>
      <c r="J130" s="117">
        <f>IFERROR(VLOOKUP(W130,ATS!$O:$P,2,FALSE),0)</f>
        <v>210</v>
      </c>
      <c r="K130" s="184" t="str">
        <f t="shared" si="111"/>
        <v>50+</v>
      </c>
      <c r="L130" s="117">
        <f>IFERROR(VLOOKUP(W130,ATS!$O:$Q,3,FALSE),0)</f>
        <v>210</v>
      </c>
      <c r="M130" s="186" t="str">
        <f t="shared" si="112"/>
        <v>50+</v>
      </c>
      <c r="N130" s="93">
        <v>0</v>
      </c>
      <c r="O130" s="55">
        <f t="shared" si="113"/>
        <v>0</v>
      </c>
      <c r="P130" s="50">
        <f>VLOOKUP($C130,Prices!$A$3:$R$1996,MATCH('2) Order Form'!P$8,Prices!$A$2:$R$2,0),FALSE)</f>
        <v>45</v>
      </c>
      <c r="Q130" s="51">
        <f>VLOOKUP($C130,Prices!$A$3:$R$1996,MATCH('2) Order Form'!Q$8,Prices!$A$2:$R$2,0),FALSE)</f>
        <v>89.95</v>
      </c>
      <c r="R130" s="34">
        <f t="shared" si="114"/>
        <v>0</v>
      </c>
      <c r="S130" s="43">
        <f t="shared" si="115"/>
        <v>0</v>
      </c>
      <c r="T130" s="51">
        <f t="shared" si="116"/>
        <v>0</v>
      </c>
      <c r="U130" s="123">
        <f t="shared" si="52"/>
        <v>0</v>
      </c>
      <c r="V130" s="124"/>
      <c r="W130" s="148">
        <v>7048652767820</v>
      </c>
      <c r="Y130" s="126">
        <f t="shared" si="117"/>
        <v>0</v>
      </c>
      <c r="Z130" s="127">
        <f t="shared" ca="1" si="118"/>
        <v>0</v>
      </c>
      <c r="AA130" s="127">
        <f t="shared" ca="1" si="119"/>
        <v>6</v>
      </c>
      <c r="AB130" s="127">
        <f t="shared" ca="1" si="120"/>
        <v>0</v>
      </c>
      <c r="AC130" s="127">
        <f t="shared" ca="1" si="121"/>
        <v>1</v>
      </c>
      <c r="AD130" s="127" t="str">
        <f t="shared" si="122"/>
        <v xml:space="preserve">845108Sky Blue Metallic </v>
      </c>
      <c r="AE130" s="128">
        <f t="shared" si="123"/>
        <v>845108</v>
      </c>
      <c r="AF130" s="129" t="str">
        <f>INDEX(ATS!$A:$P,MATCH('2) Order Form'!$W130,ATS!$O:$O,0),7)</f>
        <v>Active</v>
      </c>
    </row>
    <row r="131" spans="1:32" x14ac:dyDescent="0.2">
      <c r="A131" s="33">
        <v>1</v>
      </c>
      <c r="B131" s="33" t="str">
        <f>VLOOKUP(A131,Classification!$H$2:$I$11,2,FALSE)</f>
        <v>Helmets &amp; Helmet Acc.</v>
      </c>
      <c r="C131" s="33">
        <f>INDEX(ATS!$A:$P,MATCH('2) Order Form'!$W131,ATS!$O:$O,0),1)</f>
        <v>845108</v>
      </c>
      <c r="D131" s="33" t="str">
        <f>INDEX(ATS!$A:$P,MATCH('2) Order Form'!$W131,ATS!$O:$O,0),2)</f>
        <v>Ripper Mips Helmet Jr</v>
      </c>
      <c r="E131" s="82" t="str">
        <f>INDEX(ATS!$A:$P,MATCH('2) Order Form'!$W131,ATS!$O:$O,0),4)</f>
        <v>SGRM-48/53</v>
      </c>
      <c r="F131" s="82" t="str">
        <f>INDEX(ATS!$A:$P,MATCH('2) Order Form'!$W131,ATS!$O:$O,0),5)</f>
        <v xml:space="preserve">Slate Gray Metallic </v>
      </c>
      <c r="G131" s="161" t="str">
        <f>INDEX(ATS!$A:$P,MATCH('2) Order Form'!$W131,ATS!$O:$O,0),6)</f>
        <v>48/53</v>
      </c>
      <c r="H131" s="58">
        <v>1</v>
      </c>
      <c r="I131" s="111">
        <v>0</v>
      </c>
      <c r="J131" s="117">
        <f>IFERROR(VLOOKUP(W131,ATS!$O:$P,2,FALSE),0)</f>
        <v>633</v>
      </c>
      <c r="K131" s="184" t="str">
        <f t="shared" si="111"/>
        <v>50+</v>
      </c>
      <c r="L131" s="117">
        <f>IFERROR(VLOOKUP(W131,ATS!$O:$Q,3,FALSE),0)</f>
        <v>633</v>
      </c>
      <c r="M131" s="186" t="str">
        <f t="shared" si="112"/>
        <v>50+</v>
      </c>
      <c r="N131" s="93">
        <v>0</v>
      </c>
      <c r="O131" s="55">
        <f t="shared" si="113"/>
        <v>0</v>
      </c>
      <c r="P131" s="50">
        <f>VLOOKUP($C131,Prices!$A$3:$R$1996,MATCH('2) Order Form'!P$8,Prices!$A$2:$R$2,0),FALSE)</f>
        <v>45</v>
      </c>
      <c r="Q131" s="51">
        <f>VLOOKUP($C131,Prices!$A$3:$R$1996,MATCH('2) Order Form'!Q$8,Prices!$A$2:$R$2,0),FALSE)</f>
        <v>89.95</v>
      </c>
      <c r="R131" s="34">
        <f t="shared" si="114"/>
        <v>0</v>
      </c>
      <c r="S131" s="43">
        <f t="shared" si="115"/>
        <v>0</v>
      </c>
      <c r="T131" s="51">
        <f t="shared" si="116"/>
        <v>0</v>
      </c>
      <c r="U131" s="123">
        <f t="shared" si="52"/>
        <v>0</v>
      </c>
      <c r="V131" s="124"/>
      <c r="W131" s="148">
        <v>7048652661708</v>
      </c>
      <c r="Y131" s="126">
        <f t="shared" si="117"/>
        <v>0</v>
      </c>
      <c r="Z131" s="127">
        <f t="shared" ca="1" si="118"/>
        <v>0</v>
      </c>
      <c r="AA131" s="127">
        <f t="shared" ca="1" si="119"/>
        <v>6</v>
      </c>
      <c r="AB131" s="127">
        <f t="shared" ca="1" si="120"/>
        <v>0</v>
      </c>
      <c r="AC131" s="127">
        <f t="shared" ca="1" si="121"/>
        <v>1</v>
      </c>
      <c r="AD131" s="127" t="str">
        <f t="shared" si="122"/>
        <v xml:space="preserve">845108Slate Gray Metallic </v>
      </c>
      <c r="AE131" s="128">
        <f t="shared" si="123"/>
        <v>845108</v>
      </c>
      <c r="AF131" s="129" t="str">
        <f>INDEX(ATS!$A:$P,MATCH('2) Order Form'!$W131,ATS!$O:$O,0),7)</f>
        <v>Stock</v>
      </c>
    </row>
    <row r="132" spans="1:32" x14ac:dyDescent="0.2">
      <c r="A132" s="33">
        <v>1</v>
      </c>
      <c r="B132" s="33" t="str">
        <f>VLOOKUP(A132,Classification!$H$2:$I$11,2,FALSE)</f>
        <v>Helmets &amp; Helmet Acc.</v>
      </c>
      <c r="C132" s="33">
        <f>INDEX(ATS!$A:$P,MATCH('2) Order Form'!$W132,ATS!$O:$O,0),1)</f>
        <v>845107</v>
      </c>
      <c r="D132" s="33" t="str">
        <f>INDEX(ATS!$A:$P,MATCH('2) Order Form'!$W132,ATS!$O:$O,0),2)</f>
        <v>Ripper Helmet Jr</v>
      </c>
      <c r="E132" s="82" t="str">
        <f>INDEX(ATS!$A:$P,MATCH('2) Order Form'!$W132,ATS!$O:$O,0),4)</f>
        <v>GLBM-48/53</v>
      </c>
      <c r="F132" s="82" t="str">
        <f>INDEX(ATS!$A:$P,MATCH('2) Order Form'!$W132,ATS!$O:$O,0),5)</f>
        <v xml:space="preserve">Glacier Blue Metallic </v>
      </c>
      <c r="G132" s="161" t="str">
        <f>INDEX(ATS!$A:$P,MATCH('2) Order Form'!$W132,ATS!$O:$O,0),6)</f>
        <v>48/53</v>
      </c>
      <c r="H132" s="58">
        <v>1</v>
      </c>
      <c r="I132" s="111">
        <v>0</v>
      </c>
      <c r="J132" s="117">
        <f>IFERROR(VLOOKUP(W132,ATS!$O:$P,2,FALSE),0)</f>
        <v>156</v>
      </c>
      <c r="K132" s="184" t="str">
        <f t="shared" si="105"/>
        <v>50+</v>
      </c>
      <c r="L132" s="117">
        <f>IFERROR(VLOOKUP(W132,ATS!$O:$Q,3,FALSE),0)</f>
        <v>156</v>
      </c>
      <c r="M132" s="186" t="str">
        <f t="shared" si="106"/>
        <v>50+</v>
      </c>
      <c r="N132" s="93">
        <v>0</v>
      </c>
      <c r="O132" s="55">
        <f t="shared" si="107"/>
        <v>0</v>
      </c>
      <c r="P132" s="50">
        <f>VLOOKUP($C132,Prices!$A$3:$R$1996,MATCH('2) Order Form'!P$8,Prices!$A$2:$R$2,0),FALSE)</f>
        <v>30</v>
      </c>
      <c r="Q132" s="51">
        <f>VLOOKUP($C132,Prices!$A$3:$R$1996,MATCH('2) Order Form'!Q$8,Prices!$A$2:$R$2,0),FALSE)</f>
        <v>59.95</v>
      </c>
      <c r="R132" s="34">
        <f t="shared" si="108"/>
        <v>0</v>
      </c>
      <c r="S132" s="43">
        <f t="shared" si="109"/>
        <v>0</v>
      </c>
      <c r="T132" s="51">
        <f t="shared" si="110"/>
        <v>0</v>
      </c>
      <c r="U132" s="123">
        <f t="shared" si="52"/>
        <v>0</v>
      </c>
      <c r="V132" s="124"/>
      <c r="W132" s="148">
        <v>7048652767776</v>
      </c>
      <c r="Y132" s="126">
        <f t="shared" si="98"/>
        <v>0</v>
      </c>
      <c r="Z132" s="127">
        <f t="shared" ca="1" si="99"/>
        <v>0</v>
      </c>
      <c r="AA132" s="127">
        <f t="shared" ca="1" si="100"/>
        <v>7</v>
      </c>
      <c r="AB132" s="127">
        <f t="shared" ca="1" si="101"/>
        <v>1</v>
      </c>
      <c r="AC132" s="127">
        <f t="shared" ca="1" si="102"/>
        <v>1</v>
      </c>
      <c r="AD132" s="127" t="str">
        <f t="shared" si="103"/>
        <v xml:space="preserve">845107Glacier Blue Metallic </v>
      </c>
      <c r="AE132" s="128">
        <f t="shared" si="104"/>
        <v>845107</v>
      </c>
      <c r="AF132" s="129" t="str">
        <f>INDEX(ATS!$A:$P,MATCH('2) Order Form'!$W132,ATS!$O:$O,0),7)</f>
        <v>Stock</v>
      </c>
    </row>
    <row r="133" spans="1:32" x14ac:dyDescent="0.2">
      <c r="A133" s="33">
        <v>1</v>
      </c>
      <c r="B133" s="33" t="str">
        <f>VLOOKUP(A133,Classification!$H$2:$I$11,2,FALSE)</f>
        <v>Helmets &amp; Helmet Acc.</v>
      </c>
      <c r="C133" s="33">
        <f>INDEX(ATS!$A:$P,MATCH('2) Order Form'!$W133,ATS!$O:$O,0),1)</f>
        <v>845107</v>
      </c>
      <c r="D133" s="33" t="str">
        <f>INDEX(ATS!$A:$P,MATCH('2) Order Form'!$W133,ATS!$O:$O,0),2)</f>
        <v>Ripper Helmet Jr</v>
      </c>
      <c r="E133" s="82" t="str">
        <f>INDEX(ATS!$A:$P,MATCH('2) Order Form'!$W133,ATS!$O:$O,0),4)</f>
        <v>MBLK-48/53</v>
      </c>
      <c r="F133" s="82" t="str">
        <f>INDEX(ATS!$A:$P,MATCH('2) Order Form'!$W133,ATS!$O:$O,0),5)</f>
        <v>Matte Black</v>
      </c>
      <c r="G133" s="161" t="str">
        <f>INDEX(ATS!$A:$P,MATCH('2) Order Form'!$W133,ATS!$O:$O,0),6)</f>
        <v>48/53</v>
      </c>
      <c r="H133" s="58">
        <v>1</v>
      </c>
      <c r="I133" s="111">
        <v>0</v>
      </c>
      <c r="J133" s="117">
        <f>IFERROR(VLOOKUP(W133,ATS!$O:$P,2,FALSE),0)</f>
        <v>113</v>
      </c>
      <c r="K133" s="184" t="str">
        <f t="shared" si="105"/>
        <v>50+</v>
      </c>
      <c r="L133" s="117">
        <f>IFERROR(VLOOKUP(W133,ATS!$O:$Q,3,FALSE),0)</f>
        <v>113</v>
      </c>
      <c r="M133" s="186" t="str">
        <f t="shared" si="106"/>
        <v>50+</v>
      </c>
      <c r="N133" s="93">
        <v>0</v>
      </c>
      <c r="O133" s="55">
        <f t="shared" si="107"/>
        <v>0</v>
      </c>
      <c r="P133" s="50">
        <f>VLOOKUP($C133,Prices!$A$3:$R$1996,MATCH('2) Order Form'!P$8,Prices!$A$2:$R$2,0),FALSE)</f>
        <v>30</v>
      </c>
      <c r="Q133" s="51">
        <f>VLOOKUP($C133,Prices!$A$3:$R$1996,MATCH('2) Order Form'!Q$8,Prices!$A$2:$R$2,0),FALSE)</f>
        <v>59.95</v>
      </c>
      <c r="R133" s="34">
        <f t="shared" si="108"/>
        <v>0</v>
      </c>
      <c r="S133" s="43">
        <f t="shared" si="109"/>
        <v>0</v>
      </c>
      <c r="T133" s="51">
        <f t="shared" si="110"/>
        <v>0</v>
      </c>
      <c r="U133" s="123">
        <f t="shared" si="52"/>
        <v>0</v>
      </c>
      <c r="V133" s="124"/>
      <c r="W133" s="148">
        <v>7048652540836</v>
      </c>
      <c r="Y133" s="126">
        <f t="shared" si="98"/>
        <v>0</v>
      </c>
      <c r="Z133" s="127">
        <f t="shared" ca="1" si="99"/>
        <v>0</v>
      </c>
      <c r="AA133" s="127">
        <f t="shared" ca="1" si="100"/>
        <v>7</v>
      </c>
      <c r="AB133" s="127">
        <f t="shared" ca="1" si="101"/>
        <v>0</v>
      </c>
      <c r="AC133" s="127">
        <f t="shared" ca="1" si="102"/>
        <v>1</v>
      </c>
      <c r="AD133" s="127" t="str">
        <f t="shared" si="103"/>
        <v>845107Matte Black</v>
      </c>
      <c r="AE133" s="128">
        <f t="shared" si="104"/>
        <v>845107</v>
      </c>
      <c r="AF133" s="129" t="str">
        <f>INDEX(ATS!$A:$P,MATCH('2) Order Form'!$W133,ATS!$O:$O,0),7)</f>
        <v>Active</v>
      </c>
    </row>
    <row r="134" spans="1:32" x14ac:dyDescent="0.2">
      <c r="A134" s="33">
        <v>1</v>
      </c>
      <c r="B134" s="33" t="str">
        <f>VLOOKUP(A134,Classification!$H$2:$I$11,2,FALSE)</f>
        <v>Helmets &amp; Helmet Acc.</v>
      </c>
      <c r="C134" s="33">
        <f>INDEX(ATS!$A:$P,MATCH('2) Order Form'!$W134,ATS!$O:$O,0),1)</f>
        <v>845107</v>
      </c>
      <c r="D134" s="33" t="str">
        <f>INDEX(ATS!$A:$P,MATCH('2) Order Form'!$W134,ATS!$O:$O,0),2)</f>
        <v>Ripper Helmet Jr</v>
      </c>
      <c r="E134" s="82" t="str">
        <f>INDEX(ATS!$A:$P,MATCH('2) Order Form'!$W134,ATS!$O:$O,0),4)</f>
        <v>MFLU-48/53</v>
      </c>
      <c r="F134" s="82" t="str">
        <f>INDEX(ATS!$A:$P,MATCH('2) Order Form'!$W134,ATS!$O:$O,0),5)</f>
        <v xml:space="preserve">Matte Fluo </v>
      </c>
      <c r="G134" s="161" t="str">
        <f>INDEX(ATS!$A:$P,MATCH('2) Order Form'!$W134,ATS!$O:$O,0),6)</f>
        <v>48/53</v>
      </c>
      <c r="H134" s="58">
        <v>1</v>
      </c>
      <c r="I134" s="111">
        <v>0</v>
      </c>
      <c r="J134" s="117">
        <f>IFERROR(VLOOKUP(W134,ATS!$O:$P,2,FALSE),0)</f>
        <v>130</v>
      </c>
      <c r="K134" s="184" t="str">
        <f t="shared" si="105"/>
        <v>50+</v>
      </c>
      <c r="L134" s="117">
        <f>IFERROR(VLOOKUP(W134,ATS!$O:$Q,3,FALSE),0)</f>
        <v>130</v>
      </c>
      <c r="M134" s="186" t="str">
        <f t="shared" si="106"/>
        <v>50+</v>
      </c>
      <c r="N134" s="93">
        <v>0</v>
      </c>
      <c r="O134" s="55">
        <f t="shared" si="107"/>
        <v>0</v>
      </c>
      <c r="P134" s="50">
        <f>VLOOKUP($C134,Prices!$A$3:$R$1996,MATCH('2) Order Form'!P$8,Prices!$A$2:$R$2,0),FALSE)</f>
        <v>30</v>
      </c>
      <c r="Q134" s="51">
        <f>VLOOKUP($C134,Prices!$A$3:$R$1996,MATCH('2) Order Form'!Q$8,Prices!$A$2:$R$2,0),FALSE)</f>
        <v>59.95</v>
      </c>
      <c r="R134" s="34">
        <f t="shared" si="108"/>
        <v>0</v>
      </c>
      <c r="S134" s="43">
        <f t="shared" si="109"/>
        <v>0</v>
      </c>
      <c r="T134" s="51">
        <f t="shared" si="110"/>
        <v>0</v>
      </c>
      <c r="U134" s="123">
        <f t="shared" si="52"/>
        <v>0</v>
      </c>
      <c r="V134" s="124"/>
      <c r="W134" s="148">
        <v>7048652767738</v>
      </c>
      <c r="Y134" s="126">
        <f t="shared" si="98"/>
        <v>0</v>
      </c>
      <c r="Z134" s="127">
        <f t="shared" ca="1" si="99"/>
        <v>0</v>
      </c>
      <c r="AA134" s="127">
        <f t="shared" ca="1" si="100"/>
        <v>7</v>
      </c>
      <c r="AB134" s="127">
        <f t="shared" ca="1" si="101"/>
        <v>0</v>
      </c>
      <c r="AC134" s="127">
        <f t="shared" ca="1" si="102"/>
        <v>1</v>
      </c>
      <c r="AD134" s="127" t="str">
        <f t="shared" si="103"/>
        <v xml:space="preserve">845107Matte Fluo </v>
      </c>
      <c r="AE134" s="128">
        <f t="shared" si="104"/>
        <v>845107</v>
      </c>
      <c r="AF134" s="129" t="str">
        <f>INDEX(ATS!$A:$P,MATCH('2) Order Form'!$W134,ATS!$O:$O,0),7)</f>
        <v>Active</v>
      </c>
    </row>
    <row r="135" spans="1:32" x14ac:dyDescent="0.2">
      <c r="A135" s="33">
        <v>1</v>
      </c>
      <c r="B135" s="33" t="str">
        <f>VLOOKUP(A135,Classification!$H$2:$I$11,2,FALSE)</f>
        <v>Helmets &amp; Helmet Acc.</v>
      </c>
      <c r="C135" s="33">
        <f>INDEX(ATS!$A:$P,MATCH('2) Order Form'!$W135,ATS!$O:$O,0),1)</f>
        <v>845107</v>
      </c>
      <c r="D135" s="33" t="str">
        <f>INDEX(ATS!$A:$P,MATCH('2) Order Form'!$W135,ATS!$O:$O,0),2)</f>
        <v>Ripper Helmet Jr</v>
      </c>
      <c r="E135" s="82" t="str">
        <f>INDEX(ATS!$A:$P,MATCH('2) Order Form'!$W135,ATS!$O:$O,0),4)</f>
        <v>MWHT-48/53</v>
      </c>
      <c r="F135" s="82" t="str">
        <f>INDEX(ATS!$A:$P,MATCH('2) Order Form'!$W135,ATS!$O:$O,0),5)</f>
        <v>Matte White</v>
      </c>
      <c r="G135" s="161" t="str">
        <f>INDEX(ATS!$A:$P,MATCH('2) Order Form'!$W135,ATS!$O:$O,0),6)</f>
        <v>48/53</v>
      </c>
      <c r="H135" s="58">
        <v>1</v>
      </c>
      <c r="I135" s="111">
        <v>0</v>
      </c>
      <c r="J135" s="117">
        <f>IFERROR(VLOOKUP(W135,ATS!$O:$P,2,FALSE),0)</f>
        <v>55</v>
      </c>
      <c r="K135" s="184" t="str">
        <f t="shared" si="105"/>
        <v>50+</v>
      </c>
      <c r="L135" s="117">
        <f>IFERROR(VLOOKUP(W135,ATS!$O:$Q,3,FALSE),0)</f>
        <v>55</v>
      </c>
      <c r="M135" s="186" t="str">
        <f t="shared" si="106"/>
        <v>50+</v>
      </c>
      <c r="N135" s="93">
        <v>0</v>
      </c>
      <c r="O135" s="55">
        <f t="shared" si="107"/>
        <v>0</v>
      </c>
      <c r="P135" s="50">
        <f>VLOOKUP($C135,Prices!$A$3:$R$1996,MATCH('2) Order Form'!P$8,Prices!$A$2:$R$2,0),FALSE)</f>
        <v>30</v>
      </c>
      <c r="Q135" s="51">
        <f>VLOOKUP($C135,Prices!$A$3:$R$1996,MATCH('2) Order Form'!Q$8,Prices!$A$2:$R$2,0),FALSE)</f>
        <v>59.95</v>
      </c>
      <c r="R135" s="34">
        <f t="shared" si="108"/>
        <v>0</v>
      </c>
      <c r="S135" s="43">
        <f t="shared" si="109"/>
        <v>0</v>
      </c>
      <c r="T135" s="51">
        <f t="shared" si="110"/>
        <v>0</v>
      </c>
      <c r="U135" s="123">
        <f t="shared" si="52"/>
        <v>0</v>
      </c>
      <c r="V135" s="124"/>
      <c r="W135" s="148">
        <v>7048652540874</v>
      </c>
      <c r="Y135" s="126">
        <f t="shared" si="98"/>
        <v>0</v>
      </c>
      <c r="Z135" s="127">
        <f t="shared" ca="1" si="99"/>
        <v>0</v>
      </c>
      <c r="AA135" s="127">
        <f t="shared" ca="1" si="100"/>
        <v>7</v>
      </c>
      <c r="AB135" s="127">
        <f t="shared" ca="1" si="101"/>
        <v>0</v>
      </c>
      <c r="AC135" s="127">
        <f t="shared" ca="1" si="102"/>
        <v>1</v>
      </c>
      <c r="AD135" s="127" t="str">
        <f t="shared" si="103"/>
        <v>845107Matte White</v>
      </c>
      <c r="AE135" s="128">
        <f t="shared" si="104"/>
        <v>845107</v>
      </c>
      <c r="AF135" s="129" t="str">
        <f>INDEX(ATS!$A:$P,MATCH('2) Order Form'!$W135,ATS!$O:$O,0),7)</f>
        <v>Active</v>
      </c>
    </row>
    <row r="136" spans="1:32" x14ac:dyDescent="0.2">
      <c r="A136" s="33">
        <v>1</v>
      </c>
      <c r="B136" s="33" t="str">
        <f>VLOOKUP(A136,Classification!$H$2:$I$11,2,FALSE)</f>
        <v>Helmets &amp; Helmet Acc.</v>
      </c>
      <c r="C136" s="33">
        <f>INDEX(ATS!$A:$P,MATCH('2) Order Form'!$W136,ATS!$O:$O,0),1)</f>
        <v>845107</v>
      </c>
      <c r="D136" s="33" t="str">
        <f>INDEX(ATS!$A:$P,MATCH('2) Order Form'!$W136,ATS!$O:$O,0),2)</f>
        <v>Ripper Helmet Jr</v>
      </c>
      <c r="E136" s="82" t="str">
        <f>INDEX(ATS!$A:$P,MATCH('2) Order Form'!$W136,ATS!$O:$O,0),4)</f>
        <v>NGFL-48/53</v>
      </c>
      <c r="F136" s="82" t="str">
        <f>INDEX(ATS!$A:$P,MATCH('2) Order Form'!$W136,ATS!$O:$O,0),5)</f>
        <v xml:space="preserve">Nardo Gray / Fluo </v>
      </c>
      <c r="G136" s="161" t="str">
        <f>INDEX(ATS!$A:$P,MATCH('2) Order Form'!$W136,ATS!$O:$O,0),6)</f>
        <v>48/53</v>
      </c>
      <c r="H136" s="58">
        <v>1</v>
      </c>
      <c r="I136" s="111">
        <v>0</v>
      </c>
      <c r="J136" s="117">
        <f>IFERROR(VLOOKUP(W136,ATS!$O:$P,2,FALSE),0)</f>
        <v>7</v>
      </c>
      <c r="K136" s="184">
        <f t="shared" si="105"/>
        <v>7</v>
      </c>
      <c r="L136" s="117">
        <f>IFERROR(VLOOKUP(W136,ATS!$O:$Q,3,FALSE),0)</f>
        <v>7</v>
      </c>
      <c r="M136" s="186">
        <f t="shared" si="106"/>
        <v>7</v>
      </c>
      <c r="N136" s="93">
        <v>0</v>
      </c>
      <c r="O136" s="55">
        <f t="shared" si="107"/>
        <v>0</v>
      </c>
      <c r="P136" s="50">
        <f>VLOOKUP($C136,Prices!$A$3:$R$1996,MATCH('2) Order Form'!P$8,Prices!$A$2:$R$2,0),FALSE)</f>
        <v>30</v>
      </c>
      <c r="Q136" s="51">
        <f>VLOOKUP($C136,Prices!$A$3:$R$1996,MATCH('2) Order Form'!Q$8,Prices!$A$2:$R$2,0),FALSE)</f>
        <v>59.95</v>
      </c>
      <c r="R136" s="34">
        <f t="shared" si="108"/>
        <v>0</v>
      </c>
      <c r="S136" s="43">
        <f t="shared" si="109"/>
        <v>0</v>
      </c>
      <c r="T136" s="51">
        <f t="shared" si="110"/>
        <v>0</v>
      </c>
      <c r="U136" s="123">
        <f t="shared" si="52"/>
        <v>0</v>
      </c>
      <c r="V136" s="124"/>
      <c r="W136" s="148">
        <v>7048652767745</v>
      </c>
      <c r="Y136" s="126">
        <f t="shared" si="98"/>
        <v>0</v>
      </c>
      <c r="Z136" s="127">
        <f t="shared" ca="1" si="99"/>
        <v>0</v>
      </c>
      <c r="AA136" s="127">
        <f t="shared" ca="1" si="100"/>
        <v>7</v>
      </c>
      <c r="AB136" s="127">
        <f t="shared" ca="1" si="101"/>
        <v>0</v>
      </c>
      <c r="AC136" s="127">
        <f t="shared" ca="1" si="102"/>
        <v>1</v>
      </c>
      <c r="AD136" s="127" t="str">
        <f t="shared" si="103"/>
        <v xml:space="preserve">845107Nardo Gray / Fluo </v>
      </c>
      <c r="AE136" s="128">
        <f t="shared" si="104"/>
        <v>845107</v>
      </c>
      <c r="AF136" s="129" t="str">
        <f>INDEX(ATS!$A:$P,MATCH('2) Order Form'!$W136,ATS!$O:$O,0),7)</f>
        <v>Stock</v>
      </c>
    </row>
    <row r="137" spans="1:32" x14ac:dyDescent="0.2">
      <c r="A137" s="33">
        <v>1</v>
      </c>
      <c r="B137" s="33" t="str">
        <f>VLOOKUP(A137,Classification!$H$2:$I$11,2,FALSE)</f>
        <v>Helmets &amp; Helmet Acc.</v>
      </c>
      <c r="C137" s="33">
        <f>INDEX(ATS!$A:$P,MATCH('2) Order Form'!$W137,ATS!$O:$O,0),1)</f>
        <v>845107</v>
      </c>
      <c r="D137" s="33" t="str">
        <f>INDEX(ATS!$A:$P,MATCH('2) Order Form'!$W137,ATS!$O:$O,0),2)</f>
        <v>Ripper Helmet Jr</v>
      </c>
      <c r="E137" s="82" t="str">
        <f>INDEX(ATS!$A:$P,MATCH('2) Order Form'!$W137,ATS!$O:$O,0),4)</f>
        <v>RGLD-48/53</v>
      </c>
      <c r="F137" s="82" t="str">
        <f>INDEX(ATS!$A:$P,MATCH('2) Order Form'!$W137,ATS!$O:$O,0),5)</f>
        <v>Rose Gold</v>
      </c>
      <c r="G137" s="161" t="str">
        <f>INDEX(ATS!$A:$P,MATCH('2) Order Form'!$W137,ATS!$O:$O,0),6)</f>
        <v>48/53</v>
      </c>
      <c r="H137" s="58">
        <v>1</v>
      </c>
      <c r="I137" s="111">
        <v>0</v>
      </c>
      <c r="J137" s="117">
        <f>IFERROR(VLOOKUP(W137,ATS!$O:$P,2,FALSE),0)</f>
        <v>27</v>
      </c>
      <c r="K137" s="184">
        <f t="shared" si="105"/>
        <v>27</v>
      </c>
      <c r="L137" s="117">
        <f>IFERROR(VLOOKUP(W137,ATS!$O:$Q,3,FALSE),0)</f>
        <v>27</v>
      </c>
      <c r="M137" s="186">
        <f t="shared" si="106"/>
        <v>27</v>
      </c>
      <c r="N137" s="93">
        <v>0</v>
      </c>
      <c r="O137" s="55">
        <f t="shared" si="107"/>
        <v>0</v>
      </c>
      <c r="P137" s="50">
        <f>VLOOKUP($C137,Prices!$A$3:$R$1996,MATCH('2) Order Form'!P$8,Prices!$A$2:$R$2,0),FALSE)</f>
        <v>30</v>
      </c>
      <c r="Q137" s="51">
        <f>VLOOKUP($C137,Prices!$A$3:$R$1996,MATCH('2) Order Form'!Q$8,Prices!$A$2:$R$2,0),FALSE)</f>
        <v>59.95</v>
      </c>
      <c r="R137" s="34">
        <f t="shared" si="108"/>
        <v>0</v>
      </c>
      <c r="S137" s="43">
        <f t="shared" si="109"/>
        <v>0</v>
      </c>
      <c r="T137" s="51">
        <f t="shared" si="110"/>
        <v>0</v>
      </c>
      <c r="U137" s="123">
        <f t="shared" ref="U137:U200" si="124">IFERROR(I137/($I$161+$I$162+$I$163),0)</f>
        <v>0</v>
      </c>
      <c r="V137" s="124"/>
      <c r="W137" s="148">
        <v>7048652767752</v>
      </c>
      <c r="Y137" s="126">
        <f t="shared" si="98"/>
        <v>0</v>
      </c>
      <c r="Z137" s="127">
        <f t="shared" ca="1" si="99"/>
        <v>0</v>
      </c>
      <c r="AA137" s="127">
        <f t="shared" ca="1" si="100"/>
        <v>7</v>
      </c>
      <c r="AB137" s="127">
        <f t="shared" ca="1" si="101"/>
        <v>0</v>
      </c>
      <c r="AC137" s="127">
        <f t="shared" ca="1" si="102"/>
        <v>1</v>
      </c>
      <c r="AD137" s="127" t="str">
        <f t="shared" si="103"/>
        <v>845107Rose Gold</v>
      </c>
      <c r="AE137" s="128">
        <f t="shared" si="104"/>
        <v>845107</v>
      </c>
      <c r="AF137" s="129" t="str">
        <f>INDEX(ATS!$A:$P,MATCH('2) Order Form'!$W137,ATS!$O:$O,0),7)</f>
        <v>Stock</v>
      </c>
    </row>
    <row r="138" spans="1:32" x14ac:dyDescent="0.2">
      <c r="A138" s="33">
        <v>1</v>
      </c>
      <c r="B138" s="33" t="str">
        <f>VLOOKUP(A138,Classification!$H$2:$I$11,2,FALSE)</f>
        <v>Helmets &amp; Helmet Acc.</v>
      </c>
      <c r="C138" s="33">
        <f>INDEX(ATS!$A:$P,MATCH('2) Order Form'!$W138,ATS!$O:$O,0),1)</f>
        <v>845107</v>
      </c>
      <c r="D138" s="33" t="str">
        <f>INDEX(ATS!$A:$P,MATCH('2) Order Form'!$W138,ATS!$O:$O,0),2)</f>
        <v>Ripper Helmet Jr</v>
      </c>
      <c r="E138" s="82" t="str">
        <f>INDEX(ATS!$A:$P,MATCH('2) Order Form'!$W138,ATS!$O:$O,0),4)</f>
        <v>SBLM-48/53</v>
      </c>
      <c r="F138" s="82" t="str">
        <f>INDEX(ATS!$A:$P,MATCH('2) Order Form'!$W138,ATS!$O:$O,0),5)</f>
        <v xml:space="preserve">Sky Blue Metallic </v>
      </c>
      <c r="G138" s="161" t="str">
        <f>INDEX(ATS!$A:$P,MATCH('2) Order Form'!$W138,ATS!$O:$O,0),6)</f>
        <v>48/53</v>
      </c>
      <c r="H138" s="58">
        <v>1</v>
      </c>
      <c r="I138" s="111">
        <v>0</v>
      </c>
      <c r="J138" s="117">
        <f>IFERROR(VLOOKUP(W138,ATS!$O:$P,2,FALSE),0)</f>
        <v>6</v>
      </c>
      <c r="K138" s="184">
        <f t="shared" si="105"/>
        <v>6</v>
      </c>
      <c r="L138" s="117">
        <f>IFERROR(VLOOKUP(W138,ATS!$O:$Q,3,FALSE),0)</f>
        <v>6</v>
      </c>
      <c r="M138" s="186">
        <f t="shared" si="106"/>
        <v>6</v>
      </c>
      <c r="N138" s="93">
        <v>0</v>
      </c>
      <c r="O138" s="55">
        <f t="shared" si="107"/>
        <v>0</v>
      </c>
      <c r="P138" s="50">
        <f>VLOOKUP($C138,Prices!$A$3:$R$1996,MATCH('2) Order Form'!P$8,Prices!$A$2:$R$2,0),FALSE)</f>
        <v>30</v>
      </c>
      <c r="Q138" s="51">
        <f>VLOOKUP($C138,Prices!$A$3:$R$1996,MATCH('2) Order Form'!Q$8,Prices!$A$2:$R$2,0),FALSE)</f>
        <v>59.95</v>
      </c>
      <c r="R138" s="34">
        <f t="shared" si="108"/>
        <v>0</v>
      </c>
      <c r="S138" s="43">
        <f t="shared" si="109"/>
        <v>0</v>
      </c>
      <c r="T138" s="51">
        <f t="shared" si="110"/>
        <v>0</v>
      </c>
      <c r="U138" s="123">
        <f t="shared" si="124"/>
        <v>0</v>
      </c>
      <c r="V138" s="124"/>
      <c r="W138" s="148">
        <v>7048652767769</v>
      </c>
      <c r="Y138" s="126">
        <f t="shared" si="98"/>
        <v>0</v>
      </c>
      <c r="Z138" s="127">
        <f t="shared" ca="1" si="99"/>
        <v>0</v>
      </c>
      <c r="AA138" s="127">
        <f t="shared" ca="1" si="100"/>
        <v>7</v>
      </c>
      <c r="AB138" s="127">
        <f t="shared" ca="1" si="101"/>
        <v>0</v>
      </c>
      <c r="AC138" s="127">
        <f t="shared" ca="1" si="102"/>
        <v>1</v>
      </c>
      <c r="AD138" s="127" t="str">
        <f t="shared" si="103"/>
        <v xml:space="preserve">845107Sky Blue Metallic </v>
      </c>
      <c r="AE138" s="128">
        <f t="shared" si="104"/>
        <v>845107</v>
      </c>
      <c r="AF138" s="129" t="str">
        <f>INDEX(ATS!$A:$P,MATCH('2) Order Form'!$W138,ATS!$O:$O,0),7)</f>
        <v>Active</v>
      </c>
    </row>
    <row r="139" spans="1:32" x14ac:dyDescent="0.2">
      <c r="A139" s="33">
        <v>1</v>
      </c>
      <c r="B139" s="33" t="str">
        <f>VLOOKUP(A139,Classification!$H$2:$I$11,2,FALSE)</f>
        <v>Helmets &amp; Helmet Acc.</v>
      </c>
      <c r="C139" s="33">
        <f>INDEX(ATS!$A:$P,MATCH('2) Order Form'!$W139,ATS!$O:$O,0),1)</f>
        <v>845107</v>
      </c>
      <c r="D139" s="33" t="str">
        <f>INDEX(ATS!$A:$P,MATCH('2) Order Form'!$W139,ATS!$O:$O,0),2)</f>
        <v>Ripper Helmet Jr</v>
      </c>
      <c r="E139" s="82" t="str">
        <f>INDEX(ATS!$A:$P,MATCH('2) Order Form'!$W139,ATS!$O:$O,0),4)</f>
        <v>SGRM-48/53</v>
      </c>
      <c r="F139" s="82" t="str">
        <f>INDEX(ATS!$A:$P,MATCH('2) Order Form'!$W139,ATS!$O:$O,0),5)</f>
        <v xml:space="preserve">Slate Gray Metallic </v>
      </c>
      <c r="G139" s="161" t="str">
        <f>INDEX(ATS!$A:$P,MATCH('2) Order Form'!$W139,ATS!$O:$O,0),6)</f>
        <v>48/53</v>
      </c>
      <c r="H139" s="58">
        <v>1</v>
      </c>
      <c r="I139" s="111">
        <v>0</v>
      </c>
      <c r="J139" s="117">
        <f>IFERROR(VLOOKUP(W139,ATS!$O:$P,2,FALSE),0)</f>
        <v>65</v>
      </c>
      <c r="K139" s="184" t="str">
        <f t="shared" si="105"/>
        <v>50+</v>
      </c>
      <c r="L139" s="117">
        <f>IFERROR(VLOOKUP(W139,ATS!$O:$Q,3,FALSE),0)</f>
        <v>65</v>
      </c>
      <c r="M139" s="186" t="str">
        <f t="shared" si="106"/>
        <v>50+</v>
      </c>
      <c r="N139" s="93">
        <v>0</v>
      </c>
      <c r="O139" s="55">
        <f t="shared" si="107"/>
        <v>0</v>
      </c>
      <c r="P139" s="50">
        <f>VLOOKUP($C139,Prices!$A$3:$R$1996,MATCH('2) Order Form'!P$8,Prices!$A$2:$R$2,0),FALSE)</f>
        <v>30</v>
      </c>
      <c r="Q139" s="51">
        <f>VLOOKUP($C139,Prices!$A$3:$R$1996,MATCH('2) Order Form'!Q$8,Prices!$A$2:$R$2,0),FALSE)</f>
        <v>59.95</v>
      </c>
      <c r="R139" s="34">
        <f t="shared" si="108"/>
        <v>0</v>
      </c>
      <c r="S139" s="43">
        <f t="shared" si="109"/>
        <v>0</v>
      </c>
      <c r="T139" s="51">
        <f t="shared" si="110"/>
        <v>0</v>
      </c>
      <c r="U139" s="123">
        <f t="shared" si="124"/>
        <v>0</v>
      </c>
      <c r="V139" s="124"/>
      <c r="W139" s="148">
        <v>7048652661715</v>
      </c>
      <c r="Y139" s="126">
        <f t="shared" si="98"/>
        <v>0</v>
      </c>
      <c r="Z139" s="127">
        <f t="shared" ca="1" si="99"/>
        <v>0</v>
      </c>
      <c r="AA139" s="127">
        <f t="shared" ca="1" si="100"/>
        <v>7</v>
      </c>
      <c r="AB139" s="127">
        <f t="shared" ca="1" si="101"/>
        <v>0</v>
      </c>
      <c r="AC139" s="127">
        <f t="shared" ca="1" si="102"/>
        <v>1</v>
      </c>
      <c r="AD139" s="127" t="str">
        <f t="shared" si="103"/>
        <v xml:space="preserve">845107Slate Gray Metallic </v>
      </c>
      <c r="AE139" s="128">
        <f t="shared" si="104"/>
        <v>845107</v>
      </c>
      <c r="AF139" s="129" t="str">
        <f>INDEX(ATS!$A:$P,MATCH('2) Order Form'!$W139,ATS!$O:$O,0),7)</f>
        <v>Stock</v>
      </c>
    </row>
    <row r="140" spans="1:32" x14ac:dyDescent="0.2">
      <c r="A140" s="33">
        <v>1</v>
      </c>
      <c r="B140" s="33" t="str">
        <f>VLOOKUP(A140,Classification!$H$2:$I$11,2,FALSE)</f>
        <v>Helmets &amp; Helmet Acc.</v>
      </c>
      <c r="C140" s="33">
        <f>INDEX(ATS!$A:$P,MATCH('2) Order Form'!$W140,ATS!$O:$O,0),1)</f>
        <v>845086</v>
      </c>
      <c r="D140" s="33" t="str">
        <f>INDEX(ATS!$A:$P,MATCH('2) Order Form'!$W140,ATS!$O:$O,0),2)</f>
        <v>Tucker Mips Helmet</v>
      </c>
      <c r="E140" s="82" t="str">
        <f>INDEX(ATS!$A:$P,MATCH('2) Order Form'!$W140,ATS!$O:$O,0),4)</f>
        <v>MBLCK-M</v>
      </c>
      <c r="F140" s="82" t="str">
        <f>INDEX(ATS!$A:$P,MATCH('2) Order Form'!$W140,ATS!$O:$O,0),5)</f>
        <v>Matte Black</v>
      </c>
      <c r="G140" s="161" t="str">
        <f>INDEX(ATS!$A:$P,MATCH('2) Order Form'!$W140,ATS!$O:$O,0),6)</f>
        <v>M</v>
      </c>
      <c r="H140" s="58">
        <v>1</v>
      </c>
      <c r="I140" s="111">
        <v>0</v>
      </c>
      <c r="J140" s="117">
        <f>IFERROR(VLOOKUP(W140,ATS!$O:$P,2,FALSE),0)</f>
        <v>62</v>
      </c>
      <c r="K140" s="184" t="str">
        <f t="shared" ref="K140:K179" si="125">IF(J140=99999,"OPEN",IF(J140&gt;50,"50+",IF(J140&lt;=0,"0",J140)))</f>
        <v>50+</v>
      </c>
      <c r="L140" s="117">
        <f>IFERROR(VLOOKUP(W140,ATS!$O:$Q,3,FALSE),0)</f>
        <v>62</v>
      </c>
      <c r="M140" s="186" t="str">
        <f t="shared" ref="M140:M179" si="126">IF(L140=99999,"OPEN",IF(L140&gt;50,"50+",IF(L140&lt;=0,"0",L140)))</f>
        <v>50+</v>
      </c>
      <c r="N140" s="93">
        <v>0</v>
      </c>
      <c r="O140" s="55">
        <f t="shared" ref="O140:O179" si="127">IF(N140&lt;&gt;0,N140,$P$5)</f>
        <v>0</v>
      </c>
      <c r="P140" s="50">
        <f>VLOOKUP($C140,Prices!$A$3:$R$1996,MATCH('2) Order Form'!P$8,Prices!$A$2:$R$2,0),FALSE)</f>
        <v>150</v>
      </c>
      <c r="Q140" s="51">
        <f>VLOOKUP($C140,Prices!$A$3:$R$1996,MATCH('2) Order Form'!Q$8,Prices!$A$2:$R$2,0),FALSE)</f>
        <v>299.95</v>
      </c>
      <c r="R140" s="34">
        <f t="shared" ref="R140:R179" si="128">I140*P140</f>
        <v>0</v>
      </c>
      <c r="S140" s="43">
        <f t="shared" ref="S140:S179" si="129">R140*O140</f>
        <v>0</v>
      </c>
      <c r="T140" s="51">
        <f t="shared" ref="T140:T179" si="130">R140-S140</f>
        <v>0</v>
      </c>
      <c r="U140" s="123">
        <f t="shared" si="124"/>
        <v>0</v>
      </c>
      <c r="V140" s="124"/>
      <c r="W140" s="148">
        <v>7048652274564</v>
      </c>
      <c r="Y140" s="126">
        <f>I140*Q140</f>
        <v>0</v>
      </c>
      <c r="Z140" s="127">
        <f ca="1">IF(A140=OFFSET(A140,-1,0),0,1)</f>
        <v>0</v>
      </c>
      <c r="AA140" s="127">
        <f ca="1">IF(C140=OFFSET(C140,-1,0),OFFSET(AA140,-1,0),OFFSET(AA140,-1,0)+1)</f>
        <v>8</v>
      </c>
      <c r="AB140" s="127">
        <f ca="1">IF(C140=OFFSET(C140,-1,0),0,1)</f>
        <v>1</v>
      </c>
      <c r="AC140" s="127">
        <f ca="1">IF(F140=OFFSET(F140,-1,0),0,1)</f>
        <v>1</v>
      </c>
      <c r="AD140" s="127" t="str">
        <f>CONCATENATE(C140,F140)</f>
        <v>845086Matte Black</v>
      </c>
      <c r="AE140" s="128">
        <f>IFERROR(IF(B140="EYEWEAR",CONCATENATE(C140,"-",G140),C140),C140)</f>
        <v>845086</v>
      </c>
      <c r="AF140" s="129" t="str">
        <f>INDEX(ATS!$A:$P,MATCH('2) Order Form'!$W140,ATS!$O:$O,0),7)</f>
        <v>Active</v>
      </c>
    </row>
    <row r="141" spans="1:32" x14ac:dyDescent="0.2">
      <c r="A141" s="33">
        <v>1</v>
      </c>
      <c r="B141" s="33" t="str">
        <f>VLOOKUP(A141,Classification!$H$2:$I$11,2,FALSE)</f>
        <v>Helmets &amp; Helmet Acc.</v>
      </c>
      <c r="C141" s="33">
        <f>INDEX(ATS!$A:$P,MATCH('2) Order Form'!$W141,ATS!$O:$O,0),1)</f>
        <v>845086</v>
      </c>
      <c r="D141" s="33" t="str">
        <f>INDEX(ATS!$A:$P,MATCH('2) Order Form'!$W141,ATS!$O:$O,0),2)</f>
        <v>Tucker Mips Helmet</v>
      </c>
      <c r="E141" s="82" t="str">
        <f>INDEX(ATS!$A:$P,MATCH('2) Order Form'!$W141,ATS!$O:$O,0),4)</f>
        <v>MBLCK-L</v>
      </c>
      <c r="F141" s="82" t="str">
        <f>INDEX(ATS!$A:$P,MATCH('2) Order Form'!$W141,ATS!$O:$O,0),5)</f>
        <v>Matte Black</v>
      </c>
      <c r="G141" s="161" t="str">
        <f>INDEX(ATS!$A:$P,MATCH('2) Order Form'!$W141,ATS!$O:$O,0),6)</f>
        <v>L</v>
      </c>
      <c r="H141" s="58">
        <v>1</v>
      </c>
      <c r="I141" s="111">
        <v>0</v>
      </c>
      <c r="J141" s="117">
        <f>IFERROR(VLOOKUP(W141,ATS!$O:$P,2,FALSE),0)</f>
        <v>65</v>
      </c>
      <c r="K141" s="184" t="str">
        <f t="shared" si="125"/>
        <v>50+</v>
      </c>
      <c r="L141" s="117">
        <f>IFERROR(VLOOKUP(W141,ATS!$O:$Q,3,FALSE),0)</f>
        <v>65</v>
      </c>
      <c r="M141" s="186" t="str">
        <f t="shared" si="126"/>
        <v>50+</v>
      </c>
      <c r="N141" s="93">
        <v>0</v>
      </c>
      <c r="O141" s="55">
        <f t="shared" si="127"/>
        <v>0</v>
      </c>
      <c r="P141" s="50">
        <f>VLOOKUP($C141,Prices!$A$3:$R$1996,MATCH('2) Order Form'!P$8,Prices!$A$2:$R$2,0),FALSE)</f>
        <v>150</v>
      </c>
      <c r="Q141" s="51">
        <f>VLOOKUP($C141,Prices!$A$3:$R$1996,MATCH('2) Order Form'!Q$8,Prices!$A$2:$R$2,0),FALSE)</f>
        <v>299.95</v>
      </c>
      <c r="R141" s="34">
        <f t="shared" si="128"/>
        <v>0</v>
      </c>
      <c r="S141" s="43">
        <f t="shared" si="129"/>
        <v>0</v>
      </c>
      <c r="T141" s="51">
        <f t="shared" si="130"/>
        <v>0</v>
      </c>
      <c r="U141" s="123">
        <f t="shared" si="124"/>
        <v>0</v>
      </c>
      <c r="V141" s="124"/>
      <c r="W141" s="148">
        <v>7048652274557</v>
      </c>
      <c r="Y141" s="126">
        <f>I141*Q141</f>
        <v>0</v>
      </c>
      <c r="Z141" s="127">
        <f ca="1">IF(A141=OFFSET(A141,-1,0),0,1)</f>
        <v>0</v>
      </c>
      <c r="AA141" s="127">
        <f ca="1">IF(C141=OFFSET(C141,-1,0),OFFSET(AA141,-1,0),OFFSET(AA141,-1,0)+1)</f>
        <v>8</v>
      </c>
      <c r="AB141" s="127">
        <f ca="1">IF(C141=OFFSET(C141,-1,0),0,1)</f>
        <v>0</v>
      </c>
      <c r="AC141" s="127">
        <f ca="1">IF(F141=OFFSET(F141,-1,0),0,1)</f>
        <v>0</v>
      </c>
      <c r="AD141" s="127" t="str">
        <f>CONCATENATE(C141,F141)</f>
        <v>845086Matte Black</v>
      </c>
      <c r="AE141" s="128">
        <f>IFERROR(IF(B141="EYEWEAR",CONCATENATE(C141,"-",G141),C141),C141)</f>
        <v>845086</v>
      </c>
      <c r="AF141" s="129" t="str">
        <f>INDEX(ATS!$A:$P,MATCH('2) Order Form'!$W141,ATS!$O:$O,0),7)</f>
        <v>Active</v>
      </c>
    </row>
    <row r="142" spans="1:32" x14ac:dyDescent="0.2">
      <c r="A142" s="33">
        <v>1</v>
      </c>
      <c r="B142" s="33" t="str">
        <f>VLOOKUP(A142,Classification!$H$2:$I$11,2,FALSE)</f>
        <v>Helmets &amp; Helmet Acc.</v>
      </c>
      <c r="C142" s="33">
        <f>INDEX(ATS!$A:$P,MATCH('2) Order Form'!$W142,ATS!$O:$O,0),1)</f>
        <v>845086</v>
      </c>
      <c r="D142" s="33" t="str">
        <f>INDEX(ATS!$A:$P,MATCH('2) Order Form'!$W142,ATS!$O:$O,0),2)</f>
        <v>Tucker Mips Helmet</v>
      </c>
      <c r="E142" s="82" t="str">
        <f>INDEX(ATS!$A:$P,MATCH('2) Order Form'!$W142,ATS!$O:$O,0),4)</f>
        <v>MWHTE-M</v>
      </c>
      <c r="F142" s="82" t="str">
        <f>INDEX(ATS!$A:$P,MATCH('2) Order Form'!$W142,ATS!$O:$O,0),5)</f>
        <v>Matte White</v>
      </c>
      <c r="G142" s="161" t="str">
        <f>INDEX(ATS!$A:$P,MATCH('2) Order Form'!$W142,ATS!$O:$O,0),6)</f>
        <v>M</v>
      </c>
      <c r="H142" s="58">
        <v>1</v>
      </c>
      <c r="I142" s="111">
        <v>0</v>
      </c>
      <c r="J142" s="117">
        <f>IFERROR(VLOOKUP(W142,ATS!$O:$P,2,FALSE),0)</f>
        <v>57</v>
      </c>
      <c r="K142" s="184" t="str">
        <f t="shared" si="125"/>
        <v>50+</v>
      </c>
      <c r="L142" s="117">
        <f>IFERROR(VLOOKUP(W142,ATS!$O:$Q,3,FALSE),0)</f>
        <v>57</v>
      </c>
      <c r="M142" s="186" t="str">
        <f t="shared" si="126"/>
        <v>50+</v>
      </c>
      <c r="N142" s="93">
        <v>0</v>
      </c>
      <c r="O142" s="55">
        <f t="shared" si="127"/>
        <v>0</v>
      </c>
      <c r="P142" s="50">
        <f>VLOOKUP($C142,Prices!$A$3:$R$1996,MATCH('2) Order Form'!P$8,Prices!$A$2:$R$2,0),FALSE)</f>
        <v>150</v>
      </c>
      <c r="Q142" s="51">
        <f>VLOOKUP($C142,Prices!$A$3:$R$1996,MATCH('2) Order Form'!Q$8,Prices!$A$2:$R$2,0),FALSE)</f>
        <v>299.95</v>
      </c>
      <c r="R142" s="34">
        <f t="shared" si="128"/>
        <v>0</v>
      </c>
      <c r="S142" s="43">
        <f t="shared" si="129"/>
        <v>0</v>
      </c>
      <c r="T142" s="51">
        <f t="shared" si="130"/>
        <v>0</v>
      </c>
      <c r="U142" s="123">
        <f t="shared" si="124"/>
        <v>0</v>
      </c>
      <c r="V142" s="124"/>
      <c r="W142" s="148">
        <v>7048652274601</v>
      </c>
      <c r="Y142" s="126">
        <f>I142*Q142</f>
        <v>0</v>
      </c>
      <c r="Z142" s="127">
        <f ca="1">IF(A142=OFFSET(A142,-1,0),0,1)</f>
        <v>0</v>
      </c>
      <c r="AA142" s="127">
        <f ca="1">IF(C142=OFFSET(C142,-1,0),OFFSET(AA142,-1,0),OFFSET(AA142,-1,0)+1)</f>
        <v>8</v>
      </c>
      <c r="AB142" s="127">
        <f ca="1">IF(C142=OFFSET(C142,-1,0),0,1)</f>
        <v>0</v>
      </c>
      <c r="AC142" s="127">
        <f ca="1">IF(F142=OFFSET(F142,-1,0),0,1)</f>
        <v>1</v>
      </c>
      <c r="AD142" s="127" t="str">
        <f>CONCATENATE(C142,F142)</f>
        <v>845086Matte White</v>
      </c>
      <c r="AE142" s="128">
        <f>IFERROR(IF(B142="EYEWEAR",CONCATENATE(C142,"-",G142),C142),C142)</f>
        <v>845086</v>
      </c>
      <c r="AF142" s="129" t="str">
        <f>INDEX(ATS!$A:$P,MATCH('2) Order Form'!$W142,ATS!$O:$O,0),7)</f>
        <v>Active</v>
      </c>
    </row>
    <row r="143" spans="1:32" x14ac:dyDescent="0.2">
      <c r="A143" s="33">
        <v>1</v>
      </c>
      <c r="B143" s="33" t="str">
        <f>VLOOKUP(A143,Classification!$H$2:$I$11,2,FALSE)</f>
        <v>Helmets &amp; Helmet Acc.</v>
      </c>
      <c r="C143" s="33">
        <f>INDEX(ATS!$A:$P,MATCH('2) Order Form'!$W143,ATS!$O:$O,0),1)</f>
        <v>845086</v>
      </c>
      <c r="D143" s="33" t="str">
        <f>INDEX(ATS!$A:$P,MATCH('2) Order Form'!$W143,ATS!$O:$O,0),2)</f>
        <v>Tucker Mips Helmet</v>
      </c>
      <c r="E143" s="82" t="str">
        <f>INDEX(ATS!$A:$P,MATCH('2) Order Form'!$W143,ATS!$O:$O,0),4)</f>
        <v>MWHTE-L</v>
      </c>
      <c r="F143" s="82" t="str">
        <f>INDEX(ATS!$A:$P,MATCH('2) Order Form'!$W143,ATS!$O:$O,0),5)</f>
        <v>Matte White</v>
      </c>
      <c r="G143" s="161" t="str">
        <f>INDEX(ATS!$A:$P,MATCH('2) Order Form'!$W143,ATS!$O:$O,0),6)</f>
        <v>L</v>
      </c>
      <c r="H143" s="58">
        <v>1</v>
      </c>
      <c r="I143" s="111">
        <v>0</v>
      </c>
      <c r="J143" s="117">
        <f>IFERROR(VLOOKUP(W143,ATS!$O:$P,2,FALSE),0)</f>
        <v>59</v>
      </c>
      <c r="K143" s="184" t="str">
        <f t="shared" si="125"/>
        <v>50+</v>
      </c>
      <c r="L143" s="117">
        <f>IFERROR(VLOOKUP(W143,ATS!$O:$Q,3,FALSE),0)</f>
        <v>59</v>
      </c>
      <c r="M143" s="186" t="str">
        <f t="shared" si="126"/>
        <v>50+</v>
      </c>
      <c r="N143" s="93">
        <v>0</v>
      </c>
      <c r="O143" s="55">
        <f t="shared" si="127"/>
        <v>0</v>
      </c>
      <c r="P143" s="50">
        <f>VLOOKUP($C143,Prices!$A$3:$R$1996,MATCH('2) Order Form'!P$8,Prices!$A$2:$R$2,0),FALSE)</f>
        <v>150</v>
      </c>
      <c r="Q143" s="51">
        <f>VLOOKUP($C143,Prices!$A$3:$R$1996,MATCH('2) Order Form'!Q$8,Prices!$A$2:$R$2,0),FALSE)</f>
        <v>299.95</v>
      </c>
      <c r="R143" s="34">
        <f t="shared" si="128"/>
        <v>0</v>
      </c>
      <c r="S143" s="43">
        <f t="shared" si="129"/>
        <v>0</v>
      </c>
      <c r="T143" s="51">
        <f t="shared" si="130"/>
        <v>0</v>
      </c>
      <c r="U143" s="123">
        <f t="shared" si="124"/>
        <v>0</v>
      </c>
      <c r="V143" s="124"/>
      <c r="W143" s="148">
        <v>7048652274595</v>
      </c>
      <c r="Y143" s="126">
        <f>I143*Q143</f>
        <v>0</v>
      </c>
      <c r="Z143" s="127">
        <f ca="1">IF(A143=OFFSET(A143,-1,0),0,1)</f>
        <v>0</v>
      </c>
      <c r="AA143" s="127">
        <f ca="1">IF(C143=OFFSET(C143,-1,0),OFFSET(AA143,-1,0),OFFSET(AA143,-1,0)+1)</f>
        <v>8</v>
      </c>
      <c r="AB143" s="127">
        <f ca="1">IF(C143=OFFSET(C143,-1,0),0,1)</f>
        <v>0</v>
      </c>
      <c r="AC143" s="127">
        <f ca="1">IF(F143=OFFSET(F143,-1,0),0,1)</f>
        <v>0</v>
      </c>
      <c r="AD143" s="127" t="str">
        <f>CONCATENATE(C143,F143)</f>
        <v>845086Matte White</v>
      </c>
      <c r="AE143" s="128">
        <f>IFERROR(IF(B143="EYEWEAR",CONCATENATE(C143,"-",G143),C143),C143)</f>
        <v>845086</v>
      </c>
      <c r="AF143" s="129" t="str">
        <f>INDEX(ATS!$A:$P,MATCH('2) Order Form'!$W143,ATS!$O:$O,0),7)</f>
        <v>Active</v>
      </c>
    </row>
    <row r="144" spans="1:32" x14ac:dyDescent="0.2">
      <c r="A144" s="33">
        <v>1</v>
      </c>
      <c r="B144" s="33" t="str">
        <f>VLOOKUP(A144,Classification!$H$2:$I$11,2,FALSE)</f>
        <v>Helmets &amp; Helmet Acc.</v>
      </c>
      <c r="C144" s="33">
        <f>INDEX(ATS!$A:$P,MATCH('2) Order Form'!$W144,ATS!$O:$O,0),1)</f>
        <v>845111</v>
      </c>
      <c r="D144" s="33" t="str">
        <f>INDEX(ATS!$A:$P,MATCH('2) Order Form'!$W144,ATS!$O:$O,0),2)</f>
        <v>Falconer II Aero MIPS Helmet</v>
      </c>
      <c r="E144" s="82" t="str">
        <f>INDEX(ATS!$A:$P,MATCH('2) Order Form'!$W144,ATS!$O:$O,0),4)</f>
        <v>ABLCK-M</v>
      </c>
      <c r="F144" s="82" t="str">
        <f>INDEX(ATS!$A:$P,MATCH('2) Order Form'!$W144,ATS!$O:$O,0),5)</f>
        <v xml:space="preserve">All Black </v>
      </c>
      <c r="G144" s="161" t="str">
        <f>INDEX(ATS!$A:$P,MATCH('2) Order Form'!$W144,ATS!$O:$O,0),6)</f>
        <v>M</v>
      </c>
      <c r="H144" s="58">
        <v>1</v>
      </c>
      <c r="I144" s="111">
        <v>0</v>
      </c>
      <c r="J144" s="117">
        <f>IFERROR(VLOOKUP(W144,ATS!$O:$P,2,FALSE),0)</f>
        <v>161</v>
      </c>
      <c r="K144" s="184" t="str">
        <f t="shared" si="125"/>
        <v>50+</v>
      </c>
      <c r="L144" s="117">
        <f>IFERROR(VLOOKUP(W144,ATS!$O:$Q,3,FALSE),0)</f>
        <v>161</v>
      </c>
      <c r="M144" s="186" t="str">
        <f t="shared" si="126"/>
        <v>50+</v>
      </c>
      <c r="N144" s="93">
        <v>0</v>
      </c>
      <c r="O144" s="55">
        <f t="shared" si="127"/>
        <v>0</v>
      </c>
      <c r="P144" s="50">
        <f>VLOOKUP($C144,Prices!$A$3:$R$1996,MATCH('2) Order Form'!P$8,Prices!$A$2:$R$2,0),FALSE)</f>
        <v>145</v>
      </c>
      <c r="Q144" s="51">
        <f>VLOOKUP($C144,Prices!$A$3:$R$1996,MATCH('2) Order Form'!Q$8,Prices!$A$2:$R$2,0),FALSE)</f>
        <v>289.95</v>
      </c>
      <c r="R144" s="34">
        <f t="shared" si="128"/>
        <v>0</v>
      </c>
      <c r="S144" s="43">
        <f t="shared" si="129"/>
        <v>0</v>
      </c>
      <c r="T144" s="51">
        <f t="shared" si="130"/>
        <v>0</v>
      </c>
      <c r="U144" s="123">
        <f t="shared" si="124"/>
        <v>0</v>
      </c>
      <c r="V144" s="124"/>
      <c r="W144" s="148">
        <v>7048652660602</v>
      </c>
      <c r="Y144" s="126">
        <f t="shared" ref="Y144:Y155" si="131">I144*Q144</f>
        <v>0</v>
      </c>
      <c r="Z144" s="127">
        <f t="shared" ref="Z144:Z155" ca="1" si="132">IF(A144=OFFSET(A144,-1,0),0,1)</f>
        <v>0</v>
      </c>
      <c r="AA144" s="127">
        <f t="shared" ref="AA144:AA155" ca="1" si="133">IF(C144=OFFSET(C144,-1,0),OFFSET(AA144,-1,0),OFFSET(AA144,-1,0)+1)</f>
        <v>9</v>
      </c>
      <c r="AB144" s="127">
        <f t="shared" ref="AB144:AB155" ca="1" si="134">IF(C144=OFFSET(C144,-1,0),0,1)</f>
        <v>1</v>
      </c>
      <c r="AC144" s="127">
        <f t="shared" ref="AC144:AC155" ca="1" si="135">IF(F144=OFFSET(F144,-1,0),0,1)</f>
        <v>1</v>
      </c>
      <c r="AD144" s="127" t="str">
        <f t="shared" ref="AD144:AD155" si="136">CONCATENATE(C144,F144)</f>
        <v xml:space="preserve">845111All Black </v>
      </c>
      <c r="AE144" s="128">
        <f t="shared" ref="AE144:AE155" si="137">IFERROR(IF(B144="EYEWEAR",CONCATENATE(C144,"-",G144),C144),C144)</f>
        <v>845111</v>
      </c>
      <c r="AF144" s="129" t="str">
        <f>INDEX(ATS!$A:$P,MATCH('2) Order Form'!$W144,ATS!$O:$O,0),7)</f>
        <v>Active</v>
      </c>
    </row>
    <row r="145" spans="1:32" x14ac:dyDescent="0.2">
      <c r="A145" s="33">
        <v>1</v>
      </c>
      <c r="B145" s="33" t="str">
        <f>VLOOKUP(A145,Classification!$H$2:$I$11,2,FALSE)</f>
        <v>Helmets &amp; Helmet Acc.</v>
      </c>
      <c r="C145" s="33">
        <f>INDEX(ATS!$A:$P,MATCH('2) Order Form'!$W145,ATS!$O:$O,0),1)</f>
        <v>845111</v>
      </c>
      <c r="D145" s="33" t="str">
        <f>INDEX(ATS!$A:$P,MATCH('2) Order Form'!$W145,ATS!$O:$O,0),2)</f>
        <v>Falconer II Aero MIPS Helmet</v>
      </c>
      <c r="E145" s="82" t="str">
        <f>INDEX(ATS!$A:$P,MATCH('2) Order Form'!$W145,ATS!$O:$O,0),4)</f>
        <v>ABLCK-L</v>
      </c>
      <c r="F145" s="82" t="str">
        <f>INDEX(ATS!$A:$P,MATCH('2) Order Form'!$W145,ATS!$O:$O,0),5)</f>
        <v xml:space="preserve">All Black </v>
      </c>
      <c r="G145" s="161" t="str">
        <f>INDEX(ATS!$A:$P,MATCH('2) Order Form'!$W145,ATS!$O:$O,0),6)</f>
        <v>L</v>
      </c>
      <c r="H145" s="58">
        <v>1</v>
      </c>
      <c r="I145" s="111">
        <v>0</v>
      </c>
      <c r="J145" s="117">
        <f>IFERROR(VLOOKUP(W145,ATS!$O:$P,2,FALSE),0)</f>
        <v>83</v>
      </c>
      <c r="K145" s="184" t="str">
        <f t="shared" si="125"/>
        <v>50+</v>
      </c>
      <c r="L145" s="117">
        <f>IFERROR(VLOOKUP(W145,ATS!$O:$Q,3,FALSE),0)</f>
        <v>83</v>
      </c>
      <c r="M145" s="186" t="str">
        <f t="shared" si="126"/>
        <v>50+</v>
      </c>
      <c r="N145" s="93">
        <v>0</v>
      </c>
      <c r="O145" s="55">
        <f t="shared" si="127"/>
        <v>0</v>
      </c>
      <c r="P145" s="50">
        <f>VLOOKUP($C145,Prices!$A$3:$R$1996,MATCH('2) Order Form'!P$8,Prices!$A$2:$R$2,0),FALSE)</f>
        <v>145</v>
      </c>
      <c r="Q145" s="51">
        <f>VLOOKUP($C145,Prices!$A$3:$R$1996,MATCH('2) Order Form'!Q$8,Prices!$A$2:$R$2,0),FALSE)</f>
        <v>289.95</v>
      </c>
      <c r="R145" s="34">
        <f t="shared" si="128"/>
        <v>0</v>
      </c>
      <c r="S145" s="43">
        <f t="shared" si="129"/>
        <v>0</v>
      </c>
      <c r="T145" s="51">
        <f t="shared" si="130"/>
        <v>0</v>
      </c>
      <c r="U145" s="123">
        <f t="shared" si="124"/>
        <v>0</v>
      </c>
      <c r="V145" s="124"/>
      <c r="W145" s="148">
        <v>7048652660596</v>
      </c>
      <c r="Y145" s="126">
        <f t="shared" si="131"/>
        <v>0</v>
      </c>
      <c r="Z145" s="127">
        <f t="shared" ca="1" si="132"/>
        <v>0</v>
      </c>
      <c r="AA145" s="127">
        <f t="shared" ca="1" si="133"/>
        <v>9</v>
      </c>
      <c r="AB145" s="127">
        <f t="shared" ca="1" si="134"/>
        <v>0</v>
      </c>
      <c r="AC145" s="127">
        <f t="shared" ca="1" si="135"/>
        <v>0</v>
      </c>
      <c r="AD145" s="127" t="str">
        <f t="shared" si="136"/>
        <v xml:space="preserve">845111All Black </v>
      </c>
      <c r="AE145" s="128">
        <f t="shared" si="137"/>
        <v>845111</v>
      </c>
      <c r="AF145" s="129" t="str">
        <f>INDEX(ATS!$A:$P,MATCH('2) Order Form'!$W145,ATS!$O:$O,0),7)</f>
        <v>Active</v>
      </c>
    </row>
    <row r="146" spans="1:32" x14ac:dyDescent="0.2">
      <c r="A146" s="33">
        <v>1</v>
      </c>
      <c r="B146" s="33" t="str">
        <f>VLOOKUP(A146,Classification!$H$2:$I$11,2,FALSE)</f>
        <v>Helmets &amp; Helmet Acc.</v>
      </c>
      <c r="C146" s="33">
        <f>INDEX(ATS!$A:$P,MATCH('2) Order Form'!$W146,ATS!$O:$O,0),1)</f>
        <v>845111</v>
      </c>
      <c r="D146" s="33" t="str">
        <f>INDEX(ATS!$A:$P,MATCH('2) Order Form'!$W146,ATS!$O:$O,0),2)</f>
        <v>Falconer II Aero MIPS Helmet</v>
      </c>
      <c r="E146" s="82" t="str">
        <f>INDEX(ATS!$A:$P,MATCH('2) Order Form'!$W146,ATS!$O:$O,0),4)</f>
        <v>BUORE-M</v>
      </c>
      <c r="F146" s="82" t="str">
        <f>INDEX(ATS!$A:$P,MATCH('2) Order Form'!$W146,ATS!$O:$O,0),5)</f>
        <v xml:space="preserve">Burning Orange </v>
      </c>
      <c r="G146" s="161" t="str">
        <f>INDEX(ATS!$A:$P,MATCH('2) Order Form'!$W146,ATS!$O:$O,0),6)</f>
        <v>M</v>
      </c>
      <c r="H146" s="58">
        <v>1</v>
      </c>
      <c r="I146" s="111">
        <v>0</v>
      </c>
      <c r="J146" s="117">
        <f>IFERROR(VLOOKUP(W146,ATS!$O:$P,2,FALSE),0)</f>
        <v>23</v>
      </c>
      <c r="K146" s="184">
        <f t="shared" si="125"/>
        <v>23</v>
      </c>
      <c r="L146" s="117">
        <f>IFERROR(VLOOKUP(W146,ATS!$O:$Q,3,FALSE),0)</f>
        <v>23</v>
      </c>
      <c r="M146" s="186">
        <f t="shared" si="126"/>
        <v>23</v>
      </c>
      <c r="N146" s="93">
        <v>0</v>
      </c>
      <c r="O146" s="55">
        <f t="shared" si="127"/>
        <v>0</v>
      </c>
      <c r="P146" s="50">
        <f>VLOOKUP($C146,Prices!$A$3:$R$1996,MATCH('2) Order Form'!P$8,Prices!$A$2:$R$2,0),FALSE)</f>
        <v>145</v>
      </c>
      <c r="Q146" s="51">
        <f>VLOOKUP($C146,Prices!$A$3:$R$1996,MATCH('2) Order Form'!Q$8,Prices!$A$2:$R$2,0),FALSE)</f>
        <v>289.95</v>
      </c>
      <c r="R146" s="34">
        <f t="shared" si="128"/>
        <v>0</v>
      </c>
      <c r="S146" s="43">
        <f t="shared" si="129"/>
        <v>0</v>
      </c>
      <c r="T146" s="51">
        <f t="shared" si="130"/>
        <v>0</v>
      </c>
      <c r="U146" s="123">
        <f t="shared" si="124"/>
        <v>0</v>
      </c>
      <c r="V146" s="124"/>
      <c r="W146" s="148">
        <v>7048652774972</v>
      </c>
      <c r="Y146" s="126">
        <f t="shared" si="131"/>
        <v>0</v>
      </c>
      <c r="Z146" s="127">
        <f t="shared" ca="1" si="132"/>
        <v>0</v>
      </c>
      <c r="AA146" s="127">
        <f t="shared" ca="1" si="133"/>
        <v>9</v>
      </c>
      <c r="AB146" s="127">
        <f t="shared" ca="1" si="134"/>
        <v>0</v>
      </c>
      <c r="AC146" s="127">
        <f t="shared" ca="1" si="135"/>
        <v>1</v>
      </c>
      <c r="AD146" s="127" t="str">
        <f t="shared" si="136"/>
        <v xml:space="preserve">845111Burning Orange </v>
      </c>
      <c r="AE146" s="128">
        <f t="shared" si="137"/>
        <v>845111</v>
      </c>
      <c r="AF146" s="129" t="str">
        <f>INDEX(ATS!$A:$P,MATCH('2) Order Form'!$W146,ATS!$O:$O,0),7)</f>
        <v>Active</v>
      </c>
    </row>
    <row r="147" spans="1:32" x14ac:dyDescent="0.2">
      <c r="A147" s="33">
        <v>1</v>
      </c>
      <c r="B147" s="33" t="str">
        <f>VLOOKUP(A147,Classification!$H$2:$I$11,2,FALSE)</f>
        <v>Helmets &amp; Helmet Acc.</v>
      </c>
      <c r="C147" s="33">
        <f>INDEX(ATS!$A:$P,MATCH('2) Order Form'!$W147,ATS!$O:$O,0),1)</f>
        <v>845111</v>
      </c>
      <c r="D147" s="33" t="str">
        <f>INDEX(ATS!$A:$P,MATCH('2) Order Form'!$W147,ATS!$O:$O,0),2)</f>
        <v>Falconer II Aero MIPS Helmet</v>
      </c>
      <c r="E147" s="82" t="str">
        <f>INDEX(ATS!$A:$P,MATCH('2) Order Form'!$W147,ATS!$O:$O,0),4)</f>
        <v>BUORE-L</v>
      </c>
      <c r="F147" s="82" t="str">
        <f>INDEX(ATS!$A:$P,MATCH('2) Order Form'!$W147,ATS!$O:$O,0),5)</f>
        <v xml:space="preserve">Burning Orange </v>
      </c>
      <c r="G147" s="161" t="str">
        <f>INDEX(ATS!$A:$P,MATCH('2) Order Form'!$W147,ATS!$O:$O,0),6)</f>
        <v>L</v>
      </c>
      <c r="H147" s="58">
        <v>1</v>
      </c>
      <c r="I147" s="111">
        <v>0</v>
      </c>
      <c r="J147" s="117">
        <f>IFERROR(VLOOKUP(W147,ATS!$O:$P,2,FALSE),0)</f>
        <v>23</v>
      </c>
      <c r="K147" s="184">
        <f t="shared" si="125"/>
        <v>23</v>
      </c>
      <c r="L147" s="117">
        <f>IFERROR(VLOOKUP(W147,ATS!$O:$Q,3,FALSE),0)</f>
        <v>23</v>
      </c>
      <c r="M147" s="186">
        <f t="shared" si="126"/>
        <v>23</v>
      </c>
      <c r="N147" s="93">
        <v>0</v>
      </c>
      <c r="O147" s="55">
        <f t="shared" si="127"/>
        <v>0</v>
      </c>
      <c r="P147" s="50">
        <f>VLOOKUP($C147,Prices!$A$3:$R$1996,MATCH('2) Order Form'!P$8,Prices!$A$2:$R$2,0),FALSE)</f>
        <v>145</v>
      </c>
      <c r="Q147" s="51">
        <f>VLOOKUP($C147,Prices!$A$3:$R$1996,MATCH('2) Order Form'!Q$8,Prices!$A$2:$R$2,0),FALSE)</f>
        <v>289.95</v>
      </c>
      <c r="R147" s="34">
        <f t="shared" si="128"/>
        <v>0</v>
      </c>
      <c r="S147" s="43">
        <f t="shared" si="129"/>
        <v>0</v>
      </c>
      <c r="T147" s="51">
        <f t="shared" si="130"/>
        <v>0</v>
      </c>
      <c r="U147" s="123">
        <f t="shared" si="124"/>
        <v>0</v>
      </c>
      <c r="V147" s="124"/>
      <c r="W147" s="148">
        <v>7048652774965</v>
      </c>
      <c r="Y147" s="126">
        <f t="shared" si="131"/>
        <v>0</v>
      </c>
      <c r="Z147" s="127">
        <f t="shared" ca="1" si="132"/>
        <v>0</v>
      </c>
      <c r="AA147" s="127">
        <f t="shared" ca="1" si="133"/>
        <v>9</v>
      </c>
      <c r="AB147" s="127">
        <f t="shared" ca="1" si="134"/>
        <v>0</v>
      </c>
      <c r="AC147" s="127">
        <f t="shared" ca="1" si="135"/>
        <v>0</v>
      </c>
      <c r="AD147" s="127" t="str">
        <f t="shared" si="136"/>
        <v xml:space="preserve">845111Burning Orange </v>
      </c>
      <c r="AE147" s="128">
        <f t="shared" si="137"/>
        <v>845111</v>
      </c>
      <c r="AF147" s="129" t="str">
        <f>INDEX(ATS!$A:$P,MATCH('2) Order Form'!$W147,ATS!$O:$O,0),7)</f>
        <v>Active</v>
      </c>
    </row>
    <row r="148" spans="1:32" x14ac:dyDescent="0.2">
      <c r="A148" s="33">
        <v>1</v>
      </c>
      <c r="B148" s="33" t="str">
        <f>VLOOKUP(A148,Classification!$H$2:$I$11,2,FALSE)</f>
        <v>Helmets &amp; Helmet Acc.</v>
      </c>
      <c r="C148" s="33">
        <f>INDEX(ATS!$A:$P,MATCH('2) Order Form'!$W148,ATS!$O:$O,0),1)</f>
        <v>845111</v>
      </c>
      <c r="D148" s="33" t="str">
        <f>INDEX(ATS!$A:$P,MATCH('2) Order Form'!$W148,ATS!$O:$O,0),2)</f>
        <v>Falconer II Aero MIPS Helmet</v>
      </c>
      <c r="E148" s="82" t="str">
        <f>INDEX(ATS!$A:$P,MATCH('2) Order Form'!$W148,ATS!$O:$O,0),4)</f>
        <v>MCDGY-M</v>
      </c>
      <c r="F148" s="82" t="str">
        <f>INDEX(ATS!$A:$P,MATCH('2) Order Form'!$W148,ATS!$O:$O,0),5)</f>
        <v>Matte Cloud Gray</v>
      </c>
      <c r="G148" s="161" t="str">
        <f>INDEX(ATS!$A:$P,MATCH('2) Order Form'!$W148,ATS!$O:$O,0),6)</f>
        <v>M</v>
      </c>
      <c r="H148" s="58">
        <v>1</v>
      </c>
      <c r="I148" s="111">
        <v>0</v>
      </c>
      <c r="J148" s="117">
        <f>IFERROR(VLOOKUP(W148,ATS!$O:$P,2,FALSE),0)</f>
        <v>50</v>
      </c>
      <c r="K148" s="184">
        <f t="shared" si="125"/>
        <v>50</v>
      </c>
      <c r="L148" s="117">
        <f>IFERROR(VLOOKUP(W148,ATS!$O:$Q,3,FALSE),0)</f>
        <v>50</v>
      </c>
      <c r="M148" s="186">
        <f t="shared" si="126"/>
        <v>50</v>
      </c>
      <c r="N148" s="93">
        <v>0</v>
      </c>
      <c r="O148" s="55">
        <f t="shared" si="127"/>
        <v>0</v>
      </c>
      <c r="P148" s="50">
        <f>VLOOKUP($C148,Prices!$A$3:$R$1996,MATCH('2) Order Form'!P$8,Prices!$A$2:$R$2,0),FALSE)</f>
        <v>145</v>
      </c>
      <c r="Q148" s="51">
        <f>VLOOKUP($C148,Prices!$A$3:$R$1996,MATCH('2) Order Form'!Q$8,Prices!$A$2:$R$2,0),FALSE)</f>
        <v>289.95</v>
      </c>
      <c r="R148" s="34">
        <f t="shared" si="128"/>
        <v>0</v>
      </c>
      <c r="S148" s="43">
        <f t="shared" si="129"/>
        <v>0</v>
      </c>
      <c r="T148" s="51">
        <f t="shared" si="130"/>
        <v>0</v>
      </c>
      <c r="U148" s="123">
        <f t="shared" si="124"/>
        <v>0</v>
      </c>
      <c r="V148" s="124"/>
      <c r="W148" s="148">
        <v>7048652660626</v>
      </c>
      <c r="Y148" s="126">
        <f t="shared" si="131"/>
        <v>0</v>
      </c>
      <c r="Z148" s="127">
        <f t="shared" ca="1" si="132"/>
        <v>0</v>
      </c>
      <c r="AA148" s="127">
        <f t="shared" ca="1" si="133"/>
        <v>9</v>
      </c>
      <c r="AB148" s="127">
        <f t="shared" ca="1" si="134"/>
        <v>0</v>
      </c>
      <c r="AC148" s="127">
        <f t="shared" ca="1" si="135"/>
        <v>1</v>
      </c>
      <c r="AD148" s="127" t="str">
        <f t="shared" si="136"/>
        <v>845111Matte Cloud Gray</v>
      </c>
      <c r="AE148" s="128">
        <f t="shared" si="137"/>
        <v>845111</v>
      </c>
      <c r="AF148" s="129" t="str">
        <f>INDEX(ATS!$A:$P,MATCH('2) Order Form'!$W148,ATS!$O:$O,0),7)</f>
        <v>Active</v>
      </c>
    </row>
    <row r="149" spans="1:32" x14ac:dyDescent="0.2">
      <c r="A149" s="33">
        <v>1</v>
      </c>
      <c r="B149" s="33" t="str">
        <f>VLOOKUP(A149,Classification!$H$2:$I$11,2,FALSE)</f>
        <v>Helmets &amp; Helmet Acc.</v>
      </c>
      <c r="C149" s="33">
        <f>INDEX(ATS!$A:$P,MATCH('2) Order Form'!$W149,ATS!$O:$O,0),1)</f>
        <v>845111</v>
      </c>
      <c r="D149" s="33" t="str">
        <f>INDEX(ATS!$A:$P,MATCH('2) Order Form'!$W149,ATS!$O:$O,0),2)</f>
        <v>Falconer II Aero MIPS Helmet</v>
      </c>
      <c r="E149" s="82" t="str">
        <f>INDEX(ATS!$A:$P,MATCH('2) Order Form'!$W149,ATS!$O:$O,0),4)</f>
        <v>MCDGY-L</v>
      </c>
      <c r="F149" s="82" t="str">
        <f>INDEX(ATS!$A:$P,MATCH('2) Order Form'!$W149,ATS!$O:$O,0),5)</f>
        <v>Matte Cloud Gray</v>
      </c>
      <c r="G149" s="161" t="str">
        <f>INDEX(ATS!$A:$P,MATCH('2) Order Form'!$W149,ATS!$O:$O,0),6)</f>
        <v>L</v>
      </c>
      <c r="H149" s="58">
        <v>1</v>
      </c>
      <c r="I149" s="111">
        <v>0</v>
      </c>
      <c r="J149" s="117">
        <f>IFERROR(VLOOKUP(W149,ATS!$O:$P,2,FALSE),0)</f>
        <v>43</v>
      </c>
      <c r="K149" s="184">
        <f t="shared" si="125"/>
        <v>43</v>
      </c>
      <c r="L149" s="117">
        <f>IFERROR(VLOOKUP(W149,ATS!$O:$Q,3,FALSE),0)</f>
        <v>43</v>
      </c>
      <c r="M149" s="186">
        <f t="shared" si="126"/>
        <v>43</v>
      </c>
      <c r="N149" s="93">
        <v>0</v>
      </c>
      <c r="O149" s="55">
        <f t="shared" si="127"/>
        <v>0</v>
      </c>
      <c r="P149" s="50">
        <f>VLOOKUP($C149,Prices!$A$3:$R$1996,MATCH('2) Order Form'!P$8,Prices!$A$2:$R$2,0),FALSE)</f>
        <v>145</v>
      </c>
      <c r="Q149" s="51">
        <f>VLOOKUP($C149,Prices!$A$3:$R$1996,MATCH('2) Order Form'!Q$8,Prices!$A$2:$R$2,0),FALSE)</f>
        <v>289.95</v>
      </c>
      <c r="R149" s="34">
        <f t="shared" si="128"/>
        <v>0</v>
      </c>
      <c r="S149" s="43">
        <f t="shared" si="129"/>
        <v>0</v>
      </c>
      <c r="T149" s="51">
        <f t="shared" si="130"/>
        <v>0</v>
      </c>
      <c r="U149" s="123">
        <f t="shared" si="124"/>
        <v>0</v>
      </c>
      <c r="V149" s="124"/>
      <c r="W149" s="148">
        <v>7048652660619</v>
      </c>
      <c r="Y149" s="126">
        <f t="shared" si="131"/>
        <v>0</v>
      </c>
      <c r="Z149" s="127">
        <f t="shared" ca="1" si="132"/>
        <v>0</v>
      </c>
      <c r="AA149" s="127">
        <f t="shared" ca="1" si="133"/>
        <v>9</v>
      </c>
      <c r="AB149" s="127">
        <f t="shared" ca="1" si="134"/>
        <v>0</v>
      </c>
      <c r="AC149" s="127">
        <f t="shared" ca="1" si="135"/>
        <v>0</v>
      </c>
      <c r="AD149" s="127" t="str">
        <f t="shared" si="136"/>
        <v>845111Matte Cloud Gray</v>
      </c>
      <c r="AE149" s="128">
        <f t="shared" si="137"/>
        <v>845111</v>
      </c>
      <c r="AF149" s="129" t="str">
        <f>INDEX(ATS!$A:$P,MATCH('2) Order Form'!$W149,ATS!$O:$O,0),7)</f>
        <v>Active</v>
      </c>
    </row>
    <row r="150" spans="1:32" x14ac:dyDescent="0.2">
      <c r="A150" s="33">
        <v>1</v>
      </c>
      <c r="B150" s="33" t="str">
        <f>VLOOKUP(A150,Classification!$H$2:$I$11,2,FALSE)</f>
        <v>Helmets &amp; Helmet Acc.</v>
      </c>
      <c r="C150" s="33">
        <f>INDEX(ATS!$A:$P,MATCH('2) Order Form'!$W150,ATS!$O:$O,0),1)</f>
        <v>845111</v>
      </c>
      <c r="D150" s="33" t="str">
        <f>INDEX(ATS!$A:$P,MATCH('2) Order Form'!$W150,ATS!$O:$O,0),2)</f>
        <v>Falconer II Aero MIPS Helmet</v>
      </c>
      <c r="E150" s="82" t="str">
        <f>INDEX(ATS!$A:$P,MATCH('2) Order Form'!$W150,ATS!$O:$O,0),4)</f>
        <v>MWHTE-M</v>
      </c>
      <c r="F150" s="82" t="str">
        <f>INDEX(ATS!$A:$P,MATCH('2) Order Form'!$W150,ATS!$O:$O,0),5)</f>
        <v>Matte White</v>
      </c>
      <c r="G150" s="161" t="str">
        <f>INDEX(ATS!$A:$P,MATCH('2) Order Form'!$W150,ATS!$O:$O,0),6)</f>
        <v>M</v>
      </c>
      <c r="H150" s="58">
        <v>1</v>
      </c>
      <c r="I150" s="111">
        <v>0</v>
      </c>
      <c r="J150" s="117">
        <f>IFERROR(VLOOKUP(W150,ATS!$O:$P,2,FALSE),0)</f>
        <v>33</v>
      </c>
      <c r="K150" s="184">
        <f t="shared" si="125"/>
        <v>33</v>
      </c>
      <c r="L150" s="117">
        <f>IFERROR(VLOOKUP(W150,ATS!$O:$Q,3,FALSE),0)</f>
        <v>33</v>
      </c>
      <c r="M150" s="186">
        <f t="shared" si="126"/>
        <v>33</v>
      </c>
      <c r="N150" s="93">
        <v>0</v>
      </c>
      <c r="O150" s="55">
        <f t="shared" si="127"/>
        <v>0</v>
      </c>
      <c r="P150" s="50">
        <f>VLOOKUP($C150,Prices!$A$3:$R$1996,MATCH('2) Order Form'!P$8,Prices!$A$2:$R$2,0),FALSE)</f>
        <v>145</v>
      </c>
      <c r="Q150" s="51">
        <f>VLOOKUP($C150,Prices!$A$3:$R$1996,MATCH('2) Order Form'!Q$8,Prices!$A$2:$R$2,0),FALSE)</f>
        <v>289.95</v>
      </c>
      <c r="R150" s="34">
        <f t="shared" si="128"/>
        <v>0</v>
      </c>
      <c r="S150" s="43">
        <f t="shared" si="129"/>
        <v>0</v>
      </c>
      <c r="T150" s="51">
        <f t="shared" si="130"/>
        <v>0</v>
      </c>
      <c r="U150" s="123">
        <f t="shared" si="124"/>
        <v>0</v>
      </c>
      <c r="V150" s="124"/>
      <c r="W150" s="148">
        <v>7048652543875</v>
      </c>
      <c r="Y150" s="126">
        <f t="shared" si="131"/>
        <v>0</v>
      </c>
      <c r="Z150" s="127">
        <f t="shared" ca="1" si="132"/>
        <v>0</v>
      </c>
      <c r="AA150" s="127">
        <f t="shared" ca="1" si="133"/>
        <v>9</v>
      </c>
      <c r="AB150" s="127">
        <f t="shared" ca="1" si="134"/>
        <v>0</v>
      </c>
      <c r="AC150" s="127">
        <f t="shared" ca="1" si="135"/>
        <v>1</v>
      </c>
      <c r="AD150" s="127" t="str">
        <f t="shared" si="136"/>
        <v>845111Matte White</v>
      </c>
      <c r="AE150" s="128">
        <f t="shared" si="137"/>
        <v>845111</v>
      </c>
      <c r="AF150" s="129" t="str">
        <f>INDEX(ATS!$A:$P,MATCH('2) Order Form'!$W150,ATS!$O:$O,0),7)</f>
        <v>Active</v>
      </c>
    </row>
    <row r="151" spans="1:32" x14ac:dyDescent="0.2">
      <c r="A151" s="33">
        <v>1</v>
      </c>
      <c r="B151" s="33" t="str">
        <f>VLOOKUP(A151,Classification!$H$2:$I$11,2,FALSE)</f>
        <v>Helmets &amp; Helmet Acc.</v>
      </c>
      <c r="C151" s="33">
        <f>INDEX(ATS!$A:$P,MATCH('2) Order Form'!$W151,ATS!$O:$O,0),1)</f>
        <v>845111</v>
      </c>
      <c r="D151" s="33" t="str">
        <f>INDEX(ATS!$A:$P,MATCH('2) Order Form'!$W151,ATS!$O:$O,0),2)</f>
        <v>Falconer II Aero MIPS Helmet</v>
      </c>
      <c r="E151" s="82" t="str">
        <f>INDEX(ATS!$A:$P,MATCH('2) Order Form'!$W151,ATS!$O:$O,0),4)</f>
        <v>MWHTE-L</v>
      </c>
      <c r="F151" s="82" t="str">
        <f>INDEX(ATS!$A:$P,MATCH('2) Order Form'!$W151,ATS!$O:$O,0),5)</f>
        <v>Matte White</v>
      </c>
      <c r="G151" s="161" t="str">
        <f>INDEX(ATS!$A:$P,MATCH('2) Order Form'!$W151,ATS!$O:$O,0),6)</f>
        <v>L</v>
      </c>
      <c r="H151" s="58">
        <v>1</v>
      </c>
      <c r="I151" s="111">
        <v>0</v>
      </c>
      <c r="J151" s="117">
        <f>IFERROR(VLOOKUP(W151,ATS!$O:$P,2,FALSE),0)</f>
        <v>51</v>
      </c>
      <c r="K151" s="184" t="str">
        <f t="shared" si="125"/>
        <v>50+</v>
      </c>
      <c r="L151" s="117">
        <f>IFERROR(VLOOKUP(W151,ATS!$O:$Q,3,FALSE),0)</f>
        <v>51</v>
      </c>
      <c r="M151" s="186" t="str">
        <f t="shared" si="126"/>
        <v>50+</v>
      </c>
      <c r="N151" s="93">
        <v>0</v>
      </c>
      <c r="O151" s="55">
        <f t="shared" si="127"/>
        <v>0</v>
      </c>
      <c r="P151" s="50">
        <f>VLOOKUP($C151,Prices!$A$3:$R$1996,MATCH('2) Order Form'!P$8,Prices!$A$2:$R$2,0),FALSE)</f>
        <v>145</v>
      </c>
      <c r="Q151" s="51">
        <f>VLOOKUP($C151,Prices!$A$3:$R$1996,MATCH('2) Order Form'!Q$8,Prices!$A$2:$R$2,0),FALSE)</f>
        <v>289.95</v>
      </c>
      <c r="R151" s="34">
        <f t="shared" si="128"/>
        <v>0</v>
      </c>
      <c r="S151" s="43">
        <f t="shared" si="129"/>
        <v>0</v>
      </c>
      <c r="T151" s="51">
        <f t="shared" si="130"/>
        <v>0</v>
      </c>
      <c r="U151" s="123">
        <f t="shared" si="124"/>
        <v>0</v>
      </c>
      <c r="V151" s="124"/>
      <c r="W151" s="148">
        <v>7048652543868</v>
      </c>
      <c r="Y151" s="126">
        <f t="shared" si="131"/>
        <v>0</v>
      </c>
      <c r="Z151" s="127">
        <f t="shared" ca="1" si="132"/>
        <v>0</v>
      </c>
      <c r="AA151" s="127">
        <f t="shared" ca="1" si="133"/>
        <v>9</v>
      </c>
      <c r="AB151" s="127">
        <f t="shared" ca="1" si="134"/>
        <v>0</v>
      </c>
      <c r="AC151" s="127">
        <f t="shared" ca="1" si="135"/>
        <v>0</v>
      </c>
      <c r="AD151" s="127" t="str">
        <f t="shared" si="136"/>
        <v>845111Matte White</v>
      </c>
      <c r="AE151" s="128">
        <f t="shared" si="137"/>
        <v>845111</v>
      </c>
      <c r="AF151" s="129" t="str">
        <f>INDEX(ATS!$A:$P,MATCH('2) Order Form'!$W151,ATS!$O:$O,0),7)</f>
        <v>Active</v>
      </c>
    </row>
    <row r="152" spans="1:32" x14ac:dyDescent="0.2">
      <c r="A152" s="33">
        <v>1</v>
      </c>
      <c r="B152" s="33" t="str">
        <f>VLOOKUP(A152,Classification!$H$2:$I$11,2,FALSE)</f>
        <v>Helmets &amp; Helmet Acc.</v>
      </c>
      <c r="C152" s="33">
        <f>INDEX(ATS!$A:$P,MATCH('2) Order Form'!$W152,ATS!$O:$O,0),1)</f>
        <v>845111</v>
      </c>
      <c r="D152" s="33" t="str">
        <f>INDEX(ATS!$A:$P,MATCH('2) Order Form'!$W152,ATS!$O:$O,0),2)</f>
        <v>Falconer II Aero MIPS Helmet</v>
      </c>
      <c r="E152" s="82" t="str">
        <f>INDEX(ATS!$A:$P,MATCH('2) Order Form'!$W152,ATS!$O:$O,0),4)</f>
        <v>SKBLM-M</v>
      </c>
      <c r="F152" s="82" t="str">
        <f>INDEX(ATS!$A:$P,MATCH('2) Order Form'!$W152,ATS!$O:$O,0),5)</f>
        <v>Sky Blue Metallic</v>
      </c>
      <c r="G152" s="161" t="str">
        <f>INDEX(ATS!$A:$P,MATCH('2) Order Form'!$W152,ATS!$O:$O,0),6)</f>
        <v>M</v>
      </c>
      <c r="H152" s="58">
        <v>1</v>
      </c>
      <c r="I152" s="111">
        <v>0</v>
      </c>
      <c r="J152" s="117">
        <f>IFERROR(VLOOKUP(W152,ATS!$O:$P,2,FALSE),0)</f>
        <v>33</v>
      </c>
      <c r="K152" s="184">
        <f t="shared" si="125"/>
        <v>33</v>
      </c>
      <c r="L152" s="117">
        <f>IFERROR(VLOOKUP(W152,ATS!$O:$Q,3,FALSE),0)</f>
        <v>33</v>
      </c>
      <c r="M152" s="186">
        <f t="shared" si="126"/>
        <v>33</v>
      </c>
      <c r="N152" s="93">
        <v>0</v>
      </c>
      <c r="O152" s="55">
        <f t="shared" si="127"/>
        <v>0</v>
      </c>
      <c r="P152" s="50">
        <f>VLOOKUP($C152,Prices!$A$3:$R$1996,MATCH('2) Order Form'!P$8,Prices!$A$2:$R$2,0),FALSE)</f>
        <v>145</v>
      </c>
      <c r="Q152" s="51">
        <f>VLOOKUP($C152,Prices!$A$3:$R$1996,MATCH('2) Order Form'!Q$8,Prices!$A$2:$R$2,0),FALSE)</f>
        <v>289.95</v>
      </c>
      <c r="R152" s="34">
        <f t="shared" si="128"/>
        <v>0</v>
      </c>
      <c r="S152" s="43">
        <f t="shared" si="129"/>
        <v>0</v>
      </c>
      <c r="T152" s="51">
        <f t="shared" si="130"/>
        <v>0</v>
      </c>
      <c r="U152" s="123">
        <f t="shared" si="124"/>
        <v>0</v>
      </c>
      <c r="V152" s="124"/>
      <c r="W152" s="148">
        <v>7048652774996</v>
      </c>
      <c r="Y152" s="126">
        <f t="shared" si="131"/>
        <v>0</v>
      </c>
      <c r="Z152" s="127">
        <f t="shared" ca="1" si="132"/>
        <v>0</v>
      </c>
      <c r="AA152" s="127">
        <f t="shared" ca="1" si="133"/>
        <v>9</v>
      </c>
      <c r="AB152" s="127">
        <f t="shared" ca="1" si="134"/>
        <v>0</v>
      </c>
      <c r="AC152" s="127">
        <f t="shared" ca="1" si="135"/>
        <v>1</v>
      </c>
      <c r="AD152" s="127" t="str">
        <f t="shared" si="136"/>
        <v>845111Sky Blue Metallic</v>
      </c>
      <c r="AE152" s="128">
        <f t="shared" si="137"/>
        <v>845111</v>
      </c>
      <c r="AF152" s="129" t="str">
        <f>INDEX(ATS!$A:$P,MATCH('2) Order Form'!$W152,ATS!$O:$O,0),7)</f>
        <v>Active</v>
      </c>
    </row>
    <row r="153" spans="1:32" x14ac:dyDescent="0.2">
      <c r="A153" s="33">
        <v>1</v>
      </c>
      <c r="B153" s="33" t="str">
        <f>VLOOKUP(A153,Classification!$H$2:$I$11,2,FALSE)</f>
        <v>Helmets &amp; Helmet Acc.</v>
      </c>
      <c r="C153" s="33">
        <f>INDEX(ATS!$A:$P,MATCH('2) Order Form'!$W153,ATS!$O:$O,0),1)</f>
        <v>845111</v>
      </c>
      <c r="D153" s="33" t="str">
        <f>INDEX(ATS!$A:$P,MATCH('2) Order Form'!$W153,ATS!$O:$O,0),2)</f>
        <v>Falconer II Aero MIPS Helmet</v>
      </c>
      <c r="E153" s="82" t="str">
        <f>INDEX(ATS!$A:$P,MATCH('2) Order Form'!$W153,ATS!$O:$O,0),4)</f>
        <v>SKBLM-L</v>
      </c>
      <c r="F153" s="82" t="str">
        <f>INDEX(ATS!$A:$P,MATCH('2) Order Form'!$W153,ATS!$O:$O,0),5)</f>
        <v>Sky Blue Metallic</v>
      </c>
      <c r="G153" s="161" t="str">
        <f>INDEX(ATS!$A:$P,MATCH('2) Order Form'!$W153,ATS!$O:$O,0),6)</f>
        <v>L</v>
      </c>
      <c r="H153" s="58">
        <v>1</v>
      </c>
      <c r="I153" s="111">
        <v>0</v>
      </c>
      <c r="J153" s="117">
        <f>IFERROR(VLOOKUP(W153,ATS!$O:$P,2,FALSE),0)</f>
        <v>22</v>
      </c>
      <c r="K153" s="184">
        <f t="shared" si="125"/>
        <v>22</v>
      </c>
      <c r="L153" s="117">
        <f>IFERROR(VLOOKUP(W153,ATS!$O:$Q,3,FALSE),0)</f>
        <v>22</v>
      </c>
      <c r="M153" s="186">
        <f t="shared" si="126"/>
        <v>22</v>
      </c>
      <c r="N153" s="93">
        <v>0</v>
      </c>
      <c r="O153" s="55">
        <f t="shared" si="127"/>
        <v>0</v>
      </c>
      <c r="P153" s="50">
        <f>VLOOKUP($C153,Prices!$A$3:$R$1996,MATCH('2) Order Form'!P$8,Prices!$A$2:$R$2,0),FALSE)</f>
        <v>145</v>
      </c>
      <c r="Q153" s="51">
        <f>VLOOKUP($C153,Prices!$A$3:$R$1996,MATCH('2) Order Form'!Q$8,Prices!$A$2:$R$2,0),FALSE)</f>
        <v>289.95</v>
      </c>
      <c r="R153" s="34">
        <f t="shared" si="128"/>
        <v>0</v>
      </c>
      <c r="S153" s="43">
        <f t="shared" si="129"/>
        <v>0</v>
      </c>
      <c r="T153" s="51">
        <f t="shared" si="130"/>
        <v>0</v>
      </c>
      <c r="U153" s="123">
        <f t="shared" si="124"/>
        <v>0</v>
      </c>
      <c r="V153" s="124"/>
      <c r="W153" s="148">
        <v>7048652774989</v>
      </c>
      <c r="Y153" s="126">
        <f t="shared" si="131"/>
        <v>0</v>
      </c>
      <c r="Z153" s="127">
        <f t="shared" ca="1" si="132"/>
        <v>0</v>
      </c>
      <c r="AA153" s="127">
        <f t="shared" ca="1" si="133"/>
        <v>9</v>
      </c>
      <c r="AB153" s="127">
        <f t="shared" ca="1" si="134"/>
        <v>0</v>
      </c>
      <c r="AC153" s="127">
        <f t="shared" ca="1" si="135"/>
        <v>0</v>
      </c>
      <c r="AD153" s="127" t="str">
        <f t="shared" si="136"/>
        <v>845111Sky Blue Metallic</v>
      </c>
      <c r="AE153" s="128">
        <f t="shared" si="137"/>
        <v>845111</v>
      </c>
      <c r="AF153" s="129" t="str">
        <f>INDEX(ATS!$A:$P,MATCH('2) Order Form'!$W153,ATS!$O:$O,0),7)</f>
        <v>Active</v>
      </c>
    </row>
    <row r="154" spans="1:32" x14ac:dyDescent="0.2">
      <c r="A154" s="33">
        <v>1</v>
      </c>
      <c r="B154" s="33" t="str">
        <f>VLOOKUP(A154,Classification!$H$2:$I$11,2,FALSE)</f>
        <v>Helmets &amp; Helmet Acc.</v>
      </c>
      <c r="C154" s="33">
        <f>INDEX(ATS!$A:$P,MATCH('2) Order Form'!$W154,ATS!$O:$O,0),1)</f>
        <v>845111</v>
      </c>
      <c r="D154" s="33" t="str">
        <f>INDEX(ATS!$A:$P,MATCH('2) Order Form'!$W154,ATS!$O:$O,0),2)</f>
        <v>Falconer II Aero MIPS Helmet</v>
      </c>
      <c r="E154" s="82" t="str">
        <f>INDEX(ATS!$A:$P,MATCH('2) Order Form'!$W154,ATS!$O:$O,0),4)</f>
        <v>SGMFL-M</v>
      </c>
      <c r="F154" s="82" t="str">
        <f>INDEX(ATS!$A:$P,MATCH('2) Order Form'!$W154,ATS!$O:$O,0),5)</f>
        <v>Slate Gray Metallic/Fluo</v>
      </c>
      <c r="G154" s="161" t="str">
        <f>INDEX(ATS!$A:$P,MATCH('2) Order Form'!$W154,ATS!$O:$O,0),6)</f>
        <v>M</v>
      </c>
      <c r="H154" s="58">
        <v>1</v>
      </c>
      <c r="I154" s="111">
        <v>0</v>
      </c>
      <c r="J154" s="117">
        <f>IFERROR(VLOOKUP(W154,ATS!$O:$P,2,FALSE),0)</f>
        <v>48</v>
      </c>
      <c r="K154" s="184">
        <f t="shared" si="125"/>
        <v>48</v>
      </c>
      <c r="L154" s="117">
        <f>IFERROR(VLOOKUP(W154,ATS!$O:$Q,3,FALSE),0)</f>
        <v>48</v>
      </c>
      <c r="M154" s="186">
        <f t="shared" si="126"/>
        <v>48</v>
      </c>
      <c r="N154" s="93">
        <v>0</v>
      </c>
      <c r="O154" s="55">
        <f t="shared" si="127"/>
        <v>0</v>
      </c>
      <c r="P154" s="50">
        <f>VLOOKUP($C154,Prices!$A$3:$R$1996,MATCH('2) Order Form'!P$8,Prices!$A$2:$R$2,0),FALSE)</f>
        <v>145</v>
      </c>
      <c r="Q154" s="51">
        <f>VLOOKUP($C154,Prices!$A$3:$R$1996,MATCH('2) Order Form'!Q$8,Prices!$A$2:$R$2,0),FALSE)</f>
        <v>289.95</v>
      </c>
      <c r="R154" s="34">
        <f t="shared" si="128"/>
        <v>0</v>
      </c>
      <c r="S154" s="43">
        <f t="shared" si="129"/>
        <v>0</v>
      </c>
      <c r="T154" s="51">
        <f t="shared" si="130"/>
        <v>0</v>
      </c>
      <c r="U154" s="123">
        <f t="shared" si="124"/>
        <v>0</v>
      </c>
      <c r="V154" s="124"/>
      <c r="W154" s="148">
        <v>7048652775030</v>
      </c>
      <c r="Y154" s="126">
        <f t="shared" si="131"/>
        <v>0</v>
      </c>
      <c r="Z154" s="127">
        <f t="shared" ca="1" si="132"/>
        <v>0</v>
      </c>
      <c r="AA154" s="127">
        <f t="shared" ca="1" si="133"/>
        <v>9</v>
      </c>
      <c r="AB154" s="127">
        <f t="shared" ca="1" si="134"/>
        <v>0</v>
      </c>
      <c r="AC154" s="127">
        <f t="shared" ca="1" si="135"/>
        <v>1</v>
      </c>
      <c r="AD154" s="127" t="str">
        <f t="shared" si="136"/>
        <v>845111Slate Gray Metallic/Fluo</v>
      </c>
      <c r="AE154" s="128">
        <f t="shared" si="137"/>
        <v>845111</v>
      </c>
      <c r="AF154" s="129" t="str">
        <f>INDEX(ATS!$A:$P,MATCH('2) Order Form'!$W154,ATS!$O:$O,0),7)</f>
        <v>Active</v>
      </c>
    </row>
    <row r="155" spans="1:32" x14ac:dyDescent="0.2">
      <c r="A155" s="33">
        <v>1</v>
      </c>
      <c r="B155" s="33" t="str">
        <f>VLOOKUP(A155,Classification!$H$2:$I$11,2,FALSE)</f>
        <v>Helmets &amp; Helmet Acc.</v>
      </c>
      <c r="C155" s="33">
        <f>INDEX(ATS!$A:$P,MATCH('2) Order Form'!$W155,ATS!$O:$O,0),1)</f>
        <v>845111</v>
      </c>
      <c r="D155" s="33" t="str">
        <f>INDEX(ATS!$A:$P,MATCH('2) Order Form'!$W155,ATS!$O:$O,0),2)</f>
        <v>Falconer II Aero MIPS Helmet</v>
      </c>
      <c r="E155" s="82" t="str">
        <f>INDEX(ATS!$A:$P,MATCH('2) Order Form'!$W155,ATS!$O:$O,0),4)</f>
        <v>SGMFL-L</v>
      </c>
      <c r="F155" s="82" t="str">
        <f>INDEX(ATS!$A:$P,MATCH('2) Order Form'!$W155,ATS!$O:$O,0),5)</f>
        <v>Slate Gray Metallic/Fluo</v>
      </c>
      <c r="G155" s="161" t="str">
        <f>INDEX(ATS!$A:$P,MATCH('2) Order Form'!$W155,ATS!$O:$O,0),6)</f>
        <v>L</v>
      </c>
      <c r="H155" s="58">
        <v>1</v>
      </c>
      <c r="I155" s="111">
        <v>0</v>
      </c>
      <c r="J155" s="117">
        <f>IFERROR(VLOOKUP(W155,ATS!$O:$P,2,FALSE),0)</f>
        <v>41</v>
      </c>
      <c r="K155" s="184">
        <f t="shared" si="125"/>
        <v>41</v>
      </c>
      <c r="L155" s="117">
        <f>IFERROR(VLOOKUP(W155,ATS!$O:$Q,3,FALSE),0)</f>
        <v>41</v>
      </c>
      <c r="M155" s="186">
        <f t="shared" si="126"/>
        <v>41</v>
      </c>
      <c r="N155" s="93">
        <v>0</v>
      </c>
      <c r="O155" s="55">
        <f t="shared" si="127"/>
        <v>0</v>
      </c>
      <c r="P155" s="50">
        <f>VLOOKUP($C155,Prices!$A$3:$R$1996,MATCH('2) Order Form'!P$8,Prices!$A$2:$R$2,0),FALSE)</f>
        <v>145</v>
      </c>
      <c r="Q155" s="51">
        <f>VLOOKUP($C155,Prices!$A$3:$R$1996,MATCH('2) Order Form'!Q$8,Prices!$A$2:$R$2,0),FALSE)</f>
        <v>289.95</v>
      </c>
      <c r="R155" s="34">
        <f t="shared" si="128"/>
        <v>0</v>
      </c>
      <c r="S155" s="43">
        <f t="shared" si="129"/>
        <v>0</v>
      </c>
      <c r="T155" s="51">
        <f t="shared" si="130"/>
        <v>0</v>
      </c>
      <c r="U155" s="123">
        <f t="shared" si="124"/>
        <v>0</v>
      </c>
      <c r="V155" s="124"/>
      <c r="W155" s="148">
        <v>7048652775023</v>
      </c>
      <c r="Y155" s="126">
        <f t="shared" si="131"/>
        <v>0</v>
      </c>
      <c r="Z155" s="127">
        <f t="shared" ca="1" si="132"/>
        <v>0</v>
      </c>
      <c r="AA155" s="127">
        <f t="shared" ca="1" si="133"/>
        <v>9</v>
      </c>
      <c r="AB155" s="127">
        <f t="shared" ca="1" si="134"/>
        <v>0</v>
      </c>
      <c r="AC155" s="127">
        <f t="shared" ca="1" si="135"/>
        <v>0</v>
      </c>
      <c r="AD155" s="127" t="str">
        <f t="shared" si="136"/>
        <v>845111Slate Gray Metallic/Fluo</v>
      </c>
      <c r="AE155" s="128">
        <f t="shared" si="137"/>
        <v>845111</v>
      </c>
      <c r="AF155" s="129" t="str">
        <f>INDEX(ATS!$A:$P,MATCH('2) Order Form'!$W155,ATS!$O:$O,0),7)</f>
        <v>Active</v>
      </c>
    </row>
    <row r="156" spans="1:32" x14ac:dyDescent="0.2">
      <c r="A156" s="33">
        <v>1</v>
      </c>
      <c r="B156" s="33" t="str">
        <f>VLOOKUP(A156,Classification!$H$2:$I$11,2,FALSE)</f>
        <v>Helmets &amp; Helmet Acc.</v>
      </c>
      <c r="C156" s="33">
        <f>INDEX(ATS!$A:$P,MATCH('2) Order Form'!$W156,ATS!$O:$O,0),1)</f>
        <v>845077</v>
      </c>
      <c r="D156" s="33" t="str">
        <f>INDEX(ATS!$A:$P,MATCH('2) Order Form'!$W156,ATS!$O:$O,0),2)</f>
        <v>Falconer II Aero Helmet</v>
      </c>
      <c r="E156" s="82" t="str">
        <f>INDEX(ATS!$A:$P,MATCH('2) Order Form'!$W156,ATS!$O:$O,0),4)</f>
        <v>ABLCK-M</v>
      </c>
      <c r="F156" s="82" t="str">
        <f>INDEX(ATS!$A:$P,MATCH('2) Order Form'!$W156,ATS!$O:$O,0),5)</f>
        <v xml:space="preserve">All Black </v>
      </c>
      <c r="G156" s="161" t="str">
        <f>INDEX(ATS!$A:$P,MATCH('2) Order Form'!$W156,ATS!$O:$O,0),6)</f>
        <v>M</v>
      </c>
      <c r="H156" s="58">
        <v>1</v>
      </c>
      <c r="I156" s="111">
        <v>0</v>
      </c>
      <c r="J156" s="117">
        <f>IFERROR(VLOOKUP(W156,ATS!$O:$P,2,FALSE),0)</f>
        <v>294</v>
      </c>
      <c r="K156" s="184" t="str">
        <f t="shared" si="125"/>
        <v>50+</v>
      </c>
      <c r="L156" s="117">
        <f>IFERROR(VLOOKUP(W156,ATS!$O:$Q,3,FALSE),0)</f>
        <v>294</v>
      </c>
      <c r="M156" s="186" t="str">
        <f t="shared" si="126"/>
        <v>50+</v>
      </c>
      <c r="N156" s="93">
        <v>0</v>
      </c>
      <c r="O156" s="55">
        <f t="shared" si="127"/>
        <v>0</v>
      </c>
      <c r="P156" s="50">
        <f>VLOOKUP($C156,Prices!$A$3:$R$1996,MATCH('2) Order Form'!P$8,Prices!$A$2:$R$2,0),FALSE)</f>
        <v>130</v>
      </c>
      <c r="Q156" s="51">
        <f>VLOOKUP($C156,Prices!$A$3:$R$1996,MATCH('2) Order Form'!Q$8,Prices!$A$2:$R$2,0),FALSE)</f>
        <v>259.95</v>
      </c>
      <c r="R156" s="34">
        <f t="shared" si="128"/>
        <v>0</v>
      </c>
      <c r="S156" s="43">
        <f t="shared" si="129"/>
        <v>0</v>
      </c>
      <c r="T156" s="51">
        <f t="shared" si="130"/>
        <v>0</v>
      </c>
      <c r="U156" s="123">
        <f t="shared" si="124"/>
        <v>0</v>
      </c>
      <c r="V156" s="124"/>
      <c r="W156" s="148">
        <v>7048652660527</v>
      </c>
      <c r="Y156" s="126">
        <f t="shared" ref="Y156:Y179" si="138">I156*Q156</f>
        <v>0</v>
      </c>
      <c r="Z156" s="127">
        <f t="shared" ref="Z156:Z179" ca="1" si="139">IF(A156=OFFSET(A156,-1,0),0,1)</f>
        <v>0</v>
      </c>
      <c r="AA156" s="127">
        <f t="shared" ref="AA156:AA179" ca="1" si="140">IF(C156=OFFSET(C156,-1,0),OFFSET(AA156,-1,0),OFFSET(AA156,-1,0)+1)</f>
        <v>10</v>
      </c>
      <c r="AB156" s="127">
        <f t="shared" ref="AB156:AB179" ca="1" si="141">IF(C156=OFFSET(C156,-1,0),0,1)</f>
        <v>1</v>
      </c>
      <c r="AC156" s="127">
        <f t="shared" ref="AC156:AC179" ca="1" si="142">IF(F156=OFFSET(F156,-1,0),0,1)</f>
        <v>1</v>
      </c>
      <c r="AD156" s="127" t="str">
        <f t="shared" ref="AD156:AD179" si="143">CONCATENATE(C156,F156)</f>
        <v xml:space="preserve">845077All Black </v>
      </c>
      <c r="AE156" s="128">
        <f t="shared" ref="AE156:AE179" si="144">IFERROR(IF(B156="EYEWEAR",CONCATENATE(C156,"-",G156),C156),C156)</f>
        <v>845077</v>
      </c>
      <c r="AF156" s="129" t="str">
        <f>INDEX(ATS!$A:$P,MATCH('2) Order Form'!$W156,ATS!$O:$O,0),7)</f>
        <v>Active</v>
      </c>
    </row>
    <row r="157" spans="1:32" x14ac:dyDescent="0.2">
      <c r="A157" s="33">
        <v>1</v>
      </c>
      <c r="B157" s="33" t="str">
        <f>VLOOKUP(A157,Classification!$H$2:$I$11,2,FALSE)</f>
        <v>Helmets &amp; Helmet Acc.</v>
      </c>
      <c r="C157" s="33">
        <f>INDEX(ATS!$A:$P,MATCH('2) Order Form'!$W157,ATS!$O:$O,0),1)</f>
        <v>845077</v>
      </c>
      <c r="D157" s="33" t="str">
        <f>INDEX(ATS!$A:$P,MATCH('2) Order Form'!$W157,ATS!$O:$O,0),2)</f>
        <v>Falconer II Aero Helmet</v>
      </c>
      <c r="E157" s="82" t="str">
        <f>INDEX(ATS!$A:$P,MATCH('2) Order Form'!$W157,ATS!$O:$O,0),4)</f>
        <v>ABLCK-L</v>
      </c>
      <c r="F157" s="82" t="str">
        <f>INDEX(ATS!$A:$P,MATCH('2) Order Form'!$W157,ATS!$O:$O,0),5)</f>
        <v xml:space="preserve">All Black </v>
      </c>
      <c r="G157" s="161" t="str">
        <f>INDEX(ATS!$A:$P,MATCH('2) Order Form'!$W157,ATS!$O:$O,0),6)</f>
        <v>L</v>
      </c>
      <c r="H157" s="58">
        <v>1</v>
      </c>
      <c r="I157" s="111">
        <v>0</v>
      </c>
      <c r="J157" s="117">
        <f>IFERROR(VLOOKUP(W157,ATS!$O:$P,2,FALSE),0)</f>
        <v>109</v>
      </c>
      <c r="K157" s="184" t="str">
        <f t="shared" si="125"/>
        <v>50+</v>
      </c>
      <c r="L157" s="117">
        <f>IFERROR(VLOOKUP(W157,ATS!$O:$Q,3,FALSE),0)</f>
        <v>109</v>
      </c>
      <c r="M157" s="186" t="str">
        <f t="shared" si="126"/>
        <v>50+</v>
      </c>
      <c r="N157" s="93">
        <v>0</v>
      </c>
      <c r="O157" s="55">
        <f t="shared" si="127"/>
        <v>0</v>
      </c>
      <c r="P157" s="50">
        <f>VLOOKUP($C157,Prices!$A$3:$R$1996,MATCH('2) Order Form'!P$8,Prices!$A$2:$R$2,0),FALSE)</f>
        <v>130</v>
      </c>
      <c r="Q157" s="51">
        <f>VLOOKUP($C157,Prices!$A$3:$R$1996,MATCH('2) Order Form'!Q$8,Prices!$A$2:$R$2,0),FALSE)</f>
        <v>259.95</v>
      </c>
      <c r="R157" s="34">
        <f t="shared" si="128"/>
        <v>0</v>
      </c>
      <c r="S157" s="43">
        <f t="shared" si="129"/>
        <v>0</v>
      </c>
      <c r="T157" s="51">
        <f t="shared" si="130"/>
        <v>0</v>
      </c>
      <c r="U157" s="123">
        <f t="shared" si="124"/>
        <v>0</v>
      </c>
      <c r="V157" s="124"/>
      <c r="W157" s="148">
        <v>7048652660510</v>
      </c>
      <c r="Y157" s="126">
        <f t="shared" si="138"/>
        <v>0</v>
      </c>
      <c r="Z157" s="127">
        <f t="shared" ca="1" si="139"/>
        <v>0</v>
      </c>
      <c r="AA157" s="127">
        <f t="shared" ca="1" si="140"/>
        <v>10</v>
      </c>
      <c r="AB157" s="127">
        <f t="shared" ca="1" si="141"/>
        <v>0</v>
      </c>
      <c r="AC157" s="127">
        <f t="shared" ca="1" si="142"/>
        <v>0</v>
      </c>
      <c r="AD157" s="127" t="str">
        <f t="shared" si="143"/>
        <v xml:space="preserve">845077All Black </v>
      </c>
      <c r="AE157" s="128">
        <f t="shared" si="144"/>
        <v>845077</v>
      </c>
      <c r="AF157" s="129" t="str">
        <f>INDEX(ATS!$A:$P,MATCH('2) Order Form'!$W157,ATS!$O:$O,0),7)</f>
        <v>Active</v>
      </c>
    </row>
    <row r="158" spans="1:32" x14ac:dyDescent="0.2">
      <c r="A158" s="33">
        <v>1</v>
      </c>
      <c r="B158" s="33" t="str">
        <f>VLOOKUP(A158,Classification!$H$2:$I$11,2,FALSE)</f>
        <v>Helmets &amp; Helmet Acc.</v>
      </c>
      <c r="C158" s="33">
        <f>INDEX(ATS!$A:$P,MATCH('2) Order Form'!$W158,ATS!$O:$O,0),1)</f>
        <v>845077</v>
      </c>
      <c r="D158" s="33" t="str">
        <f>INDEX(ATS!$A:$P,MATCH('2) Order Form'!$W158,ATS!$O:$O,0),2)</f>
        <v>Falconer II Aero Helmet</v>
      </c>
      <c r="E158" s="82" t="str">
        <f>INDEX(ATS!$A:$P,MATCH('2) Order Form'!$W158,ATS!$O:$O,0),4)</f>
        <v>BUORE-M</v>
      </c>
      <c r="F158" s="82" t="str">
        <f>INDEX(ATS!$A:$P,MATCH('2) Order Form'!$W158,ATS!$O:$O,0),5)</f>
        <v xml:space="preserve">Burning Orange </v>
      </c>
      <c r="G158" s="161" t="str">
        <f>INDEX(ATS!$A:$P,MATCH('2) Order Form'!$W158,ATS!$O:$O,0),6)</f>
        <v>M</v>
      </c>
      <c r="H158" s="58">
        <v>1</v>
      </c>
      <c r="I158" s="111">
        <v>0</v>
      </c>
      <c r="J158" s="117">
        <f>IFERROR(VLOOKUP(W158,ATS!$O:$P,2,FALSE),0)</f>
        <v>43</v>
      </c>
      <c r="K158" s="184">
        <f t="shared" si="125"/>
        <v>43</v>
      </c>
      <c r="L158" s="117">
        <f>IFERROR(VLOOKUP(W158,ATS!$O:$Q,3,FALSE),0)</f>
        <v>43</v>
      </c>
      <c r="M158" s="186">
        <f t="shared" si="126"/>
        <v>43</v>
      </c>
      <c r="N158" s="93">
        <v>0</v>
      </c>
      <c r="O158" s="55">
        <f t="shared" si="127"/>
        <v>0</v>
      </c>
      <c r="P158" s="50">
        <f>VLOOKUP($C158,Prices!$A$3:$R$1996,MATCH('2) Order Form'!P$8,Prices!$A$2:$R$2,0),FALSE)</f>
        <v>130</v>
      </c>
      <c r="Q158" s="51">
        <f>VLOOKUP($C158,Prices!$A$3:$R$1996,MATCH('2) Order Form'!Q$8,Prices!$A$2:$R$2,0),FALSE)</f>
        <v>259.95</v>
      </c>
      <c r="R158" s="34">
        <f t="shared" si="128"/>
        <v>0</v>
      </c>
      <c r="S158" s="43">
        <f t="shared" si="129"/>
        <v>0</v>
      </c>
      <c r="T158" s="51">
        <f t="shared" si="130"/>
        <v>0</v>
      </c>
      <c r="U158" s="123">
        <f t="shared" si="124"/>
        <v>0</v>
      </c>
      <c r="V158" s="124"/>
      <c r="W158" s="148">
        <v>7048652766915</v>
      </c>
      <c r="Y158" s="126">
        <f t="shared" si="138"/>
        <v>0</v>
      </c>
      <c r="Z158" s="127">
        <f t="shared" ca="1" si="139"/>
        <v>0</v>
      </c>
      <c r="AA158" s="127">
        <f t="shared" ca="1" si="140"/>
        <v>10</v>
      </c>
      <c r="AB158" s="127">
        <f t="shared" ca="1" si="141"/>
        <v>0</v>
      </c>
      <c r="AC158" s="127">
        <f t="shared" ca="1" si="142"/>
        <v>1</v>
      </c>
      <c r="AD158" s="127" t="str">
        <f t="shared" si="143"/>
        <v xml:space="preserve">845077Burning Orange </v>
      </c>
      <c r="AE158" s="128">
        <f t="shared" si="144"/>
        <v>845077</v>
      </c>
      <c r="AF158" s="129" t="str">
        <f>INDEX(ATS!$A:$P,MATCH('2) Order Form'!$W158,ATS!$O:$O,0),7)</f>
        <v>Active</v>
      </c>
    </row>
    <row r="159" spans="1:32" x14ac:dyDescent="0.2">
      <c r="A159" s="33">
        <v>1</v>
      </c>
      <c r="B159" s="33" t="str">
        <f>VLOOKUP(A159,Classification!$H$2:$I$11,2,FALSE)</f>
        <v>Helmets &amp; Helmet Acc.</v>
      </c>
      <c r="C159" s="33">
        <f>INDEX(ATS!$A:$P,MATCH('2) Order Form'!$W159,ATS!$O:$O,0),1)</f>
        <v>845077</v>
      </c>
      <c r="D159" s="33" t="str">
        <f>INDEX(ATS!$A:$P,MATCH('2) Order Form'!$W159,ATS!$O:$O,0),2)</f>
        <v>Falconer II Aero Helmet</v>
      </c>
      <c r="E159" s="82" t="str">
        <f>INDEX(ATS!$A:$P,MATCH('2) Order Form'!$W159,ATS!$O:$O,0),4)</f>
        <v>BUORE-L</v>
      </c>
      <c r="F159" s="82" t="str">
        <f>INDEX(ATS!$A:$P,MATCH('2) Order Form'!$W159,ATS!$O:$O,0),5)</f>
        <v xml:space="preserve">Burning Orange </v>
      </c>
      <c r="G159" s="161" t="str">
        <f>INDEX(ATS!$A:$P,MATCH('2) Order Form'!$W159,ATS!$O:$O,0),6)</f>
        <v>L</v>
      </c>
      <c r="H159" s="58">
        <v>1</v>
      </c>
      <c r="I159" s="111">
        <v>0</v>
      </c>
      <c r="J159" s="117">
        <f>IFERROR(VLOOKUP(W159,ATS!$O:$P,2,FALSE),0)</f>
        <v>26</v>
      </c>
      <c r="K159" s="184">
        <f t="shared" si="125"/>
        <v>26</v>
      </c>
      <c r="L159" s="117">
        <f>IFERROR(VLOOKUP(W159,ATS!$O:$Q,3,FALSE),0)</f>
        <v>26</v>
      </c>
      <c r="M159" s="186">
        <f t="shared" si="126"/>
        <v>26</v>
      </c>
      <c r="N159" s="93">
        <v>0</v>
      </c>
      <c r="O159" s="55">
        <f t="shared" si="127"/>
        <v>0</v>
      </c>
      <c r="P159" s="50">
        <f>VLOOKUP($C159,Prices!$A$3:$R$1996,MATCH('2) Order Form'!P$8,Prices!$A$2:$R$2,0),FALSE)</f>
        <v>130</v>
      </c>
      <c r="Q159" s="51">
        <f>VLOOKUP($C159,Prices!$A$3:$R$1996,MATCH('2) Order Form'!Q$8,Prices!$A$2:$R$2,0),FALSE)</f>
        <v>259.95</v>
      </c>
      <c r="R159" s="34">
        <f t="shared" si="128"/>
        <v>0</v>
      </c>
      <c r="S159" s="43">
        <f t="shared" si="129"/>
        <v>0</v>
      </c>
      <c r="T159" s="51">
        <f t="shared" si="130"/>
        <v>0</v>
      </c>
      <c r="U159" s="123">
        <f t="shared" si="124"/>
        <v>0</v>
      </c>
      <c r="V159" s="124"/>
      <c r="W159" s="148">
        <v>7048652766908</v>
      </c>
      <c r="Y159" s="126">
        <f t="shared" si="138"/>
        <v>0</v>
      </c>
      <c r="Z159" s="127">
        <f t="shared" ca="1" si="139"/>
        <v>0</v>
      </c>
      <c r="AA159" s="127">
        <f t="shared" ca="1" si="140"/>
        <v>10</v>
      </c>
      <c r="AB159" s="127">
        <f t="shared" ca="1" si="141"/>
        <v>0</v>
      </c>
      <c r="AC159" s="127">
        <f t="shared" ca="1" si="142"/>
        <v>0</v>
      </c>
      <c r="AD159" s="127" t="str">
        <f t="shared" si="143"/>
        <v xml:space="preserve">845077Burning Orange </v>
      </c>
      <c r="AE159" s="128">
        <f t="shared" si="144"/>
        <v>845077</v>
      </c>
      <c r="AF159" s="129" t="str">
        <f>INDEX(ATS!$A:$P,MATCH('2) Order Form'!$W159,ATS!$O:$O,0),7)</f>
        <v>Active</v>
      </c>
    </row>
    <row r="160" spans="1:32" x14ac:dyDescent="0.2">
      <c r="A160" s="33">
        <v>1</v>
      </c>
      <c r="B160" s="33" t="str">
        <f>VLOOKUP(A160,Classification!$H$2:$I$11,2,FALSE)</f>
        <v>Helmets &amp; Helmet Acc.</v>
      </c>
      <c r="C160" s="33">
        <f>INDEX(ATS!$A:$P,MATCH('2) Order Form'!$W160,ATS!$O:$O,0),1)</f>
        <v>845077</v>
      </c>
      <c r="D160" s="33" t="str">
        <f>INDEX(ATS!$A:$P,MATCH('2) Order Form'!$W160,ATS!$O:$O,0),2)</f>
        <v>Falconer II Aero Helmet</v>
      </c>
      <c r="E160" s="82" t="str">
        <f>INDEX(ATS!$A:$P,MATCH('2) Order Form'!$W160,ATS!$O:$O,0),4)</f>
        <v>MCDGY-M</v>
      </c>
      <c r="F160" s="82" t="str">
        <f>INDEX(ATS!$A:$P,MATCH('2) Order Form'!$W160,ATS!$O:$O,0),5)</f>
        <v>Matte Cloud Gray</v>
      </c>
      <c r="G160" s="161" t="str">
        <f>INDEX(ATS!$A:$P,MATCH('2) Order Form'!$W160,ATS!$O:$O,0),6)</f>
        <v>M</v>
      </c>
      <c r="H160" s="58">
        <v>1</v>
      </c>
      <c r="I160" s="111">
        <v>0</v>
      </c>
      <c r="J160" s="117">
        <f>IFERROR(VLOOKUP(W160,ATS!$O:$P,2,FALSE),0)</f>
        <v>76</v>
      </c>
      <c r="K160" s="184" t="str">
        <f t="shared" si="125"/>
        <v>50+</v>
      </c>
      <c r="L160" s="117">
        <f>IFERROR(VLOOKUP(W160,ATS!$O:$Q,3,FALSE),0)</f>
        <v>76</v>
      </c>
      <c r="M160" s="186" t="str">
        <f t="shared" si="126"/>
        <v>50+</v>
      </c>
      <c r="N160" s="93">
        <v>0</v>
      </c>
      <c r="O160" s="55">
        <f t="shared" si="127"/>
        <v>0</v>
      </c>
      <c r="P160" s="50">
        <f>VLOOKUP($C160,Prices!$A$3:$R$1996,MATCH('2) Order Form'!P$8,Prices!$A$2:$R$2,0),FALSE)</f>
        <v>130</v>
      </c>
      <c r="Q160" s="51">
        <f>VLOOKUP($C160,Prices!$A$3:$R$1996,MATCH('2) Order Form'!Q$8,Prices!$A$2:$R$2,0),FALSE)</f>
        <v>259.95</v>
      </c>
      <c r="R160" s="34">
        <f t="shared" si="128"/>
        <v>0</v>
      </c>
      <c r="S160" s="43">
        <f t="shared" si="129"/>
        <v>0</v>
      </c>
      <c r="T160" s="51">
        <f t="shared" si="130"/>
        <v>0</v>
      </c>
      <c r="U160" s="123">
        <f t="shared" si="124"/>
        <v>0</v>
      </c>
      <c r="V160" s="124"/>
      <c r="W160" s="148">
        <v>7048652660541</v>
      </c>
      <c r="Y160" s="126">
        <f t="shared" si="138"/>
        <v>0</v>
      </c>
      <c r="Z160" s="127">
        <f t="shared" ca="1" si="139"/>
        <v>0</v>
      </c>
      <c r="AA160" s="127">
        <f t="shared" ca="1" si="140"/>
        <v>10</v>
      </c>
      <c r="AB160" s="127">
        <f t="shared" ca="1" si="141"/>
        <v>0</v>
      </c>
      <c r="AC160" s="127">
        <f t="shared" ca="1" si="142"/>
        <v>1</v>
      </c>
      <c r="AD160" s="127" t="str">
        <f t="shared" si="143"/>
        <v>845077Matte Cloud Gray</v>
      </c>
      <c r="AE160" s="128">
        <f t="shared" si="144"/>
        <v>845077</v>
      </c>
      <c r="AF160" s="129" t="str">
        <f>INDEX(ATS!$A:$P,MATCH('2) Order Form'!$W160,ATS!$O:$O,0),7)</f>
        <v>Active</v>
      </c>
    </row>
    <row r="161" spans="1:32" x14ac:dyDescent="0.2">
      <c r="A161" s="33">
        <v>1</v>
      </c>
      <c r="B161" s="33" t="str">
        <f>VLOOKUP(A161,Classification!$H$2:$I$11,2,FALSE)</f>
        <v>Helmets &amp; Helmet Acc.</v>
      </c>
      <c r="C161" s="33">
        <f>INDEX(ATS!$A:$P,MATCH('2) Order Form'!$W161,ATS!$O:$O,0),1)</f>
        <v>845077</v>
      </c>
      <c r="D161" s="33" t="str">
        <f>INDEX(ATS!$A:$P,MATCH('2) Order Form'!$W161,ATS!$O:$O,0),2)</f>
        <v>Falconer II Aero Helmet</v>
      </c>
      <c r="E161" s="82" t="str">
        <f>INDEX(ATS!$A:$P,MATCH('2) Order Form'!$W161,ATS!$O:$O,0),4)</f>
        <v>MCDGY-L</v>
      </c>
      <c r="F161" s="82" t="str">
        <f>INDEX(ATS!$A:$P,MATCH('2) Order Form'!$W161,ATS!$O:$O,0),5)</f>
        <v>Matte Cloud Gray</v>
      </c>
      <c r="G161" s="161" t="str">
        <f>INDEX(ATS!$A:$P,MATCH('2) Order Form'!$W161,ATS!$O:$O,0),6)</f>
        <v>L</v>
      </c>
      <c r="H161" s="58">
        <v>1</v>
      </c>
      <c r="I161" s="111">
        <v>0</v>
      </c>
      <c r="J161" s="117">
        <f>IFERROR(VLOOKUP(W161,ATS!$O:$P,2,FALSE),0)</f>
        <v>64</v>
      </c>
      <c r="K161" s="184" t="str">
        <f t="shared" si="125"/>
        <v>50+</v>
      </c>
      <c r="L161" s="117">
        <f>IFERROR(VLOOKUP(W161,ATS!$O:$Q,3,FALSE),0)</f>
        <v>64</v>
      </c>
      <c r="M161" s="186" t="str">
        <f t="shared" si="126"/>
        <v>50+</v>
      </c>
      <c r="N161" s="93">
        <v>0</v>
      </c>
      <c r="O161" s="55">
        <f t="shared" si="127"/>
        <v>0</v>
      </c>
      <c r="P161" s="50">
        <f>VLOOKUP($C161,Prices!$A$3:$R$1996,MATCH('2) Order Form'!P$8,Prices!$A$2:$R$2,0),FALSE)</f>
        <v>130</v>
      </c>
      <c r="Q161" s="51">
        <f>VLOOKUP($C161,Prices!$A$3:$R$1996,MATCH('2) Order Form'!Q$8,Prices!$A$2:$R$2,0),FALSE)</f>
        <v>259.95</v>
      </c>
      <c r="R161" s="34">
        <f t="shared" si="128"/>
        <v>0</v>
      </c>
      <c r="S161" s="43">
        <f t="shared" si="129"/>
        <v>0</v>
      </c>
      <c r="T161" s="51">
        <f t="shared" si="130"/>
        <v>0</v>
      </c>
      <c r="U161" s="123">
        <f t="shared" si="124"/>
        <v>0</v>
      </c>
      <c r="V161" s="124"/>
      <c r="W161" s="148">
        <v>7048652660534</v>
      </c>
      <c r="Y161" s="126">
        <f t="shared" si="138"/>
        <v>0</v>
      </c>
      <c r="Z161" s="127">
        <f t="shared" ca="1" si="139"/>
        <v>0</v>
      </c>
      <c r="AA161" s="127">
        <f t="shared" ca="1" si="140"/>
        <v>10</v>
      </c>
      <c r="AB161" s="127">
        <f t="shared" ca="1" si="141"/>
        <v>0</v>
      </c>
      <c r="AC161" s="127">
        <f t="shared" ca="1" si="142"/>
        <v>0</v>
      </c>
      <c r="AD161" s="127" t="str">
        <f t="shared" si="143"/>
        <v>845077Matte Cloud Gray</v>
      </c>
      <c r="AE161" s="128">
        <f t="shared" si="144"/>
        <v>845077</v>
      </c>
      <c r="AF161" s="129" t="str">
        <f>INDEX(ATS!$A:$P,MATCH('2) Order Form'!$W161,ATS!$O:$O,0),7)</f>
        <v>Active</v>
      </c>
    </row>
    <row r="162" spans="1:32" x14ac:dyDescent="0.2">
      <c r="A162" s="33">
        <v>1</v>
      </c>
      <c r="B162" s="33" t="str">
        <f>VLOOKUP(A162,Classification!$H$2:$I$11,2,FALSE)</f>
        <v>Helmets &amp; Helmet Acc.</v>
      </c>
      <c r="C162" s="33">
        <f>INDEX(ATS!$A:$P,MATCH('2) Order Form'!$W162,ATS!$O:$O,0),1)</f>
        <v>845077</v>
      </c>
      <c r="D162" s="33" t="str">
        <f>INDEX(ATS!$A:$P,MATCH('2) Order Form'!$W162,ATS!$O:$O,0),2)</f>
        <v>Falconer II Aero Helmet</v>
      </c>
      <c r="E162" s="82" t="str">
        <f>INDEX(ATS!$A:$P,MATCH('2) Order Form'!$W162,ATS!$O:$O,0),4)</f>
        <v>MWH22-M</v>
      </c>
      <c r="F162" s="82" t="str">
        <f>INDEX(ATS!$A:$P,MATCH('2) Order Form'!$W162,ATS!$O:$O,0),5)</f>
        <v xml:space="preserve">Matte White </v>
      </c>
      <c r="G162" s="161" t="str">
        <f>INDEX(ATS!$A:$P,MATCH('2) Order Form'!$W162,ATS!$O:$O,0),6)</f>
        <v>M</v>
      </c>
      <c r="H162" s="58">
        <v>1</v>
      </c>
      <c r="I162" s="111">
        <v>0</v>
      </c>
      <c r="J162" s="117">
        <f>IFERROR(VLOOKUP(W162,ATS!$O:$P,2,FALSE),0)</f>
        <v>71</v>
      </c>
      <c r="K162" s="184" t="str">
        <f t="shared" si="125"/>
        <v>50+</v>
      </c>
      <c r="L162" s="117">
        <f>IFERROR(VLOOKUP(W162,ATS!$O:$Q,3,FALSE),0)</f>
        <v>71</v>
      </c>
      <c r="M162" s="186" t="str">
        <f t="shared" si="126"/>
        <v>50+</v>
      </c>
      <c r="N162" s="93">
        <v>0</v>
      </c>
      <c r="O162" s="55">
        <f t="shared" si="127"/>
        <v>0</v>
      </c>
      <c r="P162" s="50">
        <f>VLOOKUP($C162,Prices!$A$3:$R$1996,MATCH('2) Order Form'!P$8,Prices!$A$2:$R$2,0),FALSE)</f>
        <v>130</v>
      </c>
      <c r="Q162" s="51">
        <f>VLOOKUP($C162,Prices!$A$3:$R$1996,MATCH('2) Order Form'!Q$8,Prices!$A$2:$R$2,0),FALSE)</f>
        <v>259.95</v>
      </c>
      <c r="R162" s="34">
        <f t="shared" si="128"/>
        <v>0</v>
      </c>
      <c r="S162" s="43">
        <f t="shared" si="129"/>
        <v>0</v>
      </c>
      <c r="T162" s="51">
        <f t="shared" si="130"/>
        <v>0</v>
      </c>
      <c r="U162" s="123">
        <f t="shared" si="124"/>
        <v>0</v>
      </c>
      <c r="V162" s="124"/>
      <c r="W162" s="148">
        <v>7048652768513</v>
      </c>
      <c r="Y162" s="126">
        <f t="shared" si="138"/>
        <v>0</v>
      </c>
      <c r="Z162" s="127">
        <f t="shared" ca="1" si="139"/>
        <v>0</v>
      </c>
      <c r="AA162" s="127">
        <f t="shared" ca="1" si="140"/>
        <v>10</v>
      </c>
      <c r="AB162" s="127">
        <f t="shared" ca="1" si="141"/>
        <v>0</v>
      </c>
      <c r="AC162" s="127">
        <f t="shared" ca="1" si="142"/>
        <v>1</v>
      </c>
      <c r="AD162" s="127" t="str">
        <f t="shared" si="143"/>
        <v xml:space="preserve">845077Matte White </v>
      </c>
      <c r="AE162" s="128">
        <f t="shared" si="144"/>
        <v>845077</v>
      </c>
      <c r="AF162" s="129" t="str">
        <f>INDEX(ATS!$A:$P,MATCH('2) Order Form'!$W162,ATS!$O:$O,0),7)</f>
        <v>Active</v>
      </c>
    </row>
    <row r="163" spans="1:32" x14ac:dyDescent="0.2">
      <c r="A163" s="33">
        <v>1</v>
      </c>
      <c r="B163" s="33" t="str">
        <f>VLOOKUP(A163,Classification!$H$2:$I$11,2,FALSE)</f>
        <v>Helmets &amp; Helmet Acc.</v>
      </c>
      <c r="C163" s="33">
        <f>INDEX(ATS!$A:$P,MATCH('2) Order Form'!$W163,ATS!$O:$O,0),1)</f>
        <v>845077</v>
      </c>
      <c r="D163" s="33" t="str">
        <f>INDEX(ATS!$A:$P,MATCH('2) Order Form'!$W163,ATS!$O:$O,0),2)</f>
        <v>Falconer II Aero Helmet</v>
      </c>
      <c r="E163" s="82" t="str">
        <f>INDEX(ATS!$A:$P,MATCH('2) Order Form'!$W163,ATS!$O:$O,0),4)</f>
        <v>MWH22-L</v>
      </c>
      <c r="F163" s="82" t="str">
        <f>INDEX(ATS!$A:$P,MATCH('2) Order Form'!$W163,ATS!$O:$O,0),5)</f>
        <v xml:space="preserve">Matte White </v>
      </c>
      <c r="G163" s="161" t="str">
        <f>INDEX(ATS!$A:$P,MATCH('2) Order Form'!$W163,ATS!$O:$O,0),6)</f>
        <v>L</v>
      </c>
      <c r="H163" s="58">
        <v>1</v>
      </c>
      <c r="I163" s="111">
        <v>0</v>
      </c>
      <c r="J163" s="117">
        <f>IFERROR(VLOOKUP(W163,ATS!$O:$P,2,FALSE),0)</f>
        <v>61</v>
      </c>
      <c r="K163" s="184" t="str">
        <f t="shared" si="125"/>
        <v>50+</v>
      </c>
      <c r="L163" s="117">
        <f>IFERROR(VLOOKUP(W163,ATS!$O:$Q,3,FALSE),0)</f>
        <v>61</v>
      </c>
      <c r="M163" s="186" t="str">
        <f t="shared" si="126"/>
        <v>50+</v>
      </c>
      <c r="N163" s="93">
        <v>0</v>
      </c>
      <c r="O163" s="55">
        <f t="shared" si="127"/>
        <v>0</v>
      </c>
      <c r="P163" s="50">
        <f>VLOOKUP($C163,Prices!$A$3:$R$1996,MATCH('2) Order Form'!P$8,Prices!$A$2:$R$2,0),FALSE)</f>
        <v>130</v>
      </c>
      <c r="Q163" s="51">
        <f>VLOOKUP($C163,Prices!$A$3:$R$1996,MATCH('2) Order Form'!Q$8,Prices!$A$2:$R$2,0),FALSE)</f>
        <v>259.95</v>
      </c>
      <c r="R163" s="34">
        <f t="shared" si="128"/>
        <v>0</v>
      </c>
      <c r="S163" s="43">
        <f t="shared" si="129"/>
        <v>0</v>
      </c>
      <c r="T163" s="51">
        <f t="shared" si="130"/>
        <v>0</v>
      </c>
      <c r="U163" s="123">
        <f t="shared" si="124"/>
        <v>0</v>
      </c>
      <c r="V163" s="124"/>
      <c r="W163" s="148">
        <v>7048652768506</v>
      </c>
      <c r="Y163" s="126">
        <f t="shared" si="138"/>
        <v>0</v>
      </c>
      <c r="Z163" s="127">
        <f t="shared" ca="1" si="139"/>
        <v>0</v>
      </c>
      <c r="AA163" s="127">
        <f t="shared" ca="1" si="140"/>
        <v>10</v>
      </c>
      <c r="AB163" s="127">
        <f t="shared" ca="1" si="141"/>
        <v>0</v>
      </c>
      <c r="AC163" s="127">
        <f t="shared" ca="1" si="142"/>
        <v>0</v>
      </c>
      <c r="AD163" s="127" t="str">
        <f t="shared" si="143"/>
        <v xml:space="preserve">845077Matte White </v>
      </c>
      <c r="AE163" s="128">
        <f t="shared" si="144"/>
        <v>845077</v>
      </c>
      <c r="AF163" s="129" t="str">
        <f>INDEX(ATS!$A:$P,MATCH('2) Order Form'!$W163,ATS!$O:$O,0),7)</f>
        <v>Active</v>
      </c>
    </row>
    <row r="164" spans="1:32" x14ac:dyDescent="0.2">
      <c r="A164" s="33">
        <v>1</v>
      </c>
      <c r="B164" s="33" t="str">
        <f>VLOOKUP(A164,Classification!$H$2:$I$11,2,FALSE)</f>
        <v>Helmets &amp; Helmet Acc.</v>
      </c>
      <c r="C164" s="33">
        <f>INDEX(ATS!$A:$P,MATCH('2) Order Form'!$W164,ATS!$O:$O,0),1)</f>
        <v>845077</v>
      </c>
      <c r="D164" s="33" t="str">
        <f>INDEX(ATS!$A:$P,MATCH('2) Order Form'!$W164,ATS!$O:$O,0),2)</f>
        <v>Falconer II Aero Helmet</v>
      </c>
      <c r="E164" s="82" t="str">
        <f>INDEX(ATS!$A:$P,MATCH('2) Order Form'!$W164,ATS!$O:$O,0),4)</f>
        <v>SKBLM-M</v>
      </c>
      <c r="F164" s="82" t="str">
        <f>INDEX(ATS!$A:$P,MATCH('2) Order Form'!$W164,ATS!$O:$O,0),5)</f>
        <v>Sky Blue Metallic</v>
      </c>
      <c r="G164" s="161" t="str">
        <f>INDEX(ATS!$A:$P,MATCH('2) Order Form'!$W164,ATS!$O:$O,0),6)</f>
        <v>M</v>
      </c>
      <c r="H164" s="58">
        <v>1</v>
      </c>
      <c r="I164" s="111">
        <v>0</v>
      </c>
      <c r="J164" s="117">
        <f>IFERROR(VLOOKUP(W164,ATS!$O:$P,2,FALSE),0)</f>
        <v>14</v>
      </c>
      <c r="K164" s="184">
        <f t="shared" si="125"/>
        <v>14</v>
      </c>
      <c r="L164" s="117">
        <f>IFERROR(VLOOKUP(W164,ATS!$O:$Q,3,FALSE),0)</f>
        <v>14</v>
      </c>
      <c r="M164" s="186">
        <f t="shared" si="126"/>
        <v>14</v>
      </c>
      <c r="N164" s="93">
        <v>0</v>
      </c>
      <c r="O164" s="55">
        <f t="shared" si="127"/>
        <v>0</v>
      </c>
      <c r="P164" s="50">
        <f>VLOOKUP($C164,Prices!$A$3:$R$1996,MATCH('2) Order Form'!P$8,Prices!$A$2:$R$2,0),FALSE)</f>
        <v>130</v>
      </c>
      <c r="Q164" s="51">
        <f>VLOOKUP($C164,Prices!$A$3:$R$1996,MATCH('2) Order Form'!Q$8,Prices!$A$2:$R$2,0),FALSE)</f>
        <v>259.95</v>
      </c>
      <c r="R164" s="34">
        <f t="shared" si="128"/>
        <v>0</v>
      </c>
      <c r="S164" s="43">
        <f t="shared" si="129"/>
        <v>0</v>
      </c>
      <c r="T164" s="51">
        <f t="shared" si="130"/>
        <v>0</v>
      </c>
      <c r="U164" s="123">
        <f t="shared" si="124"/>
        <v>0</v>
      </c>
      <c r="V164" s="124"/>
      <c r="W164" s="148">
        <v>7048652766953</v>
      </c>
      <c r="Y164" s="126">
        <f t="shared" si="138"/>
        <v>0</v>
      </c>
      <c r="Z164" s="127">
        <f t="shared" ca="1" si="139"/>
        <v>0</v>
      </c>
      <c r="AA164" s="127">
        <f t="shared" ca="1" si="140"/>
        <v>10</v>
      </c>
      <c r="AB164" s="127">
        <f t="shared" ca="1" si="141"/>
        <v>0</v>
      </c>
      <c r="AC164" s="127">
        <f t="shared" ca="1" si="142"/>
        <v>1</v>
      </c>
      <c r="AD164" s="127" t="str">
        <f t="shared" si="143"/>
        <v>845077Sky Blue Metallic</v>
      </c>
      <c r="AE164" s="128">
        <f t="shared" si="144"/>
        <v>845077</v>
      </c>
      <c r="AF164" s="129" t="str">
        <f>INDEX(ATS!$A:$P,MATCH('2) Order Form'!$W164,ATS!$O:$O,0),7)</f>
        <v>Active</v>
      </c>
    </row>
    <row r="165" spans="1:32" x14ac:dyDescent="0.2">
      <c r="A165" s="33">
        <v>1</v>
      </c>
      <c r="B165" s="33" t="str">
        <f>VLOOKUP(A165,Classification!$H$2:$I$11,2,FALSE)</f>
        <v>Helmets &amp; Helmet Acc.</v>
      </c>
      <c r="C165" s="33">
        <f>INDEX(ATS!$A:$P,MATCH('2) Order Form'!$W165,ATS!$O:$O,0),1)</f>
        <v>845077</v>
      </c>
      <c r="D165" s="33" t="str">
        <f>INDEX(ATS!$A:$P,MATCH('2) Order Form'!$W165,ATS!$O:$O,0),2)</f>
        <v>Falconer II Aero Helmet</v>
      </c>
      <c r="E165" s="82" t="str">
        <f>INDEX(ATS!$A:$P,MATCH('2) Order Form'!$W165,ATS!$O:$O,0),4)</f>
        <v>SKBLM-L</v>
      </c>
      <c r="F165" s="82" t="str">
        <f>INDEX(ATS!$A:$P,MATCH('2) Order Form'!$W165,ATS!$O:$O,0),5)</f>
        <v>Sky Blue Metallic</v>
      </c>
      <c r="G165" s="161" t="str">
        <f>INDEX(ATS!$A:$P,MATCH('2) Order Form'!$W165,ATS!$O:$O,0),6)</f>
        <v>L</v>
      </c>
      <c r="H165" s="58">
        <v>1</v>
      </c>
      <c r="I165" s="111">
        <v>0</v>
      </c>
      <c r="J165" s="117">
        <f>IFERROR(VLOOKUP(W165,ATS!$O:$P,2,FALSE),0)</f>
        <v>15</v>
      </c>
      <c r="K165" s="184">
        <f t="shared" si="125"/>
        <v>15</v>
      </c>
      <c r="L165" s="117">
        <f>IFERROR(VLOOKUP(W165,ATS!$O:$Q,3,FALSE),0)</f>
        <v>15</v>
      </c>
      <c r="M165" s="186">
        <f t="shared" si="126"/>
        <v>15</v>
      </c>
      <c r="N165" s="93">
        <v>0</v>
      </c>
      <c r="O165" s="55">
        <f t="shared" si="127"/>
        <v>0</v>
      </c>
      <c r="P165" s="50">
        <f>VLOOKUP($C165,Prices!$A$3:$R$1996,MATCH('2) Order Form'!P$8,Prices!$A$2:$R$2,0),FALSE)</f>
        <v>130</v>
      </c>
      <c r="Q165" s="51">
        <f>VLOOKUP($C165,Prices!$A$3:$R$1996,MATCH('2) Order Form'!Q$8,Prices!$A$2:$R$2,0),FALSE)</f>
        <v>259.95</v>
      </c>
      <c r="R165" s="34">
        <f t="shared" si="128"/>
        <v>0</v>
      </c>
      <c r="S165" s="43">
        <f t="shared" si="129"/>
        <v>0</v>
      </c>
      <c r="T165" s="51">
        <f t="shared" si="130"/>
        <v>0</v>
      </c>
      <c r="U165" s="123">
        <f t="shared" si="124"/>
        <v>0</v>
      </c>
      <c r="V165" s="124"/>
      <c r="W165" s="148">
        <v>7048652766946</v>
      </c>
      <c r="Y165" s="126">
        <f t="shared" si="138"/>
        <v>0</v>
      </c>
      <c r="Z165" s="127">
        <f t="shared" ca="1" si="139"/>
        <v>0</v>
      </c>
      <c r="AA165" s="127">
        <f t="shared" ca="1" si="140"/>
        <v>10</v>
      </c>
      <c r="AB165" s="127">
        <f t="shared" ca="1" si="141"/>
        <v>0</v>
      </c>
      <c r="AC165" s="127">
        <f t="shared" ca="1" si="142"/>
        <v>0</v>
      </c>
      <c r="AD165" s="127" t="str">
        <f t="shared" si="143"/>
        <v>845077Sky Blue Metallic</v>
      </c>
      <c r="AE165" s="128">
        <f t="shared" si="144"/>
        <v>845077</v>
      </c>
      <c r="AF165" s="129" t="str">
        <f>INDEX(ATS!$A:$P,MATCH('2) Order Form'!$W165,ATS!$O:$O,0),7)</f>
        <v>Active</v>
      </c>
    </row>
    <row r="166" spans="1:32" x14ac:dyDescent="0.2">
      <c r="A166" s="33">
        <v>1</v>
      </c>
      <c r="B166" s="33" t="str">
        <f>VLOOKUP(A166,Classification!$H$2:$I$11,2,FALSE)</f>
        <v>Helmets &amp; Helmet Acc.</v>
      </c>
      <c r="C166" s="33">
        <f>INDEX(ATS!$A:$P,MATCH('2) Order Form'!$W166,ATS!$O:$O,0),1)</f>
        <v>845077</v>
      </c>
      <c r="D166" s="33" t="str">
        <f>INDEX(ATS!$A:$P,MATCH('2) Order Form'!$W166,ATS!$O:$O,0),2)</f>
        <v>Falconer II Aero Helmet</v>
      </c>
      <c r="E166" s="82" t="str">
        <f>INDEX(ATS!$A:$P,MATCH('2) Order Form'!$W166,ATS!$O:$O,0),4)</f>
        <v>SGMFL-M</v>
      </c>
      <c r="F166" s="82" t="str">
        <f>INDEX(ATS!$A:$P,MATCH('2) Order Form'!$W166,ATS!$O:$O,0),5)</f>
        <v>Slate Gray Metallic/Fluo</v>
      </c>
      <c r="G166" s="161" t="str">
        <f>INDEX(ATS!$A:$P,MATCH('2) Order Form'!$W166,ATS!$O:$O,0),6)</f>
        <v>M</v>
      </c>
      <c r="H166" s="58">
        <v>1</v>
      </c>
      <c r="I166" s="111">
        <v>0</v>
      </c>
      <c r="J166" s="117">
        <f>IFERROR(VLOOKUP(W166,ATS!$O:$P,2,FALSE),0)</f>
        <v>23</v>
      </c>
      <c r="K166" s="184">
        <f t="shared" si="125"/>
        <v>23</v>
      </c>
      <c r="L166" s="117">
        <f>IFERROR(VLOOKUP(W166,ATS!$O:$Q,3,FALSE),0)</f>
        <v>23</v>
      </c>
      <c r="M166" s="186">
        <f t="shared" si="126"/>
        <v>23</v>
      </c>
      <c r="N166" s="93">
        <v>0</v>
      </c>
      <c r="O166" s="55">
        <f t="shared" si="127"/>
        <v>0</v>
      </c>
      <c r="P166" s="50">
        <f>VLOOKUP($C166,Prices!$A$3:$R$1996,MATCH('2) Order Form'!P$8,Prices!$A$2:$R$2,0),FALSE)</f>
        <v>130</v>
      </c>
      <c r="Q166" s="51">
        <f>VLOOKUP($C166,Prices!$A$3:$R$1996,MATCH('2) Order Form'!Q$8,Prices!$A$2:$R$2,0),FALSE)</f>
        <v>259.95</v>
      </c>
      <c r="R166" s="34">
        <f t="shared" si="128"/>
        <v>0</v>
      </c>
      <c r="S166" s="43">
        <f t="shared" si="129"/>
        <v>0</v>
      </c>
      <c r="T166" s="51">
        <f t="shared" si="130"/>
        <v>0</v>
      </c>
      <c r="U166" s="123">
        <f t="shared" si="124"/>
        <v>0</v>
      </c>
      <c r="V166" s="124"/>
      <c r="W166" s="148">
        <v>7048652766939</v>
      </c>
      <c r="Y166" s="126">
        <f t="shared" si="138"/>
        <v>0</v>
      </c>
      <c r="Z166" s="127">
        <f t="shared" ca="1" si="139"/>
        <v>0</v>
      </c>
      <c r="AA166" s="127">
        <f t="shared" ca="1" si="140"/>
        <v>10</v>
      </c>
      <c r="AB166" s="127">
        <f t="shared" ca="1" si="141"/>
        <v>0</v>
      </c>
      <c r="AC166" s="127">
        <f t="shared" ca="1" si="142"/>
        <v>1</v>
      </c>
      <c r="AD166" s="127" t="str">
        <f t="shared" si="143"/>
        <v>845077Slate Gray Metallic/Fluo</v>
      </c>
      <c r="AE166" s="128">
        <f t="shared" si="144"/>
        <v>845077</v>
      </c>
      <c r="AF166" s="129" t="str">
        <f>INDEX(ATS!$A:$P,MATCH('2) Order Form'!$W166,ATS!$O:$O,0),7)</f>
        <v>Active</v>
      </c>
    </row>
    <row r="167" spans="1:32" x14ac:dyDescent="0.2">
      <c r="A167" s="33">
        <v>1</v>
      </c>
      <c r="B167" s="33" t="str">
        <f>VLOOKUP(A167,Classification!$H$2:$I$11,2,FALSE)</f>
        <v>Helmets &amp; Helmet Acc.</v>
      </c>
      <c r="C167" s="33">
        <f>INDEX(ATS!$A:$P,MATCH('2) Order Form'!$W167,ATS!$O:$O,0),1)</f>
        <v>845077</v>
      </c>
      <c r="D167" s="33" t="str">
        <f>INDEX(ATS!$A:$P,MATCH('2) Order Form'!$W167,ATS!$O:$O,0),2)</f>
        <v>Falconer II Aero Helmet</v>
      </c>
      <c r="E167" s="82" t="str">
        <f>INDEX(ATS!$A:$P,MATCH('2) Order Form'!$W167,ATS!$O:$O,0),4)</f>
        <v>SGMFL-L</v>
      </c>
      <c r="F167" s="82" t="str">
        <f>INDEX(ATS!$A:$P,MATCH('2) Order Form'!$W167,ATS!$O:$O,0),5)</f>
        <v>Slate Gray Metallic/Fluo</v>
      </c>
      <c r="G167" s="161" t="str">
        <f>INDEX(ATS!$A:$P,MATCH('2) Order Form'!$W167,ATS!$O:$O,0),6)</f>
        <v>L</v>
      </c>
      <c r="H167" s="58">
        <v>1</v>
      </c>
      <c r="I167" s="111">
        <v>0</v>
      </c>
      <c r="J167" s="117">
        <f>IFERROR(VLOOKUP(W167,ATS!$O:$P,2,FALSE),0)</f>
        <v>23</v>
      </c>
      <c r="K167" s="184">
        <f t="shared" si="125"/>
        <v>23</v>
      </c>
      <c r="L167" s="117">
        <f>IFERROR(VLOOKUP(W167,ATS!$O:$Q,3,FALSE),0)</f>
        <v>23</v>
      </c>
      <c r="M167" s="186">
        <f t="shared" si="126"/>
        <v>23</v>
      </c>
      <c r="N167" s="93">
        <v>0</v>
      </c>
      <c r="O167" s="55">
        <f t="shared" si="127"/>
        <v>0</v>
      </c>
      <c r="P167" s="50">
        <f>VLOOKUP($C167,Prices!$A$3:$R$1996,MATCH('2) Order Form'!P$8,Prices!$A$2:$R$2,0),FALSE)</f>
        <v>130</v>
      </c>
      <c r="Q167" s="51">
        <f>VLOOKUP($C167,Prices!$A$3:$R$1996,MATCH('2) Order Form'!Q$8,Prices!$A$2:$R$2,0),FALSE)</f>
        <v>259.95</v>
      </c>
      <c r="R167" s="34">
        <f t="shared" si="128"/>
        <v>0</v>
      </c>
      <c r="S167" s="43">
        <f t="shared" si="129"/>
        <v>0</v>
      </c>
      <c r="T167" s="51">
        <f t="shared" si="130"/>
        <v>0</v>
      </c>
      <c r="U167" s="123">
        <f t="shared" si="124"/>
        <v>0</v>
      </c>
      <c r="V167" s="124"/>
      <c r="W167" s="148">
        <v>7048652766922</v>
      </c>
      <c r="Y167" s="126">
        <f t="shared" si="138"/>
        <v>0</v>
      </c>
      <c r="Z167" s="127">
        <f t="shared" ca="1" si="139"/>
        <v>0</v>
      </c>
      <c r="AA167" s="127">
        <f t="shared" ca="1" si="140"/>
        <v>10</v>
      </c>
      <c r="AB167" s="127">
        <f t="shared" ca="1" si="141"/>
        <v>0</v>
      </c>
      <c r="AC167" s="127">
        <f t="shared" ca="1" si="142"/>
        <v>0</v>
      </c>
      <c r="AD167" s="127" t="str">
        <f t="shared" si="143"/>
        <v>845077Slate Gray Metallic/Fluo</v>
      </c>
      <c r="AE167" s="128">
        <f t="shared" si="144"/>
        <v>845077</v>
      </c>
      <c r="AF167" s="129" t="str">
        <f>INDEX(ATS!$A:$P,MATCH('2) Order Form'!$W167,ATS!$O:$O,0),7)</f>
        <v>Active</v>
      </c>
    </row>
    <row r="168" spans="1:32" x14ac:dyDescent="0.2">
      <c r="A168" s="33">
        <v>1</v>
      </c>
      <c r="B168" s="33" t="str">
        <f>VLOOKUP(A168,Classification!$H$2:$I$11,2,FALSE)</f>
        <v>Helmets &amp; Helmet Acc.</v>
      </c>
      <c r="C168" s="33">
        <f>INDEX(ATS!$A:$P,MATCH('2) Order Form'!$W168,ATS!$O:$O,0),1)</f>
        <v>845076</v>
      </c>
      <c r="D168" s="33" t="str">
        <f>INDEX(ATS!$A:$P,MATCH('2) Order Form'!$W168,ATS!$O:$O,0),2)</f>
        <v>Falconer II Mips Helmet</v>
      </c>
      <c r="E168" s="82" t="str">
        <f>INDEX(ATS!$A:$P,MATCH('2) Order Form'!$W168,ATS!$O:$O,0),4)</f>
        <v>BUORE-M</v>
      </c>
      <c r="F168" s="82" t="str">
        <f>INDEX(ATS!$A:$P,MATCH('2) Order Form'!$W168,ATS!$O:$O,0),5)</f>
        <v xml:space="preserve">Burning Orange </v>
      </c>
      <c r="G168" s="161" t="str">
        <f>INDEX(ATS!$A:$P,MATCH('2) Order Form'!$W168,ATS!$O:$O,0),6)</f>
        <v>M</v>
      </c>
      <c r="H168" s="58">
        <v>1</v>
      </c>
      <c r="I168" s="111">
        <v>0</v>
      </c>
      <c r="J168" s="117">
        <f>IFERROR(VLOOKUP(W168,ATS!$O:$P,2,FALSE),0)</f>
        <v>49</v>
      </c>
      <c r="K168" s="184">
        <f t="shared" si="125"/>
        <v>49</v>
      </c>
      <c r="L168" s="117">
        <f>IFERROR(VLOOKUP(W168,ATS!$O:$Q,3,FALSE),0)</f>
        <v>49</v>
      </c>
      <c r="M168" s="186">
        <f t="shared" si="126"/>
        <v>49</v>
      </c>
      <c r="N168" s="93">
        <v>0</v>
      </c>
      <c r="O168" s="55">
        <f t="shared" si="127"/>
        <v>0</v>
      </c>
      <c r="P168" s="50">
        <f>VLOOKUP($C168,Prices!$A$3:$R$1996,MATCH('2) Order Form'!P$8,Prices!$A$2:$R$2,0),FALSE)</f>
        <v>115</v>
      </c>
      <c r="Q168" s="51">
        <f>VLOOKUP($C168,Prices!$A$3:$R$1996,MATCH('2) Order Form'!Q$8,Prices!$A$2:$R$2,0),FALSE)</f>
        <v>229.95</v>
      </c>
      <c r="R168" s="34">
        <f t="shared" si="128"/>
        <v>0</v>
      </c>
      <c r="S168" s="43">
        <f t="shared" si="129"/>
        <v>0</v>
      </c>
      <c r="T168" s="51">
        <f t="shared" si="130"/>
        <v>0</v>
      </c>
      <c r="U168" s="123">
        <f t="shared" si="124"/>
        <v>0</v>
      </c>
      <c r="V168" s="124"/>
      <c r="W168" s="148">
        <v>7048652766830</v>
      </c>
      <c r="Y168" s="126">
        <f t="shared" si="138"/>
        <v>0</v>
      </c>
      <c r="Z168" s="127">
        <f t="shared" ca="1" si="139"/>
        <v>0</v>
      </c>
      <c r="AA168" s="127">
        <f t="shared" ca="1" si="140"/>
        <v>11</v>
      </c>
      <c r="AB168" s="127">
        <f t="shared" ca="1" si="141"/>
        <v>1</v>
      </c>
      <c r="AC168" s="127">
        <f t="shared" ca="1" si="142"/>
        <v>1</v>
      </c>
      <c r="AD168" s="127" t="str">
        <f t="shared" si="143"/>
        <v xml:space="preserve">845076Burning Orange </v>
      </c>
      <c r="AE168" s="128">
        <f t="shared" si="144"/>
        <v>845076</v>
      </c>
      <c r="AF168" s="129" t="str">
        <f>INDEX(ATS!$A:$P,MATCH('2) Order Form'!$W168,ATS!$O:$O,0),7)</f>
        <v>Active</v>
      </c>
    </row>
    <row r="169" spans="1:32" x14ac:dyDescent="0.2">
      <c r="A169" s="33">
        <v>1</v>
      </c>
      <c r="B169" s="33" t="str">
        <f>VLOOKUP(A169,Classification!$H$2:$I$11,2,FALSE)</f>
        <v>Helmets &amp; Helmet Acc.</v>
      </c>
      <c r="C169" s="33">
        <f>INDEX(ATS!$A:$P,MATCH('2) Order Form'!$W169,ATS!$O:$O,0),1)</f>
        <v>845076</v>
      </c>
      <c r="D169" s="33" t="str">
        <f>INDEX(ATS!$A:$P,MATCH('2) Order Form'!$W169,ATS!$O:$O,0),2)</f>
        <v>Falconer II Mips Helmet</v>
      </c>
      <c r="E169" s="82" t="str">
        <f>INDEX(ATS!$A:$P,MATCH('2) Order Form'!$W169,ATS!$O:$O,0),4)</f>
        <v>BUORE-L</v>
      </c>
      <c r="F169" s="82" t="str">
        <f>INDEX(ATS!$A:$P,MATCH('2) Order Form'!$W169,ATS!$O:$O,0),5)</f>
        <v xml:space="preserve">Burning Orange </v>
      </c>
      <c r="G169" s="161" t="str">
        <f>INDEX(ATS!$A:$P,MATCH('2) Order Form'!$W169,ATS!$O:$O,0),6)</f>
        <v>L</v>
      </c>
      <c r="H169" s="58">
        <v>1</v>
      </c>
      <c r="I169" s="111">
        <v>0</v>
      </c>
      <c r="J169" s="117">
        <f>IFERROR(VLOOKUP(W169,ATS!$O:$P,2,FALSE),0)</f>
        <v>51</v>
      </c>
      <c r="K169" s="184" t="str">
        <f t="shared" si="125"/>
        <v>50+</v>
      </c>
      <c r="L169" s="117">
        <f>IFERROR(VLOOKUP(W169,ATS!$O:$Q,3,FALSE),0)</f>
        <v>51</v>
      </c>
      <c r="M169" s="186" t="str">
        <f t="shared" si="126"/>
        <v>50+</v>
      </c>
      <c r="N169" s="93">
        <v>0</v>
      </c>
      <c r="O169" s="55">
        <f t="shared" si="127"/>
        <v>0</v>
      </c>
      <c r="P169" s="50">
        <f>VLOOKUP($C169,Prices!$A$3:$R$1996,MATCH('2) Order Form'!P$8,Prices!$A$2:$R$2,0),FALSE)</f>
        <v>115</v>
      </c>
      <c r="Q169" s="51">
        <f>VLOOKUP($C169,Prices!$A$3:$R$1996,MATCH('2) Order Form'!Q$8,Prices!$A$2:$R$2,0),FALSE)</f>
        <v>229.95</v>
      </c>
      <c r="R169" s="34">
        <f t="shared" si="128"/>
        <v>0</v>
      </c>
      <c r="S169" s="43">
        <f t="shared" si="129"/>
        <v>0</v>
      </c>
      <c r="T169" s="51">
        <f t="shared" si="130"/>
        <v>0</v>
      </c>
      <c r="U169" s="123">
        <f t="shared" si="124"/>
        <v>0</v>
      </c>
      <c r="V169" s="124"/>
      <c r="W169" s="148">
        <v>7048652766823</v>
      </c>
      <c r="Y169" s="126">
        <f t="shared" si="138"/>
        <v>0</v>
      </c>
      <c r="Z169" s="127">
        <f t="shared" ca="1" si="139"/>
        <v>0</v>
      </c>
      <c r="AA169" s="127">
        <f t="shared" ca="1" si="140"/>
        <v>11</v>
      </c>
      <c r="AB169" s="127">
        <f t="shared" ca="1" si="141"/>
        <v>0</v>
      </c>
      <c r="AC169" s="127">
        <f t="shared" ca="1" si="142"/>
        <v>0</v>
      </c>
      <c r="AD169" s="127" t="str">
        <f t="shared" si="143"/>
        <v xml:space="preserve">845076Burning Orange </v>
      </c>
      <c r="AE169" s="128">
        <f t="shared" si="144"/>
        <v>845076</v>
      </c>
      <c r="AF169" s="129" t="str">
        <f>INDEX(ATS!$A:$P,MATCH('2) Order Form'!$W169,ATS!$O:$O,0),7)</f>
        <v>Active</v>
      </c>
    </row>
    <row r="170" spans="1:32" x14ac:dyDescent="0.2">
      <c r="A170" s="33">
        <v>1</v>
      </c>
      <c r="B170" s="33" t="str">
        <f>VLOOKUP(A170,Classification!$H$2:$I$11,2,FALSE)</f>
        <v>Helmets &amp; Helmet Acc.</v>
      </c>
      <c r="C170" s="33">
        <f>INDEX(ATS!$A:$P,MATCH('2) Order Form'!$W170,ATS!$O:$O,0),1)</f>
        <v>845076</v>
      </c>
      <c r="D170" s="33" t="str">
        <f>INDEX(ATS!$A:$P,MATCH('2) Order Form'!$W170,ATS!$O:$O,0),2)</f>
        <v>Falconer II Mips Helmet</v>
      </c>
      <c r="E170" s="82" t="str">
        <f>INDEX(ATS!$A:$P,MATCH('2) Order Form'!$W170,ATS!$O:$O,0),4)</f>
        <v>MBLCK-M</v>
      </c>
      <c r="F170" s="82" t="str">
        <f>INDEX(ATS!$A:$P,MATCH('2) Order Form'!$W170,ATS!$O:$O,0),5)</f>
        <v>Matte Black</v>
      </c>
      <c r="G170" s="161" t="str">
        <f>INDEX(ATS!$A:$P,MATCH('2) Order Form'!$W170,ATS!$O:$O,0),6)</f>
        <v>M</v>
      </c>
      <c r="H170" s="58">
        <v>1</v>
      </c>
      <c r="I170" s="111">
        <v>0</v>
      </c>
      <c r="J170" s="117">
        <f>IFERROR(VLOOKUP(W170,ATS!$O:$P,2,FALSE),0)</f>
        <v>44</v>
      </c>
      <c r="K170" s="184">
        <f t="shared" si="125"/>
        <v>44</v>
      </c>
      <c r="L170" s="117">
        <f>IFERROR(VLOOKUP(W170,ATS!$O:$Q,3,FALSE),0)</f>
        <v>44</v>
      </c>
      <c r="M170" s="186">
        <f t="shared" si="126"/>
        <v>44</v>
      </c>
      <c r="N170" s="93">
        <v>0</v>
      </c>
      <c r="O170" s="55">
        <f t="shared" si="127"/>
        <v>0</v>
      </c>
      <c r="P170" s="50">
        <f>VLOOKUP($C170,Prices!$A$3:$R$1996,MATCH('2) Order Form'!P$8,Prices!$A$2:$R$2,0),FALSE)</f>
        <v>115</v>
      </c>
      <c r="Q170" s="51">
        <f>VLOOKUP($C170,Prices!$A$3:$R$1996,MATCH('2) Order Form'!Q$8,Prices!$A$2:$R$2,0),FALSE)</f>
        <v>229.95</v>
      </c>
      <c r="R170" s="34">
        <f t="shared" si="128"/>
        <v>0</v>
      </c>
      <c r="S170" s="43">
        <f t="shared" si="129"/>
        <v>0</v>
      </c>
      <c r="T170" s="51">
        <f t="shared" si="130"/>
        <v>0</v>
      </c>
      <c r="U170" s="123">
        <f t="shared" si="124"/>
        <v>0</v>
      </c>
      <c r="V170" s="124"/>
      <c r="W170" s="148">
        <v>7048652539847</v>
      </c>
      <c r="Y170" s="126">
        <f t="shared" si="138"/>
        <v>0</v>
      </c>
      <c r="Z170" s="127">
        <f t="shared" ca="1" si="139"/>
        <v>0</v>
      </c>
      <c r="AA170" s="127">
        <f t="shared" ca="1" si="140"/>
        <v>11</v>
      </c>
      <c r="AB170" s="127">
        <f t="shared" ca="1" si="141"/>
        <v>0</v>
      </c>
      <c r="AC170" s="127">
        <f t="shared" ca="1" si="142"/>
        <v>1</v>
      </c>
      <c r="AD170" s="127" t="str">
        <f t="shared" si="143"/>
        <v>845076Matte Black</v>
      </c>
      <c r="AE170" s="128">
        <f t="shared" si="144"/>
        <v>845076</v>
      </c>
      <c r="AF170" s="129" t="str">
        <f>INDEX(ATS!$A:$P,MATCH('2) Order Form'!$W170,ATS!$O:$O,0),7)</f>
        <v>Active</v>
      </c>
    </row>
    <row r="171" spans="1:32" x14ac:dyDescent="0.2">
      <c r="A171" s="33">
        <v>1</v>
      </c>
      <c r="B171" s="33" t="str">
        <f>VLOOKUP(A171,Classification!$H$2:$I$11,2,FALSE)</f>
        <v>Helmets &amp; Helmet Acc.</v>
      </c>
      <c r="C171" s="33">
        <f>INDEX(ATS!$A:$P,MATCH('2) Order Form'!$W171,ATS!$O:$O,0),1)</f>
        <v>845076</v>
      </c>
      <c r="D171" s="33" t="str">
        <f>INDEX(ATS!$A:$P,MATCH('2) Order Form'!$W171,ATS!$O:$O,0),2)</f>
        <v>Falconer II Mips Helmet</v>
      </c>
      <c r="E171" s="82" t="str">
        <f>INDEX(ATS!$A:$P,MATCH('2) Order Form'!$W171,ATS!$O:$O,0),4)</f>
        <v>MBLCK-L</v>
      </c>
      <c r="F171" s="82" t="str">
        <f>INDEX(ATS!$A:$P,MATCH('2) Order Form'!$W171,ATS!$O:$O,0),5)</f>
        <v>Matte Black</v>
      </c>
      <c r="G171" s="161" t="str">
        <f>INDEX(ATS!$A:$P,MATCH('2) Order Form'!$W171,ATS!$O:$O,0),6)</f>
        <v>L</v>
      </c>
      <c r="H171" s="58">
        <v>1</v>
      </c>
      <c r="I171" s="111">
        <v>0</v>
      </c>
      <c r="J171" s="117">
        <f>IFERROR(VLOOKUP(W171,ATS!$O:$P,2,FALSE),0)</f>
        <v>24</v>
      </c>
      <c r="K171" s="184">
        <f t="shared" si="125"/>
        <v>24</v>
      </c>
      <c r="L171" s="117">
        <f>IFERROR(VLOOKUP(W171,ATS!$O:$Q,3,FALSE),0)</f>
        <v>24</v>
      </c>
      <c r="M171" s="186">
        <f t="shared" si="126"/>
        <v>24</v>
      </c>
      <c r="N171" s="93">
        <v>0</v>
      </c>
      <c r="O171" s="55">
        <f t="shared" si="127"/>
        <v>0</v>
      </c>
      <c r="P171" s="50">
        <f>VLOOKUP($C171,Prices!$A$3:$R$1996,MATCH('2) Order Form'!P$8,Prices!$A$2:$R$2,0),FALSE)</f>
        <v>115</v>
      </c>
      <c r="Q171" s="51">
        <f>VLOOKUP($C171,Prices!$A$3:$R$1996,MATCH('2) Order Form'!Q$8,Prices!$A$2:$R$2,0),FALSE)</f>
        <v>229.95</v>
      </c>
      <c r="R171" s="34">
        <f t="shared" si="128"/>
        <v>0</v>
      </c>
      <c r="S171" s="43">
        <f t="shared" si="129"/>
        <v>0</v>
      </c>
      <c r="T171" s="51">
        <f t="shared" si="130"/>
        <v>0</v>
      </c>
      <c r="U171" s="123">
        <f t="shared" si="124"/>
        <v>0</v>
      </c>
      <c r="V171" s="124"/>
      <c r="W171" s="148">
        <v>7048652539830</v>
      </c>
      <c r="Y171" s="126">
        <f t="shared" si="138"/>
        <v>0</v>
      </c>
      <c r="Z171" s="127">
        <f t="shared" ca="1" si="139"/>
        <v>0</v>
      </c>
      <c r="AA171" s="127">
        <f t="shared" ca="1" si="140"/>
        <v>11</v>
      </c>
      <c r="AB171" s="127">
        <f t="shared" ca="1" si="141"/>
        <v>0</v>
      </c>
      <c r="AC171" s="127">
        <f t="shared" ca="1" si="142"/>
        <v>0</v>
      </c>
      <c r="AD171" s="127" t="str">
        <f t="shared" si="143"/>
        <v>845076Matte Black</v>
      </c>
      <c r="AE171" s="128">
        <f t="shared" si="144"/>
        <v>845076</v>
      </c>
      <c r="AF171" s="129" t="str">
        <f>INDEX(ATS!$A:$P,MATCH('2) Order Form'!$W171,ATS!$O:$O,0),7)</f>
        <v>Active</v>
      </c>
    </row>
    <row r="172" spans="1:32" x14ac:dyDescent="0.2">
      <c r="A172" s="33">
        <v>1</v>
      </c>
      <c r="B172" s="33" t="str">
        <f>VLOOKUP(A172,Classification!$H$2:$I$11,2,FALSE)</f>
        <v>Helmets &amp; Helmet Acc.</v>
      </c>
      <c r="C172" s="33">
        <f>INDEX(ATS!$A:$P,MATCH('2) Order Form'!$W172,ATS!$O:$O,0),1)</f>
        <v>845076</v>
      </c>
      <c r="D172" s="33" t="str">
        <f>INDEX(ATS!$A:$P,MATCH('2) Order Form'!$W172,ATS!$O:$O,0),2)</f>
        <v>Falconer II Mips Helmet</v>
      </c>
      <c r="E172" s="82" t="str">
        <f>INDEX(ATS!$A:$P,MATCH('2) Order Form'!$W172,ATS!$O:$O,0),4)</f>
        <v>MCDGY-M</v>
      </c>
      <c r="F172" s="82" t="str">
        <f>INDEX(ATS!$A:$P,MATCH('2) Order Form'!$W172,ATS!$O:$O,0),5)</f>
        <v>Matte Cloud Gray</v>
      </c>
      <c r="G172" s="161" t="str">
        <f>INDEX(ATS!$A:$P,MATCH('2) Order Form'!$W172,ATS!$O:$O,0),6)</f>
        <v>M</v>
      </c>
      <c r="H172" s="58">
        <v>1</v>
      </c>
      <c r="I172" s="111">
        <v>0</v>
      </c>
      <c r="J172" s="117">
        <f>IFERROR(VLOOKUP(W172,ATS!$O:$P,2,FALSE),0)</f>
        <v>58</v>
      </c>
      <c r="K172" s="184" t="str">
        <f t="shared" si="125"/>
        <v>50+</v>
      </c>
      <c r="L172" s="117">
        <f>IFERROR(VLOOKUP(W172,ATS!$O:$Q,3,FALSE),0)</f>
        <v>58</v>
      </c>
      <c r="M172" s="186" t="str">
        <f t="shared" si="126"/>
        <v>50+</v>
      </c>
      <c r="N172" s="93">
        <v>0</v>
      </c>
      <c r="O172" s="55">
        <f t="shared" si="127"/>
        <v>0</v>
      </c>
      <c r="P172" s="50">
        <f>VLOOKUP($C172,Prices!$A$3:$R$1996,MATCH('2) Order Form'!P$8,Prices!$A$2:$R$2,0),FALSE)</f>
        <v>115</v>
      </c>
      <c r="Q172" s="51">
        <f>VLOOKUP($C172,Prices!$A$3:$R$1996,MATCH('2) Order Form'!Q$8,Prices!$A$2:$R$2,0),FALSE)</f>
        <v>229.95</v>
      </c>
      <c r="R172" s="34">
        <f t="shared" si="128"/>
        <v>0</v>
      </c>
      <c r="S172" s="43">
        <f t="shared" si="129"/>
        <v>0</v>
      </c>
      <c r="T172" s="51">
        <f t="shared" si="130"/>
        <v>0</v>
      </c>
      <c r="U172" s="123">
        <f t="shared" si="124"/>
        <v>0</v>
      </c>
      <c r="V172" s="124"/>
      <c r="W172" s="148">
        <v>7048652766854</v>
      </c>
      <c r="Y172" s="126">
        <f t="shared" si="138"/>
        <v>0</v>
      </c>
      <c r="Z172" s="127">
        <f t="shared" ca="1" si="139"/>
        <v>0</v>
      </c>
      <c r="AA172" s="127">
        <f t="shared" ca="1" si="140"/>
        <v>11</v>
      </c>
      <c r="AB172" s="127">
        <f t="shared" ca="1" si="141"/>
        <v>0</v>
      </c>
      <c r="AC172" s="127">
        <f t="shared" ca="1" si="142"/>
        <v>1</v>
      </c>
      <c r="AD172" s="127" t="str">
        <f t="shared" si="143"/>
        <v>845076Matte Cloud Gray</v>
      </c>
      <c r="AE172" s="128">
        <f t="shared" si="144"/>
        <v>845076</v>
      </c>
      <c r="AF172" s="129" t="str">
        <f>INDEX(ATS!$A:$P,MATCH('2) Order Form'!$W172,ATS!$O:$O,0),7)</f>
        <v>Active</v>
      </c>
    </row>
    <row r="173" spans="1:32" x14ac:dyDescent="0.2">
      <c r="A173" s="33">
        <v>1</v>
      </c>
      <c r="B173" s="33" t="str">
        <f>VLOOKUP(A173,Classification!$H$2:$I$11,2,FALSE)</f>
        <v>Helmets &amp; Helmet Acc.</v>
      </c>
      <c r="C173" s="33">
        <f>INDEX(ATS!$A:$P,MATCH('2) Order Form'!$W173,ATS!$O:$O,0),1)</f>
        <v>845076</v>
      </c>
      <c r="D173" s="33" t="str">
        <f>INDEX(ATS!$A:$P,MATCH('2) Order Form'!$W173,ATS!$O:$O,0),2)</f>
        <v>Falconer II Mips Helmet</v>
      </c>
      <c r="E173" s="82" t="str">
        <f>INDEX(ATS!$A:$P,MATCH('2) Order Form'!$W173,ATS!$O:$O,0),4)</f>
        <v>MCDGY-L</v>
      </c>
      <c r="F173" s="82" t="str">
        <f>INDEX(ATS!$A:$P,MATCH('2) Order Form'!$W173,ATS!$O:$O,0),5)</f>
        <v>Matte Cloud Gray</v>
      </c>
      <c r="G173" s="161" t="str">
        <f>INDEX(ATS!$A:$P,MATCH('2) Order Form'!$W173,ATS!$O:$O,0),6)</f>
        <v>L</v>
      </c>
      <c r="H173" s="58">
        <v>1</v>
      </c>
      <c r="I173" s="111">
        <v>0</v>
      </c>
      <c r="J173" s="117">
        <f>IFERROR(VLOOKUP(W173,ATS!$O:$P,2,FALSE),0)</f>
        <v>70</v>
      </c>
      <c r="K173" s="184" t="str">
        <f t="shared" si="125"/>
        <v>50+</v>
      </c>
      <c r="L173" s="117">
        <f>IFERROR(VLOOKUP(W173,ATS!$O:$Q,3,FALSE),0)</f>
        <v>70</v>
      </c>
      <c r="M173" s="186" t="str">
        <f t="shared" si="126"/>
        <v>50+</v>
      </c>
      <c r="N173" s="93">
        <v>0</v>
      </c>
      <c r="O173" s="55">
        <f t="shared" si="127"/>
        <v>0</v>
      </c>
      <c r="P173" s="50">
        <f>VLOOKUP($C173,Prices!$A$3:$R$1996,MATCH('2) Order Form'!P$8,Prices!$A$2:$R$2,0),FALSE)</f>
        <v>115</v>
      </c>
      <c r="Q173" s="51">
        <f>VLOOKUP($C173,Prices!$A$3:$R$1996,MATCH('2) Order Form'!Q$8,Prices!$A$2:$R$2,0),FALSE)</f>
        <v>229.95</v>
      </c>
      <c r="R173" s="34">
        <f t="shared" si="128"/>
        <v>0</v>
      </c>
      <c r="S173" s="43">
        <f t="shared" si="129"/>
        <v>0</v>
      </c>
      <c r="T173" s="51">
        <f t="shared" si="130"/>
        <v>0</v>
      </c>
      <c r="U173" s="123">
        <f t="shared" si="124"/>
        <v>0</v>
      </c>
      <c r="V173" s="124"/>
      <c r="W173" s="148">
        <v>7048652766847</v>
      </c>
      <c r="Y173" s="126">
        <f t="shared" si="138"/>
        <v>0</v>
      </c>
      <c r="Z173" s="127">
        <f t="shared" ca="1" si="139"/>
        <v>0</v>
      </c>
      <c r="AA173" s="127">
        <f t="shared" ca="1" si="140"/>
        <v>11</v>
      </c>
      <c r="AB173" s="127">
        <f t="shared" ca="1" si="141"/>
        <v>0</v>
      </c>
      <c r="AC173" s="127">
        <f t="shared" ca="1" si="142"/>
        <v>0</v>
      </c>
      <c r="AD173" s="127" t="str">
        <f t="shared" si="143"/>
        <v>845076Matte Cloud Gray</v>
      </c>
      <c r="AE173" s="128">
        <f t="shared" si="144"/>
        <v>845076</v>
      </c>
      <c r="AF173" s="129" t="str">
        <f>INDEX(ATS!$A:$P,MATCH('2) Order Form'!$W173,ATS!$O:$O,0),7)</f>
        <v>Active</v>
      </c>
    </row>
    <row r="174" spans="1:32" x14ac:dyDescent="0.2">
      <c r="A174" s="33">
        <v>1</v>
      </c>
      <c r="B174" s="33" t="str">
        <f>VLOOKUP(A174,Classification!$H$2:$I$11,2,FALSE)</f>
        <v>Helmets &amp; Helmet Acc.</v>
      </c>
      <c r="C174" s="33">
        <f>INDEX(ATS!$A:$P,MATCH('2) Order Form'!$W174,ATS!$O:$O,0),1)</f>
        <v>845076</v>
      </c>
      <c r="D174" s="33" t="str">
        <f>INDEX(ATS!$A:$P,MATCH('2) Order Form'!$W174,ATS!$O:$O,0),2)</f>
        <v>Falconer II Mips Helmet</v>
      </c>
      <c r="E174" s="82" t="str">
        <f>INDEX(ATS!$A:$P,MATCH('2) Order Form'!$W174,ATS!$O:$O,0),4)</f>
        <v>MWHTE-M</v>
      </c>
      <c r="F174" s="82" t="str">
        <f>INDEX(ATS!$A:$P,MATCH('2) Order Form'!$W174,ATS!$O:$O,0),5)</f>
        <v>Matte White</v>
      </c>
      <c r="G174" s="161" t="str">
        <f>INDEX(ATS!$A:$P,MATCH('2) Order Form'!$W174,ATS!$O:$O,0),6)</f>
        <v>M</v>
      </c>
      <c r="H174" s="58">
        <v>1</v>
      </c>
      <c r="I174" s="111">
        <v>0</v>
      </c>
      <c r="J174" s="117">
        <f>IFERROR(VLOOKUP(W174,ATS!$O:$P,2,FALSE),0)</f>
        <v>22</v>
      </c>
      <c r="K174" s="184">
        <f t="shared" si="125"/>
        <v>22</v>
      </c>
      <c r="L174" s="117">
        <f>IFERROR(VLOOKUP(W174,ATS!$O:$Q,3,FALSE),0)</f>
        <v>22</v>
      </c>
      <c r="M174" s="186">
        <f t="shared" si="126"/>
        <v>22</v>
      </c>
      <c r="N174" s="93">
        <v>0</v>
      </c>
      <c r="O174" s="55">
        <f t="shared" si="127"/>
        <v>0</v>
      </c>
      <c r="P174" s="50">
        <f>VLOOKUP($C174,Prices!$A$3:$R$1996,MATCH('2) Order Form'!P$8,Prices!$A$2:$R$2,0),FALSE)</f>
        <v>115</v>
      </c>
      <c r="Q174" s="51">
        <f>VLOOKUP($C174,Prices!$A$3:$R$1996,MATCH('2) Order Form'!Q$8,Prices!$A$2:$R$2,0),FALSE)</f>
        <v>229.95</v>
      </c>
      <c r="R174" s="34">
        <f t="shared" si="128"/>
        <v>0</v>
      </c>
      <c r="S174" s="43">
        <f t="shared" si="129"/>
        <v>0</v>
      </c>
      <c r="T174" s="51">
        <f t="shared" si="130"/>
        <v>0</v>
      </c>
      <c r="U174" s="123">
        <f t="shared" si="124"/>
        <v>0</v>
      </c>
      <c r="V174" s="124"/>
      <c r="W174" s="148">
        <v>7048652273949</v>
      </c>
      <c r="Y174" s="126">
        <f t="shared" si="138"/>
        <v>0</v>
      </c>
      <c r="Z174" s="127">
        <f t="shared" ca="1" si="139"/>
        <v>0</v>
      </c>
      <c r="AA174" s="127">
        <f t="shared" ca="1" si="140"/>
        <v>11</v>
      </c>
      <c r="AB174" s="127">
        <f t="shared" ca="1" si="141"/>
        <v>0</v>
      </c>
      <c r="AC174" s="127">
        <f t="shared" ca="1" si="142"/>
        <v>1</v>
      </c>
      <c r="AD174" s="127" t="str">
        <f t="shared" si="143"/>
        <v>845076Matte White</v>
      </c>
      <c r="AE174" s="128">
        <f t="shared" si="144"/>
        <v>845076</v>
      </c>
      <c r="AF174" s="129" t="str">
        <f>INDEX(ATS!$A:$P,MATCH('2) Order Form'!$W174,ATS!$O:$O,0),7)</f>
        <v>Active</v>
      </c>
    </row>
    <row r="175" spans="1:32" x14ac:dyDescent="0.2">
      <c r="A175" s="33">
        <v>1</v>
      </c>
      <c r="B175" s="33" t="str">
        <f>VLOOKUP(A175,Classification!$H$2:$I$11,2,FALSE)</f>
        <v>Helmets &amp; Helmet Acc.</v>
      </c>
      <c r="C175" s="33">
        <f>INDEX(ATS!$A:$P,MATCH('2) Order Form'!$W175,ATS!$O:$O,0),1)</f>
        <v>845076</v>
      </c>
      <c r="D175" s="33" t="str">
        <f>INDEX(ATS!$A:$P,MATCH('2) Order Form'!$W175,ATS!$O:$O,0),2)</f>
        <v>Falconer II Mips Helmet</v>
      </c>
      <c r="E175" s="82" t="str">
        <f>INDEX(ATS!$A:$P,MATCH('2) Order Form'!$W175,ATS!$O:$O,0),4)</f>
        <v>MWHTE-L</v>
      </c>
      <c r="F175" s="82" t="str">
        <f>INDEX(ATS!$A:$P,MATCH('2) Order Form'!$W175,ATS!$O:$O,0),5)</f>
        <v>Matte White</v>
      </c>
      <c r="G175" s="161" t="str">
        <f>INDEX(ATS!$A:$P,MATCH('2) Order Form'!$W175,ATS!$O:$O,0),6)</f>
        <v>L</v>
      </c>
      <c r="H175" s="58">
        <v>1</v>
      </c>
      <c r="I175" s="111">
        <v>0</v>
      </c>
      <c r="J175" s="117">
        <f>IFERROR(VLOOKUP(W175,ATS!$O:$P,2,FALSE),0)</f>
        <v>45</v>
      </c>
      <c r="K175" s="184">
        <f t="shared" si="125"/>
        <v>45</v>
      </c>
      <c r="L175" s="117">
        <f>IFERROR(VLOOKUP(W175,ATS!$O:$Q,3,FALSE),0)</f>
        <v>45</v>
      </c>
      <c r="M175" s="186">
        <f t="shared" si="126"/>
        <v>45</v>
      </c>
      <c r="N175" s="93">
        <v>0</v>
      </c>
      <c r="O175" s="55">
        <f t="shared" si="127"/>
        <v>0</v>
      </c>
      <c r="P175" s="50">
        <f>VLOOKUP($C175,Prices!$A$3:$R$1996,MATCH('2) Order Form'!P$8,Prices!$A$2:$R$2,0),FALSE)</f>
        <v>115</v>
      </c>
      <c r="Q175" s="51">
        <f>VLOOKUP($C175,Prices!$A$3:$R$1996,MATCH('2) Order Form'!Q$8,Prices!$A$2:$R$2,0),FALSE)</f>
        <v>229.95</v>
      </c>
      <c r="R175" s="34">
        <f t="shared" si="128"/>
        <v>0</v>
      </c>
      <c r="S175" s="43">
        <f t="shared" si="129"/>
        <v>0</v>
      </c>
      <c r="T175" s="51">
        <f t="shared" si="130"/>
        <v>0</v>
      </c>
      <c r="U175" s="123">
        <f t="shared" si="124"/>
        <v>0</v>
      </c>
      <c r="V175" s="124"/>
      <c r="W175" s="148">
        <v>7048652273932</v>
      </c>
      <c r="Y175" s="126">
        <f t="shared" si="138"/>
        <v>0</v>
      </c>
      <c r="Z175" s="127">
        <f t="shared" ca="1" si="139"/>
        <v>0</v>
      </c>
      <c r="AA175" s="127">
        <f t="shared" ca="1" si="140"/>
        <v>11</v>
      </c>
      <c r="AB175" s="127">
        <f t="shared" ca="1" si="141"/>
        <v>0</v>
      </c>
      <c r="AC175" s="127">
        <f t="shared" ca="1" si="142"/>
        <v>0</v>
      </c>
      <c r="AD175" s="127" t="str">
        <f t="shared" si="143"/>
        <v>845076Matte White</v>
      </c>
      <c r="AE175" s="128">
        <f t="shared" si="144"/>
        <v>845076</v>
      </c>
      <c r="AF175" s="129" t="str">
        <f>INDEX(ATS!$A:$P,MATCH('2) Order Form'!$W175,ATS!$O:$O,0),7)</f>
        <v>Active</v>
      </c>
    </row>
    <row r="176" spans="1:32" x14ac:dyDescent="0.2">
      <c r="A176" s="33">
        <v>1</v>
      </c>
      <c r="B176" s="33" t="str">
        <f>VLOOKUP(A176,Classification!$H$2:$I$11,2,FALSE)</f>
        <v>Helmets &amp; Helmet Acc.</v>
      </c>
      <c r="C176" s="33">
        <f>INDEX(ATS!$A:$P,MATCH('2) Order Form'!$W176,ATS!$O:$O,0),1)</f>
        <v>845076</v>
      </c>
      <c r="D176" s="33" t="str">
        <f>INDEX(ATS!$A:$P,MATCH('2) Order Form'!$W176,ATS!$O:$O,0),2)</f>
        <v>Falconer II Mips Helmet</v>
      </c>
      <c r="E176" s="82" t="str">
        <f>INDEX(ATS!$A:$P,MATCH('2) Order Form'!$W176,ATS!$O:$O,0),4)</f>
        <v>SKBLM-M</v>
      </c>
      <c r="F176" s="82" t="str">
        <f>INDEX(ATS!$A:$P,MATCH('2) Order Form'!$W176,ATS!$O:$O,0),5)</f>
        <v>Sky Blue Metallic</v>
      </c>
      <c r="G176" s="161" t="str">
        <f>INDEX(ATS!$A:$P,MATCH('2) Order Form'!$W176,ATS!$O:$O,0),6)</f>
        <v>M</v>
      </c>
      <c r="H176" s="58">
        <v>1</v>
      </c>
      <c r="I176" s="111">
        <v>0</v>
      </c>
      <c r="J176" s="117">
        <f>IFERROR(VLOOKUP(W176,ATS!$O:$P,2,FALSE),0)</f>
        <v>34</v>
      </c>
      <c r="K176" s="184">
        <f t="shared" si="125"/>
        <v>34</v>
      </c>
      <c r="L176" s="117">
        <f>IFERROR(VLOOKUP(W176,ATS!$O:$Q,3,FALSE),0)</f>
        <v>34</v>
      </c>
      <c r="M176" s="186">
        <f t="shared" si="126"/>
        <v>34</v>
      </c>
      <c r="N176" s="93">
        <v>0</v>
      </c>
      <c r="O176" s="55">
        <f t="shared" si="127"/>
        <v>0</v>
      </c>
      <c r="P176" s="50">
        <f>VLOOKUP($C176,Prices!$A$3:$R$1996,MATCH('2) Order Form'!P$8,Prices!$A$2:$R$2,0),FALSE)</f>
        <v>115</v>
      </c>
      <c r="Q176" s="51">
        <f>VLOOKUP($C176,Prices!$A$3:$R$1996,MATCH('2) Order Form'!Q$8,Prices!$A$2:$R$2,0),FALSE)</f>
        <v>229.95</v>
      </c>
      <c r="R176" s="34">
        <f t="shared" si="128"/>
        <v>0</v>
      </c>
      <c r="S176" s="43">
        <f t="shared" si="129"/>
        <v>0</v>
      </c>
      <c r="T176" s="51">
        <f t="shared" si="130"/>
        <v>0</v>
      </c>
      <c r="U176" s="123">
        <f t="shared" si="124"/>
        <v>0</v>
      </c>
      <c r="V176" s="124"/>
      <c r="W176" s="148">
        <v>7048652766892</v>
      </c>
      <c r="Y176" s="126">
        <f t="shared" si="138"/>
        <v>0</v>
      </c>
      <c r="Z176" s="127">
        <f t="shared" ca="1" si="139"/>
        <v>0</v>
      </c>
      <c r="AA176" s="127">
        <f t="shared" ca="1" si="140"/>
        <v>11</v>
      </c>
      <c r="AB176" s="127">
        <f t="shared" ca="1" si="141"/>
        <v>0</v>
      </c>
      <c r="AC176" s="127">
        <f t="shared" ca="1" si="142"/>
        <v>1</v>
      </c>
      <c r="AD176" s="127" t="str">
        <f t="shared" si="143"/>
        <v>845076Sky Blue Metallic</v>
      </c>
      <c r="AE176" s="128">
        <f t="shared" si="144"/>
        <v>845076</v>
      </c>
      <c r="AF176" s="129" t="str">
        <f>INDEX(ATS!$A:$P,MATCH('2) Order Form'!$W176,ATS!$O:$O,0),7)</f>
        <v>Active</v>
      </c>
    </row>
    <row r="177" spans="1:32" x14ac:dyDescent="0.2">
      <c r="A177" s="33">
        <v>1</v>
      </c>
      <c r="B177" s="33" t="str">
        <f>VLOOKUP(A177,Classification!$H$2:$I$11,2,FALSE)</f>
        <v>Helmets &amp; Helmet Acc.</v>
      </c>
      <c r="C177" s="33">
        <f>INDEX(ATS!$A:$P,MATCH('2) Order Form'!$W177,ATS!$O:$O,0),1)</f>
        <v>845076</v>
      </c>
      <c r="D177" s="33" t="str">
        <f>INDEX(ATS!$A:$P,MATCH('2) Order Form'!$W177,ATS!$O:$O,0),2)</f>
        <v>Falconer II Mips Helmet</v>
      </c>
      <c r="E177" s="82" t="str">
        <f>INDEX(ATS!$A:$P,MATCH('2) Order Form'!$W177,ATS!$O:$O,0),4)</f>
        <v>SKBLM-L</v>
      </c>
      <c r="F177" s="82" t="str">
        <f>INDEX(ATS!$A:$P,MATCH('2) Order Form'!$W177,ATS!$O:$O,0),5)</f>
        <v>Sky Blue Metallic</v>
      </c>
      <c r="G177" s="161" t="str">
        <f>INDEX(ATS!$A:$P,MATCH('2) Order Form'!$W177,ATS!$O:$O,0),6)</f>
        <v>L</v>
      </c>
      <c r="H177" s="58">
        <v>1</v>
      </c>
      <c r="I177" s="111">
        <v>0</v>
      </c>
      <c r="J177" s="117">
        <f>IFERROR(VLOOKUP(W177,ATS!$O:$P,2,FALSE),0)</f>
        <v>35</v>
      </c>
      <c r="K177" s="184">
        <f t="shared" si="125"/>
        <v>35</v>
      </c>
      <c r="L177" s="117">
        <f>IFERROR(VLOOKUP(W177,ATS!$O:$Q,3,FALSE),0)</f>
        <v>35</v>
      </c>
      <c r="M177" s="186">
        <f t="shared" si="126"/>
        <v>35</v>
      </c>
      <c r="N177" s="93">
        <v>0</v>
      </c>
      <c r="O177" s="55">
        <f t="shared" si="127"/>
        <v>0</v>
      </c>
      <c r="P177" s="50">
        <f>VLOOKUP($C177,Prices!$A$3:$R$1996,MATCH('2) Order Form'!P$8,Prices!$A$2:$R$2,0),FALSE)</f>
        <v>115</v>
      </c>
      <c r="Q177" s="51">
        <f>VLOOKUP($C177,Prices!$A$3:$R$1996,MATCH('2) Order Form'!Q$8,Prices!$A$2:$R$2,0),FALSE)</f>
        <v>229.95</v>
      </c>
      <c r="R177" s="34">
        <f t="shared" si="128"/>
        <v>0</v>
      </c>
      <c r="S177" s="43">
        <f t="shared" si="129"/>
        <v>0</v>
      </c>
      <c r="T177" s="51">
        <f t="shared" si="130"/>
        <v>0</v>
      </c>
      <c r="U177" s="123">
        <f t="shared" si="124"/>
        <v>0</v>
      </c>
      <c r="V177" s="124"/>
      <c r="W177" s="148">
        <v>7048652766885</v>
      </c>
      <c r="Y177" s="126">
        <f t="shared" si="138"/>
        <v>0</v>
      </c>
      <c r="Z177" s="127">
        <f t="shared" ca="1" si="139"/>
        <v>0</v>
      </c>
      <c r="AA177" s="127">
        <f t="shared" ca="1" si="140"/>
        <v>11</v>
      </c>
      <c r="AB177" s="127">
        <f t="shared" ca="1" si="141"/>
        <v>0</v>
      </c>
      <c r="AC177" s="127">
        <f t="shared" ca="1" si="142"/>
        <v>0</v>
      </c>
      <c r="AD177" s="127" t="str">
        <f t="shared" si="143"/>
        <v>845076Sky Blue Metallic</v>
      </c>
      <c r="AE177" s="128">
        <f t="shared" si="144"/>
        <v>845076</v>
      </c>
      <c r="AF177" s="129" t="str">
        <f>INDEX(ATS!$A:$P,MATCH('2) Order Form'!$W177,ATS!$O:$O,0),7)</f>
        <v>Active</v>
      </c>
    </row>
    <row r="178" spans="1:32" x14ac:dyDescent="0.2">
      <c r="A178" s="33">
        <v>1</v>
      </c>
      <c r="B178" s="33" t="str">
        <f>VLOOKUP(A178,Classification!$H$2:$I$11,2,FALSE)</f>
        <v>Helmets &amp; Helmet Acc.</v>
      </c>
      <c r="C178" s="33">
        <f>INDEX(ATS!$A:$P,MATCH('2) Order Form'!$W178,ATS!$O:$O,0),1)</f>
        <v>845076</v>
      </c>
      <c r="D178" s="33" t="str">
        <f>INDEX(ATS!$A:$P,MATCH('2) Order Form'!$W178,ATS!$O:$O,0),2)</f>
        <v>Falconer II Mips Helmet</v>
      </c>
      <c r="E178" s="82" t="str">
        <f>INDEX(ATS!$A:$P,MATCH('2) Order Form'!$W178,ATS!$O:$O,0),4)</f>
        <v>SGMFL-M</v>
      </c>
      <c r="F178" s="82" t="str">
        <f>INDEX(ATS!$A:$P,MATCH('2) Order Form'!$W178,ATS!$O:$O,0),5)</f>
        <v>Slate Gray Metallic/Fluo</v>
      </c>
      <c r="G178" s="161" t="str">
        <f>INDEX(ATS!$A:$P,MATCH('2) Order Form'!$W178,ATS!$O:$O,0),6)</f>
        <v>M</v>
      </c>
      <c r="H178" s="58">
        <v>1</v>
      </c>
      <c r="I178" s="111">
        <v>0</v>
      </c>
      <c r="J178" s="117">
        <f>IFERROR(VLOOKUP(W178,ATS!$O:$P,2,FALSE),0)</f>
        <v>38</v>
      </c>
      <c r="K178" s="184">
        <f t="shared" si="125"/>
        <v>38</v>
      </c>
      <c r="L178" s="117">
        <f>IFERROR(VLOOKUP(W178,ATS!$O:$Q,3,FALSE),0)</f>
        <v>38</v>
      </c>
      <c r="M178" s="186">
        <f t="shared" si="126"/>
        <v>38</v>
      </c>
      <c r="N178" s="93">
        <v>0</v>
      </c>
      <c r="O178" s="55">
        <f t="shared" si="127"/>
        <v>0</v>
      </c>
      <c r="P178" s="50">
        <f>VLOOKUP($C178,Prices!$A$3:$R$1996,MATCH('2) Order Form'!P$8,Prices!$A$2:$R$2,0),FALSE)</f>
        <v>115</v>
      </c>
      <c r="Q178" s="51">
        <f>VLOOKUP($C178,Prices!$A$3:$R$1996,MATCH('2) Order Form'!Q$8,Prices!$A$2:$R$2,0),FALSE)</f>
        <v>229.95</v>
      </c>
      <c r="R178" s="34">
        <f t="shared" si="128"/>
        <v>0</v>
      </c>
      <c r="S178" s="43">
        <f t="shared" si="129"/>
        <v>0</v>
      </c>
      <c r="T178" s="51">
        <f t="shared" si="130"/>
        <v>0</v>
      </c>
      <c r="U178" s="123">
        <f t="shared" si="124"/>
        <v>0</v>
      </c>
      <c r="V178" s="124"/>
      <c r="W178" s="148">
        <v>7048652766878</v>
      </c>
      <c r="Y178" s="126">
        <f t="shared" si="138"/>
        <v>0</v>
      </c>
      <c r="Z178" s="127">
        <f t="shared" ca="1" si="139"/>
        <v>0</v>
      </c>
      <c r="AA178" s="127">
        <f t="shared" ca="1" si="140"/>
        <v>11</v>
      </c>
      <c r="AB178" s="127">
        <f t="shared" ca="1" si="141"/>
        <v>0</v>
      </c>
      <c r="AC178" s="127">
        <f t="shared" ca="1" si="142"/>
        <v>1</v>
      </c>
      <c r="AD178" s="127" t="str">
        <f t="shared" si="143"/>
        <v>845076Slate Gray Metallic/Fluo</v>
      </c>
      <c r="AE178" s="128">
        <f t="shared" si="144"/>
        <v>845076</v>
      </c>
      <c r="AF178" s="129" t="str">
        <f>INDEX(ATS!$A:$P,MATCH('2) Order Form'!$W178,ATS!$O:$O,0),7)</f>
        <v>Active</v>
      </c>
    </row>
    <row r="179" spans="1:32" x14ac:dyDescent="0.2">
      <c r="A179" s="33">
        <v>1</v>
      </c>
      <c r="B179" s="33" t="str">
        <f>VLOOKUP(A179,Classification!$H$2:$I$11,2,FALSE)</f>
        <v>Helmets &amp; Helmet Acc.</v>
      </c>
      <c r="C179" s="33">
        <f>INDEX(ATS!$A:$P,MATCH('2) Order Form'!$W179,ATS!$O:$O,0),1)</f>
        <v>845076</v>
      </c>
      <c r="D179" s="33" t="str">
        <f>INDEX(ATS!$A:$P,MATCH('2) Order Form'!$W179,ATS!$O:$O,0),2)</f>
        <v>Falconer II Mips Helmet</v>
      </c>
      <c r="E179" s="82" t="str">
        <f>INDEX(ATS!$A:$P,MATCH('2) Order Form'!$W179,ATS!$O:$O,0),4)</f>
        <v>SGMFL-L</v>
      </c>
      <c r="F179" s="82" t="str">
        <f>INDEX(ATS!$A:$P,MATCH('2) Order Form'!$W179,ATS!$O:$O,0),5)</f>
        <v>Slate Gray Metallic/Fluo</v>
      </c>
      <c r="G179" s="161" t="str">
        <f>INDEX(ATS!$A:$P,MATCH('2) Order Form'!$W179,ATS!$O:$O,0),6)</f>
        <v>L</v>
      </c>
      <c r="H179" s="58">
        <v>1</v>
      </c>
      <c r="I179" s="111">
        <v>0</v>
      </c>
      <c r="J179" s="117">
        <f>IFERROR(VLOOKUP(W179,ATS!$O:$P,2,FALSE),0)</f>
        <v>29</v>
      </c>
      <c r="K179" s="184">
        <f t="shared" si="125"/>
        <v>29</v>
      </c>
      <c r="L179" s="117">
        <f>IFERROR(VLOOKUP(W179,ATS!$O:$Q,3,FALSE),0)</f>
        <v>29</v>
      </c>
      <c r="M179" s="186">
        <f t="shared" si="126"/>
        <v>29</v>
      </c>
      <c r="N179" s="93">
        <v>0</v>
      </c>
      <c r="O179" s="55">
        <f t="shared" si="127"/>
        <v>0</v>
      </c>
      <c r="P179" s="50">
        <f>VLOOKUP($C179,Prices!$A$3:$R$1996,MATCH('2) Order Form'!P$8,Prices!$A$2:$R$2,0),FALSE)</f>
        <v>115</v>
      </c>
      <c r="Q179" s="51">
        <f>VLOOKUP($C179,Prices!$A$3:$R$1996,MATCH('2) Order Form'!Q$8,Prices!$A$2:$R$2,0),FALSE)</f>
        <v>229.95</v>
      </c>
      <c r="R179" s="34">
        <f t="shared" si="128"/>
        <v>0</v>
      </c>
      <c r="S179" s="43">
        <f t="shared" si="129"/>
        <v>0</v>
      </c>
      <c r="T179" s="51">
        <f t="shared" si="130"/>
        <v>0</v>
      </c>
      <c r="U179" s="123">
        <f t="shared" si="124"/>
        <v>0</v>
      </c>
      <c r="V179" s="124"/>
      <c r="W179" s="148">
        <v>7048652766861</v>
      </c>
      <c r="Y179" s="126">
        <f t="shared" si="138"/>
        <v>0</v>
      </c>
      <c r="Z179" s="127">
        <f t="shared" ca="1" si="139"/>
        <v>0</v>
      </c>
      <c r="AA179" s="127">
        <f t="shared" ca="1" si="140"/>
        <v>11</v>
      </c>
      <c r="AB179" s="127">
        <f t="shared" ca="1" si="141"/>
        <v>0</v>
      </c>
      <c r="AC179" s="127">
        <f t="shared" ca="1" si="142"/>
        <v>0</v>
      </c>
      <c r="AD179" s="127" t="str">
        <f t="shared" si="143"/>
        <v>845076Slate Gray Metallic/Fluo</v>
      </c>
      <c r="AE179" s="128">
        <f t="shared" si="144"/>
        <v>845076</v>
      </c>
      <c r="AF179" s="129" t="str">
        <f>INDEX(ATS!$A:$P,MATCH('2) Order Form'!$W179,ATS!$O:$O,0),7)</f>
        <v>Active</v>
      </c>
    </row>
    <row r="180" spans="1:32" x14ac:dyDescent="0.2">
      <c r="A180" s="33">
        <v>1</v>
      </c>
      <c r="B180" s="33" t="str">
        <f>VLOOKUP(A180,Classification!$H$2:$I$11,2,FALSE)</f>
        <v>Helmets &amp; Helmet Acc.</v>
      </c>
      <c r="C180" s="33">
        <f>INDEX(ATS!$A:$P,MATCH('2) Order Form'!$W180,ATS!$O:$O,0),1)</f>
        <v>845075</v>
      </c>
      <c r="D180" s="33" t="str">
        <f>INDEX(ATS!$A:$P,MATCH('2) Order Form'!$W180,ATS!$O:$O,0),2)</f>
        <v>Falconer II Helmet</v>
      </c>
      <c r="E180" s="82" t="str">
        <f>INDEX(ATS!$A:$P,MATCH('2) Order Form'!$W180,ATS!$O:$O,0),4)</f>
        <v>BUORE-M</v>
      </c>
      <c r="F180" s="82" t="str">
        <f>INDEX(ATS!$A:$P,MATCH('2) Order Form'!$W180,ATS!$O:$O,0),5)</f>
        <v xml:space="preserve">Burning Orange </v>
      </c>
      <c r="G180" s="161" t="str">
        <f>INDEX(ATS!$A:$P,MATCH('2) Order Form'!$W180,ATS!$O:$O,0),6)</f>
        <v>M</v>
      </c>
      <c r="H180" s="58">
        <v>1</v>
      </c>
      <c r="I180" s="111">
        <v>0</v>
      </c>
      <c r="J180" s="117">
        <f>IFERROR(VLOOKUP(W180,ATS!$O:$P,2,FALSE),0)</f>
        <v>68</v>
      </c>
      <c r="K180" s="184" t="str">
        <f t="shared" ref="K180:K187" si="145">IF(J180=99999,"OPEN",IF(J180&gt;50,"50+",IF(J180&lt;=0,"0",J180)))</f>
        <v>50+</v>
      </c>
      <c r="L180" s="117">
        <f>IFERROR(VLOOKUP(W180,ATS!$O:$Q,3,FALSE),0)</f>
        <v>68</v>
      </c>
      <c r="M180" s="186" t="str">
        <f t="shared" ref="M180:M187" si="146">IF(L180=99999,"OPEN",IF(L180&gt;50,"50+",IF(L180&lt;=0,"0",L180)))</f>
        <v>50+</v>
      </c>
      <c r="N180" s="93">
        <v>0</v>
      </c>
      <c r="O180" s="55">
        <f t="shared" ref="O180:O187" si="147">IF(N180&lt;&gt;0,N180,$P$5)</f>
        <v>0</v>
      </c>
      <c r="P180" s="50">
        <f>VLOOKUP($C180,Prices!$A$3:$R$1996,MATCH('2) Order Form'!P$8,Prices!$A$2:$R$2,0),FALSE)</f>
        <v>100</v>
      </c>
      <c r="Q180" s="51">
        <f>VLOOKUP($C180,Prices!$A$3:$R$1996,MATCH('2) Order Form'!Q$8,Prices!$A$2:$R$2,0),FALSE)</f>
        <v>199.95</v>
      </c>
      <c r="R180" s="34">
        <f t="shared" ref="R180:R187" si="148">I180*P180</f>
        <v>0</v>
      </c>
      <c r="S180" s="43">
        <f t="shared" ref="S180:S187" si="149">R180*O180</f>
        <v>0</v>
      </c>
      <c r="T180" s="51">
        <f t="shared" ref="T180:T187" si="150">R180-S180</f>
        <v>0</v>
      </c>
      <c r="U180" s="123">
        <f t="shared" si="124"/>
        <v>0</v>
      </c>
      <c r="V180" s="124"/>
      <c r="W180" s="148">
        <v>7048652766755</v>
      </c>
      <c r="Y180" s="126">
        <f t="shared" ref="Y180:Y191" si="151">I180*Q180</f>
        <v>0</v>
      </c>
      <c r="Z180" s="127">
        <f t="shared" ref="Z180:Z191" ca="1" si="152">IF(A180=OFFSET(A180,-1,0),0,1)</f>
        <v>0</v>
      </c>
      <c r="AA180" s="127">
        <f t="shared" ref="AA180:AA191" ca="1" si="153">IF(C180=OFFSET(C180,-1,0),OFFSET(AA180,-1,0),OFFSET(AA180,-1,0)+1)</f>
        <v>12</v>
      </c>
      <c r="AB180" s="127">
        <f t="shared" ref="AB180:AB191" ca="1" si="154">IF(C180=OFFSET(C180,-1,0),0,1)</f>
        <v>1</v>
      </c>
      <c r="AC180" s="127">
        <f t="shared" ref="AC180:AC191" ca="1" si="155">IF(F180=OFFSET(F180,-1,0),0,1)</f>
        <v>1</v>
      </c>
      <c r="AD180" s="127" t="str">
        <f t="shared" ref="AD180:AD191" si="156">CONCATENATE(C180,F180)</f>
        <v xml:space="preserve">845075Burning Orange </v>
      </c>
      <c r="AE180" s="128">
        <f t="shared" ref="AE180:AE191" si="157">IFERROR(IF(B180="EYEWEAR",CONCATENATE(C180,"-",G180),C180),C180)</f>
        <v>845075</v>
      </c>
      <c r="AF180" s="129" t="str">
        <f>INDEX(ATS!$A:$P,MATCH('2) Order Form'!$W180,ATS!$O:$O,0),7)</f>
        <v>Active</v>
      </c>
    </row>
    <row r="181" spans="1:32" x14ac:dyDescent="0.2">
      <c r="A181" s="33">
        <v>1</v>
      </c>
      <c r="B181" s="33" t="str">
        <f>VLOOKUP(A181,Classification!$H$2:$I$11,2,FALSE)</f>
        <v>Helmets &amp; Helmet Acc.</v>
      </c>
      <c r="C181" s="33">
        <f>INDEX(ATS!$A:$P,MATCH('2) Order Form'!$W181,ATS!$O:$O,0),1)</f>
        <v>845075</v>
      </c>
      <c r="D181" s="33" t="str">
        <f>INDEX(ATS!$A:$P,MATCH('2) Order Form'!$W181,ATS!$O:$O,0),2)</f>
        <v>Falconer II Helmet</v>
      </c>
      <c r="E181" s="82" t="str">
        <f>INDEX(ATS!$A:$P,MATCH('2) Order Form'!$W181,ATS!$O:$O,0),4)</f>
        <v>BUORE-L</v>
      </c>
      <c r="F181" s="82" t="str">
        <f>INDEX(ATS!$A:$P,MATCH('2) Order Form'!$W181,ATS!$O:$O,0),5)</f>
        <v xml:space="preserve">Burning Orange </v>
      </c>
      <c r="G181" s="161" t="str">
        <f>INDEX(ATS!$A:$P,MATCH('2) Order Form'!$W181,ATS!$O:$O,0),6)</f>
        <v>L</v>
      </c>
      <c r="H181" s="58">
        <v>1</v>
      </c>
      <c r="I181" s="111">
        <v>0</v>
      </c>
      <c r="J181" s="117">
        <f>IFERROR(VLOOKUP(W181,ATS!$O:$P,2,FALSE),0)</f>
        <v>24</v>
      </c>
      <c r="K181" s="184">
        <f t="shared" si="145"/>
        <v>24</v>
      </c>
      <c r="L181" s="117">
        <f>IFERROR(VLOOKUP(W181,ATS!$O:$Q,3,FALSE),0)</f>
        <v>24</v>
      </c>
      <c r="M181" s="186">
        <f t="shared" si="146"/>
        <v>24</v>
      </c>
      <c r="N181" s="93">
        <v>0</v>
      </c>
      <c r="O181" s="55">
        <f t="shared" si="147"/>
        <v>0</v>
      </c>
      <c r="P181" s="50">
        <f>VLOOKUP($C181,Prices!$A$3:$R$1996,MATCH('2) Order Form'!P$8,Prices!$A$2:$R$2,0),FALSE)</f>
        <v>100</v>
      </c>
      <c r="Q181" s="51">
        <f>VLOOKUP($C181,Prices!$A$3:$R$1996,MATCH('2) Order Form'!Q$8,Prices!$A$2:$R$2,0),FALSE)</f>
        <v>199.95</v>
      </c>
      <c r="R181" s="34">
        <f t="shared" si="148"/>
        <v>0</v>
      </c>
      <c r="S181" s="43">
        <f t="shared" si="149"/>
        <v>0</v>
      </c>
      <c r="T181" s="51">
        <f t="shared" si="150"/>
        <v>0</v>
      </c>
      <c r="U181" s="123">
        <f t="shared" si="124"/>
        <v>0</v>
      </c>
      <c r="V181" s="124"/>
      <c r="W181" s="148">
        <v>7048652766748</v>
      </c>
      <c r="Y181" s="126">
        <f t="shared" si="151"/>
        <v>0</v>
      </c>
      <c r="Z181" s="127">
        <f t="shared" ca="1" si="152"/>
        <v>0</v>
      </c>
      <c r="AA181" s="127">
        <f t="shared" ca="1" si="153"/>
        <v>12</v>
      </c>
      <c r="AB181" s="127">
        <f t="shared" ca="1" si="154"/>
        <v>0</v>
      </c>
      <c r="AC181" s="127">
        <f t="shared" ca="1" si="155"/>
        <v>0</v>
      </c>
      <c r="AD181" s="127" t="str">
        <f t="shared" si="156"/>
        <v xml:space="preserve">845075Burning Orange </v>
      </c>
      <c r="AE181" s="128">
        <f t="shared" si="157"/>
        <v>845075</v>
      </c>
      <c r="AF181" s="129" t="str">
        <f>INDEX(ATS!$A:$P,MATCH('2) Order Form'!$W181,ATS!$O:$O,0),7)</f>
        <v>Active</v>
      </c>
    </row>
    <row r="182" spans="1:32" x14ac:dyDescent="0.2">
      <c r="A182" s="33">
        <v>1</v>
      </c>
      <c r="B182" s="33" t="str">
        <f>VLOOKUP(A182,Classification!$H$2:$I$11,2,FALSE)</f>
        <v>Helmets &amp; Helmet Acc.</v>
      </c>
      <c r="C182" s="33">
        <f>INDEX(ATS!$A:$P,MATCH('2) Order Form'!$W182,ATS!$O:$O,0),1)</f>
        <v>845075</v>
      </c>
      <c r="D182" s="33" t="str">
        <f>INDEX(ATS!$A:$P,MATCH('2) Order Form'!$W182,ATS!$O:$O,0),2)</f>
        <v>Falconer II Helmet</v>
      </c>
      <c r="E182" s="82" t="str">
        <f>INDEX(ATS!$A:$P,MATCH('2) Order Form'!$W182,ATS!$O:$O,0),4)</f>
        <v>MBLCK-M</v>
      </c>
      <c r="F182" s="82" t="str">
        <f>INDEX(ATS!$A:$P,MATCH('2) Order Form'!$W182,ATS!$O:$O,0),5)</f>
        <v>Matte Black</v>
      </c>
      <c r="G182" s="161" t="str">
        <f>INDEX(ATS!$A:$P,MATCH('2) Order Form'!$W182,ATS!$O:$O,0),6)</f>
        <v>M</v>
      </c>
      <c r="H182" s="58">
        <v>1</v>
      </c>
      <c r="I182" s="111">
        <v>0</v>
      </c>
      <c r="J182" s="117">
        <f>IFERROR(VLOOKUP(W182,ATS!$O:$P,2,FALSE),0)</f>
        <v>80</v>
      </c>
      <c r="K182" s="184" t="str">
        <f t="shared" si="145"/>
        <v>50+</v>
      </c>
      <c r="L182" s="117">
        <f>IFERROR(VLOOKUP(W182,ATS!$O:$Q,3,FALSE),0)</f>
        <v>80</v>
      </c>
      <c r="M182" s="186" t="str">
        <f t="shared" si="146"/>
        <v>50+</v>
      </c>
      <c r="N182" s="93">
        <v>0</v>
      </c>
      <c r="O182" s="55">
        <f t="shared" si="147"/>
        <v>0</v>
      </c>
      <c r="P182" s="50">
        <f>VLOOKUP($C182,Prices!$A$3:$R$1996,MATCH('2) Order Form'!P$8,Prices!$A$2:$R$2,0),FALSE)</f>
        <v>100</v>
      </c>
      <c r="Q182" s="51">
        <f>VLOOKUP($C182,Prices!$A$3:$R$1996,MATCH('2) Order Form'!Q$8,Prices!$A$2:$R$2,0),FALSE)</f>
        <v>199.95</v>
      </c>
      <c r="R182" s="34">
        <f t="shared" si="148"/>
        <v>0</v>
      </c>
      <c r="S182" s="43">
        <f t="shared" si="149"/>
        <v>0</v>
      </c>
      <c r="T182" s="51">
        <f t="shared" si="150"/>
        <v>0</v>
      </c>
      <c r="U182" s="123">
        <f t="shared" si="124"/>
        <v>0</v>
      </c>
      <c r="V182" s="124"/>
      <c r="W182" s="148">
        <v>7048652329257</v>
      </c>
      <c r="Y182" s="126">
        <f t="shared" si="151"/>
        <v>0</v>
      </c>
      <c r="Z182" s="127">
        <f t="shared" ca="1" si="152"/>
        <v>0</v>
      </c>
      <c r="AA182" s="127">
        <f t="shared" ca="1" si="153"/>
        <v>12</v>
      </c>
      <c r="AB182" s="127">
        <f t="shared" ca="1" si="154"/>
        <v>0</v>
      </c>
      <c r="AC182" s="127">
        <f t="shared" ca="1" si="155"/>
        <v>1</v>
      </c>
      <c r="AD182" s="127" t="str">
        <f t="shared" si="156"/>
        <v>845075Matte Black</v>
      </c>
      <c r="AE182" s="128">
        <f t="shared" si="157"/>
        <v>845075</v>
      </c>
      <c r="AF182" s="129" t="str">
        <f>INDEX(ATS!$A:$P,MATCH('2) Order Form'!$W182,ATS!$O:$O,0),7)</f>
        <v>Active</v>
      </c>
    </row>
    <row r="183" spans="1:32" x14ac:dyDescent="0.2">
      <c r="A183" s="33">
        <v>1</v>
      </c>
      <c r="B183" s="33" t="str">
        <f>VLOOKUP(A183,Classification!$H$2:$I$11,2,FALSE)</f>
        <v>Helmets &amp; Helmet Acc.</v>
      </c>
      <c r="C183" s="33">
        <f>INDEX(ATS!$A:$P,MATCH('2) Order Form'!$W183,ATS!$O:$O,0),1)</f>
        <v>845075</v>
      </c>
      <c r="D183" s="33" t="str">
        <f>INDEX(ATS!$A:$P,MATCH('2) Order Form'!$W183,ATS!$O:$O,0),2)</f>
        <v>Falconer II Helmet</v>
      </c>
      <c r="E183" s="82" t="str">
        <f>INDEX(ATS!$A:$P,MATCH('2) Order Form'!$W183,ATS!$O:$O,0),4)</f>
        <v>MBLCK-L</v>
      </c>
      <c r="F183" s="82" t="str">
        <f>INDEX(ATS!$A:$P,MATCH('2) Order Form'!$W183,ATS!$O:$O,0),5)</f>
        <v>Matte Black</v>
      </c>
      <c r="G183" s="161" t="str">
        <f>INDEX(ATS!$A:$P,MATCH('2) Order Form'!$W183,ATS!$O:$O,0),6)</f>
        <v>L</v>
      </c>
      <c r="H183" s="58">
        <v>1</v>
      </c>
      <c r="I183" s="111">
        <v>0</v>
      </c>
      <c r="J183" s="117">
        <f>IFERROR(VLOOKUP(W183,ATS!$O:$P,2,FALSE),0)</f>
        <v>22</v>
      </c>
      <c r="K183" s="184">
        <f t="shared" si="145"/>
        <v>22</v>
      </c>
      <c r="L183" s="117">
        <f>IFERROR(VLOOKUP(W183,ATS!$O:$Q,3,FALSE),0)</f>
        <v>22</v>
      </c>
      <c r="M183" s="186">
        <f t="shared" si="146"/>
        <v>22</v>
      </c>
      <c r="N183" s="93">
        <v>0</v>
      </c>
      <c r="O183" s="55">
        <f t="shared" si="147"/>
        <v>0</v>
      </c>
      <c r="P183" s="50">
        <f>VLOOKUP($C183,Prices!$A$3:$R$1996,MATCH('2) Order Form'!P$8,Prices!$A$2:$R$2,0),FALSE)</f>
        <v>100</v>
      </c>
      <c r="Q183" s="51">
        <f>VLOOKUP($C183,Prices!$A$3:$R$1996,MATCH('2) Order Form'!Q$8,Prices!$A$2:$R$2,0),FALSE)</f>
        <v>199.95</v>
      </c>
      <c r="R183" s="34">
        <f t="shared" si="148"/>
        <v>0</v>
      </c>
      <c r="S183" s="43">
        <f t="shared" si="149"/>
        <v>0</v>
      </c>
      <c r="T183" s="51">
        <f t="shared" si="150"/>
        <v>0</v>
      </c>
      <c r="U183" s="123">
        <f t="shared" si="124"/>
        <v>0</v>
      </c>
      <c r="V183" s="124"/>
      <c r="W183" s="148">
        <v>7048652329240</v>
      </c>
      <c r="Y183" s="126">
        <f t="shared" si="151"/>
        <v>0</v>
      </c>
      <c r="Z183" s="127">
        <f t="shared" ca="1" si="152"/>
        <v>0</v>
      </c>
      <c r="AA183" s="127">
        <f t="shared" ca="1" si="153"/>
        <v>12</v>
      </c>
      <c r="AB183" s="127">
        <f t="shared" ca="1" si="154"/>
        <v>0</v>
      </c>
      <c r="AC183" s="127">
        <f t="shared" ca="1" si="155"/>
        <v>0</v>
      </c>
      <c r="AD183" s="127" t="str">
        <f t="shared" si="156"/>
        <v>845075Matte Black</v>
      </c>
      <c r="AE183" s="128">
        <f t="shared" si="157"/>
        <v>845075</v>
      </c>
      <c r="AF183" s="129" t="str">
        <f>INDEX(ATS!$A:$P,MATCH('2) Order Form'!$W183,ATS!$O:$O,0),7)</f>
        <v>Active</v>
      </c>
    </row>
    <row r="184" spans="1:32" x14ac:dyDescent="0.2">
      <c r="A184" s="33">
        <v>1</v>
      </c>
      <c r="B184" s="33" t="str">
        <f>VLOOKUP(A184,Classification!$H$2:$I$11,2,FALSE)</f>
        <v>Helmets &amp; Helmet Acc.</v>
      </c>
      <c r="C184" s="33">
        <f>INDEX(ATS!$A:$P,MATCH('2) Order Form'!$W184,ATS!$O:$O,0),1)</f>
        <v>845075</v>
      </c>
      <c r="D184" s="33" t="str">
        <f>INDEX(ATS!$A:$P,MATCH('2) Order Form'!$W184,ATS!$O:$O,0),2)</f>
        <v>Falconer II Helmet</v>
      </c>
      <c r="E184" s="82" t="str">
        <f>INDEX(ATS!$A:$P,MATCH('2) Order Form'!$W184,ATS!$O:$O,0),4)</f>
        <v>MCDGY-M</v>
      </c>
      <c r="F184" s="82" t="str">
        <f>INDEX(ATS!$A:$P,MATCH('2) Order Form'!$W184,ATS!$O:$O,0),5)</f>
        <v>Matte Cloud Gray</v>
      </c>
      <c r="G184" s="161" t="str">
        <f>INDEX(ATS!$A:$P,MATCH('2) Order Form'!$W184,ATS!$O:$O,0),6)</f>
        <v>M</v>
      </c>
      <c r="H184" s="58">
        <v>1</v>
      </c>
      <c r="I184" s="111">
        <v>0</v>
      </c>
      <c r="J184" s="117">
        <f>IFERROR(VLOOKUP(W184,ATS!$O:$P,2,FALSE),0)</f>
        <v>97</v>
      </c>
      <c r="K184" s="184" t="str">
        <f t="shared" si="145"/>
        <v>50+</v>
      </c>
      <c r="L184" s="117">
        <f>IFERROR(VLOOKUP(W184,ATS!$O:$Q,3,FALSE),0)</f>
        <v>97</v>
      </c>
      <c r="M184" s="186" t="str">
        <f t="shared" si="146"/>
        <v>50+</v>
      </c>
      <c r="N184" s="93">
        <v>0</v>
      </c>
      <c r="O184" s="55">
        <f t="shared" si="147"/>
        <v>0</v>
      </c>
      <c r="P184" s="50">
        <f>VLOOKUP($C184,Prices!$A$3:$R$1996,MATCH('2) Order Form'!P$8,Prices!$A$2:$R$2,0),FALSE)</f>
        <v>100</v>
      </c>
      <c r="Q184" s="51">
        <f>VLOOKUP($C184,Prices!$A$3:$R$1996,MATCH('2) Order Form'!Q$8,Prices!$A$2:$R$2,0),FALSE)</f>
        <v>199.95</v>
      </c>
      <c r="R184" s="34">
        <f t="shared" si="148"/>
        <v>0</v>
      </c>
      <c r="S184" s="43">
        <f t="shared" si="149"/>
        <v>0</v>
      </c>
      <c r="T184" s="51">
        <f t="shared" si="150"/>
        <v>0</v>
      </c>
      <c r="U184" s="123">
        <f t="shared" si="124"/>
        <v>0</v>
      </c>
      <c r="V184" s="124"/>
      <c r="W184" s="148">
        <v>7048652766779</v>
      </c>
      <c r="Y184" s="126">
        <f t="shared" si="151"/>
        <v>0</v>
      </c>
      <c r="Z184" s="127">
        <f t="shared" ca="1" si="152"/>
        <v>0</v>
      </c>
      <c r="AA184" s="127">
        <f t="shared" ca="1" si="153"/>
        <v>12</v>
      </c>
      <c r="AB184" s="127">
        <f t="shared" ca="1" si="154"/>
        <v>0</v>
      </c>
      <c r="AC184" s="127">
        <f t="shared" ca="1" si="155"/>
        <v>1</v>
      </c>
      <c r="AD184" s="127" t="str">
        <f t="shared" si="156"/>
        <v>845075Matte Cloud Gray</v>
      </c>
      <c r="AE184" s="128">
        <f t="shared" si="157"/>
        <v>845075</v>
      </c>
      <c r="AF184" s="129" t="str">
        <f>INDEX(ATS!$A:$P,MATCH('2) Order Form'!$W184,ATS!$O:$O,0),7)</f>
        <v>Active</v>
      </c>
    </row>
    <row r="185" spans="1:32" x14ac:dyDescent="0.2">
      <c r="A185" s="33">
        <v>1</v>
      </c>
      <c r="B185" s="33" t="str">
        <f>VLOOKUP(A185,Classification!$H$2:$I$11,2,FALSE)</f>
        <v>Helmets &amp; Helmet Acc.</v>
      </c>
      <c r="C185" s="33">
        <f>INDEX(ATS!$A:$P,MATCH('2) Order Form'!$W185,ATS!$O:$O,0),1)</f>
        <v>845075</v>
      </c>
      <c r="D185" s="33" t="str">
        <f>INDEX(ATS!$A:$P,MATCH('2) Order Form'!$W185,ATS!$O:$O,0),2)</f>
        <v>Falconer II Helmet</v>
      </c>
      <c r="E185" s="82" t="str">
        <f>INDEX(ATS!$A:$P,MATCH('2) Order Form'!$W185,ATS!$O:$O,0),4)</f>
        <v>MCDGY-L</v>
      </c>
      <c r="F185" s="82" t="str">
        <f>INDEX(ATS!$A:$P,MATCH('2) Order Form'!$W185,ATS!$O:$O,0),5)</f>
        <v>Matte Cloud Gray</v>
      </c>
      <c r="G185" s="161" t="str">
        <f>INDEX(ATS!$A:$P,MATCH('2) Order Form'!$W185,ATS!$O:$O,0),6)</f>
        <v>L</v>
      </c>
      <c r="H185" s="58">
        <v>1</v>
      </c>
      <c r="I185" s="111">
        <v>0</v>
      </c>
      <c r="J185" s="117">
        <f>IFERROR(VLOOKUP(W185,ATS!$O:$P,2,FALSE),0)</f>
        <v>76</v>
      </c>
      <c r="K185" s="184" t="str">
        <f t="shared" si="145"/>
        <v>50+</v>
      </c>
      <c r="L185" s="117">
        <f>IFERROR(VLOOKUP(W185,ATS!$O:$Q,3,FALSE),0)</f>
        <v>76</v>
      </c>
      <c r="M185" s="186" t="str">
        <f t="shared" si="146"/>
        <v>50+</v>
      </c>
      <c r="N185" s="93">
        <v>0</v>
      </c>
      <c r="O185" s="55">
        <f t="shared" si="147"/>
        <v>0</v>
      </c>
      <c r="P185" s="50">
        <f>VLOOKUP($C185,Prices!$A$3:$R$1996,MATCH('2) Order Form'!P$8,Prices!$A$2:$R$2,0),FALSE)</f>
        <v>100</v>
      </c>
      <c r="Q185" s="51">
        <f>VLOOKUP($C185,Prices!$A$3:$R$1996,MATCH('2) Order Form'!Q$8,Prices!$A$2:$R$2,0),FALSE)</f>
        <v>199.95</v>
      </c>
      <c r="R185" s="34">
        <f t="shared" si="148"/>
        <v>0</v>
      </c>
      <c r="S185" s="43">
        <f t="shared" si="149"/>
        <v>0</v>
      </c>
      <c r="T185" s="51">
        <f t="shared" si="150"/>
        <v>0</v>
      </c>
      <c r="U185" s="123">
        <f t="shared" si="124"/>
        <v>0</v>
      </c>
      <c r="V185" s="124"/>
      <c r="W185" s="148">
        <v>7048652766762</v>
      </c>
      <c r="Y185" s="126">
        <f t="shared" si="151"/>
        <v>0</v>
      </c>
      <c r="Z185" s="127">
        <f t="shared" ca="1" si="152"/>
        <v>0</v>
      </c>
      <c r="AA185" s="127">
        <f t="shared" ca="1" si="153"/>
        <v>12</v>
      </c>
      <c r="AB185" s="127">
        <f t="shared" ca="1" si="154"/>
        <v>0</v>
      </c>
      <c r="AC185" s="127">
        <f t="shared" ca="1" si="155"/>
        <v>0</v>
      </c>
      <c r="AD185" s="127" t="str">
        <f t="shared" si="156"/>
        <v>845075Matte Cloud Gray</v>
      </c>
      <c r="AE185" s="128">
        <f t="shared" si="157"/>
        <v>845075</v>
      </c>
      <c r="AF185" s="129" t="str">
        <f>INDEX(ATS!$A:$P,MATCH('2) Order Form'!$W185,ATS!$O:$O,0),7)</f>
        <v>Active</v>
      </c>
    </row>
    <row r="186" spans="1:32" x14ac:dyDescent="0.2">
      <c r="A186" s="33">
        <v>1</v>
      </c>
      <c r="B186" s="33" t="str">
        <f>VLOOKUP(A186,Classification!$H$2:$I$11,2,FALSE)</f>
        <v>Helmets &amp; Helmet Acc.</v>
      </c>
      <c r="C186" s="33">
        <f>INDEX(ATS!$A:$P,MATCH('2) Order Form'!$W186,ATS!$O:$O,0),1)</f>
        <v>845075</v>
      </c>
      <c r="D186" s="33" t="str">
        <f>INDEX(ATS!$A:$P,MATCH('2) Order Form'!$W186,ATS!$O:$O,0),2)</f>
        <v>Falconer II Helmet</v>
      </c>
      <c r="E186" s="82" t="str">
        <f>INDEX(ATS!$A:$P,MATCH('2) Order Form'!$W186,ATS!$O:$O,0),4)</f>
        <v>MWH20-M</v>
      </c>
      <c r="F186" s="82" t="str">
        <f>INDEX(ATS!$A:$P,MATCH('2) Order Form'!$W186,ATS!$O:$O,0),5)</f>
        <v>Matte White</v>
      </c>
      <c r="G186" s="161" t="str">
        <f>INDEX(ATS!$A:$P,MATCH('2) Order Form'!$W186,ATS!$O:$O,0),6)</f>
        <v>M</v>
      </c>
      <c r="H186" s="58">
        <v>1</v>
      </c>
      <c r="I186" s="111">
        <v>0</v>
      </c>
      <c r="J186" s="117">
        <f>IFERROR(VLOOKUP(W186,ATS!$O:$P,2,FALSE),0)</f>
        <v>25</v>
      </c>
      <c r="K186" s="184">
        <f t="shared" si="145"/>
        <v>25</v>
      </c>
      <c r="L186" s="117">
        <f>IFERROR(VLOOKUP(W186,ATS!$O:$Q,3,FALSE),0)</f>
        <v>25</v>
      </c>
      <c r="M186" s="186">
        <f t="shared" si="146"/>
        <v>25</v>
      </c>
      <c r="N186" s="93">
        <v>0</v>
      </c>
      <c r="O186" s="55">
        <f t="shared" si="147"/>
        <v>0</v>
      </c>
      <c r="P186" s="50">
        <f>VLOOKUP($C186,Prices!$A$3:$R$1996,MATCH('2) Order Form'!P$8,Prices!$A$2:$R$2,0),FALSE)</f>
        <v>100</v>
      </c>
      <c r="Q186" s="51">
        <f>VLOOKUP($C186,Prices!$A$3:$R$1996,MATCH('2) Order Form'!Q$8,Prices!$A$2:$R$2,0),FALSE)</f>
        <v>199.95</v>
      </c>
      <c r="R186" s="34">
        <f t="shared" si="148"/>
        <v>0</v>
      </c>
      <c r="S186" s="43">
        <f t="shared" si="149"/>
        <v>0</v>
      </c>
      <c r="T186" s="51">
        <f t="shared" si="150"/>
        <v>0</v>
      </c>
      <c r="U186" s="123">
        <f t="shared" si="124"/>
        <v>0</v>
      </c>
      <c r="V186" s="124"/>
      <c r="W186" s="148">
        <v>7048652555540</v>
      </c>
      <c r="Y186" s="126">
        <f t="shared" si="151"/>
        <v>0</v>
      </c>
      <c r="Z186" s="127">
        <f t="shared" ca="1" si="152"/>
        <v>0</v>
      </c>
      <c r="AA186" s="127">
        <f t="shared" ca="1" si="153"/>
        <v>12</v>
      </c>
      <c r="AB186" s="127">
        <f t="shared" ca="1" si="154"/>
        <v>0</v>
      </c>
      <c r="AC186" s="127">
        <f t="shared" ca="1" si="155"/>
        <v>1</v>
      </c>
      <c r="AD186" s="127" t="str">
        <f t="shared" si="156"/>
        <v>845075Matte White</v>
      </c>
      <c r="AE186" s="128">
        <f t="shared" si="157"/>
        <v>845075</v>
      </c>
      <c r="AF186" s="129" t="str">
        <f>INDEX(ATS!$A:$P,MATCH('2) Order Form'!$W186,ATS!$O:$O,0),7)</f>
        <v>Active</v>
      </c>
    </row>
    <row r="187" spans="1:32" x14ac:dyDescent="0.2">
      <c r="A187" s="33">
        <v>1</v>
      </c>
      <c r="B187" s="33" t="str">
        <f>VLOOKUP(A187,Classification!$H$2:$I$11,2,FALSE)</f>
        <v>Helmets &amp; Helmet Acc.</v>
      </c>
      <c r="C187" s="33">
        <f>INDEX(ATS!$A:$P,MATCH('2) Order Form'!$W187,ATS!$O:$O,0),1)</f>
        <v>845075</v>
      </c>
      <c r="D187" s="33" t="str">
        <f>INDEX(ATS!$A:$P,MATCH('2) Order Form'!$W187,ATS!$O:$O,0),2)</f>
        <v>Falconer II Helmet</v>
      </c>
      <c r="E187" s="82" t="str">
        <f>INDEX(ATS!$A:$P,MATCH('2) Order Form'!$W187,ATS!$O:$O,0),4)</f>
        <v>MWH20-L</v>
      </c>
      <c r="F187" s="82" t="str">
        <f>INDEX(ATS!$A:$P,MATCH('2) Order Form'!$W187,ATS!$O:$O,0),5)</f>
        <v>Matte White</v>
      </c>
      <c r="G187" s="161" t="str">
        <f>INDEX(ATS!$A:$P,MATCH('2) Order Form'!$W187,ATS!$O:$O,0),6)</f>
        <v>L</v>
      </c>
      <c r="H187" s="58">
        <v>1</v>
      </c>
      <c r="I187" s="111">
        <v>0</v>
      </c>
      <c r="J187" s="117">
        <f>IFERROR(VLOOKUP(W187,ATS!$O:$P,2,FALSE),0)</f>
        <v>40</v>
      </c>
      <c r="K187" s="184">
        <f t="shared" si="145"/>
        <v>40</v>
      </c>
      <c r="L187" s="117">
        <f>IFERROR(VLOOKUP(W187,ATS!$O:$Q,3,FALSE),0)</f>
        <v>40</v>
      </c>
      <c r="M187" s="186">
        <f t="shared" si="146"/>
        <v>40</v>
      </c>
      <c r="N187" s="93">
        <v>0</v>
      </c>
      <c r="O187" s="55">
        <f t="shared" si="147"/>
        <v>0</v>
      </c>
      <c r="P187" s="50">
        <f>VLOOKUP($C187,Prices!$A$3:$R$1996,MATCH('2) Order Form'!P$8,Prices!$A$2:$R$2,0),FALSE)</f>
        <v>100</v>
      </c>
      <c r="Q187" s="51">
        <f>VLOOKUP($C187,Prices!$A$3:$R$1996,MATCH('2) Order Form'!Q$8,Prices!$A$2:$R$2,0),FALSE)</f>
        <v>199.95</v>
      </c>
      <c r="R187" s="34">
        <f t="shared" si="148"/>
        <v>0</v>
      </c>
      <c r="S187" s="43">
        <f t="shared" si="149"/>
        <v>0</v>
      </c>
      <c r="T187" s="51">
        <f t="shared" si="150"/>
        <v>0</v>
      </c>
      <c r="U187" s="123">
        <f t="shared" si="124"/>
        <v>0</v>
      </c>
      <c r="V187" s="124"/>
      <c r="W187" s="148">
        <v>7048652555533</v>
      </c>
      <c r="Y187" s="126">
        <f t="shared" si="151"/>
        <v>0</v>
      </c>
      <c r="Z187" s="127">
        <f t="shared" ca="1" si="152"/>
        <v>0</v>
      </c>
      <c r="AA187" s="127">
        <f t="shared" ca="1" si="153"/>
        <v>12</v>
      </c>
      <c r="AB187" s="127">
        <f t="shared" ca="1" si="154"/>
        <v>0</v>
      </c>
      <c r="AC187" s="127">
        <f t="shared" ca="1" si="155"/>
        <v>0</v>
      </c>
      <c r="AD187" s="127" t="str">
        <f t="shared" si="156"/>
        <v>845075Matte White</v>
      </c>
      <c r="AE187" s="128">
        <f t="shared" si="157"/>
        <v>845075</v>
      </c>
      <c r="AF187" s="129" t="str">
        <f>INDEX(ATS!$A:$P,MATCH('2) Order Form'!$W187,ATS!$O:$O,0),7)</f>
        <v>Active</v>
      </c>
    </row>
    <row r="188" spans="1:32" x14ac:dyDescent="0.2">
      <c r="A188" s="33">
        <v>1</v>
      </c>
      <c r="B188" s="33" t="str">
        <f>VLOOKUP(A188,Classification!$H$2:$I$11,2,FALSE)</f>
        <v>Helmets &amp; Helmet Acc.</v>
      </c>
      <c r="C188" s="33">
        <f>INDEX(ATS!$A:$P,MATCH('2) Order Form'!$W188,ATS!$O:$O,0),1)</f>
        <v>845075</v>
      </c>
      <c r="D188" s="33" t="str">
        <f>INDEX(ATS!$A:$P,MATCH('2) Order Form'!$W188,ATS!$O:$O,0),2)</f>
        <v>Falconer II Helmet</v>
      </c>
      <c r="E188" s="82" t="str">
        <f>INDEX(ATS!$A:$P,MATCH('2) Order Form'!$W188,ATS!$O:$O,0),4)</f>
        <v>SKBLM-M</v>
      </c>
      <c r="F188" s="82" t="str">
        <f>INDEX(ATS!$A:$P,MATCH('2) Order Form'!$W188,ATS!$O:$O,0),5)</f>
        <v>Sky Blue Metallic</v>
      </c>
      <c r="G188" s="161" t="str">
        <f>INDEX(ATS!$A:$P,MATCH('2) Order Form'!$W188,ATS!$O:$O,0),6)</f>
        <v>M</v>
      </c>
      <c r="H188" s="58">
        <v>1</v>
      </c>
      <c r="I188" s="111">
        <v>0</v>
      </c>
      <c r="J188" s="117">
        <f>IFERROR(VLOOKUP(W188,ATS!$O:$P,2,FALSE),0)</f>
        <v>12</v>
      </c>
      <c r="K188" s="184">
        <f t="shared" ref="K188:K191" si="158">IF(J188=99999,"OPEN",IF(J188&gt;50,"50+",IF(J188&lt;=0,"0",J188)))</f>
        <v>12</v>
      </c>
      <c r="L188" s="117">
        <f>IFERROR(VLOOKUP(W188,ATS!$O:$Q,3,FALSE),0)</f>
        <v>12</v>
      </c>
      <c r="M188" s="186">
        <f t="shared" ref="M188:M191" si="159">IF(L188=99999,"OPEN",IF(L188&gt;50,"50+",IF(L188&lt;=0,"0",L188)))</f>
        <v>12</v>
      </c>
      <c r="N188" s="93">
        <v>0</v>
      </c>
      <c r="O188" s="55">
        <f t="shared" ref="O188:O191" si="160">IF(N188&lt;&gt;0,N188,$P$5)</f>
        <v>0</v>
      </c>
      <c r="P188" s="50">
        <f>VLOOKUP($C188,Prices!$A$3:$R$1996,MATCH('2) Order Form'!P$8,Prices!$A$2:$R$2,0),FALSE)</f>
        <v>100</v>
      </c>
      <c r="Q188" s="51">
        <f>VLOOKUP($C188,Prices!$A$3:$R$1996,MATCH('2) Order Form'!Q$8,Prices!$A$2:$R$2,0),FALSE)</f>
        <v>199.95</v>
      </c>
      <c r="R188" s="34">
        <f t="shared" ref="R188:R191" si="161">I188*P188</f>
        <v>0</v>
      </c>
      <c r="S188" s="43">
        <f t="shared" ref="S188:S191" si="162">R188*O188</f>
        <v>0</v>
      </c>
      <c r="T188" s="51">
        <f t="shared" ref="T188:T191" si="163">R188-S188</f>
        <v>0</v>
      </c>
      <c r="U188" s="123">
        <f t="shared" si="124"/>
        <v>0</v>
      </c>
      <c r="V188" s="124"/>
      <c r="W188" s="148">
        <v>7048652766816</v>
      </c>
      <c r="Y188" s="126">
        <f t="shared" si="151"/>
        <v>0</v>
      </c>
      <c r="Z188" s="127">
        <f t="shared" ca="1" si="152"/>
        <v>0</v>
      </c>
      <c r="AA188" s="127">
        <f t="shared" ca="1" si="153"/>
        <v>12</v>
      </c>
      <c r="AB188" s="127">
        <f t="shared" ca="1" si="154"/>
        <v>0</v>
      </c>
      <c r="AC188" s="127">
        <f t="shared" ca="1" si="155"/>
        <v>1</v>
      </c>
      <c r="AD188" s="127" t="str">
        <f t="shared" si="156"/>
        <v>845075Sky Blue Metallic</v>
      </c>
      <c r="AE188" s="128">
        <f t="shared" si="157"/>
        <v>845075</v>
      </c>
      <c r="AF188" s="129" t="str">
        <f>INDEX(ATS!$A:$P,MATCH('2) Order Form'!$W188,ATS!$O:$O,0),7)</f>
        <v>Active</v>
      </c>
    </row>
    <row r="189" spans="1:32" x14ac:dyDescent="0.2">
      <c r="A189" s="33">
        <v>1</v>
      </c>
      <c r="B189" s="33" t="str">
        <f>VLOOKUP(A189,Classification!$H$2:$I$11,2,FALSE)</f>
        <v>Helmets &amp; Helmet Acc.</v>
      </c>
      <c r="C189" s="33">
        <f>INDEX(ATS!$A:$P,MATCH('2) Order Form'!$W189,ATS!$O:$O,0),1)</f>
        <v>845075</v>
      </c>
      <c r="D189" s="33" t="str">
        <f>INDEX(ATS!$A:$P,MATCH('2) Order Form'!$W189,ATS!$O:$O,0),2)</f>
        <v>Falconer II Helmet</v>
      </c>
      <c r="E189" s="82" t="str">
        <f>INDEX(ATS!$A:$P,MATCH('2) Order Form'!$W189,ATS!$O:$O,0),4)</f>
        <v>SKBLM-L</v>
      </c>
      <c r="F189" s="82" t="str">
        <f>INDEX(ATS!$A:$P,MATCH('2) Order Form'!$W189,ATS!$O:$O,0),5)</f>
        <v>Sky Blue Metallic</v>
      </c>
      <c r="G189" s="161" t="str">
        <f>INDEX(ATS!$A:$P,MATCH('2) Order Form'!$W189,ATS!$O:$O,0),6)</f>
        <v>L</v>
      </c>
      <c r="H189" s="58">
        <v>1</v>
      </c>
      <c r="I189" s="111">
        <v>0</v>
      </c>
      <c r="J189" s="117">
        <f>IFERROR(VLOOKUP(W189,ATS!$O:$P,2,FALSE),0)</f>
        <v>13</v>
      </c>
      <c r="K189" s="184">
        <f t="shared" si="158"/>
        <v>13</v>
      </c>
      <c r="L189" s="117">
        <f>IFERROR(VLOOKUP(W189,ATS!$O:$Q,3,FALSE),0)</f>
        <v>13</v>
      </c>
      <c r="M189" s="186">
        <f t="shared" si="159"/>
        <v>13</v>
      </c>
      <c r="N189" s="93">
        <v>0</v>
      </c>
      <c r="O189" s="55">
        <f t="shared" si="160"/>
        <v>0</v>
      </c>
      <c r="P189" s="50">
        <f>VLOOKUP($C189,Prices!$A$3:$R$1996,MATCH('2) Order Form'!P$8,Prices!$A$2:$R$2,0),FALSE)</f>
        <v>100</v>
      </c>
      <c r="Q189" s="51">
        <f>VLOOKUP($C189,Prices!$A$3:$R$1996,MATCH('2) Order Form'!Q$8,Prices!$A$2:$R$2,0),FALSE)</f>
        <v>199.95</v>
      </c>
      <c r="R189" s="34">
        <f t="shared" si="161"/>
        <v>0</v>
      </c>
      <c r="S189" s="43">
        <f t="shared" si="162"/>
        <v>0</v>
      </c>
      <c r="T189" s="51">
        <f t="shared" si="163"/>
        <v>0</v>
      </c>
      <c r="U189" s="123">
        <f t="shared" si="124"/>
        <v>0</v>
      </c>
      <c r="V189" s="124"/>
      <c r="W189" s="148">
        <v>7048652766809</v>
      </c>
      <c r="Y189" s="126">
        <f t="shared" si="151"/>
        <v>0</v>
      </c>
      <c r="Z189" s="127">
        <f t="shared" ca="1" si="152"/>
        <v>0</v>
      </c>
      <c r="AA189" s="127">
        <f t="shared" ca="1" si="153"/>
        <v>12</v>
      </c>
      <c r="AB189" s="127">
        <f t="shared" ca="1" si="154"/>
        <v>0</v>
      </c>
      <c r="AC189" s="127">
        <f t="shared" ca="1" si="155"/>
        <v>0</v>
      </c>
      <c r="AD189" s="127" t="str">
        <f t="shared" si="156"/>
        <v>845075Sky Blue Metallic</v>
      </c>
      <c r="AE189" s="128">
        <f t="shared" si="157"/>
        <v>845075</v>
      </c>
      <c r="AF189" s="129" t="str">
        <f>INDEX(ATS!$A:$P,MATCH('2) Order Form'!$W189,ATS!$O:$O,0),7)</f>
        <v>Active</v>
      </c>
    </row>
    <row r="190" spans="1:32" x14ac:dyDescent="0.2">
      <c r="A190" s="33">
        <v>1</v>
      </c>
      <c r="B190" s="33" t="str">
        <f>VLOOKUP(A190,Classification!$H$2:$I$11,2,FALSE)</f>
        <v>Helmets &amp; Helmet Acc.</v>
      </c>
      <c r="C190" s="33">
        <f>INDEX(ATS!$A:$P,MATCH('2) Order Form'!$W190,ATS!$O:$O,0),1)</f>
        <v>845075</v>
      </c>
      <c r="D190" s="33" t="str">
        <f>INDEX(ATS!$A:$P,MATCH('2) Order Form'!$W190,ATS!$O:$O,0),2)</f>
        <v>Falconer II Helmet</v>
      </c>
      <c r="E190" s="82" t="str">
        <f>INDEX(ATS!$A:$P,MATCH('2) Order Form'!$W190,ATS!$O:$O,0),4)</f>
        <v>SGMFL-M</v>
      </c>
      <c r="F190" s="82" t="str">
        <f>INDEX(ATS!$A:$P,MATCH('2) Order Form'!$W190,ATS!$O:$O,0),5)</f>
        <v>Slate Gray Metallic/Fluo</v>
      </c>
      <c r="G190" s="161" t="str">
        <f>INDEX(ATS!$A:$P,MATCH('2) Order Form'!$W190,ATS!$O:$O,0),6)</f>
        <v>M</v>
      </c>
      <c r="H190" s="58">
        <v>1</v>
      </c>
      <c r="I190" s="111">
        <v>0</v>
      </c>
      <c r="J190" s="117">
        <f>IFERROR(VLOOKUP(W190,ATS!$O:$P,2,FALSE),0)</f>
        <v>15</v>
      </c>
      <c r="K190" s="184">
        <f t="shared" si="158"/>
        <v>15</v>
      </c>
      <c r="L190" s="117">
        <f>IFERROR(VLOOKUP(W190,ATS!$O:$Q,3,FALSE),0)</f>
        <v>15</v>
      </c>
      <c r="M190" s="186">
        <f t="shared" si="159"/>
        <v>15</v>
      </c>
      <c r="N190" s="93">
        <v>0</v>
      </c>
      <c r="O190" s="55">
        <f t="shared" si="160"/>
        <v>0</v>
      </c>
      <c r="P190" s="50">
        <f>VLOOKUP($C190,Prices!$A$3:$R$1996,MATCH('2) Order Form'!P$8,Prices!$A$2:$R$2,0),FALSE)</f>
        <v>100</v>
      </c>
      <c r="Q190" s="51">
        <f>VLOOKUP($C190,Prices!$A$3:$R$1996,MATCH('2) Order Form'!Q$8,Prices!$A$2:$R$2,0),FALSE)</f>
        <v>199.95</v>
      </c>
      <c r="R190" s="34">
        <f t="shared" si="161"/>
        <v>0</v>
      </c>
      <c r="S190" s="43">
        <f t="shared" si="162"/>
        <v>0</v>
      </c>
      <c r="T190" s="51">
        <f t="shared" si="163"/>
        <v>0</v>
      </c>
      <c r="U190" s="123">
        <f t="shared" si="124"/>
        <v>0</v>
      </c>
      <c r="V190" s="124"/>
      <c r="W190" s="148">
        <v>7048652766793</v>
      </c>
      <c r="Y190" s="126">
        <f t="shared" si="151"/>
        <v>0</v>
      </c>
      <c r="Z190" s="127">
        <f t="shared" ca="1" si="152"/>
        <v>0</v>
      </c>
      <c r="AA190" s="127">
        <f t="shared" ca="1" si="153"/>
        <v>12</v>
      </c>
      <c r="AB190" s="127">
        <f t="shared" ca="1" si="154"/>
        <v>0</v>
      </c>
      <c r="AC190" s="127">
        <f t="shared" ca="1" si="155"/>
        <v>1</v>
      </c>
      <c r="AD190" s="127" t="str">
        <f t="shared" si="156"/>
        <v>845075Slate Gray Metallic/Fluo</v>
      </c>
      <c r="AE190" s="128">
        <f t="shared" si="157"/>
        <v>845075</v>
      </c>
      <c r="AF190" s="129" t="str">
        <f>INDEX(ATS!$A:$P,MATCH('2) Order Form'!$W190,ATS!$O:$O,0),7)</f>
        <v>Active</v>
      </c>
    </row>
    <row r="191" spans="1:32" x14ac:dyDescent="0.2">
      <c r="A191" s="33">
        <v>1</v>
      </c>
      <c r="B191" s="33" t="str">
        <f>VLOOKUP(A191,Classification!$H$2:$I$11,2,FALSE)</f>
        <v>Helmets &amp; Helmet Acc.</v>
      </c>
      <c r="C191" s="33">
        <f>INDEX(ATS!$A:$P,MATCH('2) Order Form'!$W191,ATS!$O:$O,0),1)</f>
        <v>845075</v>
      </c>
      <c r="D191" s="33" t="str">
        <f>INDEX(ATS!$A:$P,MATCH('2) Order Form'!$W191,ATS!$O:$O,0),2)</f>
        <v>Falconer II Helmet</v>
      </c>
      <c r="E191" s="82" t="str">
        <f>INDEX(ATS!$A:$P,MATCH('2) Order Form'!$W191,ATS!$O:$O,0),4)</f>
        <v>SGMFL-L</v>
      </c>
      <c r="F191" s="82" t="str">
        <f>INDEX(ATS!$A:$P,MATCH('2) Order Form'!$W191,ATS!$O:$O,0),5)</f>
        <v>Slate Gray Metallic/Fluo</v>
      </c>
      <c r="G191" s="161" t="str">
        <f>INDEX(ATS!$A:$P,MATCH('2) Order Form'!$W191,ATS!$O:$O,0),6)</f>
        <v>L</v>
      </c>
      <c r="H191" s="58">
        <v>1</v>
      </c>
      <c r="I191" s="111">
        <v>0</v>
      </c>
      <c r="J191" s="117">
        <f>IFERROR(VLOOKUP(W191,ATS!$O:$P,2,FALSE),0)</f>
        <v>12</v>
      </c>
      <c r="K191" s="184">
        <f t="shared" si="158"/>
        <v>12</v>
      </c>
      <c r="L191" s="117">
        <f>IFERROR(VLOOKUP(W191,ATS!$O:$Q,3,FALSE),0)</f>
        <v>12</v>
      </c>
      <c r="M191" s="186">
        <f t="shared" si="159"/>
        <v>12</v>
      </c>
      <c r="N191" s="93">
        <v>0</v>
      </c>
      <c r="O191" s="55">
        <f t="shared" si="160"/>
        <v>0</v>
      </c>
      <c r="P191" s="50">
        <f>VLOOKUP($C191,Prices!$A$3:$R$1996,MATCH('2) Order Form'!P$8,Prices!$A$2:$R$2,0),FALSE)</f>
        <v>100</v>
      </c>
      <c r="Q191" s="51">
        <f>VLOOKUP($C191,Prices!$A$3:$R$1996,MATCH('2) Order Form'!Q$8,Prices!$A$2:$R$2,0),FALSE)</f>
        <v>199.95</v>
      </c>
      <c r="R191" s="34">
        <f t="shared" si="161"/>
        <v>0</v>
      </c>
      <c r="S191" s="43">
        <f t="shared" si="162"/>
        <v>0</v>
      </c>
      <c r="T191" s="51">
        <f t="shared" si="163"/>
        <v>0</v>
      </c>
      <c r="U191" s="123">
        <f t="shared" si="124"/>
        <v>0</v>
      </c>
      <c r="V191" s="124"/>
      <c r="W191" s="148">
        <v>7048652766786</v>
      </c>
      <c r="Y191" s="126">
        <f t="shared" si="151"/>
        <v>0</v>
      </c>
      <c r="Z191" s="127">
        <f t="shared" ca="1" si="152"/>
        <v>0</v>
      </c>
      <c r="AA191" s="127">
        <f t="shared" ca="1" si="153"/>
        <v>12</v>
      </c>
      <c r="AB191" s="127">
        <f t="shared" ca="1" si="154"/>
        <v>0</v>
      </c>
      <c r="AC191" s="127">
        <f t="shared" ca="1" si="155"/>
        <v>0</v>
      </c>
      <c r="AD191" s="127" t="str">
        <f t="shared" si="156"/>
        <v>845075Slate Gray Metallic/Fluo</v>
      </c>
      <c r="AE191" s="128">
        <f t="shared" si="157"/>
        <v>845075</v>
      </c>
      <c r="AF191" s="129" t="str">
        <f>INDEX(ATS!$A:$P,MATCH('2) Order Form'!$W191,ATS!$O:$O,0),7)</f>
        <v>Active</v>
      </c>
    </row>
    <row r="192" spans="1:32" x14ac:dyDescent="0.2">
      <c r="A192" s="33">
        <v>1</v>
      </c>
      <c r="B192" s="33" t="str">
        <f>VLOOKUP(A192,Classification!$H$2:$I$11,2,FALSE)</f>
        <v>Helmets &amp; Helmet Acc.</v>
      </c>
      <c r="C192" s="33">
        <f>INDEX(ATS!$A:$P,MATCH('2) Order Form'!$W192,ATS!$O:$O,0),1)</f>
        <v>845082</v>
      </c>
      <c r="D192" s="33" t="str">
        <f>INDEX(ATS!$A:$P,MATCH('2) Order Form'!$W192,ATS!$O:$O,0),2)</f>
        <v>Outrider Mips Helmet</v>
      </c>
      <c r="E192" s="82" t="str">
        <f>INDEX(ATS!$A:$P,MATCH('2) Order Form'!$W192,ATS!$O:$O,0),4)</f>
        <v>BGRRG-S</v>
      </c>
      <c r="F192" s="82" t="str">
        <f>INDEX(ATS!$A:$P,MATCH('2) Order Form'!$W192,ATS!$O:$O,0),5)</f>
        <v>Bolt Gray/Rose Gold</v>
      </c>
      <c r="G192" s="161" t="str">
        <f>INDEX(ATS!$A:$P,MATCH('2) Order Form'!$W192,ATS!$O:$O,0),6)</f>
        <v>S</v>
      </c>
      <c r="H192" s="58">
        <v>1</v>
      </c>
      <c r="I192" s="111">
        <v>0</v>
      </c>
      <c r="J192" s="117">
        <f>IFERROR(VLOOKUP(W192,ATS!$O:$P,2,FALSE),0)</f>
        <v>28</v>
      </c>
      <c r="K192" s="184">
        <f t="shared" ref="K192:K209" si="164">IF(J192=99999,"OPEN",IF(J192&gt;50,"50+",IF(J192&lt;=0,"0",J192)))</f>
        <v>28</v>
      </c>
      <c r="L192" s="117">
        <f>IFERROR(VLOOKUP(W192,ATS!$O:$Q,3,FALSE),0)</f>
        <v>28</v>
      </c>
      <c r="M192" s="186">
        <f t="shared" ref="M192:M209" si="165">IF(L192=99999,"OPEN",IF(L192&gt;50,"50+",IF(L192&lt;=0,"0",L192)))</f>
        <v>28</v>
      </c>
      <c r="N192" s="93">
        <v>0</v>
      </c>
      <c r="O192" s="55">
        <f t="shared" ref="O192:O209" si="166">IF(N192&lt;&gt;0,N192,$P$5)</f>
        <v>0</v>
      </c>
      <c r="P192" s="50">
        <f>VLOOKUP($C192,Prices!$A$3:$R$1996,MATCH('2) Order Form'!P$8,Prices!$A$2:$R$2,0),FALSE)</f>
        <v>75</v>
      </c>
      <c r="Q192" s="51">
        <f>VLOOKUP($C192,Prices!$A$3:$R$1996,MATCH('2) Order Form'!Q$8,Prices!$A$2:$R$2,0),FALSE)</f>
        <v>149.94999999999999</v>
      </c>
      <c r="R192" s="34">
        <f t="shared" ref="R192:R209" si="167">I192*P192</f>
        <v>0</v>
      </c>
      <c r="S192" s="43">
        <f t="shared" ref="S192:S209" si="168">R192*O192</f>
        <v>0</v>
      </c>
      <c r="T192" s="51">
        <f t="shared" ref="T192:T209" si="169">R192-S192</f>
        <v>0</v>
      </c>
      <c r="U192" s="123">
        <f t="shared" si="124"/>
        <v>0</v>
      </c>
      <c r="V192" s="124"/>
      <c r="W192" s="148">
        <v>7048652767226</v>
      </c>
      <c r="Y192" s="126">
        <f t="shared" ref="Y192:Y209" si="170">I192*Q192</f>
        <v>0</v>
      </c>
      <c r="Z192" s="127">
        <f t="shared" ref="Z192:Z209" ca="1" si="171">IF(A192=OFFSET(A192,-1,0),0,1)</f>
        <v>0</v>
      </c>
      <c r="AA192" s="127">
        <f t="shared" ref="AA192:AA209" ca="1" si="172">IF(C192=OFFSET(C192,-1,0),OFFSET(AA192,-1,0),OFFSET(AA192,-1,0)+1)</f>
        <v>13</v>
      </c>
      <c r="AB192" s="127">
        <f t="shared" ref="AB192:AB209" ca="1" si="173">IF(C192=OFFSET(C192,-1,0),0,1)</f>
        <v>1</v>
      </c>
      <c r="AC192" s="127">
        <f t="shared" ref="AC192:AC209" ca="1" si="174">IF(F192=OFFSET(F192,-1,0),0,1)</f>
        <v>1</v>
      </c>
      <c r="AD192" s="127" t="str">
        <f t="shared" ref="AD192:AD209" si="175">CONCATENATE(C192,F192)</f>
        <v>845082Bolt Gray/Rose Gold</v>
      </c>
      <c r="AE192" s="128">
        <f t="shared" ref="AE192:AE209" si="176">IFERROR(IF(B192="EYEWEAR",CONCATENATE(C192,"-",G192),C192),C192)</f>
        <v>845082</v>
      </c>
      <c r="AF192" s="129" t="str">
        <f>INDEX(ATS!$A:$P,MATCH('2) Order Form'!$W192,ATS!$O:$O,0),7)</f>
        <v>Stock</v>
      </c>
    </row>
    <row r="193" spans="1:32" x14ac:dyDescent="0.2">
      <c r="A193" s="33">
        <v>1</v>
      </c>
      <c r="B193" s="33" t="str">
        <f>VLOOKUP(A193,Classification!$H$2:$I$11,2,FALSE)</f>
        <v>Helmets &amp; Helmet Acc.</v>
      </c>
      <c r="C193" s="33">
        <f>INDEX(ATS!$A:$P,MATCH('2) Order Form'!$W193,ATS!$O:$O,0),1)</f>
        <v>845082</v>
      </c>
      <c r="D193" s="33" t="str">
        <f>INDEX(ATS!$A:$P,MATCH('2) Order Form'!$W193,ATS!$O:$O,0),2)</f>
        <v>Outrider Mips Helmet</v>
      </c>
      <c r="E193" s="82" t="str">
        <f>INDEX(ATS!$A:$P,MATCH('2) Order Form'!$W193,ATS!$O:$O,0),4)</f>
        <v>BGRRG-M</v>
      </c>
      <c r="F193" s="82" t="str">
        <f>INDEX(ATS!$A:$P,MATCH('2) Order Form'!$W193,ATS!$O:$O,0),5)</f>
        <v>Bolt Gray/Rose Gold</v>
      </c>
      <c r="G193" s="161" t="str">
        <f>INDEX(ATS!$A:$P,MATCH('2) Order Form'!$W193,ATS!$O:$O,0),6)</f>
        <v>M</v>
      </c>
      <c r="H193" s="58">
        <v>1</v>
      </c>
      <c r="I193" s="111">
        <v>0</v>
      </c>
      <c r="J193" s="117">
        <f>IFERROR(VLOOKUP(W193,ATS!$O:$P,2,FALSE),0)</f>
        <v>39</v>
      </c>
      <c r="K193" s="184">
        <f t="shared" si="164"/>
        <v>39</v>
      </c>
      <c r="L193" s="117">
        <f>IFERROR(VLOOKUP(W193,ATS!$O:$Q,3,FALSE),0)</f>
        <v>39</v>
      </c>
      <c r="M193" s="186">
        <f t="shared" si="165"/>
        <v>39</v>
      </c>
      <c r="N193" s="93">
        <v>0</v>
      </c>
      <c r="O193" s="55">
        <f t="shared" si="166"/>
        <v>0</v>
      </c>
      <c r="P193" s="50">
        <f>VLOOKUP($C193,Prices!$A$3:$R$1996,MATCH('2) Order Form'!P$8,Prices!$A$2:$R$2,0),FALSE)</f>
        <v>75</v>
      </c>
      <c r="Q193" s="51">
        <f>VLOOKUP($C193,Prices!$A$3:$R$1996,MATCH('2) Order Form'!Q$8,Prices!$A$2:$R$2,0),FALSE)</f>
        <v>149.94999999999999</v>
      </c>
      <c r="R193" s="34">
        <f t="shared" si="167"/>
        <v>0</v>
      </c>
      <c r="S193" s="43">
        <f t="shared" si="168"/>
        <v>0</v>
      </c>
      <c r="T193" s="51">
        <f t="shared" si="169"/>
        <v>0</v>
      </c>
      <c r="U193" s="123">
        <f t="shared" si="124"/>
        <v>0</v>
      </c>
      <c r="V193" s="124"/>
      <c r="W193" s="148">
        <v>7048652767219</v>
      </c>
      <c r="Y193" s="126">
        <f t="shared" si="170"/>
        <v>0</v>
      </c>
      <c r="Z193" s="127">
        <f t="shared" ca="1" si="171"/>
        <v>0</v>
      </c>
      <c r="AA193" s="127">
        <f t="shared" ca="1" si="172"/>
        <v>13</v>
      </c>
      <c r="AB193" s="127">
        <f t="shared" ca="1" si="173"/>
        <v>0</v>
      </c>
      <c r="AC193" s="127">
        <f t="shared" ca="1" si="174"/>
        <v>0</v>
      </c>
      <c r="AD193" s="127" t="str">
        <f t="shared" si="175"/>
        <v>845082Bolt Gray/Rose Gold</v>
      </c>
      <c r="AE193" s="128">
        <f t="shared" si="176"/>
        <v>845082</v>
      </c>
      <c r="AF193" s="129" t="str">
        <f>INDEX(ATS!$A:$P,MATCH('2) Order Form'!$W193,ATS!$O:$O,0),7)</f>
        <v>Stock</v>
      </c>
    </row>
    <row r="194" spans="1:32" x14ac:dyDescent="0.2">
      <c r="A194" s="33">
        <v>1</v>
      </c>
      <c r="B194" s="33" t="str">
        <f>VLOOKUP(A194,Classification!$H$2:$I$11,2,FALSE)</f>
        <v>Helmets &amp; Helmet Acc.</v>
      </c>
      <c r="C194" s="33">
        <f>INDEX(ATS!$A:$P,MATCH('2) Order Form'!$W194,ATS!$O:$O,0),1)</f>
        <v>845082</v>
      </c>
      <c r="D194" s="33" t="str">
        <f>INDEX(ATS!$A:$P,MATCH('2) Order Form'!$W194,ATS!$O:$O,0),2)</f>
        <v>Outrider Mips Helmet</v>
      </c>
      <c r="E194" s="82" t="str">
        <f>INDEX(ATS!$A:$P,MATCH('2) Order Form'!$W194,ATS!$O:$O,0),4)</f>
        <v>BGRRG-L</v>
      </c>
      <c r="F194" s="82" t="str">
        <f>INDEX(ATS!$A:$P,MATCH('2) Order Form'!$W194,ATS!$O:$O,0),5)</f>
        <v>Bolt Gray/Rose Gold</v>
      </c>
      <c r="G194" s="161" t="str">
        <f>INDEX(ATS!$A:$P,MATCH('2) Order Form'!$W194,ATS!$O:$O,0),6)</f>
        <v>L</v>
      </c>
      <c r="H194" s="58">
        <v>1</v>
      </c>
      <c r="I194" s="111">
        <v>0</v>
      </c>
      <c r="J194" s="117">
        <f>IFERROR(VLOOKUP(W194,ATS!$O:$P,2,FALSE),0)</f>
        <v>10</v>
      </c>
      <c r="K194" s="184">
        <f t="shared" si="164"/>
        <v>10</v>
      </c>
      <c r="L194" s="117">
        <f>IFERROR(VLOOKUP(W194,ATS!$O:$Q,3,FALSE),0)</f>
        <v>10</v>
      </c>
      <c r="M194" s="186">
        <f t="shared" si="165"/>
        <v>10</v>
      </c>
      <c r="N194" s="93">
        <v>0</v>
      </c>
      <c r="O194" s="55">
        <f t="shared" si="166"/>
        <v>0</v>
      </c>
      <c r="P194" s="50">
        <f>VLOOKUP($C194,Prices!$A$3:$R$1996,MATCH('2) Order Form'!P$8,Prices!$A$2:$R$2,0),FALSE)</f>
        <v>75</v>
      </c>
      <c r="Q194" s="51">
        <f>VLOOKUP($C194,Prices!$A$3:$R$1996,MATCH('2) Order Form'!Q$8,Prices!$A$2:$R$2,0),FALSE)</f>
        <v>149.94999999999999</v>
      </c>
      <c r="R194" s="34">
        <f t="shared" si="167"/>
        <v>0</v>
      </c>
      <c r="S194" s="43">
        <f t="shared" si="168"/>
        <v>0</v>
      </c>
      <c r="T194" s="51">
        <f t="shared" si="169"/>
        <v>0</v>
      </c>
      <c r="U194" s="123">
        <f t="shared" si="124"/>
        <v>0</v>
      </c>
      <c r="V194" s="124"/>
      <c r="W194" s="148">
        <v>7048652767202</v>
      </c>
      <c r="Y194" s="126">
        <f t="shared" si="170"/>
        <v>0</v>
      </c>
      <c r="Z194" s="127">
        <f t="shared" ca="1" si="171"/>
        <v>0</v>
      </c>
      <c r="AA194" s="127">
        <f t="shared" ca="1" si="172"/>
        <v>13</v>
      </c>
      <c r="AB194" s="127">
        <f t="shared" ca="1" si="173"/>
        <v>0</v>
      </c>
      <c r="AC194" s="127">
        <f t="shared" ca="1" si="174"/>
        <v>0</v>
      </c>
      <c r="AD194" s="127" t="str">
        <f t="shared" si="175"/>
        <v>845082Bolt Gray/Rose Gold</v>
      </c>
      <c r="AE194" s="128">
        <f t="shared" si="176"/>
        <v>845082</v>
      </c>
      <c r="AF194" s="129" t="str">
        <f>INDEX(ATS!$A:$P,MATCH('2) Order Form'!$W194,ATS!$O:$O,0),7)</f>
        <v>Stock</v>
      </c>
    </row>
    <row r="195" spans="1:32" x14ac:dyDescent="0.2">
      <c r="A195" s="33">
        <v>1</v>
      </c>
      <c r="B195" s="33" t="str">
        <f>VLOOKUP(A195,Classification!$H$2:$I$11,2,FALSE)</f>
        <v>Helmets &amp; Helmet Acc.</v>
      </c>
      <c r="C195" s="33">
        <f>INDEX(ATS!$A:$P,MATCH('2) Order Form'!$W195,ATS!$O:$O,0),1)</f>
        <v>845082</v>
      </c>
      <c r="D195" s="33" t="str">
        <f>INDEX(ATS!$A:$P,MATCH('2) Order Form'!$W195,ATS!$O:$O,0),2)</f>
        <v>Outrider Mips Helmet</v>
      </c>
      <c r="E195" s="82" t="str">
        <f>INDEX(ATS!$A:$P,MATCH('2) Order Form'!$W195,ATS!$O:$O,0),4)</f>
        <v>BRWHT-S</v>
      </c>
      <c r="F195" s="82" t="str">
        <f>INDEX(ATS!$A:$P,MATCH('2) Order Form'!$W195,ATS!$O:$O,0),5)</f>
        <v xml:space="preserve">Bronco White </v>
      </c>
      <c r="G195" s="161" t="str">
        <f>INDEX(ATS!$A:$P,MATCH('2) Order Form'!$W195,ATS!$O:$O,0),6)</f>
        <v>S</v>
      </c>
      <c r="H195" s="58">
        <v>1</v>
      </c>
      <c r="I195" s="111">
        <v>0</v>
      </c>
      <c r="J195" s="117">
        <f>IFERROR(VLOOKUP(W195,ATS!$O:$P,2,FALSE),0)</f>
        <v>31</v>
      </c>
      <c r="K195" s="184">
        <f t="shared" si="164"/>
        <v>31</v>
      </c>
      <c r="L195" s="117">
        <f>IFERROR(VLOOKUP(W195,ATS!$O:$Q,3,FALSE),0)</f>
        <v>95</v>
      </c>
      <c r="M195" s="186" t="str">
        <f t="shared" si="165"/>
        <v>50+</v>
      </c>
      <c r="N195" s="93">
        <v>0</v>
      </c>
      <c r="O195" s="55">
        <f t="shared" si="166"/>
        <v>0</v>
      </c>
      <c r="P195" s="50">
        <f>VLOOKUP($C195,Prices!$A$3:$R$1996,MATCH('2) Order Form'!P$8,Prices!$A$2:$R$2,0),FALSE)</f>
        <v>75</v>
      </c>
      <c r="Q195" s="51">
        <f>VLOOKUP($C195,Prices!$A$3:$R$1996,MATCH('2) Order Form'!Q$8,Prices!$A$2:$R$2,0),FALSE)</f>
        <v>149.94999999999999</v>
      </c>
      <c r="R195" s="34">
        <f t="shared" si="167"/>
        <v>0</v>
      </c>
      <c r="S195" s="43">
        <f t="shared" si="168"/>
        <v>0</v>
      </c>
      <c r="T195" s="51">
        <f t="shared" si="169"/>
        <v>0</v>
      </c>
      <c r="U195" s="123">
        <f t="shared" si="124"/>
        <v>0</v>
      </c>
      <c r="V195" s="124"/>
      <c r="W195" s="148">
        <v>7048652767257</v>
      </c>
      <c r="Y195" s="126">
        <f t="shared" si="170"/>
        <v>0</v>
      </c>
      <c r="Z195" s="127">
        <f t="shared" ca="1" si="171"/>
        <v>0</v>
      </c>
      <c r="AA195" s="127">
        <f t="shared" ca="1" si="172"/>
        <v>13</v>
      </c>
      <c r="AB195" s="127">
        <f t="shared" ca="1" si="173"/>
        <v>0</v>
      </c>
      <c r="AC195" s="127">
        <f t="shared" ca="1" si="174"/>
        <v>1</v>
      </c>
      <c r="AD195" s="127" t="str">
        <f t="shared" si="175"/>
        <v xml:space="preserve">845082Bronco White </v>
      </c>
      <c r="AE195" s="128">
        <f t="shared" si="176"/>
        <v>845082</v>
      </c>
      <c r="AF195" s="129" t="str">
        <f>INDEX(ATS!$A:$P,MATCH('2) Order Form'!$W195,ATS!$O:$O,0),7)</f>
        <v>Stock</v>
      </c>
    </row>
    <row r="196" spans="1:32" x14ac:dyDescent="0.2">
      <c r="A196" s="33">
        <v>1</v>
      </c>
      <c r="B196" s="33" t="str">
        <f>VLOOKUP(A196,Classification!$H$2:$I$11,2,FALSE)</f>
        <v>Helmets &amp; Helmet Acc.</v>
      </c>
      <c r="C196" s="33">
        <f>INDEX(ATS!$A:$P,MATCH('2) Order Form'!$W196,ATS!$O:$O,0),1)</f>
        <v>845082</v>
      </c>
      <c r="D196" s="33" t="str">
        <f>INDEX(ATS!$A:$P,MATCH('2) Order Form'!$W196,ATS!$O:$O,0),2)</f>
        <v>Outrider Mips Helmet</v>
      </c>
      <c r="E196" s="82" t="str">
        <f>INDEX(ATS!$A:$P,MATCH('2) Order Form'!$W196,ATS!$O:$O,0),4)</f>
        <v>BRWHT-M</v>
      </c>
      <c r="F196" s="82" t="str">
        <f>INDEX(ATS!$A:$P,MATCH('2) Order Form'!$W196,ATS!$O:$O,0),5)</f>
        <v xml:space="preserve">Bronco White </v>
      </c>
      <c r="G196" s="161" t="str">
        <f>INDEX(ATS!$A:$P,MATCH('2) Order Form'!$W196,ATS!$O:$O,0),6)</f>
        <v>M</v>
      </c>
      <c r="H196" s="58">
        <v>1</v>
      </c>
      <c r="I196" s="111">
        <v>0</v>
      </c>
      <c r="J196" s="117">
        <f>IFERROR(VLOOKUP(W196,ATS!$O:$P,2,FALSE),0)</f>
        <v>42</v>
      </c>
      <c r="K196" s="184">
        <f t="shared" si="164"/>
        <v>42</v>
      </c>
      <c r="L196" s="117">
        <f>IFERROR(VLOOKUP(W196,ATS!$O:$Q,3,FALSE),0)</f>
        <v>106</v>
      </c>
      <c r="M196" s="186" t="str">
        <f t="shared" si="165"/>
        <v>50+</v>
      </c>
      <c r="N196" s="93">
        <v>0</v>
      </c>
      <c r="O196" s="55">
        <f t="shared" si="166"/>
        <v>0</v>
      </c>
      <c r="P196" s="50">
        <f>VLOOKUP($C196,Prices!$A$3:$R$1996,MATCH('2) Order Form'!P$8,Prices!$A$2:$R$2,0),FALSE)</f>
        <v>75</v>
      </c>
      <c r="Q196" s="51">
        <f>VLOOKUP($C196,Prices!$A$3:$R$1996,MATCH('2) Order Form'!Q$8,Prices!$A$2:$R$2,0),FALSE)</f>
        <v>149.94999999999999</v>
      </c>
      <c r="R196" s="34">
        <f t="shared" si="167"/>
        <v>0</v>
      </c>
      <c r="S196" s="43">
        <f t="shared" si="168"/>
        <v>0</v>
      </c>
      <c r="T196" s="51">
        <f t="shared" si="169"/>
        <v>0</v>
      </c>
      <c r="U196" s="123">
        <f t="shared" si="124"/>
        <v>0</v>
      </c>
      <c r="V196" s="124"/>
      <c r="W196" s="148">
        <v>7048652767240</v>
      </c>
      <c r="Y196" s="126">
        <f t="shared" si="170"/>
        <v>0</v>
      </c>
      <c r="Z196" s="127">
        <f t="shared" ca="1" si="171"/>
        <v>0</v>
      </c>
      <c r="AA196" s="127">
        <f t="shared" ca="1" si="172"/>
        <v>13</v>
      </c>
      <c r="AB196" s="127">
        <f t="shared" ca="1" si="173"/>
        <v>0</v>
      </c>
      <c r="AC196" s="127">
        <f t="shared" ca="1" si="174"/>
        <v>0</v>
      </c>
      <c r="AD196" s="127" t="str">
        <f t="shared" si="175"/>
        <v xml:space="preserve">845082Bronco White </v>
      </c>
      <c r="AE196" s="128">
        <f t="shared" si="176"/>
        <v>845082</v>
      </c>
      <c r="AF196" s="129" t="str">
        <f>INDEX(ATS!$A:$P,MATCH('2) Order Form'!$W196,ATS!$O:$O,0),7)</f>
        <v>Stock</v>
      </c>
    </row>
    <row r="197" spans="1:32" x14ac:dyDescent="0.2">
      <c r="A197" s="33">
        <v>1</v>
      </c>
      <c r="B197" s="33" t="str">
        <f>VLOOKUP(A197,Classification!$H$2:$I$11,2,FALSE)</f>
        <v>Helmets &amp; Helmet Acc.</v>
      </c>
      <c r="C197" s="33">
        <f>INDEX(ATS!$A:$P,MATCH('2) Order Form'!$W197,ATS!$O:$O,0),1)</f>
        <v>845082</v>
      </c>
      <c r="D197" s="33" t="str">
        <f>INDEX(ATS!$A:$P,MATCH('2) Order Form'!$W197,ATS!$O:$O,0),2)</f>
        <v>Outrider Mips Helmet</v>
      </c>
      <c r="E197" s="82" t="str">
        <f>INDEX(ATS!$A:$P,MATCH('2) Order Form'!$W197,ATS!$O:$O,0),4)</f>
        <v>BRWHT-L</v>
      </c>
      <c r="F197" s="82" t="str">
        <f>INDEX(ATS!$A:$P,MATCH('2) Order Form'!$W197,ATS!$O:$O,0),5)</f>
        <v xml:space="preserve">Bronco White </v>
      </c>
      <c r="G197" s="161" t="str">
        <f>INDEX(ATS!$A:$P,MATCH('2) Order Form'!$W197,ATS!$O:$O,0),6)</f>
        <v>L</v>
      </c>
      <c r="H197" s="58">
        <v>1</v>
      </c>
      <c r="I197" s="111">
        <v>0</v>
      </c>
      <c r="J197" s="117">
        <f>IFERROR(VLOOKUP(W197,ATS!$O:$P,2,FALSE),0)</f>
        <v>27</v>
      </c>
      <c r="K197" s="184">
        <f t="shared" si="164"/>
        <v>27</v>
      </c>
      <c r="L197" s="117">
        <f>IFERROR(VLOOKUP(W197,ATS!$O:$Q,3,FALSE),0)</f>
        <v>67</v>
      </c>
      <c r="M197" s="186" t="str">
        <f t="shared" si="165"/>
        <v>50+</v>
      </c>
      <c r="N197" s="93">
        <v>0</v>
      </c>
      <c r="O197" s="55">
        <f t="shared" si="166"/>
        <v>0</v>
      </c>
      <c r="P197" s="50">
        <f>VLOOKUP($C197,Prices!$A$3:$R$1996,MATCH('2) Order Form'!P$8,Prices!$A$2:$R$2,0),FALSE)</f>
        <v>75</v>
      </c>
      <c r="Q197" s="51">
        <f>VLOOKUP($C197,Prices!$A$3:$R$1996,MATCH('2) Order Form'!Q$8,Prices!$A$2:$R$2,0),FALSE)</f>
        <v>149.94999999999999</v>
      </c>
      <c r="R197" s="34">
        <f t="shared" si="167"/>
        <v>0</v>
      </c>
      <c r="S197" s="43">
        <f t="shared" si="168"/>
        <v>0</v>
      </c>
      <c r="T197" s="51">
        <f t="shared" si="169"/>
        <v>0</v>
      </c>
      <c r="U197" s="123">
        <f t="shared" si="124"/>
        <v>0</v>
      </c>
      <c r="V197" s="124"/>
      <c r="W197" s="148">
        <v>7048652767233</v>
      </c>
      <c r="Y197" s="126">
        <f t="shared" si="170"/>
        <v>0</v>
      </c>
      <c r="Z197" s="127">
        <f t="shared" ca="1" si="171"/>
        <v>0</v>
      </c>
      <c r="AA197" s="127">
        <f t="shared" ca="1" si="172"/>
        <v>13</v>
      </c>
      <c r="AB197" s="127">
        <f t="shared" ca="1" si="173"/>
        <v>0</v>
      </c>
      <c r="AC197" s="127">
        <f t="shared" ca="1" si="174"/>
        <v>0</v>
      </c>
      <c r="AD197" s="127" t="str">
        <f t="shared" si="175"/>
        <v xml:space="preserve">845082Bronco White </v>
      </c>
      <c r="AE197" s="128">
        <f t="shared" si="176"/>
        <v>845082</v>
      </c>
      <c r="AF197" s="129" t="str">
        <f>INDEX(ATS!$A:$P,MATCH('2) Order Form'!$W197,ATS!$O:$O,0),7)</f>
        <v>Stock</v>
      </c>
    </row>
    <row r="198" spans="1:32" x14ac:dyDescent="0.2">
      <c r="A198" s="33">
        <v>1</v>
      </c>
      <c r="B198" s="33" t="str">
        <f>VLOOKUP(A198,Classification!$H$2:$I$11,2,FALSE)</f>
        <v>Helmets &amp; Helmet Acc.</v>
      </c>
      <c r="C198" s="33">
        <f>INDEX(ATS!$A:$P,MATCH('2) Order Form'!$W198,ATS!$O:$O,0),1)</f>
        <v>845082</v>
      </c>
      <c r="D198" s="33" t="str">
        <f>INDEX(ATS!$A:$P,MATCH('2) Order Form'!$W198,ATS!$O:$O,0),2)</f>
        <v>Outrider Mips Helmet</v>
      </c>
      <c r="E198" s="82" t="str">
        <f>INDEX(ATS!$A:$P,MATCH('2) Order Form'!$W198,ATS!$O:$O,0),4)</f>
        <v>BUORE-S</v>
      </c>
      <c r="F198" s="82" t="str">
        <f>INDEX(ATS!$A:$P,MATCH('2) Order Form'!$W198,ATS!$O:$O,0),5)</f>
        <v xml:space="preserve">Burning Orange </v>
      </c>
      <c r="G198" s="161" t="str">
        <f>INDEX(ATS!$A:$P,MATCH('2) Order Form'!$W198,ATS!$O:$O,0),6)</f>
        <v>S</v>
      </c>
      <c r="H198" s="58">
        <v>1</v>
      </c>
      <c r="I198" s="111">
        <v>0</v>
      </c>
      <c r="J198" s="117">
        <f>IFERROR(VLOOKUP(W198,ATS!$O:$P,2,FALSE),0)</f>
        <v>34</v>
      </c>
      <c r="K198" s="184">
        <f t="shared" si="164"/>
        <v>34</v>
      </c>
      <c r="L198" s="117">
        <f>IFERROR(VLOOKUP(W198,ATS!$O:$Q,3,FALSE),0)</f>
        <v>34</v>
      </c>
      <c r="M198" s="186">
        <f t="shared" si="165"/>
        <v>34</v>
      </c>
      <c r="N198" s="93">
        <v>0</v>
      </c>
      <c r="O198" s="55">
        <f t="shared" si="166"/>
        <v>0</v>
      </c>
      <c r="P198" s="50">
        <f>VLOOKUP($C198,Prices!$A$3:$R$1996,MATCH('2) Order Form'!P$8,Prices!$A$2:$R$2,0),FALSE)</f>
        <v>75</v>
      </c>
      <c r="Q198" s="51">
        <f>VLOOKUP($C198,Prices!$A$3:$R$1996,MATCH('2) Order Form'!Q$8,Prices!$A$2:$R$2,0),FALSE)</f>
        <v>149.94999999999999</v>
      </c>
      <c r="R198" s="34">
        <f t="shared" si="167"/>
        <v>0</v>
      </c>
      <c r="S198" s="43">
        <f t="shared" si="168"/>
        <v>0</v>
      </c>
      <c r="T198" s="51">
        <f t="shared" si="169"/>
        <v>0</v>
      </c>
      <c r="U198" s="123">
        <f t="shared" si="124"/>
        <v>0</v>
      </c>
      <c r="V198" s="124"/>
      <c r="W198" s="148">
        <v>7048652767288</v>
      </c>
      <c r="Y198" s="126">
        <f t="shared" si="170"/>
        <v>0</v>
      </c>
      <c r="Z198" s="127">
        <f t="shared" ca="1" si="171"/>
        <v>0</v>
      </c>
      <c r="AA198" s="127">
        <f t="shared" ca="1" si="172"/>
        <v>13</v>
      </c>
      <c r="AB198" s="127">
        <f t="shared" ca="1" si="173"/>
        <v>0</v>
      </c>
      <c r="AC198" s="127">
        <f t="shared" ca="1" si="174"/>
        <v>1</v>
      </c>
      <c r="AD198" s="127" t="str">
        <f t="shared" si="175"/>
        <v xml:space="preserve">845082Burning Orange </v>
      </c>
      <c r="AE198" s="128">
        <f t="shared" si="176"/>
        <v>845082</v>
      </c>
      <c r="AF198" s="129" t="str">
        <f>INDEX(ATS!$A:$P,MATCH('2) Order Form'!$W198,ATS!$O:$O,0),7)</f>
        <v>Stock</v>
      </c>
    </row>
    <row r="199" spans="1:32" x14ac:dyDescent="0.2">
      <c r="A199" s="33">
        <v>1</v>
      </c>
      <c r="B199" s="33" t="str">
        <f>VLOOKUP(A199,Classification!$H$2:$I$11,2,FALSE)</f>
        <v>Helmets &amp; Helmet Acc.</v>
      </c>
      <c r="C199" s="33">
        <f>INDEX(ATS!$A:$P,MATCH('2) Order Form'!$W199,ATS!$O:$O,0),1)</f>
        <v>845082</v>
      </c>
      <c r="D199" s="33" t="str">
        <f>INDEX(ATS!$A:$P,MATCH('2) Order Form'!$W199,ATS!$O:$O,0),2)</f>
        <v>Outrider Mips Helmet</v>
      </c>
      <c r="E199" s="82" t="str">
        <f>INDEX(ATS!$A:$P,MATCH('2) Order Form'!$W199,ATS!$O:$O,0),4)</f>
        <v>BUORE-M</v>
      </c>
      <c r="F199" s="82" t="str">
        <f>INDEX(ATS!$A:$P,MATCH('2) Order Form'!$W199,ATS!$O:$O,0),5)</f>
        <v xml:space="preserve">Burning Orange </v>
      </c>
      <c r="G199" s="161" t="str">
        <f>INDEX(ATS!$A:$P,MATCH('2) Order Form'!$W199,ATS!$O:$O,0),6)</f>
        <v>M</v>
      </c>
      <c r="H199" s="58">
        <v>1</v>
      </c>
      <c r="I199" s="111">
        <v>0</v>
      </c>
      <c r="J199" s="117">
        <f>IFERROR(VLOOKUP(W199,ATS!$O:$P,2,FALSE),0)</f>
        <v>66</v>
      </c>
      <c r="K199" s="184" t="str">
        <f t="shared" si="164"/>
        <v>50+</v>
      </c>
      <c r="L199" s="117">
        <f>IFERROR(VLOOKUP(W199,ATS!$O:$Q,3,FALSE),0)</f>
        <v>66</v>
      </c>
      <c r="M199" s="186" t="str">
        <f t="shared" si="165"/>
        <v>50+</v>
      </c>
      <c r="N199" s="93">
        <v>0</v>
      </c>
      <c r="O199" s="55">
        <f t="shared" si="166"/>
        <v>0</v>
      </c>
      <c r="P199" s="50">
        <f>VLOOKUP($C199,Prices!$A$3:$R$1996,MATCH('2) Order Form'!P$8,Prices!$A$2:$R$2,0),FALSE)</f>
        <v>75</v>
      </c>
      <c r="Q199" s="51">
        <f>VLOOKUP($C199,Prices!$A$3:$R$1996,MATCH('2) Order Form'!Q$8,Prices!$A$2:$R$2,0),FALSE)</f>
        <v>149.94999999999999</v>
      </c>
      <c r="R199" s="34">
        <f t="shared" si="167"/>
        <v>0</v>
      </c>
      <c r="S199" s="43">
        <f t="shared" si="168"/>
        <v>0</v>
      </c>
      <c r="T199" s="51">
        <f t="shared" si="169"/>
        <v>0</v>
      </c>
      <c r="U199" s="123">
        <f t="shared" si="124"/>
        <v>0</v>
      </c>
      <c r="V199" s="124"/>
      <c r="W199" s="148">
        <v>7048652767271</v>
      </c>
      <c r="Y199" s="126">
        <f t="shared" si="170"/>
        <v>0</v>
      </c>
      <c r="Z199" s="127">
        <f t="shared" ca="1" si="171"/>
        <v>0</v>
      </c>
      <c r="AA199" s="127">
        <f t="shared" ca="1" si="172"/>
        <v>13</v>
      </c>
      <c r="AB199" s="127">
        <f t="shared" ca="1" si="173"/>
        <v>0</v>
      </c>
      <c r="AC199" s="127">
        <f t="shared" ca="1" si="174"/>
        <v>0</v>
      </c>
      <c r="AD199" s="127" t="str">
        <f t="shared" si="175"/>
        <v xml:space="preserve">845082Burning Orange </v>
      </c>
      <c r="AE199" s="128">
        <f t="shared" si="176"/>
        <v>845082</v>
      </c>
      <c r="AF199" s="129" t="str">
        <f>INDEX(ATS!$A:$P,MATCH('2) Order Form'!$W199,ATS!$O:$O,0),7)</f>
        <v>Stock</v>
      </c>
    </row>
    <row r="200" spans="1:32" x14ac:dyDescent="0.2">
      <c r="A200" s="33">
        <v>1</v>
      </c>
      <c r="B200" s="33" t="str">
        <f>VLOOKUP(A200,Classification!$H$2:$I$11,2,FALSE)</f>
        <v>Helmets &amp; Helmet Acc.</v>
      </c>
      <c r="C200" s="33">
        <f>INDEX(ATS!$A:$P,MATCH('2) Order Form'!$W200,ATS!$O:$O,0),1)</f>
        <v>845082</v>
      </c>
      <c r="D200" s="33" t="str">
        <f>INDEX(ATS!$A:$P,MATCH('2) Order Form'!$W200,ATS!$O:$O,0),2)</f>
        <v>Outrider Mips Helmet</v>
      </c>
      <c r="E200" s="82" t="str">
        <f>INDEX(ATS!$A:$P,MATCH('2) Order Form'!$W200,ATS!$O:$O,0),4)</f>
        <v>BUORE-L</v>
      </c>
      <c r="F200" s="82" t="str">
        <f>INDEX(ATS!$A:$P,MATCH('2) Order Form'!$W200,ATS!$O:$O,0),5)</f>
        <v xml:space="preserve">Burning Orange </v>
      </c>
      <c r="G200" s="161" t="str">
        <f>INDEX(ATS!$A:$P,MATCH('2) Order Form'!$W200,ATS!$O:$O,0),6)</f>
        <v>L</v>
      </c>
      <c r="H200" s="58">
        <v>1</v>
      </c>
      <c r="I200" s="111">
        <v>0</v>
      </c>
      <c r="J200" s="117">
        <f>IFERROR(VLOOKUP(W200,ATS!$O:$P,2,FALSE),0)</f>
        <v>48</v>
      </c>
      <c r="K200" s="184">
        <f t="shared" si="164"/>
        <v>48</v>
      </c>
      <c r="L200" s="117">
        <f>IFERROR(VLOOKUP(W200,ATS!$O:$Q,3,FALSE),0)</f>
        <v>48</v>
      </c>
      <c r="M200" s="186">
        <f t="shared" si="165"/>
        <v>48</v>
      </c>
      <c r="N200" s="93">
        <v>0</v>
      </c>
      <c r="O200" s="55">
        <f t="shared" si="166"/>
        <v>0</v>
      </c>
      <c r="P200" s="50">
        <f>VLOOKUP($C200,Prices!$A$3:$R$1996,MATCH('2) Order Form'!P$8,Prices!$A$2:$R$2,0),FALSE)</f>
        <v>75</v>
      </c>
      <c r="Q200" s="51">
        <f>VLOOKUP($C200,Prices!$A$3:$R$1996,MATCH('2) Order Form'!Q$8,Prices!$A$2:$R$2,0),FALSE)</f>
        <v>149.94999999999999</v>
      </c>
      <c r="R200" s="34">
        <f t="shared" si="167"/>
        <v>0</v>
      </c>
      <c r="S200" s="43">
        <f t="shared" si="168"/>
        <v>0</v>
      </c>
      <c r="T200" s="51">
        <f t="shared" si="169"/>
        <v>0</v>
      </c>
      <c r="U200" s="123">
        <f t="shared" si="124"/>
        <v>0</v>
      </c>
      <c r="V200" s="124"/>
      <c r="W200" s="148">
        <v>7048652767264</v>
      </c>
      <c r="Y200" s="126">
        <f t="shared" si="170"/>
        <v>0</v>
      </c>
      <c r="Z200" s="127">
        <f t="shared" ca="1" si="171"/>
        <v>0</v>
      </c>
      <c r="AA200" s="127">
        <f t="shared" ca="1" si="172"/>
        <v>13</v>
      </c>
      <c r="AB200" s="127">
        <f t="shared" ca="1" si="173"/>
        <v>0</v>
      </c>
      <c r="AC200" s="127">
        <f t="shared" ca="1" si="174"/>
        <v>0</v>
      </c>
      <c r="AD200" s="127" t="str">
        <f t="shared" si="175"/>
        <v xml:space="preserve">845082Burning Orange </v>
      </c>
      <c r="AE200" s="128">
        <f t="shared" si="176"/>
        <v>845082</v>
      </c>
      <c r="AF200" s="129" t="str">
        <f>INDEX(ATS!$A:$P,MATCH('2) Order Form'!$W200,ATS!$O:$O,0),7)</f>
        <v>Stock</v>
      </c>
    </row>
    <row r="201" spans="1:32" x14ac:dyDescent="0.2">
      <c r="A201" s="33">
        <v>1</v>
      </c>
      <c r="B201" s="33" t="str">
        <f>VLOOKUP(A201,Classification!$H$2:$I$11,2,FALSE)</f>
        <v>Helmets &amp; Helmet Acc.</v>
      </c>
      <c r="C201" s="33">
        <f>INDEX(ATS!$A:$P,MATCH('2) Order Form'!$W201,ATS!$O:$O,0),1)</f>
        <v>845082</v>
      </c>
      <c r="D201" s="33" t="str">
        <f>INDEX(ATS!$A:$P,MATCH('2) Order Form'!$W201,ATS!$O:$O,0),2)</f>
        <v>Outrider Mips Helmet</v>
      </c>
      <c r="E201" s="82" t="str">
        <f>INDEX(ATS!$A:$P,MATCH('2) Order Form'!$W201,ATS!$O:$O,0),4)</f>
        <v>MBL20-S</v>
      </c>
      <c r="F201" s="82" t="str">
        <f>INDEX(ATS!$A:$P,MATCH('2) Order Form'!$W201,ATS!$O:$O,0),5)</f>
        <v>Matte Black</v>
      </c>
      <c r="G201" s="161" t="str">
        <f>INDEX(ATS!$A:$P,MATCH('2) Order Form'!$W201,ATS!$O:$O,0),6)</f>
        <v>S</v>
      </c>
      <c r="H201" s="58">
        <v>1</v>
      </c>
      <c r="I201" s="111">
        <v>0</v>
      </c>
      <c r="J201" s="117">
        <f>IFERROR(VLOOKUP(W201,ATS!$O:$P,2,FALSE),0)</f>
        <v>113</v>
      </c>
      <c r="K201" s="184" t="str">
        <f t="shared" si="164"/>
        <v>50+</v>
      </c>
      <c r="L201" s="117">
        <f>IFERROR(VLOOKUP(W201,ATS!$O:$Q,3,FALSE),0)</f>
        <v>199</v>
      </c>
      <c r="M201" s="186" t="str">
        <f t="shared" si="165"/>
        <v>50+</v>
      </c>
      <c r="N201" s="93">
        <v>0</v>
      </c>
      <c r="O201" s="55">
        <f t="shared" si="166"/>
        <v>0</v>
      </c>
      <c r="P201" s="50">
        <f>VLOOKUP($C201,Prices!$A$3:$R$1996,MATCH('2) Order Form'!P$8,Prices!$A$2:$R$2,0),FALSE)</f>
        <v>75</v>
      </c>
      <c r="Q201" s="51">
        <f>VLOOKUP($C201,Prices!$A$3:$R$1996,MATCH('2) Order Form'!Q$8,Prices!$A$2:$R$2,0),FALSE)</f>
        <v>149.94999999999999</v>
      </c>
      <c r="R201" s="34">
        <f t="shared" si="167"/>
        <v>0</v>
      </c>
      <c r="S201" s="43">
        <f t="shared" si="168"/>
        <v>0</v>
      </c>
      <c r="T201" s="51">
        <f t="shared" si="169"/>
        <v>0</v>
      </c>
      <c r="U201" s="123">
        <f t="shared" ref="U201:U264" si="177">IFERROR(I201/($I$161+$I$162+$I$163),0)</f>
        <v>0</v>
      </c>
      <c r="V201" s="124"/>
      <c r="W201" s="148">
        <v>7048652555526</v>
      </c>
      <c r="Y201" s="126">
        <f t="shared" si="170"/>
        <v>0</v>
      </c>
      <c r="Z201" s="127">
        <f t="shared" ca="1" si="171"/>
        <v>0</v>
      </c>
      <c r="AA201" s="127">
        <f t="shared" ca="1" si="172"/>
        <v>13</v>
      </c>
      <c r="AB201" s="127">
        <f t="shared" ca="1" si="173"/>
        <v>0</v>
      </c>
      <c r="AC201" s="127">
        <f t="shared" ca="1" si="174"/>
        <v>1</v>
      </c>
      <c r="AD201" s="127" t="str">
        <f t="shared" si="175"/>
        <v>845082Matte Black</v>
      </c>
      <c r="AE201" s="128">
        <f t="shared" si="176"/>
        <v>845082</v>
      </c>
      <c r="AF201" s="129" t="str">
        <f>INDEX(ATS!$A:$P,MATCH('2) Order Form'!$W201,ATS!$O:$O,0),7)</f>
        <v>Active</v>
      </c>
    </row>
    <row r="202" spans="1:32" x14ac:dyDescent="0.2">
      <c r="A202" s="33">
        <v>1</v>
      </c>
      <c r="B202" s="33" t="str">
        <f>VLOOKUP(A202,Classification!$H$2:$I$11,2,FALSE)</f>
        <v>Helmets &amp; Helmet Acc.</v>
      </c>
      <c r="C202" s="33">
        <f>INDEX(ATS!$A:$P,MATCH('2) Order Form'!$W202,ATS!$O:$O,0),1)</f>
        <v>845082</v>
      </c>
      <c r="D202" s="33" t="str">
        <f>INDEX(ATS!$A:$P,MATCH('2) Order Form'!$W202,ATS!$O:$O,0),2)</f>
        <v>Outrider Mips Helmet</v>
      </c>
      <c r="E202" s="82" t="str">
        <f>INDEX(ATS!$A:$P,MATCH('2) Order Form'!$W202,ATS!$O:$O,0),4)</f>
        <v>MBL20-M</v>
      </c>
      <c r="F202" s="82" t="str">
        <f>INDEX(ATS!$A:$P,MATCH('2) Order Form'!$W202,ATS!$O:$O,0),5)</f>
        <v>Matte Black</v>
      </c>
      <c r="G202" s="161" t="str">
        <f>INDEX(ATS!$A:$P,MATCH('2) Order Form'!$W202,ATS!$O:$O,0),6)</f>
        <v>M</v>
      </c>
      <c r="H202" s="58">
        <v>1</v>
      </c>
      <c r="I202" s="111">
        <v>0</v>
      </c>
      <c r="J202" s="117">
        <f>IFERROR(VLOOKUP(W202,ATS!$O:$P,2,FALSE),0)</f>
        <v>593</v>
      </c>
      <c r="K202" s="184" t="str">
        <f t="shared" si="164"/>
        <v>50+</v>
      </c>
      <c r="L202" s="117">
        <f>IFERROR(VLOOKUP(W202,ATS!$O:$Q,3,FALSE),0)</f>
        <v>911</v>
      </c>
      <c r="M202" s="186" t="str">
        <f t="shared" si="165"/>
        <v>50+</v>
      </c>
      <c r="N202" s="93">
        <v>0</v>
      </c>
      <c r="O202" s="55">
        <f t="shared" si="166"/>
        <v>0</v>
      </c>
      <c r="P202" s="50">
        <f>VLOOKUP($C202,Prices!$A$3:$R$1996,MATCH('2) Order Form'!P$8,Prices!$A$2:$R$2,0),FALSE)</f>
        <v>75</v>
      </c>
      <c r="Q202" s="51">
        <f>VLOOKUP($C202,Prices!$A$3:$R$1996,MATCH('2) Order Form'!Q$8,Prices!$A$2:$R$2,0),FALSE)</f>
        <v>149.94999999999999</v>
      </c>
      <c r="R202" s="34">
        <f t="shared" si="167"/>
        <v>0</v>
      </c>
      <c r="S202" s="43">
        <f t="shared" si="168"/>
        <v>0</v>
      </c>
      <c r="T202" s="51">
        <f t="shared" si="169"/>
        <v>0</v>
      </c>
      <c r="U202" s="123">
        <f t="shared" si="177"/>
        <v>0</v>
      </c>
      <c r="V202" s="124"/>
      <c r="W202" s="148">
        <v>7048652555519</v>
      </c>
      <c r="Y202" s="126">
        <f t="shared" si="170"/>
        <v>0</v>
      </c>
      <c r="Z202" s="127">
        <f t="shared" ca="1" si="171"/>
        <v>0</v>
      </c>
      <c r="AA202" s="127">
        <f t="shared" ca="1" si="172"/>
        <v>13</v>
      </c>
      <c r="AB202" s="127">
        <f t="shared" ca="1" si="173"/>
        <v>0</v>
      </c>
      <c r="AC202" s="127">
        <f t="shared" ca="1" si="174"/>
        <v>0</v>
      </c>
      <c r="AD202" s="127" t="str">
        <f t="shared" si="175"/>
        <v>845082Matte Black</v>
      </c>
      <c r="AE202" s="128">
        <f t="shared" si="176"/>
        <v>845082</v>
      </c>
      <c r="AF202" s="129" t="str">
        <f>INDEX(ATS!$A:$P,MATCH('2) Order Form'!$W202,ATS!$O:$O,0),7)</f>
        <v>Active</v>
      </c>
    </row>
    <row r="203" spans="1:32" x14ac:dyDescent="0.2">
      <c r="A203" s="33">
        <v>1</v>
      </c>
      <c r="B203" s="33" t="str">
        <f>VLOOKUP(A203,Classification!$H$2:$I$11,2,FALSE)</f>
        <v>Helmets &amp; Helmet Acc.</v>
      </c>
      <c r="C203" s="33">
        <f>INDEX(ATS!$A:$P,MATCH('2) Order Form'!$W203,ATS!$O:$O,0),1)</f>
        <v>845082</v>
      </c>
      <c r="D203" s="33" t="str">
        <f>INDEX(ATS!$A:$P,MATCH('2) Order Form'!$W203,ATS!$O:$O,0),2)</f>
        <v>Outrider Mips Helmet</v>
      </c>
      <c r="E203" s="82" t="str">
        <f>INDEX(ATS!$A:$P,MATCH('2) Order Form'!$W203,ATS!$O:$O,0),4)</f>
        <v>MBL20-L</v>
      </c>
      <c r="F203" s="82" t="str">
        <f>INDEX(ATS!$A:$P,MATCH('2) Order Form'!$W203,ATS!$O:$O,0),5)</f>
        <v>Matte Black</v>
      </c>
      <c r="G203" s="161" t="str">
        <f>INDEX(ATS!$A:$P,MATCH('2) Order Form'!$W203,ATS!$O:$O,0),6)</f>
        <v>L</v>
      </c>
      <c r="H203" s="58">
        <v>1</v>
      </c>
      <c r="I203" s="111">
        <v>0</v>
      </c>
      <c r="J203" s="117">
        <f>IFERROR(VLOOKUP(W203,ATS!$O:$P,2,FALSE),0)</f>
        <v>304</v>
      </c>
      <c r="K203" s="184" t="str">
        <f t="shared" si="164"/>
        <v>50+</v>
      </c>
      <c r="L203" s="117">
        <f>IFERROR(VLOOKUP(W203,ATS!$O:$Q,3,FALSE),0)</f>
        <v>422</v>
      </c>
      <c r="M203" s="186" t="str">
        <f t="shared" si="165"/>
        <v>50+</v>
      </c>
      <c r="N203" s="93">
        <v>0</v>
      </c>
      <c r="O203" s="55">
        <f t="shared" si="166"/>
        <v>0</v>
      </c>
      <c r="P203" s="50">
        <f>VLOOKUP($C203,Prices!$A$3:$R$1996,MATCH('2) Order Form'!P$8,Prices!$A$2:$R$2,0),FALSE)</f>
        <v>75</v>
      </c>
      <c r="Q203" s="51">
        <f>VLOOKUP($C203,Prices!$A$3:$R$1996,MATCH('2) Order Form'!Q$8,Prices!$A$2:$R$2,0),FALSE)</f>
        <v>149.94999999999999</v>
      </c>
      <c r="R203" s="34">
        <f t="shared" si="167"/>
        <v>0</v>
      </c>
      <c r="S203" s="43">
        <f t="shared" si="168"/>
        <v>0</v>
      </c>
      <c r="T203" s="51">
        <f t="shared" si="169"/>
        <v>0</v>
      </c>
      <c r="U203" s="123">
        <f t="shared" si="177"/>
        <v>0</v>
      </c>
      <c r="V203" s="124"/>
      <c r="W203" s="148">
        <v>7048652555502</v>
      </c>
      <c r="Y203" s="126">
        <f t="shared" si="170"/>
        <v>0</v>
      </c>
      <c r="Z203" s="127">
        <f t="shared" ca="1" si="171"/>
        <v>0</v>
      </c>
      <c r="AA203" s="127">
        <f t="shared" ca="1" si="172"/>
        <v>13</v>
      </c>
      <c r="AB203" s="127">
        <f t="shared" ca="1" si="173"/>
        <v>0</v>
      </c>
      <c r="AC203" s="127">
        <f t="shared" ca="1" si="174"/>
        <v>0</v>
      </c>
      <c r="AD203" s="127" t="str">
        <f t="shared" si="175"/>
        <v>845082Matte Black</v>
      </c>
      <c r="AE203" s="128">
        <f t="shared" si="176"/>
        <v>845082</v>
      </c>
      <c r="AF203" s="129" t="str">
        <f>INDEX(ATS!$A:$P,MATCH('2) Order Form'!$W203,ATS!$O:$O,0),7)</f>
        <v>Active</v>
      </c>
    </row>
    <row r="204" spans="1:32" x14ac:dyDescent="0.2">
      <c r="A204" s="33">
        <v>1</v>
      </c>
      <c r="B204" s="33" t="str">
        <f>VLOOKUP(A204,Classification!$H$2:$I$11,2,FALSE)</f>
        <v>Helmets &amp; Helmet Acc.</v>
      </c>
      <c r="C204" s="33">
        <f>INDEX(ATS!$A:$P,MATCH('2) Order Form'!$W204,ATS!$O:$O,0),1)</f>
        <v>845082</v>
      </c>
      <c r="D204" s="33" t="str">
        <f>INDEX(ATS!$A:$P,MATCH('2) Order Form'!$W204,ATS!$O:$O,0),2)</f>
        <v>Outrider Mips Helmet</v>
      </c>
      <c r="E204" s="82" t="str">
        <f>INDEX(ATS!$A:$P,MATCH('2) Order Form'!$W204,ATS!$O:$O,0),4)</f>
        <v>MWHTE-S</v>
      </c>
      <c r="F204" s="82" t="str">
        <f>INDEX(ATS!$A:$P,MATCH('2) Order Form'!$W204,ATS!$O:$O,0),5)</f>
        <v>Matte White</v>
      </c>
      <c r="G204" s="161" t="str">
        <f>INDEX(ATS!$A:$P,MATCH('2) Order Form'!$W204,ATS!$O:$O,0),6)</f>
        <v>S</v>
      </c>
      <c r="H204" s="58">
        <v>1</v>
      </c>
      <c r="I204" s="111">
        <v>0</v>
      </c>
      <c r="J204" s="117">
        <f>IFERROR(VLOOKUP(W204,ATS!$O:$P,2,FALSE),0)</f>
        <v>126</v>
      </c>
      <c r="K204" s="184" t="str">
        <f t="shared" si="164"/>
        <v>50+</v>
      </c>
      <c r="L204" s="117">
        <f>IFERROR(VLOOKUP(W204,ATS!$O:$Q,3,FALSE),0)</f>
        <v>126</v>
      </c>
      <c r="M204" s="186" t="str">
        <f t="shared" si="165"/>
        <v>50+</v>
      </c>
      <c r="N204" s="93">
        <v>0</v>
      </c>
      <c r="O204" s="55">
        <f t="shared" si="166"/>
        <v>0</v>
      </c>
      <c r="P204" s="50">
        <f>VLOOKUP($C204,Prices!$A$3:$R$1996,MATCH('2) Order Form'!P$8,Prices!$A$2:$R$2,0),FALSE)</f>
        <v>75</v>
      </c>
      <c r="Q204" s="51">
        <f>VLOOKUP($C204,Prices!$A$3:$R$1996,MATCH('2) Order Form'!Q$8,Prices!$A$2:$R$2,0),FALSE)</f>
        <v>149.94999999999999</v>
      </c>
      <c r="R204" s="34">
        <f t="shared" si="167"/>
        <v>0</v>
      </c>
      <c r="S204" s="43">
        <f t="shared" si="168"/>
        <v>0</v>
      </c>
      <c r="T204" s="51">
        <f t="shared" si="169"/>
        <v>0</v>
      </c>
      <c r="U204" s="123">
        <f t="shared" si="177"/>
        <v>0</v>
      </c>
      <c r="V204" s="124"/>
      <c r="W204" s="148">
        <v>7048652274502</v>
      </c>
      <c r="Y204" s="126">
        <f t="shared" si="170"/>
        <v>0</v>
      </c>
      <c r="Z204" s="127">
        <f t="shared" ca="1" si="171"/>
        <v>0</v>
      </c>
      <c r="AA204" s="127">
        <f t="shared" ca="1" si="172"/>
        <v>13</v>
      </c>
      <c r="AB204" s="127">
        <f t="shared" ca="1" si="173"/>
        <v>0</v>
      </c>
      <c r="AC204" s="127">
        <f t="shared" ca="1" si="174"/>
        <v>1</v>
      </c>
      <c r="AD204" s="127" t="str">
        <f t="shared" si="175"/>
        <v>845082Matte White</v>
      </c>
      <c r="AE204" s="128">
        <f t="shared" si="176"/>
        <v>845082</v>
      </c>
      <c r="AF204" s="129" t="str">
        <f>INDEX(ATS!$A:$P,MATCH('2) Order Form'!$W204,ATS!$O:$O,0),7)</f>
        <v>Active</v>
      </c>
    </row>
    <row r="205" spans="1:32" x14ac:dyDescent="0.2">
      <c r="A205" s="33">
        <v>1</v>
      </c>
      <c r="B205" s="33" t="str">
        <f>VLOOKUP(A205,Classification!$H$2:$I$11,2,FALSE)</f>
        <v>Helmets &amp; Helmet Acc.</v>
      </c>
      <c r="C205" s="33">
        <f>INDEX(ATS!$A:$P,MATCH('2) Order Form'!$W205,ATS!$O:$O,0),1)</f>
        <v>845082</v>
      </c>
      <c r="D205" s="33" t="str">
        <f>INDEX(ATS!$A:$P,MATCH('2) Order Form'!$W205,ATS!$O:$O,0),2)</f>
        <v>Outrider Mips Helmet</v>
      </c>
      <c r="E205" s="82" t="str">
        <f>INDEX(ATS!$A:$P,MATCH('2) Order Form'!$W205,ATS!$O:$O,0),4)</f>
        <v>MWHTE-M</v>
      </c>
      <c r="F205" s="82" t="str">
        <f>INDEX(ATS!$A:$P,MATCH('2) Order Form'!$W205,ATS!$O:$O,0),5)</f>
        <v>Matte White</v>
      </c>
      <c r="G205" s="161" t="str">
        <f>INDEX(ATS!$A:$P,MATCH('2) Order Form'!$W205,ATS!$O:$O,0),6)</f>
        <v>M</v>
      </c>
      <c r="H205" s="58">
        <v>1</v>
      </c>
      <c r="I205" s="111">
        <v>0</v>
      </c>
      <c r="J205" s="117">
        <f>IFERROR(VLOOKUP(W205,ATS!$O:$P,2,FALSE),0)</f>
        <v>371</v>
      </c>
      <c r="K205" s="184" t="str">
        <f t="shared" si="164"/>
        <v>50+</v>
      </c>
      <c r="L205" s="117">
        <f>IFERROR(VLOOKUP(W205,ATS!$O:$Q,3,FALSE),0)</f>
        <v>410</v>
      </c>
      <c r="M205" s="186" t="str">
        <f t="shared" si="165"/>
        <v>50+</v>
      </c>
      <c r="N205" s="93">
        <v>0</v>
      </c>
      <c r="O205" s="55">
        <f t="shared" si="166"/>
        <v>0</v>
      </c>
      <c r="P205" s="50">
        <f>VLOOKUP($C205,Prices!$A$3:$R$1996,MATCH('2) Order Form'!P$8,Prices!$A$2:$R$2,0),FALSE)</f>
        <v>75</v>
      </c>
      <c r="Q205" s="51">
        <f>VLOOKUP($C205,Prices!$A$3:$R$1996,MATCH('2) Order Form'!Q$8,Prices!$A$2:$R$2,0),FALSE)</f>
        <v>149.94999999999999</v>
      </c>
      <c r="R205" s="34">
        <f t="shared" si="167"/>
        <v>0</v>
      </c>
      <c r="S205" s="43">
        <f t="shared" si="168"/>
        <v>0</v>
      </c>
      <c r="T205" s="51">
        <f t="shared" si="169"/>
        <v>0</v>
      </c>
      <c r="U205" s="123">
        <f t="shared" si="177"/>
        <v>0</v>
      </c>
      <c r="V205" s="124"/>
      <c r="W205" s="148">
        <v>7048652274496</v>
      </c>
      <c r="Y205" s="126">
        <f t="shared" si="170"/>
        <v>0</v>
      </c>
      <c r="Z205" s="127">
        <f t="shared" ca="1" si="171"/>
        <v>0</v>
      </c>
      <c r="AA205" s="127">
        <f t="shared" ca="1" si="172"/>
        <v>13</v>
      </c>
      <c r="AB205" s="127">
        <f t="shared" ca="1" si="173"/>
        <v>0</v>
      </c>
      <c r="AC205" s="127">
        <f t="shared" ca="1" si="174"/>
        <v>0</v>
      </c>
      <c r="AD205" s="127" t="str">
        <f t="shared" si="175"/>
        <v>845082Matte White</v>
      </c>
      <c r="AE205" s="128">
        <f t="shared" si="176"/>
        <v>845082</v>
      </c>
      <c r="AF205" s="129" t="str">
        <f>INDEX(ATS!$A:$P,MATCH('2) Order Form'!$W205,ATS!$O:$O,0),7)</f>
        <v>Active</v>
      </c>
    </row>
    <row r="206" spans="1:32" x14ac:dyDescent="0.2">
      <c r="A206" s="33">
        <v>1</v>
      </c>
      <c r="B206" s="33" t="str">
        <f>VLOOKUP(A206,Classification!$H$2:$I$11,2,FALSE)</f>
        <v>Helmets &amp; Helmet Acc.</v>
      </c>
      <c r="C206" s="33">
        <f>INDEX(ATS!$A:$P,MATCH('2) Order Form'!$W206,ATS!$O:$O,0),1)</f>
        <v>845082</v>
      </c>
      <c r="D206" s="33" t="str">
        <f>INDEX(ATS!$A:$P,MATCH('2) Order Form'!$W206,ATS!$O:$O,0),2)</f>
        <v>Outrider Mips Helmet</v>
      </c>
      <c r="E206" s="82" t="str">
        <f>INDEX(ATS!$A:$P,MATCH('2) Order Form'!$W206,ATS!$O:$O,0),4)</f>
        <v>MWHTE-L</v>
      </c>
      <c r="F206" s="82" t="str">
        <f>INDEX(ATS!$A:$P,MATCH('2) Order Form'!$W206,ATS!$O:$O,0),5)</f>
        <v>Matte White</v>
      </c>
      <c r="G206" s="161" t="str">
        <f>INDEX(ATS!$A:$P,MATCH('2) Order Form'!$W206,ATS!$O:$O,0),6)</f>
        <v>L</v>
      </c>
      <c r="H206" s="58">
        <v>1</v>
      </c>
      <c r="I206" s="111">
        <v>0</v>
      </c>
      <c r="J206" s="117">
        <f>IFERROR(VLOOKUP(W206,ATS!$O:$P,2,FALSE),0)</f>
        <v>242</v>
      </c>
      <c r="K206" s="184" t="str">
        <f t="shared" si="164"/>
        <v>50+</v>
      </c>
      <c r="L206" s="117">
        <f>IFERROR(VLOOKUP(W206,ATS!$O:$Q,3,FALSE),0)</f>
        <v>242</v>
      </c>
      <c r="M206" s="186" t="str">
        <f t="shared" si="165"/>
        <v>50+</v>
      </c>
      <c r="N206" s="93">
        <v>0</v>
      </c>
      <c r="O206" s="55">
        <f t="shared" si="166"/>
        <v>0</v>
      </c>
      <c r="P206" s="50">
        <f>VLOOKUP($C206,Prices!$A$3:$R$1996,MATCH('2) Order Form'!P$8,Prices!$A$2:$R$2,0),FALSE)</f>
        <v>75</v>
      </c>
      <c r="Q206" s="51">
        <f>VLOOKUP($C206,Prices!$A$3:$R$1996,MATCH('2) Order Form'!Q$8,Prices!$A$2:$R$2,0),FALSE)</f>
        <v>149.94999999999999</v>
      </c>
      <c r="R206" s="34">
        <f t="shared" si="167"/>
        <v>0</v>
      </c>
      <c r="S206" s="43">
        <f t="shared" si="168"/>
        <v>0</v>
      </c>
      <c r="T206" s="51">
        <f t="shared" si="169"/>
        <v>0</v>
      </c>
      <c r="U206" s="123">
        <f t="shared" si="177"/>
        <v>0</v>
      </c>
      <c r="V206" s="124"/>
      <c r="W206" s="148">
        <v>7048652274489</v>
      </c>
      <c r="Y206" s="126">
        <f t="shared" si="170"/>
        <v>0</v>
      </c>
      <c r="Z206" s="127">
        <f t="shared" ca="1" si="171"/>
        <v>0</v>
      </c>
      <c r="AA206" s="127">
        <f t="shared" ca="1" si="172"/>
        <v>13</v>
      </c>
      <c r="AB206" s="127">
        <f t="shared" ca="1" si="173"/>
        <v>0</v>
      </c>
      <c r="AC206" s="127">
        <f t="shared" ca="1" si="174"/>
        <v>0</v>
      </c>
      <c r="AD206" s="127" t="str">
        <f t="shared" si="175"/>
        <v>845082Matte White</v>
      </c>
      <c r="AE206" s="128">
        <f t="shared" si="176"/>
        <v>845082</v>
      </c>
      <c r="AF206" s="129" t="str">
        <f>INDEX(ATS!$A:$P,MATCH('2) Order Form'!$W206,ATS!$O:$O,0),7)</f>
        <v>Active</v>
      </c>
    </row>
    <row r="207" spans="1:32" x14ac:dyDescent="0.2">
      <c r="A207" s="33">
        <v>1</v>
      </c>
      <c r="B207" s="33" t="str">
        <f>VLOOKUP(A207,Classification!$H$2:$I$11,2,FALSE)</f>
        <v>Helmets &amp; Helmet Acc.</v>
      </c>
      <c r="C207" s="33">
        <f>INDEX(ATS!$A:$P,MATCH('2) Order Form'!$W207,ATS!$O:$O,0),1)</f>
        <v>845082</v>
      </c>
      <c r="D207" s="33" t="str">
        <f>INDEX(ATS!$A:$P,MATCH('2) Order Form'!$W207,ATS!$O:$O,0),2)</f>
        <v>Outrider Mips Helmet</v>
      </c>
      <c r="E207" s="82" t="str">
        <f>INDEX(ATS!$A:$P,MATCH('2) Order Form'!$W207,ATS!$O:$O,0),4)</f>
        <v>SGMFL-S</v>
      </c>
      <c r="F207" s="82" t="str">
        <f>INDEX(ATS!$A:$P,MATCH('2) Order Form'!$W207,ATS!$O:$O,0),5)</f>
        <v>Slate Gray Metallic/Fluo</v>
      </c>
      <c r="G207" s="161" t="str">
        <f>INDEX(ATS!$A:$P,MATCH('2) Order Form'!$W207,ATS!$O:$O,0),6)</f>
        <v>S</v>
      </c>
      <c r="H207" s="58">
        <v>1</v>
      </c>
      <c r="I207" s="111">
        <v>0</v>
      </c>
      <c r="J207" s="117">
        <f>IFERROR(VLOOKUP(W207,ATS!$O:$P,2,FALSE),0)</f>
        <v>35</v>
      </c>
      <c r="K207" s="184">
        <f t="shared" si="164"/>
        <v>35</v>
      </c>
      <c r="L207" s="117">
        <f>IFERROR(VLOOKUP(W207,ATS!$O:$Q,3,FALSE),0)</f>
        <v>35</v>
      </c>
      <c r="M207" s="186">
        <f t="shared" si="165"/>
        <v>35</v>
      </c>
      <c r="N207" s="93">
        <v>0</v>
      </c>
      <c r="O207" s="55">
        <f t="shared" si="166"/>
        <v>0</v>
      </c>
      <c r="P207" s="50">
        <f>VLOOKUP($C207,Prices!$A$3:$R$1996,MATCH('2) Order Form'!P$8,Prices!$A$2:$R$2,0),FALSE)</f>
        <v>75</v>
      </c>
      <c r="Q207" s="51">
        <f>VLOOKUP($C207,Prices!$A$3:$R$1996,MATCH('2) Order Form'!Q$8,Prices!$A$2:$R$2,0),FALSE)</f>
        <v>149.94999999999999</v>
      </c>
      <c r="R207" s="34">
        <f t="shared" si="167"/>
        <v>0</v>
      </c>
      <c r="S207" s="43">
        <f t="shared" si="168"/>
        <v>0</v>
      </c>
      <c r="T207" s="51">
        <f t="shared" si="169"/>
        <v>0</v>
      </c>
      <c r="U207" s="123">
        <f t="shared" si="177"/>
        <v>0</v>
      </c>
      <c r="V207" s="124"/>
      <c r="W207" s="148">
        <v>7048652767318</v>
      </c>
      <c r="Y207" s="126">
        <f t="shared" si="170"/>
        <v>0</v>
      </c>
      <c r="Z207" s="127">
        <f t="shared" ca="1" si="171"/>
        <v>0</v>
      </c>
      <c r="AA207" s="127">
        <f t="shared" ca="1" si="172"/>
        <v>13</v>
      </c>
      <c r="AB207" s="127">
        <f t="shared" ca="1" si="173"/>
        <v>0</v>
      </c>
      <c r="AC207" s="127">
        <f t="shared" ca="1" si="174"/>
        <v>1</v>
      </c>
      <c r="AD207" s="127" t="str">
        <f t="shared" si="175"/>
        <v>845082Slate Gray Metallic/Fluo</v>
      </c>
      <c r="AE207" s="128">
        <f t="shared" si="176"/>
        <v>845082</v>
      </c>
      <c r="AF207" s="129" t="str">
        <f>INDEX(ATS!$A:$P,MATCH('2) Order Form'!$W207,ATS!$O:$O,0),7)</f>
        <v>Stock</v>
      </c>
    </row>
    <row r="208" spans="1:32" x14ac:dyDescent="0.2">
      <c r="A208" s="33">
        <v>1</v>
      </c>
      <c r="B208" s="33" t="str">
        <f>VLOOKUP(A208,Classification!$H$2:$I$11,2,FALSE)</f>
        <v>Helmets &amp; Helmet Acc.</v>
      </c>
      <c r="C208" s="33">
        <f>INDEX(ATS!$A:$P,MATCH('2) Order Form'!$W208,ATS!$O:$O,0),1)</f>
        <v>845082</v>
      </c>
      <c r="D208" s="33" t="str">
        <f>INDEX(ATS!$A:$P,MATCH('2) Order Form'!$W208,ATS!$O:$O,0),2)</f>
        <v>Outrider Mips Helmet</v>
      </c>
      <c r="E208" s="82" t="str">
        <f>INDEX(ATS!$A:$P,MATCH('2) Order Form'!$W208,ATS!$O:$O,0),4)</f>
        <v>SGMFL-M</v>
      </c>
      <c r="F208" s="82" t="str">
        <f>INDEX(ATS!$A:$P,MATCH('2) Order Form'!$W208,ATS!$O:$O,0),5)</f>
        <v>Slate Gray Metallic/Fluo</v>
      </c>
      <c r="G208" s="161" t="str">
        <f>INDEX(ATS!$A:$P,MATCH('2) Order Form'!$W208,ATS!$O:$O,0),6)</f>
        <v>M</v>
      </c>
      <c r="H208" s="58">
        <v>1</v>
      </c>
      <c r="I208" s="111">
        <v>0</v>
      </c>
      <c r="J208" s="117">
        <f>IFERROR(VLOOKUP(W208,ATS!$O:$P,2,FALSE),0)</f>
        <v>83</v>
      </c>
      <c r="K208" s="184" t="str">
        <f t="shared" si="164"/>
        <v>50+</v>
      </c>
      <c r="L208" s="117">
        <f>IFERROR(VLOOKUP(W208,ATS!$O:$Q,3,FALSE),0)</f>
        <v>83</v>
      </c>
      <c r="M208" s="186" t="str">
        <f t="shared" si="165"/>
        <v>50+</v>
      </c>
      <c r="N208" s="93">
        <v>0</v>
      </c>
      <c r="O208" s="55">
        <f t="shared" si="166"/>
        <v>0</v>
      </c>
      <c r="P208" s="50">
        <f>VLOOKUP($C208,Prices!$A$3:$R$1996,MATCH('2) Order Form'!P$8,Prices!$A$2:$R$2,0),FALSE)</f>
        <v>75</v>
      </c>
      <c r="Q208" s="51">
        <f>VLOOKUP($C208,Prices!$A$3:$R$1996,MATCH('2) Order Form'!Q$8,Prices!$A$2:$R$2,0),FALSE)</f>
        <v>149.94999999999999</v>
      </c>
      <c r="R208" s="34">
        <f t="shared" si="167"/>
        <v>0</v>
      </c>
      <c r="S208" s="43">
        <f t="shared" si="168"/>
        <v>0</v>
      </c>
      <c r="T208" s="51">
        <f t="shared" si="169"/>
        <v>0</v>
      </c>
      <c r="U208" s="123">
        <f t="shared" si="177"/>
        <v>0</v>
      </c>
      <c r="V208" s="124"/>
      <c r="W208" s="148">
        <v>7048652767301</v>
      </c>
      <c r="Y208" s="126">
        <f t="shared" si="170"/>
        <v>0</v>
      </c>
      <c r="Z208" s="127">
        <f t="shared" ca="1" si="171"/>
        <v>0</v>
      </c>
      <c r="AA208" s="127">
        <f t="shared" ca="1" si="172"/>
        <v>13</v>
      </c>
      <c r="AB208" s="127">
        <f t="shared" ca="1" si="173"/>
        <v>0</v>
      </c>
      <c r="AC208" s="127">
        <f t="shared" ca="1" si="174"/>
        <v>0</v>
      </c>
      <c r="AD208" s="127" t="str">
        <f t="shared" si="175"/>
        <v>845082Slate Gray Metallic/Fluo</v>
      </c>
      <c r="AE208" s="128">
        <f t="shared" si="176"/>
        <v>845082</v>
      </c>
      <c r="AF208" s="129" t="str">
        <f>INDEX(ATS!$A:$P,MATCH('2) Order Form'!$W208,ATS!$O:$O,0),7)</f>
        <v>Stock</v>
      </c>
    </row>
    <row r="209" spans="1:32" x14ac:dyDescent="0.2">
      <c r="A209" s="33">
        <v>1</v>
      </c>
      <c r="B209" s="33" t="str">
        <f>VLOOKUP(A209,Classification!$H$2:$I$11,2,FALSE)</f>
        <v>Helmets &amp; Helmet Acc.</v>
      </c>
      <c r="C209" s="33">
        <f>INDEX(ATS!$A:$P,MATCH('2) Order Form'!$W209,ATS!$O:$O,0),1)</f>
        <v>845082</v>
      </c>
      <c r="D209" s="33" t="str">
        <f>INDEX(ATS!$A:$P,MATCH('2) Order Form'!$W209,ATS!$O:$O,0),2)</f>
        <v>Outrider Mips Helmet</v>
      </c>
      <c r="E209" s="82" t="str">
        <f>INDEX(ATS!$A:$P,MATCH('2) Order Form'!$W209,ATS!$O:$O,0),4)</f>
        <v>SGMFL-L</v>
      </c>
      <c r="F209" s="82" t="str">
        <f>INDEX(ATS!$A:$P,MATCH('2) Order Form'!$W209,ATS!$O:$O,0),5)</f>
        <v>Slate Gray Metallic/Fluo</v>
      </c>
      <c r="G209" s="161" t="str">
        <f>INDEX(ATS!$A:$P,MATCH('2) Order Form'!$W209,ATS!$O:$O,0),6)</f>
        <v>L</v>
      </c>
      <c r="H209" s="58">
        <v>1</v>
      </c>
      <c r="I209" s="111">
        <v>0</v>
      </c>
      <c r="J209" s="117">
        <f>IFERROR(VLOOKUP(W209,ATS!$O:$P,2,FALSE),0)</f>
        <v>52</v>
      </c>
      <c r="K209" s="184" t="str">
        <f t="shared" si="164"/>
        <v>50+</v>
      </c>
      <c r="L209" s="117">
        <f>IFERROR(VLOOKUP(W209,ATS!$O:$Q,3,FALSE),0)</f>
        <v>52</v>
      </c>
      <c r="M209" s="186" t="str">
        <f t="shared" si="165"/>
        <v>50+</v>
      </c>
      <c r="N209" s="93">
        <v>0</v>
      </c>
      <c r="O209" s="55">
        <f t="shared" si="166"/>
        <v>0</v>
      </c>
      <c r="P209" s="50">
        <f>VLOOKUP($C209,Prices!$A$3:$R$1996,MATCH('2) Order Form'!P$8,Prices!$A$2:$R$2,0),FALSE)</f>
        <v>75</v>
      </c>
      <c r="Q209" s="51">
        <f>VLOOKUP($C209,Prices!$A$3:$R$1996,MATCH('2) Order Form'!Q$8,Prices!$A$2:$R$2,0),FALSE)</f>
        <v>149.94999999999999</v>
      </c>
      <c r="R209" s="34">
        <f t="shared" si="167"/>
        <v>0</v>
      </c>
      <c r="S209" s="43">
        <f t="shared" si="168"/>
        <v>0</v>
      </c>
      <c r="T209" s="51">
        <f t="shared" si="169"/>
        <v>0</v>
      </c>
      <c r="U209" s="123">
        <f t="shared" si="177"/>
        <v>0</v>
      </c>
      <c r="V209" s="124"/>
      <c r="W209" s="148">
        <v>7048652767295</v>
      </c>
      <c r="Y209" s="126">
        <f t="shared" si="170"/>
        <v>0</v>
      </c>
      <c r="Z209" s="127">
        <f t="shared" ca="1" si="171"/>
        <v>0</v>
      </c>
      <c r="AA209" s="127">
        <f t="shared" ca="1" si="172"/>
        <v>13</v>
      </c>
      <c r="AB209" s="127">
        <f t="shared" ca="1" si="173"/>
        <v>0</v>
      </c>
      <c r="AC209" s="127">
        <f t="shared" ca="1" si="174"/>
        <v>0</v>
      </c>
      <c r="AD209" s="127" t="str">
        <f t="shared" si="175"/>
        <v>845082Slate Gray Metallic/Fluo</v>
      </c>
      <c r="AE209" s="128">
        <f t="shared" si="176"/>
        <v>845082</v>
      </c>
      <c r="AF209" s="129" t="str">
        <f>INDEX(ATS!$A:$P,MATCH('2) Order Form'!$W209,ATS!$O:$O,0),7)</f>
        <v>Stock</v>
      </c>
    </row>
    <row r="210" spans="1:32" x14ac:dyDescent="0.2">
      <c r="A210" s="33">
        <v>1</v>
      </c>
      <c r="B210" s="33" t="str">
        <f>VLOOKUP(A210,Classification!$H$2:$I$11,2,FALSE)</f>
        <v>Helmets &amp; Helmet Acc.</v>
      </c>
      <c r="C210" s="33">
        <f>INDEX(ATS!$A:$P,MATCH('2) Order Form'!$W210,ATS!$O:$O,0),1)</f>
        <v>845081</v>
      </c>
      <c r="D210" s="33" t="str">
        <f>INDEX(ATS!$A:$P,MATCH('2) Order Form'!$W210,ATS!$O:$O,0),2)</f>
        <v>Outrider Helmet</v>
      </c>
      <c r="E210" s="82" t="str">
        <f>INDEX(ATS!$A:$P,MATCH('2) Order Form'!$W210,ATS!$O:$O,0),4)</f>
        <v>BGRRG-S</v>
      </c>
      <c r="F210" s="82" t="str">
        <f>INDEX(ATS!$A:$P,MATCH('2) Order Form'!$W210,ATS!$O:$O,0),5)</f>
        <v>Bolt Gray/Rose Gold</v>
      </c>
      <c r="G210" s="161" t="str">
        <f>INDEX(ATS!$A:$P,MATCH('2) Order Form'!$W210,ATS!$O:$O,0),6)</f>
        <v>S</v>
      </c>
      <c r="H210" s="58">
        <v>1</v>
      </c>
      <c r="I210" s="111">
        <v>0</v>
      </c>
      <c r="J210" s="117">
        <f>IFERROR(VLOOKUP(W210,ATS!$O:$P,2,FALSE),0)</f>
        <v>1</v>
      </c>
      <c r="K210" s="184">
        <f t="shared" ref="K210:K224" si="178">IF(J210=99999,"OPEN",IF(J210&gt;50,"50+",IF(J210&lt;=0,"0",J210)))</f>
        <v>1</v>
      </c>
      <c r="L210" s="117">
        <f>IFERROR(VLOOKUP(W210,ATS!$O:$Q,3,FALSE),0)</f>
        <v>1</v>
      </c>
      <c r="M210" s="186">
        <f t="shared" ref="M210:M224" si="179">IF(L210=99999,"OPEN",IF(L210&gt;50,"50+",IF(L210&lt;=0,"0",L210)))</f>
        <v>1</v>
      </c>
      <c r="N210" s="93">
        <v>0</v>
      </c>
      <c r="O210" s="55">
        <f t="shared" ref="O210:O224" si="180">IF(N210&lt;&gt;0,N210,$P$5)</f>
        <v>0</v>
      </c>
      <c r="P210" s="50">
        <f>VLOOKUP($C210,Prices!$A$3:$R$1996,MATCH('2) Order Form'!P$8,Prices!$A$2:$R$2,0),FALSE)</f>
        <v>60</v>
      </c>
      <c r="Q210" s="51">
        <f>VLOOKUP($C210,Prices!$A$3:$R$1996,MATCH('2) Order Form'!Q$8,Prices!$A$2:$R$2,0),FALSE)</f>
        <v>119.95</v>
      </c>
      <c r="R210" s="34">
        <f t="shared" ref="R210:R224" si="181">I210*P210</f>
        <v>0</v>
      </c>
      <c r="S210" s="43">
        <f t="shared" ref="S210:S224" si="182">R210*O210</f>
        <v>0</v>
      </c>
      <c r="T210" s="51">
        <f t="shared" ref="T210:T224" si="183">R210-S210</f>
        <v>0</v>
      </c>
      <c r="U210" s="123">
        <f t="shared" si="177"/>
        <v>0</v>
      </c>
      <c r="V210" s="124"/>
      <c r="W210" s="148">
        <v>7048652767103</v>
      </c>
      <c r="Y210" s="126">
        <f t="shared" ref="Y210:Y221" si="184">I210*Q210</f>
        <v>0</v>
      </c>
      <c r="Z210" s="127">
        <f t="shared" ref="Z210:Z221" ca="1" si="185">IF(A210=OFFSET(A210,-1,0),0,1)</f>
        <v>0</v>
      </c>
      <c r="AA210" s="127">
        <f t="shared" ref="AA210:AA221" ca="1" si="186">IF(C210=OFFSET(C210,-1,0),OFFSET(AA210,-1,0),OFFSET(AA210,-1,0)+1)</f>
        <v>14</v>
      </c>
      <c r="AB210" s="127">
        <f t="shared" ref="AB210:AB221" ca="1" si="187">IF(C210=OFFSET(C210,-1,0),0,1)</f>
        <v>1</v>
      </c>
      <c r="AC210" s="127">
        <f t="shared" ref="AC210:AC221" ca="1" si="188">IF(F210=OFFSET(F210,-1,0),0,1)</f>
        <v>1</v>
      </c>
      <c r="AD210" s="127" t="str">
        <f t="shared" ref="AD210:AD221" si="189">CONCATENATE(C210,F210)</f>
        <v>845081Bolt Gray/Rose Gold</v>
      </c>
      <c r="AE210" s="128">
        <f t="shared" ref="AE210:AE221" si="190">IFERROR(IF(B210="EYEWEAR",CONCATENATE(C210,"-",G210),C210),C210)</f>
        <v>845081</v>
      </c>
      <c r="AF210" s="129" t="str">
        <f>INDEX(ATS!$A:$P,MATCH('2) Order Form'!$W210,ATS!$O:$O,0),7)</f>
        <v>Stock</v>
      </c>
    </row>
    <row r="211" spans="1:32" x14ac:dyDescent="0.2">
      <c r="A211" s="33">
        <v>1</v>
      </c>
      <c r="B211" s="33" t="str">
        <f>VLOOKUP(A211,Classification!$H$2:$I$11,2,FALSE)</f>
        <v>Helmets &amp; Helmet Acc.</v>
      </c>
      <c r="C211" s="33">
        <f>INDEX(ATS!$A:$P,MATCH('2) Order Form'!$W211,ATS!$O:$O,0),1)</f>
        <v>845081</v>
      </c>
      <c r="D211" s="33" t="str">
        <f>INDEX(ATS!$A:$P,MATCH('2) Order Form'!$W211,ATS!$O:$O,0),2)</f>
        <v>Outrider Helmet</v>
      </c>
      <c r="E211" s="82" t="str">
        <f>INDEX(ATS!$A:$P,MATCH('2) Order Form'!$W211,ATS!$O:$O,0),4)</f>
        <v>BGRRG-M</v>
      </c>
      <c r="F211" s="82" t="str">
        <f>INDEX(ATS!$A:$P,MATCH('2) Order Form'!$W211,ATS!$O:$O,0),5)</f>
        <v>Bolt Gray/Rose Gold</v>
      </c>
      <c r="G211" s="161" t="str">
        <f>INDEX(ATS!$A:$P,MATCH('2) Order Form'!$W211,ATS!$O:$O,0),6)</f>
        <v>M</v>
      </c>
      <c r="H211" s="58">
        <v>1</v>
      </c>
      <c r="I211" s="111">
        <v>0</v>
      </c>
      <c r="J211" s="117">
        <f>IFERROR(VLOOKUP(W211,ATS!$O:$P,2,FALSE),0)</f>
        <v>0</v>
      </c>
      <c r="K211" s="184" t="str">
        <f t="shared" si="178"/>
        <v>0</v>
      </c>
      <c r="L211" s="117">
        <f>IFERROR(VLOOKUP(W211,ATS!$O:$Q,3,FALSE),0)</f>
        <v>0</v>
      </c>
      <c r="M211" s="186" t="str">
        <f t="shared" si="179"/>
        <v>0</v>
      </c>
      <c r="N211" s="93">
        <v>0</v>
      </c>
      <c r="O211" s="55">
        <f t="shared" si="180"/>
        <v>0</v>
      </c>
      <c r="P211" s="50">
        <f>VLOOKUP($C211,Prices!$A$3:$R$1996,MATCH('2) Order Form'!P$8,Prices!$A$2:$R$2,0),FALSE)</f>
        <v>60</v>
      </c>
      <c r="Q211" s="51">
        <f>VLOOKUP($C211,Prices!$A$3:$R$1996,MATCH('2) Order Form'!Q$8,Prices!$A$2:$R$2,0),FALSE)</f>
        <v>119.95</v>
      </c>
      <c r="R211" s="34">
        <f t="shared" si="181"/>
        <v>0</v>
      </c>
      <c r="S211" s="43">
        <f t="shared" si="182"/>
        <v>0</v>
      </c>
      <c r="T211" s="51">
        <f t="shared" si="183"/>
        <v>0</v>
      </c>
      <c r="U211" s="123">
        <f t="shared" si="177"/>
        <v>0</v>
      </c>
      <c r="V211" s="124"/>
      <c r="W211" s="148">
        <v>7048652767097</v>
      </c>
      <c r="Y211" s="126">
        <f t="shared" si="184"/>
        <v>0</v>
      </c>
      <c r="Z211" s="127">
        <f t="shared" ca="1" si="185"/>
        <v>0</v>
      </c>
      <c r="AA211" s="127">
        <f t="shared" ca="1" si="186"/>
        <v>14</v>
      </c>
      <c r="AB211" s="127">
        <f t="shared" ca="1" si="187"/>
        <v>0</v>
      </c>
      <c r="AC211" s="127">
        <f t="shared" ca="1" si="188"/>
        <v>0</v>
      </c>
      <c r="AD211" s="127" t="str">
        <f t="shared" si="189"/>
        <v>845081Bolt Gray/Rose Gold</v>
      </c>
      <c r="AE211" s="128">
        <f t="shared" si="190"/>
        <v>845081</v>
      </c>
      <c r="AF211" s="129" t="str">
        <f>INDEX(ATS!$A:$P,MATCH('2) Order Form'!$W211,ATS!$O:$O,0),7)</f>
        <v>Stock</v>
      </c>
    </row>
    <row r="212" spans="1:32" x14ac:dyDescent="0.2">
      <c r="A212" s="33">
        <v>1</v>
      </c>
      <c r="B212" s="33" t="str">
        <f>VLOOKUP(A212,Classification!$H$2:$I$11,2,FALSE)</f>
        <v>Helmets &amp; Helmet Acc.</v>
      </c>
      <c r="C212" s="33">
        <f>INDEX(ATS!$A:$P,MATCH('2) Order Form'!$W212,ATS!$O:$O,0),1)</f>
        <v>845081</v>
      </c>
      <c r="D212" s="33" t="str">
        <f>INDEX(ATS!$A:$P,MATCH('2) Order Form'!$W212,ATS!$O:$O,0),2)</f>
        <v>Outrider Helmet</v>
      </c>
      <c r="E212" s="82" t="str">
        <f>INDEX(ATS!$A:$P,MATCH('2) Order Form'!$W212,ATS!$O:$O,0),4)</f>
        <v>BGRRG-L</v>
      </c>
      <c r="F212" s="82" t="str">
        <f>INDEX(ATS!$A:$P,MATCH('2) Order Form'!$W212,ATS!$O:$O,0),5)</f>
        <v>Bolt Gray/Rose Gold</v>
      </c>
      <c r="G212" s="161" t="str">
        <f>INDEX(ATS!$A:$P,MATCH('2) Order Form'!$W212,ATS!$O:$O,0),6)</f>
        <v>L</v>
      </c>
      <c r="H212" s="58">
        <v>1</v>
      </c>
      <c r="I212" s="111">
        <v>0</v>
      </c>
      <c r="J212" s="117">
        <f>IFERROR(VLOOKUP(W212,ATS!$O:$P,2,FALSE),0)</f>
        <v>0</v>
      </c>
      <c r="K212" s="184" t="str">
        <f t="shared" si="178"/>
        <v>0</v>
      </c>
      <c r="L212" s="117">
        <f>IFERROR(VLOOKUP(W212,ATS!$O:$Q,3,FALSE),0)</f>
        <v>0</v>
      </c>
      <c r="M212" s="186" t="str">
        <f t="shared" si="179"/>
        <v>0</v>
      </c>
      <c r="N212" s="93">
        <v>0</v>
      </c>
      <c r="O212" s="55">
        <f t="shared" si="180"/>
        <v>0</v>
      </c>
      <c r="P212" s="50">
        <f>VLOOKUP($C212,Prices!$A$3:$R$1996,MATCH('2) Order Form'!P$8,Prices!$A$2:$R$2,0),FALSE)</f>
        <v>60</v>
      </c>
      <c r="Q212" s="51">
        <f>VLOOKUP($C212,Prices!$A$3:$R$1996,MATCH('2) Order Form'!Q$8,Prices!$A$2:$R$2,0),FALSE)</f>
        <v>119.95</v>
      </c>
      <c r="R212" s="34">
        <f t="shared" si="181"/>
        <v>0</v>
      </c>
      <c r="S212" s="43">
        <f t="shared" si="182"/>
        <v>0</v>
      </c>
      <c r="T212" s="51">
        <f t="shared" si="183"/>
        <v>0</v>
      </c>
      <c r="U212" s="123">
        <f t="shared" si="177"/>
        <v>0</v>
      </c>
      <c r="V212" s="124"/>
      <c r="W212" s="148">
        <v>7048652767080</v>
      </c>
      <c r="Y212" s="126">
        <f t="shared" si="184"/>
        <v>0</v>
      </c>
      <c r="Z212" s="127">
        <f t="shared" ca="1" si="185"/>
        <v>0</v>
      </c>
      <c r="AA212" s="127">
        <f t="shared" ca="1" si="186"/>
        <v>14</v>
      </c>
      <c r="AB212" s="127">
        <f t="shared" ca="1" si="187"/>
        <v>0</v>
      </c>
      <c r="AC212" s="127">
        <f t="shared" ca="1" si="188"/>
        <v>0</v>
      </c>
      <c r="AD212" s="127" t="str">
        <f t="shared" si="189"/>
        <v>845081Bolt Gray/Rose Gold</v>
      </c>
      <c r="AE212" s="128">
        <f t="shared" si="190"/>
        <v>845081</v>
      </c>
      <c r="AF212" s="129" t="str">
        <f>INDEX(ATS!$A:$P,MATCH('2) Order Form'!$W212,ATS!$O:$O,0),7)</f>
        <v>Stock</v>
      </c>
    </row>
    <row r="213" spans="1:32" x14ac:dyDescent="0.2">
      <c r="A213" s="33">
        <v>1</v>
      </c>
      <c r="B213" s="33" t="str">
        <f>VLOOKUP(A213,Classification!$H$2:$I$11,2,FALSE)</f>
        <v>Helmets &amp; Helmet Acc.</v>
      </c>
      <c r="C213" s="33">
        <f>INDEX(ATS!$A:$P,MATCH('2) Order Form'!$W213,ATS!$O:$O,0),1)</f>
        <v>845081</v>
      </c>
      <c r="D213" s="33" t="str">
        <f>INDEX(ATS!$A:$P,MATCH('2) Order Form'!$W213,ATS!$O:$O,0),2)</f>
        <v>Outrider Helmet</v>
      </c>
      <c r="E213" s="82" t="str">
        <f>INDEX(ATS!$A:$P,MATCH('2) Order Form'!$W213,ATS!$O:$O,0),4)</f>
        <v>BRWHT-S</v>
      </c>
      <c r="F213" s="82" t="str">
        <f>INDEX(ATS!$A:$P,MATCH('2) Order Form'!$W213,ATS!$O:$O,0),5)</f>
        <v xml:space="preserve">Bronco White </v>
      </c>
      <c r="G213" s="161" t="str">
        <f>INDEX(ATS!$A:$P,MATCH('2) Order Form'!$W213,ATS!$O:$O,0),6)</f>
        <v>S</v>
      </c>
      <c r="H213" s="58">
        <v>1</v>
      </c>
      <c r="I213" s="111">
        <v>0</v>
      </c>
      <c r="J213" s="117">
        <f>IFERROR(VLOOKUP(W213,ATS!$O:$P,2,FALSE),0)</f>
        <v>0</v>
      </c>
      <c r="K213" s="184" t="str">
        <f t="shared" si="178"/>
        <v>0</v>
      </c>
      <c r="L213" s="117">
        <f>IFERROR(VLOOKUP(W213,ATS!$O:$Q,3,FALSE),0)</f>
        <v>0</v>
      </c>
      <c r="M213" s="186" t="str">
        <f t="shared" si="179"/>
        <v>0</v>
      </c>
      <c r="N213" s="93">
        <v>0</v>
      </c>
      <c r="O213" s="55">
        <f t="shared" si="180"/>
        <v>0</v>
      </c>
      <c r="P213" s="50">
        <f>VLOOKUP($C213,Prices!$A$3:$R$1996,MATCH('2) Order Form'!P$8,Prices!$A$2:$R$2,0),FALSE)</f>
        <v>60</v>
      </c>
      <c r="Q213" s="51">
        <f>VLOOKUP($C213,Prices!$A$3:$R$1996,MATCH('2) Order Form'!Q$8,Prices!$A$2:$R$2,0),FALSE)</f>
        <v>119.95</v>
      </c>
      <c r="R213" s="34">
        <f t="shared" si="181"/>
        <v>0</v>
      </c>
      <c r="S213" s="43">
        <f t="shared" si="182"/>
        <v>0</v>
      </c>
      <c r="T213" s="51">
        <f t="shared" si="183"/>
        <v>0</v>
      </c>
      <c r="U213" s="123">
        <f t="shared" si="177"/>
        <v>0</v>
      </c>
      <c r="V213" s="124"/>
      <c r="W213" s="148">
        <v>7048652767134</v>
      </c>
      <c r="Y213" s="126">
        <f t="shared" si="184"/>
        <v>0</v>
      </c>
      <c r="Z213" s="127">
        <f t="shared" ca="1" si="185"/>
        <v>0</v>
      </c>
      <c r="AA213" s="127">
        <f t="shared" ca="1" si="186"/>
        <v>14</v>
      </c>
      <c r="AB213" s="127">
        <f t="shared" ca="1" si="187"/>
        <v>0</v>
      </c>
      <c r="AC213" s="127">
        <f t="shared" ca="1" si="188"/>
        <v>1</v>
      </c>
      <c r="AD213" s="127" t="str">
        <f t="shared" si="189"/>
        <v xml:space="preserve">845081Bronco White </v>
      </c>
      <c r="AE213" s="128">
        <f t="shared" si="190"/>
        <v>845081</v>
      </c>
      <c r="AF213" s="129" t="str">
        <f>INDEX(ATS!$A:$P,MATCH('2) Order Form'!$W213,ATS!$O:$O,0),7)</f>
        <v>Stock</v>
      </c>
    </row>
    <row r="214" spans="1:32" x14ac:dyDescent="0.2">
      <c r="A214" s="33">
        <v>1</v>
      </c>
      <c r="B214" s="33" t="str">
        <f>VLOOKUP(A214,Classification!$H$2:$I$11,2,FALSE)</f>
        <v>Helmets &amp; Helmet Acc.</v>
      </c>
      <c r="C214" s="33">
        <f>INDEX(ATS!$A:$P,MATCH('2) Order Form'!$W214,ATS!$O:$O,0),1)</f>
        <v>845081</v>
      </c>
      <c r="D214" s="33" t="str">
        <f>INDEX(ATS!$A:$P,MATCH('2) Order Form'!$W214,ATS!$O:$O,0),2)</f>
        <v>Outrider Helmet</v>
      </c>
      <c r="E214" s="82" t="str">
        <f>INDEX(ATS!$A:$P,MATCH('2) Order Form'!$W214,ATS!$O:$O,0),4)</f>
        <v>BRWHT-M</v>
      </c>
      <c r="F214" s="82" t="str">
        <f>INDEX(ATS!$A:$P,MATCH('2) Order Form'!$W214,ATS!$O:$O,0),5)</f>
        <v xml:space="preserve">Bronco White </v>
      </c>
      <c r="G214" s="161" t="str">
        <f>INDEX(ATS!$A:$P,MATCH('2) Order Form'!$W214,ATS!$O:$O,0),6)</f>
        <v>M</v>
      </c>
      <c r="H214" s="58">
        <v>1</v>
      </c>
      <c r="I214" s="111">
        <v>0</v>
      </c>
      <c r="J214" s="117">
        <f>IFERROR(VLOOKUP(W214,ATS!$O:$P,2,FALSE),0)</f>
        <v>0</v>
      </c>
      <c r="K214" s="184" t="str">
        <f t="shared" si="178"/>
        <v>0</v>
      </c>
      <c r="L214" s="117">
        <f>IFERROR(VLOOKUP(W214,ATS!$O:$Q,3,FALSE),0)</f>
        <v>0</v>
      </c>
      <c r="M214" s="186" t="str">
        <f t="shared" si="179"/>
        <v>0</v>
      </c>
      <c r="N214" s="93">
        <v>0</v>
      </c>
      <c r="O214" s="55">
        <f t="shared" si="180"/>
        <v>0</v>
      </c>
      <c r="P214" s="50">
        <f>VLOOKUP($C214,Prices!$A$3:$R$1996,MATCH('2) Order Form'!P$8,Prices!$A$2:$R$2,0),FALSE)</f>
        <v>60</v>
      </c>
      <c r="Q214" s="51">
        <f>VLOOKUP($C214,Prices!$A$3:$R$1996,MATCH('2) Order Form'!Q$8,Prices!$A$2:$R$2,0),FALSE)</f>
        <v>119.95</v>
      </c>
      <c r="R214" s="34">
        <f t="shared" si="181"/>
        <v>0</v>
      </c>
      <c r="S214" s="43">
        <f t="shared" si="182"/>
        <v>0</v>
      </c>
      <c r="T214" s="51">
        <f t="shared" si="183"/>
        <v>0</v>
      </c>
      <c r="U214" s="123">
        <f t="shared" si="177"/>
        <v>0</v>
      </c>
      <c r="V214" s="124"/>
      <c r="W214" s="148">
        <v>7048652767127</v>
      </c>
      <c r="Y214" s="126">
        <f t="shared" si="184"/>
        <v>0</v>
      </c>
      <c r="Z214" s="127">
        <f t="shared" ca="1" si="185"/>
        <v>0</v>
      </c>
      <c r="AA214" s="127">
        <f t="shared" ca="1" si="186"/>
        <v>14</v>
      </c>
      <c r="AB214" s="127">
        <f t="shared" ca="1" si="187"/>
        <v>0</v>
      </c>
      <c r="AC214" s="127">
        <f t="shared" ca="1" si="188"/>
        <v>0</v>
      </c>
      <c r="AD214" s="127" t="str">
        <f t="shared" si="189"/>
        <v xml:space="preserve">845081Bronco White </v>
      </c>
      <c r="AE214" s="128">
        <f t="shared" si="190"/>
        <v>845081</v>
      </c>
      <c r="AF214" s="129" t="str">
        <f>INDEX(ATS!$A:$P,MATCH('2) Order Form'!$W214,ATS!$O:$O,0),7)</f>
        <v>Stock</v>
      </c>
    </row>
    <row r="215" spans="1:32" x14ac:dyDescent="0.2">
      <c r="A215" s="33">
        <v>1</v>
      </c>
      <c r="B215" s="33" t="str">
        <f>VLOOKUP(A215,Classification!$H$2:$I$11,2,FALSE)</f>
        <v>Helmets &amp; Helmet Acc.</v>
      </c>
      <c r="C215" s="33">
        <f>INDEX(ATS!$A:$P,MATCH('2) Order Form'!$W215,ATS!$O:$O,0),1)</f>
        <v>845081</v>
      </c>
      <c r="D215" s="33" t="str">
        <f>INDEX(ATS!$A:$P,MATCH('2) Order Form'!$W215,ATS!$O:$O,0),2)</f>
        <v>Outrider Helmet</v>
      </c>
      <c r="E215" s="82" t="str">
        <f>INDEX(ATS!$A:$P,MATCH('2) Order Form'!$W215,ATS!$O:$O,0),4)</f>
        <v>BRWHT-L</v>
      </c>
      <c r="F215" s="82" t="str">
        <f>INDEX(ATS!$A:$P,MATCH('2) Order Form'!$W215,ATS!$O:$O,0),5)</f>
        <v xml:space="preserve">Bronco White </v>
      </c>
      <c r="G215" s="161" t="str">
        <f>INDEX(ATS!$A:$P,MATCH('2) Order Form'!$W215,ATS!$O:$O,0),6)</f>
        <v>L</v>
      </c>
      <c r="H215" s="58">
        <v>1</v>
      </c>
      <c r="I215" s="111">
        <v>0</v>
      </c>
      <c r="J215" s="117">
        <f>IFERROR(VLOOKUP(W215,ATS!$O:$P,2,FALSE),0)</f>
        <v>0</v>
      </c>
      <c r="K215" s="184" t="str">
        <f t="shared" si="178"/>
        <v>0</v>
      </c>
      <c r="L215" s="117">
        <f>IFERROR(VLOOKUP(W215,ATS!$O:$Q,3,FALSE),0)</f>
        <v>0</v>
      </c>
      <c r="M215" s="186" t="str">
        <f t="shared" si="179"/>
        <v>0</v>
      </c>
      <c r="N215" s="93">
        <v>0</v>
      </c>
      <c r="O215" s="55">
        <f t="shared" si="180"/>
        <v>0</v>
      </c>
      <c r="P215" s="50">
        <f>VLOOKUP($C215,Prices!$A$3:$R$1996,MATCH('2) Order Form'!P$8,Prices!$A$2:$R$2,0),FALSE)</f>
        <v>60</v>
      </c>
      <c r="Q215" s="51">
        <f>VLOOKUP($C215,Prices!$A$3:$R$1996,MATCH('2) Order Form'!Q$8,Prices!$A$2:$R$2,0),FALSE)</f>
        <v>119.95</v>
      </c>
      <c r="R215" s="34">
        <f t="shared" si="181"/>
        <v>0</v>
      </c>
      <c r="S215" s="43">
        <f t="shared" si="182"/>
        <v>0</v>
      </c>
      <c r="T215" s="51">
        <f t="shared" si="183"/>
        <v>0</v>
      </c>
      <c r="U215" s="123">
        <f t="shared" si="177"/>
        <v>0</v>
      </c>
      <c r="V215" s="124"/>
      <c r="W215" s="148">
        <v>7048652767110</v>
      </c>
      <c r="Y215" s="126">
        <f t="shared" si="184"/>
        <v>0</v>
      </c>
      <c r="Z215" s="127">
        <f t="shared" ca="1" si="185"/>
        <v>0</v>
      </c>
      <c r="AA215" s="127">
        <f t="shared" ca="1" si="186"/>
        <v>14</v>
      </c>
      <c r="AB215" s="127">
        <f t="shared" ca="1" si="187"/>
        <v>0</v>
      </c>
      <c r="AC215" s="127">
        <f t="shared" ca="1" si="188"/>
        <v>0</v>
      </c>
      <c r="AD215" s="127" t="str">
        <f t="shared" si="189"/>
        <v xml:space="preserve">845081Bronco White </v>
      </c>
      <c r="AE215" s="128">
        <f t="shared" si="190"/>
        <v>845081</v>
      </c>
      <c r="AF215" s="129" t="str">
        <f>INDEX(ATS!$A:$P,MATCH('2) Order Form'!$W215,ATS!$O:$O,0),7)</f>
        <v>Stock</v>
      </c>
    </row>
    <row r="216" spans="1:32" x14ac:dyDescent="0.2">
      <c r="A216" s="33">
        <v>1</v>
      </c>
      <c r="B216" s="33" t="str">
        <f>VLOOKUP(A216,Classification!$H$2:$I$11,2,FALSE)</f>
        <v>Helmets &amp; Helmet Acc.</v>
      </c>
      <c r="C216" s="33">
        <f>INDEX(ATS!$A:$P,MATCH('2) Order Form'!$W216,ATS!$O:$O,0),1)</f>
        <v>845081</v>
      </c>
      <c r="D216" s="33" t="str">
        <f>INDEX(ATS!$A:$P,MATCH('2) Order Form'!$W216,ATS!$O:$O,0),2)</f>
        <v>Outrider Helmet</v>
      </c>
      <c r="E216" s="82" t="str">
        <f>INDEX(ATS!$A:$P,MATCH('2) Order Form'!$W216,ATS!$O:$O,0),4)</f>
        <v>BUORE-S</v>
      </c>
      <c r="F216" s="82" t="str">
        <f>INDEX(ATS!$A:$P,MATCH('2) Order Form'!$W216,ATS!$O:$O,0),5)</f>
        <v xml:space="preserve">Burning Orange </v>
      </c>
      <c r="G216" s="161" t="str">
        <f>INDEX(ATS!$A:$P,MATCH('2) Order Form'!$W216,ATS!$O:$O,0),6)</f>
        <v>S</v>
      </c>
      <c r="H216" s="58">
        <v>1</v>
      </c>
      <c r="I216" s="111">
        <v>0</v>
      </c>
      <c r="J216" s="117">
        <f>IFERROR(VLOOKUP(W216,ATS!$O:$P,2,FALSE),0)</f>
        <v>0</v>
      </c>
      <c r="K216" s="184" t="str">
        <f t="shared" si="178"/>
        <v>0</v>
      </c>
      <c r="L216" s="117">
        <f>IFERROR(VLOOKUP(W216,ATS!$O:$Q,3,FALSE),0)</f>
        <v>0</v>
      </c>
      <c r="M216" s="186" t="str">
        <f t="shared" si="179"/>
        <v>0</v>
      </c>
      <c r="N216" s="93">
        <v>0</v>
      </c>
      <c r="O216" s="55">
        <f t="shared" si="180"/>
        <v>0</v>
      </c>
      <c r="P216" s="50">
        <f>VLOOKUP($C216,Prices!$A$3:$R$1996,MATCH('2) Order Form'!P$8,Prices!$A$2:$R$2,0),FALSE)</f>
        <v>60</v>
      </c>
      <c r="Q216" s="51">
        <f>VLOOKUP($C216,Prices!$A$3:$R$1996,MATCH('2) Order Form'!Q$8,Prices!$A$2:$R$2,0),FALSE)</f>
        <v>119.95</v>
      </c>
      <c r="R216" s="34">
        <f t="shared" si="181"/>
        <v>0</v>
      </c>
      <c r="S216" s="43">
        <f t="shared" si="182"/>
        <v>0</v>
      </c>
      <c r="T216" s="51">
        <f t="shared" si="183"/>
        <v>0</v>
      </c>
      <c r="U216" s="123">
        <f t="shared" si="177"/>
        <v>0</v>
      </c>
      <c r="V216" s="124"/>
      <c r="W216" s="148">
        <v>7048652767165</v>
      </c>
      <c r="Y216" s="126">
        <f t="shared" si="184"/>
        <v>0</v>
      </c>
      <c r="Z216" s="127">
        <f t="shared" ca="1" si="185"/>
        <v>0</v>
      </c>
      <c r="AA216" s="127">
        <f t="shared" ca="1" si="186"/>
        <v>14</v>
      </c>
      <c r="AB216" s="127">
        <f t="shared" ca="1" si="187"/>
        <v>0</v>
      </c>
      <c r="AC216" s="127">
        <f t="shared" ca="1" si="188"/>
        <v>1</v>
      </c>
      <c r="AD216" s="127" t="str">
        <f t="shared" si="189"/>
        <v xml:space="preserve">845081Burning Orange </v>
      </c>
      <c r="AE216" s="128">
        <f t="shared" si="190"/>
        <v>845081</v>
      </c>
      <c r="AF216" s="129" t="str">
        <f>INDEX(ATS!$A:$P,MATCH('2) Order Form'!$W216,ATS!$O:$O,0),7)</f>
        <v>Stock</v>
      </c>
    </row>
    <row r="217" spans="1:32" x14ac:dyDescent="0.2">
      <c r="A217" s="33">
        <v>1</v>
      </c>
      <c r="B217" s="33" t="str">
        <f>VLOOKUP(A217,Classification!$H$2:$I$11,2,FALSE)</f>
        <v>Helmets &amp; Helmet Acc.</v>
      </c>
      <c r="C217" s="33">
        <f>INDEX(ATS!$A:$P,MATCH('2) Order Form'!$W217,ATS!$O:$O,0),1)</f>
        <v>845081</v>
      </c>
      <c r="D217" s="33" t="str">
        <f>INDEX(ATS!$A:$P,MATCH('2) Order Form'!$W217,ATS!$O:$O,0),2)</f>
        <v>Outrider Helmet</v>
      </c>
      <c r="E217" s="82" t="str">
        <f>INDEX(ATS!$A:$P,MATCH('2) Order Form'!$W217,ATS!$O:$O,0),4)</f>
        <v>BUORE-M</v>
      </c>
      <c r="F217" s="82" t="str">
        <f>INDEX(ATS!$A:$P,MATCH('2) Order Form'!$W217,ATS!$O:$O,0),5)</f>
        <v xml:space="preserve">Burning Orange </v>
      </c>
      <c r="G217" s="161" t="str">
        <f>INDEX(ATS!$A:$P,MATCH('2) Order Form'!$W217,ATS!$O:$O,0),6)</f>
        <v>M</v>
      </c>
      <c r="H217" s="58">
        <v>1</v>
      </c>
      <c r="I217" s="111">
        <v>0</v>
      </c>
      <c r="J217" s="117">
        <f>IFERROR(VLOOKUP(W217,ATS!$O:$P,2,FALSE),0)</f>
        <v>2</v>
      </c>
      <c r="K217" s="184">
        <f t="shared" si="178"/>
        <v>2</v>
      </c>
      <c r="L217" s="117">
        <f>IFERROR(VLOOKUP(W217,ATS!$O:$Q,3,FALSE),0)</f>
        <v>2</v>
      </c>
      <c r="M217" s="186">
        <f t="shared" si="179"/>
        <v>2</v>
      </c>
      <c r="N217" s="93">
        <v>0</v>
      </c>
      <c r="O217" s="55">
        <f t="shared" si="180"/>
        <v>0</v>
      </c>
      <c r="P217" s="50">
        <f>VLOOKUP($C217,Prices!$A$3:$R$1996,MATCH('2) Order Form'!P$8,Prices!$A$2:$R$2,0),FALSE)</f>
        <v>60</v>
      </c>
      <c r="Q217" s="51">
        <f>VLOOKUP($C217,Prices!$A$3:$R$1996,MATCH('2) Order Form'!Q$8,Prices!$A$2:$R$2,0),FALSE)</f>
        <v>119.95</v>
      </c>
      <c r="R217" s="34">
        <f t="shared" si="181"/>
        <v>0</v>
      </c>
      <c r="S217" s="43">
        <f t="shared" si="182"/>
        <v>0</v>
      </c>
      <c r="T217" s="51">
        <f t="shared" si="183"/>
        <v>0</v>
      </c>
      <c r="U217" s="123">
        <f t="shared" si="177"/>
        <v>0</v>
      </c>
      <c r="V217" s="124"/>
      <c r="W217" s="148">
        <v>7048652767158</v>
      </c>
      <c r="Y217" s="126">
        <f t="shared" si="184"/>
        <v>0</v>
      </c>
      <c r="Z217" s="127">
        <f t="shared" ca="1" si="185"/>
        <v>0</v>
      </c>
      <c r="AA217" s="127">
        <f t="shared" ca="1" si="186"/>
        <v>14</v>
      </c>
      <c r="AB217" s="127">
        <f t="shared" ca="1" si="187"/>
        <v>0</v>
      </c>
      <c r="AC217" s="127">
        <f t="shared" ca="1" si="188"/>
        <v>0</v>
      </c>
      <c r="AD217" s="127" t="str">
        <f t="shared" si="189"/>
        <v xml:space="preserve">845081Burning Orange </v>
      </c>
      <c r="AE217" s="128">
        <f t="shared" si="190"/>
        <v>845081</v>
      </c>
      <c r="AF217" s="129" t="str">
        <f>INDEX(ATS!$A:$P,MATCH('2) Order Form'!$W217,ATS!$O:$O,0),7)</f>
        <v>Stock</v>
      </c>
    </row>
    <row r="218" spans="1:32" x14ac:dyDescent="0.2">
      <c r="A218" s="33">
        <v>1</v>
      </c>
      <c r="B218" s="33" t="str">
        <f>VLOOKUP(A218,Classification!$H$2:$I$11,2,FALSE)</f>
        <v>Helmets &amp; Helmet Acc.</v>
      </c>
      <c r="C218" s="33">
        <f>INDEX(ATS!$A:$P,MATCH('2) Order Form'!$W218,ATS!$O:$O,0),1)</f>
        <v>845081</v>
      </c>
      <c r="D218" s="33" t="str">
        <f>INDEX(ATS!$A:$P,MATCH('2) Order Form'!$W218,ATS!$O:$O,0),2)</f>
        <v>Outrider Helmet</v>
      </c>
      <c r="E218" s="82" t="str">
        <f>INDEX(ATS!$A:$P,MATCH('2) Order Form'!$W218,ATS!$O:$O,0),4)</f>
        <v>BUORE-L</v>
      </c>
      <c r="F218" s="82" t="str">
        <f>INDEX(ATS!$A:$P,MATCH('2) Order Form'!$W218,ATS!$O:$O,0),5)</f>
        <v xml:space="preserve">Burning Orange </v>
      </c>
      <c r="G218" s="161" t="str">
        <f>INDEX(ATS!$A:$P,MATCH('2) Order Form'!$W218,ATS!$O:$O,0),6)</f>
        <v>L</v>
      </c>
      <c r="H218" s="58">
        <v>1</v>
      </c>
      <c r="I218" s="111">
        <v>0</v>
      </c>
      <c r="J218" s="117">
        <f>IFERROR(VLOOKUP(W218,ATS!$O:$P,2,FALSE),0)</f>
        <v>8</v>
      </c>
      <c r="K218" s="184">
        <f t="shared" si="178"/>
        <v>8</v>
      </c>
      <c r="L218" s="117">
        <f>IFERROR(VLOOKUP(W218,ATS!$O:$Q,3,FALSE),0)</f>
        <v>8</v>
      </c>
      <c r="M218" s="186">
        <f t="shared" si="179"/>
        <v>8</v>
      </c>
      <c r="N218" s="93">
        <v>0</v>
      </c>
      <c r="O218" s="55">
        <f t="shared" si="180"/>
        <v>0</v>
      </c>
      <c r="P218" s="50">
        <f>VLOOKUP($C218,Prices!$A$3:$R$1996,MATCH('2) Order Form'!P$8,Prices!$A$2:$R$2,0),FALSE)</f>
        <v>60</v>
      </c>
      <c r="Q218" s="51">
        <f>VLOOKUP($C218,Prices!$A$3:$R$1996,MATCH('2) Order Form'!Q$8,Prices!$A$2:$R$2,0),FALSE)</f>
        <v>119.95</v>
      </c>
      <c r="R218" s="34">
        <f t="shared" si="181"/>
        <v>0</v>
      </c>
      <c r="S218" s="43">
        <f t="shared" si="182"/>
        <v>0</v>
      </c>
      <c r="T218" s="51">
        <f t="shared" si="183"/>
        <v>0</v>
      </c>
      <c r="U218" s="123">
        <f t="shared" si="177"/>
        <v>0</v>
      </c>
      <c r="V218" s="124"/>
      <c r="W218" s="148">
        <v>7048652767141</v>
      </c>
      <c r="Y218" s="126">
        <f t="shared" si="184"/>
        <v>0</v>
      </c>
      <c r="Z218" s="127">
        <f t="shared" ca="1" si="185"/>
        <v>0</v>
      </c>
      <c r="AA218" s="127">
        <f t="shared" ca="1" si="186"/>
        <v>14</v>
      </c>
      <c r="AB218" s="127">
        <f t="shared" ca="1" si="187"/>
        <v>0</v>
      </c>
      <c r="AC218" s="127">
        <f t="shared" ca="1" si="188"/>
        <v>0</v>
      </c>
      <c r="AD218" s="127" t="str">
        <f t="shared" si="189"/>
        <v xml:space="preserve">845081Burning Orange </v>
      </c>
      <c r="AE218" s="128">
        <f t="shared" si="190"/>
        <v>845081</v>
      </c>
      <c r="AF218" s="129" t="str">
        <f>INDEX(ATS!$A:$P,MATCH('2) Order Form'!$W218,ATS!$O:$O,0),7)</f>
        <v>Stock</v>
      </c>
    </row>
    <row r="219" spans="1:32" x14ac:dyDescent="0.2">
      <c r="A219" s="33">
        <v>1</v>
      </c>
      <c r="B219" s="33" t="str">
        <f>VLOOKUP(A219,Classification!$H$2:$I$11,2,FALSE)</f>
        <v>Helmets &amp; Helmet Acc.</v>
      </c>
      <c r="C219" s="33">
        <f>INDEX(ATS!$A:$P,MATCH('2) Order Form'!$W219,ATS!$O:$O,0),1)</f>
        <v>845081</v>
      </c>
      <c r="D219" s="33" t="str">
        <f>INDEX(ATS!$A:$P,MATCH('2) Order Form'!$W219,ATS!$O:$O,0),2)</f>
        <v>Outrider Helmet</v>
      </c>
      <c r="E219" s="82" t="str">
        <f>INDEX(ATS!$A:$P,MATCH('2) Order Form'!$W219,ATS!$O:$O,0),4)</f>
        <v>MBLCK-S</v>
      </c>
      <c r="F219" s="82" t="str">
        <f>INDEX(ATS!$A:$P,MATCH('2) Order Form'!$W219,ATS!$O:$O,0),5)</f>
        <v>Matte Black</v>
      </c>
      <c r="G219" s="161" t="str">
        <f>INDEX(ATS!$A:$P,MATCH('2) Order Form'!$W219,ATS!$O:$O,0),6)</f>
        <v>S</v>
      </c>
      <c r="H219" s="58">
        <v>1</v>
      </c>
      <c r="I219" s="111">
        <v>0</v>
      </c>
      <c r="J219" s="117">
        <f>IFERROR(VLOOKUP(W219,ATS!$O:$P,2,FALSE),0)</f>
        <v>0</v>
      </c>
      <c r="K219" s="184" t="str">
        <f t="shared" si="178"/>
        <v>0</v>
      </c>
      <c r="L219" s="117">
        <f>IFERROR(VLOOKUP(W219,ATS!$O:$Q,3,FALSE),0)</f>
        <v>0</v>
      </c>
      <c r="M219" s="186" t="str">
        <f t="shared" si="179"/>
        <v>0</v>
      </c>
      <c r="N219" s="93">
        <v>0</v>
      </c>
      <c r="O219" s="55">
        <f t="shared" si="180"/>
        <v>0</v>
      </c>
      <c r="P219" s="50">
        <f>VLOOKUP($C219,Prices!$A$3:$R$1996,MATCH('2) Order Form'!P$8,Prices!$A$2:$R$2,0),FALSE)</f>
        <v>60</v>
      </c>
      <c r="Q219" s="51">
        <f>VLOOKUP($C219,Prices!$A$3:$R$1996,MATCH('2) Order Form'!Q$8,Prices!$A$2:$R$2,0),FALSE)</f>
        <v>119.95</v>
      </c>
      <c r="R219" s="34">
        <f t="shared" si="181"/>
        <v>0</v>
      </c>
      <c r="S219" s="43">
        <f t="shared" si="182"/>
        <v>0</v>
      </c>
      <c r="T219" s="51">
        <f t="shared" si="183"/>
        <v>0</v>
      </c>
      <c r="U219" s="123">
        <f t="shared" si="177"/>
        <v>0</v>
      </c>
      <c r="V219" s="124"/>
      <c r="W219" s="148">
        <v>7048652274236</v>
      </c>
      <c r="Y219" s="126">
        <f t="shared" si="184"/>
        <v>0</v>
      </c>
      <c r="Z219" s="127">
        <f t="shared" ca="1" si="185"/>
        <v>0</v>
      </c>
      <c r="AA219" s="127">
        <f t="shared" ca="1" si="186"/>
        <v>14</v>
      </c>
      <c r="AB219" s="127">
        <f t="shared" ca="1" si="187"/>
        <v>0</v>
      </c>
      <c r="AC219" s="127">
        <f t="shared" ca="1" si="188"/>
        <v>1</v>
      </c>
      <c r="AD219" s="127" t="str">
        <f t="shared" si="189"/>
        <v>845081Matte Black</v>
      </c>
      <c r="AE219" s="128">
        <f t="shared" si="190"/>
        <v>845081</v>
      </c>
      <c r="AF219" s="129" t="str">
        <f>INDEX(ATS!$A:$P,MATCH('2) Order Form'!$W219,ATS!$O:$O,0),7)</f>
        <v>Stock</v>
      </c>
    </row>
    <row r="220" spans="1:32" x14ac:dyDescent="0.2">
      <c r="A220" s="33">
        <v>1</v>
      </c>
      <c r="B220" s="33" t="str">
        <f>VLOOKUP(A220,Classification!$H$2:$I$11,2,FALSE)</f>
        <v>Helmets &amp; Helmet Acc.</v>
      </c>
      <c r="C220" s="33">
        <f>INDEX(ATS!$A:$P,MATCH('2) Order Form'!$W220,ATS!$O:$O,0),1)</f>
        <v>845081</v>
      </c>
      <c r="D220" s="33" t="str">
        <f>INDEX(ATS!$A:$P,MATCH('2) Order Form'!$W220,ATS!$O:$O,0),2)</f>
        <v>Outrider Helmet</v>
      </c>
      <c r="E220" s="82" t="str">
        <f>INDEX(ATS!$A:$P,MATCH('2) Order Form'!$W220,ATS!$O:$O,0),4)</f>
        <v>MBLCK-M</v>
      </c>
      <c r="F220" s="82" t="str">
        <f>INDEX(ATS!$A:$P,MATCH('2) Order Form'!$W220,ATS!$O:$O,0),5)</f>
        <v>Matte Black</v>
      </c>
      <c r="G220" s="161" t="str">
        <f>INDEX(ATS!$A:$P,MATCH('2) Order Form'!$W220,ATS!$O:$O,0),6)</f>
        <v>M</v>
      </c>
      <c r="H220" s="58">
        <v>1</v>
      </c>
      <c r="I220" s="111">
        <v>0</v>
      </c>
      <c r="J220" s="117">
        <f>IFERROR(VLOOKUP(W220,ATS!$O:$P,2,FALSE),0)</f>
        <v>29</v>
      </c>
      <c r="K220" s="184">
        <f t="shared" si="178"/>
        <v>29</v>
      </c>
      <c r="L220" s="117">
        <f>IFERROR(VLOOKUP(W220,ATS!$O:$Q,3,FALSE),0)</f>
        <v>29</v>
      </c>
      <c r="M220" s="186">
        <f t="shared" si="179"/>
        <v>29</v>
      </c>
      <c r="N220" s="93">
        <v>0</v>
      </c>
      <c r="O220" s="55">
        <f t="shared" si="180"/>
        <v>0</v>
      </c>
      <c r="P220" s="50">
        <f>VLOOKUP($C220,Prices!$A$3:$R$1996,MATCH('2) Order Form'!P$8,Prices!$A$2:$R$2,0),FALSE)</f>
        <v>60</v>
      </c>
      <c r="Q220" s="51">
        <f>VLOOKUP($C220,Prices!$A$3:$R$1996,MATCH('2) Order Form'!Q$8,Prices!$A$2:$R$2,0),FALSE)</f>
        <v>119.95</v>
      </c>
      <c r="R220" s="34">
        <f t="shared" si="181"/>
        <v>0</v>
      </c>
      <c r="S220" s="43">
        <f t="shared" si="182"/>
        <v>0</v>
      </c>
      <c r="T220" s="51">
        <f t="shared" si="183"/>
        <v>0</v>
      </c>
      <c r="U220" s="123">
        <f t="shared" si="177"/>
        <v>0</v>
      </c>
      <c r="V220" s="124"/>
      <c r="W220" s="148">
        <v>7048652274229</v>
      </c>
      <c r="Y220" s="126">
        <f t="shared" si="184"/>
        <v>0</v>
      </c>
      <c r="Z220" s="127">
        <f t="shared" ca="1" si="185"/>
        <v>0</v>
      </c>
      <c r="AA220" s="127">
        <f t="shared" ca="1" si="186"/>
        <v>14</v>
      </c>
      <c r="AB220" s="127">
        <f t="shared" ca="1" si="187"/>
        <v>0</v>
      </c>
      <c r="AC220" s="127">
        <f t="shared" ca="1" si="188"/>
        <v>0</v>
      </c>
      <c r="AD220" s="127" t="str">
        <f t="shared" si="189"/>
        <v>845081Matte Black</v>
      </c>
      <c r="AE220" s="128">
        <f t="shared" si="190"/>
        <v>845081</v>
      </c>
      <c r="AF220" s="129" t="str">
        <f>INDEX(ATS!$A:$P,MATCH('2) Order Form'!$W220,ATS!$O:$O,0),7)</f>
        <v>Stock</v>
      </c>
    </row>
    <row r="221" spans="1:32" x14ac:dyDescent="0.2">
      <c r="A221" s="33">
        <v>1</v>
      </c>
      <c r="B221" s="33" t="str">
        <f>VLOOKUP(A221,Classification!$H$2:$I$11,2,FALSE)</f>
        <v>Helmets &amp; Helmet Acc.</v>
      </c>
      <c r="C221" s="33">
        <f>INDEX(ATS!$A:$P,MATCH('2) Order Form'!$W221,ATS!$O:$O,0),1)</f>
        <v>845081</v>
      </c>
      <c r="D221" s="33" t="str">
        <f>INDEX(ATS!$A:$P,MATCH('2) Order Form'!$W221,ATS!$O:$O,0),2)</f>
        <v>Outrider Helmet</v>
      </c>
      <c r="E221" s="82" t="str">
        <f>INDEX(ATS!$A:$P,MATCH('2) Order Form'!$W221,ATS!$O:$O,0),4)</f>
        <v>MBLCK-L</v>
      </c>
      <c r="F221" s="82" t="str">
        <f>INDEX(ATS!$A:$P,MATCH('2) Order Form'!$W221,ATS!$O:$O,0),5)</f>
        <v>Matte Black</v>
      </c>
      <c r="G221" s="161" t="str">
        <f>INDEX(ATS!$A:$P,MATCH('2) Order Form'!$W221,ATS!$O:$O,0),6)</f>
        <v>L</v>
      </c>
      <c r="H221" s="58">
        <v>1</v>
      </c>
      <c r="I221" s="111">
        <v>0</v>
      </c>
      <c r="J221" s="117">
        <f>IFERROR(VLOOKUP(W221,ATS!$O:$P,2,FALSE),0)</f>
        <v>21</v>
      </c>
      <c r="K221" s="184">
        <f t="shared" si="178"/>
        <v>21</v>
      </c>
      <c r="L221" s="117">
        <f>IFERROR(VLOOKUP(W221,ATS!$O:$Q,3,FALSE),0)</f>
        <v>21</v>
      </c>
      <c r="M221" s="186">
        <f t="shared" si="179"/>
        <v>21</v>
      </c>
      <c r="N221" s="93">
        <v>0</v>
      </c>
      <c r="O221" s="55">
        <f t="shared" si="180"/>
        <v>0</v>
      </c>
      <c r="P221" s="50">
        <f>VLOOKUP($C221,Prices!$A$3:$R$1996,MATCH('2) Order Form'!P$8,Prices!$A$2:$R$2,0),FALSE)</f>
        <v>60</v>
      </c>
      <c r="Q221" s="51">
        <f>VLOOKUP($C221,Prices!$A$3:$R$1996,MATCH('2) Order Form'!Q$8,Prices!$A$2:$R$2,0),FALSE)</f>
        <v>119.95</v>
      </c>
      <c r="R221" s="34">
        <f t="shared" si="181"/>
        <v>0</v>
      </c>
      <c r="S221" s="43">
        <f t="shared" si="182"/>
        <v>0</v>
      </c>
      <c r="T221" s="51">
        <f t="shared" si="183"/>
        <v>0</v>
      </c>
      <c r="U221" s="123">
        <f t="shared" si="177"/>
        <v>0</v>
      </c>
      <c r="V221" s="124"/>
      <c r="W221" s="148">
        <v>7048652274212</v>
      </c>
      <c r="Y221" s="126">
        <f t="shared" si="184"/>
        <v>0</v>
      </c>
      <c r="Z221" s="127">
        <f t="shared" ca="1" si="185"/>
        <v>0</v>
      </c>
      <c r="AA221" s="127">
        <f t="shared" ca="1" si="186"/>
        <v>14</v>
      </c>
      <c r="AB221" s="127">
        <f t="shared" ca="1" si="187"/>
        <v>0</v>
      </c>
      <c r="AC221" s="127">
        <f t="shared" ca="1" si="188"/>
        <v>0</v>
      </c>
      <c r="AD221" s="127" t="str">
        <f t="shared" si="189"/>
        <v>845081Matte Black</v>
      </c>
      <c r="AE221" s="128">
        <f t="shared" si="190"/>
        <v>845081</v>
      </c>
      <c r="AF221" s="129" t="str">
        <f>INDEX(ATS!$A:$P,MATCH('2) Order Form'!$W221,ATS!$O:$O,0),7)</f>
        <v>Stock</v>
      </c>
    </row>
    <row r="222" spans="1:32" x14ac:dyDescent="0.2">
      <c r="A222" s="33">
        <v>1</v>
      </c>
      <c r="B222" s="33" t="str">
        <f>VLOOKUP(A222,Classification!$H$2:$I$11,2,FALSE)</f>
        <v>Helmets &amp; Helmet Acc.</v>
      </c>
      <c r="C222" s="33">
        <f>INDEX(ATS!$A:$P,MATCH('2) Order Form'!$W222,ATS!$O:$O,0),1)</f>
        <v>845081</v>
      </c>
      <c r="D222" s="33" t="str">
        <f>INDEX(ATS!$A:$P,MATCH('2) Order Form'!$W222,ATS!$O:$O,0),2)</f>
        <v>Outrider Helmet</v>
      </c>
      <c r="E222" s="82" t="str">
        <f>INDEX(ATS!$A:$P,MATCH('2) Order Form'!$W222,ATS!$O:$O,0),4)</f>
        <v>MWH20-S</v>
      </c>
      <c r="F222" s="82" t="str">
        <f>INDEX(ATS!$A:$P,MATCH('2) Order Form'!$W222,ATS!$O:$O,0),5)</f>
        <v>Matte White</v>
      </c>
      <c r="G222" s="161" t="str">
        <f>INDEX(ATS!$A:$P,MATCH('2) Order Form'!$W222,ATS!$O:$O,0),6)</f>
        <v>S</v>
      </c>
      <c r="H222" s="58">
        <v>1</v>
      </c>
      <c r="I222" s="111">
        <v>0</v>
      </c>
      <c r="J222" s="117">
        <f>IFERROR(VLOOKUP(W222,ATS!$O:$P,2,FALSE),0)</f>
        <v>0</v>
      </c>
      <c r="K222" s="184" t="str">
        <f t="shared" si="178"/>
        <v>0</v>
      </c>
      <c r="L222" s="117">
        <f>IFERROR(VLOOKUP(W222,ATS!$O:$Q,3,FALSE),0)</f>
        <v>0</v>
      </c>
      <c r="M222" s="186" t="str">
        <f t="shared" si="179"/>
        <v>0</v>
      </c>
      <c r="N222" s="93">
        <v>0</v>
      </c>
      <c r="O222" s="55">
        <f t="shared" si="180"/>
        <v>0</v>
      </c>
      <c r="P222" s="50">
        <f>VLOOKUP($C222,Prices!$A$3:$R$1996,MATCH('2) Order Form'!P$8,Prices!$A$2:$R$2,0),FALSE)</f>
        <v>60</v>
      </c>
      <c r="Q222" s="51">
        <f>VLOOKUP($C222,Prices!$A$3:$R$1996,MATCH('2) Order Form'!Q$8,Prices!$A$2:$R$2,0),FALSE)</f>
        <v>119.95</v>
      </c>
      <c r="R222" s="34">
        <f t="shared" si="181"/>
        <v>0</v>
      </c>
      <c r="S222" s="43">
        <f t="shared" si="182"/>
        <v>0</v>
      </c>
      <c r="T222" s="51">
        <f t="shared" si="183"/>
        <v>0</v>
      </c>
      <c r="U222" s="123">
        <f t="shared" si="177"/>
        <v>0</v>
      </c>
      <c r="V222" s="124"/>
      <c r="W222" s="148">
        <v>7048652555496</v>
      </c>
      <c r="Y222" s="126">
        <f t="shared" ref="Y222:Y227" si="191">I222*Q222</f>
        <v>0</v>
      </c>
      <c r="Z222" s="127">
        <f t="shared" ref="Z222:Z227" ca="1" si="192">IF(A222=OFFSET(A222,-1,0),0,1)</f>
        <v>0</v>
      </c>
      <c r="AA222" s="127">
        <f t="shared" ref="AA222:AA227" ca="1" si="193">IF(C222=OFFSET(C222,-1,0),OFFSET(AA222,-1,0),OFFSET(AA222,-1,0)+1)</f>
        <v>14</v>
      </c>
      <c r="AB222" s="127">
        <f t="shared" ref="AB222:AB227" ca="1" si="194">IF(C222=OFFSET(C222,-1,0),0,1)</f>
        <v>0</v>
      </c>
      <c r="AC222" s="127">
        <f t="shared" ref="AC222:AC227" ca="1" si="195">IF(F222=OFFSET(F222,-1,0),0,1)</f>
        <v>1</v>
      </c>
      <c r="AD222" s="127" t="str">
        <f t="shared" ref="AD222:AD227" si="196">CONCATENATE(C222,F222)</f>
        <v>845081Matte White</v>
      </c>
      <c r="AE222" s="128">
        <f t="shared" ref="AE222:AE227" si="197">IFERROR(IF(B222="EYEWEAR",CONCATENATE(C222,"-",G222),C222),C222)</f>
        <v>845081</v>
      </c>
      <c r="AF222" s="129" t="str">
        <f>INDEX(ATS!$A:$P,MATCH('2) Order Form'!$W222,ATS!$O:$O,0),7)</f>
        <v>Stock</v>
      </c>
    </row>
    <row r="223" spans="1:32" x14ac:dyDescent="0.2">
      <c r="A223" s="33">
        <v>1</v>
      </c>
      <c r="B223" s="33" t="str">
        <f>VLOOKUP(A223,Classification!$H$2:$I$11,2,FALSE)</f>
        <v>Helmets &amp; Helmet Acc.</v>
      </c>
      <c r="C223" s="33">
        <f>INDEX(ATS!$A:$P,MATCH('2) Order Form'!$W223,ATS!$O:$O,0),1)</f>
        <v>845081</v>
      </c>
      <c r="D223" s="33" t="str">
        <f>INDEX(ATS!$A:$P,MATCH('2) Order Form'!$W223,ATS!$O:$O,0),2)</f>
        <v>Outrider Helmet</v>
      </c>
      <c r="E223" s="82" t="str">
        <f>INDEX(ATS!$A:$P,MATCH('2) Order Form'!$W223,ATS!$O:$O,0),4)</f>
        <v>MWH20-M</v>
      </c>
      <c r="F223" s="82" t="str">
        <f>INDEX(ATS!$A:$P,MATCH('2) Order Form'!$W223,ATS!$O:$O,0),5)</f>
        <v>Matte White</v>
      </c>
      <c r="G223" s="161" t="str">
        <f>INDEX(ATS!$A:$P,MATCH('2) Order Form'!$W223,ATS!$O:$O,0),6)</f>
        <v>M</v>
      </c>
      <c r="H223" s="58">
        <v>1</v>
      </c>
      <c r="I223" s="111">
        <v>0</v>
      </c>
      <c r="J223" s="117">
        <f>IFERROR(VLOOKUP(W223,ATS!$O:$P,2,FALSE),0)</f>
        <v>7</v>
      </c>
      <c r="K223" s="184">
        <f t="shared" si="178"/>
        <v>7</v>
      </c>
      <c r="L223" s="117">
        <f>IFERROR(VLOOKUP(W223,ATS!$O:$Q,3,FALSE),0)</f>
        <v>7</v>
      </c>
      <c r="M223" s="186">
        <f t="shared" si="179"/>
        <v>7</v>
      </c>
      <c r="N223" s="93">
        <v>0</v>
      </c>
      <c r="O223" s="55">
        <f t="shared" si="180"/>
        <v>0</v>
      </c>
      <c r="P223" s="50">
        <f>VLOOKUP($C223,Prices!$A$3:$R$1996,MATCH('2) Order Form'!P$8,Prices!$A$2:$R$2,0),FALSE)</f>
        <v>60</v>
      </c>
      <c r="Q223" s="51">
        <f>VLOOKUP($C223,Prices!$A$3:$R$1996,MATCH('2) Order Form'!Q$8,Prices!$A$2:$R$2,0),FALSE)</f>
        <v>119.95</v>
      </c>
      <c r="R223" s="34">
        <f t="shared" si="181"/>
        <v>0</v>
      </c>
      <c r="S223" s="43">
        <f t="shared" si="182"/>
        <v>0</v>
      </c>
      <c r="T223" s="51">
        <f t="shared" si="183"/>
        <v>0</v>
      </c>
      <c r="U223" s="123">
        <f t="shared" si="177"/>
        <v>0</v>
      </c>
      <c r="V223" s="124"/>
      <c r="W223" s="148">
        <v>7048652555489</v>
      </c>
      <c r="Y223" s="126">
        <f t="shared" si="191"/>
        <v>0</v>
      </c>
      <c r="Z223" s="127">
        <f t="shared" ca="1" si="192"/>
        <v>0</v>
      </c>
      <c r="AA223" s="127">
        <f t="shared" ca="1" si="193"/>
        <v>14</v>
      </c>
      <c r="AB223" s="127">
        <f t="shared" ca="1" si="194"/>
        <v>0</v>
      </c>
      <c r="AC223" s="127">
        <f t="shared" ca="1" si="195"/>
        <v>0</v>
      </c>
      <c r="AD223" s="127" t="str">
        <f t="shared" si="196"/>
        <v>845081Matte White</v>
      </c>
      <c r="AE223" s="128">
        <f t="shared" si="197"/>
        <v>845081</v>
      </c>
      <c r="AF223" s="129" t="str">
        <f>INDEX(ATS!$A:$P,MATCH('2) Order Form'!$W223,ATS!$O:$O,0),7)</f>
        <v>Stock</v>
      </c>
    </row>
    <row r="224" spans="1:32" x14ac:dyDescent="0.2">
      <c r="A224" s="33">
        <v>1</v>
      </c>
      <c r="B224" s="33" t="str">
        <f>VLOOKUP(A224,Classification!$H$2:$I$11,2,FALSE)</f>
        <v>Helmets &amp; Helmet Acc.</v>
      </c>
      <c r="C224" s="33">
        <f>INDEX(ATS!$A:$P,MATCH('2) Order Form'!$W224,ATS!$O:$O,0),1)</f>
        <v>845081</v>
      </c>
      <c r="D224" s="33" t="str">
        <f>INDEX(ATS!$A:$P,MATCH('2) Order Form'!$W224,ATS!$O:$O,0),2)</f>
        <v>Outrider Helmet</v>
      </c>
      <c r="E224" s="82" t="str">
        <f>INDEX(ATS!$A:$P,MATCH('2) Order Form'!$W224,ATS!$O:$O,0),4)</f>
        <v>MWH20-L</v>
      </c>
      <c r="F224" s="82" t="str">
        <f>INDEX(ATS!$A:$P,MATCH('2) Order Form'!$W224,ATS!$O:$O,0),5)</f>
        <v>Matte White</v>
      </c>
      <c r="G224" s="161" t="str">
        <f>INDEX(ATS!$A:$P,MATCH('2) Order Form'!$W224,ATS!$O:$O,0),6)</f>
        <v>L</v>
      </c>
      <c r="H224" s="58">
        <v>1</v>
      </c>
      <c r="I224" s="111">
        <v>0</v>
      </c>
      <c r="J224" s="117">
        <f>IFERROR(VLOOKUP(W224,ATS!$O:$P,2,FALSE),0)</f>
        <v>0</v>
      </c>
      <c r="K224" s="184" t="str">
        <f t="shared" si="178"/>
        <v>0</v>
      </c>
      <c r="L224" s="117">
        <f>IFERROR(VLOOKUP(W224,ATS!$O:$Q,3,FALSE),0)</f>
        <v>0</v>
      </c>
      <c r="M224" s="186" t="str">
        <f t="shared" si="179"/>
        <v>0</v>
      </c>
      <c r="N224" s="93">
        <v>0</v>
      </c>
      <c r="O224" s="55">
        <f t="shared" si="180"/>
        <v>0</v>
      </c>
      <c r="P224" s="50">
        <f>VLOOKUP($C224,Prices!$A$3:$R$1996,MATCH('2) Order Form'!P$8,Prices!$A$2:$R$2,0),FALSE)</f>
        <v>60</v>
      </c>
      <c r="Q224" s="51">
        <f>VLOOKUP($C224,Prices!$A$3:$R$1996,MATCH('2) Order Form'!Q$8,Prices!$A$2:$R$2,0),FALSE)</f>
        <v>119.95</v>
      </c>
      <c r="R224" s="34">
        <f t="shared" si="181"/>
        <v>0</v>
      </c>
      <c r="S224" s="43">
        <f t="shared" si="182"/>
        <v>0</v>
      </c>
      <c r="T224" s="51">
        <f t="shared" si="183"/>
        <v>0</v>
      </c>
      <c r="U224" s="123">
        <f t="shared" si="177"/>
        <v>0</v>
      </c>
      <c r="V224" s="124"/>
      <c r="W224" s="148">
        <v>7048652555472</v>
      </c>
      <c r="Y224" s="126">
        <f t="shared" si="191"/>
        <v>0</v>
      </c>
      <c r="Z224" s="127">
        <f t="shared" ca="1" si="192"/>
        <v>0</v>
      </c>
      <c r="AA224" s="127">
        <f t="shared" ca="1" si="193"/>
        <v>14</v>
      </c>
      <c r="AB224" s="127">
        <f t="shared" ca="1" si="194"/>
        <v>0</v>
      </c>
      <c r="AC224" s="127">
        <f t="shared" ca="1" si="195"/>
        <v>0</v>
      </c>
      <c r="AD224" s="127" t="str">
        <f t="shared" si="196"/>
        <v>845081Matte White</v>
      </c>
      <c r="AE224" s="128">
        <f t="shared" si="197"/>
        <v>845081</v>
      </c>
      <c r="AF224" s="129" t="str">
        <f>INDEX(ATS!$A:$P,MATCH('2) Order Form'!$W224,ATS!$O:$O,0),7)</f>
        <v>Stock</v>
      </c>
    </row>
    <row r="225" spans="1:32" x14ac:dyDescent="0.2">
      <c r="A225" s="33">
        <v>1</v>
      </c>
      <c r="B225" s="33" t="str">
        <f>VLOOKUP(A225,Classification!$H$2:$I$11,2,FALSE)</f>
        <v>Helmets &amp; Helmet Acc.</v>
      </c>
      <c r="C225" s="33">
        <f>INDEX(ATS!$A:$P,MATCH('2) Order Form'!$W225,ATS!$O:$O,0),1)</f>
        <v>845081</v>
      </c>
      <c r="D225" s="33" t="str">
        <f>INDEX(ATS!$A:$P,MATCH('2) Order Form'!$W225,ATS!$O:$O,0),2)</f>
        <v>Outrider Helmet</v>
      </c>
      <c r="E225" s="82" t="str">
        <f>INDEX(ATS!$A:$P,MATCH('2) Order Form'!$W225,ATS!$O:$O,0),4)</f>
        <v>SGMFL-S</v>
      </c>
      <c r="F225" s="82" t="str">
        <f>INDEX(ATS!$A:$P,MATCH('2) Order Form'!$W225,ATS!$O:$O,0),5)</f>
        <v>Slate Gray Metallic/Fluo</v>
      </c>
      <c r="G225" s="161" t="str">
        <f>INDEX(ATS!$A:$P,MATCH('2) Order Form'!$W225,ATS!$O:$O,0),6)</f>
        <v>S</v>
      </c>
      <c r="H225" s="58">
        <v>1</v>
      </c>
      <c r="I225" s="111">
        <v>0</v>
      </c>
      <c r="J225" s="117">
        <f>IFERROR(VLOOKUP(W225,ATS!$O:$P,2,FALSE),0)</f>
        <v>5</v>
      </c>
      <c r="K225" s="184">
        <f t="shared" ref="K225:K227" si="198">IF(J225=99999,"OPEN",IF(J225&gt;50,"50+",IF(J225&lt;=0,"0",J225)))</f>
        <v>5</v>
      </c>
      <c r="L225" s="117">
        <f>IFERROR(VLOOKUP(W225,ATS!$O:$Q,3,FALSE),0)</f>
        <v>5</v>
      </c>
      <c r="M225" s="186">
        <f t="shared" ref="M225:M227" si="199">IF(L225=99999,"OPEN",IF(L225&gt;50,"50+",IF(L225&lt;=0,"0",L225)))</f>
        <v>5</v>
      </c>
      <c r="N225" s="93">
        <v>0</v>
      </c>
      <c r="O225" s="55">
        <f t="shared" ref="O225:O227" si="200">IF(N225&lt;&gt;0,N225,$P$5)</f>
        <v>0</v>
      </c>
      <c r="P225" s="50">
        <f>VLOOKUP($C225,Prices!$A$3:$R$1996,MATCH('2) Order Form'!P$8,Prices!$A$2:$R$2,0),FALSE)</f>
        <v>60</v>
      </c>
      <c r="Q225" s="51">
        <f>VLOOKUP($C225,Prices!$A$3:$R$1996,MATCH('2) Order Form'!Q$8,Prices!$A$2:$R$2,0),FALSE)</f>
        <v>119.95</v>
      </c>
      <c r="R225" s="34">
        <f t="shared" ref="R225:R227" si="201">I225*P225</f>
        <v>0</v>
      </c>
      <c r="S225" s="43">
        <f t="shared" ref="S225:S227" si="202">R225*O225</f>
        <v>0</v>
      </c>
      <c r="T225" s="51">
        <f t="shared" ref="T225:T227" si="203">R225-S225</f>
        <v>0</v>
      </c>
      <c r="U225" s="123">
        <f t="shared" si="177"/>
        <v>0</v>
      </c>
      <c r="V225" s="124"/>
      <c r="W225" s="148">
        <v>7048652767196</v>
      </c>
      <c r="Y225" s="126">
        <f t="shared" si="191"/>
        <v>0</v>
      </c>
      <c r="Z225" s="127">
        <f t="shared" ca="1" si="192"/>
        <v>0</v>
      </c>
      <c r="AA225" s="127">
        <f t="shared" ca="1" si="193"/>
        <v>14</v>
      </c>
      <c r="AB225" s="127">
        <f t="shared" ca="1" si="194"/>
        <v>0</v>
      </c>
      <c r="AC225" s="127">
        <f t="shared" ca="1" si="195"/>
        <v>1</v>
      </c>
      <c r="AD225" s="127" t="str">
        <f t="shared" si="196"/>
        <v>845081Slate Gray Metallic/Fluo</v>
      </c>
      <c r="AE225" s="128">
        <f t="shared" si="197"/>
        <v>845081</v>
      </c>
      <c r="AF225" s="129" t="str">
        <f>INDEX(ATS!$A:$P,MATCH('2) Order Form'!$W225,ATS!$O:$O,0),7)</f>
        <v>Stock</v>
      </c>
    </row>
    <row r="226" spans="1:32" x14ac:dyDescent="0.2">
      <c r="A226" s="33">
        <v>1</v>
      </c>
      <c r="B226" s="33" t="str">
        <f>VLOOKUP(A226,Classification!$H$2:$I$11,2,FALSE)</f>
        <v>Helmets &amp; Helmet Acc.</v>
      </c>
      <c r="C226" s="33">
        <f>INDEX(ATS!$A:$P,MATCH('2) Order Form'!$W226,ATS!$O:$O,0),1)</f>
        <v>845081</v>
      </c>
      <c r="D226" s="33" t="str">
        <f>INDEX(ATS!$A:$P,MATCH('2) Order Form'!$W226,ATS!$O:$O,0),2)</f>
        <v>Outrider Helmet</v>
      </c>
      <c r="E226" s="82" t="str">
        <f>INDEX(ATS!$A:$P,MATCH('2) Order Form'!$W226,ATS!$O:$O,0),4)</f>
        <v>SGMFL-M</v>
      </c>
      <c r="F226" s="82" t="str">
        <f>INDEX(ATS!$A:$P,MATCH('2) Order Form'!$W226,ATS!$O:$O,0),5)</f>
        <v>Slate Gray Metallic/Fluo</v>
      </c>
      <c r="G226" s="161" t="str">
        <f>INDEX(ATS!$A:$P,MATCH('2) Order Form'!$W226,ATS!$O:$O,0),6)</f>
        <v>M</v>
      </c>
      <c r="H226" s="58">
        <v>1</v>
      </c>
      <c r="I226" s="111">
        <v>0</v>
      </c>
      <c r="J226" s="117">
        <f>IFERROR(VLOOKUP(W226,ATS!$O:$P,2,FALSE),0)</f>
        <v>9</v>
      </c>
      <c r="K226" s="184">
        <f t="shared" si="198"/>
        <v>9</v>
      </c>
      <c r="L226" s="117">
        <f>IFERROR(VLOOKUP(W226,ATS!$O:$Q,3,FALSE),0)</f>
        <v>9</v>
      </c>
      <c r="M226" s="186">
        <f t="shared" si="199"/>
        <v>9</v>
      </c>
      <c r="N226" s="93">
        <v>0</v>
      </c>
      <c r="O226" s="55">
        <f t="shared" si="200"/>
        <v>0</v>
      </c>
      <c r="P226" s="50">
        <f>VLOOKUP($C226,Prices!$A$3:$R$1996,MATCH('2) Order Form'!P$8,Prices!$A$2:$R$2,0),FALSE)</f>
        <v>60</v>
      </c>
      <c r="Q226" s="51">
        <f>VLOOKUP($C226,Prices!$A$3:$R$1996,MATCH('2) Order Form'!Q$8,Prices!$A$2:$R$2,0),FALSE)</f>
        <v>119.95</v>
      </c>
      <c r="R226" s="34">
        <f t="shared" si="201"/>
        <v>0</v>
      </c>
      <c r="S226" s="43">
        <f t="shared" si="202"/>
        <v>0</v>
      </c>
      <c r="T226" s="51">
        <f t="shared" si="203"/>
        <v>0</v>
      </c>
      <c r="U226" s="123">
        <f t="shared" si="177"/>
        <v>0</v>
      </c>
      <c r="V226" s="124"/>
      <c r="W226" s="148">
        <v>7048652767189</v>
      </c>
      <c r="Y226" s="126">
        <f t="shared" si="191"/>
        <v>0</v>
      </c>
      <c r="Z226" s="127">
        <f t="shared" ca="1" si="192"/>
        <v>0</v>
      </c>
      <c r="AA226" s="127">
        <f t="shared" ca="1" si="193"/>
        <v>14</v>
      </c>
      <c r="AB226" s="127">
        <f t="shared" ca="1" si="194"/>
        <v>0</v>
      </c>
      <c r="AC226" s="127">
        <f t="shared" ca="1" si="195"/>
        <v>0</v>
      </c>
      <c r="AD226" s="127" t="str">
        <f t="shared" si="196"/>
        <v>845081Slate Gray Metallic/Fluo</v>
      </c>
      <c r="AE226" s="128">
        <f t="shared" si="197"/>
        <v>845081</v>
      </c>
      <c r="AF226" s="129" t="str">
        <f>INDEX(ATS!$A:$P,MATCH('2) Order Form'!$W226,ATS!$O:$O,0),7)</f>
        <v>Stock</v>
      </c>
    </row>
    <row r="227" spans="1:32" x14ac:dyDescent="0.2">
      <c r="A227" s="33">
        <v>1</v>
      </c>
      <c r="B227" s="33" t="str">
        <f>VLOOKUP(A227,Classification!$H$2:$I$11,2,FALSE)</f>
        <v>Helmets &amp; Helmet Acc.</v>
      </c>
      <c r="C227" s="33">
        <f>INDEX(ATS!$A:$P,MATCH('2) Order Form'!$W227,ATS!$O:$O,0),1)</f>
        <v>845081</v>
      </c>
      <c r="D227" s="33" t="str">
        <f>INDEX(ATS!$A:$P,MATCH('2) Order Form'!$W227,ATS!$O:$O,0),2)</f>
        <v>Outrider Helmet</v>
      </c>
      <c r="E227" s="82" t="str">
        <f>INDEX(ATS!$A:$P,MATCH('2) Order Form'!$W227,ATS!$O:$O,0),4)</f>
        <v>SGMFL-L</v>
      </c>
      <c r="F227" s="82" t="str">
        <f>INDEX(ATS!$A:$P,MATCH('2) Order Form'!$W227,ATS!$O:$O,0),5)</f>
        <v>Slate Gray Metallic/Fluo</v>
      </c>
      <c r="G227" s="161" t="str">
        <f>INDEX(ATS!$A:$P,MATCH('2) Order Form'!$W227,ATS!$O:$O,0),6)</f>
        <v>L</v>
      </c>
      <c r="H227" s="58">
        <v>1</v>
      </c>
      <c r="I227" s="111">
        <v>0</v>
      </c>
      <c r="J227" s="117">
        <f>IFERROR(VLOOKUP(W227,ATS!$O:$P,2,FALSE),0)</f>
        <v>0</v>
      </c>
      <c r="K227" s="184" t="str">
        <f t="shared" si="198"/>
        <v>0</v>
      </c>
      <c r="L227" s="117">
        <f>IFERROR(VLOOKUP(W227,ATS!$O:$Q,3,FALSE),0)</f>
        <v>0</v>
      </c>
      <c r="M227" s="186" t="str">
        <f t="shared" si="199"/>
        <v>0</v>
      </c>
      <c r="N227" s="93">
        <v>0</v>
      </c>
      <c r="O227" s="55">
        <f t="shared" si="200"/>
        <v>0</v>
      </c>
      <c r="P227" s="50">
        <f>VLOOKUP($C227,Prices!$A$3:$R$1996,MATCH('2) Order Form'!P$8,Prices!$A$2:$R$2,0),FALSE)</f>
        <v>60</v>
      </c>
      <c r="Q227" s="51">
        <f>VLOOKUP($C227,Prices!$A$3:$R$1996,MATCH('2) Order Form'!Q$8,Prices!$A$2:$R$2,0),FALSE)</f>
        <v>119.95</v>
      </c>
      <c r="R227" s="34">
        <f t="shared" si="201"/>
        <v>0</v>
      </c>
      <c r="S227" s="43">
        <f t="shared" si="202"/>
        <v>0</v>
      </c>
      <c r="T227" s="51">
        <f t="shared" si="203"/>
        <v>0</v>
      </c>
      <c r="U227" s="123">
        <f t="shared" si="177"/>
        <v>0</v>
      </c>
      <c r="V227" s="124"/>
      <c r="W227" s="148">
        <v>7048652767172</v>
      </c>
      <c r="Y227" s="126">
        <f t="shared" si="191"/>
        <v>0</v>
      </c>
      <c r="Z227" s="127">
        <f t="shared" ca="1" si="192"/>
        <v>0</v>
      </c>
      <c r="AA227" s="127">
        <f t="shared" ca="1" si="193"/>
        <v>14</v>
      </c>
      <c r="AB227" s="127">
        <f t="shared" ca="1" si="194"/>
        <v>0</v>
      </c>
      <c r="AC227" s="127">
        <f t="shared" ca="1" si="195"/>
        <v>0</v>
      </c>
      <c r="AD227" s="127" t="str">
        <f t="shared" si="196"/>
        <v>845081Slate Gray Metallic/Fluo</v>
      </c>
      <c r="AE227" s="128">
        <f t="shared" si="197"/>
        <v>845081</v>
      </c>
      <c r="AF227" s="129" t="str">
        <f>INDEX(ATS!$A:$P,MATCH('2) Order Form'!$W227,ATS!$O:$O,0),7)</f>
        <v>Stock</v>
      </c>
    </row>
    <row r="228" spans="1:32" x14ac:dyDescent="0.2">
      <c r="A228" s="33">
        <v>1</v>
      </c>
      <c r="B228" s="33" t="str">
        <f>VLOOKUP(A228,Classification!$H$2:$I$11,2,FALSE)</f>
        <v>Helmets &amp; Helmet Acc.</v>
      </c>
      <c r="C228" s="33">
        <f>INDEX(ATS!$A:$P,MATCH('2) Order Form'!$W228,ATS!$O:$O,0),1)</f>
        <v>845088</v>
      </c>
      <c r="D228" s="33" t="str">
        <f>INDEX(ATS!$A:$P,MATCH('2) Order Form'!$W228,ATS!$O:$O,0),2)</f>
        <v>Chaser Mips Helmet</v>
      </c>
      <c r="E228" s="82" t="str">
        <f>INDEX(ATS!$A:$P,MATCH('2) Order Form'!$W228,ATS!$O:$O,0),4)</f>
        <v>MBLCK-SM</v>
      </c>
      <c r="F228" s="82" t="str">
        <f>INDEX(ATS!$A:$P,MATCH('2) Order Form'!$W228,ATS!$O:$O,0),5)</f>
        <v>Matte Black</v>
      </c>
      <c r="G228" s="161" t="str">
        <f>INDEX(ATS!$A:$P,MATCH('2) Order Form'!$W228,ATS!$O:$O,0),6)</f>
        <v>SM</v>
      </c>
      <c r="H228" s="58">
        <v>1</v>
      </c>
      <c r="I228" s="111">
        <v>0</v>
      </c>
      <c r="J228" s="117">
        <f>IFERROR(VLOOKUP(W228,ATS!$O:$P,2,FALSE),0)</f>
        <v>25</v>
      </c>
      <c r="K228" s="184">
        <f t="shared" ref="K228:K233" si="204">IF(J228=99999,"OPEN",IF(J228&gt;50,"50+",IF(J228&lt;=0,"0",J228)))</f>
        <v>25</v>
      </c>
      <c r="L228" s="117">
        <f>IFERROR(VLOOKUP(W228,ATS!$O:$Q,3,FALSE),0)</f>
        <v>25</v>
      </c>
      <c r="M228" s="186">
        <f t="shared" ref="M228:M233" si="205">IF(L228=99999,"OPEN",IF(L228&gt;50,"50+",IF(L228&lt;=0,"0",L228)))</f>
        <v>25</v>
      </c>
      <c r="N228" s="93">
        <v>0</v>
      </c>
      <c r="O228" s="55">
        <f t="shared" ref="O228:O233" si="206">IF(N228&lt;&gt;0,N228,$P$5)</f>
        <v>0</v>
      </c>
      <c r="P228" s="50">
        <f>VLOOKUP($C228,Prices!$A$3:$R$1996,MATCH('2) Order Form'!P$8,Prices!$A$2:$R$2,0),FALSE)</f>
        <v>65</v>
      </c>
      <c r="Q228" s="51">
        <f>VLOOKUP($C228,Prices!$A$3:$R$1996,MATCH('2) Order Form'!Q$8,Prices!$A$2:$R$2,0),FALSE)</f>
        <v>129.94999999999999</v>
      </c>
      <c r="R228" s="34">
        <f t="shared" ref="R228:R233" si="207">I228*P228</f>
        <v>0</v>
      </c>
      <c r="S228" s="43">
        <f t="shared" ref="S228:S233" si="208">R228*O228</f>
        <v>0</v>
      </c>
      <c r="T228" s="51">
        <f t="shared" ref="T228:T233" si="209">R228-S228</f>
        <v>0</v>
      </c>
      <c r="U228" s="123">
        <f t="shared" si="177"/>
        <v>0</v>
      </c>
      <c r="V228" s="124"/>
      <c r="W228" s="148">
        <v>7048652274724</v>
      </c>
      <c r="Y228" s="126">
        <f t="shared" ref="Y228:Y233" si="210">I228*Q228</f>
        <v>0</v>
      </c>
      <c r="Z228" s="127">
        <f t="shared" ref="Z228:Z233" ca="1" si="211">IF(A228=OFFSET(A228,-1,0),0,1)</f>
        <v>0</v>
      </c>
      <c r="AA228" s="127">
        <f t="shared" ref="AA228:AA233" ca="1" si="212">IF(C228=OFFSET(C228,-1,0),OFFSET(AA228,-1,0),OFFSET(AA228,-1,0)+1)</f>
        <v>15</v>
      </c>
      <c r="AB228" s="127">
        <f t="shared" ref="AB228:AB233" ca="1" si="213">IF(C228=OFFSET(C228,-1,0),0,1)</f>
        <v>1</v>
      </c>
      <c r="AC228" s="127">
        <f t="shared" ref="AC228:AC233" ca="1" si="214">IF(F228=OFFSET(F228,-1,0),0,1)</f>
        <v>1</v>
      </c>
      <c r="AD228" s="127" t="str">
        <f t="shared" ref="AD228:AD233" si="215">CONCATENATE(C228,F228)</f>
        <v>845088Matte Black</v>
      </c>
      <c r="AE228" s="128">
        <f t="shared" ref="AE228:AE233" si="216">IFERROR(IF(B228="EYEWEAR",CONCATENATE(C228,"-",G228),C228),C228)</f>
        <v>845088</v>
      </c>
      <c r="AF228" s="129" t="str">
        <f>INDEX(ATS!$A:$P,MATCH('2) Order Form'!$W228,ATS!$O:$O,0),7)</f>
        <v>Active</v>
      </c>
    </row>
    <row r="229" spans="1:32" x14ac:dyDescent="0.2">
      <c r="A229" s="33">
        <v>1</v>
      </c>
      <c r="B229" s="33" t="str">
        <f>VLOOKUP(A229,Classification!$H$2:$I$11,2,FALSE)</f>
        <v>Helmets &amp; Helmet Acc.</v>
      </c>
      <c r="C229" s="33">
        <f>INDEX(ATS!$A:$P,MATCH('2) Order Form'!$W229,ATS!$O:$O,0),1)</f>
        <v>845088</v>
      </c>
      <c r="D229" s="33" t="str">
        <f>INDEX(ATS!$A:$P,MATCH('2) Order Form'!$W229,ATS!$O:$O,0),2)</f>
        <v>Chaser Mips Helmet</v>
      </c>
      <c r="E229" s="82" t="str">
        <f>INDEX(ATS!$A:$P,MATCH('2) Order Form'!$W229,ATS!$O:$O,0),4)</f>
        <v>MBLCK-ML</v>
      </c>
      <c r="F229" s="82" t="str">
        <f>INDEX(ATS!$A:$P,MATCH('2) Order Form'!$W229,ATS!$O:$O,0),5)</f>
        <v>Matte Black</v>
      </c>
      <c r="G229" s="161" t="str">
        <f>INDEX(ATS!$A:$P,MATCH('2) Order Form'!$W229,ATS!$O:$O,0),6)</f>
        <v>ML</v>
      </c>
      <c r="H229" s="58">
        <v>1</v>
      </c>
      <c r="I229" s="111">
        <v>0</v>
      </c>
      <c r="J229" s="117">
        <f>IFERROR(VLOOKUP(W229,ATS!$O:$P,2,FALSE),0)</f>
        <v>73</v>
      </c>
      <c r="K229" s="184" t="str">
        <f t="shared" si="204"/>
        <v>50+</v>
      </c>
      <c r="L229" s="117">
        <f>IFERROR(VLOOKUP(W229,ATS!$O:$Q,3,FALSE),0)</f>
        <v>73</v>
      </c>
      <c r="M229" s="186" t="str">
        <f t="shared" si="205"/>
        <v>50+</v>
      </c>
      <c r="N229" s="93">
        <v>0</v>
      </c>
      <c r="O229" s="55">
        <f t="shared" si="206"/>
        <v>0</v>
      </c>
      <c r="P229" s="50">
        <f>VLOOKUP($C229,Prices!$A$3:$R$1996,MATCH('2) Order Form'!P$8,Prices!$A$2:$R$2,0),FALSE)</f>
        <v>65</v>
      </c>
      <c r="Q229" s="51">
        <f>VLOOKUP($C229,Prices!$A$3:$R$1996,MATCH('2) Order Form'!Q$8,Prices!$A$2:$R$2,0),FALSE)</f>
        <v>129.94999999999999</v>
      </c>
      <c r="R229" s="34">
        <f t="shared" si="207"/>
        <v>0</v>
      </c>
      <c r="S229" s="43">
        <f t="shared" si="208"/>
        <v>0</v>
      </c>
      <c r="T229" s="51">
        <f t="shared" si="209"/>
        <v>0</v>
      </c>
      <c r="U229" s="123">
        <f t="shared" si="177"/>
        <v>0</v>
      </c>
      <c r="V229" s="124"/>
      <c r="W229" s="148">
        <v>7048652274717</v>
      </c>
      <c r="Y229" s="126">
        <f t="shared" si="210"/>
        <v>0</v>
      </c>
      <c r="Z229" s="127">
        <f t="shared" ca="1" si="211"/>
        <v>0</v>
      </c>
      <c r="AA229" s="127">
        <f t="shared" ca="1" si="212"/>
        <v>15</v>
      </c>
      <c r="AB229" s="127">
        <f t="shared" ca="1" si="213"/>
        <v>0</v>
      </c>
      <c r="AC229" s="127">
        <f t="shared" ca="1" si="214"/>
        <v>0</v>
      </c>
      <c r="AD229" s="127" t="str">
        <f t="shared" si="215"/>
        <v>845088Matte Black</v>
      </c>
      <c r="AE229" s="128">
        <f t="shared" si="216"/>
        <v>845088</v>
      </c>
      <c r="AF229" s="129" t="str">
        <f>INDEX(ATS!$A:$P,MATCH('2) Order Form'!$W229,ATS!$O:$O,0),7)</f>
        <v>Active</v>
      </c>
    </row>
    <row r="230" spans="1:32" x14ac:dyDescent="0.2">
      <c r="A230" s="33">
        <v>1</v>
      </c>
      <c r="B230" s="33" t="str">
        <f>VLOOKUP(A230,Classification!$H$2:$I$11,2,FALSE)</f>
        <v>Helmets &amp; Helmet Acc.</v>
      </c>
      <c r="C230" s="33">
        <f>INDEX(ATS!$A:$P,MATCH('2) Order Form'!$W230,ATS!$O:$O,0),1)</f>
        <v>845088</v>
      </c>
      <c r="D230" s="33" t="str">
        <f>INDEX(ATS!$A:$P,MATCH('2) Order Form'!$W230,ATS!$O:$O,0),2)</f>
        <v>Chaser Mips Helmet</v>
      </c>
      <c r="E230" s="82" t="str">
        <f>INDEX(ATS!$A:$P,MATCH('2) Order Form'!$W230,ATS!$O:$O,0),4)</f>
        <v>MBLCK-LXL</v>
      </c>
      <c r="F230" s="82" t="str">
        <f>INDEX(ATS!$A:$P,MATCH('2) Order Form'!$W230,ATS!$O:$O,0),5)</f>
        <v>Matte Black</v>
      </c>
      <c r="G230" s="161" t="str">
        <f>INDEX(ATS!$A:$P,MATCH('2) Order Form'!$W230,ATS!$O:$O,0),6)</f>
        <v>LXL</v>
      </c>
      <c r="H230" s="58">
        <v>1</v>
      </c>
      <c r="I230" s="111">
        <v>0</v>
      </c>
      <c r="J230" s="117">
        <f>IFERROR(VLOOKUP(W230,ATS!$O:$P,2,FALSE),0)</f>
        <v>55</v>
      </c>
      <c r="K230" s="184" t="str">
        <f t="shared" si="204"/>
        <v>50+</v>
      </c>
      <c r="L230" s="117">
        <f>IFERROR(VLOOKUP(W230,ATS!$O:$Q,3,FALSE),0)</f>
        <v>55</v>
      </c>
      <c r="M230" s="186" t="str">
        <f t="shared" si="205"/>
        <v>50+</v>
      </c>
      <c r="N230" s="93">
        <v>0</v>
      </c>
      <c r="O230" s="55">
        <f t="shared" si="206"/>
        <v>0</v>
      </c>
      <c r="P230" s="50">
        <f>VLOOKUP($C230,Prices!$A$3:$R$1996,MATCH('2) Order Form'!P$8,Prices!$A$2:$R$2,0),FALSE)</f>
        <v>65</v>
      </c>
      <c r="Q230" s="51">
        <f>VLOOKUP($C230,Prices!$A$3:$R$1996,MATCH('2) Order Form'!Q$8,Prices!$A$2:$R$2,0),FALSE)</f>
        <v>129.94999999999999</v>
      </c>
      <c r="R230" s="34">
        <f t="shared" si="207"/>
        <v>0</v>
      </c>
      <c r="S230" s="43">
        <f t="shared" si="208"/>
        <v>0</v>
      </c>
      <c r="T230" s="51">
        <f t="shared" si="209"/>
        <v>0</v>
      </c>
      <c r="U230" s="123">
        <f t="shared" si="177"/>
        <v>0</v>
      </c>
      <c r="V230" s="124"/>
      <c r="W230" s="148">
        <v>7048652274700</v>
      </c>
      <c r="Y230" s="126">
        <f t="shared" si="210"/>
        <v>0</v>
      </c>
      <c r="Z230" s="127">
        <f t="shared" ca="1" si="211"/>
        <v>0</v>
      </c>
      <c r="AA230" s="127">
        <f t="shared" ca="1" si="212"/>
        <v>15</v>
      </c>
      <c r="AB230" s="127">
        <f t="shared" ca="1" si="213"/>
        <v>0</v>
      </c>
      <c r="AC230" s="127">
        <f t="shared" ca="1" si="214"/>
        <v>0</v>
      </c>
      <c r="AD230" s="127" t="str">
        <f t="shared" si="215"/>
        <v>845088Matte Black</v>
      </c>
      <c r="AE230" s="128">
        <f t="shared" si="216"/>
        <v>845088</v>
      </c>
      <c r="AF230" s="129" t="str">
        <f>INDEX(ATS!$A:$P,MATCH('2) Order Form'!$W230,ATS!$O:$O,0),7)</f>
        <v>Active</v>
      </c>
    </row>
    <row r="231" spans="1:32" x14ac:dyDescent="0.2">
      <c r="A231" s="33">
        <v>1</v>
      </c>
      <c r="B231" s="33" t="str">
        <f>VLOOKUP(A231,Classification!$H$2:$I$11,2,FALSE)</f>
        <v>Helmets &amp; Helmet Acc.</v>
      </c>
      <c r="C231" s="33">
        <f>INDEX(ATS!$A:$P,MATCH('2) Order Form'!$W231,ATS!$O:$O,0),1)</f>
        <v>845088</v>
      </c>
      <c r="D231" s="33" t="str">
        <f>INDEX(ATS!$A:$P,MATCH('2) Order Form'!$W231,ATS!$O:$O,0),2)</f>
        <v>Chaser Mips Helmet</v>
      </c>
      <c r="E231" s="82" t="str">
        <f>INDEX(ATS!$A:$P,MATCH('2) Order Form'!$W231,ATS!$O:$O,0),4)</f>
        <v>MNGRY-SM</v>
      </c>
      <c r="F231" s="82" t="str">
        <f>INDEX(ATS!$A:$P,MATCH('2) Order Form'!$W231,ATS!$O:$O,0),5)</f>
        <v>Matte Nardo Gray</v>
      </c>
      <c r="G231" s="161" t="str">
        <f>INDEX(ATS!$A:$P,MATCH('2) Order Form'!$W231,ATS!$O:$O,0),6)</f>
        <v>SM</v>
      </c>
      <c r="H231" s="58">
        <v>1</v>
      </c>
      <c r="I231" s="111">
        <v>0</v>
      </c>
      <c r="J231" s="117">
        <f>IFERROR(VLOOKUP(W231,ATS!$O:$P,2,FALSE),0)</f>
        <v>24</v>
      </c>
      <c r="K231" s="184">
        <f t="shared" si="204"/>
        <v>24</v>
      </c>
      <c r="L231" s="117">
        <f>IFERROR(VLOOKUP(W231,ATS!$O:$Q,3,FALSE),0)</f>
        <v>24</v>
      </c>
      <c r="M231" s="186">
        <f t="shared" si="205"/>
        <v>24</v>
      </c>
      <c r="N231" s="93">
        <v>0</v>
      </c>
      <c r="O231" s="55">
        <f t="shared" si="206"/>
        <v>0</v>
      </c>
      <c r="P231" s="50">
        <f>VLOOKUP($C231,Prices!$A$3:$R$1996,MATCH('2) Order Form'!P$8,Prices!$A$2:$R$2,0),FALSE)</f>
        <v>65</v>
      </c>
      <c r="Q231" s="51">
        <f>VLOOKUP($C231,Prices!$A$3:$R$1996,MATCH('2) Order Form'!Q$8,Prices!$A$2:$R$2,0),FALSE)</f>
        <v>129.94999999999999</v>
      </c>
      <c r="R231" s="34">
        <f t="shared" si="207"/>
        <v>0</v>
      </c>
      <c r="S231" s="43">
        <f t="shared" si="208"/>
        <v>0</v>
      </c>
      <c r="T231" s="51">
        <f t="shared" si="209"/>
        <v>0</v>
      </c>
      <c r="U231" s="123">
        <f t="shared" si="177"/>
        <v>0</v>
      </c>
      <c r="V231" s="124"/>
      <c r="W231" s="148">
        <v>7048652661067</v>
      </c>
      <c r="Y231" s="126">
        <f t="shared" si="210"/>
        <v>0</v>
      </c>
      <c r="Z231" s="127">
        <f t="shared" ca="1" si="211"/>
        <v>0</v>
      </c>
      <c r="AA231" s="127">
        <f t="shared" ca="1" si="212"/>
        <v>15</v>
      </c>
      <c r="AB231" s="127">
        <f t="shared" ca="1" si="213"/>
        <v>0</v>
      </c>
      <c r="AC231" s="127">
        <f t="shared" ca="1" si="214"/>
        <v>1</v>
      </c>
      <c r="AD231" s="127" t="str">
        <f t="shared" si="215"/>
        <v>845088Matte Nardo Gray</v>
      </c>
      <c r="AE231" s="128">
        <f t="shared" si="216"/>
        <v>845088</v>
      </c>
      <c r="AF231" s="129" t="str">
        <f>INDEX(ATS!$A:$P,MATCH('2) Order Form'!$W231,ATS!$O:$O,0),7)</f>
        <v>Active</v>
      </c>
    </row>
    <row r="232" spans="1:32" x14ac:dyDescent="0.2">
      <c r="A232" s="33">
        <v>1</v>
      </c>
      <c r="B232" s="33" t="str">
        <f>VLOOKUP(A232,Classification!$H$2:$I$11,2,FALSE)</f>
        <v>Helmets &amp; Helmet Acc.</v>
      </c>
      <c r="C232" s="33">
        <f>INDEX(ATS!$A:$P,MATCH('2) Order Form'!$W232,ATS!$O:$O,0),1)</f>
        <v>845088</v>
      </c>
      <c r="D232" s="33" t="str">
        <f>INDEX(ATS!$A:$P,MATCH('2) Order Form'!$W232,ATS!$O:$O,0),2)</f>
        <v>Chaser Mips Helmet</v>
      </c>
      <c r="E232" s="82" t="str">
        <f>INDEX(ATS!$A:$P,MATCH('2) Order Form'!$W232,ATS!$O:$O,0),4)</f>
        <v>MNGRY-ML</v>
      </c>
      <c r="F232" s="82" t="str">
        <f>INDEX(ATS!$A:$P,MATCH('2) Order Form'!$W232,ATS!$O:$O,0),5)</f>
        <v>Matte Nardo Gray</v>
      </c>
      <c r="G232" s="161" t="str">
        <f>INDEX(ATS!$A:$P,MATCH('2) Order Form'!$W232,ATS!$O:$O,0),6)</f>
        <v>ML</v>
      </c>
      <c r="H232" s="58">
        <v>1</v>
      </c>
      <c r="I232" s="111">
        <v>0</v>
      </c>
      <c r="J232" s="117">
        <f>IFERROR(VLOOKUP(W232,ATS!$O:$P,2,FALSE),0)</f>
        <v>22</v>
      </c>
      <c r="K232" s="184">
        <f t="shared" si="204"/>
        <v>22</v>
      </c>
      <c r="L232" s="117">
        <f>IFERROR(VLOOKUP(W232,ATS!$O:$Q,3,FALSE),0)</f>
        <v>22</v>
      </c>
      <c r="M232" s="186">
        <f t="shared" si="205"/>
        <v>22</v>
      </c>
      <c r="N232" s="93">
        <v>0</v>
      </c>
      <c r="O232" s="55">
        <f t="shared" si="206"/>
        <v>0</v>
      </c>
      <c r="P232" s="50">
        <f>VLOOKUP($C232,Prices!$A$3:$R$1996,MATCH('2) Order Form'!P$8,Prices!$A$2:$R$2,0),FALSE)</f>
        <v>65</v>
      </c>
      <c r="Q232" s="51">
        <f>VLOOKUP($C232,Prices!$A$3:$R$1996,MATCH('2) Order Form'!Q$8,Prices!$A$2:$R$2,0),FALSE)</f>
        <v>129.94999999999999</v>
      </c>
      <c r="R232" s="34">
        <f t="shared" si="207"/>
        <v>0</v>
      </c>
      <c r="S232" s="43">
        <f t="shared" si="208"/>
        <v>0</v>
      </c>
      <c r="T232" s="51">
        <f t="shared" si="209"/>
        <v>0</v>
      </c>
      <c r="U232" s="123">
        <f t="shared" si="177"/>
        <v>0</v>
      </c>
      <c r="V232" s="124"/>
      <c r="W232" s="148">
        <v>7048652661050</v>
      </c>
      <c r="Y232" s="126">
        <f t="shared" si="210"/>
        <v>0</v>
      </c>
      <c r="Z232" s="127">
        <f t="shared" ca="1" si="211"/>
        <v>0</v>
      </c>
      <c r="AA232" s="127">
        <f t="shared" ca="1" si="212"/>
        <v>15</v>
      </c>
      <c r="AB232" s="127">
        <f t="shared" ca="1" si="213"/>
        <v>0</v>
      </c>
      <c r="AC232" s="127">
        <f t="shared" ca="1" si="214"/>
        <v>0</v>
      </c>
      <c r="AD232" s="127" t="str">
        <f t="shared" si="215"/>
        <v>845088Matte Nardo Gray</v>
      </c>
      <c r="AE232" s="128">
        <f t="shared" si="216"/>
        <v>845088</v>
      </c>
      <c r="AF232" s="129" t="str">
        <f>INDEX(ATS!$A:$P,MATCH('2) Order Form'!$W232,ATS!$O:$O,0),7)</f>
        <v>Active</v>
      </c>
    </row>
    <row r="233" spans="1:32" x14ac:dyDescent="0.2">
      <c r="A233" s="33">
        <v>1</v>
      </c>
      <c r="B233" s="33" t="str">
        <f>VLOOKUP(A233,Classification!$H$2:$I$11,2,FALSE)</f>
        <v>Helmets &amp; Helmet Acc.</v>
      </c>
      <c r="C233" s="33">
        <f>INDEX(ATS!$A:$P,MATCH('2) Order Form'!$W233,ATS!$O:$O,0),1)</f>
        <v>845088</v>
      </c>
      <c r="D233" s="33" t="str">
        <f>INDEX(ATS!$A:$P,MATCH('2) Order Form'!$W233,ATS!$O:$O,0),2)</f>
        <v>Chaser Mips Helmet</v>
      </c>
      <c r="E233" s="82" t="str">
        <f>INDEX(ATS!$A:$P,MATCH('2) Order Form'!$W233,ATS!$O:$O,0),4)</f>
        <v>MNGRY-LXL</v>
      </c>
      <c r="F233" s="82" t="str">
        <f>INDEX(ATS!$A:$P,MATCH('2) Order Form'!$W233,ATS!$O:$O,0),5)</f>
        <v>Matte Nardo Gray</v>
      </c>
      <c r="G233" s="161" t="str">
        <f>INDEX(ATS!$A:$P,MATCH('2) Order Form'!$W233,ATS!$O:$O,0),6)</f>
        <v>LXL</v>
      </c>
      <c r="H233" s="58">
        <v>1</v>
      </c>
      <c r="I233" s="111">
        <v>0</v>
      </c>
      <c r="J233" s="117">
        <f>IFERROR(VLOOKUP(W233,ATS!$O:$P,2,FALSE),0)</f>
        <v>19</v>
      </c>
      <c r="K233" s="184">
        <f t="shared" si="204"/>
        <v>19</v>
      </c>
      <c r="L233" s="117">
        <f>IFERROR(VLOOKUP(W233,ATS!$O:$Q,3,FALSE),0)</f>
        <v>19</v>
      </c>
      <c r="M233" s="186">
        <f t="shared" si="205"/>
        <v>19</v>
      </c>
      <c r="N233" s="93">
        <v>0</v>
      </c>
      <c r="O233" s="55">
        <f t="shared" si="206"/>
        <v>0</v>
      </c>
      <c r="P233" s="50">
        <f>VLOOKUP($C233,Prices!$A$3:$R$1996,MATCH('2) Order Form'!P$8,Prices!$A$2:$R$2,0),FALSE)</f>
        <v>65</v>
      </c>
      <c r="Q233" s="51">
        <f>VLOOKUP($C233,Prices!$A$3:$R$1996,MATCH('2) Order Form'!Q$8,Prices!$A$2:$R$2,0),FALSE)</f>
        <v>129.94999999999999</v>
      </c>
      <c r="R233" s="34">
        <f t="shared" si="207"/>
        <v>0</v>
      </c>
      <c r="S233" s="43">
        <f t="shared" si="208"/>
        <v>0</v>
      </c>
      <c r="T233" s="51">
        <f t="shared" si="209"/>
        <v>0</v>
      </c>
      <c r="U233" s="123">
        <f t="shared" si="177"/>
        <v>0</v>
      </c>
      <c r="V233" s="124"/>
      <c r="W233" s="148">
        <v>7048652661043</v>
      </c>
      <c r="Y233" s="126">
        <f t="shared" si="210"/>
        <v>0</v>
      </c>
      <c r="Z233" s="127">
        <f t="shared" ca="1" si="211"/>
        <v>0</v>
      </c>
      <c r="AA233" s="127">
        <f t="shared" ca="1" si="212"/>
        <v>15</v>
      </c>
      <c r="AB233" s="127">
        <f t="shared" ca="1" si="213"/>
        <v>0</v>
      </c>
      <c r="AC233" s="127">
        <f t="shared" ca="1" si="214"/>
        <v>0</v>
      </c>
      <c r="AD233" s="127" t="str">
        <f t="shared" si="215"/>
        <v>845088Matte Nardo Gray</v>
      </c>
      <c r="AE233" s="128">
        <f t="shared" si="216"/>
        <v>845088</v>
      </c>
      <c r="AF233" s="129" t="str">
        <f>INDEX(ATS!$A:$P,MATCH('2) Order Form'!$W233,ATS!$O:$O,0),7)</f>
        <v>Active</v>
      </c>
    </row>
    <row r="234" spans="1:32" x14ac:dyDescent="0.2">
      <c r="A234" s="33">
        <v>1</v>
      </c>
      <c r="B234" s="33" t="str">
        <f>VLOOKUP(A234,Classification!$H$2:$I$11,2,FALSE)</f>
        <v>Helmets &amp; Helmet Acc.</v>
      </c>
      <c r="C234" s="33">
        <f>INDEX(ATS!$A:$P,MATCH('2) Order Form'!$W234,ATS!$O:$O,0),1)</f>
        <v>845087</v>
      </c>
      <c r="D234" s="33" t="str">
        <f>INDEX(ATS!$A:$P,MATCH('2) Order Form'!$W234,ATS!$O:$O,0),2)</f>
        <v>Chaser Helmet</v>
      </c>
      <c r="E234" s="82" t="str">
        <f>INDEX(ATS!$A:$P,MATCH('2) Order Form'!$W234,ATS!$O:$O,0),4)</f>
        <v>MBLCK-SM</v>
      </c>
      <c r="F234" s="82" t="str">
        <f>INDEX(ATS!$A:$P,MATCH('2) Order Form'!$W234,ATS!$O:$O,0),5)</f>
        <v>Matte Black</v>
      </c>
      <c r="G234" s="161" t="str">
        <f>INDEX(ATS!$A:$P,MATCH('2) Order Form'!$W234,ATS!$O:$O,0),6)</f>
        <v>SM</v>
      </c>
      <c r="H234" s="58">
        <v>1</v>
      </c>
      <c r="I234" s="111">
        <v>0</v>
      </c>
      <c r="J234" s="117">
        <f>IFERROR(VLOOKUP(W234,ATS!$O:$P,2,FALSE),0)</f>
        <v>0</v>
      </c>
      <c r="K234" s="184" t="str">
        <f t="shared" ref="K234:K239" si="217">IF(J234=99999,"OPEN",IF(J234&gt;50,"50+",IF(J234&lt;=0,"0",J234)))</f>
        <v>0</v>
      </c>
      <c r="L234" s="117">
        <f>IFERROR(VLOOKUP(W234,ATS!$O:$Q,3,FALSE),0)</f>
        <v>0</v>
      </c>
      <c r="M234" s="186" t="str">
        <f t="shared" ref="M234:M239" si="218">IF(L234=99999,"OPEN",IF(L234&gt;50,"50+",IF(L234&lt;=0,"0",L234)))</f>
        <v>0</v>
      </c>
      <c r="N234" s="93">
        <v>0</v>
      </c>
      <c r="O234" s="55">
        <f t="shared" ref="O234:O239" si="219">IF(N234&lt;&gt;0,N234,$P$5)</f>
        <v>0</v>
      </c>
      <c r="P234" s="50">
        <f>VLOOKUP($C234,Prices!$A$3:$R$1996,MATCH('2) Order Form'!P$8,Prices!$A$2:$R$2,0),FALSE)</f>
        <v>50</v>
      </c>
      <c r="Q234" s="51">
        <f>VLOOKUP($C234,Prices!$A$3:$R$1996,MATCH('2) Order Form'!Q$8,Prices!$A$2:$R$2,0),FALSE)</f>
        <v>99.95</v>
      </c>
      <c r="R234" s="34">
        <f t="shared" ref="R234:R239" si="220">I234*P234</f>
        <v>0</v>
      </c>
      <c r="S234" s="43">
        <f t="shared" ref="S234:S239" si="221">R234*O234</f>
        <v>0</v>
      </c>
      <c r="T234" s="51">
        <f t="shared" ref="T234:T239" si="222">R234-S234</f>
        <v>0</v>
      </c>
      <c r="U234" s="123">
        <f t="shared" si="177"/>
        <v>0</v>
      </c>
      <c r="V234" s="124"/>
      <c r="W234" s="148">
        <v>7048652274663</v>
      </c>
      <c r="Y234" s="126">
        <f t="shared" ref="Y234:Y239" si="223">I234*Q234</f>
        <v>0</v>
      </c>
      <c r="Z234" s="127">
        <f t="shared" ref="Z234:Z239" ca="1" si="224">IF(A234=OFFSET(A234,-1,0),0,1)</f>
        <v>0</v>
      </c>
      <c r="AA234" s="127">
        <f t="shared" ref="AA234:AA239" ca="1" si="225">IF(C234=OFFSET(C234,-1,0),OFFSET(AA234,-1,0),OFFSET(AA234,-1,0)+1)</f>
        <v>16</v>
      </c>
      <c r="AB234" s="127">
        <f t="shared" ref="AB234:AB239" ca="1" si="226">IF(C234=OFFSET(C234,-1,0),0,1)</f>
        <v>1</v>
      </c>
      <c r="AC234" s="127">
        <f t="shared" ref="AC234:AC239" ca="1" si="227">IF(F234=OFFSET(F234,-1,0),0,1)</f>
        <v>1</v>
      </c>
      <c r="AD234" s="127" t="str">
        <f t="shared" ref="AD234:AD239" si="228">CONCATENATE(C234,F234)</f>
        <v>845087Matte Black</v>
      </c>
      <c r="AE234" s="128">
        <f t="shared" ref="AE234:AE239" si="229">IFERROR(IF(B234="EYEWEAR",CONCATENATE(C234,"-",G234),C234),C234)</f>
        <v>845087</v>
      </c>
      <c r="AF234" s="129" t="str">
        <f>INDEX(ATS!$A:$P,MATCH('2) Order Form'!$W234,ATS!$O:$O,0),7)</f>
        <v>Active</v>
      </c>
    </row>
    <row r="235" spans="1:32" x14ac:dyDescent="0.2">
      <c r="A235" s="33">
        <v>1</v>
      </c>
      <c r="B235" s="33" t="str">
        <f>VLOOKUP(A235,Classification!$H$2:$I$11,2,FALSE)</f>
        <v>Helmets &amp; Helmet Acc.</v>
      </c>
      <c r="C235" s="33">
        <f>INDEX(ATS!$A:$P,MATCH('2) Order Form'!$W235,ATS!$O:$O,0),1)</f>
        <v>845087</v>
      </c>
      <c r="D235" s="33" t="str">
        <f>INDEX(ATS!$A:$P,MATCH('2) Order Form'!$W235,ATS!$O:$O,0),2)</f>
        <v>Chaser Helmet</v>
      </c>
      <c r="E235" s="82" t="str">
        <f>INDEX(ATS!$A:$P,MATCH('2) Order Form'!$W235,ATS!$O:$O,0),4)</f>
        <v>MBLCK-ML</v>
      </c>
      <c r="F235" s="82" t="str">
        <f>INDEX(ATS!$A:$P,MATCH('2) Order Form'!$W235,ATS!$O:$O,0),5)</f>
        <v>Matte Black</v>
      </c>
      <c r="G235" s="161" t="str">
        <f>INDEX(ATS!$A:$P,MATCH('2) Order Form'!$W235,ATS!$O:$O,0),6)</f>
        <v>ML</v>
      </c>
      <c r="H235" s="58">
        <v>1</v>
      </c>
      <c r="I235" s="111">
        <v>0</v>
      </c>
      <c r="J235" s="117">
        <f>IFERROR(VLOOKUP(W235,ATS!$O:$P,2,FALSE),0)</f>
        <v>0</v>
      </c>
      <c r="K235" s="184" t="str">
        <f t="shared" si="217"/>
        <v>0</v>
      </c>
      <c r="L235" s="117">
        <f>IFERROR(VLOOKUP(W235,ATS!$O:$Q,3,FALSE),0)</f>
        <v>0</v>
      </c>
      <c r="M235" s="186" t="str">
        <f t="shared" si="218"/>
        <v>0</v>
      </c>
      <c r="N235" s="93">
        <v>0</v>
      </c>
      <c r="O235" s="55">
        <f t="shared" si="219"/>
        <v>0</v>
      </c>
      <c r="P235" s="50">
        <f>VLOOKUP($C235,Prices!$A$3:$R$1996,MATCH('2) Order Form'!P$8,Prices!$A$2:$R$2,0),FALSE)</f>
        <v>50</v>
      </c>
      <c r="Q235" s="51">
        <f>VLOOKUP($C235,Prices!$A$3:$R$1996,MATCH('2) Order Form'!Q$8,Prices!$A$2:$R$2,0),FALSE)</f>
        <v>99.95</v>
      </c>
      <c r="R235" s="34">
        <f t="shared" si="220"/>
        <v>0</v>
      </c>
      <c r="S235" s="43">
        <f t="shared" si="221"/>
        <v>0</v>
      </c>
      <c r="T235" s="51">
        <f t="shared" si="222"/>
        <v>0</v>
      </c>
      <c r="U235" s="123">
        <f t="shared" si="177"/>
        <v>0</v>
      </c>
      <c r="V235" s="124"/>
      <c r="W235" s="148">
        <v>7048652274656</v>
      </c>
      <c r="Y235" s="126">
        <f t="shared" si="223"/>
        <v>0</v>
      </c>
      <c r="Z235" s="127">
        <f t="shared" ca="1" si="224"/>
        <v>0</v>
      </c>
      <c r="AA235" s="127">
        <f t="shared" ca="1" si="225"/>
        <v>16</v>
      </c>
      <c r="AB235" s="127">
        <f t="shared" ca="1" si="226"/>
        <v>0</v>
      </c>
      <c r="AC235" s="127">
        <f t="shared" ca="1" si="227"/>
        <v>0</v>
      </c>
      <c r="AD235" s="127" t="str">
        <f t="shared" si="228"/>
        <v>845087Matte Black</v>
      </c>
      <c r="AE235" s="128">
        <f t="shared" si="229"/>
        <v>845087</v>
      </c>
      <c r="AF235" s="129" t="str">
        <f>INDEX(ATS!$A:$P,MATCH('2) Order Form'!$W235,ATS!$O:$O,0),7)</f>
        <v>Active</v>
      </c>
    </row>
    <row r="236" spans="1:32" x14ac:dyDescent="0.2">
      <c r="A236" s="33">
        <v>1</v>
      </c>
      <c r="B236" s="33" t="str">
        <f>VLOOKUP(A236,Classification!$H$2:$I$11,2,FALSE)</f>
        <v>Helmets &amp; Helmet Acc.</v>
      </c>
      <c r="C236" s="33">
        <f>INDEX(ATS!$A:$P,MATCH('2) Order Form'!$W236,ATS!$O:$O,0),1)</f>
        <v>845087</v>
      </c>
      <c r="D236" s="33" t="str">
        <f>INDEX(ATS!$A:$P,MATCH('2) Order Form'!$W236,ATS!$O:$O,0),2)</f>
        <v>Chaser Helmet</v>
      </c>
      <c r="E236" s="82" t="str">
        <f>INDEX(ATS!$A:$P,MATCH('2) Order Form'!$W236,ATS!$O:$O,0),4)</f>
        <v>MBLCK-LXL</v>
      </c>
      <c r="F236" s="82" t="str">
        <f>INDEX(ATS!$A:$P,MATCH('2) Order Form'!$W236,ATS!$O:$O,0),5)</f>
        <v>Matte Black</v>
      </c>
      <c r="G236" s="161" t="str">
        <f>INDEX(ATS!$A:$P,MATCH('2) Order Form'!$W236,ATS!$O:$O,0),6)</f>
        <v>LXL</v>
      </c>
      <c r="H236" s="58">
        <v>1</v>
      </c>
      <c r="I236" s="111">
        <v>0</v>
      </c>
      <c r="J236" s="117">
        <f>IFERROR(VLOOKUP(W236,ATS!$O:$P,2,FALSE),0)</f>
        <v>1</v>
      </c>
      <c r="K236" s="184">
        <f t="shared" si="217"/>
        <v>1</v>
      </c>
      <c r="L236" s="117">
        <f>IFERROR(VLOOKUP(W236,ATS!$O:$Q,3,FALSE),0)</f>
        <v>1</v>
      </c>
      <c r="M236" s="186">
        <f t="shared" si="218"/>
        <v>1</v>
      </c>
      <c r="N236" s="93">
        <v>0</v>
      </c>
      <c r="O236" s="55">
        <f t="shared" si="219"/>
        <v>0</v>
      </c>
      <c r="P236" s="50">
        <f>VLOOKUP($C236,Prices!$A$3:$R$1996,MATCH('2) Order Form'!P$8,Prices!$A$2:$R$2,0),FALSE)</f>
        <v>50</v>
      </c>
      <c r="Q236" s="51">
        <f>VLOOKUP($C236,Prices!$A$3:$R$1996,MATCH('2) Order Form'!Q$8,Prices!$A$2:$R$2,0),FALSE)</f>
        <v>99.95</v>
      </c>
      <c r="R236" s="34">
        <f t="shared" si="220"/>
        <v>0</v>
      </c>
      <c r="S236" s="43">
        <f t="shared" si="221"/>
        <v>0</v>
      </c>
      <c r="T236" s="51">
        <f t="shared" si="222"/>
        <v>0</v>
      </c>
      <c r="U236" s="123">
        <f t="shared" si="177"/>
        <v>0</v>
      </c>
      <c r="V236" s="124"/>
      <c r="W236" s="148">
        <v>7048652274649</v>
      </c>
      <c r="Y236" s="126">
        <f t="shared" si="223"/>
        <v>0</v>
      </c>
      <c r="Z236" s="127">
        <f t="shared" ca="1" si="224"/>
        <v>0</v>
      </c>
      <c r="AA236" s="127">
        <f t="shared" ca="1" si="225"/>
        <v>16</v>
      </c>
      <c r="AB236" s="127">
        <f t="shared" ca="1" si="226"/>
        <v>0</v>
      </c>
      <c r="AC236" s="127">
        <f t="shared" ca="1" si="227"/>
        <v>0</v>
      </c>
      <c r="AD236" s="127" t="str">
        <f t="shared" si="228"/>
        <v>845087Matte Black</v>
      </c>
      <c r="AE236" s="128">
        <f t="shared" si="229"/>
        <v>845087</v>
      </c>
      <c r="AF236" s="129" t="str">
        <f>INDEX(ATS!$A:$P,MATCH('2) Order Form'!$W236,ATS!$O:$O,0),7)</f>
        <v>Active</v>
      </c>
    </row>
    <row r="237" spans="1:32" x14ac:dyDescent="0.2">
      <c r="A237" s="33">
        <v>1</v>
      </c>
      <c r="B237" s="33" t="str">
        <f>VLOOKUP(A237,Classification!$H$2:$I$11,2,FALSE)</f>
        <v>Helmets &amp; Helmet Acc.</v>
      </c>
      <c r="C237" s="33">
        <f>INDEX(ATS!$A:$P,MATCH('2) Order Form'!$W237,ATS!$O:$O,0),1)</f>
        <v>845087</v>
      </c>
      <c r="D237" s="33" t="str">
        <f>INDEX(ATS!$A:$P,MATCH('2) Order Form'!$W237,ATS!$O:$O,0),2)</f>
        <v>Chaser Helmet</v>
      </c>
      <c r="E237" s="82" t="str">
        <f>INDEX(ATS!$A:$P,MATCH('2) Order Form'!$W237,ATS!$O:$O,0),4)</f>
        <v>MNGRY-SM</v>
      </c>
      <c r="F237" s="82" t="str">
        <f>INDEX(ATS!$A:$P,MATCH('2) Order Form'!$W237,ATS!$O:$O,0),5)</f>
        <v>Matte Nardo Gray</v>
      </c>
      <c r="G237" s="161" t="str">
        <f>INDEX(ATS!$A:$P,MATCH('2) Order Form'!$W237,ATS!$O:$O,0),6)</f>
        <v>SM</v>
      </c>
      <c r="H237" s="58">
        <v>1</v>
      </c>
      <c r="I237" s="111">
        <v>0</v>
      </c>
      <c r="J237" s="117">
        <f>IFERROR(VLOOKUP(W237,ATS!$O:$P,2,FALSE),0)</f>
        <v>0</v>
      </c>
      <c r="K237" s="184" t="str">
        <f t="shared" si="217"/>
        <v>0</v>
      </c>
      <c r="L237" s="117">
        <f>IFERROR(VLOOKUP(W237,ATS!$O:$Q,3,FALSE),0)</f>
        <v>0</v>
      </c>
      <c r="M237" s="186" t="str">
        <f t="shared" si="218"/>
        <v>0</v>
      </c>
      <c r="N237" s="93">
        <v>0</v>
      </c>
      <c r="O237" s="55">
        <f t="shared" si="219"/>
        <v>0</v>
      </c>
      <c r="P237" s="50">
        <f>VLOOKUP($C237,Prices!$A$3:$R$1996,MATCH('2) Order Form'!P$8,Prices!$A$2:$R$2,0),FALSE)</f>
        <v>50</v>
      </c>
      <c r="Q237" s="51">
        <f>VLOOKUP($C237,Prices!$A$3:$R$1996,MATCH('2) Order Form'!Q$8,Prices!$A$2:$R$2,0),FALSE)</f>
        <v>99.95</v>
      </c>
      <c r="R237" s="34">
        <f t="shared" si="220"/>
        <v>0</v>
      </c>
      <c r="S237" s="43">
        <f t="shared" si="221"/>
        <v>0</v>
      </c>
      <c r="T237" s="51">
        <f t="shared" si="222"/>
        <v>0</v>
      </c>
      <c r="U237" s="123">
        <f t="shared" si="177"/>
        <v>0</v>
      </c>
      <c r="V237" s="124"/>
      <c r="W237" s="148">
        <v>7048652661036</v>
      </c>
      <c r="Y237" s="126">
        <f t="shared" si="223"/>
        <v>0</v>
      </c>
      <c r="Z237" s="127">
        <f t="shared" ca="1" si="224"/>
        <v>0</v>
      </c>
      <c r="AA237" s="127">
        <f t="shared" ca="1" si="225"/>
        <v>16</v>
      </c>
      <c r="AB237" s="127">
        <f t="shared" ca="1" si="226"/>
        <v>0</v>
      </c>
      <c r="AC237" s="127">
        <f t="shared" ca="1" si="227"/>
        <v>1</v>
      </c>
      <c r="AD237" s="127" t="str">
        <f t="shared" si="228"/>
        <v>845087Matte Nardo Gray</v>
      </c>
      <c r="AE237" s="128">
        <f t="shared" si="229"/>
        <v>845087</v>
      </c>
      <c r="AF237" s="129" t="str">
        <f>INDEX(ATS!$A:$P,MATCH('2) Order Form'!$W237,ATS!$O:$O,0),7)</f>
        <v>Active</v>
      </c>
    </row>
    <row r="238" spans="1:32" x14ac:dyDescent="0.2">
      <c r="A238" s="33">
        <v>1</v>
      </c>
      <c r="B238" s="33" t="str">
        <f>VLOOKUP(A238,Classification!$H$2:$I$11,2,FALSE)</f>
        <v>Helmets &amp; Helmet Acc.</v>
      </c>
      <c r="C238" s="33">
        <f>INDEX(ATS!$A:$P,MATCH('2) Order Form'!$W238,ATS!$O:$O,0),1)</f>
        <v>845087</v>
      </c>
      <c r="D238" s="33" t="str">
        <f>INDEX(ATS!$A:$P,MATCH('2) Order Form'!$W238,ATS!$O:$O,0),2)</f>
        <v>Chaser Helmet</v>
      </c>
      <c r="E238" s="82" t="str">
        <f>INDEX(ATS!$A:$P,MATCH('2) Order Form'!$W238,ATS!$O:$O,0),4)</f>
        <v>MNGRY-ML</v>
      </c>
      <c r="F238" s="82" t="str">
        <f>INDEX(ATS!$A:$P,MATCH('2) Order Form'!$W238,ATS!$O:$O,0),5)</f>
        <v>Matte Nardo Gray</v>
      </c>
      <c r="G238" s="161" t="str">
        <f>INDEX(ATS!$A:$P,MATCH('2) Order Form'!$W238,ATS!$O:$O,0),6)</f>
        <v>ML</v>
      </c>
      <c r="H238" s="58">
        <v>1</v>
      </c>
      <c r="I238" s="111">
        <v>0</v>
      </c>
      <c r="J238" s="117">
        <f>IFERROR(VLOOKUP(W238,ATS!$O:$P,2,FALSE),0)</f>
        <v>0</v>
      </c>
      <c r="K238" s="184" t="str">
        <f t="shared" si="217"/>
        <v>0</v>
      </c>
      <c r="L238" s="117">
        <f>IFERROR(VLOOKUP(W238,ATS!$O:$Q,3,FALSE),0)</f>
        <v>0</v>
      </c>
      <c r="M238" s="186" t="str">
        <f t="shared" si="218"/>
        <v>0</v>
      </c>
      <c r="N238" s="93">
        <v>0</v>
      </c>
      <c r="O238" s="55">
        <f t="shared" si="219"/>
        <v>0</v>
      </c>
      <c r="P238" s="50">
        <f>VLOOKUP($C238,Prices!$A$3:$R$1996,MATCH('2) Order Form'!P$8,Prices!$A$2:$R$2,0),FALSE)</f>
        <v>50</v>
      </c>
      <c r="Q238" s="51">
        <f>VLOOKUP($C238,Prices!$A$3:$R$1996,MATCH('2) Order Form'!Q$8,Prices!$A$2:$R$2,0),FALSE)</f>
        <v>99.95</v>
      </c>
      <c r="R238" s="34">
        <f t="shared" si="220"/>
        <v>0</v>
      </c>
      <c r="S238" s="43">
        <f t="shared" si="221"/>
        <v>0</v>
      </c>
      <c r="T238" s="51">
        <f t="shared" si="222"/>
        <v>0</v>
      </c>
      <c r="U238" s="123">
        <f t="shared" si="177"/>
        <v>0</v>
      </c>
      <c r="V238" s="124"/>
      <c r="W238" s="148">
        <v>7048652661029</v>
      </c>
      <c r="Y238" s="126">
        <f t="shared" si="223"/>
        <v>0</v>
      </c>
      <c r="Z238" s="127">
        <f t="shared" ca="1" si="224"/>
        <v>0</v>
      </c>
      <c r="AA238" s="127">
        <f t="shared" ca="1" si="225"/>
        <v>16</v>
      </c>
      <c r="AB238" s="127">
        <f t="shared" ca="1" si="226"/>
        <v>0</v>
      </c>
      <c r="AC238" s="127">
        <f t="shared" ca="1" si="227"/>
        <v>0</v>
      </c>
      <c r="AD238" s="127" t="str">
        <f t="shared" si="228"/>
        <v>845087Matte Nardo Gray</v>
      </c>
      <c r="AE238" s="128">
        <f t="shared" si="229"/>
        <v>845087</v>
      </c>
      <c r="AF238" s="129" t="str">
        <f>INDEX(ATS!$A:$P,MATCH('2) Order Form'!$W238,ATS!$O:$O,0),7)</f>
        <v>Active</v>
      </c>
    </row>
    <row r="239" spans="1:32" x14ac:dyDescent="0.2">
      <c r="A239" s="33">
        <v>1</v>
      </c>
      <c r="B239" s="33" t="str">
        <f>VLOOKUP(A239,Classification!$H$2:$I$11,2,FALSE)</f>
        <v>Helmets &amp; Helmet Acc.</v>
      </c>
      <c r="C239" s="33">
        <f>INDEX(ATS!$A:$P,MATCH('2) Order Form'!$W239,ATS!$O:$O,0),1)</f>
        <v>845087</v>
      </c>
      <c r="D239" s="33" t="str">
        <f>INDEX(ATS!$A:$P,MATCH('2) Order Form'!$W239,ATS!$O:$O,0),2)</f>
        <v>Chaser Helmet</v>
      </c>
      <c r="E239" s="82" t="str">
        <f>INDEX(ATS!$A:$P,MATCH('2) Order Form'!$W239,ATS!$O:$O,0),4)</f>
        <v>MNGRY-LXL</v>
      </c>
      <c r="F239" s="82" t="str">
        <f>INDEX(ATS!$A:$P,MATCH('2) Order Form'!$W239,ATS!$O:$O,0),5)</f>
        <v>Matte Nardo Gray</v>
      </c>
      <c r="G239" s="161" t="str">
        <f>INDEX(ATS!$A:$P,MATCH('2) Order Form'!$W239,ATS!$O:$O,0),6)</f>
        <v>LXL</v>
      </c>
      <c r="H239" s="58">
        <v>1</v>
      </c>
      <c r="I239" s="111">
        <v>0</v>
      </c>
      <c r="J239" s="117">
        <f>IFERROR(VLOOKUP(W239,ATS!$O:$P,2,FALSE),0)</f>
        <v>0</v>
      </c>
      <c r="K239" s="184" t="str">
        <f t="shared" si="217"/>
        <v>0</v>
      </c>
      <c r="L239" s="117">
        <f>IFERROR(VLOOKUP(W239,ATS!$O:$Q,3,FALSE),0)</f>
        <v>0</v>
      </c>
      <c r="M239" s="186" t="str">
        <f t="shared" si="218"/>
        <v>0</v>
      </c>
      <c r="N239" s="93">
        <v>0</v>
      </c>
      <c r="O239" s="55">
        <f t="shared" si="219"/>
        <v>0</v>
      </c>
      <c r="P239" s="50">
        <f>VLOOKUP($C239,Prices!$A$3:$R$1996,MATCH('2) Order Form'!P$8,Prices!$A$2:$R$2,0),FALSE)</f>
        <v>50</v>
      </c>
      <c r="Q239" s="51">
        <f>VLOOKUP($C239,Prices!$A$3:$R$1996,MATCH('2) Order Form'!Q$8,Prices!$A$2:$R$2,0),FALSE)</f>
        <v>99.95</v>
      </c>
      <c r="R239" s="34">
        <f t="shared" si="220"/>
        <v>0</v>
      </c>
      <c r="S239" s="43">
        <f t="shared" si="221"/>
        <v>0</v>
      </c>
      <c r="T239" s="51">
        <f t="shared" si="222"/>
        <v>0</v>
      </c>
      <c r="U239" s="123">
        <f t="shared" si="177"/>
        <v>0</v>
      </c>
      <c r="V239" s="124"/>
      <c r="W239" s="148">
        <v>7048652661012</v>
      </c>
      <c r="Y239" s="126">
        <f t="shared" si="223"/>
        <v>0</v>
      </c>
      <c r="Z239" s="127">
        <f t="shared" ca="1" si="224"/>
        <v>0</v>
      </c>
      <c r="AA239" s="127">
        <f t="shared" ca="1" si="225"/>
        <v>16</v>
      </c>
      <c r="AB239" s="127">
        <f t="shared" ca="1" si="226"/>
        <v>0</v>
      </c>
      <c r="AC239" s="127">
        <f t="shared" ca="1" si="227"/>
        <v>0</v>
      </c>
      <c r="AD239" s="127" t="str">
        <f t="shared" si="228"/>
        <v>845087Matte Nardo Gray</v>
      </c>
      <c r="AE239" s="128">
        <f t="shared" si="229"/>
        <v>845087</v>
      </c>
      <c r="AF239" s="129" t="str">
        <f>INDEX(ATS!$A:$P,MATCH('2) Order Form'!$W239,ATS!$O:$O,0),7)</f>
        <v>Active</v>
      </c>
    </row>
    <row r="240" spans="1:32" x14ac:dyDescent="0.2">
      <c r="A240" s="33">
        <v>1</v>
      </c>
      <c r="B240" s="33" t="str">
        <f>VLOOKUP(A240,Classification!$H$2:$I$11,2,FALSE)</f>
        <v>Helmets &amp; Helmet Acc.</v>
      </c>
      <c r="C240" s="33">
        <f>INDEX(ATS!$A:$P,MATCH('2) Order Form'!$W240,ATS!$O:$O,0),1)</f>
        <v>845130</v>
      </c>
      <c r="D240" s="33" t="str">
        <f>INDEX(ATS!$A:$P,MATCH('2) Order Form'!$W240,ATS!$O:$O,0),2)</f>
        <v>Seeker Mips Helmet</v>
      </c>
      <c r="E240" s="82" t="str">
        <f>INDEX(ATS!$A:$P,MATCH('2) Order Form'!$W240,ATS!$O:$O,0),4)</f>
        <v>BGRG-53/61</v>
      </c>
      <c r="F240" s="82" t="str">
        <f>INDEX(ATS!$A:$P,MATCH('2) Order Form'!$W240,ATS!$O:$O,0),5)</f>
        <v>Bolt Gray/Rose Gold</v>
      </c>
      <c r="G240" s="161" t="str">
        <f>INDEX(ATS!$A:$P,MATCH('2) Order Form'!$W240,ATS!$O:$O,0),6)</f>
        <v>53/61</v>
      </c>
      <c r="H240" s="58">
        <v>1</v>
      </c>
      <c r="I240" s="111">
        <v>0</v>
      </c>
      <c r="J240" s="117">
        <f>IFERROR(VLOOKUP(W240,ATS!$O:$P,2,FALSE),0)</f>
        <v>28</v>
      </c>
      <c r="K240" s="184">
        <f t="shared" ref="K240:K245" si="230">IF(J240=99999,"OPEN",IF(J240&gt;50,"50+",IF(J240&lt;=0,"0",J240)))</f>
        <v>28</v>
      </c>
      <c r="L240" s="117">
        <f>IFERROR(VLOOKUP(W240,ATS!$O:$Q,3,FALSE),0)</f>
        <v>28</v>
      </c>
      <c r="M240" s="186">
        <f t="shared" ref="M240:M245" si="231">IF(L240=99999,"OPEN",IF(L240&gt;50,"50+",IF(L240&lt;=0,"0",L240)))</f>
        <v>28</v>
      </c>
      <c r="N240" s="93">
        <v>0</v>
      </c>
      <c r="O240" s="55">
        <f t="shared" ref="O240:O245" si="232">IF(N240&lt;&gt;0,N240,$P$5)</f>
        <v>0</v>
      </c>
      <c r="P240" s="50">
        <f>VLOOKUP($C240,Prices!$A$3:$R$1996,MATCH('2) Order Form'!P$8,Prices!$A$2:$R$2,0),FALSE)</f>
        <v>50</v>
      </c>
      <c r="Q240" s="51">
        <f>VLOOKUP($C240,Prices!$A$3:$R$1996,MATCH('2) Order Form'!Q$8,Prices!$A$2:$R$2,0),FALSE)</f>
        <v>99.95</v>
      </c>
      <c r="R240" s="34">
        <f t="shared" ref="R240:R245" si="233">I240*P240</f>
        <v>0</v>
      </c>
      <c r="S240" s="43">
        <f t="shared" ref="S240:S245" si="234">R240*O240</f>
        <v>0</v>
      </c>
      <c r="T240" s="51">
        <f t="shared" ref="T240:T245" si="235">R240-S240</f>
        <v>0</v>
      </c>
      <c r="U240" s="123">
        <f t="shared" si="177"/>
        <v>0</v>
      </c>
      <c r="V240" s="124"/>
      <c r="W240" s="148">
        <v>7048652768209</v>
      </c>
      <c r="Y240" s="126">
        <f t="shared" ref="Y240:Y245" si="236">I240*Q240</f>
        <v>0</v>
      </c>
      <c r="Z240" s="127">
        <f t="shared" ref="Z240:Z245" ca="1" si="237">IF(A240=OFFSET(A240,-1,0),0,1)</f>
        <v>0</v>
      </c>
      <c r="AA240" s="127">
        <f t="shared" ref="AA240:AA245" ca="1" si="238">IF(C240=OFFSET(C240,-1,0),OFFSET(AA240,-1,0),OFFSET(AA240,-1,0)+1)</f>
        <v>17</v>
      </c>
      <c r="AB240" s="127">
        <f t="shared" ref="AB240:AB245" ca="1" si="239">IF(C240=OFFSET(C240,-1,0),0,1)</f>
        <v>1</v>
      </c>
      <c r="AC240" s="127">
        <f t="shared" ref="AC240:AC245" ca="1" si="240">IF(F240=OFFSET(F240,-1,0),0,1)</f>
        <v>1</v>
      </c>
      <c r="AD240" s="127" t="str">
        <f t="shared" ref="AD240:AD245" si="241">CONCATENATE(C240,F240)</f>
        <v>845130Bolt Gray/Rose Gold</v>
      </c>
      <c r="AE240" s="128">
        <f t="shared" ref="AE240:AE245" si="242">IFERROR(IF(B240="EYEWEAR",CONCATENATE(C240,"-",G240),C240),C240)</f>
        <v>845130</v>
      </c>
      <c r="AF240" s="129" t="str">
        <f>INDEX(ATS!$A:$P,MATCH('2) Order Form'!$W240,ATS!$O:$O,0),7)</f>
        <v>Stock</v>
      </c>
    </row>
    <row r="241" spans="1:32" x14ac:dyDescent="0.2">
      <c r="A241" s="33">
        <v>1</v>
      </c>
      <c r="B241" s="33" t="str">
        <f>VLOOKUP(A241,Classification!$H$2:$I$11,2,FALSE)</f>
        <v>Helmets &amp; Helmet Acc.</v>
      </c>
      <c r="C241" s="33">
        <f>INDEX(ATS!$A:$P,MATCH('2) Order Form'!$W241,ATS!$O:$O,0),1)</f>
        <v>845130</v>
      </c>
      <c r="D241" s="33" t="str">
        <f>INDEX(ATS!$A:$P,MATCH('2) Order Form'!$W241,ATS!$O:$O,0),2)</f>
        <v>Seeker Mips Helmet</v>
      </c>
      <c r="E241" s="82" t="str">
        <f>INDEX(ATS!$A:$P,MATCH('2) Order Form'!$W241,ATS!$O:$O,0),4)</f>
        <v>BUOR-53/61</v>
      </c>
      <c r="F241" s="82" t="str">
        <f>INDEX(ATS!$A:$P,MATCH('2) Order Form'!$W241,ATS!$O:$O,0),5)</f>
        <v xml:space="preserve">Burning Orange </v>
      </c>
      <c r="G241" s="161" t="str">
        <f>INDEX(ATS!$A:$P,MATCH('2) Order Form'!$W241,ATS!$O:$O,0),6)</f>
        <v>53/61</v>
      </c>
      <c r="H241" s="58">
        <v>1</v>
      </c>
      <c r="I241" s="111">
        <v>0</v>
      </c>
      <c r="J241" s="117">
        <f>IFERROR(VLOOKUP(W241,ATS!$O:$P,2,FALSE),0)</f>
        <v>189</v>
      </c>
      <c r="K241" s="184" t="str">
        <f t="shared" si="230"/>
        <v>50+</v>
      </c>
      <c r="L241" s="117">
        <f>IFERROR(VLOOKUP(W241,ATS!$O:$Q,3,FALSE),0)</f>
        <v>189</v>
      </c>
      <c r="M241" s="186" t="str">
        <f t="shared" si="231"/>
        <v>50+</v>
      </c>
      <c r="N241" s="93">
        <v>0</v>
      </c>
      <c r="O241" s="55">
        <f t="shared" si="232"/>
        <v>0</v>
      </c>
      <c r="P241" s="50">
        <f>VLOOKUP($C241,Prices!$A$3:$R$1996,MATCH('2) Order Form'!P$8,Prices!$A$2:$R$2,0),FALSE)</f>
        <v>50</v>
      </c>
      <c r="Q241" s="51">
        <f>VLOOKUP($C241,Prices!$A$3:$R$1996,MATCH('2) Order Form'!Q$8,Prices!$A$2:$R$2,0),FALSE)</f>
        <v>99.95</v>
      </c>
      <c r="R241" s="34">
        <f t="shared" si="233"/>
        <v>0</v>
      </c>
      <c r="S241" s="43">
        <f t="shared" si="234"/>
        <v>0</v>
      </c>
      <c r="T241" s="51">
        <f t="shared" si="235"/>
        <v>0</v>
      </c>
      <c r="U241" s="123">
        <f t="shared" si="177"/>
        <v>0</v>
      </c>
      <c r="V241" s="124"/>
      <c r="W241" s="148">
        <v>7048652768216</v>
      </c>
      <c r="Y241" s="126">
        <f t="shared" si="236"/>
        <v>0</v>
      </c>
      <c r="Z241" s="127">
        <f t="shared" ca="1" si="237"/>
        <v>0</v>
      </c>
      <c r="AA241" s="127">
        <f t="shared" ca="1" si="238"/>
        <v>17</v>
      </c>
      <c r="AB241" s="127">
        <f t="shared" ca="1" si="239"/>
        <v>0</v>
      </c>
      <c r="AC241" s="127">
        <f t="shared" ca="1" si="240"/>
        <v>1</v>
      </c>
      <c r="AD241" s="127" t="str">
        <f t="shared" si="241"/>
        <v xml:space="preserve">845130Burning Orange </v>
      </c>
      <c r="AE241" s="128">
        <f t="shared" si="242"/>
        <v>845130</v>
      </c>
      <c r="AF241" s="129" t="str">
        <f>INDEX(ATS!$A:$P,MATCH('2) Order Form'!$W241,ATS!$O:$O,0),7)</f>
        <v>Stock</v>
      </c>
    </row>
    <row r="242" spans="1:32" x14ac:dyDescent="0.2">
      <c r="A242" s="33">
        <v>1</v>
      </c>
      <c r="B242" s="33" t="str">
        <f>VLOOKUP(A242,Classification!$H$2:$I$11,2,FALSE)</f>
        <v>Helmets &amp; Helmet Acc.</v>
      </c>
      <c r="C242" s="33">
        <f>INDEX(ATS!$A:$P,MATCH('2) Order Form'!$W242,ATS!$O:$O,0),1)</f>
        <v>845130</v>
      </c>
      <c r="D242" s="33" t="str">
        <f>INDEX(ATS!$A:$P,MATCH('2) Order Form'!$W242,ATS!$O:$O,0),2)</f>
        <v>Seeker Mips Helmet</v>
      </c>
      <c r="E242" s="82" t="str">
        <f>INDEX(ATS!$A:$P,MATCH('2) Order Form'!$W242,ATS!$O:$O,0),4)</f>
        <v>MBLK-53/61</v>
      </c>
      <c r="F242" s="82" t="str">
        <f>INDEX(ATS!$A:$P,MATCH('2) Order Form'!$W242,ATS!$O:$O,0),5)</f>
        <v>Matte Black</v>
      </c>
      <c r="G242" s="161" t="str">
        <f>INDEX(ATS!$A:$P,MATCH('2) Order Form'!$W242,ATS!$O:$O,0),6)</f>
        <v>53/61</v>
      </c>
      <c r="H242" s="58">
        <v>1</v>
      </c>
      <c r="I242" s="111">
        <v>0</v>
      </c>
      <c r="J242" s="117">
        <f>IFERROR(VLOOKUP(W242,ATS!$O:$P,2,FALSE),0)</f>
        <v>599</v>
      </c>
      <c r="K242" s="184" t="str">
        <f t="shared" si="230"/>
        <v>50+</v>
      </c>
      <c r="L242" s="117">
        <f>IFERROR(VLOOKUP(W242,ATS!$O:$Q,3,FALSE),0)</f>
        <v>599</v>
      </c>
      <c r="M242" s="186" t="str">
        <f t="shared" si="231"/>
        <v>50+</v>
      </c>
      <c r="N242" s="93">
        <v>0</v>
      </c>
      <c r="O242" s="55">
        <f t="shared" si="232"/>
        <v>0</v>
      </c>
      <c r="P242" s="50">
        <f>VLOOKUP($C242,Prices!$A$3:$R$1996,MATCH('2) Order Form'!P$8,Prices!$A$2:$R$2,0),FALSE)</f>
        <v>50</v>
      </c>
      <c r="Q242" s="51">
        <f>VLOOKUP($C242,Prices!$A$3:$R$1996,MATCH('2) Order Form'!Q$8,Prices!$A$2:$R$2,0),FALSE)</f>
        <v>99.95</v>
      </c>
      <c r="R242" s="34">
        <f t="shared" si="233"/>
        <v>0</v>
      </c>
      <c r="S242" s="43">
        <f t="shared" si="234"/>
        <v>0</v>
      </c>
      <c r="T242" s="51">
        <f t="shared" si="235"/>
        <v>0</v>
      </c>
      <c r="U242" s="123">
        <f t="shared" si="177"/>
        <v>0</v>
      </c>
      <c r="V242" s="124"/>
      <c r="W242" s="148">
        <v>7048652768223</v>
      </c>
      <c r="Y242" s="126">
        <f t="shared" si="236"/>
        <v>0</v>
      </c>
      <c r="Z242" s="127">
        <f t="shared" ca="1" si="237"/>
        <v>0</v>
      </c>
      <c r="AA242" s="127">
        <f t="shared" ca="1" si="238"/>
        <v>17</v>
      </c>
      <c r="AB242" s="127">
        <f t="shared" ca="1" si="239"/>
        <v>0</v>
      </c>
      <c r="AC242" s="127">
        <f t="shared" ca="1" si="240"/>
        <v>1</v>
      </c>
      <c r="AD242" s="127" t="str">
        <f t="shared" si="241"/>
        <v>845130Matte Black</v>
      </c>
      <c r="AE242" s="128">
        <f t="shared" si="242"/>
        <v>845130</v>
      </c>
      <c r="AF242" s="129" t="str">
        <f>INDEX(ATS!$A:$P,MATCH('2) Order Form'!$W242,ATS!$O:$O,0),7)</f>
        <v>Active</v>
      </c>
    </row>
    <row r="243" spans="1:32" x14ac:dyDescent="0.2">
      <c r="A243" s="33">
        <v>1</v>
      </c>
      <c r="B243" s="33" t="str">
        <f>VLOOKUP(A243,Classification!$H$2:$I$11,2,FALSE)</f>
        <v>Helmets &amp; Helmet Acc.</v>
      </c>
      <c r="C243" s="33">
        <f>INDEX(ATS!$A:$P,MATCH('2) Order Form'!$W243,ATS!$O:$O,0),1)</f>
        <v>845130</v>
      </c>
      <c r="D243" s="33" t="str">
        <f>INDEX(ATS!$A:$P,MATCH('2) Order Form'!$W243,ATS!$O:$O,0),2)</f>
        <v>Seeker Mips Helmet</v>
      </c>
      <c r="E243" s="82" t="str">
        <f>INDEX(ATS!$A:$P,MATCH('2) Order Form'!$W243,ATS!$O:$O,0),4)</f>
        <v>MFLU-53/61</v>
      </c>
      <c r="F243" s="82" t="str">
        <f>INDEX(ATS!$A:$P,MATCH('2) Order Form'!$W243,ATS!$O:$O,0),5)</f>
        <v xml:space="preserve">Matte Fluo </v>
      </c>
      <c r="G243" s="161" t="str">
        <f>INDEX(ATS!$A:$P,MATCH('2) Order Form'!$W243,ATS!$O:$O,0),6)</f>
        <v>53/61</v>
      </c>
      <c r="H243" s="58">
        <v>1</v>
      </c>
      <c r="I243" s="111">
        <v>0</v>
      </c>
      <c r="J243" s="117">
        <f>IFERROR(VLOOKUP(W243,ATS!$O:$P,2,FALSE),0)</f>
        <v>262</v>
      </c>
      <c r="K243" s="184" t="str">
        <f t="shared" si="230"/>
        <v>50+</v>
      </c>
      <c r="L243" s="117">
        <f>IFERROR(VLOOKUP(W243,ATS!$O:$Q,3,FALSE),0)</f>
        <v>262</v>
      </c>
      <c r="M243" s="186" t="str">
        <f t="shared" si="231"/>
        <v>50+</v>
      </c>
      <c r="N243" s="93">
        <v>0</v>
      </c>
      <c r="O243" s="55">
        <f t="shared" si="232"/>
        <v>0</v>
      </c>
      <c r="P243" s="50">
        <f>VLOOKUP($C243,Prices!$A$3:$R$1996,MATCH('2) Order Form'!P$8,Prices!$A$2:$R$2,0),FALSE)</f>
        <v>50</v>
      </c>
      <c r="Q243" s="51">
        <f>VLOOKUP($C243,Prices!$A$3:$R$1996,MATCH('2) Order Form'!Q$8,Prices!$A$2:$R$2,0),FALSE)</f>
        <v>99.95</v>
      </c>
      <c r="R243" s="34">
        <f t="shared" si="233"/>
        <v>0</v>
      </c>
      <c r="S243" s="43">
        <f t="shared" si="234"/>
        <v>0</v>
      </c>
      <c r="T243" s="51">
        <f t="shared" si="235"/>
        <v>0</v>
      </c>
      <c r="U243" s="123">
        <f t="shared" si="177"/>
        <v>0</v>
      </c>
      <c r="V243" s="124"/>
      <c r="W243" s="148">
        <v>7048652768230</v>
      </c>
      <c r="Y243" s="126">
        <f t="shared" si="236"/>
        <v>0</v>
      </c>
      <c r="Z243" s="127">
        <f t="shared" ca="1" si="237"/>
        <v>0</v>
      </c>
      <c r="AA243" s="127">
        <f t="shared" ca="1" si="238"/>
        <v>17</v>
      </c>
      <c r="AB243" s="127">
        <f t="shared" ca="1" si="239"/>
        <v>0</v>
      </c>
      <c r="AC243" s="127">
        <f t="shared" ca="1" si="240"/>
        <v>1</v>
      </c>
      <c r="AD243" s="127" t="str">
        <f t="shared" si="241"/>
        <v xml:space="preserve">845130Matte Fluo </v>
      </c>
      <c r="AE243" s="128">
        <f t="shared" si="242"/>
        <v>845130</v>
      </c>
      <c r="AF243" s="129" t="str">
        <f>INDEX(ATS!$A:$P,MATCH('2) Order Form'!$W243,ATS!$O:$O,0),7)</f>
        <v>Stock</v>
      </c>
    </row>
    <row r="244" spans="1:32" x14ac:dyDescent="0.2">
      <c r="A244" s="33">
        <v>1</v>
      </c>
      <c r="B244" s="33" t="str">
        <f>VLOOKUP(A244,Classification!$H$2:$I$11,2,FALSE)</f>
        <v>Helmets &amp; Helmet Acc.</v>
      </c>
      <c r="C244" s="33">
        <f>INDEX(ATS!$A:$P,MATCH('2) Order Form'!$W244,ATS!$O:$O,0),1)</f>
        <v>845130</v>
      </c>
      <c r="D244" s="33" t="str">
        <f>INDEX(ATS!$A:$P,MATCH('2) Order Form'!$W244,ATS!$O:$O,0),2)</f>
        <v>Seeker Mips Helmet</v>
      </c>
      <c r="E244" s="82" t="str">
        <f>INDEX(ATS!$A:$P,MATCH('2) Order Form'!$W244,ATS!$O:$O,0),4)</f>
        <v>MWHT-53/61</v>
      </c>
      <c r="F244" s="82" t="str">
        <f>INDEX(ATS!$A:$P,MATCH('2) Order Form'!$W244,ATS!$O:$O,0),5)</f>
        <v>Matte White</v>
      </c>
      <c r="G244" s="161" t="str">
        <f>INDEX(ATS!$A:$P,MATCH('2) Order Form'!$W244,ATS!$O:$O,0),6)</f>
        <v>53/61</v>
      </c>
      <c r="H244" s="58">
        <v>1</v>
      </c>
      <c r="I244" s="111">
        <v>0</v>
      </c>
      <c r="J244" s="117">
        <f>IFERROR(VLOOKUP(W244,ATS!$O:$P,2,FALSE),0)</f>
        <v>252</v>
      </c>
      <c r="K244" s="184" t="str">
        <f t="shared" si="230"/>
        <v>50+</v>
      </c>
      <c r="L244" s="117">
        <f>IFERROR(VLOOKUP(W244,ATS!$O:$Q,3,FALSE),0)</f>
        <v>252</v>
      </c>
      <c r="M244" s="186" t="str">
        <f t="shared" si="231"/>
        <v>50+</v>
      </c>
      <c r="N244" s="93">
        <v>0</v>
      </c>
      <c r="O244" s="55">
        <f t="shared" si="232"/>
        <v>0</v>
      </c>
      <c r="P244" s="50">
        <f>VLOOKUP($C244,Prices!$A$3:$R$1996,MATCH('2) Order Form'!P$8,Prices!$A$2:$R$2,0),FALSE)</f>
        <v>50</v>
      </c>
      <c r="Q244" s="51">
        <f>VLOOKUP($C244,Prices!$A$3:$R$1996,MATCH('2) Order Form'!Q$8,Prices!$A$2:$R$2,0),FALSE)</f>
        <v>99.95</v>
      </c>
      <c r="R244" s="34">
        <f t="shared" si="233"/>
        <v>0</v>
      </c>
      <c r="S244" s="43">
        <f t="shared" si="234"/>
        <v>0</v>
      </c>
      <c r="T244" s="51">
        <f t="shared" si="235"/>
        <v>0</v>
      </c>
      <c r="U244" s="123">
        <f t="shared" si="177"/>
        <v>0</v>
      </c>
      <c r="V244" s="124"/>
      <c r="W244" s="148">
        <v>7048652768247</v>
      </c>
      <c r="Y244" s="126">
        <f t="shared" si="236"/>
        <v>0</v>
      </c>
      <c r="Z244" s="127">
        <f t="shared" ca="1" si="237"/>
        <v>0</v>
      </c>
      <c r="AA244" s="127">
        <f t="shared" ca="1" si="238"/>
        <v>17</v>
      </c>
      <c r="AB244" s="127">
        <f t="shared" ca="1" si="239"/>
        <v>0</v>
      </c>
      <c r="AC244" s="127">
        <f t="shared" ca="1" si="240"/>
        <v>1</v>
      </c>
      <c r="AD244" s="127" t="str">
        <f t="shared" si="241"/>
        <v>845130Matte White</v>
      </c>
      <c r="AE244" s="128">
        <f t="shared" si="242"/>
        <v>845130</v>
      </c>
      <c r="AF244" s="129" t="str">
        <f>INDEX(ATS!$A:$P,MATCH('2) Order Form'!$W244,ATS!$O:$O,0),7)</f>
        <v>Active</v>
      </c>
    </row>
    <row r="245" spans="1:32" x14ac:dyDescent="0.2">
      <c r="A245" s="33">
        <v>1</v>
      </c>
      <c r="B245" s="33" t="str">
        <f>VLOOKUP(A245,Classification!$H$2:$I$11,2,FALSE)</f>
        <v>Helmets &amp; Helmet Acc.</v>
      </c>
      <c r="C245" s="33">
        <f>INDEX(ATS!$A:$P,MATCH('2) Order Form'!$W245,ATS!$O:$O,0),1)</f>
        <v>845130</v>
      </c>
      <c r="D245" s="33" t="str">
        <f>INDEX(ATS!$A:$P,MATCH('2) Order Form'!$W245,ATS!$O:$O,0),2)</f>
        <v>Seeker Mips Helmet</v>
      </c>
      <c r="E245" s="82" t="str">
        <f>INDEX(ATS!$A:$P,MATCH('2) Order Form'!$W245,ATS!$O:$O,0),4)</f>
        <v>SBLM-53/61</v>
      </c>
      <c r="F245" s="82" t="str">
        <f>INDEX(ATS!$A:$P,MATCH('2) Order Form'!$W245,ATS!$O:$O,0),5)</f>
        <v xml:space="preserve">Sky Blue Metallic </v>
      </c>
      <c r="G245" s="161" t="str">
        <f>INDEX(ATS!$A:$P,MATCH('2) Order Form'!$W245,ATS!$O:$O,0),6)</f>
        <v>53/61</v>
      </c>
      <c r="H245" s="58">
        <v>1</v>
      </c>
      <c r="I245" s="111">
        <v>0</v>
      </c>
      <c r="J245" s="117">
        <f>IFERROR(VLOOKUP(W245,ATS!$O:$P,2,FALSE),0)</f>
        <v>90</v>
      </c>
      <c r="K245" s="184" t="str">
        <f t="shared" si="230"/>
        <v>50+</v>
      </c>
      <c r="L245" s="117">
        <f>IFERROR(VLOOKUP(W245,ATS!$O:$Q,3,FALSE),0)</f>
        <v>90</v>
      </c>
      <c r="M245" s="186" t="str">
        <f t="shared" si="231"/>
        <v>50+</v>
      </c>
      <c r="N245" s="93">
        <v>0</v>
      </c>
      <c r="O245" s="55">
        <f t="shared" si="232"/>
        <v>0</v>
      </c>
      <c r="P245" s="50">
        <f>VLOOKUP($C245,Prices!$A$3:$R$1996,MATCH('2) Order Form'!P$8,Prices!$A$2:$R$2,0),FALSE)</f>
        <v>50</v>
      </c>
      <c r="Q245" s="51">
        <f>VLOOKUP($C245,Prices!$A$3:$R$1996,MATCH('2) Order Form'!Q$8,Prices!$A$2:$R$2,0),FALSE)</f>
        <v>99.95</v>
      </c>
      <c r="R245" s="34">
        <f t="shared" si="233"/>
        <v>0</v>
      </c>
      <c r="S245" s="43">
        <f t="shared" si="234"/>
        <v>0</v>
      </c>
      <c r="T245" s="51">
        <f t="shared" si="235"/>
        <v>0</v>
      </c>
      <c r="U245" s="123">
        <f t="shared" si="177"/>
        <v>0</v>
      </c>
      <c r="V245" s="124"/>
      <c r="W245" s="148">
        <v>7048652768254</v>
      </c>
      <c r="Y245" s="126">
        <f t="shared" si="236"/>
        <v>0</v>
      </c>
      <c r="Z245" s="127">
        <f t="shared" ca="1" si="237"/>
        <v>0</v>
      </c>
      <c r="AA245" s="127">
        <f t="shared" ca="1" si="238"/>
        <v>17</v>
      </c>
      <c r="AB245" s="127">
        <f t="shared" ca="1" si="239"/>
        <v>0</v>
      </c>
      <c r="AC245" s="127">
        <f t="shared" ca="1" si="240"/>
        <v>1</v>
      </c>
      <c r="AD245" s="127" t="str">
        <f t="shared" si="241"/>
        <v xml:space="preserve">845130Sky Blue Metallic </v>
      </c>
      <c r="AE245" s="128">
        <f t="shared" si="242"/>
        <v>845130</v>
      </c>
      <c r="AF245" s="129" t="str">
        <f>INDEX(ATS!$A:$P,MATCH('2) Order Form'!$W245,ATS!$O:$O,0),7)</f>
        <v>Stock</v>
      </c>
    </row>
    <row r="246" spans="1:32" x14ac:dyDescent="0.2">
      <c r="A246" s="33">
        <v>1</v>
      </c>
      <c r="B246" s="33" t="str">
        <f>VLOOKUP(A246,Classification!$H$2:$I$11,2,FALSE)</f>
        <v>Helmets &amp; Helmet Acc.</v>
      </c>
      <c r="C246" s="33">
        <f>INDEX(ATS!$A:$P,MATCH('2) Order Form'!$W246,ATS!$O:$O,0),1)</f>
        <v>845129</v>
      </c>
      <c r="D246" s="33" t="str">
        <f>INDEX(ATS!$A:$P,MATCH('2) Order Form'!$W246,ATS!$O:$O,0),2)</f>
        <v>Seeker Helmet</v>
      </c>
      <c r="E246" s="82" t="str">
        <f>INDEX(ATS!$A:$P,MATCH('2) Order Form'!$W246,ATS!$O:$O,0),4)</f>
        <v>BGRG-53/61</v>
      </c>
      <c r="F246" s="82" t="str">
        <f>INDEX(ATS!$A:$P,MATCH('2) Order Form'!$W246,ATS!$O:$O,0),5)</f>
        <v>Bolt Gray/Rose Gold</v>
      </c>
      <c r="G246" s="161" t="str">
        <f>INDEX(ATS!$A:$P,MATCH('2) Order Form'!$W246,ATS!$O:$O,0),6)</f>
        <v>53/61</v>
      </c>
      <c r="H246" s="58">
        <v>1</v>
      </c>
      <c r="I246" s="111">
        <v>0</v>
      </c>
      <c r="J246" s="117">
        <f>IFERROR(VLOOKUP(W246,ATS!$O:$P,2,FALSE),0)</f>
        <v>18</v>
      </c>
      <c r="K246" s="184">
        <f t="shared" ref="K246:K260" si="243">IF(J246=99999,"OPEN",IF(J246&gt;50,"50+",IF(J246&lt;=0,"0",J246)))</f>
        <v>18</v>
      </c>
      <c r="L246" s="117">
        <f>IFERROR(VLOOKUP(W246,ATS!$O:$Q,3,FALSE),0)</f>
        <v>18</v>
      </c>
      <c r="M246" s="186">
        <f t="shared" ref="M246:M260" si="244">IF(L246=99999,"OPEN",IF(L246&gt;50,"50+",IF(L246&lt;=0,"0",L246)))</f>
        <v>18</v>
      </c>
      <c r="N246" s="93">
        <v>0</v>
      </c>
      <c r="O246" s="55">
        <f t="shared" ref="O246:O260" si="245">IF(N246&lt;&gt;0,N246,$P$5)</f>
        <v>0</v>
      </c>
      <c r="P246" s="50">
        <f>VLOOKUP($C246,Prices!$A$3:$R$1996,MATCH('2) Order Form'!P$8,Prices!$A$2:$R$2,0),FALSE)</f>
        <v>35</v>
      </c>
      <c r="Q246" s="51">
        <f>VLOOKUP($C246,Prices!$A$3:$R$1996,MATCH('2) Order Form'!Q$8,Prices!$A$2:$R$2,0),FALSE)</f>
        <v>69.95</v>
      </c>
      <c r="R246" s="34">
        <f t="shared" ref="R246:R260" si="246">I246*P246</f>
        <v>0</v>
      </c>
      <c r="S246" s="43">
        <f t="shared" ref="S246:S260" si="247">R246*O246</f>
        <v>0</v>
      </c>
      <c r="T246" s="51">
        <f t="shared" ref="T246:T260" si="248">R246-S246</f>
        <v>0</v>
      </c>
      <c r="U246" s="123">
        <f t="shared" si="177"/>
        <v>0</v>
      </c>
      <c r="V246" s="124"/>
      <c r="W246" s="148">
        <v>7048652768155</v>
      </c>
      <c r="Y246" s="126">
        <f t="shared" ref="Y246:Y374" si="249">I246*Q246</f>
        <v>0</v>
      </c>
      <c r="Z246" s="127">
        <f t="shared" ref="Z246:Z374" ca="1" si="250">IF(A246=OFFSET(A246,-1,0),0,1)</f>
        <v>0</v>
      </c>
      <c r="AA246" s="127">
        <f t="shared" ref="AA246:AA374" ca="1" si="251">IF(C246=OFFSET(C246,-1,0),OFFSET(AA246,-1,0),OFFSET(AA246,-1,0)+1)</f>
        <v>18</v>
      </c>
      <c r="AB246" s="127">
        <f t="shared" ref="AB246:AB374" ca="1" si="252">IF(C246=OFFSET(C246,-1,0),0,1)</f>
        <v>1</v>
      </c>
      <c r="AC246" s="127">
        <f t="shared" ref="AC246:AC374" ca="1" si="253">IF(F246=OFFSET(F246,-1,0),0,1)</f>
        <v>1</v>
      </c>
      <c r="AD246" s="127" t="str">
        <f t="shared" ref="AD246:AD374" si="254">CONCATENATE(C246,F246)</f>
        <v>845129Bolt Gray/Rose Gold</v>
      </c>
      <c r="AE246" s="128">
        <f t="shared" ref="AE246:AE374" si="255">IFERROR(IF(B246="EYEWEAR",CONCATENATE(C246,"-",G246),C246),C246)</f>
        <v>845129</v>
      </c>
      <c r="AF246" s="129" t="str">
        <f>INDEX(ATS!$A:$P,MATCH('2) Order Form'!$W246,ATS!$O:$O,0),7)</f>
        <v>Stock</v>
      </c>
    </row>
    <row r="247" spans="1:32" x14ac:dyDescent="0.2">
      <c r="A247" s="33">
        <v>1</v>
      </c>
      <c r="B247" s="33" t="str">
        <f>VLOOKUP(A247,Classification!$H$2:$I$11,2,FALSE)</f>
        <v>Helmets &amp; Helmet Acc.</v>
      </c>
      <c r="C247" s="33">
        <f>INDEX(ATS!$A:$P,MATCH('2) Order Form'!$W247,ATS!$O:$O,0),1)</f>
        <v>845129</v>
      </c>
      <c r="D247" s="33" t="str">
        <f>INDEX(ATS!$A:$P,MATCH('2) Order Form'!$W247,ATS!$O:$O,0),2)</f>
        <v>Seeker Helmet</v>
      </c>
      <c r="E247" s="82" t="str">
        <f>INDEX(ATS!$A:$P,MATCH('2) Order Form'!$W247,ATS!$O:$O,0),4)</f>
        <v>BUOR-53/61</v>
      </c>
      <c r="F247" s="82" t="str">
        <f>INDEX(ATS!$A:$P,MATCH('2) Order Form'!$W247,ATS!$O:$O,0),5)</f>
        <v xml:space="preserve">Burning Orange </v>
      </c>
      <c r="G247" s="161" t="str">
        <f>INDEX(ATS!$A:$P,MATCH('2) Order Form'!$W247,ATS!$O:$O,0),6)</f>
        <v>53/61</v>
      </c>
      <c r="H247" s="58">
        <v>1</v>
      </c>
      <c r="I247" s="111">
        <v>0</v>
      </c>
      <c r="J247" s="117">
        <f>IFERROR(VLOOKUP(W247,ATS!$O:$P,2,FALSE),0)</f>
        <v>30</v>
      </c>
      <c r="K247" s="184">
        <f t="shared" si="243"/>
        <v>30</v>
      </c>
      <c r="L247" s="117">
        <f>IFERROR(VLOOKUP(W247,ATS!$O:$Q,3,FALSE),0)</f>
        <v>30</v>
      </c>
      <c r="M247" s="186">
        <f t="shared" si="244"/>
        <v>30</v>
      </c>
      <c r="N247" s="93">
        <v>0</v>
      </c>
      <c r="O247" s="55">
        <f t="shared" si="245"/>
        <v>0</v>
      </c>
      <c r="P247" s="50">
        <f>VLOOKUP($C247,Prices!$A$3:$R$1996,MATCH('2) Order Form'!P$8,Prices!$A$2:$R$2,0),FALSE)</f>
        <v>35</v>
      </c>
      <c r="Q247" s="51">
        <f>VLOOKUP($C247,Prices!$A$3:$R$1996,MATCH('2) Order Form'!Q$8,Prices!$A$2:$R$2,0),FALSE)</f>
        <v>69.95</v>
      </c>
      <c r="R247" s="34">
        <f t="shared" si="246"/>
        <v>0</v>
      </c>
      <c r="S247" s="43">
        <f t="shared" si="247"/>
        <v>0</v>
      </c>
      <c r="T247" s="51">
        <f t="shared" si="248"/>
        <v>0</v>
      </c>
      <c r="U247" s="123">
        <f t="shared" si="177"/>
        <v>0</v>
      </c>
      <c r="V247" s="124"/>
      <c r="W247" s="148">
        <v>7048652768162</v>
      </c>
      <c r="Y247" s="126">
        <f t="shared" si="249"/>
        <v>0</v>
      </c>
      <c r="Z247" s="127">
        <f t="shared" ca="1" si="250"/>
        <v>0</v>
      </c>
      <c r="AA247" s="127">
        <f t="shared" ca="1" si="251"/>
        <v>18</v>
      </c>
      <c r="AB247" s="127">
        <f t="shared" ca="1" si="252"/>
        <v>0</v>
      </c>
      <c r="AC247" s="127">
        <f t="shared" ca="1" si="253"/>
        <v>1</v>
      </c>
      <c r="AD247" s="127" t="str">
        <f t="shared" si="254"/>
        <v xml:space="preserve">845129Burning Orange </v>
      </c>
      <c r="AE247" s="128">
        <f t="shared" si="255"/>
        <v>845129</v>
      </c>
      <c r="AF247" s="129" t="str">
        <f>INDEX(ATS!$A:$P,MATCH('2) Order Form'!$W247,ATS!$O:$O,0),7)</f>
        <v>Stock</v>
      </c>
    </row>
    <row r="248" spans="1:32" x14ac:dyDescent="0.2">
      <c r="A248" s="33">
        <v>1</v>
      </c>
      <c r="B248" s="33" t="str">
        <f>VLOOKUP(A248,Classification!$H$2:$I$11,2,FALSE)</f>
        <v>Helmets &amp; Helmet Acc.</v>
      </c>
      <c r="C248" s="33">
        <f>INDEX(ATS!$A:$P,MATCH('2) Order Form'!$W248,ATS!$O:$O,0),1)</f>
        <v>845129</v>
      </c>
      <c r="D248" s="33" t="str">
        <f>INDEX(ATS!$A:$P,MATCH('2) Order Form'!$W248,ATS!$O:$O,0),2)</f>
        <v>Seeker Helmet</v>
      </c>
      <c r="E248" s="82" t="str">
        <f>INDEX(ATS!$A:$P,MATCH('2) Order Form'!$W248,ATS!$O:$O,0),4)</f>
        <v>MBLK-53/61</v>
      </c>
      <c r="F248" s="82" t="str">
        <f>INDEX(ATS!$A:$P,MATCH('2) Order Form'!$W248,ATS!$O:$O,0),5)</f>
        <v>Matte Black</v>
      </c>
      <c r="G248" s="161" t="str">
        <f>INDEX(ATS!$A:$P,MATCH('2) Order Form'!$W248,ATS!$O:$O,0),6)</f>
        <v>53/61</v>
      </c>
      <c r="H248" s="58">
        <v>1</v>
      </c>
      <c r="I248" s="111">
        <v>0</v>
      </c>
      <c r="J248" s="117">
        <f>IFERROR(VLOOKUP(W248,ATS!$O:$P,2,FALSE),0)</f>
        <v>21</v>
      </c>
      <c r="K248" s="184">
        <f t="shared" si="243"/>
        <v>21</v>
      </c>
      <c r="L248" s="117">
        <f>IFERROR(VLOOKUP(W248,ATS!$O:$Q,3,FALSE),0)</f>
        <v>21</v>
      </c>
      <c r="M248" s="186">
        <f t="shared" si="244"/>
        <v>21</v>
      </c>
      <c r="N248" s="93">
        <v>0</v>
      </c>
      <c r="O248" s="55">
        <f t="shared" si="245"/>
        <v>0</v>
      </c>
      <c r="P248" s="50">
        <f>VLOOKUP($C248,Prices!$A$3:$R$1996,MATCH('2) Order Form'!P$8,Prices!$A$2:$R$2,0),FALSE)</f>
        <v>35</v>
      </c>
      <c r="Q248" s="51">
        <f>VLOOKUP($C248,Prices!$A$3:$R$1996,MATCH('2) Order Form'!Q$8,Prices!$A$2:$R$2,0),FALSE)</f>
        <v>69.95</v>
      </c>
      <c r="R248" s="34">
        <f t="shared" si="246"/>
        <v>0</v>
      </c>
      <c r="S248" s="43">
        <f t="shared" si="247"/>
        <v>0</v>
      </c>
      <c r="T248" s="51">
        <f t="shared" si="248"/>
        <v>0</v>
      </c>
      <c r="U248" s="123">
        <f t="shared" si="177"/>
        <v>0</v>
      </c>
      <c r="V248" s="124"/>
      <c r="W248" s="148">
        <v>7048652768148</v>
      </c>
      <c r="Y248" s="126">
        <f t="shared" si="249"/>
        <v>0</v>
      </c>
      <c r="Z248" s="127">
        <f t="shared" ca="1" si="250"/>
        <v>0</v>
      </c>
      <c r="AA248" s="127">
        <f t="shared" ca="1" si="251"/>
        <v>18</v>
      </c>
      <c r="AB248" s="127">
        <f t="shared" ca="1" si="252"/>
        <v>0</v>
      </c>
      <c r="AC248" s="127">
        <f t="shared" ca="1" si="253"/>
        <v>1</v>
      </c>
      <c r="AD248" s="127" t="str">
        <f t="shared" si="254"/>
        <v>845129Matte Black</v>
      </c>
      <c r="AE248" s="128">
        <f t="shared" si="255"/>
        <v>845129</v>
      </c>
      <c r="AF248" s="129" t="str">
        <f>INDEX(ATS!$A:$P,MATCH('2) Order Form'!$W248,ATS!$O:$O,0),7)</f>
        <v>Active</v>
      </c>
    </row>
    <row r="249" spans="1:32" x14ac:dyDescent="0.2">
      <c r="A249" s="33">
        <v>1</v>
      </c>
      <c r="B249" s="33" t="str">
        <f>VLOOKUP(A249,Classification!$H$2:$I$11,2,FALSE)</f>
        <v>Helmets &amp; Helmet Acc.</v>
      </c>
      <c r="C249" s="33">
        <f>INDEX(ATS!$A:$P,MATCH('2) Order Form'!$W249,ATS!$O:$O,0),1)</f>
        <v>845129</v>
      </c>
      <c r="D249" s="33" t="str">
        <f>INDEX(ATS!$A:$P,MATCH('2) Order Form'!$W249,ATS!$O:$O,0),2)</f>
        <v>Seeker Helmet</v>
      </c>
      <c r="E249" s="82" t="str">
        <f>INDEX(ATS!$A:$P,MATCH('2) Order Form'!$W249,ATS!$O:$O,0),4)</f>
        <v>MFLU-53/61</v>
      </c>
      <c r="F249" s="82" t="str">
        <f>INDEX(ATS!$A:$P,MATCH('2) Order Form'!$W249,ATS!$O:$O,0),5)</f>
        <v xml:space="preserve">Matte Fluo </v>
      </c>
      <c r="G249" s="161" t="str">
        <f>INDEX(ATS!$A:$P,MATCH('2) Order Form'!$W249,ATS!$O:$O,0),6)</f>
        <v>53/61</v>
      </c>
      <c r="H249" s="58">
        <v>1</v>
      </c>
      <c r="I249" s="111">
        <v>0</v>
      </c>
      <c r="J249" s="117">
        <f>IFERROR(VLOOKUP(W249,ATS!$O:$P,2,FALSE),0)</f>
        <v>11</v>
      </c>
      <c r="K249" s="184">
        <f t="shared" si="243"/>
        <v>11</v>
      </c>
      <c r="L249" s="117">
        <f>IFERROR(VLOOKUP(W249,ATS!$O:$Q,3,FALSE),0)</f>
        <v>11</v>
      </c>
      <c r="M249" s="186">
        <f t="shared" si="244"/>
        <v>11</v>
      </c>
      <c r="N249" s="93">
        <v>0</v>
      </c>
      <c r="O249" s="55">
        <f t="shared" si="245"/>
        <v>0</v>
      </c>
      <c r="P249" s="50">
        <f>VLOOKUP($C249,Prices!$A$3:$R$1996,MATCH('2) Order Form'!P$8,Prices!$A$2:$R$2,0),FALSE)</f>
        <v>35</v>
      </c>
      <c r="Q249" s="51">
        <f>VLOOKUP($C249,Prices!$A$3:$R$1996,MATCH('2) Order Form'!Q$8,Prices!$A$2:$R$2,0),FALSE)</f>
        <v>69.95</v>
      </c>
      <c r="R249" s="34">
        <f t="shared" si="246"/>
        <v>0</v>
      </c>
      <c r="S249" s="43">
        <f t="shared" si="247"/>
        <v>0</v>
      </c>
      <c r="T249" s="51">
        <f t="shared" si="248"/>
        <v>0</v>
      </c>
      <c r="U249" s="123">
        <f t="shared" si="177"/>
        <v>0</v>
      </c>
      <c r="V249" s="124"/>
      <c r="W249" s="148">
        <v>7048652768179</v>
      </c>
      <c r="Y249" s="126">
        <f t="shared" si="249"/>
        <v>0</v>
      </c>
      <c r="Z249" s="127">
        <f t="shared" ca="1" si="250"/>
        <v>0</v>
      </c>
      <c r="AA249" s="127">
        <f t="shared" ca="1" si="251"/>
        <v>18</v>
      </c>
      <c r="AB249" s="127">
        <f t="shared" ca="1" si="252"/>
        <v>0</v>
      </c>
      <c r="AC249" s="127">
        <f t="shared" ca="1" si="253"/>
        <v>1</v>
      </c>
      <c r="AD249" s="127" t="str">
        <f t="shared" si="254"/>
        <v xml:space="preserve">845129Matte Fluo </v>
      </c>
      <c r="AE249" s="128">
        <f t="shared" si="255"/>
        <v>845129</v>
      </c>
      <c r="AF249" s="129" t="str">
        <f>INDEX(ATS!$A:$P,MATCH('2) Order Form'!$W249,ATS!$O:$O,0),7)</f>
        <v>Stock</v>
      </c>
    </row>
    <row r="250" spans="1:32" x14ac:dyDescent="0.2">
      <c r="A250" s="33">
        <v>1</v>
      </c>
      <c r="B250" s="33" t="str">
        <f>VLOOKUP(A250,Classification!$H$2:$I$11,2,FALSE)</f>
        <v>Helmets &amp; Helmet Acc.</v>
      </c>
      <c r="C250" s="33">
        <f>INDEX(ATS!$A:$P,MATCH('2) Order Form'!$W250,ATS!$O:$O,0),1)</f>
        <v>845129</v>
      </c>
      <c r="D250" s="33" t="str">
        <f>INDEX(ATS!$A:$P,MATCH('2) Order Form'!$W250,ATS!$O:$O,0),2)</f>
        <v>Seeker Helmet</v>
      </c>
      <c r="E250" s="82" t="str">
        <f>INDEX(ATS!$A:$P,MATCH('2) Order Form'!$W250,ATS!$O:$O,0),4)</f>
        <v>MWHT-53/61</v>
      </c>
      <c r="F250" s="82" t="str">
        <f>INDEX(ATS!$A:$P,MATCH('2) Order Form'!$W250,ATS!$O:$O,0),5)</f>
        <v>Matte White</v>
      </c>
      <c r="G250" s="161" t="str">
        <f>INDEX(ATS!$A:$P,MATCH('2) Order Form'!$W250,ATS!$O:$O,0),6)</f>
        <v>53/61</v>
      </c>
      <c r="H250" s="58">
        <v>1</v>
      </c>
      <c r="I250" s="111">
        <v>0</v>
      </c>
      <c r="J250" s="117">
        <f>IFERROR(VLOOKUP(W250,ATS!$O:$P,2,FALSE),0)</f>
        <v>21</v>
      </c>
      <c r="K250" s="184">
        <f t="shared" si="243"/>
        <v>21</v>
      </c>
      <c r="L250" s="117">
        <f>IFERROR(VLOOKUP(W250,ATS!$O:$Q,3,FALSE),0)</f>
        <v>21</v>
      </c>
      <c r="M250" s="186">
        <f t="shared" si="244"/>
        <v>21</v>
      </c>
      <c r="N250" s="93">
        <v>0</v>
      </c>
      <c r="O250" s="55">
        <f t="shared" si="245"/>
        <v>0</v>
      </c>
      <c r="P250" s="50">
        <f>VLOOKUP($C250,Prices!$A$3:$R$1996,MATCH('2) Order Form'!P$8,Prices!$A$2:$R$2,0),FALSE)</f>
        <v>35</v>
      </c>
      <c r="Q250" s="51">
        <f>VLOOKUP($C250,Prices!$A$3:$R$1996,MATCH('2) Order Form'!Q$8,Prices!$A$2:$R$2,0),FALSE)</f>
        <v>69.95</v>
      </c>
      <c r="R250" s="34">
        <f t="shared" si="246"/>
        <v>0</v>
      </c>
      <c r="S250" s="43">
        <f t="shared" si="247"/>
        <v>0</v>
      </c>
      <c r="T250" s="51">
        <f t="shared" si="248"/>
        <v>0</v>
      </c>
      <c r="U250" s="123">
        <f t="shared" si="177"/>
        <v>0</v>
      </c>
      <c r="V250" s="124"/>
      <c r="W250" s="148">
        <v>7048652768186</v>
      </c>
      <c r="Y250" s="126">
        <f t="shared" si="249"/>
        <v>0</v>
      </c>
      <c r="Z250" s="127">
        <f t="shared" ca="1" si="250"/>
        <v>0</v>
      </c>
      <c r="AA250" s="127">
        <f t="shared" ca="1" si="251"/>
        <v>18</v>
      </c>
      <c r="AB250" s="127">
        <f t="shared" ca="1" si="252"/>
        <v>0</v>
      </c>
      <c r="AC250" s="127">
        <f t="shared" ca="1" si="253"/>
        <v>1</v>
      </c>
      <c r="AD250" s="127" t="str">
        <f t="shared" si="254"/>
        <v>845129Matte White</v>
      </c>
      <c r="AE250" s="128">
        <f t="shared" si="255"/>
        <v>845129</v>
      </c>
      <c r="AF250" s="129" t="str">
        <f>INDEX(ATS!$A:$P,MATCH('2) Order Form'!$W250,ATS!$O:$O,0),7)</f>
        <v>Active</v>
      </c>
    </row>
    <row r="251" spans="1:32" x14ac:dyDescent="0.2">
      <c r="A251" s="33">
        <v>1</v>
      </c>
      <c r="B251" s="33" t="str">
        <f>VLOOKUP(A251,Classification!$H$2:$I$11,2,FALSE)</f>
        <v>Helmets &amp; Helmet Acc.</v>
      </c>
      <c r="C251" s="33">
        <f>INDEX(ATS!$A:$P,MATCH('2) Order Form'!$W251,ATS!$O:$O,0),1)</f>
        <v>845129</v>
      </c>
      <c r="D251" s="33" t="str">
        <f>INDEX(ATS!$A:$P,MATCH('2) Order Form'!$W251,ATS!$O:$O,0),2)</f>
        <v>Seeker Helmet</v>
      </c>
      <c r="E251" s="82" t="str">
        <f>INDEX(ATS!$A:$P,MATCH('2) Order Form'!$W251,ATS!$O:$O,0),4)</f>
        <v>SBLM-53/61</v>
      </c>
      <c r="F251" s="82" t="str">
        <f>INDEX(ATS!$A:$P,MATCH('2) Order Form'!$W251,ATS!$O:$O,0),5)</f>
        <v xml:space="preserve">Sky Blue Metallic </v>
      </c>
      <c r="G251" s="161" t="str">
        <f>INDEX(ATS!$A:$P,MATCH('2) Order Form'!$W251,ATS!$O:$O,0),6)</f>
        <v>53/61</v>
      </c>
      <c r="H251" s="58">
        <v>1</v>
      </c>
      <c r="I251" s="111">
        <v>0</v>
      </c>
      <c r="J251" s="117">
        <f>IFERROR(VLOOKUP(W251,ATS!$O:$P,2,FALSE),0)</f>
        <v>15</v>
      </c>
      <c r="K251" s="184">
        <f t="shared" si="243"/>
        <v>15</v>
      </c>
      <c r="L251" s="117">
        <f>IFERROR(VLOOKUP(W251,ATS!$O:$Q,3,FALSE),0)</f>
        <v>15</v>
      </c>
      <c r="M251" s="186">
        <f t="shared" si="244"/>
        <v>15</v>
      </c>
      <c r="N251" s="93">
        <v>0</v>
      </c>
      <c r="O251" s="55">
        <f t="shared" si="245"/>
        <v>0</v>
      </c>
      <c r="P251" s="50">
        <f>VLOOKUP($C251,Prices!$A$3:$R$1996,MATCH('2) Order Form'!P$8,Prices!$A$2:$R$2,0),FALSE)</f>
        <v>35</v>
      </c>
      <c r="Q251" s="51">
        <f>VLOOKUP($C251,Prices!$A$3:$R$1996,MATCH('2) Order Form'!Q$8,Prices!$A$2:$R$2,0),FALSE)</f>
        <v>69.95</v>
      </c>
      <c r="R251" s="34">
        <f t="shared" si="246"/>
        <v>0</v>
      </c>
      <c r="S251" s="43">
        <f t="shared" si="247"/>
        <v>0</v>
      </c>
      <c r="T251" s="51">
        <f t="shared" si="248"/>
        <v>0</v>
      </c>
      <c r="U251" s="123">
        <f t="shared" si="177"/>
        <v>0</v>
      </c>
      <c r="V251" s="124"/>
      <c r="W251" s="148">
        <v>7048652768193</v>
      </c>
      <c r="Y251" s="126">
        <f t="shared" si="249"/>
        <v>0</v>
      </c>
      <c r="Z251" s="127">
        <f t="shared" ca="1" si="250"/>
        <v>0</v>
      </c>
      <c r="AA251" s="127">
        <f t="shared" ca="1" si="251"/>
        <v>18</v>
      </c>
      <c r="AB251" s="127">
        <f t="shared" ca="1" si="252"/>
        <v>0</v>
      </c>
      <c r="AC251" s="127">
        <f t="shared" ca="1" si="253"/>
        <v>1</v>
      </c>
      <c r="AD251" s="127" t="str">
        <f t="shared" si="254"/>
        <v xml:space="preserve">845129Sky Blue Metallic </v>
      </c>
      <c r="AE251" s="128">
        <f t="shared" si="255"/>
        <v>845129</v>
      </c>
      <c r="AF251" s="129" t="str">
        <f>INDEX(ATS!$A:$P,MATCH('2) Order Form'!$W251,ATS!$O:$O,0),7)</f>
        <v>Stock</v>
      </c>
    </row>
    <row r="252" spans="1:32" x14ac:dyDescent="0.2">
      <c r="A252" s="33">
        <v>1</v>
      </c>
      <c r="B252" s="33" t="str">
        <f>VLOOKUP(A252,Classification!$H$2:$I$11,2,FALSE)</f>
        <v>Helmets &amp; Helmet Acc.</v>
      </c>
      <c r="C252" s="33">
        <f>INDEX(ATS!$A:$P,MATCH('2) Order Form'!$W252,ATS!$O:$O,0),1)</f>
        <v>845132</v>
      </c>
      <c r="D252" s="33" t="str">
        <f>INDEX(ATS!$A:$P,MATCH('2) Order Form'!$W252,ATS!$O:$O,0),2)</f>
        <v>Seeker Mips Helmet JR</v>
      </c>
      <c r="E252" s="82" t="str">
        <f>INDEX(ATS!$A:$P,MATCH('2) Order Form'!$W252,ATS!$O:$O,0),4)</f>
        <v>BGRG-48/53</v>
      </c>
      <c r="F252" s="82" t="str">
        <f>INDEX(ATS!$A:$P,MATCH('2) Order Form'!$W252,ATS!$O:$O,0),5)</f>
        <v>Bolt Gray/Rose Gold</v>
      </c>
      <c r="G252" s="161" t="str">
        <f>INDEX(ATS!$A:$P,MATCH('2) Order Form'!$W252,ATS!$O:$O,0),6)</f>
        <v>48/53</v>
      </c>
      <c r="H252" s="58">
        <v>1</v>
      </c>
      <c r="I252" s="111">
        <v>0</v>
      </c>
      <c r="J252" s="117">
        <f>IFERROR(VLOOKUP(W252,ATS!$O:$P,2,FALSE),0)</f>
        <v>143</v>
      </c>
      <c r="K252" s="184" t="str">
        <f t="shared" ref="K252:K257" si="256">IF(J252=99999,"OPEN",IF(J252&gt;50,"50+",IF(J252&lt;=0,"0",J252)))</f>
        <v>50+</v>
      </c>
      <c r="L252" s="117">
        <f>IFERROR(VLOOKUP(W252,ATS!$O:$Q,3,FALSE),0)</f>
        <v>143</v>
      </c>
      <c r="M252" s="186" t="str">
        <f t="shared" ref="M252:M257" si="257">IF(L252=99999,"OPEN",IF(L252&gt;50,"50+",IF(L252&lt;=0,"0",L252)))</f>
        <v>50+</v>
      </c>
      <c r="N252" s="93">
        <v>0</v>
      </c>
      <c r="O252" s="55">
        <f t="shared" ref="O252:O257" si="258">IF(N252&lt;&gt;0,N252,$P$5)</f>
        <v>0</v>
      </c>
      <c r="P252" s="50">
        <f>VLOOKUP($C252,Prices!$A$3:$R$1996,MATCH('2) Order Form'!P$8,Prices!$A$2:$R$2,0),FALSE)</f>
        <v>45</v>
      </c>
      <c r="Q252" s="51">
        <f>VLOOKUP($C252,Prices!$A$3:$R$1996,MATCH('2) Order Form'!Q$8,Prices!$A$2:$R$2,0),FALSE)</f>
        <v>89.95</v>
      </c>
      <c r="R252" s="34">
        <f t="shared" ref="R252:R257" si="259">I252*P252</f>
        <v>0</v>
      </c>
      <c r="S252" s="43">
        <f t="shared" ref="S252:S257" si="260">R252*O252</f>
        <v>0</v>
      </c>
      <c r="T252" s="51">
        <f t="shared" ref="T252:T257" si="261">R252-S252</f>
        <v>0</v>
      </c>
      <c r="U252" s="123">
        <f t="shared" si="177"/>
        <v>0</v>
      </c>
      <c r="V252" s="124"/>
      <c r="W252" s="148">
        <v>7048652768322</v>
      </c>
      <c r="Y252" s="126">
        <f t="shared" ref="Y252:Y257" si="262">I252*Q252</f>
        <v>0</v>
      </c>
      <c r="Z252" s="127">
        <f t="shared" ref="Z252:Z257" ca="1" si="263">IF(A252=OFFSET(A252,-1,0),0,1)</f>
        <v>0</v>
      </c>
      <c r="AA252" s="127">
        <f t="shared" ref="AA252:AA257" ca="1" si="264">IF(C252=OFFSET(C252,-1,0),OFFSET(AA252,-1,0),OFFSET(AA252,-1,0)+1)</f>
        <v>19</v>
      </c>
      <c r="AB252" s="127">
        <f t="shared" ref="AB252:AB257" ca="1" si="265">IF(C252=OFFSET(C252,-1,0),0,1)</f>
        <v>1</v>
      </c>
      <c r="AC252" s="127">
        <f t="shared" ref="AC252:AC257" ca="1" si="266">IF(F252=OFFSET(F252,-1,0),0,1)</f>
        <v>1</v>
      </c>
      <c r="AD252" s="127" t="str">
        <f t="shared" ref="AD252:AD257" si="267">CONCATENATE(C252,F252)</f>
        <v>845132Bolt Gray/Rose Gold</v>
      </c>
      <c r="AE252" s="128">
        <f t="shared" ref="AE252:AE257" si="268">IFERROR(IF(B252="EYEWEAR",CONCATENATE(C252,"-",G252),C252),C252)</f>
        <v>845132</v>
      </c>
      <c r="AF252" s="129" t="str">
        <f>INDEX(ATS!$A:$P,MATCH('2) Order Form'!$W252,ATS!$O:$O,0),7)</f>
        <v>Active</v>
      </c>
    </row>
    <row r="253" spans="1:32" x14ac:dyDescent="0.2">
      <c r="A253" s="33">
        <v>1</v>
      </c>
      <c r="B253" s="33" t="str">
        <f>VLOOKUP(A253,Classification!$H$2:$I$11,2,FALSE)</f>
        <v>Helmets &amp; Helmet Acc.</v>
      </c>
      <c r="C253" s="33">
        <f>INDEX(ATS!$A:$P,MATCH('2) Order Form'!$W253,ATS!$O:$O,0),1)</f>
        <v>845132</v>
      </c>
      <c r="D253" s="33" t="str">
        <f>INDEX(ATS!$A:$P,MATCH('2) Order Form'!$W253,ATS!$O:$O,0),2)</f>
        <v>Seeker Mips Helmet JR</v>
      </c>
      <c r="E253" s="82" t="str">
        <f>INDEX(ATS!$A:$P,MATCH('2) Order Form'!$W253,ATS!$O:$O,0),4)</f>
        <v>BUOR-48/53</v>
      </c>
      <c r="F253" s="82" t="str">
        <f>INDEX(ATS!$A:$P,MATCH('2) Order Form'!$W253,ATS!$O:$O,0),5)</f>
        <v xml:space="preserve">Burning Orange </v>
      </c>
      <c r="G253" s="161" t="str">
        <f>INDEX(ATS!$A:$P,MATCH('2) Order Form'!$W253,ATS!$O:$O,0),6)</f>
        <v>48/53</v>
      </c>
      <c r="H253" s="58">
        <v>1</v>
      </c>
      <c r="I253" s="111">
        <v>0</v>
      </c>
      <c r="J253" s="117">
        <f>IFERROR(VLOOKUP(W253,ATS!$O:$P,2,FALSE),0)</f>
        <v>234</v>
      </c>
      <c r="K253" s="184" t="str">
        <f t="shared" si="256"/>
        <v>50+</v>
      </c>
      <c r="L253" s="117">
        <f>IFERROR(VLOOKUP(W253,ATS!$O:$Q,3,FALSE),0)</f>
        <v>234</v>
      </c>
      <c r="M253" s="186" t="str">
        <f t="shared" si="257"/>
        <v>50+</v>
      </c>
      <c r="N253" s="93">
        <v>0</v>
      </c>
      <c r="O253" s="55">
        <f t="shared" si="258"/>
        <v>0</v>
      </c>
      <c r="P253" s="50">
        <f>VLOOKUP($C253,Prices!$A$3:$R$1996,MATCH('2) Order Form'!P$8,Prices!$A$2:$R$2,0),FALSE)</f>
        <v>45</v>
      </c>
      <c r="Q253" s="51">
        <f>VLOOKUP($C253,Prices!$A$3:$R$1996,MATCH('2) Order Form'!Q$8,Prices!$A$2:$R$2,0),FALSE)</f>
        <v>89.95</v>
      </c>
      <c r="R253" s="34">
        <f t="shared" si="259"/>
        <v>0</v>
      </c>
      <c r="S253" s="43">
        <f t="shared" si="260"/>
        <v>0</v>
      </c>
      <c r="T253" s="51">
        <f t="shared" si="261"/>
        <v>0</v>
      </c>
      <c r="U253" s="123">
        <f t="shared" si="177"/>
        <v>0</v>
      </c>
      <c r="V253" s="124"/>
      <c r="W253" s="148">
        <v>7048652768339</v>
      </c>
      <c r="Y253" s="126">
        <f t="shared" si="262"/>
        <v>0</v>
      </c>
      <c r="Z253" s="127">
        <f t="shared" ca="1" si="263"/>
        <v>0</v>
      </c>
      <c r="AA253" s="127">
        <f t="shared" ca="1" si="264"/>
        <v>19</v>
      </c>
      <c r="AB253" s="127">
        <f t="shared" ca="1" si="265"/>
        <v>0</v>
      </c>
      <c r="AC253" s="127">
        <f t="shared" ca="1" si="266"/>
        <v>1</v>
      </c>
      <c r="AD253" s="127" t="str">
        <f t="shared" si="267"/>
        <v xml:space="preserve">845132Burning Orange </v>
      </c>
      <c r="AE253" s="128">
        <f t="shared" si="268"/>
        <v>845132</v>
      </c>
      <c r="AF253" s="129" t="str">
        <f>INDEX(ATS!$A:$P,MATCH('2) Order Form'!$W253,ATS!$O:$O,0),7)</f>
        <v>Active</v>
      </c>
    </row>
    <row r="254" spans="1:32" x14ac:dyDescent="0.2">
      <c r="A254" s="33">
        <v>1</v>
      </c>
      <c r="B254" s="33" t="str">
        <f>VLOOKUP(A254,Classification!$H$2:$I$11,2,FALSE)</f>
        <v>Helmets &amp; Helmet Acc.</v>
      </c>
      <c r="C254" s="33">
        <f>INDEX(ATS!$A:$P,MATCH('2) Order Form'!$W254,ATS!$O:$O,0),1)</f>
        <v>845132</v>
      </c>
      <c r="D254" s="33" t="str">
        <f>INDEX(ATS!$A:$P,MATCH('2) Order Form'!$W254,ATS!$O:$O,0),2)</f>
        <v>Seeker Mips Helmet JR</v>
      </c>
      <c r="E254" s="82" t="str">
        <f>INDEX(ATS!$A:$P,MATCH('2) Order Form'!$W254,ATS!$O:$O,0),4)</f>
        <v>MBLK-48/53</v>
      </c>
      <c r="F254" s="82" t="str">
        <f>INDEX(ATS!$A:$P,MATCH('2) Order Form'!$W254,ATS!$O:$O,0),5)</f>
        <v>Matte Black</v>
      </c>
      <c r="G254" s="161" t="str">
        <f>INDEX(ATS!$A:$P,MATCH('2) Order Form'!$W254,ATS!$O:$O,0),6)</f>
        <v>48/53</v>
      </c>
      <c r="H254" s="58">
        <v>1</v>
      </c>
      <c r="I254" s="111">
        <v>0</v>
      </c>
      <c r="J254" s="117">
        <f>IFERROR(VLOOKUP(W254,ATS!$O:$P,2,FALSE),0)</f>
        <v>352</v>
      </c>
      <c r="K254" s="184" t="str">
        <f t="shared" si="256"/>
        <v>50+</v>
      </c>
      <c r="L254" s="117">
        <f>IFERROR(VLOOKUP(W254,ATS!$O:$Q,3,FALSE),0)</f>
        <v>352</v>
      </c>
      <c r="M254" s="186" t="str">
        <f t="shared" si="257"/>
        <v>50+</v>
      </c>
      <c r="N254" s="93">
        <v>0</v>
      </c>
      <c r="O254" s="55">
        <f t="shared" si="258"/>
        <v>0</v>
      </c>
      <c r="P254" s="50">
        <f>VLOOKUP($C254,Prices!$A$3:$R$1996,MATCH('2) Order Form'!P$8,Prices!$A$2:$R$2,0),FALSE)</f>
        <v>45</v>
      </c>
      <c r="Q254" s="51">
        <f>VLOOKUP($C254,Prices!$A$3:$R$1996,MATCH('2) Order Form'!Q$8,Prices!$A$2:$R$2,0),FALSE)</f>
        <v>89.95</v>
      </c>
      <c r="R254" s="34">
        <f t="shared" si="259"/>
        <v>0</v>
      </c>
      <c r="S254" s="43">
        <f t="shared" si="260"/>
        <v>0</v>
      </c>
      <c r="T254" s="51">
        <f t="shared" si="261"/>
        <v>0</v>
      </c>
      <c r="U254" s="123">
        <f t="shared" si="177"/>
        <v>0</v>
      </c>
      <c r="V254" s="124"/>
      <c r="W254" s="148">
        <v>7048652768346</v>
      </c>
      <c r="Y254" s="126">
        <f t="shared" si="262"/>
        <v>0</v>
      </c>
      <c r="Z254" s="127">
        <f t="shared" ca="1" si="263"/>
        <v>0</v>
      </c>
      <c r="AA254" s="127">
        <f t="shared" ca="1" si="264"/>
        <v>19</v>
      </c>
      <c r="AB254" s="127">
        <f t="shared" ca="1" si="265"/>
        <v>0</v>
      </c>
      <c r="AC254" s="127">
        <f t="shared" ca="1" si="266"/>
        <v>1</v>
      </c>
      <c r="AD254" s="127" t="str">
        <f t="shared" si="267"/>
        <v>845132Matte Black</v>
      </c>
      <c r="AE254" s="128">
        <f t="shared" si="268"/>
        <v>845132</v>
      </c>
      <c r="AF254" s="129" t="str">
        <f>INDEX(ATS!$A:$P,MATCH('2) Order Form'!$W254,ATS!$O:$O,0),7)</f>
        <v>Active</v>
      </c>
    </row>
    <row r="255" spans="1:32" x14ac:dyDescent="0.2">
      <c r="A255" s="33">
        <v>1</v>
      </c>
      <c r="B255" s="33" t="str">
        <f>VLOOKUP(A255,Classification!$H$2:$I$11,2,FALSE)</f>
        <v>Helmets &amp; Helmet Acc.</v>
      </c>
      <c r="C255" s="33">
        <f>INDEX(ATS!$A:$P,MATCH('2) Order Form'!$W255,ATS!$O:$O,0),1)</f>
        <v>845132</v>
      </c>
      <c r="D255" s="33" t="str">
        <f>INDEX(ATS!$A:$P,MATCH('2) Order Form'!$W255,ATS!$O:$O,0),2)</f>
        <v>Seeker Mips Helmet JR</v>
      </c>
      <c r="E255" s="82" t="str">
        <f>INDEX(ATS!$A:$P,MATCH('2) Order Form'!$W255,ATS!$O:$O,0),4)</f>
        <v>MFLU-48/53</v>
      </c>
      <c r="F255" s="82" t="str">
        <f>INDEX(ATS!$A:$P,MATCH('2) Order Form'!$W255,ATS!$O:$O,0),5)</f>
        <v xml:space="preserve">Matte Fluo </v>
      </c>
      <c r="G255" s="161" t="str">
        <f>INDEX(ATS!$A:$P,MATCH('2) Order Form'!$W255,ATS!$O:$O,0),6)</f>
        <v>48/53</v>
      </c>
      <c r="H255" s="58">
        <v>1</v>
      </c>
      <c r="I255" s="111">
        <v>0</v>
      </c>
      <c r="J255" s="117">
        <f>IFERROR(VLOOKUP(W255,ATS!$O:$P,2,FALSE),0)</f>
        <v>195</v>
      </c>
      <c r="K255" s="184" t="str">
        <f t="shared" si="256"/>
        <v>50+</v>
      </c>
      <c r="L255" s="117">
        <f>IFERROR(VLOOKUP(W255,ATS!$O:$Q,3,FALSE),0)</f>
        <v>195</v>
      </c>
      <c r="M255" s="186" t="str">
        <f t="shared" si="257"/>
        <v>50+</v>
      </c>
      <c r="N255" s="93">
        <v>0</v>
      </c>
      <c r="O255" s="55">
        <f t="shared" si="258"/>
        <v>0</v>
      </c>
      <c r="P255" s="50">
        <f>VLOOKUP($C255,Prices!$A$3:$R$1996,MATCH('2) Order Form'!P$8,Prices!$A$2:$R$2,0),FALSE)</f>
        <v>45</v>
      </c>
      <c r="Q255" s="51">
        <f>VLOOKUP($C255,Prices!$A$3:$R$1996,MATCH('2) Order Form'!Q$8,Prices!$A$2:$R$2,0),FALSE)</f>
        <v>89.95</v>
      </c>
      <c r="R255" s="34">
        <f t="shared" si="259"/>
        <v>0</v>
      </c>
      <c r="S255" s="43">
        <f t="shared" si="260"/>
        <v>0</v>
      </c>
      <c r="T255" s="51">
        <f t="shared" si="261"/>
        <v>0</v>
      </c>
      <c r="U255" s="123">
        <f t="shared" si="177"/>
        <v>0</v>
      </c>
      <c r="V255" s="124"/>
      <c r="W255" s="148">
        <v>7048652768353</v>
      </c>
      <c r="Y255" s="126">
        <f t="shared" si="262"/>
        <v>0</v>
      </c>
      <c r="Z255" s="127">
        <f t="shared" ca="1" si="263"/>
        <v>0</v>
      </c>
      <c r="AA255" s="127">
        <f t="shared" ca="1" si="264"/>
        <v>19</v>
      </c>
      <c r="AB255" s="127">
        <f t="shared" ca="1" si="265"/>
        <v>0</v>
      </c>
      <c r="AC255" s="127">
        <f t="shared" ca="1" si="266"/>
        <v>1</v>
      </c>
      <c r="AD255" s="127" t="str">
        <f t="shared" si="267"/>
        <v xml:space="preserve">845132Matte Fluo </v>
      </c>
      <c r="AE255" s="128">
        <f t="shared" si="268"/>
        <v>845132</v>
      </c>
      <c r="AF255" s="129" t="str">
        <f>INDEX(ATS!$A:$P,MATCH('2) Order Form'!$W255,ATS!$O:$O,0),7)</f>
        <v>Active</v>
      </c>
    </row>
    <row r="256" spans="1:32" x14ac:dyDescent="0.2">
      <c r="A256" s="33">
        <v>1</v>
      </c>
      <c r="B256" s="33" t="str">
        <f>VLOOKUP(A256,Classification!$H$2:$I$11,2,FALSE)</f>
        <v>Helmets &amp; Helmet Acc.</v>
      </c>
      <c r="C256" s="33">
        <f>INDEX(ATS!$A:$P,MATCH('2) Order Form'!$W256,ATS!$O:$O,0),1)</f>
        <v>845132</v>
      </c>
      <c r="D256" s="33" t="str">
        <f>INDEX(ATS!$A:$P,MATCH('2) Order Form'!$W256,ATS!$O:$O,0),2)</f>
        <v>Seeker Mips Helmet JR</v>
      </c>
      <c r="E256" s="82" t="str">
        <f>INDEX(ATS!$A:$P,MATCH('2) Order Form'!$W256,ATS!$O:$O,0),4)</f>
        <v>MWHT-48/53</v>
      </c>
      <c r="F256" s="82" t="str">
        <f>INDEX(ATS!$A:$P,MATCH('2) Order Form'!$W256,ATS!$O:$O,0),5)</f>
        <v>Matte White</v>
      </c>
      <c r="G256" s="161" t="str">
        <f>INDEX(ATS!$A:$P,MATCH('2) Order Form'!$W256,ATS!$O:$O,0),6)</f>
        <v>48/53</v>
      </c>
      <c r="H256" s="58">
        <v>1</v>
      </c>
      <c r="I256" s="111">
        <v>0</v>
      </c>
      <c r="J256" s="117">
        <f>IFERROR(VLOOKUP(W256,ATS!$O:$P,2,FALSE),0)</f>
        <v>173</v>
      </c>
      <c r="K256" s="184" t="str">
        <f t="shared" si="256"/>
        <v>50+</v>
      </c>
      <c r="L256" s="117">
        <f>IFERROR(VLOOKUP(W256,ATS!$O:$Q,3,FALSE),0)</f>
        <v>173</v>
      </c>
      <c r="M256" s="186" t="str">
        <f t="shared" si="257"/>
        <v>50+</v>
      </c>
      <c r="N256" s="93">
        <v>0</v>
      </c>
      <c r="O256" s="55">
        <f t="shared" si="258"/>
        <v>0</v>
      </c>
      <c r="P256" s="50">
        <f>VLOOKUP($C256,Prices!$A$3:$R$1996,MATCH('2) Order Form'!P$8,Prices!$A$2:$R$2,0),FALSE)</f>
        <v>45</v>
      </c>
      <c r="Q256" s="51">
        <f>VLOOKUP($C256,Prices!$A$3:$R$1996,MATCH('2) Order Form'!Q$8,Prices!$A$2:$R$2,0),FALSE)</f>
        <v>89.95</v>
      </c>
      <c r="R256" s="34">
        <f t="shared" si="259"/>
        <v>0</v>
      </c>
      <c r="S256" s="43">
        <f t="shared" si="260"/>
        <v>0</v>
      </c>
      <c r="T256" s="51">
        <f t="shared" si="261"/>
        <v>0</v>
      </c>
      <c r="U256" s="123">
        <f t="shared" si="177"/>
        <v>0</v>
      </c>
      <c r="V256" s="124"/>
      <c r="W256" s="148">
        <v>7048652768360</v>
      </c>
      <c r="Y256" s="126">
        <f t="shared" si="262"/>
        <v>0</v>
      </c>
      <c r="Z256" s="127">
        <f t="shared" ca="1" si="263"/>
        <v>0</v>
      </c>
      <c r="AA256" s="127">
        <f t="shared" ca="1" si="264"/>
        <v>19</v>
      </c>
      <c r="AB256" s="127">
        <f t="shared" ca="1" si="265"/>
        <v>0</v>
      </c>
      <c r="AC256" s="127">
        <f t="shared" ca="1" si="266"/>
        <v>1</v>
      </c>
      <c r="AD256" s="127" t="str">
        <f t="shared" si="267"/>
        <v>845132Matte White</v>
      </c>
      <c r="AE256" s="128">
        <f t="shared" si="268"/>
        <v>845132</v>
      </c>
      <c r="AF256" s="129" t="str">
        <f>INDEX(ATS!$A:$P,MATCH('2) Order Form'!$W256,ATS!$O:$O,0),7)</f>
        <v>Active</v>
      </c>
    </row>
    <row r="257" spans="1:32" x14ac:dyDescent="0.2">
      <c r="A257" s="33">
        <v>1</v>
      </c>
      <c r="B257" s="33" t="str">
        <f>VLOOKUP(A257,Classification!$H$2:$I$11,2,FALSE)</f>
        <v>Helmets &amp; Helmet Acc.</v>
      </c>
      <c r="C257" s="33">
        <f>INDEX(ATS!$A:$P,MATCH('2) Order Form'!$W257,ATS!$O:$O,0),1)</f>
        <v>845132</v>
      </c>
      <c r="D257" s="33" t="str">
        <f>INDEX(ATS!$A:$P,MATCH('2) Order Form'!$W257,ATS!$O:$O,0),2)</f>
        <v>Seeker Mips Helmet JR</v>
      </c>
      <c r="E257" s="82" t="str">
        <f>INDEX(ATS!$A:$P,MATCH('2) Order Form'!$W257,ATS!$O:$O,0),4)</f>
        <v>SBLM-48/53</v>
      </c>
      <c r="F257" s="82" t="str">
        <f>INDEX(ATS!$A:$P,MATCH('2) Order Form'!$W257,ATS!$O:$O,0),5)</f>
        <v xml:space="preserve">Sky Blue Metallic </v>
      </c>
      <c r="G257" s="161" t="str">
        <f>INDEX(ATS!$A:$P,MATCH('2) Order Form'!$W257,ATS!$O:$O,0),6)</f>
        <v>48/53</v>
      </c>
      <c r="H257" s="58">
        <v>1</v>
      </c>
      <c r="I257" s="111">
        <v>0</v>
      </c>
      <c r="J257" s="117">
        <f>IFERROR(VLOOKUP(W257,ATS!$O:$P,2,FALSE),0)</f>
        <v>88</v>
      </c>
      <c r="K257" s="184" t="str">
        <f t="shared" si="256"/>
        <v>50+</v>
      </c>
      <c r="L257" s="117">
        <f>IFERROR(VLOOKUP(W257,ATS!$O:$Q,3,FALSE),0)</f>
        <v>88</v>
      </c>
      <c r="M257" s="186" t="str">
        <f t="shared" si="257"/>
        <v>50+</v>
      </c>
      <c r="N257" s="93">
        <v>0</v>
      </c>
      <c r="O257" s="55">
        <f t="shared" si="258"/>
        <v>0</v>
      </c>
      <c r="P257" s="50">
        <f>VLOOKUP($C257,Prices!$A$3:$R$1996,MATCH('2) Order Form'!P$8,Prices!$A$2:$R$2,0),FALSE)</f>
        <v>45</v>
      </c>
      <c r="Q257" s="51">
        <f>VLOOKUP($C257,Prices!$A$3:$R$1996,MATCH('2) Order Form'!Q$8,Prices!$A$2:$R$2,0),FALSE)</f>
        <v>89.95</v>
      </c>
      <c r="R257" s="34">
        <f t="shared" si="259"/>
        <v>0</v>
      </c>
      <c r="S257" s="43">
        <f t="shared" si="260"/>
        <v>0</v>
      </c>
      <c r="T257" s="51">
        <f t="shared" si="261"/>
        <v>0</v>
      </c>
      <c r="U257" s="123">
        <f t="shared" si="177"/>
        <v>0</v>
      </c>
      <c r="V257" s="124"/>
      <c r="W257" s="148">
        <v>7048652768377</v>
      </c>
      <c r="Y257" s="126">
        <f t="shared" si="262"/>
        <v>0</v>
      </c>
      <c r="Z257" s="127">
        <f t="shared" ca="1" si="263"/>
        <v>0</v>
      </c>
      <c r="AA257" s="127">
        <f t="shared" ca="1" si="264"/>
        <v>19</v>
      </c>
      <c r="AB257" s="127">
        <f t="shared" ca="1" si="265"/>
        <v>0</v>
      </c>
      <c r="AC257" s="127">
        <f t="shared" ca="1" si="266"/>
        <v>1</v>
      </c>
      <c r="AD257" s="127" t="str">
        <f t="shared" si="267"/>
        <v xml:space="preserve">845132Sky Blue Metallic </v>
      </c>
      <c r="AE257" s="128">
        <f t="shared" si="268"/>
        <v>845132</v>
      </c>
      <c r="AF257" s="129" t="str">
        <f>INDEX(ATS!$A:$P,MATCH('2) Order Form'!$W257,ATS!$O:$O,0),7)</f>
        <v>Active</v>
      </c>
    </row>
    <row r="258" spans="1:32" x14ac:dyDescent="0.2">
      <c r="A258" s="33">
        <v>1</v>
      </c>
      <c r="B258" s="33" t="str">
        <f>VLOOKUP(A258,Classification!$H$2:$I$11,2,FALSE)</f>
        <v>Helmets &amp; Helmet Acc.</v>
      </c>
      <c r="C258" s="33">
        <f>INDEX(ATS!$A:$P,MATCH('2) Order Form'!$W258,ATS!$O:$O,0),1)</f>
        <v>845131</v>
      </c>
      <c r="D258" s="33" t="str">
        <f>INDEX(ATS!$A:$P,MATCH('2) Order Form'!$W258,ATS!$O:$O,0),2)</f>
        <v>Seeker Helmet JR</v>
      </c>
      <c r="E258" s="82" t="str">
        <f>INDEX(ATS!$A:$P,MATCH('2) Order Form'!$W258,ATS!$O:$O,0),4)</f>
        <v>BGRG-48/53</v>
      </c>
      <c r="F258" s="82" t="str">
        <f>INDEX(ATS!$A:$P,MATCH('2) Order Form'!$W258,ATS!$O:$O,0),5)</f>
        <v>Bolt Gray/Rose Gold</v>
      </c>
      <c r="G258" s="161" t="str">
        <f>INDEX(ATS!$A:$P,MATCH('2) Order Form'!$W258,ATS!$O:$O,0),6)</f>
        <v>48/53</v>
      </c>
      <c r="H258" s="58">
        <v>1</v>
      </c>
      <c r="I258" s="111">
        <v>0</v>
      </c>
      <c r="J258" s="117">
        <f>IFERROR(VLOOKUP(W258,ATS!$O:$P,2,FALSE),0)</f>
        <v>49</v>
      </c>
      <c r="K258" s="184">
        <f t="shared" si="243"/>
        <v>49</v>
      </c>
      <c r="L258" s="117">
        <f>IFERROR(VLOOKUP(W258,ATS!$O:$Q,3,FALSE),0)</f>
        <v>49</v>
      </c>
      <c r="M258" s="186">
        <f t="shared" si="244"/>
        <v>49</v>
      </c>
      <c r="N258" s="93">
        <v>0</v>
      </c>
      <c r="O258" s="55">
        <f t="shared" si="245"/>
        <v>0</v>
      </c>
      <c r="P258" s="50">
        <f>VLOOKUP($C258,Prices!$A$3:$R$1996,MATCH('2) Order Form'!P$8,Prices!$A$2:$R$2,0),FALSE)</f>
        <v>30</v>
      </c>
      <c r="Q258" s="51">
        <f>VLOOKUP($C258,Prices!$A$3:$R$1996,MATCH('2) Order Form'!Q$8,Prices!$A$2:$R$2,0),FALSE)</f>
        <v>59.95</v>
      </c>
      <c r="R258" s="34">
        <f t="shared" si="246"/>
        <v>0</v>
      </c>
      <c r="S258" s="43">
        <f t="shared" si="247"/>
        <v>0</v>
      </c>
      <c r="T258" s="51">
        <f t="shared" si="248"/>
        <v>0</v>
      </c>
      <c r="U258" s="123">
        <f t="shared" si="177"/>
        <v>0</v>
      </c>
      <c r="V258" s="124"/>
      <c r="W258" s="148">
        <v>7048652768261</v>
      </c>
      <c r="Y258" s="126">
        <f t="shared" si="249"/>
        <v>0</v>
      </c>
      <c r="Z258" s="127">
        <f t="shared" ca="1" si="250"/>
        <v>0</v>
      </c>
      <c r="AA258" s="127">
        <f t="shared" ca="1" si="251"/>
        <v>20</v>
      </c>
      <c r="AB258" s="127">
        <f t="shared" ca="1" si="252"/>
        <v>1</v>
      </c>
      <c r="AC258" s="127">
        <f t="shared" ca="1" si="253"/>
        <v>1</v>
      </c>
      <c r="AD258" s="127" t="str">
        <f t="shared" si="254"/>
        <v>845131Bolt Gray/Rose Gold</v>
      </c>
      <c r="AE258" s="128">
        <f t="shared" si="255"/>
        <v>845131</v>
      </c>
      <c r="AF258" s="129" t="str">
        <f>INDEX(ATS!$A:$P,MATCH('2) Order Form'!$W258,ATS!$O:$O,0),7)</f>
        <v>Active</v>
      </c>
    </row>
    <row r="259" spans="1:32" x14ac:dyDescent="0.2">
      <c r="A259" s="33">
        <v>1</v>
      </c>
      <c r="B259" s="33" t="str">
        <f>VLOOKUP(A259,Classification!$H$2:$I$11,2,FALSE)</f>
        <v>Helmets &amp; Helmet Acc.</v>
      </c>
      <c r="C259" s="33">
        <f>INDEX(ATS!$A:$P,MATCH('2) Order Form'!$W259,ATS!$O:$O,0),1)</f>
        <v>845131</v>
      </c>
      <c r="D259" s="33" t="str">
        <f>INDEX(ATS!$A:$P,MATCH('2) Order Form'!$W259,ATS!$O:$O,0),2)</f>
        <v>Seeker Helmet JR</v>
      </c>
      <c r="E259" s="82" t="str">
        <f>INDEX(ATS!$A:$P,MATCH('2) Order Form'!$W259,ATS!$O:$O,0),4)</f>
        <v>BUOR-48/53</v>
      </c>
      <c r="F259" s="82" t="str">
        <f>INDEX(ATS!$A:$P,MATCH('2) Order Form'!$W259,ATS!$O:$O,0),5)</f>
        <v xml:space="preserve">Burning Orange </v>
      </c>
      <c r="G259" s="161" t="str">
        <f>INDEX(ATS!$A:$P,MATCH('2) Order Form'!$W259,ATS!$O:$O,0),6)</f>
        <v>48/53</v>
      </c>
      <c r="H259" s="58">
        <v>1</v>
      </c>
      <c r="I259" s="111">
        <v>0</v>
      </c>
      <c r="J259" s="117">
        <f>IFERROR(VLOOKUP(W259,ATS!$O:$P,2,FALSE),0)</f>
        <v>94</v>
      </c>
      <c r="K259" s="184" t="str">
        <f t="shared" si="243"/>
        <v>50+</v>
      </c>
      <c r="L259" s="117">
        <f>IFERROR(VLOOKUP(W259,ATS!$O:$Q,3,FALSE),0)</f>
        <v>94</v>
      </c>
      <c r="M259" s="186" t="str">
        <f t="shared" si="244"/>
        <v>50+</v>
      </c>
      <c r="N259" s="93">
        <v>0</v>
      </c>
      <c r="O259" s="55">
        <f t="shared" si="245"/>
        <v>0</v>
      </c>
      <c r="P259" s="50">
        <f>VLOOKUP($C259,Prices!$A$3:$R$1996,MATCH('2) Order Form'!P$8,Prices!$A$2:$R$2,0),FALSE)</f>
        <v>30</v>
      </c>
      <c r="Q259" s="51">
        <f>VLOOKUP($C259,Prices!$A$3:$R$1996,MATCH('2) Order Form'!Q$8,Prices!$A$2:$R$2,0),FALSE)</f>
        <v>59.95</v>
      </c>
      <c r="R259" s="34">
        <f t="shared" si="246"/>
        <v>0</v>
      </c>
      <c r="S259" s="43">
        <f t="shared" si="247"/>
        <v>0</v>
      </c>
      <c r="T259" s="51">
        <f t="shared" si="248"/>
        <v>0</v>
      </c>
      <c r="U259" s="123">
        <f t="shared" si="177"/>
        <v>0</v>
      </c>
      <c r="V259" s="124"/>
      <c r="W259" s="148">
        <v>7048652768278</v>
      </c>
      <c r="Y259" s="126">
        <f t="shared" si="249"/>
        <v>0</v>
      </c>
      <c r="Z259" s="127">
        <f t="shared" ca="1" si="250"/>
        <v>0</v>
      </c>
      <c r="AA259" s="127">
        <f t="shared" ca="1" si="251"/>
        <v>20</v>
      </c>
      <c r="AB259" s="127">
        <f t="shared" ca="1" si="252"/>
        <v>0</v>
      </c>
      <c r="AC259" s="127">
        <f t="shared" ca="1" si="253"/>
        <v>1</v>
      </c>
      <c r="AD259" s="127" t="str">
        <f t="shared" si="254"/>
        <v xml:space="preserve">845131Burning Orange </v>
      </c>
      <c r="AE259" s="128">
        <f t="shared" si="255"/>
        <v>845131</v>
      </c>
      <c r="AF259" s="129" t="str">
        <f>INDEX(ATS!$A:$P,MATCH('2) Order Form'!$W259,ATS!$O:$O,0),7)</f>
        <v>Active</v>
      </c>
    </row>
    <row r="260" spans="1:32" x14ac:dyDescent="0.2">
      <c r="A260" s="33">
        <v>1</v>
      </c>
      <c r="B260" s="33" t="str">
        <f>VLOOKUP(A260,Classification!$H$2:$I$11,2,FALSE)</f>
        <v>Helmets &amp; Helmet Acc.</v>
      </c>
      <c r="C260" s="33">
        <f>INDEX(ATS!$A:$P,MATCH('2) Order Form'!$W260,ATS!$O:$O,0),1)</f>
        <v>845131</v>
      </c>
      <c r="D260" s="33" t="str">
        <f>INDEX(ATS!$A:$P,MATCH('2) Order Form'!$W260,ATS!$O:$O,0),2)</f>
        <v>Seeker Helmet JR</v>
      </c>
      <c r="E260" s="82" t="str">
        <f>INDEX(ATS!$A:$P,MATCH('2) Order Form'!$W260,ATS!$O:$O,0),4)</f>
        <v>MBLK-48/53</v>
      </c>
      <c r="F260" s="82" t="str">
        <f>INDEX(ATS!$A:$P,MATCH('2) Order Form'!$W260,ATS!$O:$O,0),5)</f>
        <v>Matte Black</v>
      </c>
      <c r="G260" s="161" t="str">
        <f>INDEX(ATS!$A:$P,MATCH('2) Order Form'!$W260,ATS!$O:$O,0),6)</f>
        <v>48/53</v>
      </c>
      <c r="H260" s="58">
        <v>1</v>
      </c>
      <c r="I260" s="111">
        <v>0</v>
      </c>
      <c r="J260" s="117">
        <f>IFERROR(VLOOKUP(W260,ATS!$O:$P,2,FALSE),0)</f>
        <v>101</v>
      </c>
      <c r="K260" s="184" t="str">
        <f t="shared" si="243"/>
        <v>50+</v>
      </c>
      <c r="L260" s="117">
        <f>IFERROR(VLOOKUP(W260,ATS!$O:$Q,3,FALSE),0)</f>
        <v>101</v>
      </c>
      <c r="M260" s="186" t="str">
        <f t="shared" si="244"/>
        <v>50+</v>
      </c>
      <c r="N260" s="93">
        <v>0</v>
      </c>
      <c r="O260" s="55">
        <f t="shared" si="245"/>
        <v>0</v>
      </c>
      <c r="P260" s="50">
        <f>VLOOKUP($C260,Prices!$A$3:$R$1996,MATCH('2) Order Form'!P$8,Prices!$A$2:$R$2,0),FALSE)</f>
        <v>30</v>
      </c>
      <c r="Q260" s="51">
        <f>VLOOKUP($C260,Prices!$A$3:$R$1996,MATCH('2) Order Form'!Q$8,Prices!$A$2:$R$2,0),FALSE)</f>
        <v>59.95</v>
      </c>
      <c r="R260" s="34">
        <f t="shared" si="246"/>
        <v>0</v>
      </c>
      <c r="S260" s="43">
        <f t="shared" si="247"/>
        <v>0</v>
      </c>
      <c r="T260" s="51">
        <f t="shared" si="248"/>
        <v>0</v>
      </c>
      <c r="U260" s="123">
        <f t="shared" si="177"/>
        <v>0</v>
      </c>
      <c r="V260" s="124"/>
      <c r="W260" s="148">
        <v>7048652768285</v>
      </c>
      <c r="Y260" s="126">
        <f t="shared" si="249"/>
        <v>0</v>
      </c>
      <c r="Z260" s="127">
        <f t="shared" ca="1" si="250"/>
        <v>0</v>
      </c>
      <c r="AA260" s="127">
        <f t="shared" ca="1" si="251"/>
        <v>20</v>
      </c>
      <c r="AB260" s="127">
        <f t="shared" ca="1" si="252"/>
        <v>0</v>
      </c>
      <c r="AC260" s="127">
        <f t="shared" ca="1" si="253"/>
        <v>1</v>
      </c>
      <c r="AD260" s="127" t="str">
        <f t="shared" si="254"/>
        <v>845131Matte Black</v>
      </c>
      <c r="AE260" s="128">
        <f t="shared" si="255"/>
        <v>845131</v>
      </c>
      <c r="AF260" s="129" t="str">
        <f>INDEX(ATS!$A:$P,MATCH('2) Order Form'!$W260,ATS!$O:$O,0),7)</f>
        <v>Active</v>
      </c>
    </row>
    <row r="261" spans="1:32" x14ac:dyDescent="0.2">
      <c r="A261" s="33">
        <v>1</v>
      </c>
      <c r="B261" s="33" t="str">
        <f>VLOOKUP(A261,Classification!$H$2:$I$11,2,FALSE)</f>
        <v>Helmets &amp; Helmet Acc.</v>
      </c>
      <c r="C261" s="33">
        <f>INDEX(ATS!$A:$P,MATCH('2) Order Form'!$W261,ATS!$O:$O,0),1)</f>
        <v>845131</v>
      </c>
      <c r="D261" s="33" t="str">
        <f>INDEX(ATS!$A:$P,MATCH('2) Order Form'!$W261,ATS!$O:$O,0),2)</f>
        <v>Seeker Helmet JR</v>
      </c>
      <c r="E261" s="82" t="str">
        <f>INDEX(ATS!$A:$P,MATCH('2) Order Form'!$W261,ATS!$O:$O,0),4)</f>
        <v>MFLU-48/53</v>
      </c>
      <c r="F261" s="82" t="str">
        <f>INDEX(ATS!$A:$P,MATCH('2) Order Form'!$W261,ATS!$O:$O,0),5)</f>
        <v xml:space="preserve">Matte Fluo </v>
      </c>
      <c r="G261" s="161" t="str">
        <f>INDEX(ATS!$A:$P,MATCH('2) Order Form'!$W261,ATS!$O:$O,0),6)</f>
        <v>48/53</v>
      </c>
      <c r="H261" s="58">
        <v>1</v>
      </c>
      <c r="I261" s="111">
        <v>0</v>
      </c>
      <c r="J261" s="117">
        <f>IFERROR(VLOOKUP(W261,ATS!$O:$P,2,FALSE),0)</f>
        <v>110</v>
      </c>
      <c r="K261" s="184" t="str">
        <f t="shared" ref="K261:K387" si="269">IF(J261=99999,"OPEN",IF(J261&gt;50,"50+",IF(J261&lt;=0,"0",J261)))</f>
        <v>50+</v>
      </c>
      <c r="L261" s="117">
        <f>IFERROR(VLOOKUP(W261,ATS!$O:$Q,3,FALSE),0)</f>
        <v>110</v>
      </c>
      <c r="M261" s="186" t="str">
        <f t="shared" ref="M261:M387" si="270">IF(L261=99999,"OPEN",IF(L261&gt;50,"50+",IF(L261&lt;=0,"0",L261)))</f>
        <v>50+</v>
      </c>
      <c r="N261" s="93">
        <v>0</v>
      </c>
      <c r="O261" s="55">
        <f t="shared" ref="O261:O387" si="271">IF(N261&lt;&gt;0,N261,$P$5)</f>
        <v>0</v>
      </c>
      <c r="P261" s="50">
        <f>VLOOKUP($C261,Prices!$A$3:$R$1996,MATCH('2) Order Form'!P$8,Prices!$A$2:$R$2,0),FALSE)</f>
        <v>30</v>
      </c>
      <c r="Q261" s="51">
        <f>VLOOKUP($C261,Prices!$A$3:$R$1996,MATCH('2) Order Form'!Q$8,Prices!$A$2:$R$2,0),FALSE)</f>
        <v>59.95</v>
      </c>
      <c r="R261" s="34">
        <f t="shared" ref="R261:R387" si="272">I261*P261</f>
        <v>0</v>
      </c>
      <c r="S261" s="43">
        <f t="shared" ref="S261:S387" si="273">R261*O261</f>
        <v>0</v>
      </c>
      <c r="T261" s="51">
        <f t="shared" ref="T261:T387" si="274">R261-S261</f>
        <v>0</v>
      </c>
      <c r="U261" s="123">
        <f t="shared" si="177"/>
        <v>0</v>
      </c>
      <c r="V261" s="124"/>
      <c r="W261" s="148">
        <v>7048652768292</v>
      </c>
      <c r="Y261" s="126">
        <f t="shared" si="249"/>
        <v>0</v>
      </c>
      <c r="Z261" s="127">
        <f t="shared" ca="1" si="250"/>
        <v>0</v>
      </c>
      <c r="AA261" s="127">
        <f t="shared" ca="1" si="251"/>
        <v>20</v>
      </c>
      <c r="AB261" s="127">
        <f t="shared" ca="1" si="252"/>
        <v>0</v>
      </c>
      <c r="AC261" s="127">
        <f t="shared" ca="1" si="253"/>
        <v>1</v>
      </c>
      <c r="AD261" s="127" t="str">
        <f t="shared" si="254"/>
        <v xml:space="preserve">845131Matte Fluo </v>
      </c>
      <c r="AE261" s="128">
        <f t="shared" si="255"/>
        <v>845131</v>
      </c>
      <c r="AF261" s="129" t="str">
        <f>INDEX(ATS!$A:$P,MATCH('2) Order Form'!$W261,ATS!$O:$O,0),7)</f>
        <v>Active</v>
      </c>
    </row>
    <row r="262" spans="1:32" x14ac:dyDescent="0.2">
      <c r="A262" s="33">
        <v>1</v>
      </c>
      <c r="B262" s="33" t="str">
        <f>VLOOKUP(A262,Classification!$H$2:$I$11,2,FALSE)</f>
        <v>Helmets &amp; Helmet Acc.</v>
      </c>
      <c r="C262" s="33">
        <f>INDEX(ATS!$A:$P,MATCH('2) Order Form'!$W262,ATS!$O:$O,0),1)</f>
        <v>845131</v>
      </c>
      <c r="D262" s="33" t="str">
        <f>INDEX(ATS!$A:$P,MATCH('2) Order Form'!$W262,ATS!$O:$O,0),2)</f>
        <v>Seeker Helmet JR</v>
      </c>
      <c r="E262" s="82" t="str">
        <f>INDEX(ATS!$A:$P,MATCH('2) Order Form'!$W262,ATS!$O:$O,0),4)</f>
        <v>MWHT-48/53</v>
      </c>
      <c r="F262" s="82" t="str">
        <f>INDEX(ATS!$A:$P,MATCH('2) Order Form'!$W262,ATS!$O:$O,0),5)</f>
        <v>Matte White</v>
      </c>
      <c r="G262" s="161" t="str">
        <f>INDEX(ATS!$A:$P,MATCH('2) Order Form'!$W262,ATS!$O:$O,0),6)</f>
        <v>48/53</v>
      </c>
      <c r="H262" s="58">
        <v>1</v>
      </c>
      <c r="I262" s="111">
        <v>0</v>
      </c>
      <c r="J262" s="117">
        <f>IFERROR(VLOOKUP(W262,ATS!$O:$P,2,FALSE),0)</f>
        <v>97</v>
      </c>
      <c r="K262" s="184" t="str">
        <f t="shared" si="269"/>
        <v>50+</v>
      </c>
      <c r="L262" s="117">
        <f>IFERROR(VLOOKUP(W262,ATS!$O:$Q,3,FALSE),0)</f>
        <v>97</v>
      </c>
      <c r="M262" s="186" t="str">
        <f t="shared" si="270"/>
        <v>50+</v>
      </c>
      <c r="N262" s="93">
        <v>0</v>
      </c>
      <c r="O262" s="55">
        <f t="shared" si="271"/>
        <v>0</v>
      </c>
      <c r="P262" s="50">
        <f>VLOOKUP($C262,Prices!$A$3:$R$1996,MATCH('2) Order Form'!P$8,Prices!$A$2:$R$2,0),FALSE)</f>
        <v>30</v>
      </c>
      <c r="Q262" s="51">
        <f>VLOOKUP($C262,Prices!$A$3:$R$1996,MATCH('2) Order Form'!Q$8,Prices!$A$2:$R$2,0),FALSE)</f>
        <v>59.95</v>
      </c>
      <c r="R262" s="34">
        <f t="shared" si="272"/>
        <v>0</v>
      </c>
      <c r="S262" s="43">
        <f t="shared" si="273"/>
        <v>0</v>
      </c>
      <c r="T262" s="51">
        <f t="shared" si="274"/>
        <v>0</v>
      </c>
      <c r="U262" s="123">
        <f t="shared" si="177"/>
        <v>0</v>
      </c>
      <c r="V262" s="124"/>
      <c r="W262" s="148">
        <v>7048652768308</v>
      </c>
      <c r="Y262" s="126">
        <f t="shared" si="249"/>
        <v>0</v>
      </c>
      <c r="Z262" s="127">
        <f t="shared" ca="1" si="250"/>
        <v>0</v>
      </c>
      <c r="AA262" s="127">
        <f t="shared" ca="1" si="251"/>
        <v>20</v>
      </c>
      <c r="AB262" s="127">
        <f t="shared" ca="1" si="252"/>
        <v>0</v>
      </c>
      <c r="AC262" s="127">
        <f t="shared" ca="1" si="253"/>
        <v>1</v>
      </c>
      <c r="AD262" s="127" t="str">
        <f t="shared" si="254"/>
        <v>845131Matte White</v>
      </c>
      <c r="AE262" s="128">
        <f t="shared" si="255"/>
        <v>845131</v>
      </c>
      <c r="AF262" s="129" t="str">
        <f>INDEX(ATS!$A:$P,MATCH('2) Order Form'!$W262,ATS!$O:$O,0),7)</f>
        <v>Active</v>
      </c>
    </row>
    <row r="263" spans="1:32" x14ac:dyDescent="0.2">
      <c r="A263" s="33">
        <v>1</v>
      </c>
      <c r="B263" s="33" t="str">
        <f>VLOOKUP(A263,Classification!$H$2:$I$11,2,FALSE)</f>
        <v>Helmets &amp; Helmet Acc.</v>
      </c>
      <c r="C263" s="33">
        <f>INDEX(ATS!$A:$P,MATCH('2) Order Form'!$W263,ATS!$O:$O,0),1)</f>
        <v>845131</v>
      </c>
      <c r="D263" s="33" t="str">
        <f>INDEX(ATS!$A:$P,MATCH('2) Order Form'!$W263,ATS!$O:$O,0),2)</f>
        <v>Seeker Helmet JR</v>
      </c>
      <c r="E263" s="82" t="str">
        <f>INDEX(ATS!$A:$P,MATCH('2) Order Form'!$W263,ATS!$O:$O,0),4)</f>
        <v>SBLM-48/53</v>
      </c>
      <c r="F263" s="82" t="str">
        <f>INDEX(ATS!$A:$P,MATCH('2) Order Form'!$W263,ATS!$O:$O,0),5)</f>
        <v xml:space="preserve">Sky Blue Metallic </v>
      </c>
      <c r="G263" s="161" t="str">
        <f>INDEX(ATS!$A:$P,MATCH('2) Order Form'!$W263,ATS!$O:$O,0),6)</f>
        <v>48/53</v>
      </c>
      <c r="H263" s="58">
        <v>1</v>
      </c>
      <c r="I263" s="111">
        <v>0</v>
      </c>
      <c r="J263" s="117">
        <f>IFERROR(VLOOKUP(W263,ATS!$O:$P,2,FALSE),0)</f>
        <v>65</v>
      </c>
      <c r="K263" s="184" t="str">
        <f t="shared" si="269"/>
        <v>50+</v>
      </c>
      <c r="L263" s="117">
        <f>IFERROR(VLOOKUP(W263,ATS!$O:$Q,3,FALSE),0)</f>
        <v>65</v>
      </c>
      <c r="M263" s="186" t="str">
        <f t="shared" si="270"/>
        <v>50+</v>
      </c>
      <c r="N263" s="93">
        <v>0</v>
      </c>
      <c r="O263" s="55">
        <f t="shared" si="271"/>
        <v>0</v>
      </c>
      <c r="P263" s="50">
        <f>VLOOKUP($C263,Prices!$A$3:$R$1996,MATCH('2) Order Form'!P$8,Prices!$A$2:$R$2,0),FALSE)</f>
        <v>30</v>
      </c>
      <c r="Q263" s="51">
        <f>VLOOKUP($C263,Prices!$A$3:$R$1996,MATCH('2) Order Form'!Q$8,Prices!$A$2:$R$2,0),FALSE)</f>
        <v>59.95</v>
      </c>
      <c r="R263" s="34">
        <f t="shared" si="272"/>
        <v>0</v>
      </c>
      <c r="S263" s="43">
        <f t="shared" si="273"/>
        <v>0</v>
      </c>
      <c r="T263" s="51">
        <f t="shared" si="274"/>
        <v>0</v>
      </c>
      <c r="U263" s="123">
        <f t="shared" si="177"/>
        <v>0</v>
      </c>
      <c r="V263" s="124"/>
      <c r="W263" s="148">
        <v>7048652768315</v>
      </c>
      <c r="Y263" s="126">
        <f t="shared" si="249"/>
        <v>0</v>
      </c>
      <c r="Z263" s="127">
        <f t="shared" ca="1" si="250"/>
        <v>0</v>
      </c>
      <c r="AA263" s="127">
        <f t="shared" ca="1" si="251"/>
        <v>20</v>
      </c>
      <c r="AB263" s="127">
        <f t="shared" ca="1" si="252"/>
        <v>0</v>
      </c>
      <c r="AC263" s="127">
        <f t="shared" ca="1" si="253"/>
        <v>1</v>
      </c>
      <c r="AD263" s="127" t="str">
        <f t="shared" si="254"/>
        <v xml:space="preserve">845131Sky Blue Metallic </v>
      </c>
      <c r="AE263" s="128">
        <f t="shared" si="255"/>
        <v>845131</v>
      </c>
      <c r="AF263" s="129" t="str">
        <f>INDEX(ATS!$A:$P,MATCH('2) Order Form'!$W263,ATS!$O:$O,0),7)</f>
        <v>Active</v>
      </c>
    </row>
    <row r="264" spans="1:32" ht="17.25" customHeight="1" x14ac:dyDescent="0.2">
      <c r="A264" s="33">
        <v>1</v>
      </c>
      <c r="B264" s="33" t="str">
        <f>VLOOKUP(A264,Classification!$H$2:$I$11,2,FALSE)</f>
        <v>Helmets &amp; Helmet Acc.</v>
      </c>
      <c r="C264" s="33">
        <f>INDEX(ATS!$A:$P,MATCH('2) Order Form'!$W264,ATS!$O:$O,0),1)</f>
        <v>810052</v>
      </c>
      <c r="D264" s="33" t="str">
        <f>INDEX(ATS!$A:$P,MATCH('2) Order Form'!$W264,ATS!$O:$O,0),2)</f>
        <v>Bike Helmet Case</v>
      </c>
      <c r="E264" s="82" t="str">
        <f>INDEX(ATS!$A:$P,MATCH('2) Order Form'!$W264,ATS!$O:$O,0),4)</f>
        <v>TEBLK-OS</v>
      </c>
      <c r="F264" s="82" t="str">
        <f>INDEX(ATS!$A:$P,MATCH('2) Order Form'!$W264,ATS!$O:$O,0),5)</f>
        <v>True Black</v>
      </c>
      <c r="G264" s="161" t="str">
        <f>INDEX(ATS!$A:$P,MATCH('2) Order Form'!$W264,ATS!$O:$O,0),6)</f>
        <v>OS</v>
      </c>
      <c r="H264" s="58">
        <v>1</v>
      </c>
      <c r="I264" s="111">
        <v>0</v>
      </c>
      <c r="J264" s="117">
        <f>IFERROR(VLOOKUP(W264,ATS!$O:$P,2,FALSE),0)</f>
        <v>674</v>
      </c>
      <c r="K264" s="184" t="str">
        <f t="shared" ref="K264" si="275">IF(J264=99999,"OPEN",IF(J264&gt;50,"50+",IF(J264&lt;=0,"0",J264)))</f>
        <v>50+</v>
      </c>
      <c r="L264" s="117">
        <f>IFERROR(VLOOKUP(W264,ATS!$O:$Q,3,FALSE),0)</f>
        <v>674</v>
      </c>
      <c r="M264" s="186" t="str">
        <f t="shared" ref="M264:M327" si="276">IF(L264=99999,"OPEN",IF(L264&gt;50,"50+",IF(L264&lt;=0,"0",L264)))</f>
        <v>50+</v>
      </c>
      <c r="N264" s="93">
        <v>0</v>
      </c>
      <c r="O264" s="55">
        <f t="shared" ref="O264" si="277">IF(N264&lt;&gt;0,N264,$P$5)</f>
        <v>0</v>
      </c>
      <c r="P264" s="50">
        <f>VLOOKUP($C264,Prices!$A$3:$R$1996,MATCH('2) Order Form'!P$8,Prices!$A$2:$R$2,0),FALSE)</f>
        <v>25</v>
      </c>
      <c r="Q264" s="51">
        <f>VLOOKUP($C264,Prices!$A$3:$R$1996,MATCH('2) Order Form'!Q$8,Prices!$A$2:$R$2,0),FALSE)</f>
        <v>49.95</v>
      </c>
      <c r="R264" s="34">
        <f t="shared" ref="R264" si="278">I264*P264</f>
        <v>0</v>
      </c>
      <c r="S264" s="43">
        <f t="shared" ref="S264" si="279">R264*O264</f>
        <v>0</v>
      </c>
      <c r="T264" s="51">
        <f t="shared" ref="T264" si="280">R264-S264</f>
        <v>0</v>
      </c>
      <c r="U264" s="123">
        <f t="shared" si="177"/>
        <v>0</v>
      </c>
      <c r="V264" s="124"/>
      <c r="W264" s="148">
        <v>7048652327543</v>
      </c>
      <c r="X264" s="125"/>
      <c r="Y264" s="126">
        <f t="shared" ref="Y264:Y327" si="281">I264*Q264</f>
        <v>0</v>
      </c>
      <c r="Z264" s="127">
        <f t="shared" ref="Z264:Z327" ca="1" si="282">IF(A264=OFFSET(A264,-1,0),0,1)</f>
        <v>0</v>
      </c>
      <c r="AA264" s="127">
        <f t="shared" ref="AA264:AA327" ca="1" si="283">IF(C264=OFFSET(C264,-1,0),OFFSET(AA264,-1,0),OFFSET(AA264,-1,0)+1)</f>
        <v>21</v>
      </c>
      <c r="AB264" s="127">
        <f t="shared" ref="AB264:AB327" ca="1" si="284">IF(C264=OFFSET(C264,-1,0),0,1)</f>
        <v>1</v>
      </c>
      <c r="AC264" s="127">
        <f t="shared" ref="AC264:AC327" ca="1" si="285">IF(F264=OFFSET(F264,-1,0),0,1)</f>
        <v>1</v>
      </c>
      <c r="AD264" s="127" t="str">
        <f t="shared" ref="AD264:AD327" si="286">CONCATENATE(C264,F264)</f>
        <v>810052True Black</v>
      </c>
      <c r="AE264" s="128">
        <f t="shared" ref="AE264:AE327" si="287">IFERROR(IF(B264="EYEWEAR",CONCATENATE(C264,"-",G264),C264),C264)</f>
        <v>810052</v>
      </c>
      <c r="AF264" s="129" t="str">
        <f>INDEX(ATS!$A:$P,MATCH('2) Order Form'!$W264,ATS!$O:$O,0),7)</f>
        <v>Active</v>
      </c>
    </row>
    <row r="265" spans="1:32" ht="17.25" customHeight="1" x14ac:dyDescent="0.2">
      <c r="A265" s="33">
        <v>1</v>
      </c>
      <c r="B265" s="33" t="str">
        <f>VLOOKUP(A265,Classification!$H$2:$I$11,2,FALSE)</f>
        <v>Helmets &amp; Helmet Acc.</v>
      </c>
      <c r="C265" s="33">
        <f>INDEX(ATS!$A:$P,MATCH('2) Order Form'!$W265,ATS!$O:$O,0),1)</f>
        <v>810068</v>
      </c>
      <c r="D265" s="33" t="str">
        <f>INDEX(ATS!$A:$P,MATCH('2) Order Form'!$W265,ATS!$O:$O,0),2)</f>
        <v>Arbitrator Mips Visor</v>
      </c>
      <c r="E265" s="82" t="str">
        <f>INDEX(ATS!$A:$P,MATCH('2) Order Form'!$W265,ATS!$O:$O,0),4)</f>
        <v>BRWHT-OS</v>
      </c>
      <c r="F265" s="82" t="str">
        <f>INDEX(ATS!$A:$P,MATCH('2) Order Form'!$W265,ATS!$O:$O,0),5)</f>
        <v xml:space="preserve">Bronco White </v>
      </c>
      <c r="G265" s="161" t="str">
        <f>INDEX(ATS!$A:$P,MATCH('2) Order Form'!$W265,ATS!$O:$O,0),6)</f>
        <v>OS</v>
      </c>
      <c r="H265" s="58">
        <v>1</v>
      </c>
      <c r="I265" s="111">
        <v>0</v>
      </c>
      <c r="J265" s="117">
        <f>IFERROR(VLOOKUP(W265,ATS!$O:$P,2,FALSE),0)</f>
        <v>18</v>
      </c>
      <c r="K265" s="184">
        <f t="shared" ref="K265:K276" si="288">IF(J265=99999,"OPEN",IF(J265&gt;50,"50+",IF(J265&lt;=0,"0",J265)))</f>
        <v>18</v>
      </c>
      <c r="L265" s="117">
        <f>IFERROR(VLOOKUP(W265,ATS!$O:$Q,3,FALSE),0)</f>
        <v>18</v>
      </c>
      <c r="M265" s="186">
        <f>IF(L265=99999,"OPEN",IF(L265&gt;50,"50+",IF(L265&lt;=0,"0",L265)))</f>
        <v>18</v>
      </c>
      <c r="N265" s="93">
        <v>0</v>
      </c>
      <c r="O265" s="55">
        <f t="shared" ref="O265:O276" si="289">IF(N265&lt;&gt;0,N265,$P$5)</f>
        <v>0</v>
      </c>
      <c r="P265" s="50">
        <f>VLOOKUP($C265,Prices!$A$3:$R$1996,MATCH('2) Order Form'!P$8,Prices!$A$2:$R$2,0),FALSE)</f>
        <v>15</v>
      </c>
      <c r="Q265" s="51">
        <f>VLOOKUP($C265,Prices!$A$3:$R$1996,MATCH('2) Order Form'!Q$8,Prices!$A$2:$R$2,0),FALSE)</f>
        <v>29.95</v>
      </c>
      <c r="R265" s="34">
        <f t="shared" ref="R265:R276" si="290">I265*P265</f>
        <v>0</v>
      </c>
      <c r="S265" s="43">
        <f t="shared" ref="S265:S276" si="291">R265*O265</f>
        <v>0</v>
      </c>
      <c r="T265" s="51">
        <f t="shared" ref="T265:T276" si="292">R265-S265</f>
        <v>0</v>
      </c>
      <c r="U265" s="123">
        <f t="shared" ref="U265:U328" si="293">IFERROR(I265/($I$161+$I$162+$I$163),0)</f>
        <v>0</v>
      </c>
      <c r="V265" s="124"/>
      <c r="W265" s="148">
        <v>7048652766311</v>
      </c>
      <c r="X265" s="125"/>
      <c r="Y265" s="126">
        <f>I265*Q265</f>
        <v>0</v>
      </c>
      <c r="Z265" s="127">
        <f ca="1">IF(A265=OFFSET(A265,-1,0),0,1)</f>
        <v>0</v>
      </c>
      <c r="AA265" s="127">
        <f ca="1">IF(C265=OFFSET(C265,-1,0),OFFSET(AA265,-1,0),OFFSET(AA265,-1,0)+1)</f>
        <v>22</v>
      </c>
      <c r="AB265" s="127">
        <f ca="1">IF(C265=OFFSET(C265,-1,0),0,1)</f>
        <v>1</v>
      </c>
      <c r="AC265" s="127">
        <f ca="1">IF(F265=OFFSET(F265,-1,0),0,1)</f>
        <v>1</v>
      </c>
      <c r="AD265" s="127" t="str">
        <f>CONCATENATE(C265,F265)</f>
        <v xml:space="preserve">810068Bronco White </v>
      </c>
      <c r="AE265" s="128">
        <f>IFERROR(IF(B265="EYEWEAR",CONCATENATE(C265,"-",G265),C265),C265)</f>
        <v>810068</v>
      </c>
      <c r="AF265" s="129" t="str">
        <f>INDEX(ATS!$A:$P,MATCH('2) Order Form'!$W265,ATS!$O:$O,0),7)</f>
        <v>Stock</v>
      </c>
    </row>
    <row r="266" spans="1:32" ht="17.25" customHeight="1" x14ac:dyDescent="0.2">
      <c r="A266" s="33">
        <v>1</v>
      </c>
      <c r="B266" s="33" t="str">
        <f>VLOOKUP(A266,Classification!$H$2:$I$11,2,FALSE)</f>
        <v>Helmets &amp; Helmet Acc.</v>
      </c>
      <c r="C266" s="33">
        <f>INDEX(ATS!$A:$P,MATCH('2) Order Form'!$W266,ATS!$O:$O,0),1)</f>
        <v>810068</v>
      </c>
      <c r="D266" s="33" t="str">
        <f>INDEX(ATS!$A:$P,MATCH('2) Order Form'!$W266,ATS!$O:$O,0),2)</f>
        <v>Arbitrator Mips Visor</v>
      </c>
      <c r="E266" s="82" t="str">
        <f>INDEX(ATS!$A:$P,MATCH('2) Order Form'!$W266,ATS!$O:$O,0),4)</f>
        <v>DEPUR-OS</v>
      </c>
      <c r="F266" s="82" t="str">
        <f>INDEX(ATS!$A:$P,MATCH('2) Order Form'!$W266,ATS!$O:$O,0),5)</f>
        <v xml:space="preserve">Deep Purple </v>
      </c>
      <c r="G266" s="161" t="str">
        <f>INDEX(ATS!$A:$P,MATCH('2) Order Form'!$W266,ATS!$O:$O,0),6)</f>
        <v>OS</v>
      </c>
      <c r="H266" s="58">
        <v>1</v>
      </c>
      <c r="I266" s="111">
        <v>0</v>
      </c>
      <c r="J266" s="117">
        <f>IFERROR(VLOOKUP(W266,ATS!$O:$P,2,FALSE),0)</f>
        <v>18</v>
      </c>
      <c r="K266" s="184">
        <f t="shared" si="288"/>
        <v>18</v>
      </c>
      <c r="L266" s="117">
        <f>IFERROR(VLOOKUP(W266,ATS!$O:$Q,3,FALSE),0)</f>
        <v>18</v>
      </c>
      <c r="M266" s="186">
        <f>IF(L266=99999,"OPEN",IF(L266&gt;50,"50+",IF(L266&lt;=0,"0",L266)))</f>
        <v>18</v>
      </c>
      <c r="N266" s="93">
        <v>0</v>
      </c>
      <c r="O266" s="55">
        <f t="shared" si="289"/>
        <v>0</v>
      </c>
      <c r="P266" s="50">
        <f>VLOOKUP($C266,Prices!$A$3:$R$1996,MATCH('2) Order Form'!P$8,Prices!$A$2:$R$2,0),FALSE)</f>
        <v>15</v>
      </c>
      <c r="Q266" s="51">
        <f>VLOOKUP($C266,Prices!$A$3:$R$1996,MATCH('2) Order Form'!Q$8,Prices!$A$2:$R$2,0),FALSE)</f>
        <v>29.95</v>
      </c>
      <c r="R266" s="34">
        <f t="shared" si="290"/>
        <v>0</v>
      </c>
      <c r="S266" s="43">
        <f t="shared" si="291"/>
        <v>0</v>
      </c>
      <c r="T266" s="51">
        <f t="shared" si="292"/>
        <v>0</v>
      </c>
      <c r="U266" s="123">
        <f t="shared" si="293"/>
        <v>0</v>
      </c>
      <c r="V266" s="124"/>
      <c r="W266" s="148">
        <v>7048652766328</v>
      </c>
      <c r="X266" s="125"/>
      <c r="Y266" s="126">
        <f>I266*Q266</f>
        <v>0</v>
      </c>
      <c r="Z266" s="127">
        <f ca="1">IF(A266=OFFSET(A266,-1,0),0,1)</f>
        <v>0</v>
      </c>
      <c r="AA266" s="127">
        <f ca="1">IF(C266=OFFSET(C266,-1,0),OFFSET(AA266,-1,0),OFFSET(AA266,-1,0)+1)</f>
        <v>22</v>
      </c>
      <c r="AB266" s="127">
        <f ca="1">IF(C266=OFFSET(C266,-1,0),0,1)</f>
        <v>0</v>
      </c>
      <c r="AC266" s="127">
        <f ca="1">IF(F266=OFFSET(F266,-1,0),0,1)</f>
        <v>1</v>
      </c>
      <c r="AD266" s="127" t="str">
        <f>CONCATENATE(C266,F266)</f>
        <v xml:space="preserve">810068Deep Purple </v>
      </c>
      <c r="AE266" s="128">
        <f>IFERROR(IF(B266="EYEWEAR",CONCATENATE(C266,"-",G266),C266),C266)</f>
        <v>810068</v>
      </c>
      <c r="AF266" s="129" t="str">
        <f>INDEX(ATS!$A:$P,MATCH('2) Order Form'!$W266,ATS!$O:$O,0),7)</f>
        <v>Stock</v>
      </c>
    </row>
    <row r="267" spans="1:32" ht="17.25" customHeight="1" x14ac:dyDescent="0.2">
      <c r="A267" s="33">
        <v>1</v>
      </c>
      <c r="B267" s="33" t="str">
        <f>VLOOKUP(A267,Classification!$H$2:$I$11,2,FALSE)</f>
        <v>Helmets &amp; Helmet Acc.</v>
      </c>
      <c r="C267" s="33">
        <f>INDEX(ATS!$A:$P,MATCH('2) Order Form'!$W267,ATS!$O:$O,0),1)</f>
        <v>810068</v>
      </c>
      <c r="D267" s="33" t="str">
        <f>INDEX(ATS!$A:$P,MATCH('2) Order Form'!$W267,ATS!$O:$O,0),2)</f>
        <v>Arbitrator Mips Visor</v>
      </c>
      <c r="E267" s="82" t="str">
        <f>INDEX(ATS!$A:$P,MATCH('2) Order Form'!$W267,ATS!$O:$O,0),4)</f>
        <v>MBLCK-OS</v>
      </c>
      <c r="F267" s="82" t="str">
        <f>INDEX(ATS!$A:$P,MATCH('2) Order Form'!$W267,ATS!$O:$O,0),5)</f>
        <v>Matte Black</v>
      </c>
      <c r="G267" s="161" t="str">
        <f>INDEX(ATS!$A:$P,MATCH('2) Order Form'!$W267,ATS!$O:$O,0),6)</f>
        <v>OS</v>
      </c>
      <c r="H267" s="58">
        <v>1</v>
      </c>
      <c r="I267" s="111">
        <v>0</v>
      </c>
      <c r="J267" s="117">
        <f>IFERROR(VLOOKUP(W267,ATS!$O:$P,2,FALSE),0)</f>
        <v>25</v>
      </c>
      <c r="K267" s="184">
        <f t="shared" si="288"/>
        <v>25</v>
      </c>
      <c r="L267" s="117">
        <f>IFERROR(VLOOKUP(W267,ATS!$O:$Q,3,FALSE),0)</f>
        <v>25</v>
      </c>
      <c r="M267" s="186">
        <f>IF(L267=99999,"OPEN",IF(L267&gt;50,"50+",IF(L267&lt;=0,"0",L267)))</f>
        <v>25</v>
      </c>
      <c r="N267" s="93">
        <v>0</v>
      </c>
      <c r="O267" s="55">
        <f t="shared" si="289"/>
        <v>0</v>
      </c>
      <c r="P267" s="50">
        <f>VLOOKUP($C267,Prices!$A$3:$R$1996,MATCH('2) Order Form'!P$8,Prices!$A$2:$R$2,0),FALSE)</f>
        <v>15</v>
      </c>
      <c r="Q267" s="51">
        <f>VLOOKUP($C267,Prices!$A$3:$R$1996,MATCH('2) Order Form'!Q$8,Prices!$A$2:$R$2,0),FALSE)</f>
        <v>29.95</v>
      </c>
      <c r="R267" s="34">
        <f t="shared" si="290"/>
        <v>0</v>
      </c>
      <c r="S267" s="43">
        <f t="shared" si="291"/>
        <v>0</v>
      </c>
      <c r="T267" s="51">
        <f t="shared" si="292"/>
        <v>0</v>
      </c>
      <c r="U267" s="123">
        <f t="shared" si="293"/>
        <v>0</v>
      </c>
      <c r="V267" s="124"/>
      <c r="W267" s="148">
        <v>7048652328250</v>
      </c>
      <c r="X267" s="125"/>
      <c r="Y267" s="126">
        <f>I267*Q267</f>
        <v>0</v>
      </c>
      <c r="Z267" s="127">
        <f ca="1">IF(A267=OFFSET(A267,-1,0),0,1)</f>
        <v>0</v>
      </c>
      <c r="AA267" s="127">
        <f ca="1">IF(C267=OFFSET(C267,-1,0),OFFSET(AA267,-1,0),OFFSET(AA267,-1,0)+1)</f>
        <v>22</v>
      </c>
      <c r="AB267" s="127">
        <f ca="1">IF(C267=OFFSET(C267,-1,0),0,1)</f>
        <v>0</v>
      </c>
      <c r="AC267" s="127">
        <f ca="1">IF(F267=OFFSET(F267,-1,0),0,1)</f>
        <v>1</v>
      </c>
      <c r="AD267" s="127" t="str">
        <f>CONCATENATE(C267,F267)</f>
        <v>810068Matte Black</v>
      </c>
      <c r="AE267" s="128">
        <f>IFERROR(IF(B267="EYEWEAR",CONCATENATE(C267,"-",G267),C267),C267)</f>
        <v>810068</v>
      </c>
      <c r="AF267" s="129" t="str">
        <f>INDEX(ATS!$A:$P,MATCH('2) Order Form'!$W267,ATS!$O:$O,0),7)</f>
        <v>Active</v>
      </c>
    </row>
    <row r="268" spans="1:32" ht="17.25" customHeight="1" x14ac:dyDescent="0.2">
      <c r="A268" s="33">
        <v>1</v>
      </c>
      <c r="B268" s="33" t="str">
        <f>VLOOKUP(A268,Classification!$H$2:$I$11,2,FALSE)</f>
        <v>Helmets &amp; Helmet Acc.</v>
      </c>
      <c r="C268" s="33">
        <f>INDEX(ATS!$A:$P,MATCH('2) Order Form'!$W268,ATS!$O:$O,0),1)</f>
        <v>810068</v>
      </c>
      <c r="D268" s="33" t="str">
        <f>INDEX(ATS!$A:$P,MATCH('2) Order Form'!$W268,ATS!$O:$O,0),2)</f>
        <v>Arbitrator Mips Visor</v>
      </c>
      <c r="E268" s="82" t="str">
        <f>INDEX(ATS!$A:$P,MATCH('2) Order Form'!$W268,ATS!$O:$O,0),4)</f>
        <v>MFLUO-OS</v>
      </c>
      <c r="F268" s="82" t="str">
        <f>INDEX(ATS!$A:$P,MATCH('2) Order Form'!$W268,ATS!$O:$O,0),5)</f>
        <v xml:space="preserve">Matte Fluo </v>
      </c>
      <c r="G268" s="161" t="str">
        <f>INDEX(ATS!$A:$P,MATCH('2) Order Form'!$W268,ATS!$O:$O,0),6)</f>
        <v>OS</v>
      </c>
      <c r="H268" s="58">
        <v>1</v>
      </c>
      <c r="I268" s="111">
        <v>0</v>
      </c>
      <c r="J268" s="117">
        <f>IFERROR(VLOOKUP(W268,ATS!$O:$P,2,FALSE),0)</f>
        <v>18</v>
      </c>
      <c r="K268" s="184">
        <f t="shared" si="288"/>
        <v>18</v>
      </c>
      <c r="L268" s="117">
        <f>IFERROR(VLOOKUP(W268,ATS!$O:$Q,3,FALSE),0)</f>
        <v>18</v>
      </c>
      <c r="M268" s="186">
        <f>IF(L268=99999,"OPEN",IF(L268&gt;50,"50+",IF(L268&lt;=0,"0",L268)))</f>
        <v>18</v>
      </c>
      <c r="N268" s="93">
        <v>0</v>
      </c>
      <c r="O268" s="55">
        <f t="shared" si="289"/>
        <v>0</v>
      </c>
      <c r="P268" s="50">
        <f>VLOOKUP($C268,Prices!$A$3:$R$1996,MATCH('2) Order Form'!P$8,Prices!$A$2:$R$2,0),FALSE)</f>
        <v>15</v>
      </c>
      <c r="Q268" s="51">
        <f>VLOOKUP($C268,Prices!$A$3:$R$1996,MATCH('2) Order Form'!Q$8,Prices!$A$2:$R$2,0),FALSE)</f>
        <v>29.95</v>
      </c>
      <c r="R268" s="34">
        <f t="shared" si="290"/>
        <v>0</v>
      </c>
      <c r="S268" s="43">
        <f t="shared" si="291"/>
        <v>0</v>
      </c>
      <c r="T268" s="51">
        <f t="shared" si="292"/>
        <v>0</v>
      </c>
      <c r="U268" s="123">
        <f t="shared" si="293"/>
        <v>0</v>
      </c>
      <c r="V268" s="124"/>
      <c r="W268" s="148">
        <v>7048652766335</v>
      </c>
      <c r="X268" s="125"/>
      <c r="Y268" s="126">
        <f>I268*Q268</f>
        <v>0</v>
      </c>
      <c r="Z268" s="127">
        <f ca="1">IF(A268=OFFSET(A268,-1,0),0,1)</f>
        <v>0</v>
      </c>
      <c r="AA268" s="127">
        <f ca="1">IF(C268=OFFSET(C268,-1,0),OFFSET(AA268,-1,0),OFFSET(AA268,-1,0)+1)</f>
        <v>22</v>
      </c>
      <c r="AB268" s="127">
        <f ca="1">IF(C268=OFFSET(C268,-1,0),0,1)</f>
        <v>0</v>
      </c>
      <c r="AC268" s="127">
        <f ca="1">IF(F268=OFFSET(F268,-1,0),0,1)</f>
        <v>1</v>
      </c>
      <c r="AD268" s="127" t="str">
        <f>CONCATENATE(C268,F268)</f>
        <v xml:space="preserve">810068Matte Fluo </v>
      </c>
      <c r="AE268" s="128">
        <f>IFERROR(IF(B268="EYEWEAR",CONCATENATE(C268,"-",G268),C268),C268)</f>
        <v>810068</v>
      </c>
      <c r="AF268" s="129" t="str">
        <f>INDEX(ATS!$A:$P,MATCH('2) Order Form'!$W268,ATS!$O:$O,0),7)</f>
        <v>Stock</v>
      </c>
    </row>
    <row r="269" spans="1:32" ht="17.25" customHeight="1" x14ac:dyDescent="0.2">
      <c r="A269" s="33">
        <v>1</v>
      </c>
      <c r="B269" s="33" t="str">
        <f>VLOOKUP(A269,Classification!$H$2:$I$11,2,FALSE)</f>
        <v>Helmets &amp; Helmet Acc.</v>
      </c>
      <c r="C269" s="33">
        <f>INDEX(ATS!$A:$P,MATCH('2) Order Form'!$W269,ATS!$O:$O,0),1)</f>
        <v>810069</v>
      </c>
      <c r="D269" s="33" t="str">
        <f>INDEX(ATS!$A:$P,MATCH('2) Order Form'!$W269,ATS!$O:$O,0),2)</f>
        <v>Arbitrator Mips Comfort pads</v>
      </c>
      <c r="E269" s="82" t="str">
        <f>INDEX(ATS!$A:$P,MATCH('2) Order Form'!$W269,ATS!$O:$O,0),4)</f>
        <v>TEBLK-SM</v>
      </c>
      <c r="F269" s="82" t="str">
        <f>INDEX(ATS!$A:$P,MATCH('2) Order Form'!$W269,ATS!$O:$O,0),5)</f>
        <v>True Black</v>
      </c>
      <c r="G269" s="161" t="str">
        <f>INDEX(ATS!$A:$P,MATCH('2) Order Form'!$W269,ATS!$O:$O,0),6)</f>
        <v>SM</v>
      </c>
      <c r="H269" s="58">
        <v>1</v>
      </c>
      <c r="I269" s="111">
        <v>0</v>
      </c>
      <c r="J269" s="117">
        <f>IFERROR(VLOOKUP(W269,ATS!$O:$P,2,FALSE),0)</f>
        <v>48</v>
      </c>
      <c r="K269" s="184">
        <f t="shared" si="288"/>
        <v>48</v>
      </c>
      <c r="L269" s="117">
        <f>IFERROR(VLOOKUP(W269,ATS!$O:$Q,3,FALSE),0)</f>
        <v>48</v>
      </c>
      <c r="M269" s="186">
        <f t="shared" ref="M269:M316" si="294">IF(L269=99999,"OPEN",IF(L269&gt;50,"50+",IF(L269&lt;=0,"0",L269)))</f>
        <v>48</v>
      </c>
      <c r="N269" s="93">
        <v>0</v>
      </c>
      <c r="O269" s="55">
        <f t="shared" si="289"/>
        <v>0</v>
      </c>
      <c r="P269" s="50">
        <f>VLOOKUP($C269,Prices!$A$3:$R$1996,MATCH('2) Order Form'!P$8,Prices!$A$2:$R$2,0),FALSE)</f>
        <v>5</v>
      </c>
      <c r="Q269" s="51">
        <f>VLOOKUP($C269,Prices!$A$3:$R$1996,MATCH('2) Order Form'!Q$8,Prices!$A$2:$R$2,0),FALSE)</f>
        <v>9.9499999999999993</v>
      </c>
      <c r="R269" s="34">
        <f t="shared" si="290"/>
        <v>0</v>
      </c>
      <c r="S269" s="43">
        <f t="shared" si="291"/>
        <v>0</v>
      </c>
      <c r="T269" s="51">
        <f t="shared" si="292"/>
        <v>0</v>
      </c>
      <c r="U269" s="123">
        <f t="shared" si="293"/>
        <v>0</v>
      </c>
      <c r="V269" s="124"/>
      <c r="W269" s="148">
        <v>7048652328298</v>
      </c>
      <c r="X269" s="125"/>
      <c r="Y269" s="126">
        <f>I269*Q269</f>
        <v>0</v>
      </c>
      <c r="Z269" s="127">
        <f ca="1">IF(A269=OFFSET(A269,-1,0),0,1)</f>
        <v>0</v>
      </c>
      <c r="AA269" s="127">
        <f ca="1">IF(C269=OFFSET(C269,-1,0),OFFSET(AA269,-1,0),OFFSET(AA269,-1,0)+1)</f>
        <v>23</v>
      </c>
      <c r="AB269" s="127">
        <f ca="1">IF(C269=OFFSET(C269,-1,0),0,1)</f>
        <v>1</v>
      </c>
      <c r="AC269" s="127">
        <f ca="1">IF(F269=OFFSET(F269,-1,0),0,1)</f>
        <v>1</v>
      </c>
      <c r="AD269" s="127" t="str">
        <f>CONCATENATE(C269,F269)</f>
        <v>810069True Black</v>
      </c>
      <c r="AE269" s="128">
        <f>IFERROR(IF(B269="EYEWEAR",CONCATENATE(C269,"-",G269),C269),C269)</f>
        <v>810069</v>
      </c>
      <c r="AF269" s="129" t="str">
        <f>INDEX(ATS!$A:$P,MATCH('2) Order Form'!$W269,ATS!$O:$O,0),7)</f>
        <v>Active</v>
      </c>
    </row>
    <row r="270" spans="1:32" ht="17.25" customHeight="1" x14ac:dyDescent="0.2">
      <c r="A270" s="33">
        <v>1</v>
      </c>
      <c r="B270" s="33" t="str">
        <f>VLOOKUP(A270,Classification!$H$2:$I$11,2,FALSE)</f>
        <v>Helmets &amp; Helmet Acc.</v>
      </c>
      <c r="C270" s="33">
        <f>INDEX(ATS!$A:$P,MATCH('2) Order Form'!$W270,ATS!$O:$O,0),1)</f>
        <v>810069</v>
      </c>
      <c r="D270" s="33" t="str">
        <f>INDEX(ATS!$A:$P,MATCH('2) Order Form'!$W270,ATS!$O:$O,0),2)</f>
        <v>Arbitrator Mips Comfort pads</v>
      </c>
      <c r="E270" s="82" t="str">
        <f>INDEX(ATS!$A:$P,MATCH('2) Order Form'!$W270,ATS!$O:$O,0),4)</f>
        <v>TEBLK-ML</v>
      </c>
      <c r="F270" s="82" t="str">
        <f>INDEX(ATS!$A:$P,MATCH('2) Order Form'!$W270,ATS!$O:$O,0),5)</f>
        <v>True Black</v>
      </c>
      <c r="G270" s="161" t="str">
        <f>INDEX(ATS!$A:$P,MATCH('2) Order Form'!$W270,ATS!$O:$O,0),6)</f>
        <v>ML</v>
      </c>
      <c r="H270" s="58">
        <v>1</v>
      </c>
      <c r="I270" s="111">
        <v>0</v>
      </c>
      <c r="J270" s="117">
        <f>IFERROR(VLOOKUP(W270,ATS!$O:$P,2,FALSE),0)</f>
        <v>31</v>
      </c>
      <c r="K270" s="184">
        <f t="shared" si="288"/>
        <v>31</v>
      </c>
      <c r="L270" s="117">
        <f>IFERROR(VLOOKUP(W270,ATS!$O:$Q,3,FALSE),0)</f>
        <v>31</v>
      </c>
      <c r="M270" s="186">
        <f t="shared" si="294"/>
        <v>31</v>
      </c>
      <c r="N270" s="93">
        <v>0</v>
      </c>
      <c r="O270" s="55">
        <f t="shared" si="289"/>
        <v>0</v>
      </c>
      <c r="P270" s="50">
        <f>VLOOKUP($C270,Prices!$A$3:$R$1996,MATCH('2) Order Form'!P$8,Prices!$A$2:$R$2,0),FALSE)</f>
        <v>5</v>
      </c>
      <c r="Q270" s="51">
        <f>VLOOKUP($C270,Prices!$A$3:$R$1996,MATCH('2) Order Form'!Q$8,Prices!$A$2:$R$2,0),FALSE)</f>
        <v>9.9499999999999993</v>
      </c>
      <c r="R270" s="34">
        <f t="shared" si="290"/>
        <v>0</v>
      </c>
      <c r="S270" s="43">
        <f t="shared" si="291"/>
        <v>0</v>
      </c>
      <c r="T270" s="51">
        <f t="shared" si="292"/>
        <v>0</v>
      </c>
      <c r="U270" s="123">
        <f t="shared" si="293"/>
        <v>0</v>
      </c>
      <c r="V270" s="124"/>
      <c r="W270" s="148">
        <v>7048652328281</v>
      </c>
      <c r="X270" s="125"/>
      <c r="Y270" s="126">
        <f t="shared" ref="Y270:Y316" si="295">I270*Q270</f>
        <v>0</v>
      </c>
      <c r="Z270" s="127">
        <f t="shared" ref="Z270:Z316" ca="1" si="296">IF(A270=OFFSET(A270,-1,0),0,1)</f>
        <v>0</v>
      </c>
      <c r="AA270" s="127">
        <f t="shared" ref="AA270:AA316" ca="1" si="297">IF(C270=OFFSET(C270,-1,0),OFFSET(AA270,-1,0),OFFSET(AA270,-1,0)+1)</f>
        <v>23</v>
      </c>
      <c r="AB270" s="127">
        <f t="shared" ref="AB270:AB316" ca="1" si="298">IF(C270=OFFSET(C270,-1,0),0,1)</f>
        <v>0</v>
      </c>
      <c r="AC270" s="127">
        <f t="shared" ref="AC270:AC316" ca="1" si="299">IF(F270=OFFSET(F270,-1,0),0,1)</f>
        <v>0</v>
      </c>
      <c r="AD270" s="127" t="str">
        <f t="shared" ref="AD270:AD316" si="300">CONCATENATE(C270,F270)</f>
        <v>810069True Black</v>
      </c>
      <c r="AE270" s="128">
        <f t="shared" ref="AE270:AE316" si="301">IFERROR(IF(B270="EYEWEAR",CONCATENATE(C270,"-",G270),C270),C270)</f>
        <v>810069</v>
      </c>
      <c r="AF270" s="129" t="str">
        <f>INDEX(ATS!$A:$P,MATCH('2) Order Form'!$W270,ATS!$O:$O,0),7)</f>
        <v>Active</v>
      </c>
    </row>
    <row r="271" spans="1:32" ht="17.25" customHeight="1" x14ac:dyDescent="0.2">
      <c r="A271" s="33">
        <v>1</v>
      </c>
      <c r="B271" s="33" t="str">
        <f>VLOOKUP(A271,Classification!$H$2:$I$11,2,FALSE)</f>
        <v>Helmets &amp; Helmet Acc.</v>
      </c>
      <c r="C271" s="33">
        <f>INDEX(ATS!$A:$P,MATCH('2) Order Form'!$W271,ATS!$O:$O,0),1)</f>
        <v>810070</v>
      </c>
      <c r="D271" s="33" t="str">
        <f>INDEX(ATS!$A:$P,MATCH('2) Order Form'!$W271,ATS!$O:$O,0),2)</f>
        <v>Arbitrator Mips Chin pads</v>
      </c>
      <c r="E271" s="82" t="str">
        <f>INDEX(ATS!$A:$P,MATCH('2) Order Form'!$W271,ATS!$O:$O,0),4)</f>
        <v>TEBLK-ML17</v>
      </c>
      <c r="F271" s="82" t="str">
        <f>INDEX(ATS!$A:$P,MATCH('2) Order Form'!$W271,ATS!$O:$O,0),5)</f>
        <v>True Black</v>
      </c>
      <c r="G271" s="161" t="str">
        <f>INDEX(ATS!$A:$P,MATCH('2) Order Form'!$W271,ATS!$O:$O,0),6)</f>
        <v>ML17</v>
      </c>
      <c r="H271" s="58">
        <v>1</v>
      </c>
      <c r="I271" s="111">
        <v>0</v>
      </c>
      <c r="J271" s="117">
        <f>IFERROR(VLOOKUP(W271,ATS!$O:$P,2,FALSE),0)</f>
        <v>27</v>
      </c>
      <c r="K271" s="184">
        <f t="shared" si="288"/>
        <v>27</v>
      </c>
      <c r="L271" s="117">
        <f>IFERROR(VLOOKUP(W271,ATS!$O:$Q,3,FALSE),0)</f>
        <v>27</v>
      </c>
      <c r="M271" s="186">
        <f t="shared" si="294"/>
        <v>27</v>
      </c>
      <c r="N271" s="93">
        <v>0</v>
      </c>
      <c r="O271" s="55">
        <f t="shared" si="289"/>
        <v>0</v>
      </c>
      <c r="P271" s="50">
        <f>VLOOKUP($C271,Prices!$A$3:$R$1996,MATCH('2) Order Form'!P$8,Prices!$A$2:$R$2,0),FALSE)</f>
        <v>5</v>
      </c>
      <c r="Q271" s="51">
        <f>VLOOKUP($C271,Prices!$A$3:$R$1996,MATCH('2) Order Form'!Q$8,Prices!$A$2:$R$2,0),FALSE)</f>
        <v>9.9499999999999993</v>
      </c>
      <c r="R271" s="34">
        <f t="shared" si="290"/>
        <v>0</v>
      </c>
      <c r="S271" s="43">
        <f t="shared" si="291"/>
        <v>0</v>
      </c>
      <c r="T271" s="51">
        <f t="shared" si="292"/>
        <v>0</v>
      </c>
      <c r="U271" s="123">
        <f t="shared" si="293"/>
        <v>0</v>
      </c>
      <c r="V271" s="124"/>
      <c r="W271" s="148">
        <v>7048652476913</v>
      </c>
      <c r="X271" s="125"/>
      <c r="Y271" s="126">
        <f t="shared" si="295"/>
        <v>0</v>
      </c>
      <c r="Z271" s="127">
        <f t="shared" ca="1" si="296"/>
        <v>0</v>
      </c>
      <c r="AA271" s="127">
        <f t="shared" ca="1" si="297"/>
        <v>24</v>
      </c>
      <c r="AB271" s="127">
        <f t="shared" ca="1" si="298"/>
        <v>1</v>
      </c>
      <c r="AC271" s="127">
        <f t="shared" ca="1" si="299"/>
        <v>0</v>
      </c>
      <c r="AD271" s="127" t="str">
        <f t="shared" si="300"/>
        <v>810070True Black</v>
      </c>
      <c r="AE271" s="128">
        <f t="shared" si="301"/>
        <v>810070</v>
      </c>
      <c r="AF271" s="129" t="str">
        <f>INDEX(ATS!$A:$P,MATCH('2) Order Form'!$W271,ATS!$O:$O,0),7)</f>
        <v>Active</v>
      </c>
    </row>
    <row r="272" spans="1:32" ht="17.25" customHeight="1" x14ac:dyDescent="0.2">
      <c r="A272" s="33">
        <v>1</v>
      </c>
      <c r="B272" s="33" t="str">
        <f>VLOOKUP(A272,Classification!$H$2:$I$11,2,FALSE)</f>
        <v>Helmets &amp; Helmet Acc.</v>
      </c>
      <c r="C272" s="33">
        <f>INDEX(ATS!$A:$P,MATCH('2) Order Form'!$W272,ATS!$O:$O,0),1)</f>
        <v>810070</v>
      </c>
      <c r="D272" s="33" t="str">
        <f>INDEX(ATS!$A:$P,MATCH('2) Order Form'!$W272,ATS!$O:$O,0),2)</f>
        <v>Arbitrator Mips Chin pads</v>
      </c>
      <c r="E272" s="82" t="str">
        <f>INDEX(ATS!$A:$P,MATCH('2) Order Form'!$W272,ATS!$O:$O,0),4)</f>
        <v>TEBLK-ML25</v>
      </c>
      <c r="F272" s="82" t="str">
        <f>INDEX(ATS!$A:$P,MATCH('2) Order Form'!$W272,ATS!$O:$O,0),5)</f>
        <v>True Black</v>
      </c>
      <c r="G272" s="161" t="str">
        <f>INDEX(ATS!$A:$P,MATCH('2) Order Form'!$W272,ATS!$O:$O,0),6)</f>
        <v>ML25</v>
      </c>
      <c r="H272" s="58">
        <v>1</v>
      </c>
      <c r="I272" s="111">
        <v>0</v>
      </c>
      <c r="J272" s="117">
        <f>IFERROR(VLOOKUP(W272,ATS!$O:$P,2,FALSE),0)</f>
        <v>27</v>
      </c>
      <c r="K272" s="184">
        <f t="shared" si="288"/>
        <v>27</v>
      </c>
      <c r="L272" s="117">
        <f>IFERROR(VLOOKUP(W272,ATS!$O:$Q,3,FALSE),0)</f>
        <v>27</v>
      </c>
      <c r="M272" s="186">
        <f t="shared" si="294"/>
        <v>27</v>
      </c>
      <c r="N272" s="93">
        <v>0</v>
      </c>
      <c r="O272" s="55">
        <f t="shared" si="289"/>
        <v>0</v>
      </c>
      <c r="P272" s="50">
        <f>VLOOKUP($C272,Prices!$A$3:$R$1996,MATCH('2) Order Form'!P$8,Prices!$A$2:$R$2,0),FALSE)</f>
        <v>5</v>
      </c>
      <c r="Q272" s="51">
        <f>VLOOKUP($C272,Prices!$A$3:$R$1996,MATCH('2) Order Form'!Q$8,Prices!$A$2:$R$2,0),FALSE)</f>
        <v>9.9499999999999993</v>
      </c>
      <c r="R272" s="34">
        <f t="shared" si="290"/>
        <v>0</v>
      </c>
      <c r="S272" s="43">
        <f t="shared" si="291"/>
        <v>0</v>
      </c>
      <c r="T272" s="51">
        <f t="shared" si="292"/>
        <v>0</v>
      </c>
      <c r="U272" s="123">
        <f t="shared" si="293"/>
        <v>0</v>
      </c>
      <c r="V272" s="124"/>
      <c r="W272" s="148">
        <v>7048652476920</v>
      </c>
      <c r="X272" s="125"/>
      <c r="Y272" s="126">
        <f t="shared" si="295"/>
        <v>0</v>
      </c>
      <c r="Z272" s="127">
        <f t="shared" ca="1" si="296"/>
        <v>0</v>
      </c>
      <c r="AA272" s="127">
        <f t="shared" ca="1" si="297"/>
        <v>24</v>
      </c>
      <c r="AB272" s="127">
        <f t="shared" ca="1" si="298"/>
        <v>0</v>
      </c>
      <c r="AC272" s="127">
        <f t="shared" ca="1" si="299"/>
        <v>0</v>
      </c>
      <c r="AD272" s="127" t="str">
        <f t="shared" si="300"/>
        <v>810070True Black</v>
      </c>
      <c r="AE272" s="128">
        <f t="shared" si="301"/>
        <v>810070</v>
      </c>
      <c r="AF272" s="129" t="str">
        <f>INDEX(ATS!$A:$P,MATCH('2) Order Form'!$W272,ATS!$O:$O,0),7)</f>
        <v>Active</v>
      </c>
    </row>
    <row r="273" spans="1:32" ht="17.25" customHeight="1" x14ac:dyDescent="0.2">
      <c r="A273" s="33">
        <v>1</v>
      </c>
      <c r="B273" s="33" t="str">
        <f>VLOOKUP(A273,Classification!$H$2:$I$11,2,FALSE)</f>
        <v>Helmets &amp; Helmet Acc.</v>
      </c>
      <c r="C273" s="33">
        <f>INDEX(ATS!$A:$P,MATCH('2) Order Form'!$W273,ATS!$O:$O,0),1)</f>
        <v>810070</v>
      </c>
      <c r="D273" s="33" t="str">
        <f>INDEX(ATS!$A:$P,MATCH('2) Order Form'!$W273,ATS!$O:$O,0),2)</f>
        <v>Arbitrator Mips Chin pads</v>
      </c>
      <c r="E273" s="82" t="str">
        <f>INDEX(ATS!$A:$P,MATCH('2) Order Form'!$W273,ATS!$O:$O,0),4)</f>
        <v>TEBLK-SM25</v>
      </c>
      <c r="F273" s="82" t="str">
        <f>INDEX(ATS!$A:$P,MATCH('2) Order Form'!$W273,ATS!$O:$O,0),5)</f>
        <v>True Black</v>
      </c>
      <c r="G273" s="161" t="str">
        <f>INDEX(ATS!$A:$P,MATCH('2) Order Form'!$W273,ATS!$O:$O,0),6)</f>
        <v>SM25</v>
      </c>
      <c r="H273" s="58">
        <v>1</v>
      </c>
      <c r="I273" s="111">
        <v>0</v>
      </c>
      <c r="J273" s="117">
        <f>IFERROR(VLOOKUP(W273,ATS!$O:$P,2,FALSE),0)</f>
        <v>26</v>
      </c>
      <c r="K273" s="184">
        <f t="shared" si="288"/>
        <v>26</v>
      </c>
      <c r="L273" s="117">
        <f>IFERROR(VLOOKUP(W273,ATS!$O:$Q,3,FALSE),0)</f>
        <v>26</v>
      </c>
      <c r="M273" s="186">
        <f t="shared" si="294"/>
        <v>26</v>
      </c>
      <c r="N273" s="93">
        <v>0</v>
      </c>
      <c r="O273" s="55">
        <f t="shared" si="289"/>
        <v>0</v>
      </c>
      <c r="P273" s="50">
        <f>VLOOKUP($C273,Prices!$A$3:$R$1996,MATCH('2) Order Form'!P$8,Prices!$A$2:$R$2,0),FALSE)</f>
        <v>5</v>
      </c>
      <c r="Q273" s="51">
        <f>VLOOKUP($C273,Prices!$A$3:$R$1996,MATCH('2) Order Form'!Q$8,Prices!$A$2:$R$2,0),FALSE)</f>
        <v>9.9499999999999993</v>
      </c>
      <c r="R273" s="34">
        <f t="shared" si="290"/>
        <v>0</v>
      </c>
      <c r="S273" s="43">
        <f t="shared" si="291"/>
        <v>0</v>
      </c>
      <c r="T273" s="51">
        <f t="shared" si="292"/>
        <v>0</v>
      </c>
      <c r="U273" s="123">
        <f t="shared" si="293"/>
        <v>0</v>
      </c>
      <c r="V273" s="124"/>
      <c r="W273" s="148">
        <v>7048652476937</v>
      </c>
      <c r="X273" s="125"/>
      <c r="Y273" s="126">
        <f t="shared" si="295"/>
        <v>0</v>
      </c>
      <c r="Z273" s="127">
        <f t="shared" ca="1" si="296"/>
        <v>0</v>
      </c>
      <c r="AA273" s="127">
        <f t="shared" ca="1" si="297"/>
        <v>24</v>
      </c>
      <c r="AB273" s="127">
        <f t="shared" ca="1" si="298"/>
        <v>0</v>
      </c>
      <c r="AC273" s="127">
        <f t="shared" ca="1" si="299"/>
        <v>0</v>
      </c>
      <c r="AD273" s="127" t="str">
        <f t="shared" si="300"/>
        <v>810070True Black</v>
      </c>
      <c r="AE273" s="128">
        <f t="shared" si="301"/>
        <v>810070</v>
      </c>
      <c r="AF273" s="129" t="str">
        <f>INDEX(ATS!$A:$P,MATCH('2) Order Form'!$W273,ATS!$O:$O,0),7)</f>
        <v>Active</v>
      </c>
    </row>
    <row r="274" spans="1:32" ht="17.25" customHeight="1" x14ac:dyDescent="0.2">
      <c r="A274" s="33">
        <v>1</v>
      </c>
      <c r="B274" s="33" t="str">
        <f>VLOOKUP(A274,Classification!$H$2:$I$11,2,FALSE)</f>
        <v>Helmets &amp; Helmet Acc.</v>
      </c>
      <c r="C274" s="33">
        <f>INDEX(ATS!$A:$P,MATCH('2) Order Form'!$W274,ATS!$O:$O,0),1)</f>
        <v>810070</v>
      </c>
      <c r="D274" s="33" t="str">
        <f>INDEX(ATS!$A:$P,MATCH('2) Order Form'!$W274,ATS!$O:$O,0),2)</f>
        <v>Arbitrator Mips Chin pads</v>
      </c>
      <c r="E274" s="82" t="str">
        <f>INDEX(ATS!$A:$P,MATCH('2) Order Form'!$W274,ATS!$O:$O,0),4)</f>
        <v>TEBLK-SM32</v>
      </c>
      <c r="F274" s="82" t="str">
        <f>INDEX(ATS!$A:$P,MATCH('2) Order Form'!$W274,ATS!$O:$O,0),5)</f>
        <v>True Black</v>
      </c>
      <c r="G274" s="161" t="str">
        <f>INDEX(ATS!$A:$P,MATCH('2) Order Form'!$W274,ATS!$O:$O,0),6)</f>
        <v>SM32</v>
      </c>
      <c r="H274" s="58">
        <v>1</v>
      </c>
      <c r="I274" s="111">
        <v>0</v>
      </c>
      <c r="J274" s="117">
        <f>IFERROR(VLOOKUP(W274,ATS!$O:$P,2,FALSE),0)</f>
        <v>29</v>
      </c>
      <c r="K274" s="184">
        <f t="shared" si="288"/>
        <v>29</v>
      </c>
      <c r="L274" s="117">
        <f>IFERROR(VLOOKUP(W274,ATS!$O:$Q,3,FALSE),0)</f>
        <v>29</v>
      </c>
      <c r="M274" s="186">
        <f t="shared" si="294"/>
        <v>29</v>
      </c>
      <c r="N274" s="93">
        <v>0</v>
      </c>
      <c r="O274" s="55">
        <f t="shared" si="289"/>
        <v>0</v>
      </c>
      <c r="P274" s="50">
        <f>VLOOKUP($C274,Prices!$A$3:$R$1996,MATCH('2) Order Form'!P$8,Prices!$A$2:$R$2,0),FALSE)</f>
        <v>5</v>
      </c>
      <c r="Q274" s="51">
        <f>VLOOKUP($C274,Prices!$A$3:$R$1996,MATCH('2) Order Form'!Q$8,Prices!$A$2:$R$2,0),FALSE)</f>
        <v>9.9499999999999993</v>
      </c>
      <c r="R274" s="34">
        <f t="shared" si="290"/>
        <v>0</v>
      </c>
      <c r="S274" s="43">
        <f t="shared" si="291"/>
        <v>0</v>
      </c>
      <c r="T274" s="51">
        <f t="shared" si="292"/>
        <v>0</v>
      </c>
      <c r="U274" s="123">
        <f t="shared" si="293"/>
        <v>0</v>
      </c>
      <c r="V274" s="124"/>
      <c r="W274" s="148">
        <v>7048652476944</v>
      </c>
      <c r="X274" s="125"/>
      <c r="Y274" s="126">
        <f t="shared" si="295"/>
        <v>0</v>
      </c>
      <c r="Z274" s="127">
        <f t="shared" ca="1" si="296"/>
        <v>0</v>
      </c>
      <c r="AA274" s="127">
        <f t="shared" ca="1" si="297"/>
        <v>24</v>
      </c>
      <c r="AB274" s="127">
        <f t="shared" ca="1" si="298"/>
        <v>0</v>
      </c>
      <c r="AC274" s="127">
        <f t="shared" ca="1" si="299"/>
        <v>0</v>
      </c>
      <c r="AD274" s="127" t="str">
        <f t="shared" si="300"/>
        <v>810070True Black</v>
      </c>
      <c r="AE274" s="128">
        <f t="shared" si="301"/>
        <v>810070</v>
      </c>
      <c r="AF274" s="129" t="str">
        <f>INDEX(ATS!$A:$P,MATCH('2) Order Form'!$W274,ATS!$O:$O,0),7)</f>
        <v>Active</v>
      </c>
    </row>
    <row r="275" spans="1:32" ht="17.25" customHeight="1" x14ac:dyDescent="0.2">
      <c r="A275" s="33">
        <v>1</v>
      </c>
      <c r="B275" s="33" t="str">
        <f>VLOOKUP(A275,Classification!$H$2:$I$11,2,FALSE)</f>
        <v>Helmets &amp; Helmet Acc.</v>
      </c>
      <c r="C275" s="33">
        <f>INDEX(ATS!$A:$P,MATCH('2) Order Form'!$W275,ATS!$O:$O,0),1)</f>
        <v>810089</v>
      </c>
      <c r="D275" s="33" t="str">
        <f>INDEX(ATS!$A:$P,MATCH('2) Order Form'!$W275,ATS!$O:$O,0),2)</f>
        <v>Trailblazer Visor</v>
      </c>
      <c r="E275" s="82" t="str">
        <f>INDEX(ATS!$A:$P,MATCH('2) Order Form'!$W275,ATS!$O:$O,0),4)</f>
        <v>BRWHT-OS</v>
      </c>
      <c r="F275" s="82" t="str">
        <f>INDEX(ATS!$A:$P,MATCH('2) Order Form'!$W275,ATS!$O:$O,0),5)</f>
        <v xml:space="preserve">Bronco White </v>
      </c>
      <c r="G275" s="161" t="str">
        <f>INDEX(ATS!$A:$P,MATCH('2) Order Form'!$W275,ATS!$O:$O,0),6)</f>
        <v>OS</v>
      </c>
      <c r="H275" s="58">
        <v>1</v>
      </c>
      <c r="I275" s="111">
        <v>0</v>
      </c>
      <c r="J275" s="117">
        <f>IFERROR(VLOOKUP(W275,ATS!$O:$P,2,FALSE),0)</f>
        <v>10</v>
      </c>
      <c r="K275" s="184">
        <f t="shared" si="288"/>
        <v>10</v>
      </c>
      <c r="L275" s="117">
        <f>IFERROR(VLOOKUP(W275,ATS!$O:$Q,3,FALSE),0)</f>
        <v>10</v>
      </c>
      <c r="M275" s="186">
        <f t="shared" si="294"/>
        <v>10</v>
      </c>
      <c r="N275" s="93">
        <v>0</v>
      </c>
      <c r="O275" s="55">
        <f t="shared" si="289"/>
        <v>0</v>
      </c>
      <c r="P275" s="50">
        <f>VLOOKUP($C275,Prices!$A$3:$R$1996,MATCH('2) Order Form'!P$8,Prices!$A$2:$R$2,0),FALSE)</f>
        <v>10</v>
      </c>
      <c r="Q275" s="51">
        <f>VLOOKUP($C275,Prices!$A$3:$R$1996,MATCH('2) Order Form'!Q$8,Prices!$A$2:$R$2,0),FALSE)</f>
        <v>19.95</v>
      </c>
      <c r="R275" s="34">
        <f t="shared" si="290"/>
        <v>0</v>
      </c>
      <c r="S275" s="43">
        <f t="shared" si="291"/>
        <v>0</v>
      </c>
      <c r="T275" s="51">
        <f t="shared" si="292"/>
        <v>0</v>
      </c>
      <c r="U275" s="123">
        <f t="shared" si="293"/>
        <v>0</v>
      </c>
      <c r="V275" s="124"/>
      <c r="W275" s="148">
        <v>7048652766342</v>
      </c>
      <c r="X275" s="125"/>
      <c r="Y275" s="126">
        <f t="shared" si="295"/>
        <v>0</v>
      </c>
      <c r="Z275" s="127">
        <f t="shared" ca="1" si="296"/>
        <v>0</v>
      </c>
      <c r="AA275" s="127">
        <f t="shared" ca="1" si="297"/>
        <v>25</v>
      </c>
      <c r="AB275" s="127">
        <f t="shared" ca="1" si="298"/>
        <v>1</v>
      </c>
      <c r="AC275" s="127">
        <f t="shared" ca="1" si="299"/>
        <v>1</v>
      </c>
      <c r="AD275" s="127" t="str">
        <f t="shared" si="300"/>
        <v xml:space="preserve">810089Bronco White </v>
      </c>
      <c r="AE275" s="128">
        <f t="shared" si="301"/>
        <v>810089</v>
      </c>
      <c r="AF275" s="129" t="str">
        <f>INDEX(ATS!$A:$P,MATCH('2) Order Form'!$W275,ATS!$O:$O,0),7)</f>
        <v>Active</v>
      </c>
    </row>
    <row r="276" spans="1:32" ht="17.25" customHeight="1" x14ac:dyDescent="0.2">
      <c r="A276" s="33">
        <v>1</v>
      </c>
      <c r="B276" s="33" t="str">
        <f>VLOOKUP(A276,Classification!$H$2:$I$11,2,FALSE)</f>
        <v>Helmets &amp; Helmet Acc.</v>
      </c>
      <c r="C276" s="33">
        <f>INDEX(ATS!$A:$P,MATCH('2) Order Form'!$W276,ATS!$O:$O,0),1)</f>
        <v>810089</v>
      </c>
      <c r="D276" s="33" t="str">
        <f>INDEX(ATS!$A:$P,MATCH('2) Order Form'!$W276,ATS!$O:$O,0),2)</f>
        <v>Trailblazer Visor</v>
      </c>
      <c r="E276" s="82" t="str">
        <f>INDEX(ATS!$A:$P,MATCH('2) Order Form'!$W276,ATS!$O:$O,0),4)</f>
        <v>BTGRY-OS</v>
      </c>
      <c r="F276" s="82" t="str">
        <f>INDEX(ATS!$A:$P,MATCH('2) Order Form'!$W276,ATS!$O:$O,0),5)</f>
        <v>Bolt Gray</v>
      </c>
      <c r="G276" s="161" t="str">
        <f>INDEX(ATS!$A:$P,MATCH('2) Order Form'!$W276,ATS!$O:$O,0),6)</f>
        <v>OS</v>
      </c>
      <c r="H276" s="58">
        <v>1</v>
      </c>
      <c r="I276" s="111">
        <v>0</v>
      </c>
      <c r="J276" s="117">
        <f>IFERROR(VLOOKUP(W276,ATS!$O:$P,2,FALSE),0)</f>
        <v>10</v>
      </c>
      <c r="K276" s="184">
        <f t="shared" si="288"/>
        <v>10</v>
      </c>
      <c r="L276" s="117">
        <f>IFERROR(VLOOKUP(W276,ATS!$O:$Q,3,FALSE),0)</f>
        <v>10</v>
      </c>
      <c r="M276" s="186">
        <f t="shared" si="294"/>
        <v>10</v>
      </c>
      <c r="N276" s="93">
        <v>0</v>
      </c>
      <c r="O276" s="55">
        <f t="shared" si="289"/>
        <v>0</v>
      </c>
      <c r="P276" s="50">
        <f>VLOOKUP($C276,Prices!$A$3:$R$1996,MATCH('2) Order Form'!P$8,Prices!$A$2:$R$2,0),FALSE)</f>
        <v>10</v>
      </c>
      <c r="Q276" s="51">
        <f>VLOOKUP($C276,Prices!$A$3:$R$1996,MATCH('2) Order Form'!Q$8,Prices!$A$2:$R$2,0),FALSE)</f>
        <v>19.95</v>
      </c>
      <c r="R276" s="34">
        <f t="shared" si="290"/>
        <v>0</v>
      </c>
      <c r="S276" s="43">
        <f t="shared" si="291"/>
        <v>0</v>
      </c>
      <c r="T276" s="51">
        <f t="shared" si="292"/>
        <v>0</v>
      </c>
      <c r="U276" s="123">
        <f t="shared" si="293"/>
        <v>0</v>
      </c>
      <c r="V276" s="124"/>
      <c r="W276" s="148">
        <v>7048652766359</v>
      </c>
      <c r="X276" s="125"/>
      <c r="Y276" s="126">
        <f t="shared" si="295"/>
        <v>0</v>
      </c>
      <c r="Z276" s="127">
        <f t="shared" ca="1" si="296"/>
        <v>0</v>
      </c>
      <c r="AA276" s="127">
        <f t="shared" ca="1" si="297"/>
        <v>25</v>
      </c>
      <c r="AB276" s="127">
        <f t="shared" ca="1" si="298"/>
        <v>0</v>
      </c>
      <c r="AC276" s="127">
        <f t="shared" ca="1" si="299"/>
        <v>1</v>
      </c>
      <c r="AD276" s="127" t="str">
        <f t="shared" si="300"/>
        <v>810089Bolt Gray</v>
      </c>
      <c r="AE276" s="128">
        <f t="shared" si="301"/>
        <v>810089</v>
      </c>
      <c r="AF276" s="129" t="str">
        <f>INDEX(ATS!$A:$P,MATCH('2) Order Form'!$W276,ATS!$O:$O,0),7)</f>
        <v>Stock</v>
      </c>
    </row>
    <row r="277" spans="1:32" ht="17.25" customHeight="1" x14ac:dyDescent="0.2">
      <c r="A277" s="33">
        <v>1</v>
      </c>
      <c r="B277" s="33" t="str">
        <f>VLOOKUP(A277,Classification!$H$2:$I$11,2,FALSE)</f>
        <v>Helmets &amp; Helmet Acc.</v>
      </c>
      <c r="C277" s="33">
        <f>INDEX(ATS!$A:$P,MATCH('2) Order Form'!$W277,ATS!$O:$O,0),1)</f>
        <v>810089</v>
      </c>
      <c r="D277" s="33" t="str">
        <f>INDEX(ATS!$A:$P,MATCH('2) Order Form'!$W277,ATS!$O:$O,0),2)</f>
        <v>Trailblazer Visor</v>
      </c>
      <c r="E277" s="82" t="str">
        <f>INDEX(ATS!$A:$P,MATCH('2) Order Form'!$W277,ATS!$O:$O,0),4)</f>
        <v>MBLCK-OS</v>
      </c>
      <c r="F277" s="82" t="str">
        <f>INDEX(ATS!$A:$P,MATCH('2) Order Form'!$W277,ATS!$O:$O,0),5)</f>
        <v>Matte Black</v>
      </c>
      <c r="G277" s="161" t="str">
        <f>INDEX(ATS!$A:$P,MATCH('2) Order Form'!$W277,ATS!$O:$O,0),6)</f>
        <v>OS</v>
      </c>
      <c r="H277" s="58">
        <v>1</v>
      </c>
      <c r="I277" s="111">
        <v>0</v>
      </c>
      <c r="J277" s="117">
        <f>IFERROR(VLOOKUP(W277,ATS!$O:$P,2,FALSE),0)</f>
        <v>40</v>
      </c>
      <c r="K277" s="184">
        <f t="shared" ref="K277:K315" si="302">IF(J277=99999,"OPEN",IF(J277&gt;50,"50+",IF(J277&lt;=0,"0",J277)))</f>
        <v>40</v>
      </c>
      <c r="L277" s="117">
        <f>IFERROR(VLOOKUP(W277,ATS!$O:$Q,3,FALSE),0)</f>
        <v>40</v>
      </c>
      <c r="M277" s="186">
        <f t="shared" si="294"/>
        <v>40</v>
      </c>
      <c r="N277" s="93">
        <v>0</v>
      </c>
      <c r="O277" s="55">
        <f t="shared" ref="O277:O315" si="303">IF(N277&lt;&gt;0,N277,$P$5)</f>
        <v>0</v>
      </c>
      <c r="P277" s="50">
        <f>VLOOKUP($C277,Prices!$A$3:$R$1996,MATCH('2) Order Form'!P$8,Prices!$A$2:$R$2,0),FALSE)</f>
        <v>10</v>
      </c>
      <c r="Q277" s="51">
        <f>VLOOKUP($C277,Prices!$A$3:$R$1996,MATCH('2) Order Form'!Q$8,Prices!$A$2:$R$2,0),FALSE)</f>
        <v>19.95</v>
      </c>
      <c r="R277" s="34">
        <f t="shared" ref="R277:R315" si="304">I277*P277</f>
        <v>0</v>
      </c>
      <c r="S277" s="43">
        <f t="shared" ref="S277:S315" si="305">R277*O277</f>
        <v>0</v>
      </c>
      <c r="T277" s="51">
        <f t="shared" ref="T277:T315" si="306">R277-S277</f>
        <v>0</v>
      </c>
      <c r="U277" s="123">
        <f t="shared" si="293"/>
        <v>0</v>
      </c>
      <c r="V277" s="124"/>
      <c r="W277" s="148">
        <v>7048652542434</v>
      </c>
      <c r="X277" s="125"/>
      <c r="Y277" s="126">
        <f t="shared" si="295"/>
        <v>0</v>
      </c>
      <c r="Z277" s="127">
        <f t="shared" ca="1" si="296"/>
        <v>0</v>
      </c>
      <c r="AA277" s="127">
        <f t="shared" ca="1" si="297"/>
        <v>25</v>
      </c>
      <c r="AB277" s="127">
        <f t="shared" ca="1" si="298"/>
        <v>0</v>
      </c>
      <c r="AC277" s="127">
        <f t="shared" ca="1" si="299"/>
        <v>1</v>
      </c>
      <c r="AD277" s="127" t="str">
        <f t="shared" si="300"/>
        <v>810089Matte Black</v>
      </c>
      <c r="AE277" s="128">
        <f t="shared" si="301"/>
        <v>810089</v>
      </c>
      <c r="AF277" s="129" t="str">
        <f>INDEX(ATS!$A:$P,MATCH('2) Order Form'!$W277,ATS!$O:$O,0),7)</f>
        <v>Active</v>
      </c>
    </row>
    <row r="278" spans="1:32" ht="17.25" customHeight="1" x14ac:dyDescent="0.2">
      <c r="A278" s="33">
        <v>1</v>
      </c>
      <c r="B278" s="33" t="str">
        <f>VLOOKUP(A278,Classification!$H$2:$I$11,2,FALSE)</f>
        <v>Helmets &amp; Helmet Acc.</v>
      </c>
      <c r="C278" s="33">
        <f>INDEX(ATS!$A:$P,MATCH('2) Order Form'!$W278,ATS!$O:$O,0),1)</f>
        <v>810089</v>
      </c>
      <c r="D278" s="33" t="str">
        <f>INDEX(ATS!$A:$P,MATCH('2) Order Form'!$W278,ATS!$O:$O,0),2)</f>
        <v>Trailblazer Visor</v>
      </c>
      <c r="E278" s="82" t="str">
        <f>INDEX(ATS!$A:$P,MATCH('2) Order Form'!$W278,ATS!$O:$O,0),4)</f>
        <v>MFLUO-OS</v>
      </c>
      <c r="F278" s="82" t="str">
        <f>INDEX(ATS!$A:$P,MATCH('2) Order Form'!$W278,ATS!$O:$O,0),5)</f>
        <v xml:space="preserve">Matte Fluo </v>
      </c>
      <c r="G278" s="161" t="str">
        <f>INDEX(ATS!$A:$P,MATCH('2) Order Form'!$W278,ATS!$O:$O,0),6)</f>
        <v>OS</v>
      </c>
      <c r="H278" s="58">
        <v>1</v>
      </c>
      <c r="I278" s="111">
        <v>0</v>
      </c>
      <c r="J278" s="117">
        <f>IFERROR(VLOOKUP(W278,ATS!$O:$P,2,FALSE),0)</f>
        <v>10</v>
      </c>
      <c r="K278" s="184">
        <f t="shared" si="302"/>
        <v>10</v>
      </c>
      <c r="L278" s="117">
        <f>IFERROR(VLOOKUP(W278,ATS!$O:$Q,3,FALSE),0)</f>
        <v>10</v>
      </c>
      <c r="M278" s="186">
        <f t="shared" si="294"/>
        <v>10</v>
      </c>
      <c r="N278" s="93">
        <v>0</v>
      </c>
      <c r="O278" s="55">
        <f t="shared" si="303"/>
        <v>0</v>
      </c>
      <c r="P278" s="50">
        <f>VLOOKUP($C278,Prices!$A$3:$R$1996,MATCH('2) Order Form'!P$8,Prices!$A$2:$R$2,0),FALSE)</f>
        <v>10</v>
      </c>
      <c r="Q278" s="51">
        <f>VLOOKUP($C278,Prices!$A$3:$R$1996,MATCH('2) Order Form'!Q$8,Prices!$A$2:$R$2,0),FALSE)</f>
        <v>19.95</v>
      </c>
      <c r="R278" s="34">
        <f t="shared" si="304"/>
        <v>0</v>
      </c>
      <c r="S278" s="43">
        <f t="shared" si="305"/>
        <v>0</v>
      </c>
      <c r="T278" s="51">
        <f t="shared" si="306"/>
        <v>0</v>
      </c>
      <c r="U278" s="123">
        <f t="shared" si="293"/>
        <v>0</v>
      </c>
      <c r="V278" s="124"/>
      <c r="W278" s="148">
        <v>7048652766366</v>
      </c>
      <c r="X278" s="125"/>
      <c r="Y278" s="126">
        <f t="shared" si="295"/>
        <v>0</v>
      </c>
      <c r="Z278" s="127">
        <f t="shared" ca="1" si="296"/>
        <v>0</v>
      </c>
      <c r="AA278" s="127">
        <f t="shared" ca="1" si="297"/>
        <v>25</v>
      </c>
      <c r="AB278" s="127">
        <f t="shared" ca="1" si="298"/>
        <v>0</v>
      </c>
      <c r="AC278" s="127">
        <f t="shared" ca="1" si="299"/>
        <v>1</v>
      </c>
      <c r="AD278" s="127" t="str">
        <f t="shared" si="300"/>
        <v xml:space="preserve">810089Matte Fluo </v>
      </c>
      <c r="AE278" s="128">
        <f t="shared" si="301"/>
        <v>810089</v>
      </c>
      <c r="AF278" s="129" t="str">
        <f>INDEX(ATS!$A:$P,MATCH('2) Order Form'!$W278,ATS!$O:$O,0),7)</f>
        <v>Stock</v>
      </c>
    </row>
    <row r="279" spans="1:32" ht="17.25" customHeight="1" x14ac:dyDescent="0.2">
      <c r="A279" s="33">
        <v>1</v>
      </c>
      <c r="B279" s="33" t="str">
        <f>VLOOKUP(A279,Classification!$H$2:$I$11,2,FALSE)</f>
        <v>Helmets &amp; Helmet Acc.</v>
      </c>
      <c r="C279" s="33">
        <f>INDEX(ATS!$A:$P,MATCH('2) Order Form'!$W279,ATS!$O:$O,0),1)</f>
        <v>810089</v>
      </c>
      <c r="D279" s="33" t="str">
        <f>INDEX(ATS!$A:$P,MATCH('2) Order Form'!$W279,ATS!$O:$O,0),2)</f>
        <v>Trailblazer Visor</v>
      </c>
      <c r="E279" s="82" t="str">
        <f>INDEX(ATS!$A:$P,MATCH('2) Order Form'!$W279,ATS!$O:$O,0),4)</f>
        <v>MWHTE-OS</v>
      </c>
      <c r="F279" s="82" t="str">
        <f>INDEX(ATS!$A:$P,MATCH('2) Order Form'!$W279,ATS!$O:$O,0),5)</f>
        <v>Matte White</v>
      </c>
      <c r="G279" s="161" t="str">
        <f>INDEX(ATS!$A:$P,MATCH('2) Order Form'!$W279,ATS!$O:$O,0),6)</f>
        <v>OS</v>
      </c>
      <c r="H279" s="58">
        <v>1</v>
      </c>
      <c r="I279" s="111">
        <v>0</v>
      </c>
      <c r="J279" s="117">
        <f>IFERROR(VLOOKUP(W279,ATS!$O:$P,2,FALSE),0)</f>
        <v>17</v>
      </c>
      <c r="K279" s="184">
        <f>IF(J279=99999,"OPEN",IF(J279&gt;50,"50+",IF(J279&lt;=0,"0",J279)))</f>
        <v>17</v>
      </c>
      <c r="L279" s="117">
        <f>IFERROR(VLOOKUP(W279,ATS!$O:$Q,3,FALSE),0)</f>
        <v>17</v>
      </c>
      <c r="M279" s="186">
        <f t="shared" si="294"/>
        <v>17</v>
      </c>
      <c r="N279" s="93">
        <v>0</v>
      </c>
      <c r="O279" s="55">
        <f>IF(N279&lt;&gt;0,N279,$P$5)</f>
        <v>0</v>
      </c>
      <c r="P279" s="50">
        <f>VLOOKUP($C279,Prices!$A$3:$R$1996,MATCH('2) Order Form'!P$8,Prices!$A$2:$R$2,0),FALSE)</f>
        <v>10</v>
      </c>
      <c r="Q279" s="51">
        <f>VLOOKUP($C279,Prices!$A$3:$R$1996,MATCH('2) Order Form'!Q$8,Prices!$A$2:$R$2,0),FALSE)</f>
        <v>19.95</v>
      </c>
      <c r="R279" s="34">
        <f>I279*P279</f>
        <v>0</v>
      </c>
      <c r="S279" s="43">
        <f>R279*O279</f>
        <v>0</v>
      </c>
      <c r="T279" s="51">
        <f>R279-S279</f>
        <v>0</v>
      </c>
      <c r="U279" s="123">
        <f t="shared" si="293"/>
        <v>0</v>
      </c>
      <c r="V279" s="124"/>
      <c r="W279" s="148">
        <v>7048652542472</v>
      </c>
      <c r="X279" s="125"/>
      <c r="Y279" s="126">
        <f t="shared" si="295"/>
        <v>0</v>
      </c>
      <c r="Z279" s="127">
        <f t="shared" ca="1" si="296"/>
        <v>0</v>
      </c>
      <c r="AA279" s="127">
        <f t="shared" ca="1" si="297"/>
        <v>25</v>
      </c>
      <c r="AB279" s="127">
        <f t="shared" ca="1" si="298"/>
        <v>0</v>
      </c>
      <c r="AC279" s="127">
        <f t="shared" ca="1" si="299"/>
        <v>1</v>
      </c>
      <c r="AD279" s="127" t="str">
        <f t="shared" si="300"/>
        <v>810089Matte White</v>
      </c>
      <c r="AE279" s="128">
        <f t="shared" si="301"/>
        <v>810089</v>
      </c>
      <c r="AF279" s="129" t="str">
        <f>INDEX(ATS!$A:$P,MATCH('2) Order Form'!$W279,ATS!$O:$O,0),7)</f>
        <v>Active</v>
      </c>
    </row>
    <row r="280" spans="1:32" ht="17.25" customHeight="1" x14ac:dyDescent="0.2">
      <c r="A280" s="33">
        <v>1</v>
      </c>
      <c r="B280" s="33" t="str">
        <f>VLOOKUP(A280,Classification!$H$2:$I$11,2,FALSE)</f>
        <v>Helmets &amp; Helmet Acc.</v>
      </c>
      <c r="C280" s="33">
        <f>INDEX(ATS!$A:$P,MATCH('2) Order Form'!$W280,ATS!$O:$O,0),1)</f>
        <v>810089</v>
      </c>
      <c r="D280" s="33" t="str">
        <f>INDEX(ATS!$A:$P,MATCH('2) Order Form'!$W280,ATS!$O:$O,0),2)</f>
        <v>Trailblazer Visor</v>
      </c>
      <c r="E280" s="82" t="str">
        <f>INDEX(ATS!$A:$P,MATCH('2) Order Form'!$W280,ATS!$O:$O,0),4)</f>
        <v>SLGRY-OS</v>
      </c>
      <c r="F280" s="82" t="str">
        <f>INDEX(ATS!$A:$P,MATCH('2) Order Form'!$W280,ATS!$O:$O,0),5)</f>
        <v xml:space="preserve">Slate Gray </v>
      </c>
      <c r="G280" s="161" t="str">
        <f>INDEX(ATS!$A:$P,MATCH('2) Order Form'!$W280,ATS!$O:$O,0),6)</f>
        <v>OS</v>
      </c>
      <c r="H280" s="58">
        <v>1</v>
      </c>
      <c r="I280" s="111">
        <v>0</v>
      </c>
      <c r="J280" s="117">
        <f>IFERROR(VLOOKUP(W280,ATS!$O:$P,2,FALSE),0)</f>
        <v>11</v>
      </c>
      <c r="K280" s="184">
        <f t="shared" si="302"/>
        <v>11</v>
      </c>
      <c r="L280" s="117">
        <f>IFERROR(VLOOKUP(W280,ATS!$O:$Q,3,FALSE),0)</f>
        <v>11</v>
      </c>
      <c r="M280" s="186">
        <f t="shared" si="294"/>
        <v>11</v>
      </c>
      <c r="N280" s="93">
        <v>0</v>
      </c>
      <c r="O280" s="55">
        <f t="shared" si="303"/>
        <v>0</v>
      </c>
      <c r="P280" s="50">
        <f>VLOOKUP($C280,Prices!$A$3:$R$1996,MATCH('2) Order Form'!P$8,Prices!$A$2:$R$2,0),FALSE)</f>
        <v>10</v>
      </c>
      <c r="Q280" s="51">
        <f>VLOOKUP($C280,Prices!$A$3:$R$1996,MATCH('2) Order Form'!Q$8,Prices!$A$2:$R$2,0),FALSE)</f>
        <v>19.95</v>
      </c>
      <c r="R280" s="34">
        <f t="shared" si="304"/>
        <v>0</v>
      </c>
      <c r="S280" s="43">
        <f t="shared" si="305"/>
        <v>0</v>
      </c>
      <c r="T280" s="51">
        <f t="shared" si="306"/>
        <v>0</v>
      </c>
      <c r="U280" s="123">
        <f t="shared" si="293"/>
        <v>0</v>
      </c>
      <c r="V280" s="124"/>
      <c r="W280" s="148">
        <v>7048652766373</v>
      </c>
      <c r="X280" s="125"/>
      <c r="Y280" s="126">
        <f t="shared" si="295"/>
        <v>0</v>
      </c>
      <c r="Z280" s="127">
        <f t="shared" ca="1" si="296"/>
        <v>0</v>
      </c>
      <c r="AA280" s="127">
        <f t="shared" ca="1" si="297"/>
        <v>25</v>
      </c>
      <c r="AB280" s="127">
        <f t="shared" ca="1" si="298"/>
        <v>0</v>
      </c>
      <c r="AC280" s="127">
        <f t="shared" ca="1" si="299"/>
        <v>1</v>
      </c>
      <c r="AD280" s="127" t="str">
        <f t="shared" si="300"/>
        <v xml:space="preserve">810089Slate Gray </v>
      </c>
      <c r="AE280" s="128">
        <f t="shared" si="301"/>
        <v>810089</v>
      </c>
      <c r="AF280" s="129" t="str">
        <f>INDEX(ATS!$A:$P,MATCH('2) Order Form'!$W280,ATS!$O:$O,0),7)</f>
        <v>Stock</v>
      </c>
    </row>
    <row r="281" spans="1:32" ht="17.25" customHeight="1" x14ac:dyDescent="0.2">
      <c r="A281" s="33">
        <v>1</v>
      </c>
      <c r="B281" s="33" t="str">
        <f>VLOOKUP(A281,Classification!$H$2:$I$11,2,FALSE)</f>
        <v>Helmets &amp; Helmet Acc.</v>
      </c>
      <c r="C281" s="33">
        <f>INDEX(ATS!$A:$P,MATCH('2) Order Form'!$W281,ATS!$O:$O,0),1)</f>
        <v>810094</v>
      </c>
      <c r="D281" s="33" t="str">
        <f>INDEX(ATS!$A:$P,MATCH('2) Order Form'!$W281,ATS!$O:$O,0),2)</f>
        <v>Trailblazer Mips Comfort Pads</v>
      </c>
      <c r="E281" s="82" t="str">
        <f>INDEX(ATS!$A:$P,MATCH('2) Order Form'!$W281,ATS!$O:$O,0),4)</f>
        <v>TEBLK-SM</v>
      </c>
      <c r="F281" s="82" t="str">
        <f>INDEX(ATS!$A:$P,MATCH('2) Order Form'!$W281,ATS!$O:$O,0),5)</f>
        <v>True Black</v>
      </c>
      <c r="G281" s="161" t="str">
        <f>INDEX(ATS!$A:$P,MATCH('2) Order Form'!$W281,ATS!$O:$O,0),6)</f>
        <v>SM</v>
      </c>
      <c r="H281" s="58">
        <v>1</v>
      </c>
      <c r="I281" s="111">
        <v>0</v>
      </c>
      <c r="J281" s="117">
        <f>IFERROR(VLOOKUP(W281,ATS!$O:$P,2,FALSE),0)</f>
        <v>27</v>
      </c>
      <c r="K281" s="184">
        <f>IF(J281=99999,"OPEN",IF(J281&gt;50,"50+",IF(J281&lt;=0,"0",J281)))</f>
        <v>27</v>
      </c>
      <c r="L281" s="117">
        <f>IFERROR(VLOOKUP(W281,ATS!$O:$Q,3,FALSE),0)</f>
        <v>27</v>
      </c>
      <c r="M281" s="186">
        <f>IF(L281=99999,"OPEN",IF(L281&gt;50,"50+",IF(L281&lt;=0,"0",L281)))</f>
        <v>27</v>
      </c>
      <c r="N281" s="93">
        <v>0</v>
      </c>
      <c r="O281" s="55">
        <f>IF(N281&lt;&gt;0,N281,$P$5)</f>
        <v>0</v>
      </c>
      <c r="P281" s="50">
        <f>VLOOKUP($C281,Prices!$A$3:$R$1996,MATCH('2) Order Form'!P$8,Prices!$A$2:$R$2,0),FALSE)</f>
        <v>5</v>
      </c>
      <c r="Q281" s="51">
        <f>VLOOKUP($C281,Prices!$A$3:$R$1996,MATCH('2) Order Form'!Q$8,Prices!$A$2:$R$2,0),FALSE)</f>
        <v>9.9499999999999993</v>
      </c>
      <c r="R281" s="34">
        <f>I281*P281</f>
        <v>0</v>
      </c>
      <c r="S281" s="43">
        <f>R281*O281</f>
        <v>0</v>
      </c>
      <c r="T281" s="51">
        <f>R281-S281</f>
        <v>0</v>
      </c>
      <c r="U281" s="123">
        <f t="shared" si="293"/>
        <v>0</v>
      </c>
      <c r="V281" s="124"/>
      <c r="W281" s="148">
        <v>7048652542694</v>
      </c>
      <c r="X281" s="125"/>
      <c r="Y281" s="126">
        <f>I281*Q281</f>
        <v>0</v>
      </c>
      <c r="Z281" s="127">
        <f ca="1">IF(A281=OFFSET(A281,-1,0),0,1)</f>
        <v>0</v>
      </c>
      <c r="AA281" s="127">
        <f ca="1">IF(C281=OFFSET(C281,-1,0),OFFSET(AA281,-1,0),OFFSET(AA281,-1,0)+1)</f>
        <v>26</v>
      </c>
      <c r="AB281" s="127">
        <f ca="1">IF(C281=OFFSET(C281,-1,0),0,1)</f>
        <v>1</v>
      </c>
      <c r="AC281" s="127">
        <f ca="1">IF(F281=OFFSET(F281,-1,0),0,1)</f>
        <v>1</v>
      </c>
      <c r="AD281" s="127" t="str">
        <f>CONCATENATE(C281,F281)</f>
        <v>810094True Black</v>
      </c>
      <c r="AE281" s="128">
        <f>IFERROR(IF(B281="EYEWEAR",CONCATENATE(C281,"-",G281),C281),C281)</f>
        <v>810094</v>
      </c>
      <c r="AF281" s="129" t="str">
        <f>INDEX(ATS!$A:$P,MATCH('2) Order Form'!$W281,ATS!$O:$O,0),7)</f>
        <v>Active</v>
      </c>
    </row>
    <row r="282" spans="1:32" ht="17.25" customHeight="1" x14ac:dyDescent="0.2">
      <c r="A282" s="33">
        <v>1</v>
      </c>
      <c r="B282" s="33" t="str">
        <f>VLOOKUP(A282,Classification!$H$2:$I$11,2,FALSE)</f>
        <v>Helmets &amp; Helmet Acc.</v>
      </c>
      <c r="C282" s="33">
        <f>INDEX(ATS!$A:$P,MATCH('2) Order Form'!$W282,ATS!$O:$O,0),1)</f>
        <v>810094</v>
      </c>
      <c r="D282" s="33" t="str">
        <f>INDEX(ATS!$A:$P,MATCH('2) Order Form'!$W282,ATS!$O:$O,0),2)</f>
        <v>Trailblazer Mips Comfort Pads</v>
      </c>
      <c r="E282" s="82" t="str">
        <f>INDEX(ATS!$A:$P,MATCH('2) Order Form'!$W282,ATS!$O:$O,0),4)</f>
        <v>TEBLK-ML</v>
      </c>
      <c r="F282" s="82" t="str">
        <f>INDEX(ATS!$A:$P,MATCH('2) Order Form'!$W282,ATS!$O:$O,0),5)</f>
        <v>True Black</v>
      </c>
      <c r="G282" s="161" t="str">
        <f>INDEX(ATS!$A:$P,MATCH('2) Order Form'!$W282,ATS!$O:$O,0),6)</f>
        <v>ML</v>
      </c>
      <c r="H282" s="58">
        <v>1</v>
      </c>
      <c r="I282" s="111">
        <v>0</v>
      </c>
      <c r="J282" s="117">
        <f>IFERROR(VLOOKUP(W282,ATS!$O:$P,2,FALSE),0)</f>
        <v>8</v>
      </c>
      <c r="K282" s="184">
        <f>IF(J282=99999,"OPEN",IF(J282&gt;50,"50+",IF(J282&lt;=0,"0",J282)))</f>
        <v>8</v>
      </c>
      <c r="L282" s="117">
        <f>IFERROR(VLOOKUP(W282,ATS!$O:$Q,3,FALSE),0)</f>
        <v>8</v>
      </c>
      <c r="M282" s="186">
        <f>IF(L282=99999,"OPEN",IF(L282&gt;50,"50+",IF(L282&lt;=0,"0",L282)))</f>
        <v>8</v>
      </c>
      <c r="N282" s="93">
        <v>0</v>
      </c>
      <c r="O282" s="55">
        <f>IF(N282&lt;&gt;0,N282,$P$5)</f>
        <v>0</v>
      </c>
      <c r="P282" s="50">
        <f>VLOOKUP($C282,Prices!$A$3:$R$1996,MATCH('2) Order Form'!P$8,Prices!$A$2:$R$2,0),FALSE)</f>
        <v>5</v>
      </c>
      <c r="Q282" s="51">
        <f>VLOOKUP($C282,Prices!$A$3:$R$1996,MATCH('2) Order Form'!Q$8,Prices!$A$2:$R$2,0),FALSE)</f>
        <v>9.9499999999999993</v>
      </c>
      <c r="R282" s="34">
        <f>I282*P282</f>
        <v>0</v>
      </c>
      <c r="S282" s="43">
        <f>R282*O282</f>
        <v>0</v>
      </c>
      <c r="T282" s="51">
        <f>R282-S282</f>
        <v>0</v>
      </c>
      <c r="U282" s="123">
        <f t="shared" si="293"/>
        <v>0</v>
      </c>
      <c r="V282" s="124"/>
      <c r="W282" s="148">
        <v>7048652542687</v>
      </c>
      <c r="X282" s="125"/>
      <c r="Y282" s="126">
        <f>I282*Q282</f>
        <v>0</v>
      </c>
      <c r="Z282" s="127">
        <f ca="1">IF(A282=OFFSET(A282,-1,0),0,1)</f>
        <v>0</v>
      </c>
      <c r="AA282" s="127">
        <f ca="1">IF(C282=OFFSET(C282,-1,0),OFFSET(AA282,-1,0),OFFSET(AA282,-1,0)+1)</f>
        <v>26</v>
      </c>
      <c r="AB282" s="127">
        <f ca="1">IF(C282=OFFSET(C282,-1,0),0,1)</f>
        <v>0</v>
      </c>
      <c r="AC282" s="127">
        <f ca="1">IF(F282=OFFSET(F282,-1,0),0,1)</f>
        <v>0</v>
      </c>
      <c r="AD282" s="127" t="str">
        <f>CONCATENATE(C282,F282)</f>
        <v>810094True Black</v>
      </c>
      <c r="AE282" s="128">
        <f>IFERROR(IF(B282="EYEWEAR",CONCATENATE(C282,"-",G282),C282),C282)</f>
        <v>810094</v>
      </c>
      <c r="AF282" s="129" t="str">
        <f>INDEX(ATS!$A:$P,MATCH('2) Order Form'!$W282,ATS!$O:$O,0),7)</f>
        <v>Active</v>
      </c>
    </row>
    <row r="283" spans="1:32" ht="17.25" customHeight="1" x14ac:dyDescent="0.2">
      <c r="A283" s="33">
        <v>1</v>
      </c>
      <c r="B283" s="33" t="str">
        <f>VLOOKUP(A283,Classification!$H$2:$I$11,2,FALSE)</f>
        <v>Helmets &amp; Helmet Acc.</v>
      </c>
      <c r="C283" s="33">
        <f>INDEX(ATS!$A:$P,MATCH('2) Order Form'!$W283,ATS!$O:$O,0),1)</f>
        <v>810094</v>
      </c>
      <c r="D283" s="33" t="str">
        <f>INDEX(ATS!$A:$P,MATCH('2) Order Form'!$W283,ATS!$O:$O,0),2)</f>
        <v>Trailblazer Mips Comfort Pads</v>
      </c>
      <c r="E283" s="82" t="str">
        <f>INDEX(ATS!$A:$P,MATCH('2) Order Form'!$W283,ATS!$O:$O,0),4)</f>
        <v>TEBLK-LXL</v>
      </c>
      <c r="F283" s="82" t="str">
        <f>INDEX(ATS!$A:$P,MATCH('2) Order Form'!$W283,ATS!$O:$O,0),5)</f>
        <v>True Black</v>
      </c>
      <c r="G283" s="161" t="str">
        <f>INDEX(ATS!$A:$P,MATCH('2) Order Form'!$W283,ATS!$O:$O,0),6)</f>
        <v>LXL</v>
      </c>
      <c r="H283" s="58">
        <v>1</v>
      </c>
      <c r="I283" s="111">
        <v>0</v>
      </c>
      <c r="J283" s="117">
        <f>IFERROR(VLOOKUP(W283,ATS!$O:$P,2,FALSE),0)</f>
        <v>22</v>
      </c>
      <c r="K283" s="184">
        <f>IF(J283=99999,"OPEN",IF(J283&gt;50,"50+",IF(J283&lt;=0,"0",J283)))</f>
        <v>22</v>
      </c>
      <c r="L283" s="117">
        <f>IFERROR(VLOOKUP(W283,ATS!$O:$Q,3,FALSE),0)</f>
        <v>22</v>
      </c>
      <c r="M283" s="186">
        <f>IF(L283=99999,"OPEN",IF(L283&gt;50,"50+",IF(L283&lt;=0,"0",L283)))</f>
        <v>22</v>
      </c>
      <c r="N283" s="93">
        <v>0</v>
      </c>
      <c r="O283" s="55">
        <f>IF(N283&lt;&gt;0,N283,$P$5)</f>
        <v>0</v>
      </c>
      <c r="P283" s="50">
        <f>VLOOKUP($C283,Prices!$A$3:$R$1996,MATCH('2) Order Form'!P$8,Prices!$A$2:$R$2,0),FALSE)</f>
        <v>5</v>
      </c>
      <c r="Q283" s="51">
        <f>VLOOKUP($C283,Prices!$A$3:$R$1996,MATCH('2) Order Form'!Q$8,Prices!$A$2:$R$2,0),FALSE)</f>
        <v>9.9499999999999993</v>
      </c>
      <c r="R283" s="34">
        <f>I283*P283</f>
        <v>0</v>
      </c>
      <c r="S283" s="43">
        <f>R283*O283</f>
        <v>0</v>
      </c>
      <c r="T283" s="51">
        <f>R283-S283</f>
        <v>0</v>
      </c>
      <c r="U283" s="123">
        <f t="shared" si="293"/>
        <v>0</v>
      </c>
      <c r="V283" s="124"/>
      <c r="W283" s="148">
        <v>7048652542670</v>
      </c>
      <c r="X283" s="125"/>
      <c r="Y283" s="126">
        <f>I283*Q283</f>
        <v>0</v>
      </c>
      <c r="Z283" s="127">
        <f ca="1">IF(A283=OFFSET(A283,-1,0),0,1)</f>
        <v>0</v>
      </c>
      <c r="AA283" s="127">
        <f ca="1">IF(C283=OFFSET(C283,-1,0),OFFSET(AA283,-1,0),OFFSET(AA283,-1,0)+1)</f>
        <v>26</v>
      </c>
      <c r="AB283" s="127">
        <f ca="1">IF(C283=OFFSET(C283,-1,0),0,1)</f>
        <v>0</v>
      </c>
      <c r="AC283" s="127">
        <f ca="1">IF(F283=OFFSET(F283,-1,0),0,1)</f>
        <v>0</v>
      </c>
      <c r="AD283" s="127" t="str">
        <f>CONCATENATE(C283,F283)</f>
        <v>810094True Black</v>
      </c>
      <c r="AE283" s="128">
        <f>IFERROR(IF(B283="EYEWEAR",CONCATENATE(C283,"-",G283),C283),C283)</f>
        <v>810094</v>
      </c>
      <c r="AF283" s="129" t="str">
        <f>INDEX(ATS!$A:$P,MATCH('2) Order Form'!$W283,ATS!$O:$O,0),7)</f>
        <v>Active</v>
      </c>
    </row>
    <row r="284" spans="1:32" ht="17.25" customHeight="1" x14ac:dyDescent="0.2">
      <c r="A284" s="33">
        <v>1</v>
      </c>
      <c r="B284" s="33" t="str">
        <f>VLOOKUP(A284,Classification!$H$2:$I$11,2,FALSE)</f>
        <v>Helmets &amp; Helmet Acc.</v>
      </c>
      <c r="C284" s="33">
        <f>INDEX(ATS!$A:$P,MATCH('2) Order Form'!$W284,ATS!$O:$O,0),1)</f>
        <v>810091</v>
      </c>
      <c r="D284" s="33" t="str">
        <f>INDEX(ATS!$A:$P,MATCH('2) Order Form'!$W284,ATS!$O:$O,0),2)</f>
        <v>Trailblazer Comfort Pads</v>
      </c>
      <c r="E284" s="82" t="str">
        <f>INDEX(ATS!$A:$P,MATCH('2) Order Form'!$W284,ATS!$O:$O,0),4)</f>
        <v>TEBLK-SM</v>
      </c>
      <c r="F284" s="82" t="str">
        <f>INDEX(ATS!$A:$P,MATCH('2) Order Form'!$W284,ATS!$O:$O,0),5)</f>
        <v>True Black</v>
      </c>
      <c r="G284" s="161" t="str">
        <f>INDEX(ATS!$A:$P,MATCH('2) Order Form'!$W284,ATS!$O:$O,0),6)</f>
        <v>SM</v>
      </c>
      <c r="H284" s="58">
        <v>1</v>
      </c>
      <c r="I284" s="111">
        <v>0</v>
      </c>
      <c r="J284" s="117">
        <f>IFERROR(VLOOKUP(W284,ATS!$O:$P,2,FALSE),0)</f>
        <v>5</v>
      </c>
      <c r="K284" s="184">
        <f t="shared" si="302"/>
        <v>5</v>
      </c>
      <c r="L284" s="117">
        <f>IFERROR(VLOOKUP(W284,ATS!$O:$Q,3,FALSE),0)</f>
        <v>5</v>
      </c>
      <c r="M284" s="186">
        <f t="shared" si="294"/>
        <v>5</v>
      </c>
      <c r="N284" s="93">
        <v>0</v>
      </c>
      <c r="O284" s="55">
        <f t="shared" si="303"/>
        <v>0</v>
      </c>
      <c r="P284" s="50">
        <f>VLOOKUP($C284,Prices!$A$3:$R$1996,MATCH('2) Order Form'!P$8,Prices!$A$2:$R$2,0),FALSE)</f>
        <v>5</v>
      </c>
      <c r="Q284" s="51">
        <f>VLOOKUP($C284,Prices!$A$3:$R$1996,MATCH('2) Order Form'!Q$8,Prices!$A$2:$R$2,0),FALSE)</f>
        <v>9.9499999999999993</v>
      </c>
      <c r="R284" s="34">
        <f t="shared" si="304"/>
        <v>0</v>
      </c>
      <c r="S284" s="43">
        <f t="shared" si="305"/>
        <v>0</v>
      </c>
      <c r="T284" s="51">
        <f t="shared" si="306"/>
        <v>0</v>
      </c>
      <c r="U284" s="123">
        <f t="shared" si="293"/>
        <v>0</v>
      </c>
      <c r="V284" s="124"/>
      <c r="W284" s="148">
        <v>7048652544742</v>
      </c>
      <c r="X284" s="125"/>
      <c r="Y284" s="126">
        <f t="shared" si="295"/>
        <v>0</v>
      </c>
      <c r="Z284" s="127">
        <f t="shared" ca="1" si="296"/>
        <v>0</v>
      </c>
      <c r="AA284" s="127">
        <f t="shared" ca="1" si="297"/>
        <v>27</v>
      </c>
      <c r="AB284" s="127">
        <f t="shared" ca="1" si="298"/>
        <v>1</v>
      </c>
      <c r="AC284" s="127">
        <f t="shared" ca="1" si="299"/>
        <v>0</v>
      </c>
      <c r="AD284" s="127" t="str">
        <f t="shared" si="300"/>
        <v>810091True Black</v>
      </c>
      <c r="AE284" s="128">
        <f t="shared" si="301"/>
        <v>810091</v>
      </c>
      <c r="AF284" s="129" t="str">
        <f>INDEX(ATS!$A:$P,MATCH('2) Order Form'!$W284,ATS!$O:$O,0),7)</f>
        <v>Active</v>
      </c>
    </row>
    <row r="285" spans="1:32" ht="17.25" customHeight="1" x14ac:dyDescent="0.2">
      <c r="A285" s="33">
        <v>1</v>
      </c>
      <c r="B285" s="33" t="str">
        <f>VLOOKUP(A285,Classification!$H$2:$I$11,2,FALSE)</f>
        <v>Helmets &amp; Helmet Acc.</v>
      </c>
      <c r="C285" s="33">
        <f>INDEX(ATS!$A:$P,MATCH('2) Order Form'!$W285,ATS!$O:$O,0),1)</f>
        <v>810091</v>
      </c>
      <c r="D285" s="33" t="str">
        <f>INDEX(ATS!$A:$P,MATCH('2) Order Form'!$W285,ATS!$O:$O,0),2)</f>
        <v>Trailblazer Comfort Pads</v>
      </c>
      <c r="E285" s="82" t="str">
        <f>INDEX(ATS!$A:$P,MATCH('2) Order Form'!$W285,ATS!$O:$O,0),4)</f>
        <v>TEBLK-ML</v>
      </c>
      <c r="F285" s="82" t="str">
        <f>INDEX(ATS!$A:$P,MATCH('2) Order Form'!$W285,ATS!$O:$O,0),5)</f>
        <v>True Black</v>
      </c>
      <c r="G285" s="161" t="str">
        <f>INDEX(ATS!$A:$P,MATCH('2) Order Form'!$W285,ATS!$O:$O,0),6)</f>
        <v>ML</v>
      </c>
      <c r="H285" s="58">
        <v>1</v>
      </c>
      <c r="I285" s="111">
        <v>0</v>
      </c>
      <c r="J285" s="117">
        <f>IFERROR(VLOOKUP(W285,ATS!$O:$P,2,FALSE),0)</f>
        <v>5</v>
      </c>
      <c r="K285" s="184">
        <f>IF(J285=99999,"OPEN",IF(J285&gt;50,"50+",IF(J285&lt;=0,"0",J285)))</f>
        <v>5</v>
      </c>
      <c r="L285" s="117">
        <f>IFERROR(VLOOKUP(W285,ATS!$O:$Q,3,FALSE),0)</f>
        <v>5</v>
      </c>
      <c r="M285" s="186">
        <f t="shared" si="294"/>
        <v>5</v>
      </c>
      <c r="N285" s="93">
        <v>0</v>
      </c>
      <c r="O285" s="55">
        <f>IF(N285&lt;&gt;0,N285,$P$5)</f>
        <v>0</v>
      </c>
      <c r="P285" s="50">
        <f>VLOOKUP($C285,Prices!$A$3:$R$1996,MATCH('2) Order Form'!P$8,Prices!$A$2:$R$2,0),FALSE)</f>
        <v>5</v>
      </c>
      <c r="Q285" s="51">
        <f>VLOOKUP($C285,Prices!$A$3:$R$1996,MATCH('2) Order Form'!Q$8,Prices!$A$2:$R$2,0),FALSE)</f>
        <v>9.9499999999999993</v>
      </c>
      <c r="R285" s="34">
        <f>I285*P285</f>
        <v>0</v>
      </c>
      <c r="S285" s="43">
        <f>R285*O285</f>
        <v>0</v>
      </c>
      <c r="T285" s="51">
        <f>R285-S285</f>
        <v>0</v>
      </c>
      <c r="U285" s="123">
        <f t="shared" si="293"/>
        <v>0</v>
      </c>
      <c r="V285" s="124"/>
      <c r="W285" s="148">
        <v>7048652544735</v>
      </c>
      <c r="X285" s="125"/>
      <c r="Y285" s="126">
        <f t="shared" si="295"/>
        <v>0</v>
      </c>
      <c r="Z285" s="127">
        <f t="shared" ca="1" si="296"/>
        <v>0</v>
      </c>
      <c r="AA285" s="127">
        <f t="shared" ca="1" si="297"/>
        <v>27</v>
      </c>
      <c r="AB285" s="127">
        <f t="shared" ca="1" si="298"/>
        <v>0</v>
      </c>
      <c r="AC285" s="127">
        <f t="shared" ca="1" si="299"/>
        <v>0</v>
      </c>
      <c r="AD285" s="127" t="str">
        <f t="shared" si="300"/>
        <v>810091True Black</v>
      </c>
      <c r="AE285" s="128">
        <f t="shared" si="301"/>
        <v>810091</v>
      </c>
      <c r="AF285" s="129" t="str">
        <f>INDEX(ATS!$A:$P,MATCH('2) Order Form'!$W285,ATS!$O:$O,0),7)</f>
        <v>Active</v>
      </c>
    </row>
    <row r="286" spans="1:32" ht="17.25" customHeight="1" x14ac:dyDescent="0.2">
      <c r="A286" s="33">
        <v>1</v>
      </c>
      <c r="B286" s="33" t="str">
        <f>VLOOKUP(A286,Classification!$H$2:$I$11,2,FALSE)</f>
        <v>Helmets &amp; Helmet Acc.</v>
      </c>
      <c r="C286" s="33">
        <f>INDEX(ATS!$A:$P,MATCH('2) Order Form'!$W286,ATS!$O:$O,0),1)</f>
        <v>810091</v>
      </c>
      <c r="D286" s="33" t="str">
        <f>INDEX(ATS!$A:$P,MATCH('2) Order Form'!$W286,ATS!$O:$O,0),2)</f>
        <v>Trailblazer Comfort Pads</v>
      </c>
      <c r="E286" s="82" t="str">
        <f>INDEX(ATS!$A:$P,MATCH('2) Order Form'!$W286,ATS!$O:$O,0),4)</f>
        <v>TEBLK-LXL</v>
      </c>
      <c r="F286" s="82" t="str">
        <f>INDEX(ATS!$A:$P,MATCH('2) Order Form'!$W286,ATS!$O:$O,0),5)</f>
        <v>True Black</v>
      </c>
      <c r="G286" s="161" t="str">
        <f>INDEX(ATS!$A:$P,MATCH('2) Order Form'!$W286,ATS!$O:$O,0),6)</f>
        <v>LXL</v>
      </c>
      <c r="H286" s="58">
        <v>1</v>
      </c>
      <c r="I286" s="111">
        <v>0</v>
      </c>
      <c r="J286" s="117">
        <f>IFERROR(VLOOKUP(W286,ATS!$O:$P,2,FALSE),0)</f>
        <v>10</v>
      </c>
      <c r="K286" s="184">
        <f t="shared" si="302"/>
        <v>10</v>
      </c>
      <c r="L286" s="117">
        <f>IFERROR(VLOOKUP(W286,ATS!$O:$Q,3,FALSE),0)</f>
        <v>10</v>
      </c>
      <c r="M286" s="186">
        <f t="shared" si="294"/>
        <v>10</v>
      </c>
      <c r="N286" s="93">
        <v>0</v>
      </c>
      <c r="O286" s="55">
        <f t="shared" si="303"/>
        <v>0</v>
      </c>
      <c r="P286" s="50">
        <f>VLOOKUP($C286,Prices!$A$3:$R$1996,MATCH('2) Order Form'!P$8,Prices!$A$2:$R$2,0),FALSE)</f>
        <v>5</v>
      </c>
      <c r="Q286" s="51">
        <f>VLOOKUP($C286,Prices!$A$3:$R$1996,MATCH('2) Order Form'!Q$8,Prices!$A$2:$R$2,0),FALSE)</f>
        <v>9.9499999999999993</v>
      </c>
      <c r="R286" s="34">
        <f t="shared" si="304"/>
        <v>0</v>
      </c>
      <c r="S286" s="43">
        <f t="shared" si="305"/>
        <v>0</v>
      </c>
      <c r="T286" s="51">
        <f t="shared" si="306"/>
        <v>0</v>
      </c>
      <c r="U286" s="123">
        <f t="shared" si="293"/>
        <v>0</v>
      </c>
      <c r="V286" s="124"/>
      <c r="W286" s="148">
        <v>7048652544728</v>
      </c>
      <c r="X286" s="125"/>
      <c r="Y286" s="126">
        <f t="shared" si="295"/>
        <v>0</v>
      </c>
      <c r="Z286" s="127">
        <f t="shared" ca="1" si="296"/>
        <v>0</v>
      </c>
      <c r="AA286" s="127">
        <f t="shared" ca="1" si="297"/>
        <v>27</v>
      </c>
      <c r="AB286" s="127">
        <f t="shared" ca="1" si="298"/>
        <v>0</v>
      </c>
      <c r="AC286" s="127">
        <f t="shared" ca="1" si="299"/>
        <v>0</v>
      </c>
      <c r="AD286" s="127" t="str">
        <f t="shared" si="300"/>
        <v>810091True Black</v>
      </c>
      <c r="AE286" s="128">
        <f t="shared" si="301"/>
        <v>810091</v>
      </c>
      <c r="AF286" s="129" t="str">
        <f>INDEX(ATS!$A:$P,MATCH('2) Order Form'!$W286,ATS!$O:$O,0),7)</f>
        <v>Active</v>
      </c>
    </row>
    <row r="287" spans="1:32" ht="17.25" customHeight="1" x14ac:dyDescent="0.2">
      <c r="A287" s="33">
        <v>1</v>
      </c>
      <c r="B287" s="33" t="str">
        <f>VLOOKUP(A287,Classification!$H$2:$I$11,2,FALSE)</f>
        <v>Helmets &amp; Helmet Acc.</v>
      </c>
      <c r="C287" s="33">
        <f>INDEX(ATS!$A:$P,MATCH('2) Order Form'!$W287,ATS!$O:$O,0),1)</f>
        <v>810054</v>
      </c>
      <c r="D287" s="33" t="str">
        <f>INDEX(ATS!$A:$P,MATCH('2) Order Form'!$W287,ATS!$O:$O,0),2)</f>
        <v>Bushwhacker II Carbon Mips Visor</v>
      </c>
      <c r="E287" s="82" t="str">
        <f>INDEX(ATS!$A:$P,MATCH('2) Order Form'!$W287,ATS!$O:$O,0),4)</f>
        <v>MBKME-OS</v>
      </c>
      <c r="F287" s="82" t="str">
        <f>INDEX(ATS!$A:$P,MATCH('2) Order Form'!$W287,ATS!$O:$O,0),5)</f>
        <v>Matte Black Metallic</v>
      </c>
      <c r="G287" s="161" t="str">
        <f>INDEX(ATS!$A:$P,MATCH('2) Order Form'!$W287,ATS!$O:$O,0),6)</f>
        <v>OS</v>
      </c>
      <c r="H287" s="58">
        <v>1</v>
      </c>
      <c r="I287" s="111">
        <v>0</v>
      </c>
      <c r="J287" s="117">
        <f>IFERROR(VLOOKUP(W287,ATS!$O:$P,2,FALSE),0)</f>
        <v>17</v>
      </c>
      <c r="K287" s="184">
        <f t="shared" ref="K287:K314" si="307">IF(J287=99999,"OPEN",IF(J287&gt;50,"50+",IF(J287&lt;=0,"0",J287)))</f>
        <v>17</v>
      </c>
      <c r="L287" s="117">
        <f>IFERROR(VLOOKUP(W287,ATS!$O:$Q,3,FALSE),0)</f>
        <v>17</v>
      </c>
      <c r="M287" s="186">
        <f t="shared" ref="M287:M314" si="308">IF(L287=99999,"OPEN",IF(L287&gt;50,"50+",IF(L287&lt;=0,"0",L287)))</f>
        <v>17</v>
      </c>
      <c r="N287" s="93">
        <v>0</v>
      </c>
      <c r="O287" s="55">
        <f t="shared" ref="O287:O314" si="309">IF(N287&lt;&gt;0,N287,$P$5)</f>
        <v>0</v>
      </c>
      <c r="P287" s="50">
        <f>VLOOKUP($C287,Prices!$A$3:$R$1996,MATCH('2) Order Form'!P$8,Prices!$A$2:$R$2,0),FALSE)</f>
        <v>10</v>
      </c>
      <c r="Q287" s="51">
        <f>VLOOKUP($C287,Prices!$A$3:$R$1996,MATCH('2) Order Form'!Q$8,Prices!$A$2:$R$2,0),FALSE)</f>
        <v>19.95</v>
      </c>
      <c r="R287" s="34">
        <f t="shared" ref="R287:R314" si="310">I287*P287</f>
        <v>0</v>
      </c>
      <c r="S287" s="43">
        <f t="shared" ref="S287:S314" si="311">R287*O287</f>
        <v>0</v>
      </c>
      <c r="T287" s="51">
        <f t="shared" ref="T287:T314" si="312">R287-S287</f>
        <v>0</v>
      </c>
      <c r="U287" s="123">
        <f t="shared" si="293"/>
        <v>0</v>
      </c>
      <c r="V287" s="124"/>
      <c r="W287" s="148">
        <v>7048652327550</v>
      </c>
      <c r="X287" s="125"/>
      <c r="Y287" s="126">
        <f t="shared" ref="Y287:Y314" si="313">I287*Q287</f>
        <v>0</v>
      </c>
      <c r="Z287" s="127">
        <f t="shared" ref="Z287:Z314" ca="1" si="314">IF(A287=OFFSET(A287,-1,0),0,1)</f>
        <v>0</v>
      </c>
      <c r="AA287" s="127">
        <f t="shared" ref="AA287:AA314" ca="1" si="315">IF(C287=OFFSET(C287,-1,0),OFFSET(AA287,-1,0),OFFSET(AA287,-1,0)+1)</f>
        <v>28</v>
      </c>
      <c r="AB287" s="127">
        <f t="shared" ref="AB287:AB314" ca="1" si="316">IF(C287=OFFSET(C287,-1,0),0,1)</f>
        <v>1</v>
      </c>
      <c r="AC287" s="127">
        <f t="shared" ref="AC287:AC314" ca="1" si="317">IF(F287=OFFSET(F287,-1,0),0,1)</f>
        <v>1</v>
      </c>
      <c r="AD287" s="127" t="str">
        <f t="shared" ref="AD287:AD314" si="318">CONCATENATE(C287,F287)</f>
        <v>810054Matte Black Metallic</v>
      </c>
      <c r="AE287" s="128">
        <f t="shared" ref="AE287:AE314" si="319">IFERROR(IF(B287="EYEWEAR",CONCATENATE(C287,"-",G287),C287),C287)</f>
        <v>810054</v>
      </c>
      <c r="AF287" s="129" t="str">
        <f>INDEX(ATS!$A:$P,MATCH('2) Order Form'!$W287,ATS!$O:$O,0),7)</f>
        <v>Active</v>
      </c>
    </row>
    <row r="288" spans="1:32" ht="17.25" customHeight="1" x14ac:dyDescent="0.2">
      <c r="A288" s="33">
        <v>1</v>
      </c>
      <c r="B288" s="33" t="str">
        <f>VLOOKUP(A288,Classification!$H$2:$I$11,2,FALSE)</f>
        <v>Helmets &amp; Helmet Acc.</v>
      </c>
      <c r="C288" s="33">
        <f>INDEX(ATS!$A:$P,MATCH('2) Order Form'!$W288,ATS!$O:$O,0),1)</f>
        <v>810054</v>
      </c>
      <c r="D288" s="33" t="str">
        <f>INDEX(ATS!$A:$P,MATCH('2) Order Form'!$W288,ATS!$O:$O,0),2)</f>
        <v>Bushwhacker II Carbon Mips Visor</v>
      </c>
      <c r="E288" s="82" t="str">
        <f>INDEX(ATS!$A:$P,MATCH('2) Order Form'!$W288,ATS!$O:$O,0),4)</f>
        <v>MWEMC-OS</v>
      </c>
      <c r="F288" s="82" t="str">
        <f>INDEX(ATS!$A:$P,MATCH('2) Order Form'!$W288,ATS!$O:$O,0),5)</f>
        <v>Matte White Metallic</v>
      </c>
      <c r="G288" s="161" t="str">
        <f>INDEX(ATS!$A:$P,MATCH('2) Order Form'!$W288,ATS!$O:$O,0),6)</f>
        <v>OS</v>
      </c>
      <c r="H288" s="58">
        <v>1</v>
      </c>
      <c r="I288" s="111">
        <v>0</v>
      </c>
      <c r="J288" s="117">
        <f>IFERROR(VLOOKUP(W288,ATS!$O:$P,2,FALSE),0)</f>
        <v>18</v>
      </c>
      <c r="K288" s="184">
        <f t="shared" si="307"/>
        <v>18</v>
      </c>
      <c r="L288" s="117">
        <f>IFERROR(VLOOKUP(W288,ATS!$O:$Q,3,FALSE),0)</f>
        <v>18</v>
      </c>
      <c r="M288" s="186">
        <f t="shared" si="308"/>
        <v>18</v>
      </c>
      <c r="N288" s="93">
        <v>0</v>
      </c>
      <c r="O288" s="55">
        <f t="shared" si="309"/>
        <v>0</v>
      </c>
      <c r="P288" s="50">
        <f>VLOOKUP($C288,Prices!$A$3:$R$1996,MATCH('2) Order Form'!P$8,Prices!$A$2:$R$2,0),FALSE)</f>
        <v>10</v>
      </c>
      <c r="Q288" s="51">
        <f>VLOOKUP($C288,Prices!$A$3:$R$1996,MATCH('2) Order Form'!Q$8,Prices!$A$2:$R$2,0),FALSE)</f>
        <v>19.95</v>
      </c>
      <c r="R288" s="34">
        <f t="shared" si="310"/>
        <v>0</v>
      </c>
      <c r="S288" s="43">
        <f t="shared" si="311"/>
        <v>0</v>
      </c>
      <c r="T288" s="51">
        <f t="shared" si="312"/>
        <v>0</v>
      </c>
      <c r="U288" s="123">
        <f t="shared" si="293"/>
        <v>0</v>
      </c>
      <c r="V288" s="124"/>
      <c r="W288" s="148">
        <v>7048652327567</v>
      </c>
      <c r="X288" s="125"/>
      <c r="Y288" s="126">
        <f t="shared" si="313"/>
        <v>0</v>
      </c>
      <c r="Z288" s="127">
        <f t="shared" ca="1" si="314"/>
        <v>0</v>
      </c>
      <c r="AA288" s="127">
        <f t="shared" ca="1" si="315"/>
        <v>28</v>
      </c>
      <c r="AB288" s="127">
        <f t="shared" ca="1" si="316"/>
        <v>0</v>
      </c>
      <c r="AC288" s="127">
        <f t="shared" ca="1" si="317"/>
        <v>1</v>
      </c>
      <c r="AD288" s="127" t="str">
        <f t="shared" si="318"/>
        <v>810054Matte White Metallic</v>
      </c>
      <c r="AE288" s="128">
        <f t="shared" si="319"/>
        <v>810054</v>
      </c>
      <c r="AF288" s="129" t="str">
        <f>INDEX(ATS!$A:$P,MATCH('2) Order Form'!$W288,ATS!$O:$O,0),7)</f>
        <v>Active</v>
      </c>
    </row>
    <row r="289" spans="1:32" ht="17.25" customHeight="1" x14ac:dyDescent="0.2">
      <c r="A289" s="33">
        <v>1</v>
      </c>
      <c r="B289" s="33" t="str">
        <f>VLOOKUP(A289,Classification!$H$2:$I$11,2,FALSE)</f>
        <v>Helmets &amp; Helmet Acc.</v>
      </c>
      <c r="C289" s="33">
        <f>INDEX(ATS!$A:$P,MATCH('2) Order Form'!$W289,ATS!$O:$O,0),1)</f>
        <v>810053</v>
      </c>
      <c r="D289" s="33" t="str">
        <f>INDEX(ATS!$A:$P,MATCH('2) Order Form'!$W289,ATS!$O:$O,0),2)</f>
        <v>Bushwhacker II Visor</v>
      </c>
      <c r="E289" s="82" t="str">
        <f>INDEX(ATS!$A:$P,MATCH('2) Order Form'!$W289,ATS!$O:$O,0),4)</f>
        <v>BGRRG-OS</v>
      </c>
      <c r="F289" s="82" t="str">
        <f>INDEX(ATS!$A:$P,MATCH('2) Order Form'!$W289,ATS!$O:$O,0),5)</f>
        <v>Bolt Gray/Rose Gold</v>
      </c>
      <c r="G289" s="161" t="str">
        <f>INDEX(ATS!$A:$P,MATCH('2) Order Form'!$W289,ATS!$O:$O,0),6)</f>
        <v>OS</v>
      </c>
      <c r="H289" s="58">
        <v>1</v>
      </c>
      <c r="I289" s="111">
        <v>0</v>
      </c>
      <c r="J289" s="117">
        <f>IFERROR(VLOOKUP(W289,ATS!$O:$P,2,FALSE),0)</f>
        <v>4</v>
      </c>
      <c r="K289" s="184">
        <f t="shared" si="307"/>
        <v>4</v>
      </c>
      <c r="L289" s="117">
        <f>IFERROR(VLOOKUP(W289,ATS!$O:$Q,3,FALSE),0)</f>
        <v>4</v>
      </c>
      <c r="M289" s="186">
        <f t="shared" si="308"/>
        <v>4</v>
      </c>
      <c r="N289" s="93">
        <v>0</v>
      </c>
      <c r="O289" s="55">
        <f t="shared" si="309"/>
        <v>0</v>
      </c>
      <c r="P289" s="50">
        <f>VLOOKUP($C289,Prices!$A$3:$R$1996,MATCH('2) Order Form'!P$8,Prices!$A$2:$R$2,0),FALSE)</f>
        <v>10</v>
      </c>
      <c r="Q289" s="51">
        <f>VLOOKUP($C289,Prices!$A$3:$R$1996,MATCH('2) Order Form'!Q$8,Prices!$A$2:$R$2,0),FALSE)</f>
        <v>19.95</v>
      </c>
      <c r="R289" s="34">
        <f t="shared" si="310"/>
        <v>0</v>
      </c>
      <c r="S289" s="43">
        <f t="shared" si="311"/>
        <v>0</v>
      </c>
      <c r="T289" s="51">
        <f t="shared" si="312"/>
        <v>0</v>
      </c>
      <c r="U289" s="123">
        <f t="shared" si="293"/>
        <v>0</v>
      </c>
      <c r="V289" s="124"/>
      <c r="W289" s="148">
        <v>7048652766151</v>
      </c>
      <c r="X289" s="125"/>
      <c r="Y289" s="126">
        <f t="shared" si="313"/>
        <v>0</v>
      </c>
      <c r="Z289" s="127">
        <f t="shared" ca="1" si="314"/>
        <v>0</v>
      </c>
      <c r="AA289" s="127">
        <f t="shared" ca="1" si="315"/>
        <v>29</v>
      </c>
      <c r="AB289" s="127">
        <f t="shared" ca="1" si="316"/>
        <v>1</v>
      </c>
      <c r="AC289" s="127">
        <f t="shared" ca="1" si="317"/>
        <v>1</v>
      </c>
      <c r="AD289" s="127" t="str">
        <f t="shared" si="318"/>
        <v>810053Bolt Gray/Rose Gold</v>
      </c>
      <c r="AE289" s="128">
        <f t="shared" si="319"/>
        <v>810053</v>
      </c>
      <c r="AF289" s="129" t="str">
        <f>INDEX(ATS!$A:$P,MATCH('2) Order Form'!$W289,ATS!$O:$O,0),7)</f>
        <v>Active</v>
      </c>
    </row>
    <row r="290" spans="1:32" ht="17.25" customHeight="1" x14ac:dyDescent="0.2">
      <c r="A290" s="33">
        <v>1</v>
      </c>
      <c r="B290" s="33" t="str">
        <f>VLOOKUP(A290,Classification!$H$2:$I$11,2,FALSE)</f>
        <v>Helmets &amp; Helmet Acc.</v>
      </c>
      <c r="C290" s="33">
        <f>INDEX(ATS!$A:$P,MATCH('2) Order Form'!$W290,ATS!$O:$O,0),1)</f>
        <v>810053</v>
      </c>
      <c r="D290" s="33" t="str">
        <f>INDEX(ATS!$A:$P,MATCH('2) Order Form'!$W290,ATS!$O:$O,0),2)</f>
        <v>Bushwhacker II Visor</v>
      </c>
      <c r="E290" s="82" t="str">
        <f>INDEX(ATS!$A:$P,MATCH('2) Order Form'!$W290,ATS!$O:$O,0),4)</f>
        <v>BRWHT-OS</v>
      </c>
      <c r="F290" s="82" t="str">
        <f>INDEX(ATS!$A:$P,MATCH('2) Order Form'!$W290,ATS!$O:$O,0),5)</f>
        <v xml:space="preserve">Bronco White </v>
      </c>
      <c r="G290" s="161" t="str">
        <f>INDEX(ATS!$A:$P,MATCH('2) Order Form'!$W290,ATS!$O:$O,0),6)</f>
        <v>OS</v>
      </c>
      <c r="H290" s="58">
        <v>1</v>
      </c>
      <c r="I290" s="111">
        <v>0</v>
      </c>
      <c r="J290" s="117">
        <f>IFERROR(VLOOKUP(W290,ATS!$O:$P,2,FALSE),0)</f>
        <v>4</v>
      </c>
      <c r="K290" s="184">
        <f t="shared" si="307"/>
        <v>4</v>
      </c>
      <c r="L290" s="117">
        <f>IFERROR(VLOOKUP(W290,ATS!$O:$Q,3,FALSE),0)</f>
        <v>4</v>
      </c>
      <c r="M290" s="186">
        <f t="shared" si="308"/>
        <v>4</v>
      </c>
      <c r="N290" s="93">
        <v>0</v>
      </c>
      <c r="O290" s="55">
        <f t="shared" si="309"/>
        <v>0</v>
      </c>
      <c r="P290" s="50">
        <f>VLOOKUP($C290,Prices!$A$3:$R$1996,MATCH('2) Order Form'!P$8,Prices!$A$2:$R$2,0),FALSE)</f>
        <v>10</v>
      </c>
      <c r="Q290" s="51">
        <f>VLOOKUP($C290,Prices!$A$3:$R$1996,MATCH('2) Order Form'!Q$8,Prices!$A$2:$R$2,0),FALSE)</f>
        <v>19.95</v>
      </c>
      <c r="R290" s="34">
        <f t="shared" si="310"/>
        <v>0</v>
      </c>
      <c r="S290" s="43">
        <f t="shared" si="311"/>
        <v>0</v>
      </c>
      <c r="T290" s="51">
        <f t="shared" si="312"/>
        <v>0</v>
      </c>
      <c r="U290" s="123">
        <f t="shared" si="293"/>
        <v>0</v>
      </c>
      <c r="V290" s="124"/>
      <c r="W290" s="148">
        <v>7048652766168</v>
      </c>
      <c r="X290" s="125"/>
      <c r="Y290" s="126">
        <f t="shared" si="313"/>
        <v>0</v>
      </c>
      <c r="Z290" s="127">
        <f t="shared" ca="1" si="314"/>
        <v>0</v>
      </c>
      <c r="AA290" s="127">
        <f t="shared" ca="1" si="315"/>
        <v>29</v>
      </c>
      <c r="AB290" s="127">
        <f t="shared" ca="1" si="316"/>
        <v>0</v>
      </c>
      <c r="AC290" s="127">
        <f t="shared" ca="1" si="317"/>
        <v>1</v>
      </c>
      <c r="AD290" s="127" t="str">
        <f t="shared" si="318"/>
        <v xml:space="preserve">810053Bronco White </v>
      </c>
      <c r="AE290" s="128">
        <f t="shared" si="319"/>
        <v>810053</v>
      </c>
      <c r="AF290" s="129" t="str">
        <f>INDEX(ATS!$A:$P,MATCH('2) Order Form'!$W290,ATS!$O:$O,0),7)</f>
        <v>Active</v>
      </c>
    </row>
    <row r="291" spans="1:32" ht="17.25" customHeight="1" x14ac:dyDescent="0.2">
      <c r="A291" s="33">
        <v>1</v>
      </c>
      <c r="B291" s="33" t="str">
        <f>VLOOKUP(A291,Classification!$H$2:$I$11,2,FALSE)</f>
        <v>Helmets &amp; Helmet Acc.</v>
      </c>
      <c r="C291" s="33">
        <f>INDEX(ATS!$A:$P,MATCH('2) Order Form'!$W291,ATS!$O:$O,0),1)</f>
        <v>810053</v>
      </c>
      <c r="D291" s="33" t="str">
        <f>INDEX(ATS!$A:$P,MATCH('2) Order Form'!$W291,ATS!$O:$O,0),2)</f>
        <v>Bushwhacker II Visor</v>
      </c>
      <c r="E291" s="82" t="str">
        <f>INDEX(ATS!$A:$P,MATCH('2) Order Form'!$W291,ATS!$O:$O,0),4)</f>
        <v>MBLCK-OS</v>
      </c>
      <c r="F291" s="82" t="str">
        <f>INDEX(ATS!$A:$P,MATCH('2) Order Form'!$W291,ATS!$O:$O,0),5)</f>
        <v>Matte Black</v>
      </c>
      <c r="G291" s="161" t="str">
        <f>INDEX(ATS!$A:$P,MATCH('2) Order Form'!$W291,ATS!$O:$O,0),6)</f>
        <v>OS</v>
      </c>
      <c r="H291" s="58">
        <v>1</v>
      </c>
      <c r="I291" s="111">
        <v>0</v>
      </c>
      <c r="J291" s="117">
        <f>IFERROR(VLOOKUP(W291,ATS!$O:$P,2,FALSE),0)</f>
        <v>8</v>
      </c>
      <c r="K291" s="184">
        <f t="shared" si="307"/>
        <v>8</v>
      </c>
      <c r="L291" s="117">
        <f>IFERROR(VLOOKUP(W291,ATS!$O:$Q,3,FALSE),0)</f>
        <v>8</v>
      </c>
      <c r="M291" s="186">
        <f t="shared" si="308"/>
        <v>8</v>
      </c>
      <c r="N291" s="93">
        <v>0</v>
      </c>
      <c r="O291" s="55">
        <f t="shared" si="309"/>
        <v>0</v>
      </c>
      <c r="P291" s="50">
        <f>VLOOKUP($C291,Prices!$A$3:$R$1996,MATCH('2) Order Form'!P$8,Prices!$A$2:$R$2,0),FALSE)</f>
        <v>10</v>
      </c>
      <c r="Q291" s="51">
        <f>VLOOKUP($C291,Prices!$A$3:$R$1996,MATCH('2) Order Form'!Q$8,Prices!$A$2:$R$2,0),FALSE)</f>
        <v>19.95</v>
      </c>
      <c r="R291" s="34">
        <f t="shared" si="310"/>
        <v>0</v>
      </c>
      <c r="S291" s="43">
        <f t="shared" si="311"/>
        <v>0</v>
      </c>
      <c r="T291" s="51">
        <f t="shared" si="312"/>
        <v>0</v>
      </c>
      <c r="U291" s="123">
        <f t="shared" si="293"/>
        <v>0</v>
      </c>
      <c r="V291" s="124"/>
      <c r="W291" s="148">
        <v>7048652327581</v>
      </c>
      <c r="X291" s="125"/>
      <c r="Y291" s="126">
        <f t="shared" si="313"/>
        <v>0</v>
      </c>
      <c r="Z291" s="127">
        <f t="shared" ca="1" si="314"/>
        <v>0</v>
      </c>
      <c r="AA291" s="127">
        <f t="shared" ca="1" si="315"/>
        <v>29</v>
      </c>
      <c r="AB291" s="127">
        <f t="shared" ca="1" si="316"/>
        <v>0</v>
      </c>
      <c r="AC291" s="127">
        <f t="shared" ca="1" si="317"/>
        <v>1</v>
      </c>
      <c r="AD291" s="127" t="str">
        <f t="shared" si="318"/>
        <v>810053Matte Black</v>
      </c>
      <c r="AE291" s="128">
        <f t="shared" si="319"/>
        <v>810053</v>
      </c>
      <c r="AF291" s="129" t="str">
        <f>INDEX(ATS!$A:$P,MATCH('2) Order Form'!$W291,ATS!$O:$O,0),7)</f>
        <v>Active</v>
      </c>
    </row>
    <row r="292" spans="1:32" ht="17.25" customHeight="1" x14ac:dyDescent="0.2">
      <c r="A292" s="33">
        <v>1</v>
      </c>
      <c r="B292" s="33" t="str">
        <f>VLOOKUP(A292,Classification!$H$2:$I$11,2,FALSE)</f>
        <v>Helmets &amp; Helmet Acc.</v>
      </c>
      <c r="C292" s="33">
        <f>INDEX(ATS!$A:$P,MATCH('2) Order Form'!$W292,ATS!$O:$O,0),1)</f>
        <v>810053</v>
      </c>
      <c r="D292" s="33" t="str">
        <f>INDEX(ATS!$A:$P,MATCH('2) Order Form'!$W292,ATS!$O:$O,0),2)</f>
        <v>Bushwhacker II Visor</v>
      </c>
      <c r="E292" s="82" t="str">
        <f>INDEX(ATS!$A:$P,MATCH('2) Order Form'!$W292,ATS!$O:$O,0),4)</f>
        <v>MSGMC-OS</v>
      </c>
      <c r="F292" s="82" t="str">
        <f>INDEX(ATS!$A:$P,MATCH('2) Order Form'!$W292,ATS!$O:$O,0),5)</f>
        <v>Matte Slate Gray Metallic</v>
      </c>
      <c r="G292" s="161" t="str">
        <f>INDEX(ATS!$A:$P,MATCH('2) Order Form'!$W292,ATS!$O:$O,0),6)</f>
        <v>OS</v>
      </c>
      <c r="H292" s="58">
        <v>1</v>
      </c>
      <c r="I292" s="111">
        <v>0</v>
      </c>
      <c r="J292" s="117">
        <f>IFERROR(VLOOKUP(W292,ATS!$O:$P,2,FALSE),0)</f>
        <v>11</v>
      </c>
      <c r="K292" s="184">
        <f t="shared" si="307"/>
        <v>11</v>
      </c>
      <c r="L292" s="117">
        <f>IFERROR(VLOOKUP(W292,ATS!$O:$Q,3,FALSE),0)</f>
        <v>11</v>
      </c>
      <c r="M292" s="186">
        <f t="shared" si="308"/>
        <v>11</v>
      </c>
      <c r="N292" s="93">
        <v>0</v>
      </c>
      <c r="O292" s="55">
        <f t="shared" si="309"/>
        <v>0</v>
      </c>
      <c r="P292" s="50">
        <f>VLOOKUP($C292,Prices!$A$3:$R$1996,MATCH('2) Order Form'!P$8,Prices!$A$2:$R$2,0),FALSE)</f>
        <v>10</v>
      </c>
      <c r="Q292" s="51">
        <f>VLOOKUP($C292,Prices!$A$3:$R$1996,MATCH('2) Order Form'!Q$8,Prices!$A$2:$R$2,0),FALSE)</f>
        <v>19.95</v>
      </c>
      <c r="R292" s="34">
        <f t="shared" si="310"/>
        <v>0</v>
      </c>
      <c r="S292" s="43">
        <f t="shared" si="311"/>
        <v>0</v>
      </c>
      <c r="T292" s="51">
        <f t="shared" si="312"/>
        <v>0</v>
      </c>
      <c r="U292" s="123">
        <f t="shared" si="293"/>
        <v>0</v>
      </c>
      <c r="V292" s="124"/>
      <c r="W292" s="148">
        <v>7048652542625</v>
      </c>
      <c r="X292" s="125"/>
      <c r="Y292" s="126">
        <f t="shared" si="313"/>
        <v>0</v>
      </c>
      <c r="Z292" s="127">
        <f t="shared" ca="1" si="314"/>
        <v>0</v>
      </c>
      <c r="AA292" s="127">
        <f t="shared" ca="1" si="315"/>
        <v>29</v>
      </c>
      <c r="AB292" s="127">
        <f t="shared" ca="1" si="316"/>
        <v>0</v>
      </c>
      <c r="AC292" s="127">
        <f t="shared" ca="1" si="317"/>
        <v>1</v>
      </c>
      <c r="AD292" s="127" t="str">
        <f t="shared" si="318"/>
        <v>810053Matte Slate Gray Metallic</v>
      </c>
      <c r="AE292" s="128">
        <f t="shared" si="319"/>
        <v>810053</v>
      </c>
      <c r="AF292" s="129" t="str">
        <f>INDEX(ATS!$A:$P,MATCH('2) Order Form'!$W292,ATS!$O:$O,0),7)</f>
        <v>Active</v>
      </c>
    </row>
    <row r="293" spans="1:32" ht="17.25" customHeight="1" x14ac:dyDescent="0.2">
      <c r="A293" s="33">
        <v>1</v>
      </c>
      <c r="B293" s="33" t="str">
        <f>VLOOKUP(A293,Classification!$H$2:$I$11,2,FALSE)</f>
        <v>Helmets &amp; Helmet Acc.</v>
      </c>
      <c r="C293" s="33">
        <f>INDEX(ATS!$A:$P,MATCH('2) Order Form'!$W293,ATS!$O:$O,0),1)</f>
        <v>810053</v>
      </c>
      <c r="D293" s="33" t="str">
        <f>INDEX(ATS!$A:$P,MATCH('2) Order Form'!$W293,ATS!$O:$O,0),2)</f>
        <v>Bushwhacker II Visor</v>
      </c>
      <c r="E293" s="82" t="str">
        <f>INDEX(ATS!$A:$P,MATCH('2) Order Form'!$W293,ATS!$O:$O,0),4)</f>
        <v>MWHTE-OS</v>
      </c>
      <c r="F293" s="82" t="str">
        <f>INDEX(ATS!$A:$P,MATCH('2) Order Form'!$W293,ATS!$O:$O,0),5)</f>
        <v>Matte White</v>
      </c>
      <c r="G293" s="161" t="str">
        <f>INDEX(ATS!$A:$P,MATCH('2) Order Form'!$W293,ATS!$O:$O,0),6)</f>
        <v>OS</v>
      </c>
      <c r="H293" s="58">
        <v>1</v>
      </c>
      <c r="I293" s="111">
        <v>0</v>
      </c>
      <c r="J293" s="117">
        <f>IFERROR(VLOOKUP(W293,ATS!$O:$P,2,FALSE),0)</f>
        <v>12</v>
      </c>
      <c r="K293" s="184">
        <f t="shared" si="307"/>
        <v>12</v>
      </c>
      <c r="L293" s="117">
        <f>IFERROR(VLOOKUP(W293,ATS!$O:$Q,3,FALSE),0)</f>
        <v>12</v>
      </c>
      <c r="M293" s="186">
        <f t="shared" si="308"/>
        <v>12</v>
      </c>
      <c r="N293" s="93">
        <v>0</v>
      </c>
      <c r="O293" s="55">
        <f t="shared" si="309"/>
        <v>0</v>
      </c>
      <c r="P293" s="50">
        <f>VLOOKUP($C293,Prices!$A$3:$R$1996,MATCH('2) Order Form'!P$8,Prices!$A$2:$R$2,0),FALSE)</f>
        <v>10</v>
      </c>
      <c r="Q293" s="51">
        <f>VLOOKUP($C293,Prices!$A$3:$R$1996,MATCH('2) Order Form'!Q$8,Prices!$A$2:$R$2,0),FALSE)</f>
        <v>19.95</v>
      </c>
      <c r="R293" s="34">
        <f t="shared" si="310"/>
        <v>0</v>
      </c>
      <c r="S293" s="43">
        <f t="shared" si="311"/>
        <v>0</v>
      </c>
      <c r="T293" s="51">
        <f t="shared" si="312"/>
        <v>0</v>
      </c>
      <c r="U293" s="123">
        <f t="shared" si="293"/>
        <v>0</v>
      </c>
      <c r="V293" s="124"/>
      <c r="W293" s="148">
        <v>7048652327642</v>
      </c>
      <c r="X293" s="125"/>
      <c r="Y293" s="126">
        <f t="shared" si="313"/>
        <v>0</v>
      </c>
      <c r="Z293" s="127">
        <f t="shared" ca="1" si="314"/>
        <v>0</v>
      </c>
      <c r="AA293" s="127">
        <f t="shared" ca="1" si="315"/>
        <v>29</v>
      </c>
      <c r="AB293" s="127">
        <f t="shared" ca="1" si="316"/>
        <v>0</v>
      </c>
      <c r="AC293" s="127">
        <f t="shared" ca="1" si="317"/>
        <v>1</v>
      </c>
      <c r="AD293" s="127" t="str">
        <f t="shared" si="318"/>
        <v>810053Matte White</v>
      </c>
      <c r="AE293" s="128">
        <f t="shared" si="319"/>
        <v>810053</v>
      </c>
      <c r="AF293" s="129" t="str">
        <f>INDEX(ATS!$A:$P,MATCH('2) Order Form'!$W293,ATS!$O:$O,0),7)</f>
        <v>Active</v>
      </c>
    </row>
    <row r="294" spans="1:32" ht="17.25" customHeight="1" x14ac:dyDescent="0.2">
      <c r="A294" s="33">
        <v>1</v>
      </c>
      <c r="B294" s="33" t="str">
        <f>VLOOKUP(A294,Classification!$H$2:$I$11,2,FALSE)</f>
        <v>Helmets &amp; Helmet Acc.</v>
      </c>
      <c r="C294" s="33">
        <f>INDEX(ATS!$A:$P,MATCH('2) Order Form'!$W294,ATS!$O:$O,0),1)</f>
        <v>810056</v>
      </c>
      <c r="D294" s="33" t="str">
        <f>INDEX(ATS!$A:$P,MATCH('2) Order Form'!$W294,ATS!$O:$O,0),2)</f>
        <v>Bushwhacker II Mips C Pads 7mm</v>
      </c>
      <c r="E294" s="82" t="str">
        <f>INDEX(ATS!$A:$P,MATCH('2) Order Form'!$W294,ATS!$O:$O,0),4)</f>
        <v>TEBLK-SM</v>
      </c>
      <c r="F294" s="82" t="str">
        <f>INDEX(ATS!$A:$P,MATCH('2) Order Form'!$W294,ATS!$O:$O,0),5)</f>
        <v>True Black</v>
      </c>
      <c r="G294" s="161" t="str">
        <f>INDEX(ATS!$A:$P,MATCH('2) Order Form'!$W294,ATS!$O:$O,0),6)</f>
        <v>SM</v>
      </c>
      <c r="H294" s="58">
        <v>1</v>
      </c>
      <c r="I294" s="111">
        <v>0</v>
      </c>
      <c r="J294" s="117">
        <f>IFERROR(VLOOKUP(W294,ATS!$O:$P,2,FALSE),0)</f>
        <v>8</v>
      </c>
      <c r="K294" s="184">
        <f t="shared" si="307"/>
        <v>8</v>
      </c>
      <c r="L294" s="117">
        <f>IFERROR(VLOOKUP(W294,ATS!$O:$Q,3,FALSE),0)</f>
        <v>8</v>
      </c>
      <c r="M294" s="186">
        <f t="shared" si="308"/>
        <v>8</v>
      </c>
      <c r="N294" s="93">
        <v>0</v>
      </c>
      <c r="O294" s="55">
        <f t="shared" si="309"/>
        <v>0</v>
      </c>
      <c r="P294" s="50">
        <f>VLOOKUP($C294,Prices!$A$3:$R$1996,MATCH('2) Order Form'!P$8,Prices!$A$2:$R$2,0),FALSE)</f>
        <v>5</v>
      </c>
      <c r="Q294" s="51">
        <f>VLOOKUP($C294,Prices!$A$3:$R$1996,MATCH('2) Order Form'!Q$8,Prices!$A$2:$R$2,0),FALSE)</f>
        <v>9.9499999999999993</v>
      </c>
      <c r="R294" s="34">
        <f t="shared" si="310"/>
        <v>0</v>
      </c>
      <c r="S294" s="43">
        <f t="shared" si="311"/>
        <v>0</v>
      </c>
      <c r="T294" s="51">
        <f t="shared" si="312"/>
        <v>0</v>
      </c>
      <c r="U294" s="123">
        <f t="shared" si="293"/>
        <v>0</v>
      </c>
      <c r="V294" s="124"/>
      <c r="W294" s="148">
        <v>7048652327703</v>
      </c>
      <c r="X294" s="125"/>
      <c r="Y294" s="126">
        <f t="shared" si="313"/>
        <v>0</v>
      </c>
      <c r="Z294" s="127">
        <f t="shared" ca="1" si="314"/>
        <v>0</v>
      </c>
      <c r="AA294" s="127">
        <f t="shared" ca="1" si="315"/>
        <v>30</v>
      </c>
      <c r="AB294" s="127">
        <f t="shared" ca="1" si="316"/>
        <v>1</v>
      </c>
      <c r="AC294" s="127">
        <f t="shared" ca="1" si="317"/>
        <v>1</v>
      </c>
      <c r="AD294" s="127" t="str">
        <f t="shared" si="318"/>
        <v>810056True Black</v>
      </c>
      <c r="AE294" s="128">
        <f t="shared" si="319"/>
        <v>810056</v>
      </c>
      <c r="AF294" s="129" t="str">
        <f>INDEX(ATS!$A:$P,MATCH('2) Order Form'!$W294,ATS!$O:$O,0),7)</f>
        <v>Active</v>
      </c>
    </row>
    <row r="295" spans="1:32" ht="17.25" customHeight="1" x14ac:dyDescent="0.2">
      <c r="A295" s="33">
        <v>1</v>
      </c>
      <c r="B295" s="33" t="str">
        <f>VLOOKUP(A295,Classification!$H$2:$I$11,2,FALSE)</f>
        <v>Helmets &amp; Helmet Acc.</v>
      </c>
      <c r="C295" s="33">
        <f>INDEX(ATS!$A:$P,MATCH('2) Order Form'!$W295,ATS!$O:$O,0),1)</f>
        <v>810056</v>
      </c>
      <c r="D295" s="33" t="str">
        <f>INDEX(ATS!$A:$P,MATCH('2) Order Form'!$W295,ATS!$O:$O,0),2)</f>
        <v>Bushwhacker II Mips C Pads 7mm</v>
      </c>
      <c r="E295" s="82" t="str">
        <f>INDEX(ATS!$A:$P,MATCH('2) Order Form'!$W295,ATS!$O:$O,0),4)</f>
        <v>TEBLK-ML</v>
      </c>
      <c r="F295" s="82" t="str">
        <f>INDEX(ATS!$A:$P,MATCH('2) Order Form'!$W295,ATS!$O:$O,0),5)</f>
        <v>True Black</v>
      </c>
      <c r="G295" s="161" t="str">
        <f>INDEX(ATS!$A:$P,MATCH('2) Order Form'!$W295,ATS!$O:$O,0),6)</f>
        <v>ML</v>
      </c>
      <c r="H295" s="58">
        <v>1</v>
      </c>
      <c r="I295" s="111">
        <v>0</v>
      </c>
      <c r="J295" s="117">
        <f>IFERROR(VLOOKUP(W295,ATS!$O:$P,2,FALSE),0)</f>
        <v>9</v>
      </c>
      <c r="K295" s="184">
        <f t="shared" si="307"/>
        <v>9</v>
      </c>
      <c r="L295" s="117">
        <f>IFERROR(VLOOKUP(W295,ATS!$O:$Q,3,FALSE),0)</f>
        <v>9</v>
      </c>
      <c r="M295" s="186">
        <f t="shared" si="308"/>
        <v>9</v>
      </c>
      <c r="N295" s="93">
        <v>0</v>
      </c>
      <c r="O295" s="55">
        <f t="shared" si="309"/>
        <v>0</v>
      </c>
      <c r="P295" s="50">
        <f>VLOOKUP($C295,Prices!$A$3:$R$1996,MATCH('2) Order Form'!P$8,Prices!$A$2:$R$2,0),FALSE)</f>
        <v>5</v>
      </c>
      <c r="Q295" s="51">
        <f>VLOOKUP($C295,Prices!$A$3:$R$1996,MATCH('2) Order Form'!Q$8,Prices!$A$2:$R$2,0),FALSE)</f>
        <v>9.9499999999999993</v>
      </c>
      <c r="R295" s="34">
        <f t="shared" si="310"/>
        <v>0</v>
      </c>
      <c r="S295" s="43">
        <f t="shared" si="311"/>
        <v>0</v>
      </c>
      <c r="T295" s="51">
        <f t="shared" si="312"/>
        <v>0</v>
      </c>
      <c r="U295" s="123">
        <f t="shared" si="293"/>
        <v>0</v>
      </c>
      <c r="V295" s="124"/>
      <c r="W295" s="148">
        <v>7048652327697</v>
      </c>
      <c r="X295" s="125"/>
      <c r="Y295" s="126">
        <f t="shared" si="313"/>
        <v>0</v>
      </c>
      <c r="Z295" s="127">
        <f t="shared" ca="1" si="314"/>
        <v>0</v>
      </c>
      <c r="AA295" s="127">
        <f t="shared" ca="1" si="315"/>
        <v>30</v>
      </c>
      <c r="AB295" s="127">
        <f t="shared" ca="1" si="316"/>
        <v>0</v>
      </c>
      <c r="AC295" s="127">
        <f t="shared" ca="1" si="317"/>
        <v>0</v>
      </c>
      <c r="AD295" s="127" t="str">
        <f t="shared" si="318"/>
        <v>810056True Black</v>
      </c>
      <c r="AE295" s="128">
        <f t="shared" si="319"/>
        <v>810056</v>
      </c>
      <c r="AF295" s="129" t="str">
        <f>INDEX(ATS!$A:$P,MATCH('2) Order Form'!$W295,ATS!$O:$O,0),7)</f>
        <v>Active</v>
      </c>
    </row>
    <row r="296" spans="1:32" ht="17.25" customHeight="1" x14ac:dyDescent="0.2">
      <c r="A296" s="33">
        <v>1</v>
      </c>
      <c r="B296" s="33" t="str">
        <f>VLOOKUP(A296,Classification!$H$2:$I$11,2,FALSE)</f>
        <v>Helmets &amp; Helmet Acc.</v>
      </c>
      <c r="C296" s="33">
        <f>INDEX(ATS!$A:$P,MATCH('2) Order Form'!$W296,ATS!$O:$O,0),1)</f>
        <v>810056</v>
      </c>
      <c r="D296" s="33" t="str">
        <f>INDEX(ATS!$A:$P,MATCH('2) Order Form'!$W296,ATS!$O:$O,0),2)</f>
        <v>Bushwhacker II Mips C Pads 7mm</v>
      </c>
      <c r="E296" s="82" t="str">
        <f>INDEX(ATS!$A:$P,MATCH('2) Order Form'!$W296,ATS!$O:$O,0),4)</f>
        <v>TEBLK-LXL</v>
      </c>
      <c r="F296" s="82" t="str">
        <f>INDEX(ATS!$A:$P,MATCH('2) Order Form'!$W296,ATS!$O:$O,0),5)</f>
        <v>True Black</v>
      </c>
      <c r="G296" s="161" t="str">
        <f>INDEX(ATS!$A:$P,MATCH('2) Order Form'!$W296,ATS!$O:$O,0),6)</f>
        <v>LXL</v>
      </c>
      <c r="H296" s="58">
        <v>1</v>
      </c>
      <c r="I296" s="111">
        <v>0</v>
      </c>
      <c r="J296" s="117">
        <f>IFERROR(VLOOKUP(W296,ATS!$O:$P,2,FALSE),0)</f>
        <v>12</v>
      </c>
      <c r="K296" s="184">
        <f t="shared" si="307"/>
        <v>12</v>
      </c>
      <c r="L296" s="117">
        <f>IFERROR(VLOOKUP(W296,ATS!$O:$Q,3,FALSE),0)</f>
        <v>12</v>
      </c>
      <c r="M296" s="186">
        <f t="shared" si="308"/>
        <v>12</v>
      </c>
      <c r="N296" s="93">
        <v>0</v>
      </c>
      <c r="O296" s="55">
        <f t="shared" si="309"/>
        <v>0</v>
      </c>
      <c r="P296" s="50">
        <f>VLOOKUP($C296,Prices!$A$3:$R$1996,MATCH('2) Order Form'!P$8,Prices!$A$2:$R$2,0),FALSE)</f>
        <v>5</v>
      </c>
      <c r="Q296" s="51">
        <f>VLOOKUP($C296,Prices!$A$3:$R$1996,MATCH('2) Order Form'!Q$8,Prices!$A$2:$R$2,0),FALSE)</f>
        <v>9.9499999999999993</v>
      </c>
      <c r="R296" s="34">
        <f t="shared" si="310"/>
        <v>0</v>
      </c>
      <c r="S296" s="43">
        <f t="shared" si="311"/>
        <v>0</v>
      </c>
      <c r="T296" s="51">
        <f t="shared" si="312"/>
        <v>0</v>
      </c>
      <c r="U296" s="123">
        <f t="shared" si="293"/>
        <v>0</v>
      </c>
      <c r="V296" s="124"/>
      <c r="W296" s="148">
        <v>7048652327680</v>
      </c>
      <c r="X296" s="125"/>
      <c r="Y296" s="126">
        <f t="shared" si="313"/>
        <v>0</v>
      </c>
      <c r="Z296" s="127">
        <f t="shared" ca="1" si="314"/>
        <v>0</v>
      </c>
      <c r="AA296" s="127">
        <f t="shared" ca="1" si="315"/>
        <v>30</v>
      </c>
      <c r="AB296" s="127">
        <f t="shared" ca="1" si="316"/>
        <v>0</v>
      </c>
      <c r="AC296" s="127">
        <f t="shared" ca="1" si="317"/>
        <v>0</v>
      </c>
      <c r="AD296" s="127" t="str">
        <f t="shared" si="318"/>
        <v>810056True Black</v>
      </c>
      <c r="AE296" s="128">
        <f t="shared" si="319"/>
        <v>810056</v>
      </c>
      <c r="AF296" s="129" t="str">
        <f>INDEX(ATS!$A:$P,MATCH('2) Order Form'!$W296,ATS!$O:$O,0),7)</f>
        <v>Active</v>
      </c>
    </row>
    <row r="297" spans="1:32" ht="17.25" customHeight="1" x14ac:dyDescent="0.2">
      <c r="A297" s="33">
        <v>1</v>
      </c>
      <c r="B297" s="33" t="str">
        <f>VLOOKUP(A297,Classification!$H$2:$I$11,2,FALSE)</f>
        <v>Helmets &amp; Helmet Acc.</v>
      </c>
      <c r="C297" s="33">
        <f>INDEX(ATS!$A:$P,MATCH('2) Order Form'!$W297,ATS!$O:$O,0),1)</f>
        <v>810055</v>
      </c>
      <c r="D297" s="33" t="str">
        <f>INDEX(ATS!$A:$P,MATCH('2) Order Form'!$W297,ATS!$O:$O,0),2)</f>
        <v>Bushwhacker II Comf Pads 7 mm</v>
      </c>
      <c r="E297" s="82" t="str">
        <f>INDEX(ATS!$A:$P,MATCH('2) Order Form'!$W297,ATS!$O:$O,0),4)</f>
        <v>TEBLK-SM</v>
      </c>
      <c r="F297" s="82" t="str">
        <f>INDEX(ATS!$A:$P,MATCH('2) Order Form'!$W297,ATS!$O:$O,0),5)</f>
        <v>True Black</v>
      </c>
      <c r="G297" s="161" t="str">
        <f>INDEX(ATS!$A:$P,MATCH('2) Order Form'!$W297,ATS!$O:$O,0),6)</f>
        <v>SM</v>
      </c>
      <c r="H297" s="58">
        <v>1</v>
      </c>
      <c r="I297" s="111">
        <v>0</v>
      </c>
      <c r="J297" s="117">
        <f>IFERROR(VLOOKUP(W297,ATS!$O:$P,2,FALSE),0)</f>
        <v>0</v>
      </c>
      <c r="K297" s="184" t="str">
        <f t="shared" si="307"/>
        <v>0</v>
      </c>
      <c r="L297" s="117">
        <f>IFERROR(VLOOKUP(W297,ATS!$O:$Q,3,FALSE),0)</f>
        <v>0</v>
      </c>
      <c r="M297" s="186" t="str">
        <f t="shared" si="308"/>
        <v>0</v>
      </c>
      <c r="N297" s="93">
        <v>0</v>
      </c>
      <c r="O297" s="55">
        <f t="shared" si="309"/>
        <v>0</v>
      </c>
      <c r="P297" s="50">
        <f>VLOOKUP($C297,Prices!$A$3:$R$1996,MATCH('2) Order Form'!P$8,Prices!$A$2:$R$2,0),FALSE)</f>
        <v>5</v>
      </c>
      <c r="Q297" s="51">
        <f>VLOOKUP($C297,Prices!$A$3:$R$1996,MATCH('2) Order Form'!Q$8,Prices!$A$2:$R$2,0),FALSE)</f>
        <v>9.9499999999999993</v>
      </c>
      <c r="R297" s="34">
        <f t="shared" si="310"/>
        <v>0</v>
      </c>
      <c r="S297" s="43">
        <f t="shared" si="311"/>
        <v>0</v>
      </c>
      <c r="T297" s="51">
        <f t="shared" si="312"/>
        <v>0</v>
      </c>
      <c r="U297" s="123">
        <f t="shared" si="293"/>
        <v>0</v>
      </c>
      <c r="V297" s="124"/>
      <c r="W297" s="148">
        <v>7048652327673</v>
      </c>
      <c r="X297" s="125"/>
      <c r="Y297" s="126">
        <f t="shared" si="313"/>
        <v>0</v>
      </c>
      <c r="Z297" s="127">
        <f t="shared" ca="1" si="314"/>
        <v>0</v>
      </c>
      <c r="AA297" s="127">
        <f t="shared" ca="1" si="315"/>
        <v>31</v>
      </c>
      <c r="AB297" s="127">
        <f t="shared" ca="1" si="316"/>
        <v>1</v>
      </c>
      <c r="AC297" s="127">
        <f t="shared" ca="1" si="317"/>
        <v>0</v>
      </c>
      <c r="AD297" s="127" t="str">
        <f t="shared" si="318"/>
        <v>810055True Black</v>
      </c>
      <c r="AE297" s="128">
        <f t="shared" si="319"/>
        <v>810055</v>
      </c>
      <c r="AF297" s="129" t="str">
        <f>INDEX(ATS!$A:$P,MATCH('2) Order Form'!$W297,ATS!$O:$O,0),7)</f>
        <v>Stock</v>
      </c>
    </row>
    <row r="298" spans="1:32" ht="17.25" customHeight="1" x14ac:dyDescent="0.2">
      <c r="A298" s="33">
        <v>1</v>
      </c>
      <c r="B298" s="33" t="str">
        <f>VLOOKUP(A298,Classification!$H$2:$I$11,2,FALSE)</f>
        <v>Helmets &amp; Helmet Acc.</v>
      </c>
      <c r="C298" s="33">
        <f>INDEX(ATS!$A:$P,MATCH('2) Order Form'!$W298,ATS!$O:$O,0),1)</f>
        <v>810055</v>
      </c>
      <c r="D298" s="33" t="str">
        <f>INDEX(ATS!$A:$P,MATCH('2) Order Form'!$W298,ATS!$O:$O,0),2)</f>
        <v>Bushwhacker II Comf Pads 7 mm</v>
      </c>
      <c r="E298" s="82" t="str">
        <f>INDEX(ATS!$A:$P,MATCH('2) Order Form'!$W298,ATS!$O:$O,0),4)</f>
        <v>TEBLK-ML</v>
      </c>
      <c r="F298" s="82" t="str">
        <f>INDEX(ATS!$A:$P,MATCH('2) Order Form'!$W298,ATS!$O:$O,0),5)</f>
        <v>True Black</v>
      </c>
      <c r="G298" s="161" t="str">
        <f>INDEX(ATS!$A:$P,MATCH('2) Order Form'!$W298,ATS!$O:$O,0),6)</f>
        <v>ML</v>
      </c>
      <c r="H298" s="58">
        <v>1</v>
      </c>
      <c r="I298" s="111">
        <v>0</v>
      </c>
      <c r="J298" s="117">
        <f>IFERROR(VLOOKUP(W298,ATS!$O:$P,2,FALSE),0)</f>
        <v>1</v>
      </c>
      <c r="K298" s="184">
        <f t="shared" si="307"/>
        <v>1</v>
      </c>
      <c r="L298" s="117">
        <f>IFERROR(VLOOKUP(W298,ATS!$O:$Q,3,FALSE),0)</f>
        <v>1</v>
      </c>
      <c r="M298" s="186">
        <f t="shared" si="308"/>
        <v>1</v>
      </c>
      <c r="N298" s="93">
        <v>0</v>
      </c>
      <c r="O298" s="55">
        <f t="shared" si="309"/>
        <v>0</v>
      </c>
      <c r="P298" s="50">
        <f>VLOOKUP($C298,Prices!$A$3:$R$1996,MATCH('2) Order Form'!P$8,Prices!$A$2:$R$2,0),FALSE)</f>
        <v>5</v>
      </c>
      <c r="Q298" s="51">
        <f>VLOOKUP($C298,Prices!$A$3:$R$1996,MATCH('2) Order Form'!Q$8,Prices!$A$2:$R$2,0),FALSE)</f>
        <v>9.9499999999999993</v>
      </c>
      <c r="R298" s="34">
        <f t="shared" si="310"/>
        <v>0</v>
      </c>
      <c r="S298" s="43">
        <f t="shared" si="311"/>
        <v>0</v>
      </c>
      <c r="T298" s="51">
        <f t="shared" si="312"/>
        <v>0</v>
      </c>
      <c r="U298" s="123">
        <f t="shared" si="293"/>
        <v>0</v>
      </c>
      <c r="V298" s="124"/>
      <c r="W298" s="148">
        <v>7048652327666</v>
      </c>
      <c r="X298" s="125"/>
      <c r="Y298" s="126">
        <f t="shared" si="313"/>
        <v>0</v>
      </c>
      <c r="Z298" s="127">
        <f t="shared" ca="1" si="314"/>
        <v>0</v>
      </c>
      <c r="AA298" s="127">
        <f t="shared" ca="1" si="315"/>
        <v>31</v>
      </c>
      <c r="AB298" s="127">
        <f t="shared" ca="1" si="316"/>
        <v>0</v>
      </c>
      <c r="AC298" s="127">
        <f t="shared" ca="1" si="317"/>
        <v>0</v>
      </c>
      <c r="AD298" s="127" t="str">
        <f t="shared" si="318"/>
        <v>810055True Black</v>
      </c>
      <c r="AE298" s="128">
        <f t="shared" si="319"/>
        <v>810055</v>
      </c>
      <c r="AF298" s="129" t="str">
        <f>INDEX(ATS!$A:$P,MATCH('2) Order Form'!$W298,ATS!$O:$O,0),7)</f>
        <v>Stock</v>
      </c>
    </row>
    <row r="299" spans="1:32" ht="17.25" customHeight="1" x14ac:dyDescent="0.2">
      <c r="A299" s="33">
        <v>1</v>
      </c>
      <c r="B299" s="33" t="str">
        <f>VLOOKUP(A299,Classification!$H$2:$I$11,2,FALSE)</f>
        <v>Helmets &amp; Helmet Acc.</v>
      </c>
      <c r="C299" s="33">
        <f>INDEX(ATS!$A:$P,MATCH('2) Order Form'!$W299,ATS!$O:$O,0),1)</f>
        <v>810055</v>
      </c>
      <c r="D299" s="33" t="str">
        <f>INDEX(ATS!$A:$P,MATCH('2) Order Form'!$W299,ATS!$O:$O,0),2)</f>
        <v>Bushwhacker II Comf Pads 7 mm</v>
      </c>
      <c r="E299" s="82" t="str">
        <f>INDEX(ATS!$A:$P,MATCH('2) Order Form'!$W299,ATS!$O:$O,0),4)</f>
        <v>TEBLK-LXL</v>
      </c>
      <c r="F299" s="82" t="str">
        <f>INDEX(ATS!$A:$P,MATCH('2) Order Form'!$W299,ATS!$O:$O,0),5)</f>
        <v>True Black</v>
      </c>
      <c r="G299" s="161" t="str">
        <f>INDEX(ATS!$A:$P,MATCH('2) Order Form'!$W299,ATS!$O:$O,0),6)</f>
        <v>LXL</v>
      </c>
      <c r="H299" s="58">
        <v>1</v>
      </c>
      <c r="I299" s="111">
        <v>0</v>
      </c>
      <c r="J299" s="117">
        <f>IFERROR(VLOOKUP(W299,ATS!$O:$P,2,FALSE),0)</f>
        <v>0</v>
      </c>
      <c r="K299" s="184" t="str">
        <f t="shared" si="307"/>
        <v>0</v>
      </c>
      <c r="L299" s="117">
        <f>IFERROR(VLOOKUP(W299,ATS!$O:$Q,3,FALSE),0)</f>
        <v>0</v>
      </c>
      <c r="M299" s="186" t="str">
        <f t="shared" si="308"/>
        <v>0</v>
      </c>
      <c r="N299" s="93">
        <v>0</v>
      </c>
      <c r="O299" s="55">
        <f t="shared" si="309"/>
        <v>0</v>
      </c>
      <c r="P299" s="50">
        <f>VLOOKUP($C299,Prices!$A$3:$R$1996,MATCH('2) Order Form'!P$8,Prices!$A$2:$R$2,0),FALSE)</f>
        <v>5</v>
      </c>
      <c r="Q299" s="51">
        <f>VLOOKUP($C299,Prices!$A$3:$R$1996,MATCH('2) Order Form'!Q$8,Prices!$A$2:$R$2,0),FALSE)</f>
        <v>9.9499999999999993</v>
      </c>
      <c r="R299" s="34">
        <f t="shared" si="310"/>
        <v>0</v>
      </c>
      <c r="S299" s="43">
        <f t="shared" si="311"/>
        <v>0</v>
      </c>
      <c r="T299" s="51">
        <f t="shared" si="312"/>
        <v>0</v>
      </c>
      <c r="U299" s="123">
        <f t="shared" si="293"/>
        <v>0</v>
      </c>
      <c r="V299" s="124"/>
      <c r="W299" s="148">
        <v>7048652327659</v>
      </c>
      <c r="X299" s="125"/>
      <c r="Y299" s="126">
        <f t="shared" si="313"/>
        <v>0</v>
      </c>
      <c r="Z299" s="127">
        <f t="shared" ca="1" si="314"/>
        <v>0</v>
      </c>
      <c r="AA299" s="127">
        <f t="shared" ca="1" si="315"/>
        <v>31</v>
      </c>
      <c r="AB299" s="127">
        <f t="shared" ca="1" si="316"/>
        <v>0</v>
      </c>
      <c r="AC299" s="127">
        <f t="shared" ca="1" si="317"/>
        <v>0</v>
      </c>
      <c r="AD299" s="127" t="str">
        <f t="shared" si="318"/>
        <v>810055True Black</v>
      </c>
      <c r="AE299" s="128">
        <f t="shared" si="319"/>
        <v>810055</v>
      </c>
      <c r="AF299" s="129" t="str">
        <f>INDEX(ATS!$A:$P,MATCH('2) Order Form'!$W299,ATS!$O:$O,0),7)</f>
        <v>Stock</v>
      </c>
    </row>
    <row r="300" spans="1:32" ht="17.25" customHeight="1" x14ac:dyDescent="0.2">
      <c r="A300" s="33">
        <v>1</v>
      </c>
      <c r="B300" s="33" t="str">
        <f>VLOOKUP(A300,Classification!$H$2:$I$11,2,FALSE)</f>
        <v>Helmets &amp; Helmet Acc.</v>
      </c>
      <c r="C300" s="33">
        <f>INDEX(ATS!$A:$P,MATCH('2) Order Form'!$W300,ATS!$O:$O,0),1)</f>
        <v>810057</v>
      </c>
      <c r="D300" s="33" t="str">
        <f>INDEX(ATS!$A:$P,MATCH('2) Order Form'!$W300,ATS!$O:$O,0),2)</f>
        <v>Dissenter Visor (+Jr)</v>
      </c>
      <c r="E300" s="82" t="str">
        <f>INDEX(ATS!$A:$P,MATCH('2) Order Form'!$W300,ATS!$O:$O,0),4)</f>
        <v>BRWHT-OS</v>
      </c>
      <c r="F300" s="82" t="str">
        <f>INDEX(ATS!$A:$P,MATCH('2) Order Form'!$W300,ATS!$O:$O,0),5)</f>
        <v xml:space="preserve">Bronco White </v>
      </c>
      <c r="G300" s="161" t="str">
        <f>INDEX(ATS!$A:$P,MATCH('2) Order Form'!$W300,ATS!$O:$O,0),6)</f>
        <v>OS</v>
      </c>
      <c r="H300" s="58">
        <v>1</v>
      </c>
      <c r="I300" s="111">
        <v>0</v>
      </c>
      <c r="J300" s="117">
        <f>IFERROR(VLOOKUP(W300,ATS!$O:$P,2,FALSE),0)</f>
        <v>7</v>
      </c>
      <c r="K300" s="184">
        <f t="shared" si="307"/>
        <v>7</v>
      </c>
      <c r="L300" s="117">
        <f>IFERROR(VLOOKUP(W300,ATS!$O:$Q,3,FALSE),0)</f>
        <v>7</v>
      </c>
      <c r="M300" s="186">
        <f t="shared" si="308"/>
        <v>7</v>
      </c>
      <c r="N300" s="93">
        <v>0</v>
      </c>
      <c r="O300" s="55">
        <f t="shared" si="309"/>
        <v>0</v>
      </c>
      <c r="P300" s="50">
        <f>VLOOKUP($C300,Prices!$A$3:$R$1996,MATCH('2) Order Form'!P$8,Prices!$A$2:$R$2,0),FALSE)</f>
        <v>10</v>
      </c>
      <c r="Q300" s="51">
        <f>VLOOKUP($C300,Prices!$A$3:$R$1996,MATCH('2) Order Form'!Q$8,Prices!$A$2:$R$2,0),FALSE)</f>
        <v>19.95</v>
      </c>
      <c r="R300" s="34">
        <f t="shared" si="310"/>
        <v>0</v>
      </c>
      <c r="S300" s="43">
        <f t="shared" si="311"/>
        <v>0</v>
      </c>
      <c r="T300" s="51">
        <f t="shared" si="312"/>
        <v>0</v>
      </c>
      <c r="U300" s="123">
        <f t="shared" si="293"/>
        <v>0</v>
      </c>
      <c r="V300" s="124"/>
      <c r="W300" s="148">
        <v>7048652766175</v>
      </c>
      <c r="X300" s="125"/>
      <c r="Y300" s="126">
        <f t="shared" si="313"/>
        <v>0</v>
      </c>
      <c r="Z300" s="127">
        <f t="shared" ca="1" si="314"/>
        <v>0</v>
      </c>
      <c r="AA300" s="127">
        <f t="shared" ca="1" si="315"/>
        <v>32</v>
      </c>
      <c r="AB300" s="127">
        <f t="shared" ca="1" si="316"/>
        <v>1</v>
      </c>
      <c r="AC300" s="127">
        <f t="shared" ca="1" si="317"/>
        <v>1</v>
      </c>
      <c r="AD300" s="127" t="str">
        <f t="shared" si="318"/>
        <v xml:space="preserve">810057Bronco White </v>
      </c>
      <c r="AE300" s="128">
        <f t="shared" si="319"/>
        <v>810057</v>
      </c>
      <c r="AF300" s="129" t="str">
        <f>INDEX(ATS!$A:$P,MATCH('2) Order Form'!$W300,ATS!$O:$O,0),7)</f>
        <v>Stock</v>
      </c>
    </row>
    <row r="301" spans="1:32" ht="17.25" customHeight="1" x14ac:dyDescent="0.2">
      <c r="A301" s="33">
        <v>1</v>
      </c>
      <c r="B301" s="33" t="str">
        <f>VLOOKUP(A301,Classification!$H$2:$I$11,2,FALSE)</f>
        <v>Helmets &amp; Helmet Acc.</v>
      </c>
      <c r="C301" s="33">
        <f>INDEX(ATS!$A:$P,MATCH('2) Order Form'!$W301,ATS!$O:$O,0),1)</f>
        <v>810057</v>
      </c>
      <c r="D301" s="33" t="str">
        <f>INDEX(ATS!$A:$P,MATCH('2) Order Form'!$W301,ATS!$O:$O,0),2)</f>
        <v>Dissenter Visor (+Jr)</v>
      </c>
      <c r="E301" s="82" t="str">
        <f>INDEX(ATS!$A:$P,MATCH('2) Order Form'!$W301,ATS!$O:$O,0),4)</f>
        <v>GLBLM-OS</v>
      </c>
      <c r="F301" s="82" t="str">
        <f>INDEX(ATS!$A:$P,MATCH('2) Order Form'!$W301,ATS!$O:$O,0),5)</f>
        <v>Glacier Blue Metallic</v>
      </c>
      <c r="G301" s="161" t="str">
        <f>INDEX(ATS!$A:$P,MATCH('2) Order Form'!$W301,ATS!$O:$O,0),6)</f>
        <v>OS</v>
      </c>
      <c r="H301" s="58">
        <v>1</v>
      </c>
      <c r="I301" s="111">
        <v>0</v>
      </c>
      <c r="J301" s="117">
        <f>IFERROR(VLOOKUP(W301,ATS!$O:$P,2,FALSE),0)</f>
        <v>7</v>
      </c>
      <c r="K301" s="184">
        <f t="shared" si="307"/>
        <v>7</v>
      </c>
      <c r="L301" s="117">
        <f>IFERROR(VLOOKUP(W301,ATS!$O:$Q,3,FALSE),0)</f>
        <v>7</v>
      </c>
      <c r="M301" s="186">
        <f t="shared" si="308"/>
        <v>7</v>
      </c>
      <c r="N301" s="93">
        <v>0</v>
      </c>
      <c r="O301" s="55">
        <f t="shared" si="309"/>
        <v>0</v>
      </c>
      <c r="P301" s="50">
        <f>VLOOKUP($C301,Prices!$A$3:$R$1996,MATCH('2) Order Form'!P$8,Prices!$A$2:$R$2,0),FALSE)</f>
        <v>10</v>
      </c>
      <c r="Q301" s="51">
        <f>VLOOKUP($C301,Prices!$A$3:$R$1996,MATCH('2) Order Form'!Q$8,Prices!$A$2:$R$2,0),FALSE)</f>
        <v>19.95</v>
      </c>
      <c r="R301" s="34">
        <f t="shared" si="310"/>
        <v>0</v>
      </c>
      <c r="S301" s="43">
        <f t="shared" si="311"/>
        <v>0</v>
      </c>
      <c r="T301" s="51">
        <f t="shared" si="312"/>
        <v>0</v>
      </c>
      <c r="U301" s="123">
        <f t="shared" si="293"/>
        <v>0</v>
      </c>
      <c r="V301" s="124"/>
      <c r="W301" s="148">
        <v>7048652766182</v>
      </c>
      <c r="X301" s="125"/>
      <c r="Y301" s="126">
        <f t="shared" si="313"/>
        <v>0</v>
      </c>
      <c r="Z301" s="127">
        <f t="shared" ca="1" si="314"/>
        <v>0</v>
      </c>
      <c r="AA301" s="127">
        <f t="shared" ca="1" si="315"/>
        <v>32</v>
      </c>
      <c r="AB301" s="127">
        <f t="shared" ca="1" si="316"/>
        <v>0</v>
      </c>
      <c r="AC301" s="127">
        <f t="shared" ca="1" si="317"/>
        <v>1</v>
      </c>
      <c r="AD301" s="127" t="str">
        <f t="shared" si="318"/>
        <v>810057Glacier Blue Metallic</v>
      </c>
      <c r="AE301" s="128">
        <f t="shared" si="319"/>
        <v>810057</v>
      </c>
      <c r="AF301" s="129" t="str">
        <f>INDEX(ATS!$A:$P,MATCH('2) Order Form'!$W301,ATS!$O:$O,0),7)</f>
        <v>Stock</v>
      </c>
    </row>
    <row r="302" spans="1:32" ht="17.25" customHeight="1" x14ac:dyDescent="0.2">
      <c r="A302" s="33">
        <v>1</v>
      </c>
      <c r="B302" s="33" t="str">
        <f>VLOOKUP(A302,Classification!$H$2:$I$11,2,FALSE)</f>
        <v>Helmets &amp; Helmet Acc.</v>
      </c>
      <c r="C302" s="33">
        <f>INDEX(ATS!$A:$P,MATCH('2) Order Form'!$W302,ATS!$O:$O,0),1)</f>
        <v>810057</v>
      </c>
      <c r="D302" s="33" t="str">
        <f>INDEX(ATS!$A:$P,MATCH('2) Order Form'!$W302,ATS!$O:$O,0),2)</f>
        <v>Dissenter Visor (+Jr)</v>
      </c>
      <c r="E302" s="82" t="str">
        <f>INDEX(ATS!$A:$P,MATCH('2) Order Form'!$W302,ATS!$O:$O,0),4)</f>
        <v>MBLCK-OS</v>
      </c>
      <c r="F302" s="82" t="str">
        <f>INDEX(ATS!$A:$P,MATCH('2) Order Form'!$W302,ATS!$O:$O,0),5)</f>
        <v>Matte Black</v>
      </c>
      <c r="G302" s="161" t="str">
        <f>INDEX(ATS!$A:$P,MATCH('2) Order Form'!$W302,ATS!$O:$O,0),6)</f>
        <v>OS</v>
      </c>
      <c r="H302" s="58">
        <v>1</v>
      </c>
      <c r="I302" s="111">
        <v>0</v>
      </c>
      <c r="J302" s="117">
        <f>IFERROR(VLOOKUP(W302,ATS!$O:$P,2,FALSE),0)</f>
        <v>44</v>
      </c>
      <c r="K302" s="184">
        <f t="shared" si="307"/>
        <v>44</v>
      </c>
      <c r="L302" s="117">
        <f>IFERROR(VLOOKUP(W302,ATS!$O:$Q,3,FALSE),0)</f>
        <v>44</v>
      </c>
      <c r="M302" s="186">
        <f t="shared" si="308"/>
        <v>44</v>
      </c>
      <c r="N302" s="93">
        <v>0</v>
      </c>
      <c r="O302" s="55">
        <f t="shared" si="309"/>
        <v>0</v>
      </c>
      <c r="P302" s="50">
        <f>VLOOKUP($C302,Prices!$A$3:$R$1996,MATCH('2) Order Form'!P$8,Prices!$A$2:$R$2,0),FALSE)</f>
        <v>10</v>
      </c>
      <c r="Q302" s="51">
        <f>VLOOKUP($C302,Prices!$A$3:$R$1996,MATCH('2) Order Form'!Q$8,Prices!$A$2:$R$2,0),FALSE)</f>
        <v>19.95</v>
      </c>
      <c r="R302" s="34">
        <f t="shared" si="310"/>
        <v>0</v>
      </c>
      <c r="S302" s="43">
        <f t="shared" si="311"/>
        <v>0</v>
      </c>
      <c r="T302" s="51">
        <f t="shared" si="312"/>
        <v>0</v>
      </c>
      <c r="U302" s="123">
        <f t="shared" si="293"/>
        <v>0</v>
      </c>
      <c r="V302" s="124"/>
      <c r="W302" s="148">
        <v>7048652327710</v>
      </c>
      <c r="X302" s="125"/>
      <c r="Y302" s="126">
        <f t="shared" si="313"/>
        <v>0</v>
      </c>
      <c r="Z302" s="127">
        <f t="shared" ca="1" si="314"/>
        <v>0</v>
      </c>
      <c r="AA302" s="127">
        <f t="shared" ca="1" si="315"/>
        <v>32</v>
      </c>
      <c r="AB302" s="127">
        <f t="shared" ca="1" si="316"/>
        <v>0</v>
      </c>
      <c r="AC302" s="127">
        <f t="shared" ca="1" si="317"/>
        <v>1</v>
      </c>
      <c r="AD302" s="127" t="str">
        <f t="shared" si="318"/>
        <v>810057Matte Black</v>
      </c>
      <c r="AE302" s="128">
        <f t="shared" si="319"/>
        <v>810057</v>
      </c>
      <c r="AF302" s="129" t="str">
        <f>INDEX(ATS!$A:$P,MATCH('2) Order Form'!$W302,ATS!$O:$O,0),7)</f>
        <v>Active</v>
      </c>
    </row>
    <row r="303" spans="1:32" ht="17.25" customHeight="1" x14ac:dyDescent="0.2">
      <c r="A303" s="33">
        <v>1</v>
      </c>
      <c r="B303" s="33" t="str">
        <f>VLOOKUP(A303,Classification!$H$2:$I$11,2,FALSE)</f>
        <v>Helmets &amp; Helmet Acc.</v>
      </c>
      <c r="C303" s="33">
        <f>INDEX(ATS!$A:$P,MATCH('2) Order Form'!$W303,ATS!$O:$O,0),1)</f>
        <v>810057</v>
      </c>
      <c r="D303" s="33" t="str">
        <f>INDEX(ATS!$A:$P,MATCH('2) Order Form'!$W303,ATS!$O:$O,0),2)</f>
        <v>Dissenter Visor (+Jr)</v>
      </c>
      <c r="E303" s="82" t="str">
        <f>INDEX(ATS!$A:$P,MATCH('2) Order Form'!$W303,ATS!$O:$O,0),4)</f>
        <v>MFLUO-OS</v>
      </c>
      <c r="F303" s="82" t="str">
        <f>INDEX(ATS!$A:$P,MATCH('2) Order Form'!$W303,ATS!$O:$O,0),5)</f>
        <v xml:space="preserve">Matte Fluo </v>
      </c>
      <c r="G303" s="161" t="str">
        <f>INDEX(ATS!$A:$P,MATCH('2) Order Form'!$W303,ATS!$O:$O,0),6)</f>
        <v>OS</v>
      </c>
      <c r="H303" s="58">
        <v>1</v>
      </c>
      <c r="I303" s="111">
        <v>0</v>
      </c>
      <c r="J303" s="117">
        <f>IFERROR(VLOOKUP(W303,ATS!$O:$P,2,FALSE),0)</f>
        <v>7</v>
      </c>
      <c r="K303" s="184">
        <f t="shared" si="307"/>
        <v>7</v>
      </c>
      <c r="L303" s="117">
        <f>IFERROR(VLOOKUP(W303,ATS!$O:$Q,3,FALSE),0)</f>
        <v>7</v>
      </c>
      <c r="M303" s="186">
        <f t="shared" si="308"/>
        <v>7</v>
      </c>
      <c r="N303" s="93">
        <v>0</v>
      </c>
      <c r="O303" s="55">
        <f t="shared" si="309"/>
        <v>0</v>
      </c>
      <c r="P303" s="50">
        <f>VLOOKUP($C303,Prices!$A$3:$R$1996,MATCH('2) Order Form'!P$8,Prices!$A$2:$R$2,0),FALSE)</f>
        <v>10</v>
      </c>
      <c r="Q303" s="51">
        <f>VLOOKUP($C303,Prices!$A$3:$R$1996,MATCH('2) Order Form'!Q$8,Prices!$A$2:$R$2,0),FALSE)</f>
        <v>19.95</v>
      </c>
      <c r="R303" s="34">
        <f t="shared" si="310"/>
        <v>0</v>
      </c>
      <c r="S303" s="43">
        <f t="shared" si="311"/>
        <v>0</v>
      </c>
      <c r="T303" s="51">
        <f t="shared" si="312"/>
        <v>0</v>
      </c>
      <c r="U303" s="123">
        <f t="shared" si="293"/>
        <v>0</v>
      </c>
      <c r="V303" s="124"/>
      <c r="W303" s="148">
        <v>7048652766199</v>
      </c>
      <c r="X303" s="125"/>
      <c r="Y303" s="126">
        <f t="shared" si="313"/>
        <v>0</v>
      </c>
      <c r="Z303" s="127">
        <f t="shared" ca="1" si="314"/>
        <v>0</v>
      </c>
      <c r="AA303" s="127">
        <f t="shared" ca="1" si="315"/>
        <v>32</v>
      </c>
      <c r="AB303" s="127">
        <f t="shared" ca="1" si="316"/>
        <v>0</v>
      </c>
      <c r="AC303" s="127">
        <f t="shared" ca="1" si="317"/>
        <v>1</v>
      </c>
      <c r="AD303" s="127" t="str">
        <f t="shared" si="318"/>
        <v xml:space="preserve">810057Matte Fluo </v>
      </c>
      <c r="AE303" s="128">
        <f t="shared" si="319"/>
        <v>810057</v>
      </c>
      <c r="AF303" s="129" t="str">
        <f>INDEX(ATS!$A:$P,MATCH('2) Order Form'!$W303,ATS!$O:$O,0),7)</f>
        <v>Stock</v>
      </c>
    </row>
    <row r="304" spans="1:32" ht="17.25" customHeight="1" x14ac:dyDescent="0.2">
      <c r="A304" s="33">
        <v>1</v>
      </c>
      <c r="B304" s="33" t="str">
        <f>VLOOKUP(A304,Classification!$H$2:$I$11,2,FALSE)</f>
        <v>Helmets &amp; Helmet Acc.</v>
      </c>
      <c r="C304" s="33">
        <f>INDEX(ATS!$A:$P,MATCH('2) Order Form'!$W304,ATS!$O:$O,0),1)</f>
        <v>810057</v>
      </c>
      <c r="D304" s="33" t="str">
        <f>INDEX(ATS!$A:$P,MATCH('2) Order Form'!$W304,ATS!$O:$O,0),2)</f>
        <v>Dissenter Visor (+Jr)</v>
      </c>
      <c r="E304" s="82" t="str">
        <f>INDEX(ATS!$A:$P,MATCH('2) Order Form'!$W304,ATS!$O:$O,0),4)</f>
        <v>MNGRY-OS</v>
      </c>
      <c r="F304" s="82" t="str">
        <f>INDEX(ATS!$A:$P,MATCH('2) Order Form'!$W304,ATS!$O:$O,0),5)</f>
        <v>Matte Nardo Gray</v>
      </c>
      <c r="G304" s="161" t="str">
        <f>INDEX(ATS!$A:$P,MATCH('2) Order Form'!$W304,ATS!$O:$O,0),6)</f>
        <v>OS</v>
      </c>
      <c r="H304" s="58">
        <v>1</v>
      </c>
      <c r="I304" s="111">
        <v>0</v>
      </c>
      <c r="J304" s="117">
        <f>IFERROR(VLOOKUP(W304,ATS!$O:$P,2,FALSE),0)</f>
        <v>7</v>
      </c>
      <c r="K304" s="184">
        <f t="shared" si="307"/>
        <v>7</v>
      </c>
      <c r="L304" s="117">
        <f>IFERROR(VLOOKUP(W304,ATS!$O:$Q,3,FALSE),0)</f>
        <v>7</v>
      </c>
      <c r="M304" s="186">
        <f t="shared" si="308"/>
        <v>7</v>
      </c>
      <c r="N304" s="93">
        <v>0</v>
      </c>
      <c r="O304" s="55">
        <f t="shared" si="309"/>
        <v>0</v>
      </c>
      <c r="P304" s="50">
        <f>VLOOKUP($C304,Prices!$A$3:$R$1996,MATCH('2) Order Form'!P$8,Prices!$A$2:$R$2,0),FALSE)</f>
        <v>10</v>
      </c>
      <c r="Q304" s="51">
        <f>VLOOKUP($C304,Prices!$A$3:$R$1996,MATCH('2) Order Form'!Q$8,Prices!$A$2:$R$2,0),FALSE)</f>
        <v>19.95</v>
      </c>
      <c r="R304" s="34">
        <f t="shared" si="310"/>
        <v>0</v>
      </c>
      <c r="S304" s="43">
        <f t="shared" si="311"/>
        <v>0</v>
      </c>
      <c r="T304" s="51">
        <f t="shared" si="312"/>
        <v>0</v>
      </c>
      <c r="U304" s="123">
        <f t="shared" si="293"/>
        <v>0</v>
      </c>
      <c r="V304" s="124"/>
      <c r="W304" s="148">
        <v>7048652661517</v>
      </c>
      <c r="X304" s="125"/>
      <c r="Y304" s="126">
        <f t="shared" si="313"/>
        <v>0</v>
      </c>
      <c r="Z304" s="127">
        <f t="shared" ca="1" si="314"/>
        <v>0</v>
      </c>
      <c r="AA304" s="127">
        <f t="shared" ca="1" si="315"/>
        <v>32</v>
      </c>
      <c r="AB304" s="127">
        <f t="shared" ca="1" si="316"/>
        <v>0</v>
      </c>
      <c r="AC304" s="127">
        <f t="shared" ca="1" si="317"/>
        <v>1</v>
      </c>
      <c r="AD304" s="127" t="str">
        <f t="shared" si="318"/>
        <v>810057Matte Nardo Gray</v>
      </c>
      <c r="AE304" s="128">
        <f t="shared" si="319"/>
        <v>810057</v>
      </c>
      <c r="AF304" s="129" t="str">
        <f>INDEX(ATS!$A:$P,MATCH('2) Order Form'!$W304,ATS!$O:$O,0),7)</f>
        <v>Active</v>
      </c>
    </row>
    <row r="305" spans="1:32" ht="17.25" customHeight="1" x14ac:dyDescent="0.2">
      <c r="A305" s="33">
        <v>1</v>
      </c>
      <c r="B305" s="33" t="str">
        <f>VLOOKUP(A305,Classification!$H$2:$I$11,2,FALSE)</f>
        <v>Helmets &amp; Helmet Acc.</v>
      </c>
      <c r="C305" s="33">
        <f>INDEX(ATS!$A:$P,MATCH('2) Order Form'!$W305,ATS!$O:$O,0),1)</f>
        <v>810057</v>
      </c>
      <c r="D305" s="33" t="str">
        <f>INDEX(ATS!$A:$P,MATCH('2) Order Form'!$W305,ATS!$O:$O,0),2)</f>
        <v>Dissenter Visor (+Jr)</v>
      </c>
      <c r="E305" s="82" t="str">
        <f>INDEX(ATS!$A:$P,MATCH('2) Order Form'!$W305,ATS!$O:$O,0),4)</f>
        <v>MROGD-OS</v>
      </c>
      <c r="F305" s="82" t="str">
        <f>INDEX(ATS!$A:$P,MATCH('2) Order Form'!$W305,ATS!$O:$O,0),5)</f>
        <v>Matte Rose Gold</v>
      </c>
      <c r="G305" s="161" t="str">
        <f>INDEX(ATS!$A:$P,MATCH('2) Order Form'!$W305,ATS!$O:$O,0),6)</f>
        <v>OS</v>
      </c>
      <c r="H305" s="58">
        <v>1</v>
      </c>
      <c r="I305" s="111">
        <v>0</v>
      </c>
      <c r="J305" s="117">
        <f>IFERROR(VLOOKUP(W305,ATS!$O:$P,2,FALSE),0)</f>
        <v>7</v>
      </c>
      <c r="K305" s="184">
        <f t="shared" si="307"/>
        <v>7</v>
      </c>
      <c r="L305" s="117">
        <f>IFERROR(VLOOKUP(W305,ATS!$O:$Q,3,FALSE),0)</f>
        <v>7</v>
      </c>
      <c r="M305" s="186">
        <f t="shared" si="308"/>
        <v>7</v>
      </c>
      <c r="N305" s="93">
        <v>0</v>
      </c>
      <c r="O305" s="55">
        <f t="shared" si="309"/>
        <v>0</v>
      </c>
      <c r="P305" s="50">
        <f>VLOOKUP($C305,Prices!$A$3:$R$1996,MATCH('2) Order Form'!P$8,Prices!$A$2:$R$2,0),FALSE)</f>
        <v>10</v>
      </c>
      <c r="Q305" s="51">
        <f>VLOOKUP($C305,Prices!$A$3:$R$1996,MATCH('2) Order Form'!Q$8,Prices!$A$2:$R$2,0),FALSE)</f>
        <v>19.95</v>
      </c>
      <c r="R305" s="34">
        <f t="shared" si="310"/>
        <v>0</v>
      </c>
      <c r="S305" s="43">
        <f t="shared" si="311"/>
        <v>0</v>
      </c>
      <c r="T305" s="51">
        <f t="shared" si="312"/>
        <v>0</v>
      </c>
      <c r="U305" s="123">
        <f t="shared" si="293"/>
        <v>0</v>
      </c>
      <c r="V305" s="124"/>
      <c r="W305" s="148">
        <v>7048652766205</v>
      </c>
      <c r="X305" s="125"/>
      <c r="Y305" s="126">
        <f t="shared" si="313"/>
        <v>0</v>
      </c>
      <c r="Z305" s="127">
        <f t="shared" ca="1" si="314"/>
        <v>0</v>
      </c>
      <c r="AA305" s="127">
        <f t="shared" ca="1" si="315"/>
        <v>32</v>
      </c>
      <c r="AB305" s="127">
        <f t="shared" ca="1" si="316"/>
        <v>0</v>
      </c>
      <c r="AC305" s="127">
        <f t="shared" ca="1" si="317"/>
        <v>1</v>
      </c>
      <c r="AD305" s="127" t="str">
        <f t="shared" si="318"/>
        <v>810057Matte Rose Gold</v>
      </c>
      <c r="AE305" s="128">
        <f t="shared" si="319"/>
        <v>810057</v>
      </c>
      <c r="AF305" s="129" t="str">
        <f>INDEX(ATS!$A:$P,MATCH('2) Order Form'!$W305,ATS!$O:$O,0),7)</f>
        <v>Stock</v>
      </c>
    </row>
    <row r="306" spans="1:32" ht="17.25" customHeight="1" x14ac:dyDescent="0.2">
      <c r="A306" s="33">
        <v>1</v>
      </c>
      <c r="B306" s="33" t="str">
        <f>VLOOKUP(A306,Classification!$H$2:$I$11,2,FALSE)</f>
        <v>Helmets &amp; Helmet Acc.</v>
      </c>
      <c r="C306" s="33">
        <f>INDEX(ATS!$A:$P,MATCH('2) Order Form'!$W306,ATS!$O:$O,0),1)</f>
        <v>810057</v>
      </c>
      <c r="D306" s="33" t="str">
        <f>INDEX(ATS!$A:$P,MATCH('2) Order Form'!$W306,ATS!$O:$O,0),2)</f>
        <v>Dissenter Visor (+Jr)</v>
      </c>
      <c r="E306" s="82" t="str">
        <f>INDEX(ATS!$A:$P,MATCH('2) Order Form'!$W306,ATS!$O:$O,0),4)</f>
        <v>MSGMC-OS</v>
      </c>
      <c r="F306" s="82" t="str">
        <f>INDEX(ATS!$A:$P,MATCH('2) Order Form'!$W306,ATS!$O:$O,0),5)</f>
        <v>Matte Slate Gray Metallic</v>
      </c>
      <c r="G306" s="161" t="str">
        <f>INDEX(ATS!$A:$P,MATCH('2) Order Form'!$W306,ATS!$O:$O,0),6)</f>
        <v>OS</v>
      </c>
      <c r="H306" s="58">
        <v>1</v>
      </c>
      <c r="I306" s="111">
        <v>0</v>
      </c>
      <c r="J306" s="117">
        <f>IFERROR(VLOOKUP(W306,ATS!$O:$P,2,FALSE),0)</f>
        <v>15</v>
      </c>
      <c r="K306" s="184">
        <f t="shared" si="307"/>
        <v>15</v>
      </c>
      <c r="L306" s="117">
        <f>IFERROR(VLOOKUP(W306,ATS!$O:$Q,3,FALSE),0)</f>
        <v>15</v>
      </c>
      <c r="M306" s="186">
        <f t="shared" si="308"/>
        <v>15</v>
      </c>
      <c r="N306" s="93">
        <v>0</v>
      </c>
      <c r="O306" s="55">
        <f t="shared" si="309"/>
        <v>0</v>
      </c>
      <c r="P306" s="50">
        <f>VLOOKUP($C306,Prices!$A$3:$R$1996,MATCH('2) Order Form'!P$8,Prices!$A$2:$R$2,0),FALSE)</f>
        <v>10</v>
      </c>
      <c r="Q306" s="51">
        <f>VLOOKUP($C306,Prices!$A$3:$R$1996,MATCH('2) Order Form'!Q$8,Prices!$A$2:$R$2,0),FALSE)</f>
        <v>19.95</v>
      </c>
      <c r="R306" s="34">
        <f t="shared" si="310"/>
        <v>0</v>
      </c>
      <c r="S306" s="43">
        <f t="shared" si="311"/>
        <v>0</v>
      </c>
      <c r="T306" s="51">
        <f t="shared" si="312"/>
        <v>0</v>
      </c>
      <c r="U306" s="123">
        <f t="shared" si="293"/>
        <v>0</v>
      </c>
      <c r="V306" s="124"/>
      <c r="W306" s="148">
        <v>7048652542601</v>
      </c>
      <c r="X306" s="125"/>
      <c r="Y306" s="126">
        <f t="shared" si="313"/>
        <v>0</v>
      </c>
      <c r="Z306" s="127">
        <f t="shared" ca="1" si="314"/>
        <v>0</v>
      </c>
      <c r="AA306" s="127">
        <f t="shared" ca="1" si="315"/>
        <v>32</v>
      </c>
      <c r="AB306" s="127">
        <f t="shared" ca="1" si="316"/>
        <v>0</v>
      </c>
      <c r="AC306" s="127">
        <f t="shared" ca="1" si="317"/>
        <v>1</v>
      </c>
      <c r="AD306" s="127" t="str">
        <f t="shared" si="318"/>
        <v>810057Matte Slate Gray Metallic</v>
      </c>
      <c r="AE306" s="128">
        <f t="shared" si="319"/>
        <v>810057</v>
      </c>
      <c r="AF306" s="129" t="str">
        <f>INDEX(ATS!$A:$P,MATCH('2) Order Form'!$W306,ATS!$O:$O,0),7)</f>
        <v>Stock</v>
      </c>
    </row>
    <row r="307" spans="1:32" ht="17.25" customHeight="1" x14ac:dyDescent="0.2">
      <c r="A307" s="33">
        <v>1</v>
      </c>
      <c r="B307" s="33" t="str">
        <f>VLOOKUP(A307,Classification!$H$2:$I$11,2,FALSE)</f>
        <v>Helmets &amp; Helmet Acc.</v>
      </c>
      <c r="C307" s="33">
        <f>INDEX(ATS!$A:$P,MATCH('2) Order Form'!$W307,ATS!$O:$O,0),1)</f>
        <v>810057</v>
      </c>
      <c r="D307" s="33" t="str">
        <f>INDEX(ATS!$A:$P,MATCH('2) Order Form'!$W307,ATS!$O:$O,0),2)</f>
        <v>Dissenter Visor (+Jr)</v>
      </c>
      <c r="E307" s="82" t="str">
        <f>INDEX(ATS!$A:$P,MATCH('2) Order Form'!$W307,ATS!$O:$O,0),4)</f>
        <v>MWHTE-OS</v>
      </c>
      <c r="F307" s="82" t="str">
        <f>INDEX(ATS!$A:$P,MATCH('2) Order Form'!$W307,ATS!$O:$O,0),5)</f>
        <v>Matte White</v>
      </c>
      <c r="G307" s="161" t="str">
        <f>INDEX(ATS!$A:$P,MATCH('2) Order Form'!$W307,ATS!$O:$O,0),6)</f>
        <v>OS</v>
      </c>
      <c r="H307" s="58">
        <v>1</v>
      </c>
      <c r="I307" s="111">
        <v>0</v>
      </c>
      <c r="J307" s="117">
        <f>IFERROR(VLOOKUP(W307,ATS!$O:$P,2,FALSE),0)</f>
        <v>39</v>
      </c>
      <c r="K307" s="184">
        <f t="shared" si="307"/>
        <v>39</v>
      </c>
      <c r="L307" s="117">
        <f>IFERROR(VLOOKUP(W307,ATS!$O:$Q,3,FALSE),0)</f>
        <v>39</v>
      </c>
      <c r="M307" s="186">
        <f t="shared" si="308"/>
        <v>39</v>
      </c>
      <c r="N307" s="93">
        <v>0</v>
      </c>
      <c r="O307" s="55">
        <f t="shared" si="309"/>
        <v>0</v>
      </c>
      <c r="P307" s="50">
        <f>VLOOKUP($C307,Prices!$A$3:$R$1996,MATCH('2) Order Form'!P$8,Prices!$A$2:$R$2,0),FALSE)</f>
        <v>10</v>
      </c>
      <c r="Q307" s="51">
        <f>VLOOKUP($C307,Prices!$A$3:$R$1996,MATCH('2) Order Form'!Q$8,Prices!$A$2:$R$2,0),FALSE)</f>
        <v>19.95</v>
      </c>
      <c r="R307" s="34">
        <f t="shared" si="310"/>
        <v>0</v>
      </c>
      <c r="S307" s="43">
        <f t="shared" si="311"/>
        <v>0</v>
      </c>
      <c r="T307" s="51">
        <f t="shared" si="312"/>
        <v>0</v>
      </c>
      <c r="U307" s="123">
        <f t="shared" si="293"/>
        <v>0</v>
      </c>
      <c r="V307" s="124"/>
      <c r="W307" s="148">
        <v>7048652327772</v>
      </c>
      <c r="X307" s="125"/>
      <c r="Y307" s="126">
        <f t="shared" si="313"/>
        <v>0</v>
      </c>
      <c r="Z307" s="127">
        <f t="shared" ca="1" si="314"/>
        <v>0</v>
      </c>
      <c r="AA307" s="127">
        <f t="shared" ca="1" si="315"/>
        <v>32</v>
      </c>
      <c r="AB307" s="127">
        <f t="shared" ca="1" si="316"/>
        <v>0</v>
      </c>
      <c r="AC307" s="127">
        <f t="shared" ca="1" si="317"/>
        <v>1</v>
      </c>
      <c r="AD307" s="127" t="str">
        <f t="shared" si="318"/>
        <v>810057Matte White</v>
      </c>
      <c r="AE307" s="128">
        <f t="shared" si="319"/>
        <v>810057</v>
      </c>
      <c r="AF307" s="129" t="str">
        <f>INDEX(ATS!$A:$P,MATCH('2) Order Form'!$W307,ATS!$O:$O,0),7)</f>
        <v>Active</v>
      </c>
    </row>
    <row r="308" spans="1:32" ht="17.25" customHeight="1" x14ac:dyDescent="0.2">
      <c r="A308" s="33">
        <v>1</v>
      </c>
      <c r="B308" s="33" t="str">
        <f>VLOOKUP(A308,Classification!$H$2:$I$11,2,FALSE)</f>
        <v>Helmets &amp; Helmet Acc.</v>
      </c>
      <c r="C308" s="33">
        <f>INDEX(ATS!$A:$P,MATCH('2) Order Form'!$W308,ATS!$O:$O,0),1)</f>
        <v>810097</v>
      </c>
      <c r="D308" s="33" t="str">
        <f>INDEX(ATS!$A:$P,MATCH('2) Order Form'!$W308,ATS!$O:$O,0),2)</f>
        <v>Dissenter Mips Comfort Pads 7 mm</v>
      </c>
      <c r="E308" s="82" t="str">
        <f>INDEX(ATS!$A:$P,MATCH('2) Order Form'!$W308,ATS!$O:$O,0),4)</f>
        <v>TEBLK-SM</v>
      </c>
      <c r="F308" s="82" t="str">
        <f>INDEX(ATS!$A:$P,MATCH('2) Order Form'!$W308,ATS!$O:$O,0),5)</f>
        <v>True Black</v>
      </c>
      <c r="G308" s="161" t="str">
        <f>INDEX(ATS!$A:$P,MATCH('2) Order Form'!$W308,ATS!$O:$O,0),6)</f>
        <v>SM</v>
      </c>
      <c r="H308" s="58">
        <v>1</v>
      </c>
      <c r="I308" s="111">
        <v>0</v>
      </c>
      <c r="J308" s="117">
        <f>IFERROR(VLOOKUP(W308,ATS!$O:$P,2,FALSE),0)</f>
        <v>12</v>
      </c>
      <c r="K308" s="184">
        <f t="shared" si="307"/>
        <v>12</v>
      </c>
      <c r="L308" s="117">
        <f>IFERROR(VLOOKUP(W308,ATS!$O:$Q,3,FALSE),0)</f>
        <v>12</v>
      </c>
      <c r="M308" s="186">
        <f t="shared" si="308"/>
        <v>12</v>
      </c>
      <c r="N308" s="93">
        <v>0</v>
      </c>
      <c r="O308" s="55">
        <f t="shared" si="309"/>
        <v>0</v>
      </c>
      <c r="P308" s="50">
        <f>VLOOKUP($C308,Prices!$A$3:$R$1996,MATCH('2) Order Form'!P$8,Prices!$A$2:$R$2,0),FALSE)</f>
        <v>5</v>
      </c>
      <c r="Q308" s="51">
        <f>VLOOKUP($C308,Prices!$A$3:$R$1996,MATCH('2) Order Form'!Q$8,Prices!$A$2:$R$2,0),FALSE)</f>
        <v>9.9499999999999993</v>
      </c>
      <c r="R308" s="34">
        <f t="shared" si="310"/>
        <v>0</v>
      </c>
      <c r="S308" s="43">
        <f t="shared" si="311"/>
        <v>0</v>
      </c>
      <c r="T308" s="51">
        <f t="shared" si="312"/>
        <v>0</v>
      </c>
      <c r="U308" s="123">
        <f t="shared" si="293"/>
        <v>0</v>
      </c>
      <c r="V308" s="124"/>
      <c r="W308" s="148">
        <v>7048652544797</v>
      </c>
      <c r="X308" s="125"/>
      <c r="Y308" s="126">
        <f t="shared" si="313"/>
        <v>0</v>
      </c>
      <c r="Z308" s="127">
        <f t="shared" ca="1" si="314"/>
        <v>0</v>
      </c>
      <c r="AA308" s="127">
        <f t="shared" ca="1" si="315"/>
        <v>33</v>
      </c>
      <c r="AB308" s="127">
        <f t="shared" ca="1" si="316"/>
        <v>1</v>
      </c>
      <c r="AC308" s="127">
        <f t="shared" ca="1" si="317"/>
        <v>1</v>
      </c>
      <c r="AD308" s="127" t="str">
        <f t="shared" si="318"/>
        <v>810097True Black</v>
      </c>
      <c r="AE308" s="128">
        <f t="shared" si="319"/>
        <v>810097</v>
      </c>
      <c r="AF308" s="129" t="str">
        <f>INDEX(ATS!$A:$P,MATCH('2) Order Form'!$W308,ATS!$O:$O,0),7)</f>
        <v>Active</v>
      </c>
    </row>
    <row r="309" spans="1:32" ht="17.25" customHeight="1" x14ac:dyDescent="0.2">
      <c r="A309" s="33">
        <v>1</v>
      </c>
      <c r="B309" s="33" t="str">
        <f>VLOOKUP(A309,Classification!$H$2:$I$11,2,FALSE)</f>
        <v>Helmets &amp; Helmet Acc.</v>
      </c>
      <c r="C309" s="33">
        <f>INDEX(ATS!$A:$P,MATCH('2) Order Form'!$W309,ATS!$O:$O,0),1)</f>
        <v>810097</v>
      </c>
      <c r="D309" s="33" t="str">
        <f>INDEX(ATS!$A:$P,MATCH('2) Order Form'!$W309,ATS!$O:$O,0),2)</f>
        <v>Dissenter Mips Comfort Pads 7 mm</v>
      </c>
      <c r="E309" s="82" t="str">
        <f>INDEX(ATS!$A:$P,MATCH('2) Order Form'!$W309,ATS!$O:$O,0),4)</f>
        <v>TEBLK-ML</v>
      </c>
      <c r="F309" s="82" t="str">
        <f>INDEX(ATS!$A:$P,MATCH('2) Order Form'!$W309,ATS!$O:$O,0),5)</f>
        <v>True Black</v>
      </c>
      <c r="G309" s="161" t="str">
        <f>INDEX(ATS!$A:$P,MATCH('2) Order Form'!$W309,ATS!$O:$O,0),6)</f>
        <v>ML</v>
      </c>
      <c r="H309" s="58">
        <v>1</v>
      </c>
      <c r="I309" s="111">
        <v>0</v>
      </c>
      <c r="J309" s="117">
        <f>IFERROR(VLOOKUP(W309,ATS!$O:$P,2,FALSE),0)</f>
        <v>11</v>
      </c>
      <c r="K309" s="184">
        <f t="shared" si="307"/>
        <v>11</v>
      </c>
      <c r="L309" s="117">
        <f>IFERROR(VLOOKUP(W309,ATS!$O:$Q,3,FALSE),0)</f>
        <v>11</v>
      </c>
      <c r="M309" s="186">
        <f t="shared" si="308"/>
        <v>11</v>
      </c>
      <c r="N309" s="93">
        <v>0</v>
      </c>
      <c r="O309" s="55">
        <f t="shared" si="309"/>
        <v>0</v>
      </c>
      <c r="P309" s="50">
        <f>VLOOKUP($C309,Prices!$A$3:$R$1996,MATCH('2) Order Form'!P$8,Prices!$A$2:$R$2,0),FALSE)</f>
        <v>5</v>
      </c>
      <c r="Q309" s="51">
        <f>VLOOKUP($C309,Prices!$A$3:$R$1996,MATCH('2) Order Form'!Q$8,Prices!$A$2:$R$2,0),FALSE)</f>
        <v>9.9499999999999993</v>
      </c>
      <c r="R309" s="34">
        <f t="shared" si="310"/>
        <v>0</v>
      </c>
      <c r="S309" s="43">
        <f t="shared" si="311"/>
        <v>0</v>
      </c>
      <c r="T309" s="51">
        <f t="shared" si="312"/>
        <v>0</v>
      </c>
      <c r="U309" s="123">
        <f t="shared" si="293"/>
        <v>0</v>
      </c>
      <c r="V309" s="124"/>
      <c r="W309" s="148">
        <v>7048652544780</v>
      </c>
      <c r="X309" s="125"/>
      <c r="Y309" s="126">
        <f t="shared" si="313"/>
        <v>0</v>
      </c>
      <c r="Z309" s="127">
        <f t="shared" ca="1" si="314"/>
        <v>0</v>
      </c>
      <c r="AA309" s="127">
        <f t="shared" ca="1" si="315"/>
        <v>33</v>
      </c>
      <c r="AB309" s="127">
        <f t="shared" ca="1" si="316"/>
        <v>0</v>
      </c>
      <c r="AC309" s="127">
        <f t="shared" ca="1" si="317"/>
        <v>0</v>
      </c>
      <c r="AD309" s="127" t="str">
        <f t="shared" si="318"/>
        <v>810097True Black</v>
      </c>
      <c r="AE309" s="128">
        <f t="shared" si="319"/>
        <v>810097</v>
      </c>
      <c r="AF309" s="129" t="str">
        <f>INDEX(ATS!$A:$P,MATCH('2) Order Form'!$W309,ATS!$O:$O,0),7)</f>
        <v>Active</v>
      </c>
    </row>
    <row r="310" spans="1:32" ht="17.25" customHeight="1" x14ac:dyDescent="0.2">
      <c r="A310" s="33">
        <v>1</v>
      </c>
      <c r="B310" s="33" t="str">
        <f>VLOOKUP(A310,Classification!$H$2:$I$11,2,FALSE)</f>
        <v>Helmets &amp; Helmet Acc.</v>
      </c>
      <c r="C310" s="33">
        <f>INDEX(ATS!$A:$P,MATCH('2) Order Form'!$W310,ATS!$O:$O,0),1)</f>
        <v>810097</v>
      </c>
      <c r="D310" s="33" t="str">
        <f>INDEX(ATS!$A:$P,MATCH('2) Order Form'!$W310,ATS!$O:$O,0),2)</f>
        <v>Dissenter Mips Comfort Pads 7 mm</v>
      </c>
      <c r="E310" s="82" t="str">
        <f>INDEX(ATS!$A:$P,MATCH('2) Order Form'!$W310,ATS!$O:$O,0),4)</f>
        <v>TEBLK-LXL</v>
      </c>
      <c r="F310" s="82" t="str">
        <f>INDEX(ATS!$A:$P,MATCH('2) Order Form'!$W310,ATS!$O:$O,0),5)</f>
        <v>True Black</v>
      </c>
      <c r="G310" s="161" t="str">
        <f>INDEX(ATS!$A:$P,MATCH('2) Order Form'!$W310,ATS!$O:$O,0),6)</f>
        <v>LXL</v>
      </c>
      <c r="H310" s="58">
        <v>1</v>
      </c>
      <c r="I310" s="111">
        <v>0</v>
      </c>
      <c r="J310" s="117">
        <f>IFERROR(VLOOKUP(W310,ATS!$O:$P,2,FALSE),0)</f>
        <v>10</v>
      </c>
      <c r="K310" s="184">
        <f t="shared" si="307"/>
        <v>10</v>
      </c>
      <c r="L310" s="117">
        <f>IFERROR(VLOOKUP(W310,ATS!$O:$Q,3,FALSE),0)</f>
        <v>10</v>
      </c>
      <c r="M310" s="186">
        <f t="shared" si="308"/>
        <v>10</v>
      </c>
      <c r="N310" s="93">
        <v>0</v>
      </c>
      <c r="O310" s="55">
        <f t="shared" si="309"/>
        <v>0</v>
      </c>
      <c r="P310" s="50">
        <f>VLOOKUP($C310,Prices!$A$3:$R$1996,MATCH('2) Order Form'!P$8,Prices!$A$2:$R$2,0),FALSE)</f>
        <v>5</v>
      </c>
      <c r="Q310" s="51">
        <f>VLOOKUP($C310,Prices!$A$3:$R$1996,MATCH('2) Order Form'!Q$8,Prices!$A$2:$R$2,0),FALSE)</f>
        <v>9.9499999999999993</v>
      </c>
      <c r="R310" s="34">
        <f t="shared" si="310"/>
        <v>0</v>
      </c>
      <c r="S310" s="43">
        <f t="shared" si="311"/>
        <v>0</v>
      </c>
      <c r="T310" s="51">
        <f t="shared" si="312"/>
        <v>0</v>
      </c>
      <c r="U310" s="123">
        <f t="shared" si="293"/>
        <v>0</v>
      </c>
      <c r="V310" s="124"/>
      <c r="W310" s="148">
        <v>7048652544773</v>
      </c>
      <c r="X310" s="125"/>
      <c r="Y310" s="126">
        <f t="shared" si="313"/>
        <v>0</v>
      </c>
      <c r="Z310" s="127">
        <f t="shared" ca="1" si="314"/>
        <v>0</v>
      </c>
      <c r="AA310" s="127">
        <f t="shared" ca="1" si="315"/>
        <v>33</v>
      </c>
      <c r="AB310" s="127">
        <f t="shared" ca="1" si="316"/>
        <v>0</v>
      </c>
      <c r="AC310" s="127">
        <f t="shared" ca="1" si="317"/>
        <v>0</v>
      </c>
      <c r="AD310" s="127" t="str">
        <f t="shared" si="318"/>
        <v>810097True Black</v>
      </c>
      <c r="AE310" s="128">
        <f t="shared" si="319"/>
        <v>810097</v>
      </c>
      <c r="AF310" s="129" t="str">
        <f>INDEX(ATS!$A:$P,MATCH('2) Order Form'!$W310,ATS!$O:$O,0),7)</f>
        <v>Active</v>
      </c>
    </row>
    <row r="311" spans="1:32" ht="17.25" customHeight="1" x14ac:dyDescent="0.2">
      <c r="A311" s="33">
        <v>1</v>
      </c>
      <c r="B311" s="33" t="str">
        <f>VLOOKUP(A311,Classification!$H$2:$I$11,2,FALSE)</f>
        <v>Helmets &amp; Helmet Acc.</v>
      </c>
      <c r="C311" s="33">
        <f>INDEX(ATS!$A:$P,MATCH('2) Order Form'!$W311,ATS!$O:$O,0),1)</f>
        <v>810058</v>
      </c>
      <c r="D311" s="33" t="str">
        <f>INDEX(ATS!$A:$P,MATCH('2) Order Form'!$W311,ATS!$O:$O,0),2)</f>
        <v>Dissenter Comfort Pads 7 mm</v>
      </c>
      <c r="E311" s="82" t="str">
        <f>INDEX(ATS!$A:$P,MATCH('2) Order Form'!$W311,ATS!$O:$O,0),4)</f>
        <v>TEBLK-SM</v>
      </c>
      <c r="F311" s="82" t="str">
        <f>INDEX(ATS!$A:$P,MATCH('2) Order Form'!$W311,ATS!$O:$O,0),5)</f>
        <v>True Black</v>
      </c>
      <c r="G311" s="161" t="str">
        <f>INDEX(ATS!$A:$P,MATCH('2) Order Form'!$W311,ATS!$O:$O,0),6)</f>
        <v>SM</v>
      </c>
      <c r="H311" s="58">
        <v>1</v>
      </c>
      <c r="I311" s="111">
        <v>0</v>
      </c>
      <c r="J311" s="117">
        <f>IFERROR(VLOOKUP(W311,ATS!$O:$P,2,FALSE),0)</f>
        <v>33</v>
      </c>
      <c r="K311" s="184">
        <f t="shared" si="307"/>
        <v>33</v>
      </c>
      <c r="L311" s="117">
        <f>IFERROR(VLOOKUP(W311,ATS!$O:$Q,3,FALSE),0)</f>
        <v>33</v>
      </c>
      <c r="M311" s="186">
        <f t="shared" si="308"/>
        <v>33</v>
      </c>
      <c r="N311" s="93">
        <v>0</v>
      </c>
      <c r="O311" s="55">
        <f t="shared" si="309"/>
        <v>0</v>
      </c>
      <c r="P311" s="50">
        <f>VLOOKUP($C311,Prices!$A$3:$R$1996,MATCH('2) Order Form'!P$8,Prices!$A$2:$R$2,0),FALSE)</f>
        <v>5</v>
      </c>
      <c r="Q311" s="51">
        <f>VLOOKUP($C311,Prices!$A$3:$R$1996,MATCH('2) Order Form'!Q$8,Prices!$A$2:$R$2,0),FALSE)</f>
        <v>9.9499999999999993</v>
      </c>
      <c r="R311" s="34">
        <f t="shared" si="310"/>
        <v>0</v>
      </c>
      <c r="S311" s="43">
        <f t="shared" si="311"/>
        <v>0</v>
      </c>
      <c r="T311" s="51">
        <f t="shared" si="312"/>
        <v>0</v>
      </c>
      <c r="U311" s="123">
        <f t="shared" si="293"/>
        <v>0</v>
      </c>
      <c r="V311" s="124"/>
      <c r="W311" s="148">
        <v>7048652327802</v>
      </c>
      <c r="X311" s="125"/>
      <c r="Y311" s="126">
        <f t="shared" si="313"/>
        <v>0</v>
      </c>
      <c r="Z311" s="127">
        <f t="shared" ca="1" si="314"/>
        <v>0</v>
      </c>
      <c r="AA311" s="127">
        <f t="shared" ca="1" si="315"/>
        <v>34</v>
      </c>
      <c r="AB311" s="127">
        <f t="shared" ca="1" si="316"/>
        <v>1</v>
      </c>
      <c r="AC311" s="127">
        <f t="shared" ca="1" si="317"/>
        <v>0</v>
      </c>
      <c r="AD311" s="127" t="str">
        <f t="shared" si="318"/>
        <v>810058True Black</v>
      </c>
      <c r="AE311" s="128">
        <f t="shared" si="319"/>
        <v>810058</v>
      </c>
      <c r="AF311" s="129" t="str">
        <f>INDEX(ATS!$A:$P,MATCH('2) Order Form'!$W311,ATS!$O:$O,0),7)</f>
        <v>Active</v>
      </c>
    </row>
    <row r="312" spans="1:32" ht="17.25" customHeight="1" x14ac:dyDescent="0.2">
      <c r="A312" s="33">
        <v>1</v>
      </c>
      <c r="B312" s="33" t="str">
        <f>VLOOKUP(A312,Classification!$H$2:$I$11,2,FALSE)</f>
        <v>Helmets &amp; Helmet Acc.</v>
      </c>
      <c r="C312" s="33">
        <f>INDEX(ATS!$A:$P,MATCH('2) Order Form'!$W312,ATS!$O:$O,0),1)</f>
        <v>810058</v>
      </c>
      <c r="D312" s="33" t="str">
        <f>INDEX(ATS!$A:$P,MATCH('2) Order Form'!$W312,ATS!$O:$O,0),2)</f>
        <v>Dissenter Comfort Pads 7 mm</v>
      </c>
      <c r="E312" s="82" t="str">
        <f>INDEX(ATS!$A:$P,MATCH('2) Order Form'!$W312,ATS!$O:$O,0),4)</f>
        <v>TEBLK-ML</v>
      </c>
      <c r="F312" s="82" t="str">
        <f>INDEX(ATS!$A:$P,MATCH('2) Order Form'!$W312,ATS!$O:$O,0),5)</f>
        <v>True Black</v>
      </c>
      <c r="G312" s="161" t="str">
        <f>INDEX(ATS!$A:$P,MATCH('2) Order Form'!$W312,ATS!$O:$O,0),6)</f>
        <v>ML</v>
      </c>
      <c r="H312" s="58">
        <v>1</v>
      </c>
      <c r="I312" s="111">
        <v>0</v>
      </c>
      <c r="J312" s="117">
        <f>IFERROR(VLOOKUP(W312,ATS!$O:$P,2,FALSE),0)</f>
        <v>30</v>
      </c>
      <c r="K312" s="184">
        <f t="shared" si="307"/>
        <v>30</v>
      </c>
      <c r="L312" s="117">
        <f>IFERROR(VLOOKUP(W312,ATS!$O:$Q,3,FALSE),0)</f>
        <v>30</v>
      </c>
      <c r="M312" s="186">
        <f t="shared" si="308"/>
        <v>30</v>
      </c>
      <c r="N312" s="93">
        <v>0</v>
      </c>
      <c r="O312" s="55">
        <f t="shared" si="309"/>
        <v>0</v>
      </c>
      <c r="P312" s="50">
        <f>VLOOKUP($C312,Prices!$A$3:$R$1996,MATCH('2) Order Form'!P$8,Prices!$A$2:$R$2,0),FALSE)</f>
        <v>5</v>
      </c>
      <c r="Q312" s="51">
        <f>VLOOKUP($C312,Prices!$A$3:$R$1996,MATCH('2) Order Form'!Q$8,Prices!$A$2:$R$2,0),FALSE)</f>
        <v>9.9499999999999993</v>
      </c>
      <c r="R312" s="34">
        <f t="shared" si="310"/>
        <v>0</v>
      </c>
      <c r="S312" s="43">
        <f t="shared" si="311"/>
        <v>0</v>
      </c>
      <c r="T312" s="51">
        <f t="shared" si="312"/>
        <v>0</v>
      </c>
      <c r="U312" s="123">
        <f t="shared" si="293"/>
        <v>0</v>
      </c>
      <c r="V312" s="124"/>
      <c r="W312" s="148">
        <v>7048652327796</v>
      </c>
      <c r="X312" s="125"/>
      <c r="Y312" s="126">
        <f t="shared" si="313"/>
        <v>0</v>
      </c>
      <c r="Z312" s="127">
        <f t="shared" ca="1" si="314"/>
        <v>0</v>
      </c>
      <c r="AA312" s="127">
        <f t="shared" ca="1" si="315"/>
        <v>34</v>
      </c>
      <c r="AB312" s="127">
        <f t="shared" ca="1" si="316"/>
        <v>0</v>
      </c>
      <c r="AC312" s="127">
        <f t="shared" ca="1" si="317"/>
        <v>0</v>
      </c>
      <c r="AD312" s="127" t="str">
        <f t="shared" si="318"/>
        <v>810058True Black</v>
      </c>
      <c r="AE312" s="128">
        <f t="shared" si="319"/>
        <v>810058</v>
      </c>
      <c r="AF312" s="129" t="str">
        <f>INDEX(ATS!$A:$P,MATCH('2) Order Form'!$W312,ATS!$O:$O,0),7)</f>
        <v>Active</v>
      </c>
    </row>
    <row r="313" spans="1:32" ht="17.25" customHeight="1" x14ac:dyDescent="0.2">
      <c r="A313" s="33">
        <v>1</v>
      </c>
      <c r="B313" s="33" t="str">
        <f>VLOOKUP(A313,Classification!$H$2:$I$11,2,FALSE)</f>
        <v>Helmets &amp; Helmet Acc.</v>
      </c>
      <c r="C313" s="33">
        <f>INDEX(ATS!$A:$P,MATCH('2) Order Form'!$W313,ATS!$O:$O,0),1)</f>
        <v>810058</v>
      </c>
      <c r="D313" s="33" t="str">
        <f>INDEX(ATS!$A:$P,MATCH('2) Order Form'!$W313,ATS!$O:$O,0),2)</f>
        <v>Dissenter Comfort Pads 7 mm</v>
      </c>
      <c r="E313" s="82" t="str">
        <f>INDEX(ATS!$A:$P,MATCH('2) Order Form'!$W313,ATS!$O:$O,0),4)</f>
        <v>TEBLK-LXL</v>
      </c>
      <c r="F313" s="82" t="str">
        <f>INDEX(ATS!$A:$P,MATCH('2) Order Form'!$W313,ATS!$O:$O,0),5)</f>
        <v>True Black</v>
      </c>
      <c r="G313" s="161" t="str">
        <f>INDEX(ATS!$A:$P,MATCH('2) Order Form'!$W313,ATS!$O:$O,0),6)</f>
        <v>LXL</v>
      </c>
      <c r="H313" s="58">
        <v>1</v>
      </c>
      <c r="I313" s="111">
        <v>0</v>
      </c>
      <c r="J313" s="117">
        <f>IFERROR(VLOOKUP(W313,ATS!$O:$P,2,FALSE),0)</f>
        <v>29</v>
      </c>
      <c r="K313" s="184">
        <f t="shared" si="307"/>
        <v>29</v>
      </c>
      <c r="L313" s="117">
        <f>IFERROR(VLOOKUP(W313,ATS!$O:$Q,3,FALSE),0)</f>
        <v>29</v>
      </c>
      <c r="M313" s="186">
        <f t="shared" si="308"/>
        <v>29</v>
      </c>
      <c r="N313" s="93">
        <v>0</v>
      </c>
      <c r="O313" s="55">
        <f t="shared" si="309"/>
        <v>0</v>
      </c>
      <c r="P313" s="50">
        <f>VLOOKUP($C313,Prices!$A$3:$R$1996,MATCH('2) Order Form'!P$8,Prices!$A$2:$R$2,0),FALSE)</f>
        <v>5</v>
      </c>
      <c r="Q313" s="51">
        <f>VLOOKUP($C313,Prices!$A$3:$R$1996,MATCH('2) Order Form'!Q$8,Prices!$A$2:$R$2,0),FALSE)</f>
        <v>9.9499999999999993</v>
      </c>
      <c r="R313" s="34">
        <f t="shared" si="310"/>
        <v>0</v>
      </c>
      <c r="S313" s="43">
        <f t="shared" si="311"/>
        <v>0</v>
      </c>
      <c r="T313" s="51">
        <f t="shared" si="312"/>
        <v>0</v>
      </c>
      <c r="U313" s="123">
        <f t="shared" si="293"/>
        <v>0</v>
      </c>
      <c r="V313" s="124"/>
      <c r="W313" s="148">
        <v>7048652327789</v>
      </c>
      <c r="X313" s="125"/>
      <c r="Y313" s="126">
        <f t="shared" si="313"/>
        <v>0</v>
      </c>
      <c r="Z313" s="127">
        <f t="shared" ca="1" si="314"/>
        <v>0</v>
      </c>
      <c r="AA313" s="127">
        <f t="shared" ca="1" si="315"/>
        <v>34</v>
      </c>
      <c r="AB313" s="127">
        <f t="shared" ca="1" si="316"/>
        <v>0</v>
      </c>
      <c r="AC313" s="127">
        <f t="shared" ca="1" si="317"/>
        <v>0</v>
      </c>
      <c r="AD313" s="127" t="str">
        <f t="shared" si="318"/>
        <v>810058True Black</v>
      </c>
      <c r="AE313" s="128">
        <f t="shared" si="319"/>
        <v>810058</v>
      </c>
      <c r="AF313" s="129" t="str">
        <f>INDEX(ATS!$A:$P,MATCH('2) Order Form'!$W313,ATS!$O:$O,0),7)</f>
        <v>Active</v>
      </c>
    </row>
    <row r="314" spans="1:32" ht="17.25" customHeight="1" x14ac:dyDescent="0.2">
      <c r="A314" s="33">
        <v>1</v>
      </c>
      <c r="B314" s="33" t="str">
        <f>VLOOKUP(A314,Classification!$H$2:$I$11,2,FALSE)</f>
        <v>Helmets &amp; Helmet Acc.</v>
      </c>
      <c r="C314" s="33">
        <f>INDEX(ATS!$A:$P,MATCH('2) Order Form'!$W314,ATS!$O:$O,0),1)</f>
        <v>810095</v>
      </c>
      <c r="D314" s="33" t="str">
        <f>INDEX(ATS!$A:$P,MATCH('2) Order Form'!$W314,ATS!$O:$O,0),2)</f>
        <v>Ripper Mips Comfort Pads</v>
      </c>
      <c r="E314" s="82" t="str">
        <f>INDEX(ATS!$A:$P,MATCH('2) Order Form'!$W314,ATS!$O:$O,0),4)</f>
        <v>TEBLK-OS</v>
      </c>
      <c r="F314" s="82" t="str">
        <f>INDEX(ATS!$A:$P,MATCH('2) Order Form'!$W314,ATS!$O:$O,0),5)</f>
        <v>True Black</v>
      </c>
      <c r="G314" s="161" t="str">
        <f>INDEX(ATS!$A:$P,MATCH('2) Order Form'!$W314,ATS!$O:$O,0),6)</f>
        <v>OS</v>
      </c>
      <c r="H314" s="58">
        <v>1</v>
      </c>
      <c r="I314" s="111">
        <v>0</v>
      </c>
      <c r="J314" s="117">
        <f>IFERROR(VLOOKUP(W314,ATS!$O:$P,2,FALSE),0)</f>
        <v>138</v>
      </c>
      <c r="K314" s="184" t="str">
        <f t="shared" si="307"/>
        <v>50+</v>
      </c>
      <c r="L314" s="117">
        <f>IFERROR(VLOOKUP(W314,ATS!$O:$Q,3,FALSE),0)</f>
        <v>138</v>
      </c>
      <c r="M314" s="186" t="str">
        <f t="shared" si="308"/>
        <v>50+</v>
      </c>
      <c r="N314" s="93">
        <v>0</v>
      </c>
      <c r="O314" s="55">
        <f t="shared" si="309"/>
        <v>0</v>
      </c>
      <c r="P314" s="50">
        <f>VLOOKUP($C314,Prices!$A$3:$R$1996,MATCH('2) Order Form'!P$8,Prices!$A$2:$R$2,0),FALSE)</f>
        <v>5</v>
      </c>
      <c r="Q314" s="51">
        <f>VLOOKUP($C314,Prices!$A$3:$R$1996,MATCH('2) Order Form'!Q$8,Prices!$A$2:$R$2,0),FALSE)</f>
        <v>9.9499999999999993</v>
      </c>
      <c r="R314" s="34">
        <f t="shared" si="310"/>
        <v>0</v>
      </c>
      <c r="S314" s="43">
        <f t="shared" si="311"/>
        <v>0</v>
      </c>
      <c r="T314" s="51">
        <f t="shared" si="312"/>
        <v>0</v>
      </c>
      <c r="U314" s="123">
        <f t="shared" si="293"/>
        <v>0</v>
      </c>
      <c r="V314" s="124"/>
      <c r="W314" s="148">
        <v>7048652557018</v>
      </c>
      <c r="X314" s="125"/>
      <c r="Y314" s="126">
        <f t="shared" si="313"/>
        <v>0</v>
      </c>
      <c r="Z314" s="127">
        <f t="shared" ca="1" si="314"/>
        <v>0</v>
      </c>
      <c r="AA314" s="127">
        <f t="shared" ca="1" si="315"/>
        <v>35</v>
      </c>
      <c r="AB314" s="127">
        <f t="shared" ca="1" si="316"/>
        <v>1</v>
      </c>
      <c r="AC314" s="127">
        <f t="shared" ca="1" si="317"/>
        <v>0</v>
      </c>
      <c r="AD314" s="127" t="str">
        <f t="shared" si="318"/>
        <v>810095True Black</v>
      </c>
      <c r="AE314" s="128">
        <f t="shared" si="319"/>
        <v>810095</v>
      </c>
      <c r="AF314" s="129" t="str">
        <f>INDEX(ATS!$A:$P,MATCH('2) Order Form'!$W314,ATS!$O:$O,0),7)</f>
        <v>Active</v>
      </c>
    </row>
    <row r="315" spans="1:32" ht="17.25" customHeight="1" x14ac:dyDescent="0.2">
      <c r="A315" s="33">
        <v>1</v>
      </c>
      <c r="B315" s="33" t="str">
        <f>VLOOKUP(A315,Classification!$H$2:$I$11,2,FALSE)</f>
        <v>Helmets &amp; Helmet Acc.</v>
      </c>
      <c r="C315" s="33">
        <f>INDEX(ATS!$A:$P,MATCH('2) Order Form'!$W315,ATS!$O:$O,0),1)</f>
        <v>810093</v>
      </c>
      <c r="D315" s="33" t="str">
        <f>INDEX(ATS!$A:$P,MATCH('2) Order Form'!$W315,ATS!$O:$O,0),2)</f>
        <v>Ripper Comfort Pads</v>
      </c>
      <c r="E315" s="82" t="str">
        <f>INDEX(ATS!$A:$P,MATCH('2) Order Form'!$W315,ATS!$O:$O,0),4)</f>
        <v>TEBLK-OS</v>
      </c>
      <c r="F315" s="82" t="str">
        <f>INDEX(ATS!$A:$P,MATCH('2) Order Form'!$W315,ATS!$O:$O,0),5)</f>
        <v>True Black</v>
      </c>
      <c r="G315" s="161" t="str">
        <f>INDEX(ATS!$A:$P,MATCH('2) Order Form'!$W315,ATS!$O:$O,0),6)</f>
        <v>OS</v>
      </c>
      <c r="H315" s="58">
        <v>1</v>
      </c>
      <c r="I315" s="111">
        <v>0</v>
      </c>
      <c r="J315" s="117">
        <f>IFERROR(VLOOKUP(W315,ATS!$O:$P,2,FALSE),0)</f>
        <v>122</v>
      </c>
      <c r="K315" s="184" t="str">
        <f t="shared" si="302"/>
        <v>50+</v>
      </c>
      <c r="L315" s="117">
        <f>IFERROR(VLOOKUP(W315,ATS!$O:$Q,3,FALSE),0)</f>
        <v>122</v>
      </c>
      <c r="M315" s="186" t="str">
        <f t="shared" si="294"/>
        <v>50+</v>
      </c>
      <c r="N315" s="93">
        <v>0</v>
      </c>
      <c r="O315" s="55">
        <f t="shared" si="303"/>
        <v>0</v>
      </c>
      <c r="P315" s="50">
        <f>VLOOKUP($C315,Prices!$A$3:$R$1996,MATCH('2) Order Form'!P$8,Prices!$A$2:$R$2,0),FALSE)</f>
        <v>5</v>
      </c>
      <c r="Q315" s="51">
        <f>VLOOKUP($C315,Prices!$A$3:$R$1996,MATCH('2) Order Form'!Q$8,Prices!$A$2:$R$2,0),FALSE)</f>
        <v>9.9499999999999993</v>
      </c>
      <c r="R315" s="34">
        <f t="shared" si="304"/>
        <v>0</v>
      </c>
      <c r="S315" s="43">
        <f t="shared" si="305"/>
        <v>0</v>
      </c>
      <c r="T315" s="51">
        <f t="shared" si="306"/>
        <v>0</v>
      </c>
      <c r="U315" s="123">
        <f t="shared" si="293"/>
        <v>0</v>
      </c>
      <c r="V315" s="124"/>
      <c r="W315" s="148">
        <v>7048652557001</v>
      </c>
      <c r="X315" s="125"/>
      <c r="Y315" s="126">
        <f t="shared" si="295"/>
        <v>0</v>
      </c>
      <c r="Z315" s="127">
        <f t="shared" ca="1" si="296"/>
        <v>0</v>
      </c>
      <c r="AA315" s="127">
        <f t="shared" ca="1" si="297"/>
        <v>36</v>
      </c>
      <c r="AB315" s="127">
        <f t="shared" ca="1" si="298"/>
        <v>1</v>
      </c>
      <c r="AC315" s="127">
        <f t="shared" ca="1" si="299"/>
        <v>0</v>
      </c>
      <c r="AD315" s="127" t="str">
        <f t="shared" si="300"/>
        <v>810093True Black</v>
      </c>
      <c r="AE315" s="128">
        <f t="shared" si="301"/>
        <v>810093</v>
      </c>
      <c r="AF315" s="129" t="str">
        <f>INDEX(ATS!$A:$P,MATCH('2) Order Form'!$W315,ATS!$O:$O,0),7)</f>
        <v>Active</v>
      </c>
    </row>
    <row r="316" spans="1:32" ht="17.25" customHeight="1" x14ac:dyDescent="0.2">
      <c r="A316" s="33">
        <v>1</v>
      </c>
      <c r="B316" s="33" t="str">
        <f>VLOOKUP(A316,Classification!$H$2:$I$11,2,FALSE)</f>
        <v>Helmets &amp; Helmet Acc.</v>
      </c>
      <c r="C316" s="33">
        <f>INDEX(ATS!$A:$P,MATCH('2) Order Form'!$W316,ATS!$O:$O,0),1)</f>
        <v>810096</v>
      </c>
      <c r="D316" s="33" t="str">
        <f>INDEX(ATS!$A:$P,MATCH('2) Order Form'!$W316,ATS!$O:$O,0),2)</f>
        <v>Ripper Mips Comfort Pads Jr</v>
      </c>
      <c r="E316" s="82" t="str">
        <f>INDEX(ATS!$A:$P,MATCH('2) Order Form'!$W316,ATS!$O:$O,0),4)</f>
        <v>TEBLK-OS</v>
      </c>
      <c r="F316" s="82" t="str">
        <f>INDEX(ATS!$A:$P,MATCH('2) Order Form'!$W316,ATS!$O:$O,0),5)</f>
        <v>True Black</v>
      </c>
      <c r="G316" s="161" t="str">
        <f>INDEX(ATS!$A:$P,MATCH('2) Order Form'!$W316,ATS!$O:$O,0),6)</f>
        <v>OS</v>
      </c>
      <c r="H316" s="58">
        <v>1</v>
      </c>
      <c r="I316" s="111">
        <v>0</v>
      </c>
      <c r="J316" s="117">
        <f>IFERROR(VLOOKUP(W316,ATS!$O:$P,2,FALSE),0)</f>
        <v>88</v>
      </c>
      <c r="K316" s="184" t="str">
        <f>IF(J316=99999,"OPEN",IF(J316&gt;50,"50+",IF(J316&lt;=0,"0",J316)))</f>
        <v>50+</v>
      </c>
      <c r="L316" s="117">
        <f>IFERROR(VLOOKUP(W316,ATS!$O:$Q,3,FALSE),0)</f>
        <v>88</v>
      </c>
      <c r="M316" s="186" t="str">
        <f t="shared" si="294"/>
        <v>50+</v>
      </c>
      <c r="N316" s="93">
        <v>0</v>
      </c>
      <c r="O316" s="55">
        <f>IF(N316&lt;&gt;0,N316,$P$5)</f>
        <v>0</v>
      </c>
      <c r="P316" s="50">
        <f>VLOOKUP($C316,Prices!$A$3:$R$1996,MATCH('2) Order Form'!P$8,Prices!$A$2:$R$2,0),FALSE)</f>
        <v>5</v>
      </c>
      <c r="Q316" s="51">
        <f>VLOOKUP($C316,Prices!$A$3:$R$1996,MATCH('2) Order Form'!Q$8,Prices!$A$2:$R$2,0),FALSE)</f>
        <v>9.9499999999999993</v>
      </c>
      <c r="R316" s="34">
        <f>I316*P316</f>
        <v>0</v>
      </c>
      <c r="S316" s="43">
        <f>R316*O316</f>
        <v>0</v>
      </c>
      <c r="T316" s="51">
        <f>R316-S316</f>
        <v>0</v>
      </c>
      <c r="U316" s="123">
        <f t="shared" si="293"/>
        <v>0</v>
      </c>
      <c r="V316" s="124"/>
      <c r="W316" s="148">
        <v>7048652557025</v>
      </c>
      <c r="X316" s="125"/>
      <c r="Y316" s="126">
        <f t="shared" si="295"/>
        <v>0</v>
      </c>
      <c r="Z316" s="127">
        <f t="shared" ca="1" si="296"/>
        <v>0</v>
      </c>
      <c r="AA316" s="127">
        <f t="shared" ca="1" si="297"/>
        <v>37</v>
      </c>
      <c r="AB316" s="127">
        <f t="shared" ca="1" si="298"/>
        <v>1</v>
      </c>
      <c r="AC316" s="127">
        <f t="shared" ca="1" si="299"/>
        <v>0</v>
      </c>
      <c r="AD316" s="127" t="str">
        <f t="shared" si="300"/>
        <v>810096True Black</v>
      </c>
      <c r="AE316" s="128">
        <f t="shared" si="301"/>
        <v>810096</v>
      </c>
      <c r="AF316" s="129" t="str">
        <f>INDEX(ATS!$A:$P,MATCH('2) Order Form'!$W316,ATS!$O:$O,0),7)</f>
        <v>Active</v>
      </c>
    </row>
    <row r="317" spans="1:32" ht="17.25" customHeight="1" x14ac:dyDescent="0.2">
      <c r="A317" s="33">
        <v>1</v>
      </c>
      <c r="B317" s="33" t="str">
        <f>VLOOKUP(A317,Classification!$H$2:$I$11,2,FALSE)</f>
        <v>Helmets &amp; Helmet Acc.</v>
      </c>
      <c r="C317" s="33">
        <f>INDEX(ATS!$A:$P,MATCH('2) Order Form'!$W317,ATS!$O:$O,0),1)</f>
        <v>810092</v>
      </c>
      <c r="D317" s="33" t="str">
        <f>INDEX(ATS!$A:$P,MATCH('2) Order Form'!$W317,ATS!$O:$O,0),2)</f>
        <v>Ripper Comfort Pads Jr</v>
      </c>
      <c r="E317" s="82" t="str">
        <f>INDEX(ATS!$A:$P,MATCH('2) Order Form'!$W317,ATS!$O:$O,0),4)</f>
        <v>TEBLK-OS</v>
      </c>
      <c r="F317" s="82" t="str">
        <f>INDEX(ATS!$A:$P,MATCH('2) Order Form'!$W317,ATS!$O:$O,0),5)</f>
        <v>True Black</v>
      </c>
      <c r="G317" s="161" t="str">
        <f>INDEX(ATS!$A:$P,MATCH('2) Order Form'!$W317,ATS!$O:$O,0),6)</f>
        <v>OS</v>
      </c>
      <c r="H317" s="58">
        <v>1</v>
      </c>
      <c r="I317" s="111">
        <v>0</v>
      </c>
      <c r="J317" s="117">
        <f>IFERROR(VLOOKUP(W317,ATS!$O:$P,2,FALSE),0)</f>
        <v>74</v>
      </c>
      <c r="K317" s="184" t="str">
        <f>IF(J317=99999,"OPEN",IF(J317&gt;50,"50+",IF(J317&lt;=0,"0",J317)))</f>
        <v>50+</v>
      </c>
      <c r="L317" s="117">
        <f>IFERROR(VLOOKUP(W317,ATS!$O:$Q,3,FALSE),0)</f>
        <v>74</v>
      </c>
      <c r="M317" s="186" t="str">
        <f t="shared" ref="M317:M323" si="320">IF(L317=99999,"OPEN",IF(L317&gt;50,"50+",IF(L317&lt;=0,"0",L317)))</f>
        <v>50+</v>
      </c>
      <c r="N317" s="93">
        <v>0</v>
      </c>
      <c r="O317" s="55">
        <f>IF(N317&lt;&gt;0,N317,$P$5)</f>
        <v>0</v>
      </c>
      <c r="P317" s="50">
        <f>VLOOKUP($C317,Prices!$A$3:$R$1996,MATCH('2) Order Form'!P$8,Prices!$A$2:$R$2,0),FALSE)</f>
        <v>5</v>
      </c>
      <c r="Q317" s="51">
        <f>VLOOKUP($C317,Prices!$A$3:$R$1996,MATCH('2) Order Form'!Q$8,Prices!$A$2:$R$2,0),FALSE)</f>
        <v>9.9499999999999993</v>
      </c>
      <c r="R317" s="34">
        <f>I317*P317</f>
        <v>0</v>
      </c>
      <c r="S317" s="43">
        <f>R317*O317</f>
        <v>0</v>
      </c>
      <c r="T317" s="51">
        <f>R317-S317</f>
        <v>0</v>
      </c>
      <c r="U317" s="123">
        <f t="shared" si="293"/>
        <v>0</v>
      </c>
      <c r="V317" s="124"/>
      <c r="W317" s="148">
        <v>7048652556998</v>
      </c>
      <c r="X317" s="125"/>
      <c r="Y317" s="126">
        <f t="shared" ref="Y317:Y323" si="321">I317*Q317</f>
        <v>0</v>
      </c>
      <c r="Z317" s="127">
        <f t="shared" ref="Z317:Z323" ca="1" si="322">IF(A317=OFFSET(A317,-1,0),0,1)</f>
        <v>0</v>
      </c>
      <c r="AA317" s="127">
        <f t="shared" ref="AA317:AA323" ca="1" si="323">IF(C317=OFFSET(C317,-1,0),OFFSET(AA317,-1,0),OFFSET(AA317,-1,0)+1)</f>
        <v>38</v>
      </c>
      <c r="AB317" s="127">
        <f t="shared" ref="AB317:AB323" ca="1" si="324">IF(C317=OFFSET(C317,-1,0),0,1)</f>
        <v>1</v>
      </c>
      <c r="AC317" s="127">
        <f t="shared" ref="AC317:AC323" ca="1" si="325">IF(F317=OFFSET(F317,-1,0),0,1)</f>
        <v>0</v>
      </c>
      <c r="AD317" s="127" t="str">
        <f t="shared" ref="AD317:AD323" si="326">CONCATENATE(C317,F317)</f>
        <v>810092True Black</v>
      </c>
      <c r="AE317" s="128">
        <f t="shared" ref="AE317:AE323" si="327">IFERROR(IF(B317="EYEWEAR",CONCATENATE(C317,"-",G317),C317),C317)</f>
        <v>810092</v>
      </c>
      <c r="AF317" s="129" t="str">
        <f>INDEX(ATS!$A:$P,MATCH('2) Order Form'!$W317,ATS!$O:$O,0),7)</f>
        <v>Active</v>
      </c>
    </row>
    <row r="318" spans="1:32" ht="17.25" customHeight="1" x14ac:dyDescent="0.2">
      <c r="A318" s="33">
        <v>1</v>
      </c>
      <c r="B318" s="33" t="str">
        <f>VLOOKUP(A318,Classification!$H$2:$I$11,2,FALSE)</f>
        <v>Helmets &amp; Helmet Acc.</v>
      </c>
      <c r="C318" s="33">
        <f>INDEX(ATS!$A:$P,MATCH('2) Order Form'!$W318,ATS!$O:$O,0),1)</f>
        <v>810067</v>
      </c>
      <c r="D318" s="33" t="str">
        <f>INDEX(ATS!$A:$P,MATCH('2) Order Form'!$W318,ATS!$O:$O,0),2)</f>
        <v>Tucker Visor</v>
      </c>
      <c r="E318" s="82" t="str">
        <f>INDEX(ATS!$A:$P,MATCH('2) Order Form'!$W318,ATS!$O:$O,0),4)</f>
        <v>CLEAR-M</v>
      </c>
      <c r="F318" s="82" t="str">
        <f>INDEX(ATS!$A:$P,MATCH('2) Order Form'!$W318,ATS!$O:$O,0),5)</f>
        <v>Clear</v>
      </c>
      <c r="G318" s="161" t="str">
        <f>INDEX(ATS!$A:$P,MATCH('2) Order Form'!$W318,ATS!$O:$O,0),6)</f>
        <v>M</v>
      </c>
      <c r="H318" s="58">
        <v>1</v>
      </c>
      <c r="I318" s="111">
        <v>0</v>
      </c>
      <c r="J318" s="117">
        <f>IFERROR(VLOOKUP(W318,ATS!$O:$P,2,FALSE),0)</f>
        <v>4</v>
      </c>
      <c r="K318" s="184">
        <f>IF(J318=99999,"OPEN",IF(J318&gt;50,"50+",IF(J318&lt;=0,"0",J318)))</f>
        <v>4</v>
      </c>
      <c r="L318" s="117">
        <f>IFERROR(VLOOKUP(W318,ATS!$O:$Q,3,FALSE),0)</f>
        <v>4</v>
      </c>
      <c r="M318" s="186">
        <f t="shared" si="320"/>
        <v>4</v>
      </c>
      <c r="N318" s="93">
        <v>0</v>
      </c>
      <c r="O318" s="55">
        <f>IF(N318&lt;&gt;0,N318,$P$5)</f>
        <v>0</v>
      </c>
      <c r="P318" s="50">
        <f>VLOOKUP($C318,Prices!$A$3:$R$1996,MATCH('2) Order Form'!P$8,Prices!$A$2:$R$2,0),FALSE)</f>
        <v>35</v>
      </c>
      <c r="Q318" s="51">
        <f>VLOOKUP($C318,Prices!$A$3:$R$1996,MATCH('2) Order Form'!Q$8,Prices!$A$2:$R$2,0),FALSE)</f>
        <v>69.95</v>
      </c>
      <c r="R318" s="34">
        <f>I318*P318</f>
        <v>0</v>
      </c>
      <c r="S318" s="43">
        <f>R318*O318</f>
        <v>0</v>
      </c>
      <c r="T318" s="51">
        <f>R318-S318</f>
        <v>0</v>
      </c>
      <c r="U318" s="123">
        <f t="shared" si="293"/>
        <v>0</v>
      </c>
      <c r="V318" s="124"/>
      <c r="W318" s="148">
        <v>7048652328229</v>
      </c>
      <c r="X318" s="125"/>
      <c r="Y318" s="126">
        <f t="shared" si="321"/>
        <v>0</v>
      </c>
      <c r="Z318" s="127">
        <f t="shared" ca="1" si="322"/>
        <v>0</v>
      </c>
      <c r="AA318" s="127">
        <f t="shared" ca="1" si="323"/>
        <v>39</v>
      </c>
      <c r="AB318" s="127">
        <f t="shared" ca="1" si="324"/>
        <v>1</v>
      </c>
      <c r="AC318" s="127">
        <f t="shared" ca="1" si="325"/>
        <v>1</v>
      </c>
      <c r="AD318" s="127" t="str">
        <f t="shared" si="326"/>
        <v>810067Clear</v>
      </c>
      <c r="AE318" s="128">
        <f t="shared" si="327"/>
        <v>810067</v>
      </c>
      <c r="AF318" s="129" t="str">
        <f>INDEX(ATS!$A:$P,MATCH('2) Order Form'!$W318,ATS!$O:$O,0),7)</f>
        <v>Active</v>
      </c>
    </row>
    <row r="319" spans="1:32" ht="17.25" customHeight="1" x14ac:dyDescent="0.2">
      <c r="A319" s="33">
        <v>1</v>
      </c>
      <c r="B319" s="33" t="str">
        <f>VLOOKUP(A319,Classification!$H$2:$I$11,2,FALSE)</f>
        <v>Helmets &amp; Helmet Acc.</v>
      </c>
      <c r="C319" s="33">
        <f>INDEX(ATS!$A:$P,MATCH('2) Order Form'!$W319,ATS!$O:$O,0),1)</f>
        <v>810067</v>
      </c>
      <c r="D319" s="33" t="str">
        <f>INDEX(ATS!$A:$P,MATCH('2) Order Form'!$W319,ATS!$O:$O,0),2)</f>
        <v>Tucker Visor</v>
      </c>
      <c r="E319" s="82" t="str">
        <f>INDEX(ATS!$A:$P,MATCH('2) Order Form'!$W319,ATS!$O:$O,0),4)</f>
        <v>CLEAR-L</v>
      </c>
      <c r="F319" s="82" t="str">
        <f>INDEX(ATS!$A:$P,MATCH('2) Order Form'!$W319,ATS!$O:$O,0),5)</f>
        <v>Clear</v>
      </c>
      <c r="G319" s="161" t="str">
        <f>INDEX(ATS!$A:$P,MATCH('2) Order Form'!$W319,ATS!$O:$O,0),6)</f>
        <v>L</v>
      </c>
      <c r="H319" s="58">
        <v>1</v>
      </c>
      <c r="I319" s="111">
        <v>0</v>
      </c>
      <c r="J319" s="117">
        <f>IFERROR(VLOOKUP(W319,ATS!$O:$P,2,FALSE),0)</f>
        <v>7</v>
      </c>
      <c r="K319" s="184">
        <f>IF(J319=99999,"OPEN",IF(J319&gt;50,"50+",IF(J319&lt;=0,"0",J319)))</f>
        <v>7</v>
      </c>
      <c r="L319" s="117">
        <f>IFERROR(VLOOKUP(W319,ATS!$O:$Q,3,FALSE),0)</f>
        <v>7</v>
      </c>
      <c r="M319" s="186">
        <f t="shared" si="320"/>
        <v>7</v>
      </c>
      <c r="N319" s="93">
        <v>0</v>
      </c>
      <c r="O319" s="55">
        <f>IF(N319&lt;&gt;0,N319,$P$5)</f>
        <v>0</v>
      </c>
      <c r="P319" s="50">
        <f>VLOOKUP($C319,Prices!$A$3:$R$1996,MATCH('2) Order Form'!P$8,Prices!$A$2:$R$2,0),FALSE)</f>
        <v>35</v>
      </c>
      <c r="Q319" s="51">
        <f>VLOOKUP($C319,Prices!$A$3:$R$1996,MATCH('2) Order Form'!Q$8,Prices!$A$2:$R$2,0),FALSE)</f>
        <v>69.95</v>
      </c>
      <c r="R319" s="34">
        <f>I319*P319</f>
        <v>0</v>
      </c>
      <c r="S319" s="43">
        <f>R319*O319</f>
        <v>0</v>
      </c>
      <c r="T319" s="51">
        <f>R319-S319</f>
        <v>0</v>
      </c>
      <c r="U319" s="123">
        <f t="shared" si="293"/>
        <v>0</v>
      </c>
      <c r="V319" s="124"/>
      <c r="W319" s="148">
        <v>7048652328212</v>
      </c>
      <c r="X319" s="125"/>
      <c r="Y319" s="126">
        <f t="shared" si="321"/>
        <v>0</v>
      </c>
      <c r="Z319" s="127">
        <f t="shared" ca="1" si="322"/>
        <v>0</v>
      </c>
      <c r="AA319" s="127">
        <f t="shared" ca="1" si="323"/>
        <v>39</v>
      </c>
      <c r="AB319" s="127">
        <f t="shared" ca="1" si="324"/>
        <v>0</v>
      </c>
      <c r="AC319" s="127">
        <f t="shared" ca="1" si="325"/>
        <v>0</v>
      </c>
      <c r="AD319" s="127" t="str">
        <f t="shared" si="326"/>
        <v>810067Clear</v>
      </c>
      <c r="AE319" s="128">
        <f t="shared" si="327"/>
        <v>810067</v>
      </c>
      <c r="AF319" s="129" t="str">
        <f>INDEX(ATS!$A:$P,MATCH('2) Order Form'!$W319,ATS!$O:$O,0),7)</f>
        <v>Active</v>
      </c>
    </row>
    <row r="320" spans="1:32" ht="17.25" customHeight="1" x14ac:dyDescent="0.2">
      <c r="A320" s="33">
        <v>1</v>
      </c>
      <c r="B320" s="33" t="str">
        <f>VLOOKUP(A320,Classification!$H$2:$I$11,2,FALSE)</f>
        <v>Helmets &amp; Helmet Acc.</v>
      </c>
      <c r="C320" s="33">
        <f>INDEX(ATS!$A:$P,MATCH('2) Order Form'!$W320,ATS!$O:$O,0),1)</f>
        <v>810067</v>
      </c>
      <c r="D320" s="33" t="str">
        <f>INDEX(ATS!$A:$P,MATCH('2) Order Form'!$W320,ATS!$O:$O,0),2)</f>
        <v>Tucker Visor</v>
      </c>
      <c r="E320" s="82" t="str">
        <f>INDEX(ATS!$A:$P,MATCH('2) Order Form'!$W320,ATS!$O:$O,0),4)</f>
        <v>SRMOR-M</v>
      </c>
      <c r="F320" s="82" t="str">
        <f>INDEX(ATS!$A:$P,MATCH('2) Order Form'!$W320,ATS!$O:$O,0),5)</f>
        <v>Silver mirror</v>
      </c>
      <c r="G320" s="161" t="str">
        <f>INDEX(ATS!$A:$P,MATCH('2) Order Form'!$W320,ATS!$O:$O,0),6)</f>
        <v>M</v>
      </c>
      <c r="H320" s="58">
        <v>1</v>
      </c>
      <c r="I320" s="111">
        <v>0</v>
      </c>
      <c r="J320" s="117">
        <f>IFERROR(VLOOKUP(W320,ATS!$O:$P,2,FALSE),0)</f>
        <v>5</v>
      </c>
      <c r="K320" s="184">
        <f>IF(J320=99999,"OPEN",IF(J320&gt;50,"50+",IF(J320&lt;=0,"0",J320)))</f>
        <v>5</v>
      </c>
      <c r="L320" s="117">
        <f>IFERROR(VLOOKUP(W320,ATS!$O:$Q,3,FALSE),0)</f>
        <v>5</v>
      </c>
      <c r="M320" s="186">
        <f t="shared" si="320"/>
        <v>5</v>
      </c>
      <c r="N320" s="93">
        <v>0</v>
      </c>
      <c r="O320" s="55">
        <f>IF(N320&lt;&gt;0,N320,$P$5)</f>
        <v>0</v>
      </c>
      <c r="P320" s="50">
        <f>VLOOKUP($C320,Prices!$A$3:$R$1996,MATCH('2) Order Form'!P$8,Prices!$A$2:$R$2,0),FALSE)</f>
        <v>35</v>
      </c>
      <c r="Q320" s="51">
        <f>VLOOKUP($C320,Prices!$A$3:$R$1996,MATCH('2) Order Form'!Q$8,Prices!$A$2:$R$2,0),FALSE)</f>
        <v>69.95</v>
      </c>
      <c r="R320" s="34">
        <f>I320*P320</f>
        <v>0</v>
      </c>
      <c r="S320" s="43">
        <f>R320*O320</f>
        <v>0</v>
      </c>
      <c r="T320" s="51">
        <f>R320-S320</f>
        <v>0</v>
      </c>
      <c r="U320" s="123">
        <f t="shared" si="293"/>
        <v>0</v>
      </c>
      <c r="V320" s="124"/>
      <c r="W320" s="148">
        <v>7048652328243</v>
      </c>
      <c r="X320" s="125"/>
      <c r="Y320" s="126">
        <f t="shared" si="321"/>
        <v>0</v>
      </c>
      <c r="Z320" s="127">
        <f t="shared" ca="1" si="322"/>
        <v>0</v>
      </c>
      <c r="AA320" s="127">
        <f t="shared" ca="1" si="323"/>
        <v>39</v>
      </c>
      <c r="AB320" s="127">
        <f t="shared" ca="1" si="324"/>
        <v>0</v>
      </c>
      <c r="AC320" s="127">
        <f t="shared" ca="1" si="325"/>
        <v>1</v>
      </c>
      <c r="AD320" s="127" t="str">
        <f t="shared" si="326"/>
        <v>810067Silver mirror</v>
      </c>
      <c r="AE320" s="128">
        <f t="shared" si="327"/>
        <v>810067</v>
      </c>
      <c r="AF320" s="129" t="str">
        <f>INDEX(ATS!$A:$P,MATCH('2) Order Form'!$W320,ATS!$O:$O,0),7)</f>
        <v>Active</v>
      </c>
    </row>
    <row r="321" spans="1:32" ht="17.25" customHeight="1" x14ac:dyDescent="0.2">
      <c r="A321" s="33">
        <v>1</v>
      </c>
      <c r="B321" s="33" t="str">
        <f>VLOOKUP(A321,Classification!$H$2:$I$11,2,FALSE)</f>
        <v>Helmets &amp; Helmet Acc.</v>
      </c>
      <c r="C321" s="33">
        <f>INDEX(ATS!$A:$P,MATCH('2) Order Form'!$W321,ATS!$O:$O,0),1)</f>
        <v>810067</v>
      </c>
      <c r="D321" s="33" t="str">
        <f>INDEX(ATS!$A:$P,MATCH('2) Order Form'!$W321,ATS!$O:$O,0),2)</f>
        <v>Tucker Visor</v>
      </c>
      <c r="E321" s="82" t="str">
        <f>INDEX(ATS!$A:$P,MATCH('2) Order Form'!$W321,ATS!$O:$O,0),4)</f>
        <v>SRMOR-L</v>
      </c>
      <c r="F321" s="82" t="str">
        <f>INDEX(ATS!$A:$P,MATCH('2) Order Form'!$W321,ATS!$O:$O,0),5)</f>
        <v>Silver mirror</v>
      </c>
      <c r="G321" s="161" t="str">
        <f>INDEX(ATS!$A:$P,MATCH('2) Order Form'!$W321,ATS!$O:$O,0),6)</f>
        <v>L</v>
      </c>
      <c r="H321" s="58">
        <v>1</v>
      </c>
      <c r="I321" s="111">
        <v>0</v>
      </c>
      <c r="J321" s="117">
        <f>IFERROR(VLOOKUP(W321,ATS!$O:$P,2,FALSE),0)</f>
        <v>13</v>
      </c>
      <c r="K321" s="184">
        <f t="shared" ref="K321" si="328">IF(J321=99999,"OPEN",IF(J321&gt;50,"50+",IF(J321&lt;=0,"0",J321)))</f>
        <v>13</v>
      </c>
      <c r="L321" s="117">
        <f>IFERROR(VLOOKUP(W321,ATS!$O:$Q,3,FALSE),0)</f>
        <v>13</v>
      </c>
      <c r="M321" s="186">
        <f t="shared" si="320"/>
        <v>13</v>
      </c>
      <c r="N321" s="93">
        <v>0</v>
      </c>
      <c r="O321" s="55">
        <f t="shared" ref="O321" si="329">IF(N321&lt;&gt;0,N321,$P$5)</f>
        <v>0</v>
      </c>
      <c r="P321" s="50">
        <f>VLOOKUP($C321,Prices!$A$3:$R$1996,MATCH('2) Order Form'!P$8,Prices!$A$2:$R$2,0),FALSE)</f>
        <v>35</v>
      </c>
      <c r="Q321" s="51">
        <f>VLOOKUP($C321,Prices!$A$3:$R$1996,MATCH('2) Order Form'!Q$8,Prices!$A$2:$R$2,0),FALSE)</f>
        <v>69.95</v>
      </c>
      <c r="R321" s="34">
        <f t="shared" ref="R321" si="330">I321*P321</f>
        <v>0</v>
      </c>
      <c r="S321" s="43">
        <f t="shared" ref="S321" si="331">R321*O321</f>
        <v>0</v>
      </c>
      <c r="T321" s="51">
        <f t="shared" ref="T321" si="332">R321-S321</f>
        <v>0</v>
      </c>
      <c r="U321" s="123">
        <f t="shared" si="293"/>
        <v>0</v>
      </c>
      <c r="V321" s="124"/>
      <c r="W321" s="148">
        <v>7048652328236</v>
      </c>
      <c r="X321" s="125"/>
      <c r="Y321" s="126">
        <f t="shared" si="321"/>
        <v>0</v>
      </c>
      <c r="Z321" s="127">
        <f t="shared" ca="1" si="322"/>
        <v>0</v>
      </c>
      <c r="AA321" s="127">
        <f t="shared" ca="1" si="323"/>
        <v>39</v>
      </c>
      <c r="AB321" s="127">
        <f t="shared" ca="1" si="324"/>
        <v>0</v>
      </c>
      <c r="AC321" s="127">
        <f t="shared" ca="1" si="325"/>
        <v>0</v>
      </c>
      <c r="AD321" s="127" t="str">
        <f t="shared" si="326"/>
        <v>810067Silver mirror</v>
      </c>
      <c r="AE321" s="128">
        <f t="shared" si="327"/>
        <v>810067</v>
      </c>
      <c r="AF321" s="129" t="str">
        <f>INDEX(ATS!$A:$P,MATCH('2) Order Form'!$W321,ATS!$O:$O,0),7)</f>
        <v>Active</v>
      </c>
    </row>
    <row r="322" spans="1:32" ht="17.25" customHeight="1" x14ac:dyDescent="0.2">
      <c r="A322" s="33">
        <v>1</v>
      </c>
      <c r="B322" s="33" t="str">
        <f>VLOOKUP(A322,Classification!$H$2:$I$11,2,FALSE)</f>
        <v>Helmets &amp; Helmet Acc.</v>
      </c>
      <c r="C322" s="33">
        <f>INDEX(ATS!$A:$P,MATCH('2) Order Form'!$W322,ATS!$O:$O,0),1)</f>
        <v>810066</v>
      </c>
      <c r="D322" s="33" t="str">
        <f>INDEX(ATS!$A:$P,MATCH('2) Order Form'!$W322,ATS!$O:$O,0),2)</f>
        <v>Tucker comfort pads</v>
      </c>
      <c r="E322" s="82" t="str">
        <f>INDEX(ATS!$A:$P,MATCH('2) Order Form'!$W322,ATS!$O:$O,0),4)</f>
        <v>TEBLK-M</v>
      </c>
      <c r="F322" s="82" t="str">
        <f>INDEX(ATS!$A:$P,MATCH('2) Order Form'!$W322,ATS!$O:$O,0),5)</f>
        <v>True Black</v>
      </c>
      <c r="G322" s="161" t="str">
        <f>INDEX(ATS!$A:$P,MATCH('2) Order Form'!$W322,ATS!$O:$O,0),6)</f>
        <v>M</v>
      </c>
      <c r="H322" s="58">
        <v>1</v>
      </c>
      <c r="I322" s="111">
        <v>0</v>
      </c>
      <c r="J322" s="117">
        <f>IFERROR(VLOOKUP(W322,ATS!$O:$P,2,FALSE),0)</f>
        <v>17</v>
      </c>
      <c r="K322" s="184">
        <f>IF(J322=99999,"OPEN",IF(J322&gt;50,"50+",IF(J322&lt;=0,"0",J322)))</f>
        <v>17</v>
      </c>
      <c r="L322" s="117">
        <f>IFERROR(VLOOKUP(W322,ATS!$O:$Q,3,FALSE),0)</f>
        <v>17</v>
      </c>
      <c r="M322" s="186">
        <f t="shared" si="320"/>
        <v>17</v>
      </c>
      <c r="N322" s="93">
        <v>0</v>
      </c>
      <c r="O322" s="55">
        <f>IF(N322&lt;&gt;0,N322,$P$5)</f>
        <v>0</v>
      </c>
      <c r="P322" s="50">
        <f>VLOOKUP($C322,Prices!$A$3:$R$1996,MATCH('2) Order Form'!P$8,Prices!$A$2:$R$2,0),FALSE)</f>
        <v>5</v>
      </c>
      <c r="Q322" s="51">
        <f>VLOOKUP($C322,Prices!$A$3:$R$1996,MATCH('2) Order Form'!Q$8,Prices!$A$2:$R$2,0),FALSE)</f>
        <v>9.9499999999999993</v>
      </c>
      <c r="R322" s="34">
        <f>I322*P322</f>
        <v>0</v>
      </c>
      <c r="S322" s="43">
        <f>R322*O322</f>
        <v>0</v>
      </c>
      <c r="T322" s="51">
        <f>R322-S322</f>
        <v>0</v>
      </c>
      <c r="U322" s="123">
        <f t="shared" si="293"/>
        <v>0</v>
      </c>
      <c r="V322" s="124"/>
      <c r="W322" s="148">
        <v>7048652328205</v>
      </c>
      <c r="X322" s="125"/>
      <c r="Y322" s="126">
        <f t="shared" si="321"/>
        <v>0</v>
      </c>
      <c r="Z322" s="127">
        <f t="shared" ca="1" si="322"/>
        <v>0</v>
      </c>
      <c r="AA322" s="127">
        <f t="shared" ca="1" si="323"/>
        <v>40</v>
      </c>
      <c r="AB322" s="127">
        <f t="shared" ca="1" si="324"/>
        <v>1</v>
      </c>
      <c r="AC322" s="127">
        <f t="shared" ca="1" si="325"/>
        <v>1</v>
      </c>
      <c r="AD322" s="127" t="str">
        <f t="shared" si="326"/>
        <v>810066True Black</v>
      </c>
      <c r="AE322" s="128">
        <f t="shared" si="327"/>
        <v>810066</v>
      </c>
      <c r="AF322" s="129" t="str">
        <f>INDEX(ATS!$A:$P,MATCH('2) Order Form'!$W322,ATS!$O:$O,0),7)</f>
        <v>Active</v>
      </c>
    </row>
    <row r="323" spans="1:32" ht="17.25" customHeight="1" x14ac:dyDescent="0.2">
      <c r="A323" s="33">
        <v>1</v>
      </c>
      <c r="B323" s="33" t="str">
        <f>VLOOKUP(A323,Classification!$H$2:$I$11,2,FALSE)</f>
        <v>Helmets &amp; Helmet Acc.</v>
      </c>
      <c r="C323" s="33">
        <f>INDEX(ATS!$A:$P,MATCH('2) Order Form'!$W323,ATS!$O:$O,0),1)</f>
        <v>810066</v>
      </c>
      <c r="D323" s="33" t="str">
        <f>INDEX(ATS!$A:$P,MATCH('2) Order Form'!$W323,ATS!$O:$O,0),2)</f>
        <v>Tucker comfort pads</v>
      </c>
      <c r="E323" s="82" t="str">
        <f>INDEX(ATS!$A:$P,MATCH('2) Order Form'!$W323,ATS!$O:$O,0),4)</f>
        <v>TEBLK-L</v>
      </c>
      <c r="F323" s="82" t="str">
        <f>INDEX(ATS!$A:$P,MATCH('2) Order Form'!$W323,ATS!$O:$O,0),5)</f>
        <v>True Black</v>
      </c>
      <c r="G323" s="161" t="str">
        <f>INDEX(ATS!$A:$P,MATCH('2) Order Form'!$W323,ATS!$O:$O,0),6)</f>
        <v>L</v>
      </c>
      <c r="H323" s="58">
        <v>1</v>
      </c>
      <c r="I323" s="111">
        <v>0</v>
      </c>
      <c r="J323" s="117">
        <f>IFERROR(VLOOKUP(W323,ATS!$O:$P,2,FALSE),0)</f>
        <v>19</v>
      </c>
      <c r="K323" s="184">
        <f>IF(J323=99999,"OPEN",IF(J323&gt;50,"50+",IF(J323&lt;=0,"0",J323)))</f>
        <v>19</v>
      </c>
      <c r="L323" s="117">
        <f>IFERROR(VLOOKUP(W323,ATS!$O:$Q,3,FALSE),0)</f>
        <v>19</v>
      </c>
      <c r="M323" s="186">
        <f t="shared" si="320"/>
        <v>19</v>
      </c>
      <c r="N323" s="93">
        <v>0</v>
      </c>
      <c r="O323" s="55">
        <f>IF(N323&lt;&gt;0,N323,$P$5)</f>
        <v>0</v>
      </c>
      <c r="P323" s="50">
        <f>VLOOKUP($C323,Prices!$A$3:$R$1996,MATCH('2) Order Form'!P$8,Prices!$A$2:$R$2,0),FALSE)</f>
        <v>5</v>
      </c>
      <c r="Q323" s="51">
        <f>VLOOKUP($C323,Prices!$A$3:$R$1996,MATCH('2) Order Form'!Q$8,Prices!$A$2:$R$2,0),FALSE)</f>
        <v>9.9499999999999993</v>
      </c>
      <c r="R323" s="34">
        <f>I323*P323</f>
        <v>0</v>
      </c>
      <c r="S323" s="43">
        <f>R323*O323</f>
        <v>0</v>
      </c>
      <c r="T323" s="51">
        <f>R323-S323</f>
        <v>0</v>
      </c>
      <c r="U323" s="123">
        <f t="shared" si="293"/>
        <v>0</v>
      </c>
      <c r="V323" s="124"/>
      <c r="W323" s="148">
        <v>7048652328199</v>
      </c>
      <c r="X323" s="125"/>
      <c r="Y323" s="126">
        <f t="shared" si="321"/>
        <v>0</v>
      </c>
      <c r="Z323" s="127">
        <f t="shared" ca="1" si="322"/>
        <v>0</v>
      </c>
      <c r="AA323" s="127">
        <f t="shared" ca="1" si="323"/>
        <v>40</v>
      </c>
      <c r="AB323" s="127">
        <f t="shared" ca="1" si="324"/>
        <v>0</v>
      </c>
      <c r="AC323" s="127">
        <f t="shared" ca="1" si="325"/>
        <v>0</v>
      </c>
      <c r="AD323" s="127" t="str">
        <f t="shared" si="326"/>
        <v>810066True Black</v>
      </c>
      <c r="AE323" s="128">
        <f t="shared" si="327"/>
        <v>810066</v>
      </c>
      <c r="AF323" s="129" t="str">
        <f>INDEX(ATS!$A:$P,MATCH('2) Order Form'!$W323,ATS!$O:$O,0),7)</f>
        <v>Active</v>
      </c>
    </row>
    <row r="324" spans="1:32" ht="17.25" customHeight="1" x14ac:dyDescent="0.2">
      <c r="A324" s="33">
        <v>1</v>
      </c>
      <c r="B324" s="33" t="str">
        <f>VLOOKUP(A324,Classification!$H$2:$I$11,2,FALSE)</f>
        <v>Helmets &amp; Helmet Acc.</v>
      </c>
      <c r="C324" s="33">
        <f>INDEX(ATS!$A:$P,MATCH('2) Order Form'!$W324,ATS!$O:$O,0),1)</f>
        <v>810059</v>
      </c>
      <c r="D324" s="33" t="str">
        <f>INDEX(ATS!$A:$P,MATCH('2) Order Form'!$W324,ATS!$O:$O,0),2)</f>
        <v>Falconer Aerocovers™</v>
      </c>
      <c r="E324" s="82" t="str">
        <f>INDEX(ATS!$A:$P,MATCH('2) Order Form'!$W324,ATS!$O:$O,0),4)</f>
        <v>BUORE-M</v>
      </c>
      <c r="F324" s="82" t="str">
        <f>INDEX(ATS!$A:$P,MATCH('2) Order Form'!$W324,ATS!$O:$O,0),5)</f>
        <v xml:space="preserve">Burning Orange </v>
      </c>
      <c r="G324" s="161" t="str">
        <f>INDEX(ATS!$A:$P,MATCH('2) Order Form'!$W324,ATS!$O:$O,0),6)</f>
        <v>M</v>
      </c>
      <c r="H324" s="58">
        <v>1</v>
      </c>
      <c r="I324" s="111">
        <v>0</v>
      </c>
      <c r="J324" s="117">
        <f>IFERROR(VLOOKUP(W324,ATS!$O:$P,2,FALSE),0)</f>
        <v>7</v>
      </c>
      <c r="K324" s="184">
        <f t="shared" ref="K324:K327" si="333">IF(J324=99999,"OPEN",IF(J324&gt;50,"50+",IF(J324&lt;=0,"0",J324)))</f>
        <v>7</v>
      </c>
      <c r="L324" s="117">
        <f>IFERROR(VLOOKUP(W324,ATS!$O:$Q,3,FALSE),0)</f>
        <v>7</v>
      </c>
      <c r="M324" s="186">
        <f t="shared" si="276"/>
        <v>7</v>
      </c>
      <c r="N324" s="93">
        <v>0</v>
      </c>
      <c r="O324" s="55">
        <f t="shared" ref="O324:O327" si="334">IF(N324&lt;&gt;0,N324,$P$5)</f>
        <v>0</v>
      </c>
      <c r="P324" s="50">
        <f>VLOOKUP($C324,Prices!$A$3:$R$1996,MATCH('2) Order Form'!P$8,Prices!$A$2:$R$2,0),FALSE)</f>
        <v>10</v>
      </c>
      <c r="Q324" s="51">
        <f>VLOOKUP($C324,Prices!$A$3:$R$1996,MATCH('2) Order Form'!Q$8,Prices!$A$2:$R$2,0),FALSE)</f>
        <v>19.95</v>
      </c>
      <c r="R324" s="34">
        <f t="shared" ref="R324:R327" si="335">I324*P324</f>
        <v>0</v>
      </c>
      <c r="S324" s="43">
        <f t="shared" ref="S324:S327" si="336">R324*O324</f>
        <v>0</v>
      </c>
      <c r="T324" s="51">
        <f t="shared" ref="T324:T327" si="337">R324-S324</f>
        <v>0</v>
      </c>
      <c r="U324" s="123">
        <f t="shared" si="293"/>
        <v>0</v>
      </c>
      <c r="V324" s="124"/>
      <c r="W324" s="148">
        <v>7048652766304</v>
      </c>
      <c r="X324" s="125"/>
      <c r="Y324" s="126">
        <f t="shared" si="281"/>
        <v>0</v>
      </c>
      <c r="Z324" s="127">
        <f t="shared" ca="1" si="282"/>
        <v>0</v>
      </c>
      <c r="AA324" s="127">
        <f t="shared" ca="1" si="283"/>
        <v>41</v>
      </c>
      <c r="AB324" s="127">
        <f t="shared" ca="1" si="284"/>
        <v>1</v>
      </c>
      <c r="AC324" s="127">
        <f t="shared" ca="1" si="285"/>
        <v>1</v>
      </c>
      <c r="AD324" s="127" t="str">
        <f t="shared" si="286"/>
        <v xml:space="preserve">810059Burning Orange </v>
      </c>
      <c r="AE324" s="128">
        <f t="shared" si="287"/>
        <v>810059</v>
      </c>
      <c r="AF324" s="129" t="str">
        <f>INDEX(ATS!$A:$P,MATCH('2) Order Form'!$W324,ATS!$O:$O,0),7)</f>
        <v>Active</v>
      </c>
    </row>
    <row r="325" spans="1:32" ht="17.25" customHeight="1" x14ac:dyDescent="0.2">
      <c r="A325" s="33">
        <v>1</v>
      </c>
      <c r="B325" s="33" t="str">
        <f>VLOOKUP(A325,Classification!$H$2:$I$11,2,FALSE)</f>
        <v>Helmets &amp; Helmet Acc.</v>
      </c>
      <c r="C325" s="33">
        <f>INDEX(ATS!$A:$P,MATCH('2) Order Form'!$W325,ATS!$O:$O,0),1)</f>
        <v>810059</v>
      </c>
      <c r="D325" s="33" t="str">
        <f>INDEX(ATS!$A:$P,MATCH('2) Order Form'!$W325,ATS!$O:$O,0),2)</f>
        <v>Falconer Aerocovers™</v>
      </c>
      <c r="E325" s="82" t="str">
        <f>INDEX(ATS!$A:$P,MATCH('2) Order Form'!$W325,ATS!$O:$O,0),4)</f>
        <v>BUORE-L</v>
      </c>
      <c r="F325" s="82" t="str">
        <f>INDEX(ATS!$A:$P,MATCH('2) Order Form'!$W325,ATS!$O:$O,0),5)</f>
        <v xml:space="preserve">Burning Orange </v>
      </c>
      <c r="G325" s="161" t="str">
        <f>INDEX(ATS!$A:$P,MATCH('2) Order Form'!$W325,ATS!$O:$O,0),6)</f>
        <v>L</v>
      </c>
      <c r="H325" s="58">
        <v>1</v>
      </c>
      <c r="I325" s="111">
        <v>0</v>
      </c>
      <c r="J325" s="117">
        <f>IFERROR(VLOOKUP(W325,ATS!$O:$P,2,FALSE),0)</f>
        <v>7</v>
      </c>
      <c r="K325" s="184">
        <f t="shared" si="333"/>
        <v>7</v>
      </c>
      <c r="L325" s="117">
        <f>IFERROR(VLOOKUP(W325,ATS!$O:$Q,3,FALSE),0)</f>
        <v>7</v>
      </c>
      <c r="M325" s="186">
        <f t="shared" si="276"/>
        <v>7</v>
      </c>
      <c r="N325" s="93">
        <v>0</v>
      </c>
      <c r="O325" s="55">
        <f t="shared" si="334"/>
        <v>0</v>
      </c>
      <c r="P325" s="50">
        <f>VLOOKUP($C325,Prices!$A$3:$R$1996,MATCH('2) Order Form'!P$8,Prices!$A$2:$R$2,0),FALSE)</f>
        <v>10</v>
      </c>
      <c r="Q325" s="51">
        <f>VLOOKUP($C325,Prices!$A$3:$R$1996,MATCH('2) Order Form'!Q$8,Prices!$A$2:$R$2,0),FALSE)</f>
        <v>19.95</v>
      </c>
      <c r="R325" s="34">
        <f t="shared" si="335"/>
        <v>0</v>
      </c>
      <c r="S325" s="43">
        <f t="shared" si="336"/>
        <v>0</v>
      </c>
      <c r="T325" s="51">
        <f t="shared" si="337"/>
        <v>0</v>
      </c>
      <c r="U325" s="123">
        <f t="shared" si="293"/>
        <v>0</v>
      </c>
      <c r="V325" s="124"/>
      <c r="W325" s="148">
        <v>7048652766298</v>
      </c>
      <c r="X325" s="125"/>
      <c r="Y325" s="126">
        <f t="shared" si="281"/>
        <v>0</v>
      </c>
      <c r="Z325" s="127">
        <f t="shared" ca="1" si="282"/>
        <v>0</v>
      </c>
      <c r="AA325" s="127">
        <f t="shared" ca="1" si="283"/>
        <v>41</v>
      </c>
      <c r="AB325" s="127">
        <f t="shared" ca="1" si="284"/>
        <v>0</v>
      </c>
      <c r="AC325" s="127">
        <f t="shared" ca="1" si="285"/>
        <v>0</v>
      </c>
      <c r="AD325" s="127" t="str">
        <f t="shared" si="286"/>
        <v xml:space="preserve">810059Burning Orange </v>
      </c>
      <c r="AE325" s="128">
        <f t="shared" si="287"/>
        <v>810059</v>
      </c>
      <c r="AF325" s="129" t="str">
        <f>INDEX(ATS!$A:$P,MATCH('2) Order Form'!$W325,ATS!$O:$O,0),7)</f>
        <v>Active</v>
      </c>
    </row>
    <row r="326" spans="1:32" ht="17.25" customHeight="1" x14ac:dyDescent="0.2">
      <c r="A326" s="33">
        <v>1</v>
      </c>
      <c r="B326" s="33" t="str">
        <f>VLOOKUP(A326,Classification!$H$2:$I$11,2,FALSE)</f>
        <v>Helmets &amp; Helmet Acc.</v>
      </c>
      <c r="C326" s="33">
        <f>INDEX(ATS!$A:$P,MATCH('2) Order Form'!$W326,ATS!$O:$O,0),1)</f>
        <v>810059</v>
      </c>
      <c r="D326" s="33" t="str">
        <f>INDEX(ATS!$A:$P,MATCH('2) Order Form'!$W326,ATS!$O:$O,0),2)</f>
        <v>Falconer Aerocovers™</v>
      </c>
      <c r="E326" s="82" t="str">
        <f>INDEX(ATS!$A:$P,MATCH('2) Order Form'!$W326,ATS!$O:$O,0),4)</f>
        <v>FCWHE-M</v>
      </c>
      <c r="F326" s="82" t="str">
        <f>INDEX(ATS!$A:$P,MATCH('2) Order Form'!$W326,ATS!$O:$O,0),5)</f>
        <v>Frost Cloud White</v>
      </c>
      <c r="G326" s="161" t="str">
        <f>INDEX(ATS!$A:$P,MATCH('2) Order Form'!$W326,ATS!$O:$O,0),6)</f>
        <v>M</v>
      </c>
      <c r="H326" s="58">
        <v>1</v>
      </c>
      <c r="I326" s="111">
        <v>0</v>
      </c>
      <c r="J326" s="117">
        <f>IFERROR(VLOOKUP(W326,ATS!$O:$P,2,FALSE),0)</f>
        <v>0</v>
      </c>
      <c r="K326" s="184" t="str">
        <f t="shared" si="333"/>
        <v>0</v>
      </c>
      <c r="L326" s="117">
        <f>IFERROR(VLOOKUP(W326,ATS!$O:$Q,3,FALSE),0)</f>
        <v>0</v>
      </c>
      <c r="M326" s="186" t="str">
        <f t="shared" si="276"/>
        <v>0</v>
      </c>
      <c r="N326" s="93">
        <v>0</v>
      </c>
      <c r="O326" s="55">
        <f t="shared" si="334"/>
        <v>0</v>
      </c>
      <c r="P326" s="50">
        <f>VLOOKUP($C326,Prices!$A$3:$R$1996,MATCH('2) Order Form'!P$8,Prices!$A$2:$R$2,0),FALSE)</f>
        <v>10</v>
      </c>
      <c r="Q326" s="51">
        <f>VLOOKUP($C326,Prices!$A$3:$R$1996,MATCH('2) Order Form'!Q$8,Prices!$A$2:$R$2,0),FALSE)</f>
        <v>19.95</v>
      </c>
      <c r="R326" s="34">
        <f t="shared" si="335"/>
        <v>0</v>
      </c>
      <c r="S326" s="43">
        <f t="shared" si="336"/>
        <v>0</v>
      </c>
      <c r="T326" s="51">
        <f t="shared" si="337"/>
        <v>0</v>
      </c>
      <c r="U326" s="123">
        <f t="shared" si="293"/>
        <v>0</v>
      </c>
      <c r="V326" s="124"/>
      <c r="W326" s="148">
        <v>7048652327840</v>
      </c>
      <c r="X326" s="125"/>
      <c r="Y326" s="126">
        <f t="shared" si="281"/>
        <v>0</v>
      </c>
      <c r="Z326" s="127">
        <f t="shared" ca="1" si="282"/>
        <v>0</v>
      </c>
      <c r="AA326" s="127">
        <f t="shared" ca="1" si="283"/>
        <v>41</v>
      </c>
      <c r="AB326" s="127">
        <f t="shared" ca="1" si="284"/>
        <v>0</v>
      </c>
      <c r="AC326" s="127">
        <f t="shared" ca="1" si="285"/>
        <v>1</v>
      </c>
      <c r="AD326" s="127" t="str">
        <f t="shared" si="286"/>
        <v>810059Frost Cloud White</v>
      </c>
      <c r="AE326" s="128">
        <f t="shared" si="287"/>
        <v>810059</v>
      </c>
      <c r="AF326" s="129" t="str">
        <f>INDEX(ATS!$A:$P,MATCH('2) Order Form'!$W326,ATS!$O:$O,0),7)</f>
        <v>Active</v>
      </c>
    </row>
    <row r="327" spans="1:32" ht="17.25" customHeight="1" x14ac:dyDescent="0.2">
      <c r="A327" s="33">
        <v>1</v>
      </c>
      <c r="B327" s="33" t="str">
        <f>VLOOKUP(A327,Classification!$H$2:$I$11,2,FALSE)</f>
        <v>Helmets &amp; Helmet Acc.</v>
      </c>
      <c r="C327" s="33">
        <f>INDEX(ATS!$A:$P,MATCH('2) Order Form'!$W327,ATS!$O:$O,0),1)</f>
        <v>810059</v>
      </c>
      <c r="D327" s="33" t="str">
        <f>INDEX(ATS!$A:$P,MATCH('2) Order Form'!$W327,ATS!$O:$O,0),2)</f>
        <v>Falconer Aerocovers™</v>
      </c>
      <c r="E327" s="82" t="str">
        <f>INDEX(ATS!$A:$P,MATCH('2) Order Form'!$W327,ATS!$O:$O,0),4)</f>
        <v>FCWHE-L</v>
      </c>
      <c r="F327" s="82" t="str">
        <f>INDEX(ATS!$A:$P,MATCH('2) Order Form'!$W327,ATS!$O:$O,0),5)</f>
        <v>Frost Cloud White</v>
      </c>
      <c r="G327" s="161" t="str">
        <f>INDEX(ATS!$A:$P,MATCH('2) Order Form'!$W327,ATS!$O:$O,0),6)</f>
        <v>L</v>
      </c>
      <c r="H327" s="58">
        <v>1</v>
      </c>
      <c r="I327" s="111">
        <v>0</v>
      </c>
      <c r="J327" s="117">
        <f>IFERROR(VLOOKUP(W327,ATS!$O:$P,2,FALSE),0)</f>
        <v>5</v>
      </c>
      <c r="K327" s="184">
        <f t="shared" si="333"/>
        <v>5</v>
      </c>
      <c r="L327" s="117">
        <f>IFERROR(VLOOKUP(W327,ATS!$O:$Q,3,FALSE),0)</f>
        <v>5</v>
      </c>
      <c r="M327" s="186">
        <f t="shared" si="276"/>
        <v>5</v>
      </c>
      <c r="N327" s="93">
        <v>0</v>
      </c>
      <c r="O327" s="55">
        <f t="shared" si="334"/>
        <v>0</v>
      </c>
      <c r="P327" s="50">
        <f>VLOOKUP($C327,Prices!$A$3:$R$1996,MATCH('2) Order Form'!P$8,Prices!$A$2:$R$2,0),FALSE)</f>
        <v>10</v>
      </c>
      <c r="Q327" s="51">
        <f>VLOOKUP($C327,Prices!$A$3:$R$1996,MATCH('2) Order Form'!Q$8,Prices!$A$2:$R$2,0),FALSE)</f>
        <v>19.95</v>
      </c>
      <c r="R327" s="34">
        <f t="shared" si="335"/>
        <v>0</v>
      </c>
      <c r="S327" s="43">
        <f t="shared" si="336"/>
        <v>0</v>
      </c>
      <c r="T327" s="51">
        <f t="shared" si="337"/>
        <v>0</v>
      </c>
      <c r="U327" s="123">
        <f t="shared" si="293"/>
        <v>0</v>
      </c>
      <c r="V327" s="124"/>
      <c r="W327" s="148">
        <v>7048652327833</v>
      </c>
      <c r="X327" s="125"/>
      <c r="Y327" s="126">
        <f t="shared" si="281"/>
        <v>0</v>
      </c>
      <c r="Z327" s="127">
        <f t="shared" ca="1" si="282"/>
        <v>0</v>
      </c>
      <c r="AA327" s="127">
        <f t="shared" ca="1" si="283"/>
        <v>41</v>
      </c>
      <c r="AB327" s="127">
        <f t="shared" ca="1" si="284"/>
        <v>0</v>
      </c>
      <c r="AC327" s="127">
        <f t="shared" ca="1" si="285"/>
        <v>0</v>
      </c>
      <c r="AD327" s="127" t="str">
        <f t="shared" si="286"/>
        <v>810059Frost Cloud White</v>
      </c>
      <c r="AE327" s="128">
        <f t="shared" si="287"/>
        <v>810059</v>
      </c>
      <c r="AF327" s="129" t="str">
        <f>INDEX(ATS!$A:$P,MATCH('2) Order Form'!$W327,ATS!$O:$O,0),7)</f>
        <v>Active</v>
      </c>
    </row>
    <row r="328" spans="1:32" ht="17.25" customHeight="1" x14ac:dyDescent="0.2">
      <c r="A328" s="33">
        <v>1</v>
      </c>
      <c r="B328" s="33" t="str">
        <f>VLOOKUP(A328,Classification!$H$2:$I$11,2,FALSE)</f>
        <v>Helmets &amp; Helmet Acc.</v>
      </c>
      <c r="C328" s="33">
        <f>INDEX(ATS!$A:$P,MATCH('2) Order Form'!$W328,ATS!$O:$O,0),1)</f>
        <v>810059</v>
      </c>
      <c r="D328" s="33" t="str">
        <f>INDEX(ATS!$A:$P,MATCH('2) Order Form'!$W328,ATS!$O:$O,0),2)</f>
        <v>Falconer Aerocovers™</v>
      </c>
      <c r="E328" s="82" t="str">
        <f>INDEX(ATS!$A:$P,MATCH('2) Order Form'!$W328,ATS!$O:$O,0),4)</f>
        <v>FSBLK-M</v>
      </c>
      <c r="F328" s="82" t="str">
        <f>INDEX(ATS!$A:$P,MATCH('2) Order Form'!$W328,ATS!$O:$O,0),5)</f>
        <v>Frost Smoke Black</v>
      </c>
      <c r="G328" s="161" t="str">
        <f>INDEX(ATS!$A:$P,MATCH('2) Order Form'!$W328,ATS!$O:$O,0),6)</f>
        <v>M</v>
      </c>
      <c r="H328" s="58">
        <v>1</v>
      </c>
      <c r="I328" s="111">
        <v>0</v>
      </c>
      <c r="J328" s="117">
        <f>IFERROR(VLOOKUP(W328,ATS!$O:$P,2,FALSE),0)</f>
        <v>0</v>
      </c>
      <c r="K328" s="184" t="str">
        <f t="shared" ref="K328:K338" si="338">IF(J328=99999,"OPEN",IF(J328&gt;50,"50+",IF(J328&lt;=0,"0",J328)))</f>
        <v>0</v>
      </c>
      <c r="L328" s="117">
        <f>IFERROR(VLOOKUP(W328,ATS!$O:$Q,3,FALSE),0)</f>
        <v>0</v>
      </c>
      <c r="M328" s="186" t="str">
        <f t="shared" ref="M328:M355" si="339">IF(L328=99999,"OPEN",IF(L328&gt;50,"50+",IF(L328&lt;=0,"0",L328)))</f>
        <v>0</v>
      </c>
      <c r="N328" s="93">
        <v>0</v>
      </c>
      <c r="O328" s="55">
        <f t="shared" ref="O328:O338" si="340">IF(N328&lt;&gt;0,N328,$P$5)</f>
        <v>0</v>
      </c>
      <c r="P328" s="50">
        <f>VLOOKUP($C328,Prices!$A$3:$R$1996,MATCH('2) Order Form'!P$8,Prices!$A$2:$R$2,0),FALSE)</f>
        <v>10</v>
      </c>
      <c r="Q328" s="51">
        <f>VLOOKUP($C328,Prices!$A$3:$R$1996,MATCH('2) Order Form'!Q$8,Prices!$A$2:$R$2,0),FALSE)</f>
        <v>19.95</v>
      </c>
      <c r="R328" s="34">
        <f t="shared" ref="R328:R338" si="341">I328*P328</f>
        <v>0</v>
      </c>
      <c r="S328" s="43">
        <f t="shared" ref="S328:S338" si="342">R328*O328</f>
        <v>0</v>
      </c>
      <c r="T328" s="51">
        <f t="shared" ref="T328:T338" si="343">R328-S328</f>
        <v>0</v>
      </c>
      <c r="U328" s="123">
        <f t="shared" si="293"/>
        <v>0</v>
      </c>
      <c r="V328" s="124"/>
      <c r="W328" s="148">
        <v>7048652327888</v>
      </c>
      <c r="X328" s="125"/>
      <c r="Y328" s="126">
        <f t="shared" ref="Y328:Y355" si="344">I328*Q328</f>
        <v>0</v>
      </c>
      <c r="Z328" s="127">
        <f t="shared" ref="Z328:Z355" ca="1" si="345">IF(A328=OFFSET(A328,-1,0),0,1)</f>
        <v>0</v>
      </c>
      <c r="AA328" s="127">
        <f t="shared" ref="AA328:AA355" ca="1" si="346">IF(C328=OFFSET(C328,-1,0),OFFSET(AA328,-1,0),OFFSET(AA328,-1,0)+1)</f>
        <v>41</v>
      </c>
      <c r="AB328" s="127">
        <f t="shared" ref="AB328:AB355" ca="1" si="347">IF(C328=OFFSET(C328,-1,0),0,1)</f>
        <v>0</v>
      </c>
      <c r="AC328" s="127">
        <f t="shared" ref="AC328:AC355" ca="1" si="348">IF(F328=OFFSET(F328,-1,0),0,1)</f>
        <v>1</v>
      </c>
      <c r="AD328" s="127" t="str">
        <f t="shared" ref="AD328:AD355" si="349">CONCATENATE(C328,F328)</f>
        <v>810059Frost Smoke Black</v>
      </c>
      <c r="AE328" s="128">
        <f t="shared" ref="AE328:AE355" si="350">IFERROR(IF(B328="EYEWEAR",CONCATENATE(C328,"-",G328),C328),C328)</f>
        <v>810059</v>
      </c>
      <c r="AF328" s="129" t="str">
        <f>INDEX(ATS!$A:$P,MATCH('2) Order Form'!$W328,ATS!$O:$O,0),7)</f>
        <v>Active</v>
      </c>
    </row>
    <row r="329" spans="1:32" ht="17.25" customHeight="1" x14ac:dyDescent="0.2">
      <c r="A329" s="33">
        <v>1</v>
      </c>
      <c r="B329" s="33" t="str">
        <f>VLOOKUP(A329,Classification!$H$2:$I$11,2,FALSE)</f>
        <v>Helmets &amp; Helmet Acc.</v>
      </c>
      <c r="C329" s="33">
        <f>INDEX(ATS!$A:$P,MATCH('2) Order Form'!$W329,ATS!$O:$O,0),1)</f>
        <v>810059</v>
      </c>
      <c r="D329" s="33" t="str">
        <f>INDEX(ATS!$A:$P,MATCH('2) Order Form'!$W329,ATS!$O:$O,0),2)</f>
        <v>Falconer Aerocovers™</v>
      </c>
      <c r="E329" s="82" t="str">
        <f>INDEX(ATS!$A:$P,MATCH('2) Order Form'!$W329,ATS!$O:$O,0),4)</f>
        <v>FSBLK-L</v>
      </c>
      <c r="F329" s="82" t="str">
        <f>INDEX(ATS!$A:$P,MATCH('2) Order Form'!$W329,ATS!$O:$O,0),5)</f>
        <v>Frost Smoke Black</v>
      </c>
      <c r="G329" s="161" t="str">
        <f>INDEX(ATS!$A:$P,MATCH('2) Order Form'!$W329,ATS!$O:$O,0),6)</f>
        <v>L</v>
      </c>
      <c r="H329" s="58">
        <v>1</v>
      </c>
      <c r="I329" s="111">
        <v>0</v>
      </c>
      <c r="J329" s="117">
        <f>IFERROR(VLOOKUP(W329,ATS!$O:$P,2,FALSE),0)</f>
        <v>2</v>
      </c>
      <c r="K329" s="184">
        <f t="shared" si="338"/>
        <v>2</v>
      </c>
      <c r="L329" s="117">
        <f>IFERROR(VLOOKUP(W329,ATS!$O:$Q,3,FALSE),0)</f>
        <v>2</v>
      </c>
      <c r="M329" s="186">
        <f t="shared" si="339"/>
        <v>2</v>
      </c>
      <c r="N329" s="93">
        <v>0</v>
      </c>
      <c r="O329" s="55">
        <f t="shared" si="340"/>
        <v>0</v>
      </c>
      <c r="P329" s="50">
        <f>VLOOKUP($C329,Prices!$A$3:$R$1996,MATCH('2) Order Form'!P$8,Prices!$A$2:$R$2,0),FALSE)</f>
        <v>10</v>
      </c>
      <c r="Q329" s="51">
        <f>VLOOKUP($C329,Prices!$A$3:$R$1996,MATCH('2) Order Form'!Q$8,Prices!$A$2:$R$2,0),FALSE)</f>
        <v>19.95</v>
      </c>
      <c r="R329" s="34">
        <f t="shared" si="341"/>
        <v>0</v>
      </c>
      <c r="S329" s="43">
        <f t="shared" si="342"/>
        <v>0</v>
      </c>
      <c r="T329" s="51">
        <f t="shared" si="343"/>
        <v>0</v>
      </c>
      <c r="U329" s="123">
        <f t="shared" ref="U329:U388" si="351">IFERROR(I329/($I$161+$I$162+$I$163),0)</f>
        <v>0</v>
      </c>
      <c r="V329" s="124"/>
      <c r="W329" s="148">
        <v>7048652327871</v>
      </c>
      <c r="X329" s="125"/>
      <c r="Y329" s="126">
        <f t="shared" si="344"/>
        <v>0</v>
      </c>
      <c r="Z329" s="127">
        <f t="shared" ca="1" si="345"/>
        <v>0</v>
      </c>
      <c r="AA329" s="127">
        <f t="shared" ca="1" si="346"/>
        <v>41</v>
      </c>
      <c r="AB329" s="127">
        <f t="shared" ca="1" si="347"/>
        <v>0</v>
      </c>
      <c r="AC329" s="127">
        <f t="shared" ca="1" si="348"/>
        <v>0</v>
      </c>
      <c r="AD329" s="127" t="str">
        <f t="shared" si="349"/>
        <v>810059Frost Smoke Black</v>
      </c>
      <c r="AE329" s="128">
        <f t="shared" si="350"/>
        <v>810059</v>
      </c>
      <c r="AF329" s="129" t="str">
        <f>INDEX(ATS!$A:$P,MATCH('2) Order Form'!$W329,ATS!$O:$O,0),7)</f>
        <v>Active</v>
      </c>
    </row>
    <row r="330" spans="1:32" ht="17.25" customHeight="1" x14ac:dyDescent="0.2">
      <c r="A330" s="33">
        <v>1</v>
      </c>
      <c r="B330" s="33" t="str">
        <f>VLOOKUP(A330,Classification!$H$2:$I$11,2,FALSE)</f>
        <v>Helmets &amp; Helmet Acc.</v>
      </c>
      <c r="C330" s="33">
        <f>INDEX(ATS!$A:$P,MATCH('2) Order Form'!$W330,ATS!$O:$O,0),1)</f>
        <v>810059</v>
      </c>
      <c r="D330" s="33" t="str">
        <f>INDEX(ATS!$A:$P,MATCH('2) Order Form'!$W330,ATS!$O:$O,0),2)</f>
        <v>Falconer Aerocovers™</v>
      </c>
      <c r="E330" s="82" t="str">
        <f>INDEX(ATS!$A:$P,MATCH('2) Order Form'!$W330,ATS!$O:$O,0),4)</f>
        <v>MBLCK-M</v>
      </c>
      <c r="F330" s="82" t="str">
        <f>INDEX(ATS!$A:$P,MATCH('2) Order Form'!$W330,ATS!$O:$O,0),5)</f>
        <v>Matte Black</v>
      </c>
      <c r="G330" s="161" t="str">
        <f>INDEX(ATS!$A:$P,MATCH('2) Order Form'!$W330,ATS!$O:$O,0),6)</f>
        <v>M</v>
      </c>
      <c r="H330" s="58">
        <v>1</v>
      </c>
      <c r="I330" s="111">
        <v>0</v>
      </c>
      <c r="J330" s="117">
        <f>IFERROR(VLOOKUP(W330,ATS!$O:$P,2,FALSE),0)</f>
        <v>0</v>
      </c>
      <c r="K330" s="184" t="str">
        <f t="shared" si="338"/>
        <v>0</v>
      </c>
      <c r="L330" s="117">
        <f>IFERROR(VLOOKUP(W330,ATS!$O:$Q,3,FALSE),0)</f>
        <v>0</v>
      </c>
      <c r="M330" s="186" t="str">
        <f t="shared" si="339"/>
        <v>0</v>
      </c>
      <c r="N330" s="93">
        <v>0</v>
      </c>
      <c r="O330" s="55">
        <f t="shared" si="340"/>
        <v>0</v>
      </c>
      <c r="P330" s="50">
        <f>VLOOKUP($C330,Prices!$A$3:$R$1996,MATCH('2) Order Form'!P$8,Prices!$A$2:$R$2,0),FALSE)</f>
        <v>10</v>
      </c>
      <c r="Q330" s="51">
        <f>VLOOKUP($C330,Prices!$A$3:$R$1996,MATCH('2) Order Form'!Q$8,Prices!$A$2:$R$2,0),FALSE)</f>
        <v>19.95</v>
      </c>
      <c r="R330" s="34">
        <f t="shared" si="341"/>
        <v>0</v>
      </c>
      <c r="S330" s="43">
        <f t="shared" si="342"/>
        <v>0</v>
      </c>
      <c r="T330" s="51">
        <f t="shared" si="343"/>
        <v>0</v>
      </c>
      <c r="U330" s="123">
        <f t="shared" si="351"/>
        <v>0</v>
      </c>
      <c r="V330" s="124"/>
      <c r="W330" s="148">
        <v>7048652327925</v>
      </c>
      <c r="X330" s="125"/>
      <c r="Y330" s="126">
        <f t="shared" si="344"/>
        <v>0</v>
      </c>
      <c r="Z330" s="127">
        <f t="shared" ca="1" si="345"/>
        <v>0</v>
      </c>
      <c r="AA330" s="127">
        <f t="shared" ca="1" si="346"/>
        <v>41</v>
      </c>
      <c r="AB330" s="127">
        <f t="shared" ca="1" si="347"/>
        <v>0</v>
      </c>
      <c r="AC330" s="127">
        <f t="shared" ca="1" si="348"/>
        <v>1</v>
      </c>
      <c r="AD330" s="127" t="str">
        <f t="shared" si="349"/>
        <v>810059Matte Black</v>
      </c>
      <c r="AE330" s="128">
        <f t="shared" si="350"/>
        <v>810059</v>
      </c>
      <c r="AF330" s="129" t="str">
        <f>INDEX(ATS!$A:$P,MATCH('2) Order Form'!$W330,ATS!$O:$O,0),7)</f>
        <v>Active</v>
      </c>
    </row>
    <row r="331" spans="1:32" ht="17.25" customHeight="1" x14ac:dyDescent="0.2">
      <c r="A331" s="33">
        <v>1</v>
      </c>
      <c r="B331" s="33" t="str">
        <f>VLOOKUP(A331,Classification!$H$2:$I$11,2,FALSE)</f>
        <v>Helmets &amp; Helmet Acc.</v>
      </c>
      <c r="C331" s="33">
        <f>INDEX(ATS!$A:$P,MATCH('2) Order Form'!$W331,ATS!$O:$O,0),1)</f>
        <v>810059</v>
      </c>
      <c r="D331" s="33" t="str">
        <f>INDEX(ATS!$A:$P,MATCH('2) Order Form'!$W331,ATS!$O:$O,0),2)</f>
        <v>Falconer Aerocovers™</v>
      </c>
      <c r="E331" s="82" t="str">
        <f>INDEX(ATS!$A:$P,MATCH('2) Order Form'!$W331,ATS!$O:$O,0),4)</f>
        <v>MBLCK-L</v>
      </c>
      <c r="F331" s="82" t="str">
        <f>INDEX(ATS!$A:$P,MATCH('2) Order Form'!$W331,ATS!$O:$O,0),5)</f>
        <v>Matte Black</v>
      </c>
      <c r="G331" s="161" t="str">
        <f>INDEX(ATS!$A:$P,MATCH('2) Order Form'!$W331,ATS!$O:$O,0),6)</f>
        <v>L</v>
      </c>
      <c r="H331" s="58">
        <v>1</v>
      </c>
      <c r="I331" s="111">
        <v>0</v>
      </c>
      <c r="J331" s="117">
        <f>IFERROR(VLOOKUP(W331,ATS!$O:$P,2,FALSE),0)</f>
        <v>0</v>
      </c>
      <c r="K331" s="184" t="str">
        <f t="shared" si="338"/>
        <v>0</v>
      </c>
      <c r="L331" s="117">
        <f>IFERROR(VLOOKUP(W331,ATS!$O:$Q,3,FALSE),0)</f>
        <v>0</v>
      </c>
      <c r="M331" s="186" t="str">
        <f t="shared" si="339"/>
        <v>0</v>
      </c>
      <c r="N331" s="93">
        <v>0</v>
      </c>
      <c r="O331" s="55">
        <f t="shared" si="340"/>
        <v>0</v>
      </c>
      <c r="P331" s="50">
        <f>VLOOKUP($C331,Prices!$A$3:$R$1996,MATCH('2) Order Form'!P$8,Prices!$A$2:$R$2,0),FALSE)</f>
        <v>10</v>
      </c>
      <c r="Q331" s="51">
        <f>VLOOKUP($C331,Prices!$A$3:$R$1996,MATCH('2) Order Form'!Q$8,Prices!$A$2:$R$2,0),FALSE)</f>
        <v>19.95</v>
      </c>
      <c r="R331" s="34">
        <f t="shared" si="341"/>
        <v>0</v>
      </c>
      <c r="S331" s="43">
        <f t="shared" si="342"/>
        <v>0</v>
      </c>
      <c r="T331" s="51">
        <f t="shared" si="343"/>
        <v>0</v>
      </c>
      <c r="U331" s="123">
        <f t="shared" si="351"/>
        <v>0</v>
      </c>
      <c r="V331" s="124"/>
      <c r="W331" s="148">
        <v>7048652327918</v>
      </c>
      <c r="X331" s="125"/>
      <c r="Y331" s="126">
        <f t="shared" si="344"/>
        <v>0</v>
      </c>
      <c r="Z331" s="127">
        <f t="shared" ca="1" si="345"/>
        <v>0</v>
      </c>
      <c r="AA331" s="127">
        <f t="shared" ca="1" si="346"/>
        <v>41</v>
      </c>
      <c r="AB331" s="127">
        <f t="shared" ca="1" si="347"/>
        <v>0</v>
      </c>
      <c r="AC331" s="127">
        <f t="shared" ca="1" si="348"/>
        <v>0</v>
      </c>
      <c r="AD331" s="127" t="str">
        <f t="shared" si="349"/>
        <v>810059Matte Black</v>
      </c>
      <c r="AE331" s="128">
        <f t="shared" si="350"/>
        <v>810059</v>
      </c>
      <c r="AF331" s="129" t="str">
        <f>INDEX(ATS!$A:$P,MATCH('2) Order Form'!$W331,ATS!$O:$O,0),7)</f>
        <v>Active</v>
      </c>
    </row>
    <row r="332" spans="1:32" ht="17.25" customHeight="1" x14ac:dyDescent="0.2">
      <c r="A332" s="33">
        <v>1</v>
      </c>
      <c r="B332" s="33" t="str">
        <f>VLOOKUP(A332,Classification!$H$2:$I$11,2,FALSE)</f>
        <v>Helmets &amp; Helmet Acc.</v>
      </c>
      <c r="C332" s="33">
        <f>INDEX(ATS!$A:$P,MATCH('2) Order Form'!$W332,ATS!$O:$O,0),1)</f>
        <v>810059</v>
      </c>
      <c r="D332" s="33" t="str">
        <f>INDEX(ATS!$A:$P,MATCH('2) Order Form'!$W332,ATS!$O:$O,0),2)</f>
        <v>Falconer Aerocovers™</v>
      </c>
      <c r="E332" s="82" t="str">
        <f>INDEX(ATS!$A:$P,MATCH('2) Order Form'!$W332,ATS!$O:$O,0),4)</f>
        <v>MCDGY-M</v>
      </c>
      <c r="F332" s="82" t="str">
        <f>INDEX(ATS!$A:$P,MATCH('2) Order Form'!$W332,ATS!$O:$O,0),5)</f>
        <v>Matte Cloud Gray</v>
      </c>
      <c r="G332" s="161" t="str">
        <f>INDEX(ATS!$A:$P,MATCH('2) Order Form'!$W332,ATS!$O:$O,0),6)</f>
        <v>M</v>
      </c>
      <c r="H332" s="58">
        <v>1</v>
      </c>
      <c r="I332" s="111">
        <v>0</v>
      </c>
      <c r="J332" s="117">
        <f>IFERROR(VLOOKUP(W332,ATS!$O:$P,2,FALSE),0)</f>
        <v>0</v>
      </c>
      <c r="K332" s="184" t="str">
        <f t="shared" si="338"/>
        <v>0</v>
      </c>
      <c r="L332" s="117">
        <f>IFERROR(VLOOKUP(W332,ATS!$O:$Q,3,FALSE),0)</f>
        <v>0</v>
      </c>
      <c r="M332" s="186" t="str">
        <f t="shared" si="339"/>
        <v>0</v>
      </c>
      <c r="N332" s="93">
        <v>0</v>
      </c>
      <c r="O332" s="55">
        <f t="shared" si="340"/>
        <v>0</v>
      </c>
      <c r="P332" s="50">
        <f>VLOOKUP($C332,Prices!$A$3:$R$1996,MATCH('2) Order Form'!P$8,Prices!$A$2:$R$2,0),FALSE)</f>
        <v>10</v>
      </c>
      <c r="Q332" s="51">
        <f>VLOOKUP($C332,Prices!$A$3:$R$1996,MATCH('2) Order Form'!Q$8,Prices!$A$2:$R$2,0),FALSE)</f>
        <v>19.95</v>
      </c>
      <c r="R332" s="34">
        <f t="shared" si="341"/>
        <v>0</v>
      </c>
      <c r="S332" s="43">
        <f t="shared" si="342"/>
        <v>0</v>
      </c>
      <c r="T332" s="51">
        <f t="shared" si="343"/>
        <v>0</v>
      </c>
      <c r="U332" s="123">
        <f t="shared" si="351"/>
        <v>0</v>
      </c>
      <c r="V332" s="124"/>
      <c r="W332" s="148">
        <v>7048652661531</v>
      </c>
      <c r="X332" s="125"/>
      <c r="Y332" s="126">
        <f t="shared" si="344"/>
        <v>0</v>
      </c>
      <c r="Z332" s="127">
        <f t="shared" ca="1" si="345"/>
        <v>0</v>
      </c>
      <c r="AA332" s="127">
        <f t="shared" ca="1" si="346"/>
        <v>41</v>
      </c>
      <c r="AB332" s="127">
        <f t="shared" ca="1" si="347"/>
        <v>0</v>
      </c>
      <c r="AC332" s="127">
        <f t="shared" ca="1" si="348"/>
        <v>1</v>
      </c>
      <c r="AD332" s="127" t="str">
        <f t="shared" si="349"/>
        <v>810059Matte Cloud Gray</v>
      </c>
      <c r="AE332" s="128">
        <f t="shared" si="350"/>
        <v>810059</v>
      </c>
      <c r="AF332" s="129" t="str">
        <f>INDEX(ATS!$A:$P,MATCH('2) Order Form'!$W332,ATS!$O:$O,0),7)</f>
        <v>Active</v>
      </c>
    </row>
    <row r="333" spans="1:32" ht="17.25" customHeight="1" x14ac:dyDescent="0.2">
      <c r="A333" s="33">
        <v>1</v>
      </c>
      <c r="B333" s="33" t="str">
        <f>VLOOKUP(A333,Classification!$H$2:$I$11,2,FALSE)</f>
        <v>Helmets &amp; Helmet Acc.</v>
      </c>
      <c r="C333" s="33">
        <f>INDEX(ATS!$A:$P,MATCH('2) Order Form'!$W333,ATS!$O:$O,0),1)</f>
        <v>810059</v>
      </c>
      <c r="D333" s="33" t="str">
        <f>INDEX(ATS!$A:$P,MATCH('2) Order Form'!$W333,ATS!$O:$O,0),2)</f>
        <v>Falconer Aerocovers™</v>
      </c>
      <c r="E333" s="82" t="str">
        <f>INDEX(ATS!$A:$P,MATCH('2) Order Form'!$W333,ATS!$O:$O,0),4)</f>
        <v>MCDGY-L</v>
      </c>
      <c r="F333" s="82" t="str">
        <f>INDEX(ATS!$A:$P,MATCH('2) Order Form'!$W333,ATS!$O:$O,0),5)</f>
        <v>Matte Cloud Gray</v>
      </c>
      <c r="G333" s="161" t="str">
        <f>INDEX(ATS!$A:$P,MATCH('2) Order Form'!$W333,ATS!$O:$O,0),6)</f>
        <v>L</v>
      </c>
      <c r="H333" s="58">
        <v>1</v>
      </c>
      <c r="I333" s="111">
        <v>0</v>
      </c>
      <c r="J333" s="117">
        <f>IFERROR(VLOOKUP(W333,ATS!$O:$P,2,FALSE),0)</f>
        <v>1</v>
      </c>
      <c r="K333" s="184">
        <f t="shared" si="338"/>
        <v>1</v>
      </c>
      <c r="L333" s="117">
        <f>IFERROR(VLOOKUP(W333,ATS!$O:$Q,3,FALSE),0)</f>
        <v>1</v>
      </c>
      <c r="M333" s="186">
        <f t="shared" si="339"/>
        <v>1</v>
      </c>
      <c r="N333" s="93">
        <v>0</v>
      </c>
      <c r="O333" s="55">
        <f t="shared" si="340"/>
        <v>0</v>
      </c>
      <c r="P333" s="50">
        <f>VLOOKUP($C333,Prices!$A$3:$R$1996,MATCH('2) Order Form'!P$8,Prices!$A$2:$R$2,0),FALSE)</f>
        <v>10</v>
      </c>
      <c r="Q333" s="51">
        <f>VLOOKUP($C333,Prices!$A$3:$R$1996,MATCH('2) Order Form'!Q$8,Prices!$A$2:$R$2,0),FALSE)</f>
        <v>19.95</v>
      </c>
      <c r="R333" s="34">
        <f t="shared" si="341"/>
        <v>0</v>
      </c>
      <c r="S333" s="43">
        <f t="shared" si="342"/>
        <v>0</v>
      </c>
      <c r="T333" s="51">
        <f t="shared" si="343"/>
        <v>0</v>
      </c>
      <c r="U333" s="123">
        <f t="shared" si="351"/>
        <v>0</v>
      </c>
      <c r="V333" s="124"/>
      <c r="W333" s="148">
        <v>7048652661524</v>
      </c>
      <c r="X333" s="125"/>
      <c r="Y333" s="126">
        <f t="shared" si="344"/>
        <v>0</v>
      </c>
      <c r="Z333" s="127">
        <f t="shared" ca="1" si="345"/>
        <v>0</v>
      </c>
      <c r="AA333" s="127">
        <f t="shared" ca="1" si="346"/>
        <v>41</v>
      </c>
      <c r="AB333" s="127">
        <f t="shared" ca="1" si="347"/>
        <v>0</v>
      </c>
      <c r="AC333" s="127">
        <f t="shared" ca="1" si="348"/>
        <v>0</v>
      </c>
      <c r="AD333" s="127" t="str">
        <f t="shared" si="349"/>
        <v>810059Matte Cloud Gray</v>
      </c>
      <c r="AE333" s="128">
        <f t="shared" si="350"/>
        <v>810059</v>
      </c>
      <c r="AF333" s="129" t="str">
        <f>INDEX(ATS!$A:$P,MATCH('2) Order Form'!$W333,ATS!$O:$O,0),7)</f>
        <v>Active</v>
      </c>
    </row>
    <row r="334" spans="1:32" ht="17.25" customHeight="1" x14ac:dyDescent="0.2">
      <c r="A334" s="33">
        <v>1</v>
      </c>
      <c r="B334" s="33" t="str">
        <f>VLOOKUP(A334,Classification!$H$2:$I$11,2,FALSE)</f>
        <v>Helmets &amp; Helmet Acc.</v>
      </c>
      <c r="C334" s="33">
        <f>INDEX(ATS!$A:$P,MATCH('2) Order Form'!$W334,ATS!$O:$O,0),1)</f>
        <v>810059</v>
      </c>
      <c r="D334" s="33" t="str">
        <f>INDEX(ATS!$A:$P,MATCH('2) Order Form'!$W334,ATS!$O:$O,0),2)</f>
        <v>Falconer Aerocovers™</v>
      </c>
      <c r="E334" s="82" t="str">
        <f>INDEX(ATS!$A:$P,MATCH('2) Order Form'!$W334,ATS!$O:$O,0),4)</f>
        <v>MFLUO-M</v>
      </c>
      <c r="F334" s="82" t="str">
        <f>INDEX(ATS!$A:$P,MATCH('2) Order Form'!$W334,ATS!$O:$O,0),5)</f>
        <v xml:space="preserve">Matte Fluo </v>
      </c>
      <c r="G334" s="161" t="str">
        <f>INDEX(ATS!$A:$P,MATCH('2) Order Form'!$W334,ATS!$O:$O,0),6)</f>
        <v>M</v>
      </c>
      <c r="H334" s="58">
        <v>1</v>
      </c>
      <c r="I334" s="111">
        <v>0</v>
      </c>
      <c r="J334" s="117">
        <f>IFERROR(VLOOKUP(W334,ATS!$O:$P,2,FALSE),0)</f>
        <v>7</v>
      </c>
      <c r="K334" s="184">
        <f t="shared" si="338"/>
        <v>7</v>
      </c>
      <c r="L334" s="117">
        <f>IFERROR(VLOOKUP(W334,ATS!$O:$Q,3,FALSE),0)</f>
        <v>7</v>
      </c>
      <c r="M334" s="186">
        <f t="shared" si="339"/>
        <v>7</v>
      </c>
      <c r="N334" s="93">
        <v>0</v>
      </c>
      <c r="O334" s="55">
        <f t="shared" si="340"/>
        <v>0</v>
      </c>
      <c r="P334" s="50">
        <f>VLOOKUP($C334,Prices!$A$3:$R$1996,MATCH('2) Order Form'!P$8,Prices!$A$2:$R$2,0),FALSE)</f>
        <v>10</v>
      </c>
      <c r="Q334" s="51">
        <f>VLOOKUP($C334,Prices!$A$3:$R$1996,MATCH('2) Order Form'!Q$8,Prices!$A$2:$R$2,0),FALSE)</f>
        <v>19.95</v>
      </c>
      <c r="R334" s="34">
        <f t="shared" si="341"/>
        <v>0</v>
      </c>
      <c r="S334" s="43">
        <f t="shared" si="342"/>
        <v>0</v>
      </c>
      <c r="T334" s="51">
        <f t="shared" si="343"/>
        <v>0</v>
      </c>
      <c r="U334" s="123">
        <f t="shared" si="351"/>
        <v>0</v>
      </c>
      <c r="V334" s="124"/>
      <c r="W334" s="148">
        <v>7048652766243</v>
      </c>
      <c r="X334" s="125"/>
      <c r="Y334" s="126">
        <f t="shared" si="344"/>
        <v>0</v>
      </c>
      <c r="Z334" s="127">
        <f t="shared" ca="1" si="345"/>
        <v>0</v>
      </c>
      <c r="AA334" s="127">
        <f t="shared" ca="1" si="346"/>
        <v>41</v>
      </c>
      <c r="AB334" s="127">
        <f t="shared" ca="1" si="347"/>
        <v>0</v>
      </c>
      <c r="AC334" s="127">
        <f t="shared" ca="1" si="348"/>
        <v>1</v>
      </c>
      <c r="AD334" s="127" t="str">
        <f t="shared" si="349"/>
        <v xml:space="preserve">810059Matte Fluo </v>
      </c>
      <c r="AE334" s="128">
        <f t="shared" si="350"/>
        <v>810059</v>
      </c>
      <c r="AF334" s="129" t="str">
        <f>INDEX(ATS!$A:$P,MATCH('2) Order Form'!$W334,ATS!$O:$O,0),7)</f>
        <v>Active</v>
      </c>
    </row>
    <row r="335" spans="1:32" ht="17.25" customHeight="1" x14ac:dyDescent="0.2">
      <c r="A335" s="33">
        <v>1</v>
      </c>
      <c r="B335" s="33" t="str">
        <f>VLOOKUP(A335,Classification!$H$2:$I$11,2,FALSE)</f>
        <v>Helmets &amp; Helmet Acc.</v>
      </c>
      <c r="C335" s="33">
        <f>INDEX(ATS!$A:$P,MATCH('2) Order Form'!$W335,ATS!$O:$O,0),1)</f>
        <v>810059</v>
      </c>
      <c r="D335" s="33" t="str">
        <f>INDEX(ATS!$A:$P,MATCH('2) Order Form'!$W335,ATS!$O:$O,0),2)</f>
        <v>Falconer Aerocovers™</v>
      </c>
      <c r="E335" s="82" t="str">
        <f>INDEX(ATS!$A:$P,MATCH('2) Order Form'!$W335,ATS!$O:$O,0),4)</f>
        <v>MFLUO-L</v>
      </c>
      <c r="F335" s="82" t="str">
        <f>INDEX(ATS!$A:$P,MATCH('2) Order Form'!$W335,ATS!$O:$O,0),5)</f>
        <v xml:space="preserve">Matte Fluo </v>
      </c>
      <c r="G335" s="161" t="str">
        <f>INDEX(ATS!$A:$P,MATCH('2) Order Form'!$W335,ATS!$O:$O,0),6)</f>
        <v>L</v>
      </c>
      <c r="H335" s="58">
        <v>1</v>
      </c>
      <c r="I335" s="111">
        <v>0</v>
      </c>
      <c r="J335" s="117">
        <f>IFERROR(VLOOKUP(W335,ATS!$O:$P,2,FALSE),0)</f>
        <v>5</v>
      </c>
      <c r="K335" s="184">
        <f t="shared" si="338"/>
        <v>5</v>
      </c>
      <c r="L335" s="117">
        <f>IFERROR(VLOOKUP(W335,ATS!$O:$Q,3,FALSE),0)</f>
        <v>5</v>
      </c>
      <c r="M335" s="186">
        <f t="shared" si="339"/>
        <v>5</v>
      </c>
      <c r="N335" s="93">
        <v>0</v>
      </c>
      <c r="O335" s="55">
        <f t="shared" si="340"/>
        <v>0</v>
      </c>
      <c r="P335" s="50">
        <f>VLOOKUP($C335,Prices!$A$3:$R$1996,MATCH('2) Order Form'!P$8,Prices!$A$2:$R$2,0),FALSE)</f>
        <v>10</v>
      </c>
      <c r="Q335" s="51">
        <f>VLOOKUP($C335,Prices!$A$3:$R$1996,MATCH('2) Order Form'!Q$8,Prices!$A$2:$R$2,0),FALSE)</f>
        <v>19.95</v>
      </c>
      <c r="R335" s="34">
        <f t="shared" si="341"/>
        <v>0</v>
      </c>
      <c r="S335" s="43">
        <f t="shared" si="342"/>
        <v>0</v>
      </c>
      <c r="T335" s="51">
        <f t="shared" si="343"/>
        <v>0</v>
      </c>
      <c r="U335" s="123">
        <f t="shared" si="351"/>
        <v>0</v>
      </c>
      <c r="V335" s="124"/>
      <c r="W335" s="148">
        <v>7048652766236</v>
      </c>
      <c r="X335" s="125"/>
      <c r="Y335" s="126">
        <f t="shared" si="344"/>
        <v>0</v>
      </c>
      <c r="Z335" s="127">
        <f t="shared" ca="1" si="345"/>
        <v>0</v>
      </c>
      <c r="AA335" s="127">
        <f t="shared" ca="1" si="346"/>
        <v>41</v>
      </c>
      <c r="AB335" s="127">
        <f t="shared" ca="1" si="347"/>
        <v>0</v>
      </c>
      <c r="AC335" s="127">
        <f t="shared" ca="1" si="348"/>
        <v>0</v>
      </c>
      <c r="AD335" s="127" t="str">
        <f t="shared" si="349"/>
        <v xml:space="preserve">810059Matte Fluo </v>
      </c>
      <c r="AE335" s="128">
        <f t="shared" si="350"/>
        <v>810059</v>
      </c>
      <c r="AF335" s="129" t="str">
        <f>INDEX(ATS!$A:$P,MATCH('2) Order Form'!$W335,ATS!$O:$O,0),7)</f>
        <v>Active</v>
      </c>
    </row>
    <row r="336" spans="1:32" ht="17.25" customHeight="1" x14ac:dyDescent="0.2">
      <c r="A336" s="33">
        <v>1</v>
      </c>
      <c r="B336" s="33" t="str">
        <f>VLOOKUP(A336,Classification!$H$2:$I$11,2,FALSE)</f>
        <v>Helmets &amp; Helmet Acc.</v>
      </c>
      <c r="C336" s="33">
        <f>INDEX(ATS!$A:$P,MATCH('2) Order Form'!$W336,ATS!$O:$O,0),1)</f>
        <v>810059</v>
      </c>
      <c r="D336" s="33" t="str">
        <f>INDEX(ATS!$A:$P,MATCH('2) Order Form'!$W336,ATS!$O:$O,0),2)</f>
        <v>Falconer Aerocovers™</v>
      </c>
      <c r="E336" s="82" t="str">
        <f>INDEX(ATS!$A:$P,MATCH('2) Order Form'!$W336,ATS!$O:$O,0),4)</f>
        <v>SKBLM-M</v>
      </c>
      <c r="F336" s="82" t="str">
        <f>INDEX(ATS!$A:$P,MATCH('2) Order Form'!$W336,ATS!$O:$O,0),5)</f>
        <v>Sky Blue Metallic</v>
      </c>
      <c r="G336" s="161" t="str">
        <f>INDEX(ATS!$A:$P,MATCH('2) Order Form'!$W336,ATS!$O:$O,0),6)</f>
        <v>M</v>
      </c>
      <c r="H336" s="58">
        <v>1</v>
      </c>
      <c r="I336" s="111">
        <v>0</v>
      </c>
      <c r="J336" s="117">
        <f>IFERROR(VLOOKUP(W336,ATS!$O:$P,2,FALSE),0)</f>
        <v>8</v>
      </c>
      <c r="K336" s="184">
        <f>IF(J336=99999,"OPEN",IF(J336&gt;50,"50+",IF(J336&lt;=0,"0",J336)))</f>
        <v>8</v>
      </c>
      <c r="L336" s="117">
        <f>IFERROR(VLOOKUP(W336,ATS!$O:$Q,3,FALSE),0)</f>
        <v>8</v>
      </c>
      <c r="M336" s="186">
        <f>IF(L336=99999,"OPEN",IF(L336&gt;50,"50+",IF(L336&lt;=0,"0",L336)))</f>
        <v>8</v>
      </c>
      <c r="N336" s="93">
        <v>0</v>
      </c>
      <c r="O336" s="55">
        <f>IF(N336&lt;&gt;0,N336,$P$5)</f>
        <v>0</v>
      </c>
      <c r="P336" s="50">
        <f>VLOOKUP($C336,Prices!$A$3:$R$1996,MATCH('2) Order Form'!P$8,Prices!$A$2:$R$2,0),FALSE)</f>
        <v>10</v>
      </c>
      <c r="Q336" s="51">
        <f>VLOOKUP($C336,Prices!$A$3:$R$1996,MATCH('2) Order Form'!Q$8,Prices!$A$2:$R$2,0),FALSE)</f>
        <v>19.95</v>
      </c>
      <c r="R336" s="34">
        <f>I336*P336</f>
        <v>0</v>
      </c>
      <c r="S336" s="43">
        <f>R336*O336</f>
        <v>0</v>
      </c>
      <c r="T336" s="51">
        <f>R336-S336</f>
        <v>0</v>
      </c>
      <c r="U336" s="123">
        <f t="shared" si="351"/>
        <v>0</v>
      </c>
      <c r="V336" s="124"/>
      <c r="W336" s="148">
        <v>7048652766281</v>
      </c>
      <c r="X336" s="125"/>
      <c r="Y336" s="126">
        <f>I336*Q336</f>
        <v>0</v>
      </c>
      <c r="Z336" s="127">
        <f ca="1">IF(A336=OFFSET(A336,-1,0),0,1)</f>
        <v>0</v>
      </c>
      <c r="AA336" s="127">
        <f ca="1">IF(C336=OFFSET(C336,-1,0),OFFSET(AA336,-1,0),OFFSET(AA336,-1,0)+1)</f>
        <v>41</v>
      </c>
      <c r="AB336" s="127">
        <f ca="1">IF(C336=OFFSET(C336,-1,0),0,1)</f>
        <v>0</v>
      </c>
      <c r="AC336" s="127">
        <f ca="1">IF(F336=OFFSET(F336,-1,0),0,1)</f>
        <v>1</v>
      </c>
      <c r="AD336" s="127" t="str">
        <f>CONCATENATE(C336,F336)</f>
        <v>810059Sky Blue Metallic</v>
      </c>
      <c r="AE336" s="128">
        <f>IFERROR(IF(B336="EYEWEAR",CONCATENATE(C336,"-",G336),C336),C336)</f>
        <v>810059</v>
      </c>
      <c r="AF336" s="129" t="str">
        <f>INDEX(ATS!$A:$P,MATCH('2) Order Form'!$W336,ATS!$O:$O,0),7)</f>
        <v>Active</v>
      </c>
    </row>
    <row r="337" spans="1:32" ht="17.25" customHeight="1" x14ac:dyDescent="0.2">
      <c r="A337" s="33">
        <v>1</v>
      </c>
      <c r="B337" s="33" t="str">
        <f>VLOOKUP(A337,Classification!$H$2:$I$11,2,FALSE)</f>
        <v>Helmets &amp; Helmet Acc.</v>
      </c>
      <c r="C337" s="33">
        <f>INDEX(ATS!$A:$P,MATCH('2) Order Form'!$W337,ATS!$O:$O,0),1)</f>
        <v>810059</v>
      </c>
      <c r="D337" s="33" t="str">
        <f>INDEX(ATS!$A:$P,MATCH('2) Order Form'!$W337,ATS!$O:$O,0),2)</f>
        <v>Falconer Aerocovers™</v>
      </c>
      <c r="E337" s="82" t="str">
        <f>INDEX(ATS!$A:$P,MATCH('2) Order Form'!$W337,ATS!$O:$O,0),4)</f>
        <v>SKBLM-L</v>
      </c>
      <c r="F337" s="82" t="str">
        <f>INDEX(ATS!$A:$P,MATCH('2) Order Form'!$W337,ATS!$O:$O,0),5)</f>
        <v>Sky Blue Metallic</v>
      </c>
      <c r="G337" s="161" t="str">
        <f>INDEX(ATS!$A:$P,MATCH('2) Order Form'!$W337,ATS!$O:$O,0),6)</f>
        <v>L</v>
      </c>
      <c r="H337" s="58">
        <v>1</v>
      </c>
      <c r="I337" s="111">
        <v>0</v>
      </c>
      <c r="J337" s="117">
        <f>IFERROR(VLOOKUP(W337,ATS!$O:$P,2,FALSE),0)</f>
        <v>6</v>
      </c>
      <c r="K337" s="184">
        <f t="shared" si="338"/>
        <v>6</v>
      </c>
      <c r="L337" s="117">
        <f>IFERROR(VLOOKUP(W337,ATS!$O:$Q,3,FALSE),0)</f>
        <v>6</v>
      </c>
      <c r="M337" s="186">
        <f t="shared" si="339"/>
        <v>6</v>
      </c>
      <c r="N337" s="93">
        <v>0</v>
      </c>
      <c r="O337" s="55">
        <f t="shared" si="340"/>
        <v>0</v>
      </c>
      <c r="P337" s="50">
        <f>VLOOKUP($C337,Prices!$A$3:$R$1996,MATCH('2) Order Form'!P$8,Prices!$A$2:$R$2,0),FALSE)</f>
        <v>10</v>
      </c>
      <c r="Q337" s="51">
        <f>VLOOKUP($C337,Prices!$A$3:$R$1996,MATCH('2) Order Form'!Q$8,Prices!$A$2:$R$2,0),FALSE)</f>
        <v>19.95</v>
      </c>
      <c r="R337" s="34">
        <f t="shared" si="341"/>
        <v>0</v>
      </c>
      <c r="S337" s="43">
        <f t="shared" si="342"/>
        <v>0</v>
      </c>
      <c r="T337" s="51">
        <f t="shared" si="343"/>
        <v>0</v>
      </c>
      <c r="U337" s="123">
        <f t="shared" si="351"/>
        <v>0</v>
      </c>
      <c r="V337" s="124"/>
      <c r="W337" s="148">
        <v>7048652766274</v>
      </c>
      <c r="X337" s="125"/>
      <c r="Y337" s="126">
        <f t="shared" si="344"/>
        <v>0</v>
      </c>
      <c r="Z337" s="127">
        <f t="shared" ca="1" si="345"/>
        <v>0</v>
      </c>
      <c r="AA337" s="127">
        <f t="shared" ca="1" si="346"/>
        <v>41</v>
      </c>
      <c r="AB337" s="127">
        <f t="shared" ca="1" si="347"/>
        <v>0</v>
      </c>
      <c r="AC337" s="127">
        <f t="shared" ca="1" si="348"/>
        <v>0</v>
      </c>
      <c r="AD337" s="127" t="str">
        <f t="shared" si="349"/>
        <v>810059Sky Blue Metallic</v>
      </c>
      <c r="AE337" s="128">
        <f t="shared" si="350"/>
        <v>810059</v>
      </c>
      <c r="AF337" s="129" t="str">
        <f>INDEX(ATS!$A:$P,MATCH('2) Order Form'!$W337,ATS!$O:$O,0),7)</f>
        <v>Active</v>
      </c>
    </row>
    <row r="338" spans="1:32" ht="17.25" customHeight="1" x14ac:dyDescent="0.2">
      <c r="A338" s="33">
        <v>1</v>
      </c>
      <c r="B338" s="33" t="str">
        <f>VLOOKUP(A338,Classification!$H$2:$I$11,2,FALSE)</f>
        <v>Helmets &amp; Helmet Acc.</v>
      </c>
      <c r="C338" s="33">
        <f>INDEX(ATS!$A:$P,MATCH('2) Order Form'!$W338,ATS!$O:$O,0),1)</f>
        <v>810059</v>
      </c>
      <c r="D338" s="33" t="str">
        <f>INDEX(ATS!$A:$P,MATCH('2) Order Form'!$W338,ATS!$O:$O,0),2)</f>
        <v>Falconer Aerocovers™</v>
      </c>
      <c r="E338" s="82" t="str">
        <f>INDEX(ATS!$A:$P,MATCH('2) Order Form'!$W338,ATS!$O:$O,0),4)</f>
        <v>SGRME-M</v>
      </c>
      <c r="F338" s="82" t="str">
        <f>INDEX(ATS!$A:$P,MATCH('2) Order Form'!$W338,ATS!$O:$O,0),5)</f>
        <v>Slate Gray Metallic</v>
      </c>
      <c r="G338" s="161" t="str">
        <f>INDEX(ATS!$A:$P,MATCH('2) Order Form'!$W338,ATS!$O:$O,0),6)</f>
        <v>M</v>
      </c>
      <c r="H338" s="58">
        <v>1</v>
      </c>
      <c r="I338" s="111">
        <v>0</v>
      </c>
      <c r="J338" s="117">
        <f>IFERROR(VLOOKUP(W338,ATS!$O:$P,2,FALSE),0)</f>
        <v>22</v>
      </c>
      <c r="K338" s="184">
        <f t="shared" si="338"/>
        <v>22</v>
      </c>
      <c r="L338" s="117">
        <f>IFERROR(VLOOKUP(W338,ATS!$O:$Q,3,FALSE),0)</f>
        <v>22</v>
      </c>
      <c r="M338" s="186">
        <f t="shared" si="339"/>
        <v>22</v>
      </c>
      <c r="N338" s="93">
        <v>0</v>
      </c>
      <c r="O338" s="55">
        <f t="shared" si="340"/>
        <v>0</v>
      </c>
      <c r="P338" s="50">
        <f>VLOOKUP($C338,Prices!$A$3:$R$1996,MATCH('2) Order Form'!P$8,Prices!$A$2:$R$2,0),FALSE)</f>
        <v>10</v>
      </c>
      <c r="Q338" s="51">
        <f>VLOOKUP($C338,Prices!$A$3:$R$1996,MATCH('2) Order Form'!Q$8,Prices!$A$2:$R$2,0),FALSE)</f>
        <v>19.95</v>
      </c>
      <c r="R338" s="34">
        <f t="shared" si="341"/>
        <v>0</v>
      </c>
      <c r="S338" s="43">
        <f t="shared" si="342"/>
        <v>0</v>
      </c>
      <c r="T338" s="51">
        <f t="shared" si="343"/>
        <v>0</v>
      </c>
      <c r="U338" s="123">
        <f t="shared" si="351"/>
        <v>0</v>
      </c>
      <c r="V338" s="124"/>
      <c r="W338" s="148">
        <v>7048652766267</v>
      </c>
      <c r="X338" s="125"/>
      <c r="Y338" s="126">
        <f t="shared" si="344"/>
        <v>0</v>
      </c>
      <c r="Z338" s="127">
        <f t="shared" ca="1" si="345"/>
        <v>0</v>
      </c>
      <c r="AA338" s="127">
        <f t="shared" ca="1" si="346"/>
        <v>41</v>
      </c>
      <c r="AB338" s="127">
        <f t="shared" ca="1" si="347"/>
        <v>0</v>
      </c>
      <c r="AC338" s="127">
        <f t="shared" ca="1" si="348"/>
        <v>1</v>
      </c>
      <c r="AD338" s="127" t="str">
        <f t="shared" si="349"/>
        <v>810059Slate Gray Metallic</v>
      </c>
      <c r="AE338" s="128">
        <f t="shared" si="350"/>
        <v>810059</v>
      </c>
      <c r="AF338" s="129" t="str">
        <f>INDEX(ATS!$A:$P,MATCH('2) Order Form'!$W338,ATS!$O:$O,0),7)</f>
        <v>Active</v>
      </c>
    </row>
    <row r="339" spans="1:32" ht="17.25" customHeight="1" x14ac:dyDescent="0.2">
      <c r="A339" s="33">
        <v>1</v>
      </c>
      <c r="B339" s="33" t="str">
        <f>VLOOKUP(A339,Classification!$H$2:$I$11,2,FALSE)</f>
        <v>Helmets &amp; Helmet Acc.</v>
      </c>
      <c r="C339" s="33">
        <f>INDEX(ATS!$A:$P,MATCH('2) Order Form'!$W339,ATS!$O:$O,0),1)</f>
        <v>810059</v>
      </c>
      <c r="D339" s="33" t="str">
        <f>INDEX(ATS!$A:$P,MATCH('2) Order Form'!$W339,ATS!$O:$O,0),2)</f>
        <v>Falconer Aerocovers™</v>
      </c>
      <c r="E339" s="82" t="str">
        <f>INDEX(ATS!$A:$P,MATCH('2) Order Form'!$W339,ATS!$O:$O,0),4)</f>
        <v>SGRME-L</v>
      </c>
      <c r="F339" s="82" t="str">
        <f>INDEX(ATS!$A:$P,MATCH('2) Order Form'!$W339,ATS!$O:$O,0),5)</f>
        <v>Slate Gray Metallic</v>
      </c>
      <c r="G339" s="161" t="str">
        <f>INDEX(ATS!$A:$P,MATCH('2) Order Form'!$W339,ATS!$O:$O,0),6)</f>
        <v>L</v>
      </c>
      <c r="H339" s="58">
        <v>1</v>
      </c>
      <c r="I339" s="111">
        <v>0</v>
      </c>
      <c r="J339" s="117">
        <f>IFERROR(VLOOKUP(W339,ATS!$O:$P,2,FALSE),0)</f>
        <v>23</v>
      </c>
      <c r="K339" s="184">
        <f t="shared" ref="K339:K355" si="352">IF(J339=99999,"OPEN",IF(J339&gt;50,"50+",IF(J339&lt;=0,"0",J339)))</f>
        <v>23</v>
      </c>
      <c r="L339" s="117">
        <f>IFERROR(VLOOKUP(W339,ATS!$O:$Q,3,FALSE),0)</f>
        <v>23</v>
      </c>
      <c r="M339" s="186">
        <f t="shared" si="339"/>
        <v>23</v>
      </c>
      <c r="N339" s="93">
        <v>0</v>
      </c>
      <c r="O339" s="55">
        <f t="shared" ref="O339:O355" si="353">IF(N339&lt;&gt;0,N339,$P$5)</f>
        <v>0</v>
      </c>
      <c r="P339" s="50">
        <f>VLOOKUP($C339,Prices!$A$3:$R$1996,MATCH('2) Order Form'!P$8,Prices!$A$2:$R$2,0),FALSE)</f>
        <v>10</v>
      </c>
      <c r="Q339" s="51">
        <f>VLOOKUP($C339,Prices!$A$3:$R$1996,MATCH('2) Order Form'!Q$8,Prices!$A$2:$R$2,0),FALSE)</f>
        <v>19.95</v>
      </c>
      <c r="R339" s="34">
        <f t="shared" ref="R339:R355" si="354">I339*P339</f>
        <v>0</v>
      </c>
      <c r="S339" s="43">
        <f t="shared" ref="S339:S355" si="355">R339*O339</f>
        <v>0</v>
      </c>
      <c r="T339" s="51">
        <f t="shared" ref="T339:T355" si="356">R339-S339</f>
        <v>0</v>
      </c>
      <c r="U339" s="123">
        <f t="shared" si="351"/>
        <v>0</v>
      </c>
      <c r="V339" s="124"/>
      <c r="W339" s="148">
        <v>7048652766250</v>
      </c>
      <c r="X339" s="125"/>
      <c r="Y339" s="126">
        <f t="shared" si="344"/>
        <v>0</v>
      </c>
      <c r="Z339" s="127">
        <f t="shared" ca="1" si="345"/>
        <v>0</v>
      </c>
      <c r="AA339" s="127">
        <f t="shared" ca="1" si="346"/>
        <v>41</v>
      </c>
      <c r="AB339" s="127">
        <f t="shared" ca="1" si="347"/>
        <v>0</v>
      </c>
      <c r="AC339" s="127">
        <f t="shared" ca="1" si="348"/>
        <v>0</v>
      </c>
      <c r="AD339" s="127" t="str">
        <f t="shared" si="349"/>
        <v>810059Slate Gray Metallic</v>
      </c>
      <c r="AE339" s="128">
        <f t="shared" si="350"/>
        <v>810059</v>
      </c>
      <c r="AF339" s="129" t="str">
        <f>INDEX(ATS!$A:$P,MATCH('2) Order Form'!$W339,ATS!$O:$O,0),7)</f>
        <v>Active</v>
      </c>
    </row>
    <row r="340" spans="1:32" ht="17.25" customHeight="1" x14ac:dyDescent="0.2">
      <c r="A340" s="33">
        <v>1</v>
      </c>
      <c r="B340" s="33" t="str">
        <f>VLOOKUP(A340,Classification!$H$2:$I$11,2,FALSE)</f>
        <v>Helmets &amp; Helmet Acc.</v>
      </c>
      <c r="C340" s="33">
        <f>INDEX(ATS!$A:$P,MATCH('2) Order Form'!$W340,ATS!$O:$O,0),1)</f>
        <v>810061</v>
      </c>
      <c r="D340" s="33" t="str">
        <f>INDEX(ATS!$A:$P,MATCH('2) Order Form'!$W340,ATS!$O:$O,0),2)</f>
        <v>Falconer Mips Comf pads 5 mm</v>
      </c>
      <c r="E340" s="82" t="str">
        <f>INDEX(ATS!$A:$P,MATCH('2) Order Form'!$W340,ATS!$O:$O,0),4)</f>
        <v>TEBLK-M</v>
      </c>
      <c r="F340" s="82" t="str">
        <f>INDEX(ATS!$A:$P,MATCH('2) Order Form'!$W340,ATS!$O:$O,0),5)</f>
        <v>True Black</v>
      </c>
      <c r="G340" s="161" t="str">
        <f>INDEX(ATS!$A:$P,MATCH('2) Order Form'!$W340,ATS!$O:$O,0),6)</f>
        <v>M</v>
      </c>
      <c r="H340" s="58">
        <v>1</v>
      </c>
      <c r="I340" s="111">
        <v>0</v>
      </c>
      <c r="J340" s="117">
        <f>IFERROR(VLOOKUP(W340,ATS!$O:$P,2,FALSE),0)</f>
        <v>0</v>
      </c>
      <c r="K340" s="184" t="str">
        <f>IF(J340=99999,"OPEN",IF(J340&gt;50,"50+",IF(J340&lt;=0,"0",J340)))</f>
        <v>0</v>
      </c>
      <c r="L340" s="117">
        <f>IFERROR(VLOOKUP(W340,ATS!$O:$Q,3,FALSE),0)</f>
        <v>0</v>
      </c>
      <c r="M340" s="186" t="str">
        <f>IF(L340=99999,"OPEN",IF(L340&gt;50,"50+",IF(L340&lt;=0,"0",L340)))</f>
        <v>0</v>
      </c>
      <c r="N340" s="93">
        <v>0</v>
      </c>
      <c r="O340" s="55">
        <f>IF(N340&lt;&gt;0,N340,$P$5)</f>
        <v>0</v>
      </c>
      <c r="P340" s="50">
        <f>VLOOKUP($C340,Prices!$A$3:$R$1996,MATCH('2) Order Form'!P$8,Prices!$A$2:$R$2,0),FALSE)</f>
        <v>5</v>
      </c>
      <c r="Q340" s="51">
        <f>VLOOKUP($C340,Prices!$A$3:$R$1996,MATCH('2) Order Form'!Q$8,Prices!$A$2:$R$2,0),FALSE)</f>
        <v>9.9499999999999993</v>
      </c>
      <c r="R340" s="34">
        <f>I340*P340</f>
        <v>0</v>
      </c>
      <c r="S340" s="43">
        <f>R340*O340</f>
        <v>0</v>
      </c>
      <c r="T340" s="51">
        <f>R340-S340</f>
        <v>0</v>
      </c>
      <c r="U340" s="123">
        <f t="shared" si="351"/>
        <v>0</v>
      </c>
      <c r="V340" s="124"/>
      <c r="W340" s="148">
        <v>7048652328069</v>
      </c>
      <c r="X340" s="125"/>
      <c r="Y340" s="126">
        <f>I340*Q340</f>
        <v>0</v>
      </c>
      <c r="Z340" s="127">
        <f ca="1">IF(A340=OFFSET(A340,-1,0),0,1)</f>
        <v>0</v>
      </c>
      <c r="AA340" s="127">
        <f ca="1">IF(C340=OFFSET(C340,-1,0),OFFSET(AA340,-1,0),OFFSET(AA340,-1,0)+1)</f>
        <v>42</v>
      </c>
      <c r="AB340" s="127">
        <f ca="1">IF(C340=OFFSET(C340,-1,0),0,1)</f>
        <v>1</v>
      </c>
      <c r="AC340" s="127">
        <f ca="1">IF(F340=OFFSET(F340,-1,0),0,1)</f>
        <v>1</v>
      </c>
      <c r="AD340" s="127" t="str">
        <f>CONCATENATE(C340,F340)</f>
        <v>810061True Black</v>
      </c>
      <c r="AE340" s="128">
        <f>IFERROR(IF(B340="EYEWEAR",CONCATENATE(C340,"-",G340),C340),C340)</f>
        <v>810061</v>
      </c>
      <c r="AF340" s="129" t="str">
        <f>INDEX(ATS!$A:$P,MATCH('2) Order Form'!$W340,ATS!$O:$O,0),7)</f>
        <v>Active</v>
      </c>
    </row>
    <row r="341" spans="1:32" ht="17.25" customHeight="1" x14ac:dyDescent="0.2">
      <c r="A341" s="33">
        <v>1</v>
      </c>
      <c r="B341" s="33" t="str">
        <f>VLOOKUP(A341,Classification!$H$2:$I$11,2,FALSE)</f>
        <v>Helmets &amp; Helmet Acc.</v>
      </c>
      <c r="C341" s="33">
        <f>INDEX(ATS!$A:$P,MATCH('2) Order Form'!$W341,ATS!$O:$O,0),1)</f>
        <v>810061</v>
      </c>
      <c r="D341" s="33" t="str">
        <f>INDEX(ATS!$A:$P,MATCH('2) Order Form'!$W341,ATS!$O:$O,0),2)</f>
        <v>Falconer Mips Comf pads 5 mm</v>
      </c>
      <c r="E341" s="82" t="str">
        <f>INDEX(ATS!$A:$P,MATCH('2) Order Form'!$W341,ATS!$O:$O,0),4)</f>
        <v>TEBLK-L</v>
      </c>
      <c r="F341" s="82" t="str">
        <f>INDEX(ATS!$A:$P,MATCH('2) Order Form'!$W341,ATS!$O:$O,0),5)</f>
        <v>True Black</v>
      </c>
      <c r="G341" s="161" t="str">
        <f>INDEX(ATS!$A:$P,MATCH('2) Order Form'!$W341,ATS!$O:$O,0),6)</f>
        <v>L</v>
      </c>
      <c r="H341" s="58">
        <v>1</v>
      </c>
      <c r="I341" s="111">
        <v>0</v>
      </c>
      <c r="J341" s="117">
        <f>IFERROR(VLOOKUP(W341,ATS!$O:$P,2,FALSE),0)</f>
        <v>40</v>
      </c>
      <c r="K341" s="184">
        <f>IF(J341=99999,"OPEN",IF(J341&gt;50,"50+",IF(J341&lt;=0,"0",J341)))</f>
        <v>40</v>
      </c>
      <c r="L341" s="117">
        <f>IFERROR(VLOOKUP(W341,ATS!$O:$Q,3,FALSE),0)</f>
        <v>40</v>
      </c>
      <c r="M341" s="186">
        <f>IF(L341=99999,"OPEN",IF(L341&gt;50,"50+",IF(L341&lt;=0,"0",L341)))</f>
        <v>40</v>
      </c>
      <c r="N341" s="93">
        <v>0</v>
      </c>
      <c r="O341" s="55">
        <f>IF(N341&lt;&gt;0,N341,$P$5)</f>
        <v>0</v>
      </c>
      <c r="P341" s="50">
        <f>VLOOKUP($C341,Prices!$A$3:$R$1996,MATCH('2) Order Form'!P$8,Prices!$A$2:$R$2,0),FALSE)</f>
        <v>5</v>
      </c>
      <c r="Q341" s="51">
        <f>VLOOKUP($C341,Prices!$A$3:$R$1996,MATCH('2) Order Form'!Q$8,Prices!$A$2:$R$2,0),FALSE)</f>
        <v>9.9499999999999993</v>
      </c>
      <c r="R341" s="34">
        <f>I341*P341</f>
        <v>0</v>
      </c>
      <c r="S341" s="43">
        <f>R341*O341</f>
        <v>0</v>
      </c>
      <c r="T341" s="51">
        <f>R341-S341</f>
        <v>0</v>
      </c>
      <c r="U341" s="123">
        <f t="shared" si="351"/>
        <v>0</v>
      </c>
      <c r="V341" s="124"/>
      <c r="W341" s="148">
        <v>7048652328052</v>
      </c>
      <c r="X341" s="125"/>
      <c r="Y341" s="126">
        <f>I341*Q341</f>
        <v>0</v>
      </c>
      <c r="Z341" s="127">
        <f ca="1">IF(A341=OFFSET(A341,-1,0),0,1)</f>
        <v>0</v>
      </c>
      <c r="AA341" s="127">
        <f ca="1">IF(C341=OFFSET(C341,-1,0),OFFSET(AA341,-1,0),OFFSET(AA341,-1,0)+1)</f>
        <v>42</v>
      </c>
      <c r="AB341" s="127">
        <f ca="1">IF(C341=OFFSET(C341,-1,0),0,1)</f>
        <v>0</v>
      </c>
      <c r="AC341" s="127">
        <f ca="1">IF(F341=OFFSET(F341,-1,0),0,1)</f>
        <v>0</v>
      </c>
      <c r="AD341" s="127" t="str">
        <f>CONCATENATE(C341,F341)</f>
        <v>810061True Black</v>
      </c>
      <c r="AE341" s="128">
        <f>IFERROR(IF(B341="EYEWEAR",CONCATENATE(C341,"-",G341),C341),C341)</f>
        <v>810061</v>
      </c>
      <c r="AF341" s="129" t="str">
        <f>INDEX(ATS!$A:$P,MATCH('2) Order Form'!$W341,ATS!$O:$O,0),7)</f>
        <v>Active</v>
      </c>
    </row>
    <row r="342" spans="1:32" ht="17.25" customHeight="1" x14ac:dyDescent="0.2">
      <c r="A342" s="33">
        <v>1</v>
      </c>
      <c r="B342" s="33" t="str">
        <f>VLOOKUP(A342,Classification!$H$2:$I$11,2,FALSE)</f>
        <v>Helmets &amp; Helmet Acc.</v>
      </c>
      <c r="C342" s="33">
        <f>INDEX(ATS!$A:$P,MATCH('2) Order Form'!$W342,ATS!$O:$O,0),1)</f>
        <v>810060</v>
      </c>
      <c r="D342" s="33" t="str">
        <f>INDEX(ATS!$A:$P,MATCH('2) Order Form'!$W342,ATS!$O:$O,0),2)</f>
        <v>Falconer Comfort Pads 5 mm</v>
      </c>
      <c r="E342" s="82" t="str">
        <f>INDEX(ATS!$A:$P,MATCH('2) Order Form'!$W342,ATS!$O:$O,0),4)</f>
        <v>TEBLK-M</v>
      </c>
      <c r="F342" s="82" t="str">
        <f>INDEX(ATS!$A:$P,MATCH('2) Order Form'!$W342,ATS!$O:$O,0),5)</f>
        <v>True Black</v>
      </c>
      <c r="G342" s="161" t="str">
        <f>INDEX(ATS!$A:$P,MATCH('2) Order Form'!$W342,ATS!$O:$O,0),6)</f>
        <v>M</v>
      </c>
      <c r="H342" s="58">
        <v>1</v>
      </c>
      <c r="I342" s="111">
        <v>0</v>
      </c>
      <c r="J342" s="117">
        <f>IFERROR(VLOOKUP(W342,ATS!$O:$P,2,FALSE),0)</f>
        <v>3</v>
      </c>
      <c r="K342" s="184">
        <f t="shared" si="352"/>
        <v>3</v>
      </c>
      <c r="L342" s="117">
        <f>IFERROR(VLOOKUP(W342,ATS!$O:$Q,3,FALSE),0)</f>
        <v>3</v>
      </c>
      <c r="M342" s="186">
        <f t="shared" si="339"/>
        <v>3</v>
      </c>
      <c r="N342" s="93">
        <v>0</v>
      </c>
      <c r="O342" s="55">
        <f t="shared" si="353"/>
        <v>0</v>
      </c>
      <c r="P342" s="50">
        <f>VLOOKUP($C342,Prices!$A$3:$R$1996,MATCH('2) Order Form'!P$8,Prices!$A$2:$R$2,0),FALSE)</f>
        <v>5</v>
      </c>
      <c r="Q342" s="51">
        <f>VLOOKUP($C342,Prices!$A$3:$R$1996,MATCH('2) Order Form'!Q$8,Prices!$A$2:$R$2,0),FALSE)</f>
        <v>9.9499999999999993</v>
      </c>
      <c r="R342" s="34">
        <f t="shared" si="354"/>
        <v>0</v>
      </c>
      <c r="S342" s="43">
        <f t="shared" si="355"/>
        <v>0</v>
      </c>
      <c r="T342" s="51">
        <f t="shared" si="356"/>
        <v>0</v>
      </c>
      <c r="U342" s="123">
        <f t="shared" si="351"/>
        <v>0</v>
      </c>
      <c r="V342" s="124"/>
      <c r="W342" s="148">
        <v>7048652328045</v>
      </c>
      <c r="X342" s="125"/>
      <c r="Y342" s="126">
        <f t="shared" si="344"/>
        <v>0</v>
      </c>
      <c r="Z342" s="127">
        <f t="shared" ca="1" si="345"/>
        <v>0</v>
      </c>
      <c r="AA342" s="127">
        <f t="shared" ca="1" si="346"/>
        <v>43</v>
      </c>
      <c r="AB342" s="127">
        <f t="shared" ca="1" si="347"/>
        <v>1</v>
      </c>
      <c r="AC342" s="127">
        <f t="shared" ca="1" si="348"/>
        <v>0</v>
      </c>
      <c r="AD342" s="127" t="str">
        <f t="shared" si="349"/>
        <v>810060True Black</v>
      </c>
      <c r="AE342" s="128">
        <f t="shared" si="350"/>
        <v>810060</v>
      </c>
      <c r="AF342" s="129" t="str">
        <f>INDEX(ATS!$A:$P,MATCH('2) Order Form'!$W342,ATS!$O:$O,0),7)</f>
        <v>Active</v>
      </c>
    </row>
    <row r="343" spans="1:32" ht="17.25" customHeight="1" x14ac:dyDescent="0.2">
      <c r="A343" s="33">
        <v>1</v>
      </c>
      <c r="B343" s="33" t="str">
        <f>VLOOKUP(A343,Classification!$H$2:$I$11,2,FALSE)</f>
        <v>Helmets &amp; Helmet Acc.</v>
      </c>
      <c r="C343" s="33">
        <f>INDEX(ATS!$A:$P,MATCH('2) Order Form'!$W343,ATS!$O:$O,0),1)</f>
        <v>810060</v>
      </c>
      <c r="D343" s="33" t="str">
        <f>INDEX(ATS!$A:$P,MATCH('2) Order Form'!$W343,ATS!$O:$O,0),2)</f>
        <v>Falconer Comfort Pads 5 mm</v>
      </c>
      <c r="E343" s="82" t="str">
        <f>INDEX(ATS!$A:$P,MATCH('2) Order Form'!$W343,ATS!$O:$O,0),4)</f>
        <v>TEBLK-L</v>
      </c>
      <c r="F343" s="82" t="str">
        <f>INDEX(ATS!$A:$P,MATCH('2) Order Form'!$W343,ATS!$O:$O,0),5)</f>
        <v>True Black</v>
      </c>
      <c r="G343" s="161" t="str">
        <f>INDEX(ATS!$A:$P,MATCH('2) Order Form'!$W343,ATS!$O:$O,0),6)</f>
        <v>L</v>
      </c>
      <c r="H343" s="58">
        <v>1</v>
      </c>
      <c r="I343" s="111">
        <v>0</v>
      </c>
      <c r="J343" s="117">
        <f>IFERROR(VLOOKUP(W343,ATS!$O:$P,2,FALSE),0)</f>
        <v>4</v>
      </c>
      <c r="K343" s="184">
        <f t="shared" si="352"/>
        <v>4</v>
      </c>
      <c r="L343" s="117">
        <f>IFERROR(VLOOKUP(W343,ATS!$O:$Q,3,FALSE),0)</f>
        <v>4</v>
      </c>
      <c r="M343" s="186">
        <f t="shared" si="339"/>
        <v>4</v>
      </c>
      <c r="N343" s="93">
        <v>0</v>
      </c>
      <c r="O343" s="55">
        <f t="shared" si="353"/>
        <v>0</v>
      </c>
      <c r="P343" s="50">
        <f>VLOOKUP($C343,Prices!$A$3:$R$1996,MATCH('2) Order Form'!P$8,Prices!$A$2:$R$2,0),FALSE)</f>
        <v>5</v>
      </c>
      <c r="Q343" s="51">
        <f>VLOOKUP($C343,Prices!$A$3:$R$1996,MATCH('2) Order Form'!Q$8,Prices!$A$2:$R$2,0),FALSE)</f>
        <v>9.9499999999999993</v>
      </c>
      <c r="R343" s="34">
        <f t="shared" si="354"/>
        <v>0</v>
      </c>
      <c r="S343" s="43">
        <f t="shared" si="355"/>
        <v>0</v>
      </c>
      <c r="T343" s="51">
        <f t="shared" si="356"/>
        <v>0</v>
      </c>
      <c r="U343" s="123">
        <f t="shared" si="351"/>
        <v>0</v>
      </c>
      <c r="V343" s="124"/>
      <c r="W343" s="148">
        <v>7048652328038</v>
      </c>
      <c r="X343" s="125"/>
      <c r="Y343" s="126">
        <f t="shared" si="344"/>
        <v>0</v>
      </c>
      <c r="Z343" s="127">
        <f t="shared" ca="1" si="345"/>
        <v>0</v>
      </c>
      <c r="AA343" s="127">
        <f t="shared" ca="1" si="346"/>
        <v>43</v>
      </c>
      <c r="AB343" s="127">
        <f t="shared" ca="1" si="347"/>
        <v>0</v>
      </c>
      <c r="AC343" s="127">
        <f t="shared" ca="1" si="348"/>
        <v>0</v>
      </c>
      <c r="AD343" s="127" t="str">
        <f t="shared" si="349"/>
        <v>810060True Black</v>
      </c>
      <c r="AE343" s="128">
        <f t="shared" si="350"/>
        <v>810060</v>
      </c>
      <c r="AF343" s="129" t="str">
        <f>INDEX(ATS!$A:$P,MATCH('2) Order Form'!$W343,ATS!$O:$O,0),7)</f>
        <v>Active</v>
      </c>
    </row>
    <row r="344" spans="1:32" ht="17.25" customHeight="1" x14ac:dyDescent="0.2">
      <c r="A344" s="33">
        <v>1</v>
      </c>
      <c r="B344" s="33" t="str">
        <f>VLOOKUP(A344,Classification!$H$2:$I$11,2,FALSE)</f>
        <v>Helmets &amp; Helmet Acc.</v>
      </c>
      <c r="C344" s="33">
        <f>INDEX(ATS!$A:$P,MATCH('2) Order Form'!$W344,ATS!$O:$O,0),1)</f>
        <v>810063</v>
      </c>
      <c r="D344" s="33" t="str">
        <f>INDEX(ATS!$A:$P,MATCH('2) Order Form'!$W344,ATS!$O:$O,0),2)</f>
        <v>Outrider Mips Comfort pads 7mm</v>
      </c>
      <c r="E344" s="82" t="str">
        <f>INDEX(ATS!$A:$P,MATCH('2) Order Form'!$W344,ATS!$O:$O,0),4)</f>
        <v>TEBLK-S</v>
      </c>
      <c r="F344" s="82" t="str">
        <f>INDEX(ATS!$A:$P,MATCH('2) Order Form'!$W344,ATS!$O:$O,0),5)</f>
        <v>True Black</v>
      </c>
      <c r="G344" s="161" t="str">
        <f>INDEX(ATS!$A:$P,MATCH('2) Order Form'!$W344,ATS!$O:$O,0),6)</f>
        <v>S</v>
      </c>
      <c r="H344" s="58">
        <v>1</v>
      </c>
      <c r="I344" s="111">
        <v>0</v>
      </c>
      <c r="J344" s="117">
        <f>IFERROR(VLOOKUP(W344,ATS!$O:$P,2,FALSE),0)</f>
        <v>28</v>
      </c>
      <c r="K344" s="184">
        <f>IF(J344=99999,"OPEN",IF(J344&gt;50,"50+",IF(J344&lt;=0,"0",J344)))</f>
        <v>28</v>
      </c>
      <c r="L344" s="117">
        <f>IFERROR(VLOOKUP(W344,ATS!$O:$Q,3,FALSE),0)</f>
        <v>28</v>
      </c>
      <c r="M344" s="186">
        <f>IF(L344=99999,"OPEN",IF(L344&gt;50,"50+",IF(L344&lt;=0,"0",L344)))</f>
        <v>28</v>
      </c>
      <c r="N344" s="93">
        <v>0</v>
      </c>
      <c r="O344" s="55">
        <f>IF(N344&lt;&gt;0,N344,$P$5)</f>
        <v>0</v>
      </c>
      <c r="P344" s="50">
        <f>VLOOKUP($C344,Prices!$A$3:$R$1996,MATCH('2) Order Form'!P$8,Prices!$A$2:$R$2,0),FALSE)</f>
        <v>5</v>
      </c>
      <c r="Q344" s="51">
        <f>VLOOKUP($C344,Prices!$A$3:$R$1996,MATCH('2) Order Form'!Q$8,Prices!$A$2:$R$2,0),FALSE)</f>
        <v>9.9499999999999993</v>
      </c>
      <c r="R344" s="34">
        <f>I344*P344</f>
        <v>0</v>
      </c>
      <c r="S344" s="43">
        <f>R344*O344</f>
        <v>0</v>
      </c>
      <c r="T344" s="51">
        <f>R344-S344</f>
        <v>0</v>
      </c>
      <c r="U344" s="123">
        <f t="shared" si="351"/>
        <v>0</v>
      </c>
      <c r="V344" s="124"/>
      <c r="W344" s="148">
        <v>7048652328120</v>
      </c>
      <c r="X344" s="125"/>
      <c r="Y344" s="126">
        <f>I344*Q344</f>
        <v>0</v>
      </c>
      <c r="Z344" s="127">
        <f ca="1">IF(A344=OFFSET(A344,-1,0),0,1)</f>
        <v>0</v>
      </c>
      <c r="AA344" s="127">
        <f ca="1">IF(C344=OFFSET(C344,-1,0),OFFSET(AA344,-1,0),OFFSET(AA344,-1,0)+1)</f>
        <v>44</v>
      </c>
      <c r="AB344" s="127">
        <f ca="1">IF(C344=OFFSET(C344,-1,0),0,1)</f>
        <v>1</v>
      </c>
      <c r="AC344" s="127">
        <f ca="1">IF(F344=OFFSET(F344,-1,0),0,1)</f>
        <v>0</v>
      </c>
      <c r="AD344" s="127" t="str">
        <f>CONCATENATE(C344,F344)</f>
        <v>810063True Black</v>
      </c>
      <c r="AE344" s="128">
        <f>IFERROR(IF(B344="EYEWEAR",CONCATENATE(C344,"-",G344),C344),C344)</f>
        <v>810063</v>
      </c>
      <c r="AF344" s="129" t="str">
        <f>INDEX(ATS!$A:$P,MATCH('2) Order Form'!$W344,ATS!$O:$O,0),7)</f>
        <v>Active</v>
      </c>
    </row>
    <row r="345" spans="1:32" ht="17.25" customHeight="1" x14ac:dyDescent="0.2">
      <c r="A345" s="33">
        <v>1</v>
      </c>
      <c r="B345" s="33" t="str">
        <f>VLOOKUP(A345,Classification!$H$2:$I$11,2,FALSE)</f>
        <v>Helmets &amp; Helmet Acc.</v>
      </c>
      <c r="C345" s="33">
        <f>INDEX(ATS!$A:$P,MATCH('2) Order Form'!$W345,ATS!$O:$O,0),1)</f>
        <v>810063</v>
      </c>
      <c r="D345" s="33" t="str">
        <f>INDEX(ATS!$A:$P,MATCH('2) Order Form'!$W345,ATS!$O:$O,0),2)</f>
        <v>Outrider Mips Comfort pads 7mm</v>
      </c>
      <c r="E345" s="82" t="str">
        <f>INDEX(ATS!$A:$P,MATCH('2) Order Form'!$W345,ATS!$O:$O,0),4)</f>
        <v>TEBLK-M</v>
      </c>
      <c r="F345" s="82" t="str">
        <f>INDEX(ATS!$A:$P,MATCH('2) Order Form'!$W345,ATS!$O:$O,0),5)</f>
        <v>True Black</v>
      </c>
      <c r="G345" s="161" t="str">
        <f>INDEX(ATS!$A:$P,MATCH('2) Order Form'!$W345,ATS!$O:$O,0),6)</f>
        <v>M</v>
      </c>
      <c r="H345" s="58">
        <v>1</v>
      </c>
      <c r="I345" s="111">
        <v>0</v>
      </c>
      <c r="J345" s="117">
        <f>IFERROR(VLOOKUP(W345,ATS!$O:$P,2,FALSE),0)</f>
        <v>27</v>
      </c>
      <c r="K345" s="184">
        <f>IF(J345=99999,"OPEN",IF(J345&gt;50,"50+",IF(J345&lt;=0,"0",J345)))</f>
        <v>27</v>
      </c>
      <c r="L345" s="117">
        <f>IFERROR(VLOOKUP(W345,ATS!$O:$Q,3,FALSE),0)</f>
        <v>27</v>
      </c>
      <c r="M345" s="186">
        <f>IF(L345=99999,"OPEN",IF(L345&gt;50,"50+",IF(L345&lt;=0,"0",L345)))</f>
        <v>27</v>
      </c>
      <c r="N345" s="93">
        <v>0</v>
      </c>
      <c r="O345" s="55">
        <f>IF(N345&lt;&gt;0,N345,$P$5)</f>
        <v>0</v>
      </c>
      <c r="P345" s="50">
        <f>VLOOKUP($C345,Prices!$A$3:$R$1996,MATCH('2) Order Form'!P$8,Prices!$A$2:$R$2,0),FALSE)</f>
        <v>5</v>
      </c>
      <c r="Q345" s="51">
        <f>VLOOKUP($C345,Prices!$A$3:$R$1996,MATCH('2) Order Form'!Q$8,Prices!$A$2:$R$2,0),FALSE)</f>
        <v>9.9499999999999993</v>
      </c>
      <c r="R345" s="34">
        <f>I345*P345</f>
        <v>0</v>
      </c>
      <c r="S345" s="43">
        <f>R345*O345</f>
        <v>0</v>
      </c>
      <c r="T345" s="51">
        <f>R345-S345</f>
        <v>0</v>
      </c>
      <c r="U345" s="123">
        <f t="shared" si="351"/>
        <v>0</v>
      </c>
      <c r="V345" s="124"/>
      <c r="W345" s="148">
        <v>7048652328113</v>
      </c>
      <c r="X345" s="125"/>
      <c r="Y345" s="126">
        <f>I345*Q345</f>
        <v>0</v>
      </c>
      <c r="Z345" s="127">
        <f ca="1">IF(A345=OFFSET(A345,-1,0),0,1)</f>
        <v>0</v>
      </c>
      <c r="AA345" s="127">
        <f ca="1">IF(C345=OFFSET(C345,-1,0),OFFSET(AA345,-1,0),OFFSET(AA345,-1,0)+1)</f>
        <v>44</v>
      </c>
      <c r="AB345" s="127">
        <f ca="1">IF(C345=OFFSET(C345,-1,0),0,1)</f>
        <v>0</v>
      </c>
      <c r="AC345" s="127">
        <f ca="1">IF(F345=OFFSET(F345,-1,0),0,1)</f>
        <v>0</v>
      </c>
      <c r="AD345" s="127" t="str">
        <f>CONCATENATE(C345,F345)</f>
        <v>810063True Black</v>
      </c>
      <c r="AE345" s="128">
        <f>IFERROR(IF(B345="EYEWEAR",CONCATENATE(C345,"-",G345),C345),C345)</f>
        <v>810063</v>
      </c>
      <c r="AF345" s="129" t="str">
        <f>INDEX(ATS!$A:$P,MATCH('2) Order Form'!$W345,ATS!$O:$O,0),7)</f>
        <v>Active</v>
      </c>
    </row>
    <row r="346" spans="1:32" ht="17.25" customHeight="1" x14ac:dyDescent="0.2">
      <c r="A346" s="33">
        <v>1</v>
      </c>
      <c r="B346" s="33" t="str">
        <f>VLOOKUP(A346,Classification!$H$2:$I$11,2,FALSE)</f>
        <v>Helmets &amp; Helmet Acc.</v>
      </c>
      <c r="C346" s="33">
        <f>INDEX(ATS!$A:$P,MATCH('2) Order Form'!$W346,ATS!$O:$O,0),1)</f>
        <v>810063</v>
      </c>
      <c r="D346" s="33" t="str">
        <f>INDEX(ATS!$A:$P,MATCH('2) Order Form'!$W346,ATS!$O:$O,0),2)</f>
        <v>Outrider Mips Comfort pads 7mm</v>
      </c>
      <c r="E346" s="82" t="str">
        <f>INDEX(ATS!$A:$P,MATCH('2) Order Form'!$W346,ATS!$O:$O,0),4)</f>
        <v>TEBLK-L</v>
      </c>
      <c r="F346" s="82" t="str">
        <f>INDEX(ATS!$A:$P,MATCH('2) Order Form'!$W346,ATS!$O:$O,0),5)</f>
        <v>True Black</v>
      </c>
      <c r="G346" s="161" t="str">
        <f>INDEX(ATS!$A:$P,MATCH('2) Order Form'!$W346,ATS!$O:$O,0),6)</f>
        <v>L</v>
      </c>
      <c r="H346" s="58">
        <v>1</v>
      </c>
      <c r="I346" s="111">
        <v>0</v>
      </c>
      <c r="J346" s="117">
        <f>IFERROR(VLOOKUP(W346,ATS!$O:$P,2,FALSE),0)</f>
        <v>29</v>
      </c>
      <c r="K346" s="184">
        <f>IF(J346=99999,"OPEN",IF(J346&gt;50,"50+",IF(J346&lt;=0,"0",J346)))</f>
        <v>29</v>
      </c>
      <c r="L346" s="117">
        <f>IFERROR(VLOOKUP(W346,ATS!$O:$Q,3,FALSE),0)</f>
        <v>29</v>
      </c>
      <c r="M346" s="186">
        <f>IF(L346=99999,"OPEN",IF(L346&gt;50,"50+",IF(L346&lt;=0,"0",L346)))</f>
        <v>29</v>
      </c>
      <c r="N346" s="93">
        <v>0</v>
      </c>
      <c r="O346" s="55">
        <f>IF(N346&lt;&gt;0,N346,$P$5)</f>
        <v>0</v>
      </c>
      <c r="P346" s="50">
        <f>VLOOKUP($C346,Prices!$A$3:$R$1996,MATCH('2) Order Form'!P$8,Prices!$A$2:$R$2,0),FALSE)</f>
        <v>5</v>
      </c>
      <c r="Q346" s="51">
        <f>VLOOKUP($C346,Prices!$A$3:$R$1996,MATCH('2) Order Form'!Q$8,Prices!$A$2:$R$2,0),FALSE)</f>
        <v>9.9499999999999993</v>
      </c>
      <c r="R346" s="34">
        <f>I346*P346</f>
        <v>0</v>
      </c>
      <c r="S346" s="43">
        <f>R346*O346</f>
        <v>0</v>
      </c>
      <c r="T346" s="51">
        <f>R346-S346</f>
        <v>0</v>
      </c>
      <c r="U346" s="123">
        <f t="shared" si="351"/>
        <v>0</v>
      </c>
      <c r="V346" s="124"/>
      <c r="W346" s="148">
        <v>7048652328106</v>
      </c>
      <c r="X346" s="125"/>
      <c r="Y346" s="126">
        <f>I346*Q346</f>
        <v>0</v>
      </c>
      <c r="Z346" s="127">
        <f ca="1">IF(A346=OFFSET(A346,-1,0),0,1)</f>
        <v>0</v>
      </c>
      <c r="AA346" s="127">
        <f ca="1">IF(C346=OFFSET(C346,-1,0),OFFSET(AA346,-1,0),OFFSET(AA346,-1,0)+1)</f>
        <v>44</v>
      </c>
      <c r="AB346" s="127">
        <f ca="1">IF(C346=OFFSET(C346,-1,0),0,1)</f>
        <v>0</v>
      </c>
      <c r="AC346" s="127">
        <f ca="1">IF(F346=OFFSET(F346,-1,0),0,1)</f>
        <v>0</v>
      </c>
      <c r="AD346" s="127" t="str">
        <f>CONCATENATE(C346,F346)</f>
        <v>810063True Black</v>
      </c>
      <c r="AE346" s="128">
        <f>IFERROR(IF(B346="EYEWEAR",CONCATENATE(C346,"-",G346),C346),C346)</f>
        <v>810063</v>
      </c>
      <c r="AF346" s="129" t="str">
        <f>INDEX(ATS!$A:$P,MATCH('2) Order Form'!$W346,ATS!$O:$O,0),7)</f>
        <v>Active</v>
      </c>
    </row>
    <row r="347" spans="1:32" ht="17.25" customHeight="1" x14ac:dyDescent="0.2">
      <c r="A347" s="33">
        <v>1</v>
      </c>
      <c r="B347" s="33" t="str">
        <f>VLOOKUP(A347,Classification!$H$2:$I$11,2,FALSE)</f>
        <v>Helmets &amp; Helmet Acc.</v>
      </c>
      <c r="C347" s="33">
        <f>INDEX(ATS!$A:$P,MATCH('2) Order Form'!$W347,ATS!$O:$O,0),1)</f>
        <v>810062</v>
      </c>
      <c r="D347" s="33" t="str">
        <f>INDEX(ATS!$A:$P,MATCH('2) Order Form'!$W347,ATS!$O:$O,0),2)</f>
        <v>Outrider Comfort pads 7mm</v>
      </c>
      <c r="E347" s="82" t="str">
        <f>INDEX(ATS!$A:$P,MATCH('2) Order Form'!$W347,ATS!$O:$O,0),4)</f>
        <v>TEBLK-S</v>
      </c>
      <c r="F347" s="82" t="str">
        <f>INDEX(ATS!$A:$P,MATCH('2) Order Form'!$W347,ATS!$O:$O,0),5)</f>
        <v>True Black</v>
      </c>
      <c r="G347" s="161" t="str">
        <f>INDEX(ATS!$A:$P,MATCH('2) Order Form'!$W347,ATS!$O:$O,0),6)</f>
        <v>S</v>
      </c>
      <c r="H347" s="58">
        <v>1</v>
      </c>
      <c r="I347" s="111">
        <v>0</v>
      </c>
      <c r="J347" s="117">
        <f>IFERROR(VLOOKUP(W347,ATS!$O:$P,2,FALSE),0)</f>
        <v>20</v>
      </c>
      <c r="K347" s="184">
        <f t="shared" si="352"/>
        <v>20</v>
      </c>
      <c r="L347" s="117">
        <f>IFERROR(VLOOKUP(W347,ATS!$O:$Q,3,FALSE),0)</f>
        <v>20</v>
      </c>
      <c r="M347" s="186">
        <f t="shared" si="339"/>
        <v>20</v>
      </c>
      <c r="N347" s="93">
        <v>0</v>
      </c>
      <c r="O347" s="55">
        <f t="shared" si="353"/>
        <v>0</v>
      </c>
      <c r="P347" s="50">
        <f>VLOOKUP($C347,Prices!$A$3:$R$1996,MATCH('2) Order Form'!P$8,Prices!$A$2:$R$2,0),FALSE)</f>
        <v>5</v>
      </c>
      <c r="Q347" s="51">
        <f>VLOOKUP($C347,Prices!$A$3:$R$1996,MATCH('2) Order Form'!Q$8,Prices!$A$2:$R$2,0),FALSE)</f>
        <v>9.9499999999999993</v>
      </c>
      <c r="R347" s="34">
        <f t="shared" si="354"/>
        <v>0</v>
      </c>
      <c r="S347" s="43">
        <f t="shared" si="355"/>
        <v>0</v>
      </c>
      <c r="T347" s="51">
        <f t="shared" si="356"/>
        <v>0</v>
      </c>
      <c r="U347" s="123">
        <f t="shared" si="351"/>
        <v>0</v>
      </c>
      <c r="V347" s="124"/>
      <c r="W347" s="148">
        <v>7048652328090</v>
      </c>
      <c r="X347" s="125"/>
      <c r="Y347" s="126">
        <f t="shared" si="344"/>
        <v>0</v>
      </c>
      <c r="Z347" s="127">
        <f t="shared" ca="1" si="345"/>
        <v>0</v>
      </c>
      <c r="AA347" s="127">
        <f t="shared" ca="1" si="346"/>
        <v>45</v>
      </c>
      <c r="AB347" s="127">
        <f t="shared" ca="1" si="347"/>
        <v>1</v>
      </c>
      <c r="AC347" s="127">
        <f t="shared" ca="1" si="348"/>
        <v>0</v>
      </c>
      <c r="AD347" s="127" t="str">
        <f t="shared" si="349"/>
        <v>810062True Black</v>
      </c>
      <c r="AE347" s="128">
        <f t="shared" si="350"/>
        <v>810062</v>
      </c>
      <c r="AF347" s="129" t="str">
        <f>INDEX(ATS!$A:$P,MATCH('2) Order Form'!$W347,ATS!$O:$O,0),7)</f>
        <v>Active</v>
      </c>
    </row>
    <row r="348" spans="1:32" ht="17.25" customHeight="1" x14ac:dyDescent="0.2">
      <c r="A348" s="33">
        <v>1</v>
      </c>
      <c r="B348" s="33" t="str">
        <f>VLOOKUP(A348,Classification!$H$2:$I$11,2,FALSE)</f>
        <v>Helmets &amp; Helmet Acc.</v>
      </c>
      <c r="C348" s="33">
        <f>INDEX(ATS!$A:$P,MATCH('2) Order Form'!$W348,ATS!$O:$O,0),1)</f>
        <v>810062</v>
      </c>
      <c r="D348" s="33" t="str">
        <f>INDEX(ATS!$A:$P,MATCH('2) Order Form'!$W348,ATS!$O:$O,0),2)</f>
        <v>Outrider Comfort pads 7mm</v>
      </c>
      <c r="E348" s="82" t="str">
        <f>INDEX(ATS!$A:$P,MATCH('2) Order Form'!$W348,ATS!$O:$O,0),4)</f>
        <v>TEBLK-M</v>
      </c>
      <c r="F348" s="82" t="str">
        <f>INDEX(ATS!$A:$P,MATCH('2) Order Form'!$W348,ATS!$O:$O,0),5)</f>
        <v>True Black</v>
      </c>
      <c r="G348" s="161" t="str">
        <f>INDEX(ATS!$A:$P,MATCH('2) Order Form'!$W348,ATS!$O:$O,0),6)</f>
        <v>M</v>
      </c>
      <c r="H348" s="58">
        <v>1</v>
      </c>
      <c r="I348" s="111">
        <v>0</v>
      </c>
      <c r="J348" s="117">
        <f>IFERROR(VLOOKUP(W348,ATS!$O:$P,2,FALSE),0)</f>
        <v>21</v>
      </c>
      <c r="K348" s="184">
        <f t="shared" si="352"/>
        <v>21</v>
      </c>
      <c r="L348" s="117">
        <f>IFERROR(VLOOKUP(W348,ATS!$O:$Q,3,FALSE),0)</f>
        <v>21</v>
      </c>
      <c r="M348" s="186">
        <f t="shared" si="339"/>
        <v>21</v>
      </c>
      <c r="N348" s="93">
        <v>0</v>
      </c>
      <c r="O348" s="55">
        <f t="shared" si="353"/>
        <v>0</v>
      </c>
      <c r="P348" s="50">
        <f>VLOOKUP($C348,Prices!$A$3:$R$1996,MATCH('2) Order Form'!P$8,Prices!$A$2:$R$2,0),FALSE)</f>
        <v>5</v>
      </c>
      <c r="Q348" s="51">
        <f>VLOOKUP($C348,Prices!$A$3:$R$1996,MATCH('2) Order Form'!Q$8,Prices!$A$2:$R$2,0),FALSE)</f>
        <v>9.9499999999999993</v>
      </c>
      <c r="R348" s="34">
        <f t="shared" si="354"/>
        <v>0</v>
      </c>
      <c r="S348" s="43">
        <f t="shared" si="355"/>
        <v>0</v>
      </c>
      <c r="T348" s="51">
        <f t="shared" si="356"/>
        <v>0</v>
      </c>
      <c r="U348" s="123">
        <f t="shared" si="351"/>
        <v>0</v>
      </c>
      <c r="V348" s="124"/>
      <c r="W348" s="148">
        <v>7048652328083</v>
      </c>
      <c r="X348" s="125"/>
      <c r="Y348" s="126">
        <f t="shared" si="344"/>
        <v>0</v>
      </c>
      <c r="Z348" s="127">
        <f t="shared" ca="1" si="345"/>
        <v>0</v>
      </c>
      <c r="AA348" s="127">
        <f t="shared" ca="1" si="346"/>
        <v>45</v>
      </c>
      <c r="AB348" s="127">
        <f t="shared" ca="1" si="347"/>
        <v>0</v>
      </c>
      <c r="AC348" s="127">
        <f t="shared" ca="1" si="348"/>
        <v>0</v>
      </c>
      <c r="AD348" s="127" t="str">
        <f t="shared" si="349"/>
        <v>810062True Black</v>
      </c>
      <c r="AE348" s="128">
        <f t="shared" si="350"/>
        <v>810062</v>
      </c>
      <c r="AF348" s="129" t="str">
        <f>INDEX(ATS!$A:$P,MATCH('2) Order Form'!$W348,ATS!$O:$O,0),7)</f>
        <v>Active</v>
      </c>
    </row>
    <row r="349" spans="1:32" ht="17.25" customHeight="1" x14ac:dyDescent="0.2">
      <c r="A349" s="33">
        <v>1</v>
      </c>
      <c r="B349" s="33" t="str">
        <f>VLOOKUP(A349,Classification!$H$2:$I$11,2,FALSE)</f>
        <v>Helmets &amp; Helmet Acc.</v>
      </c>
      <c r="C349" s="33">
        <f>INDEX(ATS!$A:$P,MATCH('2) Order Form'!$W349,ATS!$O:$O,0),1)</f>
        <v>810062</v>
      </c>
      <c r="D349" s="33" t="str">
        <f>INDEX(ATS!$A:$P,MATCH('2) Order Form'!$W349,ATS!$O:$O,0),2)</f>
        <v>Outrider Comfort pads 7mm</v>
      </c>
      <c r="E349" s="82" t="str">
        <f>INDEX(ATS!$A:$P,MATCH('2) Order Form'!$W349,ATS!$O:$O,0),4)</f>
        <v>TEBLK-L</v>
      </c>
      <c r="F349" s="82" t="str">
        <f>INDEX(ATS!$A:$P,MATCH('2) Order Form'!$W349,ATS!$O:$O,0),5)</f>
        <v>True Black</v>
      </c>
      <c r="G349" s="161" t="str">
        <f>INDEX(ATS!$A:$P,MATCH('2) Order Form'!$W349,ATS!$O:$O,0),6)</f>
        <v>L</v>
      </c>
      <c r="H349" s="58">
        <v>1</v>
      </c>
      <c r="I349" s="111">
        <v>0</v>
      </c>
      <c r="J349" s="117">
        <f>IFERROR(VLOOKUP(W349,ATS!$O:$P,2,FALSE),0)</f>
        <v>13</v>
      </c>
      <c r="K349" s="184">
        <f t="shared" si="352"/>
        <v>13</v>
      </c>
      <c r="L349" s="117">
        <f>IFERROR(VLOOKUP(W349,ATS!$O:$Q,3,FALSE),0)</f>
        <v>13</v>
      </c>
      <c r="M349" s="186">
        <f t="shared" si="339"/>
        <v>13</v>
      </c>
      <c r="N349" s="93">
        <v>0</v>
      </c>
      <c r="O349" s="55">
        <f t="shared" si="353"/>
        <v>0</v>
      </c>
      <c r="P349" s="50">
        <f>VLOOKUP($C349,Prices!$A$3:$R$1996,MATCH('2) Order Form'!P$8,Prices!$A$2:$R$2,0),FALSE)</f>
        <v>5</v>
      </c>
      <c r="Q349" s="51">
        <f>VLOOKUP($C349,Prices!$A$3:$R$1996,MATCH('2) Order Form'!Q$8,Prices!$A$2:$R$2,0),FALSE)</f>
        <v>9.9499999999999993</v>
      </c>
      <c r="R349" s="34">
        <f t="shared" si="354"/>
        <v>0</v>
      </c>
      <c r="S349" s="43">
        <f t="shared" si="355"/>
        <v>0</v>
      </c>
      <c r="T349" s="51">
        <f t="shared" si="356"/>
        <v>0</v>
      </c>
      <c r="U349" s="123">
        <f t="shared" si="351"/>
        <v>0</v>
      </c>
      <c r="V349" s="124"/>
      <c r="W349" s="148">
        <v>7048652328076</v>
      </c>
      <c r="X349" s="125"/>
      <c r="Y349" s="126">
        <f t="shared" si="344"/>
        <v>0</v>
      </c>
      <c r="Z349" s="127">
        <f t="shared" ca="1" si="345"/>
        <v>0</v>
      </c>
      <c r="AA349" s="127">
        <f t="shared" ca="1" si="346"/>
        <v>45</v>
      </c>
      <c r="AB349" s="127">
        <f t="shared" ca="1" si="347"/>
        <v>0</v>
      </c>
      <c r="AC349" s="127">
        <f t="shared" ca="1" si="348"/>
        <v>0</v>
      </c>
      <c r="AD349" s="127" t="str">
        <f t="shared" si="349"/>
        <v>810062True Black</v>
      </c>
      <c r="AE349" s="128">
        <f t="shared" si="350"/>
        <v>810062</v>
      </c>
      <c r="AF349" s="129" t="str">
        <f>INDEX(ATS!$A:$P,MATCH('2) Order Form'!$W349,ATS!$O:$O,0),7)</f>
        <v>Active</v>
      </c>
    </row>
    <row r="350" spans="1:32" ht="17.25" customHeight="1" x14ac:dyDescent="0.2">
      <c r="A350" s="33">
        <v>1</v>
      </c>
      <c r="B350" s="33" t="str">
        <f>VLOOKUP(A350,Classification!$H$2:$I$11,2,FALSE)</f>
        <v>Helmets &amp; Helmet Acc.</v>
      </c>
      <c r="C350" s="33">
        <f>INDEX(ATS!$A:$P,MATCH('2) Order Form'!$W350,ATS!$O:$O,0),1)</f>
        <v>810065</v>
      </c>
      <c r="D350" s="33" t="str">
        <f>INDEX(ATS!$A:$P,MATCH('2) Order Form'!$W350,ATS!$O:$O,0),2)</f>
        <v>Chaser Mips comf pads 7mm</v>
      </c>
      <c r="E350" s="82" t="str">
        <f>INDEX(ATS!$A:$P,MATCH('2) Order Form'!$W350,ATS!$O:$O,0),4)</f>
        <v>TEBLK-SM</v>
      </c>
      <c r="F350" s="82" t="str">
        <f>INDEX(ATS!$A:$P,MATCH('2) Order Form'!$W350,ATS!$O:$O,0),5)</f>
        <v>True Black</v>
      </c>
      <c r="G350" s="161" t="str">
        <f>INDEX(ATS!$A:$P,MATCH('2) Order Form'!$W350,ATS!$O:$O,0),6)</f>
        <v>SM</v>
      </c>
      <c r="H350" s="58">
        <v>1</v>
      </c>
      <c r="I350" s="111">
        <v>0</v>
      </c>
      <c r="J350" s="117">
        <f>IFERROR(VLOOKUP(W350,ATS!$O:$P,2,FALSE),0)</f>
        <v>19</v>
      </c>
      <c r="K350" s="184">
        <f>IF(J350=99999,"OPEN",IF(J350&gt;50,"50+",IF(J350&lt;=0,"0",J350)))</f>
        <v>19</v>
      </c>
      <c r="L350" s="117">
        <f>IFERROR(VLOOKUP(W350,ATS!$O:$Q,3,FALSE),0)</f>
        <v>19</v>
      </c>
      <c r="M350" s="186">
        <f>IF(L350=99999,"OPEN",IF(L350&gt;50,"50+",IF(L350&lt;=0,"0",L350)))</f>
        <v>19</v>
      </c>
      <c r="N350" s="93">
        <v>0</v>
      </c>
      <c r="O350" s="55">
        <f>IF(N350&lt;&gt;0,N350,$P$5)</f>
        <v>0</v>
      </c>
      <c r="P350" s="50">
        <f>VLOOKUP($C350,Prices!$A$3:$R$1996,MATCH('2) Order Form'!P$8,Prices!$A$2:$R$2,0),FALSE)</f>
        <v>5</v>
      </c>
      <c r="Q350" s="51">
        <f>VLOOKUP($C350,Prices!$A$3:$R$1996,MATCH('2) Order Form'!Q$8,Prices!$A$2:$R$2,0),FALSE)</f>
        <v>9.9499999999999993</v>
      </c>
      <c r="R350" s="34">
        <f>I350*P350</f>
        <v>0</v>
      </c>
      <c r="S350" s="43">
        <f>R350*O350</f>
        <v>0</v>
      </c>
      <c r="T350" s="51">
        <f>R350-S350</f>
        <v>0</v>
      </c>
      <c r="U350" s="123">
        <f t="shared" si="351"/>
        <v>0</v>
      </c>
      <c r="V350" s="124"/>
      <c r="W350" s="148">
        <v>7048652328182</v>
      </c>
      <c r="X350" s="125"/>
      <c r="Y350" s="126">
        <f>I350*Q350</f>
        <v>0</v>
      </c>
      <c r="Z350" s="127">
        <f ca="1">IF(A350=OFFSET(A350,-1,0),0,1)</f>
        <v>0</v>
      </c>
      <c r="AA350" s="127">
        <f ca="1">IF(C350=OFFSET(C350,-1,0),OFFSET(AA350,-1,0),OFFSET(AA350,-1,0)+1)</f>
        <v>46</v>
      </c>
      <c r="AB350" s="127">
        <f ca="1">IF(C350=OFFSET(C350,-1,0),0,1)</f>
        <v>1</v>
      </c>
      <c r="AC350" s="127">
        <f ca="1">IF(F350=OFFSET(F350,-1,0),0,1)</f>
        <v>0</v>
      </c>
      <c r="AD350" s="127" t="str">
        <f>CONCATENATE(C350,F350)</f>
        <v>810065True Black</v>
      </c>
      <c r="AE350" s="128">
        <f>IFERROR(IF(B350="EYEWEAR",CONCATENATE(C350,"-",G350),C350),C350)</f>
        <v>810065</v>
      </c>
      <c r="AF350" s="129" t="str">
        <f>INDEX(ATS!$A:$P,MATCH('2) Order Form'!$W350,ATS!$O:$O,0),7)</f>
        <v>Stock</v>
      </c>
    </row>
    <row r="351" spans="1:32" ht="17.25" customHeight="1" x14ac:dyDescent="0.2">
      <c r="A351" s="33">
        <v>1</v>
      </c>
      <c r="B351" s="33" t="str">
        <f>VLOOKUP(A351,Classification!$H$2:$I$11,2,FALSE)</f>
        <v>Helmets &amp; Helmet Acc.</v>
      </c>
      <c r="C351" s="33">
        <f>INDEX(ATS!$A:$P,MATCH('2) Order Form'!$W351,ATS!$O:$O,0),1)</f>
        <v>810065</v>
      </c>
      <c r="D351" s="33" t="str">
        <f>INDEX(ATS!$A:$P,MATCH('2) Order Form'!$W351,ATS!$O:$O,0),2)</f>
        <v>Chaser Mips comf pads 7mm</v>
      </c>
      <c r="E351" s="82" t="str">
        <f>INDEX(ATS!$A:$P,MATCH('2) Order Form'!$W351,ATS!$O:$O,0),4)</f>
        <v>TEBLK-ML</v>
      </c>
      <c r="F351" s="82" t="str">
        <f>INDEX(ATS!$A:$P,MATCH('2) Order Form'!$W351,ATS!$O:$O,0),5)</f>
        <v>True Black</v>
      </c>
      <c r="G351" s="161" t="str">
        <f>INDEX(ATS!$A:$P,MATCH('2) Order Form'!$W351,ATS!$O:$O,0),6)</f>
        <v>ML</v>
      </c>
      <c r="H351" s="58">
        <v>1</v>
      </c>
      <c r="I351" s="111">
        <v>0</v>
      </c>
      <c r="J351" s="117">
        <f>IFERROR(VLOOKUP(W351,ATS!$O:$P,2,FALSE),0)</f>
        <v>22</v>
      </c>
      <c r="K351" s="184">
        <f>IF(J351=99999,"OPEN",IF(J351&gt;50,"50+",IF(J351&lt;=0,"0",J351)))</f>
        <v>22</v>
      </c>
      <c r="L351" s="117">
        <f>IFERROR(VLOOKUP(W351,ATS!$O:$Q,3,FALSE),0)</f>
        <v>22</v>
      </c>
      <c r="M351" s="186">
        <f>IF(L351=99999,"OPEN",IF(L351&gt;50,"50+",IF(L351&lt;=0,"0",L351)))</f>
        <v>22</v>
      </c>
      <c r="N351" s="93">
        <v>0</v>
      </c>
      <c r="O351" s="55">
        <f>IF(N351&lt;&gt;0,N351,$P$5)</f>
        <v>0</v>
      </c>
      <c r="P351" s="50">
        <f>VLOOKUP($C351,Prices!$A$3:$R$1996,MATCH('2) Order Form'!P$8,Prices!$A$2:$R$2,0),FALSE)</f>
        <v>5</v>
      </c>
      <c r="Q351" s="51">
        <f>VLOOKUP($C351,Prices!$A$3:$R$1996,MATCH('2) Order Form'!Q$8,Prices!$A$2:$R$2,0),FALSE)</f>
        <v>9.9499999999999993</v>
      </c>
      <c r="R351" s="34">
        <f>I351*P351</f>
        <v>0</v>
      </c>
      <c r="S351" s="43">
        <f>R351*O351</f>
        <v>0</v>
      </c>
      <c r="T351" s="51">
        <f>R351-S351</f>
        <v>0</v>
      </c>
      <c r="U351" s="123">
        <f t="shared" si="351"/>
        <v>0</v>
      </c>
      <c r="V351" s="124"/>
      <c r="W351" s="148">
        <v>7048652328175</v>
      </c>
      <c r="X351" s="125"/>
      <c r="Y351" s="126">
        <f>I351*Q351</f>
        <v>0</v>
      </c>
      <c r="Z351" s="127">
        <f ca="1">IF(A351=OFFSET(A351,-1,0),0,1)</f>
        <v>0</v>
      </c>
      <c r="AA351" s="127">
        <f ca="1">IF(C351=OFFSET(C351,-1,0),OFFSET(AA351,-1,0),OFFSET(AA351,-1,0)+1)</f>
        <v>46</v>
      </c>
      <c r="AB351" s="127">
        <f ca="1">IF(C351=OFFSET(C351,-1,0),0,1)</f>
        <v>0</v>
      </c>
      <c r="AC351" s="127">
        <f ca="1">IF(F351=OFFSET(F351,-1,0),0,1)</f>
        <v>0</v>
      </c>
      <c r="AD351" s="127" t="str">
        <f>CONCATENATE(C351,F351)</f>
        <v>810065True Black</v>
      </c>
      <c r="AE351" s="128">
        <f>IFERROR(IF(B351="EYEWEAR",CONCATENATE(C351,"-",G351),C351),C351)</f>
        <v>810065</v>
      </c>
      <c r="AF351" s="129" t="str">
        <f>INDEX(ATS!$A:$P,MATCH('2) Order Form'!$W351,ATS!$O:$O,0),7)</f>
        <v>Stock</v>
      </c>
    </row>
    <row r="352" spans="1:32" ht="17.25" customHeight="1" x14ac:dyDescent="0.2">
      <c r="A352" s="33">
        <v>1</v>
      </c>
      <c r="B352" s="33" t="str">
        <f>VLOOKUP(A352,Classification!$H$2:$I$11,2,FALSE)</f>
        <v>Helmets &amp; Helmet Acc.</v>
      </c>
      <c r="C352" s="33">
        <f>INDEX(ATS!$A:$P,MATCH('2) Order Form'!$W352,ATS!$O:$O,0),1)</f>
        <v>810065</v>
      </c>
      <c r="D352" s="33" t="str">
        <f>INDEX(ATS!$A:$P,MATCH('2) Order Form'!$W352,ATS!$O:$O,0),2)</f>
        <v>Chaser Mips comf pads 7mm</v>
      </c>
      <c r="E352" s="82" t="str">
        <f>INDEX(ATS!$A:$P,MATCH('2) Order Form'!$W352,ATS!$O:$O,0),4)</f>
        <v>TEBLK-LXL</v>
      </c>
      <c r="F352" s="82" t="str">
        <f>INDEX(ATS!$A:$P,MATCH('2) Order Form'!$W352,ATS!$O:$O,0),5)</f>
        <v>True Black</v>
      </c>
      <c r="G352" s="161" t="str">
        <f>INDEX(ATS!$A:$P,MATCH('2) Order Form'!$W352,ATS!$O:$O,0),6)</f>
        <v>LXL</v>
      </c>
      <c r="H352" s="58">
        <v>1</v>
      </c>
      <c r="I352" s="111">
        <v>0</v>
      </c>
      <c r="J352" s="117">
        <f>IFERROR(VLOOKUP(W352,ATS!$O:$P,2,FALSE),0)</f>
        <v>19</v>
      </c>
      <c r="K352" s="184">
        <f>IF(J352=99999,"OPEN",IF(J352&gt;50,"50+",IF(J352&lt;=0,"0",J352)))</f>
        <v>19</v>
      </c>
      <c r="L352" s="117">
        <f>IFERROR(VLOOKUP(W352,ATS!$O:$Q,3,FALSE),0)</f>
        <v>19</v>
      </c>
      <c r="M352" s="186">
        <f>IF(L352=99999,"OPEN",IF(L352&gt;50,"50+",IF(L352&lt;=0,"0",L352)))</f>
        <v>19</v>
      </c>
      <c r="N352" s="93">
        <v>0</v>
      </c>
      <c r="O352" s="55">
        <f>IF(N352&lt;&gt;0,N352,$P$5)</f>
        <v>0</v>
      </c>
      <c r="P352" s="50">
        <f>VLOOKUP($C352,Prices!$A$3:$R$1996,MATCH('2) Order Form'!P$8,Prices!$A$2:$R$2,0),FALSE)</f>
        <v>5</v>
      </c>
      <c r="Q352" s="51">
        <f>VLOOKUP($C352,Prices!$A$3:$R$1996,MATCH('2) Order Form'!Q$8,Prices!$A$2:$R$2,0),FALSE)</f>
        <v>9.9499999999999993</v>
      </c>
      <c r="R352" s="34">
        <f>I352*P352</f>
        <v>0</v>
      </c>
      <c r="S352" s="43">
        <f>R352*O352</f>
        <v>0</v>
      </c>
      <c r="T352" s="51">
        <f>R352-S352</f>
        <v>0</v>
      </c>
      <c r="U352" s="123">
        <f t="shared" si="351"/>
        <v>0</v>
      </c>
      <c r="V352" s="124"/>
      <c r="W352" s="148">
        <v>7048652328168</v>
      </c>
      <c r="X352" s="125"/>
      <c r="Y352" s="126">
        <f>I352*Q352</f>
        <v>0</v>
      </c>
      <c r="Z352" s="127">
        <f ca="1">IF(A352=OFFSET(A352,-1,0),0,1)</f>
        <v>0</v>
      </c>
      <c r="AA352" s="127">
        <f ca="1">IF(C352=OFFSET(C352,-1,0),OFFSET(AA352,-1,0),OFFSET(AA352,-1,0)+1)</f>
        <v>46</v>
      </c>
      <c r="AB352" s="127">
        <f ca="1">IF(C352=OFFSET(C352,-1,0),0,1)</f>
        <v>0</v>
      </c>
      <c r="AC352" s="127">
        <f ca="1">IF(F352=OFFSET(F352,-1,0),0,1)</f>
        <v>0</v>
      </c>
      <c r="AD352" s="127" t="str">
        <f>CONCATENATE(C352,F352)</f>
        <v>810065True Black</v>
      </c>
      <c r="AE352" s="128">
        <f>IFERROR(IF(B352="EYEWEAR",CONCATENATE(C352,"-",G352),C352),C352)</f>
        <v>810065</v>
      </c>
      <c r="AF352" s="129" t="str">
        <f>INDEX(ATS!$A:$P,MATCH('2) Order Form'!$W352,ATS!$O:$O,0),7)</f>
        <v>Stock</v>
      </c>
    </row>
    <row r="353" spans="1:32" ht="17.25" customHeight="1" x14ac:dyDescent="0.2">
      <c r="A353" s="33">
        <v>1</v>
      </c>
      <c r="B353" s="33" t="str">
        <f>VLOOKUP(A353,Classification!$H$2:$I$11,2,FALSE)</f>
        <v>Helmets &amp; Helmet Acc.</v>
      </c>
      <c r="C353" s="33">
        <f>INDEX(ATS!$A:$P,MATCH('2) Order Form'!$W353,ATS!$O:$O,0),1)</f>
        <v>810064</v>
      </c>
      <c r="D353" s="33" t="str">
        <f>INDEX(ATS!$A:$P,MATCH('2) Order Form'!$W353,ATS!$O:$O,0),2)</f>
        <v>Chaser Comfort pads 7mm</v>
      </c>
      <c r="E353" s="82" t="str">
        <f>INDEX(ATS!$A:$P,MATCH('2) Order Form'!$W353,ATS!$O:$O,0),4)</f>
        <v>TEBLK-SM</v>
      </c>
      <c r="F353" s="82" t="str">
        <f>INDEX(ATS!$A:$P,MATCH('2) Order Form'!$W353,ATS!$O:$O,0),5)</f>
        <v>True Black</v>
      </c>
      <c r="G353" s="161" t="str">
        <f>INDEX(ATS!$A:$P,MATCH('2) Order Form'!$W353,ATS!$O:$O,0),6)</f>
        <v>SM</v>
      </c>
      <c r="H353" s="58">
        <v>1</v>
      </c>
      <c r="I353" s="111">
        <v>0</v>
      </c>
      <c r="J353" s="117">
        <f>IFERROR(VLOOKUP(W353,ATS!$O:$P,2,FALSE),0)</f>
        <v>20</v>
      </c>
      <c r="K353" s="184">
        <f t="shared" si="352"/>
        <v>20</v>
      </c>
      <c r="L353" s="117">
        <f>IFERROR(VLOOKUP(W353,ATS!$O:$Q,3,FALSE),0)</f>
        <v>20</v>
      </c>
      <c r="M353" s="186">
        <f t="shared" si="339"/>
        <v>20</v>
      </c>
      <c r="N353" s="93">
        <v>0</v>
      </c>
      <c r="O353" s="55">
        <f t="shared" si="353"/>
        <v>0</v>
      </c>
      <c r="P353" s="50">
        <f>VLOOKUP($C353,Prices!$A$3:$R$1996,MATCH('2) Order Form'!P$8,Prices!$A$2:$R$2,0),FALSE)</f>
        <v>5</v>
      </c>
      <c r="Q353" s="51">
        <f>VLOOKUP($C353,Prices!$A$3:$R$1996,MATCH('2) Order Form'!Q$8,Prices!$A$2:$R$2,0),FALSE)</f>
        <v>9.9499999999999993</v>
      </c>
      <c r="R353" s="34">
        <f t="shared" si="354"/>
        <v>0</v>
      </c>
      <c r="S353" s="43">
        <f t="shared" si="355"/>
        <v>0</v>
      </c>
      <c r="T353" s="51">
        <f t="shared" si="356"/>
        <v>0</v>
      </c>
      <c r="U353" s="123">
        <f t="shared" si="351"/>
        <v>0</v>
      </c>
      <c r="V353" s="124"/>
      <c r="W353" s="148">
        <v>7048652328151</v>
      </c>
      <c r="X353" s="125"/>
      <c r="Y353" s="126">
        <f t="shared" si="344"/>
        <v>0</v>
      </c>
      <c r="Z353" s="127">
        <f t="shared" ca="1" si="345"/>
        <v>0</v>
      </c>
      <c r="AA353" s="127">
        <f t="shared" ca="1" si="346"/>
        <v>47</v>
      </c>
      <c r="AB353" s="127">
        <f t="shared" ca="1" si="347"/>
        <v>1</v>
      </c>
      <c r="AC353" s="127">
        <f t="shared" ca="1" si="348"/>
        <v>0</v>
      </c>
      <c r="AD353" s="127" t="str">
        <f t="shared" si="349"/>
        <v>810064True Black</v>
      </c>
      <c r="AE353" s="128">
        <f t="shared" si="350"/>
        <v>810064</v>
      </c>
      <c r="AF353" s="129" t="str">
        <f>INDEX(ATS!$A:$P,MATCH('2) Order Form'!$W353,ATS!$O:$O,0),7)</f>
        <v>Stock</v>
      </c>
    </row>
    <row r="354" spans="1:32" ht="17.25" customHeight="1" x14ac:dyDescent="0.2">
      <c r="A354" s="33">
        <v>1</v>
      </c>
      <c r="B354" s="33" t="str">
        <f>VLOOKUP(A354,Classification!$H$2:$I$11,2,FALSE)</f>
        <v>Helmets &amp; Helmet Acc.</v>
      </c>
      <c r="C354" s="33">
        <f>INDEX(ATS!$A:$P,MATCH('2) Order Form'!$W354,ATS!$O:$O,0),1)</f>
        <v>810064</v>
      </c>
      <c r="D354" s="33" t="str">
        <f>INDEX(ATS!$A:$P,MATCH('2) Order Form'!$W354,ATS!$O:$O,0),2)</f>
        <v>Chaser Comfort pads 7mm</v>
      </c>
      <c r="E354" s="82" t="str">
        <f>INDEX(ATS!$A:$P,MATCH('2) Order Form'!$W354,ATS!$O:$O,0),4)</f>
        <v>TEBLK-ML</v>
      </c>
      <c r="F354" s="82" t="str">
        <f>INDEX(ATS!$A:$P,MATCH('2) Order Form'!$W354,ATS!$O:$O,0),5)</f>
        <v>True Black</v>
      </c>
      <c r="G354" s="161" t="str">
        <f>INDEX(ATS!$A:$P,MATCH('2) Order Form'!$W354,ATS!$O:$O,0),6)</f>
        <v>ML</v>
      </c>
      <c r="H354" s="58">
        <v>1</v>
      </c>
      <c r="I354" s="111">
        <v>0</v>
      </c>
      <c r="J354" s="117">
        <f>IFERROR(VLOOKUP(W354,ATS!$O:$P,2,FALSE),0)</f>
        <v>24</v>
      </c>
      <c r="K354" s="184">
        <f t="shared" si="352"/>
        <v>24</v>
      </c>
      <c r="L354" s="117">
        <f>IFERROR(VLOOKUP(W354,ATS!$O:$Q,3,FALSE),0)</f>
        <v>24</v>
      </c>
      <c r="M354" s="186">
        <f t="shared" si="339"/>
        <v>24</v>
      </c>
      <c r="N354" s="93">
        <v>0</v>
      </c>
      <c r="O354" s="55">
        <f t="shared" si="353"/>
        <v>0</v>
      </c>
      <c r="P354" s="50">
        <f>VLOOKUP($C354,Prices!$A$3:$R$1996,MATCH('2) Order Form'!P$8,Prices!$A$2:$R$2,0),FALSE)</f>
        <v>5</v>
      </c>
      <c r="Q354" s="51">
        <f>VLOOKUP($C354,Prices!$A$3:$R$1996,MATCH('2) Order Form'!Q$8,Prices!$A$2:$R$2,0),FALSE)</f>
        <v>9.9499999999999993</v>
      </c>
      <c r="R354" s="34">
        <f t="shared" si="354"/>
        <v>0</v>
      </c>
      <c r="S354" s="43">
        <f t="shared" si="355"/>
        <v>0</v>
      </c>
      <c r="T354" s="51">
        <f t="shared" si="356"/>
        <v>0</v>
      </c>
      <c r="U354" s="123">
        <f t="shared" si="351"/>
        <v>0</v>
      </c>
      <c r="V354" s="124"/>
      <c r="W354" s="148">
        <v>7048652328144</v>
      </c>
      <c r="X354" s="125"/>
      <c r="Y354" s="126">
        <f t="shared" si="344"/>
        <v>0</v>
      </c>
      <c r="Z354" s="127">
        <f t="shared" ca="1" si="345"/>
        <v>0</v>
      </c>
      <c r="AA354" s="127">
        <f t="shared" ca="1" si="346"/>
        <v>47</v>
      </c>
      <c r="AB354" s="127">
        <f t="shared" ca="1" si="347"/>
        <v>0</v>
      </c>
      <c r="AC354" s="127">
        <f t="shared" ca="1" si="348"/>
        <v>0</v>
      </c>
      <c r="AD354" s="127" t="str">
        <f t="shared" si="349"/>
        <v>810064True Black</v>
      </c>
      <c r="AE354" s="128">
        <f t="shared" si="350"/>
        <v>810064</v>
      </c>
      <c r="AF354" s="129" t="str">
        <f>INDEX(ATS!$A:$P,MATCH('2) Order Form'!$W354,ATS!$O:$O,0),7)</f>
        <v>Stock</v>
      </c>
    </row>
    <row r="355" spans="1:32" ht="17.25" customHeight="1" x14ac:dyDescent="0.2">
      <c r="A355" s="33">
        <v>1</v>
      </c>
      <c r="B355" s="33" t="str">
        <f>VLOOKUP(A355,Classification!$H$2:$I$11,2,FALSE)</f>
        <v>Helmets &amp; Helmet Acc.</v>
      </c>
      <c r="C355" s="33">
        <f>INDEX(ATS!$A:$P,MATCH('2) Order Form'!$W355,ATS!$O:$O,0),1)</f>
        <v>810064</v>
      </c>
      <c r="D355" s="33" t="str">
        <f>INDEX(ATS!$A:$P,MATCH('2) Order Form'!$W355,ATS!$O:$O,0),2)</f>
        <v>Chaser Comfort pads 7mm</v>
      </c>
      <c r="E355" s="82" t="str">
        <f>INDEX(ATS!$A:$P,MATCH('2) Order Form'!$W355,ATS!$O:$O,0),4)</f>
        <v>TEBLK-LXL</v>
      </c>
      <c r="F355" s="82" t="str">
        <f>INDEX(ATS!$A:$P,MATCH('2) Order Form'!$W355,ATS!$O:$O,0),5)</f>
        <v>True Black</v>
      </c>
      <c r="G355" s="161" t="str">
        <f>INDEX(ATS!$A:$P,MATCH('2) Order Form'!$W355,ATS!$O:$O,0),6)</f>
        <v>LXL</v>
      </c>
      <c r="H355" s="58">
        <v>1</v>
      </c>
      <c r="I355" s="111">
        <v>0</v>
      </c>
      <c r="J355" s="117">
        <f>IFERROR(VLOOKUP(W355,ATS!$O:$P,2,FALSE),0)</f>
        <v>19</v>
      </c>
      <c r="K355" s="184">
        <f t="shared" si="352"/>
        <v>19</v>
      </c>
      <c r="L355" s="117">
        <f>IFERROR(VLOOKUP(W355,ATS!$O:$Q,3,FALSE),0)</f>
        <v>19</v>
      </c>
      <c r="M355" s="186">
        <f t="shared" si="339"/>
        <v>19</v>
      </c>
      <c r="N355" s="93">
        <v>0</v>
      </c>
      <c r="O355" s="55">
        <f t="shared" si="353"/>
        <v>0</v>
      </c>
      <c r="P355" s="50">
        <f>VLOOKUP($C355,Prices!$A$3:$R$1996,MATCH('2) Order Form'!P$8,Prices!$A$2:$R$2,0),FALSE)</f>
        <v>5</v>
      </c>
      <c r="Q355" s="51">
        <f>VLOOKUP($C355,Prices!$A$3:$R$1996,MATCH('2) Order Form'!Q$8,Prices!$A$2:$R$2,0),FALSE)</f>
        <v>9.9499999999999993</v>
      </c>
      <c r="R355" s="34">
        <f t="shared" si="354"/>
        <v>0</v>
      </c>
      <c r="S355" s="43">
        <f t="shared" si="355"/>
        <v>0</v>
      </c>
      <c r="T355" s="51">
        <f t="shared" si="356"/>
        <v>0</v>
      </c>
      <c r="U355" s="123">
        <f t="shared" si="351"/>
        <v>0</v>
      </c>
      <c r="V355" s="124"/>
      <c r="W355" s="148">
        <v>7048652328137</v>
      </c>
      <c r="X355" s="125"/>
      <c r="Y355" s="126">
        <f t="shared" si="344"/>
        <v>0</v>
      </c>
      <c r="Z355" s="127">
        <f t="shared" ca="1" si="345"/>
        <v>0</v>
      </c>
      <c r="AA355" s="127">
        <f t="shared" ca="1" si="346"/>
        <v>47</v>
      </c>
      <c r="AB355" s="127">
        <f t="shared" ca="1" si="347"/>
        <v>0</v>
      </c>
      <c r="AC355" s="127">
        <f t="shared" ca="1" si="348"/>
        <v>0</v>
      </c>
      <c r="AD355" s="127" t="str">
        <f t="shared" si="349"/>
        <v>810064True Black</v>
      </c>
      <c r="AE355" s="128">
        <f t="shared" si="350"/>
        <v>810064</v>
      </c>
      <c r="AF355" s="129" t="str">
        <f>INDEX(ATS!$A:$P,MATCH('2) Order Form'!$W355,ATS!$O:$O,0),7)</f>
        <v>Stock</v>
      </c>
    </row>
    <row r="356" spans="1:32" ht="17.25" customHeight="1" x14ac:dyDescent="0.2">
      <c r="A356" s="33">
        <v>1</v>
      </c>
      <c r="B356" s="33" t="str">
        <f>VLOOKUP(A356,Classification!$H$2:$I$11,2,FALSE)</f>
        <v>Helmets &amp; Helmet Acc.</v>
      </c>
      <c r="C356" s="33">
        <f>INDEX(ATS!$A:$P,MATCH('2) Order Form'!$W356,ATS!$O:$O,0),1)</f>
        <v>810128</v>
      </c>
      <c r="D356" s="33" t="str">
        <f>INDEX(ATS!$A:$P,MATCH('2) Order Form'!$W356,ATS!$O:$O,0),2)</f>
        <v xml:space="preserve">Seeker Comfort Pads </v>
      </c>
      <c r="E356" s="82" t="str">
        <f>INDEX(ATS!$A:$P,MATCH('2) Order Form'!$W356,ATS!$O:$O,0),4)</f>
        <v>TEBLK-OS</v>
      </c>
      <c r="F356" s="82" t="str">
        <f>INDEX(ATS!$A:$P,MATCH('2) Order Form'!$W356,ATS!$O:$O,0),5)</f>
        <v>True Black</v>
      </c>
      <c r="G356" s="161" t="str">
        <f>INDEX(ATS!$A:$P,MATCH('2) Order Form'!$W356,ATS!$O:$O,0),6)</f>
        <v>OS</v>
      </c>
      <c r="H356" s="58">
        <v>1</v>
      </c>
      <c r="I356" s="111">
        <v>0</v>
      </c>
      <c r="J356" s="117">
        <f>IFERROR(VLOOKUP(W356,ATS!$O:$P,2,FALSE),0)</f>
        <v>20</v>
      </c>
      <c r="K356" s="184">
        <f t="shared" ref="K356:K357" si="357">IF(J356=99999,"OPEN",IF(J356&gt;50,"50+",IF(J356&lt;=0,"0",J356)))</f>
        <v>20</v>
      </c>
      <c r="L356" s="117">
        <f>IFERROR(VLOOKUP(W356,ATS!$O:$Q,3,FALSE),0)</f>
        <v>20</v>
      </c>
      <c r="M356" s="186">
        <f t="shared" ref="M356:M357" si="358">IF(L356=99999,"OPEN",IF(L356&gt;50,"50+",IF(L356&lt;=0,"0",L356)))</f>
        <v>20</v>
      </c>
      <c r="N356" s="93">
        <v>0</v>
      </c>
      <c r="O356" s="55">
        <f t="shared" ref="O356:O357" si="359">IF(N356&lt;&gt;0,N356,$P$5)</f>
        <v>0</v>
      </c>
      <c r="P356" s="50">
        <f>VLOOKUP($C356,Prices!$A$3:$R$1996,MATCH('2) Order Form'!P$8,Prices!$A$2:$R$2,0),FALSE)</f>
        <v>5</v>
      </c>
      <c r="Q356" s="51">
        <f>VLOOKUP($C356,Prices!$A$3:$R$1996,MATCH('2) Order Form'!Q$8,Prices!$A$2:$R$2,0),FALSE)</f>
        <v>9.9499999999999993</v>
      </c>
      <c r="R356" s="34">
        <f t="shared" ref="R356:R357" si="360">I356*P356</f>
        <v>0</v>
      </c>
      <c r="S356" s="43">
        <f t="shared" ref="S356:S357" si="361">R356*O356</f>
        <v>0</v>
      </c>
      <c r="T356" s="51">
        <f t="shared" ref="T356:T357" si="362">R356-S356</f>
        <v>0</v>
      </c>
      <c r="U356" s="123">
        <f t="shared" ref="U356:U357" si="363">IFERROR(I356/($I$161+$I$162+$I$163),0)</f>
        <v>0</v>
      </c>
      <c r="V356" s="124"/>
      <c r="W356" s="148">
        <v>7048652776273</v>
      </c>
      <c r="X356" s="125"/>
      <c r="Y356" s="126">
        <f t="shared" ref="Y356:Y357" si="364">I356*Q356</f>
        <v>0</v>
      </c>
      <c r="Z356" s="127">
        <f t="shared" ref="Z356:Z357" ca="1" si="365">IF(A356=OFFSET(A356,-1,0),0,1)</f>
        <v>0</v>
      </c>
      <c r="AA356" s="127">
        <f t="shared" ref="AA356:AA357" ca="1" si="366">IF(C356=OFFSET(C356,-1,0),OFFSET(AA356,-1,0),OFFSET(AA356,-1,0)+1)</f>
        <v>48</v>
      </c>
      <c r="AB356" s="127">
        <f t="shared" ref="AB356:AB357" ca="1" si="367">IF(C356=OFFSET(C356,-1,0),0,1)</f>
        <v>1</v>
      </c>
      <c r="AC356" s="127">
        <f t="shared" ref="AC356:AC357" ca="1" si="368">IF(F356=OFFSET(F356,-1,0),0,1)</f>
        <v>0</v>
      </c>
      <c r="AD356" s="127" t="str">
        <f t="shared" ref="AD356:AD357" si="369">CONCATENATE(C356,F356)</f>
        <v>810128True Black</v>
      </c>
      <c r="AE356" s="128">
        <f t="shared" ref="AE356:AE357" si="370">IFERROR(IF(B356="EYEWEAR",CONCATENATE(C356,"-",G356),C356),C356)</f>
        <v>810128</v>
      </c>
      <c r="AF356" s="129" t="str">
        <f>INDEX(ATS!$A:$P,MATCH('2) Order Form'!$W356,ATS!$O:$O,0),7)</f>
        <v>Active</v>
      </c>
    </row>
    <row r="357" spans="1:32" ht="17.25" customHeight="1" x14ac:dyDescent="0.2">
      <c r="A357" s="33">
        <v>1</v>
      </c>
      <c r="B357" s="33" t="str">
        <f>VLOOKUP(A357,Classification!$H$2:$I$11,2,FALSE)</f>
        <v>Helmets &amp; Helmet Acc.</v>
      </c>
      <c r="C357" s="33">
        <f>INDEX(ATS!$A:$P,MATCH('2) Order Form'!$W357,ATS!$O:$O,0),1)</f>
        <v>810129</v>
      </c>
      <c r="D357" s="33" t="str">
        <f>INDEX(ATS!$A:$P,MATCH('2) Order Form'!$W357,ATS!$O:$O,0),2)</f>
        <v>Seeker Comfort Pads Jr</v>
      </c>
      <c r="E357" s="82" t="str">
        <f>INDEX(ATS!$A:$P,MATCH('2) Order Form'!$W357,ATS!$O:$O,0),4)</f>
        <v>TEBLK-OS</v>
      </c>
      <c r="F357" s="82" t="str">
        <f>INDEX(ATS!$A:$P,MATCH('2) Order Form'!$W357,ATS!$O:$O,0),5)</f>
        <v>True Black</v>
      </c>
      <c r="G357" s="161" t="str">
        <f>INDEX(ATS!$A:$P,MATCH('2) Order Form'!$W357,ATS!$O:$O,0),6)</f>
        <v>OS</v>
      </c>
      <c r="H357" s="58">
        <v>1</v>
      </c>
      <c r="I357" s="111">
        <v>0</v>
      </c>
      <c r="J357" s="117">
        <f>IFERROR(VLOOKUP(W357,ATS!$O:$P,2,FALSE),0)</f>
        <v>27</v>
      </c>
      <c r="K357" s="184">
        <f t="shared" si="357"/>
        <v>27</v>
      </c>
      <c r="L357" s="117">
        <f>IFERROR(VLOOKUP(W357,ATS!$O:$Q,3,FALSE),0)</f>
        <v>27</v>
      </c>
      <c r="M357" s="186">
        <f t="shared" si="358"/>
        <v>27</v>
      </c>
      <c r="N357" s="93">
        <v>0</v>
      </c>
      <c r="O357" s="55">
        <f t="shared" si="359"/>
        <v>0</v>
      </c>
      <c r="P357" s="50">
        <f>VLOOKUP($C357,Prices!$A$3:$R$1996,MATCH('2) Order Form'!P$8,Prices!$A$2:$R$2,0),FALSE)</f>
        <v>5</v>
      </c>
      <c r="Q357" s="51">
        <f>VLOOKUP($C357,Prices!$A$3:$R$1996,MATCH('2) Order Form'!Q$8,Prices!$A$2:$R$2,0),FALSE)</f>
        <v>9.9499999999999993</v>
      </c>
      <c r="R357" s="34">
        <f t="shared" si="360"/>
        <v>0</v>
      </c>
      <c r="S357" s="43">
        <f t="shared" si="361"/>
        <v>0</v>
      </c>
      <c r="T357" s="51">
        <f t="shared" si="362"/>
        <v>0</v>
      </c>
      <c r="U357" s="123">
        <f t="shared" si="363"/>
        <v>0</v>
      </c>
      <c r="V357" s="124"/>
      <c r="W357" s="148">
        <v>7048652775764</v>
      </c>
      <c r="X357" s="125"/>
      <c r="Y357" s="126">
        <f t="shared" si="364"/>
        <v>0</v>
      </c>
      <c r="Z357" s="127">
        <f t="shared" ca="1" si="365"/>
        <v>0</v>
      </c>
      <c r="AA357" s="127">
        <f t="shared" ca="1" si="366"/>
        <v>49</v>
      </c>
      <c r="AB357" s="127">
        <f t="shared" ca="1" si="367"/>
        <v>1</v>
      </c>
      <c r="AC357" s="127">
        <f t="shared" ca="1" si="368"/>
        <v>0</v>
      </c>
      <c r="AD357" s="127" t="str">
        <f t="shared" si="369"/>
        <v>810129True Black</v>
      </c>
      <c r="AE357" s="128">
        <f t="shared" si="370"/>
        <v>810129</v>
      </c>
      <c r="AF357" s="129" t="str">
        <f>INDEX(ATS!$A:$P,MATCH('2) Order Form'!$W357,ATS!$O:$O,0),7)</f>
        <v>Active</v>
      </c>
    </row>
    <row r="358" spans="1:32" x14ac:dyDescent="0.2">
      <c r="A358" s="33">
        <v>4</v>
      </c>
      <c r="B358" s="33" t="str">
        <f>VLOOKUP(A358,Classification!$H$2:$I$11,2,FALSE)</f>
        <v>Eyewear</v>
      </c>
      <c r="C358" s="33">
        <f>INDEX(ATS!$A:$P,MATCH('2) Order Form'!$W358,ATS!$O:$O,0),1)</f>
        <v>852071</v>
      </c>
      <c r="D358" s="33" t="str">
        <f>INDEX(ATS!$A:$P,MATCH('2) Order Form'!$W358,ATS!$O:$O,0),2)</f>
        <v>Memento RIG Reflect</v>
      </c>
      <c r="E358" s="82" t="str">
        <f>INDEX(ATS!$A:$P,MATCH('2) Order Form'!$W358,ATS!$O:$O,0),4)</f>
        <v>061700-OS</v>
      </c>
      <c r="F358" s="82" t="str">
        <f>INDEX(ATS!$A:$P,MATCH('2) Order Form'!$W358,ATS!$O:$O,0),5)</f>
        <v>RIG Topaz/Gloss White</v>
      </c>
      <c r="G358" s="161" t="str">
        <f>INDEX(ATS!$A:$P,MATCH('2) Order Form'!$W358,ATS!$O:$O,0),6)</f>
        <v>OS</v>
      </c>
      <c r="H358" s="58">
        <v>1</v>
      </c>
      <c r="I358" s="111">
        <v>0</v>
      </c>
      <c r="J358" s="117">
        <f>IFERROR(VLOOKUP(W358,ATS!$O:$P,2,FALSE),0)</f>
        <v>51</v>
      </c>
      <c r="K358" s="184" t="str">
        <f t="shared" ref="K358:K369" si="371">IF(J358=99999,"OPEN",IF(J358&gt;50,"50+",IF(J358&lt;=0,"0",J358)))</f>
        <v>50+</v>
      </c>
      <c r="L358" s="117">
        <f>IFERROR(VLOOKUP(W358,ATS!$O:$Q,3,FALSE),0)</f>
        <v>51</v>
      </c>
      <c r="M358" s="186" t="str">
        <f t="shared" ref="M358:M369" si="372">IF(L358=99999,"OPEN",IF(L358&gt;50,"50+",IF(L358&lt;=0,"0",L358)))</f>
        <v>50+</v>
      </c>
      <c r="N358" s="93">
        <v>0</v>
      </c>
      <c r="O358" s="55">
        <f t="shared" ref="O358:O369" si="373">IF(N358&lt;&gt;0,N358,$P$5)</f>
        <v>0</v>
      </c>
      <c r="P358" s="50">
        <f>VLOOKUP($C358,Prices!$A$3:$R$1996,MATCH('2) Order Form'!P$8,Prices!$A$2:$R$2,0),FALSE)</f>
        <v>65</v>
      </c>
      <c r="Q358" s="51">
        <f>VLOOKUP($C358,Prices!$A$3:$R$1996,MATCH('2) Order Form'!Q$8,Prices!$A$2:$R$2,0),FALSE)</f>
        <v>129.94999999999999</v>
      </c>
      <c r="R358" s="34">
        <f t="shared" ref="R358:R369" si="374">I358*P358</f>
        <v>0</v>
      </c>
      <c r="S358" s="43">
        <f t="shared" ref="S358:S369" si="375">R358*O358</f>
        <v>0</v>
      </c>
      <c r="T358" s="51">
        <f t="shared" ref="T358:T369" si="376">R358-S358</f>
        <v>0</v>
      </c>
      <c r="U358" s="123">
        <f t="shared" si="351"/>
        <v>0</v>
      </c>
      <c r="V358" s="124"/>
      <c r="W358" s="148">
        <v>7048652762849</v>
      </c>
      <c r="Y358" s="126">
        <f t="shared" ref="Y358:Y369" si="377">I358*Q358</f>
        <v>0</v>
      </c>
      <c r="Z358" s="127">
        <f t="shared" ref="Z358:Z369" ca="1" si="378">IF(A358=OFFSET(A358,-1,0),0,1)</f>
        <v>1</v>
      </c>
      <c r="AA358" s="127">
        <f t="shared" ref="AA358:AA369" ca="1" si="379">IF(C358=OFFSET(C358,-1,0),OFFSET(AA358,-1,0),OFFSET(AA358,-1,0)+1)</f>
        <v>50</v>
      </c>
      <c r="AB358" s="127">
        <f t="shared" ref="AB358:AB369" ca="1" si="380">IF(C358=OFFSET(C358,-1,0),0,1)</f>
        <v>1</v>
      </c>
      <c r="AC358" s="127">
        <f t="shared" ref="AC358:AC369" ca="1" si="381">IF(F358=OFFSET(F358,-1,0),0,1)</f>
        <v>1</v>
      </c>
      <c r="AD358" s="127" t="str">
        <f t="shared" ref="AD358:AD369" si="382">CONCATENATE(C358,F358)</f>
        <v>852071RIG Topaz/Gloss White</v>
      </c>
      <c r="AE358" s="128" t="str">
        <f t="shared" ref="AE358:AE369" si="383">IFERROR(IF(B358="EYEWEAR",CONCATENATE(C358,"-",G358),C358),C358)</f>
        <v>852071-OS</v>
      </c>
      <c r="AF358" s="129" t="str">
        <f>INDEX(ATS!$A:$P,MATCH('2) Order Form'!$W358,ATS!$O:$O,0),7)</f>
        <v>Stock</v>
      </c>
    </row>
    <row r="359" spans="1:32" x14ac:dyDescent="0.2">
      <c r="A359" s="33">
        <v>4</v>
      </c>
      <c r="B359" s="33" t="str">
        <f>VLOOKUP(A359,Classification!$H$2:$I$11,2,FALSE)</f>
        <v>Eyewear</v>
      </c>
      <c r="C359" s="33">
        <f>INDEX(ATS!$A:$P,MATCH('2) Order Form'!$W359,ATS!$O:$O,0),1)</f>
        <v>852071</v>
      </c>
      <c r="D359" s="33" t="str">
        <f>INDEX(ATS!$A:$P,MATCH('2) Order Form'!$W359,ATS!$O:$O,0),2)</f>
        <v>Memento RIG Reflect</v>
      </c>
      <c r="E359" s="82" t="str">
        <f>INDEX(ATS!$A:$P,MATCH('2) Order Form'!$W359,ATS!$O:$O,0),4)</f>
        <v>070600-OS</v>
      </c>
      <c r="F359" s="82" t="str">
        <f>INDEX(ATS!$A:$P,MATCH('2) Order Form'!$W359,ATS!$O:$O,0),5)</f>
        <v>RIG Emerald/Matte Crystal Storm</v>
      </c>
      <c r="G359" s="161" t="str">
        <f>INDEX(ATS!$A:$P,MATCH('2) Order Form'!$W359,ATS!$O:$O,0),6)</f>
        <v>OS</v>
      </c>
      <c r="H359" s="58">
        <v>1</v>
      </c>
      <c r="I359" s="111">
        <v>0</v>
      </c>
      <c r="J359" s="117">
        <f>IFERROR(VLOOKUP(W359,ATS!$O:$P,2,FALSE),0)</f>
        <v>19</v>
      </c>
      <c r="K359" s="184">
        <f t="shared" si="371"/>
        <v>19</v>
      </c>
      <c r="L359" s="117">
        <f>IFERROR(VLOOKUP(W359,ATS!$O:$Q,3,FALSE),0)</f>
        <v>19</v>
      </c>
      <c r="M359" s="186">
        <f t="shared" si="372"/>
        <v>19</v>
      </c>
      <c r="N359" s="93">
        <v>0</v>
      </c>
      <c r="O359" s="55">
        <f t="shared" si="373"/>
        <v>0</v>
      </c>
      <c r="P359" s="50">
        <f>VLOOKUP($C359,Prices!$A$3:$R$1996,MATCH('2) Order Form'!P$8,Prices!$A$2:$R$2,0),FALSE)</f>
        <v>65</v>
      </c>
      <c r="Q359" s="51">
        <f>VLOOKUP($C359,Prices!$A$3:$R$1996,MATCH('2) Order Form'!Q$8,Prices!$A$2:$R$2,0),FALSE)</f>
        <v>129.94999999999999</v>
      </c>
      <c r="R359" s="34">
        <f t="shared" si="374"/>
        <v>0</v>
      </c>
      <c r="S359" s="43">
        <f t="shared" si="375"/>
        <v>0</v>
      </c>
      <c r="T359" s="51">
        <f t="shared" si="376"/>
        <v>0</v>
      </c>
      <c r="U359" s="123">
        <f t="shared" si="351"/>
        <v>0</v>
      </c>
      <c r="V359" s="124"/>
      <c r="W359" s="148">
        <v>7048652762535</v>
      </c>
      <c r="Y359" s="126">
        <f t="shared" si="377"/>
        <v>0</v>
      </c>
      <c r="Z359" s="127">
        <f t="shared" ca="1" si="378"/>
        <v>0</v>
      </c>
      <c r="AA359" s="127">
        <f t="shared" ca="1" si="379"/>
        <v>50</v>
      </c>
      <c r="AB359" s="127">
        <f t="shared" ca="1" si="380"/>
        <v>0</v>
      </c>
      <c r="AC359" s="127">
        <f t="shared" ca="1" si="381"/>
        <v>1</v>
      </c>
      <c r="AD359" s="127" t="str">
        <f t="shared" si="382"/>
        <v>852071RIG Emerald/Matte Crystal Storm</v>
      </c>
      <c r="AE359" s="128" t="str">
        <f t="shared" si="383"/>
        <v>852071-OS</v>
      </c>
      <c r="AF359" s="129" t="str">
        <f>INDEX(ATS!$A:$P,MATCH('2) Order Form'!$W359,ATS!$O:$O,0),7)</f>
        <v>Stock</v>
      </c>
    </row>
    <row r="360" spans="1:32" x14ac:dyDescent="0.2">
      <c r="A360" s="33">
        <v>4</v>
      </c>
      <c r="B360" s="33" t="str">
        <f>VLOOKUP(A360,Classification!$H$2:$I$11,2,FALSE)</f>
        <v>Eyewear</v>
      </c>
      <c r="C360" s="33">
        <f>INDEX(ATS!$A:$P,MATCH('2) Order Form'!$W360,ATS!$O:$O,0),1)</f>
        <v>852071</v>
      </c>
      <c r="D360" s="33" t="str">
        <f>INDEX(ATS!$A:$P,MATCH('2) Order Form'!$W360,ATS!$O:$O,0),2)</f>
        <v>Memento RIG Reflect</v>
      </c>
      <c r="E360" s="82" t="str">
        <f>INDEX(ATS!$A:$P,MATCH('2) Order Form'!$W360,ATS!$O:$O,0),4)</f>
        <v>150500-OS</v>
      </c>
      <c r="F360" s="82" t="str">
        <f>INDEX(ATS!$A:$P,MATCH('2) Order Form'!$W360,ATS!$O:$O,0),5)</f>
        <v>RIG Bixbite/Matte Crystal Black Camo</v>
      </c>
      <c r="G360" s="161" t="str">
        <f>INDEX(ATS!$A:$P,MATCH('2) Order Form'!$W360,ATS!$O:$O,0),6)</f>
        <v>OS</v>
      </c>
      <c r="H360" s="58">
        <v>1</v>
      </c>
      <c r="I360" s="111">
        <v>0</v>
      </c>
      <c r="J360" s="117">
        <f>IFERROR(VLOOKUP(W360,ATS!$O:$P,2,FALSE),0)</f>
        <v>60</v>
      </c>
      <c r="K360" s="184" t="str">
        <f t="shared" si="371"/>
        <v>50+</v>
      </c>
      <c r="L360" s="117">
        <f>IFERROR(VLOOKUP(W360,ATS!$O:$Q,3,FALSE),0)</f>
        <v>60</v>
      </c>
      <c r="M360" s="186" t="str">
        <f t="shared" si="372"/>
        <v>50+</v>
      </c>
      <c r="N360" s="93">
        <v>0</v>
      </c>
      <c r="O360" s="55">
        <f t="shared" si="373"/>
        <v>0</v>
      </c>
      <c r="P360" s="50">
        <f>VLOOKUP($C360,Prices!$A$3:$R$1996,MATCH('2) Order Form'!P$8,Prices!$A$2:$R$2,0),FALSE)</f>
        <v>65</v>
      </c>
      <c r="Q360" s="51">
        <f>VLOOKUP($C360,Prices!$A$3:$R$1996,MATCH('2) Order Form'!Q$8,Prices!$A$2:$R$2,0),FALSE)</f>
        <v>129.94999999999999</v>
      </c>
      <c r="R360" s="34">
        <f t="shared" si="374"/>
        <v>0</v>
      </c>
      <c r="S360" s="43">
        <f t="shared" si="375"/>
        <v>0</v>
      </c>
      <c r="T360" s="51">
        <f t="shared" si="376"/>
        <v>0</v>
      </c>
      <c r="U360" s="123">
        <f t="shared" si="351"/>
        <v>0</v>
      </c>
      <c r="V360" s="124"/>
      <c r="W360" s="148">
        <v>7048652762542</v>
      </c>
      <c r="Y360" s="126">
        <f t="shared" si="377"/>
        <v>0</v>
      </c>
      <c r="Z360" s="127">
        <f t="shared" ca="1" si="378"/>
        <v>0</v>
      </c>
      <c r="AA360" s="127">
        <f t="shared" ca="1" si="379"/>
        <v>50</v>
      </c>
      <c r="AB360" s="127">
        <f t="shared" ca="1" si="380"/>
        <v>0</v>
      </c>
      <c r="AC360" s="127">
        <f t="shared" ca="1" si="381"/>
        <v>1</v>
      </c>
      <c r="AD360" s="127" t="str">
        <f t="shared" si="382"/>
        <v>852071RIG Bixbite/Matte Crystal Black Camo</v>
      </c>
      <c r="AE360" s="128" t="str">
        <f t="shared" si="383"/>
        <v>852071-OS</v>
      </c>
      <c r="AF360" s="129" t="str">
        <f>INDEX(ATS!$A:$P,MATCH('2) Order Form'!$W360,ATS!$O:$O,0),7)</f>
        <v>Active</v>
      </c>
    </row>
    <row r="361" spans="1:32" x14ac:dyDescent="0.2">
      <c r="A361" s="33">
        <v>4</v>
      </c>
      <c r="B361" s="33" t="str">
        <f>VLOOKUP(A361,Classification!$H$2:$I$11,2,FALSE)</f>
        <v>Eyewear</v>
      </c>
      <c r="C361" s="33">
        <f>INDEX(ATS!$A:$P,MATCH('2) Order Form'!$W361,ATS!$O:$O,0),1)</f>
        <v>852071</v>
      </c>
      <c r="D361" s="33" t="str">
        <f>INDEX(ATS!$A:$P,MATCH('2) Order Form'!$W361,ATS!$O:$O,0),2)</f>
        <v>Memento RIG Reflect</v>
      </c>
      <c r="E361" s="82" t="str">
        <f>INDEX(ATS!$A:$P,MATCH('2) Order Form'!$W361,ATS!$O:$O,0),4)</f>
        <v>152000-OS</v>
      </c>
      <c r="F361" s="82" t="str">
        <f>INDEX(ATS!$A:$P,MATCH('2) Order Form'!$W361,ATS!$O:$O,0),5)</f>
        <v>RIG Bixbite/Nardo Gray</v>
      </c>
      <c r="G361" s="161" t="str">
        <f>INDEX(ATS!$A:$P,MATCH('2) Order Form'!$W361,ATS!$O:$O,0),6)</f>
        <v>OS</v>
      </c>
      <c r="H361" s="58">
        <v>1</v>
      </c>
      <c r="I361" s="111">
        <v>0</v>
      </c>
      <c r="J361" s="117">
        <f>IFERROR(VLOOKUP(W361,ATS!$O:$P,2,FALSE),0)</f>
        <v>164</v>
      </c>
      <c r="K361" s="184" t="str">
        <f t="shared" si="371"/>
        <v>50+</v>
      </c>
      <c r="L361" s="117">
        <f>IFERROR(VLOOKUP(W361,ATS!$O:$Q,3,FALSE),0)</f>
        <v>164</v>
      </c>
      <c r="M361" s="186" t="str">
        <f t="shared" si="372"/>
        <v>50+</v>
      </c>
      <c r="N361" s="93">
        <v>0</v>
      </c>
      <c r="O361" s="55">
        <f t="shared" si="373"/>
        <v>0</v>
      </c>
      <c r="P361" s="50">
        <f>VLOOKUP($C361,Prices!$A$3:$R$1996,MATCH('2) Order Form'!P$8,Prices!$A$2:$R$2,0),FALSE)</f>
        <v>65</v>
      </c>
      <c r="Q361" s="51">
        <f>VLOOKUP($C361,Prices!$A$3:$R$1996,MATCH('2) Order Form'!Q$8,Prices!$A$2:$R$2,0),FALSE)</f>
        <v>129.94999999999999</v>
      </c>
      <c r="R361" s="34">
        <f t="shared" si="374"/>
        <v>0</v>
      </c>
      <c r="S361" s="43">
        <f t="shared" si="375"/>
        <v>0</v>
      </c>
      <c r="T361" s="51">
        <f t="shared" si="376"/>
        <v>0</v>
      </c>
      <c r="U361" s="123">
        <f t="shared" si="351"/>
        <v>0</v>
      </c>
      <c r="V361" s="124"/>
      <c r="W361" s="148">
        <v>7048652762559</v>
      </c>
      <c r="Y361" s="126">
        <f t="shared" si="377"/>
        <v>0</v>
      </c>
      <c r="Z361" s="127">
        <f t="shared" ca="1" si="378"/>
        <v>0</v>
      </c>
      <c r="AA361" s="127">
        <f t="shared" ca="1" si="379"/>
        <v>50</v>
      </c>
      <c r="AB361" s="127">
        <f t="shared" ca="1" si="380"/>
        <v>0</v>
      </c>
      <c r="AC361" s="127">
        <f t="shared" ca="1" si="381"/>
        <v>1</v>
      </c>
      <c r="AD361" s="127" t="str">
        <f t="shared" si="382"/>
        <v>852071RIG Bixbite/Nardo Gray</v>
      </c>
      <c r="AE361" s="128" t="str">
        <f t="shared" si="383"/>
        <v>852071-OS</v>
      </c>
      <c r="AF361" s="129" t="str">
        <f>INDEX(ATS!$A:$P,MATCH('2) Order Form'!$W361,ATS!$O:$O,0),7)</f>
        <v>Stock</v>
      </c>
    </row>
    <row r="362" spans="1:32" x14ac:dyDescent="0.2">
      <c r="A362" s="33">
        <v>4</v>
      </c>
      <c r="B362" s="33" t="str">
        <f>VLOOKUP(A362,Classification!$H$2:$I$11,2,FALSE)</f>
        <v>Eyewear</v>
      </c>
      <c r="C362" s="33">
        <f>INDEX(ATS!$A:$P,MATCH('2) Order Form'!$W362,ATS!$O:$O,0),1)</f>
        <v>852071</v>
      </c>
      <c r="D362" s="33" t="str">
        <f>INDEX(ATS!$A:$P,MATCH('2) Order Form'!$W362,ATS!$O:$O,0),2)</f>
        <v>Memento RIG Reflect</v>
      </c>
      <c r="E362" s="82" t="str">
        <f>INDEX(ATS!$A:$P,MATCH('2) Order Form'!$W362,ATS!$O:$O,0),4)</f>
        <v>160400-OS</v>
      </c>
      <c r="F362" s="82" t="str">
        <f>INDEX(ATS!$A:$P,MATCH('2) Order Form'!$W362,ATS!$O:$O,0),5)</f>
        <v>RIG Aquamarine/Matte Crystal Black</v>
      </c>
      <c r="G362" s="161" t="str">
        <f>INDEX(ATS!$A:$P,MATCH('2) Order Form'!$W362,ATS!$O:$O,0),6)</f>
        <v>OS</v>
      </c>
      <c r="H362" s="58">
        <v>1</v>
      </c>
      <c r="I362" s="111">
        <v>0</v>
      </c>
      <c r="J362" s="117">
        <f>IFERROR(VLOOKUP(W362,ATS!$O:$P,2,FALSE),0)</f>
        <v>1</v>
      </c>
      <c r="K362" s="184">
        <f t="shared" si="371"/>
        <v>1</v>
      </c>
      <c r="L362" s="117">
        <f>IFERROR(VLOOKUP(W362,ATS!$O:$Q,3,FALSE),0)</f>
        <v>1</v>
      </c>
      <c r="M362" s="186">
        <f t="shared" si="372"/>
        <v>1</v>
      </c>
      <c r="N362" s="93">
        <v>0</v>
      </c>
      <c r="O362" s="55">
        <f t="shared" si="373"/>
        <v>0</v>
      </c>
      <c r="P362" s="50">
        <f>VLOOKUP($C362,Prices!$A$3:$R$1996,MATCH('2) Order Form'!P$8,Prices!$A$2:$R$2,0),FALSE)</f>
        <v>65</v>
      </c>
      <c r="Q362" s="51">
        <f>VLOOKUP($C362,Prices!$A$3:$R$1996,MATCH('2) Order Form'!Q$8,Prices!$A$2:$R$2,0),FALSE)</f>
        <v>129.94999999999999</v>
      </c>
      <c r="R362" s="34">
        <f t="shared" si="374"/>
        <v>0</v>
      </c>
      <c r="S362" s="43">
        <f t="shared" si="375"/>
        <v>0</v>
      </c>
      <c r="T362" s="51">
        <f t="shared" si="376"/>
        <v>0</v>
      </c>
      <c r="U362" s="123">
        <f t="shared" si="351"/>
        <v>0</v>
      </c>
      <c r="V362" s="124"/>
      <c r="W362" s="148">
        <v>7048652762566</v>
      </c>
      <c r="Y362" s="126">
        <f t="shared" si="377"/>
        <v>0</v>
      </c>
      <c r="Z362" s="127">
        <f t="shared" ca="1" si="378"/>
        <v>0</v>
      </c>
      <c r="AA362" s="127">
        <f t="shared" ca="1" si="379"/>
        <v>50</v>
      </c>
      <c r="AB362" s="127">
        <f t="shared" ca="1" si="380"/>
        <v>0</v>
      </c>
      <c r="AC362" s="127">
        <f t="shared" ca="1" si="381"/>
        <v>1</v>
      </c>
      <c r="AD362" s="127" t="str">
        <f t="shared" si="382"/>
        <v>852071RIG Aquamarine/Matte Crystal Black</v>
      </c>
      <c r="AE362" s="128" t="str">
        <f t="shared" si="383"/>
        <v>852071-OS</v>
      </c>
      <c r="AF362" s="129" t="str">
        <f>INDEX(ATS!$A:$P,MATCH('2) Order Form'!$W362,ATS!$O:$O,0),7)</f>
        <v>Stock</v>
      </c>
    </row>
    <row r="363" spans="1:32" x14ac:dyDescent="0.2">
      <c r="A363" s="33">
        <v>4</v>
      </c>
      <c r="B363" s="33" t="str">
        <f>VLOOKUP(A363,Classification!$H$2:$I$11,2,FALSE)</f>
        <v>Eyewear</v>
      </c>
      <c r="C363" s="33">
        <f>INDEX(ATS!$A:$P,MATCH('2) Order Form'!$W363,ATS!$O:$O,0),1)</f>
        <v>852071</v>
      </c>
      <c r="D363" s="33" t="str">
        <f>INDEX(ATS!$A:$P,MATCH('2) Order Form'!$W363,ATS!$O:$O,0),2)</f>
        <v>Memento RIG Reflect</v>
      </c>
      <c r="E363" s="82" t="str">
        <f>INDEX(ATS!$A:$P,MATCH('2) Order Form'!$W363,ATS!$O:$O,0),4)</f>
        <v>167400-OS</v>
      </c>
      <c r="F363" s="82" t="str">
        <f>INDEX(ATS!$A:$P,MATCH('2) Order Form'!$W363,ATS!$O:$O,0),5)</f>
        <v>RIG Aquamarine/Matte Crystal Aqua</v>
      </c>
      <c r="G363" s="161" t="str">
        <f>INDEX(ATS!$A:$P,MATCH('2) Order Form'!$W363,ATS!$O:$O,0),6)</f>
        <v>OS</v>
      </c>
      <c r="H363" s="58">
        <v>1</v>
      </c>
      <c r="I363" s="111">
        <v>0</v>
      </c>
      <c r="J363" s="117">
        <f>IFERROR(VLOOKUP(W363,ATS!$O:$P,2,FALSE),0)</f>
        <v>199</v>
      </c>
      <c r="K363" s="184" t="str">
        <f t="shared" si="371"/>
        <v>50+</v>
      </c>
      <c r="L363" s="117">
        <f>IFERROR(VLOOKUP(W363,ATS!$O:$Q,3,FALSE),0)</f>
        <v>199</v>
      </c>
      <c r="M363" s="186" t="str">
        <f t="shared" si="372"/>
        <v>50+</v>
      </c>
      <c r="N363" s="93">
        <v>0</v>
      </c>
      <c r="O363" s="55">
        <f t="shared" si="373"/>
        <v>0</v>
      </c>
      <c r="P363" s="50">
        <f>VLOOKUP($C363,Prices!$A$3:$R$1996,MATCH('2) Order Form'!P$8,Prices!$A$2:$R$2,0),FALSE)</f>
        <v>65</v>
      </c>
      <c r="Q363" s="51">
        <f>VLOOKUP($C363,Prices!$A$3:$R$1996,MATCH('2) Order Form'!Q$8,Prices!$A$2:$R$2,0),FALSE)</f>
        <v>129.94999999999999</v>
      </c>
      <c r="R363" s="34">
        <f t="shared" si="374"/>
        <v>0</v>
      </c>
      <c r="S363" s="43">
        <f t="shared" si="375"/>
        <v>0</v>
      </c>
      <c r="T363" s="51">
        <f t="shared" si="376"/>
        <v>0</v>
      </c>
      <c r="U363" s="123">
        <f t="shared" si="351"/>
        <v>0</v>
      </c>
      <c r="V363" s="124"/>
      <c r="W363" s="148">
        <v>7048652762573</v>
      </c>
      <c r="Y363" s="126">
        <f t="shared" si="377"/>
        <v>0</v>
      </c>
      <c r="Z363" s="127">
        <f t="shared" ca="1" si="378"/>
        <v>0</v>
      </c>
      <c r="AA363" s="127">
        <f t="shared" ca="1" si="379"/>
        <v>50</v>
      </c>
      <c r="AB363" s="127">
        <f t="shared" ca="1" si="380"/>
        <v>0</v>
      </c>
      <c r="AC363" s="127">
        <f t="shared" ca="1" si="381"/>
        <v>1</v>
      </c>
      <c r="AD363" s="127" t="str">
        <f t="shared" si="382"/>
        <v>852071RIG Aquamarine/Matte Crystal Aqua</v>
      </c>
      <c r="AE363" s="128" t="str">
        <f t="shared" si="383"/>
        <v>852071-OS</v>
      </c>
      <c r="AF363" s="129" t="str">
        <f>INDEX(ATS!$A:$P,MATCH('2) Order Form'!$W363,ATS!$O:$O,0),7)</f>
        <v>Stock</v>
      </c>
    </row>
    <row r="364" spans="1:32" x14ac:dyDescent="0.2">
      <c r="A364" s="33">
        <v>4</v>
      </c>
      <c r="B364" s="33" t="str">
        <f>VLOOKUP(A364,Classification!$H$2:$I$11,2,FALSE)</f>
        <v>Eyewear</v>
      </c>
      <c r="C364" s="33">
        <f>INDEX(ATS!$A:$P,MATCH('2) Order Form'!$W364,ATS!$O:$O,0),1)</f>
        <v>852071</v>
      </c>
      <c r="D364" s="33" t="str">
        <f>INDEX(ATS!$A:$P,MATCH('2) Order Form'!$W364,ATS!$O:$O,0),2)</f>
        <v>Memento RIG Reflect</v>
      </c>
      <c r="E364" s="82" t="str">
        <f>INDEX(ATS!$A:$P,MATCH('2) Order Form'!$W364,ATS!$O:$O,0),4)</f>
        <v>198200-OS</v>
      </c>
      <c r="F364" s="82" t="str">
        <f>INDEX(ATS!$A:$P,MATCH('2) Order Form'!$W364,ATS!$O:$O,0),5)</f>
        <v>RIG Malaia/Gloss Crystal Malaia</v>
      </c>
      <c r="G364" s="161" t="str">
        <f>INDEX(ATS!$A:$P,MATCH('2) Order Form'!$W364,ATS!$O:$O,0),6)</f>
        <v>OS</v>
      </c>
      <c r="H364" s="58">
        <v>1</v>
      </c>
      <c r="I364" s="111">
        <v>0</v>
      </c>
      <c r="J364" s="117">
        <f>IFERROR(VLOOKUP(W364,ATS!$O:$P,2,FALSE),0)</f>
        <v>56</v>
      </c>
      <c r="K364" s="184" t="str">
        <f t="shared" si="371"/>
        <v>50+</v>
      </c>
      <c r="L364" s="117">
        <f>IFERROR(VLOOKUP(W364,ATS!$O:$Q,3,FALSE),0)</f>
        <v>56</v>
      </c>
      <c r="M364" s="186" t="str">
        <f t="shared" si="372"/>
        <v>50+</v>
      </c>
      <c r="N364" s="93">
        <v>0</v>
      </c>
      <c r="O364" s="55">
        <f t="shared" si="373"/>
        <v>0</v>
      </c>
      <c r="P364" s="50">
        <f>VLOOKUP($C364,Prices!$A$3:$R$1996,MATCH('2) Order Form'!P$8,Prices!$A$2:$R$2,0),FALSE)</f>
        <v>65</v>
      </c>
      <c r="Q364" s="51">
        <f>VLOOKUP($C364,Prices!$A$3:$R$1996,MATCH('2) Order Form'!Q$8,Prices!$A$2:$R$2,0),FALSE)</f>
        <v>129.94999999999999</v>
      </c>
      <c r="R364" s="34">
        <f t="shared" si="374"/>
        <v>0</v>
      </c>
      <c r="S364" s="43">
        <f t="shared" si="375"/>
        <v>0</v>
      </c>
      <c r="T364" s="51">
        <f t="shared" si="376"/>
        <v>0</v>
      </c>
      <c r="U364" s="123">
        <f t="shared" si="351"/>
        <v>0</v>
      </c>
      <c r="V364" s="124"/>
      <c r="W364" s="148">
        <v>7048652762580</v>
      </c>
      <c r="Y364" s="126">
        <f t="shared" si="377"/>
        <v>0</v>
      </c>
      <c r="Z364" s="127">
        <f t="shared" ca="1" si="378"/>
        <v>0</v>
      </c>
      <c r="AA364" s="127">
        <f t="shared" ca="1" si="379"/>
        <v>50</v>
      </c>
      <c r="AB364" s="127">
        <f t="shared" ca="1" si="380"/>
        <v>0</v>
      </c>
      <c r="AC364" s="127">
        <f t="shared" ca="1" si="381"/>
        <v>1</v>
      </c>
      <c r="AD364" s="127" t="str">
        <f t="shared" si="382"/>
        <v>852071RIG Malaia/Gloss Crystal Malaia</v>
      </c>
      <c r="AE364" s="128" t="str">
        <f t="shared" si="383"/>
        <v>852071-OS</v>
      </c>
      <c r="AF364" s="129" t="str">
        <f>INDEX(ATS!$A:$P,MATCH('2) Order Form'!$W364,ATS!$O:$O,0),7)</f>
        <v>Stock</v>
      </c>
    </row>
    <row r="365" spans="1:32" x14ac:dyDescent="0.2">
      <c r="A365" s="33">
        <v>4</v>
      </c>
      <c r="B365" s="33" t="str">
        <f>VLOOKUP(A365,Classification!$H$2:$I$11,2,FALSE)</f>
        <v>Eyewear</v>
      </c>
      <c r="C365" s="33">
        <f>INDEX(ATS!$A:$P,MATCH('2) Order Form'!$W365,ATS!$O:$O,0),1)</f>
        <v>852071</v>
      </c>
      <c r="D365" s="33" t="str">
        <f>INDEX(ATS!$A:$P,MATCH('2) Order Form'!$W365,ATS!$O:$O,0),2)</f>
        <v>Memento RIG Reflect</v>
      </c>
      <c r="E365" s="82" t="str">
        <f>INDEX(ATS!$A:$P,MATCH('2) Order Form'!$W365,ATS!$O:$O,0),4)</f>
        <v>200100-OS</v>
      </c>
      <c r="F365" s="82" t="str">
        <f>INDEX(ATS!$A:$P,MATCH('2) Order Form'!$W365,ATS!$O:$O,0),5)</f>
        <v>RIG Obsidian/Matte Black</v>
      </c>
      <c r="G365" s="161" t="str">
        <f>INDEX(ATS!$A:$P,MATCH('2) Order Form'!$W365,ATS!$O:$O,0),6)</f>
        <v>OS</v>
      </c>
      <c r="H365" s="58">
        <v>1</v>
      </c>
      <c r="I365" s="111">
        <v>0</v>
      </c>
      <c r="J365" s="117">
        <f>IFERROR(VLOOKUP(W365,ATS!$O:$P,2,FALSE),0)</f>
        <v>65</v>
      </c>
      <c r="K365" s="184" t="str">
        <f t="shared" si="371"/>
        <v>50+</v>
      </c>
      <c r="L365" s="117">
        <f>IFERROR(VLOOKUP(W365,ATS!$O:$Q,3,FALSE),0)</f>
        <v>65</v>
      </c>
      <c r="M365" s="186" t="str">
        <f t="shared" si="372"/>
        <v>50+</v>
      </c>
      <c r="N365" s="93">
        <v>0</v>
      </c>
      <c r="O365" s="55">
        <f t="shared" si="373"/>
        <v>0</v>
      </c>
      <c r="P365" s="50">
        <f>VLOOKUP($C365,Prices!$A$3:$R$1996,MATCH('2) Order Form'!P$8,Prices!$A$2:$R$2,0),FALSE)</f>
        <v>65</v>
      </c>
      <c r="Q365" s="51">
        <f>VLOOKUP($C365,Prices!$A$3:$R$1996,MATCH('2) Order Form'!Q$8,Prices!$A$2:$R$2,0),FALSE)</f>
        <v>129.94999999999999</v>
      </c>
      <c r="R365" s="34">
        <f t="shared" si="374"/>
        <v>0</v>
      </c>
      <c r="S365" s="43">
        <f t="shared" si="375"/>
        <v>0</v>
      </c>
      <c r="T365" s="51">
        <f t="shared" si="376"/>
        <v>0</v>
      </c>
      <c r="U365" s="123">
        <f t="shared" si="351"/>
        <v>0</v>
      </c>
      <c r="V365" s="124"/>
      <c r="W365" s="148">
        <v>7048652762597</v>
      </c>
      <c r="Y365" s="126">
        <f t="shared" si="377"/>
        <v>0</v>
      </c>
      <c r="Z365" s="127">
        <f t="shared" ca="1" si="378"/>
        <v>0</v>
      </c>
      <c r="AA365" s="127">
        <f t="shared" ca="1" si="379"/>
        <v>50</v>
      </c>
      <c r="AB365" s="127">
        <f t="shared" ca="1" si="380"/>
        <v>0</v>
      </c>
      <c r="AC365" s="127">
        <f t="shared" ca="1" si="381"/>
        <v>1</v>
      </c>
      <c r="AD365" s="127" t="str">
        <f t="shared" si="382"/>
        <v>852071RIG Obsidian/Matte Black</v>
      </c>
      <c r="AE365" s="128" t="str">
        <f t="shared" si="383"/>
        <v>852071-OS</v>
      </c>
      <c r="AF365" s="129" t="str">
        <f>INDEX(ATS!$A:$P,MATCH('2) Order Form'!$W365,ATS!$O:$O,0),7)</f>
        <v>Active</v>
      </c>
    </row>
    <row r="366" spans="1:32" s="139" customFormat="1" x14ac:dyDescent="0.2">
      <c r="A366" s="33">
        <v>4</v>
      </c>
      <c r="B366" s="209" t="str">
        <f>VLOOKUP(A366,Classification!$H$2:$I$11,2,FALSE)</f>
        <v>Eyewear</v>
      </c>
      <c r="C366" s="209">
        <f>INDEX(ATS!$A:$P,MATCH('2) Order Form'!$W366,ATS!$O:$O,0),1)</f>
        <v>852071</v>
      </c>
      <c r="D366" s="209" t="str">
        <f>INDEX(ATS!$A:$P,MATCH('2) Order Form'!$W366,ATS!$O:$O,0),2)</f>
        <v>Memento RIG Reflect</v>
      </c>
      <c r="E366" s="210" t="str">
        <f>INDEX(ATS!$A:$P,MATCH('2) Order Form'!$W366,ATS!$O:$O,0),4)</f>
        <v>206129-OS</v>
      </c>
      <c r="F366" s="210" t="str">
        <f>INDEX(ATS!$A:$P,MATCH('2) Order Form'!$W366,ATS!$O:$O,0),5)</f>
        <v>RIG Obsidian/Matte Crystal Fluo</v>
      </c>
      <c r="G366" s="211" t="str">
        <f>INDEX(ATS!$A:$P,MATCH('2) Order Form'!$W366,ATS!$O:$O,0),6)</f>
        <v>OS</v>
      </c>
      <c r="H366" s="58">
        <v>1</v>
      </c>
      <c r="I366" s="111">
        <v>0</v>
      </c>
      <c r="J366" s="117">
        <f>IFERROR(VLOOKUP(W366,ATS!$O:$P,2,FALSE),0)</f>
        <v>3</v>
      </c>
      <c r="K366" s="184">
        <f t="shared" si="371"/>
        <v>3</v>
      </c>
      <c r="L366" s="117">
        <f>IFERROR(VLOOKUP(W366,ATS!$O:$Q,3,FALSE),0)</f>
        <v>3</v>
      </c>
      <c r="M366" s="186">
        <f t="shared" si="372"/>
        <v>3</v>
      </c>
      <c r="N366" s="212">
        <v>0</v>
      </c>
      <c r="O366" s="177">
        <f t="shared" si="373"/>
        <v>0</v>
      </c>
      <c r="P366" s="50">
        <f>VLOOKUP($C366,Prices!$A$3:$R$1996,MATCH('2) Order Form'!P$8,Prices!$A$2:$R$2,0),FALSE)</f>
        <v>65</v>
      </c>
      <c r="Q366" s="51">
        <f>VLOOKUP($C366,Prices!$A$3:$R$1996,MATCH('2) Order Form'!Q$8,Prices!$A$2:$R$2,0),FALSE)</f>
        <v>129.94999999999999</v>
      </c>
      <c r="R366" s="179">
        <f t="shared" si="374"/>
        <v>0</v>
      </c>
      <c r="S366" s="180">
        <f t="shared" si="375"/>
        <v>0</v>
      </c>
      <c r="T366" s="178">
        <f t="shared" si="376"/>
        <v>0</v>
      </c>
      <c r="U366" s="123">
        <f t="shared" si="351"/>
        <v>0</v>
      </c>
      <c r="V366" s="181"/>
      <c r="W366" s="182">
        <v>7048652762603</v>
      </c>
      <c r="Y366" s="213">
        <f t="shared" si="377"/>
        <v>0</v>
      </c>
      <c r="Z366" s="214">
        <f t="shared" ca="1" si="378"/>
        <v>0</v>
      </c>
      <c r="AA366" s="214">
        <f t="shared" ca="1" si="379"/>
        <v>50</v>
      </c>
      <c r="AB366" s="214">
        <f t="shared" ca="1" si="380"/>
        <v>0</v>
      </c>
      <c r="AC366" s="214">
        <f t="shared" ca="1" si="381"/>
        <v>1</v>
      </c>
      <c r="AD366" s="214" t="str">
        <f t="shared" si="382"/>
        <v>852071RIG Obsidian/Matte Crystal Fluo</v>
      </c>
      <c r="AE366" s="215" t="str">
        <f t="shared" si="383"/>
        <v>852071-OS</v>
      </c>
      <c r="AF366" s="216" t="str">
        <f>INDEX(ATS!$A:$P,MATCH('2) Order Form'!$W366,ATS!$O:$O,0),7)</f>
        <v>Stock</v>
      </c>
    </row>
    <row r="367" spans="1:32" x14ac:dyDescent="0.2">
      <c r="A367" s="33">
        <v>4</v>
      </c>
      <c r="B367" s="33" t="str">
        <f>VLOOKUP(A367,Classification!$H$2:$I$11,2,FALSE)</f>
        <v>Eyewear</v>
      </c>
      <c r="C367" s="33">
        <f>INDEX(ATS!$A:$P,MATCH('2) Order Form'!$W367,ATS!$O:$O,0),1)</f>
        <v>852072</v>
      </c>
      <c r="D367" s="33" t="str">
        <f>INDEX(ATS!$A:$P,MATCH('2) Order Form'!$W367,ATS!$O:$O,0),2)</f>
        <v>Memento RIG Photochromic</v>
      </c>
      <c r="E367" s="82" t="str">
        <f>INDEX(ATS!$A:$P,MATCH('2) Order Form'!$W367,ATS!$O:$O,0),4)</f>
        <v>220400-OS</v>
      </c>
      <c r="F367" s="82" t="str">
        <f>INDEX(ATS!$A:$P,MATCH('2) Order Form'!$W367,ATS!$O:$O,0),5)</f>
        <v>RIG Photochromic/Matte Crystal Black</v>
      </c>
      <c r="G367" s="161" t="str">
        <f>INDEX(ATS!$A:$P,MATCH('2) Order Form'!$W367,ATS!$O:$O,0),6)</f>
        <v>OS</v>
      </c>
      <c r="H367" s="58">
        <v>1</v>
      </c>
      <c r="I367" s="111">
        <v>0</v>
      </c>
      <c r="J367" s="117">
        <f>IFERROR(VLOOKUP(W367,ATS!$O:$P,2,FALSE),0)</f>
        <v>75</v>
      </c>
      <c r="K367" s="184" t="str">
        <f t="shared" si="371"/>
        <v>50+</v>
      </c>
      <c r="L367" s="117">
        <f>IFERROR(VLOOKUP(W367,ATS!$O:$Q,3,FALSE),0)</f>
        <v>75</v>
      </c>
      <c r="M367" s="186" t="str">
        <f t="shared" si="372"/>
        <v>50+</v>
      </c>
      <c r="N367" s="93">
        <v>0</v>
      </c>
      <c r="O367" s="55">
        <f t="shared" si="373"/>
        <v>0</v>
      </c>
      <c r="P367" s="50">
        <f>VLOOKUP($C367,Prices!$A$3:$R$1996,MATCH('2) Order Form'!P$8,Prices!$A$2:$R$2,0),FALSE)</f>
        <v>100</v>
      </c>
      <c r="Q367" s="51">
        <f>VLOOKUP($C367,Prices!$A$3:$R$1996,MATCH('2) Order Form'!Q$8,Prices!$A$2:$R$2,0),FALSE)</f>
        <v>199.95</v>
      </c>
      <c r="R367" s="34">
        <f t="shared" si="374"/>
        <v>0</v>
      </c>
      <c r="S367" s="43">
        <f t="shared" si="375"/>
        <v>0</v>
      </c>
      <c r="T367" s="51">
        <f t="shared" si="376"/>
        <v>0</v>
      </c>
      <c r="U367" s="123">
        <f t="shared" si="351"/>
        <v>0</v>
      </c>
      <c r="V367" s="124"/>
      <c r="W367" s="148">
        <v>7048652762504</v>
      </c>
      <c r="Y367" s="126">
        <f t="shared" si="377"/>
        <v>0</v>
      </c>
      <c r="Z367" s="127">
        <f t="shared" ca="1" si="378"/>
        <v>0</v>
      </c>
      <c r="AA367" s="127">
        <f t="shared" ca="1" si="379"/>
        <v>51</v>
      </c>
      <c r="AB367" s="127">
        <f t="shared" ca="1" si="380"/>
        <v>1</v>
      </c>
      <c r="AC367" s="127">
        <f t="shared" ca="1" si="381"/>
        <v>1</v>
      </c>
      <c r="AD367" s="127" t="str">
        <f t="shared" si="382"/>
        <v>852072RIG Photochromic/Matte Crystal Black</v>
      </c>
      <c r="AE367" s="128" t="str">
        <f t="shared" si="383"/>
        <v>852072-OS</v>
      </c>
      <c r="AF367" s="129" t="str">
        <f>INDEX(ATS!$A:$P,MATCH('2) Order Form'!$W367,ATS!$O:$O,0),7)</f>
        <v>Active</v>
      </c>
    </row>
    <row r="368" spans="1:32" x14ac:dyDescent="0.2">
      <c r="A368" s="33">
        <v>4</v>
      </c>
      <c r="B368" s="33" t="str">
        <f>VLOOKUP(A368,Classification!$H$2:$I$11,2,FALSE)</f>
        <v>Eyewear</v>
      </c>
      <c r="C368" s="33">
        <f>INDEX(ATS!$A:$P,MATCH('2) Order Form'!$W368,ATS!$O:$O,0),1)</f>
        <v>852072</v>
      </c>
      <c r="D368" s="33" t="str">
        <f>INDEX(ATS!$A:$P,MATCH('2) Order Form'!$W368,ATS!$O:$O,0),2)</f>
        <v>Memento RIG Photochromic</v>
      </c>
      <c r="E368" s="82" t="str">
        <f>INDEX(ATS!$A:$P,MATCH('2) Order Form'!$W368,ATS!$O:$O,0),4)</f>
        <v>221000-OS</v>
      </c>
      <c r="F368" s="82" t="str">
        <f>INDEX(ATS!$A:$P,MATCH('2) Order Form'!$W368,ATS!$O:$O,0),5)</f>
        <v>RIG Photochromic/Satin White</v>
      </c>
      <c r="G368" s="161" t="str">
        <f>INDEX(ATS!$A:$P,MATCH('2) Order Form'!$W368,ATS!$O:$O,0),6)</f>
        <v>OS</v>
      </c>
      <c r="H368" s="58">
        <v>1</v>
      </c>
      <c r="I368" s="111">
        <v>0</v>
      </c>
      <c r="J368" s="117">
        <f>IFERROR(VLOOKUP(W368,ATS!$O:$P,2,FALSE),0)</f>
        <v>35</v>
      </c>
      <c r="K368" s="184">
        <f t="shared" si="371"/>
        <v>35</v>
      </c>
      <c r="L368" s="117">
        <f>IFERROR(VLOOKUP(W368,ATS!$O:$Q,3,FALSE),0)</f>
        <v>35</v>
      </c>
      <c r="M368" s="186">
        <f t="shared" si="372"/>
        <v>35</v>
      </c>
      <c r="N368" s="93">
        <v>0</v>
      </c>
      <c r="O368" s="55">
        <f t="shared" si="373"/>
        <v>0</v>
      </c>
      <c r="P368" s="50">
        <f>VLOOKUP($C368,Prices!$A$3:$R$1996,MATCH('2) Order Form'!P$8,Prices!$A$2:$R$2,0),FALSE)</f>
        <v>100</v>
      </c>
      <c r="Q368" s="51">
        <f>VLOOKUP($C368,Prices!$A$3:$R$1996,MATCH('2) Order Form'!Q$8,Prices!$A$2:$R$2,0),FALSE)</f>
        <v>199.95</v>
      </c>
      <c r="R368" s="34">
        <f t="shared" si="374"/>
        <v>0</v>
      </c>
      <c r="S368" s="43">
        <f t="shared" si="375"/>
        <v>0</v>
      </c>
      <c r="T368" s="51">
        <f t="shared" si="376"/>
        <v>0</v>
      </c>
      <c r="U368" s="123">
        <f t="shared" si="351"/>
        <v>0</v>
      </c>
      <c r="V368" s="124"/>
      <c r="W368" s="148">
        <v>7048652762511</v>
      </c>
      <c r="Y368" s="126">
        <f t="shared" si="377"/>
        <v>0</v>
      </c>
      <c r="Z368" s="127">
        <f t="shared" ca="1" si="378"/>
        <v>0</v>
      </c>
      <c r="AA368" s="127">
        <f t="shared" ca="1" si="379"/>
        <v>51</v>
      </c>
      <c r="AB368" s="127">
        <f t="shared" ca="1" si="380"/>
        <v>0</v>
      </c>
      <c r="AC368" s="127">
        <f t="shared" ca="1" si="381"/>
        <v>1</v>
      </c>
      <c r="AD368" s="127" t="str">
        <f t="shared" si="382"/>
        <v>852072RIG Photochromic/Satin White</v>
      </c>
      <c r="AE368" s="128" t="str">
        <f t="shared" si="383"/>
        <v>852072-OS</v>
      </c>
      <c r="AF368" s="129" t="str">
        <f>INDEX(ATS!$A:$P,MATCH('2) Order Form'!$W368,ATS!$O:$O,0),7)</f>
        <v>Stock</v>
      </c>
    </row>
    <row r="369" spans="1:32" x14ac:dyDescent="0.2">
      <c r="A369" s="33">
        <v>4</v>
      </c>
      <c r="B369" s="33" t="str">
        <f>VLOOKUP(A369,Classification!$H$2:$I$11,2,FALSE)</f>
        <v>Eyewear</v>
      </c>
      <c r="C369" s="33">
        <f>INDEX(ATS!$A:$P,MATCH('2) Order Form'!$W369,ATS!$O:$O,0),1)</f>
        <v>852070</v>
      </c>
      <c r="D369" s="33" t="str">
        <f>INDEX(ATS!$A:$P,MATCH('2) Order Form'!$W369,ATS!$O:$O,0),2)</f>
        <v>Memento Polarized</v>
      </c>
      <c r="E369" s="82" t="str">
        <f>INDEX(ATS!$A:$P,MATCH('2) Order Form'!$W369,ATS!$O:$O,0),4)</f>
        <v>230100-OS</v>
      </c>
      <c r="F369" s="82" t="str">
        <f>INDEX(ATS!$A:$P,MATCH('2) Order Form'!$W369,ATS!$O:$O,0),5)</f>
        <v>Obsidian Black Polarized/Matte Black</v>
      </c>
      <c r="G369" s="161" t="str">
        <f>INDEX(ATS!$A:$P,MATCH('2) Order Form'!$W369,ATS!$O:$O,0),6)</f>
        <v>OS</v>
      </c>
      <c r="H369" s="58">
        <v>1</v>
      </c>
      <c r="I369" s="111">
        <v>0</v>
      </c>
      <c r="J369" s="117">
        <f>IFERROR(VLOOKUP(W369,ATS!$O:$P,2,FALSE),0)</f>
        <v>265</v>
      </c>
      <c r="K369" s="184" t="str">
        <f t="shared" si="371"/>
        <v>50+</v>
      </c>
      <c r="L369" s="117">
        <f>IFERROR(VLOOKUP(W369,ATS!$O:$Q,3,FALSE),0)</f>
        <v>265</v>
      </c>
      <c r="M369" s="186" t="str">
        <f t="shared" si="372"/>
        <v>50+</v>
      </c>
      <c r="N369" s="93">
        <v>0</v>
      </c>
      <c r="O369" s="55">
        <f t="shared" si="373"/>
        <v>0</v>
      </c>
      <c r="P369" s="50">
        <f>VLOOKUP($C369,Prices!$A$3:$R$1996,MATCH('2) Order Form'!P$8,Prices!$A$2:$R$2,0),FALSE)</f>
        <v>85</v>
      </c>
      <c r="Q369" s="51">
        <f>VLOOKUP($C369,Prices!$A$3:$R$1996,MATCH('2) Order Form'!Q$8,Prices!$A$2:$R$2,0),FALSE)</f>
        <v>169.95</v>
      </c>
      <c r="R369" s="34">
        <f t="shared" si="374"/>
        <v>0</v>
      </c>
      <c r="S369" s="43">
        <f t="shared" si="375"/>
        <v>0</v>
      </c>
      <c r="T369" s="51">
        <f t="shared" si="376"/>
        <v>0</v>
      </c>
      <c r="U369" s="123">
        <f t="shared" si="351"/>
        <v>0</v>
      </c>
      <c r="V369" s="124"/>
      <c r="W369" s="148">
        <v>7048652762481</v>
      </c>
      <c r="Y369" s="126">
        <f t="shared" si="377"/>
        <v>0</v>
      </c>
      <c r="Z369" s="127">
        <f t="shared" ca="1" si="378"/>
        <v>0</v>
      </c>
      <c r="AA369" s="127">
        <f t="shared" ca="1" si="379"/>
        <v>52</v>
      </c>
      <c r="AB369" s="127">
        <f t="shared" ca="1" si="380"/>
        <v>1</v>
      </c>
      <c r="AC369" s="127">
        <f t="shared" ca="1" si="381"/>
        <v>1</v>
      </c>
      <c r="AD369" s="127" t="str">
        <f t="shared" si="382"/>
        <v>852070Obsidian Black Polarized/Matte Black</v>
      </c>
      <c r="AE369" s="128" t="str">
        <f t="shared" si="383"/>
        <v>852070-OS</v>
      </c>
      <c r="AF369" s="129" t="str">
        <f>INDEX(ATS!$A:$P,MATCH('2) Order Form'!$W369,ATS!$O:$O,0),7)</f>
        <v>Active</v>
      </c>
    </row>
    <row r="370" spans="1:32" x14ac:dyDescent="0.2">
      <c r="A370" s="33">
        <v>4</v>
      </c>
      <c r="B370" s="33" t="str">
        <f>VLOOKUP(A370,Classification!$H$2:$I$11,2,FALSE)</f>
        <v>Eyewear</v>
      </c>
      <c r="C370" s="33">
        <f>INDEX(ATS!$A:$P,MATCH('2) Order Form'!$W370,ATS!$O:$O,0),1)</f>
        <v>852043</v>
      </c>
      <c r="D370" s="33" t="str">
        <f>INDEX(ATS!$A:$P,MATCH('2) Order Form'!$W370,ATS!$O:$O,0),2)</f>
        <v>Ronin RIG Reflect</v>
      </c>
      <c r="E370" s="82" t="str">
        <f>INDEX(ATS!$A:$P,MATCH('2) Order Form'!$W370,ATS!$O:$O,0),4)</f>
        <v>061200-OS</v>
      </c>
      <c r="F370" s="82" t="str">
        <f>INDEX(ATS!$A:$P,MATCH('2) Order Form'!$W370,ATS!$O:$O,0),5)</f>
        <v>RIG Topaz/Matte White</v>
      </c>
      <c r="G370" s="161" t="str">
        <f>INDEX(ATS!$A:$P,MATCH('2) Order Form'!$W370,ATS!$O:$O,0),6)</f>
        <v>OS</v>
      </c>
      <c r="H370" s="58">
        <v>1</v>
      </c>
      <c r="I370" s="111">
        <v>0</v>
      </c>
      <c r="J370" s="117">
        <f>IFERROR(VLOOKUP(W370,ATS!$O:$P,2,FALSE),0)</f>
        <v>8</v>
      </c>
      <c r="K370" s="184">
        <f t="shared" si="269"/>
        <v>8</v>
      </c>
      <c r="L370" s="117">
        <f>IFERROR(VLOOKUP(W370,ATS!$O:$Q,3,FALSE),0)</f>
        <v>8</v>
      </c>
      <c r="M370" s="186">
        <f t="shared" si="270"/>
        <v>8</v>
      </c>
      <c r="N370" s="93">
        <v>0</v>
      </c>
      <c r="O370" s="55">
        <f t="shared" si="271"/>
        <v>0</v>
      </c>
      <c r="P370" s="50">
        <f>VLOOKUP($C370,Prices!$A$3:$R$1996,MATCH('2) Order Form'!P$8,Prices!$A$2:$R$2,0),FALSE)</f>
        <v>75</v>
      </c>
      <c r="Q370" s="51">
        <f>VLOOKUP($C370,Prices!$A$3:$R$1996,MATCH('2) Order Form'!Q$8,Prices!$A$2:$R$2,0),FALSE)</f>
        <v>149.94999999999999</v>
      </c>
      <c r="R370" s="34">
        <f t="shared" si="272"/>
        <v>0</v>
      </c>
      <c r="S370" s="43">
        <f t="shared" si="273"/>
        <v>0</v>
      </c>
      <c r="T370" s="51">
        <f t="shared" si="274"/>
        <v>0</v>
      </c>
      <c r="U370" s="123">
        <f t="shared" si="351"/>
        <v>0</v>
      </c>
      <c r="V370" s="124"/>
      <c r="W370" s="148">
        <v>7048652661944</v>
      </c>
      <c r="Y370" s="126">
        <f t="shared" si="249"/>
        <v>0</v>
      </c>
      <c r="Z370" s="127">
        <f t="shared" ca="1" si="250"/>
        <v>0</v>
      </c>
      <c r="AA370" s="127">
        <f t="shared" ca="1" si="251"/>
        <v>53</v>
      </c>
      <c r="AB370" s="127">
        <f t="shared" ca="1" si="252"/>
        <v>1</v>
      </c>
      <c r="AC370" s="127">
        <f t="shared" ca="1" si="253"/>
        <v>1</v>
      </c>
      <c r="AD370" s="127" t="str">
        <f t="shared" si="254"/>
        <v>852043RIG Topaz/Matte White</v>
      </c>
      <c r="AE370" s="128" t="str">
        <f t="shared" si="255"/>
        <v>852043-OS</v>
      </c>
      <c r="AF370" s="129" t="str">
        <f>INDEX(ATS!$A:$P,MATCH('2) Order Form'!$W370,ATS!$O:$O,0),7)</f>
        <v>Active</v>
      </c>
    </row>
    <row r="371" spans="1:32" x14ac:dyDescent="0.2">
      <c r="A371" s="33">
        <v>4</v>
      </c>
      <c r="B371" s="33" t="str">
        <f>VLOOKUP(A371,Classification!$H$2:$I$11,2,FALSE)</f>
        <v>Eyewear</v>
      </c>
      <c r="C371" s="33">
        <f>INDEX(ATS!$A:$P,MATCH('2) Order Form'!$W371,ATS!$O:$O,0),1)</f>
        <v>852043</v>
      </c>
      <c r="D371" s="33" t="str">
        <f>INDEX(ATS!$A:$P,MATCH('2) Order Form'!$W371,ATS!$O:$O,0),2)</f>
        <v>Ronin RIG Reflect</v>
      </c>
      <c r="E371" s="82" t="str">
        <f>INDEX(ATS!$A:$P,MATCH('2) Order Form'!$W371,ATS!$O:$O,0),4)</f>
        <v>070600-OS</v>
      </c>
      <c r="F371" s="82" t="str">
        <f>INDEX(ATS!$A:$P,MATCH('2) Order Form'!$W371,ATS!$O:$O,0),5)</f>
        <v>RIG Emerald/Matte Crystal Storm</v>
      </c>
      <c r="G371" s="161" t="str">
        <f>INDEX(ATS!$A:$P,MATCH('2) Order Form'!$W371,ATS!$O:$O,0),6)</f>
        <v>OS</v>
      </c>
      <c r="H371" s="58">
        <v>1</v>
      </c>
      <c r="I371" s="111">
        <v>0</v>
      </c>
      <c r="J371" s="117">
        <f>IFERROR(VLOOKUP(W371,ATS!$O:$P,2,FALSE),0)</f>
        <v>42</v>
      </c>
      <c r="K371" s="184">
        <f t="shared" si="269"/>
        <v>42</v>
      </c>
      <c r="L371" s="117">
        <f>IFERROR(VLOOKUP(W371,ATS!$O:$Q,3,FALSE),0)</f>
        <v>42</v>
      </c>
      <c r="M371" s="186">
        <f t="shared" si="270"/>
        <v>42</v>
      </c>
      <c r="N371" s="93">
        <v>0</v>
      </c>
      <c r="O371" s="55">
        <f t="shared" si="271"/>
        <v>0</v>
      </c>
      <c r="P371" s="50">
        <f>VLOOKUP($C371,Prices!$A$3:$R$1996,MATCH('2) Order Form'!P$8,Prices!$A$2:$R$2,0),FALSE)</f>
        <v>75</v>
      </c>
      <c r="Q371" s="51">
        <f>VLOOKUP($C371,Prices!$A$3:$R$1996,MATCH('2) Order Form'!Q$8,Prices!$A$2:$R$2,0),FALSE)</f>
        <v>149.94999999999999</v>
      </c>
      <c r="R371" s="34">
        <f t="shared" si="272"/>
        <v>0</v>
      </c>
      <c r="S371" s="43">
        <f t="shared" si="273"/>
        <v>0</v>
      </c>
      <c r="T371" s="51">
        <f t="shared" si="274"/>
        <v>0</v>
      </c>
      <c r="U371" s="123">
        <f t="shared" si="351"/>
        <v>0</v>
      </c>
      <c r="V371" s="124"/>
      <c r="W371" s="148">
        <v>7048652762733</v>
      </c>
      <c r="Y371" s="126">
        <f t="shared" si="249"/>
        <v>0</v>
      </c>
      <c r="Z371" s="127">
        <f t="shared" ca="1" si="250"/>
        <v>0</v>
      </c>
      <c r="AA371" s="127">
        <f t="shared" ca="1" si="251"/>
        <v>53</v>
      </c>
      <c r="AB371" s="127">
        <f t="shared" ca="1" si="252"/>
        <v>0</v>
      </c>
      <c r="AC371" s="127">
        <f t="shared" ca="1" si="253"/>
        <v>1</v>
      </c>
      <c r="AD371" s="127" t="str">
        <f t="shared" si="254"/>
        <v>852043RIG Emerald/Matte Crystal Storm</v>
      </c>
      <c r="AE371" s="128" t="str">
        <f t="shared" si="255"/>
        <v>852043-OS</v>
      </c>
      <c r="AF371" s="129" t="str">
        <f>INDEX(ATS!$A:$P,MATCH('2) Order Form'!$W371,ATS!$O:$O,0),7)</f>
        <v>Stock</v>
      </c>
    </row>
    <row r="372" spans="1:32" x14ac:dyDescent="0.2">
      <c r="A372" s="33">
        <v>4</v>
      </c>
      <c r="B372" s="33" t="str">
        <f>VLOOKUP(A372,Classification!$H$2:$I$11,2,FALSE)</f>
        <v>Eyewear</v>
      </c>
      <c r="C372" s="33">
        <f>INDEX(ATS!$A:$P,MATCH('2) Order Form'!$W372,ATS!$O:$O,0),1)</f>
        <v>852043</v>
      </c>
      <c r="D372" s="33" t="str">
        <f>INDEX(ATS!$A:$P,MATCH('2) Order Form'!$W372,ATS!$O:$O,0),2)</f>
        <v>Ronin RIG Reflect</v>
      </c>
      <c r="E372" s="82" t="str">
        <f>INDEX(ATS!$A:$P,MATCH('2) Order Form'!$W372,ATS!$O:$O,0),4)</f>
        <v>150500-OS</v>
      </c>
      <c r="F372" s="82" t="str">
        <f>INDEX(ATS!$A:$P,MATCH('2) Order Form'!$W372,ATS!$O:$O,0),5)</f>
        <v>RIG Bixbite/Matte Crystal Black Camo</v>
      </c>
      <c r="G372" s="161" t="str">
        <f>INDEX(ATS!$A:$P,MATCH('2) Order Form'!$W372,ATS!$O:$O,0),6)</f>
        <v>OS</v>
      </c>
      <c r="H372" s="58">
        <v>1</v>
      </c>
      <c r="I372" s="111">
        <v>0</v>
      </c>
      <c r="J372" s="117">
        <f>IFERROR(VLOOKUP(W372,ATS!$O:$P,2,FALSE),0)</f>
        <v>41</v>
      </c>
      <c r="K372" s="184">
        <f t="shared" si="269"/>
        <v>41</v>
      </c>
      <c r="L372" s="117">
        <f>IFERROR(VLOOKUP(W372,ATS!$O:$Q,3,FALSE),0)</f>
        <v>41</v>
      </c>
      <c r="M372" s="186">
        <f t="shared" si="270"/>
        <v>41</v>
      </c>
      <c r="N372" s="93">
        <v>0</v>
      </c>
      <c r="O372" s="55">
        <f t="shared" si="271"/>
        <v>0</v>
      </c>
      <c r="P372" s="50">
        <f>VLOOKUP($C372,Prices!$A$3:$R$1996,MATCH('2) Order Form'!P$8,Prices!$A$2:$R$2,0),FALSE)</f>
        <v>75</v>
      </c>
      <c r="Q372" s="51">
        <f>VLOOKUP($C372,Prices!$A$3:$R$1996,MATCH('2) Order Form'!Q$8,Prices!$A$2:$R$2,0),FALSE)</f>
        <v>149.94999999999999</v>
      </c>
      <c r="R372" s="34">
        <f t="shared" si="272"/>
        <v>0</v>
      </c>
      <c r="S372" s="43">
        <f t="shared" si="273"/>
        <v>0</v>
      </c>
      <c r="T372" s="51">
        <f t="shared" si="274"/>
        <v>0</v>
      </c>
      <c r="U372" s="123">
        <f t="shared" si="351"/>
        <v>0</v>
      </c>
      <c r="V372" s="124"/>
      <c r="W372" s="148">
        <v>7048652762740</v>
      </c>
      <c r="Y372" s="126">
        <f t="shared" si="249"/>
        <v>0</v>
      </c>
      <c r="Z372" s="127">
        <f t="shared" ca="1" si="250"/>
        <v>0</v>
      </c>
      <c r="AA372" s="127">
        <f t="shared" ca="1" si="251"/>
        <v>53</v>
      </c>
      <c r="AB372" s="127">
        <f t="shared" ca="1" si="252"/>
        <v>0</v>
      </c>
      <c r="AC372" s="127">
        <f t="shared" ca="1" si="253"/>
        <v>1</v>
      </c>
      <c r="AD372" s="127" t="str">
        <f t="shared" si="254"/>
        <v>852043RIG Bixbite/Matte Crystal Black Camo</v>
      </c>
      <c r="AE372" s="128" t="str">
        <f t="shared" si="255"/>
        <v>852043-OS</v>
      </c>
      <c r="AF372" s="129" t="str">
        <f>INDEX(ATS!$A:$P,MATCH('2) Order Form'!$W372,ATS!$O:$O,0),7)</f>
        <v>Active</v>
      </c>
    </row>
    <row r="373" spans="1:32" x14ac:dyDescent="0.2">
      <c r="A373" s="33">
        <v>4</v>
      </c>
      <c r="B373" s="33" t="str">
        <f>VLOOKUP(A373,Classification!$H$2:$I$11,2,FALSE)</f>
        <v>Eyewear</v>
      </c>
      <c r="C373" s="33">
        <f>INDEX(ATS!$A:$P,MATCH('2) Order Form'!$W373,ATS!$O:$O,0),1)</f>
        <v>852043</v>
      </c>
      <c r="D373" s="33" t="str">
        <f>INDEX(ATS!$A:$P,MATCH('2) Order Form'!$W373,ATS!$O:$O,0),2)</f>
        <v>Ronin RIG Reflect</v>
      </c>
      <c r="E373" s="82" t="str">
        <f>INDEX(ATS!$A:$P,MATCH('2) Order Form'!$W373,ATS!$O:$O,0),4)</f>
        <v>152000-OS</v>
      </c>
      <c r="F373" s="82" t="str">
        <f>INDEX(ATS!$A:$P,MATCH('2) Order Form'!$W373,ATS!$O:$O,0),5)</f>
        <v>RIG Bixbite/Nardo Gray</v>
      </c>
      <c r="G373" s="161" t="str">
        <f>INDEX(ATS!$A:$P,MATCH('2) Order Form'!$W373,ATS!$O:$O,0),6)</f>
        <v>OS</v>
      </c>
      <c r="H373" s="58">
        <v>1</v>
      </c>
      <c r="I373" s="111">
        <v>0</v>
      </c>
      <c r="J373" s="117">
        <f>IFERROR(VLOOKUP(W373,ATS!$O:$P,2,FALSE),0)</f>
        <v>91</v>
      </c>
      <c r="K373" s="184" t="str">
        <f t="shared" si="269"/>
        <v>50+</v>
      </c>
      <c r="L373" s="117">
        <f>IFERROR(VLOOKUP(W373,ATS!$O:$Q,3,FALSE),0)</f>
        <v>91</v>
      </c>
      <c r="M373" s="186" t="str">
        <f t="shared" si="270"/>
        <v>50+</v>
      </c>
      <c r="N373" s="93">
        <v>0</v>
      </c>
      <c r="O373" s="55">
        <f t="shared" si="271"/>
        <v>0</v>
      </c>
      <c r="P373" s="50">
        <f>VLOOKUP($C373,Prices!$A$3:$R$1996,MATCH('2) Order Form'!P$8,Prices!$A$2:$R$2,0),FALSE)</f>
        <v>75</v>
      </c>
      <c r="Q373" s="51">
        <f>VLOOKUP($C373,Prices!$A$3:$R$1996,MATCH('2) Order Form'!Q$8,Prices!$A$2:$R$2,0),FALSE)</f>
        <v>149.94999999999999</v>
      </c>
      <c r="R373" s="34">
        <f t="shared" si="272"/>
        <v>0</v>
      </c>
      <c r="S373" s="43">
        <f t="shared" si="273"/>
        <v>0</v>
      </c>
      <c r="T373" s="51">
        <f t="shared" si="274"/>
        <v>0</v>
      </c>
      <c r="U373" s="123">
        <f t="shared" si="351"/>
        <v>0</v>
      </c>
      <c r="V373" s="124"/>
      <c r="W373" s="148">
        <v>7048652661968</v>
      </c>
      <c r="Y373" s="126">
        <f t="shared" si="249"/>
        <v>0</v>
      </c>
      <c r="Z373" s="127">
        <f t="shared" ca="1" si="250"/>
        <v>0</v>
      </c>
      <c r="AA373" s="127">
        <f t="shared" ca="1" si="251"/>
        <v>53</v>
      </c>
      <c r="AB373" s="127">
        <f t="shared" ca="1" si="252"/>
        <v>0</v>
      </c>
      <c r="AC373" s="127">
        <f t="shared" ca="1" si="253"/>
        <v>1</v>
      </c>
      <c r="AD373" s="127" t="str">
        <f t="shared" si="254"/>
        <v>852043RIG Bixbite/Nardo Gray</v>
      </c>
      <c r="AE373" s="128" t="str">
        <f t="shared" si="255"/>
        <v>852043-OS</v>
      </c>
      <c r="AF373" s="129" t="str">
        <f>INDEX(ATS!$A:$P,MATCH('2) Order Form'!$W373,ATS!$O:$O,0),7)</f>
        <v>Stock</v>
      </c>
    </row>
    <row r="374" spans="1:32" x14ac:dyDescent="0.2">
      <c r="A374" s="33">
        <v>4</v>
      </c>
      <c r="B374" s="33" t="str">
        <f>VLOOKUP(A374,Classification!$H$2:$I$11,2,FALSE)</f>
        <v>Eyewear</v>
      </c>
      <c r="C374" s="33">
        <f>INDEX(ATS!$A:$P,MATCH('2) Order Form'!$W374,ATS!$O:$O,0),1)</f>
        <v>852043</v>
      </c>
      <c r="D374" s="33" t="str">
        <f>INDEX(ATS!$A:$P,MATCH('2) Order Form'!$W374,ATS!$O:$O,0),2)</f>
        <v>Ronin RIG Reflect</v>
      </c>
      <c r="E374" s="82" t="str">
        <f>INDEX(ATS!$A:$P,MATCH('2) Order Form'!$W374,ATS!$O:$O,0),4)</f>
        <v>160400-OS</v>
      </c>
      <c r="F374" s="82" t="str">
        <f>INDEX(ATS!$A:$P,MATCH('2) Order Form'!$W374,ATS!$O:$O,0),5)</f>
        <v>RIG Aquamarine/Matte Crystal Black</v>
      </c>
      <c r="G374" s="161" t="str">
        <f>INDEX(ATS!$A:$P,MATCH('2) Order Form'!$W374,ATS!$O:$O,0),6)</f>
        <v>OS</v>
      </c>
      <c r="H374" s="58">
        <v>1</v>
      </c>
      <c r="I374" s="111">
        <v>0</v>
      </c>
      <c r="J374" s="117">
        <f>IFERROR(VLOOKUP(W374,ATS!$O:$P,2,FALSE),0)</f>
        <v>33</v>
      </c>
      <c r="K374" s="184">
        <f t="shared" si="269"/>
        <v>33</v>
      </c>
      <c r="L374" s="117">
        <f>IFERROR(VLOOKUP(W374,ATS!$O:$Q,3,FALSE),0)</f>
        <v>33</v>
      </c>
      <c r="M374" s="186">
        <f t="shared" si="270"/>
        <v>33</v>
      </c>
      <c r="N374" s="93">
        <v>0</v>
      </c>
      <c r="O374" s="55">
        <f t="shared" si="271"/>
        <v>0</v>
      </c>
      <c r="P374" s="50">
        <f>VLOOKUP($C374,Prices!$A$3:$R$1996,MATCH('2) Order Form'!P$8,Prices!$A$2:$R$2,0),FALSE)</f>
        <v>75</v>
      </c>
      <c r="Q374" s="51">
        <f>VLOOKUP($C374,Prices!$A$3:$R$1996,MATCH('2) Order Form'!Q$8,Prices!$A$2:$R$2,0),FALSE)</f>
        <v>149.94999999999999</v>
      </c>
      <c r="R374" s="34">
        <f t="shared" si="272"/>
        <v>0</v>
      </c>
      <c r="S374" s="43">
        <f t="shared" si="273"/>
        <v>0</v>
      </c>
      <c r="T374" s="51">
        <f t="shared" si="274"/>
        <v>0</v>
      </c>
      <c r="U374" s="123">
        <f t="shared" si="351"/>
        <v>0</v>
      </c>
      <c r="V374" s="124"/>
      <c r="W374" s="148">
        <v>7048652710185</v>
      </c>
      <c r="Y374" s="126">
        <f t="shared" si="249"/>
        <v>0</v>
      </c>
      <c r="Z374" s="127">
        <f t="shared" ca="1" si="250"/>
        <v>0</v>
      </c>
      <c r="AA374" s="127">
        <f t="shared" ca="1" si="251"/>
        <v>53</v>
      </c>
      <c r="AB374" s="127">
        <f t="shared" ca="1" si="252"/>
        <v>0</v>
      </c>
      <c r="AC374" s="127">
        <f t="shared" ca="1" si="253"/>
        <v>1</v>
      </c>
      <c r="AD374" s="127" t="str">
        <f t="shared" si="254"/>
        <v>852043RIG Aquamarine/Matte Crystal Black</v>
      </c>
      <c r="AE374" s="128" t="str">
        <f t="shared" si="255"/>
        <v>852043-OS</v>
      </c>
      <c r="AF374" s="129" t="str">
        <f>INDEX(ATS!$A:$P,MATCH('2) Order Form'!$W374,ATS!$O:$O,0),7)</f>
        <v>Active</v>
      </c>
    </row>
    <row r="375" spans="1:32" x14ac:dyDescent="0.2">
      <c r="A375" s="33">
        <v>4</v>
      </c>
      <c r="B375" s="33" t="str">
        <f>VLOOKUP(A375,Classification!$H$2:$I$11,2,FALSE)</f>
        <v>Eyewear</v>
      </c>
      <c r="C375" s="33">
        <f>INDEX(ATS!$A:$P,MATCH('2) Order Form'!$W375,ATS!$O:$O,0),1)</f>
        <v>852043</v>
      </c>
      <c r="D375" s="33" t="str">
        <f>INDEX(ATS!$A:$P,MATCH('2) Order Form'!$W375,ATS!$O:$O,0),2)</f>
        <v>Ronin RIG Reflect</v>
      </c>
      <c r="E375" s="82" t="str">
        <f>INDEX(ATS!$A:$P,MATCH('2) Order Form'!$W375,ATS!$O:$O,0),4)</f>
        <v>167400-OS</v>
      </c>
      <c r="F375" s="82" t="str">
        <f>INDEX(ATS!$A:$P,MATCH('2) Order Form'!$W375,ATS!$O:$O,0),5)</f>
        <v>RIG Aquamarine/Matte Crystal Aqua</v>
      </c>
      <c r="G375" s="161" t="str">
        <f>INDEX(ATS!$A:$P,MATCH('2) Order Form'!$W375,ATS!$O:$O,0),6)</f>
        <v>OS</v>
      </c>
      <c r="H375" s="58">
        <v>1</v>
      </c>
      <c r="I375" s="111">
        <v>0</v>
      </c>
      <c r="J375" s="117">
        <f>IFERROR(VLOOKUP(W375,ATS!$O:$P,2,FALSE),0)</f>
        <v>23</v>
      </c>
      <c r="K375" s="184">
        <f t="shared" si="269"/>
        <v>23</v>
      </c>
      <c r="L375" s="117">
        <f>IFERROR(VLOOKUP(W375,ATS!$O:$Q,3,FALSE),0)</f>
        <v>23</v>
      </c>
      <c r="M375" s="186">
        <f t="shared" si="270"/>
        <v>23</v>
      </c>
      <c r="N375" s="93">
        <v>0</v>
      </c>
      <c r="O375" s="55">
        <f t="shared" si="271"/>
        <v>0</v>
      </c>
      <c r="P375" s="50">
        <f>VLOOKUP($C375,Prices!$A$3:$R$1996,MATCH('2) Order Form'!P$8,Prices!$A$2:$R$2,0),FALSE)</f>
        <v>75</v>
      </c>
      <c r="Q375" s="51">
        <f>VLOOKUP($C375,Prices!$A$3:$R$1996,MATCH('2) Order Form'!Q$8,Prices!$A$2:$R$2,0),FALSE)</f>
        <v>149.94999999999999</v>
      </c>
      <c r="R375" s="34">
        <f t="shared" si="272"/>
        <v>0</v>
      </c>
      <c r="S375" s="43">
        <f t="shared" si="273"/>
        <v>0</v>
      </c>
      <c r="T375" s="51">
        <f t="shared" si="274"/>
        <v>0</v>
      </c>
      <c r="U375" s="123">
        <f t="shared" si="351"/>
        <v>0</v>
      </c>
      <c r="V375" s="124"/>
      <c r="W375" s="148">
        <v>7048652762757</v>
      </c>
      <c r="Y375" s="126">
        <f t="shared" ref="Y375:Y455" si="384">I375*Q375</f>
        <v>0</v>
      </c>
      <c r="Z375" s="127">
        <f t="shared" ref="Z375:Z455" ca="1" si="385">IF(A375=OFFSET(A375,-1,0),0,1)</f>
        <v>0</v>
      </c>
      <c r="AA375" s="127">
        <f t="shared" ref="AA375:AA455" ca="1" si="386">IF(C375=OFFSET(C375,-1,0),OFFSET(AA375,-1,0),OFFSET(AA375,-1,0)+1)</f>
        <v>53</v>
      </c>
      <c r="AB375" s="127">
        <f t="shared" ref="AB375:AB455" ca="1" si="387">IF(C375=OFFSET(C375,-1,0),0,1)</f>
        <v>0</v>
      </c>
      <c r="AC375" s="127">
        <f t="shared" ref="AC375:AC455" ca="1" si="388">IF(F375=OFFSET(F375,-1,0),0,1)</f>
        <v>1</v>
      </c>
      <c r="AD375" s="127" t="str">
        <f t="shared" ref="AD375:AD455" si="389">CONCATENATE(C375,F375)</f>
        <v>852043RIG Aquamarine/Matte Crystal Aqua</v>
      </c>
      <c r="AE375" s="128" t="str">
        <f t="shared" ref="AE375:AE455" si="390">IFERROR(IF(B375="EYEWEAR",CONCATENATE(C375,"-",G375),C375),C375)</f>
        <v>852043-OS</v>
      </c>
      <c r="AF375" s="129" t="str">
        <f>INDEX(ATS!$A:$P,MATCH('2) Order Form'!$W375,ATS!$O:$O,0),7)</f>
        <v>Stock</v>
      </c>
    </row>
    <row r="376" spans="1:32" x14ac:dyDescent="0.2">
      <c r="A376" s="33">
        <v>4</v>
      </c>
      <c r="B376" s="33" t="str">
        <f>VLOOKUP(A376,Classification!$H$2:$I$11,2,FALSE)</f>
        <v>Eyewear</v>
      </c>
      <c r="C376" s="33">
        <f>INDEX(ATS!$A:$P,MATCH('2) Order Form'!$W376,ATS!$O:$O,0),1)</f>
        <v>852043</v>
      </c>
      <c r="D376" s="33" t="str">
        <f>INDEX(ATS!$A:$P,MATCH('2) Order Form'!$W376,ATS!$O:$O,0),2)</f>
        <v>Ronin RIG Reflect</v>
      </c>
      <c r="E376" s="82" t="str">
        <f>INDEX(ATS!$A:$P,MATCH('2) Order Form'!$W376,ATS!$O:$O,0),4)</f>
        <v>198200-OS</v>
      </c>
      <c r="F376" s="82" t="str">
        <f>INDEX(ATS!$A:$P,MATCH('2) Order Form'!$W376,ATS!$O:$O,0),5)</f>
        <v>RIG Malaia/Gloss Crystal Malaia</v>
      </c>
      <c r="G376" s="161" t="str">
        <f>INDEX(ATS!$A:$P,MATCH('2) Order Form'!$W376,ATS!$O:$O,0),6)</f>
        <v>OS</v>
      </c>
      <c r="H376" s="58">
        <v>1</v>
      </c>
      <c r="I376" s="111">
        <v>0</v>
      </c>
      <c r="J376" s="117">
        <f>IFERROR(VLOOKUP(W376,ATS!$O:$P,2,FALSE),0)</f>
        <v>30</v>
      </c>
      <c r="K376" s="184">
        <f t="shared" si="269"/>
        <v>30</v>
      </c>
      <c r="L376" s="117">
        <f>IFERROR(VLOOKUP(W376,ATS!$O:$Q,3,FALSE),0)</f>
        <v>30</v>
      </c>
      <c r="M376" s="186">
        <f t="shared" si="270"/>
        <v>30</v>
      </c>
      <c r="N376" s="93">
        <v>0</v>
      </c>
      <c r="O376" s="55">
        <f t="shared" si="271"/>
        <v>0</v>
      </c>
      <c r="P376" s="50">
        <f>VLOOKUP($C376,Prices!$A$3:$R$1996,MATCH('2) Order Form'!P$8,Prices!$A$2:$R$2,0),FALSE)</f>
        <v>75</v>
      </c>
      <c r="Q376" s="51">
        <f>VLOOKUP($C376,Prices!$A$3:$R$1996,MATCH('2) Order Form'!Q$8,Prices!$A$2:$R$2,0),FALSE)</f>
        <v>149.94999999999999</v>
      </c>
      <c r="R376" s="34">
        <f t="shared" si="272"/>
        <v>0</v>
      </c>
      <c r="S376" s="43">
        <f t="shared" si="273"/>
        <v>0</v>
      </c>
      <c r="T376" s="51">
        <f t="shared" si="274"/>
        <v>0</v>
      </c>
      <c r="U376" s="123">
        <f t="shared" si="351"/>
        <v>0</v>
      </c>
      <c r="V376" s="124"/>
      <c r="W376" s="148">
        <v>7048652762764</v>
      </c>
      <c r="Y376" s="126">
        <f t="shared" si="384"/>
        <v>0</v>
      </c>
      <c r="Z376" s="127">
        <f t="shared" ca="1" si="385"/>
        <v>0</v>
      </c>
      <c r="AA376" s="127">
        <f t="shared" ca="1" si="386"/>
        <v>53</v>
      </c>
      <c r="AB376" s="127">
        <f t="shared" ca="1" si="387"/>
        <v>0</v>
      </c>
      <c r="AC376" s="127">
        <f t="shared" ca="1" si="388"/>
        <v>1</v>
      </c>
      <c r="AD376" s="127" t="str">
        <f t="shared" si="389"/>
        <v>852043RIG Malaia/Gloss Crystal Malaia</v>
      </c>
      <c r="AE376" s="128" t="str">
        <f t="shared" si="390"/>
        <v>852043-OS</v>
      </c>
      <c r="AF376" s="129" t="str">
        <f>INDEX(ATS!$A:$P,MATCH('2) Order Form'!$W376,ATS!$O:$O,0),7)</f>
        <v>Stock</v>
      </c>
    </row>
    <row r="377" spans="1:32" x14ac:dyDescent="0.2">
      <c r="A377" s="33">
        <v>4</v>
      </c>
      <c r="B377" s="33" t="str">
        <f>VLOOKUP(A377,Classification!$H$2:$I$11,2,FALSE)</f>
        <v>Eyewear</v>
      </c>
      <c r="C377" s="33">
        <f>INDEX(ATS!$A:$P,MATCH('2) Order Form'!$W377,ATS!$O:$O,0),1)</f>
        <v>852043</v>
      </c>
      <c r="D377" s="33" t="str">
        <f>INDEX(ATS!$A:$P,MATCH('2) Order Form'!$W377,ATS!$O:$O,0),2)</f>
        <v>Ronin RIG Reflect</v>
      </c>
      <c r="E377" s="82" t="str">
        <f>INDEX(ATS!$A:$P,MATCH('2) Order Form'!$W377,ATS!$O:$O,0),4)</f>
        <v>200100-OS</v>
      </c>
      <c r="F377" s="82" t="str">
        <f>INDEX(ATS!$A:$P,MATCH('2) Order Form'!$W377,ATS!$O:$O,0),5)</f>
        <v>RIG Obsidian/Matte Black</v>
      </c>
      <c r="G377" s="161" t="str">
        <f>INDEX(ATS!$A:$P,MATCH('2) Order Form'!$W377,ATS!$O:$O,0),6)</f>
        <v>OS</v>
      </c>
      <c r="H377" s="58">
        <v>1</v>
      </c>
      <c r="I377" s="111">
        <v>0</v>
      </c>
      <c r="J377" s="117">
        <f>IFERROR(VLOOKUP(W377,ATS!$O:$P,2,FALSE),0)</f>
        <v>22</v>
      </c>
      <c r="K377" s="184">
        <f t="shared" si="269"/>
        <v>22</v>
      </c>
      <c r="L377" s="117">
        <f>IFERROR(VLOOKUP(W377,ATS!$O:$Q,3,FALSE),0)</f>
        <v>22</v>
      </c>
      <c r="M377" s="186">
        <f t="shared" si="270"/>
        <v>22</v>
      </c>
      <c r="N377" s="93">
        <v>0</v>
      </c>
      <c r="O377" s="55">
        <f t="shared" si="271"/>
        <v>0</v>
      </c>
      <c r="P377" s="50">
        <f>VLOOKUP($C377,Prices!$A$3:$R$1996,MATCH('2) Order Form'!P$8,Prices!$A$2:$R$2,0),FALSE)</f>
        <v>75</v>
      </c>
      <c r="Q377" s="51">
        <f>VLOOKUP($C377,Prices!$A$3:$R$1996,MATCH('2) Order Form'!Q$8,Prices!$A$2:$R$2,0),FALSE)</f>
        <v>149.94999999999999</v>
      </c>
      <c r="R377" s="34">
        <f t="shared" si="272"/>
        <v>0</v>
      </c>
      <c r="S377" s="43">
        <f t="shared" si="273"/>
        <v>0</v>
      </c>
      <c r="T377" s="51">
        <f t="shared" si="274"/>
        <v>0</v>
      </c>
      <c r="U377" s="123">
        <f t="shared" si="351"/>
        <v>0</v>
      </c>
      <c r="V377" s="124"/>
      <c r="W377" s="148">
        <v>7048652615510</v>
      </c>
      <c r="Y377" s="126">
        <f t="shared" si="384"/>
        <v>0</v>
      </c>
      <c r="Z377" s="127">
        <f t="shared" ca="1" si="385"/>
        <v>0</v>
      </c>
      <c r="AA377" s="127">
        <f t="shared" ca="1" si="386"/>
        <v>53</v>
      </c>
      <c r="AB377" s="127">
        <f t="shared" ca="1" si="387"/>
        <v>0</v>
      </c>
      <c r="AC377" s="127">
        <f t="shared" ca="1" si="388"/>
        <v>1</v>
      </c>
      <c r="AD377" s="127" t="str">
        <f t="shared" si="389"/>
        <v>852043RIG Obsidian/Matte Black</v>
      </c>
      <c r="AE377" s="128" t="str">
        <f t="shared" si="390"/>
        <v>852043-OS</v>
      </c>
      <c r="AF377" s="129" t="str">
        <f>INDEX(ATS!$A:$P,MATCH('2) Order Form'!$W377,ATS!$O:$O,0),7)</f>
        <v>Active</v>
      </c>
    </row>
    <row r="378" spans="1:32" x14ac:dyDescent="0.2">
      <c r="A378" s="33">
        <v>4</v>
      </c>
      <c r="B378" s="33" t="str">
        <f>VLOOKUP(A378,Classification!$H$2:$I$11,2,FALSE)</f>
        <v>Eyewear</v>
      </c>
      <c r="C378" s="33">
        <f>INDEX(ATS!$A:$P,MATCH('2) Order Form'!$W378,ATS!$O:$O,0),1)</f>
        <v>852044</v>
      </c>
      <c r="D378" s="33" t="str">
        <f>INDEX(ATS!$A:$P,MATCH('2) Order Form'!$W378,ATS!$O:$O,0),2)</f>
        <v>Ronin RIG Photochromic</v>
      </c>
      <c r="E378" s="82" t="str">
        <f>INDEX(ATS!$A:$P,MATCH('2) Order Form'!$W378,ATS!$O:$O,0),4)</f>
        <v>220400-OS</v>
      </c>
      <c r="F378" s="82" t="str">
        <f>INDEX(ATS!$A:$P,MATCH('2) Order Form'!$W378,ATS!$O:$O,0),5)</f>
        <v>RIG Photochromic/Matte Crystal Black</v>
      </c>
      <c r="G378" s="161" t="str">
        <f>INDEX(ATS!$A:$P,MATCH('2) Order Form'!$W378,ATS!$O:$O,0),6)</f>
        <v>OS</v>
      </c>
      <c r="H378" s="58">
        <v>1</v>
      </c>
      <c r="I378" s="111">
        <v>0</v>
      </c>
      <c r="J378" s="117">
        <f>IFERROR(VLOOKUP(W378,ATS!$O:$P,2,FALSE),0)</f>
        <v>153</v>
      </c>
      <c r="K378" s="184" t="str">
        <f t="shared" si="269"/>
        <v>50+</v>
      </c>
      <c r="L378" s="117">
        <f>IFERROR(VLOOKUP(W378,ATS!$O:$Q,3,FALSE),0)</f>
        <v>153</v>
      </c>
      <c r="M378" s="186" t="str">
        <f t="shared" si="270"/>
        <v>50+</v>
      </c>
      <c r="N378" s="93">
        <v>0</v>
      </c>
      <c r="O378" s="55">
        <f t="shared" si="271"/>
        <v>0</v>
      </c>
      <c r="P378" s="50">
        <f>VLOOKUP($C378,Prices!$A$3:$R$1996,MATCH('2) Order Form'!P$8,Prices!$A$2:$R$2,0),FALSE)</f>
        <v>115</v>
      </c>
      <c r="Q378" s="51">
        <f>VLOOKUP($C378,Prices!$A$3:$R$1996,MATCH('2) Order Form'!Q$8,Prices!$A$2:$R$2,0),FALSE)</f>
        <v>229.95</v>
      </c>
      <c r="R378" s="34">
        <f t="shared" si="272"/>
        <v>0</v>
      </c>
      <c r="S378" s="43">
        <f t="shared" si="273"/>
        <v>0</v>
      </c>
      <c r="T378" s="51">
        <f t="shared" si="274"/>
        <v>0</v>
      </c>
      <c r="U378" s="123">
        <f t="shared" si="351"/>
        <v>0</v>
      </c>
      <c r="V378" s="124"/>
      <c r="W378" s="148">
        <v>7048652710215</v>
      </c>
      <c r="Y378" s="126">
        <f t="shared" si="384"/>
        <v>0</v>
      </c>
      <c r="Z378" s="127">
        <f t="shared" ca="1" si="385"/>
        <v>0</v>
      </c>
      <c r="AA378" s="127">
        <f t="shared" ca="1" si="386"/>
        <v>54</v>
      </c>
      <c r="AB378" s="127">
        <f t="shared" ca="1" si="387"/>
        <v>1</v>
      </c>
      <c r="AC378" s="127">
        <f t="shared" ca="1" si="388"/>
        <v>1</v>
      </c>
      <c r="AD378" s="127" t="str">
        <f t="shared" si="389"/>
        <v>852044RIG Photochromic/Matte Crystal Black</v>
      </c>
      <c r="AE378" s="128" t="str">
        <f t="shared" si="390"/>
        <v>852044-OS</v>
      </c>
      <c r="AF378" s="129" t="str">
        <f>INDEX(ATS!$A:$P,MATCH('2) Order Form'!$W378,ATS!$O:$O,0),7)</f>
        <v>Active</v>
      </c>
    </row>
    <row r="379" spans="1:32" x14ac:dyDescent="0.2">
      <c r="A379" s="33">
        <v>4</v>
      </c>
      <c r="B379" s="33" t="str">
        <f>VLOOKUP(A379,Classification!$H$2:$I$11,2,FALSE)</f>
        <v>Eyewear</v>
      </c>
      <c r="C379" s="33">
        <f>INDEX(ATS!$A:$P,MATCH('2) Order Form'!$W379,ATS!$O:$O,0),1)</f>
        <v>852044</v>
      </c>
      <c r="D379" s="33" t="str">
        <f>INDEX(ATS!$A:$P,MATCH('2) Order Form'!$W379,ATS!$O:$O,0),2)</f>
        <v>Ronin RIG Photochromic</v>
      </c>
      <c r="E379" s="82" t="str">
        <f>INDEX(ATS!$A:$P,MATCH('2) Order Form'!$W379,ATS!$O:$O,0),4)</f>
        <v>221200-OS</v>
      </c>
      <c r="F379" s="82" t="str">
        <f>INDEX(ATS!$A:$P,MATCH('2) Order Form'!$W379,ATS!$O:$O,0),5)</f>
        <v>RIG Photochromic/Matte White</v>
      </c>
      <c r="G379" s="161" t="str">
        <f>INDEX(ATS!$A:$P,MATCH('2) Order Form'!$W379,ATS!$O:$O,0),6)</f>
        <v>OS</v>
      </c>
      <c r="H379" s="58">
        <v>1</v>
      </c>
      <c r="I379" s="111">
        <v>0</v>
      </c>
      <c r="J379" s="117">
        <f>IFERROR(VLOOKUP(W379,ATS!$O:$P,2,FALSE),0)</f>
        <v>90</v>
      </c>
      <c r="K379" s="184" t="str">
        <f t="shared" si="269"/>
        <v>50+</v>
      </c>
      <c r="L379" s="117">
        <f>IFERROR(VLOOKUP(W379,ATS!$O:$Q,3,FALSE),0)</f>
        <v>90</v>
      </c>
      <c r="M379" s="186" t="str">
        <f t="shared" si="270"/>
        <v>50+</v>
      </c>
      <c r="N379" s="93">
        <v>0</v>
      </c>
      <c r="O379" s="55">
        <f t="shared" si="271"/>
        <v>0</v>
      </c>
      <c r="P379" s="50">
        <f>VLOOKUP($C379,Prices!$A$3:$R$1996,MATCH('2) Order Form'!P$8,Prices!$A$2:$R$2,0),FALSE)</f>
        <v>115</v>
      </c>
      <c r="Q379" s="51">
        <f>VLOOKUP($C379,Prices!$A$3:$R$1996,MATCH('2) Order Form'!Q$8,Prices!$A$2:$R$2,0),FALSE)</f>
        <v>229.95</v>
      </c>
      <c r="R379" s="34">
        <f t="shared" si="272"/>
        <v>0</v>
      </c>
      <c r="S379" s="43">
        <f t="shared" si="273"/>
        <v>0</v>
      </c>
      <c r="T379" s="51">
        <f t="shared" si="274"/>
        <v>0</v>
      </c>
      <c r="U379" s="123">
        <f t="shared" si="351"/>
        <v>0</v>
      </c>
      <c r="V379" s="124"/>
      <c r="W379" s="148">
        <v>7048652710222</v>
      </c>
      <c r="Y379" s="126">
        <f t="shared" si="384"/>
        <v>0</v>
      </c>
      <c r="Z379" s="127">
        <f t="shared" ca="1" si="385"/>
        <v>0</v>
      </c>
      <c r="AA379" s="127">
        <f t="shared" ca="1" si="386"/>
        <v>54</v>
      </c>
      <c r="AB379" s="127">
        <f t="shared" ca="1" si="387"/>
        <v>0</v>
      </c>
      <c r="AC379" s="127">
        <f t="shared" ca="1" si="388"/>
        <v>1</v>
      </c>
      <c r="AD379" s="127" t="str">
        <f t="shared" si="389"/>
        <v>852044RIG Photochromic/Matte White</v>
      </c>
      <c r="AE379" s="128" t="str">
        <f t="shared" si="390"/>
        <v>852044-OS</v>
      </c>
      <c r="AF379" s="129" t="str">
        <f>INDEX(ATS!$A:$P,MATCH('2) Order Form'!$W379,ATS!$O:$O,0),7)</f>
        <v>Active</v>
      </c>
    </row>
    <row r="380" spans="1:32" x14ac:dyDescent="0.2">
      <c r="A380" s="33">
        <v>4</v>
      </c>
      <c r="B380" s="33" t="str">
        <f>VLOOKUP(A380,Classification!$H$2:$I$11,2,FALSE)</f>
        <v>Eyewear</v>
      </c>
      <c r="C380" s="33">
        <f>INDEX(ATS!$A:$P,MATCH('2) Order Form'!$W380,ATS!$O:$O,0),1)</f>
        <v>852042</v>
      </c>
      <c r="D380" s="33" t="str">
        <f>INDEX(ATS!$A:$P,MATCH('2) Order Form'!$W380,ATS!$O:$O,0),2)</f>
        <v>Ronin Polarized</v>
      </c>
      <c r="E380" s="82" t="str">
        <f>INDEX(ATS!$A:$P,MATCH('2) Order Form'!$W380,ATS!$O:$O,0),4)</f>
        <v>230100-OS</v>
      </c>
      <c r="F380" s="82" t="str">
        <f>INDEX(ATS!$A:$P,MATCH('2) Order Form'!$W380,ATS!$O:$O,0),5)</f>
        <v>Obsidian Black Polarized/Matte Black</v>
      </c>
      <c r="G380" s="161" t="str">
        <f>INDEX(ATS!$A:$P,MATCH('2) Order Form'!$W380,ATS!$O:$O,0),6)</f>
        <v>OS</v>
      </c>
      <c r="H380" s="58">
        <v>1</v>
      </c>
      <c r="I380" s="111">
        <v>0</v>
      </c>
      <c r="J380" s="117">
        <f>IFERROR(VLOOKUP(W380,ATS!$O:$P,2,FALSE),0)</f>
        <v>241</v>
      </c>
      <c r="K380" s="184" t="str">
        <f>IF(J380=99999,"OPEN",IF(J380&gt;50,"50+",IF(J380&lt;=0,"0",J380)))</f>
        <v>50+</v>
      </c>
      <c r="L380" s="117">
        <f>IFERROR(VLOOKUP(W380,ATS!$O:$Q,3,FALSE),0)</f>
        <v>241</v>
      </c>
      <c r="M380" s="186" t="str">
        <f>IF(L380=99999,"OPEN",IF(L380&gt;50,"50+",IF(L380&lt;=0,"0",L380)))</f>
        <v>50+</v>
      </c>
      <c r="N380" s="93">
        <v>0</v>
      </c>
      <c r="O380" s="55">
        <f>IF(N380&lt;&gt;0,N380,$P$5)</f>
        <v>0</v>
      </c>
      <c r="P380" s="50">
        <f>VLOOKUP($C380,Prices!$A$3:$R$1996,MATCH('2) Order Form'!P$8,Prices!$A$2:$R$2,0),FALSE)</f>
        <v>95</v>
      </c>
      <c r="Q380" s="51">
        <f>VLOOKUP($C380,Prices!$A$3:$R$1996,MATCH('2) Order Form'!Q$8,Prices!$A$2:$R$2,0),FALSE)</f>
        <v>189.95</v>
      </c>
      <c r="R380" s="34">
        <f>I380*P380</f>
        <v>0</v>
      </c>
      <c r="S380" s="43">
        <f>R380*O380</f>
        <v>0</v>
      </c>
      <c r="T380" s="51">
        <f>R380-S380</f>
        <v>0</v>
      </c>
      <c r="U380" s="123">
        <f t="shared" si="351"/>
        <v>0</v>
      </c>
      <c r="V380" s="124"/>
      <c r="W380" s="148">
        <v>7048652615565</v>
      </c>
      <c r="Y380" s="126">
        <f>I380*Q380</f>
        <v>0</v>
      </c>
      <c r="Z380" s="127">
        <f ca="1">IF(A380=OFFSET(A380,-1,0),0,1)</f>
        <v>0</v>
      </c>
      <c r="AA380" s="127">
        <f ca="1">IF(C380=OFFSET(C380,-1,0),OFFSET(AA380,-1,0),OFFSET(AA380,-1,0)+1)</f>
        <v>55</v>
      </c>
      <c r="AB380" s="127">
        <f ca="1">IF(C380=OFFSET(C380,-1,0),0,1)</f>
        <v>1</v>
      </c>
      <c r="AC380" s="127">
        <f ca="1">IF(F380=OFFSET(F380,-1,0),0,1)</f>
        <v>1</v>
      </c>
      <c r="AD380" s="127" t="str">
        <f>CONCATENATE(C380,F380)</f>
        <v>852042Obsidian Black Polarized/Matte Black</v>
      </c>
      <c r="AE380" s="128" t="str">
        <f>IFERROR(IF(B380="EYEWEAR",CONCATENATE(C380,"-",G380),C380),C380)</f>
        <v>852042-OS</v>
      </c>
      <c r="AF380" s="129" t="str">
        <f>INDEX(ATS!$A:$P,MATCH('2) Order Form'!$W380,ATS!$O:$O,0),7)</f>
        <v>Active</v>
      </c>
    </row>
    <row r="381" spans="1:32" x14ac:dyDescent="0.2">
      <c r="A381" s="33">
        <v>4</v>
      </c>
      <c r="B381" s="33" t="str">
        <f>VLOOKUP(A381,Classification!$H$2:$I$11,2,FALSE)</f>
        <v>Eyewear</v>
      </c>
      <c r="C381" s="33">
        <f>INDEX(ATS!$A:$P,MATCH('2) Order Form'!$W381,ATS!$O:$O,0),1)</f>
        <v>852046</v>
      </c>
      <c r="D381" s="33" t="str">
        <f>INDEX(ATS!$A:$P,MATCH('2) Order Form'!$W381,ATS!$O:$O,0),2)</f>
        <v>Ronin Max RIG Reflect</v>
      </c>
      <c r="E381" s="82" t="str">
        <f>INDEX(ATS!$A:$P,MATCH('2) Order Form'!$W381,ATS!$O:$O,0),4)</f>
        <v>061200-OS</v>
      </c>
      <c r="F381" s="82" t="str">
        <f>INDEX(ATS!$A:$P,MATCH('2) Order Form'!$W381,ATS!$O:$O,0),5)</f>
        <v>RIG Topaz/Matte White</v>
      </c>
      <c r="G381" s="161" t="str">
        <f>INDEX(ATS!$A:$P,MATCH('2) Order Form'!$W381,ATS!$O:$O,0),6)</f>
        <v>OS</v>
      </c>
      <c r="H381" s="58">
        <v>1</v>
      </c>
      <c r="I381" s="111">
        <v>0</v>
      </c>
      <c r="J381" s="117">
        <f>IFERROR(VLOOKUP(W381,ATS!$O:$P,2,FALSE),0)</f>
        <v>66</v>
      </c>
      <c r="K381" s="184" t="str">
        <f t="shared" si="269"/>
        <v>50+</v>
      </c>
      <c r="L381" s="117">
        <f>IFERROR(VLOOKUP(W381,ATS!$O:$Q,3,FALSE),0)</f>
        <v>66</v>
      </c>
      <c r="M381" s="186" t="str">
        <f t="shared" si="270"/>
        <v>50+</v>
      </c>
      <c r="N381" s="93">
        <v>0</v>
      </c>
      <c r="O381" s="55">
        <f t="shared" si="271"/>
        <v>0</v>
      </c>
      <c r="P381" s="50">
        <f>VLOOKUP($C381,Prices!$A$3:$R$1996,MATCH('2) Order Form'!P$8,Prices!$A$2:$R$2,0),FALSE)</f>
        <v>75</v>
      </c>
      <c r="Q381" s="51">
        <f>VLOOKUP($C381,Prices!$A$3:$R$1996,MATCH('2) Order Form'!Q$8,Prices!$A$2:$R$2,0),FALSE)</f>
        <v>149.94999999999999</v>
      </c>
      <c r="R381" s="34">
        <f t="shared" si="272"/>
        <v>0</v>
      </c>
      <c r="S381" s="43">
        <f t="shared" si="273"/>
        <v>0</v>
      </c>
      <c r="T381" s="51">
        <f t="shared" si="274"/>
        <v>0</v>
      </c>
      <c r="U381" s="123">
        <f t="shared" si="351"/>
        <v>0</v>
      </c>
      <c r="V381" s="124"/>
      <c r="W381" s="148">
        <v>7048652661982</v>
      </c>
      <c r="Y381" s="126">
        <f t="shared" si="384"/>
        <v>0</v>
      </c>
      <c r="Z381" s="127">
        <f t="shared" ca="1" si="385"/>
        <v>0</v>
      </c>
      <c r="AA381" s="127">
        <f t="shared" ca="1" si="386"/>
        <v>56</v>
      </c>
      <c r="AB381" s="127">
        <f t="shared" ca="1" si="387"/>
        <v>1</v>
      </c>
      <c r="AC381" s="127">
        <f t="shared" ca="1" si="388"/>
        <v>1</v>
      </c>
      <c r="AD381" s="127" t="str">
        <f t="shared" si="389"/>
        <v>852046RIG Topaz/Matte White</v>
      </c>
      <c r="AE381" s="128" t="str">
        <f t="shared" si="390"/>
        <v>852046-OS</v>
      </c>
      <c r="AF381" s="129" t="str">
        <f>INDEX(ATS!$A:$P,MATCH('2) Order Form'!$W381,ATS!$O:$O,0),7)</f>
        <v>Active</v>
      </c>
    </row>
    <row r="382" spans="1:32" x14ac:dyDescent="0.2">
      <c r="A382" s="33">
        <v>4</v>
      </c>
      <c r="B382" s="33" t="str">
        <f>VLOOKUP(A382,Classification!$H$2:$I$11,2,FALSE)</f>
        <v>Eyewear</v>
      </c>
      <c r="C382" s="33">
        <f>INDEX(ATS!$A:$P,MATCH('2) Order Form'!$W382,ATS!$O:$O,0),1)</f>
        <v>852046</v>
      </c>
      <c r="D382" s="33" t="str">
        <f>INDEX(ATS!$A:$P,MATCH('2) Order Form'!$W382,ATS!$O:$O,0),2)</f>
        <v>Ronin Max RIG Reflect</v>
      </c>
      <c r="E382" s="82" t="str">
        <f>INDEX(ATS!$A:$P,MATCH('2) Order Form'!$W382,ATS!$O:$O,0),4)</f>
        <v>070600-OS</v>
      </c>
      <c r="F382" s="82" t="str">
        <f>INDEX(ATS!$A:$P,MATCH('2) Order Form'!$W382,ATS!$O:$O,0),5)</f>
        <v>RIG Emerald/Matte Crystal Storm</v>
      </c>
      <c r="G382" s="161" t="str">
        <f>INDEX(ATS!$A:$P,MATCH('2) Order Form'!$W382,ATS!$O:$O,0),6)</f>
        <v>OS</v>
      </c>
      <c r="H382" s="58">
        <v>1</v>
      </c>
      <c r="I382" s="111">
        <v>0</v>
      </c>
      <c r="J382" s="117">
        <f>IFERROR(VLOOKUP(W382,ATS!$O:$P,2,FALSE),0)</f>
        <v>30</v>
      </c>
      <c r="K382" s="184">
        <f t="shared" si="269"/>
        <v>30</v>
      </c>
      <c r="L382" s="117">
        <f>IFERROR(VLOOKUP(W382,ATS!$O:$Q,3,FALSE),0)</f>
        <v>30</v>
      </c>
      <c r="M382" s="186">
        <f t="shared" si="270"/>
        <v>30</v>
      </c>
      <c r="N382" s="93">
        <v>0</v>
      </c>
      <c r="O382" s="55">
        <f t="shared" si="271"/>
        <v>0</v>
      </c>
      <c r="P382" s="50">
        <f>VLOOKUP($C382,Prices!$A$3:$R$1996,MATCH('2) Order Form'!P$8,Prices!$A$2:$R$2,0),FALSE)</f>
        <v>75</v>
      </c>
      <c r="Q382" s="51">
        <f>VLOOKUP($C382,Prices!$A$3:$R$1996,MATCH('2) Order Form'!Q$8,Prices!$A$2:$R$2,0),FALSE)</f>
        <v>149.94999999999999</v>
      </c>
      <c r="R382" s="34">
        <f t="shared" si="272"/>
        <v>0</v>
      </c>
      <c r="S382" s="43">
        <f t="shared" si="273"/>
        <v>0</v>
      </c>
      <c r="T382" s="51">
        <f t="shared" si="274"/>
        <v>0</v>
      </c>
      <c r="U382" s="123">
        <f t="shared" si="351"/>
        <v>0</v>
      </c>
      <c r="V382" s="124"/>
      <c r="W382" s="148">
        <v>7048652762672</v>
      </c>
      <c r="Y382" s="126">
        <f t="shared" si="384"/>
        <v>0</v>
      </c>
      <c r="Z382" s="127">
        <f t="shared" ca="1" si="385"/>
        <v>0</v>
      </c>
      <c r="AA382" s="127">
        <f t="shared" ca="1" si="386"/>
        <v>56</v>
      </c>
      <c r="AB382" s="127">
        <f t="shared" ca="1" si="387"/>
        <v>0</v>
      </c>
      <c r="AC382" s="127">
        <f t="shared" ca="1" si="388"/>
        <v>1</v>
      </c>
      <c r="AD382" s="127" t="str">
        <f t="shared" si="389"/>
        <v>852046RIG Emerald/Matte Crystal Storm</v>
      </c>
      <c r="AE382" s="128" t="str">
        <f t="shared" si="390"/>
        <v>852046-OS</v>
      </c>
      <c r="AF382" s="129" t="str">
        <f>INDEX(ATS!$A:$P,MATCH('2) Order Form'!$W382,ATS!$O:$O,0),7)</f>
        <v>Stock</v>
      </c>
    </row>
    <row r="383" spans="1:32" x14ac:dyDescent="0.2">
      <c r="A383" s="33">
        <v>4</v>
      </c>
      <c r="B383" s="33" t="str">
        <f>VLOOKUP(A383,Classification!$H$2:$I$11,2,FALSE)</f>
        <v>Eyewear</v>
      </c>
      <c r="C383" s="33">
        <f>INDEX(ATS!$A:$P,MATCH('2) Order Form'!$W383,ATS!$O:$O,0),1)</f>
        <v>852046</v>
      </c>
      <c r="D383" s="33" t="str">
        <f>INDEX(ATS!$A:$P,MATCH('2) Order Form'!$W383,ATS!$O:$O,0),2)</f>
        <v>Ronin Max RIG Reflect</v>
      </c>
      <c r="E383" s="82" t="str">
        <f>INDEX(ATS!$A:$P,MATCH('2) Order Form'!$W383,ATS!$O:$O,0),4)</f>
        <v>150500-OS</v>
      </c>
      <c r="F383" s="82" t="str">
        <f>INDEX(ATS!$A:$P,MATCH('2) Order Form'!$W383,ATS!$O:$O,0),5)</f>
        <v>RIG Bixbite/Matte Crystal Black Camo</v>
      </c>
      <c r="G383" s="161" t="str">
        <f>INDEX(ATS!$A:$P,MATCH('2) Order Form'!$W383,ATS!$O:$O,0),6)</f>
        <v>OS</v>
      </c>
      <c r="H383" s="58">
        <v>1</v>
      </c>
      <c r="I383" s="111">
        <v>0</v>
      </c>
      <c r="J383" s="117">
        <f>IFERROR(VLOOKUP(W383,ATS!$O:$P,2,FALSE),0)</f>
        <v>50</v>
      </c>
      <c r="K383" s="184">
        <f t="shared" si="269"/>
        <v>50</v>
      </c>
      <c r="L383" s="117">
        <f>IFERROR(VLOOKUP(W383,ATS!$O:$Q,3,FALSE),0)</f>
        <v>50</v>
      </c>
      <c r="M383" s="186">
        <f t="shared" si="270"/>
        <v>50</v>
      </c>
      <c r="N383" s="93">
        <v>0</v>
      </c>
      <c r="O383" s="55">
        <f t="shared" si="271"/>
        <v>0</v>
      </c>
      <c r="P383" s="50">
        <f>VLOOKUP($C383,Prices!$A$3:$R$1996,MATCH('2) Order Form'!P$8,Prices!$A$2:$R$2,0),FALSE)</f>
        <v>75</v>
      </c>
      <c r="Q383" s="51">
        <f>VLOOKUP($C383,Prices!$A$3:$R$1996,MATCH('2) Order Form'!Q$8,Prices!$A$2:$R$2,0),FALSE)</f>
        <v>149.94999999999999</v>
      </c>
      <c r="R383" s="34">
        <f t="shared" si="272"/>
        <v>0</v>
      </c>
      <c r="S383" s="43">
        <f t="shared" si="273"/>
        <v>0</v>
      </c>
      <c r="T383" s="51">
        <f t="shared" si="274"/>
        <v>0</v>
      </c>
      <c r="U383" s="123">
        <f t="shared" si="351"/>
        <v>0</v>
      </c>
      <c r="V383" s="124"/>
      <c r="W383" s="148">
        <v>7048652762689</v>
      </c>
      <c r="Y383" s="126">
        <f t="shared" si="384"/>
        <v>0</v>
      </c>
      <c r="Z383" s="127">
        <f t="shared" ca="1" si="385"/>
        <v>0</v>
      </c>
      <c r="AA383" s="127">
        <f t="shared" ca="1" si="386"/>
        <v>56</v>
      </c>
      <c r="AB383" s="127">
        <f t="shared" ca="1" si="387"/>
        <v>0</v>
      </c>
      <c r="AC383" s="127">
        <f t="shared" ca="1" si="388"/>
        <v>1</v>
      </c>
      <c r="AD383" s="127" t="str">
        <f t="shared" si="389"/>
        <v>852046RIG Bixbite/Matte Crystal Black Camo</v>
      </c>
      <c r="AE383" s="128" t="str">
        <f t="shared" si="390"/>
        <v>852046-OS</v>
      </c>
      <c r="AF383" s="129" t="str">
        <f>INDEX(ATS!$A:$P,MATCH('2) Order Form'!$W383,ATS!$O:$O,0),7)</f>
        <v>Active</v>
      </c>
    </row>
    <row r="384" spans="1:32" x14ac:dyDescent="0.2">
      <c r="A384" s="33">
        <v>4</v>
      </c>
      <c r="B384" s="33" t="str">
        <f>VLOOKUP(A384,Classification!$H$2:$I$11,2,FALSE)</f>
        <v>Eyewear</v>
      </c>
      <c r="C384" s="33">
        <f>INDEX(ATS!$A:$P,MATCH('2) Order Form'!$W384,ATS!$O:$O,0),1)</f>
        <v>852046</v>
      </c>
      <c r="D384" s="33" t="str">
        <f>INDEX(ATS!$A:$P,MATCH('2) Order Form'!$W384,ATS!$O:$O,0),2)</f>
        <v>Ronin Max RIG Reflect</v>
      </c>
      <c r="E384" s="82" t="str">
        <f>INDEX(ATS!$A:$P,MATCH('2) Order Form'!$W384,ATS!$O:$O,0),4)</f>
        <v>152000-OS</v>
      </c>
      <c r="F384" s="82" t="str">
        <f>INDEX(ATS!$A:$P,MATCH('2) Order Form'!$W384,ATS!$O:$O,0),5)</f>
        <v>RIG Bixbite/Nardo Gray</v>
      </c>
      <c r="G384" s="161" t="str">
        <f>INDEX(ATS!$A:$P,MATCH('2) Order Form'!$W384,ATS!$O:$O,0),6)</f>
        <v>OS</v>
      </c>
      <c r="H384" s="58">
        <v>1</v>
      </c>
      <c r="I384" s="111">
        <v>0</v>
      </c>
      <c r="J384" s="117">
        <f>IFERROR(VLOOKUP(W384,ATS!$O:$P,2,FALSE),0)</f>
        <v>123</v>
      </c>
      <c r="K384" s="184" t="str">
        <f t="shared" si="269"/>
        <v>50+</v>
      </c>
      <c r="L384" s="117">
        <f>IFERROR(VLOOKUP(W384,ATS!$O:$Q,3,FALSE),0)</f>
        <v>123</v>
      </c>
      <c r="M384" s="186" t="str">
        <f t="shared" si="270"/>
        <v>50+</v>
      </c>
      <c r="N384" s="93">
        <v>0</v>
      </c>
      <c r="O384" s="55">
        <f t="shared" si="271"/>
        <v>0</v>
      </c>
      <c r="P384" s="50">
        <f>VLOOKUP($C384,Prices!$A$3:$R$1996,MATCH('2) Order Form'!P$8,Prices!$A$2:$R$2,0),FALSE)</f>
        <v>75</v>
      </c>
      <c r="Q384" s="51">
        <f>VLOOKUP($C384,Prices!$A$3:$R$1996,MATCH('2) Order Form'!Q$8,Prices!$A$2:$R$2,0),FALSE)</f>
        <v>149.94999999999999</v>
      </c>
      <c r="R384" s="34">
        <f t="shared" si="272"/>
        <v>0</v>
      </c>
      <c r="S384" s="43">
        <f t="shared" si="273"/>
        <v>0</v>
      </c>
      <c r="T384" s="51">
        <f t="shared" si="274"/>
        <v>0</v>
      </c>
      <c r="U384" s="123">
        <f t="shared" si="351"/>
        <v>0</v>
      </c>
      <c r="V384" s="124"/>
      <c r="W384" s="148">
        <v>7048652661999</v>
      </c>
      <c r="Y384" s="126">
        <f t="shared" si="384"/>
        <v>0</v>
      </c>
      <c r="Z384" s="127">
        <f t="shared" ca="1" si="385"/>
        <v>0</v>
      </c>
      <c r="AA384" s="127">
        <f t="shared" ca="1" si="386"/>
        <v>56</v>
      </c>
      <c r="AB384" s="127">
        <f t="shared" ca="1" si="387"/>
        <v>0</v>
      </c>
      <c r="AC384" s="127">
        <f t="shared" ca="1" si="388"/>
        <v>1</v>
      </c>
      <c r="AD384" s="127" t="str">
        <f t="shared" si="389"/>
        <v>852046RIG Bixbite/Nardo Gray</v>
      </c>
      <c r="AE384" s="128" t="str">
        <f t="shared" si="390"/>
        <v>852046-OS</v>
      </c>
      <c r="AF384" s="129" t="str">
        <f>INDEX(ATS!$A:$P,MATCH('2) Order Form'!$W384,ATS!$O:$O,0),7)</f>
        <v>Stock</v>
      </c>
    </row>
    <row r="385" spans="1:32" x14ac:dyDescent="0.2">
      <c r="A385" s="33">
        <v>4</v>
      </c>
      <c r="B385" s="33" t="str">
        <f>VLOOKUP(A385,Classification!$H$2:$I$11,2,FALSE)</f>
        <v>Eyewear</v>
      </c>
      <c r="C385" s="33">
        <f>INDEX(ATS!$A:$P,MATCH('2) Order Form'!$W385,ATS!$O:$O,0),1)</f>
        <v>852046</v>
      </c>
      <c r="D385" s="33" t="str">
        <f>INDEX(ATS!$A:$P,MATCH('2) Order Form'!$W385,ATS!$O:$O,0),2)</f>
        <v>Ronin Max RIG Reflect</v>
      </c>
      <c r="E385" s="82" t="str">
        <f>INDEX(ATS!$A:$P,MATCH('2) Order Form'!$W385,ATS!$O:$O,0),4)</f>
        <v>160400-OS</v>
      </c>
      <c r="F385" s="82" t="str">
        <f>INDEX(ATS!$A:$P,MATCH('2) Order Form'!$W385,ATS!$O:$O,0),5)</f>
        <v>RIG Aquamarine/Matte Crystal Black</v>
      </c>
      <c r="G385" s="161" t="str">
        <f>INDEX(ATS!$A:$P,MATCH('2) Order Form'!$W385,ATS!$O:$O,0),6)</f>
        <v>OS</v>
      </c>
      <c r="H385" s="58">
        <v>1</v>
      </c>
      <c r="I385" s="111">
        <v>0</v>
      </c>
      <c r="J385" s="117">
        <f>IFERROR(VLOOKUP(W385,ATS!$O:$P,2,FALSE),0)</f>
        <v>49</v>
      </c>
      <c r="K385" s="184">
        <f t="shared" si="269"/>
        <v>49</v>
      </c>
      <c r="L385" s="117">
        <f>IFERROR(VLOOKUP(W385,ATS!$O:$Q,3,FALSE),0)</f>
        <v>49</v>
      </c>
      <c r="M385" s="186">
        <f t="shared" si="270"/>
        <v>49</v>
      </c>
      <c r="N385" s="93">
        <v>0</v>
      </c>
      <c r="O385" s="55">
        <f t="shared" si="271"/>
        <v>0</v>
      </c>
      <c r="P385" s="50">
        <f>VLOOKUP($C385,Prices!$A$3:$R$1996,MATCH('2) Order Form'!P$8,Prices!$A$2:$R$2,0),FALSE)</f>
        <v>75</v>
      </c>
      <c r="Q385" s="51">
        <f>VLOOKUP($C385,Prices!$A$3:$R$1996,MATCH('2) Order Form'!Q$8,Prices!$A$2:$R$2,0),FALSE)</f>
        <v>149.94999999999999</v>
      </c>
      <c r="R385" s="34">
        <f t="shared" si="272"/>
        <v>0</v>
      </c>
      <c r="S385" s="43">
        <f t="shared" si="273"/>
        <v>0</v>
      </c>
      <c r="T385" s="51">
        <f t="shared" si="274"/>
        <v>0</v>
      </c>
      <c r="U385" s="123">
        <f t="shared" si="351"/>
        <v>0</v>
      </c>
      <c r="V385" s="124"/>
      <c r="W385" s="148">
        <v>7048652710253</v>
      </c>
      <c r="Y385" s="126">
        <f t="shared" si="384"/>
        <v>0</v>
      </c>
      <c r="Z385" s="127">
        <f t="shared" ca="1" si="385"/>
        <v>0</v>
      </c>
      <c r="AA385" s="127">
        <f t="shared" ca="1" si="386"/>
        <v>56</v>
      </c>
      <c r="AB385" s="127">
        <f t="shared" ca="1" si="387"/>
        <v>0</v>
      </c>
      <c r="AC385" s="127">
        <f t="shared" ca="1" si="388"/>
        <v>1</v>
      </c>
      <c r="AD385" s="127" t="str">
        <f t="shared" si="389"/>
        <v>852046RIG Aquamarine/Matte Crystal Black</v>
      </c>
      <c r="AE385" s="128" t="str">
        <f t="shared" si="390"/>
        <v>852046-OS</v>
      </c>
      <c r="AF385" s="129" t="str">
        <f>INDEX(ATS!$A:$P,MATCH('2) Order Form'!$W385,ATS!$O:$O,0),7)</f>
        <v>Active</v>
      </c>
    </row>
    <row r="386" spans="1:32" x14ac:dyDescent="0.2">
      <c r="A386" s="33">
        <v>4</v>
      </c>
      <c r="B386" s="33" t="str">
        <f>VLOOKUP(A386,Classification!$H$2:$I$11,2,FALSE)</f>
        <v>Eyewear</v>
      </c>
      <c r="C386" s="33">
        <f>INDEX(ATS!$A:$P,MATCH('2) Order Form'!$W386,ATS!$O:$O,0),1)</f>
        <v>852046</v>
      </c>
      <c r="D386" s="33" t="str">
        <f>INDEX(ATS!$A:$P,MATCH('2) Order Form'!$W386,ATS!$O:$O,0),2)</f>
        <v>Ronin Max RIG Reflect</v>
      </c>
      <c r="E386" s="82" t="str">
        <f>INDEX(ATS!$A:$P,MATCH('2) Order Form'!$W386,ATS!$O:$O,0),4)</f>
        <v>167400-OS</v>
      </c>
      <c r="F386" s="82" t="str">
        <f>INDEX(ATS!$A:$P,MATCH('2) Order Form'!$W386,ATS!$O:$O,0),5)</f>
        <v>RIG Aquamarine/Matte Crystal Aqua</v>
      </c>
      <c r="G386" s="161" t="str">
        <f>INDEX(ATS!$A:$P,MATCH('2) Order Form'!$W386,ATS!$O:$O,0),6)</f>
        <v>OS</v>
      </c>
      <c r="H386" s="58">
        <v>1</v>
      </c>
      <c r="I386" s="111">
        <v>0</v>
      </c>
      <c r="J386" s="117">
        <f>IFERROR(VLOOKUP(W386,ATS!$O:$P,2,FALSE),0)</f>
        <v>51</v>
      </c>
      <c r="K386" s="184" t="str">
        <f t="shared" si="269"/>
        <v>50+</v>
      </c>
      <c r="L386" s="117">
        <f>IFERROR(VLOOKUP(W386,ATS!$O:$Q,3,FALSE),0)</f>
        <v>51</v>
      </c>
      <c r="M386" s="186" t="str">
        <f t="shared" si="270"/>
        <v>50+</v>
      </c>
      <c r="N386" s="93">
        <v>0</v>
      </c>
      <c r="O386" s="55">
        <f t="shared" si="271"/>
        <v>0</v>
      </c>
      <c r="P386" s="50">
        <f>VLOOKUP($C386,Prices!$A$3:$R$1996,MATCH('2) Order Form'!P$8,Prices!$A$2:$R$2,0),FALSE)</f>
        <v>75</v>
      </c>
      <c r="Q386" s="51">
        <f>VLOOKUP($C386,Prices!$A$3:$R$1996,MATCH('2) Order Form'!Q$8,Prices!$A$2:$R$2,0),FALSE)</f>
        <v>149.94999999999999</v>
      </c>
      <c r="R386" s="34">
        <f t="shared" si="272"/>
        <v>0</v>
      </c>
      <c r="S386" s="43">
        <f t="shared" si="273"/>
        <v>0</v>
      </c>
      <c r="T386" s="51">
        <f t="shared" si="274"/>
        <v>0</v>
      </c>
      <c r="U386" s="123">
        <f t="shared" si="351"/>
        <v>0</v>
      </c>
      <c r="V386" s="124"/>
      <c r="W386" s="148">
        <v>7048652762696</v>
      </c>
      <c r="Y386" s="126">
        <f t="shared" si="384"/>
        <v>0</v>
      </c>
      <c r="Z386" s="127">
        <f t="shared" ca="1" si="385"/>
        <v>0</v>
      </c>
      <c r="AA386" s="127">
        <f t="shared" ca="1" si="386"/>
        <v>56</v>
      </c>
      <c r="AB386" s="127">
        <f t="shared" ca="1" si="387"/>
        <v>0</v>
      </c>
      <c r="AC386" s="127">
        <f t="shared" ca="1" si="388"/>
        <v>1</v>
      </c>
      <c r="AD386" s="127" t="str">
        <f t="shared" si="389"/>
        <v>852046RIG Aquamarine/Matte Crystal Aqua</v>
      </c>
      <c r="AE386" s="128" t="str">
        <f t="shared" si="390"/>
        <v>852046-OS</v>
      </c>
      <c r="AF386" s="129" t="str">
        <f>INDEX(ATS!$A:$P,MATCH('2) Order Form'!$W386,ATS!$O:$O,0),7)</f>
        <v>Stock</v>
      </c>
    </row>
    <row r="387" spans="1:32" x14ac:dyDescent="0.2">
      <c r="A387" s="33">
        <v>4</v>
      </c>
      <c r="B387" s="33" t="str">
        <f>VLOOKUP(A387,Classification!$H$2:$I$11,2,FALSE)</f>
        <v>Eyewear</v>
      </c>
      <c r="C387" s="33">
        <f>INDEX(ATS!$A:$P,MATCH('2) Order Form'!$W387,ATS!$O:$O,0),1)</f>
        <v>852046</v>
      </c>
      <c r="D387" s="33" t="str">
        <f>INDEX(ATS!$A:$P,MATCH('2) Order Form'!$W387,ATS!$O:$O,0),2)</f>
        <v>Ronin Max RIG Reflect</v>
      </c>
      <c r="E387" s="82" t="str">
        <f>INDEX(ATS!$A:$P,MATCH('2) Order Form'!$W387,ATS!$O:$O,0),4)</f>
        <v>198200-OS</v>
      </c>
      <c r="F387" s="82" t="str">
        <f>INDEX(ATS!$A:$P,MATCH('2) Order Form'!$W387,ATS!$O:$O,0),5)</f>
        <v>RIG Malaia/Gloss Crystal Malaia</v>
      </c>
      <c r="G387" s="161" t="str">
        <f>INDEX(ATS!$A:$P,MATCH('2) Order Form'!$W387,ATS!$O:$O,0),6)</f>
        <v>OS</v>
      </c>
      <c r="H387" s="58">
        <v>1</v>
      </c>
      <c r="I387" s="111">
        <v>0</v>
      </c>
      <c r="J387" s="117">
        <f>IFERROR(VLOOKUP(W387,ATS!$O:$P,2,FALSE),0)</f>
        <v>19</v>
      </c>
      <c r="K387" s="184">
        <f t="shared" si="269"/>
        <v>19</v>
      </c>
      <c r="L387" s="117">
        <f>IFERROR(VLOOKUP(W387,ATS!$O:$Q,3,FALSE),0)</f>
        <v>19</v>
      </c>
      <c r="M387" s="186">
        <f t="shared" si="270"/>
        <v>19</v>
      </c>
      <c r="N387" s="93">
        <v>0</v>
      </c>
      <c r="O387" s="55">
        <f t="shared" si="271"/>
        <v>0</v>
      </c>
      <c r="P387" s="50">
        <f>VLOOKUP($C387,Prices!$A$3:$R$1996,MATCH('2) Order Form'!P$8,Prices!$A$2:$R$2,0),FALSE)</f>
        <v>75</v>
      </c>
      <c r="Q387" s="51">
        <f>VLOOKUP($C387,Prices!$A$3:$R$1996,MATCH('2) Order Form'!Q$8,Prices!$A$2:$R$2,0),FALSE)</f>
        <v>149.94999999999999</v>
      </c>
      <c r="R387" s="34">
        <f t="shared" si="272"/>
        <v>0</v>
      </c>
      <c r="S387" s="43">
        <f t="shared" si="273"/>
        <v>0</v>
      </c>
      <c r="T387" s="51">
        <f t="shared" si="274"/>
        <v>0</v>
      </c>
      <c r="U387" s="123">
        <f t="shared" si="351"/>
        <v>0</v>
      </c>
      <c r="V387" s="124"/>
      <c r="W387" s="148">
        <v>7048652762702</v>
      </c>
      <c r="Y387" s="126">
        <f t="shared" si="384"/>
        <v>0</v>
      </c>
      <c r="Z387" s="127">
        <f t="shared" ca="1" si="385"/>
        <v>0</v>
      </c>
      <c r="AA387" s="127">
        <f t="shared" ca="1" si="386"/>
        <v>56</v>
      </c>
      <c r="AB387" s="127">
        <f t="shared" ca="1" si="387"/>
        <v>0</v>
      </c>
      <c r="AC387" s="127">
        <f t="shared" ca="1" si="388"/>
        <v>1</v>
      </c>
      <c r="AD387" s="127" t="str">
        <f t="shared" si="389"/>
        <v>852046RIG Malaia/Gloss Crystal Malaia</v>
      </c>
      <c r="AE387" s="128" t="str">
        <f t="shared" si="390"/>
        <v>852046-OS</v>
      </c>
      <c r="AF387" s="129" t="str">
        <f>INDEX(ATS!$A:$P,MATCH('2) Order Form'!$W387,ATS!$O:$O,0),7)</f>
        <v>Stock</v>
      </c>
    </row>
    <row r="388" spans="1:32" x14ac:dyDescent="0.2">
      <c r="A388" s="33">
        <v>4</v>
      </c>
      <c r="B388" s="33" t="str">
        <f>VLOOKUP(A388,Classification!$H$2:$I$11,2,FALSE)</f>
        <v>Eyewear</v>
      </c>
      <c r="C388" s="33">
        <f>INDEX(ATS!$A:$P,MATCH('2) Order Form'!$W388,ATS!$O:$O,0),1)</f>
        <v>852046</v>
      </c>
      <c r="D388" s="33" t="str">
        <f>INDEX(ATS!$A:$P,MATCH('2) Order Form'!$W388,ATS!$O:$O,0),2)</f>
        <v>Ronin Max RIG Reflect</v>
      </c>
      <c r="E388" s="82" t="str">
        <f>INDEX(ATS!$A:$P,MATCH('2) Order Form'!$W388,ATS!$O:$O,0),4)</f>
        <v>200100-OS</v>
      </c>
      <c r="F388" s="82" t="str">
        <f>INDEX(ATS!$A:$P,MATCH('2) Order Form'!$W388,ATS!$O:$O,0),5)</f>
        <v>RIG Obsidian/Matte Black</v>
      </c>
      <c r="G388" s="161" t="str">
        <f>INDEX(ATS!$A:$P,MATCH('2) Order Form'!$W388,ATS!$O:$O,0),6)</f>
        <v>OS</v>
      </c>
      <c r="H388" s="58">
        <v>1</v>
      </c>
      <c r="I388" s="111">
        <v>0</v>
      </c>
      <c r="J388" s="117">
        <f>IFERROR(VLOOKUP(W388,ATS!$O:$P,2,FALSE),0)</f>
        <v>58</v>
      </c>
      <c r="K388" s="184" t="str">
        <f t="shared" ref="K388:K455" si="391">IF(J388=99999,"OPEN",IF(J388&gt;50,"50+",IF(J388&lt;=0,"0",J388)))</f>
        <v>50+</v>
      </c>
      <c r="L388" s="117">
        <f>IFERROR(VLOOKUP(W388,ATS!$O:$Q,3,FALSE),0)</f>
        <v>58</v>
      </c>
      <c r="M388" s="186" t="str">
        <f t="shared" ref="M388:M455" si="392">IF(L388=99999,"OPEN",IF(L388&gt;50,"50+",IF(L388&lt;=0,"0",L388)))</f>
        <v>50+</v>
      </c>
      <c r="N388" s="93">
        <v>0</v>
      </c>
      <c r="O388" s="55">
        <f t="shared" ref="O388:O455" si="393">IF(N388&lt;&gt;0,N388,$P$5)</f>
        <v>0</v>
      </c>
      <c r="P388" s="50">
        <f>VLOOKUP($C388,Prices!$A$3:$R$1996,MATCH('2) Order Form'!P$8,Prices!$A$2:$R$2,0),FALSE)</f>
        <v>75</v>
      </c>
      <c r="Q388" s="51">
        <f>VLOOKUP($C388,Prices!$A$3:$R$1996,MATCH('2) Order Form'!Q$8,Prices!$A$2:$R$2,0),FALSE)</f>
        <v>149.94999999999999</v>
      </c>
      <c r="R388" s="34">
        <f t="shared" ref="R388:R455" si="394">I388*P388</f>
        <v>0</v>
      </c>
      <c r="S388" s="43">
        <f t="shared" ref="S388:S455" si="395">R388*O388</f>
        <v>0</v>
      </c>
      <c r="T388" s="51">
        <f t="shared" ref="T388:T455" si="396">R388-S388</f>
        <v>0</v>
      </c>
      <c r="U388" s="123">
        <f t="shared" si="351"/>
        <v>0</v>
      </c>
      <c r="V388" s="124"/>
      <c r="W388" s="148">
        <v>7048652615343</v>
      </c>
      <c r="Y388" s="126">
        <f t="shared" si="384"/>
        <v>0</v>
      </c>
      <c r="Z388" s="127">
        <f t="shared" ca="1" si="385"/>
        <v>0</v>
      </c>
      <c r="AA388" s="127">
        <f t="shared" ca="1" si="386"/>
        <v>56</v>
      </c>
      <c r="AB388" s="127">
        <f t="shared" ca="1" si="387"/>
        <v>0</v>
      </c>
      <c r="AC388" s="127">
        <f t="shared" ca="1" si="388"/>
        <v>1</v>
      </c>
      <c r="AD388" s="127" t="str">
        <f t="shared" si="389"/>
        <v>852046RIG Obsidian/Matte Black</v>
      </c>
      <c r="AE388" s="128" t="str">
        <f t="shared" si="390"/>
        <v>852046-OS</v>
      </c>
      <c r="AF388" s="129" t="str">
        <f>INDEX(ATS!$A:$P,MATCH('2) Order Form'!$W388,ATS!$O:$O,0),7)</f>
        <v>Active</v>
      </c>
    </row>
    <row r="389" spans="1:32" x14ac:dyDescent="0.2">
      <c r="A389" s="33">
        <v>4</v>
      </c>
      <c r="B389" s="33" t="str">
        <f>VLOOKUP(A389,Classification!$H$2:$I$11,2,FALSE)</f>
        <v>Eyewear</v>
      </c>
      <c r="C389" s="33">
        <f>INDEX(ATS!$A:$P,MATCH('2) Order Form'!$W389,ATS!$O:$O,0),1)</f>
        <v>852047</v>
      </c>
      <c r="D389" s="33" t="str">
        <f>INDEX(ATS!$A:$P,MATCH('2) Order Form'!$W389,ATS!$O:$O,0),2)</f>
        <v>Ronin Max RIG Photochromic</v>
      </c>
      <c r="E389" s="82" t="str">
        <f>INDEX(ATS!$A:$P,MATCH('2) Order Form'!$W389,ATS!$O:$O,0),4)</f>
        <v>220400-OS</v>
      </c>
      <c r="F389" s="82" t="str">
        <f>INDEX(ATS!$A:$P,MATCH('2) Order Form'!$W389,ATS!$O:$O,0),5)</f>
        <v>RIG Photochromic/Matte Crystal Black</v>
      </c>
      <c r="G389" s="161" t="str">
        <f>INDEX(ATS!$A:$P,MATCH('2) Order Form'!$W389,ATS!$O:$O,0),6)</f>
        <v>OS</v>
      </c>
      <c r="H389" s="58">
        <v>1</v>
      </c>
      <c r="I389" s="111">
        <v>0</v>
      </c>
      <c r="J389" s="117">
        <f>IFERROR(VLOOKUP(W389,ATS!$O:$P,2,FALSE),0)</f>
        <v>146</v>
      </c>
      <c r="K389" s="184" t="str">
        <f t="shared" si="391"/>
        <v>50+</v>
      </c>
      <c r="L389" s="117">
        <f>IFERROR(VLOOKUP(W389,ATS!$O:$Q,3,FALSE),0)</f>
        <v>146</v>
      </c>
      <c r="M389" s="186" t="str">
        <f t="shared" si="392"/>
        <v>50+</v>
      </c>
      <c r="N389" s="93">
        <v>0</v>
      </c>
      <c r="O389" s="55">
        <f t="shared" si="393"/>
        <v>0</v>
      </c>
      <c r="P389" s="50">
        <f>VLOOKUP($C389,Prices!$A$3:$R$1996,MATCH('2) Order Form'!P$8,Prices!$A$2:$R$2,0),FALSE)</f>
        <v>115</v>
      </c>
      <c r="Q389" s="51">
        <f>VLOOKUP($C389,Prices!$A$3:$R$1996,MATCH('2) Order Form'!Q$8,Prices!$A$2:$R$2,0),FALSE)</f>
        <v>229.95</v>
      </c>
      <c r="R389" s="34">
        <f t="shared" si="394"/>
        <v>0</v>
      </c>
      <c r="S389" s="43">
        <f t="shared" si="395"/>
        <v>0</v>
      </c>
      <c r="T389" s="51">
        <f t="shared" si="396"/>
        <v>0</v>
      </c>
      <c r="U389" s="123">
        <f t="shared" ref="U389:U450" si="397">IFERROR(I389/($I$161+$I$162+$I$163),0)</f>
        <v>0</v>
      </c>
      <c r="V389" s="124"/>
      <c r="W389" s="148">
        <v>7048652710260</v>
      </c>
      <c r="Y389" s="126">
        <f t="shared" si="384"/>
        <v>0</v>
      </c>
      <c r="Z389" s="127">
        <f t="shared" ca="1" si="385"/>
        <v>0</v>
      </c>
      <c r="AA389" s="127">
        <f t="shared" ca="1" si="386"/>
        <v>57</v>
      </c>
      <c r="AB389" s="127">
        <f t="shared" ca="1" si="387"/>
        <v>1</v>
      </c>
      <c r="AC389" s="127">
        <f t="shared" ca="1" si="388"/>
        <v>1</v>
      </c>
      <c r="AD389" s="127" t="str">
        <f t="shared" si="389"/>
        <v>852047RIG Photochromic/Matte Crystal Black</v>
      </c>
      <c r="AE389" s="128" t="str">
        <f t="shared" si="390"/>
        <v>852047-OS</v>
      </c>
      <c r="AF389" s="129" t="str">
        <f>INDEX(ATS!$A:$P,MATCH('2) Order Form'!$W389,ATS!$O:$O,0),7)</f>
        <v>Active</v>
      </c>
    </row>
    <row r="390" spans="1:32" x14ac:dyDescent="0.2">
      <c r="A390" s="33">
        <v>4</v>
      </c>
      <c r="B390" s="33" t="str">
        <f>VLOOKUP(A390,Classification!$H$2:$I$11,2,FALSE)</f>
        <v>Eyewear</v>
      </c>
      <c r="C390" s="33">
        <f>INDEX(ATS!$A:$P,MATCH('2) Order Form'!$W390,ATS!$O:$O,0),1)</f>
        <v>852047</v>
      </c>
      <c r="D390" s="33" t="str">
        <f>INDEX(ATS!$A:$P,MATCH('2) Order Form'!$W390,ATS!$O:$O,0),2)</f>
        <v>Ronin Max RIG Photochromic</v>
      </c>
      <c r="E390" s="82" t="str">
        <f>INDEX(ATS!$A:$P,MATCH('2) Order Form'!$W390,ATS!$O:$O,0),4)</f>
        <v>221200-OS</v>
      </c>
      <c r="F390" s="82" t="str">
        <f>INDEX(ATS!$A:$P,MATCH('2) Order Form'!$W390,ATS!$O:$O,0),5)</f>
        <v>RIG Photochromic/Matte White</v>
      </c>
      <c r="G390" s="161" t="str">
        <f>INDEX(ATS!$A:$P,MATCH('2) Order Form'!$W390,ATS!$O:$O,0),6)</f>
        <v>OS</v>
      </c>
      <c r="H390" s="58">
        <v>1</v>
      </c>
      <c r="I390" s="111">
        <v>0</v>
      </c>
      <c r="J390" s="117">
        <f>IFERROR(VLOOKUP(W390,ATS!$O:$P,2,FALSE),0)</f>
        <v>76</v>
      </c>
      <c r="K390" s="184" t="str">
        <f t="shared" si="391"/>
        <v>50+</v>
      </c>
      <c r="L390" s="117">
        <f>IFERROR(VLOOKUP(W390,ATS!$O:$Q,3,FALSE),0)</f>
        <v>76</v>
      </c>
      <c r="M390" s="186" t="str">
        <f t="shared" si="392"/>
        <v>50+</v>
      </c>
      <c r="N390" s="93">
        <v>0</v>
      </c>
      <c r="O390" s="55">
        <f t="shared" si="393"/>
        <v>0</v>
      </c>
      <c r="P390" s="50">
        <f>VLOOKUP($C390,Prices!$A$3:$R$1996,MATCH('2) Order Form'!P$8,Prices!$A$2:$R$2,0),FALSE)</f>
        <v>115</v>
      </c>
      <c r="Q390" s="51">
        <f>VLOOKUP($C390,Prices!$A$3:$R$1996,MATCH('2) Order Form'!Q$8,Prices!$A$2:$R$2,0),FALSE)</f>
        <v>229.95</v>
      </c>
      <c r="R390" s="34">
        <f t="shared" si="394"/>
        <v>0</v>
      </c>
      <c r="S390" s="43">
        <f t="shared" si="395"/>
        <v>0</v>
      </c>
      <c r="T390" s="51">
        <f t="shared" si="396"/>
        <v>0</v>
      </c>
      <c r="U390" s="123">
        <f t="shared" si="397"/>
        <v>0</v>
      </c>
      <c r="V390" s="124"/>
      <c r="W390" s="148">
        <v>7048652710277</v>
      </c>
      <c r="Y390" s="126">
        <f t="shared" si="384"/>
        <v>0</v>
      </c>
      <c r="Z390" s="127">
        <f t="shared" ca="1" si="385"/>
        <v>0</v>
      </c>
      <c r="AA390" s="127">
        <f t="shared" ca="1" si="386"/>
        <v>57</v>
      </c>
      <c r="AB390" s="127">
        <f t="shared" ca="1" si="387"/>
        <v>0</v>
      </c>
      <c r="AC390" s="127">
        <f t="shared" ca="1" si="388"/>
        <v>1</v>
      </c>
      <c r="AD390" s="127" t="str">
        <f t="shared" si="389"/>
        <v>852047RIG Photochromic/Matte White</v>
      </c>
      <c r="AE390" s="128" t="str">
        <f t="shared" si="390"/>
        <v>852047-OS</v>
      </c>
      <c r="AF390" s="129" t="str">
        <f>INDEX(ATS!$A:$P,MATCH('2) Order Form'!$W390,ATS!$O:$O,0),7)</f>
        <v>Stock</v>
      </c>
    </row>
    <row r="391" spans="1:32" x14ac:dyDescent="0.2">
      <c r="A391" s="33">
        <v>4</v>
      </c>
      <c r="B391" s="33" t="str">
        <f>VLOOKUP(A391,Classification!$H$2:$I$11,2,FALSE)</f>
        <v>Eyewear</v>
      </c>
      <c r="C391" s="33">
        <f>INDEX(ATS!$A:$P,MATCH('2) Order Form'!$W391,ATS!$O:$O,0),1)</f>
        <v>852045</v>
      </c>
      <c r="D391" s="33" t="str">
        <f>INDEX(ATS!$A:$P,MATCH('2) Order Form'!$W391,ATS!$O:$O,0),2)</f>
        <v>Ronin Max Polarized</v>
      </c>
      <c r="E391" s="82" t="str">
        <f>INDEX(ATS!$A:$P,MATCH('2) Order Form'!$W391,ATS!$O:$O,0),4)</f>
        <v>230100-OS</v>
      </c>
      <c r="F391" s="82" t="str">
        <f>INDEX(ATS!$A:$P,MATCH('2) Order Form'!$W391,ATS!$O:$O,0),5)</f>
        <v>Obsidian Black Polarized/Matte Black</v>
      </c>
      <c r="G391" s="161" t="str">
        <f>INDEX(ATS!$A:$P,MATCH('2) Order Form'!$W391,ATS!$O:$O,0),6)</f>
        <v>OS</v>
      </c>
      <c r="H391" s="58">
        <v>1</v>
      </c>
      <c r="I391" s="111">
        <v>0</v>
      </c>
      <c r="J391" s="117">
        <f>IFERROR(VLOOKUP(W391,ATS!$O:$P,2,FALSE),0)</f>
        <v>195</v>
      </c>
      <c r="K391" s="184" t="str">
        <f t="shared" ref="K391:K433" si="398">IF(J391=99999,"OPEN",IF(J391&gt;50,"50+",IF(J391&lt;=0,"0",J391)))</f>
        <v>50+</v>
      </c>
      <c r="L391" s="117">
        <f>IFERROR(VLOOKUP(W391,ATS!$O:$Q,3,FALSE),0)</f>
        <v>195</v>
      </c>
      <c r="M391" s="186" t="str">
        <f t="shared" ref="M391:M433" si="399">IF(L391=99999,"OPEN",IF(L391&gt;50,"50+",IF(L391&lt;=0,"0",L391)))</f>
        <v>50+</v>
      </c>
      <c r="N391" s="93">
        <v>0</v>
      </c>
      <c r="O391" s="55">
        <f t="shared" ref="O391:O433" si="400">IF(N391&lt;&gt;0,N391,$P$5)</f>
        <v>0</v>
      </c>
      <c r="P391" s="50">
        <f>VLOOKUP($C391,Prices!$A$3:$R$1996,MATCH('2) Order Form'!P$8,Prices!$A$2:$R$2,0),FALSE)</f>
        <v>95</v>
      </c>
      <c r="Q391" s="51">
        <f>VLOOKUP($C391,Prices!$A$3:$R$1996,MATCH('2) Order Form'!Q$8,Prices!$A$2:$R$2,0),FALSE)</f>
        <v>189.95</v>
      </c>
      <c r="R391" s="34">
        <f t="shared" ref="R391:R433" si="401">I391*P391</f>
        <v>0</v>
      </c>
      <c r="S391" s="43">
        <f t="shared" ref="S391:S433" si="402">R391*O391</f>
        <v>0</v>
      </c>
      <c r="T391" s="51">
        <f t="shared" ref="T391:T433" si="403">R391-S391</f>
        <v>0</v>
      </c>
      <c r="U391" s="123">
        <f t="shared" si="397"/>
        <v>0</v>
      </c>
      <c r="V391" s="124"/>
      <c r="W391" s="148">
        <v>7048652615350</v>
      </c>
      <c r="Y391" s="126">
        <f t="shared" ref="Y391:Y433" si="404">I391*Q391</f>
        <v>0</v>
      </c>
      <c r="Z391" s="127">
        <f t="shared" ref="Z391:Z433" ca="1" si="405">IF(A391=OFFSET(A391,-1,0),0,1)</f>
        <v>0</v>
      </c>
      <c r="AA391" s="127">
        <f t="shared" ref="AA391:AA433" ca="1" si="406">IF(C391=OFFSET(C391,-1,0),OFFSET(AA391,-1,0),OFFSET(AA391,-1,0)+1)</f>
        <v>58</v>
      </c>
      <c r="AB391" s="127">
        <f t="shared" ref="AB391:AB433" ca="1" si="407">IF(C391=OFFSET(C391,-1,0),0,1)</f>
        <v>1</v>
      </c>
      <c r="AC391" s="127">
        <f t="shared" ref="AC391:AC433" ca="1" si="408">IF(F391=OFFSET(F391,-1,0),0,1)</f>
        <v>1</v>
      </c>
      <c r="AD391" s="127" t="str">
        <f t="shared" ref="AD391:AD433" si="409">CONCATENATE(C391,F391)</f>
        <v>852045Obsidian Black Polarized/Matte Black</v>
      </c>
      <c r="AE391" s="128" t="str">
        <f t="shared" ref="AE391:AE433" si="410">IFERROR(IF(B391="EYEWEAR",CONCATENATE(C391,"-",G391),C391),C391)</f>
        <v>852045-OS</v>
      </c>
      <c r="AF391" s="129" t="str">
        <f>INDEX(ATS!$A:$P,MATCH('2) Order Form'!$W391,ATS!$O:$O,0),7)</f>
        <v>Active</v>
      </c>
    </row>
    <row r="392" spans="1:32" x14ac:dyDescent="0.2">
      <c r="A392" s="33">
        <v>4</v>
      </c>
      <c r="B392" s="33" t="str">
        <f>VLOOKUP(A392,Classification!$H$2:$I$11,2,FALSE)</f>
        <v>Eyewear</v>
      </c>
      <c r="C392" s="33">
        <f>INDEX(ATS!$A:$P,MATCH('2) Order Form'!$W392,ATS!$O:$O,0),1)</f>
        <v>852074</v>
      </c>
      <c r="D392" s="33" t="str">
        <f>INDEX(ATS!$A:$P,MATCH('2) Order Form'!$W392,ATS!$O:$O,0),2)</f>
        <v>Shinobi RIG Reflect</v>
      </c>
      <c r="E392" s="82" t="str">
        <f>INDEX(ATS!$A:$P,MATCH('2) Order Form'!$W392,ATS!$O:$O,0),4)</f>
        <v>061700-OS</v>
      </c>
      <c r="F392" s="82" t="str">
        <f>INDEX(ATS!$A:$P,MATCH('2) Order Form'!$W392,ATS!$O:$O,0),5)</f>
        <v>RIG Topaz/Gloss White</v>
      </c>
      <c r="G392" s="161" t="str">
        <f>INDEX(ATS!$A:$P,MATCH('2) Order Form'!$W392,ATS!$O:$O,0),6)</f>
        <v>OS</v>
      </c>
      <c r="H392" s="58">
        <v>1</v>
      </c>
      <c r="I392" s="111">
        <v>0</v>
      </c>
      <c r="J392" s="117">
        <f>IFERROR(VLOOKUP(W392,ATS!$O:$P,2,FALSE),0)</f>
        <v>81</v>
      </c>
      <c r="K392" s="184" t="str">
        <f t="shared" si="398"/>
        <v>50+</v>
      </c>
      <c r="L392" s="117">
        <f>IFERROR(VLOOKUP(W392,ATS!$O:$Q,3,FALSE),0)</f>
        <v>81</v>
      </c>
      <c r="M392" s="186" t="str">
        <f t="shared" si="399"/>
        <v>50+</v>
      </c>
      <c r="N392" s="93">
        <v>0</v>
      </c>
      <c r="O392" s="55">
        <f t="shared" si="400"/>
        <v>0</v>
      </c>
      <c r="P392" s="50">
        <f>VLOOKUP($C392,Prices!$A$3:$R$1996,MATCH('2) Order Form'!P$8,Prices!$A$2:$R$2,0),FALSE)</f>
        <v>90</v>
      </c>
      <c r="Q392" s="51">
        <f>VLOOKUP($C392,Prices!$A$3:$R$1996,MATCH('2) Order Form'!Q$8,Prices!$A$2:$R$2,0),FALSE)</f>
        <v>179.95</v>
      </c>
      <c r="R392" s="34">
        <f t="shared" si="401"/>
        <v>0</v>
      </c>
      <c r="S392" s="43">
        <f t="shared" si="402"/>
        <v>0</v>
      </c>
      <c r="T392" s="51">
        <f t="shared" si="403"/>
        <v>0</v>
      </c>
      <c r="U392" s="123">
        <f t="shared" si="397"/>
        <v>0</v>
      </c>
      <c r="V392" s="124"/>
      <c r="W392" s="148">
        <v>7048652762870</v>
      </c>
      <c r="Y392" s="126">
        <f t="shared" si="404"/>
        <v>0</v>
      </c>
      <c r="Z392" s="127">
        <f t="shared" ca="1" si="405"/>
        <v>0</v>
      </c>
      <c r="AA392" s="127">
        <f t="shared" ca="1" si="406"/>
        <v>59</v>
      </c>
      <c r="AB392" s="127">
        <f t="shared" ca="1" si="407"/>
        <v>1</v>
      </c>
      <c r="AC392" s="127">
        <f t="shared" ca="1" si="408"/>
        <v>1</v>
      </c>
      <c r="AD392" s="127" t="str">
        <f t="shared" si="409"/>
        <v>852074RIG Topaz/Gloss White</v>
      </c>
      <c r="AE392" s="128" t="str">
        <f t="shared" si="410"/>
        <v>852074-OS</v>
      </c>
      <c r="AF392" s="129" t="str">
        <f>INDEX(ATS!$A:$P,MATCH('2) Order Form'!$W392,ATS!$O:$O,0),7)</f>
        <v>Stock</v>
      </c>
    </row>
    <row r="393" spans="1:32" x14ac:dyDescent="0.2">
      <c r="A393" s="33">
        <v>4</v>
      </c>
      <c r="B393" s="33" t="str">
        <f>VLOOKUP(A393,Classification!$H$2:$I$11,2,FALSE)</f>
        <v>Eyewear</v>
      </c>
      <c r="C393" s="33">
        <f>INDEX(ATS!$A:$P,MATCH('2) Order Form'!$W393,ATS!$O:$O,0),1)</f>
        <v>852074</v>
      </c>
      <c r="D393" s="33" t="str">
        <f>INDEX(ATS!$A:$P,MATCH('2) Order Form'!$W393,ATS!$O:$O,0),2)</f>
        <v>Shinobi RIG Reflect</v>
      </c>
      <c r="E393" s="82" t="str">
        <f>INDEX(ATS!$A:$P,MATCH('2) Order Form'!$W393,ATS!$O:$O,0),4)</f>
        <v>070600-OS</v>
      </c>
      <c r="F393" s="82" t="str">
        <f>INDEX(ATS!$A:$P,MATCH('2) Order Form'!$W393,ATS!$O:$O,0),5)</f>
        <v>RIG Emerald/Matte Crystal Storm</v>
      </c>
      <c r="G393" s="161" t="str">
        <f>INDEX(ATS!$A:$P,MATCH('2) Order Form'!$W393,ATS!$O:$O,0),6)</f>
        <v>OS</v>
      </c>
      <c r="H393" s="58">
        <v>1</v>
      </c>
      <c r="I393" s="111">
        <v>0</v>
      </c>
      <c r="J393" s="117">
        <f>IFERROR(VLOOKUP(W393,ATS!$O:$P,2,FALSE),0)</f>
        <v>79</v>
      </c>
      <c r="K393" s="184" t="str">
        <f t="shared" si="398"/>
        <v>50+</v>
      </c>
      <c r="L393" s="117">
        <f>IFERROR(VLOOKUP(W393,ATS!$O:$Q,3,FALSE),0)</f>
        <v>79</v>
      </c>
      <c r="M393" s="186" t="str">
        <f t="shared" si="399"/>
        <v>50+</v>
      </c>
      <c r="N393" s="93">
        <v>0</v>
      </c>
      <c r="O393" s="55">
        <f t="shared" si="400"/>
        <v>0</v>
      </c>
      <c r="P393" s="50">
        <f>VLOOKUP($C393,Prices!$A$3:$R$1996,MATCH('2) Order Form'!P$8,Prices!$A$2:$R$2,0),FALSE)</f>
        <v>90</v>
      </c>
      <c r="Q393" s="51">
        <f>VLOOKUP($C393,Prices!$A$3:$R$1996,MATCH('2) Order Form'!Q$8,Prices!$A$2:$R$2,0),FALSE)</f>
        <v>179.95</v>
      </c>
      <c r="R393" s="34">
        <f t="shared" si="401"/>
        <v>0</v>
      </c>
      <c r="S393" s="43">
        <f t="shared" si="402"/>
        <v>0</v>
      </c>
      <c r="T393" s="51">
        <f t="shared" si="403"/>
        <v>0</v>
      </c>
      <c r="U393" s="123">
        <f t="shared" si="397"/>
        <v>0</v>
      </c>
      <c r="V393" s="124"/>
      <c r="W393" s="148">
        <v>7048652762306</v>
      </c>
      <c r="Y393" s="126">
        <f t="shared" si="404"/>
        <v>0</v>
      </c>
      <c r="Z393" s="127">
        <f t="shared" ca="1" si="405"/>
        <v>0</v>
      </c>
      <c r="AA393" s="127">
        <f t="shared" ca="1" si="406"/>
        <v>59</v>
      </c>
      <c r="AB393" s="127">
        <f t="shared" ca="1" si="407"/>
        <v>0</v>
      </c>
      <c r="AC393" s="127">
        <f t="shared" ca="1" si="408"/>
        <v>1</v>
      </c>
      <c r="AD393" s="127" t="str">
        <f t="shared" si="409"/>
        <v>852074RIG Emerald/Matte Crystal Storm</v>
      </c>
      <c r="AE393" s="128" t="str">
        <f t="shared" si="410"/>
        <v>852074-OS</v>
      </c>
      <c r="AF393" s="129" t="str">
        <f>INDEX(ATS!$A:$P,MATCH('2) Order Form'!$W393,ATS!$O:$O,0),7)</f>
        <v>Stock</v>
      </c>
    </row>
    <row r="394" spans="1:32" x14ac:dyDescent="0.2">
      <c r="A394" s="33">
        <v>4</v>
      </c>
      <c r="B394" s="33" t="str">
        <f>VLOOKUP(A394,Classification!$H$2:$I$11,2,FALSE)</f>
        <v>Eyewear</v>
      </c>
      <c r="C394" s="33">
        <f>INDEX(ATS!$A:$P,MATCH('2) Order Form'!$W394,ATS!$O:$O,0),1)</f>
        <v>852074</v>
      </c>
      <c r="D394" s="33" t="str">
        <f>INDEX(ATS!$A:$P,MATCH('2) Order Form'!$W394,ATS!$O:$O,0),2)</f>
        <v>Shinobi RIG Reflect</v>
      </c>
      <c r="E394" s="82" t="str">
        <f>INDEX(ATS!$A:$P,MATCH('2) Order Form'!$W394,ATS!$O:$O,0),4)</f>
        <v>150500-OS</v>
      </c>
      <c r="F394" s="82" t="str">
        <f>INDEX(ATS!$A:$P,MATCH('2) Order Form'!$W394,ATS!$O:$O,0),5)</f>
        <v>RIG Bixbite/Matte Crystal Black Camo</v>
      </c>
      <c r="G394" s="161" t="str">
        <f>INDEX(ATS!$A:$P,MATCH('2) Order Form'!$W394,ATS!$O:$O,0),6)</f>
        <v>OS</v>
      </c>
      <c r="H394" s="58">
        <v>1</v>
      </c>
      <c r="I394" s="111">
        <v>0</v>
      </c>
      <c r="J394" s="117">
        <f>IFERROR(VLOOKUP(W394,ATS!$O:$P,2,FALSE),0)</f>
        <v>52</v>
      </c>
      <c r="K394" s="184" t="str">
        <f t="shared" si="398"/>
        <v>50+</v>
      </c>
      <c r="L394" s="117">
        <f>IFERROR(VLOOKUP(W394,ATS!$O:$Q,3,FALSE),0)</f>
        <v>52</v>
      </c>
      <c r="M394" s="186" t="str">
        <f t="shared" si="399"/>
        <v>50+</v>
      </c>
      <c r="N394" s="93">
        <v>0</v>
      </c>
      <c r="O394" s="55">
        <f t="shared" si="400"/>
        <v>0</v>
      </c>
      <c r="P394" s="50">
        <f>VLOOKUP($C394,Prices!$A$3:$R$1996,MATCH('2) Order Form'!P$8,Prices!$A$2:$R$2,0),FALSE)</f>
        <v>90</v>
      </c>
      <c r="Q394" s="51">
        <f>VLOOKUP($C394,Prices!$A$3:$R$1996,MATCH('2) Order Form'!Q$8,Prices!$A$2:$R$2,0),FALSE)</f>
        <v>179.95</v>
      </c>
      <c r="R394" s="34">
        <f t="shared" si="401"/>
        <v>0</v>
      </c>
      <c r="S394" s="43">
        <f t="shared" si="402"/>
        <v>0</v>
      </c>
      <c r="T394" s="51">
        <f t="shared" si="403"/>
        <v>0</v>
      </c>
      <c r="U394" s="123">
        <f t="shared" si="397"/>
        <v>0</v>
      </c>
      <c r="V394" s="124"/>
      <c r="W394" s="148">
        <v>7048652762313</v>
      </c>
      <c r="Y394" s="126">
        <f t="shared" si="404"/>
        <v>0</v>
      </c>
      <c r="Z394" s="127">
        <f t="shared" ca="1" si="405"/>
        <v>0</v>
      </c>
      <c r="AA394" s="127">
        <f t="shared" ca="1" si="406"/>
        <v>59</v>
      </c>
      <c r="AB394" s="127">
        <f t="shared" ca="1" si="407"/>
        <v>0</v>
      </c>
      <c r="AC394" s="127">
        <f t="shared" ca="1" si="408"/>
        <v>1</v>
      </c>
      <c r="AD394" s="127" t="str">
        <f t="shared" si="409"/>
        <v>852074RIG Bixbite/Matte Crystal Black Camo</v>
      </c>
      <c r="AE394" s="128" t="str">
        <f t="shared" si="410"/>
        <v>852074-OS</v>
      </c>
      <c r="AF394" s="129" t="str">
        <f>INDEX(ATS!$A:$P,MATCH('2) Order Form'!$W394,ATS!$O:$O,0),7)</f>
        <v>Active</v>
      </c>
    </row>
    <row r="395" spans="1:32" x14ac:dyDescent="0.2">
      <c r="A395" s="33">
        <v>4</v>
      </c>
      <c r="B395" s="33" t="str">
        <f>VLOOKUP(A395,Classification!$H$2:$I$11,2,FALSE)</f>
        <v>Eyewear</v>
      </c>
      <c r="C395" s="33">
        <f>INDEX(ATS!$A:$P,MATCH('2) Order Form'!$W395,ATS!$O:$O,0),1)</f>
        <v>852074</v>
      </c>
      <c r="D395" s="33" t="str">
        <f>INDEX(ATS!$A:$P,MATCH('2) Order Form'!$W395,ATS!$O:$O,0),2)</f>
        <v>Shinobi RIG Reflect</v>
      </c>
      <c r="E395" s="82" t="str">
        <f>INDEX(ATS!$A:$P,MATCH('2) Order Form'!$W395,ATS!$O:$O,0),4)</f>
        <v>152000-OS</v>
      </c>
      <c r="F395" s="82" t="str">
        <f>INDEX(ATS!$A:$P,MATCH('2) Order Form'!$W395,ATS!$O:$O,0),5)</f>
        <v>RIG Bixbite/Nardo Gray</v>
      </c>
      <c r="G395" s="161" t="str">
        <f>INDEX(ATS!$A:$P,MATCH('2) Order Form'!$W395,ATS!$O:$O,0),6)</f>
        <v>OS</v>
      </c>
      <c r="H395" s="58">
        <v>1</v>
      </c>
      <c r="I395" s="111">
        <v>0</v>
      </c>
      <c r="J395" s="117">
        <f>IFERROR(VLOOKUP(W395,ATS!$O:$P,2,FALSE),0)</f>
        <v>71</v>
      </c>
      <c r="K395" s="184" t="str">
        <f t="shared" si="398"/>
        <v>50+</v>
      </c>
      <c r="L395" s="117">
        <f>IFERROR(VLOOKUP(W395,ATS!$O:$Q,3,FALSE),0)</f>
        <v>71</v>
      </c>
      <c r="M395" s="186" t="str">
        <f t="shared" si="399"/>
        <v>50+</v>
      </c>
      <c r="N395" s="93">
        <v>0</v>
      </c>
      <c r="O395" s="55">
        <f t="shared" si="400"/>
        <v>0</v>
      </c>
      <c r="P395" s="50">
        <f>VLOOKUP($C395,Prices!$A$3:$R$1996,MATCH('2) Order Form'!P$8,Prices!$A$2:$R$2,0),FALSE)</f>
        <v>90</v>
      </c>
      <c r="Q395" s="51">
        <f>VLOOKUP($C395,Prices!$A$3:$R$1996,MATCH('2) Order Form'!Q$8,Prices!$A$2:$R$2,0),FALSE)</f>
        <v>179.95</v>
      </c>
      <c r="R395" s="34">
        <f t="shared" si="401"/>
        <v>0</v>
      </c>
      <c r="S395" s="43">
        <f t="shared" si="402"/>
        <v>0</v>
      </c>
      <c r="T395" s="51">
        <f t="shared" si="403"/>
        <v>0</v>
      </c>
      <c r="U395" s="123">
        <f t="shared" si="397"/>
        <v>0</v>
      </c>
      <c r="V395" s="124"/>
      <c r="W395" s="148">
        <v>7048652762320</v>
      </c>
      <c r="Y395" s="126">
        <f t="shared" si="404"/>
        <v>0</v>
      </c>
      <c r="Z395" s="127">
        <f t="shared" ca="1" si="405"/>
        <v>0</v>
      </c>
      <c r="AA395" s="127">
        <f t="shared" ca="1" si="406"/>
        <v>59</v>
      </c>
      <c r="AB395" s="127">
        <f t="shared" ca="1" si="407"/>
        <v>0</v>
      </c>
      <c r="AC395" s="127">
        <f t="shared" ca="1" si="408"/>
        <v>1</v>
      </c>
      <c r="AD395" s="127" t="str">
        <f t="shared" si="409"/>
        <v>852074RIG Bixbite/Nardo Gray</v>
      </c>
      <c r="AE395" s="128" t="str">
        <f t="shared" si="410"/>
        <v>852074-OS</v>
      </c>
      <c r="AF395" s="129" t="str">
        <f>INDEX(ATS!$A:$P,MATCH('2) Order Form'!$W395,ATS!$O:$O,0),7)</f>
        <v>Stock</v>
      </c>
    </row>
    <row r="396" spans="1:32" x14ac:dyDescent="0.2">
      <c r="A396" s="33">
        <v>4</v>
      </c>
      <c r="B396" s="33" t="str">
        <f>VLOOKUP(A396,Classification!$H$2:$I$11,2,FALSE)</f>
        <v>Eyewear</v>
      </c>
      <c r="C396" s="33">
        <f>INDEX(ATS!$A:$P,MATCH('2) Order Form'!$W396,ATS!$O:$O,0),1)</f>
        <v>852074</v>
      </c>
      <c r="D396" s="33" t="str">
        <f>INDEX(ATS!$A:$P,MATCH('2) Order Form'!$W396,ATS!$O:$O,0),2)</f>
        <v>Shinobi RIG Reflect</v>
      </c>
      <c r="E396" s="82" t="str">
        <f>INDEX(ATS!$A:$P,MATCH('2) Order Form'!$W396,ATS!$O:$O,0),4)</f>
        <v>160400-OS</v>
      </c>
      <c r="F396" s="82" t="str">
        <f>INDEX(ATS!$A:$P,MATCH('2) Order Form'!$W396,ATS!$O:$O,0),5)</f>
        <v>RIG Aquamarine/Matte Crystal Black</v>
      </c>
      <c r="G396" s="161" t="str">
        <f>INDEX(ATS!$A:$P,MATCH('2) Order Form'!$W396,ATS!$O:$O,0),6)</f>
        <v>OS</v>
      </c>
      <c r="H396" s="58">
        <v>1</v>
      </c>
      <c r="I396" s="111">
        <v>0</v>
      </c>
      <c r="J396" s="117">
        <f>IFERROR(VLOOKUP(W396,ATS!$O:$P,2,FALSE),0)</f>
        <v>68</v>
      </c>
      <c r="K396" s="184" t="str">
        <f t="shared" si="398"/>
        <v>50+</v>
      </c>
      <c r="L396" s="117">
        <f>IFERROR(VLOOKUP(W396,ATS!$O:$Q,3,FALSE),0)</f>
        <v>68</v>
      </c>
      <c r="M396" s="186" t="str">
        <f t="shared" si="399"/>
        <v>50+</v>
      </c>
      <c r="N396" s="93">
        <v>0</v>
      </c>
      <c r="O396" s="55">
        <f t="shared" si="400"/>
        <v>0</v>
      </c>
      <c r="P396" s="50">
        <f>VLOOKUP($C396,Prices!$A$3:$R$1996,MATCH('2) Order Form'!P$8,Prices!$A$2:$R$2,0),FALSE)</f>
        <v>90</v>
      </c>
      <c r="Q396" s="51">
        <f>VLOOKUP($C396,Prices!$A$3:$R$1996,MATCH('2) Order Form'!Q$8,Prices!$A$2:$R$2,0),FALSE)</f>
        <v>179.95</v>
      </c>
      <c r="R396" s="34">
        <f t="shared" si="401"/>
        <v>0</v>
      </c>
      <c r="S396" s="43">
        <f t="shared" si="402"/>
        <v>0</v>
      </c>
      <c r="T396" s="51">
        <f t="shared" si="403"/>
        <v>0</v>
      </c>
      <c r="U396" s="123">
        <f t="shared" si="397"/>
        <v>0</v>
      </c>
      <c r="V396" s="124"/>
      <c r="W396" s="148">
        <v>7048652762337</v>
      </c>
      <c r="Y396" s="126">
        <f t="shared" si="404"/>
        <v>0</v>
      </c>
      <c r="Z396" s="127">
        <f t="shared" ca="1" si="405"/>
        <v>0</v>
      </c>
      <c r="AA396" s="127">
        <f t="shared" ca="1" si="406"/>
        <v>59</v>
      </c>
      <c r="AB396" s="127">
        <f t="shared" ca="1" si="407"/>
        <v>0</v>
      </c>
      <c r="AC396" s="127">
        <f t="shared" ca="1" si="408"/>
        <v>1</v>
      </c>
      <c r="AD396" s="127" t="str">
        <f t="shared" si="409"/>
        <v>852074RIG Aquamarine/Matte Crystal Black</v>
      </c>
      <c r="AE396" s="128" t="str">
        <f t="shared" si="410"/>
        <v>852074-OS</v>
      </c>
      <c r="AF396" s="129" t="str">
        <f>INDEX(ATS!$A:$P,MATCH('2) Order Form'!$W396,ATS!$O:$O,0),7)</f>
        <v>Stock</v>
      </c>
    </row>
    <row r="397" spans="1:32" x14ac:dyDescent="0.2">
      <c r="A397" s="33">
        <v>4</v>
      </c>
      <c r="B397" s="33" t="str">
        <f>VLOOKUP(A397,Classification!$H$2:$I$11,2,FALSE)</f>
        <v>Eyewear</v>
      </c>
      <c r="C397" s="33">
        <f>INDEX(ATS!$A:$P,MATCH('2) Order Form'!$W397,ATS!$O:$O,0),1)</f>
        <v>852074</v>
      </c>
      <c r="D397" s="33" t="str">
        <f>INDEX(ATS!$A:$P,MATCH('2) Order Form'!$W397,ATS!$O:$O,0),2)</f>
        <v>Shinobi RIG Reflect</v>
      </c>
      <c r="E397" s="82" t="str">
        <f>INDEX(ATS!$A:$P,MATCH('2) Order Form'!$W397,ATS!$O:$O,0),4)</f>
        <v>167400-OS</v>
      </c>
      <c r="F397" s="82" t="str">
        <f>INDEX(ATS!$A:$P,MATCH('2) Order Form'!$W397,ATS!$O:$O,0),5)</f>
        <v>RIG Aquamarine/Matte Crystal Aqua</v>
      </c>
      <c r="G397" s="161" t="str">
        <f>INDEX(ATS!$A:$P,MATCH('2) Order Form'!$W397,ATS!$O:$O,0),6)</f>
        <v>OS</v>
      </c>
      <c r="H397" s="58">
        <v>1</v>
      </c>
      <c r="I397" s="111">
        <v>0</v>
      </c>
      <c r="J397" s="117">
        <f>IFERROR(VLOOKUP(W397,ATS!$O:$P,2,FALSE),0)</f>
        <v>74</v>
      </c>
      <c r="K397" s="184" t="str">
        <f t="shared" si="398"/>
        <v>50+</v>
      </c>
      <c r="L397" s="117">
        <f>IFERROR(VLOOKUP(W397,ATS!$O:$Q,3,FALSE),0)</f>
        <v>74</v>
      </c>
      <c r="M397" s="186" t="str">
        <f t="shared" si="399"/>
        <v>50+</v>
      </c>
      <c r="N397" s="93">
        <v>0</v>
      </c>
      <c r="O397" s="55">
        <f t="shared" si="400"/>
        <v>0</v>
      </c>
      <c r="P397" s="50">
        <f>VLOOKUP($C397,Prices!$A$3:$R$1996,MATCH('2) Order Form'!P$8,Prices!$A$2:$R$2,0),FALSE)</f>
        <v>90</v>
      </c>
      <c r="Q397" s="51">
        <f>VLOOKUP($C397,Prices!$A$3:$R$1996,MATCH('2) Order Form'!Q$8,Prices!$A$2:$R$2,0),FALSE)</f>
        <v>179.95</v>
      </c>
      <c r="R397" s="34">
        <f t="shared" si="401"/>
        <v>0</v>
      </c>
      <c r="S397" s="43">
        <f t="shared" si="402"/>
        <v>0</v>
      </c>
      <c r="T397" s="51">
        <f t="shared" si="403"/>
        <v>0</v>
      </c>
      <c r="U397" s="123">
        <f t="shared" si="397"/>
        <v>0</v>
      </c>
      <c r="V397" s="124"/>
      <c r="W397" s="148">
        <v>7048652762344</v>
      </c>
      <c r="Y397" s="126">
        <f t="shared" si="404"/>
        <v>0</v>
      </c>
      <c r="Z397" s="127">
        <f t="shared" ca="1" si="405"/>
        <v>0</v>
      </c>
      <c r="AA397" s="127">
        <f t="shared" ca="1" si="406"/>
        <v>59</v>
      </c>
      <c r="AB397" s="127">
        <f t="shared" ca="1" si="407"/>
        <v>0</v>
      </c>
      <c r="AC397" s="127">
        <f t="shared" ca="1" si="408"/>
        <v>1</v>
      </c>
      <c r="AD397" s="127" t="str">
        <f t="shared" si="409"/>
        <v>852074RIG Aquamarine/Matte Crystal Aqua</v>
      </c>
      <c r="AE397" s="128" t="str">
        <f t="shared" si="410"/>
        <v>852074-OS</v>
      </c>
      <c r="AF397" s="129" t="str">
        <f>INDEX(ATS!$A:$P,MATCH('2) Order Form'!$W397,ATS!$O:$O,0),7)</f>
        <v>Stock</v>
      </c>
    </row>
    <row r="398" spans="1:32" x14ac:dyDescent="0.2">
      <c r="A398" s="33">
        <v>4</v>
      </c>
      <c r="B398" s="33" t="str">
        <f>VLOOKUP(A398,Classification!$H$2:$I$11,2,FALSE)</f>
        <v>Eyewear</v>
      </c>
      <c r="C398" s="33">
        <f>INDEX(ATS!$A:$P,MATCH('2) Order Form'!$W398,ATS!$O:$O,0),1)</f>
        <v>852074</v>
      </c>
      <c r="D398" s="33" t="str">
        <f>INDEX(ATS!$A:$P,MATCH('2) Order Form'!$W398,ATS!$O:$O,0),2)</f>
        <v>Shinobi RIG Reflect</v>
      </c>
      <c r="E398" s="82" t="str">
        <f>INDEX(ATS!$A:$P,MATCH('2) Order Form'!$W398,ATS!$O:$O,0),4)</f>
        <v>198200-OS</v>
      </c>
      <c r="F398" s="82" t="str">
        <f>INDEX(ATS!$A:$P,MATCH('2) Order Form'!$W398,ATS!$O:$O,0),5)</f>
        <v>RIG Malaia/Gloss Crystal Malaia</v>
      </c>
      <c r="G398" s="161" t="str">
        <f>INDEX(ATS!$A:$P,MATCH('2) Order Form'!$W398,ATS!$O:$O,0),6)</f>
        <v>OS</v>
      </c>
      <c r="H398" s="58">
        <v>1</v>
      </c>
      <c r="I398" s="111">
        <v>0</v>
      </c>
      <c r="J398" s="117">
        <f>IFERROR(VLOOKUP(W398,ATS!$O:$P,2,FALSE),0)</f>
        <v>54</v>
      </c>
      <c r="K398" s="184" t="str">
        <f t="shared" si="398"/>
        <v>50+</v>
      </c>
      <c r="L398" s="117">
        <f>IFERROR(VLOOKUP(W398,ATS!$O:$Q,3,FALSE),0)</f>
        <v>54</v>
      </c>
      <c r="M398" s="186" t="str">
        <f t="shared" si="399"/>
        <v>50+</v>
      </c>
      <c r="N398" s="93">
        <v>0</v>
      </c>
      <c r="O398" s="55">
        <f t="shared" si="400"/>
        <v>0</v>
      </c>
      <c r="P398" s="50">
        <f>VLOOKUP($C398,Prices!$A$3:$R$1996,MATCH('2) Order Form'!P$8,Prices!$A$2:$R$2,0),FALSE)</f>
        <v>90</v>
      </c>
      <c r="Q398" s="51">
        <f>VLOOKUP($C398,Prices!$A$3:$R$1996,MATCH('2) Order Form'!Q$8,Prices!$A$2:$R$2,0),FALSE)</f>
        <v>179.95</v>
      </c>
      <c r="R398" s="34">
        <f t="shared" si="401"/>
        <v>0</v>
      </c>
      <c r="S398" s="43">
        <f t="shared" si="402"/>
        <v>0</v>
      </c>
      <c r="T398" s="51">
        <f t="shared" si="403"/>
        <v>0</v>
      </c>
      <c r="U398" s="123">
        <f t="shared" si="397"/>
        <v>0</v>
      </c>
      <c r="V398" s="124"/>
      <c r="W398" s="148">
        <v>7048652762351</v>
      </c>
      <c r="Y398" s="126">
        <f t="shared" si="404"/>
        <v>0</v>
      </c>
      <c r="Z398" s="127">
        <f t="shared" ca="1" si="405"/>
        <v>0</v>
      </c>
      <c r="AA398" s="127">
        <f t="shared" ca="1" si="406"/>
        <v>59</v>
      </c>
      <c r="AB398" s="127">
        <f t="shared" ca="1" si="407"/>
        <v>0</v>
      </c>
      <c r="AC398" s="127">
        <f t="shared" ca="1" si="408"/>
        <v>1</v>
      </c>
      <c r="AD398" s="127" t="str">
        <f t="shared" si="409"/>
        <v>852074RIG Malaia/Gloss Crystal Malaia</v>
      </c>
      <c r="AE398" s="128" t="str">
        <f t="shared" si="410"/>
        <v>852074-OS</v>
      </c>
      <c r="AF398" s="129" t="str">
        <f>INDEX(ATS!$A:$P,MATCH('2) Order Form'!$W398,ATS!$O:$O,0),7)</f>
        <v>Active</v>
      </c>
    </row>
    <row r="399" spans="1:32" x14ac:dyDescent="0.2">
      <c r="A399" s="33">
        <v>4</v>
      </c>
      <c r="B399" s="33" t="str">
        <f>VLOOKUP(A399,Classification!$H$2:$I$11,2,FALSE)</f>
        <v>Eyewear</v>
      </c>
      <c r="C399" s="33">
        <f>INDEX(ATS!$A:$P,MATCH('2) Order Form'!$W399,ATS!$O:$O,0),1)</f>
        <v>852074</v>
      </c>
      <c r="D399" s="33" t="str">
        <f>INDEX(ATS!$A:$P,MATCH('2) Order Form'!$W399,ATS!$O:$O,0),2)</f>
        <v>Shinobi RIG Reflect</v>
      </c>
      <c r="E399" s="82" t="str">
        <f>INDEX(ATS!$A:$P,MATCH('2) Order Form'!$W399,ATS!$O:$O,0),4)</f>
        <v>200100-OS</v>
      </c>
      <c r="F399" s="82" t="str">
        <f>INDEX(ATS!$A:$P,MATCH('2) Order Form'!$W399,ATS!$O:$O,0),5)</f>
        <v>RIG Obsidian/Matte Black</v>
      </c>
      <c r="G399" s="161" t="str">
        <f>INDEX(ATS!$A:$P,MATCH('2) Order Form'!$W399,ATS!$O:$O,0),6)</f>
        <v>OS</v>
      </c>
      <c r="H399" s="58">
        <v>1</v>
      </c>
      <c r="I399" s="111">
        <v>0</v>
      </c>
      <c r="J399" s="117">
        <f>IFERROR(VLOOKUP(W399,ATS!$O:$P,2,FALSE),0)</f>
        <v>55</v>
      </c>
      <c r="K399" s="184" t="str">
        <f t="shared" si="398"/>
        <v>50+</v>
      </c>
      <c r="L399" s="117">
        <f>IFERROR(VLOOKUP(W399,ATS!$O:$Q,3,FALSE),0)</f>
        <v>55</v>
      </c>
      <c r="M399" s="186" t="str">
        <f t="shared" si="399"/>
        <v>50+</v>
      </c>
      <c r="N399" s="93">
        <v>0</v>
      </c>
      <c r="O399" s="55">
        <f t="shared" si="400"/>
        <v>0</v>
      </c>
      <c r="P399" s="50">
        <f>VLOOKUP($C399,Prices!$A$3:$R$1996,MATCH('2) Order Form'!P$8,Prices!$A$2:$R$2,0),FALSE)</f>
        <v>90</v>
      </c>
      <c r="Q399" s="51">
        <f>VLOOKUP($C399,Prices!$A$3:$R$1996,MATCH('2) Order Form'!Q$8,Prices!$A$2:$R$2,0),FALSE)</f>
        <v>179.95</v>
      </c>
      <c r="R399" s="34">
        <f t="shared" si="401"/>
        <v>0</v>
      </c>
      <c r="S399" s="43">
        <f t="shared" si="402"/>
        <v>0</v>
      </c>
      <c r="T399" s="51">
        <f t="shared" si="403"/>
        <v>0</v>
      </c>
      <c r="U399" s="123">
        <f t="shared" si="397"/>
        <v>0</v>
      </c>
      <c r="V399" s="124"/>
      <c r="W399" s="148">
        <v>7048652762368</v>
      </c>
      <c r="Y399" s="126">
        <f t="shared" si="404"/>
        <v>0</v>
      </c>
      <c r="Z399" s="127">
        <f t="shared" ca="1" si="405"/>
        <v>0</v>
      </c>
      <c r="AA399" s="127">
        <f t="shared" ca="1" si="406"/>
        <v>59</v>
      </c>
      <c r="AB399" s="127">
        <f t="shared" ca="1" si="407"/>
        <v>0</v>
      </c>
      <c r="AC399" s="127">
        <f t="shared" ca="1" si="408"/>
        <v>1</v>
      </c>
      <c r="AD399" s="127" t="str">
        <f t="shared" si="409"/>
        <v>852074RIG Obsidian/Matte Black</v>
      </c>
      <c r="AE399" s="128" t="str">
        <f t="shared" si="410"/>
        <v>852074-OS</v>
      </c>
      <c r="AF399" s="129" t="str">
        <f>INDEX(ATS!$A:$P,MATCH('2) Order Form'!$W399,ATS!$O:$O,0),7)</f>
        <v>Active</v>
      </c>
    </row>
    <row r="400" spans="1:32" s="139" customFormat="1" x14ac:dyDescent="0.2">
      <c r="A400" s="33">
        <v>4</v>
      </c>
      <c r="B400" s="209" t="str">
        <f>VLOOKUP(A400,Classification!$H$2:$I$11,2,FALSE)</f>
        <v>Eyewear</v>
      </c>
      <c r="C400" s="209">
        <f>INDEX(ATS!$A:$P,MATCH('2) Order Form'!$W400,ATS!$O:$O,0),1)</f>
        <v>852074</v>
      </c>
      <c r="D400" s="209" t="str">
        <f>INDEX(ATS!$A:$P,MATCH('2) Order Form'!$W400,ATS!$O:$O,0),2)</f>
        <v>Shinobi RIG Reflect</v>
      </c>
      <c r="E400" s="210" t="str">
        <f>INDEX(ATS!$A:$P,MATCH('2) Order Form'!$W400,ATS!$O:$O,0),4)</f>
        <v>206129-OS</v>
      </c>
      <c r="F400" s="210" t="str">
        <f>INDEX(ATS!$A:$P,MATCH('2) Order Form'!$W400,ATS!$O:$O,0),5)</f>
        <v>RIG Obsidian/Matte Crystal Fluo</v>
      </c>
      <c r="G400" s="211" t="str">
        <f>INDEX(ATS!$A:$P,MATCH('2) Order Form'!$W400,ATS!$O:$O,0),6)</f>
        <v>OS</v>
      </c>
      <c r="H400" s="58">
        <v>1</v>
      </c>
      <c r="I400" s="111">
        <v>0</v>
      </c>
      <c r="J400" s="117">
        <f>IFERROR(VLOOKUP(W400,ATS!$O:$P,2,FALSE),0)</f>
        <v>26</v>
      </c>
      <c r="K400" s="184">
        <f t="shared" si="398"/>
        <v>26</v>
      </c>
      <c r="L400" s="117">
        <f>IFERROR(VLOOKUP(W400,ATS!$O:$Q,3,FALSE),0)</f>
        <v>26</v>
      </c>
      <c r="M400" s="186">
        <f t="shared" si="399"/>
        <v>26</v>
      </c>
      <c r="N400" s="212">
        <v>0</v>
      </c>
      <c r="O400" s="177">
        <f t="shared" si="400"/>
        <v>0</v>
      </c>
      <c r="P400" s="50">
        <f>VLOOKUP($C400,Prices!$A$3:$R$1996,MATCH('2) Order Form'!P$8,Prices!$A$2:$R$2,0),FALSE)</f>
        <v>90</v>
      </c>
      <c r="Q400" s="51">
        <f>VLOOKUP($C400,Prices!$A$3:$R$1996,MATCH('2) Order Form'!Q$8,Prices!$A$2:$R$2,0),FALSE)</f>
        <v>179.95</v>
      </c>
      <c r="R400" s="179">
        <f t="shared" si="401"/>
        <v>0</v>
      </c>
      <c r="S400" s="180">
        <f t="shared" si="402"/>
        <v>0</v>
      </c>
      <c r="T400" s="178">
        <f t="shared" si="403"/>
        <v>0</v>
      </c>
      <c r="U400" s="123">
        <f t="shared" si="397"/>
        <v>0</v>
      </c>
      <c r="V400" s="181"/>
      <c r="W400" s="182">
        <v>7048652762900</v>
      </c>
      <c r="Y400" s="213">
        <f t="shared" si="404"/>
        <v>0</v>
      </c>
      <c r="Z400" s="214">
        <f t="shared" ca="1" si="405"/>
        <v>0</v>
      </c>
      <c r="AA400" s="214">
        <f t="shared" ca="1" si="406"/>
        <v>59</v>
      </c>
      <c r="AB400" s="214">
        <f t="shared" ca="1" si="407"/>
        <v>0</v>
      </c>
      <c r="AC400" s="214">
        <f t="shared" ca="1" si="408"/>
        <v>1</v>
      </c>
      <c r="AD400" s="214" t="str">
        <f t="shared" si="409"/>
        <v>852074RIG Obsidian/Matte Crystal Fluo</v>
      </c>
      <c r="AE400" s="215" t="str">
        <f t="shared" si="410"/>
        <v>852074-OS</v>
      </c>
      <c r="AF400" s="216" t="str">
        <f>INDEX(ATS!$A:$P,MATCH('2) Order Form'!$W400,ATS!$O:$O,0),7)</f>
        <v>Stock</v>
      </c>
    </row>
    <row r="401" spans="1:32" x14ac:dyDescent="0.2">
      <c r="A401" s="33">
        <v>4</v>
      </c>
      <c r="B401" s="33" t="str">
        <f>VLOOKUP(A401,Classification!$H$2:$I$11,2,FALSE)</f>
        <v>Eyewear</v>
      </c>
      <c r="C401" s="33">
        <f>INDEX(ATS!$A:$P,MATCH('2) Order Form'!$W401,ATS!$O:$O,0),1)</f>
        <v>852075</v>
      </c>
      <c r="D401" s="33" t="str">
        <f>INDEX(ATS!$A:$P,MATCH('2) Order Form'!$W401,ATS!$O:$O,0),2)</f>
        <v>Shinobi RIG Photochromic</v>
      </c>
      <c r="E401" s="82" t="str">
        <f>INDEX(ATS!$A:$P,MATCH('2) Order Form'!$W401,ATS!$O:$O,0),4)</f>
        <v>220400-OS</v>
      </c>
      <c r="F401" s="82" t="str">
        <f>INDEX(ATS!$A:$P,MATCH('2) Order Form'!$W401,ATS!$O:$O,0),5)</f>
        <v>RIG Photochromic/Matte Crystal Black</v>
      </c>
      <c r="G401" s="161" t="str">
        <f>INDEX(ATS!$A:$P,MATCH('2) Order Form'!$W401,ATS!$O:$O,0),6)</f>
        <v>OS</v>
      </c>
      <c r="H401" s="58">
        <v>1</v>
      </c>
      <c r="I401" s="111">
        <v>0</v>
      </c>
      <c r="J401" s="117">
        <f>IFERROR(VLOOKUP(W401,ATS!$O:$P,2,FALSE),0)</f>
        <v>96</v>
      </c>
      <c r="K401" s="184" t="str">
        <f t="shared" si="398"/>
        <v>50+</v>
      </c>
      <c r="L401" s="117">
        <f>IFERROR(VLOOKUP(W401,ATS!$O:$Q,3,FALSE),0)</f>
        <v>96</v>
      </c>
      <c r="M401" s="186" t="str">
        <f t="shared" si="399"/>
        <v>50+</v>
      </c>
      <c r="N401" s="93">
        <v>0</v>
      </c>
      <c r="O401" s="55">
        <f t="shared" si="400"/>
        <v>0</v>
      </c>
      <c r="P401" s="50">
        <f>VLOOKUP($C401,Prices!$A$3:$R$1996,MATCH('2) Order Form'!P$8,Prices!$A$2:$R$2,0),FALSE)</f>
        <v>130</v>
      </c>
      <c r="Q401" s="51">
        <f>VLOOKUP($C401,Prices!$A$3:$R$1996,MATCH('2) Order Form'!Q$8,Prices!$A$2:$R$2,0),FALSE)</f>
        <v>259.95</v>
      </c>
      <c r="R401" s="34">
        <f t="shared" si="401"/>
        <v>0</v>
      </c>
      <c r="S401" s="43">
        <f t="shared" si="402"/>
        <v>0</v>
      </c>
      <c r="T401" s="51">
        <f t="shared" si="403"/>
        <v>0</v>
      </c>
      <c r="U401" s="123">
        <f t="shared" si="397"/>
        <v>0</v>
      </c>
      <c r="V401" s="124"/>
      <c r="W401" s="148">
        <v>7048652762382</v>
      </c>
      <c r="Y401" s="126">
        <f t="shared" si="404"/>
        <v>0</v>
      </c>
      <c r="Z401" s="127">
        <f t="shared" ca="1" si="405"/>
        <v>0</v>
      </c>
      <c r="AA401" s="127">
        <f t="shared" ca="1" si="406"/>
        <v>60</v>
      </c>
      <c r="AB401" s="127">
        <f t="shared" ca="1" si="407"/>
        <v>1</v>
      </c>
      <c r="AC401" s="127">
        <f t="shared" ca="1" si="408"/>
        <v>1</v>
      </c>
      <c r="AD401" s="127" t="str">
        <f t="shared" si="409"/>
        <v>852075RIG Photochromic/Matte Crystal Black</v>
      </c>
      <c r="AE401" s="128" t="str">
        <f t="shared" si="410"/>
        <v>852075-OS</v>
      </c>
      <c r="AF401" s="129" t="str">
        <f>INDEX(ATS!$A:$P,MATCH('2) Order Form'!$W401,ATS!$O:$O,0),7)</f>
        <v>Active</v>
      </c>
    </row>
    <row r="402" spans="1:32" x14ac:dyDescent="0.2">
      <c r="A402" s="33">
        <v>4</v>
      </c>
      <c r="B402" s="33" t="str">
        <f>VLOOKUP(A402,Classification!$H$2:$I$11,2,FALSE)</f>
        <v>Eyewear</v>
      </c>
      <c r="C402" s="33">
        <f>INDEX(ATS!$A:$P,MATCH('2) Order Form'!$W402,ATS!$O:$O,0),1)</f>
        <v>852075</v>
      </c>
      <c r="D402" s="33" t="str">
        <f>INDEX(ATS!$A:$P,MATCH('2) Order Form'!$W402,ATS!$O:$O,0),2)</f>
        <v>Shinobi RIG Photochromic</v>
      </c>
      <c r="E402" s="82" t="str">
        <f>INDEX(ATS!$A:$P,MATCH('2) Order Form'!$W402,ATS!$O:$O,0),4)</f>
        <v>221000-OS</v>
      </c>
      <c r="F402" s="82" t="str">
        <f>INDEX(ATS!$A:$P,MATCH('2) Order Form'!$W402,ATS!$O:$O,0),5)</f>
        <v>RIG Photochromic/Satin White</v>
      </c>
      <c r="G402" s="161" t="str">
        <f>INDEX(ATS!$A:$P,MATCH('2) Order Form'!$W402,ATS!$O:$O,0),6)</f>
        <v>OS</v>
      </c>
      <c r="H402" s="58">
        <v>1</v>
      </c>
      <c r="I402" s="111">
        <v>0</v>
      </c>
      <c r="J402" s="117">
        <f>IFERROR(VLOOKUP(W402,ATS!$O:$P,2,FALSE),0)</f>
        <v>69</v>
      </c>
      <c r="K402" s="184" t="str">
        <f t="shared" si="398"/>
        <v>50+</v>
      </c>
      <c r="L402" s="117">
        <f>IFERROR(VLOOKUP(W402,ATS!$O:$Q,3,FALSE),0)</f>
        <v>69</v>
      </c>
      <c r="M402" s="186" t="str">
        <f t="shared" si="399"/>
        <v>50+</v>
      </c>
      <c r="N402" s="93">
        <v>0</v>
      </c>
      <c r="O402" s="55">
        <f t="shared" si="400"/>
        <v>0</v>
      </c>
      <c r="P402" s="50">
        <f>VLOOKUP($C402,Prices!$A$3:$R$1996,MATCH('2) Order Form'!P$8,Prices!$A$2:$R$2,0),FALSE)</f>
        <v>130</v>
      </c>
      <c r="Q402" s="51">
        <f>VLOOKUP($C402,Prices!$A$3:$R$1996,MATCH('2) Order Form'!Q$8,Prices!$A$2:$R$2,0),FALSE)</f>
        <v>259.95</v>
      </c>
      <c r="R402" s="34">
        <f t="shared" si="401"/>
        <v>0</v>
      </c>
      <c r="S402" s="43">
        <f t="shared" si="402"/>
        <v>0</v>
      </c>
      <c r="T402" s="51">
        <f t="shared" si="403"/>
        <v>0</v>
      </c>
      <c r="U402" s="123">
        <f t="shared" si="397"/>
        <v>0</v>
      </c>
      <c r="V402" s="124"/>
      <c r="W402" s="148">
        <v>7048652762399</v>
      </c>
      <c r="Y402" s="126">
        <f t="shared" si="404"/>
        <v>0</v>
      </c>
      <c r="Z402" s="127">
        <f t="shared" ca="1" si="405"/>
        <v>0</v>
      </c>
      <c r="AA402" s="127">
        <f t="shared" ca="1" si="406"/>
        <v>60</v>
      </c>
      <c r="AB402" s="127">
        <f t="shared" ca="1" si="407"/>
        <v>0</v>
      </c>
      <c r="AC402" s="127">
        <f t="shared" ca="1" si="408"/>
        <v>1</v>
      </c>
      <c r="AD402" s="127" t="str">
        <f t="shared" si="409"/>
        <v>852075RIG Photochromic/Satin White</v>
      </c>
      <c r="AE402" s="128" t="str">
        <f t="shared" si="410"/>
        <v>852075-OS</v>
      </c>
      <c r="AF402" s="129" t="str">
        <f>INDEX(ATS!$A:$P,MATCH('2) Order Form'!$W402,ATS!$O:$O,0),7)</f>
        <v>Stock</v>
      </c>
    </row>
    <row r="403" spans="1:32" x14ac:dyDescent="0.2">
      <c r="A403" s="33">
        <v>4</v>
      </c>
      <c r="B403" s="33" t="str">
        <f>VLOOKUP(A403,Classification!$H$2:$I$11,2,FALSE)</f>
        <v>Eyewear</v>
      </c>
      <c r="C403" s="33">
        <f>INDEX(ATS!$A:$P,MATCH('2) Order Form'!$W403,ATS!$O:$O,0),1)</f>
        <v>852073</v>
      </c>
      <c r="D403" s="33" t="str">
        <f>INDEX(ATS!$A:$P,MATCH('2) Order Form'!$W403,ATS!$O:$O,0),2)</f>
        <v>Shinobi Polarized</v>
      </c>
      <c r="E403" s="82" t="str">
        <f>INDEX(ATS!$A:$P,MATCH('2) Order Form'!$W403,ATS!$O:$O,0),4)</f>
        <v>230100-OS</v>
      </c>
      <c r="F403" s="82" t="str">
        <f>INDEX(ATS!$A:$P,MATCH('2) Order Form'!$W403,ATS!$O:$O,0),5)</f>
        <v>Obsidian Black Polarized/Matte Black</v>
      </c>
      <c r="G403" s="161" t="str">
        <f>INDEX(ATS!$A:$P,MATCH('2) Order Form'!$W403,ATS!$O:$O,0),6)</f>
        <v>OS</v>
      </c>
      <c r="H403" s="58">
        <v>1</v>
      </c>
      <c r="I403" s="111">
        <v>0</v>
      </c>
      <c r="J403" s="117">
        <f>IFERROR(VLOOKUP(W403,ATS!$O:$P,2,FALSE),0)</f>
        <v>115</v>
      </c>
      <c r="K403" s="184" t="str">
        <f t="shared" si="398"/>
        <v>50+</v>
      </c>
      <c r="L403" s="117">
        <f>IFERROR(VLOOKUP(W403,ATS!$O:$Q,3,FALSE),0)</f>
        <v>115</v>
      </c>
      <c r="M403" s="186" t="str">
        <f t="shared" si="399"/>
        <v>50+</v>
      </c>
      <c r="N403" s="93">
        <v>0</v>
      </c>
      <c r="O403" s="55">
        <f t="shared" si="400"/>
        <v>0</v>
      </c>
      <c r="P403" s="50">
        <f>VLOOKUP($C403,Prices!$A$3:$R$1996,MATCH('2) Order Form'!P$8,Prices!$A$2:$R$2,0),FALSE)</f>
        <v>110</v>
      </c>
      <c r="Q403" s="51">
        <f>VLOOKUP($C403,Prices!$A$3:$R$1996,MATCH('2) Order Form'!Q$8,Prices!$A$2:$R$2,0),FALSE)</f>
        <v>219.95</v>
      </c>
      <c r="R403" s="34">
        <f t="shared" si="401"/>
        <v>0</v>
      </c>
      <c r="S403" s="43">
        <f t="shared" si="402"/>
        <v>0</v>
      </c>
      <c r="T403" s="51">
        <f t="shared" si="403"/>
        <v>0</v>
      </c>
      <c r="U403" s="123">
        <f t="shared" si="397"/>
        <v>0</v>
      </c>
      <c r="V403" s="124"/>
      <c r="W403" s="148">
        <v>7048652762412</v>
      </c>
      <c r="Y403" s="126">
        <f t="shared" si="404"/>
        <v>0</v>
      </c>
      <c r="Z403" s="127">
        <f t="shared" ca="1" si="405"/>
        <v>0</v>
      </c>
      <c r="AA403" s="127">
        <f t="shared" ca="1" si="406"/>
        <v>61</v>
      </c>
      <c r="AB403" s="127">
        <f t="shared" ca="1" si="407"/>
        <v>1</v>
      </c>
      <c r="AC403" s="127">
        <f t="shared" ca="1" si="408"/>
        <v>1</v>
      </c>
      <c r="AD403" s="127" t="str">
        <f t="shared" si="409"/>
        <v>852073Obsidian Black Polarized/Matte Black</v>
      </c>
      <c r="AE403" s="128" t="str">
        <f t="shared" si="410"/>
        <v>852073-OS</v>
      </c>
      <c r="AF403" s="129" t="str">
        <f>INDEX(ATS!$A:$P,MATCH('2) Order Form'!$W403,ATS!$O:$O,0),7)</f>
        <v>Active</v>
      </c>
    </row>
    <row r="404" spans="1:32" ht="17.25" customHeight="1" x14ac:dyDescent="0.2">
      <c r="A404" s="33">
        <v>4</v>
      </c>
      <c r="B404" s="33" t="str">
        <f>VLOOKUP(A404,Classification!$H$2:$I$11,2,FALSE)</f>
        <v>Eyewear</v>
      </c>
      <c r="C404" s="33">
        <f>INDEX(ATS!$A:$P,MATCH('2) Order Form'!$W404,ATS!$O:$O,0),1)</f>
        <v>810107</v>
      </c>
      <c r="D404" s="33" t="str">
        <f>INDEX(ATS!$A:$P,MATCH('2) Order Form'!$W404,ATS!$O:$O,0),2)</f>
        <v>Firewall MTB RIG Reflect</v>
      </c>
      <c r="E404" s="82" t="str">
        <f>INDEX(ATS!$A:$P,MATCH('2) Order Form'!$W404,ATS!$O:$O,0),4)</f>
        <v>060101-OS</v>
      </c>
      <c r="F404" s="82" t="str">
        <f>INDEX(ATS!$A:$P,MATCH('2) Order Form'!$W404,ATS!$O:$O,0),5)</f>
        <v>RIG Topaz/Matte Black/Black</v>
      </c>
      <c r="G404" s="161" t="str">
        <f>INDEX(ATS!$A:$P,MATCH('2) Order Form'!$W404,ATS!$O:$O,0),6)</f>
        <v>OS</v>
      </c>
      <c r="H404" s="58">
        <v>1</v>
      </c>
      <c r="I404" s="111">
        <v>0</v>
      </c>
      <c r="J404" s="117">
        <f>IFERROR(VLOOKUP(W404,ATS!$O:$P,2,FALSE),0)</f>
        <v>65</v>
      </c>
      <c r="K404" s="184" t="str">
        <f t="shared" si="398"/>
        <v>50+</v>
      </c>
      <c r="L404" s="117">
        <f>IFERROR(VLOOKUP(W404,ATS!$O:$Q,3,FALSE),0)</f>
        <v>65</v>
      </c>
      <c r="M404" s="186" t="str">
        <f t="shared" si="399"/>
        <v>50+</v>
      </c>
      <c r="N404" s="93">
        <v>0</v>
      </c>
      <c r="O404" s="55">
        <f t="shared" si="400"/>
        <v>0</v>
      </c>
      <c r="P404" s="50">
        <f>VLOOKUP($C404,Prices!$A$3:$R$1996,MATCH('2) Order Form'!P$8,Prices!$A$2:$R$2,0),FALSE)</f>
        <v>50</v>
      </c>
      <c r="Q404" s="51">
        <f>VLOOKUP($C404,Prices!$A$3:$R$1996,MATCH('2) Order Form'!Q$8,Prices!$A$2:$R$2,0),FALSE)</f>
        <v>99.95</v>
      </c>
      <c r="R404" s="34">
        <f t="shared" si="401"/>
        <v>0</v>
      </c>
      <c r="S404" s="43">
        <f t="shared" si="402"/>
        <v>0</v>
      </c>
      <c r="T404" s="51">
        <f t="shared" si="403"/>
        <v>0</v>
      </c>
      <c r="U404" s="123">
        <f t="shared" si="397"/>
        <v>0</v>
      </c>
      <c r="V404" s="124"/>
      <c r="W404" s="148">
        <v>7048652662187</v>
      </c>
      <c r="X404" s="125"/>
      <c r="Y404" s="126">
        <f t="shared" si="404"/>
        <v>0</v>
      </c>
      <c r="Z404" s="127">
        <f t="shared" ca="1" si="405"/>
        <v>0</v>
      </c>
      <c r="AA404" s="127">
        <f t="shared" ca="1" si="406"/>
        <v>62</v>
      </c>
      <c r="AB404" s="127">
        <f t="shared" ca="1" si="407"/>
        <v>1</v>
      </c>
      <c r="AC404" s="127">
        <f t="shared" ca="1" si="408"/>
        <v>1</v>
      </c>
      <c r="AD404" s="127" t="str">
        <f t="shared" si="409"/>
        <v>810107RIG Topaz/Matte Black/Black</v>
      </c>
      <c r="AE404" s="128" t="str">
        <f t="shared" si="410"/>
        <v>810107-OS</v>
      </c>
      <c r="AF404" s="129" t="str">
        <f>INDEX(ATS!$A:$P,MATCH('2) Order Form'!$W404,ATS!$O:$O,0),7)</f>
        <v>Active</v>
      </c>
    </row>
    <row r="405" spans="1:32" ht="17.25" customHeight="1" x14ac:dyDescent="0.2">
      <c r="A405" s="33">
        <v>4</v>
      </c>
      <c r="B405" s="33" t="str">
        <f>VLOOKUP(A405,Classification!$H$2:$I$11,2,FALSE)</f>
        <v>Eyewear</v>
      </c>
      <c r="C405" s="33">
        <f>INDEX(ATS!$A:$P,MATCH('2) Order Form'!$W405,ATS!$O:$O,0),1)</f>
        <v>810108</v>
      </c>
      <c r="D405" s="33" t="str">
        <f>INDEX(ATS!$A:$P,MATCH('2) Order Form'!$W405,ATS!$O:$O,0),2)</f>
        <v xml:space="preserve">Firewall MTB </v>
      </c>
      <c r="E405" s="82" t="str">
        <f>INDEX(ATS!$A:$P,MATCH('2) Order Form'!$W405,ATS!$O:$O,0),4)</f>
        <v>100201-OS</v>
      </c>
      <c r="F405" s="82" t="str">
        <f>INDEX(ATS!$A:$P,MATCH('2) Order Form'!$W405,ATS!$O:$O,0),5)</f>
        <v>Clear/Matte Black/Black</v>
      </c>
      <c r="G405" s="161" t="str">
        <f>INDEX(ATS!$A:$P,MATCH('2) Order Form'!$W405,ATS!$O:$O,0),6)</f>
        <v>OS</v>
      </c>
      <c r="H405" s="58">
        <v>1</v>
      </c>
      <c r="I405" s="111">
        <v>0</v>
      </c>
      <c r="J405" s="117">
        <f>IFERROR(VLOOKUP(W405,ATS!$O:$P,2,FALSE),0)</f>
        <v>115</v>
      </c>
      <c r="K405" s="184" t="str">
        <f t="shared" si="398"/>
        <v>50+</v>
      </c>
      <c r="L405" s="117">
        <f>IFERROR(VLOOKUP(W405,ATS!$O:$Q,3,FALSE),0)</f>
        <v>115</v>
      </c>
      <c r="M405" s="186" t="str">
        <f t="shared" si="399"/>
        <v>50+</v>
      </c>
      <c r="N405" s="93">
        <v>0</v>
      </c>
      <c r="O405" s="55">
        <f t="shared" si="400"/>
        <v>0</v>
      </c>
      <c r="P405" s="50">
        <f>VLOOKUP($C405,Prices!$A$3:$R$1996,MATCH('2) Order Form'!P$8,Prices!$A$2:$R$2,0),FALSE)</f>
        <v>40</v>
      </c>
      <c r="Q405" s="51">
        <f>VLOOKUP($C405,Prices!$A$3:$R$1996,MATCH('2) Order Form'!Q$8,Prices!$A$2:$R$2,0),FALSE)</f>
        <v>79.95</v>
      </c>
      <c r="R405" s="34">
        <f t="shared" si="401"/>
        <v>0</v>
      </c>
      <c r="S405" s="43">
        <f t="shared" si="402"/>
        <v>0</v>
      </c>
      <c r="T405" s="51">
        <f t="shared" si="403"/>
        <v>0</v>
      </c>
      <c r="U405" s="123">
        <f t="shared" si="397"/>
        <v>0</v>
      </c>
      <c r="V405" s="124"/>
      <c r="W405" s="148">
        <v>7048652662194</v>
      </c>
      <c r="X405" s="125"/>
      <c r="Y405" s="126">
        <f t="shared" si="404"/>
        <v>0</v>
      </c>
      <c r="Z405" s="127">
        <f t="shared" ca="1" si="405"/>
        <v>0</v>
      </c>
      <c r="AA405" s="127">
        <f t="shared" ca="1" si="406"/>
        <v>63</v>
      </c>
      <c r="AB405" s="127">
        <f t="shared" ca="1" si="407"/>
        <v>1</v>
      </c>
      <c r="AC405" s="127">
        <f t="shared" ca="1" si="408"/>
        <v>1</v>
      </c>
      <c r="AD405" s="127" t="str">
        <f t="shared" si="409"/>
        <v>810108Clear/Matte Black/Black</v>
      </c>
      <c r="AE405" s="128" t="str">
        <f t="shared" si="410"/>
        <v>810108-OS</v>
      </c>
      <c r="AF405" s="129" t="str">
        <f>INDEX(ATS!$A:$P,MATCH('2) Order Form'!$W405,ATS!$O:$O,0),7)</f>
        <v>Active</v>
      </c>
    </row>
    <row r="406" spans="1:32" ht="17.25" customHeight="1" x14ac:dyDescent="0.2">
      <c r="A406" s="33">
        <v>4</v>
      </c>
      <c r="B406" s="33" t="str">
        <f>VLOOKUP(A406,Classification!$H$2:$I$11,2,FALSE)</f>
        <v>Eyewear</v>
      </c>
      <c r="C406" s="33">
        <f>INDEX(ATS!$A:$P,MATCH('2) Order Form'!$W406,ATS!$O:$O,0),1)</f>
        <v>810108</v>
      </c>
      <c r="D406" s="33" t="str">
        <f>INDEX(ATS!$A:$P,MATCH('2) Order Form'!$W406,ATS!$O:$O,0),2)</f>
        <v xml:space="preserve">Firewall MTB </v>
      </c>
      <c r="E406" s="82" t="str">
        <f>INDEX(ATS!$A:$P,MATCH('2) Order Form'!$W406,ATS!$O:$O,0),4)</f>
        <v>100433-OS</v>
      </c>
      <c r="F406" s="82" t="str">
        <f>INDEX(ATS!$A:$P,MATCH('2) Order Form'!$W406,ATS!$O:$O,0),5)</f>
        <v>Clear/Matte Crystal Black/Fluo Fade</v>
      </c>
      <c r="G406" s="161" t="str">
        <f>INDEX(ATS!$A:$P,MATCH('2) Order Form'!$W406,ATS!$O:$O,0),6)</f>
        <v>OS</v>
      </c>
      <c r="H406" s="58">
        <v>1</v>
      </c>
      <c r="I406" s="111">
        <v>0</v>
      </c>
      <c r="J406" s="117">
        <f>IFERROR(VLOOKUP(W406,ATS!$O:$P,2,FALSE),0)</f>
        <v>61</v>
      </c>
      <c r="K406" s="184" t="str">
        <f t="shared" si="398"/>
        <v>50+</v>
      </c>
      <c r="L406" s="117">
        <f>IFERROR(VLOOKUP(W406,ATS!$O:$Q,3,FALSE),0)</f>
        <v>61</v>
      </c>
      <c r="M406" s="186" t="str">
        <f t="shared" si="399"/>
        <v>50+</v>
      </c>
      <c r="N406" s="93">
        <v>0</v>
      </c>
      <c r="O406" s="55">
        <f t="shared" si="400"/>
        <v>0</v>
      </c>
      <c r="P406" s="50">
        <f>VLOOKUP($C406,Prices!$A$3:$R$1996,MATCH('2) Order Form'!P$8,Prices!$A$2:$R$2,0),FALSE)</f>
        <v>40</v>
      </c>
      <c r="Q406" s="51">
        <f>VLOOKUP($C406,Prices!$A$3:$R$1996,MATCH('2) Order Form'!Q$8,Prices!$A$2:$R$2,0),FALSE)</f>
        <v>79.95</v>
      </c>
      <c r="R406" s="34">
        <f t="shared" si="401"/>
        <v>0</v>
      </c>
      <c r="S406" s="43">
        <f t="shared" si="402"/>
        <v>0</v>
      </c>
      <c r="T406" s="51">
        <f t="shared" si="403"/>
        <v>0</v>
      </c>
      <c r="U406" s="123">
        <f t="shared" si="397"/>
        <v>0</v>
      </c>
      <c r="V406" s="124"/>
      <c r="W406" s="148">
        <v>7048652762214</v>
      </c>
      <c r="X406" s="125"/>
      <c r="Y406" s="126">
        <f t="shared" si="404"/>
        <v>0</v>
      </c>
      <c r="Z406" s="127">
        <f t="shared" ca="1" si="405"/>
        <v>0</v>
      </c>
      <c r="AA406" s="127">
        <f t="shared" ca="1" si="406"/>
        <v>63</v>
      </c>
      <c r="AB406" s="127">
        <f t="shared" ca="1" si="407"/>
        <v>0</v>
      </c>
      <c r="AC406" s="127">
        <f t="shared" ca="1" si="408"/>
        <v>1</v>
      </c>
      <c r="AD406" s="127" t="str">
        <f t="shared" si="409"/>
        <v>810108Clear/Matte Crystal Black/Fluo Fade</v>
      </c>
      <c r="AE406" s="128" t="str">
        <f t="shared" si="410"/>
        <v>810108-OS</v>
      </c>
      <c r="AF406" s="129" t="str">
        <f>INDEX(ATS!$A:$P,MATCH('2) Order Form'!$W406,ATS!$O:$O,0),7)</f>
        <v>Stock</v>
      </c>
    </row>
    <row r="407" spans="1:32" ht="17.25" customHeight="1" x14ac:dyDescent="0.2">
      <c r="A407" s="33">
        <v>4</v>
      </c>
      <c r="B407" s="33" t="str">
        <f>VLOOKUP(A407,Classification!$H$2:$I$11,2,FALSE)</f>
        <v>Eyewear</v>
      </c>
      <c r="C407" s="33">
        <f>INDEX(ATS!$A:$P,MATCH('2) Order Form'!$W407,ATS!$O:$O,0),1)</f>
        <v>810108</v>
      </c>
      <c r="D407" s="33" t="str">
        <f>INDEX(ATS!$A:$P,MATCH('2) Order Form'!$W407,ATS!$O:$O,0),2)</f>
        <v xml:space="preserve">Firewall MTB </v>
      </c>
      <c r="E407" s="82" t="str">
        <f>INDEX(ATS!$A:$P,MATCH('2) Order Form'!$W407,ATS!$O:$O,0),4)</f>
        <v>101534-OS</v>
      </c>
      <c r="F407" s="82" t="str">
        <f>INDEX(ATS!$A:$P,MATCH('2) Order Form'!$W407,ATS!$O:$O,0),5)</f>
        <v>Clear/Matte Bronco White/Bronco Fade</v>
      </c>
      <c r="G407" s="161" t="str">
        <f>INDEX(ATS!$A:$P,MATCH('2) Order Form'!$W407,ATS!$O:$O,0),6)</f>
        <v>OS</v>
      </c>
      <c r="H407" s="58">
        <v>1</v>
      </c>
      <c r="I407" s="111">
        <v>0</v>
      </c>
      <c r="J407" s="117">
        <f>IFERROR(VLOOKUP(W407,ATS!$O:$P,2,FALSE),0)</f>
        <v>54</v>
      </c>
      <c r="K407" s="184" t="str">
        <f t="shared" si="398"/>
        <v>50+</v>
      </c>
      <c r="L407" s="117">
        <f>IFERROR(VLOOKUP(W407,ATS!$O:$Q,3,FALSE),0)</f>
        <v>54</v>
      </c>
      <c r="M407" s="186" t="str">
        <f t="shared" si="399"/>
        <v>50+</v>
      </c>
      <c r="N407" s="93">
        <v>0</v>
      </c>
      <c r="O407" s="55">
        <f t="shared" si="400"/>
        <v>0</v>
      </c>
      <c r="P407" s="50">
        <f>VLOOKUP($C407,Prices!$A$3:$R$1996,MATCH('2) Order Form'!P$8,Prices!$A$2:$R$2,0),FALSE)</f>
        <v>40</v>
      </c>
      <c r="Q407" s="51">
        <f>VLOOKUP($C407,Prices!$A$3:$R$1996,MATCH('2) Order Form'!Q$8,Prices!$A$2:$R$2,0),FALSE)</f>
        <v>79.95</v>
      </c>
      <c r="R407" s="34">
        <f t="shared" si="401"/>
        <v>0</v>
      </c>
      <c r="S407" s="43">
        <f t="shared" si="402"/>
        <v>0</v>
      </c>
      <c r="T407" s="51">
        <f t="shared" si="403"/>
        <v>0</v>
      </c>
      <c r="U407" s="123">
        <f t="shared" si="397"/>
        <v>0</v>
      </c>
      <c r="V407" s="124"/>
      <c r="W407" s="148">
        <v>7048652762221</v>
      </c>
      <c r="X407" s="125"/>
      <c r="Y407" s="126">
        <f t="shared" si="404"/>
        <v>0</v>
      </c>
      <c r="Z407" s="127">
        <f t="shared" ca="1" si="405"/>
        <v>0</v>
      </c>
      <c r="AA407" s="127">
        <f t="shared" ca="1" si="406"/>
        <v>63</v>
      </c>
      <c r="AB407" s="127">
        <f t="shared" ca="1" si="407"/>
        <v>0</v>
      </c>
      <c r="AC407" s="127">
        <f t="shared" ca="1" si="408"/>
        <v>1</v>
      </c>
      <c r="AD407" s="127" t="str">
        <f t="shared" si="409"/>
        <v>810108Clear/Matte Bronco White/Bronco Fade</v>
      </c>
      <c r="AE407" s="128" t="str">
        <f t="shared" si="410"/>
        <v>810108-OS</v>
      </c>
      <c r="AF407" s="129" t="str">
        <f>INDEX(ATS!$A:$P,MATCH('2) Order Form'!$W407,ATS!$O:$O,0),7)</f>
        <v>Stock</v>
      </c>
    </row>
    <row r="408" spans="1:32" ht="17.25" customHeight="1" x14ac:dyDescent="0.2">
      <c r="A408" s="33">
        <v>4</v>
      </c>
      <c r="B408" s="33" t="str">
        <f>VLOOKUP(A408,Classification!$H$2:$I$11,2,FALSE)</f>
        <v>Eyewear</v>
      </c>
      <c r="C408" s="33">
        <f>INDEX(ATS!$A:$P,MATCH('2) Order Form'!$W408,ATS!$O:$O,0),1)</f>
        <v>810108</v>
      </c>
      <c r="D408" s="33" t="str">
        <f>INDEX(ATS!$A:$P,MATCH('2) Order Form'!$W408,ATS!$O:$O,0),2)</f>
        <v xml:space="preserve">Firewall MTB </v>
      </c>
      <c r="E408" s="82" t="str">
        <f>INDEX(ATS!$A:$P,MATCH('2) Order Form'!$W408,ATS!$O:$O,0),4)</f>
        <v>108135-OS</v>
      </c>
      <c r="F408" s="82" t="str">
        <f>INDEX(ATS!$A:$P,MATCH('2) Order Form'!$W408,ATS!$O:$O,0),5)</f>
        <v>Clear/Matte Crystal Purple/Purple Fade</v>
      </c>
      <c r="G408" s="161" t="str">
        <f>INDEX(ATS!$A:$P,MATCH('2) Order Form'!$W408,ATS!$O:$O,0),6)</f>
        <v>OS</v>
      </c>
      <c r="H408" s="58">
        <v>1</v>
      </c>
      <c r="I408" s="111">
        <v>0</v>
      </c>
      <c r="J408" s="117">
        <f>IFERROR(VLOOKUP(W408,ATS!$O:$P,2,FALSE),0)</f>
        <v>50</v>
      </c>
      <c r="K408" s="184">
        <f t="shared" si="398"/>
        <v>50</v>
      </c>
      <c r="L408" s="117">
        <f>IFERROR(VLOOKUP(W408,ATS!$O:$Q,3,FALSE),0)</f>
        <v>50</v>
      </c>
      <c r="M408" s="186">
        <f t="shared" si="399"/>
        <v>50</v>
      </c>
      <c r="N408" s="93">
        <v>0</v>
      </c>
      <c r="O408" s="55">
        <f t="shared" si="400"/>
        <v>0</v>
      </c>
      <c r="P408" s="50">
        <f>VLOOKUP($C408,Prices!$A$3:$R$1996,MATCH('2) Order Form'!P$8,Prices!$A$2:$R$2,0),FALSE)</f>
        <v>40</v>
      </c>
      <c r="Q408" s="51">
        <f>VLOOKUP($C408,Prices!$A$3:$R$1996,MATCH('2) Order Form'!Q$8,Prices!$A$2:$R$2,0),FALSE)</f>
        <v>79.95</v>
      </c>
      <c r="R408" s="34">
        <f t="shared" si="401"/>
        <v>0</v>
      </c>
      <c r="S408" s="43">
        <f t="shared" si="402"/>
        <v>0</v>
      </c>
      <c r="T408" s="51">
        <f t="shared" si="403"/>
        <v>0</v>
      </c>
      <c r="U408" s="123">
        <f t="shared" si="397"/>
        <v>0</v>
      </c>
      <c r="V408" s="124"/>
      <c r="W408" s="148">
        <v>7048652762238</v>
      </c>
      <c r="X408" s="125"/>
      <c r="Y408" s="126">
        <f t="shared" si="404"/>
        <v>0</v>
      </c>
      <c r="Z408" s="127">
        <f t="shared" ca="1" si="405"/>
        <v>0</v>
      </c>
      <c r="AA408" s="127">
        <f t="shared" ca="1" si="406"/>
        <v>63</v>
      </c>
      <c r="AB408" s="127">
        <f t="shared" ca="1" si="407"/>
        <v>0</v>
      </c>
      <c r="AC408" s="127">
        <f t="shared" ca="1" si="408"/>
        <v>1</v>
      </c>
      <c r="AD408" s="127" t="str">
        <f t="shared" si="409"/>
        <v>810108Clear/Matte Crystal Purple/Purple Fade</v>
      </c>
      <c r="AE408" s="128" t="str">
        <f t="shared" si="410"/>
        <v>810108-OS</v>
      </c>
      <c r="AF408" s="129" t="str">
        <f>INDEX(ATS!$A:$P,MATCH('2) Order Form'!$W408,ATS!$O:$O,0),7)</f>
        <v>Stock</v>
      </c>
    </row>
    <row r="409" spans="1:32" ht="17.25" customHeight="1" x14ac:dyDescent="0.2">
      <c r="A409" s="33">
        <v>4</v>
      </c>
      <c r="B409" s="33" t="str">
        <f>VLOOKUP(A409,Classification!$H$2:$I$11,2,FALSE)</f>
        <v>Eyewear</v>
      </c>
      <c r="C409" s="33">
        <f>INDEX(ATS!$A:$P,MATCH('2) Order Form'!$W409,ATS!$O:$O,0),1)</f>
        <v>810109</v>
      </c>
      <c r="D409" s="33" t="str">
        <f>INDEX(ATS!$A:$P,MATCH('2) Order Form'!$W409,ATS!$O:$O,0),2)</f>
        <v>Firewall MTB Lens RIG Reflect</v>
      </c>
      <c r="E409" s="82" t="str">
        <f>INDEX(ATS!$A:$P,MATCH('2) Order Form'!$W409,ATS!$O:$O,0),4)</f>
        <v>060000-OS</v>
      </c>
      <c r="F409" s="82" t="str">
        <f>INDEX(ATS!$A:$P,MATCH('2) Order Form'!$W409,ATS!$O:$O,0),5)</f>
        <v>RIG Topaz</v>
      </c>
      <c r="G409" s="161" t="str">
        <f>INDEX(ATS!$A:$P,MATCH('2) Order Form'!$W409,ATS!$O:$O,0),6)</f>
        <v>OS</v>
      </c>
      <c r="H409" s="58">
        <v>1</v>
      </c>
      <c r="I409" s="111">
        <v>0</v>
      </c>
      <c r="J409" s="117">
        <f>IFERROR(VLOOKUP(W409,ATS!$O:$P,2,FALSE),0)</f>
        <v>114</v>
      </c>
      <c r="K409" s="184" t="str">
        <f t="shared" si="398"/>
        <v>50+</v>
      </c>
      <c r="L409" s="117">
        <f>IFERROR(VLOOKUP(W409,ATS!$O:$Q,3,FALSE),0)</f>
        <v>114</v>
      </c>
      <c r="M409" s="186" t="str">
        <f t="shared" si="399"/>
        <v>50+</v>
      </c>
      <c r="N409" s="93">
        <v>0</v>
      </c>
      <c r="O409" s="55">
        <f t="shared" si="400"/>
        <v>0</v>
      </c>
      <c r="P409" s="50">
        <f>VLOOKUP($C409,Prices!$A$3:$R$1996,MATCH('2) Order Form'!P$8,Prices!$A$2:$R$2,0),FALSE)</f>
        <v>40</v>
      </c>
      <c r="Q409" s="51">
        <f>VLOOKUP($C409,Prices!$A$3:$R$1996,MATCH('2) Order Form'!Q$8,Prices!$A$2:$R$2,0),FALSE)</f>
        <v>79.95</v>
      </c>
      <c r="R409" s="34">
        <f t="shared" si="401"/>
        <v>0</v>
      </c>
      <c r="S409" s="43">
        <f t="shared" si="402"/>
        <v>0</v>
      </c>
      <c r="T409" s="51">
        <f t="shared" si="403"/>
        <v>0</v>
      </c>
      <c r="U409" s="123">
        <f t="shared" si="397"/>
        <v>0</v>
      </c>
      <c r="V409" s="124"/>
      <c r="W409" s="148">
        <v>7048652662118</v>
      </c>
      <c r="X409" s="125"/>
      <c r="Y409" s="126">
        <f t="shared" si="404"/>
        <v>0</v>
      </c>
      <c r="Z409" s="127">
        <f t="shared" ca="1" si="405"/>
        <v>0</v>
      </c>
      <c r="AA409" s="127">
        <f t="shared" ca="1" si="406"/>
        <v>64</v>
      </c>
      <c r="AB409" s="127">
        <f t="shared" ca="1" si="407"/>
        <v>1</v>
      </c>
      <c r="AC409" s="127">
        <f t="shared" ca="1" si="408"/>
        <v>1</v>
      </c>
      <c r="AD409" s="127" t="str">
        <f t="shared" si="409"/>
        <v>810109RIG Topaz</v>
      </c>
      <c r="AE409" s="128" t="str">
        <f t="shared" si="410"/>
        <v>810109-OS</v>
      </c>
      <c r="AF409" s="129" t="str">
        <f>INDEX(ATS!$A:$P,MATCH('2) Order Form'!$W409,ATS!$O:$O,0),7)</f>
        <v>Active</v>
      </c>
    </row>
    <row r="410" spans="1:32" ht="17.25" customHeight="1" x14ac:dyDescent="0.2">
      <c r="A410" s="33">
        <v>4</v>
      </c>
      <c r="B410" s="33" t="str">
        <f>VLOOKUP(A410,Classification!$H$2:$I$11,2,FALSE)</f>
        <v>Eyewear</v>
      </c>
      <c r="C410" s="33">
        <f>INDEX(ATS!$A:$P,MATCH('2) Order Form'!$W410,ATS!$O:$O,0),1)</f>
        <v>810110</v>
      </c>
      <c r="D410" s="33" t="str">
        <f>INDEX(ATS!$A:$P,MATCH('2) Order Form'!$W410,ATS!$O:$O,0),2)</f>
        <v>Firewall MTB Lens RIG</v>
      </c>
      <c r="E410" s="82" t="str">
        <f>INDEX(ATS!$A:$P,MATCH('2) Order Form'!$W410,ATS!$O:$O,0),4)</f>
        <v>180000-OS</v>
      </c>
      <c r="F410" s="82" t="str">
        <f>INDEX(ATS!$A:$P,MATCH('2) Order Form'!$W410,ATS!$O:$O,0),5)</f>
        <v>RIG Light Amethyst</v>
      </c>
      <c r="G410" s="161" t="str">
        <f>INDEX(ATS!$A:$P,MATCH('2) Order Form'!$W410,ATS!$O:$O,0),6)</f>
        <v>OS</v>
      </c>
      <c r="H410" s="58">
        <v>1</v>
      </c>
      <c r="I410" s="111">
        <v>0</v>
      </c>
      <c r="J410" s="117">
        <f>IFERROR(VLOOKUP(W410,ATS!$O:$P,2,FALSE),0)</f>
        <v>66</v>
      </c>
      <c r="K410" s="184" t="str">
        <f t="shared" si="398"/>
        <v>50+</v>
      </c>
      <c r="L410" s="117">
        <f>IFERROR(VLOOKUP(W410,ATS!$O:$Q,3,FALSE),0)</f>
        <v>66</v>
      </c>
      <c r="M410" s="186" t="str">
        <f t="shared" si="399"/>
        <v>50+</v>
      </c>
      <c r="N410" s="93">
        <v>0</v>
      </c>
      <c r="O410" s="55">
        <f t="shared" si="400"/>
        <v>0</v>
      </c>
      <c r="P410" s="50">
        <f>VLOOKUP($C410,Prices!$A$3:$R$1996,MATCH('2) Order Form'!P$8,Prices!$A$2:$R$2,0),FALSE)</f>
        <v>35</v>
      </c>
      <c r="Q410" s="51">
        <f>VLOOKUP($C410,Prices!$A$3:$R$1996,MATCH('2) Order Form'!Q$8,Prices!$A$2:$R$2,0),FALSE)</f>
        <v>69.95</v>
      </c>
      <c r="R410" s="34">
        <f t="shared" si="401"/>
        <v>0</v>
      </c>
      <c r="S410" s="43">
        <f t="shared" si="402"/>
        <v>0</v>
      </c>
      <c r="T410" s="51">
        <f t="shared" si="403"/>
        <v>0</v>
      </c>
      <c r="U410" s="123">
        <f t="shared" si="397"/>
        <v>0</v>
      </c>
      <c r="V410" s="124"/>
      <c r="W410" s="148">
        <v>7048652662217</v>
      </c>
      <c r="X410" s="125"/>
      <c r="Y410" s="126">
        <f t="shared" si="404"/>
        <v>0</v>
      </c>
      <c r="Z410" s="127">
        <f t="shared" ca="1" si="405"/>
        <v>0</v>
      </c>
      <c r="AA410" s="127">
        <f t="shared" ca="1" si="406"/>
        <v>65</v>
      </c>
      <c r="AB410" s="127">
        <f t="shared" ca="1" si="407"/>
        <v>1</v>
      </c>
      <c r="AC410" s="127">
        <f t="shared" ca="1" si="408"/>
        <v>1</v>
      </c>
      <c r="AD410" s="127" t="str">
        <f t="shared" si="409"/>
        <v>810110RIG Light Amethyst</v>
      </c>
      <c r="AE410" s="128" t="str">
        <f t="shared" si="410"/>
        <v>810110-OS</v>
      </c>
      <c r="AF410" s="129" t="str">
        <f>INDEX(ATS!$A:$P,MATCH('2) Order Form'!$W410,ATS!$O:$O,0),7)</f>
        <v>Active</v>
      </c>
    </row>
    <row r="411" spans="1:32" ht="17.25" customHeight="1" x14ac:dyDescent="0.2">
      <c r="A411" s="33">
        <v>4</v>
      </c>
      <c r="B411" s="33" t="str">
        <f>VLOOKUP(A411,Classification!$H$2:$I$11,2,FALSE)</f>
        <v>Eyewear</v>
      </c>
      <c r="C411" s="33">
        <f>INDEX(ATS!$A:$P,MATCH('2) Order Form'!$W411,ATS!$O:$O,0),1)</f>
        <v>810111</v>
      </c>
      <c r="D411" s="33" t="str">
        <f>INDEX(ATS!$A:$P,MATCH('2) Order Form'!$W411,ATS!$O:$O,0),2)</f>
        <v>Firewall MTB Lens</v>
      </c>
      <c r="E411" s="82" t="str">
        <f>INDEX(ATS!$A:$P,MATCH('2) Order Form'!$W411,ATS!$O:$O,0),4)</f>
        <v>100000-OS</v>
      </c>
      <c r="F411" s="82" t="str">
        <f>INDEX(ATS!$A:$P,MATCH('2) Order Form'!$W411,ATS!$O:$O,0),5)</f>
        <v>Clear</v>
      </c>
      <c r="G411" s="161" t="str">
        <f>INDEX(ATS!$A:$P,MATCH('2) Order Form'!$W411,ATS!$O:$O,0),6)</f>
        <v>OS</v>
      </c>
      <c r="H411" s="58">
        <v>1</v>
      </c>
      <c r="I411" s="111">
        <v>0</v>
      </c>
      <c r="J411" s="117">
        <f>IFERROR(VLOOKUP(W411,ATS!$O:$P,2,FALSE),0)</f>
        <v>135</v>
      </c>
      <c r="K411" s="184" t="str">
        <f t="shared" si="398"/>
        <v>50+</v>
      </c>
      <c r="L411" s="117">
        <f>IFERROR(VLOOKUP(W411,ATS!$O:$Q,3,FALSE),0)</f>
        <v>135</v>
      </c>
      <c r="M411" s="186" t="str">
        <f t="shared" si="399"/>
        <v>50+</v>
      </c>
      <c r="N411" s="93">
        <v>0</v>
      </c>
      <c r="O411" s="55">
        <f t="shared" si="400"/>
        <v>0</v>
      </c>
      <c r="P411" s="50">
        <f>VLOOKUP($C411,Prices!$A$3:$R$1996,MATCH('2) Order Form'!P$8,Prices!$A$2:$R$2,0),FALSE)</f>
        <v>25</v>
      </c>
      <c r="Q411" s="51">
        <f>VLOOKUP($C411,Prices!$A$3:$R$1996,MATCH('2) Order Form'!Q$8,Prices!$A$2:$R$2,0),FALSE)</f>
        <v>49.95</v>
      </c>
      <c r="R411" s="34">
        <f t="shared" si="401"/>
        <v>0</v>
      </c>
      <c r="S411" s="43">
        <f t="shared" si="402"/>
        <v>0</v>
      </c>
      <c r="T411" s="51">
        <f t="shared" si="403"/>
        <v>0</v>
      </c>
      <c r="U411" s="123">
        <f t="shared" si="397"/>
        <v>0</v>
      </c>
      <c r="V411" s="124"/>
      <c r="W411" s="148">
        <v>7048652662101</v>
      </c>
      <c r="X411" s="125"/>
      <c r="Y411" s="126">
        <f t="shared" si="404"/>
        <v>0</v>
      </c>
      <c r="Z411" s="127">
        <f t="shared" ca="1" si="405"/>
        <v>0</v>
      </c>
      <c r="AA411" s="127">
        <f t="shared" ca="1" si="406"/>
        <v>66</v>
      </c>
      <c r="AB411" s="127">
        <f t="shared" ca="1" si="407"/>
        <v>1</v>
      </c>
      <c r="AC411" s="127">
        <f t="shared" ca="1" si="408"/>
        <v>1</v>
      </c>
      <c r="AD411" s="127" t="str">
        <f t="shared" si="409"/>
        <v>810111Clear</v>
      </c>
      <c r="AE411" s="128" t="str">
        <f t="shared" si="410"/>
        <v>810111-OS</v>
      </c>
      <c r="AF411" s="129" t="str">
        <f>INDEX(ATS!$A:$P,MATCH('2) Order Form'!$W411,ATS!$O:$O,0),7)</f>
        <v>Active</v>
      </c>
    </row>
    <row r="412" spans="1:32" x14ac:dyDescent="0.2">
      <c r="A412" s="33">
        <v>4</v>
      </c>
      <c r="B412" s="33" t="str">
        <f>VLOOKUP(A412,Classification!$H$2:$I$11,2,FALSE)</f>
        <v>Eyewear</v>
      </c>
      <c r="C412" s="33">
        <f>INDEX(ATS!$A:$P,MATCH('2) Order Form'!$W412,ATS!$O:$O,0),1)</f>
        <v>852031</v>
      </c>
      <c r="D412" s="33" t="str">
        <f>INDEX(ATS!$A:$P,MATCH('2) Order Form'!$W412,ATS!$O:$O,0),2)</f>
        <v>Heat RIG Reflect</v>
      </c>
      <c r="E412" s="82" t="str">
        <f>INDEX(ATS!$A:$P,MATCH('2) Order Form'!$W412,ATS!$O:$O,0),4)</f>
        <v>060100-OS</v>
      </c>
      <c r="F412" s="82" t="str">
        <f>INDEX(ATS!$A:$P,MATCH('2) Order Form'!$W412,ATS!$O:$O,0),5)</f>
        <v>RIG Topaz/Matte Black</v>
      </c>
      <c r="G412" s="161" t="str">
        <f>INDEX(ATS!$A:$P,MATCH('2) Order Form'!$W412,ATS!$O:$O,0),6)</f>
        <v>OS</v>
      </c>
      <c r="H412" s="58">
        <v>1</v>
      </c>
      <c r="I412" s="111">
        <v>0</v>
      </c>
      <c r="J412" s="117">
        <f>IFERROR(VLOOKUP(W412,ATS!$O:$P,2,FALSE),0)</f>
        <v>120</v>
      </c>
      <c r="K412" s="184" t="str">
        <f t="shared" si="398"/>
        <v>50+</v>
      </c>
      <c r="L412" s="117">
        <f>IFERROR(VLOOKUP(W412,ATS!$O:$Q,3,FALSE),0)</f>
        <v>120</v>
      </c>
      <c r="M412" s="186" t="str">
        <f t="shared" si="399"/>
        <v>50+</v>
      </c>
      <c r="N412" s="93">
        <v>0</v>
      </c>
      <c r="O412" s="55">
        <f t="shared" si="400"/>
        <v>0</v>
      </c>
      <c r="P412" s="50">
        <f>VLOOKUP($C412,Prices!$A$3:$R$1996,MATCH('2) Order Form'!P$8,Prices!$A$2:$R$2,0),FALSE)</f>
        <v>60</v>
      </c>
      <c r="Q412" s="51">
        <f>VLOOKUP($C412,Prices!$A$3:$R$1996,MATCH('2) Order Form'!Q$8,Prices!$A$2:$R$2,0),FALSE)</f>
        <v>119.95</v>
      </c>
      <c r="R412" s="34">
        <f t="shared" si="401"/>
        <v>0</v>
      </c>
      <c r="S412" s="43">
        <f t="shared" si="402"/>
        <v>0</v>
      </c>
      <c r="T412" s="51">
        <f t="shared" si="403"/>
        <v>0</v>
      </c>
      <c r="U412" s="123">
        <f t="shared" si="397"/>
        <v>0</v>
      </c>
      <c r="V412" s="124"/>
      <c r="W412" s="148">
        <v>7048652616456</v>
      </c>
      <c r="Y412" s="126">
        <f t="shared" si="404"/>
        <v>0</v>
      </c>
      <c r="Z412" s="127">
        <f t="shared" ca="1" si="405"/>
        <v>0</v>
      </c>
      <c r="AA412" s="127">
        <f t="shared" ca="1" si="406"/>
        <v>67</v>
      </c>
      <c r="AB412" s="127">
        <f t="shared" ca="1" si="407"/>
        <v>1</v>
      </c>
      <c r="AC412" s="127">
        <f t="shared" ca="1" si="408"/>
        <v>1</v>
      </c>
      <c r="AD412" s="127" t="str">
        <f t="shared" si="409"/>
        <v>852031RIG Topaz/Matte Black</v>
      </c>
      <c r="AE412" s="128" t="str">
        <f t="shared" si="410"/>
        <v>852031-OS</v>
      </c>
      <c r="AF412" s="129" t="str">
        <f>INDEX(ATS!$A:$P,MATCH('2) Order Form'!$W412,ATS!$O:$O,0),7)</f>
        <v>Active</v>
      </c>
    </row>
    <row r="413" spans="1:32" x14ac:dyDescent="0.2">
      <c r="A413" s="33">
        <v>4</v>
      </c>
      <c r="B413" s="33" t="str">
        <f>VLOOKUP(A413,Classification!$H$2:$I$11,2,FALSE)</f>
        <v>Eyewear</v>
      </c>
      <c r="C413" s="33">
        <f>INDEX(ATS!$A:$P,MATCH('2) Order Form'!$W413,ATS!$O:$O,0),1)</f>
        <v>852031</v>
      </c>
      <c r="D413" s="33" t="str">
        <f>INDEX(ATS!$A:$P,MATCH('2) Order Form'!$W413,ATS!$O:$O,0),2)</f>
        <v>Heat RIG Reflect</v>
      </c>
      <c r="E413" s="82" t="str">
        <f>INDEX(ATS!$A:$P,MATCH('2) Order Form'!$W413,ATS!$O:$O,0),4)</f>
        <v>070600-OS</v>
      </c>
      <c r="F413" s="82" t="str">
        <f>INDEX(ATS!$A:$P,MATCH('2) Order Form'!$W413,ATS!$O:$O,0),5)</f>
        <v>RIG Emerald/Matte Crystal Storm</v>
      </c>
      <c r="G413" s="161" t="str">
        <f>INDEX(ATS!$A:$P,MATCH('2) Order Form'!$W413,ATS!$O:$O,0),6)</f>
        <v>OS</v>
      </c>
      <c r="H413" s="58">
        <v>1</v>
      </c>
      <c r="I413" s="111">
        <v>0</v>
      </c>
      <c r="J413" s="117">
        <f>IFERROR(VLOOKUP(W413,ATS!$O:$P,2,FALSE),0)</f>
        <v>34</v>
      </c>
      <c r="K413" s="184">
        <f t="shared" si="398"/>
        <v>34</v>
      </c>
      <c r="L413" s="117">
        <f>IFERROR(VLOOKUP(W413,ATS!$O:$Q,3,FALSE),0)</f>
        <v>34</v>
      </c>
      <c r="M413" s="186">
        <f t="shared" si="399"/>
        <v>34</v>
      </c>
      <c r="N413" s="93">
        <v>0</v>
      </c>
      <c r="O413" s="55">
        <f t="shared" si="400"/>
        <v>0</v>
      </c>
      <c r="P413" s="50">
        <f>VLOOKUP($C413,Prices!$A$3:$R$1996,MATCH('2) Order Form'!P$8,Prices!$A$2:$R$2,0),FALSE)</f>
        <v>60</v>
      </c>
      <c r="Q413" s="51">
        <f>VLOOKUP($C413,Prices!$A$3:$R$1996,MATCH('2) Order Form'!Q$8,Prices!$A$2:$R$2,0),FALSE)</f>
        <v>119.95</v>
      </c>
      <c r="R413" s="34">
        <f t="shared" si="401"/>
        <v>0</v>
      </c>
      <c r="S413" s="43">
        <f t="shared" si="402"/>
        <v>0</v>
      </c>
      <c r="T413" s="51">
        <f t="shared" si="403"/>
        <v>0</v>
      </c>
      <c r="U413" s="123">
        <f t="shared" si="397"/>
        <v>0</v>
      </c>
      <c r="V413" s="124"/>
      <c r="W413" s="148">
        <v>7048652762429</v>
      </c>
      <c r="Y413" s="126">
        <f t="shared" si="404"/>
        <v>0</v>
      </c>
      <c r="Z413" s="127">
        <f t="shared" ca="1" si="405"/>
        <v>0</v>
      </c>
      <c r="AA413" s="127">
        <f t="shared" ca="1" si="406"/>
        <v>67</v>
      </c>
      <c r="AB413" s="127">
        <f t="shared" ca="1" si="407"/>
        <v>0</v>
      </c>
      <c r="AC413" s="127">
        <f t="shared" ca="1" si="408"/>
        <v>1</v>
      </c>
      <c r="AD413" s="127" t="str">
        <f t="shared" si="409"/>
        <v>852031RIG Emerald/Matte Crystal Storm</v>
      </c>
      <c r="AE413" s="128" t="str">
        <f t="shared" si="410"/>
        <v>852031-OS</v>
      </c>
      <c r="AF413" s="129" t="str">
        <f>INDEX(ATS!$A:$P,MATCH('2) Order Form'!$W413,ATS!$O:$O,0),7)</f>
        <v>Stock</v>
      </c>
    </row>
    <row r="414" spans="1:32" x14ac:dyDescent="0.2">
      <c r="A414" s="33">
        <v>4</v>
      </c>
      <c r="B414" s="33" t="str">
        <f>VLOOKUP(A414,Classification!$H$2:$I$11,2,FALSE)</f>
        <v>Eyewear</v>
      </c>
      <c r="C414" s="33">
        <f>INDEX(ATS!$A:$P,MATCH('2) Order Form'!$W414,ATS!$O:$O,0),1)</f>
        <v>852031</v>
      </c>
      <c r="D414" s="33" t="str">
        <f>INDEX(ATS!$A:$P,MATCH('2) Order Form'!$W414,ATS!$O:$O,0),2)</f>
        <v>Heat RIG Reflect</v>
      </c>
      <c r="E414" s="82" t="str">
        <f>INDEX(ATS!$A:$P,MATCH('2) Order Form'!$W414,ATS!$O:$O,0),4)</f>
        <v>152100-OS</v>
      </c>
      <c r="F414" s="82" t="str">
        <f>INDEX(ATS!$A:$P,MATCH('2) Order Form'!$W414,ATS!$O:$O,0),5)</f>
        <v>RIG Bixbite/Matte Slate Gray Metallic</v>
      </c>
      <c r="G414" s="161" t="str">
        <f>INDEX(ATS!$A:$P,MATCH('2) Order Form'!$W414,ATS!$O:$O,0),6)</f>
        <v>OS</v>
      </c>
      <c r="H414" s="58">
        <v>1</v>
      </c>
      <c r="I414" s="111">
        <v>0</v>
      </c>
      <c r="J414" s="117">
        <f>IFERROR(VLOOKUP(W414,ATS!$O:$P,2,FALSE),0)</f>
        <v>117</v>
      </c>
      <c r="K414" s="184" t="str">
        <f t="shared" si="398"/>
        <v>50+</v>
      </c>
      <c r="L414" s="117">
        <f>IFERROR(VLOOKUP(W414,ATS!$O:$Q,3,FALSE),0)</f>
        <v>117</v>
      </c>
      <c r="M414" s="186" t="str">
        <f t="shared" si="399"/>
        <v>50+</v>
      </c>
      <c r="N414" s="93">
        <v>0</v>
      </c>
      <c r="O414" s="55">
        <f t="shared" si="400"/>
        <v>0</v>
      </c>
      <c r="P414" s="50">
        <f>VLOOKUP($C414,Prices!$A$3:$R$1996,MATCH('2) Order Form'!P$8,Prices!$A$2:$R$2,0),FALSE)</f>
        <v>60</v>
      </c>
      <c r="Q414" s="51">
        <f>VLOOKUP($C414,Prices!$A$3:$R$1996,MATCH('2) Order Form'!Q$8,Prices!$A$2:$R$2,0),FALSE)</f>
        <v>119.95</v>
      </c>
      <c r="R414" s="34">
        <f t="shared" si="401"/>
        <v>0</v>
      </c>
      <c r="S414" s="43">
        <f t="shared" si="402"/>
        <v>0</v>
      </c>
      <c r="T414" s="51">
        <f t="shared" si="403"/>
        <v>0</v>
      </c>
      <c r="U414" s="123">
        <f t="shared" si="397"/>
        <v>0</v>
      </c>
      <c r="V414" s="124"/>
      <c r="W414" s="148">
        <v>7048652616463</v>
      </c>
      <c r="Y414" s="126">
        <f t="shared" si="404"/>
        <v>0</v>
      </c>
      <c r="Z414" s="127">
        <f t="shared" ca="1" si="405"/>
        <v>0</v>
      </c>
      <c r="AA414" s="127">
        <f t="shared" ca="1" si="406"/>
        <v>67</v>
      </c>
      <c r="AB414" s="127">
        <f t="shared" ca="1" si="407"/>
        <v>0</v>
      </c>
      <c r="AC414" s="127">
        <f t="shared" ca="1" si="408"/>
        <v>1</v>
      </c>
      <c r="AD414" s="127" t="str">
        <f t="shared" si="409"/>
        <v>852031RIG Bixbite/Matte Slate Gray Metallic</v>
      </c>
      <c r="AE414" s="128" t="str">
        <f t="shared" si="410"/>
        <v>852031-OS</v>
      </c>
      <c r="AF414" s="129" t="str">
        <f>INDEX(ATS!$A:$P,MATCH('2) Order Form'!$W414,ATS!$O:$O,0),7)</f>
        <v>Active</v>
      </c>
    </row>
    <row r="415" spans="1:32" x14ac:dyDescent="0.2">
      <c r="A415" s="33">
        <v>4</v>
      </c>
      <c r="B415" s="33" t="str">
        <f>VLOOKUP(A415,Classification!$H$2:$I$11,2,FALSE)</f>
        <v>Eyewear</v>
      </c>
      <c r="C415" s="33">
        <f>INDEX(ATS!$A:$P,MATCH('2) Order Form'!$W415,ATS!$O:$O,0),1)</f>
        <v>852031</v>
      </c>
      <c r="D415" s="33" t="str">
        <f>INDEX(ATS!$A:$P,MATCH('2) Order Form'!$W415,ATS!$O:$O,0),2)</f>
        <v>Heat RIG Reflect</v>
      </c>
      <c r="E415" s="82" t="str">
        <f>INDEX(ATS!$A:$P,MATCH('2) Order Form'!$W415,ATS!$O:$O,0),4)</f>
        <v>160400-OS</v>
      </c>
      <c r="F415" s="82" t="str">
        <f>INDEX(ATS!$A:$P,MATCH('2) Order Form'!$W415,ATS!$O:$O,0),5)</f>
        <v>RIG Aquamarine/Matte Crystal Black</v>
      </c>
      <c r="G415" s="161" t="str">
        <f>INDEX(ATS!$A:$P,MATCH('2) Order Form'!$W415,ATS!$O:$O,0),6)</f>
        <v>OS</v>
      </c>
      <c r="H415" s="58">
        <v>1</v>
      </c>
      <c r="I415" s="111">
        <v>0</v>
      </c>
      <c r="J415" s="117">
        <f>IFERROR(VLOOKUP(W415,ATS!$O:$P,2,FALSE),0)</f>
        <v>49</v>
      </c>
      <c r="K415" s="184">
        <f t="shared" si="398"/>
        <v>49</v>
      </c>
      <c r="L415" s="117">
        <f>IFERROR(VLOOKUP(W415,ATS!$O:$Q,3,FALSE),0)</f>
        <v>49</v>
      </c>
      <c r="M415" s="186">
        <f t="shared" si="399"/>
        <v>49</v>
      </c>
      <c r="N415" s="93">
        <v>0</v>
      </c>
      <c r="O415" s="55">
        <f t="shared" si="400"/>
        <v>0</v>
      </c>
      <c r="P415" s="50">
        <f>VLOOKUP($C415,Prices!$A$3:$R$1996,MATCH('2) Order Form'!P$8,Prices!$A$2:$R$2,0),FALSE)</f>
        <v>60</v>
      </c>
      <c r="Q415" s="51">
        <f>VLOOKUP($C415,Prices!$A$3:$R$1996,MATCH('2) Order Form'!Q$8,Prices!$A$2:$R$2,0),FALSE)</f>
        <v>119.95</v>
      </c>
      <c r="R415" s="34">
        <f t="shared" si="401"/>
        <v>0</v>
      </c>
      <c r="S415" s="43">
        <f t="shared" si="402"/>
        <v>0</v>
      </c>
      <c r="T415" s="51">
        <f t="shared" si="403"/>
        <v>0</v>
      </c>
      <c r="U415" s="123">
        <f t="shared" si="397"/>
        <v>0</v>
      </c>
      <c r="V415" s="124"/>
      <c r="W415" s="148">
        <v>7048652710123</v>
      </c>
      <c r="Y415" s="126">
        <f t="shared" si="404"/>
        <v>0</v>
      </c>
      <c r="Z415" s="127">
        <f t="shared" ca="1" si="405"/>
        <v>0</v>
      </c>
      <c r="AA415" s="127">
        <f t="shared" ca="1" si="406"/>
        <v>67</v>
      </c>
      <c r="AB415" s="127">
        <f t="shared" ca="1" si="407"/>
        <v>0</v>
      </c>
      <c r="AC415" s="127">
        <f t="shared" ca="1" si="408"/>
        <v>1</v>
      </c>
      <c r="AD415" s="127" t="str">
        <f t="shared" si="409"/>
        <v>852031RIG Aquamarine/Matte Crystal Black</v>
      </c>
      <c r="AE415" s="128" t="str">
        <f t="shared" si="410"/>
        <v>852031-OS</v>
      </c>
      <c r="AF415" s="129" t="str">
        <f>INDEX(ATS!$A:$P,MATCH('2) Order Form'!$W415,ATS!$O:$O,0),7)</f>
        <v>Active</v>
      </c>
    </row>
    <row r="416" spans="1:32" x14ac:dyDescent="0.2">
      <c r="A416" s="33">
        <v>4</v>
      </c>
      <c r="B416" s="33" t="str">
        <f>VLOOKUP(A416,Classification!$H$2:$I$11,2,FALSE)</f>
        <v>Eyewear</v>
      </c>
      <c r="C416" s="33">
        <f>INDEX(ATS!$A:$P,MATCH('2) Order Form'!$W416,ATS!$O:$O,0),1)</f>
        <v>852031</v>
      </c>
      <c r="D416" s="33" t="str">
        <f>INDEX(ATS!$A:$P,MATCH('2) Order Form'!$W416,ATS!$O:$O,0),2)</f>
        <v>Heat RIG Reflect</v>
      </c>
      <c r="E416" s="82" t="str">
        <f>INDEX(ATS!$A:$P,MATCH('2) Order Form'!$W416,ATS!$O:$O,0),4)</f>
        <v>167400-OS</v>
      </c>
      <c r="F416" s="82" t="str">
        <f>INDEX(ATS!$A:$P,MATCH('2) Order Form'!$W416,ATS!$O:$O,0),5)</f>
        <v>RIG Aquamarine/Matte Crystal Aqua</v>
      </c>
      <c r="G416" s="161" t="str">
        <f>INDEX(ATS!$A:$P,MATCH('2) Order Form'!$W416,ATS!$O:$O,0),6)</f>
        <v>OS</v>
      </c>
      <c r="H416" s="58">
        <v>1</v>
      </c>
      <c r="I416" s="111">
        <v>0</v>
      </c>
      <c r="J416" s="117">
        <f>IFERROR(VLOOKUP(W416,ATS!$O:$P,2,FALSE),0)</f>
        <v>105</v>
      </c>
      <c r="K416" s="184" t="str">
        <f t="shared" si="398"/>
        <v>50+</v>
      </c>
      <c r="L416" s="117">
        <f>IFERROR(VLOOKUP(W416,ATS!$O:$Q,3,FALSE),0)</f>
        <v>105</v>
      </c>
      <c r="M416" s="186" t="str">
        <f t="shared" si="399"/>
        <v>50+</v>
      </c>
      <c r="N416" s="93">
        <v>0</v>
      </c>
      <c r="O416" s="55">
        <f t="shared" si="400"/>
        <v>0</v>
      </c>
      <c r="P416" s="50">
        <f>VLOOKUP($C416,Prices!$A$3:$R$1996,MATCH('2) Order Form'!P$8,Prices!$A$2:$R$2,0),FALSE)</f>
        <v>60</v>
      </c>
      <c r="Q416" s="51">
        <f>VLOOKUP($C416,Prices!$A$3:$R$1996,MATCH('2) Order Form'!Q$8,Prices!$A$2:$R$2,0),FALSE)</f>
        <v>119.95</v>
      </c>
      <c r="R416" s="34">
        <f t="shared" si="401"/>
        <v>0</v>
      </c>
      <c r="S416" s="43">
        <f t="shared" si="402"/>
        <v>0</v>
      </c>
      <c r="T416" s="51">
        <f t="shared" si="403"/>
        <v>0</v>
      </c>
      <c r="U416" s="123">
        <f t="shared" si="397"/>
        <v>0</v>
      </c>
      <c r="V416" s="124"/>
      <c r="W416" s="148">
        <v>7048652710130</v>
      </c>
      <c r="Y416" s="126">
        <f t="shared" si="404"/>
        <v>0</v>
      </c>
      <c r="Z416" s="127">
        <f t="shared" ca="1" si="405"/>
        <v>0</v>
      </c>
      <c r="AA416" s="127">
        <f t="shared" ca="1" si="406"/>
        <v>67</v>
      </c>
      <c r="AB416" s="127">
        <f t="shared" ca="1" si="407"/>
        <v>0</v>
      </c>
      <c r="AC416" s="127">
        <f t="shared" ca="1" si="408"/>
        <v>1</v>
      </c>
      <c r="AD416" s="127" t="str">
        <f t="shared" si="409"/>
        <v>852031RIG Aquamarine/Matte Crystal Aqua</v>
      </c>
      <c r="AE416" s="128" t="str">
        <f t="shared" si="410"/>
        <v>852031-OS</v>
      </c>
      <c r="AF416" s="129" t="str">
        <f>INDEX(ATS!$A:$P,MATCH('2) Order Form'!$W416,ATS!$O:$O,0),7)</f>
        <v>Stock</v>
      </c>
    </row>
    <row r="417" spans="1:32" x14ac:dyDescent="0.2">
      <c r="A417" s="33">
        <v>4</v>
      </c>
      <c r="B417" s="33" t="str">
        <f>VLOOKUP(A417,Classification!$H$2:$I$11,2,FALSE)</f>
        <v>Eyewear</v>
      </c>
      <c r="C417" s="33">
        <f>INDEX(ATS!$A:$P,MATCH('2) Order Form'!$W417,ATS!$O:$O,0),1)</f>
        <v>852031</v>
      </c>
      <c r="D417" s="33" t="str">
        <f>INDEX(ATS!$A:$P,MATCH('2) Order Form'!$W417,ATS!$O:$O,0),2)</f>
        <v>Heat RIG Reflect</v>
      </c>
      <c r="E417" s="82" t="str">
        <f>INDEX(ATS!$A:$P,MATCH('2) Order Form'!$W417,ATS!$O:$O,0),4)</f>
        <v>191300-OS</v>
      </c>
      <c r="F417" s="82" t="str">
        <f>INDEX(ATS!$A:$P,MATCH('2) Order Form'!$W417,ATS!$O:$O,0),5)</f>
        <v xml:space="preserve">RIG Malaia/Crystal Smoke </v>
      </c>
      <c r="G417" s="161" t="str">
        <f>INDEX(ATS!$A:$P,MATCH('2) Order Form'!$W417,ATS!$O:$O,0),6)</f>
        <v>OS</v>
      </c>
      <c r="H417" s="58">
        <v>1</v>
      </c>
      <c r="I417" s="111">
        <v>0</v>
      </c>
      <c r="J417" s="117">
        <f>IFERROR(VLOOKUP(W417,ATS!$O:$P,2,FALSE),0)</f>
        <v>98</v>
      </c>
      <c r="K417" s="184" t="str">
        <f t="shared" si="398"/>
        <v>50+</v>
      </c>
      <c r="L417" s="117">
        <f>IFERROR(VLOOKUP(W417,ATS!$O:$Q,3,FALSE),0)</f>
        <v>98</v>
      </c>
      <c r="M417" s="186" t="str">
        <f t="shared" si="399"/>
        <v>50+</v>
      </c>
      <c r="N417" s="93">
        <v>0</v>
      </c>
      <c r="O417" s="55">
        <f t="shared" si="400"/>
        <v>0</v>
      </c>
      <c r="P417" s="50">
        <f>VLOOKUP($C417,Prices!$A$3:$R$1996,MATCH('2) Order Form'!P$8,Prices!$A$2:$R$2,0),FALSE)</f>
        <v>60</v>
      </c>
      <c r="Q417" s="51">
        <f>VLOOKUP($C417,Prices!$A$3:$R$1996,MATCH('2) Order Form'!Q$8,Prices!$A$2:$R$2,0),FALSE)</f>
        <v>119.95</v>
      </c>
      <c r="R417" s="34">
        <f t="shared" si="401"/>
        <v>0</v>
      </c>
      <c r="S417" s="43">
        <f t="shared" si="402"/>
        <v>0</v>
      </c>
      <c r="T417" s="51">
        <f t="shared" si="403"/>
        <v>0</v>
      </c>
      <c r="U417" s="123">
        <f t="shared" si="397"/>
        <v>0</v>
      </c>
      <c r="V417" s="124"/>
      <c r="W417" s="148">
        <v>7048652663849</v>
      </c>
      <c r="Y417" s="126">
        <f t="shared" si="404"/>
        <v>0</v>
      </c>
      <c r="Z417" s="127">
        <f t="shared" ca="1" si="405"/>
        <v>0</v>
      </c>
      <c r="AA417" s="127">
        <f t="shared" ca="1" si="406"/>
        <v>67</v>
      </c>
      <c r="AB417" s="127">
        <f t="shared" ca="1" si="407"/>
        <v>0</v>
      </c>
      <c r="AC417" s="127">
        <f t="shared" ca="1" si="408"/>
        <v>1</v>
      </c>
      <c r="AD417" s="127" t="str">
        <f t="shared" si="409"/>
        <v xml:space="preserve">852031RIG Malaia/Crystal Smoke </v>
      </c>
      <c r="AE417" s="128" t="str">
        <f t="shared" si="410"/>
        <v>852031-OS</v>
      </c>
      <c r="AF417" s="129" t="str">
        <f>INDEX(ATS!$A:$P,MATCH('2) Order Form'!$W417,ATS!$O:$O,0),7)</f>
        <v>Stock</v>
      </c>
    </row>
    <row r="418" spans="1:32" x14ac:dyDescent="0.2">
      <c r="A418" s="33">
        <v>4</v>
      </c>
      <c r="B418" s="33" t="str">
        <f>VLOOKUP(A418,Classification!$H$2:$I$11,2,FALSE)</f>
        <v>Eyewear</v>
      </c>
      <c r="C418" s="33">
        <f>INDEX(ATS!$A:$P,MATCH('2) Order Form'!$W418,ATS!$O:$O,0),1)</f>
        <v>852031</v>
      </c>
      <c r="D418" s="33" t="str">
        <f>INDEX(ATS!$A:$P,MATCH('2) Order Form'!$W418,ATS!$O:$O,0),2)</f>
        <v>Heat RIG Reflect</v>
      </c>
      <c r="E418" s="82" t="str">
        <f>INDEX(ATS!$A:$P,MATCH('2) Order Form'!$W418,ATS!$O:$O,0),4)</f>
        <v>208200-OS</v>
      </c>
      <c r="F418" s="82" t="str">
        <f>INDEX(ATS!$A:$P,MATCH('2) Order Form'!$W418,ATS!$O:$O,0),5)</f>
        <v>RIG Obsidian/Gloss Crystal Malaia</v>
      </c>
      <c r="G418" s="161" t="str">
        <f>INDEX(ATS!$A:$P,MATCH('2) Order Form'!$W418,ATS!$O:$O,0),6)</f>
        <v>OS</v>
      </c>
      <c r="H418" s="58">
        <v>1</v>
      </c>
      <c r="I418" s="111">
        <v>0</v>
      </c>
      <c r="J418" s="117">
        <f>IFERROR(VLOOKUP(W418,ATS!$O:$P,2,FALSE),0)</f>
        <v>22</v>
      </c>
      <c r="K418" s="184">
        <f>IF(J418=99999,"OPEN",IF(J418&gt;50,"50+",IF(J418&lt;=0,"0",J418)))</f>
        <v>22</v>
      </c>
      <c r="L418" s="117">
        <f>IFERROR(VLOOKUP(W418,ATS!$O:$Q,3,FALSE),0)</f>
        <v>22</v>
      </c>
      <c r="M418" s="186">
        <f>IF(L418=99999,"OPEN",IF(L418&gt;50,"50+",IF(L418&lt;=0,"0",L418)))</f>
        <v>22</v>
      </c>
      <c r="N418" s="93">
        <v>0</v>
      </c>
      <c r="O418" s="55">
        <f>IF(N418&lt;&gt;0,N418,$P$5)</f>
        <v>0</v>
      </c>
      <c r="P418" s="50">
        <f>VLOOKUP($C418,Prices!$A$3:$R$1996,MATCH('2) Order Form'!P$8,Prices!$A$2:$R$2,0),FALSE)</f>
        <v>60</v>
      </c>
      <c r="Q418" s="51">
        <f>VLOOKUP($C418,Prices!$A$3:$R$1996,MATCH('2) Order Form'!Q$8,Prices!$A$2:$R$2,0),FALSE)</f>
        <v>119.95</v>
      </c>
      <c r="R418" s="34">
        <f>I418*P418</f>
        <v>0</v>
      </c>
      <c r="S418" s="43">
        <f>R418*O418</f>
        <v>0</v>
      </c>
      <c r="T418" s="51">
        <f>R418-S418</f>
        <v>0</v>
      </c>
      <c r="U418" s="123">
        <f>IFERROR(I418/($I$161+$I$162+$I$163),0)</f>
        <v>0</v>
      </c>
      <c r="V418" s="124"/>
      <c r="W418" s="148">
        <v>7048652775283</v>
      </c>
      <c r="Y418" s="126">
        <f>I418*Q418</f>
        <v>0</v>
      </c>
      <c r="Z418" s="127">
        <f ca="1">IF(A418=OFFSET(A418,-1,0),0,1)</f>
        <v>0</v>
      </c>
      <c r="AA418" s="127">
        <f ca="1">IF(C418=OFFSET(C418,-1,0),OFFSET(AA418,-1,0),OFFSET(AA418,-1,0)+1)</f>
        <v>67</v>
      </c>
      <c r="AB418" s="127">
        <f ca="1">IF(C418=OFFSET(C418,-1,0),0,1)</f>
        <v>0</v>
      </c>
      <c r="AC418" s="127">
        <f ca="1">IF(F418=OFFSET(F418,-1,0),0,1)</f>
        <v>1</v>
      </c>
      <c r="AD418" s="127" t="str">
        <f>CONCATENATE(C418,F418)</f>
        <v>852031RIG Obsidian/Gloss Crystal Malaia</v>
      </c>
      <c r="AE418" s="128" t="str">
        <f>IFERROR(IF(B418="EYEWEAR",CONCATENATE(C418,"-",G418),C418),C418)</f>
        <v>852031-OS</v>
      </c>
      <c r="AF418" s="129" t="str">
        <f>INDEX(ATS!$A:$P,MATCH('2) Order Form'!$W418,ATS!$O:$O,0),7)</f>
        <v>Stock</v>
      </c>
    </row>
    <row r="419" spans="1:32" x14ac:dyDescent="0.2">
      <c r="A419" s="33">
        <v>4</v>
      </c>
      <c r="B419" s="33" t="str">
        <f>VLOOKUP(A419,Classification!$H$2:$I$11,2,FALSE)</f>
        <v>Eyewear</v>
      </c>
      <c r="C419" s="33">
        <f>INDEX(ATS!$A:$P,MATCH('2) Order Form'!$W419,ATS!$O:$O,0),1)</f>
        <v>852031</v>
      </c>
      <c r="D419" s="33" t="str">
        <f>INDEX(ATS!$A:$P,MATCH('2) Order Form'!$W419,ATS!$O:$O,0),2)</f>
        <v>Heat RIG Reflect</v>
      </c>
      <c r="E419" s="82" t="str">
        <f>INDEX(ATS!$A:$P,MATCH('2) Order Form'!$W419,ATS!$O:$O,0),4)</f>
        <v>200500-OS</v>
      </c>
      <c r="F419" s="82" t="str">
        <f>INDEX(ATS!$A:$P,MATCH('2) Order Form'!$W419,ATS!$O:$O,0),5)</f>
        <v>RIG Obsidian/Matte Crystal Black Camo</v>
      </c>
      <c r="G419" s="161" t="str">
        <f>INDEX(ATS!$A:$P,MATCH('2) Order Form'!$W419,ATS!$O:$O,0),6)</f>
        <v>OS</v>
      </c>
      <c r="H419" s="58">
        <v>1</v>
      </c>
      <c r="I419" s="111">
        <v>0</v>
      </c>
      <c r="J419" s="117">
        <f>IFERROR(VLOOKUP(W419,ATS!$O:$P,2,FALSE),0)</f>
        <v>309</v>
      </c>
      <c r="K419" s="184" t="str">
        <f t="shared" si="398"/>
        <v>50+</v>
      </c>
      <c r="L419" s="117">
        <f>IFERROR(VLOOKUP(W419,ATS!$O:$Q,3,FALSE),0)</f>
        <v>309</v>
      </c>
      <c r="M419" s="186" t="str">
        <f t="shared" si="399"/>
        <v>50+</v>
      </c>
      <c r="N419" s="93">
        <v>0</v>
      </c>
      <c r="O419" s="55">
        <f t="shared" si="400"/>
        <v>0</v>
      </c>
      <c r="P419" s="50">
        <f>VLOOKUP($C419,Prices!$A$3:$R$1996,MATCH('2) Order Form'!P$8,Prices!$A$2:$R$2,0),FALSE)</f>
        <v>60</v>
      </c>
      <c r="Q419" s="51">
        <f>VLOOKUP($C419,Prices!$A$3:$R$1996,MATCH('2) Order Form'!Q$8,Prices!$A$2:$R$2,0),FALSE)</f>
        <v>119.95</v>
      </c>
      <c r="R419" s="34">
        <f t="shared" si="401"/>
        <v>0</v>
      </c>
      <c r="S419" s="43">
        <f t="shared" si="402"/>
        <v>0</v>
      </c>
      <c r="T419" s="51">
        <f t="shared" si="403"/>
        <v>0</v>
      </c>
      <c r="U419" s="123">
        <f t="shared" si="397"/>
        <v>0</v>
      </c>
      <c r="V419" s="124"/>
      <c r="W419" s="148">
        <v>7048652710147</v>
      </c>
      <c r="Y419" s="126">
        <f t="shared" si="404"/>
        <v>0</v>
      </c>
      <c r="Z419" s="127">
        <f t="shared" ca="1" si="405"/>
        <v>0</v>
      </c>
      <c r="AA419" s="127">
        <f t="shared" ca="1" si="406"/>
        <v>67</v>
      </c>
      <c r="AB419" s="127">
        <f t="shared" ca="1" si="407"/>
        <v>0</v>
      </c>
      <c r="AC419" s="127">
        <f t="shared" ca="1" si="408"/>
        <v>1</v>
      </c>
      <c r="AD419" s="127" t="str">
        <f t="shared" si="409"/>
        <v>852031RIG Obsidian/Matte Crystal Black Camo</v>
      </c>
      <c r="AE419" s="128" t="str">
        <f t="shared" si="410"/>
        <v>852031-OS</v>
      </c>
      <c r="AF419" s="129" t="str">
        <f>INDEX(ATS!$A:$P,MATCH('2) Order Form'!$W419,ATS!$O:$O,0),7)</f>
        <v>Active</v>
      </c>
    </row>
    <row r="420" spans="1:32" s="139" customFormat="1" x14ac:dyDescent="0.2">
      <c r="A420" s="33">
        <v>4</v>
      </c>
      <c r="B420" s="209" t="str">
        <f>VLOOKUP(A420,Classification!$H$2:$I$11,2,FALSE)</f>
        <v>Eyewear</v>
      </c>
      <c r="C420" s="209">
        <f>INDEX(ATS!$A:$P,MATCH('2) Order Form'!$W420,ATS!$O:$O,0),1)</f>
        <v>852032</v>
      </c>
      <c r="D420" s="209" t="str">
        <f>INDEX(ATS!$A:$P,MATCH('2) Order Form'!$W420,ATS!$O:$O,0),2)</f>
        <v>Heat</v>
      </c>
      <c r="E420" s="210" t="str">
        <f>INDEX(ATS!$A:$P,MATCH('2) Order Form'!$W420,ATS!$O:$O,0),4)</f>
        <v>092500-OS</v>
      </c>
      <c r="F420" s="210" t="str">
        <f>INDEX(ATS!$A:$P,MATCH('2) Order Form'!$W420,ATS!$O:$O,0),5)</f>
        <v>Obsidian Black/Gloss Crystal Storm</v>
      </c>
      <c r="G420" s="211" t="str">
        <f>INDEX(ATS!$A:$P,MATCH('2) Order Form'!$W420,ATS!$O:$O,0),6)</f>
        <v>OS</v>
      </c>
      <c r="H420" s="58">
        <v>1</v>
      </c>
      <c r="I420" s="111">
        <v>0</v>
      </c>
      <c r="J420" s="117">
        <f>IFERROR(VLOOKUP(W420,ATS!$O:$P,2,FALSE),0)</f>
        <v>74</v>
      </c>
      <c r="K420" s="184" t="str">
        <f t="shared" si="398"/>
        <v>50+</v>
      </c>
      <c r="L420" s="117">
        <f>IFERROR(VLOOKUP(W420,ATS!$O:$Q,3,FALSE),0)</f>
        <v>74</v>
      </c>
      <c r="M420" s="186" t="str">
        <f t="shared" si="399"/>
        <v>50+</v>
      </c>
      <c r="N420" s="212">
        <v>0</v>
      </c>
      <c r="O420" s="177">
        <f t="shared" si="400"/>
        <v>0</v>
      </c>
      <c r="P420" s="50">
        <f>VLOOKUP($C420,Prices!$A$3:$R$1996,MATCH('2) Order Form'!P$8,Prices!$A$2:$R$2,0),FALSE)</f>
        <v>50</v>
      </c>
      <c r="Q420" s="51">
        <f>VLOOKUP($C420,Prices!$A$3:$R$1996,MATCH('2) Order Form'!Q$8,Prices!$A$2:$R$2,0),FALSE)</f>
        <v>99.95</v>
      </c>
      <c r="R420" s="179">
        <f t="shared" si="401"/>
        <v>0</v>
      </c>
      <c r="S420" s="180">
        <f t="shared" si="402"/>
        <v>0</v>
      </c>
      <c r="T420" s="178">
        <f t="shared" si="403"/>
        <v>0</v>
      </c>
      <c r="U420" s="123">
        <f t="shared" si="397"/>
        <v>0</v>
      </c>
      <c r="V420" s="181"/>
      <c r="W420" s="182">
        <v>7048652775078</v>
      </c>
      <c r="Y420" s="217">
        <f t="shared" si="404"/>
        <v>0</v>
      </c>
      <c r="Z420" s="218">
        <f t="shared" ca="1" si="405"/>
        <v>0</v>
      </c>
      <c r="AA420" s="218">
        <f t="shared" ca="1" si="406"/>
        <v>68</v>
      </c>
      <c r="AB420" s="218">
        <f t="shared" ca="1" si="407"/>
        <v>1</v>
      </c>
      <c r="AC420" s="218">
        <f t="shared" ca="1" si="408"/>
        <v>1</v>
      </c>
      <c r="AD420" s="218" t="str">
        <f t="shared" si="409"/>
        <v>852032Obsidian Black/Gloss Crystal Storm</v>
      </c>
      <c r="AE420" s="219" t="str">
        <f t="shared" si="410"/>
        <v>852032-OS</v>
      </c>
      <c r="AF420" s="220" t="str">
        <f>INDEX(ATS!$A:$P,MATCH('2) Order Form'!$W420,ATS!$O:$O,0),7)</f>
        <v>Active</v>
      </c>
    </row>
    <row r="421" spans="1:32" x14ac:dyDescent="0.2">
      <c r="A421" s="33">
        <v>4</v>
      </c>
      <c r="B421" s="33" t="str">
        <f>VLOOKUP(A421,Classification!$H$2:$I$11,2,FALSE)</f>
        <v>Eyewear</v>
      </c>
      <c r="C421" s="33">
        <f>INDEX(ATS!$A:$P,MATCH('2) Order Form'!$W421,ATS!$O:$O,0),1)</f>
        <v>852032</v>
      </c>
      <c r="D421" s="33" t="str">
        <f>INDEX(ATS!$A:$P,MATCH('2) Order Form'!$W421,ATS!$O:$O,0),2)</f>
        <v>Heat</v>
      </c>
      <c r="E421" s="82" t="str">
        <f>INDEX(ATS!$A:$P,MATCH('2) Order Form'!$W421,ATS!$O:$O,0),4)</f>
        <v>090700-OS</v>
      </c>
      <c r="F421" s="82" t="str">
        <f>INDEX(ATS!$A:$P,MATCH('2) Order Form'!$W421,ATS!$O:$O,0),5)</f>
        <v>Obsidian Black/Matte Dark Storm</v>
      </c>
      <c r="G421" s="161" t="str">
        <f>INDEX(ATS!$A:$P,MATCH('2) Order Form'!$W421,ATS!$O:$O,0),6)</f>
        <v>OS</v>
      </c>
      <c r="H421" s="58">
        <v>1</v>
      </c>
      <c r="I421" s="111">
        <v>0</v>
      </c>
      <c r="J421" s="117">
        <f>IFERROR(VLOOKUP(W421,ATS!$O:$P,2,FALSE),0)</f>
        <v>135</v>
      </c>
      <c r="K421" s="184" t="str">
        <f t="shared" si="398"/>
        <v>50+</v>
      </c>
      <c r="L421" s="117">
        <f>IFERROR(VLOOKUP(W421,ATS!$O:$Q,3,FALSE),0)</f>
        <v>135</v>
      </c>
      <c r="M421" s="186" t="str">
        <f t="shared" si="399"/>
        <v>50+</v>
      </c>
      <c r="N421" s="93">
        <v>0</v>
      </c>
      <c r="O421" s="55">
        <f t="shared" si="400"/>
        <v>0</v>
      </c>
      <c r="P421" s="50">
        <f>VLOOKUP($C421,Prices!$A$3:$R$1996,MATCH('2) Order Form'!P$8,Prices!$A$2:$R$2,0),FALSE)</f>
        <v>50</v>
      </c>
      <c r="Q421" s="51">
        <f>VLOOKUP($C421,Prices!$A$3:$R$1996,MATCH('2) Order Form'!Q$8,Prices!$A$2:$R$2,0),FALSE)</f>
        <v>99.95</v>
      </c>
      <c r="R421" s="34">
        <f t="shared" si="401"/>
        <v>0</v>
      </c>
      <c r="S421" s="43">
        <f t="shared" si="402"/>
        <v>0</v>
      </c>
      <c r="T421" s="51">
        <f t="shared" si="403"/>
        <v>0</v>
      </c>
      <c r="U421" s="123">
        <f t="shared" si="397"/>
        <v>0</v>
      </c>
      <c r="V421" s="124"/>
      <c r="W421" s="148">
        <v>7048652762450</v>
      </c>
      <c r="Y421" s="126">
        <f t="shared" si="404"/>
        <v>0</v>
      </c>
      <c r="Z421" s="127">
        <f t="shared" ca="1" si="405"/>
        <v>0</v>
      </c>
      <c r="AA421" s="127">
        <f t="shared" ca="1" si="406"/>
        <v>68</v>
      </c>
      <c r="AB421" s="127">
        <f t="shared" ca="1" si="407"/>
        <v>0</v>
      </c>
      <c r="AC421" s="127">
        <f t="shared" ca="1" si="408"/>
        <v>1</v>
      </c>
      <c r="AD421" s="127" t="str">
        <f t="shared" si="409"/>
        <v>852032Obsidian Black/Matte Dark Storm</v>
      </c>
      <c r="AE421" s="128" t="str">
        <f t="shared" si="410"/>
        <v>852032-OS</v>
      </c>
      <c r="AF421" s="129" t="str">
        <f>INDEX(ATS!$A:$P,MATCH('2) Order Form'!$W421,ATS!$O:$O,0),7)</f>
        <v>Active</v>
      </c>
    </row>
    <row r="422" spans="1:32" x14ac:dyDescent="0.2">
      <c r="A422" s="33">
        <v>4</v>
      </c>
      <c r="B422" s="33" t="str">
        <f>VLOOKUP(A422,Classification!$H$2:$I$11,2,FALSE)</f>
        <v>Eyewear</v>
      </c>
      <c r="C422" s="33">
        <f>INDEX(ATS!$A:$P,MATCH('2) Order Form'!$W422,ATS!$O:$O,0),1)</f>
        <v>852032</v>
      </c>
      <c r="D422" s="33" t="str">
        <f>INDEX(ATS!$A:$P,MATCH('2) Order Form'!$W422,ATS!$O:$O,0),2)</f>
        <v>Heat</v>
      </c>
      <c r="E422" s="82" t="str">
        <f>INDEX(ATS!$A:$P,MATCH('2) Order Form'!$W422,ATS!$O:$O,0),4)</f>
        <v>091600-OS</v>
      </c>
      <c r="F422" s="82" t="str">
        <f>INDEX(ATS!$A:$P,MATCH('2) Order Form'!$W422,ATS!$O:$O,0),5)</f>
        <v>Obsidian Black/Gloss Crystal White</v>
      </c>
      <c r="G422" s="161" t="str">
        <f>INDEX(ATS!$A:$P,MATCH('2) Order Form'!$W422,ATS!$O:$O,0),6)</f>
        <v>OS</v>
      </c>
      <c r="H422" s="58">
        <v>1</v>
      </c>
      <c r="I422" s="111">
        <v>0</v>
      </c>
      <c r="J422" s="117">
        <f>IFERROR(VLOOKUP(W422,ATS!$O:$P,2,FALSE),0)</f>
        <v>46</v>
      </c>
      <c r="K422" s="184">
        <f t="shared" si="398"/>
        <v>46</v>
      </c>
      <c r="L422" s="117">
        <f>IFERROR(VLOOKUP(W422,ATS!$O:$Q,3,FALSE),0)</f>
        <v>46</v>
      </c>
      <c r="M422" s="186">
        <f t="shared" si="399"/>
        <v>46</v>
      </c>
      <c r="N422" s="93">
        <v>0</v>
      </c>
      <c r="O422" s="55">
        <f t="shared" si="400"/>
        <v>0</v>
      </c>
      <c r="P422" s="50">
        <f>VLOOKUP($C422,Prices!$A$3:$R$1996,MATCH('2) Order Form'!P$8,Prices!$A$2:$R$2,0),FALSE)</f>
        <v>50</v>
      </c>
      <c r="Q422" s="51">
        <f>VLOOKUP($C422,Prices!$A$3:$R$1996,MATCH('2) Order Form'!Q$8,Prices!$A$2:$R$2,0),FALSE)</f>
        <v>99.95</v>
      </c>
      <c r="R422" s="34">
        <f t="shared" si="401"/>
        <v>0</v>
      </c>
      <c r="S422" s="43">
        <f t="shared" si="402"/>
        <v>0</v>
      </c>
      <c r="T422" s="51">
        <f t="shared" si="403"/>
        <v>0</v>
      </c>
      <c r="U422" s="123">
        <f t="shared" si="397"/>
        <v>0</v>
      </c>
      <c r="V422" s="124"/>
      <c r="W422" s="148">
        <v>7048652762467</v>
      </c>
      <c r="Y422" s="126">
        <f t="shared" si="404"/>
        <v>0</v>
      </c>
      <c r="Z422" s="127">
        <f t="shared" ca="1" si="405"/>
        <v>0</v>
      </c>
      <c r="AA422" s="127">
        <f t="shared" ca="1" si="406"/>
        <v>68</v>
      </c>
      <c r="AB422" s="127">
        <f t="shared" ca="1" si="407"/>
        <v>0</v>
      </c>
      <c r="AC422" s="127">
        <f t="shared" ca="1" si="408"/>
        <v>1</v>
      </c>
      <c r="AD422" s="127" t="str">
        <f t="shared" si="409"/>
        <v>852032Obsidian Black/Gloss Crystal White</v>
      </c>
      <c r="AE422" s="128" t="str">
        <f t="shared" si="410"/>
        <v>852032-OS</v>
      </c>
      <c r="AF422" s="129" t="str">
        <f>INDEX(ATS!$A:$P,MATCH('2) Order Form'!$W422,ATS!$O:$O,0),7)</f>
        <v>Stock</v>
      </c>
    </row>
    <row r="423" spans="1:32" x14ac:dyDescent="0.2">
      <c r="A423" s="33">
        <v>4</v>
      </c>
      <c r="B423" s="33" t="str">
        <f>VLOOKUP(A423,Classification!$H$2:$I$11,2,FALSE)</f>
        <v>Eyewear</v>
      </c>
      <c r="C423" s="33">
        <f>INDEX(ATS!$A:$P,MATCH('2) Order Form'!$W423,ATS!$O:$O,0),1)</f>
        <v>852032</v>
      </c>
      <c r="D423" s="33" t="str">
        <f>INDEX(ATS!$A:$P,MATCH('2) Order Form'!$W423,ATS!$O:$O,0),2)</f>
        <v>Heat</v>
      </c>
      <c r="E423" s="82" t="str">
        <f>INDEX(ATS!$A:$P,MATCH('2) Order Form'!$W423,ATS!$O:$O,0),4)</f>
        <v>099000-OS</v>
      </c>
      <c r="F423" s="82" t="str">
        <f>INDEX(ATS!$A:$P,MATCH('2) Order Form'!$W423,ATS!$O:$O,0),5)</f>
        <v>Obsidian Black/Matte Crystal Tortoise</v>
      </c>
      <c r="G423" s="161" t="str">
        <f>INDEX(ATS!$A:$P,MATCH('2) Order Form'!$W423,ATS!$O:$O,0),6)</f>
        <v>OS</v>
      </c>
      <c r="H423" s="58">
        <v>1</v>
      </c>
      <c r="I423" s="111">
        <v>0</v>
      </c>
      <c r="J423" s="117">
        <f>IFERROR(VLOOKUP(W423,ATS!$O:$P,2,FALSE),0)</f>
        <v>201</v>
      </c>
      <c r="K423" s="184" t="str">
        <f t="shared" si="398"/>
        <v>50+</v>
      </c>
      <c r="L423" s="117">
        <f>IFERROR(VLOOKUP(W423,ATS!$O:$Q,3,FALSE),0)</f>
        <v>201</v>
      </c>
      <c r="M423" s="186" t="str">
        <f t="shared" si="399"/>
        <v>50+</v>
      </c>
      <c r="N423" s="93">
        <v>0</v>
      </c>
      <c r="O423" s="55">
        <f t="shared" si="400"/>
        <v>0</v>
      </c>
      <c r="P423" s="50">
        <f>VLOOKUP($C423,Prices!$A$3:$R$1996,MATCH('2) Order Form'!P$8,Prices!$A$2:$R$2,0),FALSE)</f>
        <v>50</v>
      </c>
      <c r="Q423" s="51">
        <f>VLOOKUP($C423,Prices!$A$3:$R$1996,MATCH('2) Order Form'!Q$8,Prices!$A$2:$R$2,0),FALSE)</f>
        <v>99.95</v>
      </c>
      <c r="R423" s="34">
        <f t="shared" si="401"/>
        <v>0</v>
      </c>
      <c r="S423" s="43">
        <f t="shared" si="402"/>
        <v>0</v>
      </c>
      <c r="T423" s="51">
        <f t="shared" si="403"/>
        <v>0</v>
      </c>
      <c r="U423" s="123">
        <f t="shared" si="397"/>
        <v>0</v>
      </c>
      <c r="V423" s="124"/>
      <c r="W423" s="148">
        <v>7048652616449</v>
      </c>
      <c r="Y423" s="126">
        <f t="shared" si="404"/>
        <v>0</v>
      </c>
      <c r="Z423" s="127">
        <f t="shared" ca="1" si="405"/>
        <v>0</v>
      </c>
      <c r="AA423" s="127">
        <f t="shared" ca="1" si="406"/>
        <v>68</v>
      </c>
      <c r="AB423" s="127">
        <f t="shared" ca="1" si="407"/>
        <v>0</v>
      </c>
      <c r="AC423" s="127">
        <f t="shared" ca="1" si="408"/>
        <v>1</v>
      </c>
      <c r="AD423" s="127" t="str">
        <f t="shared" si="409"/>
        <v>852032Obsidian Black/Matte Crystal Tortoise</v>
      </c>
      <c r="AE423" s="128" t="str">
        <f t="shared" si="410"/>
        <v>852032-OS</v>
      </c>
      <c r="AF423" s="129" t="str">
        <f>INDEX(ATS!$A:$P,MATCH('2) Order Form'!$W423,ATS!$O:$O,0),7)</f>
        <v>Active</v>
      </c>
    </row>
    <row r="424" spans="1:32" x14ac:dyDescent="0.2">
      <c r="A424" s="33">
        <v>4</v>
      </c>
      <c r="B424" s="33" t="str">
        <f>VLOOKUP(A424,Classification!$H$2:$I$11,2,FALSE)</f>
        <v>Eyewear</v>
      </c>
      <c r="C424" s="33">
        <f>INDEX(ATS!$A:$P,MATCH('2) Order Form'!$W424,ATS!$O:$O,0),1)</f>
        <v>852084</v>
      </c>
      <c r="D424" s="33" t="str">
        <f>INDEX(ATS!$A:$P,MATCH('2) Order Form'!$W424,ATS!$O:$O,0),2)</f>
        <v>Heat Polarized</v>
      </c>
      <c r="E424" s="82" t="str">
        <f>INDEX(ATS!$A:$P,MATCH('2) Order Form'!$W424,ATS!$O:$O,0),4)</f>
        <v>230400-OS</v>
      </c>
      <c r="F424" s="82" t="str">
        <f>INDEX(ATS!$A:$P,MATCH('2) Order Form'!$W424,ATS!$O:$O,0),5)</f>
        <v xml:space="preserve">Obsidian Black Polarized/Matte Crystal Black </v>
      </c>
      <c r="G424" s="161" t="str">
        <f>INDEX(ATS!$A:$P,MATCH('2) Order Form'!$W424,ATS!$O:$O,0),6)</f>
        <v>OS</v>
      </c>
      <c r="H424" s="58">
        <v>1</v>
      </c>
      <c r="I424" s="111">
        <v>0</v>
      </c>
      <c r="J424" s="117">
        <f>IFERROR(VLOOKUP(W424,ATS!$O:$P,2,FALSE),0)</f>
        <v>131</v>
      </c>
      <c r="K424" s="184" t="str">
        <f t="shared" si="398"/>
        <v>50+</v>
      </c>
      <c r="L424" s="117">
        <f>IFERROR(VLOOKUP(W424,ATS!$O:$Q,3,FALSE),0)</f>
        <v>131</v>
      </c>
      <c r="M424" s="186" t="str">
        <f t="shared" si="399"/>
        <v>50+</v>
      </c>
      <c r="N424" s="93">
        <v>0</v>
      </c>
      <c r="O424" s="55">
        <f t="shared" si="400"/>
        <v>0</v>
      </c>
      <c r="P424" s="50">
        <f>VLOOKUP($C424,Prices!$A$3:$R$1996,MATCH('2) Order Form'!P$8,Prices!$A$2:$R$2,0),FALSE)</f>
        <v>65</v>
      </c>
      <c r="Q424" s="51">
        <f>VLOOKUP($C424,Prices!$A$3:$R$1996,MATCH('2) Order Form'!Q$8,Prices!$A$2:$R$2,0),FALSE)</f>
        <v>129.94999999999999</v>
      </c>
      <c r="R424" s="34">
        <f t="shared" si="401"/>
        <v>0</v>
      </c>
      <c r="S424" s="43">
        <f t="shared" si="402"/>
        <v>0</v>
      </c>
      <c r="T424" s="51">
        <f t="shared" si="403"/>
        <v>0</v>
      </c>
      <c r="U424" s="123">
        <f t="shared" si="397"/>
        <v>0</v>
      </c>
      <c r="V424" s="124"/>
      <c r="W424" s="148">
        <v>7048652762436</v>
      </c>
      <c r="Y424" s="126">
        <f t="shared" si="404"/>
        <v>0</v>
      </c>
      <c r="Z424" s="127">
        <f t="shared" ca="1" si="405"/>
        <v>0</v>
      </c>
      <c r="AA424" s="127">
        <f t="shared" ca="1" si="406"/>
        <v>69</v>
      </c>
      <c r="AB424" s="127">
        <f t="shared" ca="1" si="407"/>
        <v>1</v>
      </c>
      <c r="AC424" s="127">
        <f t="shared" ca="1" si="408"/>
        <v>1</v>
      </c>
      <c r="AD424" s="127" t="str">
        <f t="shared" si="409"/>
        <v xml:space="preserve">852084Obsidian Black Polarized/Matte Crystal Black </v>
      </c>
      <c r="AE424" s="128" t="str">
        <f t="shared" si="410"/>
        <v>852084-OS</v>
      </c>
      <c r="AF424" s="129" t="str">
        <f>INDEX(ATS!$A:$P,MATCH('2) Order Form'!$W424,ATS!$O:$O,0),7)</f>
        <v>Active</v>
      </c>
    </row>
    <row r="425" spans="1:32" x14ac:dyDescent="0.2">
      <c r="A425" s="33">
        <v>4</v>
      </c>
      <c r="B425" s="33" t="str">
        <f>VLOOKUP(A425,Classification!$H$2:$I$11,2,FALSE)</f>
        <v>Eyewear</v>
      </c>
      <c r="C425" s="33">
        <f>INDEX(ATS!$A:$P,MATCH('2) Order Form'!$W425,ATS!$O:$O,0),1)</f>
        <v>852087</v>
      </c>
      <c r="D425" s="33" t="str">
        <f>INDEX(ATS!$A:$P,MATCH('2) Order Form'!$W425,ATS!$O:$O,0),2)</f>
        <v xml:space="preserve">Memento Lens </v>
      </c>
      <c r="E425" s="82" t="str">
        <f>INDEX(ATS!$A:$P,MATCH('2) Order Form'!$W425,ATS!$O:$O,0),4)</f>
        <v>100000-OS</v>
      </c>
      <c r="F425" s="82" t="str">
        <f>INDEX(ATS!$A:$P,MATCH('2) Order Form'!$W425,ATS!$O:$O,0),5)</f>
        <v>Clear</v>
      </c>
      <c r="G425" s="161" t="str">
        <f>INDEX(ATS!$A:$P,MATCH('2) Order Form'!$W425,ATS!$O:$O,0),6)</f>
        <v>OS</v>
      </c>
      <c r="H425" s="58">
        <v>1</v>
      </c>
      <c r="I425" s="111">
        <v>0</v>
      </c>
      <c r="J425" s="117">
        <f>IFERROR(VLOOKUP(W425,ATS!$O:$P,2,FALSE),0)</f>
        <v>95</v>
      </c>
      <c r="K425" s="184" t="str">
        <f t="shared" ref="K425" si="411">IF(J425=99999,"OPEN",IF(J425&gt;50,"50+",IF(J425&lt;=0,"0",J425)))</f>
        <v>50+</v>
      </c>
      <c r="L425" s="117">
        <f>IFERROR(VLOOKUP(W425,ATS!$O:$Q,3,FALSE),0)</f>
        <v>95</v>
      </c>
      <c r="M425" s="186" t="str">
        <f t="shared" ref="M425" si="412">IF(L425=99999,"OPEN",IF(L425&gt;50,"50+",IF(L425&lt;=0,"0",L425)))</f>
        <v>50+</v>
      </c>
      <c r="N425" s="93">
        <v>0</v>
      </c>
      <c r="O425" s="55">
        <f t="shared" ref="O425" si="413">IF(N425&lt;&gt;0,N425,$P$5)</f>
        <v>0</v>
      </c>
      <c r="P425" s="50">
        <f>VLOOKUP($C425,Prices!$A$3:$R$1996,MATCH('2) Order Form'!P$8,Prices!$A$2:$R$2,0),FALSE)</f>
        <v>35</v>
      </c>
      <c r="Q425" s="51">
        <f>VLOOKUP($C425,Prices!$A$3:$R$1996,MATCH('2) Order Form'!Q$8,Prices!$A$2:$R$2,0),FALSE)</f>
        <v>69.95</v>
      </c>
      <c r="R425" s="34">
        <f t="shared" ref="R425" si="414">I425*P425</f>
        <v>0</v>
      </c>
      <c r="S425" s="43">
        <f t="shared" ref="S425" si="415">R425*O425</f>
        <v>0</v>
      </c>
      <c r="T425" s="51">
        <f t="shared" ref="T425" si="416">R425-S425</f>
        <v>0</v>
      </c>
      <c r="U425" s="123">
        <f t="shared" ref="U425" si="417">IFERROR(I425/($I$161+$I$162+$I$163),0)</f>
        <v>0</v>
      </c>
      <c r="V425" s="124"/>
      <c r="W425" s="148">
        <v>7048652777867</v>
      </c>
      <c r="Y425" s="126">
        <f t="shared" ref="Y425" si="418">I425*Q425</f>
        <v>0</v>
      </c>
      <c r="Z425" s="127">
        <f t="shared" ref="Z425" ca="1" si="419">IF(A425=OFFSET(A425,-1,0),0,1)</f>
        <v>0</v>
      </c>
      <c r="AA425" s="127">
        <f t="shared" ref="AA425" ca="1" si="420">IF(C425=OFFSET(C425,-1,0),OFFSET(AA425,-1,0),OFFSET(AA425,-1,0)+1)</f>
        <v>70</v>
      </c>
      <c r="AB425" s="127">
        <f t="shared" ref="AB425" ca="1" si="421">IF(C425=OFFSET(C425,-1,0),0,1)</f>
        <v>1</v>
      </c>
      <c r="AC425" s="127">
        <f t="shared" ref="AC425" ca="1" si="422">IF(F425=OFFSET(F425,-1,0),0,1)</f>
        <v>1</v>
      </c>
      <c r="AD425" s="127" t="str">
        <f t="shared" ref="AD425" si="423">CONCATENATE(C425,F425)</f>
        <v>852087Clear</v>
      </c>
      <c r="AE425" s="128" t="str">
        <f t="shared" ref="AE425" si="424">IFERROR(IF(B425="EYEWEAR",CONCATENATE(C425,"-",G425),C425),C425)</f>
        <v>852087-OS</v>
      </c>
      <c r="AF425" s="129" t="str">
        <f>INDEX(ATS!$A:$P,MATCH('2) Order Form'!$W425,ATS!$O:$O,0),7)</f>
        <v>Active</v>
      </c>
    </row>
    <row r="426" spans="1:32" x14ac:dyDescent="0.2">
      <c r="A426" s="33">
        <v>4</v>
      </c>
      <c r="B426" s="33" t="str">
        <f>VLOOKUP(A426,Classification!$H$2:$I$11,2,FALSE)</f>
        <v>Eyewear</v>
      </c>
      <c r="C426" s="33">
        <f>INDEX(ATS!$A:$P,MATCH('2) Order Form'!$W426,ATS!$O:$O,0),1)</f>
        <v>852078</v>
      </c>
      <c r="D426" s="33" t="str">
        <f>INDEX(ATS!$A:$P,MATCH('2) Order Form'!$W426,ATS!$O:$O,0),2)</f>
        <v>Memento RIG Reflect Lens</v>
      </c>
      <c r="E426" s="82" t="str">
        <f>INDEX(ATS!$A:$P,MATCH('2) Order Form'!$W426,ATS!$O:$O,0),4)</f>
        <v>060000-OS</v>
      </c>
      <c r="F426" s="82" t="str">
        <f>INDEX(ATS!$A:$P,MATCH('2) Order Form'!$W426,ATS!$O:$O,0),5)</f>
        <v>RIG Topaz</v>
      </c>
      <c r="G426" s="161" t="str">
        <f>INDEX(ATS!$A:$P,MATCH('2) Order Form'!$W426,ATS!$O:$O,0),6)</f>
        <v>OS</v>
      </c>
      <c r="H426" s="58">
        <v>1</v>
      </c>
      <c r="I426" s="111">
        <v>0</v>
      </c>
      <c r="J426" s="117">
        <f>IFERROR(VLOOKUP(W426,ATS!$O:$P,2,FALSE),0)</f>
        <v>17</v>
      </c>
      <c r="K426" s="184">
        <f t="shared" si="398"/>
        <v>17</v>
      </c>
      <c r="L426" s="117">
        <f>IFERROR(VLOOKUP(W426,ATS!$O:$Q,3,FALSE),0)</f>
        <v>17</v>
      </c>
      <c r="M426" s="186">
        <f t="shared" si="399"/>
        <v>17</v>
      </c>
      <c r="N426" s="93">
        <v>0</v>
      </c>
      <c r="O426" s="55">
        <f t="shared" si="400"/>
        <v>0</v>
      </c>
      <c r="P426" s="50">
        <f>VLOOKUP($C426,Prices!$A$3:$R$1996,MATCH('2) Order Form'!P$8,Prices!$A$2:$R$2,0),FALSE)</f>
        <v>40</v>
      </c>
      <c r="Q426" s="51">
        <f>VLOOKUP($C426,Prices!$A$3:$R$1996,MATCH('2) Order Form'!Q$8,Prices!$A$2:$R$2,0),FALSE)</f>
        <v>79.95</v>
      </c>
      <c r="R426" s="34">
        <f t="shared" si="401"/>
        <v>0</v>
      </c>
      <c r="S426" s="43">
        <f t="shared" si="402"/>
        <v>0</v>
      </c>
      <c r="T426" s="51">
        <f t="shared" si="403"/>
        <v>0</v>
      </c>
      <c r="U426" s="123">
        <f t="shared" si="397"/>
        <v>0</v>
      </c>
      <c r="V426" s="124"/>
      <c r="W426" s="148">
        <v>7048652762610</v>
      </c>
      <c r="Y426" s="126">
        <f t="shared" si="404"/>
        <v>0</v>
      </c>
      <c r="Z426" s="127">
        <f t="shared" ca="1" si="405"/>
        <v>0</v>
      </c>
      <c r="AA426" s="127">
        <f t="shared" ca="1" si="406"/>
        <v>71</v>
      </c>
      <c r="AB426" s="127">
        <f t="shared" ca="1" si="407"/>
        <v>1</v>
      </c>
      <c r="AC426" s="127">
        <f t="shared" ca="1" si="408"/>
        <v>1</v>
      </c>
      <c r="AD426" s="127" t="str">
        <f t="shared" si="409"/>
        <v>852078RIG Topaz</v>
      </c>
      <c r="AE426" s="128" t="str">
        <f t="shared" si="410"/>
        <v>852078-OS</v>
      </c>
      <c r="AF426" s="129" t="str">
        <f>INDEX(ATS!$A:$P,MATCH('2) Order Form'!$W426,ATS!$O:$O,0),7)</f>
        <v>Active</v>
      </c>
    </row>
    <row r="427" spans="1:32" x14ac:dyDescent="0.2">
      <c r="A427" s="33">
        <v>4</v>
      </c>
      <c r="B427" s="33" t="str">
        <f>VLOOKUP(A427,Classification!$H$2:$I$11,2,FALSE)</f>
        <v>Eyewear</v>
      </c>
      <c r="C427" s="33">
        <f>INDEX(ATS!$A:$P,MATCH('2) Order Form'!$W427,ATS!$O:$O,0),1)</f>
        <v>852078</v>
      </c>
      <c r="D427" s="33" t="str">
        <f>INDEX(ATS!$A:$P,MATCH('2) Order Form'!$W427,ATS!$O:$O,0),2)</f>
        <v>Memento RIG Reflect Lens</v>
      </c>
      <c r="E427" s="82" t="str">
        <f>INDEX(ATS!$A:$P,MATCH('2) Order Form'!$W427,ATS!$O:$O,0),4)</f>
        <v>070000-OS</v>
      </c>
      <c r="F427" s="82" t="str">
        <f>INDEX(ATS!$A:$P,MATCH('2) Order Form'!$W427,ATS!$O:$O,0),5)</f>
        <v>RIG Emerald</v>
      </c>
      <c r="G427" s="161" t="str">
        <f>INDEX(ATS!$A:$P,MATCH('2) Order Form'!$W427,ATS!$O:$O,0),6)</f>
        <v>OS</v>
      </c>
      <c r="H427" s="58">
        <v>1</v>
      </c>
      <c r="I427" s="111">
        <v>0</v>
      </c>
      <c r="J427" s="117">
        <f>IFERROR(VLOOKUP(W427,ATS!$O:$P,2,FALSE),0)</f>
        <v>14</v>
      </c>
      <c r="K427" s="184">
        <f t="shared" si="398"/>
        <v>14</v>
      </c>
      <c r="L427" s="117">
        <f>IFERROR(VLOOKUP(W427,ATS!$O:$Q,3,FALSE),0)</f>
        <v>14</v>
      </c>
      <c r="M427" s="186">
        <f t="shared" si="399"/>
        <v>14</v>
      </c>
      <c r="N427" s="93">
        <v>0</v>
      </c>
      <c r="O427" s="55">
        <f t="shared" si="400"/>
        <v>0</v>
      </c>
      <c r="P427" s="50">
        <f>VLOOKUP($C427,Prices!$A$3:$R$1996,MATCH('2) Order Form'!P$8,Prices!$A$2:$R$2,0),FALSE)</f>
        <v>40</v>
      </c>
      <c r="Q427" s="51">
        <f>VLOOKUP($C427,Prices!$A$3:$R$1996,MATCH('2) Order Form'!Q$8,Prices!$A$2:$R$2,0),FALSE)</f>
        <v>79.95</v>
      </c>
      <c r="R427" s="34">
        <f t="shared" si="401"/>
        <v>0</v>
      </c>
      <c r="S427" s="43">
        <f t="shared" si="402"/>
        <v>0</v>
      </c>
      <c r="T427" s="51">
        <f t="shared" si="403"/>
        <v>0</v>
      </c>
      <c r="U427" s="123">
        <f t="shared" si="397"/>
        <v>0</v>
      </c>
      <c r="V427" s="124"/>
      <c r="W427" s="148">
        <v>7048652762627</v>
      </c>
      <c r="Y427" s="126">
        <f t="shared" si="404"/>
        <v>0</v>
      </c>
      <c r="Z427" s="127">
        <f t="shared" ca="1" si="405"/>
        <v>0</v>
      </c>
      <c r="AA427" s="127">
        <f t="shared" ca="1" si="406"/>
        <v>71</v>
      </c>
      <c r="AB427" s="127">
        <f t="shared" ca="1" si="407"/>
        <v>0</v>
      </c>
      <c r="AC427" s="127">
        <f t="shared" ca="1" si="408"/>
        <v>1</v>
      </c>
      <c r="AD427" s="127" t="str">
        <f t="shared" si="409"/>
        <v>852078RIG Emerald</v>
      </c>
      <c r="AE427" s="128" t="str">
        <f t="shared" si="410"/>
        <v>852078-OS</v>
      </c>
      <c r="AF427" s="129" t="str">
        <f>INDEX(ATS!$A:$P,MATCH('2) Order Form'!$W427,ATS!$O:$O,0),7)</f>
        <v>Active</v>
      </c>
    </row>
    <row r="428" spans="1:32" x14ac:dyDescent="0.2">
      <c r="A428" s="33">
        <v>4</v>
      </c>
      <c r="B428" s="33" t="str">
        <f>VLOOKUP(A428,Classification!$H$2:$I$11,2,FALSE)</f>
        <v>Eyewear</v>
      </c>
      <c r="C428" s="33">
        <f>INDEX(ATS!$A:$P,MATCH('2) Order Form'!$W428,ATS!$O:$O,0),1)</f>
        <v>852078</v>
      </c>
      <c r="D428" s="33" t="str">
        <f>INDEX(ATS!$A:$P,MATCH('2) Order Form'!$W428,ATS!$O:$O,0),2)</f>
        <v>Memento RIG Reflect Lens</v>
      </c>
      <c r="E428" s="82" t="str">
        <f>INDEX(ATS!$A:$P,MATCH('2) Order Form'!$W428,ATS!$O:$O,0),4)</f>
        <v>150000-OS</v>
      </c>
      <c r="F428" s="82" t="str">
        <f>INDEX(ATS!$A:$P,MATCH('2) Order Form'!$W428,ATS!$O:$O,0),5)</f>
        <v>RIG Bixbite</v>
      </c>
      <c r="G428" s="161" t="str">
        <f>INDEX(ATS!$A:$P,MATCH('2) Order Form'!$W428,ATS!$O:$O,0),6)</f>
        <v>OS</v>
      </c>
      <c r="H428" s="58">
        <v>1</v>
      </c>
      <c r="I428" s="111">
        <v>0</v>
      </c>
      <c r="J428" s="117">
        <f>IFERROR(VLOOKUP(W428,ATS!$O:$P,2,FALSE),0)</f>
        <v>14</v>
      </c>
      <c r="K428" s="184">
        <f t="shared" si="398"/>
        <v>14</v>
      </c>
      <c r="L428" s="117">
        <f>IFERROR(VLOOKUP(W428,ATS!$O:$Q,3,FALSE),0)</f>
        <v>14</v>
      </c>
      <c r="M428" s="186">
        <f t="shared" si="399"/>
        <v>14</v>
      </c>
      <c r="N428" s="93">
        <v>0</v>
      </c>
      <c r="O428" s="55">
        <f t="shared" si="400"/>
        <v>0</v>
      </c>
      <c r="P428" s="50">
        <f>VLOOKUP($C428,Prices!$A$3:$R$1996,MATCH('2) Order Form'!P$8,Prices!$A$2:$R$2,0),FALSE)</f>
        <v>40</v>
      </c>
      <c r="Q428" s="51">
        <f>VLOOKUP($C428,Prices!$A$3:$R$1996,MATCH('2) Order Form'!Q$8,Prices!$A$2:$R$2,0),FALSE)</f>
        <v>79.95</v>
      </c>
      <c r="R428" s="34">
        <f t="shared" si="401"/>
        <v>0</v>
      </c>
      <c r="S428" s="43">
        <f t="shared" si="402"/>
        <v>0</v>
      </c>
      <c r="T428" s="51">
        <f t="shared" si="403"/>
        <v>0</v>
      </c>
      <c r="U428" s="123">
        <f t="shared" si="397"/>
        <v>0</v>
      </c>
      <c r="V428" s="124"/>
      <c r="W428" s="148">
        <v>7048652762634</v>
      </c>
      <c r="Y428" s="126">
        <f t="shared" si="404"/>
        <v>0</v>
      </c>
      <c r="Z428" s="127">
        <f t="shared" ca="1" si="405"/>
        <v>0</v>
      </c>
      <c r="AA428" s="127">
        <f t="shared" ca="1" si="406"/>
        <v>71</v>
      </c>
      <c r="AB428" s="127">
        <f t="shared" ca="1" si="407"/>
        <v>0</v>
      </c>
      <c r="AC428" s="127">
        <f t="shared" ca="1" si="408"/>
        <v>1</v>
      </c>
      <c r="AD428" s="127" t="str">
        <f t="shared" si="409"/>
        <v>852078RIG Bixbite</v>
      </c>
      <c r="AE428" s="128" t="str">
        <f t="shared" si="410"/>
        <v>852078-OS</v>
      </c>
      <c r="AF428" s="129" t="str">
        <f>INDEX(ATS!$A:$P,MATCH('2) Order Form'!$W428,ATS!$O:$O,0),7)</f>
        <v>Active</v>
      </c>
    </row>
    <row r="429" spans="1:32" x14ac:dyDescent="0.2">
      <c r="A429" s="33">
        <v>4</v>
      </c>
      <c r="B429" s="33" t="str">
        <f>VLOOKUP(A429,Classification!$H$2:$I$11,2,FALSE)</f>
        <v>Eyewear</v>
      </c>
      <c r="C429" s="33">
        <f>INDEX(ATS!$A:$P,MATCH('2) Order Form'!$W429,ATS!$O:$O,0),1)</f>
        <v>852078</v>
      </c>
      <c r="D429" s="33" t="str">
        <f>INDEX(ATS!$A:$P,MATCH('2) Order Form'!$W429,ATS!$O:$O,0),2)</f>
        <v>Memento RIG Reflect Lens</v>
      </c>
      <c r="E429" s="82" t="str">
        <f>INDEX(ATS!$A:$P,MATCH('2) Order Form'!$W429,ATS!$O:$O,0),4)</f>
        <v>160000-OS</v>
      </c>
      <c r="F429" s="82" t="str">
        <f>INDEX(ATS!$A:$P,MATCH('2) Order Form'!$W429,ATS!$O:$O,0),5)</f>
        <v>RIG Aquamarine</v>
      </c>
      <c r="G429" s="161" t="str">
        <f>INDEX(ATS!$A:$P,MATCH('2) Order Form'!$W429,ATS!$O:$O,0),6)</f>
        <v>OS</v>
      </c>
      <c r="H429" s="58">
        <v>1</v>
      </c>
      <c r="I429" s="111">
        <v>0</v>
      </c>
      <c r="J429" s="117">
        <f>IFERROR(VLOOKUP(W429,ATS!$O:$P,2,FALSE),0)</f>
        <v>11</v>
      </c>
      <c r="K429" s="184">
        <f t="shared" si="398"/>
        <v>11</v>
      </c>
      <c r="L429" s="117">
        <f>IFERROR(VLOOKUP(W429,ATS!$O:$Q,3,FALSE),0)</f>
        <v>11</v>
      </c>
      <c r="M429" s="186">
        <f t="shared" si="399"/>
        <v>11</v>
      </c>
      <c r="N429" s="93">
        <v>0</v>
      </c>
      <c r="O429" s="55">
        <f t="shared" si="400"/>
        <v>0</v>
      </c>
      <c r="P429" s="50">
        <f>VLOOKUP($C429,Prices!$A$3:$R$1996,MATCH('2) Order Form'!P$8,Prices!$A$2:$R$2,0),FALSE)</f>
        <v>40</v>
      </c>
      <c r="Q429" s="51">
        <f>VLOOKUP($C429,Prices!$A$3:$R$1996,MATCH('2) Order Form'!Q$8,Prices!$A$2:$R$2,0),FALSE)</f>
        <v>79.95</v>
      </c>
      <c r="R429" s="34">
        <f t="shared" si="401"/>
        <v>0</v>
      </c>
      <c r="S429" s="43">
        <f t="shared" si="402"/>
        <v>0</v>
      </c>
      <c r="T429" s="51">
        <f t="shared" si="403"/>
        <v>0</v>
      </c>
      <c r="U429" s="123">
        <f t="shared" si="397"/>
        <v>0</v>
      </c>
      <c r="V429" s="124"/>
      <c r="W429" s="148">
        <v>7048652762641</v>
      </c>
      <c r="Y429" s="126">
        <f t="shared" si="404"/>
        <v>0</v>
      </c>
      <c r="Z429" s="127">
        <f t="shared" ca="1" si="405"/>
        <v>0</v>
      </c>
      <c r="AA429" s="127">
        <f t="shared" ca="1" si="406"/>
        <v>71</v>
      </c>
      <c r="AB429" s="127">
        <f t="shared" ca="1" si="407"/>
        <v>0</v>
      </c>
      <c r="AC429" s="127">
        <f t="shared" ca="1" si="408"/>
        <v>1</v>
      </c>
      <c r="AD429" s="127" t="str">
        <f t="shared" si="409"/>
        <v>852078RIG Aquamarine</v>
      </c>
      <c r="AE429" s="128" t="str">
        <f t="shared" si="410"/>
        <v>852078-OS</v>
      </c>
      <c r="AF429" s="129" t="str">
        <f>INDEX(ATS!$A:$P,MATCH('2) Order Form'!$W429,ATS!$O:$O,0),7)</f>
        <v>Active</v>
      </c>
    </row>
    <row r="430" spans="1:32" x14ac:dyDescent="0.2">
      <c r="A430" s="33">
        <v>4</v>
      </c>
      <c r="B430" s="33" t="str">
        <f>VLOOKUP(A430,Classification!$H$2:$I$11,2,FALSE)</f>
        <v>Eyewear</v>
      </c>
      <c r="C430" s="33">
        <f>INDEX(ATS!$A:$P,MATCH('2) Order Form'!$W430,ATS!$O:$O,0),1)</f>
        <v>852078</v>
      </c>
      <c r="D430" s="33" t="str">
        <f>INDEX(ATS!$A:$P,MATCH('2) Order Form'!$W430,ATS!$O:$O,0),2)</f>
        <v>Memento RIG Reflect Lens</v>
      </c>
      <c r="E430" s="82" t="str">
        <f>INDEX(ATS!$A:$P,MATCH('2) Order Form'!$W430,ATS!$O:$O,0),4)</f>
        <v>190000-OS</v>
      </c>
      <c r="F430" s="82" t="str">
        <f>INDEX(ATS!$A:$P,MATCH('2) Order Form'!$W430,ATS!$O:$O,0),5)</f>
        <v>RIG Malaia</v>
      </c>
      <c r="G430" s="161" t="str">
        <f>INDEX(ATS!$A:$P,MATCH('2) Order Form'!$W430,ATS!$O:$O,0),6)</f>
        <v>OS</v>
      </c>
      <c r="H430" s="58">
        <v>1</v>
      </c>
      <c r="I430" s="111">
        <v>0</v>
      </c>
      <c r="J430" s="117">
        <f>IFERROR(VLOOKUP(W430,ATS!$O:$P,2,FALSE),0)</f>
        <v>12</v>
      </c>
      <c r="K430" s="184">
        <f t="shared" si="398"/>
        <v>12</v>
      </c>
      <c r="L430" s="117">
        <f>IFERROR(VLOOKUP(W430,ATS!$O:$Q,3,FALSE),0)</f>
        <v>12</v>
      </c>
      <c r="M430" s="186">
        <f t="shared" si="399"/>
        <v>12</v>
      </c>
      <c r="N430" s="93">
        <v>0</v>
      </c>
      <c r="O430" s="55">
        <f t="shared" si="400"/>
        <v>0</v>
      </c>
      <c r="P430" s="50">
        <f>VLOOKUP($C430,Prices!$A$3:$R$1996,MATCH('2) Order Form'!P$8,Prices!$A$2:$R$2,0),FALSE)</f>
        <v>40</v>
      </c>
      <c r="Q430" s="51">
        <f>VLOOKUP($C430,Prices!$A$3:$R$1996,MATCH('2) Order Form'!Q$8,Prices!$A$2:$R$2,0),FALSE)</f>
        <v>79.95</v>
      </c>
      <c r="R430" s="34">
        <f t="shared" si="401"/>
        <v>0</v>
      </c>
      <c r="S430" s="43">
        <f t="shared" si="402"/>
        <v>0</v>
      </c>
      <c r="T430" s="51">
        <f t="shared" si="403"/>
        <v>0</v>
      </c>
      <c r="U430" s="123">
        <f t="shared" si="397"/>
        <v>0</v>
      </c>
      <c r="V430" s="124"/>
      <c r="W430" s="148">
        <v>7048652762658</v>
      </c>
      <c r="Y430" s="126">
        <f t="shared" si="404"/>
        <v>0</v>
      </c>
      <c r="Z430" s="127">
        <f t="shared" ca="1" si="405"/>
        <v>0</v>
      </c>
      <c r="AA430" s="127">
        <f t="shared" ca="1" si="406"/>
        <v>71</v>
      </c>
      <c r="AB430" s="127">
        <f t="shared" ca="1" si="407"/>
        <v>0</v>
      </c>
      <c r="AC430" s="127">
        <f t="shared" ca="1" si="408"/>
        <v>1</v>
      </c>
      <c r="AD430" s="127" t="str">
        <f t="shared" si="409"/>
        <v>852078RIG Malaia</v>
      </c>
      <c r="AE430" s="128" t="str">
        <f t="shared" si="410"/>
        <v>852078-OS</v>
      </c>
      <c r="AF430" s="129" t="str">
        <f>INDEX(ATS!$A:$P,MATCH('2) Order Form'!$W430,ATS!$O:$O,0),7)</f>
        <v>Active</v>
      </c>
    </row>
    <row r="431" spans="1:32" x14ac:dyDescent="0.2">
      <c r="A431" s="33">
        <v>4</v>
      </c>
      <c r="B431" s="33" t="str">
        <f>VLOOKUP(A431,Classification!$H$2:$I$11,2,FALSE)</f>
        <v>Eyewear</v>
      </c>
      <c r="C431" s="33">
        <f>INDEX(ATS!$A:$P,MATCH('2) Order Form'!$W431,ATS!$O:$O,0),1)</f>
        <v>852078</v>
      </c>
      <c r="D431" s="33" t="str">
        <f>INDEX(ATS!$A:$P,MATCH('2) Order Form'!$W431,ATS!$O:$O,0),2)</f>
        <v>Memento RIG Reflect Lens</v>
      </c>
      <c r="E431" s="82" t="str">
        <f>INDEX(ATS!$A:$P,MATCH('2) Order Form'!$W431,ATS!$O:$O,0),4)</f>
        <v>200000-OS</v>
      </c>
      <c r="F431" s="82" t="str">
        <f>INDEX(ATS!$A:$P,MATCH('2) Order Form'!$W431,ATS!$O:$O,0),5)</f>
        <v>RIG Obsidian</v>
      </c>
      <c r="G431" s="161" t="str">
        <f>INDEX(ATS!$A:$P,MATCH('2) Order Form'!$W431,ATS!$O:$O,0),6)</f>
        <v>OS</v>
      </c>
      <c r="H431" s="58">
        <v>1</v>
      </c>
      <c r="I431" s="111">
        <v>0</v>
      </c>
      <c r="J431" s="117">
        <f>IFERROR(VLOOKUP(W431,ATS!$O:$P,2,FALSE),0)</f>
        <v>17</v>
      </c>
      <c r="K431" s="184">
        <f t="shared" si="398"/>
        <v>17</v>
      </c>
      <c r="L431" s="117">
        <f>IFERROR(VLOOKUP(W431,ATS!$O:$Q,3,FALSE),0)</f>
        <v>17</v>
      </c>
      <c r="M431" s="186">
        <f t="shared" si="399"/>
        <v>17</v>
      </c>
      <c r="N431" s="93">
        <v>0</v>
      </c>
      <c r="O431" s="55">
        <f t="shared" si="400"/>
        <v>0</v>
      </c>
      <c r="P431" s="50">
        <f>VLOOKUP($C431,Prices!$A$3:$R$1996,MATCH('2) Order Form'!P$8,Prices!$A$2:$R$2,0),FALSE)</f>
        <v>40</v>
      </c>
      <c r="Q431" s="51">
        <f>VLOOKUP($C431,Prices!$A$3:$R$1996,MATCH('2) Order Form'!Q$8,Prices!$A$2:$R$2,0),FALSE)</f>
        <v>79.95</v>
      </c>
      <c r="R431" s="34">
        <f t="shared" si="401"/>
        <v>0</v>
      </c>
      <c r="S431" s="43">
        <f t="shared" si="402"/>
        <v>0</v>
      </c>
      <c r="T431" s="51">
        <f t="shared" si="403"/>
        <v>0</v>
      </c>
      <c r="U431" s="123">
        <f t="shared" si="397"/>
        <v>0</v>
      </c>
      <c r="V431" s="124"/>
      <c r="W431" s="148">
        <v>7048652762665</v>
      </c>
      <c r="Y431" s="126">
        <f t="shared" si="404"/>
        <v>0</v>
      </c>
      <c r="Z431" s="127">
        <f t="shared" ca="1" si="405"/>
        <v>0</v>
      </c>
      <c r="AA431" s="127">
        <f t="shared" ca="1" si="406"/>
        <v>71</v>
      </c>
      <c r="AB431" s="127">
        <f t="shared" ca="1" si="407"/>
        <v>0</v>
      </c>
      <c r="AC431" s="127">
        <f t="shared" ca="1" si="408"/>
        <v>1</v>
      </c>
      <c r="AD431" s="127" t="str">
        <f t="shared" si="409"/>
        <v>852078RIG Obsidian</v>
      </c>
      <c r="AE431" s="128" t="str">
        <f t="shared" si="410"/>
        <v>852078-OS</v>
      </c>
      <c r="AF431" s="129" t="str">
        <f>INDEX(ATS!$A:$P,MATCH('2) Order Form'!$W431,ATS!$O:$O,0),7)</f>
        <v>Active</v>
      </c>
    </row>
    <row r="432" spans="1:32" x14ac:dyDescent="0.2">
      <c r="A432" s="33">
        <v>4</v>
      </c>
      <c r="B432" s="33" t="str">
        <f>VLOOKUP(A432,Classification!$H$2:$I$11,2,FALSE)</f>
        <v>Eyewear</v>
      </c>
      <c r="C432" s="33">
        <f>INDEX(ATS!$A:$P,MATCH('2) Order Form'!$W432,ATS!$O:$O,0),1)</f>
        <v>852077</v>
      </c>
      <c r="D432" s="33" t="str">
        <f>INDEX(ATS!$A:$P,MATCH('2) Order Form'!$W432,ATS!$O:$O,0),2)</f>
        <v>Memento RIG Photochromic Lens</v>
      </c>
      <c r="E432" s="82" t="str">
        <f>INDEX(ATS!$A:$P,MATCH('2) Order Form'!$W432,ATS!$O:$O,0),4)</f>
        <v>220000-OS</v>
      </c>
      <c r="F432" s="82" t="str">
        <f>INDEX(ATS!$A:$P,MATCH('2) Order Form'!$W432,ATS!$O:$O,0),5)</f>
        <v>RIG Photochromic</v>
      </c>
      <c r="G432" s="161" t="str">
        <f>INDEX(ATS!$A:$P,MATCH('2) Order Form'!$W432,ATS!$O:$O,0),6)</f>
        <v>OS</v>
      </c>
      <c r="H432" s="58">
        <v>1</v>
      </c>
      <c r="I432" s="111">
        <v>0</v>
      </c>
      <c r="J432" s="117">
        <f>IFERROR(VLOOKUP(W432,ATS!$O:$P,2,FALSE),0)</f>
        <v>56</v>
      </c>
      <c r="K432" s="184" t="str">
        <f t="shared" si="398"/>
        <v>50+</v>
      </c>
      <c r="L432" s="117">
        <f>IFERROR(VLOOKUP(W432,ATS!$O:$Q,3,FALSE),0)</f>
        <v>56</v>
      </c>
      <c r="M432" s="186" t="str">
        <f t="shared" si="399"/>
        <v>50+</v>
      </c>
      <c r="N432" s="93">
        <v>0</v>
      </c>
      <c r="O432" s="55">
        <f t="shared" si="400"/>
        <v>0</v>
      </c>
      <c r="P432" s="50">
        <f>VLOOKUP($C432,Prices!$A$3:$R$1996,MATCH('2) Order Form'!P$8,Prices!$A$2:$R$2,0),FALSE)</f>
        <v>65</v>
      </c>
      <c r="Q432" s="51">
        <f>VLOOKUP($C432,Prices!$A$3:$R$1996,MATCH('2) Order Form'!Q$8,Prices!$A$2:$R$2,0),FALSE)</f>
        <v>129.94999999999999</v>
      </c>
      <c r="R432" s="34">
        <f t="shared" si="401"/>
        <v>0</v>
      </c>
      <c r="S432" s="43">
        <f t="shared" si="402"/>
        <v>0</v>
      </c>
      <c r="T432" s="51">
        <f t="shared" si="403"/>
        <v>0</v>
      </c>
      <c r="U432" s="123">
        <f t="shared" si="397"/>
        <v>0</v>
      </c>
      <c r="V432" s="124"/>
      <c r="W432" s="148">
        <v>7048652762528</v>
      </c>
      <c r="Y432" s="126">
        <f t="shared" si="404"/>
        <v>0</v>
      </c>
      <c r="Z432" s="127">
        <f t="shared" ca="1" si="405"/>
        <v>0</v>
      </c>
      <c r="AA432" s="127">
        <f t="shared" ca="1" si="406"/>
        <v>72</v>
      </c>
      <c r="AB432" s="127">
        <f t="shared" ca="1" si="407"/>
        <v>1</v>
      </c>
      <c r="AC432" s="127">
        <f t="shared" ca="1" si="408"/>
        <v>1</v>
      </c>
      <c r="AD432" s="127" t="str">
        <f t="shared" si="409"/>
        <v>852077RIG Photochromic</v>
      </c>
      <c r="AE432" s="128" t="str">
        <f t="shared" si="410"/>
        <v>852077-OS</v>
      </c>
      <c r="AF432" s="129" t="str">
        <f>INDEX(ATS!$A:$P,MATCH('2) Order Form'!$W432,ATS!$O:$O,0),7)</f>
        <v>Active</v>
      </c>
    </row>
    <row r="433" spans="1:32" x14ac:dyDescent="0.2">
      <c r="A433" s="33">
        <v>4</v>
      </c>
      <c r="B433" s="33" t="str">
        <f>VLOOKUP(A433,Classification!$H$2:$I$11,2,FALSE)</f>
        <v>Eyewear</v>
      </c>
      <c r="C433" s="33">
        <f>INDEX(ATS!$A:$P,MATCH('2) Order Form'!$W433,ATS!$O:$O,0),1)</f>
        <v>852076</v>
      </c>
      <c r="D433" s="33" t="str">
        <f>INDEX(ATS!$A:$P,MATCH('2) Order Form'!$W433,ATS!$O:$O,0),2)</f>
        <v>Memento Polarized Lens</v>
      </c>
      <c r="E433" s="82" t="str">
        <f>INDEX(ATS!$A:$P,MATCH('2) Order Form'!$W433,ATS!$O:$O,0),4)</f>
        <v>230000-OS</v>
      </c>
      <c r="F433" s="82" t="str">
        <f>INDEX(ATS!$A:$P,MATCH('2) Order Form'!$W433,ATS!$O:$O,0),5)</f>
        <v>Obsidian Black Polarized</v>
      </c>
      <c r="G433" s="161" t="str">
        <f>INDEX(ATS!$A:$P,MATCH('2) Order Form'!$W433,ATS!$O:$O,0),6)</f>
        <v>OS</v>
      </c>
      <c r="H433" s="58">
        <v>1</v>
      </c>
      <c r="I433" s="111">
        <v>0</v>
      </c>
      <c r="J433" s="117">
        <f>IFERROR(VLOOKUP(W433,ATS!$O:$P,2,FALSE),0)</f>
        <v>71</v>
      </c>
      <c r="K433" s="184" t="str">
        <f t="shared" si="398"/>
        <v>50+</v>
      </c>
      <c r="L433" s="117">
        <f>IFERROR(VLOOKUP(W433,ATS!$O:$Q,3,FALSE),0)</f>
        <v>71</v>
      </c>
      <c r="M433" s="186" t="str">
        <f t="shared" si="399"/>
        <v>50+</v>
      </c>
      <c r="N433" s="93">
        <v>0</v>
      </c>
      <c r="O433" s="55">
        <f t="shared" si="400"/>
        <v>0</v>
      </c>
      <c r="P433" s="50">
        <f>VLOOKUP($C433,Prices!$A$3:$R$1996,MATCH('2) Order Form'!P$8,Prices!$A$2:$R$2,0),FALSE)</f>
        <v>50</v>
      </c>
      <c r="Q433" s="51">
        <f>VLOOKUP($C433,Prices!$A$3:$R$1996,MATCH('2) Order Form'!Q$8,Prices!$A$2:$R$2,0),FALSE)</f>
        <v>99.95</v>
      </c>
      <c r="R433" s="34">
        <f t="shared" si="401"/>
        <v>0</v>
      </c>
      <c r="S433" s="43">
        <f t="shared" si="402"/>
        <v>0</v>
      </c>
      <c r="T433" s="51">
        <f t="shared" si="403"/>
        <v>0</v>
      </c>
      <c r="U433" s="123">
        <f t="shared" si="397"/>
        <v>0</v>
      </c>
      <c r="V433" s="124"/>
      <c r="W433" s="148">
        <v>7048652762498</v>
      </c>
      <c r="Y433" s="126">
        <f t="shared" si="404"/>
        <v>0</v>
      </c>
      <c r="Z433" s="127">
        <f t="shared" ca="1" si="405"/>
        <v>0</v>
      </c>
      <c r="AA433" s="127">
        <f t="shared" ca="1" si="406"/>
        <v>73</v>
      </c>
      <c r="AB433" s="127">
        <f t="shared" ca="1" si="407"/>
        <v>1</v>
      </c>
      <c r="AC433" s="127">
        <f t="shared" ca="1" si="408"/>
        <v>1</v>
      </c>
      <c r="AD433" s="127" t="str">
        <f t="shared" si="409"/>
        <v>852076Obsidian Black Polarized</v>
      </c>
      <c r="AE433" s="128" t="str">
        <f t="shared" si="410"/>
        <v>852076-OS</v>
      </c>
      <c r="AF433" s="129" t="str">
        <f>INDEX(ATS!$A:$P,MATCH('2) Order Form'!$W433,ATS!$O:$O,0),7)</f>
        <v>Active</v>
      </c>
    </row>
    <row r="434" spans="1:32" x14ac:dyDescent="0.2">
      <c r="A434" s="33">
        <v>4</v>
      </c>
      <c r="B434" s="33" t="str">
        <f>VLOOKUP(A434,Classification!$H$2:$I$11,2,FALSE)</f>
        <v>Eyewear</v>
      </c>
      <c r="C434" s="33">
        <f>INDEX(ATS!$A:$P,MATCH('2) Order Form'!$W434,ATS!$O:$O,0),1)</f>
        <v>852048</v>
      </c>
      <c r="D434" s="33" t="str">
        <f>INDEX(ATS!$A:$P,MATCH('2) Order Form'!$W434,ATS!$O:$O,0),2)</f>
        <v>Ronin Lens</v>
      </c>
      <c r="E434" s="82" t="str">
        <f>INDEX(ATS!$A:$P,MATCH('2) Order Form'!$W434,ATS!$O:$O,0),4)</f>
        <v>100000-OS</v>
      </c>
      <c r="F434" s="82" t="str">
        <f>INDEX(ATS!$A:$P,MATCH('2) Order Form'!$W434,ATS!$O:$O,0),5)</f>
        <v>Clear</v>
      </c>
      <c r="G434" s="161" t="str">
        <f>INDEX(ATS!$A:$P,MATCH('2) Order Form'!$W434,ATS!$O:$O,0),6)</f>
        <v>OS</v>
      </c>
      <c r="H434" s="58">
        <v>1</v>
      </c>
      <c r="I434" s="111">
        <v>0</v>
      </c>
      <c r="J434" s="117">
        <f>IFERROR(VLOOKUP(W434,ATS!$O:$P,2,FALSE),0)</f>
        <v>115</v>
      </c>
      <c r="K434" s="184" t="str">
        <f t="shared" si="391"/>
        <v>50+</v>
      </c>
      <c r="L434" s="117">
        <f>IFERROR(VLOOKUP(W434,ATS!$O:$Q,3,FALSE),0)</f>
        <v>115</v>
      </c>
      <c r="M434" s="186" t="str">
        <f t="shared" si="392"/>
        <v>50+</v>
      </c>
      <c r="N434" s="93">
        <v>0</v>
      </c>
      <c r="O434" s="55">
        <f t="shared" si="393"/>
        <v>0</v>
      </c>
      <c r="P434" s="50">
        <f>VLOOKUP($C434,Prices!$A$3:$R$1996,MATCH('2) Order Form'!P$8,Prices!$A$2:$R$2,0),FALSE)</f>
        <v>40</v>
      </c>
      <c r="Q434" s="51">
        <f>VLOOKUP($C434,Prices!$A$3:$R$1996,MATCH('2) Order Form'!Q$8,Prices!$A$2:$R$2,0),FALSE)</f>
        <v>79.95</v>
      </c>
      <c r="R434" s="34">
        <f t="shared" si="394"/>
        <v>0</v>
      </c>
      <c r="S434" s="43">
        <f t="shared" si="395"/>
        <v>0</v>
      </c>
      <c r="T434" s="51">
        <f t="shared" si="396"/>
        <v>0</v>
      </c>
      <c r="U434" s="123">
        <f t="shared" si="397"/>
        <v>0</v>
      </c>
      <c r="V434" s="124"/>
      <c r="W434" s="148">
        <v>7048652615299</v>
      </c>
      <c r="Y434" s="126">
        <f t="shared" si="384"/>
        <v>0</v>
      </c>
      <c r="Z434" s="127">
        <f t="shared" ca="1" si="385"/>
        <v>0</v>
      </c>
      <c r="AA434" s="127">
        <f t="shared" ca="1" si="386"/>
        <v>74</v>
      </c>
      <c r="AB434" s="127">
        <f t="shared" ca="1" si="387"/>
        <v>1</v>
      </c>
      <c r="AC434" s="127">
        <f t="shared" ca="1" si="388"/>
        <v>1</v>
      </c>
      <c r="AD434" s="127" t="str">
        <f t="shared" si="389"/>
        <v>852048Clear</v>
      </c>
      <c r="AE434" s="128" t="str">
        <f t="shared" si="390"/>
        <v>852048-OS</v>
      </c>
      <c r="AF434" s="129" t="str">
        <f>INDEX(ATS!$A:$P,MATCH('2) Order Form'!$W434,ATS!$O:$O,0),7)</f>
        <v>Active</v>
      </c>
    </row>
    <row r="435" spans="1:32" ht="17.25" customHeight="1" x14ac:dyDescent="0.2">
      <c r="A435" s="33">
        <v>4</v>
      </c>
      <c r="B435" s="33" t="str">
        <f>VLOOKUP(A435,Classification!$H$2:$I$11,2,FALSE)</f>
        <v>Eyewear</v>
      </c>
      <c r="C435" s="33">
        <f>INDEX(ATS!$A:$P,MATCH('2) Order Form'!$W435,ATS!$O:$O,0),1)</f>
        <v>810104</v>
      </c>
      <c r="D435" s="33" t="str">
        <f>INDEX(ATS!$A:$P,MATCH('2) Order Form'!$W435,ATS!$O:$O,0),2)</f>
        <v>Ronin RIG Lens</v>
      </c>
      <c r="E435" s="82" t="str">
        <f>INDEX(ATS!$A:$P,MATCH('2) Order Form'!$W435,ATS!$O:$O,0),4)</f>
        <v>010000-OS</v>
      </c>
      <c r="F435" s="82" t="str">
        <f>INDEX(ATS!$A:$P,MATCH('2) Order Form'!$W435,ATS!$O:$O,0),5)</f>
        <v>RIG Amethyst</v>
      </c>
      <c r="G435" s="161" t="str">
        <f>INDEX(ATS!$A:$P,MATCH('2) Order Form'!$W435,ATS!$O:$O,0),6)</f>
        <v>OS</v>
      </c>
      <c r="H435" s="58">
        <v>1</v>
      </c>
      <c r="I435" s="111">
        <v>0</v>
      </c>
      <c r="J435" s="117">
        <f>IFERROR(VLOOKUP(W435,ATS!$O:$P,2,FALSE),0)</f>
        <v>141</v>
      </c>
      <c r="K435" s="184" t="str">
        <f>IF(J435=99999,"OPEN",IF(J435&gt;50,"50+",IF(J435&lt;=0,"0",J435)))</f>
        <v>50+</v>
      </c>
      <c r="L435" s="117">
        <f>IFERROR(VLOOKUP(W435,ATS!$O:$Q,3,FALSE),0)</f>
        <v>141</v>
      </c>
      <c r="M435" s="186" t="str">
        <f>IF(L435=99999,"OPEN",IF(L435&gt;50,"50+",IF(L435&lt;=0,"0",L435)))</f>
        <v>50+</v>
      </c>
      <c r="N435" s="93">
        <v>0</v>
      </c>
      <c r="O435" s="55">
        <f>IF(N435&lt;&gt;0,N435,$P$5)</f>
        <v>0</v>
      </c>
      <c r="P435" s="50">
        <f>VLOOKUP($C435,Prices!$A$3:$R$1996,MATCH('2) Order Form'!P$8,Prices!$A$2:$R$2,0),FALSE)</f>
        <v>45</v>
      </c>
      <c r="Q435" s="51">
        <f>VLOOKUP($C435,Prices!$A$3:$R$1996,MATCH('2) Order Form'!Q$8,Prices!$A$2:$R$2,0),FALSE)</f>
        <v>89.95</v>
      </c>
      <c r="R435" s="34">
        <f>I435*P435</f>
        <v>0</v>
      </c>
      <c r="S435" s="43">
        <f>R435*O435</f>
        <v>0</v>
      </c>
      <c r="T435" s="51">
        <f>R435-S435</f>
        <v>0</v>
      </c>
      <c r="U435" s="123">
        <f t="shared" si="397"/>
        <v>0</v>
      </c>
      <c r="V435" s="124"/>
      <c r="W435" s="148">
        <v>7048652662156</v>
      </c>
      <c r="X435" s="125"/>
      <c r="Y435" s="126">
        <f>I435*Q435</f>
        <v>0</v>
      </c>
      <c r="Z435" s="127">
        <f ca="1">IF(A435=OFFSET(A435,-1,0),0,1)</f>
        <v>0</v>
      </c>
      <c r="AA435" s="127">
        <f ca="1">IF(C435=OFFSET(C435,-1,0),OFFSET(AA435,-1,0),OFFSET(AA435,-1,0)+1)</f>
        <v>75</v>
      </c>
      <c r="AB435" s="127">
        <f ca="1">IF(C435=OFFSET(C435,-1,0),0,1)</f>
        <v>1</v>
      </c>
      <c r="AC435" s="127">
        <f ca="1">IF(F435=OFFSET(F435,-1,0),0,1)</f>
        <v>1</v>
      </c>
      <c r="AD435" s="127" t="str">
        <f>CONCATENATE(C435,F435)</f>
        <v>810104RIG Amethyst</v>
      </c>
      <c r="AE435" s="128" t="str">
        <f>IFERROR(IF(B435="EYEWEAR",CONCATENATE(C435,"-",G435),C435),C435)</f>
        <v>810104-OS</v>
      </c>
      <c r="AF435" s="129" t="str">
        <f>INDEX(ATS!$A:$P,MATCH('2) Order Form'!$W435,ATS!$O:$O,0),7)</f>
        <v>Active</v>
      </c>
    </row>
    <row r="436" spans="1:32" x14ac:dyDescent="0.2">
      <c r="A436" s="33">
        <v>4</v>
      </c>
      <c r="B436" s="33" t="str">
        <f>VLOOKUP(A436,Classification!$H$2:$I$11,2,FALSE)</f>
        <v>Eyewear</v>
      </c>
      <c r="C436" s="33">
        <f>INDEX(ATS!$A:$P,MATCH('2) Order Form'!$W436,ATS!$O:$O,0),1)</f>
        <v>852049</v>
      </c>
      <c r="D436" s="33" t="str">
        <f>INDEX(ATS!$A:$P,MATCH('2) Order Form'!$W436,ATS!$O:$O,0),2)</f>
        <v>Ronin RIG Reflect Lens</v>
      </c>
      <c r="E436" s="82" t="str">
        <f>INDEX(ATS!$A:$P,MATCH('2) Order Form'!$W436,ATS!$O:$O,0),4)</f>
        <v>060000-OS</v>
      </c>
      <c r="F436" s="82" t="str">
        <f>INDEX(ATS!$A:$P,MATCH('2) Order Form'!$W436,ATS!$O:$O,0),5)</f>
        <v>RIG Topaz</v>
      </c>
      <c r="G436" s="161" t="str">
        <f>INDEX(ATS!$A:$P,MATCH('2) Order Form'!$W436,ATS!$O:$O,0),6)</f>
        <v>OS</v>
      </c>
      <c r="H436" s="58">
        <v>1</v>
      </c>
      <c r="I436" s="111">
        <v>0</v>
      </c>
      <c r="J436" s="117">
        <f>IFERROR(VLOOKUP(W436,ATS!$O:$P,2,FALSE),0)</f>
        <v>43</v>
      </c>
      <c r="K436" s="184">
        <f t="shared" si="391"/>
        <v>43</v>
      </c>
      <c r="L436" s="117">
        <f>IFERROR(VLOOKUP(W436,ATS!$O:$Q,3,FALSE),0)</f>
        <v>43</v>
      </c>
      <c r="M436" s="186">
        <f t="shared" si="392"/>
        <v>43</v>
      </c>
      <c r="N436" s="93">
        <v>0</v>
      </c>
      <c r="O436" s="55">
        <f t="shared" si="393"/>
        <v>0</v>
      </c>
      <c r="P436" s="50">
        <f>VLOOKUP($C436,Prices!$A$3:$R$1996,MATCH('2) Order Form'!P$8,Prices!$A$2:$R$2,0),FALSE)</f>
        <v>50</v>
      </c>
      <c r="Q436" s="51">
        <f>VLOOKUP($C436,Prices!$A$3:$R$1996,MATCH('2) Order Form'!Q$8,Prices!$A$2:$R$2,0),FALSE)</f>
        <v>99.95</v>
      </c>
      <c r="R436" s="34">
        <f t="shared" si="394"/>
        <v>0</v>
      </c>
      <c r="S436" s="43">
        <f t="shared" si="395"/>
        <v>0</v>
      </c>
      <c r="T436" s="51">
        <f t="shared" si="396"/>
        <v>0</v>
      </c>
      <c r="U436" s="123">
        <f t="shared" si="397"/>
        <v>0</v>
      </c>
      <c r="V436" s="124"/>
      <c r="W436" s="148">
        <v>7048652615251</v>
      </c>
      <c r="Y436" s="126">
        <f t="shared" si="384"/>
        <v>0</v>
      </c>
      <c r="Z436" s="127">
        <f t="shared" ca="1" si="385"/>
        <v>0</v>
      </c>
      <c r="AA436" s="127">
        <f t="shared" ca="1" si="386"/>
        <v>76</v>
      </c>
      <c r="AB436" s="127">
        <f t="shared" ca="1" si="387"/>
        <v>1</v>
      </c>
      <c r="AC436" s="127">
        <f t="shared" ca="1" si="388"/>
        <v>1</v>
      </c>
      <c r="AD436" s="127" t="str">
        <f t="shared" si="389"/>
        <v>852049RIG Topaz</v>
      </c>
      <c r="AE436" s="128" t="str">
        <f t="shared" si="390"/>
        <v>852049-OS</v>
      </c>
      <c r="AF436" s="129" t="str">
        <f>INDEX(ATS!$A:$P,MATCH('2) Order Form'!$W436,ATS!$O:$O,0),7)</f>
        <v>Active</v>
      </c>
    </row>
    <row r="437" spans="1:32" x14ac:dyDescent="0.2">
      <c r="A437" s="33">
        <v>4</v>
      </c>
      <c r="B437" s="33" t="str">
        <f>VLOOKUP(A437,Classification!$H$2:$I$11,2,FALSE)</f>
        <v>Eyewear</v>
      </c>
      <c r="C437" s="33">
        <f>INDEX(ATS!$A:$P,MATCH('2) Order Form'!$W437,ATS!$O:$O,0),1)</f>
        <v>852049</v>
      </c>
      <c r="D437" s="33" t="str">
        <f>INDEX(ATS!$A:$P,MATCH('2) Order Form'!$W437,ATS!$O:$O,0),2)</f>
        <v>Ronin RIG Reflect Lens</v>
      </c>
      <c r="E437" s="82" t="str">
        <f>INDEX(ATS!$A:$P,MATCH('2) Order Form'!$W437,ATS!$O:$O,0),4)</f>
        <v>070000-OS</v>
      </c>
      <c r="F437" s="82" t="str">
        <f>INDEX(ATS!$A:$P,MATCH('2) Order Form'!$W437,ATS!$O:$O,0),5)</f>
        <v>RIG Emerald</v>
      </c>
      <c r="G437" s="161" t="str">
        <f>INDEX(ATS!$A:$P,MATCH('2) Order Form'!$W437,ATS!$O:$O,0),6)</f>
        <v>OS</v>
      </c>
      <c r="H437" s="58">
        <v>1</v>
      </c>
      <c r="I437" s="111">
        <v>0</v>
      </c>
      <c r="J437" s="117">
        <f>IFERROR(VLOOKUP(W437,ATS!$O:$P,2,FALSE),0)</f>
        <v>39</v>
      </c>
      <c r="K437" s="184">
        <f t="shared" si="391"/>
        <v>39</v>
      </c>
      <c r="L437" s="117">
        <f>IFERROR(VLOOKUP(W437,ATS!$O:$Q,3,FALSE),0)</f>
        <v>39</v>
      </c>
      <c r="M437" s="186">
        <f t="shared" si="392"/>
        <v>39</v>
      </c>
      <c r="N437" s="93">
        <v>0</v>
      </c>
      <c r="O437" s="55">
        <f t="shared" si="393"/>
        <v>0</v>
      </c>
      <c r="P437" s="50">
        <f>VLOOKUP($C437,Prices!$A$3:$R$1996,MATCH('2) Order Form'!P$8,Prices!$A$2:$R$2,0),FALSE)</f>
        <v>50</v>
      </c>
      <c r="Q437" s="51">
        <f>VLOOKUP($C437,Prices!$A$3:$R$1996,MATCH('2) Order Form'!Q$8,Prices!$A$2:$R$2,0),FALSE)</f>
        <v>99.95</v>
      </c>
      <c r="R437" s="34">
        <f t="shared" si="394"/>
        <v>0</v>
      </c>
      <c r="S437" s="43">
        <f t="shared" si="395"/>
        <v>0</v>
      </c>
      <c r="T437" s="51">
        <f t="shared" si="396"/>
        <v>0</v>
      </c>
      <c r="U437" s="123">
        <f t="shared" si="397"/>
        <v>0</v>
      </c>
      <c r="V437" s="124"/>
      <c r="W437" s="148">
        <v>7048652710154</v>
      </c>
      <c r="Y437" s="126">
        <f t="shared" si="384"/>
        <v>0</v>
      </c>
      <c r="Z437" s="127">
        <f t="shared" ca="1" si="385"/>
        <v>0</v>
      </c>
      <c r="AA437" s="127">
        <f t="shared" ca="1" si="386"/>
        <v>76</v>
      </c>
      <c r="AB437" s="127">
        <f t="shared" ca="1" si="387"/>
        <v>0</v>
      </c>
      <c r="AC437" s="127">
        <f t="shared" ca="1" si="388"/>
        <v>1</v>
      </c>
      <c r="AD437" s="127" t="str">
        <f t="shared" si="389"/>
        <v>852049RIG Emerald</v>
      </c>
      <c r="AE437" s="128" t="str">
        <f t="shared" si="390"/>
        <v>852049-OS</v>
      </c>
      <c r="AF437" s="129" t="str">
        <f>INDEX(ATS!$A:$P,MATCH('2) Order Form'!$W437,ATS!$O:$O,0),7)</f>
        <v>Active</v>
      </c>
    </row>
    <row r="438" spans="1:32" x14ac:dyDescent="0.2">
      <c r="A438" s="33">
        <v>4</v>
      </c>
      <c r="B438" s="33" t="str">
        <f>VLOOKUP(A438,Classification!$H$2:$I$11,2,FALSE)</f>
        <v>Eyewear</v>
      </c>
      <c r="C438" s="33">
        <f>INDEX(ATS!$A:$P,MATCH('2) Order Form'!$W438,ATS!$O:$O,0),1)</f>
        <v>852049</v>
      </c>
      <c r="D438" s="33" t="str">
        <f>INDEX(ATS!$A:$P,MATCH('2) Order Form'!$W438,ATS!$O:$O,0),2)</f>
        <v>Ronin RIG Reflect Lens</v>
      </c>
      <c r="E438" s="82" t="str">
        <f>INDEX(ATS!$A:$P,MATCH('2) Order Form'!$W438,ATS!$O:$O,0),4)</f>
        <v>150000-OS</v>
      </c>
      <c r="F438" s="82" t="str">
        <f>INDEX(ATS!$A:$P,MATCH('2) Order Form'!$W438,ATS!$O:$O,0),5)</f>
        <v>RIG Bixbite</v>
      </c>
      <c r="G438" s="161" t="str">
        <f>INDEX(ATS!$A:$P,MATCH('2) Order Form'!$W438,ATS!$O:$O,0),6)</f>
        <v>OS</v>
      </c>
      <c r="H438" s="58">
        <v>1</v>
      </c>
      <c r="I438" s="111">
        <v>0</v>
      </c>
      <c r="J438" s="117">
        <f>IFERROR(VLOOKUP(W438,ATS!$O:$P,2,FALSE),0)</f>
        <v>75</v>
      </c>
      <c r="K438" s="184" t="str">
        <f t="shared" si="391"/>
        <v>50+</v>
      </c>
      <c r="L438" s="117">
        <f>IFERROR(VLOOKUP(W438,ATS!$O:$Q,3,FALSE),0)</f>
        <v>75</v>
      </c>
      <c r="M438" s="186" t="str">
        <f t="shared" si="392"/>
        <v>50+</v>
      </c>
      <c r="N438" s="93">
        <v>0</v>
      </c>
      <c r="O438" s="55">
        <f t="shared" si="393"/>
        <v>0</v>
      </c>
      <c r="P438" s="50">
        <f>VLOOKUP($C438,Prices!$A$3:$R$1996,MATCH('2) Order Form'!P$8,Prices!$A$2:$R$2,0),FALSE)</f>
        <v>50</v>
      </c>
      <c r="Q438" s="51">
        <f>VLOOKUP($C438,Prices!$A$3:$R$1996,MATCH('2) Order Form'!Q$8,Prices!$A$2:$R$2,0),FALSE)</f>
        <v>99.95</v>
      </c>
      <c r="R438" s="34">
        <f t="shared" si="394"/>
        <v>0</v>
      </c>
      <c r="S438" s="43">
        <f t="shared" si="395"/>
        <v>0</v>
      </c>
      <c r="T438" s="51">
        <f t="shared" si="396"/>
        <v>0</v>
      </c>
      <c r="U438" s="123">
        <f t="shared" si="397"/>
        <v>0</v>
      </c>
      <c r="V438" s="124"/>
      <c r="W438" s="148">
        <v>7048652615268</v>
      </c>
      <c r="Y438" s="126">
        <f t="shared" si="384"/>
        <v>0</v>
      </c>
      <c r="Z438" s="127">
        <f t="shared" ca="1" si="385"/>
        <v>0</v>
      </c>
      <c r="AA438" s="127">
        <f t="shared" ca="1" si="386"/>
        <v>76</v>
      </c>
      <c r="AB438" s="127">
        <f t="shared" ca="1" si="387"/>
        <v>0</v>
      </c>
      <c r="AC438" s="127">
        <f t="shared" ca="1" si="388"/>
        <v>1</v>
      </c>
      <c r="AD438" s="127" t="str">
        <f t="shared" si="389"/>
        <v>852049RIG Bixbite</v>
      </c>
      <c r="AE438" s="128" t="str">
        <f t="shared" si="390"/>
        <v>852049-OS</v>
      </c>
      <c r="AF438" s="129" t="str">
        <f>INDEX(ATS!$A:$P,MATCH('2) Order Form'!$W438,ATS!$O:$O,0),7)</f>
        <v>Active</v>
      </c>
    </row>
    <row r="439" spans="1:32" x14ac:dyDescent="0.2">
      <c r="A439" s="33">
        <v>4</v>
      </c>
      <c r="B439" s="33" t="str">
        <f>VLOOKUP(A439,Classification!$H$2:$I$11,2,FALSE)</f>
        <v>Eyewear</v>
      </c>
      <c r="C439" s="33">
        <f>INDEX(ATS!$A:$P,MATCH('2) Order Form'!$W439,ATS!$O:$O,0),1)</f>
        <v>852049</v>
      </c>
      <c r="D439" s="33" t="str">
        <f>INDEX(ATS!$A:$P,MATCH('2) Order Form'!$W439,ATS!$O:$O,0),2)</f>
        <v>Ronin RIG Reflect Lens</v>
      </c>
      <c r="E439" s="82" t="str">
        <f>INDEX(ATS!$A:$P,MATCH('2) Order Form'!$W439,ATS!$O:$O,0),4)</f>
        <v>160000-OS</v>
      </c>
      <c r="F439" s="82" t="str">
        <f>INDEX(ATS!$A:$P,MATCH('2) Order Form'!$W439,ATS!$O:$O,0),5)</f>
        <v>RIG Aquamarine</v>
      </c>
      <c r="G439" s="161" t="str">
        <f>INDEX(ATS!$A:$P,MATCH('2) Order Form'!$W439,ATS!$O:$O,0),6)</f>
        <v>OS</v>
      </c>
      <c r="H439" s="58">
        <v>1</v>
      </c>
      <c r="I439" s="111">
        <v>0</v>
      </c>
      <c r="J439" s="117">
        <f>IFERROR(VLOOKUP(W439,ATS!$O:$P,2,FALSE),0)</f>
        <v>20</v>
      </c>
      <c r="K439" s="184">
        <f t="shared" si="391"/>
        <v>20</v>
      </c>
      <c r="L439" s="117">
        <f>IFERROR(VLOOKUP(W439,ATS!$O:$Q,3,FALSE),0)</f>
        <v>20</v>
      </c>
      <c r="M439" s="186">
        <f t="shared" si="392"/>
        <v>20</v>
      </c>
      <c r="N439" s="93">
        <v>0</v>
      </c>
      <c r="O439" s="55">
        <f t="shared" si="393"/>
        <v>0</v>
      </c>
      <c r="P439" s="50">
        <f>VLOOKUP($C439,Prices!$A$3:$R$1996,MATCH('2) Order Form'!P$8,Prices!$A$2:$R$2,0),FALSE)</f>
        <v>50</v>
      </c>
      <c r="Q439" s="51">
        <f>VLOOKUP($C439,Prices!$A$3:$R$1996,MATCH('2) Order Form'!Q$8,Prices!$A$2:$R$2,0),FALSE)</f>
        <v>99.95</v>
      </c>
      <c r="R439" s="34">
        <f t="shared" si="394"/>
        <v>0</v>
      </c>
      <c r="S439" s="43">
        <f t="shared" si="395"/>
        <v>0</v>
      </c>
      <c r="T439" s="51">
        <f t="shared" si="396"/>
        <v>0</v>
      </c>
      <c r="U439" s="123">
        <f t="shared" si="397"/>
        <v>0</v>
      </c>
      <c r="V439" s="124"/>
      <c r="W439" s="148">
        <v>7048652615275</v>
      </c>
      <c r="Y439" s="126">
        <f t="shared" si="384"/>
        <v>0</v>
      </c>
      <c r="Z439" s="127">
        <f t="shared" ca="1" si="385"/>
        <v>0</v>
      </c>
      <c r="AA439" s="127">
        <f t="shared" ca="1" si="386"/>
        <v>76</v>
      </c>
      <c r="AB439" s="127">
        <f t="shared" ca="1" si="387"/>
        <v>0</v>
      </c>
      <c r="AC439" s="127">
        <f t="shared" ca="1" si="388"/>
        <v>1</v>
      </c>
      <c r="AD439" s="127" t="str">
        <f t="shared" si="389"/>
        <v>852049RIG Aquamarine</v>
      </c>
      <c r="AE439" s="128" t="str">
        <f t="shared" si="390"/>
        <v>852049-OS</v>
      </c>
      <c r="AF439" s="129" t="str">
        <f>INDEX(ATS!$A:$P,MATCH('2) Order Form'!$W439,ATS!$O:$O,0),7)</f>
        <v>Active</v>
      </c>
    </row>
    <row r="440" spans="1:32" x14ac:dyDescent="0.2">
      <c r="A440" s="33">
        <v>4</v>
      </c>
      <c r="B440" s="33" t="str">
        <f>VLOOKUP(A440,Classification!$H$2:$I$11,2,FALSE)</f>
        <v>Eyewear</v>
      </c>
      <c r="C440" s="33">
        <f>INDEX(ATS!$A:$P,MATCH('2) Order Form'!$W440,ATS!$O:$O,0),1)</f>
        <v>852049</v>
      </c>
      <c r="D440" s="33" t="str">
        <f>INDEX(ATS!$A:$P,MATCH('2) Order Form'!$W440,ATS!$O:$O,0),2)</f>
        <v>Ronin RIG Reflect Lens</v>
      </c>
      <c r="E440" s="82" t="str">
        <f>INDEX(ATS!$A:$P,MATCH('2) Order Form'!$W440,ATS!$O:$O,0),4)</f>
        <v>190000-OS</v>
      </c>
      <c r="F440" s="82" t="str">
        <f>INDEX(ATS!$A:$P,MATCH('2) Order Form'!$W440,ATS!$O:$O,0),5)</f>
        <v>RIG Malaia</v>
      </c>
      <c r="G440" s="161" t="str">
        <f>INDEX(ATS!$A:$P,MATCH('2) Order Form'!$W440,ATS!$O:$O,0),6)</f>
        <v>OS</v>
      </c>
      <c r="H440" s="58">
        <v>1</v>
      </c>
      <c r="I440" s="111">
        <v>0</v>
      </c>
      <c r="J440" s="117">
        <f>IFERROR(VLOOKUP(W440,ATS!$O:$P,2,FALSE),0)</f>
        <v>14</v>
      </c>
      <c r="K440" s="184">
        <f t="shared" si="391"/>
        <v>14</v>
      </c>
      <c r="L440" s="117">
        <f>IFERROR(VLOOKUP(W440,ATS!$O:$Q,3,FALSE),0)</f>
        <v>14</v>
      </c>
      <c r="M440" s="186">
        <f t="shared" si="392"/>
        <v>14</v>
      </c>
      <c r="N440" s="93">
        <v>0</v>
      </c>
      <c r="O440" s="55">
        <f t="shared" si="393"/>
        <v>0</v>
      </c>
      <c r="P440" s="50">
        <f>VLOOKUP($C440,Prices!$A$3:$R$1996,MATCH('2) Order Form'!P$8,Prices!$A$2:$R$2,0),FALSE)</f>
        <v>50</v>
      </c>
      <c r="Q440" s="51">
        <f>VLOOKUP($C440,Prices!$A$3:$R$1996,MATCH('2) Order Form'!Q$8,Prices!$A$2:$R$2,0),FALSE)</f>
        <v>99.95</v>
      </c>
      <c r="R440" s="34">
        <f t="shared" si="394"/>
        <v>0</v>
      </c>
      <c r="S440" s="43">
        <f t="shared" si="395"/>
        <v>0</v>
      </c>
      <c r="T440" s="51">
        <f t="shared" si="396"/>
        <v>0</v>
      </c>
      <c r="U440" s="123">
        <f t="shared" si="397"/>
        <v>0</v>
      </c>
      <c r="V440" s="124"/>
      <c r="W440" s="148">
        <v>7048652762788</v>
      </c>
      <c r="Y440" s="126">
        <f t="shared" si="384"/>
        <v>0</v>
      </c>
      <c r="Z440" s="127">
        <f t="shared" ca="1" si="385"/>
        <v>0</v>
      </c>
      <c r="AA440" s="127">
        <f t="shared" ca="1" si="386"/>
        <v>76</v>
      </c>
      <c r="AB440" s="127">
        <f t="shared" ca="1" si="387"/>
        <v>0</v>
      </c>
      <c r="AC440" s="127">
        <f t="shared" ca="1" si="388"/>
        <v>1</v>
      </c>
      <c r="AD440" s="127" t="str">
        <f t="shared" si="389"/>
        <v>852049RIG Malaia</v>
      </c>
      <c r="AE440" s="128" t="str">
        <f t="shared" si="390"/>
        <v>852049-OS</v>
      </c>
      <c r="AF440" s="129" t="str">
        <f>INDEX(ATS!$A:$P,MATCH('2) Order Form'!$W440,ATS!$O:$O,0),7)</f>
        <v>Active</v>
      </c>
    </row>
    <row r="441" spans="1:32" x14ac:dyDescent="0.2">
      <c r="A441" s="33">
        <v>4</v>
      </c>
      <c r="B441" s="33" t="str">
        <f>VLOOKUP(A441,Classification!$H$2:$I$11,2,FALSE)</f>
        <v>Eyewear</v>
      </c>
      <c r="C441" s="33">
        <f>INDEX(ATS!$A:$P,MATCH('2) Order Form'!$W441,ATS!$O:$O,0),1)</f>
        <v>852049</v>
      </c>
      <c r="D441" s="33" t="str">
        <f>INDEX(ATS!$A:$P,MATCH('2) Order Form'!$W441,ATS!$O:$O,0),2)</f>
        <v>Ronin RIG Reflect Lens</v>
      </c>
      <c r="E441" s="82" t="str">
        <f>INDEX(ATS!$A:$P,MATCH('2) Order Form'!$W441,ATS!$O:$O,0),4)</f>
        <v>200000-OS</v>
      </c>
      <c r="F441" s="82" t="str">
        <f>INDEX(ATS!$A:$P,MATCH('2) Order Form'!$W441,ATS!$O:$O,0),5)</f>
        <v>RIG Obsidian</v>
      </c>
      <c r="G441" s="161" t="str">
        <f>INDEX(ATS!$A:$P,MATCH('2) Order Form'!$W441,ATS!$O:$O,0),6)</f>
        <v>OS</v>
      </c>
      <c r="H441" s="58">
        <v>1</v>
      </c>
      <c r="I441" s="111">
        <v>0</v>
      </c>
      <c r="J441" s="117">
        <f>IFERROR(VLOOKUP(W441,ATS!$O:$P,2,FALSE),0)</f>
        <v>25</v>
      </c>
      <c r="K441" s="184">
        <f t="shared" si="391"/>
        <v>25</v>
      </c>
      <c r="L441" s="117">
        <f>IFERROR(VLOOKUP(W441,ATS!$O:$Q,3,FALSE),0)</f>
        <v>25</v>
      </c>
      <c r="M441" s="186">
        <f t="shared" si="392"/>
        <v>25</v>
      </c>
      <c r="N441" s="93">
        <v>0</v>
      </c>
      <c r="O441" s="55">
        <f t="shared" si="393"/>
        <v>0</v>
      </c>
      <c r="P441" s="50">
        <f>VLOOKUP($C441,Prices!$A$3:$R$1996,MATCH('2) Order Form'!P$8,Prices!$A$2:$R$2,0),FALSE)</f>
        <v>50</v>
      </c>
      <c r="Q441" s="51">
        <f>VLOOKUP($C441,Prices!$A$3:$R$1996,MATCH('2) Order Form'!Q$8,Prices!$A$2:$R$2,0),FALSE)</f>
        <v>99.95</v>
      </c>
      <c r="R441" s="34">
        <f t="shared" si="394"/>
        <v>0</v>
      </c>
      <c r="S441" s="43">
        <f t="shared" si="395"/>
        <v>0</v>
      </c>
      <c r="T441" s="51">
        <f t="shared" si="396"/>
        <v>0</v>
      </c>
      <c r="U441" s="123">
        <f t="shared" si="397"/>
        <v>0</v>
      </c>
      <c r="V441" s="124"/>
      <c r="W441" s="148">
        <v>7048652615282</v>
      </c>
      <c r="Y441" s="126">
        <f t="shared" si="384"/>
        <v>0</v>
      </c>
      <c r="Z441" s="127">
        <f t="shared" ca="1" si="385"/>
        <v>0</v>
      </c>
      <c r="AA441" s="127">
        <f t="shared" ca="1" si="386"/>
        <v>76</v>
      </c>
      <c r="AB441" s="127">
        <f t="shared" ca="1" si="387"/>
        <v>0</v>
      </c>
      <c r="AC441" s="127">
        <f t="shared" ca="1" si="388"/>
        <v>1</v>
      </c>
      <c r="AD441" s="127" t="str">
        <f t="shared" si="389"/>
        <v>852049RIG Obsidian</v>
      </c>
      <c r="AE441" s="128" t="str">
        <f t="shared" si="390"/>
        <v>852049-OS</v>
      </c>
      <c r="AF441" s="129" t="str">
        <f>INDEX(ATS!$A:$P,MATCH('2) Order Form'!$W441,ATS!$O:$O,0),7)</f>
        <v>Active</v>
      </c>
    </row>
    <row r="442" spans="1:32" x14ac:dyDescent="0.2">
      <c r="A442" s="33">
        <v>4</v>
      </c>
      <c r="B442" s="33" t="str">
        <f>VLOOKUP(A442,Classification!$H$2:$I$11,2,FALSE)</f>
        <v>Eyewear</v>
      </c>
      <c r="C442" s="33">
        <f>INDEX(ATS!$A:$P,MATCH('2) Order Form'!$W442,ATS!$O:$O,0),1)</f>
        <v>852082</v>
      </c>
      <c r="D442" s="33" t="str">
        <f>INDEX(ATS!$A:$P,MATCH('2) Order Form'!$W442,ATS!$O:$O,0),2)</f>
        <v>Ronin RIG Reflect AF Lens</v>
      </c>
      <c r="E442" s="82" t="str">
        <f>INDEX(ATS!$A:$P,MATCH('2) Order Form'!$W442,ATS!$O:$O,0),4)</f>
        <v>150000-OS</v>
      </c>
      <c r="F442" s="82" t="str">
        <f>INDEX(ATS!$A:$P,MATCH('2) Order Form'!$W442,ATS!$O:$O,0),5)</f>
        <v>RIG Bixbite</v>
      </c>
      <c r="G442" s="161" t="str">
        <f>INDEX(ATS!$A:$P,MATCH('2) Order Form'!$W442,ATS!$O:$O,0),6)</f>
        <v>OS</v>
      </c>
      <c r="H442" s="58">
        <v>1</v>
      </c>
      <c r="I442" s="111">
        <v>0</v>
      </c>
      <c r="J442" s="117">
        <f>IFERROR(VLOOKUP(W442,ATS!$O:$P,2,FALSE),0)</f>
        <v>65</v>
      </c>
      <c r="K442" s="184" t="str">
        <f>IF(J442=99999,"OPEN",IF(J442&gt;50,"50+",IF(J442&lt;=0,"0",J442)))</f>
        <v>50+</v>
      </c>
      <c r="L442" s="117">
        <f>IFERROR(VLOOKUP(W442,ATS!$O:$Q,3,FALSE),0)</f>
        <v>65</v>
      </c>
      <c r="M442" s="186" t="str">
        <f>IF(L442=99999,"OPEN",IF(L442&gt;50,"50+",IF(L442&lt;=0,"0",L442)))</f>
        <v>50+</v>
      </c>
      <c r="N442" s="93">
        <v>0</v>
      </c>
      <c r="O442" s="55">
        <f>IF(N442&lt;&gt;0,N442,$P$5)</f>
        <v>0</v>
      </c>
      <c r="P442" s="50">
        <f>VLOOKUP($C442,Prices!$A$3:$R$1996,MATCH('2) Order Form'!P$8,Prices!$A$2:$R$2,0),FALSE)</f>
        <v>60</v>
      </c>
      <c r="Q442" s="51">
        <f>VLOOKUP($C442,Prices!$A$3:$R$1996,MATCH('2) Order Form'!Q$8,Prices!$A$2:$R$2,0),FALSE)</f>
        <v>119.95</v>
      </c>
      <c r="R442" s="34">
        <f>I442*P442</f>
        <v>0</v>
      </c>
      <c r="S442" s="43">
        <f>R442*O442</f>
        <v>0</v>
      </c>
      <c r="T442" s="51">
        <f>R442-S442</f>
        <v>0</v>
      </c>
      <c r="U442" s="123">
        <f t="shared" si="397"/>
        <v>0</v>
      </c>
      <c r="V442" s="124"/>
      <c r="W442" s="148">
        <v>7048652762771</v>
      </c>
      <c r="Y442" s="126">
        <f>I442*Q442</f>
        <v>0</v>
      </c>
      <c r="Z442" s="127">
        <f ca="1">IF(A442=OFFSET(A442,-1,0),0,1)</f>
        <v>0</v>
      </c>
      <c r="AA442" s="127">
        <f ca="1">IF(C442=OFFSET(C442,-1,0),OFFSET(AA442,-1,0),OFFSET(AA442,-1,0)+1)</f>
        <v>77</v>
      </c>
      <c r="AB442" s="127">
        <f ca="1">IF(C442=OFFSET(C442,-1,0),0,1)</f>
        <v>1</v>
      </c>
      <c r="AC442" s="127">
        <f ca="1">IF(F442=OFFSET(F442,-1,0),0,1)</f>
        <v>1</v>
      </c>
      <c r="AD442" s="127" t="str">
        <f>CONCATENATE(C442,F442)</f>
        <v>852082RIG Bixbite</v>
      </c>
      <c r="AE442" s="128" t="str">
        <f>IFERROR(IF(B442="EYEWEAR",CONCATENATE(C442,"-",G442),C442),C442)</f>
        <v>852082-OS</v>
      </c>
      <c r="AF442" s="129" t="str">
        <f>INDEX(ATS!$A:$P,MATCH('2) Order Form'!$W442,ATS!$O:$O,0),7)</f>
        <v>Active</v>
      </c>
    </row>
    <row r="443" spans="1:32" x14ac:dyDescent="0.2">
      <c r="A443" s="33">
        <v>4</v>
      </c>
      <c r="B443" s="33" t="str">
        <f>VLOOKUP(A443,Classification!$H$2:$I$11,2,FALSE)</f>
        <v>Eyewear</v>
      </c>
      <c r="C443" s="33">
        <f>INDEX(ATS!$A:$P,MATCH('2) Order Form'!$W443,ATS!$O:$O,0),1)</f>
        <v>852050</v>
      </c>
      <c r="D443" s="33" t="str">
        <f>INDEX(ATS!$A:$P,MATCH('2) Order Form'!$W443,ATS!$O:$O,0),2)</f>
        <v>Ronin RIG Photochromic Lens</v>
      </c>
      <c r="E443" s="82" t="str">
        <f>INDEX(ATS!$A:$P,MATCH('2) Order Form'!$W443,ATS!$O:$O,0),4)</f>
        <v>220000-OS</v>
      </c>
      <c r="F443" s="82" t="str">
        <f>INDEX(ATS!$A:$P,MATCH('2) Order Form'!$W443,ATS!$O:$O,0),5)</f>
        <v>RIG Photochromic</v>
      </c>
      <c r="G443" s="161" t="str">
        <f>INDEX(ATS!$A:$P,MATCH('2) Order Form'!$W443,ATS!$O:$O,0),6)</f>
        <v>OS</v>
      </c>
      <c r="H443" s="58">
        <v>1</v>
      </c>
      <c r="I443" s="111">
        <v>0</v>
      </c>
      <c r="J443" s="117">
        <f>IFERROR(VLOOKUP(W443,ATS!$O:$P,2,FALSE),0)</f>
        <v>192</v>
      </c>
      <c r="K443" s="184" t="str">
        <f t="shared" si="391"/>
        <v>50+</v>
      </c>
      <c r="L443" s="117">
        <f>IFERROR(VLOOKUP(W443,ATS!$O:$Q,3,FALSE),0)</f>
        <v>192</v>
      </c>
      <c r="M443" s="186" t="str">
        <f t="shared" si="392"/>
        <v>50+</v>
      </c>
      <c r="N443" s="93">
        <v>0</v>
      </c>
      <c r="O443" s="55">
        <f t="shared" si="393"/>
        <v>0</v>
      </c>
      <c r="P443" s="50">
        <f>VLOOKUP($C443,Prices!$A$3:$R$1996,MATCH('2) Order Form'!P$8,Prices!$A$2:$R$2,0),FALSE)</f>
        <v>75</v>
      </c>
      <c r="Q443" s="51">
        <f>VLOOKUP($C443,Prices!$A$3:$R$1996,MATCH('2) Order Form'!Q$8,Prices!$A$2:$R$2,0),FALSE)</f>
        <v>149.94999999999999</v>
      </c>
      <c r="R443" s="34">
        <f t="shared" si="394"/>
        <v>0</v>
      </c>
      <c r="S443" s="43">
        <f t="shared" si="395"/>
        <v>0</v>
      </c>
      <c r="T443" s="51">
        <f t="shared" si="396"/>
        <v>0</v>
      </c>
      <c r="U443" s="123">
        <f t="shared" si="397"/>
        <v>0</v>
      </c>
      <c r="V443" s="124"/>
      <c r="W443" s="148">
        <v>7048652615138</v>
      </c>
      <c r="Y443" s="126">
        <f t="shared" si="384"/>
        <v>0</v>
      </c>
      <c r="Z443" s="127">
        <f t="shared" ca="1" si="385"/>
        <v>0</v>
      </c>
      <c r="AA443" s="127">
        <f t="shared" ca="1" si="386"/>
        <v>78</v>
      </c>
      <c r="AB443" s="127">
        <f t="shared" ca="1" si="387"/>
        <v>1</v>
      </c>
      <c r="AC443" s="127">
        <f t="shared" ca="1" si="388"/>
        <v>1</v>
      </c>
      <c r="AD443" s="127" t="str">
        <f t="shared" si="389"/>
        <v>852050RIG Photochromic</v>
      </c>
      <c r="AE443" s="128" t="str">
        <f t="shared" si="390"/>
        <v>852050-OS</v>
      </c>
      <c r="AF443" s="129" t="str">
        <f>INDEX(ATS!$A:$P,MATCH('2) Order Form'!$W443,ATS!$O:$O,0),7)</f>
        <v>Active</v>
      </c>
    </row>
    <row r="444" spans="1:32" x14ac:dyDescent="0.2">
      <c r="A444" s="33">
        <v>4</v>
      </c>
      <c r="B444" s="33" t="str">
        <f>VLOOKUP(A444,Classification!$H$2:$I$11,2,FALSE)</f>
        <v>Eyewear</v>
      </c>
      <c r="C444" s="33">
        <f>INDEX(ATS!$A:$P,MATCH('2) Order Form'!$W444,ATS!$O:$O,0),1)</f>
        <v>852058</v>
      </c>
      <c r="D444" s="33" t="str">
        <f>INDEX(ATS!$A:$P,MATCH('2) Order Form'!$W444,ATS!$O:$O,0),2)</f>
        <v>Ronin Polarized Lens</v>
      </c>
      <c r="E444" s="82" t="str">
        <f>INDEX(ATS!$A:$P,MATCH('2) Order Form'!$W444,ATS!$O:$O,0),4)</f>
        <v>230000-OS</v>
      </c>
      <c r="F444" s="82" t="str">
        <f>INDEX(ATS!$A:$P,MATCH('2) Order Form'!$W444,ATS!$O:$O,0),5)</f>
        <v>Obsidian Black Polarized</v>
      </c>
      <c r="G444" s="161" t="str">
        <f>INDEX(ATS!$A:$P,MATCH('2) Order Form'!$W444,ATS!$O:$O,0),6)</f>
        <v>OS</v>
      </c>
      <c r="H444" s="58">
        <v>1</v>
      </c>
      <c r="I444" s="111">
        <v>0</v>
      </c>
      <c r="J444" s="117">
        <f>IFERROR(VLOOKUP(W444,ATS!$O:$P,2,FALSE),0)</f>
        <v>94</v>
      </c>
      <c r="K444" s="184" t="str">
        <f>IF(J444=99999,"OPEN",IF(J444&gt;50,"50+",IF(J444&lt;=0,"0",J444)))</f>
        <v>50+</v>
      </c>
      <c r="L444" s="117">
        <f>IFERROR(VLOOKUP(W444,ATS!$O:$Q,3,FALSE),0)</f>
        <v>94</v>
      </c>
      <c r="M444" s="186" t="str">
        <f>IF(L444=99999,"OPEN",IF(L444&gt;50,"50+",IF(L444&lt;=0,"0",L444)))</f>
        <v>50+</v>
      </c>
      <c r="N444" s="93">
        <v>0</v>
      </c>
      <c r="O444" s="55">
        <f>IF(N444&lt;&gt;0,N444,$P$5)</f>
        <v>0</v>
      </c>
      <c r="P444" s="50">
        <f>VLOOKUP($C444,Prices!$A$3:$R$1996,MATCH('2) Order Form'!P$8,Prices!$A$2:$R$2,0),FALSE)</f>
        <v>60</v>
      </c>
      <c r="Q444" s="51">
        <f>VLOOKUP($C444,Prices!$A$3:$R$1996,MATCH('2) Order Form'!Q$8,Prices!$A$2:$R$2,0),FALSE)</f>
        <v>119.95</v>
      </c>
      <c r="R444" s="34">
        <f>I444*P444</f>
        <v>0</v>
      </c>
      <c r="S444" s="43">
        <f>R444*O444</f>
        <v>0</v>
      </c>
      <c r="T444" s="51">
        <f>R444-S444</f>
        <v>0</v>
      </c>
      <c r="U444" s="123">
        <f t="shared" si="397"/>
        <v>0</v>
      </c>
      <c r="V444" s="124"/>
      <c r="W444" s="148">
        <v>7048652614919</v>
      </c>
      <c r="Y444" s="126">
        <f>I444*Q444</f>
        <v>0</v>
      </c>
      <c r="Z444" s="127">
        <f ca="1">IF(A444=OFFSET(A444,-1,0),0,1)</f>
        <v>0</v>
      </c>
      <c r="AA444" s="127">
        <f ca="1">IF(C444=OFFSET(C444,-1,0),OFFSET(AA444,-1,0),OFFSET(AA444,-1,0)+1)</f>
        <v>79</v>
      </c>
      <c r="AB444" s="127">
        <f ca="1">IF(C444=OFFSET(C444,-1,0),0,1)</f>
        <v>1</v>
      </c>
      <c r="AC444" s="127">
        <f ca="1">IF(F444=OFFSET(F444,-1,0),0,1)</f>
        <v>1</v>
      </c>
      <c r="AD444" s="127" t="str">
        <f>CONCATENATE(C444,F444)</f>
        <v>852058Obsidian Black Polarized</v>
      </c>
      <c r="AE444" s="128" t="str">
        <f>IFERROR(IF(B444="EYEWEAR",CONCATENATE(C444,"-",G444),C444),C444)</f>
        <v>852058-OS</v>
      </c>
      <c r="AF444" s="129" t="str">
        <f>INDEX(ATS!$A:$P,MATCH('2) Order Form'!$W444,ATS!$O:$O,0),7)</f>
        <v>Active</v>
      </c>
    </row>
    <row r="445" spans="1:32" x14ac:dyDescent="0.2">
      <c r="A445" s="33">
        <v>4</v>
      </c>
      <c r="B445" s="33" t="str">
        <f>VLOOKUP(A445,Classification!$H$2:$I$11,2,FALSE)</f>
        <v>Eyewear</v>
      </c>
      <c r="C445" s="33">
        <f>INDEX(ATS!$A:$P,MATCH('2) Order Form'!$W445,ATS!$O:$O,0),1)</f>
        <v>852051</v>
      </c>
      <c r="D445" s="33" t="str">
        <f>INDEX(ATS!$A:$P,MATCH('2) Order Form'!$W445,ATS!$O:$O,0),2)</f>
        <v>Ronin Max Lens</v>
      </c>
      <c r="E445" s="82" t="str">
        <f>INDEX(ATS!$A:$P,MATCH('2) Order Form'!$W445,ATS!$O:$O,0),4)</f>
        <v>100000-OS</v>
      </c>
      <c r="F445" s="82" t="str">
        <f>INDEX(ATS!$A:$P,MATCH('2) Order Form'!$W445,ATS!$O:$O,0),5)</f>
        <v>Clear</v>
      </c>
      <c r="G445" s="161" t="str">
        <f>INDEX(ATS!$A:$P,MATCH('2) Order Form'!$W445,ATS!$O:$O,0),6)</f>
        <v>OS</v>
      </c>
      <c r="H445" s="58">
        <v>1</v>
      </c>
      <c r="I445" s="111">
        <v>0</v>
      </c>
      <c r="J445" s="117">
        <f>IFERROR(VLOOKUP(W445,ATS!$O:$P,2,FALSE),0)</f>
        <v>159</v>
      </c>
      <c r="K445" s="184" t="str">
        <f t="shared" si="391"/>
        <v>50+</v>
      </c>
      <c r="L445" s="117">
        <f>IFERROR(VLOOKUP(W445,ATS!$O:$Q,3,FALSE),0)</f>
        <v>159</v>
      </c>
      <c r="M445" s="186" t="str">
        <f t="shared" si="392"/>
        <v>50+</v>
      </c>
      <c r="N445" s="93">
        <v>0</v>
      </c>
      <c r="O445" s="55">
        <f t="shared" si="393"/>
        <v>0</v>
      </c>
      <c r="P445" s="50">
        <f>VLOOKUP($C445,Prices!$A$3:$R$1996,MATCH('2) Order Form'!P$8,Prices!$A$2:$R$2,0),FALSE)</f>
        <v>40</v>
      </c>
      <c r="Q445" s="51">
        <f>VLOOKUP($C445,Prices!$A$3:$R$1996,MATCH('2) Order Form'!Q$8,Prices!$A$2:$R$2,0),FALSE)</f>
        <v>79.95</v>
      </c>
      <c r="R445" s="34">
        <f t="shared" si="394"/>
        <v>0</v>
      </c>
      <c r="S445" s="43">
        <f t="shared" si="395"/>
        <v>0</v>
      </c>
      <c r="T445" s="51">
        <f t="shared" si="396"/>
        <v>0</v>
      </c>
      <c r="U445" s="123">
        <f t="shared" si="397"/>
        <v>0</v>
      </c>
      <c r="V445" s="124"/>
      <c r="W445" s="148">
        <v>7048652615121</v>
      </c>
      <c r="Y445" s="126">
        <f t="shared" si="384"/>
        <v>0</v>
      </c>
      <c r="Z445" s="127">
        <f t="shared" ca="1" si="385"/>
        <v>0</v>
      </c>
      <c r="AA445" s="127">
        <f t="shared" ca="1" si="386"/>
        <v>80</v>
      </c>
      <c r="AB445" s="127">
        <f t="shared" ca="1" si="387"/>
        <v>1</v>
      </c>
      <c r="AC445" s="127">
        <f t="shared" ca="1" si="388"/>
        <v>1</v>
      </c>
      <c r="AD445" s="127" t="str">
        <f t="shared" si="389"/>
        <v>852051Clear</v>
      </c>
      <c r="AE445" s="128" t="str">
        <f t="shared" si="390"/>
        <v>852051-OS</v>
      </c>
      <c r="AF445" s="129" t="str">
        <f>INDEX(ATS!$A:$P,MATCH('2) Order Form'!$W445,ATS!$O:$O,0),7)</f>
        <v>Active</v>
      </c>
    </row>
    <row r="446" spans="1:32" ht="17.25" customHeight="1" x14ac:dyDescent="0.2">
      <c r="A446" s="33">
        <v>4</v>
      </c>
      <c r="B446" s="33" t="str">
        <f>VLOOKUP(A446,Classification!$H$2:$I$11,2,FALSE)</f>
        <v>Eyewear</v>
      </c>
      <c r="C446" s="33">
        <f>INDEX(ATS!$A:$P,MATCH('2) Order Form'!$W446,ATS!$O:$O,0),1)</f>
        <v>810105</v>
      </c>
      <c r="D446" s="33" t="str">
        <f>INDEX(ATS!$A:$P,MATCH('2) Order Form'!$W446,ATS!$O:$O,0),2)</f>
        <v>Ronin Max RIG Lens</v>
      </c>
      <c r="E446" s="82" t="str">
        <f>INDEX(ATS!$A:$P,MATCH('2) Order Form'!$W446,ATS!$O:$O,0),4)</f>
        <v>010000-OS</v>
      </c>
      <c r="F446" s="82" t="str">
        <f>INDEX(ATS!$A:$P,MATCH('2) Order Form'!$W446,ATS!$O:$O,0),5)</f>
        <v>RIG Amethyst</v>
      </c>
      <c r="G446" s="161" t="str">
        <f>INDEX(ATS!$A:$P,MATCH('2) Order Form'!$W446,ATS!$O:$O,0),6)</f>
        <v>OS</v>
      </c>
      <c r="H446" s="58">
        <v>1</v>
      </c>
      <c r="I446" s="111">
        <v>0</v>
      </c>
      <c r="J446" s="117">
        <f>IFERROR(VLOOKUP(W446,ATS!$O:$P,2,FALSE),0)</f>
        <v>125</v>
      </c>
      <c r="K446" s="184" t="str">
        <f t="shared" ref="K446" si="425">IF(J446=99999,"OPEN",IF(J446&gt;50,"50+",IF(J446&lt;=0,"0",J446)))</f>
        <v>50+</v>
      </c>
      <c r="L446" s="117">
        <f>IFERROR(VLOOKUP(W446,ATS!$O:$Q,3,FALSE),0)</f>
        <v>125</v>
      </c>
      <c r="M446" s="186" t="str">
        <f t="shared" ref="M446" si="426">IF(L446=99999,"OPEN",IF(L446&gt;50,"50+",IF(L446&lt;=0,"0",L446)))</f>
        <v>50+</v>
      </c>
      <c r="N446" s="93">
        <v>0</v>
      </c>
      <c r="O446" s="55">
        <f t="shared" ref="O446" si="427">IF(N446&lt;&gt;0,N446,$P$5)</f>
        <v>0</v>
      </c>
      <c r="P446" s="50">
        <f>VLOOKUP($C446,Prices!$A$3:$R$1996,MATCH('2) Order Form'!P$8,Prices!$A$2:$R$2,0),FALSE)</f>
        <v>45</v>
      </c>
      <c r="Q446" s="51">
        <f>VLOOKUP($C446,Prices!$A$3:$R$1996,MATCH('2) Order Form'!Q$8,Prices!$A$2:$R$2,0),FALSE)</f>
        <v>89.95</v>
      </c>
      <c r="R446" s="34">
        <f t="shared" ref="R446" si="428">I446*P446</f>
        <v>0</v>
      </c>
      <c r="S446" s="43">
        <f t="shared" ref="S446" si="429">R446*O446</f>
        <v>0</v>
      </c>
      <c r="T446" s="51">
        <f t="shared" ref="T446" si="430">R446-S446</f>
        <v>0</v>
      </c>
      <c r="U446" s="123">
        <f t="shared" si="397"/>
        <v>0</v>
      </c>
      <c r="V446" s="124"/>
      <c r="W446" s="148">
        <v>7048652662163</v>
      </c>
      <c r="X446" s="125"/>
      <c r="Y446" s="126">
        <f>I446*Q446</f>
        <v>0</v>
      </c>
      <c r="Z446" s="127">
        <f ca="1">IF(A446=OFFSET(A446,-1,0),0,1)</f>
        <v>0</v>
      </c>
      <c r="AA446" s="127">
        <f ca="1">IF(C446=OFFSET(C446,-1,0),OFFSET(AA446,-1,0),OFFSET(AA446,-1,0)+1)</f>
        <v>81</v>
      </c>
      <c r="AB446" s="127">
        <f ca="1">IF(C446=OFFSET(C446,-1,0),0,1)</f>
        <v>1</v>
      </c>
      <c r="AC446" s="127">
        <f ca="1">IF(F446=OFFSET(F446,-1,0),0,1)</f>
        <v>1</v>
      </c>
      <c r="AD446" s="127" t="str">
        <f>CONCATENATE(C446,F446)</f>
        <v>810105RIG Amethyst</v>
      </c>
      <c r="AE446" s="128" t="str">
        <f>IFERROR(IF(B446="EYEWEAR",CONCATENATE(C446,"-",G446),C446),C446)</f>
        <v>810105-OS</v>
      </c>
      <c r="AF446" s="129" t="str">
        <f>INDEX(ATS!$A:$P,MATCH('2) Order Form'!$W446,ATS!$O:$O,0),7)</f>
        <v>Active</v>
      </c>
    </row>
    <row r="447" spans="1:32" x14ac:dyDescent="0.2">
      <c r="A447" s="33">
        <v>4</v>
      </c>
      <c r="B447" s="33" t="str">
        <f>VLOOKUP(A447,Classification!$H$2:$I$11,2,FALSE)</f>
        <v>Eyewear</v>
      </c>
      <c r="C447" s="33">
        <f>INDEX(ATS!$A:$P,MATCH('2) Order Form'!$W447,ATS!$O:$O,0),1)</f>
        <v>852052</v>
      </c>
      <c r="D447" s="33" t="str">
        <f>INDEX(ATS!$A:$P,MATCH('2) Order Form'!$W447,ATS!$O:$O,0),2)</f>
        <v>Ronin Max RIG Reflect Lens</v>
      </c>
      <c r="E447" s="82" t="str">
        <f>INDEX(ATS!$A:$P,MATCH('2) Order Form'!$W447,ATS!$O:$O,0),4)</f>
        <v>060000-OS</v>
      </c>
      <c r="F447" s="82" t="str">
        <f>INDEX(ATS!$A:$P,MATCH('2) Order Form'!$W447,ATS!$O:$O,0),5)</f>
        <v>RIG Topaz</v>
      </c>
      <c r="G447" s="161" t="str">
        <f>INDEX(ATS!$A:$P,MATCH('2) Order Form'!$W447,ATS!$O:$O,0),6)</f>
        <v>OS</v>
      </c>
      <c r="H447" s="58">
        <v>1</v>
      </c>
      <c r="I447" s="111">
        <v>0</v>
      </c>
      <c r="J447" s="117">
        <f>IFERROR(VLOOKUP(W447,ATS!$O:$P,2,FALSE),0)</f>
        <v>45</v>
      </c>
      <c r="K447" s="184">
        <f t="shared" si="391"/>
        <v>45</v>
      </c>
      <c r="L447" s="117">
        <f>IFERROR(VLOOKUP(W447,ATS!$O:$Q,3,FALSE),0)</f>
        <v>45</v>
      </c>
      <c r="M447" s="186">
        <f t="shared" si="392"/>
        <v>45</v>
      </c>
      <c r="N447" s="93">
        <v>0</v>
      </c>
      <c r="O447" s="55">
        <f t="shared" si="393"/>
        <v>0</v>
      </c>
      <c r="P447" s="50">
        <f>VLOOKUP($C447,Prices!$A$3:$R$1996,MATCH('2) Order Form'!P$8,Prices!$A$2:$R$2,0),FALSE)</f>
        <v>50</v>
      </c>
      <c r="Q447" s="51">
        <f>VLOOKUP($C447,Prices!$A$3:$R$1996,MATCH('2) Order Form'!Q$8,Prices!$A$2:$R$2,0),FALSE)</f>
        <v>99.95</v>
      </c>
      <c r="R447" s="34">
        <f t="shared" si="394"/>
        <v>0</v>
      </c>
      <c r="S447" s="43">
        <f t="shared" si="395"/>
        <v>0</v>
      </c>
      <c r="T447" s="51">
        <f t="shared" si="396"/>
        <v>0</v>
      </c>
      <c r="U447" s="123">
        <f t="shared" si="397"/>
        <v>0</v>
      </c>
      <c r="V447" s="124"/>
      <c r="W447" s="148">
        <v>7048652615084</v>
      </c>
      <c r="Y447" s="126">
        <f t="shared" si="384"/>
        <v>0</v>
      </c>
      <c r="Z447" s="127">
        <f t="shared" ca="1" si="385"/>
        <v>0</v>
      </c>
      <c r="AA447" s="127">
        <f t="shared" ca="1" si="386"/>
        <v>82</v>
      </c>
      <c r="AB447" s="127">
        <f t="shared" ca="1" si="387"/>
        <v>1</v>
      </c>
      <c r="AC447" s="127">
        <f t="shared" ca="1" si="388"/>
        <v>1</v>
      </c>
      <c r="AD447" s="127" t="str">
        <f t="shared" si="389"/>
        <v>852052RIG Topaz</v>
      </c>
      <c r="AE447" s="128" t="str">
        <f t="shared" si="390"/>
        <v>852052-OS</v>
      </c>
      <c r="AF447" s="129" t="str">
        <f>INDEX(ATS!$A:$P,MATCH('2) Order Form'!$W447,ATS!$O:$O,0),7)</f>
        <v>Active</v>
      </c>
    </row>
    <row r="448" spans="1:32" x14ac:dyDescent="0.2">
      <c r="A448" s="33">
        <v>4</v>
      </c>
      <c r="B448" s="33" t="str">
        <f>VLOOKUP(A448,Classification!$H$2:$I$11,2,FALSE)</f>
        <v>Eyewear</v>
      </c>
      <c r="C448" s="33">
        <f>INDEX(ATS!$A:$P,MATCH('2) Order Form'!$W448,ATS!$O:$O,0),1)</f>
        <v>852052</v>
      </c>
      <c r="D448" s="33" t="str">
        <f>INDEX(ATS!$A:$P,MATCH('2) Order Form'!$W448,ATS!$O:$O,0),2)</f>
        <v>Ronin Max RIG Reflect Lens</v>
      </c>
      <c r="E448" s="82" t="str">
        <f>INDEX(ATS!$A:$P,MATCH('2) Order Form'!$W448,ATS!$O:$O,0),4)</f>
        <v>070000-OS</v>
      </c>
      <c r="F448" s="82" t="str">
        <f>INDEX(ATS!$A:$P,MATCH('2) Order Form'!$W448,ATS!$O:$O,0),5)</f>
        <v>RIG Emerald</v>
      </c>
      <c r="G448" s="161" t="str">
        <f>INDEX(ATS!$A:$P,MATCH('2) Order Form'!$W448,ATS!$O:$O,0),6)</f>
        <v>OS</v>
      </c>
      <c r="H448" s="58">
        <v>1</v>
      </c>
      <c r="I448" s="111">
        <v>0</v>
      </c>
      <c r="J448" s="117">
        <f>IFERROR(VLOOKUP(W448,ATS!$O:$P,2,FALSE),0)</f>
        <v>50</v>
      </c>
      <c r="K448" s="184">
        <f t="shared" si="391"/>
        <v>50</v>
      </c>
      <c r="L448" s="117">
        <f>IFERROR(VLOOKUP(W448,ATS!$O:$Q,3,FALSE),0)</f>
        <v>50</v>
      </c>
      <c r="M448" s="186">
        <f t="shared" si="392"/>
        <v>50</v>
      </c>
      <c r="N448" s="93">
        <v>0</v>
      </c>
      <c r="O448" s="55">
        <f t="shared" si="393"/>
        <v>0</v>
      </c>
      <c r="P448" s="50">
        <f>VLOOKUP($C448,Prices!$A$3:$R$1996,MATCH('2) Order Form'!P$8,Prices!$A$2:$R$2,0),FALSE)</f>
        <v>50</v>
      </c>
      <c r="Q448" s="51">
        <f>VLOOKUP($C448,Prices!$A$3:$R$1996,MATCH('2) Order Form'!Q$8,Prices!$A$2:$R$2,0),FALSE)</f>
        <v>99.95</v>
      </c>
      <c r="R448" s="34">
        <f t="shared" si="394"/>
        <v>0</v>
      </c>
      <c r="S448" s="43">
        <f t="shared" si="395"/>
        <v>0</v>
      </c>
      <c r="T448" s="51">
        <f t="shared" si="396"/>
        <v>0</v>
      </c>
      <c r="U448" s="123">
        <f t="shared" si="397"/>
        <v>0</v>
      </c>
      <c r="V448" s="124"/>
      <c r="W448" s="148">
        <v>7048652710239</v>
      </c>
      <c r="Y448" s="126">
        <f t="shared" si="384"/>
        <v>0</v>
      </c>
      <c r="Z448" s="127">
        <f t="shared" ca="1" si="385"/>
        <v>0</v>
      </c>
      <c r="AA448" s="127">
        <f t="shared" ca="1" si="386"/>
        <v>82</v>
      </c>
      <c r="AB448" s="127">
        <f t="shared" ca="1" si="387"/>
        <v>0</v>
      </c>
      <c r="AC448" s="127">
        <f t="shared" ca="1" si="388"/>
        <v>1</v>
      </c>
      <c r="AD448" s="127" t="str">
        <f t="shared" si="389"/>
        <v>852052RIG Emerald</v>
      </c>
      <c r="AE448" s="128" t="str">
        <f t="shared" si="390"/>
        <v>852052-OS</v>
      </c>
      <c r="AF448" s="129" t="str">
        <f>INDEX(ATS!$A:$P,MATCH('2) Order Form'!$W448,ATS!$O:$O,0),7)</f>
        <v>Active</v>
      </c>
    </row>
    <row r="449" spans="1:32" x14ac:dyDescent="0.2">
      <c r="A449" s="33">
        <v>4</v>
      </c>
      <c r="B449" s="33" t="str">
        <f>VLOOKUP(A449,Classification!$H$2:$I$11,2,FALSE)</f>
        <v>Eyewear</v>
      </c>
      <c r="C449" s="33">
        <f>INDEX(ATS!$A:$P,MATCH('2) Order Form'!$W449,ATS!$O:$O,0),1)</f>
        <v>852052</v>
      </c>
      <c r="D449" s="33" t="str">
        <f>INDEX(ATS!$A:$P,MATCH('2) Order Form'!$W449,ATS!$O:$O,0),2)</f>
        <v>Ronin Max RIG Reflect Lens</v>
      </c>
      <c r="E449" s="82" t="str">
        <f>INDEX(ATS!$A:$P,MATCH('2) Order Form'!$W449,ATS!$O:$O,0),4)</f>
        <v>150000-OS</v>
      </c>
      <c r="F449" s="82" t="str">
        <f>INDEX(ATS!$A:$P,MATCH('2) Order Form'!$W449,ATS!$O:$O,0),5)</f>
        <v>RIG Bixbite</v>
      </c>
      <c r="G449" s="161" t="str">
        <f>INDEX(ATS!$A:$P,MATCH('2) Order Form'!$W449,ATS!$O:$O,0),6)</f>
        <v>OS</v>
      </c>
      <c r="H449" s="58">
        <v>1</v>
      </c>
      <c r="I449" s="111">
        <v>0</v>
      </c>
      <c r="J449" s="117">
        <f>IFERROR(VLOOKUP(W449,ATS!$O:$P,2,FALSE),0)</f>
        <v>28</v>
      </c>
      <c r="K449" s="184">
        <f t="shared" si="391"/>
        <v>28</v>
      </c>
      <c r="L449" s="117">
        <f>IFERROR(VLOOKUP(W449,ATS!$O:$Q,3,FALSE),0)</f>
        <v>28</v>
      </c>
      <c r="M449" s="186">
        <f t="shared" si="392"/>
        <v>28</v>
      </c>
      <c r="N449" s="93">
        <v>0</v>
      </c>
      <c r="O449" s="55">
        <f t="shared" si="393"/>
        <v>0</v>
      </c>
      <c r="P449" s="50">
        <f>VLOOKUP($C449,Prices!$A$3:$R$1996,MATCH('2) Order Form'!P$8,Prices!$A$2:$R$2,0),FALSE)</f>
        <v>50</v>
      </c>
      <c r="Q449" s="51">
        <f>VLOOKUP($C449,Prices!$A$3:$R$1996,MATCH('2) Order Form'!Q$8,Prices!$A$2:$R$2,0),FALSE)</f>
        <v>99.95</v>
      </c>
      <c r="R449" s="34">
        <f t="shared" si="394"/>
        <v>0</v>
      </c>
      <c r="S449" s="43">
        <f t="shared" si="395"/>
        <v>0</v>
      </c>
      <c r="T449" s="51">
        <f t="shared" si="396"/>
        <v>0</v>
      </c>
      <c r="U449" s="123">
        <f t="shared" si="397"/>
        <v>0</v>
      </c>
      <c r="V449" s="124"/>
      <c r="W449" s="148">
        <v>7048652615091</v>
      </c>
      <c r="Y449" s="126">
        <f t="shared" si="384"/>
        <v>0</v>
      </c>
      <c r="Z449" s="127">
        <f t="shared" ca="1" si="385"/>
        <v>0</v>
      </c>
      <c r="AA449" s="127">
        <f t="shared" ca="1" si="386"/>
        <v>82</v>
      </c>
      <c r="AB449" s="127">
        <f t="shared" ca="1" si="387"/>
        <v>0</v>
      </c>
      <c r="AC449" s="127">
        <f t="shared" ca="1" si="388"/>
        <v>1</v>
      </c>
      <c r="AD449" s="127" t="str">
        <f t="shared" si="389"/>
        <v>852052RIG Bixbite</v>
      </c>
      <c r="AE449" s="128" t="str">
        <f t="shared" si="390"/>
        <v>852052-OS</v>
      </c>
      <c r="AF449" s="129" t="str">
        <f>INDEX(ATS!$A:$P,MATCH('2) Order Form'!$W449,ATS!$O:$O,0),7)</f>
        <v>Active</v>
      </c>
    </row>
    <row r="450" spans="1:32" x14ac:dyDescent="0.2">
      <c r="A450" s="33">
        <v>4</v>
      </c>
      <c r="B450" s="33" t="str">
        <f>VLOOKUP(A450,Classification!$H$2:$I$11,2,FALSE)</f>
        <v>Eyewear</v>
      </c>
      <c r="C450" s="33">
        <f>INDEX(ATS!$A:$P,MATCH('2) Order Form'!$W450,ATS!$O:$O,0),1)</f>
        <v>852052</v>
      </c>
      <c r="D450" s="33" t="str">
        <f>INDEX(ATS!$A:$P,MATCH('2) Order Form'!$W450,ATS!$O:$O,0),2)</f>
        <v>Ronin Max RIG Reflect Lens</v>
      </c>
      <c r="E450" s="82" t="str">
        <f>INDEX(ATS!$A:$P,MATCH('2) Order Form'!$W450,ATS!$O:$O,0),4)</f>
        <v>160000-OS</v>
      </c>
      <c r="F450" s="82" t="str">
        <f>INDEX(ATS!$A:$P,MATCH('2) Order Form'!$W450,ATS!$O:$O,0),5)</f>
        <v>RIG Aquamarine</v>
      </c>
      <c r="G450" s="161" t="str">
        <f>INDEX(ATS!$A:$P,MATCH('2) Order Form'!$W450,ATS!$O:$O,0),6)</f>
        <v>OS</v>
      </c>
      <c r="H450" s="58">
        <v>1</v>
      </c>
      <c r="I450" s="111">
        <v>0</v>
      </c>
      <c r="J450" s="117">
        <f>IFERROR(VLOOKUP(W450,ATS!$O:$P,2,FALSE),0)</f>
        <v>30</v>
      </c>
      <c r="K450" s="184">
        <f t="shared" si="391"/>
        <v>30</v>
      </c>
      <c r="L450" s="117">
        <f>IFERROR(VLOOKUP(W450,ATS!$O:$Q,3,FALSE),0)</f>
        <v>30</v>
      </c>
      <c r="M450" s="186">
        <f t="shared" si="392"/>
        <v>30</v>
      </c>
      <c r="N450" s="93">
        <v>0</v>
      </c>
      <c r="O450" s="55">
        <f t="shared" si="393"/>
        <v>0</v>
      </c>
      <c r="P450" s="50">
        <f>VLOOKUP($C450,Prices!$A$3:$R$1996,MATCH('2) Order Form'!P$8,Prices!$A$2:$R$2,0),FALSE)</f>
        <v>50</v>
      </c>
      <c r="Q450" s="51">
        <f>VLOOKUP($C450,Prices!$A$3:$R$1996,MATCH('2) Order Form'!Q$8,Prices!$A$2:$R$2,0),FALSE)</f>
        <v>99.95</v>
      </c>
      <c r="R450" s="34">
        <f t="shared" si="394"/>
        <v>0</v>
      </c>
      <c r="S450" s="43">
        <f t="shared" si="395"/>
        <v>0</v>
      </c>
      <c r="T450" s="51">
        <f t="shared" si="396"/>
        <v>0</v>
      </c>
      <c r="U450" s="123">
        <f t="shared" si="397"/>
        <v>0</v>
      </c>
      <c r="V450" s="124"/>
      <c r="W450" s="148">
        <v>7048652615107</v>
      </c>
      <c r="Y450" s="126">
        <f t="shared" si="384"/>
        <v>0</v>
      </c>
      <c r="Z450" s="127">
        <f t="shared" ca="1" si="385"/>
        <v>0</v>
      </c>
      <c r="AA450" s="127">
        <f t="shared" ca="1" si="386"/>
        <v>82</v>
      </c>
      <c r="AB450" s="127">
        <f t="shared" ca="1" si="387"/>
        <v>0</v>
      </c>
      <c r="AC450" s="127">
        <f t="shared" ca="1" si="388"/>
        <v>1</v>
      </c>
      <c r="AD450" s="127" t="str">
        <f t="shared" si="389"/>
        <v>852052RIG Aquamarine</v>
      </c>
      <c r="AE450" s="128" t="str">
        <f t="shared" si="390"/>
        <v>852052-OS</v>
      </c>
      <c r="AF450" s="129" t="str">
        <f>INDEX(ATS!$A:$P,MATCH('2) Order Form'!$W450,ATS!$O:$O,0),7)</f>
        <v>Active</v>
      </c>
    </row>
    <row r="451" spans="1:32" x14ac:dyDescent="0.2">
      <c r="A451" s="33">
        <v>4</v>
      </c>
      <c r="B451" s="33" t="str">
        <f>VLOOKUP(A451,Classification!$H$2:$I$11,2,FALSE)</f>
        <v>Eyewear</v>
      </c>
      <c r="C451" s="33">
        <f>INDEX(ATS!$A:$P,MATCH('2) Order Form'!$W451,ATS!$O:$O,0),1)</f>
        <v>852052</v>
      </c>
      <c r="D451" s="33" t="str">
        <f>INDEX(ATS!$A:$P,MATCH('2) Order Form'!$W451,ATS!$O:$O,0),2)</f>
        <v>Ronin Max RIG Reflect Lens</v>
      </c>
      <c r="E451" s="82" t="str">
        <f>INDEX(ATS!$A:$P,MATCH('2) Order Form'!$W451,ATS!$O:$O,0),4)</f>
        <v>190000-OS</v>
      </c>
      <c r="F451" s="82" t="str">
        <f>INDEX(ATS!$A:$P,MATCH('2) Order Form'!$W451,ATS!$O:$O,0),5)</f>
        <v>RIG Malaia</v>
      </c>
      <c r="G451" s="161" t="str">
        <f>INDEX(ATS!$A:$P,MATCH('2) Order Form'!$W451,ATS!$O:$O,0),6)</f>
        <v>OS</v>
      </c>
      <c r="H451" s="58">
        <v>1</v>
      </c>
      <c r="I451" s="111">
        <v>0</v>
      </c>
      <c r="J451" s="117">
        <f>IFERROR(VLOOKUP(W451,ATS!$O:$P,2,FALSE),0)</f>
        <v>22</v>
      </c>
      <c r="K451" s="184">
        <f t="shared" si="391"/>
        <v>22</v>
      </c>
      <c r="L451" s="117">
        <f>IFERROR(VLOOKUP(W451,ATS!$O:$Q,3,FALSE),0)</f>
        <v>22</v>
      </c>
      <c r="M451" s="186">
        <f t="shared" si="392"/>
        <v>22</v>
      </c>
      <c r="N451" s="93">
        <v>0</v>
      </c>
      <c r="O451" s="55">
        <f t="shared" si="393"/>
        <v>0</v>
      </c>
      <c r="P451" s="50">
        <f>VLOOKUP($C451,Prices!$A$3:$R$1996,MATCH('2) Order Form'!P$8,Prices!$A$2:$R$2,0),FALSE)</f>
        <v>50</v>
      </c>
      <c r="Q451" s="51">
        <f>VLOOKUP($C451,Prices!$A$3:$R$1996,MATCH('2) Order Form'!Q$8,Prices!$A$2:$R$2,0),FALSE)</f>
        <v>99.95</v>
      </c>
      <c r="R451" s="34">
        <f t="shared" si="394"/>
        <v>0</v>
      </c>
      <c r="S451" s="43">
        <f t="shared" si="395"/>
        <v>0</v>
      </c>
      <c r="T451" s="51">
        <f t="shared" si="396"/>
        <v>0</v>
      </c>
      <c r="U451" s="123">
        <f t="shared" ref="U451:U515" si="431">IFERROR(I451/($I$161+$I$162+$I$163),0)</f>
        <v>0</v>
      </c>
      <c r="V451" s="124"/>
      <c r="W451" s="148">
        <v>7048652762726</v>
      </c>
      <c r="Y451" s="126">
        <f t="shared" si="384"/>
        <v>0</v>
      </c>
      <c r="Z451" s="127">
        <f t="shared" ca="1" si="385"/>
        <v>0</v>
      </c>
      <c r="AA451" s="127">
        <f t="shared" ca="1" si="386"/>
        <v>82</v>
      </c>
      <c r="AB451" s="127">
        <f t="shared" ca="1" si="387"/>
        <v>0</v>
      </c>
      <c r="AC451" s="127">
        <f t="shared" ca="1" si="388"/>
        <v>1</v>
      </c>
      <c r="AD451" s="127" t="str">
        <f t="shared" si="389"/>
        <v>852052RIG Malaia</v>
      </c>
      <c r="AE451" s="128" t="str">
        <f t="shared" si="390"/>
        <v>852052-OS</v>
      </c>
      <c r="AF451" s="129" t="str">
        <f>INDEX(ATS!$A:$P,MATCH('2) Order Form'!$W451,ATS!$O:$O,0),7)</f>
        <v>Active</v>
      </c>
    </row>
    <row r="452" spans="1:32" x14ac:dyDescent="0.2">
      <c r="A452" s="33">
        <v>4</v>
      </c>
      <c r="B452" s="33" t="str">
        <f>VLOOKUP(A452,Classification!$H$2:$I$11,2,FALSE)</f>
        <v>Eyewear</v>
      </c>
      <c r="C452" s="33">
        <f>INDEX(ATS!$A:$P,MATCH('2) Order Form'!$W452,ATS!$O:$O,0),1)</f>
        <v>852052</v>
      </c>
      <c r="D452" s="33" t="str">
        <f>INDEX(ATS!$A:$P,MATCH('2) Order Form'!$W452,ATS!$O:$O,0),2)</f>
        <v>Ronin Max RIG Reflect Lens</v>
      </c>
      <c r="E452" s="82" t="str">
        <f>INDEX(ATS!$A:$P,MATCH('2) Order Form'!$W452,ATS!$O:$O,0),4)</f>
        <v>200000-OS</v>
      </c>
      <c r="F452" s="82" t="str">
        <f>INDEX(ATS!$A:$P,MATCH('2) Order Form'!$W452,ATS!$O:$O,0),5)</f>
        <v>RIG Obsidian</v>
      </c>
      <c r="G452" s="161" t="str">
        <f>INDEX(ATS!$A:$P,MATCH('2) Order Form'!$W452,ATS!$O:$O,0),6)</f>
        <v>OS</v>
      </c>
      <c r="H452" s="58">
        <v>1</v>
      </c>
      <c r="I452" s="111">
        <v>0</v>
      </c>
      <c r="J452" s="117">
        <f>IFERROR(VLOOKUP(W452,ATS!$O:$P,2,FALSE),0)</f>
        <v>38</v>
      </c>
      <c r="K452" s="184">
        <f t="shared" si="391"/>
        <v>38</v>
      </c>
      <c r="L452" s="117">
        <f>IFERROR(VLOOKUP(W452,ATS!$O:$Q,3,FALSE),0)</f>
        <v>38</v>
      </c>
      <c r="M452" s="186">
        <f t="shared" si="392"/>
        <v>38</v>
      </c>
      <c r="N452" s="93">
        <v>0</v>
      </c>
      <c r="O452" s="55">
        <f t="shared" si="393"/>
        <v>0</v>
      </c>
      <c r="P452" s="50">
        <f>VLOOKUP($C452,Prices!$A$3:$R$1996,MATCH('2) Order Form'!P$8,Prices!$A$2:$R$2,0),FALSE)</f>
        <v>50</v>
      </c>
      <c r="Q452" s="51">
        <f>VLOOKUP($C452,Prices!$A$3:$R$1996,MATCH('2) Order Form'!Q$8,Prices!$A$2:$R$2,0),FALSE)</f>
        <v>99.95</v>
      </c>
      <c r="R452" s="34">
        <f t="shared" si="394"/>
        <v>0</v>
      </c>
      <c r="S452" s="43">
        <f t="shared" si="395"/>
        <v>0</v>
      </c>
      <c r="T452" s="51">
        <f t="shared" si="396"/>
        <v>0</v>
      </c>
      <c r="U452" s="123">
        <f t="shared" si="431"/>
        <v>0</v>
      </c>
      <c r="V452" s="124"/>
      <c r="W452" s="148">
        <v>7048652615114</v>
      </c>
      <c r="Y452" s="126">
        <f t="shared" si="384"/>
        <v>0</v>
      </c>
      <c r="Z452" s="127">
        <f t="shared" ca="1" si="385"/>
        <v>0</v>
      </c>
      <c r="AA452" s="127">
        <f t="shared" ca="1" si="386"/>
        <v>82</v>
      </c>
      <c r="AB452" s="127">
        <f t="shared" ca="1" si="387"/>
        <v>0</v>
      </c>
      <c r="AC452" s="127">
        <f t="shared" ca="1" si="388"/>
        <v>1</v>
      </c>
      <c r="AD452" s="127" t="str">
        <f t="shared" si="389"/>
        <v>852052RIG Obsidian</v>
      </c>
      <c r="AE452" s="128" t="str">
        <f t="shared" si="390"/>
        <v>852052-OS</v>
      </c>
      <c r="AF452" s="129" t="str">
        <f>INDEX(ATS!$A:$P,MATCH('2) Order Form'!$W452,ATS!$O:$O,0),7)</f>
        <v>Active</v>
      </c>
    </row>
    <row r="453" spans="1:32" x14ac:dyDescent="0.2">
      <c r="A453" s="33">
        <v>4</v>
      </c>
      <c r="B453" s="33" t="str">
        <f>VLOOKUP(A453,Classification!$H$2:$I$11,2,FALSE)</f>
        <v>Eyewear</v>
      </c>
      <c r="C453" s="33">
        <f>INDEX(ATS!$A:$P,MATCH('2) Order Form'!$W453,ATS!$O:$O,0),1)</f>
        <v>852083</v>
      </c>
      <c r="D453" s="33" t="str">
        <f>INDEX(ATS!$A:$P,MATCH('2) Order Form'!$W453,ATS!$O:$O,0),2)</f>
        <v>Ronin Max RIG Reflect AF Lens</v>
      </c>
      <c r="E453" s="82" t="str">
        <f>INDEX(ATS!$A:$P,MATCH('2) Order Form'!$W453,ATS!$O:$O,0),4)</f>
        <v>150000-OS</v>
      </c>
      <c r="F453" s="82" t="str">
        <f>INDEX(ATS!$A:$P,MATCH('2) Order Form'!$W453,ATS!$O:$O,0),5)</f>
        <v>RIG Bixbite</v>
      </c>
      <c r="G453" s="161" t="str">
        <f>INDEX(ATS!$A:$P,MATCH('2) Order Form'!$W453,ATS!$O:$O,0),6)</f>
        <v>OS</v>
      </c>
      <c r="H453" s="58">
        <v>1</v>
      </c>
      <c r="I453" s="111">
        <v>0</v>
      </c>
      <c r="J453" s="117">
        <f>IFERROR(VLOOKUP(W453,ATS!$O:$P,2,FALSE),0)</f>
        <v>63</v>
      </c>
      <c r="K453" s="184" t="str">
        <f>IF(J453=99999,"OPEN",IF(J453&gt;50,"50+",IF(J453&lt;=0,"0",J453)))</f>
        <v>50+</v>
      </c>
      <c r="L453" s="117">
        <f>IFERROR(VLOOKUP(W453,ATS!$O:$Q,3,FALSE),0)</f>
        <v>63</v>
      </c>
      <c r="M453" s="186" t="str">
        <f>IF(L453=99999,"OPEN",IF(L453&gt;50,"50+",IF(L453&lt;=0,"0",L453)))</f>
        <v>50+</v>
      </c>
      <c r="N453" s="93">
        <v>0</v>
      </c>
      <c r="O453" s="55">
        <f>IF(N453&lt;&gt;0,N453,$P$5)</f>
        <v>0</v>
      </c>
      <c r="P453" s="50">
        <f>VLOOKUP($C453,Prices!$A$3:$R$1996,MATCH('2) Order Form'!P$8,Prices!$A$2:$R$2,0),FALSE)</f>
        <v>60</v>
      </c>
      <c r="Q453" s="51">
        <f>VLOOKUP($C453,Prices!$A$3:$R$1996,MATCH('2) Order Form'!Q$8,Prices!$A$2:$R$2,0),FALSE)</f>
        <v>119.95</v>
      </c>
      <c r="R453" s="34">
        <f>I453*P453</f>
        <v>0</v>
      </c>
      <c r="S453" s="43">
        <f>R453*O453</f>
        <v>0</v>
      </c>
      <c r="T453" s="51">
        <f>R453-S453</f>
        <v>0</v>
      </c>
      <c r="U453" s="123">
        <f t="shared" si="431"/>
        <v>0</v>
      </c>
      <c r="V453" s="124"/>
      <c r="W453" s="148">
        <v>7048652762719</v>
      </c>
      <c r="Y453" s="126">
        <f>I453*Q453</f>
        <v>0</v>
      </c>
      <c r="Z453" s="127">
        <f ca="1">IF(A453=OFFSET(A453,-1,0),0,1)</f>
        <v>0</v>
      </c>
      <c r="AA453" s="127">
        <f ca="1">IF(C453=OFFSET(C453,-1,0),OFFSET(AA453,-1,0),OFFSET(AA453,-1,0)+1)</f>
        <v>83</v>
      </c>
      <c r="AB453" s="127">
        <f ca="1">IF(C453=OFFSET(C453,-1,0),0,1)</f>
        <v>1</v>
      </c>
      <c r="AC453" s="127">
        <f ca="1">IF(F453=OFFSET(F453,-1,0),0,1)</f>
        <v>1</v>
      </c>
      <c r="AD453" s="127" t="str">
        <f>CONCATENATE(C453,F453)</f>
        <v>852083RIG Bixbite</v>
      </c>
      <c r="AE453" s="128" t="str">
        <f>IFERROR(IF(B453="EYEWEAR",CONCATENATE(C453,"-",G453),C453),C453)</f>
        <v>852083-OS</v>
      </c>
      <c r="AF453" s="129" t="str">
        <f>INDEX(ATS!$A:$P,MATCH('2) Order Form'!$W453,ATS!$O:$O,0),7)</f>
        <v>Active</v>
      </c>
    </row>
    <row r="454" spans="1:32" x14ac:dyDescent="0.2">
      <c r="A454" s="33">
        <v>4</v>
      </c>
      <c r="B454" s="33" t="str">
        <f>VLOOKUP(A454,Classification!$H$2:$I$11,2,FALSE)</f>
        <v>Eyewear</v>
      </c>
      <c r="C454" s="33">
        <f>INDEX(ATS!$A:$P,MATCH('2) Order Form'!$W454,ATS!$O:$O,0),1)</f>
        <v>852053</v>
      </c>
      <c r="D454" s="33" t="str">
        <f>INDEX(ATS!$A:$P,MATCH('2) Order Form'!$W454,ATS!$O:$O,0),2)</f>
        <v>Ronin Max RIG Photochromic Lens</v>
      </c>
      <c r="E454" s="82" t="str">
        <f>INDEX(ATS!$A:$P,MATCH('2) Order Form'!$W454,ATS!$O:$O,0),4)</f>
        <v>220000-OS</v>
      </c>
      <c r="F454" s="82" t="str">
        <f>INDEX(ATS!$A:$P,MATCH('2) Order Form'!$W454,ATS!$O:$O,0),5)</f>
        <v>RIG Photochromic</v>
      </c>
      <c r="G454" s="161" t="str">
        <f>INDEX(ATS!$A:$P,MATCH('2) Order Form'!$W454,ATS!$O:$O,0),6)</f>
        <v>OS</v>
      </c>
      <c r="H454" s="58">
        <v>1</v>
      </c>
      <c r="I454" s="111">
        <v>0</v>
      </c>
      <c r="J454" s="117">
        <f>IFERROR(VLOOKUP(W454,ATS!$O:$P,2,FALSE),0)</f>
        <v>202</v>
      </c>
      <c r="K454" s="184" t="str">
        <f t="shared" si="391"/>
        <v>50+</v>
      </c>
      <c r="L454" s="117">
        <f>IFERROR(VLOOKUP(W454,ATS!$O:$Q,3,FALSE),0)</f>
        <v>202</v>
      </c>
      <c r="M454" s="186" t="str">
        <f t="shared" si="392"/>
        <v>50+</v>
      </c>
      <c r="N454" s="93">
        <v>0</v>
      </c>
      <c r="O454" s="55">
        <f t="shared" si="393"/>
        <v>0</v>
      </c>
      <c r="P454" s="50">
        <f>VLOOKUP($C454,Prices!$A$3:$R$1996,MATCH('2) Order Form'!P$8,Prices!$A$2:$R$2,0),FALSE)</f>
        <v>75</v>
      </c>
      <c r="Q454" s="51">
        <f>VLOOKUP($C454,Prices!$A$3:$R$1996,MATCH('2) Order Form'!Q$8,Prices!$A$2:$R$2,0),FALSE)</f>
        <v>149.94999999999999</v>
      </c>
      <c r="R454" s="34">
        <f t="shared" si="394"/>
        <v>0</v>
      </c>
      <c r="S454" s="43">
        <f t="shared" si="395"/>
        <v>0</v>
      </c>
      <c r="T454" s="51">
        <f t="shared" si="396"/>
        <v>0</v>
      </c>
      <c r="U454" s="123">
        <f t="shared" si="431"/>
        <v>0</v>
      </c>
      <c r="V454" s="124"/>
      <c r="W454" s="148">
        <v>7048652615077</v>
      </c>
      <c r="Y454" s="126">
        <f t="shared" si="384"/>
        <v>0</v>
      </c>
      <c r="Z454" s="127">
        <f t="shared" ca="1" si="385"/>
        <v>0</v>
      </c>
      <c r="AA454" s="127">
        <f t="shared" ca="1" si="386"/>
        <v>84</v>
      </c>
      <c r="AB454" s="127">
        <f t="shared" ca="1" si="387"/>
        <v>1</v>
      </c>
      <c r="AC454" s="127">
        <f t="shared" ca="1" si="388"/>
        <v>1</v>
      </c>
      <c r="AD454" s="127" t="str">
        <f t="shared" si="389"/>
        <v>852053RIG Photochromic</v>
      </c>
      <c r="AE454" s="128" t="str">
        <f t="shared" si="390"/>
        <v>852053-OS</v>
      </c>
      <c r="AF454" s="129" t="str">
        <f>INDEX(ATS!$A:$P,MATCH('2) Order Form'!$W454,ATS!$O:$O,0),7)</f>
        <v>Active</v>
      </c>
    </row>
    <row r="455" spans="1:32" x14ac:dyDescent="0.2">
      <c r="A455" s="33">
        <v>4</v>
      </c>
      <c r="B455" s="33" t="str">
        <f>VLOOKUP(A455,Classification!$H$2:$I$11,2,FALSE)</f>
        <v>Eyewear</v>
      </c>
      <c r="C455" s="33">
        <f>INDEX(ATS!$A:$P,MATCH('2) Order Form'!$W455,ATS!$O:$O,0),1)</f>
        <v>852059</v>
      </c>
      <c r="D455" s="33" t="str">
        <f>INDEX(ATS!$A:$P,MATCH('2) Order Form'!$W455,ATS!$O:$O,0),2)</f>
        <v>Ronin Max Polarized Lens</v>
      </c>
      <c r="E455" s="82" t="str">
        <f>INDEX(ATS!$A:$P,MATCH('2) Order Form'!$W455,ATS!$O:$O,0),4)</f>
        <v>230000-OS</v>
      </c>
      <c r="F455" s="82" t="str">
        <f>INDEX(ATS!$A:$P,MATCH('2) Order Form'!$W455,ATS!$O:$O,0),5)</f>
        <v>Obsidian Black Polarized</v>
      </c>
      <c r="G455" s="161" t="str">
        <f>INDEX(ATS!$A:$P,MATCH('2) Order Form'!$W455,ATS!$O:$O,0),6)</f>
        <v>OS</v>
      </c>
      <c r="H455" s="58">
        <v>1</v>
      </c>
      <c r="I455" s="111">
        <v>0</v>
      </c>
      <c r="J455" s="117">
        <f>IFERROR(VLOOKUP(W455,ATS!$O:$P,2,FALSE),0)</f>
        <v>89</v>
      </c>
      <c r="K455" s="184" t="str">
        <f t="shared" si="391"/>
        <v>50+</v>
      </c>
      <c r="L455" s="117">
        <f>IFERROR(VLOOKUP(W455,ATS!$O:$Q,3,FALSE),0)</f>
        <v>89</v>
      </c>
      <c r="M455" s="186" t="str">
        <f t="shared" si="392"/>
        <v>50+</v>
      </c>
      <c r="N455" s="93">
        <v>0</v>
      </c>
      <c r="O455" s="55">
        <f t="shared" si="393"/>
        <v>0</v>
      </c>
      <c r="P455" s="50">
        <f>VLOOKUP($C455,Prices!$A$3:$R$1996,MATCH('2) Order Form'!P$8,Prices!$A$2:$R$2,0),FALSE)</f>
        <v>60</v>
      </c>
      <c r="Q455" s="51">
        <f>VLOOKUP($C455,Prices!$A$3:$R$1996,MATCH('2) Order Form'!Q$8,Prices!$A$2:$R$2,0),FALSE)</f>
        <v>119.95</v>
      </c>
      <c r="R455" s="34">
        <f t="shared" si="394"/>
        <v>0</v>
      </c>
      <c r="S455" s="43">
        <f t="shared" si="395"/>
        <v>0</v>
      </c>
      <c r="T455" s="51">
        <f t="shared" si="396"/>
        <v>0</v>
      </c>
      <c r="U455" s="123">
        <f t="shared" si="431"/>
        <v>0</v>
      </c>
      <c r="V455" s="124"/>
      <c r="W455" s="148">
        <v>7048652614896</v>
      </c>
      <c r="Y455" s="126">
        <f t="shared" si="384"/>
        <v>0</v>
      </c>
      <c r="Z455" s="127">
        <f t="shared" ca="1" si="385"/>
        <v>0</v>
      </c>
      <c r="AA455" s="127">
        <f t="shared" ca="1" si="386"/>
        <v>85</v>
      </c>
      <c r="AB455" s="127">
        <f t="shared" ca="1" si="387"/>
        <v>1</v>
      </c>
      <c r="AC455" s="127">
        <f t="shared" ca="1" si="388"/>
        <v>1</v>
      </c>
      <c r="AD455" s="127" t="str">
        <f t="shared" si="389"/>
        <v>852059Obsidian Black Polarized</v>
      </c>
      <c r="AE455" s="128" t="str">
        <f t="shared" si="390"/>
        <v>852059-OS</v>
      </c>
      <c r="AF455" s="129" t="str">
        <f>INDEX(ATS!$A:$P,MATCH('2) Order Form'!$W455,ATS!$O:$O,0),7)</f>
        <v>Active</v>
      </c>
    </row>
    <row r="456" spans="1:32" x14ac:dyDescent="0.2">
      <c r="A456" s="33">
        <v>4</v>
      </c>
      <c r="B456" s="33" t="str">
        <f>VLOOKUP(A456,Classification!$H$2:$I$11,2,FALSE)</f>
        <v>Eyewear</v>
      </c>
      <c r="C456" s="33">
        <f>INDEX(ATS!$A:$P,MATCH('2) Order Form'!$W456,ATS!$O:$O,0),1)</f>
        <v>852086</v>
      </c>
      <c r="D456" s="33" t="str">
        <f>INDEX(ATS!$A:$P,MATCH('2) Order Form'!$W456,ATS!$O:$O,0),2)</f>
        <v xml:space="preserve">Shinobi Lens </v>
      </c>
      <c r="E456" s="82" t="str">
        <f>INDEX(ATS!$A:$P,MATCH('2) Order Form'!$W456,ATS!$O:$O,0),4)</f>
        <v>100000-OS</v>
      </c>
      <c r="F456" s="82" t="str">
        <f>INDEX(ATS!$A:$P,MATCH('2) Order Form'!$W456,ATS!$O:$O,0),5)</f>
        <v>Clear</v>
      </c>
      <c r="G456" s="161" t="str">
        <f>INDEX(ATS!$A:$P,MATCH('2) Order Form'!$W456,ATS!$O:$O,0),6)</f>
        <v>OS</v>
      </c>
      <c r="H456" s="58">
        <v>1</v>
      </c>
      <c r="I456" s="111">
        <v>0</v>
      </c>
      <c r="J456" s="117">
        <f>IFERROR(VLOOKUP(W456,ATS!$O:$P,2,FALSE),0)</f>
        <v>140</v>
      </c>
      <c r="K456" s="184" t="str">
        <f t="shared" ref="K456" si="432">IF(J456=99999,"OPEN",IF(J456&gt;50,"50+",IF(J456&lt;=0,"0",J456)))</f>
        <v>50+</v>
      </c>
      <c r="L456" s="117">
        <f>IFERROR(VLOOKUP(W456,ATS!$O:$Q,3,FALSE),0)</f>
        <v>140</v>
      </c>
      <c r="M456" s="186" t="str">
        <f t="shared" ref="M456" si="433">IF(L456=99999,"OPEN",IF(L456&gt;50,"50+",IF(L456&lt;=0,"0",L456)))</f>
        <v>50+</v>
      </c>
      <c r="N456" s="93">
        <v>0</v>
      </c>
      <c r="O456" s="55">
        <f t="shared" ref="O456" si="434">IF(N456&lt;&gt;0,N456,$P$5)</f>
        <v>0</v>
      </c>
      <c r="P456" s="50">
        <f>VLOOKUP($C456,Prices!$A$3:$R$1996,MATCH('2) Order Form'!P$8,Prices!$A$2:$R$2,0),FALSE)</f>
        <v>50</v>
      </c>
      <c r="Q456" s="51">
        <f>VLOOKUP($C456,Prices!$A$3:$R$1996,MATCH('2) Order Form'!Q$8,Prices!$A$2:$R$2,0),FALSE)</f>
        <v>99.95</v>
      </c>
      <c r="R456" s="34">
        <f t="shared" ref="R456" si="435">I456*P456</f>
        <v>0</v>
      </c>
      <c r="S456" s="43">
        <f t="shared" ref="S456" si="436">R456*O456</f>
        <v>0</v>
      </c>
      <c r="T456" s="51">
        <f t="shared" ref="T456" si="437">R456-S456</f>
        <v>0</v>
      </c>
      <c r="U456" s="123">
        <f t="shared" ref="U456" si="438">IFERROR(I456/($I$161+$I$162+$I$163),0)</f>
        <v>0</v>
      </c>
      <c r="V456" s="124"/>
      <c r="W456" s="148">
        <v>7048652777850</v>
      </c>
      <c r="Y456" s="126">
        <f t="shared" ref="Y456" si="439">I456*Q456</f>
        <v>0</v>
      </c>
      <c r="Z456" s="127">
        <f t="shared" ref="Z456" ca="1" si="440">IF(A456=OFFSET(A456,-1,0),0,1)</f>
        <v>0</v>
      </c>
      <c r="AA456" s="127">
        <f t="shared" ref="AA456" ca="1" si="441">IF(C456=OFFSET(C456,-1,0),OFFSET(AA456,-1,0),OFFSET(AA456,-1,0)+1)</f>
        <v>86</v>
      </c>
      <c r="AB456" s="127">
        <f t="shared" ref="AB456" ca="1" si="442">IF(C456=OFFSET(C456,-1,0),0,1)</f>
        <v>1</v>
      </c>
      <c r="AC456" s="127">
        <f t="shared" ref="AC456" ca="1" si="443">IF(F456=OFFSET(F456,-1,0),0,1)</f>
        <v>1</v>
      </c>
      <c r="AD456" s="127" t="str">
        <f t="shared" ref="AD456" si="444">CONCATENATE(C456,F456)</f>
        <v>852086Clear</v>
      </c>
      <c r="AE456" s="128" t="str">
        <f t="shared" ref="AE456" si="445">IFERROR(IF(B456="EYEWEAR",CONCATENATE(C456,"-",G456),C456),C456)</f>
        <v>852086-OS</v>
      </c>
      <c r="AF456" s="129" t="str">
        <f>INDEX(ATS!$A:$P,MATCH('2) Order Form'!$W456,ATS!$O:$O,0),7)</f>
        <v>Active</v>
      </c>
    </row>
    <row r="457" spans="1:32" x14ac:dyDescent="0.2">
      <c r="A457" s="33">
        <v>4</v>
      </c>
      <c r="B457" s="33" t="str">
        <f>VLOOKUP(A457,Classification!$H$2:$I$11,2,FALSE)</f>
        <v>Eyewear</v>
      </c>
      <c r="C457" s="33">
        <f>INDEX(ATS!$A:$P,MATCH('2) Order Form'!$W457,ATS!$O:$O,0),1)</f>
        <v>852081</v>
      </c>
      <c r="D457" s="33" t="str">
        <f>INDEX(ATS!$A:$P,MATCH('2) Order Form'!$W457,ATS!$O:$O,0),2)</f>
        <v>Shinobi RIG Reflect Lens</v>
      </c>
      <c r="E457" s="82" t="str">
        <f>INDEX(ATS!$A:$P,MATCH('2) Order Form'!$W457,ATS!$O:$O,0),4)</f>
        <v>060000-OS</v>
      </c>
      <c r="F457" s="82" t="str">
        <f>INDEX(ATS!$A:$P,MATCH('2) Order Form'!$W457,ATS!$O:$O,0),5)</f>
        <v>RIG Topaz</v>
      </c>
      <c r="G457" s="161" t="str">
        <f>INDEX(ATS!$A:$P,MATCH('2) Order Form'!$W457,ATS!$O:$O,0),6)</f>
        <v>OS</v>
      </c>
      <c r="H457" s="58">
        <v>1</v>
      </c>
      <c r="I457" s="111">
        <v>0</v>
      </c>
      <c r="J457" s="117">
        <f>IFERROR(VLOOKUP(W457,ATS!$O:$P,2,FALSE),0)</f>
        <v>19</v>
      </c>
      <c r="K457" s="184">
        <f t="shared" ref="K457:K462" si="446">IF(J457=99999,"OPEN",IF(J457&gt;50,"50+",IF(J457&lt;=0,"0",J457)))</f>
        <v>19</v>
      </c>
      <c r="L457" s="117">
        <f>IFERROR(VLOOKUP(W457,ATS!$O:$Q,3,FALSE),0)</f>
        <v>19</v>
      </c>
      <c r="M457" s="186">
        <f t="shared" ref="M457:M462" si="447">IF(L457=99999,"OPEN",IF(L457&gt;50,"50+",IF(L457&lt;=0,"0",L457)))</f>
        <v>19</v>
      </c>
      <c r="N457" s="93">
        <v>0</v>
      </c>
      <c r="O457" s="55">
        <f t="shared" ref="O457:O462" si="448">IF(N457&lt;&gt;0,N457,$P$5)</f>
        <v>0</v>
      </c>
      <c r="P457" s="50">
        <f>VLOOKUP($C457,Prices!$A$3:$R$1996,MATCH('2) Order Form'!P$8,Prices!$A$2:$R$2,0),FALSE)</f>
        <v>60</v>
      </c>
      <c r="Q457" s="51">
        <f>VLOOKUP($C457,Prices!$A$3:$R$1996,MATCH('2) Order Form'!Q$8,Prices!$A$2:$R$2,0),FALSE)</f>
        <v>119.95</v>
      </c>
      <c r="R457" s="34">
        <f t="shared" ref="R457:R462" si="449">I457*P457</f>
        <v>0</v>
      </c>
      <c r="S457" s="43">
        <f t="shared" ref="S457:S462" si="450">R457*O457</f>
        <v>0</v>
      </c>
      <c r="T457" s="51">
        <f t="shared" ref="T457:T462" si="451">R457-S457</f>
        <v>0</v>
      </c>
      <c r="U457" s="123">
        <f t="shared" si="431"/>
        <v>0</v>
      </c>
      <c r="V457" s="124"/>
      <c r="W457" s="148">
        <v>7048652762245</v>
      </c>
      <c r="Y457" s="126">
        <f t="shared" ref="Y457:Y462" si="452">I457*Q457</f>
        <v>0</v>
      </c>
      <c r="Z457" s="127">
        <f t="shared" ref="Z457:Z462" ca="1" si="453">IF(A457=OFFSET(A457,-1,0),0,1)</f>
        <v>0</v>
      </c>
      <c r="AA457" s="127">
        <f t="shared" ref="AA457:AA462" ca="1" si="454">IF(C457=OFFSET(C457,-1,0),OFFSET(AA457,-1,0),OFFSET(AA457,-1,0)+1)</f>
        <v>87</v>
      </c>
      <c r="AB457" s="127">
        <f t="shared" ref="AB457:AB462" ca="1" si="455">IF(C457=OFFSET(C457,-1,0),0,1)</f>
        <v>1</v>
      </c>
      <c r="AC457" s="127">
        <f t="shared" ref="AC457:AC462" ca="1" si="456">IF(F457=OFFSET(F457,-1,0),0,1)</f>
        <v>1</v>
      </c>
      <c r="AD457" s="127" t="str">
        <f t="shared" ref="AD457:AD462" si="457">CONCATENATE(C457,F457)</f>
        <v>852081RIG Topaz</v>
      </c>
      <c r="AE457" s="128" t="str">
        <f t="shared" ref="AE457:AE462" si="458">IFERROR(IF(B457="EYEWEAR",CONCATENATE(C457,"-",G457),C457),C457)</f>
        <v>852081-OS</v>
      </c>
      <c r="AF457" s="129" t="str">
        <f>INDEX(ATS!$A:$P,MATCH('2) Order Form'!$W457,ATS!$O:$O,0),7)</f>
        <v>Active</v>
      </c>
    </row>
    <row r="458" spans="1:32" x14ac:dyDescent="0.2">
      <c r="A458" s="33">
        <v>4</v>
      </c>
      <c r="B458" s="33" t="str">
        <f>VLOOKUP(A458,Classification!$H$2:$I$11,2,FALSE)</f>
        <v>Eyewear</v>
      </c>
      <c r="C458" s="33">
        <f>INDEX(ATS!$A:$P,MATCH('2) Order Form'!$W458,ATS!$O:$O,0),1)</f>
        <v>852081</v>
      </c>
      <c r="D458" s="33" t="str">
        <f>INDEX(ATS!$A:$P,MATCH('2) Order Form'!$W458,ATS!$O:$O,0),2)</f>
        <v>Shinobi RIG Reflect Lens</v>
      </c>
      <c r="E458" s="82" t="str">
        <f>INDEX(ATS!$A:$P,MATCH('2) Order Form'!$W458,ATS!$O:$O,0),4)</f>
        <v>070000-OS</v>
      </c>
      <c r="F458" s="82" t="str">
        <f>INDEX(ATS!$A:$P,MATCH('2) Order Form'!$W458,ATS!$O:$O,0),5)</f>
        <v>RIG Emerald</v>
      </c>
      <c r="G458" s="161" t="str">
        <f>INDEX(ATS!$A:$P,MATCH('2) Order Form'!$W458,ATS!$O:$O,0),6)</f>
        <v>OS</v>
      </c>
      <c r="H458" s="58">
        <v>1</v>
      </c>
      <c r="I458" s="111">
        <v>0</v>
      </c>
      <c r="J458" s="117">
        <f>IFERROR(VLOOKUP(W458,ATS!$O:$P,2,FALSE),0)</f>
        <v>16</v>
      </c>
      <c r="K458" s="184">
        <f t="shared" si="446"/>
        <v>16</v>
      </c>
      <c r="L458" s="117">
        <f>IFERROR(VLOOKUP(W458,ATS!$O:$Q,3,FALSE),0)</f>
        <v>16</v>
      </c>
      <c r="M458" s="186">
        <f t="shared" si="447"/>
        <v>16</v>
      </c>
      <c r="N458" s="93">
        <v>0</v>
      </c>
      <c r="O458" s="55">
        <f t="shared" si="448"/>
        <v>0</v>
      </c>
      <c r="P458" s="50">
        <f>VLOOKUP($C458,Prices!$A$3:$R$1996,MATCH('2) Order Form'!P$8,Prices!$A$2:$R$2,0),FALSE)</f>
        <v>60</v>
      </c>
      <c r="Q458" s="51">
        <f>VLOOKUP($C458,Prices!$A$3:$R$1996,MATCH('2) Order Form'!Q$8,Prices!$A$2:$R$2,0),FALSE)</f>
        <v>119.95</v>
      </c>
      <c r="R458" s="34">
        <f t="shared" si="449"/>
        <v>0</v>
      </c>
      <c r="S458" s="43">
        <f t="shared" si="450"/>
        <v>0</v>
      </c>
      <c r="T458" s="51">
        <f t="shared" si="451"/>
        <v>0</v>
      </c>
      <c r="U458" s="123">
        <f t="shared" si="431"/>
        <v>0</v>
      </c>
      <c r="V458" s="124"/>
      <c r="W458" s="148">
        <v>7048652762252</v>
      </c>
      <c r="Y458" s="126">
        <f t="shared" si="452"/>
        <v>0</v>
      </c>
      <c r="Z458" s="127">
        <f t="shared" ca="1" si="453"/>
        <v>0</v>
      </c>
      <c r="AA458" s="127">
        <f t="shared" ca="1" si="454"/>
        <v>87</v>
      </c>
      <c r="AB458" s="127">
        <f t="shared" ca="1" si="455"/>
        <v>0</v>
      </c>
      <c r="AC458" s="127">
        <f t="shared" ca="1" si="456"/>
        <v>1</v>
      </c>
      <c r="AD458" s="127" t="str">
        <f t="shared" si="457"/>
        <v>852081RIG Emerald</v>
      </c>
      <c r="AE458" s="128" t="str">
        <f t="shared" si="458"/>
        <v>852081-OS</v>
      </c>
      <c r="AF458" s="129" t="str">
        <f>INDEX(ATS!$A:$P,MATCH('2) Order Form'!$W458,ATS!$O:$O,0),7)</f>
        <v>Active</v>
      </c>
    </row>
    <row r="459" spans="1:32" x14ac:dyDescent="0.2">
      <c r="A459" s="33">
        <v>4</v>
      </c>
      <c r="B459" s="33" t="str">
        <f>VLOOKUP(A459,Classification!$H$2:$I$11,2,FALSE)</f>
        <v>Eyewear</v>
      </c>
      <c r="C459" s="33">
        <f>INDEX(ATS!$A:$P,MATCH('2) Order Form'!$W459,ATS!$O:$O,0),1)</f>
        <v>852081</v>
      </c>
      <c r="D459" s="33" t="str">
        <f>INDEX(ATS!$A:$P,MATCH('2) Order Form'!$W459,ATS!$O:$O,0),2)</f>
        <v>Shinobi RIG Reflect Lens</v>
      </c>
      <c r="E459" s="82" t="str">
        <f>INDEX(ATS!$A:$P,MATCH('2) Order Form'!$W459,ATS!$O:$O,0),4)</f>
        <v>150000-OS</v>
      </c>
      <c r="F459" s="82" t="str">
        <f>INDEX(ATS!$A:$P,MATCH('2) Order Form'!$W459,ATS!$O:$O,0),5)</f>
        <v>RIG Bixbite</v>
      </c>
      <c r="G459" s="161" t="str">
        <f>INDEX(ATS!$A:$P,MATCH('2) Order Form'!$W459,ATS!$O:$O,0),6)</f>
        <v>OS</v>
      </c>
      <c r="H459" s="58">
        <v>1</v>
      </c>
      <c r="I459" s="111">
        <v>0</v>
      </c>
      <c r="J459" s="117">
        <f>IFERROR(VLOOKUP(W459,ATS!$O:$P,2,FALSE),0)</f>
        <v>21</v>
      </c>
      <c r="K459" s="184">
        <f t="shared" si="446"/>
        <v>21</v>
      </c>
      <c r="L459" s="117">
        <f>IFERROR(VLOOKUP(W459,ATS!$O:$Q,3,FALSE),0)</f>
        <v>21</v>
      </c>
      <c r="M459" s="186">
        <f t="shared" si="447"/>
        <v>21</v>
      </c>
      <c r="N459" s="93">
        <v>0</v>
      </c>
      <c r="O459" s="55">
        <f t="shared" si="448"/>
        <v>0</v>
      </c>
      <c r="P459" s="50">
        <f>VLOOKUP($C459,Prices!$A$3:$R$1996,MATCH('2) Order Form'!P$8,Prices!$A$2:$R$2,0),FALSE)</f>
        <v>60</v>
      </c>
      <c r="Q459" s="51">
        <f>VLOOKUP($C459,Prices!$A$3:$R$1996,MATCH('2) Order Form'!Q$8,Prices!$A$2:$R$2,0),FALSE)</f>
        <v>119.95</v>
      </c>
      <c r="R459" s="34">
        <f t="shared" si="449"/>
        <v>0</v>
      </c>
      <c r="S459" s="43">
        <f t="shared" si="450"/>
        <v>0</v>
      </c>
      <c r="T459" s="51">
        <f t="shared" si="451"/>
        <v>0</v>
      </c>
      <c r="U459" s="123">
        <f t="shared" si="431"/>
        <v>0</v>
      </c>
      <c r="V459" s="124"/>
      <c r="W459" s="148">
        <v>7048652762269</v>
      </c>
      <c r="Y459" s="126">
        <f t="shared" si="452"/>
        <v>0</v>
      </c>
      <c r="Z459" s="127">
        <f t="shared" ca="1" si="453"/>
        <v>0</v>
      </c>
      <c r="AA459" s="127">
        <f t="shared" ca="1" si="454"/>
        <v>87</v>
      </c>
      <c r="AB459" s="127">
        <f t="shared" ca="1" si="455"/>
        <v>0</v>
      </c>
      <c r="AC459" s="127">
        <f t="shared" ca="1" si="456"/>
        <v>1</v>
      </c>
      <c r="AD459" s="127" t="str">
        <f t="shared" si="457"/>
        <v>852081RIG Bixbite</v>
      </c>
      <c r="AE459" s="128" t="str">
        <f t="shared" si="458"/>
        <v>852081-OS</v>
      </c>
      <c r="AF459" s="129" t="str">
        <f>INDEX(ATS!$A:$P,MATCH('2) Order Form'!$W459,ATS!$O:$O,0),7)</f>
        <v>Active</v>
      </c>
    </row>
    <row r="460" spans="1:32" x14ac:dyDescent="0.2">
      <c r="A460" s="33">
        <v>4</v>
      </c>
      <c r="B460" s="33" t="str">
        <f>VLOOKUP(A460,Classification!$H$2:$I$11,2,FALSE)</f>
        <v>Eyewear</v>
      </c>
      <c r="C460" s="33">
        <f>INDEX(ATS!$A:$P,MATCH('2) Order Form'!$W460,ATS!$O:$O,0),1)</f>
        <v>852081</v>
      </c>
      <c r="D460" s="33" t="str">
        <f>INDEX(ATS!$A:$P,MATCH('2) Order Form'!$W460,ATS!$O:$O,0),2)</f>
        <v>Shinobi RIG Reflect Lens</v>
      </c>
      <c r="E460" s="82" t="str">
        <f>INDEX(ATS!$A:$P,MATCH('2) Order Form'!$W460,ATS!$O:$O,0),4)</f>
        <v>160000-OS</v>
      </c>
      <c r="F460" s="82" t="str">
        <f>INDEX(ATS!$A:$P,MATCH('2) Order Form'!$W460,ATS!$O:$O,0),5)</f>
        <v>RIG Aquamarine</v>
      </c>
      <c r="G460" s="161" t="str">
        <f>INDEX(ATS!$A:$P,MATCH('2) Order Form'!$W460,ATS!$O:$O,0),6)</f>
        <v>OS</v>
      </c>
      <c r="H460" s="58">
        <v>1</v>
      </c>
      <c r="I460" s="111">
        <v>0</v>
      </c>
      <c r="J460" s="117">
        <f>IFERROR(VLOOKUP(W460,ATS!$O:$P,2,FALSE),0)</f>
        <v>24</v>
      </c>
      <c r="K460" s="184">
        <f t="shared" si="446"/>
        <v>24</v>
      </c>
      <c r="L460" s="117">
        <f>IFERROR(VLOOKUP(W460,ATS!$O:$Q,3,FALSE),0)</f>
        <v>24</v>
      </c>
      <c r="M460" s="186">
        <f t="shared" si="447"/>
        <v>24</v>
      </c>
      <c r="N460" s="93">
        <v>0</v>
      </c>
      <c r="O460" s="55">
        <f t="shared" si="448"/>
        <v>0</v>
      </c>
      <c r="P460" s="50">
        <f>VLOOKUP($C460,Prices!$A$3:$R$1996,MATCH('2) Order Form'!P$8,Prices!$A$2:$R$2,0),FALSE)</f>
        <v>60</v>
      </c>
      <c r="Q460" s="51">
        <f>VLOOKUP($C460,Prices!$A$3:$R$1996,MATCH('2) Order Form'!Q$8,Prices!$A$2:$R$2,0),FALSE)</f>
        <v>119.95</v>
      </c>
      <c r="R460" s="34">
        <f t="shared" si="449"/>
        <v>0</v>
      </c>
      <c r="S460" s="43">
        <f t="shared" si="450"/>
        <v>0</v>
      </c>
      <c r="T460" s="51">
        <f t="shared" si="451"/>
        <v>0</v>
      </c>
      <c r="U460" s="123">
        <f t="shared" si="431"/>
        <v>0</v>
      </c>
      <c r="V460" s="124"/>
      <c r="W460" s="148">
        <v>7048652762276</v>
      </c>
      <c r="Y460" s="126">
        <f t="shared" si="452"/>
        <v>0</v>
      </c>
      <c r="Z460" s="127">
        <f t="shared" ca="1" si="453"/>
        <v>0</v>
      </c>
      <c r="AA460" s="127">
        <f t="shared" ca="1" si="454"/>
        <v>87</v>
      </c>
      <c r="AB460" s="127">
        <f t="shared" ca="1" si="455"/>
        <v>0</v>
      </c>
      <c r="AC460" s="127">
        <f t="shared" ca="1" si="456"/>
        <v>1</v>
      </c>
      <c r="AD460" s="127" t="str">
        <f t="shared" si="457"/>
        <v>852081RIG Aquamarine</v>
      </c>
      <c r="AE460" s="128" t="str">
        <f t="shared" si="458"/>
        <v>852081-OS</v>
      </c>
      <c r="AF460" s="129" t="str">
        <f>INDEX(ATS!$A:$P,MATCH('2) Order Form'!$W460,ATS!$O:$O,0),7)</f>
        <v>Active</v>
      </c>
    </row>
    <row r="461" spans="1:32" x14ac:dyDescent="0.2">
      <c r="A461" s="33">
        <v>4</v>
      </c>
      <c r="B461" s="33" t="str">
        <f>VLOOKUP(A461,Classification!$H$2:$I$11,2,FALSE)</f>
        <v>Eyewear</v>
      </c>
      <c r="C461" s="33">
        <f>INDEX(ATS!$A:$P,MATCH('2) Order Form'!$W461,ATS!$O:$O,0),1)</f>
        <v>852081</v>
      </c>
      <c r="D461" s="33" t="str">
        <f>INDEX(ATS!$A:$P,MATCH('2) Order Form'!$W461,ATS!$O:$O,0),2)</f>
        <v>Shinobi RIG Reflect Lens</v>
      </c>
      <c r="E461" s="82" t="str">
        <f>INDEX(ATS!$A:$P,MATCH('2) Order Form'!$W461,ATS!$O:$O,0),4)</f>
        <v>190000-OS</v>
      </c>
      <c r="F461" s="82" t="str">
        <f>INDEX(ATS!$A:$P,MATCH('2) Order Form'!$W461,ATS!$O:$O,0),5)</f>
        <v>RIG Malaia</v>
      </c>
      <c r="G461" s="161" t="str">
        <f>INDEX(ATS!$A:$P,MATCH('2) Order Form'!$W461,ATS!$O:$O,0),6)</f>
        <v>OS</v>
      </c>
      <c r="H461" s="58">
        <v>1</v>
      </c>
      <c r="I461" s="111">
        <v>0</v>
      </c>
      <c r="J461" s="117">
        <f>IFERROR(VLOOKUP(W461,ATS!$O:$P,2,FALSE),0)</f>
        <v>17</v>
      </c>
      <c r="K461" s="184">
        <f t="shared" si="446"/>
        <v>17</v>
      </c>
      <c r="L461" s="117">
        <f>IFERROR(VLOOKUP(W461,ATS!$O:$Q,3,FALSE),0)</f>
        <v>17</v>
      </c>
      <c r="M461" s="186">
        <f t="shared" si="447"/>
        <v>17</v>
      </c>
      <c r="N461" s="93">
        <v>0</v>
      </c>
      <c r="O461" s="55">
        <f t="shared" si="448"/>
        <v>0</v>
      </c>
      <c r="P461" s="50">
        <f>VLOOKUP($C461,Prices!$A$3:$R$1996,MATCH('2) Order Form'!P$8,Prices!$A$2:$R$2,0),FALSE)</f>
        <v>60</v>
      </c>
      <c r="Q461" s="51">
        <f>VLOOKUP($C461,Prices!$A$3:$R$1996,MATCH('2) Order Form'!Q$8,Prices!$A$2:$R$2,0),FALSE)</f>
        <v>119.95</v>
      </c>
      <c r="R461" s="34">
        <f t="shared" si="449"/>
        <v>0</v>
      </c>
      <c r="S461" s="43">
        <f t="shared" si="450"/>
        <v>0</v>
      </c>
      <c r="T461" s="51">
        <f t="shared" si="451"/>
        <v>0</v>
      </c>
      <c r="U461" s="123">
        <f t="shared" si="431"/>
        <v>0</v>
      </c>
      <c r="V461" s="124"/>
      <c r="W461" s="148">
        <v>7048652762283</v>
      </c>
      <c r="Y461" s="126">
        <f t="shared" si="452"/>
        <v>0</v>
      </c>
      <c r="Z461" s="127">
        <f t="shared" ca="1" si="453"/>
        <v>0</v>
      </c>
      <c r="AA461" s="127">
        <f t="shared" ca="1" si="454"/>
        <v>87</v>
      </c>
      <c r="AB461" s="127">
        <f t="shared" ca="1" si="455"/>
        <v>0</v>
      </c>
      <c r="AC461" s="127">
        <f t="shared" ca="1" si="456"/>
        <v>1</v>
      </c>
      <c r="AD461" s="127" t="str">
        <f t="shared" si="457"/>
        <v>852081RIG Malaia</v>
      </c>
      <c r="AE461" s="128" t="str">
        <f t="shared" si="458"/>
        <v>852081-OS</v>
      </c>
      <c r="AF461" s="129" t="str">
        <f>INDEX(ATS!$A:$P,MATCH('2) Order Form'!$W461,ATS!$O:$O,0),7)</f>
        <v>Active</v>
      </c>
    </row>
    <row r="462" spans="1:32" x14ac:dyDescent="0.2">
      <c r="A462" s="33">
        <v>4</v>
      </c>
      <c r="B462" s="33" t="str">
        <f>VLOOKUP(A462,Classification!$H$2:$I$11,2,FALSE)</f>
        <v>Eyewear</v>
      </c>
      <c r="C462" s="33">
        <f>INDEX(ATS!$A:$P,MATCH('2) Order Form'!$W462,ATS!$O:$O,0),1)</f>
        <v>852081</v>
      </c>
      <c r="D462" s="33" t="str">
        <f>INDEX(ATS!$A:$P,MATCH('2) Order Form'!$W462,ATS!$O:$O,0),2)</f>
        <v>Shinobi RIG Reflect Lens</v>
      </c>
      <c r="E462" s="82" t="str">
        <f>INDEX(ATS!$A:$P,MATCH('2) Order Form'!$W462,ATS!$O:$O,0),4)</f>
        <v>200000-OS</v>
      </c>
      <c r="F462" s="82" t="str">
        <f>INDEX(ATS!$A:$P,MATCH('2) Order Form'!$W462,ATS!$O:$O,0),5)</f>
        <v>RIG Obsidian</v>
      </c>
      <c r="G462" s="161" t="str">
        <f>INDEX(ATS!$A:$P,MATCH('2) Order Form'!$W462,ATS!$O:$O,0),6)</f>
        <v>OS</v>
      </c>
      <c r="H462" s="58">
        <v>1</v>
      </c>
      <c r="I462" s="111">
        <v>0</v>
      </c>
      <c r="J462" s="117">
        <f>IFERROR(VLOOKUP(W462,ATS!$O:$P,2,FALSE),0)</f>
        <v>17</v>
      </c>
      <c r="K462" s="184">
        <f t="shared" si="446"/>
        <v>17</v>
      </c>
      <c r="L462" s="117">
        <f>IFERROR(VLOOKUP(W462,ATS!$O:$Q,3,FALSE),0)</f>
        <v>17</v>
      </c>
      <c r="M462" s="186">
        <f t="shared" si="447"/>
        <v>17</v>
      </c>
      <c r="N462" s="93">
        <v>0</v>
      </c>
      <c r="O462" s="55">
        <f t="shared" si="448"/>
        <v>0</v>
      </c>
      <c r="P462" s="50">
        <f>VLOOKUP($C462,Prices!$A$3:$R$1996,MATCH('2) Order Form'!P$8,Prices!$A$2:$R$2,0),FALSE)</f>
        <v>60</v>
      </c>
      <c r="Q462" s="51">
        <f>VLOOKUP($C462,Prices!$A$3:$R$1996,MATCH('2) Order Form'!Q$8,Prices!$A$2:$R$2,0),FALSE)</f>
        <v>119.95</v>
      </c>
      <c r="R462" s="34">
        <f t="shared" si="449"/>
        <v>0</v>
      </c>
      <c r="S462" s="43">
        <f t="shared" si="450"/>
        <v>0</v>
      </c>
      <c r="T462" s="51">
        <f t="shared" si="451"/>
        <v>0</v>
      </c>
      <c r="U462" s="123">
        <f t="shared" si="431"/>
        <v>0</v>
      </c>
      <c r="V462" s="124"/>
      <c r="W462" s="148">
        <v>7048652762290</v>
      </c>
      <c r="Y462" s="126">
        <f t="shared" si="452"/>
        <v>0</v>
      </c>
      <c r="Z462" s="127">
        <f t="shared" ca="1" si="453"/>
        <v>0</v>
      </c>
      <c r="AA462" s="127">
        <f t="shared" ca="1" si="454"/>
        <v>87</v>
      </c>
      <c r="AB462" s="127">
        <f t="shared" ca="1" si="455"/>
        <v>0</v>
      </c>
      <c r="AC462" s="127">
        <f t="shared" ca="1" si="456"/>
        <v>1</v>
      </c>
      <c r="AD462" s="127" t="str">
        <f t="shared" si="457"/>
        <v>852081RIG Obsidian</v>
      </c>
      <c r="AE462" s="128" t="str">
        <f t="shared" si="458"/>
        <v>852081-OS</v>
      </c>
      <c r="AF462" s="129" t="str">
        <f>INDEX(ATS!$A:$P,MATCH('2) Order Form'!$W462,ATS!$O:$O,0),7)</f>
        <v>Active</v>
      </c>
    </row>
    <row r="463" spans="1:32" x14ac:dyDescent="0.2">
      <c r="A463" s="33">
        <v>4</v>
      </c>
      <c r="B463" s="33" t="str">
        <f>VLOOKUP(A463,Classification!$H$2:$I$11,2,FALSE)</f>
        <v>Eyewear</v>
      </c>
      <c r="C463" s="33">
        <f>INDEX(ATS!$A:$P,MATCH('2) Order Form'!$W463,ATS!$O:$O,0),1)</f>
        <v>852080</v>
      </c>
      <c r="D463" s="33" t="str">
        <f>INDEX(ATS!$A:$P,MATCH('2) Order Form'!$W463,ATS!$O:$O,0),2)</f>
        <v>Shinobi RIG Photochromic Lens</v>
      </c>
      <c r="E463" s="82" t="str">
        <f>INDEX(ATS!$A:$P,MATCH('2) Order Form'!$W463,ATS!$O:$O,0),4)</f>
        <v>220000-OS</v>
      </c>
      <c r="F463" s="82" t="str">
        <f>INDEX(ATS!$A:$P,MATCH('2) Order Form'!$W463,ATS!$O:$O,0),5)</f>
        <v>RIG Photochromic</v>
      </c>
      <c r="G463" s="161" t="str">
        <f>INDEX(ATS!$A:$P,MATCH('2) Order Form'!$W463,ATS!$O:$O,0),6)</f>
        <v>OS</v>
      </c>
      <c r="H463" s="58">
        <v>1</v>
      </c>
      <c r="I463" s="111">
        <v>0</v>
      </c>
      <c r="J463" s="117">
        <f>IFERROR(VLOOKUP(W463,ATS!$O:$P,2,FALSE),0)</f>
        <v>82</v>
      </c>
      <c r="K463" s="184" t="str">
        <f t="shared" ref="K463:K470" si="459">IF(J463=99999,"OPEN",IF(J463&gt;50,"50+",IF(J463&lt;=0,"0",J463)))</f>
        <v>50+</v>
      </c>
      <c r="L463" s="117">
        <f>IFERROR(VLOOKUP(W463,ATS!$O:$Q,3,FALSE),0)</f>
        <v>82</v>
      </c>
      <c r="M463" s="186" t="str">
        <f t="shared" ref="M463:M470" si="460">IF(L463=99999,"OPEN",IF(L463&gt;50,"50+",IF(L463&lt;=0,"0",L463)))</f>
        <v>50+</v>
      </c>
      <c r="N463" s="93">
        <v>0</v>
      </c>
      <c r="O463" s="55">
        <f t="shared" ref="O463:O470" si="461">IF(N463&lt;&gt;0,N463,$P$5)</f>
        <v>0</v>
      </c>
      <c r="P463" s="50">
        <f>VLOOKUP($C463,Prices!$A$3:$R$1996,MATCH('2) Order Form'!P$8,Prices!$A$2:$R$2,0),FALSE)</f>
        <v>85</v>
      </c>
      <c r="Q463" s="51">
        <f>VLOOKUP($C463,Prices!$A$3:$R$1996,MATCH('2) Order Form'!Q$8,Prices!$A$2:$R$2,0),FALSE)</f>
        <v>169.95</v>
      </c>
      <c r="R463" s="34">
        <f t="shared" ref="R463:R470" si="462">I463*P463</f>
        <v>0</v>
      </c>
      <c r="S463" s="43">
        <f t="shared" ref="S463:S470" si="463">R463*O463</f>
        <v>0</v>
      </c>
      <c r="T463" s="51">
        <f t="shared" ref="T463:T470" si="464">R463-S463</f>
        <v>0</v>
      </c>
      <c r="U463" s="123">
        <f t="shared" si="431"/>
        <v>0</v>
      </c>
      <c r="V463" s="124"/>
      <c r="W463" s="148">
        <v>7048652762375</v>
      </c>
      <c r="Y463" s="126">
        <f t="shared" ref="Y463:Y470" si="465">I463*Q463</f>
        <v>0</v>
      </c>
      <c r="Z463" s="127">
        <f t="shared" ref="Z463:Z470" ca="1" si="466">IF(A463=OFFSET(A463,-1,0),0,1)</f>
        <v>0</v>
      </c>
      <c r="AA463" s="127">
        <f t="shared" ref="AA463:AA470" ca="1" si="467">IF(C463=OFFSET(C463,-1,0),OFFSET(AA463,-1,0),OFFSET(AA463,-1,0)+1)</f>
        <v>88</v>
      </c>
      <c r="AB463" s="127">
        <f t="shared" ref="AB463:AB470" ca="1" si="468">IF(C463=OFFSET(C463,-1,0),0,1)</f>
        <v>1</v>
      </c>
      <c r="AC463" s="127">
        <f t="shared" ref="AC463:AC470" ca="1" si="469">IF(F463=OFFSET(F463,-1,0),0,1)</f>
        <v>1</v>
      </c>
      <c r="AD463" s="127" t="str">
        <f t="shared" ref="AD463:AD470" si="470">CONCATENATE(C463,F463)</f>
        <v>852080RIG Photochromic</v>
      </c>
      <c r="AE463" s="128" t="str">
        <f t="shared" ref="AE463:AE470" si="471">IFERROR(IF(B463="EYEWEAR",CONCATENATE(C463,"-",G463),C463),C463)</f>
        <v>852080-OS</v>
      </c>
      <c r="AF463" s="129" t="str">
        <f>INDEX(ATS!$A:$P,MATCH('2) Order Form'!$W463,ATS!$O:$O,0),7)</f>
        <v>Active</v>
      </c>
    </row>
    <row r="464" spans="1:32" x14ac:dyDescent="0.2">
      <c r="A464" s="33">
        <v>4</v>
      </c>
      <c r="B464" s="33" t="str">
        <f>VLOOKUP(A464,Classification!$H$2:$I$11,2,FALSE)</f>
        <v>Eyewear</v>
      </c>
      <c r="C464" s="33">
        <f>INDEX(ATS!$A:$P,MATCH('2) Order Form'!$W464,ATS!$O:$O,0),1)</f>
        <v>852079</v>
      </c>
      <c r="D464" s="33" t="str">
        <f>INDEX(ATS!$A:$P,MATCH('2) Order Form'!$W464,ATS!$O:$O,0),2)</f>
        <v>Shinobi Polarized Lens</v>
      </c>
      <c r="E464" s="82" t="str">
        <f>INDEX(ATS!$A:$P,MATCH('2) Order Form'!$W464,ATS!$O:$O,0),4)</f>
        <v>230000-OS</v>
      </c>
      <c r="F464" s="82" t="str">
        <f>INDEX(ATS!$A:$P,MATCH('2) Order Form'!$W464,ATS!$O:$O,0),5)</f>
        <v>Obsidian Black Polarized</v>
      </c>
      <c r="G464" s="161" t="str">
        <f>INDEX(ATS!$A:$P,MATCH('2) Order Form'!$W464,ATS!$O:$O,0),6)</f>
        <v>OS</v>
      </c>
      <c r="H464" s="58">
        <v>1</v>
      </c>
      <c r="I464" s="111">
        <v>0</v>
      </c>
      <c r="J464" s="117">
        <f>IFERROR(VLOOKUP(W464,ATS!$O:$P,2,FALSE),0)</f>
        <v>77</v>
      </c>
      <c r="K464" s="184" t="str">
        <f t="shared" si="459"/>
        <v>50+</v>
      </c>
      <c r="L464" s="117">
        <f>IFERROR(VLOOKUP(W464,ATS!$O:$Q,3,FALSE),0)</f>
        <v>77</v>
      </c>
      <c r="M464" s="186" t="str">
        <f t="shared" si="460"/>
        <v>50+</v>
      </c>
      <c r="N464" s="93">
        <v>0</v>
      </c>
      <c r="O464" s="55">
        <f t="shared" si="461"/>
        <v>0</v>
      </c>
      <c r="P464" s="50">
        <f>VLOOKUP($C464,Prices!$A$3:$R$1996,MATCH('2) Order Form'!P$8,Prices!$A$2:$R$2,0),FALSE)</f>
        <v>70</v>
      </c>
      <c r="Q464" s="51">
        <f>VLOOKUP($C464,Prices!$A$3:$R$1996,MATCH('2) Order Form'!Q$8,Prices!$A$2:$R$2,0),FALSE)</f>
        <v>139.94999999999999</v>
      </c>
      <c r="R464" s="34">
        <f t="shared" si="462"/>
        <v>0</v>
      </c>
      <c r="S464" s="43">
        <f t="shared" si="463"/>
        <v>0</v>
      </c>
      <c r="T464" s="51">
        <f t="shared" si="464"/>
        <v>0</v>
      </c>
      <c r="U464" s="123">
        <f t="shared" si="431"/>
        <v>0</v>
      </c>
      <c r="V464" s="124"/>
      <c r="W464" s="148">
        <v>7048652762405</v>
      </c>
      <c r="Y464" s="126">
        <f t="shared" si="465"/>
        <v>0</v>
      </c>
      <c r="Z464" s="127">
        <f t="shared" ca="1" si="466"/>
        <v>0</v>
      </c>
      <c r="AA464" s="127">
        <f t="shared" ca="1" si="467"/>
        <v>89</v>
      </c>
      <c r="AB464" s="127">
        <f t="shared" ca="1" si="468"/>
        <v>1</v>
      </c>
      <c r="AC464" s="127">
        <f t="shared" ca="1" si="469"/>
        <v>1</v>
      </c>
      <c r="AD464" s="127" t="str">
        <f t="shared" si="470"/>
        <v>852079Obsidian Black Polarized</v>
      </c>
      <c r="AE464" s="128" t="str">
        <f t="shared" si="471"/>
        <v>852079-OS</v>
      </c>
      <c r="AF464" s="129" t="str">
        <f>INDEX(ATS!$A:$P,MATCH('2) Order Form'!$W464,ATS!$O:$O,0),7)</f>
        <v>Active</v>
      </c>
    </row>
    <row r="465" spans="1:32" x14ac:dyDescent="0.2">
      <c r="A465" s="33">
        <v>4</v>
      </c>
      <c r="B465" s="33" t="str">
        <f>VLOOKUP(A465,Classification!$H$2:$I$11,2,FALSE)</f>
        <v>Eyewear</v>
      </c>
      <c r="C465" s="33">
        <f>INDEX(ATS!$A:$P,MATCH('2) Order Form'!$W465,ATS!$O:$O,0),1)</f>
        <v>850014</v>
      </c>
      <c r="D465" s="33" t="str">
        <f>INDEX(ATS!$A:$P,MATCH('2) Order Form'!$W465,ATS!$O:$O,0),2)</f>
        <v>Lens Cleaning Set</v>
      </c>
      <c r="E465" s="82" t="str">
        <f>INDEX(ATS!$A:$P,MATCH('2) Order Form'!$W465,ATS!$O:$O,0),4)</f>
        <v>BLACK-OS</v>
      </c>
      <c r="F465" s="82" t="str">
        <f>INDEX(ATS!$A:$P,MATCH('2) Order Form'!$W465,ATS!$O:$O,0),5)</f>
        <v>Black</v>
      </c>
      <c r="G465" s="161" t="str">
        <f>INDEX(ATS!$A:$P,MATCH('2) Order Form'!$W465,ATS!$O:$O,0),6)</f>
        <v>OS</v>
      </c>
      <c r="H465" s="58">
        <v>1</v>
      </c>
      <c r="I465" s="111">
        <v>0</v>
      </c>
      <c r="J465" s="117">
        <f>IFERROR(VLOOKUP(W465,ATS!$O:$P,2,FALSE),0)</f>
        <v>1619</v>
      </c>
      <c r="K465" s="184" t="str">
        <f t="shared" si="459"/>
        <v>50+</v>
      </c>
      <c r="L465" s="117">
        <f>IFERROR(VLOOKUP(W465,ATS!$O:$Q,3,FALSE),0)</f>
        <v>1619</v>
      </c>
      <c r="M465" s="186" t="str">
        <f t="shared" si="460"/>
        <v>50+</v>
      </c>
      <c r="N465" s="93">
        <v>0</v>
      </c>
      <c r="O465" s="55">
        <f t="shared" si="461"/>
        <v>0</v>
      </c>
      <c r="P465" s="50">
        <f>VLOOKUP($C465,Prices!$A$3:$R$1996,MATCH('2) Order Form'!P$8,Prices!$A$2:$R$2,0),FALSE)</f>
        <v>10</v>
      </c>
      <c r="Q465" s="51">
        <f>VLOOKUP($C465,Prices!$A$3:$R$1996,MATCH('2) Order Form'!Q$8,Prices!$A$2:$R$2,0),FALSE)</f>
        <v>19.95</v>
      </c>
      <c r="R465" s="34">
        <f t="shared" si="462"/>
        <v>0</v>
      </c>
      <c r="S465" s="43">
        <f t="shared" si="463"/>
        <v>0</v>
      </c>
      <c r="T465" s="51">
        <f t="shared" si="464"/>
        <v>0</v>
      </c>
      <c r="U465" s="123">
        <f t="shared" si="431"/>
        <v>0</v>
      </c>
      <c r="V465" s="124"/>
      <c r="W465" s="148">
        <v>7048652475442</v>
      </c>
      <c r="Y465" s="126">
        <f t="shared" si="465"/>
        <v>0</v>
      </c>
      <c r="Z465" s="127">
        <f t="shared" ca="1" si="466"/>
        <v>0</v>
      </c>
      <c r="AA465" s="127">
        <f t="shared" ca="1" si="467"/>
        <v>90</v>
      </c>
      <c r="AB465" s="127">
        <f t="shared" ca="1" si="468"/>
        <v>1</v>
      </c>
      <c r="AC465" s="127">
        <f t="shared" ca="1" si="469"/>
        <v>1</v>
      </c>
      <c r="AD465" s="127" t="str">
        <f t="shared" si="470"/>
        <v>850014Black</v>
      </c>
      <c r="AE465" s="128" t="str">
        <f t="shared" si="471"/>
        <v>850014-OS</v>
      </c>
      <c r="AF465" s="129" t="str">
        <f>INDEX(ATS!$A:$P,MATCH('2) Order Form'!$W465,ATS!$O:$O,0),7)</f>
        <v>Active</v>
      </c>
    </row>
    <row r="466" spans="1:32" x14ac:dyDescent="0.2">
      <c r="A466" s="33">
        <v>4</v>
      </c>
      <c r="B466" s="33" t="str">
        <f>VLOOKUP(A466,Classification!$H$2:$I$11,2,FALSE)</f>
        <v>Eyewear</v>
      </c>
      <c r="C466" s="33">
        <f>INDEX(ATS!$A:$P,MATCH('2) Order Form'!$W466,ATS!$O:$O,0),1)</f>
        <v>850067</v>
      </c>
      <c r="D466" s="33" t="str">
        <f>INDEX(ATS!$A:$P,MATCH('2) Order Form'!$W466,ATS!$O:$O,0),2)</f>
        <v>Goggle Hard Case</v>
      </c>
      <c r="E466" s="82" t="str">
        <f>INDEX(ATS!$A:$P,MATCH('2) Order Form'!$W466,ATS!$O:$O,0),4)</f>
        <v>BLACK-OS</v>
      </c>
      <c r="F466" s="82" t="str">
        <f>INDEX(ATS!$A:$P,MATCH('2) Order Form'!$W466,ATS!$O:$O,0),5)</f>
        <v>Black</v>
      </c>
      <c r="G466" s="161" t="str">
        <f>INDEX(ATS!$A:$P,MATCH('2) Order Form'!$W466,ATS!$O:$O,0),6)</f>
        <v>OS</v>
      </c>
      <c r="H466" s="58">
        <v>3</v>
      </c>
      <c r="I466" s="111">
        <v>0</v>
      </c>
      <c r="J466" s="117">
        <f>IFERROR(VLOOKUP(W466,ATS!$O:$P,2,FALSE),0)</f>
        <v>0</v>
      </c>
      <c r="K466" s="184" t="str">
        <f t="shared" si="459"/>
        <v>0</v>
      </c>
      <c r="L466" s="117">
        <f>IFERROR(VLOOKUP(W466,ATS!$O:$Q,3,FALSE),0)</f>
        <v>0</v>
      </c>
      <c r="M466" s="186" t="str">
        <f t="shared" si="460"/>
        <v>0</v>
      </c>
      <c r="N466" s="93">
        <v>0</v>
      </c>
      <c r="O466" s="55">
        <f t="shared" si="461"/>
        <v>0</v>
      </c>
      <c r="P466" s="50">
        <f>VLOOKUP($C466,Prices!$A$3:$R$1996,MATCH('2) Order Form'!P$8,Prices!$A$2:$R$2,0),FALSE)</f>
        <v>15</v>
      </c>
      <c r="Q466" s="51">
        <f>VLOOKUP($C466,Prices!$A$3:$R$1996,MATCH('2) Order Form'!Q$8,Prices!$A$2:$R$2,0),FALSE)</f>
        <v>29.95</v>
      </c>
      <c r="R466" s="34">
        <f t="shared" si="462"/>
        <v>0</v>
      </c>
      <c r="S466" s="43">
        <f t="shared" si="463"/>
        <v>0</v>
      </c>
      <c r="T466" s="51">
        <f t="shared" si="464"/>
        <v>0</v>
      </c>
      <c r="U466" s="123">
        <f t="shared" si="431"/>
        <v>0</v>
      </c>
      <c r="V466" s="124"/>
      <c r="W466" s="148">
        <v>7048652498892</v>
      </c>
      <c r="Y466" s="126">
        <f t="shared" si="465"/>
        <v>0</v>
      </c>
      <c r="Z466" s="127">
        <f t="shared" ca="1" si="466"/>
        <v>0</v>
      </c>
      <c r="AA466" s="127">
        <f t="shared" ca="1" si="467"/>
        <v>91</v>
      </c>
      <c r="AB466" s="127">
        <f t="shared" ca="1" si="468"/>
        <v>1</v>
      </c>
      <c r="AC466" s="127">
        <f t="shared" ca="1" si="469"/>
        <v>0</v>
      </c>
      <c r="AD466" s="127" t="str">
        <f t="shared" si="470"/>
        <v>850067Black</v>
      </c>
      <c r="AE466" s="128" t="str">
        <f t="shared" si="471"/>
        <v>850067-OS</v>
      </c>
      <c r="AF466" s="129" t="str">
        <f>INDEX(ATS!$A:$P,MATCH('2) Order Form'!$W466,ATS!$O:$O,0),7)</f>
        <v>Stock</v>
      </c>
    </row>
    <row r="467" spans="1:32" x14ac:dyDescent="0.2">
      <c r="A467" s="33">
        <v>4</v>
      </c>
      <c r="B467" s="33" t="str">
        <f>VLOOKUP(A467,Classification!$H$2:$I$11,2,FALSE)</f>
        <v>Eyewear</v>
      </c>
      <c r="C467" s="33">
        <f>INDEX(ATS!$A:$P,MATCH('2) Order Form'!$W467,ATS!$O:$O,0),1)</f>
        <v>850085</v>
      </c>
      <c r="D467" s="33" t="str">
        <f>INDEX(ATS!$A:$P,MATCH('2) Order Form'!$W467,ATS!$O:$O,0),2)</f>
        <v>Sports Glasses Hard Case</v>
      </c>
      <c r="E467" s="82" t="str">
        <f>INDEX(ATS!$A:$P,MATCH('2) Order Form'!$W467,ATS!$O:$O,0),4)</f>
        <v>BLACK-OS</v>
      </c>
      <c r="F467" s="82" t="str">
        <f>INDEX(ATS!$A:$P,MATCH('2) Order Form'!$W467,ATS!$O:$O,0),5)</f>
        <v>Black</v>
      </c>
      <c r="G467" s="161" t="str">
        <f>INDEX(ATS!$A:$P,MATCH('2) Order Form'!$W467,ATS!$O:$O,0),6)</f>
        <v>OS</v>
      </c>
      <c r="H467" s="58">
        <v>3</v>
      </c>
      <c r="I467" s="111">
        <v>0</v>
      </c>
      <c r="J467" s="117">
        <f>IFERROR(VLOOKUP(W467,ATS!$O:$P,2,FALSE),0)</f>
        <v>0</v>
      </c>
      <c r="K467" s="184" t="str">
        <f t="shared" si="459"/>
        <v>0</v>
      </c>
      <c r="L467" s="117">
        <f>IFERROR(VLOOKUP(W467,ATS!$O:$Q,3,FALSE),0)</f>
        <v>0</v>
      </c>
      <c r="M467" s="186" t="str">
        <f t="shared" si="460"/>
        <v>0</v>
      </c>
      <c r="N467" s="93">
        <v>0</v>
      </c>
      <c r="O467" s="55">
        <f t="shared" si="461"/>
        <v>0</v>
      </c>
      <c r="P467" s="50">
        <f>VLOOKUP($C467,Prices!$A$3:$R$1996,MATCH('2) Order Form'!P$8,Prices!$A$2:$R$2,0),FALSE)</f>
        <v>10</v>
      </c>
      <c r="Q467" s="51">
        <f>VLOOKUP($C467,Prices!$A$3:$R$1996,MATCH('2) Order Form'!Q$8,Prices!$A$2:$R$2,0),FALSE)</f>
        <v>19.95</v>
      </c>
      <c r="R467" s="34">
        <f t="shared" si="462"/>
        <v>0</v>
      </c>
      <c r="S467" s="43">
        <f t="shared" si="463"/>
        <v>0</v>
      </c>
      <c r="T467" s="51">
        <f t="shared" si="464"/>
        <v>0</v>
      </c>
      <c r="U467" s="123">
        <f t="shared" si="431"/>
        <v>0</v>
      </c>
      <c r="V467" s="124"/>
      <c r="W467" s="148">
        <v>7048652542076</v>
      </c>
      <c r="Y467" s="126">
        <f t="shared" si="465"/>
        <v>0</v>
      </c>
      <c r="Z467" s="127">
        <f t="shared" ca="1" si="466"/>
        <v>0</v>
      </c>
      <c r="AA467" s="127">
        <f t="shared" ca="1" si="467"/>
        <v>92</v>
      </c>
      <c r="AB467" s="127">
        <f t="shared" ca="1" si="468"/>
        <v>1</v>
      </c>
      <c r="AC467" s="127">
        <f t="shared" ca="1" si="469"/>
        <v>0</v>
      </c>
      <c r="AD467" s="127" t="str">
        <f t="shared" si="470"/>
        <v>850085Black</v>
      </c>
      <c r="AE467" s="128" t="str">
        <f t="shared" si="471"/>
        <v>850085-OS</v>
      </c>
      <c r="AF467" s="129" t="str">
        <f>INDEX(ATS!$A:$P,MATCH('2) Order Form'!$W467,ATS!$O:$O,0),7)</f>
        <v>Stock</v>
      </c>
    </row>
    <row r="468" spans="1:32" x14ac:dyDescent="0.2">
      <c r="A468" s="33">
        <v>3</v>
      </c>
      <c r="B468" s="33" t="str">
        <f>VLOOKUP(A468,Classification!$H$2:$I$11,2,FALSE)</f>
        <v>Protection</v>
      </c>
      <c r="C468" s="33">
        <f>INDEX(ATS!$A:$P,MATCH('2) Order Form'!$W468,ATS!$O:$O,0),1)</f>
        <v>835010</v>
      </c>
      <c r="D468" s="33" t="str">
        <f>INDEX(ATS!$A:$P,MATCH('2) Order Form'!$W468,ATS!$O:$O,0),2)</f>
        <v>Enduro Race Vest</v>
      </c>
      <c r="E468" s="82" t="str">
        <f>INDEX(ATS!$A:$P,MATCH('2) Order Form'!$W468,ATS!$O:$O,0),4)</f>
        <v>BLACK-M</v>
      </c>
      <c r="F468" s="82" t="str">
        <f>INDEX(ATS!$A:$P,MATCH('2) Order Form'!$W468,ATS!$O:$O,0),5)</f>
        <v>Black</v>
      </c>
      <c r="G468" s="161" t="str">
        <f>INDEX(ATS!$A:$P,MATCH('2) Order Form'!$W468,ATS!$O:$O,0),6)</f>
        <v>M</v>
      </c>
      <c r="H468" s="58">
        <v>1</v>
      </c>
      <c r="I468" s="111">
        <v>0</v>
      </c>
      <c r="J468" s="117">
        <f>IFERROR(VLOOKUP(W468,ATS!$O:$P,2,FALSE),0)</f>
        <v>47</v>
      </c>
      <c r="K468" s="184">
        <f t="shared" si="459"/>
        <v>47</v>
      </c>
      <c r="L468" s="117">
        <f>IFERROR(VLOOKUP(W468,ATS!$O:$Q,3,FALSE),0)</f>
        <v>47</v>
      </c>
      <c r="M468" s="186">
        <f t="shared" si="460"/>
        <v>47</v>
      </c>
      <c r="N468" s="93">
        <v>0</v>
      </c>
      <c r="O468" s="55">
        <f t="shared" si="461"/>
        <v>0</v>
      </c>
      <c r="P468" s="50">
        <f>VLOOKUP($C468,Prices!$A$3:$R$1996,MATCH('2) Order Form'!P$8,Prices!$A$2:$R$2,0),FALSE)</f>
        <v>100</v>
      </c>
      <c r="Q468" s="51">
        <f>VLOOKUP($C468,Prices!$A$3:$R$1996,MATCH('2) Order Form'!Q$8,Prices!$A$2:$R$2,0),FALSE)</f>
        <v>199.95</v>
      </c>
      <c r="R468" s="34">
        <f t="shared" si="462"/>
        <v>0</v>
      </c>
      <c r="S468" s="43">
        <f t="shared" si="463"/>
        <v>0</v>
      </c>
      <c r="T468" s="51">
        <f t="shared" si="464"/>
        <v>0</v>
      </c>
      <c r="U468" s="123">
        <f t="shared" si="431"/>
        <v>0</v>
      </c>
      <c r="V468" s="124"/>
      <c r="W468" s="148">
        <v>7048652327277</v>
      </c>
      <c r="Y468" s="126">
        <f t="shared" si="465"/>
        <v>0</v>
      </c>
      <c r="Z468" s="127">
        <f t="shared" ca="1" si="466"/>
        <v>1</v>
      </c>
      <c r="AA468" s="127">
        <f t="shared" ca="1" si="467"/>
        <v>93</v>
      </c>
      <c r="AB468" s="127">
        <f t="shared" ca="1" si="468"/>
        <v>1</v>
      </c>
      <c r="AC468" s="127">
        <f t="shared" ca="1" si="469"/>
        <v>0</v>
      </c>
      <c r="AD468" s="127" t="str">
        <f t="shared" si="470"/>
        <v>835010Black</v>
      </c>
      <c r="AE468" s="128">
        <f t="shared" si="471"/>
        <v>835010</v>
      </c>
      <c r="AF468" s="129" t="str">
        <f>INDEX(ATS!$A:$P,MATCH('2) Order Form'!$W468,ATS!$O:$O,0),7)</f>
        <v>Active</v>
      </c>
    </row>
    <row r="469" spans="1:32" x14ac:dyDescent="0.2">
      <c r="A469" s="33">
        <v>3</v>
      </c>
      <c r="B469" s="33" t="str">
        <f>VLOOKUP(A469,Classification!$H$2:$I$11,2,FALSE)</f>
        <v>Protection</v>
      </c>
      <c r="C469" s="33">
        <f>INDEX(ATS!$A:$P,MATCH('2) Order Form'!$W469,ATS!$O:$O,0),1)</f>
        <v>835010</v>
      </c>
      <c r="D469" s="33" t="str">
        <f>INDEX(ATS!$A:$P,MATCH('2) Order Form'!$W469,ATS!$O:$O,0),2)</f>
        <v>Enduro Race Vest</v>
      </c>
      <c r="E469" s="82" t="str">
        <f>INDEX(ATS!$A:$P,MATCH('2) Order Form'!$W469,ATS!$O:$O,0),4)</f>
        <v>BLACK-L</v>
      </c>
      <c r="F469" s="82" t="str">
        <f>INDEX(ATS!$A:$P,MATCH('2) Order Form'!$W469,ATS!$O:$O,0),5)</f>
        <v>Black</v>
      </c>
      <c r="G469" s="161" t="str">
        <f>INDEX(ATS!$A:$P,MATCH('2) Order Form'!$W469,ATS!$O:$O,0),6)</f>
        <v>L</v>
      </c>
      <c r="H469" s="58">
        <v>1</v>
      </c>
      <c r="I469" s="111">
        <v>0</v>
      </c>
      <c r="J469" s="117">
        <f>IFERROR(VLOOKUP(W469,ATS!$O:$P,2,FALSE),0)</f>
        <v>59</v>
      </c>
      <c r="K469" s="184" t="str">
        <f t="shared" si="459"/>
        <v>50+</v>
      </c>
      <c r="L469" s="117">
        <f>IFERROR(VLOOKUP(W469,ATS!$O:$Q,3,FALSE),0)</f>
        <v>59</v>
      </c>
      <c r="M469" s="186" t="str">
        <f t="shared" si="460"/>
        <v>50+</v>
      </c>
      <c r="N469" s="93">
        <v>0</v>
      </c>
      <c r="O469" s="55">
        <f t="shared" si="461"/>
        <v>0</v>
      </c>
      <c r="P469" s="50">
        <f>VLOOKUP($C469,Prices!$A$3:$R$1996,MATCH('2) Order Form'!P$8,Prices!$A$2:$R$2,0),FALSE)</f>
        <v>100</v>
      </c>
      <c r="Q469" s="51">
        <f>VLOOKUP($C469,Prices!$A$3:$R$1996,MATCH('2) Order Form'!Q$8,Prices!$A$2:$R$2,0),FALSE)</f>
        <v>199.95</v>
      </c>
      <c r="R469" s="34">
        <f t="shared" si="462"/>
        <v>0</v>
      </c>
      <c r="S469" s="43">
        <f t="shared" si="463"/>
        <v>0</v>
      </c>
      <c r="T469" s="51">
        <f t="shared" si="464"/>
        <v>0</v>
      </c>
      <c r="U469" s="123">
        <f t="shared" si="431"/>
        <v>0</v>
      </c>
      <c r="V469" s="124"/>
      <c r="W469" s="148">
        <v>7048652327260</v>
      </c>
      <c r="Y469" s="126">
        <f t="shared" si="465"/>
        <v>0</v>
      </c>
      <c r="Z469" s="127">
        <f t="shared" ca="1" si="466"/>
        <v>0</v>
      </c>
      <c r="AA469" s="127">
        <f t="shared" ca="1" si="467"/>
        <v>93</v>
      </c>
      <c r="AB469" s="127">
        <f t="shared" ca="1" si="468"/>
        <v>0</v>
      </c>
      <c r="AC469" s="127">
        <f t="shared" ca="1" si="469"/>
        <v>0</v>
      </c>
      <c r="AD469" s="127" t="str">
        <f t="shared" si="470"/>
        <v>835010Black</v>
      </c>
      <c r="AE469" s="128">
        <f t="shared" si="471"/>
        <v>835010</v>
      </c>
      <c r="AF469" s="129" t="str">
        <f>INDEX(ATS!$A:$P,MATCH('2) Order Form'!$W469,ATS!$O:$O,0),7)</f>
        <v>Active</v>
      </c>
    </row>
    <row r="470" spans="1:32" x14ac:dyDescent="0.2">
      <c r="A470" s="33">
        <v>3</v>
      </c>
      <c r="B470" s="33" t="str">
        <f>VLOOKUP(A470,Classification!$H$2:$I$11,2,FALSE)</f>
        <v>Protection</v>
      </c>
      <c r="C470" s="33">
        <f>INDEX(ATS!$A:$P,MATCH('2) Order Form'!$W470,ATS!$O:$O,0),1)</f>
        <v>835010</v>
      </c>
      <c r="D470" s="33" t="str">
        <f>INDEX(ATS!$A:$P,MATCH('2) Order Form'!$W470,ATS!$O:$O,0),2)</f>
        <v>Enduro Race Vest</v>
      </c>
      <c r="E470" s="82" t="str">
        <f>INDEX(ATS!$A:$P,MATCH('2) Order Form'!$W470,ATS!$O:$O,0),4)</f>
        <v>BLACK-XL</v>
      </c>
      <c r="F470" s="82" t="str">
        <f>INDEX(ATS!$A:$P,MATCH('2) Order Form'!$W470,ATS!$O:$O,0),5)</f>
        <v>Black</v>
      </c>
      <c r="G470" s="161" t="str">
        <f>INDEX(ATS!$A:$P,MATCH('2) Order Form'!$W470,ATS!$O:$O,0),6)</f>
        <v>XL</v>
      </c>
      <c r="H470" s="58">
        <v>1</v>
      </c>
      <c r="I470" s="111">
        <v>0</v>
      </c>
      <c r="J470" s="117">
        <f>IFERROR(VLOOKUP(W470,ATS!$O:$P,2,FALSE),0)</f>
        <v>47</v>
      </c>
      <c r="K470" s="184">
        <f t="shared" si="459"/>
        <v>47</v>
      </c>
      <c r="L470" s="117">
        <f>IFERROR(VLOOKUP(W470,ATS!$O:$Q,3,FALSE),0)</f>
        <v>47</v>
      </c>
      <c r="M470" s="186">
        <f t="shared" si="460"/>
        <v>47</v>
      </c>
      <c r="N470" s="93">
        <v>0</v>
      </c>
      <c r="O470" s="55">
        <f t="shared" si="461"/>
        <v>0</v>
      </c>
      <c r="P470" s="50">
        <f>VLOOKUP($C470,Prices!$A$3:$R$1996,MATCH('2) Order Form'!P$8,Prices!$A$2:$R$2,0),FALSE)</f>
        <v>100</v>
      </c>
      <c r="Q470" s="51">
        <f>VLOOKUP($C470,Prices!$A$3:$R$1996,MATCH('2) Order Form'!Q$8,Prices!$A$2:$R$2,0),FALSE)</f>
        <v>199.95</v>
      </c>
      <c r="R470" s="34">
        <f t="shared" si="462"/>
        <v>0</v>
      </c>
      <c r="S470" s="43">
        <f t="shared" si="463"/>
        <v>0</v>
      </c>
      <c r="T470" s="51">
        <f t="shared" si="464"/>
        <v>0</v>
      </c>
      <c r="U470" s="123">
        <f t="shared" si="431"/>
        <v>0</v>
      </c>
      <c r="V470" s="124"/>
      <c r="W470" s="148">
        <v>7048652327284</v>
      </c>
      <c r="Y470" s="126">
        <f t="shared" si="465"/>
        <v>0</v>
      </c>
      <c r="Z470" s="127">
        <f t="shared" ca="1" si="466"/>
        <v>0</v>
      </c>
      <c r="AA470" s="127">
        <f t="shared" ca="1" si="467"/>
        <v>93</v>
      </c>
      <c r="AB470" s="127">
        <f t="shared" ca="1" si="468"/>
        <v>0</v>
      </c>
      <c r="AC470" s="127">
        <f t="shared" ca="1" si="469"/>
        <v>0</v>
      </c>
      <c r="AD470" s="127" t="str">
        <f t="shared" si="470"/>
        <v>835010Black</v>
      </c>
      <c r="AE470" s="128">
        <f t="shared" si="471"/>
        <v>835010</v>
      </c>
      <c r="AF470" s="129" t="str">
        <f>INDEX(ATS!$A:$P,MATCH('2) Order Form'!$W470,ATS!$O:$O,0),7)</f>
        <v>Active</v>
      </c>
    </row>
    <row r="471" spans="1:32" x14ac:dyDescent="0.2">
      <c r="A471" s="33">
        <v>3</v>
      </c>
      <c r="B471" s="33" t="str">
        <f>VLOOKUP(A471,Classification!$H$2:$I$11,2,FALSE)</f>
        <v>Protection</v>
      </c>
      <c r="C471" s="33">
        <f>INDEX(ATS!$A:$P,MATCH('2) Order Form'!$W471,ATS!$O:$O,0),1)</f>
        <v>835009</v>
      </c>
      <c r="D471" s="33" t="str">
        <f>INDEX(ATS!$A:$P,MATCH('2) Order Form'!$W471,ATS!$O:$O,0),2)</f>
        <v>Knee Shin Pads</v>
      </c>
      <c r="E471" s="82" t="str">
        <f>INDEX(ATS!$A:$P,MATCH('2) Order Form'!$W471,ATS!$O:$O,0),4)</f>
        <v>BLACK-S</v>
      </c>
      <c r="F471" s="82" t="str">
        <f>INDEX(ATS!$A:$P,MATCH('2) Order Form'!$W471,ATS!$O:$O,0),5)</f>
        <v>Black</v>
      </c>
      <c r="G471" s="161" t="str">
        <f>INDEX(ATS!$A:$P,MATCH('2) Order Form'!$W471,ATS!$O:$O,0),6)</f>
        <v>S</v>
      </c>
      <c r="H471" s="58">
        <v>1</v>
      </c>
      <c r="I471" s="111">
        <v>0</v>
      </c>
      <c r="J471" s="117">
        <f>IFERROR(VLOOKUP(W471,ATS!$O:$P,2,FALSE),0)</f>
        <v>70</v>
      </c>
      <c r="K471" s="184" t="str">
        <f t="shared" ref="K471:K496" si="472">IF(J471=99999,"OPEN",IF(J471&gt;50,"50+",IF(J471&lt;=0,"0",J471)))</f>
        <v>50+</v>
      </c>
      <c r="L471" s="117">
        <f>IFERROR(VLOOKUP(W471,ATS!$O:$Q,3,FALSE),0)</f>
        <v>70</v>
      </c>
      <c r="M471" s="186" t="str">
        <f t="shared" ref="M471:M496" si="473">IF(L471=99999,"OPEN",IF(L471&gt;50,"50+",IF(L471&lt;=0,"0",L471)))</f>
        <v>50+</v>
      </c>
      <c r="N471" s="93">
        <v>0</v>
      </c>
      <c r="O471" s="55">
        <f t="shared" ref="O471:O496" si="474">IF(N471&lt;&gt;0,N471,$P$5)</f>
        <v>0</v>
      </c>
      <c r="P471" s="50">
        <f>VLOOKUP($C471,Prices!$A$3:$R$1996,MATCH('2) Order Form'!P$8,Prices!$A$2:$R$2,0),FALSE)</f>
        <v>65</v>
      </c>
      <c r="Q471" s="51">
        <f>VLOOKUP($C471,Prices!$A$3:$R$1996,MATCH('2) Order Form'!Q$8,Prices!$A$2:$R$2,0),FALSE)</f>
        <v>129.94999999999999</v>
      </c>
      <c r="R471" s="34">
        <f t="shared" ref="R471:R496" si="475">I471*P471</f>
        <v>0</v>
      </c>
      <c r="S471" s="43">
        <f t="shared" ref="S471:S496" si="476">R471*O471</f>
        <v>0</v>
      </c>
      <c r="T471" s="51">
        <f t="shared" ref="T471:T496" si="477">R471-S471</f>
        <v>0</v>
      </c>
      <c r="U471" s="123">
        <f t="shared" si="431"/>
        <v>0</v>
      </c>
      <c r="V471" s="124"/>
      <c r="W471" s="148">
        <v>7048652327239</v>
      </c>
      <c r="Y471" s="126">
        <f t="shared" ref="Y471:Y496" si="478">I471*Q471</f>
        <v>0</v>
      </c>
      <c r="Z471" s="127">
        <f t="shared" ref="Z471:Z496" ca="1" si="479">IF(A471=OFFSET(A471,-1,0),0,1)</f>
        <v>0</v>
      </c>
      <c r="AA471" s="127">
        <f t="shared" ref="AA471:AA496" ca="1" si="480">IF(C471=OFFSET(C471,-1,0),OFFSET(AA471,-1,0),OFFSET(AA471,-1,0)+1)</f>
        <v>94</v>
      </c>
      <c r="AB471" s="127">
        <f t="shared" ref="AB471:AB496" ca="1" si="481">IF(C471=OFFSET(C471,-1,0),0,1)</f>
        <v>1</v>
      </c>
      <c r="AC471" s="127">
        <f t="shared" ref="AC471:AC496" ca="1" si="482">IF(F471=OFFSET(F471,-1,0),0,1)</f>
        <v>0</v>
      </c>
      <c r="AD471" s="127" t="str">
        <f t="shared" ref="AD471:AD496" si="483">CONCATENATE(C471,F471)</f>
        <v>835009Black</v>
      </c>
      <c r="AE471" s="128">
        <f t="shared" ref="AE471:AE496" si="484">IFERROR(IF(B471="EYEWEAR",CONCATENATE(C471,"-",G471),C471),C471)</f>
        <v>835009</v>
      </c>
      <c r="AF471" s="129" t="str">
        <f>INDEX(ATS!$A:$P,MATCH('2) Order Form'!$W471,ATS!$O:$O,0),7)</f>
        <v>Active</v>
      </c>
    </row>
    <row r="472" spans="1:32" x14ac:dyDescent="0.2">
      <c r="A472" s="33">
        <v>3</v>
      </c>
      <c r="B472" s="33" t="str">
        <f>VLOOKUP(A472,Classification!$H$2:$I$11,2,FALSE)</f>
        <v>Protection</v>
      </c>
      <c r="C472" s="33">
        <f>INDEX(ATS!$A:$P,MATCH('2) Order Form'!$W472,ATS!$O:$O,0),1)</f>
        <v>835009</v>
      </c>
      <c r="D472" s="33" t="str">
        <f>INDEX(ATS!$A:$P,MATCH('2) Order Form'!$W472,ATS!$O:$O,0),2)</f>
        <v>Knee Shin Pads</v>
      </c>
      <c r="E472" s="82" t="str">
        <f>INDEX(ATS!$A:$P,MATCH('2) Order Form'!$W472,ATS!$O:$O,0),4)</f>
        <v>BLACK-M</v>
      </c>
      <c r="F472" s="82" t="str">
        <f>INDEX(ATS!$A:$P,MATCH('2) Order Form'!$W472,ATS!$O:$O,0),5)</f>
        <v>Black</v>
      </c>
      <c r="G472" s="161" t="str">
        <f>INDEX(ATS!$A:$P,MATCH('2) Order Form'!$W472,ATS!$O:$O,0),6)</f>
        <v>M</v>
      </c>
      <c r="H472" s="58">
        <v>1</v>
      </c>
      <c r="I472" s="111">
        <v>0</v>
      </c>
      <c r="J472" s="117">
        <f>IFERROR(VLOOKUP(W472,ATS!$O:$P,2,FALSE),0)</f>
        <v>153</v>
      </c>
      <c r="K472" s="184" t="str">
        <f t="shared" si="472"/>
        <v>50+</v>
      </c>
      <c r="L472" s="117">
        <f>IFERROR(VLOOKUP(W472,ATS!$O:$Q,3,FALSE),0)</f>
        <v>153</v>
      </c>
      <c r="M472" s="186" t="str">
        <f t="shared" si="473"/>
        <v>50+</v>
      </c>
      <c r="N472" s="93">
        <v>0</v>
      </c>
      <c r="O472" s="55">
        <f t="shared" si="474"/>
        <v>0</v>
      </c>
      <c r="P472" s="50">
        <f>VLOOKUP($C472,Prices!$A$3:$R$1996,MATCH('2) Order Form'!P$8,Prices!$A$2:$R$2,0),FALSE)</f>
        <v>65</v>
      </c>
      <c r="Q472" s="51">
        <f>VLOOKUP($C472,Prices!$A$3:$R$1996,MATCH('2) Order Form'!Q$8,Prices!$A$2:$R$2,0),FALSE)</f>
        <v>129.94999999999999</v>
      </c>
      <c r="R472" s="34">
        <f t="shared" si="475"/>
        <v>0</v>
      </c>
      <c r="S472" s="43">
        <f t="shared" si="476"/>
        <v>0</v>
      </c>
      <c r="T472" s="51">
        <f t="shared" si="477"/>
        <v>0</v>
      </c>
      <c r="U472" s="123">
        <f t="shared" si="431"/>
        <v>0</v>
      </c>
      <c r="V472" s="124"/>
      <c r="W472" s="148">
        <v>7048652327222</v>
      </c>
      <c r="Y472" s="126">
        <f t="shared" si="478"/>
        <v>0</v>
      </c>
      <c r="Z472" s="127">
        <f t="shared" ca="1" si="479"/>
        <v>0</v>
      </c>
      <c r="AA472" s="127">
        <f t="shared" ca="1" si="480"/>
        <v>94</v>
      </c>
      <c r="AB472" s="127">
        <f t="shared" ca="1" si="481"/>
        <v>0</v>
      </c>
      <c r="AC472" s="127">
        <f t="shared" ca="1" si="482"/>
        <v>0</v>
      </c>
      <c r="AD472" s="127" t="str">
        <f t="shared" si="483"/>
        <v>835009Black</v>
      </c>
      <c r="AE472" s="128">
        <f t="shared" si="484"/>
        <v>835009</v>
      </c>
      <c r="AF472" s="129" t="str">
        <f>INDEX(ATS!$A:$P,MATCH('2) Order Form'!$W472,ATS!$O:$O,0),7)</f>
        <v>Active</v>
      </c>
    </row>
    <row r="473" spans="1:32" x14ac:dyDescent="0.2">
      <c r="A473" s="33">
        <v>3</v>
      </c>
      <c r="B473" s="33" t="str">
        <f>VLOOKUP(A473,Classification!$H$2:$I$11,2,FALSE)</f>
        <v>Protection</v>
      </c>
      <c r="C473" s="33">
        <f>INDEX(ATS!$A:$P,MATCH('2) Order Form'!$W473,ATS!$O:$O,0),1)</f>
        <v>835009</v>
      </c>
      <c r="D473" s="33" t="str">
        <f>INDEX(ATS!$A:$P,MATCH('2) Order Form'!$W473,ATS!$O:$O,0),2)</f>
        <v>Knee Shin Pads</v>
      </c>
      <c r="E473" s="82" t="str">
        <f>INDEX(ATS!$A:$P,MATCH('2) Order Form'!$W473,ATS!$O:$O,0),4)</f>
        <v>BLACK-L</v>
      </c>
      <c r="F473" s="82" t="str">
        <f>INDEX(ATS!$A:$P,MATCH('2) Order Form'!$W473,ATS!$O:$O,0),5)</f>
        <v>Black</v>
      </c>
      <c r="G473" s="161" t="str">
        <f>INDEX(ATS!$A:$P,MATCH('2) Order Form'!$W473,ATS!$O:$O,0),6)</f>
        <v>L</v>
      </c>
      <c r="H473" s="58">
        <v>1</v>
      </c>
      <c r="I473" s="111">
        <v>0</v>
      </c>
      <c r="J473" s="117">
        <f>IFERROR(VLOOKUP(W473,ATS!$O:$P,2,FALSE),0)</f>
        <v>175</v>
      </c>
      <c r="K473" s="184" t="str">
        <f t="shared" si="472"/>
        <v>50+</v>
      </c>
      <c r="L473" s="117">
        <f>IFERROR(VLOOKUP(W473,ATS!$O:$Q,3,FALSE),0)</f>
        <v>175</v>
      </c>
      <c r="M473" s="186" t="str">
        <f t="shared" si="473"/>
        <v>50+</v>
      </c>
      <c r="N473" s="93">
        <v>0</v>
      </c>
      <c r="O473" s="55">
        <f t="shared" si="474"/>
        <v>0</v>
      </c>
      <c r="P473" s="50">
        <f>VLOOKUP($C473,Prices!$A$3:$R$1996,MATCH('2) Order Form'!P$8,Prices!$A$2:$R$2,0),FALSE)</f>
        <v>65</v>
      </c>
      <c r="Q473" s="51">
        <f>VLOOKUP($C473,Prices!$A$3:$R$1996,MATCH('2) Order Form'!Q$8,Prices!$A$2:$R$2,0),FALSE)</f>
        <v>129.94999999999999</v>
      </c>
      <c r="R473" s="34">
        <f t="shared" si="475"/>
        <v>0</v>
      </c>
      <c r="S473" s="43">
        <f t="shared" si="476"/>
        <v>0</v>
      </c>
      <c r="T473" s="51">
        <f t="shared" si="477"/>
        <v>0</v>
      </c>
      <c r="U473" s="123">
        <f t="shared" si="431"/>
        <v>0</v>
      </c>
      <c r="V473" s="124"/>
      <c r="W473" s="148">
        <v>7048652327215</v>
      </c>
      <c r="Y473" s="126">
        <f t="shared" si="478"/>
        <v>0</v>
      </c>
      <c r="Z473" s="127">
        <f t="shared" ca="1" si="479"/>
        <v>0</v>
      </c>
      <c r="AA473" s="127">
        <f t="shared" ca="1" si="480"/>
        <v>94</v>
      </c>
      <c r="AB473" s="127">
        <f t="shared" ca="1" si="481"/>
        <v>0</v>
      </c>
      <c r="AC473" s="127">
        <f t="shared" ca="1" si="482"/>
        <v>0</v>
      </c>
      <c r="AD473" s="127" t="str">
        <f t="shared" si="483"/>
        <v>835009Black</v>
      </c>
      <c r="AE473" s="128">
        <f t="shared" si="484"/>
        <v>835009</v>
      </c>
      <c r="AF473" s="129" t="str">
        <f>INDEX(ATS!$A:$P,MATCH('2) Order Form'!$W473,ATS!$O:$O,0),7)</f>
        <v>Active</v>
      </c>
    </row>
    <row r="474" spans="1:32" x14ac:dyDescent="0.2">
      <c r="A474" s="33">
        <v>3</v>
      </c>
      <c r="B474" s="33" t="str">
        <f>VLOOKUP(A474,Classification!$H$2:$I$11,2,FALSE)</f>
        <v>Protection</v>
      </c>
      <c r="C474" s="33">
        <f>INDEX(ATS!$A:$P,MATCH('2) Order Form'!$W474,ATS!$O:$O,0),1)</f>
        <v>835009</v>
      </c>
      <c r="D474" s="33" t="str">
        <f>INDEX(ATS!$A:$P,MATCH('2) Order Form'!$W474,ATS!$O:$O,0),2)</f>
        <v>Knee Shin Pads</v>
      </c>
      <c r="E474" s="82" t="str">
        <f>INDEX(ATS!$A:$P,MATCH('2) Order Form'!$W474,ATS!$O:$O,0),4)</f>
        <v>BLACK-XL</v>
      </c>
      <c r="F474" s="82" t="str">
        <f>INDEX(ATS!$A:$P,MATCH('2) Order Form'!$W474,ATS!$O:$O,0),5)</f>
        <v>Black</v>
      </c>
      <c r="G474" s="161" t="str">
        <f>INDEX(ATS!$A:$P,MATCH('2) Order Form'!$W474,ATS!$O:$O,0),6)</f>
        <v>XL</v>
      </c>
      <c r="H474" s="58">
        <v>1</v>
      </c>
      <c r="I474" s="111">
        <v>0</v>
      </c>
      <c r="J474" s="117">
        <f>IFERROR(VLOOKUP(W474,ATS!$O:$P,2,FALSE),0)</f>
        <v>125</v>
      </c>
      <c r="K474" s="184" t="str">
        <f t="shared" si="472"/>
        <v>50+</v>
      </c>
      <c r="L474" s="117">
        <f>IFERROR(VLOOKUP(W474,ATS!$O:$Q,3,FALSE),0)</f>
        <v>125</v>
      </c>
      <c r="M474" s="186" t="str">
        <f t="shared" si="473"/>
        <v>50+</v>
      </c>
      <c r="N474" s="93">
        <v>0</v>
      </c>
      <c r="O474" s="55">
        <f t="shared" si="474"/>
        <v>0</v>
      </c>
      <c r="P474" s="50">
        <f>VLOOKUP($C474,Prices!$A$3:$R$1996,MATCH('2) Order Form'!P$8,Prices!$A$2:$R$2,0),FALSE)</f>
        <v>65</v>
      </c>
      <c r="Q474" s="51">
        <f>VLOOKUP($C474,Prices!$A$3:$R$1996,MATCH('2) Order Form'!Q$8,Prices!$A$2:$R$2,0),FALSE)</f>
        <v>129.94999999999999</v>
      </c>
      <c r="R474" s="34">
        <f t="shared" si="475"/>
        <v>0</v>
      </c>
      <c r="S474" s="43">
        <f t="shared" si="476"/>
        <v>0</v>
      </c>
      <c r="T474" s="51">
        <f t="shared" si="477"/>
        <v>0</v>
      </c>
      <c r="U474" s="123">
        <f t="shared" si="431"/>
        <v>0</v>
      </c>
      <c r="V474" s="124"/>
      <c r="W474" s="148">
        <v>7048652327246</v>
      </c>
      <c r="Y474" s="126">
        <f t="shared" si="478"/>
        <v>0</v>
      </c>
      <c r="Z474" s="127">
        <f t="shared" ca="1" si="479"/>
        <v>0</v>
      </c>
      <c r="AA474" s="127">
        <f t="shared" ca="1" si="480"/>
        <v>94</v>
      </c>
      <c r="AB474" s="127">
        <f t="shared" ca="1" si="481"/>
        <v>0</v>
      </c>
      <c r="AC474" s="127">
        <f t="shared" ca="1" si="482"/>
        <v>0</v>
      </c>
      <c r="AD474" s="127" t="str">
        <f t="shared" si="483"/>
        <v>835009Black</v>
      </c>
      <c r="AE474" s="128">
        <f t="shared" si="484"/>
        <v>835009</v>
      </c>
      <c r="AF474" s="129" t="str">
        <f>INDEX(ATS!$A:$P,MATCH('2) Order Form'!$W474,ATS!$O:$O,0),7)</f>
        <v>Active</v>
      </c>
    </row>
    <row r="475" spans="1:32" x14ac:dyDescent="0.2">
      <c r="A475" s="33">
        <v>3</v>
      </c>
      <c r="B475" s="33" t="str">
        <f>VLOOKUP(A475,Classification!$H$2:$I$11,2,FALSE)</f>
        <v>Protection</v>
      </c>
      <c r="C475" s="33">
        <f>INDEX(ATS!$A:$P,MATCH('2) Order Form'!$W475,ATS!$O:$O,0),1)</f>
        <v>835011</v>
      </c>
      <c r="D475" s="33" t="str">
        <f>INDEX(ATS!$A:$P,MATCH('2) Order Form'!$W475,ATS!$O:$O,0),2)</f>
        <v>Knee Guards</v>
      </c>
      <c r="E475" s="82" t="str">
        <f>INDEX(ATS!$A:$P,MATCH('2) Order Form'!$W475,ATS!$O:$O,0),4)</f>
        <v>BLACK-XS</v>
      </c>
      <c r="F475" s="82" t="str">
        <f>INDEX(ATS!$A:$P,MATCH('2) Order Form'!$W475,ATS!$O:$O,0),5)</f>
        <v>Black</v>
      </c>
      <c r="G475" s="161" t="str">
        <f>INDEX(ATS!$A:$P,MATCH('2) Order Form'!$W475,ATS!$O:$O,0),6)</f>
        <v>XS</v>
      </c>
      <c r="H475" s="58">
        <v>1</v>
      </c>
      <c r="I475" s="111">
        <v>0</v>
      </c>
      <c r="J475" s="117">
        <f>IFERROR(VLOOKUP(W475,ATS!$O:$P,2,FALSE),0)</f>
        <v>148</v>
      </c>
      <c r="K475" s="184" t="str">
        <f t="shared" si="472"/>
        <v>50+</v>
      </c>
      <c r="L475" s="117">
        <f>IFERROR(VLOOKUP(W475,ATS!$O:$Q,3,FALSE),0)</f>
        <v>148</v>
      </c>
      <c r="M475" s="186" t="str">
        <f t="shared" si="473"/>
        <v>50+</v>
      </c>
      <c r="N475" s="93">
        <v>0</v>
      </c>
      <c r="O475" s="55">
        <f t="shared" si="474"/>
        <v>0</v>
      </c>
      <c r="P475" s="50">
        <f>VLOOKUP($C475,Prices!$A$3:$R$1996,MATCH('2) Order Form'!P$8,Prices!$A$2:$R$2,0),FALSE)</f>
        <v>35</v>
      </c>
      <c r="Q475" s="51">
        <f>VLOOKUP($C475,Prices!$A$3:$R$1996,MATCH('2) Order Form'!Q$8,Prices!$A$2:$R$2,0),FALSE)</f>
        <v>69.95</v>
      </c>
      <c r="R475" s="34">
        <f t="shared" si="475"/>
        <v>0</v>
      </c>
      <c r="S475" s="43">
        <f t="shared" si="476"/>
        <v>0</v>
      </c>
      <c r="T475" s="51">
        <f t="shared" si="477"/>
        <v>0</v>
      </c>
      <c r="U475" s="123">
        <f t="shared" si="431"/>
        <v>0</v>
      </c>
      <c r="V475" s="124"/>
      <c r="W475" s="148">
        <v>7048652326980</v>
      </c>
      <c r="Y475" s="126">
        <f t="shared" si="478"/>
        <v>0</v>
      </c>
      <c r="Z475" s="127">
        <f t="shared" ca="1" si="479"/>
        <v>0</v>
      </c>
      <c r="AA475" s="127">
        <f t="shared" ca="1" si="480"/>
        <v>95</v>
      </c>
      <c r="AB475" s="127">
        <f t="shared" ca="1" si="481"/>
        <v>1</v>
      </c>
      <c r="AC475" s="127">
        <f t="shared" ca="1" si="482"/>
        <v>0</v>
      </c>
      <c r="AD475" s="127" t="str">
        <f t="shared" si="483"/>
        <v>835011Black</v>
      </c>
      <c r="AE475" s="128">
        <f t="shared" si="484"/>
        <v>835011</v>
      </c>
      <c r="AF475" s="129" t="str">
        <f>INDEX(ATS!$A:$P,MATCH('2) Order Form'!$W475,ATS!$O:$O,0),7)</f>
        <v>Active</v>
      </c>
    </row>
    <row r="476" spans="1:32" x14ac:dyDescent="0.2">
      <c r="A476" s="33">
        <v>3</v>
      </c>
      <c r="B476" s="33" t="str">
        <f>VLOOKUP(A476,Classification!$H$2:$I$11,2,FALSE)</f>
        <v>Protection</v>
      </c>
      <c r="C476" s="33">
        <f>INDEX(ATS!$A:$P,MATCH('2) Order Form'!$W476,ATS!$O:$O,0),1)</f>
        <v>835011</v>
      </c>
      <c r="D476" s="33" t="str">
        <f>INDEX(ATS!$A:$P,MATCH('2) Order Form'!$W476,ATS!$O:$O,0),2)</f>
        <v>Knee Guards</v>
      </c>
      <c r="E476" s="82" t="str">
        <f>INDEX(ATS!$A:$P,MATCH('2) Order Form'!$W476,ATS!$O:$O,0),4)</f>
        <v>BLACK-S</v>
      </c>
      <c r="F476" s="82" t="str">
        <f>INDEX(ATS!$A:$P,MATCH('2) Order Form'!$W476,ATS!$O:$O,0),5)</f>
        <v>Black</v>
      </c>
      <c r="G476" s="161" t="str">
        <f>INDEX(ATS!$A:$P,MATCH('2) Order Form'!$W476,ATS!$O:$O,0),6)</f>
        <v>S</v>
      </c>
      <c r="H476" s="58">
        <v>1</v>
      </c>
      <c r="I476" s="111">
        <v>0</v>
      </c>
      <c r="J476" s="117">
        <f>IFERROR(VLOOKUP(W476,ATS!$O:$P,2,FALSE),0)</f>
        <v>219</v>
      </c>
      <c r="K476" s="184" t="str">
        <f t="shared" si="472"/>
        <v>50+</v>
      </c>
      <c r="L476" s="117">
        <f>IFERROR(VLOOKUP(W476,ATS!$O:$Q,3,FALSE),0)</f>
        <v>219</v>
      </c>
      <c r="M476" s="186" t="str">
        <f t="shared" si="473"/>
        <v>50+</v>
      </c>
      <c r="N476" s="93">
        <v>0</v>
      </c>
      <c r="O476" s="55">
        <f t="shared" si="474"/>
        <v>0</v>
      </c>
      <c r="P476" s="50">
        <f>VLOOKUP($C476,Prices!$A$3:$R$1996,MATCH('2) Order Form'!P$8,Prices!$A$2:$R$2,0),FALSE)</f>
        <v>35</v>
      </c>
      <c r="Q476" s="51">
        <f>VLOOKUP($C476,Prices!$A$3:$R$1996,MATCH('2) Order Form'!Q$8,Prices!$A$2:$R$2,0),FALSE)</f>
        <v>69.95</v>
      </c>
      <c r="R476" s="34">
        <f t="shared" si="475"/>
        <v>0</v>
      </c>
      <c r="S476" s="43">
        <f t="shared" si="476"/>
        <v>0</v>
      </c>
      <c r="T476" s="51">
        <f t="shared" si="477"/>
        <v>0</v>
      </c>
      <c r="U476" s="123">
        <f t="shared" si="431"/>
        <v>0</v>
      </c>
      <c r="V476" s="124"/>
      <c r="W476" s="148">
        <v>7048652326966</v>
      </c>
      <c r="Y476" s="126">
        <f t="shared" si="478"/>
        <v>0</v>
      </c>
      <c r="Z476" s="127">
        <f t="shared" ca="1" si="479"/>
        <v>0</v>
      </c>
      <c r="AA476" s="127">
        <f t="shared" ca="1" si="480"/>
        <v>95</v>
      </c>
      <c r="AB476" s="127">
        <f t="shared" ca="1" si="481"/>
        <v>0</v>
      </c>
      <c r="AC476" s="127">
        <f t="shared" ca="1" si="482"/>
        <v>0</v>
      </c>
      <c r="AD476" s="127" t="str">
        <f t="shared" si="483"/>
        <v>835011Black</v>
      </c>
      <c r="AE476" s="128">
        <f t="shared" si="484"/>
        <v>835011</v>
      </c>
      <c r="AF476" s="129" t="str">
        <f>INDEX(ATS!$A:$P,MATCH('2) Order Form'!$W476,ATS!$O:$O,0),7)</f>
        <v>Active</v>
      </c>
    </row>
    <row r="477" spans="1:32" x14ac:dyDescent="0.2">
      <c r="A477" s="33">
        <v>3</v>
      </c>
      <c r="B477" s="33" t="str">
        <f>VLOOKUP(A477,Classification!$H$2:$I$11,2,FALSE)</f>
        <v>Protection</v>
      </c>
      <c r="C477" s="33">
        <f>INDEX(ATS!$A:$P,MATCH('2) Order Form'!$W477,ATS!$O:$O,0),1)</f>
        <v>835011</v>
      </c>
      <c r="D477" s="33" t="str">
        <f>INDEX(ATS!$A:$P,MATCH('2) Order Form'!$W477,ATS!$O:$O,0),2)</f>
        <v>Knee Guards</v>
      </c>
      <c r="E477" s="82" t="str">
        <f>INDEX(ATS!$A:$P,MATCH('2) Order Form'!$W477,ATS!$O:$O,0),4)</f>
        <v>BLACK-M</v>
      </c>
      <c r="F477" s="82" t="str">
        <f>INDEX(ATS!$A:$P,MATCH('2) Order Form'!$W477,ATS!$O:$O,0),5)</f>
        <v>Black</v>
      </c>
      <c r="G477" s="161" t="str">
        <f>INDEX(ATS!$A:$P,MATCH('2) Order Form'!$W477,ATS!$O:$O,0),6)</f>
        <v>M</v>
      </c>
      <c r="H477" s="58">
        <v>1</v>
      </c>
      <c r="I477" s="111">
        <v>0</v>
      </c>
      <c r="J477" s="117">
        <f>IFERROR(VLOOKUP(W477,ATS!$O:$P,2,FALSE),0)</f>
        <v>67</v>
      </c>
      <c r="K477" s="184" t="str">
        <f t="shared" si="472"/>
        <v>50+</v>
      </c>
      <c r="L477" s="117">
        <f>IFERROR(VLOOKUP(W477,ATS!$O:$Q,3,FALSE),0)</f>
        <v>67</v>
      </c>
      <c r="M477" s="186" t="str">
        <f t="shared" si="473"/>
        <v>50+</v>
      </c>
      <c r="N477" s="93">
        <v>0</v>
      </c>
      <c r="O477" s="55">
        <f t="shared" si="474"/>
        <v>0</v>
      </c>
      <c r="P477" s="50">
        <f>VLOOKUP($C477,Prices!$A$3:$R$1996,MATCH('2) Order Form'!P$8,Prices!$A$2:$R$2,0),FALSE)</f>
        <v>35</v>
      </c>
      <c r="Q477" s="51">
        <f>VLOOKUP($C477,Prices!$A$3:$R$1996,MATCH('2) Order Form'!Q$8,Prices!$A$2:$R$2,0),FALSE)</f>
        <v>69.95</v>
      </c>
      <c r="R477" s="34">
        <f t="shared" si="475"/>
        <v>0</v>
      </c>
      <c r="S477" s="43">
        <f t="shared" si="476"/>
        <v>0</v>
      </c>
      <c r="T477" s="51">
        <f t="shared" si="477"/>
        <v>0</v>
      </c>
      <c r="U477" s="123">
        <f t="shared" si="431"/>
        <v>0</v>
      </c>
      <c r="V477" s="124"/>
      <c r="W477" s="148">
        <v>7048652326959</v>
      </c>
      <c r="Y477" s="126">
        <f t="shared" si="478"/>
        <v>0</v>
      </c>
      <c r="Z477" s="127">
        <f t="shared" ca="1" si="479"/>
        <v>0</v>
      </c>
      <c r="AA477" s="127">
        <f t="shared" ca="1" si="480"/>
        <v>95</v>
      </c>
      <c r="AB477" s="127">
        <f t="shared" ca="1" si="481"/>
        <v>0</v>
      </c>
      <c r="AC477" s="127">
        <f t="shared" ca="1" si="482"/>
        <v>0</v>
      </c>
      <c r="AD477" s="127" t="str">
        <f t="shared" si="483"/>
        <v>835011Black</v>
      </c>
      <c r="AE477" s="128">
        <f t="shared" si="484"/>
        <v>835011</v>
      </c>
      <c r="AF477" s="129" t="str">
        <f>INDEX(ATS!$A:$P,MATCH('2) Order Form'!$W477,ATS!$O:$O,0),7)</f>
        <v>Active</v>
      </c>
    </row>
    <row r="478" spans="1:32" x14ac:dyDescent="0.2">
      <c r="A478" s="33">
        <v>3</v>
      </c>
      <c r="B478" s="33" t="str">
        <f>VLOOKUP(A478,Classification!$H$2:$I$11,2,FALSE)</f>
        <v>Protection</v>
      </c>
      <c r="C478" s="33">
        <f>INDEX(ATS!$A:$P,MATCH('2) Order Form'!$W478,ATS!$O:$O,0),1)</f>
        <v>835011</v>
      </c>
      <c r="D478" s="33" t="str">
        <f>INDEX(ATS!$A:$P,MATCH('2) Order Form'!$W478,ATS!$O:$O,0),2)</f>
        <v>Knee Guards</v>
      </c>
      <c r="E478" s="82" t="str">
        <f>INDEX(ATS!$A:$P,MATCH('2) Order Form'!$W478,ATS!$O:$O,0),4)</f>
        <v>BLACK-L</v>
      </c>
      <c r="F478" s="82" t="str">
        <f>INDEX(ATS!$A:$P,MATCH('2) Order Form'!$W478,ATS!$O:$O,0),5)</f>
        <v>Black</v>
      </c>
      <c r="G478" s="161" t="str">
        <f>INDEX(ATS!$A:$P,MATCH('2) Order Form'!$W478,ATS!$O:$O,0),6)</f>
        <v>L</v>
      </c>
      <c r="H478" s="58">
        <v>1</v>
      </c>
      <c r="I478" s="111">
        <v>0</v>
      </c>
      <c r="J478" s="117">
        <f>IFERROR(VLOOKUP(W478,ATS!$O:$P,2,FALSE),0)</f>
        <v>320</v>
      </c>
      <c r="K478" s="184" t="str">
        <f t="shared" si="472"/>
        <v>50+</v>
      </c>
      <c r="L478" s="117">
        <f>IFERROR(VLOOKUP(W478,ATS!$O:$Q,3,FALSE),0)</f>
        <v>320</v>
      </c>
      <c r="M478" s="186" t="str">
        <f t="shared" si="473"/>
        <v>50+</v>
      </c>
      <c r="N478" s="93">
        <v>0</v>
      </c>
      <c r="O478" s="55">
        <f t="shared" si="474"/>
        <v>0</v>
      </c>
      <c r="P478" s="50">
        <f>VLOOKUP($C478,Prices!$A$3:$R$1996,MATCH('2) Order Form'!P$8,Prices!$A$2:$R$2,0),FALSE)</f>
        <v>35</v>
      </c>
      <c r="Q478" s="51">
        <f>VLOOKUP($C478,Prices!$A$3:$R$1996,MATCH('2) Order Form'!Q$8,Prices!$A$2:$R$2,0),FALSE)</f>
        <v>69.95</v>
      </c>
      <c r="R478" s="34">
        <f t="shared" si="475"/>
        <v>0</v>
      </c>
      <c r="S478" s="43">
        <f t="shared" si="476"/>
        <v>0</v>
      </c>
      <c r="T478" s="51">
        <f t="shared" si="477"/>
        <v>0</v>
      </c>
      <c r="U478" s="123">
        <f t="shared" si="431"/>
        <v>0</v>
      </c>
      <c r="V478" s="124"/>
      <c r="W478" s="148">
        <v>7048652326942</v>
      </c>
      <c r="Y478" s="126">
        <f t="shared" si="478"/>
        <v>0</v>
      </c>
      <c r="Z478" s="127">
        <f t="shared" ca="1" si="479"/>
        <v>0</v>
      </c>
      <c r="AA478" s="127">
        <f t="shared" ca="1" si="480"/>
        <v>95</v>
      </c>
      <c r="AB478" s="127">
        <f t="shared" ca="1" si="481"/>
        <v>0</v>
      </c>
      <c r="AC478" s="127">
        <f t="shared" ca="1" si="482"/>
        <v>0</v>
      </c>
      <c r="AD478" s="127" t="str">
        <f t="shared" si="483"/>
        <v>835011Black</v>
      </c>
      <c r="AE478" s="128">
        <f t="shared" si="484"/>
        <v>835011</v>
      </c>
      <c r="AF478" s="129" t="str">
        <f>INDEX(ATS!$A:$P,MATCH('2) Order Form'!$W478,ATS!$O:$O,0),7)</f>
        <v>Active</v>
      </c>
    </row>
    <row r="479" spans="1:32" x14ac:dyDescent="0.2">
      <c r="A479" s="33">
        <v>3</v>
      </c>
      <c r="B479" s="33" t="str">
        <f>VLOOKUP(A479,Classification!$H$2:$I$11,2,FALSE)</f>
        <v>Protection</v>
      </c>
      <c r="C479" s="33">
        <f>INDEX(ATS!$A:$P,MATCH('2) Order Form'!$W479,ATS!$O:$O,0),1)</f>
        <v>835011</v>
      </c>
      <c r="D479" s="33" t="str">
        <f>INDEX(ATS!$A:$P,MATCH('2) Order Form'!$W479,ATS!$O:$O,0),2)</f>
        <v>Knee Guards</v>
      </c>
      <c r="E479" s="82" t="str">
        <f>INDEX(ATS!$A:$P,MATCH('2) Order Form'!$W479,ATS!$O:$O,0),4)</f>
        <v>BLACK-XL</v>
      </c>
      <c r="F479" s="82" t="str">
        <f>INDEX(ATS!$A:$P,MATCH('2) Order Form'!$W479,ATS!$O:$O,0),5)</f>
        <v>Black</v>
      </c>
      <c r="G479" s="161" t="str">
        <f>INDEX(ATS!$A:$P,MATCH('2) Order Form'!$W479,ATS!$O:$O,0),6)</f>
        <v>XL</v>
      </c>
      <c r="H479" s="58">
        <v>1</v>
      </c>
      <c r="I479" s="111">
        <v>0</v>
      </c>
      <c r="J479" s="117">
        <f>IFERROR(VLOOKUP(W479,ATS!$O:$P,2,FALSE),0)</f>
        <v>262</v>
      </c>
      <c r="K479" s="184" t="str">
        <f t="shared" si="472"/>
        <v>50+</v>
      </c>
      <c r="L479" s="117">
        <f>IFERROR(VLOOKUP(W479,ATS!$O:$Q,3,FALSE),0)</f>
        <v>262</v>
      </c>
      <c r="M479" s="186" t="str">
        <f t="shared" si="473"/>
        <v>50+</v>
      </c>
      <c r="N479" s="93">
        <v>0</v>
      </c>
      <c r="O479" s="55">
        <f t="shared" si="474"/>
        <v>0</v>
      </c>
      <c r="P479" s="50">
        <f>VLOOKUP($C479,Prices!$A$3:$R$1996,MATCH('2) Order Form'!P$8,Prices!$A$2:$R$2,0),FALSE)</f>
        <v>35</v>
      </c>
      <c r="Q479" s="51">
        <f>VLOOKUP($C479,Prices!$A$3:$R$1996,MATCH('2) Order Form'!Q$8,Prices!$A$2:$R$2,0),FALSE)</f>
        <v>69.95</v>
      </c>
      <c r="R479" s="34">
        <f t="shared" si="475"/>
        <v>0</v>
      </c>
      <c r="S479" s="43">
        <f t="shared" si="476"/>
        <v>0</v>
      </c>
      <c r="T479" s="51">
        <f t="shared" si="477"/>
        <v>0</v>
      </c>
      <c r="U479" s="123">
        <f t="shared" si="431"/>
        <v>0</v>
      </c>
      <c r="V479" s="124"/>
      <c r="W479" s="148">
        <v>7048652326973</v>
      </c>
      <c r="Y479" s="126">
        <f t="shared" si="478"/>
        <v>0</v>
      </c>
      <c r="Z479" s="127">
        <f t="shared" ca="1" si="479"/>
        <v>0</v>
      </c>
      <c r="AA479" s="127">
        <f t="shared" ca="1" si="480"/>
        <v>95</v>
      </c>
      <c r="AB479" s="127">
        <f t="shared" ca="1" si="481"/>
        <v>0</v>
      </c>
      <c r="AC479" s="127">
        <f t="shared" ca="1" si="482"/>
        <v>0</v>
      </c>
      <c r="AD479" s="127" t="str">
        <f t="shared" si="483"/>
        <v>835011Black</v>
      </c>
      <c r="AE479" s="128">
        <f t="shared" si="484"/>
        <v>835011</v>
      </c>
      <c r="AF479" s="129" t="str">
        <f>INDEX(ATS!$A:$P,MATCH('2) Order Form'!$W479,ATS!$O:$O,0),7)</f>
        <v>Active</v>
      </c>
    </row>
    <row r="480" spans="1:32" x14ac:dyDescent="0.2">
      <c r="A480" s="33">
        <v>3</v>
      </c>
      <c r="B480" s="33" t="str">
        <f>VLOOKUP(A480,Classification!$H$2:$I$11,2,FALSE)</f>
        <v>Protection</v>
      </c>
      <c r="C480" s="33">
        <f>INDEX(ATS!$A:$P,MATCH('2) Order Form'!$W480,ATS!$O:$O,0),1)</f>
        <v>835013</v>
      </c>
      <c r="D480" s="33" t="str">
        <f>INDEX(ATS!$A:$P,MATCH('2) Order Form'!$W480,ATS!$O:$O,0),2)</f>
        <v>Elbow Guards</v>
      </c>
      <c r="E480" s="82" t="str">
        <f>INDEX(ATS!$A:$P,MATCH('2) Order Form'!$W480,ATS!$O:$O,0),4)</f>
        <v>BLACK-XS</v>
      </c>
      <c r="F480" s="82" t="str">
        <f>INDEX(ATS!$A:$P,MATCH('2) Order Form'!$W480,ATS!$O:$O,0),5)</f>
        <v>Black</v>
      </c>
      <c r="G480" s="161" t="str">
        <f>INDEX(ATS!$A:$P,MATCH('2) Order Form'!$W480,ATS!$O:$O,0),6)</f>
        <v>XS</v>
      </c>
      <c r="H480" s="58">
        <v>1</v>
      </c>
      <c r="I480" s="111">
        <v>0</v>
      </c>
      <c r="J480" s="117">
        <f>IFERROR(VLOOKUP(W480,ATS!$O:$P,2,FALSE),0)</f>
        <v>20</v>
      </c>
      <c r="K480" s="184">
        <f>IF(J480=99999,"OPEN",IF(J480&gt;50,"50+",IF(J480&lt;=0,"0",J480)))</f>
        <v>20</v>
      </c>
      <c r="L480" s="117">
        <f>IFERROR(VLOOKUP(W480,ATS!$O:$Q,3,FALSE),0)</f>
        <v>20</v>
      </c>
      <c r="M480" s="186">
        <f>IF(L480=99999,"OPEN",IF(L480&gt;50,"50+",IF(L480&lt;=0,"0",L480)))</f>
        <v>20</v>
      </c>
      <c r="N480" s="93">
        <v>0</v>
      </c>
      <c r="O480" s="55">
        <f>IF(N480&lt;&gt;0,N480,$P$5)</f>
        <v>0</v>
      </c>
      <c r="P480" s="50">
        <f>VLOOKUP($C480,Prices!$A$3:$R$1996,MATCH('2) Order Form'!P$8,Prices!$A$2:$R$2,0),FALSE)</f>
        <v>35</v>
      </c>
      <c r="Q480" s="51">
        <f>VLOOKUP($C480,Prices!$A$3:$R$1996,MATCH('2) Order Form'!Q$8,Prices!$A$2:$R$2,0),FALSE)</f>
        <v>69.95</v>
      </c>
      <c r="R480" s="34">
        <f>I480*P480</f>
        <v>0</v>
      </c>
      <c r="S480" s="43">
        <f>R480*O480</f>
        <v>0</v>
      </c>
      <c r="T480" s="51">
        <f>R480-S480</f>
        <v>0</v>
      </c>
      <c r="U480" s="123">
        <f t="shared" si="431"/>
        <v>0</v>
      </c>
      <c r="V480" s="124"/>
      <c r="W480" s="148">
        <v>7048652327086</v>
      </c>
      <c r="Y480" s="126">
        <f>I480*Q480</f>
        <v>0</v>
      </c>
      <c r="Z480" s="127">
        <f ca="1">IF(A480=OFFSET(A480,-1,0),0,1)</f>
        <v>0</v>
      </c>
      <c r="AA480" s="127">
        <f ca="1">IF(C480=OFFSET(C480,-1,0),OFFSET(AA480,-1,0),OFFSET(AA480,-1,0)+1)</f>
        <v>96</v>
      </c>
      <c r="AB480" s="127">
        <f ca="1">IF(C480=OFFSET(C480,-1,0),0,1)</f>
        <v>1</v>
      </c>
      <c r="AC480" s="127">
        <f ca="1">IF(F480=OFFSET(F480,-1,0),0,1)</f>
        <v>0</v>
      </c>
      <c r="AD480" s="127" t="str">
        <f>CONCATENATE(C480,F480)</f>
        <v>835013Black</v>
      </c>
      <c r="AE480" s="128">
        <f>IFERROR(IF(B480="EYEWEAR",CONCATENATE(C480,"-",G480),C480),C480)</f>
        <v>835013</v>
      </c>
      <c r="AF480" s="129" t="str">
        <f>INDEX(ATS!$A:$P,MATCH('2) Order Form'!$W480,ATS!$O:$O,0),7)</f>
        <v>Active</v>
      </c>
    </row>
    <row r="481" spans="1:32" x14ac:dyDescent="0.2">
      <c r="A481" s="33">
        <v>3</v>
      </c>
      <c r="B481" s="33" t="str">
        <f>VLOOKUP(A481,Classification!$H$2:$I$11,2,FALSE)</f>
        <v>Protection</v>
      </c>
      <c r="C481" s="33">
        <f>INDEX(ATS!$A:$P,MATCH('2) Order Form'!$W481,ATS!$O:$O,0),1)</f>
        <v>835013</v>
      </c>
      <c r="D481" s="33" t="str">
        <f>INDEX(ATS!$A:$P,MATCH('2) Order Form'!$W481,ATS!$O:$O,0),2)</f>
        <v>Elbow Guards</v>
      </c>
      <c r="E481" s="82" t="str">
        <f>INDEX(ATS!$A:$P,MATCH('2) Order Form'!$W481,ATS!$O:$O,0),4)</f>
        <v>BLACK-S</v>
      </c>
      <c r="F481" s="82" t="str">
        <f>INDEX(ATS!$A:$P,MATCH('2) Order Form'!$W481,ATS!$O:$O,0),5)</f>
        <v>Black</v>
      </c>
      <c r="G481" s="161" t="str">
        <f>INDEX(ATS!$A:$P,MATCH('2) Order Form'!$W481,ATS!$O:$O,0),6)</f>
        <v>S</v>
      </c>
      <c r="H481" s="58">
        <v>1</v>
      </c>
      <c r="I481" s="111">
        <v>0</v>
      </c>
      <c r="J481" s="117">
        <f>IFERROR(VLOOKUP(W481,ATS!$O:$P,2,FALSE),0)</f>
        <v>2</v>
      </c>
      <c r="K481" s="184">
        <f>IF(J481=99999,"OPEN",IF(J481&gt;50,"50+",IF(J481&lt;=0,"0",J481)))</f>
        <v>2</v>
      </c>
      <c r="L481" s="117">
        <f>IFERROR(VLOOKUP(W481,ATS!$O:$Q,3,FALSE),0)</f>
        <v>2</v>
      </c>
      <c r="M481" s="186">
        <f>IF(L481=99999,"OPEN",IF(L481&gt;50,"50+",IF(L481&lt;=0,"0",L481)))</f>
        <v>2</v>
      </c>
      <c r="N481" s="93">
        <v>0</v>
      </c>
      <c r="O481" s="55">
        <f>IF(N481&lt;&gt;0,N481,$P$5)</f>
        <v>0</v>
      </c>
      <c r="P481" s="50">
        <f>VLOOKUP($C481,Prices!$A$3:$R$1996,MATCH('2) Order Form'!P$8,Prices!$A$2:$R$2,0),FALSE)</f>
        <v>35</v>
      </c>
      <c r="Q481" s="51">
        <f>VLOOKUP($C481,Prices!$A$3:$R$1996,MATCH('2) Order Form'!Q$8,Prices!$A$2:$R$2,0),FALSE)</f>
        <v>69.95</v>
      </c>
      <c r="R481" s="34">
        <f>I481*P481</f>
        <v>0</v>
      </c>
      <c r="S481" s="43">
        <f>R481*O481</f>
        <v>0</v>
      </c>
      <c r="T481" s="51">
        <f>R481-S481</f>
        <v>0</v>
      </c>
      <c r="U481" s="123">
        <f t="shared" si="431"/>
        <v>0</v>
      </c>
      <c r="V481" s="124"/>
      <c r="W481" s="148">
        <v>7048652327062</v>
      </c>
      <c r="Y481" s="126">
        <f>I481*Q481</f>
        <v>0</v>
      </c>
      <c r="Z481" s="127">
        <f ca="1">IF(A481=OFFSET(A481,-1,0),0,1)</f>
        <v>0</v>
      </c>
      <c r="AA481" s="127">
        <f ca="1">IF(C481=OFFSET(C481,-1,0),OFFSET(AA481,-1,0),OFFSET(AA481,-1,0)+1)</f>
        <v>96</v>
      </c>
      <c r="AB481" s="127">
        <f ca="1">IF(C481=OFFSET(C481,-1,0),0,1)</f>
        <v>0</v>
      </c>
      <c r="AC481" s="127">
        <f ca="1">IF(F481=OFFSET(F481,-1,0),0,1)</f>
        <v>0</v>
      </c>
      <c r="AD481" s="127" t="str">
        <f>CONCATENATE(C481,F481)</f>
        <v>835013Black</v>
      </c>
      <c r="AE481" s="128">
        <f>IFERROR(IF(B481="EYEWEAR",CONCATENATE(C481,"-",G481),C481),C481)</f>
        <v>835013</v>
      </c>
      <c r="AF481" s="129" t="str">
        <f>INDEX(ATS!$A:$P,MATCH('2) Order Form'!$W481,ATS!$O:$O,0),7)</f>
        <v>Active</v>
      </c>
    </row>
    <row r="482" spans="1:32" x14ac:dyDescent="0.2">
      <c r="A482" s="33">
        <v>3</v>
      </c>
      <c r="B482" s="33" t="str">
        <f>VLOOKUP(A482,Classification!$H$2:$I$11,2,FALSE)</f>
        <v>Protection</v>
      </c>
      <c r="C482" s="33">
        <f>INDEX(ATS!$A:$P,MATCH('2) Order Form'!$W482,ATS!$O:$O,0),1)</f>
        <v>835013</v>
      </c>
      <c r="D482" s="33" t="str">
        <f>INDEX(ATS!$A:$P,MATCH('2) Order Form'!$W482,ATS!$O:$O,0),2)</f>
        <v>Elbow Guards</v>
      </c>
      <c r="E482" s="82" t="str">
        <f>INDEX(ATS!$A:$P,MATCH('2) Order Form'!$W482,ATS!$O:$O,0),4)</f>
        <v>BLACK-M</v>
      </c>
      <c r="F482" s="82" t="str">
        <f>INDEX(ATS!$A:$P,MATCH('2) Order Form'!$W482,ATS!$O:$O,0),5)</f>
        <v>Black</v>
      </c>
      <c r="G482" s="161" t="str">
        <f>INDEX(ATS!$A:$P,MATCH('2) Order Form'!$W482,ATS!$O:$O,0),6)</f>
        <v>M</v>
      </c>
      <c r="H482" s="58">
        <v>1</v>
      </c>
      <c r="I482" s="111">
        <v>0</v>
      </c>
      <c r="J482" s="117">
        <f>IFERROR(VLOOKUP(W482,ATS!$O:$P,2,FALSE),0)</f>
        <v>3</v>
      </c>
      <c r="K482" s="184">
        <f>IF(J482=99999,"OPEN",IF(J482&gt;50,"50+",IF(J482&lt;=0,"0",J482)))</f>
        <v>3</v>
      </c>
      <c r="L482" s="117">
        <f>IFERROR(VLOOKUP(W482,ATS!$O:$Q,3,FALSE),0)</f>
        <v>3</v>
      </c>
      <c r="M482" s="186">
        <f>IF(L482=99999,"OPEN",IF(L482&gt;50,"50+",IF(L482&lt;=0,"0",L482)))</f>
        <v>3</v>
      </c>
      <c r="N482" s="93">
        <v>0</v>
      </c>
      <c r="O482" s="55">
        <f>IF(N482&lt;&gt;0,N482,$P$5)</f>
        <v>0</v>
      </c>
      <c r="P482" s="50">
        <f>VLOOKUP($C482,Prices!$A$3:$R$1996,MATCH('2) Order Form'!P$8,Prices!$A$2:$R$2,0),FALSE)</f>
        <v>35</v>
      </c>
      <c r="Q482" s="51">
        <f>VLOOKUP($C482,Prices!$A$3:$R$1996,MATCH('2) Order Form'!Q$8,Prices!$A$2:$R$2,0),FALSE)</f>
        <v>69.95</v>
      </c>
      <c r="R482" s="34">
        <f>I482*P482</f>
        <v>0</v>
      </c>
      <c r="S482" s="43">
        <f>R482*O482</f>
        <v>0</v>
      </c>
      <c r="T482" s="51">
        <f>R482-S482</f>
        <v>0</v>
      </c>
      <c r="U482" s="123">
        <f t="shared" si="431"/>
        <v>0</v>
      </c>
      <c r="V482" s="124"/>
      <c r="W482" s="148">
        <v>7048652327055</v>
      </c>
      <c r="Y482" s="126">
        <f>I482*Q482</f>
        <v>0</v>
      </c>
      <c r="Z482" s="127">
        <f ca="1">IF(A482=OFFSET(A482,-1,0),0,1)</f>
        <v>0</v>
      </c>
      <c r="AA482" s="127">
        <f ca="1">IF(C482=OFFSET(C482,-1,0),OFFSET(AA482,-1,0),OFFSET(AA482,-1,0)+1)</f>
        <v>96</v>
      </c>
      <c r="AB482" s="127">
        <f ca="1">IF(C482=OFFSET(C482,-1,0),0,1)</f>
        <v>0</v>
      </c>
      <c r="AC482" s="127">
        <f ca="1">IF(F482=OFFSET(F482,-1,0),0,1)</f>
        <v>0</v>
      </c>
      <c r="AD482" s="127" t="str">
        <f>CONCATENATE(C482,F482)</f>
        <v>835013Black</v>
      </c>
      <c r="AE482" s="128">
        <f>IFERROR(IF(B482="EYEWEAR",CONCATENATE(C482,"-",G482),C482),C482)</f>
        <v>835013</v>
      </c>
      <c r="AF482" s="129" t="str">
        <f>INDEX(ATS!$A:$P,MATCH('2) Order Form'!$W482,ATS!$O:$O,0),7)</f>
        <v>Active</v>
      </c>
    </row>
    <row r="483" spans="1:32" x14ac:dyDescent="0.2">
      <c r="A483" s="33">
        <v>3</v>
      </c>
      <c r="B483" s="33" t="str">
        <f>VLOOKUP(A483,Classification!$H$2:$I$11,2,FALSE)</f>
        <v>Protection</v>
      </c>
      <c r="C483" s="33">
        <f>INDEX(ATS!$A:$P,MATCH('2) Order Form'!$W483,ATS!$O:$O,0),1)</f>
        <v>835013</v>
      </c>
      <c r="D483" s="33" t="str">
        <f>INDEX(ATS!$A:$P,MATCH('2) Order Form'!$W483,ATS!$O:$O,0),2)</f>
        <v>Elbow Guards</v>
      </c>
      <c r="E483" s="82" t="str">
        <f>INDEX(ATS!$A:$P,MATCH('2) Order Form'!$W483,ATS!$O:$O,0),4)</f>
        <v>BLACK-L</v>
      </c>
      <c r="F483" s="82" t="str">
        <f>INDEX(ATS!$A:$P,MATCH('2) Order Form'!$W483,ATS!$O:$O,0),5)</f>
        <v>Black</v>
      </c>
      <c r="G483" s="161" t="str">
        <f>INDEX(ATS!$A:$P,MATCH('2) Order Form'!$W483,ATS!$O:$O,0),6)</f>
        <v>L</v>
      </c>
      <c r="H483" s="58">
        <v>1</v>
      </c>
      <c r="I483" s="111">
        <v>0</v>
      </c>
      <c r="J483" s="117">
        <f>IFERROR(VLOOKUP(W483,ATS!$O:$P,2,FALSE),0)</f>
        <v>0</v>
      </c>
      <c r="K483" s="184" t="str">
        <f>IF(J483=99999,"OPEN",IF(J483&gt;50,"50+",IF(J483&lt;=0,"0",J483)))</f>
        <v>0</v>
      </c>
      <c r="L483" s="117">
        <f>IFERROR(VLOOKUP(W483,ATS!$O:$Q,3,FALSE),0)</f>
        <v>0</v>
      </c>
      <c r="M483" s="186" t="str">
        <f>IF(L483=99999,"OPEN",IF(L483&gt;50,"50+",IF(L483&lt;=0,"0",L483)))</f>
        <v>0</v>
      </c>
      <c r="N483" s="93">
        <v>0</v>
      </c>
      <c r="O483" s="55">
        <f>IF(N483&lt;&gt;0,N483,$P$5)</f>
        <v>0</v>
      </c>
      <c r="P483" s="50">
        <f>VLOOKUP($C483,Prices!$A$3:$R$1996,MATCH('2) Order Form'!P$8,Prices!$A$2:$R$2,0),FALSE)</f>
        <v>35</v>
      </c>
      <c r="Q483" s="51">
        <f>VLOOKUP($C483,Prices!$A$3:$R$1996,MATCH('2) Order Form'!Q$8,Prices!$A$2:$R$2,0),FALSE)</f>
        <v>69.95</v>
      </c>
      <c r="R483" s="34">
        <f>I483*P483</f>
        <v>0</v>
      </c>
      <c r="S483" s="43">
        <f>R483*O483</f>
        <v>0</v>
      </c>
      <c r="T483" s="51">
        <f>R483-S483</f>
        <v>0</v>
      </c>
      <c r="U483" s="123">
        <f t="shared" si="431"/>
        <v>0</v>
      </c>
      <c r="V483" s="124"/>
      <c r="W483" s="148">
        <v>7048652327048</v>
      </c>
      <c r="Y483" s="126">
        <f>I483*Q483</f>
        <v>0</v>
      </c>
      <c r="Z483" s="127">
        <f ca="1">IF(A483=OFFSET(A483,-1,0),0,1)</f>
        <v>0</v>
      </c>
      <c r="AA483" s="127">
        <f ca="1">IF(C483=OFFSET(C483,-1,0),OFFSET(AA483,-1,0),OFFSET(AA483,-1,0)+1)</f>
        <v>96</v>
      </c>
      <c r="AB483" s="127">
        <f ca="1">IF(C483=OFFSET(C483,-1,0),0,1)</f>
        <v>0</v>
      </c>
      <c r="AC483" s="127">
        <f ca="1">IF(F483=OFFSET(F483,-1,0),0,1)</f>
        <v>0</v>
      </c>
      <c r="AD483" s="127" t="str">
        <f>CONCATENATE(C483,F483)</f>
        <v>835013Black</v>
      </c>
      <c r="AE483" s="128">
        <f>IFERROR(IF(B483="EYEWEAR",CONCATENATE(C483,"-",G483),C483),C483)</f>
        <v>835013</v>
      </c>
      <c r="AF483" s="129" t="str">
        <f>INDEX(ATS!$A:$P,MATCH('2) Order Form'!$W483,ATS!$O:$O,0),7)</f>
        <v>Active</v>
      </c>
    </row>
    <row r="484" spans="1:32" x14ac:dyDescent="0.2">
      <c r="A484" s="33">
        <v>3</v>
      </c>
      <c r="B484" s="33" t="str">
        <f>VLOOKUP(A484,Classification!$H$2:$I$11,2,FALSE)</f>
        <v>Protection</v>
      </c>
      <c r="C484" s="33">
        <f>INDEX(ATS!$A:$P,MATCH('2) Order Form'!$W484,ATS!$O:$O,0),1)</f>
        <v>835013</v>
      </c>
      <c r="D484" s="33" t="str">
        <f>INDEX(ATS!$A:$P,MATCH('2) Order Form'!$W484,ATS!$O:$O,0),2)</f>
        <v>Elbow Guards</v>
      </c>
      <c r="E484" s="82" t="str">
        <f>INDEX(ATS!$A:$P,MATCH('2) Order Form'!$W484,ATS!$O:$O,0),4)</f>
        <v>BLACK-XL</v>
      </c>
      <c r="F484" s="82" t="str">
        <f>INDEX(ATS!$A:$P,MATCH('2) Order Form'!$W484,ATS!$O:$O,0),5)</f>
        <v>Black</v>
      </c>
      <c r="G484" s="161" t="str">
        <f>INDEX(ATS!$A:$P,MATCH('2) Order Form'!$W484,ATS!$O:$O,0),6)</f>
        <v>XL</v>
      </c>
      <c r="H484" s="58">
        <v>1</v>
      </c>
      <c r="I484" s="111">
        <v>0</v>
      </c>
      <c r="J484" s="117">
        <f>IFERROR(VLOOKUP(W484,ATS!$O:$P,2,FALSE),0)</f>
        <v>95</v>
      </c>
      <c r="K484" s="184" t="str">
        <f>IF(J484=99999,"OPEN",IF(J484&gt;50,"50+",IF(J484&lt;=0,"0",J484)))</f>
        <v>50+</v>
      </c>
      <c r="L484" s="117">
        <f>IFERROR(VLOOKUP(W484,ATS!$O:$Q,3,FALSE),0)</f>
        <v>95</v>
      </c>
      <c r="M484" s="186" t="str">
        <f>IF(L484=99999,"OPEN",IF(L484&gt;50,"50+",IF(L484&lt;=0,"0",L484)))</f>
        <v>50+</v>
      </c>
      <c r="N484" s="93">
        <v>0</v>
      </c>
      <c r="O484" s="55">
        <f>IF(N484&lt;&gt;0,N484,$P$5)</f>
        <v>0</v>
      </c>
      <c r="P484" s="50">
        <f>VLOOKUP($C484,Prices!$A$3:$R$1996,MATCH('2) Order Form'!P$8,Prices!$A$2:$R$2,0),FALSE)</f>
        <v>35</v>
      </c>
      <c r="Q484" s="51">
        <f>VLOOKUP($C484,Prices!$A$3:$R$1996,MATCH('2) Order Form'!Q$8,Prices!$A$2:$R$2,0),FALSE)</f>
        <v>69.95</v>
      </c>
      <c r="R484" s="34">
        <f>I484*P484</f>
        <v>0</v>
      </c>
      <c r="S484" s="43">
        <f>R484*O484</f>
        <v>0</v>
      </c>
      <c r="T484" s="51">
        <f>R484-S484</f>
        <v>0</v>
      </c>
      <c r="U484" s="123">
        <f t="shared" si="431"/>
        <v>0</v>
      </c>
      <c r="V484" s="124"/>
      <c r="W484" s="148">
        <v>7048652327079</v>
      </c>
      <c r="Y484" s="126">
        <f>I484*Q484</f>
        <v>0</v>
      </c>
      <c r="Z484" s="127">
        <f ca="1">IF(A484=OFFSET(A484,-1,0),0,1)</f>
        <v>0</v>
      </c>
      <c r="AA484" s="127">
        <f ca="1">IF(C484=OFFSET(C484,-1,0),OFFSET(AA484,-1,0),OFFSET(AA484,-1,0)+1)</f>
        <v>96</v>
      </c>
      <c r="AB484" s="127">
        <f ca="1">IF(C484=OFFSET(C484,-1,0),0,1)</f>
        <v>0</v>
      </c>
      <c r="AC484" s="127">
        <f ca="1">IF(F484=OFFSET(F484,-1,0),0,1)</f>
        <v>0</v>
      </c>
      <c r="AD484" s="127" t="str">
        <f>CONCATENATE(C484,F484)</f>
        <v>835013Black</v>
      </c>
      <c r="AE484" s="128">
        <f>IFERROR(IF(B484="EYEWEAR",CONCATENATE(C484,"-",G484),C484),C484)</f>
        <v>835013</v>
      </c>
      <c r="AF484" s="129" t="str">
        <f>INDEX(ATS!$A:$P,MATCH('2) Order Form'!$W484,ATS!$O:$O,0),7)</f>
        <v>Active</v>
      </c>
    </row>
    <row r="485" spans="1:32" x14ac:dyDescent="0.2">
      <c r="A485" s="33">
        <v>3</v>
      </c>
      <c r="B485" s="33" t="str">
        <f>VLOOKUP(A485,Classification!$H$2:$I$11,2,FALSE)</f>
        <v>Protection</v>
      </c>
      <c r="C485" s="33">
        <f>INDEX(ATS!$A:$P,MATCH('2) Order Form'!$W485,ATS!$O:$O,0),1)</f>
        <v>835012</v>
      </c>
      <c r="D485" s="33" t="str">
        <f>INDEX(ATS!$A:$P,MATCH('2) Order Form'!$W485,ATS!$O:$O,0),2)</f>
        <v>Knee Pads</v>
      </c>
      <c r="E485" s="82" t="str">
        <f>INDEX(ATS!$A:$P,MATCH('2) Order Form'!$W485,ATS!$O:$O,0),4)</f>
        <v>BLACK-XS</v>
      </c>
      <c r="F485" s="82" t="str">
        <f>INDEX(ATS!$A:$P,MATCH('2) Order Form'!$W485,ATS!$O:$O,0),5)</f>
        <v>Black</v>
      </c>
      <c r="G485" s="161" t="str">
        <f>INDEX(ATS!$A:$P,MATCH('2) Order Form'!$W485,ATS!$O:$O,0),6)</f>
        <v>XS</v>
      </c>
      <c r="H485" s="58">
        <v>1</v>
      </c>
      <c r="I485" s="111">
        <v>0</v>
      </c>
      <c r="J485" s="117">
        <f>IFERROR(VLOOKUP(W485,ATS!$O:$P,2,FALSE),0)</f>
        <v>33</v>
      </c>
      <c r="K485" s="184">
        <f t="shared" si="472"/>
        <v>33</v>
      </c>
      <c r="L485" s="117">
        <f>IFERROR(VLOOKUP(W485,ATS!$O:$Q,3,FALSE),0)</f>
        <v>33</v>
      </c>
      <c r="M485" s="186">
        <f t="shared" si="473"/>
        <v>33</v>
      </c>
      <c r="N485" s="93">
        <v>0</v>
      </c>
      <c r="O485" s="55">
        <f t="shared" si="474"/>
        <v>0</v>
      </c>
      <c r="P485" s="50">
        <f>VLOOKUP($C485,Prices!$A$3:$R$1996,MATCH('2) Order Form'!P$8,Prices!$A$2:$R$2,0),FALSE)</f>
        <v>50</v>
      </c>
      <c r="Q485" s="51">
        <f>VLOOKUP($C485,Prices!$A$3:$R$1996,MATCH('2) Order Form'!Q$8,Prices!$A$2:$R$2,0),FALSE)</f>
        <v>99.95</v>
      </c>
      <c r="R485" s="34">
        <f t="shared" si="475"/>
        <v>0</v>
      </c>
      <c r="S485" s="43">
        <f t="shared" si="476"/>
        <v>0</v>
      </c>
      <c r="T485" s="51">
        <f t="shared" si="477"/>
        <v>0</v>
      </c>
      <c r="U485" s="123">
        <f t="shared" si="431"/>
        <v>0</v>
      </c>
      <c r="V485" s="124"/>
      <c r="W485" s="148">
        <v>7048652327031</v>
      </c>
      <c r="Y485" s="126">
        <f t="shared" si="478"/>
        <v>0</v>
      </c>
      <c r="Z485" s="127">
        <f t="shared" ca="1" si="479"/>
        <v>0</v>
      </c>
      <c r="AA485" s="127">
        <f t="shared" ca="1" si="480"/>
        <v>97</v>
      </c>
      <c r="AB485" s="127">
        <f t="shared" ca="1" si="481"/>
        <v>1</v>
      </c>
      <c r="AC485" s="127">
        <f t="shared" ca="1" si="482"/>
        <v>0</v>
      </c>
      <c r="AD485" s="127" t="str">
        <f t="shared" si="483"/>
        <v>835012Black</v>
      </c>
      <c r="AE485" s="128">
        <f t="shared" si="484"/>
        <v>835012</v>
      </c>
      <c r="AF485" s="129" t="str">
        <f>INDEX(ATS!$A:$P,MATCH('2) Order Form'!$W485,ATS!$O:$O,0),7)</f>
        <v>Active</v>
      </c>
    </row>
    <row r="486" spans="1:32" x14ac:dyDescent="0.2">
      <c r="A486" s="33">
        <v>3</v>
      </c>
      <c r="B486" s="33" t="str">
        <f>VLOOKUP(A486,Classification!$H$2:$I$11,2,FALSE)</f>
        <v>Protection</v>
      </c>
      <c r="C486" s="33">
        <f>INDEX(ATS!$A:$P,MATCH('2) Order Form'!$W486,ATS!$O:$O,0),1)</f>
        <v>835012</v>
      </c>
      <c r="D486" s="33" t="str">
        <f>INDEX(ATS!$A:$P,MATCH('2) Order Form'!$W486,ATS!$O:$O,0),2)</f>
        <v>Knee Pads</v>
      </c>
      <c r="E486" s="82" t="str">
        <f>INDEX(ATS!$A:$P,MATCH('2) Order Form'!$W486,ATS!$O:$O,0),4)</f>
        <v>BLACK-S</v>
      </c>
      <c r="F486" s="82" t="str">
        <f>INDEX(ATS!$A:$P,MATCH('2) Order Form'!$W486,ATS!$O:$O,0),5)</f>
        <v>Black</v>
      </c>
      <c r="G486" s="161" t="str">
        <f>INDEX(ATS!$A:$P,MATCH('2) Order Form'!$W486,ATS!$O:$O,0),6)</f>
        <v>S</v>
      </c>
      <c r="H486" s="58">
        <v>1</v>
      </c>
      <c r="I486" s="111">
        <v>0</v>
      </c>
      <c r="J486" s="117">
        <f>IFERROR(VLOOKUP(W486,ATS!$O:$P,2,FALSE),0)</f>
        <v>50</v>
      </c>
      <c r="K486" s="184">
        <f t="shared" si="472"/>
        <v>50</v>
      </c>
      <c r="L486" s="117">
        <f>IFERROR(VLOOKUP(W486,ATS!$O:$Q,3,FALSE),0)</f>
        <v>50</v>
      </c>
      <c r="M486" s="186">
        <f t="shared" si="473"/>
        <v>50</v>
      </c>
      <c r="N486" s="93">
        <v>0</v>
      </c>
      <c r="O486" s="55">
        <f t="shared" si="474"/>
        <v>0</v>
      </c>
      <c r="P486" s="50">
        <f>VLOOKUP($C486,Prices!$A$3:$R$1996,MATCH('2) Order Form'!P$8,Prices!$A$2:$R$2,0),FALSE)</f>
        <v>50</v>
      </c>
      <c r="Q486" s="51">
        <f>VLOOKUP($C486,Prices!$A$3:$R$1996,MATCH('2) Order Form'!Q$8,Prices!$A$2:$R$2,0),FALSE)</f>
        <v>99.95</v>
      </c>
      <c r="R486" s="34">
        <f t="shared" si="475"/>
        <v>0</v>
      </c>
      <c r="S486" s="43">
        <f t="shared" si="476"/>
        <v>0</v>
      </c>
      <c r="T486" s="51">
        <f t="shared" si="477"/>
        <v>0</v>
      </c>
      <c r="U486" s="123">
        <f t="shared" si="431"/>
        <v>0</v>
      </c>
      <c r="V486" s="124"/>
      <c r="W486" s="148">
        <v>7048652327017</v>
      </c>
      <c r="Y486" s="126">
        <f t="shared" si="478"/>
        <v>0</v>
      </c>
      <c r="Z486" s="127">
        <f t="shared" ca="1" si="479"/>
        <v>0</v>
      </c>
      <c r="AA486" s="127">
        <f t="shared" ca="1" si="480"/>
        <v>97</v>
      </c>
      <c r="AB486" s="127">
        <f t="shared" ca="1" si="481"/>
        <v>0</v>
      </c>
      <c r="AC486" s="127">
        <f t="shared" ca="1" si="482"/>
        <v>0</v>
      </c>
      <c r="AD486" s="127" t="str">
        <f t="shared" si="483"/>
        <v>835012Black</v>
      </c>
      <c r="AE486" s="128">
        <f t="shared" si="484"/>
        <v>835012</v>
      </c>
      <c r="AF486" s="129" t="str">
        <f>INDEX(ATS!$A:$P,MATCH('2) Order Form'!$W486,ATS!$O:$O,0),7)</f>
        <v>Active</v>
      </c>
    </row>
    <row r="487" spans="1:32" x14ac:dyDescent="0.2">
      <c r="A487" s="33">
        <v>3</v>
      </c>
      <c r="B487" s="33" t="str">
        <f>VLOOKUP(A487,Classification!$H$2:$I$11,2,FALSE)</f>
        <v>Protection</v>
      </c>
      <c r="C487" s="33">
        <f>INDEX(ATS!$A:$P,MATCH('2) Order Form'!$W487,ATS!$O:$O,0),1)</f>
        <v>835012</v>
      </c>
      <c r="D487" s="33" t="str">
        <f>INDEX(ATS!$A:$P,MATCH('2) Order Form'!$W487,ATS!$O:$O,0),2)</f>
        <v>Knee Pads</v>
      </c>
      <c r="E487" s="82" t="str">
        <f>INDEX(ATS!$A:$P,MATCH('2) Order Form'!$W487,ATS!$O:$O,0),4)</f>
        <v>BLACK-M</v>
      </c>
      <c r="F487" s="82" t="str">
        <f>INDEX(ATS!$A:$P,MATCH('2) Order Form'!$W487,ATS!$O:$O,0),5)</f>
        <v>Black</v>
      </c>
      <c r="G487" s="161" t="str">
        <f>INDEX(ATS!$A:$P,MATCH('2) Order Form'!$W487,ATS!$O:$O,0),6)</f>
        <v>M</v>
      </c>
      <c r="H487" s="58">
        <v>1</v>
      </c>
      <c r="I487" s="111">
        <v>0</v>
      </c>
      <c r="J487" s="117">
        <f>IFERROR(VLOOKUP(W487,ATS!$O:$P,2,FALSE),0)</f>
        <v>86</v>
      </c>
      <c r="K487" s="184" t="str">
        <f t="shared" si="472"/>
        <v>50+</v>
      </c>
      <c r="L487" s="117">
        <f>IFERROR(VLOOKUP(W487,ATS!$O:$Q,3,FALSE),0)</f>
        <v>86</v>
      </c>
      <c r="M487" s="186" t="str">
        <f t="shared" si="473"/>
        <v>50+</v>
      </c>
      <c r="N487" s="93">
        <v>0</v>
      </c>
      <c r="O487" s="55">
        <f t="shared" si="474"/>
        <v>0</v>
      </c>
      <c r="P487" s="50">
        <f>VLOOKUP($C487,Prices!$A$3:$R$1996,MATCH('2) Order Form'!P$8,Prices!$A$2:$R$2,0),FALSE)</f>
        <v>50</v>
      </c>
      <c r="Q487" s="51">
        <f>VLOOKUP($C487,Prices!$A$3:$R$1996,MATCH('2) Order Form'!Q$8,Prices!$A$2:$R$2,0),FALSE)</f>
        <v>99.95</v>
      </c>
      <c r="R487" s="34">
        <f t="shared" si="475"/>
        <v>0</v>
      </c>
      <c r="S487" s="43">
        <f t="shared" si="476"/>
        <v>0</v>
      </c>
      <c r="T487" s="51">
        <f t="shared" si="477"/>
        <v>0</v>
      </c>
      <c r="U487" s="123">
        <f t="shared" si="431"/>
        <v>0</v>
      </c>
      <c r="V487" s="124"/>
      <c r="W487" s="148">
        <v>7048652327000</v>
      </c>
      <c r="Y487" s="126">
        <f t="shared" si="478"/>
        <v>0</v>
      </c>
      <c r="Z487" s="127">
        <f t="shared" ca="1" si="479"/>
        <v>0</v>
      </c>
      <c r="AA487" s="127">
        <f t="shared" ca="1" si="480"/>
        <v>97</v>
      </c>
      <c r="AB487" s="127">
        <f t="shared" ca="1" si="481"/>
        <v>0</v>
      </c>
      <c r="AC487" s="127">
        <f t="shared" ca="1" si="482"/>
        <v>0</v>
      </c>
      <c r="AD487" s="127" t="str">
        <f t="shared" si="483"/>
        <v>835012Black</v>
      </c>
      <c r="AE487" s="128">
        <f t="shared" si="484"/>
        <v>835012</v>
      </c>
      <c r="AF487" s="129" t="str">
        <f>INDEX(ATS!$A:$P,MATCH('2) Order Form'!$W487,ATS!$O:$O,0),7)</f>
        <v>Active</v>
      </c>
    </row>
    <row r="488" spans="1:32" x14ac:dyDescent="0.2">
      <c r="A488" s="33">
        <v>3</v>
      </c>
      <c r="B488" s="33" t="str">
        <f>VLOOKUP(A488,Classification!$H$2:$I$11,2,FALSE)</f>
        <v>Protection</v>
      </c>
      <c r="C488" s="33">
        <f>INDEX(ATS!$A:$P,MATCH('2) Order Form'!$W488,ATS!$O:$O,0),1)</f>
        <v>835012</v>
      </c>
      <c r="D488" s="33" t="str">
        <f>INDEX(ATS!$A:$P,MATCH('2) Order Form'!$W488,ATS!$O:$O,0),2)</f>
        <v>Knee Pads</v>
      </c>
      <c r="E488" s="82" t="str">
        <f>INDEX(ATS!$A:$P,MATCH('2) Order Form'!$W488,ATS!$O:$O,0),4)</f>
        <v>BLACK-L</v>
      </c>
      <c r="F488" s="82" t="str">
        <f>INDEX(ATS!$A:$P,MATCH('2) Order Form'!$W488,ATS!$O:$O,0),5)</f>
        <v>Black</v>
      </c>
      <c r="G488" s="161" t="str">
        <f>INDEX(ATS!$A:$P,MATCH('2) Order Form'!$W488,ATS!$O:$O,0),6)</f>
        <v>L</v>
      </c>
      <c r="H488" s="58">
        <v>1</v>
      </c>
      <c r="I488" s="111">
        <v>0</v>
      </c>
      <c r="J488" s="117">
        <f>IFERROR(VLOOKUP(W488,ATS!$O:$P,2,FALSE),0)</f>
        <v>56</v>
      </c>
      <c r="K488" s="184" t="str">
        <f t="shared" si="472"/>
        <v>50+</v>
      </c>
      <c r="L488" s="117">
        <f>IFERROR(VLOOKUP(W488,ATS!$O:$Q,3,FALSE),0)</f>
        <v>56</v>
      </c>
      <c r="M488" s="186" t="str">
        <f t="shared" si="473"/>
        <v>50+</v>
      </c>
      <c r="N488" s="93">
        <v>0</v>
      </c>
      <c r="O488" s="55">
        <f t="shared" si="474"/>
        <v>0</v>
      </c>
      <c r="P488" s="50">
        <f>VLOOKUP($C488,Prices!$A$3:$R$1996,MATCH('2) Order Form'!P$8,Prices!$A$2:$R$2,0),FALSE)</f>
        <v>50</v>
      </c>
      <c r="Q488" s="51">
        <f>VLOOKUP($C488,Prices!$A$3:$R$1996,MATCH('2) Order Form'!Q$8,Prices!$A$2:$R$2,0),FALSE)</f>
        <v>99.95</v>
      </c>
      <c r="R488" s="34">
        <f t="shared" si="475"/>
        <v>0</v>
      </c>
      <c r="S488" s="43">
        <f t="shared" si="476"/>
        <v>0</v>
      </c>
      <c r="T488" s="51">
        <f t="shared" si="477"/>
        <v>0</v>
      </c>
      <c r="U488" s="123">
        <f t="shared" si="431"/>
        <v>0</v>
      </c>
      <c r="V488" s="124"/>
      <c r="W488" s="148">
        <v>7048652326997</v>
      </c>
      <c r="Y488" s="126">
        <f t="shared" si="478"/>
        <v>0</v>
      </c>
      <c r="Z488" s="127">
        <f t="shared" ca="1" si="479"/>
        <v>0</v>
      </c>
      <c r="AA488" s="127">
        <f t="shared" ca="1" si="480"/>
        <v>97</v>
      </c>
      <c r="AB488" s="127">
        <f t="shared" ca="1" si="481"/>
        <v>0</v>
      </c>
      <c r="AC488" s="127">
        <f t="shared" ca="1" si="482"/>
        <v>0</v>
      </c>
      <c r="AD488" s="127" t="str">
        <f t="shared" si="483"/>
        <v>835012Black</v>
      </c>
      <c r="AE488" s="128">
        <f t="shared" si="484"/>
        <v>835012</v>
      </c>
      <c r="AF488" s="129" t="str">
        <f>INDEX(ATS!$A:$P,MATCH('2) Order Form'!$W488,ATS!$O:$O,0),7)</f>
        <v>Active</v>
      </c>
    </row>
    <row r="489" spans="1:32" x14ac:dyDescent="0.2">
      <c r="A489" s="33">
        <v>3</v>
      </c>
      <c r="B489" s="33" t="str">
        <f>VLOOKUP(A489,Classification!$H$2:$I$11,2,FALSE)</f>
        <v>Protection</v>
      </c>
      <c r="C489" s="33">
        <f>INDEX(ATS!$A:$P,MATCH('2) Order Form'!$W489,ATS!$O:$O,0),1)</f>
        <v>835012</v>
      </c>
      <c r="D489" s="33" t="str">
        <f>INDEX(ATS!$A:$P,MATCH('2) Order Form'!$W489,ATS!$O:$O,0),2)</f>
        <v>Knee Pads</v>
      </c>
      <c r="E489" s="82" t="str">
        <f>INDEX(ATS!$A:$P,MATCH('2) Order Form'!$W489,ATS!$O:$O,0),4)</f>
        <v>BLACK-XL</v>
      </c>
      <c r="F489" s="82" t="str">
        <f>INDEX(ATS!$A:$P,MATCH('2) Order Form'!$W489,ATS!$O:$O,0),5)</f>
        <v>Black</v>
      </c>
      <c r="G489" s="161" t="str">
        <f>INDEX(ATS!$A:$P,MATCH('2) Order Form'!$W489,ATS!$O:$O,0),6)</f>
        <v>XL</v>
      </c>
      <c r="H489" s="58">
        <v>1</v>
      </c>
      <c r="I489" s="111">
        <v>0</v>
      </c>
      <c r="J489" s="117">
        <f>IFERROR(VLOOKUP(W489,ATS!$O:$P,2,FALSE),0)</f>
        <v>13</v>
      </c>
      <c r="K489" s="184">
        <f t="shared" si="472"/>
        <v>13</v>
      </c>
      <c r="L489" s="117">
        <f>IFERROR(VLOOKUP(W489,ATS!$O:$Q,3,FALSE),0)</f>
        <v>13</v>
      </c>
      <c r="M489" s="186">
        <f t="shared" si="473"/>
        <v>13</v>
      </c>
      <c r="N489" s="93">
        <v>0</v>
      </c>
      <c r="O489" s="55">
        <f t="shared" si="474"/>
        <v>0</v>
      </c>
      <c r="P489" s="50">
        <f>VLOOKUP($C489,Prices!$A$3:$R$1996,MATCH('2) Order Form'!P$8,Prices!$A$2:$R$2,0),FALSE)</f>
        <v>50</v>
      </c>
      <c r="Q489" s="51">
        <f>VLOOKUP($C489,Prices!$A$3:$R$1996,MATCH('2) Order Form'!Q$8,Prices!$A$2:$R$2,0),FALSE)</f>
        <v>99.95</v>
      </c>
      <c r="R489" s="34">
        <f t="shared" si="475"/>
        <v>0</v>
      </c>
      <c r="S489" s="43">
        <f t="shared" si="476"/>
        <v>0</v>
      </c>
      <c r="T489" s="51">
        <f t="shared" si="477"/>
        <v>0</v>
      </c>
      <c r="U489" s="123">
        <f t="shared" si="431"/>
        <v>0</v>
      </c>
      <c r="V489" s="124"/>
      <c r="W489" s="148">
        <v>7048652327024</v>
      </c>
      <c r="Y489" s="126">
        <f t="shared" si="478"/>
        <v>0</v>
      </c>
      <c r="Z489" s="127">
        <f t="shared" ca="1" si="479"/>
        <v>0</v>
      </c>
      <c r="AA489" s="127">
        <f t="shared" ca="1" si="480"/>
        <v>97</v>
      </c>
      <c r="AB489" s="127">
        <f t="shared" ca="1" si="481"/>
        <v>0</v>
      </c>
      <c r="AC489" s="127">
        <f t="shared" ca="1" si="482"/>
        <v>0</v>
      </c>
      <c r="AD489" s="127" t="str">
        <f t="shared" si="483"/>
        <v>835012Black</v>
      </c>
      <c r="AE489" s="128">
        <f t="shared" si="484"/>
        <v>835012</v>
      </c>
      <c r="AF489" s="129" t="str">
        <f>INDEX(ATS!$A:$P,MATCH('2) Order Form'!$W489,ATS!$O:$O,0),7)</f>
        <v>Active</v>
      </c>
    </row>
    <row r="490" spans="1:32" x14ac:dyDescent="0.2">
      <c r="A490" s="33">
        <v>3</v>
      </c>
      <c r="B490" s="33" t="str">
        <f>VLOOKUP(A490,Classification!$H$2:$I$11,2,FALSE)</f>
        <v>Protection</v>
      </c>
      <c r="C490" s="33">
        <f>INDEX(ATS!$A:$P,MATCH('2) Order Form'!$W490,ATS!$O:$O,0),1)</f>
        <v>835014</v>
      </c>
      <c r="D490" s="33" t="str">
        <f>INDEX(ATS!$A:$P,MATCH('2) Order Form'!$W490,ATS!$O:$O,0),2)</f>
        <v>Elbow Pads</v>
      </c>
      <c r="E490" s="82" t="str">
        <f>INDEX(ATS!$A:$P,MATCH('2) Order Form'!$W490,ATS!$O:$O,0),4)</f>
        <v>BLACK-XS</v>
      </c>
      <c r="F490" s="82" t="str">
        <f>INDEX(ATS!$A:$P,MATCH('2) Order Form'!$W490,ATS!$O:$O,0),5)</f>
        <v>Black</v>
      </c>
      <c r="G490" s="161" t="str">
        <f>INDEX(ATS!$A:$P,MATCH('2) Order Form'!$W490,ATS!$O:$O,0),6)</f>
        <v>XS</v>
      </c>
      <c r="H490" s="58">
        <v>1</v>
      </c>
      <c r="I490" s="111">
        <v>0</v>
      </c>
      <c r="J490" s="117">
        <f>IFERROR(VLOOKUP(W490,ATS!$O:$P,2,FALSE),0)</f>
        <v>18</v>
      </c>
      <c r="K490" s="184">
        <f t="shared" si="472"/>
        <v>18</v>
      </c>
      <c r="L490" s="117">
        <f>IFERROR(VLOOKUP(W490,ATS!$O:$Q,3,FALSE),0)</f>
        <v>18</v>
      </c>
      <c r="M490" s="186">
        <f t="shared" si="473"/>
        <v>18</v>
      </c>
      <c r="N490" s="93">
        <v>0</v>
      </c>
      <c r="O490" s="55">
        <f t="shared" si="474"/>
        <v>0</v>
      </c>
      <c r="P490" s="50">
        <f>VLOOKUP($C490,Prices!$A$3:$R$1996,MATCH('2) Order Form'!P$8,Prices!$A$2:$R$2,0),FALSE)</f>
        <v>50</v>
      </c>
      <c r="Q490" s="51">
        <f>VLOOKUP($C490,Prices!$A$3:$R$1996,MATCH('2) Order Form'!Q$8,Prices!$A$2:$R$2,0),FALSE)</f>
        <v>99.95</v>
      </c>
      <c r="R490" s="34">
        <f t="shared" si="475"/>
        <v>0</v>
      </c>
      <c r="S490" s="43">
        <f t="shared" si="476"/>
        <v>0</v>
      </c>
      <c r="T490" s="51">
        <f t="shared" si="477"/>
        <v>0</v>
      </c>
      <c r="U490" s="123">
        <f t="shared" si="431"/>
        <v>0</v>
      </c>
      <c r="V490" s="124"/>
      <c r="W490" s="148">
        <v>7048652327130</v>
      </c>
      <c r="Y490" s="126">
        <f t="shared" si="478"/>
        <v>0</v>
      </c>
      <c r="Z490" s="127">
        <f t="shared" ca="1" si="479"/>
        <v>0</v>
      </c>
      <c r="AA490" s="127">
        <f t="shared" ca="1" si="480"/>
        <v>98</v>
      </c>
      <c r="AB490" s="127">
        <f t="shared" ca="1" si="481"/>
        <v>1</v>
      </c>
      <c r="AC490" s="127">
        <f t="shared" ca="1" si="482"/>
        <v>0</v>
      </c>
      <c r="AD490" s="127" t="str">
        <f t="shared" si="483"/>
        <v>835014Black</v>
      </c>
      <c r="AE490" s="128">
        <f t="shared" si="484"/>
        <v>835014</v>
      </c>
      <c r="AF490" s="129" t="str">
        <f>INDEX(ATS!$A:$P,MATCH('2) Order Form'!$W490,ATS!$O:$O,0),7)</f>
        <v>Active</v>
      </c>
    </row>
    <row r="491" spans="1:32" x14ac:dyDescent="0.2">
      <c r="A491" s="33">
        <v>3</v>
      </c>
      <c r="B491" s="33" t="str">
        <f>VLOOKUP(A491,Classification!$H$2:$I$11,2,FALSE)</f>
        <v>Protection</v>
      </c>
      <c r="C491" s="33">
        <f>INDEX(ATS!$A:$P,MATCH('2) Order Form'!$W491,ATS!$O:$O,0),1)</f>
        <v>835014</v>
      </c>
      <c r="D491" s="33" t="str">
        <f>INDEX(ATS!$A:$P,MATCH('2) Order Form'!$W491,ATS!$O:$O,0),2)</f>
        <v>Elbow Pads</v>
      </c>
      <c r="E491" s="82" t="str">
        <f>INDEX(ATS!$A:$P,MATCH('2) Order Form'!$W491,ATS!$O:$O,0),4)</f>
        <v>BLACK-S</v>
      </c>
      <c r="F491" s="82" t="str">
        <f>INDEX(ATS!$A:$P,MATCH('2) Order Form'!$W491,ATS!$O:$O,0),5)</f>
        <v>Black</v>
      </c>
      <c r="G491" s="161" t="str">
        <f>INDEX(ATS!$A:$P,MATCH('2) Order Form'!$W491,ATS!$O:$O,0),6)</f>
        <v>S</v>
      </c>
      <c r="H491" s="58">
        <v>1</v>
      </c>
      <c r="I491" s="111">
        <v>0</v>
      </c>
      <c r="J491" s="117">
        <f>IFERROR(VLOOKUP(W491,ATS!$O:$P,2,FALSE),0)</f>
        <v>36</v>
      </c>
      <c r="K491" s="184">
        <f t="shared" si="472"/>
        <v>36</v>
      </c>
      <c r="L491" s="117">
        <f>IFERROR(VLOOKUP(W491,ATS!$O:$Q,3,FALSE),0)</f>
        <v>36</v>
      </c>
      <c r="M491" s="186">
        <f t="shared" si="473"/>
        <v>36</v>
      </c>
      <c r="N491" s="93">
        <v>0</v>
      </c>
      <c r="O491" s="55">
        <f t="shared" si="474"/>
        <v>0</v>
      </c>
      <c r="P491" s="50">
        <f>VLOOKUP($C491,Prices!$A$3:$R$1996,MATCH('2) Order Form'!P$8,Prices!$A$2:$R$2,0),FALSE)</f>
        <v>50</v>
      </c>
      <c r="Q491" s="51">
        <f>VLOOKUP($C491,Prices!$A$3:$R$1996,MATCH('2) Order Form'!Q$8,Prices!$A$2:$R$2,0),FALSE)</f>
        <v>99.95</v>
      </c>
      <c r="R491" s="34">
        <f t="shared" si="475"/>
        <v>0</v>
      </c>
      <c r="S491" s="43">
        <f t="shared" si="476"/>
        <v>0</v>
      </c>
      <c r="T491" s="51">
        <f t="shared" si="477"/>
        <v>0</v>
      </c>
      <c r="U491" s="123">
        <f t="shared" si="431"/>
        <v>0</v>
      </c>
      <c r="V491" s="124"/>
      <c r="W491" s="148">
        <v>7048652327116</v>
      </c>
      <c r="Y491" s="126">
        <f t="shared" si="478"/>
        <v>0</v>
      </c>
      <c r="Z491" s="127">
        <f t="shared" ca="1" si="479"/>
        <v>0</v>
      </c>
      <c r="AA491" s="127">
        <f t="shared" ca="1" si="480"/>
        <v>98</v>
      </c>
      <c r="AB491" s="127">
        <f t="shared" ca="1" si="481"/>
        <v>0</v>
      </c>
      <c r="AC491" s="127">
        <f t="shared" ca="1" si="482"/>
        <v>0</v>
      </c>
      <c r="AD491" s="127" t="str">
        <f t="shared" si="483"/>
        <v>835014Black</v>
      </c>
      <c r="AE491" s="128">
        <f t="shared" si="484"/>
        <v>835014</v>
      </c>
      <c r="AF491" s="129" t="str">
        <f>INDEX(ATS!$A:$P,MATCH('2) Order Form'!$W491,ATS!$O:$O,0),7)</f>
        <v>Active</v>
      </c>
    </row>
    <row r="492" spans="1:32" x14ac:dyDescent="0.2">
      <c r="A492" s="33">
        <v>3</v>
      </c>
      <c r="B492" s="33" t="str">
        <f>VLOOKUP(A492,Classification!$H$2:$I$11,2,FALSE)</f>
        <v>Protection</v>
      </c>
      <c r="C492" s="33">
        <f>INDEX(ATS!$A:$P,MATCH('2) Order Form'!$W492,ATS!$O:$O,0),1)</f>
        <v>835014</v>
      </c>
      <c r="D492" s="33" t="str">
        <f>INDEX(ATS!$A:$P,MATCH('2) Order Form'!$W492,ATS!$O:$O,0),2)</f>
        <v>Elbow Pads</v>
      </c>
      <c r="E492" s="82" t="str">
        <f>INDEX(ATS!$A:$P,MATCH('2) Order Form'!$W492,ATS!$O:$O,0),4)</f>
        <v>BLACK-M</v>
      </c>
      <c r="F492" s="82" t="str">
        <f>INDEX(ATS!$A:$P,MATCH('2) Order Form'!$W492,ATS!$O:$O,0),5)</f>
        <v>Black</v>
      </c>
      <c r="G492" s="161" t="str">
        <f>INDEX(ATS!$A:$P,MATCH('2) Order Form'!$W492,ATS!$O:$O,0),6)</f>
        <v>M</v>
      </c>
      <c r="H492" s="58">
        <v>1</v>
      </c>
      <c r="I492" s="111">
        <v>0</v>
      </c>
      <c r="J492" s="117">
        <f>IFERROR(VLOOKUP(W492,ATS!$O:$P,2,FALSE),0)</f>
        <v>60</v>
      </c>
      <c r="K492" s="184" t="str">
        <f t="shared" si="472"/>
        <v>50+</v>
      </c>
      <c r="L492" s="117">
        <f>IFERROR(VLOOKUP(W492,ATS!$O:$Q,3,FALSE),0)</f>
        <v>60</v>
      </c>
      <c r="M492" s="186" t="str">
        <f t="shared" si="473"/>
        <v>50+</v>
      </c>
      <c r="N492" s="93">
        <v>0</v>
      </c>
      <c r="O492" s="55">
        <f t="shared" si="474"/>
        <v>0</v>
      </c>
      <c r="P492" s="50">
        <f>VLOOKUP($C492,Prices!$A$3:$R$1996,MATCH('2) Order Form'!P$8,Prices!$A$2:$R$2,0),FALSE)</f>
        <v>50</v>
      </c>
      <c r="Q492" s="51">
        <f>VLOOKUP($C492,Prices!$A$3:$R$1996,MATCH('2) Order Form'!Q$8,Prices!$A$2:$R$2,0),FALSE)</f>
        <v>99.95</v>
      </c>
      <c r="R492" s="34">
        <f t="shared" si="475"/>
        <v>0</v>
      </c>
      <c r="S492" s="43">
        <f t="shared" si="476"/>
        <v>0</v>
      </c>
      <c r="T492" s="51">
        <f t="shared" si="477"/>
        <v>0</v>
      </c>
      <c r="U492" s="123">
        <f t="shared" si="431"/>
        <v>0</v>
      </c>
      <c r="V492" s="124"/>
      <c r="W492" s="148">
        <v>7048652327109</v>
      </c>
      <c r="Y492" s="126">
        <f t="shared" si="478"/>
        <v>0</v>
      </c>
      <c r="Z492" s="127">
        <f t="shared" ca="1" si="479"/>
        <v>0</v>
      </c>
      <c r="AA492" s="127">
        <f t="shared" ca="1" si="480"/>
        <v>98</v>
      </c>
      <c r="AB492" s="127">
        <f t="shared" ca="1" si="481"/>
        <v>0</v>
      </c>
      <c r="AC492" s="127">
        <f t="shared" ca="1" si="482"/>
        <v>0</v>
      </c>
      <c r="AD492" s="127" t="str">
        <f t="shared" si="483"/>
        <v>835014Black</v>
      </c>
      <c r="AE492" s="128">
        <f t="shared" si="484"/>
        <v>835014</v>
      </c>
      <c r="AF492" s="129" t="str">
        <f>INDEX(ATS!$A:$P,MATCH('2) Order Form'!$W492,ATS!$O:$O,0),7)</f>
        <v>Active</v>
      </c>
    </row>
    <row r="493" spans="1:32" x14ac:dyDescent="0.2">
      <c r="A493" s="33">
        <v>3</v>
      </c>
      <c r="B493" s="33" t="str">
        <f>VLOOKUP(A493,Classification!$H$2:$I$11,2,FALSE)</f>
        <v>Protection</v>
      </c>
      <c r="C493" s="33">
        <f>INDEX(ATS!$A:$P,MATCH('2) Order Form'!$W493,ATS!$O:$O,0),1)</f>
        <v>835014</v>
      </c>
      <c r="D493" s="33" t="str">
        <f>INDEX(ATS!$A:$P,MATCH('2) Order Form'!$W493,ATS!$O:$O,0),2)</f>
        <v>Elbow Pads</v>
      </c>
      <c r="E493" s="82" t="str">
        <f>INDEX(ATS!$A:$P,MATCH('2) Order Form'!$W493,ATS!$O:$O,0),4)</f>
        <v>BLACK-L</v>
      </c>
      <c r="F493" s="82" t="str">
        <f>INDEX(ATS!$A:$P,MATCH('2) Order Form'!$W493,ATS!$O:$O,0),5)</f>
        <v>Black</v>
      </c>
      <c r="G493" s="161" t="str">
        <f>INDEX(ATS!$A:$P,MATCH('2) Order Form'!$W493,ATS!$O:$O,0),6)</f>
        <v>L</v>
      </c>
      <c r="H493" s="58">
        <v>1</v>
      </c>
      <c r="I493" s="111">
        <v>0</v>
      </c>
      <c r="J493" s="117">
        <f>IFERROR(VLOOKUP(W493,ATS!$O:$P,2,FALSE),0)</f>
        <v>81</v>
      </c>
      <c r="K493" s="184" t="str">
        <f t="shared" si="472"/>
        <v>50+</v>
      </c>
      <c r="L493" s="117">
        <f>IFERROR(VLOOKUP(W493,ATS!$O:$Q,3,FALSE),0)</f>
        <v>81</v>
      </c>
      <c r="M493" s="186" t="str">
        <f t="shared" si="473"/>
        <v>50+</v>
      </c>
      <c r="N493" s="93">
        <v>0</v>
      </c>
      <c r="O493" s="55">
        <f t="shared" si="474"/>
        <v>0</v>
      </c>
      <c r="P493" s="50">
        <f>VLOOKUP($C493,Prices!$A$3:$R$1996,MATCH('2) Order Form'!P$8,Prices!$A$2:$R$2,0),FALSE)</f>
        <v>50</v>
      </c>
      <c r="Q493" s="51">
        <f>VLOOKUP($C493,Prices!$A$3:$R$1996,MATCH('2) Order Form'!Q$8,Prices!$A$2:$R$2,0),FALSE)</f>
        <v>99.95</v>
      </c>
      <c r="R493" s="34">
        <f t="shared" si="475"/>
        <v>0</v>
      </c>
      <c r="S493" s="43">
        <f t="shared" si="476"/>
        <v>0</v>
      </c>
      <c r="T493" s="51">
        <f t="shared" si="477"/>
        <v>0</v>
      </c>
      <c r="U493" s="123">
        <f t="shared" si="431"/>
        <v>0</v>
      </c>
      <c r="V493" s="124"/>
      <c r="W493" s="148">
        <v>7048652327093</v>
      </c>
      <c r="Y493" s="126">
        <f t="shared" si="478"/>
        <v>0</v>
      </c>
      <c r="Z493" s="127">
        <f t="shared" ca="1" si="479"/>
        <v>0</v>
      </c>
      <c r="AA493" s="127">
        <f t="shared" ca="1" si="480"/>
        <v>98</v>
      </c>
      <c r="AB493" s="127">
        <f t="shared" ca="1" si="481"/>
        <v>0</v>
      </c>
      <c r="AC493" s="127">
        <f t="shared" ca="1" si="482"/>
        <v>0</v>
      </c>
      <c r="AD493" s="127" t="str">
        <f t="shared" si="483"/>
        <v>835014Black</v>
      </c>
      <c r="AE493" s="128">
        <f t="shared" si="484"/>
        <v>835014</v>
      </c>
      <c r="AF493" s="129" t="str">
        <f>INDEX(ATS!$A:$P,MATCH('2) Order Form'!$W493,ATS!$O:$O,0),7)</f>
        <v>Active</v>
      </c>
    </row>
    <row r="494" spans="1:32" x14ac:dyDescent="0.2">
      <c r="A494" s="33">
        <v>3</v>
      </c>
      <c r="B494" s="33" t="str">
        <f>VLOOKUP(A494,Classification!$H$2:$I$11,2,FALSE)</f>
        <v>Protection</v>
      </c>
      <c r="C494" s="33">
        <f>INDEX(ATS!$A:$P,MATCH('2) Order Form'!$W494,ATS!$O:$O,0),1)</f>
        <v>835014</v>
      </c>
      <c r="D494" s="33" t="str">
        <f>INDEX(ATS!$A:$P,MATCH('2) Order Form'!$W494,ATS!$O:$O,0),2)</f>
        <v>Elbow Pads</v>
      </c>
      <c r="E494" s="82" t="str">
        <f>INDEX(ATS!$A:$P,MATCH('2) Order Form'!$W494,ATS!$O:$O,0),4)</f>
        <v>BLACK-XL</v>
      </c>
      <c r="F494" s="82" t="str">
        <f>INDEX(ATS!$A:$P,MATCH('2) Order Form'!$W494,ATS!$O:$O,0),5)</f>
        <v>Black</v>
      </c>
      <c r="G494" s="161" t="str">
        <f>INDEX(ATS!$A:$P,MATCH('2) Order Form'!$W494,ATS!$O:$O,0),6)</f>
        <v>XL</v>
      </c>
      <c r="H494" s="58">
        <v>1</v>
      </c>
      <c r="I494" s="111">
        <v>0</v>
      </c>
      <c r="J494" s="117">
        <f>IFERROR(VLOOKUP(W494,ATS!$O:$P,2,FALSE),0)</f>
        <v>16</v>
      </c>
      <c r="K494" s="184">
        <f t="shared" si="472"/>
        <v>16</v>
      </c>
      <c r="L494" s="117">
        <f>IFERROR(VLOOKUP(W494,ATS!$O:$Q,3,FALSE),0)</f>
        <v>16</v>
      </c>
      <c r="M494" s="186">
        <f t="shared" si="473"/>
        <v>16</v>
      </c>
      <c r="N494" s="93">
        <v>0</v>
      </c>
      <c r="O494" s="55">
        <f t="shared" si="474"/>
        <v>0</v>
      </c>
      <c r="P494" s="50">
        <f>VLOOKUP($C494,Prices!$A$3:$R$1996,MATCH('2) Order Form'!P$8,Prices!$A$2:$R$2,0),FALSE)</f>
        <v>50</v>
      </c>
      <c r="Q494" s="51">
        <f>VLOOKUP($C494,Prices!$A$3:$R$1996,MATCH('2) Order Form'!Q$8,Prices!$A$2:$R$2,0),FALSE)</f>
        <v>99.95</v>
      </c>
      <c r="R494" s="34">
        <f t="shared" si="475"/>
        <v>0</v>
      </c>
      <c r="S494" s="43">
        <f t="shared" si="476"/>
        <v>0</v>
      </c>
      <c r="T494" s="51">
        <f t="shared" si="477"/>
        <v>0</v>
      </c>
      <c r="U494" s="123">
        <f t="shared" si="431"/>
        <v>0</v>
      </c>
      <c r="V494" s="124"/>
      <c r="W494" s="148">
        <v>7048652327123</v>
      </c>
      <c r="Y494" s="126">
        <f t="shared" si="478"/>
        <v>0</v>
      </c>
      <c r="Z494" s="127">
        <f t="shared" ca="1" si="479"/>
        <v>0</v>
      </c>
      <c r="AA494" s="127">
        <f t="shared" ca="1" si="480"/>
        <v>98</v>
      </c>
      <c r="AB494" s="127">
        <f t="shared" ca="1" si="481"/>
        <v>0</v>
      </c>
      <c r="AC494" s="127">
        <f t="shared" ca="1" si="482"/>
        <v>0</v>
      </c>
      <c r="AD494" s="127" t="str">
        <f t="shared" si="483"/>
        <v>835014Black</v>
      </c>
      <c r="AE494" s="128">
        <f t="shared" si="484"/>
        <v>835014</v>
      </c>
      <c r="AF494" s="129" t="str">
        <f>INDEX(ATS!$A:$P,MATCH('2) Order Form'!$W494,ATS!$O:$O,0),7)</f>
        <v>Active</v>
      </c>
    </row>
    <row r="495" spans="1:32" x14ac:dyDescent="0.2">
      <c r="A495" s="33">
        <v>3</v>
      </c>
      <c r="B495" s="33" t="str">
        <f>VLOOKUP(A495,Classification!$H$2:$I$11,2,FALSE)</f>
        <v>Protection</v>
      </c>
      <c r="C495" s="33">
        <f>INDEX(ATS!$A:$P,MATCH('2) Order Form'!$W495,ATS!$O:$O,0),1)</f>
        <v>835016</v>
      </c>
      <c r="D495" s="33" t="str">
        <f>INDEX(ATS!$A:$P,MATCH('2) Order Form'!$W495,ATS!$O:$O,0),2)</f>
        <v>Knee Guards JR</v>
      </c>
      <c r="E495" s="82" t="str">
        <f>INDEX(ATS!$A:$P,MATCH('2) Order Form'!$W495,ATS!$O:$O,0),4)</f>
        <v>BLACK-XS</v>
      </c>
      <c r="F495" s="82" t="str">
        <f>INDEX(ATS!$A:$P,MATCH('2) Order Form'!$W495,ATS!$O:$O,0),5)</f>
        <v>Black</v>
      </c>
      <c r="G495" s="161" t="str">
        <f>INDEX(ATS!$A:$P,MATCH('2) Order Form'!$W495,ATS!$O:$O,0),6)</f>
        <v>XS</v>
      </c>
      <c r="H495" s="58">
        <v>1</v>
      </c>
      <c r="I495" s="111">
        <v>0</v>
      </c>
      <c r="J495" s="117">
        <f>IFERROR(VLOOKUP(W495,ATS!$O:$P,2,FALSE),0)</f>
        <v>229</v>
      </c>
      <c r="K495" s="184" t="str">
        <f t="shared" si="472"/>
        <v>50+</v>
      </c>
      <c r="L495" s="117">
        <f>IFERROR(VLOOKUP(W495,ATS!$O:$Q,3,FALSE),0)</f>
        <v>229</v>
      </c>
      <c r="M495" s="186" t="str">
        <f t="shared" si="473"/>
        <v>50+</v>
      </c>
      <c r="N495" s="93">
        <v>0</v>
      </c>
      <c r="O495" s="55">
        <f t="shared" si="474"/>
        <v>0</v>
      </c>
      <c r="P495" s="50">
        <f>VLOOKUP($C495,Prices!$A$3:$R$1996,MATCH('2) Order Form'!P$8,Prices!$A$2:$R$2,0),FALSE)</f>
        <v>30</v>
      </c>
      <c r="Q495" s="51">
        <f>VLOOKUP($C495,Prices!$A$3:$R$1996,MATCH('2) Order Form'!Q$8,Prices!$A$2:$R$2,0),FALSE)</f>
        <v>59.95</v>
      </c>
      <c r="R495" s="34">
        <f t="shared" si="475"/>
        <v>0</v>
      </c>
      <c r="S495" s="43">
        <f t="shared" si="476"/>
        <v>0</v>
      </c>
      <c r="T495" s="51">
        <f t="shared" si="477"/>
        <v>0</v>
      </c>
      <c r="U495" s="123">
        <f t="shared" si="431"/>
        <v>0</v>
      </c>
      <c r="V495" s="124"/>
      <c r="W495" s="148">
        <v>7048652327178</v>
      </c>
      <c r="Y495" s="126">
        <f t="shared" si="478"/>
        <v>0</v>
      </c>
      <c r="Z495" s="127">
        <f t="shared" ca="1" si="479"/>
        <v>0</v>
      </c>
      <c r="AA495" s="127">
        <f t="shared" ca="1" si="480"/>
        <v>99</v>
      </c>
      <c r="AB495" s="127">
        <f t="shared" ca="1" si="481"/>
        <v>1</v>
      </c>
      <c r="AC495" s="127">
        <f t="shared" ca="1" si="482"/>
        <v>0</v>
      </c>
      <c r="AD495" s="127" t="str">
        <f t="shared" si="483"/>
        <v>835016Black</v>
      </c>
      <c r="AE495" s="128">
        <f t="shared" si="484"/>
        <v>835016</v>
      </c>
      <c r="AF495" s="129" t="str">
        <f>INDEX(ATS!$A:$P,MATCH('2) Order Form'!$W495,ATS!$O:$O,0),7)</f>
        <v>Active</v>
      </c>
    </row>
    <row r="496" spans="1:32" x14ac:dyDescent="0.2">
      <c r="A496" s="33">
        <v>3</v>
      </c>
      <c r="B496" s="33" t="str">
        <f>VLOOKUP(A496,Classification!$H$2:$I$11,2,FALSE)</f>
        <v>Protection</v>
      </c>
      <c r="C496" s="33">
        <f>INDEX(ATS!$A:$P,MATCH('2) Order Form'!$W496,ATS!$O:$O,0),1)</f>
        <v>835016</v>
      </c>
      <c r="D496" s="33" t="str">
        <f>INDEX(ATS!$A:$P,MATCH('2) Order Form'!$W496,ATS!$O:$O,0),2)</f>
        <v>Knee Guards JR</v>
      </c>
      <c r="E496" s="82" t="str">
        <f>INDEX(ATS!$A:$P,MATCH('2) Order Form'!$W496,ATS!$O:$O,0),4)</f>
        <v>BLACK-S</v>
      </c>
      <c r="F496" s="82" t="str">
        <f>INDEX(ATS!$A:$P,MATCH('2) Order Form'!$W496,ATS!$O:$O,0),5)</f>
        <v>Black</v>
      </c>
      <c r="G496" s="161" t="str">
        <f>INDEX(ATS!$A:$P,MATCH('2) Order Form'!$W496,ATS!$O:$O,0),6)</f>
        <v>S</v>
      </c>
      <c r="H496" s="58">
        <v>1</v>
      </c>
      <c r="I496" s="111">
        <v>0</v>
      </c>
      <c r="J496" s="117">
        <f>IFERROR(VLOOKUP(W496,ATS!$O:$P,2,FALSE),0)</f>
        <v>537</v>
      </c>
      <c r="K496" s="184" t="str">
        <f t="shared" si="472"/>
        <v>50+</v>
      </c>
      <c r="L496" s="117">
        <f>IFERROR(VLOOKUP(W496,ATS!$O:$Q,3,FALSE),0)</f>
        <v>537</v>
      </c>
      <c r="M496" s="186" t="str">
        <f t="shared" si="473"/>
        <v>50+</v>
      </c>
      <c r="N496" s="93">
        <v>0</v>
      </c>
      <c r="O496" s="55">
        <f t="shared" si="474"/>
        <v>0</v>
      </c>
      <c r="P496" s="50">
        <f>VLOOKUP($C496,Prices!$A$3:$R$1996,MATCH('2) Order Form'!P$8,Prices!$A$2:$R$2,0),FALSE)</f>
        <v>30</v>
      </c>
      <c r="Q496" s="51">
        <f>VLOOKUP($C496,Prices!$A$3:$R$1996,MATCH('2) Order Form'!Q$8,Prices!$A$2:$R$2,0),FALSE)</f>
        <v>59.95</v>
      </c>
      <c r="R496" s="34">
        <f t="shared" si="475"/>
        <v>0</v>
      </c>
      <c r="S496" s="43">
        <f t="shared" si="476"/>
        <v>0</v>
      </c>
      <c r="T496" s="51">
        <f t="shared" si="477"/>
        <v>0</v>
      </c>
      <c r="U496" s="123">
        <f t="shared" si="431"/>
        <v>0</v>
      </c>
      <c r="V496" s="124"/>
      <c r="W496" s="148">
        <v>7048652327161</v>
      </c>
      <c r="Y496" s="126">
        <f t="shared" si="478"/>
        <v>0</v>
      </c>
      <c r="Z496" s="127">
        <f t="shared" ca="1" si="479"/>
        <v>0</v>
      </c>
      <c r="AA496" s="127">
        <f t="shared" ca="1" si="480"/>
        <v>99</v>
      </c>
      <c r="AB496" s="127">
        <f t="shared" ca="1" si="481"/>
        <v>0</v>
      </c>
      <c r="AC496" s="127">
        <f t="shared" ca="1" si="482"/>
        <v>0</v>
      </c>
      <c r="AD496" s="127" t="str">
        <f t="shared" si="483"/>
        <v>835016Black</v>
      </c>
      <c r="AE496" s="128">
        <f t="shared" si="484"/>
        <v>835016</v>
      </c>
      <c r="AF496" s="129" t="str">
        <f>INDEX(ATS!$A:$P,MATCH('2) Order Form'!$W496,ATS!$O:$O,0),7)</f>
        <v>Active</v>
      </c>
    </row>
    <row r="497" spans="1:32" x14ac:dyDescent="0.2">
      <c r="A497" s="33">
        <v>3</v>
      </c>
      <c r="B497" s="33" t="str">
        <f>VLOOKUP(A497,Classification!$H$2:$I$11,2,FALSE)</f>
        <v>Protection</v>
      </c>
      <c r="C497" s="33">
        <f>INDEX(ATS!$A:$P,MATCH('2) Order Form'!$W497,ATS!$O:$O,0),1)</f>
        <v>835015</v>
      </c>
      <c r="D497" s="33" t="str">
        <f>INDEX(ATS!$A:$P,MATCH('2) Order Form'!$W497,ATS!$O:$O,0),2)</f>
        <v>Elbow Guards JR</v>
      </c>
      <c r="E497" s="82" t="str">
        <f>INDEX(ATS!$A:$P,MATCH('2) Order Form'!$W497,ATS!$O:$O,0),4)</f>
        <v>BLACK-XS</v>
      </c>
      <c r="F497" s="82" t="str">
        <f>INDEX(ATS!$A:$P,MATCH('2) Order Form'!$W497,ATS!$O:$O,0),5)</f>
        <v>Black</v>
      </c>
      <c r="G497" s="161" t="str">
        <f>INDEX(ATS!$A:$P,MATCH('2) Order Form'!$W497,ATS!$O:$O,0),6)</f>
        <v>XS</v>
      </c>
      <c r="H497" s="58">
        <v>1</v>
      </c>
      <c r="I497" s="111">
        <v>0</v>
      </c>
      <c r="J497" s="117">
        <f>IFERROR(VLOOKUP(W497,ATS!$O:$P,2,FALSE),0)</f>
        <v>164</v>
      </c>
      <c r="K497" s="184" t="str">
        <f>IF(J497=99999,"OPEN",IF(J497&gt;50,"50+",IF(J497&lt;=0,"0",J497)))</f>
        <v>50+</v>
      </c>
      <c r="L497" s="117">
        <f>IFERROR(VLOOKUP(W497,ATS!$O:$Q,3,FALSE),0)</f>
        <v>164</v>
      </c>
      <c r="M497" s="186" t="str">
        <f>IF(L497=99999,"OPEN",IF(L497&gt;50,"50+",IF(L497&lt;=0,"0",L497)))</f>
        <v>50+</v>
      </c>
      <c r="N497" s="93">
        <v>0</v>
      </c>
      <c r="O497" s="55">
        <f>IF(N497&lt;&gt;0,N497,$P$5)</f>
        <v>0</v>
      </c>
      <c r="P497" s="50">
        <f>VLOOKUP($C497,Prices!$A$3:$R$1996,MATCH('2) Order Form'!P$8,Prices!$A$2:$R$2,0),FALSE)</f>
        <v>30</v>
      </c>
      <c r="Q497" s="51">
        <f>VLOOKUP($C497,Prices!$A$3:$R$1996,MATCH('2) Order Form'!Q$8,Prices!$A$2:$R$2,0),FALSE)</f>
        <v>59.95</v>
      </c>
      <c r="R497" s="34">
        <f>I497*P497</f>
        <v>0</v>
      </c>
      <c r="S497" s="43">
        <f>R497*O497</f>
        <v>0</v>
      </c>
      <c r="T497" s="51">
        <f>R497-S497</f>
        <v>0</v>
      </c>
      <c r="U497" s="123">
        <f t="shared" si="431"/>
        <v>0</v>
      </c>
      <c r="V497" s="124"/>
      <c r="W497" s="148">
        <v>7048652327154</v>
      </c>
      <c r="Y497" s="126">
        <f>I497*Q497</f>
        <v>0</v>
      </c>
      <c r="Z497" s="127">
        <f ca="1">IF(A497=OFFSET(A497,-1,0),0,1)</f>
        <v>0</v>
      </c>
      <c r="AA497" s="127">
        <f ca="1">IF(C497=OFFSET(C497,-1,0),OFFSET(AA497,-1,0),OFFSET(AA497,-1,0)+1)</f>
        <v>100</v>
      </c>
      <c r="AB497" s="127">
        <f ca="1">IF(C497=OFFSET(C497,-1,0),0,1)</f>
        <v>1</v>
      </c>
      <c r="AC497" s="127">
        <f ca="1">IF(F497=OFFSET(F497,-1,0),0,1)</f>
        <v>0</v>
      </c>
      <c r="AD497" s="127" t="str">
        <f>CONCATENATE(C497,F497)</f>
        <v>835015Black</v>
      </c>
      <c r="AE497" s="128">
        <f>IFERROR(IF(B497="EYEWEAR",CONCATENATE(C497,"-",G497),C497),C497)</f>
        <v>835015</v>
      </c>
      <c r="AF497" s="129" t="str">
        <f>INDEX(ATS!$A:$P,MATCH('2) Order Form'!$W497,ATS!$O:$O,0),7)</f>
        <v>Active</v>
      </c>
    </row>
    <row r="498" spans="1:32" x14ac:dyDescent="0.2">
      <c r="A498" s="33">
        <v>3</v>
      </c>
      <c r="B498" s="33" t="str">
        <f>VLOOKUP(A498,Classification!$H$2:$I$11,2,FALSE)</f>
        <v>Protection</v>
      </c>
      <c r="C498" s="33">
        <f>INDEX(ATS!$A:$P,MATCH('2) Order Form'!$W498,ATS!$O:$O,0),1)</f>
        <v>835015</v>
      </c>
      <c r="D498" s="33" t="str">
        <f>INDEX(ATS!$A:$P,MATCH('2) Order Form'!$W498,ATS!$O:$O,0),2)</f>
        <v>Elbow Guards JR</v>
      </c>
      <c r="E498" s="82" t="str">
        <f>INDEX(ATS!$A:$P,MATCH('2) Order Form'!$W498,ATS!$O:$O,0),4)</f>
        <v>BLACK-S</v>
      </c>
      <c r="F498" s="82" t="str">
        <f>INDEX(ATS!$A:$P,MATCH('2) Order Form'!$W498,ATS!$O:$O,0),5)</f>
        <v>Black</v>
      </c>
      <c r="G498" s="161" t="str">
        <f>INDEX(ATS!$A:$P,MATCH('2) Order Form'!$W498,ATS!$O:$O,0),6)</f>
        <v>S</v>
      </c>
      <c r="H498" s="58">
        <v>1</v>
      </c>
      <c r="I498" s="111">
        <v>0</v>
      </c>
      <c r="J498" s="117">
        <f>IFERROR(VLOOKUP(W498,ATS!$O:$P,2,FALSE),0)</f>
        <v>303</v>
      </c>
      <c r="K498" s="184" t="str">
        <f>IF(J498=99999,"OPEN",IF(J498&gt;50,"50+",IF(J498&lt;=0,"0",J498)))</f>
        <v>50+</v>
      </c>
      <c r="L498" s="117">
        <f>IFERROR(VLOOKUP(W498,ATS!$O:$Q,3,FALSE),0)</f>
        <v>303</v>
      </c>
      <c r="M498" s="186" t="str">
        <f>IF(L498=99999,"OPEN",IF(L498&gt;50,"50+",IF(L498&lt;=0,"0",L498)))</f>
        <v>50+</v>
      </c>
      <c r="N498" s="93">
        <v>0</v>
      </c>
      <c r="O498" s="55">
        <f>IF(N498&lt;&gt;0,N498,$P$5)</f>
        <v>0</v>
      </c>
      <c r="P498" s="50">
        <f>VLOOKUP($C498,Prices!$A$3:$R$1996,MATCH('2) Order Form'!P$8,Prices!$A$2:$R$2,0),FALSE)</f>
        <v>30</v>
      </c>
      <c r="Q498" s="51">
        <f>VLOOKUP($C498,Prices!$A$3:$R$1996,MATCH('2) Order Form'!Q$8,Prices!$A$2:$R$2,0),FALSE)</f>
        <v>59.95</v>
      </c>
      <c r="R498" s="34">
        <f>I498*P498</f>
        <v>0</v>
      </c>
      <c r="S498" s="43">
        <f>R498*O498</f>
        <v>0</v>
      </c>
      <c r="T498" s="51">
        <f>R498-S498</f>
        <v>0</v>
      </c>
      <c r="U498" s="123">
        <f t="shared" si="431"/>
        <v>0</v>
      </c>
      <c r="V498" s="124"/>
      <c r="W498" s="148">
        <v>7048652327147</v>
      </c>
      <c r="Y498" s="126">
        <f>I498*Q498</f>
        <v>0</v>
      </c>
      <c r="Z498" s="127">
        <f ca="1">IF(A498=OFFSET(A498,-1,0),0,1)</f>
        <v>0</v>
      </c>
      <c r="AA498" s="127">
        <f ca="1">IF(C498=OFFSET(C498,-1,0),OFFSET(AA498,-1,0),OFFSET(AA498,-1,0)+1)</f>
        <v>100</v>
      </c>
      <c r="AB498" s="127">
        <f ca="1">IF(C498=OFFSET(C498,-1,0),0,1)</f>
        <v>0</v>
      </c>
      <c r="AC498" s="127">
        <f ca="1">IF(F498=OFFSET(F498,-1,0),0,1)</f>
        <v>0</v>
      </c>
      <c r="AD498" s="127" t="str">
        <f>CONCATENATE(C498,F498)</f>
        <v>835015Black</v>
      </c>
      <c r="AE498" s="128">
        <f>IFERROR(IF(B498="EYEWEAR",CONCATENATE(C498,"-",G498),C498),C498)</f>
        <v>835015</v>
      </c>
      <c r="AF498" s="129" t="str">
        <f>INDEX(ATS!$A:$P,MATCH('2) Order Form'!$W498,ATS!$O:$O,0),7)</f>
        <v>Active</v>
      </c>
    </row>
    <row r="499" spans="1:32" ht="17.25" customHeight="1" x14ac:dyDescent="0.2">
      <c r="A499" s="33">
        <v>5</v>
      </c>
      <c r="B499" s="33" t="str">
        <f>VLOOKUP(A499,Classification!$H$2:$I$11,2,FALSE)</f>
        <v>Technical Apparel</v>
      </c>
      <c r="C499" s="33">
        <f>INDEX(ATS!$A:$P,MATCH('2) Order Form'!$W499,ATS!$O:$O,0),1)</f>
        <v>828075</v>
      </c>
      <c r="D499" s="33" t="str">
        <f>INDEX(ATS!$A:$P,MATCH('2) Order Form'!$W499,ATS!$O:$O,0),2)</f>
        <v>Hunter Wind Jacket M</v>
      </c>
      <c r="E499" s="82" t="str">
        <f>INDEX(ATS!$A:$P,MATCH('2) Order Form'!$W499,ATS!$O:$O,0),4)</f>
        <v>55504-S</v>
      </c>
      <c r="F499" s="82" t="str">
        <f>INDEX(ATS!$A:$P,MATCH('2) Order Form'!$W499,ATS!$O:$O,0),5)</f>
        <v xml:space="preserve">Tomato </v>
      </c>
      <c r="G499" s="161" t="str">
        <f>INDEX(ATS!$A:$P,MATCH('2) Order Form'!$W499,ATS!$O:$O,0),6)</f>
        <v>S</v>
      </c>
      <c r="H499" s="58">
        <v>1</v>
      </c>
      <c r="I499" s="111">
        <v>0</v>
      </c>
      <c r="J499" s="117">
        <f>IFERROR(VLOOKUP(W499,ATS!$O:$P,2,FALSE),0)</f>
        <v>3</v>
      </c>
      <c r="K499" s="184">
        <f t="shared" ref="K499:K506" si="485">IF(J499=99999,"OPEN",IF(J499&gt;50,"50+",IF(J499&lt;=0,"0",J499)))</f>
        <v>3</v>
      </c>
      <c r="L499" s="117">
        <f>IFERROR(VLOOKUP(W499,ATS!$O:$Q,3,FALSE),0)</f>
        <v>3</v>
      </c>
      <c r="M499" s="186">
        <f t="shared" ref="M499" si="486">IF(L499=99999,"OPEN",IF(L499&gt;50,"50+",IF(L499&lt;=0,"0",L499)))</f>
        <v>3</v>
      </c>
      <c r="N499" s="93">
        <v>0</v>
      </c>
      <c r="O499" s="55">
        <f t="shared" ref="O499:O506" si="487">IF(N499&lt;&gt;0,N499,$P$5)</f>
        <v>0</v>
      </c>
      <c r="P499" s="50">
        <f>VLOOKUP($C499,Prices!$A$3:$R$1996,MATCH('2) Order Form'!P$8,Prices!$A$2:$R$2,0),FALSE)</f>
        <v>65</v>
      </c>
      <c r="Q499" s="51">
        <f>VLOOKUP($C499,Prices!$A$3:$R$1996,MATCH('2) Order Form'!Q$8,Prices!$A$2:$R$2,0),FALSE)</f>
        <v>129.94999999999999</v>
      </c>
      <c r="R499" s="34">
        <f t="shared" ref="R499:R506" si="488">I499*P499</f>
        <v>0</v>
      </c>
      <c r="S499" s="43">
        <f t="shared" ref="S499:S506" si="489">R499*O499</f>
        <v>0</v>
      </c>
      <c r="T499" s="51">
        <f t="shared" ref="T499:T506" si="490">R499-S499</f>
        <v>0</v>
      </c>
      <c r="U499" s="123">
        <f t="shared" si="431"/>
        <v>0</v>
      </c>
      <c r="V499" s="124"/>
      <c r="W499" s="148">
        <v>7048652763563</v>
      </c>
      <c r="X499" s="125"/>
      <c r="Y499" s="126">
        <f t="shared" ref="Y499:Y506" si="491">I499*Q499</f>
        <v>0</v>
      </c>
      <c r="Z499" s="127">
        <f t="shared" ref="Z499:Z506" ca="1" si="492">IF(A499=OFFSET(A499,-1,0),0,1)</f>
        <v>1</v>
      </c>
      <c r="AA499" s="127">
        <f t="shared" ref="AA499:AA506" ca="1" si="493">IF(C499=OFFSET(C499,-1,0),OFFSET(AA499,-1,0),OFFSET(AA499,-1,0)+1)</f>
        <v>101</v>
      </c>
      <c r="AB499" s="127">
        <f t="shared" ref="AB499:AB506" ca="1" si="494">IF(C499=OFFSET(C499,-1,0),0,1)</f>
        <v>1</v>
      </c>
      <c r="AC499" s="127">
        <f t="shared" ref="AC499:AC506" ca="1" si="495">IF(F499=OFFSET(F499,-1,0),0,1)</f>
        <v>1</v>
      </c>
      <c r="AD499" s="127" t="str">
        <f t="shared" ref="AD499:AD506" si="496">CONCATENATE(C499,F499)</f>
        <v xml:space="preserve">828075Tomato </v>
      </c>
      <c r="AE499" s="128">
        <f t="shared" ref="AE499:AE506" si="497">IFERROR(IF(B499="EYEWEAR",CONCATENATE(C499,"-",G499),C499),C499)</f>
        <v>828075</v>
      </c>
      <c r="AF499" s="129" t="str">
        <f>INDEX(ATS!$A:$P,MATCH('2) Order Form'!$W499,ATS!$O:$O,0),7)</f>
        <v>Active</v>
      </c>
    </row>
    <row r="500" spans="1:32" ht="17.25" customHeight="1" x14ac:dyDescent="0.2">
      <c r="A500" s="33">
        <v>5</v>
      </c>
      <c r="B500" s="33" t="str">
        <f>VLOOKUP(A500,Classification!$H$2:$I$11,2,FALSE)</f>
        <v>Technical Apparel</v>
      </c>
      <c r="C500" s="33">
        <f>INDEX(ATS!$A:$P,MATCH('2) Order Form'!$W500,ATS!$O:$O,0),1)</f>
        <v>828075</v>
      </c>
      <c r="D500" s="33" t="str">
        <f>INDEX(ATS!$A:$P,MATCH('2) Order Form'!$W500,ATS!$O:$O,0),2)</f>
        <v>Hunter Wind Jacket M</v>
      </c>
      <c r="E500" s="82" t="str">
        <f>INDEX(ATS!$A:$P,MATCH('2) Order Form'!$W500,ATS!$O:$O,0),4)</f>
        <v>55504-M</v>
      </c>
      <c r="F500" s="82" t="str">
        <f>INDEX(ATS!$A:$P,MATCH('2) Order Form'!$W500,ATS!$O:$O,0),5)</f>
        <v xml:space="preserve">Tomato </v>
      </c>
      <c r="G500" s="161" t="str">
        <f>INDEX(ATS!$A:$P,MATCH('2) Order Form'!$W500,ATS!$O:$O,0),6)</f>
        <v>M</v>
      </c>
      <c r="H500" s="58">
        <v>1</v>
      </c>
      <c r="I500" s="111">
        <v>0</v>
      </c>
      <c r="J500" s="117">
        <f>IFERROR(VLOOKUP(W500,ATS!$O:$P,2,FALSE),0)</f>
        <v>18</v>
      </c>
      <c r="K500" s="184">
        <f t="shared" si="485"/>
        <v>18</v>
      </c>
      <c r="L500" s="117">
        <f>IFERROR(VLOOKUP(W500,ATS!$O:$Q,3,FALSE),0)</f>
        <v>18</v>
      </c>
      <c r="M500" s="186">
        <f t="shared" ref="M500:M506" si="498">IF(L500=99999,"OPEN",IF(L500&gt;50,"50+",IF(L500&lt;=0,"0",L500)))</f>
        <v>18</v>
      </c>
      <c r="N500" s="93">
        <v>0</v>
      </c>
      <c r="O500" s="55">
        <f t="shared" si="487"/>
        <v>0</v>
      </c>
      <c r="P500" s="50">
        <f>VLOOKUP($C500,Prices!$A$3:$R$1996,MATCH('2) Order Form'!P$8,Prices!$A$2:$R$2,0),FALSE)</f>
        <v>65</v>
      </c>
      <c r="Q500" s="51">
        <f>VLOOKUP($C500,Prices!$A$3:$R$1996,MATCH('2) Order Form'!Q$8,Prices!$A$2:$R$2,0),FALSE)</f>
        <v>129.94999999999999</v>
      </c>
      <c r="R500" s="34">
        <f t="shared" si="488"/>
        <v>0</v>
      </c>
      <c r="S500" s="43">
        <f t="shared" si="489"/>
        <v>0</v>
      </c>
      <c r="T500" s="51">
        <f t="shared" si="490"/>
        <v>0</v>
      </c>
      <c r="U500" s="123">
        <f t="shared" si="431"/>
        <v>0</v>
      </c>
      <c r="V500" s="124"/>
      <c r="W500" s="148">
        <v>7048652763556</v>
      </c>
      <c r="X500" s="125"/>
      <c r="Y500" s="126">
        <f t="shared" si="491"/>
        <v>0</v>
      </c>
      <c r="Z500" s="127">
        <f t="shared" ca="1" si="492"/>
        <v>0</v>
      </c>
      <c r="AA500" s="127">
        <f t="shared" ca="1" si="493"/>
        <v>101</v>
      </c>
      <c r="AB500" s="127">
        <f t="shared" ca="1" si="494"/>
        <v>0</v>
      </c>
      <c r="AC500" s="127">
        <f t="shared" ca="1" si="495"/>
        <v>0</v>
      </c>
      <c r="AD500" s="127" t="str">
        <f t="shared" si="496"/>
        <v xml:space="preserve">828075Tomato </v>
      </c>
      <c r="AE500" s="128">
        <f t="shared" si="497"/>
        <v>828075</v>
      </c>
      <c r="AF500" s="129" t="str">
        <f>INDEX(ATS!$A:$P,MATCH('2) Order Form'!$W500,ATS!$O:$O,0),7)</f>
        <v>Active</v>
      </c>
    </row>
    <row r="501" spans="1:32" ht="17.25" customHeight="1" x14ac:dyDescent="0.2">
      <c r="A501" s="33">
        <v>5</v>
      </c>
      <c r="B501" s="33" t="str">
        <f>VLOOKUP(A501,Classification!$H$2:$I$11,2,FALSE)</f>
        <v>Technical Apparel</v>
      </c>
      <c r="C501" s="33">
        <f>INDEX(ATS!$A:$P,MATCH('2) Order Form'!$W501,ATS!$O:$O,0),1)</f>
        <v>828075</v>
      </c>
      <c r="D501" s="33" t="str">
        <f>INDEX(ATS!$A:$P,MATCH('2) Order Form'!$W501,ATS!$O:$O,0),2)</f>
        <v>Hunter Wind Jacket M</v>
      </c>
      <c r="E501" s="82" t="str">
        <f>INDEX(ATS!$A:$P,MATCH('2) Order Form'!$W501,ATS!$O:$O,0),4)</f>
        <v>55504-L</v>
      </c>
      <c r="F501" s="82" t="str">
        <f>INDEX(ATS!$A:$P,MATCH('2) Order Form'!$W501,ATS!$O:$O,0),5)</f>
        <v xml:space="preserve">Tomato </v>
      </c>
      <c r="G501" s="161" t="str">
        <f>INDEX(ATS!$A:$P,MATCH('2) Order Form'!$W501,ATS!$O:$O,0),6)</f>
        <v>L</v>
      </c>
      <c r="H501" s="58">
        <v>1</v>
      </c>
      <c r="I501" s="111">
        <v>0</v>
      </c>
      <c r="J501" s="117">
        <f>IFERROR(VLOOKUP(W501,ATS!$O:$P,2,FALSE),0)</f>
        <v>23</v>
      </c>
      <c r="K501" s="184">
        <f t="shared" si="485"/>
        <v>23</v>
      </c>
      <c r="L501" s="117">
        <f>IFERROR(VLOOKUP(W501,ATS!$O:$Q,3,FALSE),0)</f>
        <v>23</v>
      </c>
      <c r="M501" s="186">
        <f t="shared" si="498"/>
        <v>23</v>
      </c>
      <c r="N501" s="93">
        <v>0</v>
      </c>
      <c r="O501" s="55">
        <f t="shared" si="487"/>
        <v>0</v>
      </c>
      <c r="P501" s="50">
        <f>VLOOKUP($C501,Prices!$A$3:$R$1996,MATCH('2) Order Form'!P$8,Prices!$A$2:$R$2,0),FALSE)</f>
        <v>65</v>
      </c>
      <c r="Q501" s="51">
        <f>VLOOKUP($C501,Prices!$A$3:$R$1996,MATCH('2) Order Form'!Q$8,Prices!$A$2:$R$2,0),FALSE)</f>
        <v>129.94999999999999</v>
      </c>
      <c r="R501" s="34">
        <f t="shared" si="488"/>
        <v>0</v>
      </c>
      <c r="S501" s="43">
        <f t="shared" si="489"/>
        <v>0</v>
      </c>
      <c r="T501" s="51">
        <f t="shared" si="490"/>
        <v>0</v>
      </c>
      <c r="U501" s="123">
        <f t="shared" si="431"/>
        <v>0</v>
      </c>
      <c r="V501" s="124"/>
      <c r="W501" s="148">
        <v>7048652763549</v>
      </c>
      <c r="X501" s="125"/>
      <c r="Y501" s="126">
        <f t="shared" si="491"/>
        <v>0</v>
      </c>
      <c r="Z501" s="127">
        <f t="shared" ca="1" si="492"/>
        <v>0</v>
      </c>
      <c r="AA501" s="127">
        <f t="shared" ca="1" si="493"/>
        <v>101</v>
      </c>
      <c r="AB501" s="127">
        <f t="shared" ca="1" si="494"/>
        <v>0</v>
      </c>
      <c r="AC501" s="127">
        <f t="shared" ca="1" si="495"/>
        <v>0</v>
      </c>
      <c r="AD501" s="127" t="str">
        <f t="shared" si="496"/>
        <v xml:space="preserve">828075Tomato </v>
      </c>
      <c r="AE501" s="128">
        <f t="shared" si="497"/>
        <v>828075</v>
      </c>
      <c r="AF501" s="129" t="str">
        <f>INDEX(ATS!$A:$P,MATCH('2) Order Form'!$W501,ATS!$O:$O,0),7)</f>
        <v>Active</v>
      </c>
    </row>
    <row r="502" spans="1:32" ht="17.25" customHeight="1" x14ac:dyDescent="0.2">
      <c r="A502" s="33">
        <v>5</v>
      </c>
      <c r="B502" s="33" t="str">
        <f>VLOOKUP(A502,Classification!$H$2:$I$11,2,FALSE)</f>
        <v>Technical Apparel</v>
      </c>
      <c r="C502" s="33">
        <f>INDEX(ATS!$A:$P,MATCH('2) Order Form'!$W502,ATS!$O:$O,0),1)</f>
        <v>828075</v>
      </c>
      <c r="D502" s="33" t="str">
        <f>INDEX(ATS!$A:$P,MATCH('2) Order Form'!$W502,ATS!$O:$O,0),2)</f>
        <v>Hunter Wind Jacket M</v>
      </c>
      <c r="E502" s="82" t="str">
        <f>INDEX(ATS!$A:$P,MATCH('2) Order Form'!$W502,ATS!$O:$O,0),4)</f>
        <v>55504-XL</v>
      </c>
      <c r="F502" s="82" t="str">
        <f>INDEX(ATS!$A:$P,MATCH('2) Order Form'!$W502,ATS!$O:$O,0),5)</f>
        <v xml:space="preserve">Tomato </v>
      </c>
      <c r="G502" s="161" t="str">
        <f>INDEX(ATS!$A:$P,MATCH('2) Order Form'!$W502,ATS!$O:$O,0),6)</f>
        <v>XL</v>
      </c>
      <c r="H502" s="58">
        <v>1</v>
      </c>
      <c r="I502" s="111">
        <v>0</v>
      </c>
      <c r="J502" s="117">
        <f>IFERROR(VLOOKUP(W502,ATS!$O:$P,2,FALSE),0)</f>
        <v>0</v>
      </c>
      <c r="K502" s="184" t="str">
        <f t="shared" si="485"/>
        <v>0</v>
      </c>
      <c r="L502" s="117">
        <f>IFERROR(VLOOKUP(W502,ATS!$O:$Q,3,FALSE),0)</f>
        <v>0</v>
      </c>
      <c r="M502" s="186" t="str">
        <f t="shared" si="498"/>
        <v>0</v>
      </c>
      <c r="N502" s="93">
        <v>0</v>
      </c>
      <c r="O502" s="55">
        <f t="shared" si="487"/>
        <v>0</v>
      </c>
      <c r="P502" s="50">
        <f>VLOOKUP($C502,Prices!$A$3:$R$1996,MATCH('2) Order Form'!P$8,Prices!$A$2:$R$2,0),FALSE)</f>
        <v>65</v>
      </c>
      <c r="Q502" s="51">
        <f>VLOOKUP($C502,Prices!$A$3:$R$1996,MATCH('2) Order Form'!Q$8,Prices!$A$2:$R$2,0),FALSE)</f>
        <v>129.94999999999999</v>
      </c>
      <c r="R502" s="34">
        <f t="shared" si="488"/>
        <v>0</v>
      </c>
      <c r="S502" s="43">
        <f t="shared" si="489"/>
        <v>0</v>
      </c>
      <c r="T502" s="51">
        <f t="shared" si="490"/>
        <v>0</v>
      </c>
      <c r="U502" s="123">
        <f t="shared" si="431"/>
        <v>0</v>
      </c>
      <c r="V502" s="124"/>
      <c r="W502" s="148">
        <v>7048652763570</v>
      </c>
      <c r="X502" s="125"/>
      <c r="Y502" s="126">
        <f t="shared" si="491"/>
        <v>0</v>
      </c>
      <c r="Z502" s="127">
        <f t="shared" ca="1" si="492"/>
        <v>0</v>
      </c>
      <c r="AA502" s="127">
        <f t="shared" ca="1" si="493"/>
        <v>101</v>
      </c>
      <c r="AB502" s="127">
        <f t="shared" ca="1" si="494"/>
        <v>0</v>
      </c>
      <c r="AC502" s="127">
        <f t="shared" ca="1" si="495"/>
        <v>0</v>
      </c>
      <c r="AD502" s="127" t="str">
        <f t="shared" si="496"/>
        <v xml:space="preserve">828075Tomato </v>
      </c>
      <c r="AE502" s="128">
        <f t="shared" si="497"/>
        <v>828075</v>
      </c>
      <c r="AF502" s="129" t="str">
        <f>INDEX(ATS!$A:$P,MATCH('2) Order Form'!$W502,ATS!$O:$O,0),7)</f>
        <v>Active</v>
      </c>
    </row>
    <row r="503" spans="1:32" ht="17.25" customHeight="1" x14ac:dyDescent="0.2">
      <c r="A503" s="33">
        <v>5</v>
      </c>
      <c r="B503" s="33" t="str">
        <f>VLOOKUP(A503,Classification!$H$2:$I$11,2,FALSE)</f>
        <v>Technical Apparel</v>
      </c>
      <c r="C503" s="33">
        <f>INDEX(ATS!$A:$P,MATCH('2) Order Form'!$W503,ATS!$O:$O,0),1)</f>
        <v>828075</v>
      </c>
      <c r="D503" s="33" t="str">
        <f>INDEX(ATS!$A:$P,MATCH('2) Order Form'!$W503,ATS!$O:$O,0),2)</f>
        <v>Hunter Wind Jacket M</v>
      </c>
      <c r="E503" s="82" t="str">
        <f>INDEX(ATS!$A:$P,MATCH('2) Order Form'!$W503,ATS!$O:$O,0),4)</f>
        <v>BLACK-S</v>
      </c>
      <c r="F503" s="82" t="str">
        <f>INDEX(ATS!$A:$P,MATCH('2) Order Form'!$W503,ATS!$O:$O,0),5)</f>
        <v>Black</v>
      </c>
      <c r="G503" s="161" t="str">
        <f>INDEX(ATS!$A:$P,MATCH('2) Order Form'!$W503,ATS!$O:$O,0),6)</f>
        <v>S</v>
      </c>
      <c r="H503" s="58">
        <v>1</v>
      </c>
      <c r="I503" s="111">
        <v>0</v>
      </c>
      <c r="J503" s="117">
        <f>IFERROR(VLOOKUP(W503,ATS!$O:$P,2,FALSE),0)</f>
        <v>25</v>
      </c>
      <c r="K503" s="184">
        <f t="shared" si="485"/>
        <v>25</v>
      </c>
      <c r="L503" s="117">
        <f>IFERROR(VLOOKUP(W503,ATS!$O:$Q,3,FALSE),0)</f>
        <v>25</v>
      </c>
      <c r="M503" s="186">
        <f t="shared" si="498"/>
        <v>25</v>
      </c>
      <c r="N503" s="93">
        <v>0</v>
      </c>
      <c r="O503" s="55">
        <f t="shared" si="487"/>
        <v>0</v>
      </c>
      <c r="P503" s="50">
        <f>VLOOKUP($C503,Prices!$A$3:$R$1996,MATCH('2) Order Form'!P$8,Prices!$A$2:$R$2,0),FALSE)</f>
        <v>65</v>
      </c>
      <c r="Q503" s="51">
        <f>VLOOKUP($C503,Prices!$A$3:$R$1996,MATCH('2) Order Form'!Q$8,Prices!$A$2:$R$2,0),FALSE)</f>
        <v>129.94999999999999</v>
      </c>
      <c r="R503" s="34">
        <f t="shared" si="488"/>
        <v>0</v>
      </c>
      <c r="S503" s="43">
        <f t="shared" si="489"/>
        <v>0</v>
      </c>
      <c r="T503" s="51">
        <f t="shared" si="490"/>
        <v>0</v>
      </c>
      <c r="U503" s="123">
        <f t="shared" si="431"/>
        <v>0</v>
      </c>
      <c r="V503" s="124"/>
      <c r="W503" s="148">
        <v>7048652275318</v>
      </c>
      <c r="X503" s="125"/>
      <c r="Y503" s="126">
        <f t="shared" si="491"/>
        <v>0</v>
      </c>
      <c r="Z503" s="127">
        <f t="shared" ca="1" si="492"/>
        <v>0</v>
      </c>
      <c r="AA503" s="127">
        <f t="shared" ca="1" si="493"/>
        <v>101</v>
      </c>
      <c r="AB503" s="127">
        <f t="shared" ca="1" si="494"/>
        <v>0</v>
      </c>
      <c r="AC503" s="127">
        <f t="shared" ca="1" si="495"/>
        <v>1</v>
      </c>
      <c r="AD503" s="127" t="str">
        <f t="shared" si="496"/>
        <v>828075Black</v>
      </c>
      <c r="AE503" s="128">
        <f t="shared" si="497"/>
        <v>828075</v>
      </c>
      <c r="AF503" s="129" t="str">
        <f>INDEX(ATS!$A:$P,MATCH('2) Order Form'!$W503,ATS!$O:$O,0),7)</f>
        <v>Active</v>
      </c>
    </row>
    <row r="504" spans="1:32" ht="17.25" customHeight="1" x14ac:dyDescent="0.2">
      <c r="A504" s="33">
        <v>5</v>
      </c>
      <c r="B504" s="33" t="str">
        <f>VLOOKUP(A504,Classification!$H$2:$I$11,2,FALSE)</f>
        <v>Technical Apparel</v>
      </c>
      <c r="C504" s="33">
        <f>INDEX(ATS!$A:$P,MATCH('2) Order Form'!$W504,ATS!$O:$O,0),1)</f>
        <v>828075</v>
      </c>
      <c r="D504" s="33" t="str">
        <f>INDEX(ATS!$A:$P,MATCH('2) Order Form'!$W504,ATS!$O:$O,0),2)</f>
        <v>Hunter Wind Jacket M</v>
      </c>
      <c r="E504" s="82" t="str">
        <f>INDEX(ATS!$A:$P,MATCH('2) Order Form'!$W504,ATS!$O:$O,0),4)</f>
        <v>BLACK-M</v>
      </c>
      <c r="F504" s="82" t="str">
        <f>INDEX(ATS!$A:$P,MATCH('2) Order Form'!$W504,ATS!$O:$O,0),5)</f>
        <v>Black</v>
      </c>
      <c r="G504" s="161" t="str">
        <f>INDEX(ATS!$A:$P,MATCH('2) Order Form'!$W504,ATS!$O:$O,0),6)</f>
        <v>M</v>
      </c>
      <c r="H504" s="58">
        <v>1</v>
      </c>
      <c r="I504" s="111">
        <v>0</v>
      </c>
      <c r="J504" s="117">
        <f>IFERROR(VLOOKUP(W504,ATS!$O:$P,2,FALSE),0)</f>
        <v>39</v>
      </c>
      <c r="K504" s="184">
        <f t="shared" si="485"/>
        <v>39</v>
      </c>
      <c r="L504" s="117">
        <f>IFERROR(VLOOKUP(W504,ATS!$O:$Q,3,FALSE),0)</f>
        <v>39</v>
      </c>
      <c r="M504" s="186">
        <f t="shared" si="498"/>
        <v>39</v>
      </c>
      <c r="N504" s="93">
        <v>0</v>
      </c>
      <c r="O504" s="55">
        <f t="shared" si="487"/>
        <v>0</v>
      </c>
      <c r="P504" s="50">
        <f>VLOOKUP($C504,Prices!$A$3:$R$1996,MATCH('2) Order Form'!P$8,Prices!$A$2:$R$2,0),FALSE)</f>
        <v>65</v>
      </c>
      <c r="Q504" s="51">
        <f>VLOOKUP($C504,Prices!$A$3:$R$1996,MATCH('2) Order Form'!Q$8,Prices!$A$2:$R$2,0),FALSE)</f>
        <v>129.94999999999999</v>
      </c>
      <c r="R504" s="34">
        <f t="shared" si="488"/>
        <v>0</v>
      </c>
      <c r="S504" s="43">
        <f t="shared" si="489"/>
        <v>0</v>
      </c>
      <c r="T504" s="51">
        <f t="shared" si="490"/>
        <v>0</v>
      </c>
      <c r="U504" s="123">
        <f t="shared" si="431"/>
        <v>0</v>
      </c>
      <c r="V504" s="124"/>
      <c r="W504" s="148">
        <v>7048652275301</v>
      </c>
      <c r="X504" s="125"/>
      <c r="Y504" s="126">
        <f t="shared" si="491"/>
        <v>0</v>
      </c>
      <c r="Z504" s="127">
        <f t="shared" ca="1" si="492"/>
        <v>0</v>
      </c>
      <c r="AA504" s="127">
        <f t="shared" ca="1" si="493"/>
        <v>101</v>
      </c>
      <c r="AB504" s="127">
        <f t="shared" ca="1" si="494"/>
        <v>0</v>
      </c>
      <c r="AC504" s="127">
        <f t="shared" ca="1" si="495"/>
        <v>0</v>
      </c>
      <c r="AD504" s="127" t="str">
        <f t="shared" si="496"/>
        <v>828075Black</v>
      </c>
      <c r="AE504" s="128">
        <f t="shared" si="497"/>
        <v>828075</v>
      </c>
      <c r="AF504" s="129" t="str">
        <f>INDEX(ATS!$A:$P,MATCH('2) Order Form'!$W504,ATS!$O:$O,0),7)</f>
        <v>Active</v>
      </c>
    </row>
    <row r="505" spans="1:32" ht="17.25" customHeight="1" x14ac:dyDescent="0.2">
      <c r="A505" s="33">
        <v>5</v>
      </c>
      <c r="B505" s="33" t="str">
        <f>VLOOKUP(A505,Classification!$H$2:$I$11,2,FALSE)</f>
        <v>Technical Apparel</v>
      </c>
      <c r="C505" s="33">
        <f>INDEX(ATS!$A:$P,MATCH('2) Order Form'!$W505,ATS!$O:$O,0),1)</f>
        <v>828075</v>
      </c>
      <c r="D505" s="33" t="str">
        <f>INDEX(ATS!$A:$P,MATCH('2) Order Form'!$W505,ATS!$O:$O,0),2)</f>
        <v>Hunter Wind Jacket M</v>
      </c>
      <c r="E505" s="82" t="str">
        <f>INDEX(ATS!$A:$P,MATCH('2) Order Form'!$W505,ATS!$O:$O,0),4)</f>
        <v>BLACK-L</v>
      </c>
      <c r="F505" s="82" t="str">
        <f>INDEX(ATS!$A:$P,MATCH('2) Order Form'!$W505,ATS!$O:$O,0),5)</f>
        <v>Black</v>
      </c>
      <c r="G505" s="161" t="str">
        <f>INDEX(ATS!$A:$P,MATCH('2) Order Form'!$W505,ATS!$O:$O,0),6)</f>
        <v>L</v>
      </c>
      <c r="H505" s="58">
        <v>1</v>
      </c>
      <c r="I505" s="111">
        <v>0</v>
      </c>
      <c r="J505" s="117">
        <f>IFERROR(VLOOKUP(W505,ATS!$O:$P,2,FALSE),0)</f>
        <v>37</v>
      </c>
      <c r="K505" s="184">
        <f t="shared" si="485"/>
        <v>37</v>
      </c>
      <c r="L505" s="117">
        <f>IFERROR(VLOOKUP(W505,ATS!$O:$Q,3,FALSE),0)</f>
        <v>37</v>
      </c>
      <c r="M505" s="186">
        <f t="shared" si="498"/>
        <v>37</v>
      </c>
      <c r="N505" s="93">
        <v>0</v>
      </c>
      <c r="O505" s="55">
        <f t="shared" si="487"/>
        <v>0</v>
      </c>
      <c r="P505" s="50">
        <f>VLOOKUP($C505,Prices!$A$3:$R$1996,MATCH('2) Order Form'!P$8,Prices!$A$2:$R$2,0),FALSE)</f>
        <v>65</v>
      </c>
      <c r="Q505" s="51">
        <f>VLOOKUP($C505,Prices!$A$3:$R$1996,MATCH('2) Order Form'!Q$8,Prices!$A$2:$R$2,0),FALSE)</f>
        <v>129.94999999999999</v>
      </c>
      <c r="R505" s="34">
        <f t="shared" si="488"/>
        <v>0</v>
      </c>
      <c r="S505" s="43">
        <f t="shared" si="489"/>
        <v>0</v>
      </c>
      <c r="T505" s="51">
        <f t="shared" si="490"/>
        <v>0</v>
      </c>
      <c r="U505" s="123">
        <f t="shared" si="431"/>
        <v>0</v>
      </c>
      <c r="V505" s="124"/>
      <c r="W505" s="148">
        <v>7048652275295</v>
      </c>
      <c r="X505" s="125"/>
      <c r="Y505" s="126">
        <f t="shared" si="491"/>
        <v>0</v>
      </c>
      <c r="Z505" s="127">
        <f t="shared" ca="1" si="492"/>
        <v>0</v>
      </c>
      <c r="AA505" s="127">
        <f t="shared" ca="1" si="493"/>
        <v>101</v>
      </c>
      <c r="AB505" s="127">
        <f t="shared" ca="1" si="494"/>
        <v>0</v>
      </c>
      <c r="AC505" s="127">
        <f t="shared" ca="1" si="495"/>
        <v>0</v>
      </c>
      <c r="AD505" s="127" t="str">
        <f t="shared" si="496"/>
        <v>828075Black</v>
      </c>
      <c r="AE505" s="128">
        <f t="shared" si="497"/>
        <v>828075</v>
      </c>
      <c r="AF505" s="129" t="str">
        <f>INDEX(ATS!$A:$P,MATCH('2) Order Form'!$W505,ATS!$O:$O,0),7)</f>
        <v>Active</v>
      </c>
    </row>
    <row r="506" spans="1:32" ht="17.25" customHeight="1" x14ac:dyDescent="0.2">
      <c r="A506" s="33">
        <v>5</v>
      </c>
      <c r="B506" s="33" t="str">
        <f>VLOOKUP(A506,Classification!$H$2:$I$11,2,FALSE)</f>
        <v>Technical Apparel</v>
      </c>
      <c r="C506" s="33">
        <f>INDEX(ATS!$A:$P,MATCH('2) Order Form'!$W506,ATS!$O:$O,0),1)</f>
        <v>828075</v>
      </c>
      <c r="D506" s="33" t="str">
        <f>INDEX(ATS!$A:$P,MATCH('2) Order Form'!$W506,ATS!$O:$O,0),2)</f>
        <v>Hunter Wind Jacket M</v>
      </c>
      <c r="E506" s="82" t="str">
        <f>INDEX(ATS!$A:$P,MATCH('2) Order Form'!$W506,ATS!$O:$O,0),4)</f>
        <v>BLACK-XL</v>
      </c>
      <c r="F506" s="82" t="str">
        <f>INDEX(ATS!$A:$P,MATCH('2) Order Form'!$W506,ATS!$O:$O,0),5)</f>
        <v>Black</v>
      </c>
      <c r="G506" s="161" t="str">
        <f>INDEX(ATS!$A:$P,MATCH('2) Order Form'!$W506,ATS!$O:$O,0),6)</f>
        <v>XL</v>
      </c>
      <c r="H506" s="58">
        <v>1</v>
      </c>
      <c r="I506" s="111">
        <v>0</v>
      </c>
      <c r="J506" s="117">
        <f>IFERROR(VLOOKUP(W506,ATS!$O:$P,2,FALSE),0)</f>
        <v>10</v>
      </c>
      <c r="K506" s="184">
        <f t="shared" si="485"/>
        <v>10</v>
      </c>
      <c r="L506" s="117">
        <f>IFERROR(VLOOKUP(W506,ATS!$O:$Q,3,FALSE),0)</f>
        <v>10</v>
      </c>
      <c r="M506" s="186">
        <f t="shared" si="498"/>
        <v>10</v>
      </c>
      <c r="N506" s="93">
        <v>0</v>
      </c>
      <c r="O506" s="55">
        <f t="shared" si="487"/>
        <v>0</v>
      </c>
      <c r="P506" s="50">
        <f>VLOOKUP($C506,Prices!$A$3:$R$1996,MATCH('2) Order Form'!P$8,Prices!$A$2:$R$2,0),FALSE)</f>
        <v>65</v>
      </c>
      <c r="Q506" s="51">
        <f>VLOOKUP($C506,Prices!$A$3:$R$1996,MATCH('2) Order Form'!Q$8,Prices!$A$2:$R$2,0),FALSE)</f>
        <v>129.94999999999999</v>
      </c>
      <c r="R506" s="34">
        <f t="shared" si="488"/>
        <v>0</v>
      </c>
      <c r="S506" s="43">
        <f t="shared" si="489"/>
        <v>0</v>
      </c>
      <c r="T506" s="51">
        <f t="shared" si="490"/>
        <v>0</v>
      </c>
      <c r="U506" s="123">
        <f t="shared" si="431"/>
        <v>0</v>
      </c>
      <c r="V506" s="124"/>
      <c r="W506" s="148">
        <v>7048652275325</v>
      </c>
      <c r="X506" s="125"/>
      <c r="Y506" s="126">
        <f t="shared" si="491"/>
        <v>0</v>
      </c>
      <c r="Z506" s="127">
        <f t="shared" ca="1" si="492"/>
        <v>0</v>
      </c>
      <c r="AA506" s="127">
        <f t="shared" ca="1" si="493"/>
        <v>101</v>
      </c>
      <c r="AB506" s="127">
        <f t="shared" ca="1" si="494"/>
        <v>0</v>
      </c>
      <c r="AC506" s="127">
        <f t="shared" ca="1" si="495"/>
        <v>0</v>
      </c>
      <c r="AD506" s="127" t="str">
        <f t="shared" si="496"/>
        <v>828075Black</v>
      </c>
      <c r="AE506" s="128">
        <f t="shared" si="497"/>
        <v>828075</v>
      </c>
      <c r="AF506" s="129" t="str">
        <f>INDEX(ATS!$A:$P,MATCH('2) Order Form'!$W506,ATS!$O:$O,0),7)</f>
        <v>Active</v>
      </c>
    </row>
    <row r="507" spans="1:32" x14ac:dyDescent="0.2">
      <c r="A507" s="33">
        <v>5</v>
      </c>
      <c r="B507" s="33" t="str">
        <f>VLOOKUP(A507,Classification!$H$2:$I$11,2,FALSE)</f>
        <v>Technical Apparel</v>
      </c>
      <c r="C507" s="33">
        <f>INDEX(ATS!$A:$P,MATCH('2) Order Form'!$W507,ATS!$O:$O,0),1)</f>
        <v>828158</v>
      </c>
      <c r="D507" s="33" t="str">
        <f>INDEX(ATS!$A:$P,MATCH('2) Order Form'!$W507,ATS!$O:$O,0),2)</f>
        <v>Hunter Midlayer F/Z M</v>
      </c>
      <c r="E507" s="82" t="str">
        <f>INDEX(ATS!$A:$P,MATCH('2) Order Form'!$W507,ATS!$O:$O,0),4)</f>
        <v>88002-S</v>
      </c>
      <c r="F507" s="82" t="str">
        <f>INDEX(ATS!$A:$P,MATCH('2) Order Form'!$W507,ATS!$O:$O,0),5)</f>
        <v>Sikorsky</v>
      </c>
      <c r="G507" s="161" t="str">
        <f>INDEX(ATS!$A:$P,MATCH('2) Order Form'!$W507,ATS!$O:$O,0),6)</f>
        <v>S</v>
      </c>
      <c r="H507" s="58">
        <v>1</v>
      </c>
      <c r="I507" s="111">
        <v>0</v>
      </c>
      <c r="J507" s="117">
        <f>IFERROR(VLOOKUP(W507,ATS!$O:$P,2,FALSE),0)</f>
        <v>11</v>
      </c>
      <c r="K507" s="184">
        <f t="shared" ref="K507:K514" si="499">IF(J507=99999,"OPEN",IF(J507&gt;50,"50+",IF(J507&lt;=0,"0",J507)))</f>
        <v>11</v>
      </c>
      <c r="L507" s="117">
        <f>IFERROR(VLOOKUP(W507,ATS!$O:$Q,3,FALSE),0)</f>
        <v>11</v>
      </c>
      <c r="M507" s="186">
        <f t="shared" ref="M507:M515" si="500">IF(L507=99999,"OPEN",IF(L507&gt;50,"50+",IF(L507&lt;=0,"0",L507)))</f>
        <v>11</v>
      </c>
      <c r="N507" s="93">
        <v>0</v>
      </c>
      <c r="O507" s="55">
        <f t="shared" ref="O507:O514" si="501">IF(N507&lt;&gt;0,N507,$P$5)</f>
        <v>0</v>
      </c>
      <c r="P507" s="50">
        <f>VLOOKUP($C507,Prices!$A$3:$R$1996,MATCH('2) Order Form'!P$8,Prices!$A$2:$R$2,0),FALSE)</f>
        <v>50</v>
      </c>
      <c r="Q507" s="51">
        <f>VLOOKUP($C507,Prices!$A$3:$R$1996,MATCH('2) Order Form'!Q$8,Prices!$A$2:$R$2,0),FALSE)</f>
        <v>99.95</v>
      </c>
      <c r="R507" s="34">
        <f t="shared" ref="R507:R514" si="502">I507*P507</f>
        <v>0</v>
      </c>
      <c r="S507" s="43">
        <f t="shared" ref="S507:S514" si="503">R507*O507</f>
        <v>0</v>
      </c>
      <c r="T507" s="51">
        <f t="shared" ref="T507:T514" si="504">R507-S507</f>
        <v>0</v>
      </c>
      <c r="U507" s="123">
        <f t="shared" si="431"/>
        <v>0</v>
      </c>
      <c r="V507" s="124"/>
      <c r="W507" s="148">
        <v>7048652765482</v>
      </c>
      <c r="Y507" s="126">
        <f t="shared" ref="Y507:Y515" si="505">I507*Q507</f>
        <v>0</v>
      </c>
      <c r="Z507" s="127">
        <f t="shared" ref="Z507:Z515" ca="1" si="506">IF(A507=OFFSET(A507,-1,0),0,1)</f>
        <v>0</v>
      </c>
      <c r="AA507" s="127">
        <f t="shared" ref="AA507:AA515" ca="1" si="507">IF(C507=OFFSET(C507,-1,0),OFFSET(AA507,-1,0),OFFSET(AA507,-1,0)+1)</f>
        <v>102</v>
      </c>
      <c r="AB507" s="127">
        <f t="shared" ref="AB507:AB515" ca="1" si="508">IF(C507=OFFSET(C507,-1,0),0,1)</f>
        <v>1</v>
      </c>
      <c r="AC507" s="127">
        <f t="shared" ref="AC507:AC515" ca="1" si="509">IF(F507=OFFSET(F507,-1,0),0,1)</f>
        <v>1</v>
      </c>
      <c r="AD507" s="127" t="str">
        <f t="shared" ref="AD507:AD515" si="510">CONCATENATE(C507,F507)</f>
        <v>828158Sikorsky</v>
      </c>
      <c r="AE507" s="128">
        <f t="shared" ref="AE507:AE515" si="511">IFERROR(IF(B507="EYEWEAR",CONCATENATE(C507,"-",G507),C507),C507)</f>
        <v>828158</v>
      </c>
      <c r="AF507" s="129" t="str">
        <f>INDEX(ATS!$A:$P,MATCH('2) Order Form'!$W507,ATS!$O:$O,0),7)</f>
        <v>Active</v>
      </c>
    </row>
    <row r="508" spans="1:32" x14ac:dyDescent="0.2">
      <c r="A508" s="33">
        <v>5</v>
      </c>
      <c r="B508" s="33" t="str">
        <f>VLOOKUP(A508,Classification!$H$2:$I$11,2,FALSE)</f>
        <v>Technical Apparel</v>
      </c>
      <c r="C508" s="33">
        <f>INDEX(ATS!$A:$P,MATCH('2) Order Form'!$W508,ATS!$O:$O,0),1)</f>
        <v>828158</v>
      </c>
      <c r="D508" s="33" t="str">
        <f>INDEX(ATS!$A:$P,MATCH('2) Order Form'!$W508,ATS!$O:$O,0),2)</f>
        <v>Hunter Midlayer F/Z M</v>
      </c>
      <c r="E508" s="82" t="str">
        <f>INDEX(ATS!$A:$P,MATCH('2) Order Form'!$W508,ATS!$O:$O,0),4)</f>
        <v>88002-M</v>
      </c>
      <c r="F508" s="82" t="str">
        <f>INDEX(ATS!$A:$P,MATCH('2) Order Form'!$W508,ATS!$O:$O,0),5)</f>
        <v>Sikorsky</v>
      </c>
      <c r="G508" s="161" t="str">
        <f>INDEX(ATS!$A:$P,MATCH('2) Order Form'!$W508,ATS!$O:$O,0),6)</f>
        <v>M</v>
      </c>
      <c r="H508" s="58">
        <v>1</v>
      </c>
      <c r="I508" s="111">
        <v>0</v>
      </c>
      <c r="J508" s="117">
        <f>IFERROR(VLOOKUP(W508,ATS!$O:$P,2,FALSE),0)</f>
        <v>53</v>
      </c>
      <c r="K508" s="184" t="str">
        <f t="shared" si="499"/>
        <v>50+</v>
      </c>
      <c r="L508" s="117">
        <f>IFERROR(VLOOKUP(W508,ATS!$O:$Q,3,FALSE),0)</f>
        <v>53</v>
      </c>
      <c r="M508" s="186" t="str">
        <f t="shared" si="500"/>
        <v>50+</v>
      </c>
      <c r="N508" s="93">
        <v>0</v>
      </c>
      <c r="O508" s="55">
        <f t="shared" si="501"/>
        <v>0</v>
      </c>
      <c r="P508" s="50">
        <f>VLOOKUP($C508,Prices!$A$3:$R$1996,MATCH('2) Order Form'!P$8,Prices!$A$2:$R$2,0),FALSE)</f>
        <v>50</v>
      </c>
      <c r="Q508" s="51">
        <f>VLOOKUP($C508,Prices!$A$3:$R$1996,MATCH('2) Order Form'!Q$8,Prices!$A$2:$R$2,0),FALSE)</f>
        <v>99.95</v>
      </c>
      <c r="R508" s="34">
        <f t="shared" si="502"/>
        <v>0</v>
      </c>
      <c r="S508" s="43">
        <f t="shared" si="503"/>
        <v>0</v>
      </c>
      <c r="T508" s="51">
        <f t="shared" si="504"/>
        <v>0</v>
      </c>
      <c r="U508" s="123">
        <f t="shared" si="431"/>
        <v>0</v>
      </c>
      <c r="V508" s="124"/>
      <c r="W508" s="148">
        <v>7048652765475</v>
      </c>
      <c r="Y508" s="126">
        <f t="shared" si="505"/>
        <v>0</v>
      </c>
      <c r="Z508" s="127">
        <f t="shared" ca="1" si="506"/>
        <v>0</v>
      </c>
      <c r="AA508" s="127">
        <f t="shared" ca="1" si="507"/>
        <v>102</v>
      </c>
      <c r="AB508" s="127">
        <f t="shared" ca="1" si="508"/>
        <v>0</v>
      </c>
      <c r="AC508" s="127">
        <f t="shared" ca="1" si="509"/>
        <v>0</v>
      </c>
      <c r="AD508" s="127" t="str">
        <f t="shared" si="510"/>
        <v>828158Sikorsky</v>
      </c>
      <c r="AE508" s="128">
        <f t="shared" si="511"/>
        <v>828158</v>
      </c>
      <c r="AF508" s="129" t="str">
        <f>INDEX(ATS!$A:$P,MATCH('2) Order Form'!$W508,ATS!$O:$O,0),7)</f>
        <v>Active</v>
      </c>
    </row>
    <row r="509" spans="1:32" x14ac:dyDescent="0.2">
      <c r="A509" s="33">
        <v>5</v>
      </c>
      <c r="B509" s="33" t="str">
        <f>VLOOKUP(A509,Classification!$H$2:$I$11,2,FALSE)</f>
        <v>Technical Apparel</v>
      </c>
      <c r="C509" s="33">
        <f>INDEX(ATS!$A:$P,MATCH('2) Order Form'!$W509,ATS!$O:$O,0),1)</f>
        <v>828158</v>
      </c>
      <c r="D509" s="33" t="str">
        <f>INDEX(ATS!$A:$P,MATCH('2) Order Form'!$W509,ATS!$O:$O,0),2)</f>
        <v>Hunter Midlayer F/Z M</v>
      </c>
      <c r="E509" s="82" t="str">
        <f>INDEX(ATS!$A:$P,MATCH('2) Order Form'!$W509,ATS!$O:$O,0),4)</f>
        <v>88002-L</v>
      </c>
      <c r="F509" s="82" t="str">
        <f>INDEX(ATS!$A:$P,MATCH('2) Order Form'!$W509,ATS!$O:$O,0),5)</f>
        <v>Sikorsky</v>
      </c>
      <c r="G509" s="161" t="str">
        <f>INDEX(ATS!$A:$P,MATCH('2) Order Form'!$W509,ATS!$O:$O,0),6)</f>
        <v>L</v>
      </c>
      <c r="H509" s="58">
        <v>1</v>
      </c>
      <c r="I509" s="111">
        <v>0</v>
      </c>
      <c r="J509" s="117">
        <f>IFERROR(VLOOKUP(W509,ATS!$O:$P,2,FALSE),0)</f>
        <v>66</v>
      </c>
      <c r="K509" s="184" t="str">
        <f t="shared" si="499"/>
        <v>50+</v>
      </c>
      <c r="L509" s="117">
        <f>IFERROR(VLOOKUP(W509,ATS!$O:$Q,3,FALSE),0)</f>
        <v>66</v>
      </c>
      <c r="M509" s="186" t="str">
        <f t="shared" si="500"/>
        <v>50+</v>
      </c>
      <c r="N509" s="93">
        <v>0</v>
      </c>
      <c r="O509" s="55">
        <f t="shared" si="501"/>
        <v>0</v>
      </c>
      <c r="P509" s="50">
        <f>VLOOKUP($C509,Prices!$A$3:$R$1996,MATCH('2) Order Form'!P$8,Prices!$A$2:$R$2,0),FALSE)</f>
        <v>50</v>
      </c>
      <c r="Q509" s="51">
        <f>VLOOKUP($C509,Prices!$A$3:$R$1996,MATCH('2) Order Form'!Q$8,Prices!$A$2:$R$2,0),FALSE)</f>
        <v>99.95</v>
      </c>
      <c r="R509" s="34">
        <f t="shared" si="502"/>
        <v>0</v>
      </c>
      <c r="S509" s="43">
        <f t="shared" si="503"/>
        <v>0</v>
      </c>
      <c r="T509" s="51">
        <f t="shared" si="504"/>
        <v>0</v>
      </c>
      <c r="U509" s="123">
        <f t="shared" si="431"/>
        <v>0</v>
      </c>
      <c r="V509" s="124"/>
      <c r="W509" s="148">
        <v>7048652765468</v>
      </c>
      <c r="Y509" s="126">
        <f t="shared" si="505"/>
        <v>0</v>
      </c>
      <c r="Z509" s="127">
        <f t="shared" ca="1" si="506"/>
        <v>0</v>
      </c>
      <c r="AA509" s="127">
        <f t="shared" ca="1" si="507"/>
        <v>102</v>
      </c>
      <c r="AB509" s="127">
        <f t="shared" ca="1" si="508"/>
        <v>0</v>
      </c>
      <c r="AC509" s="127">
        <f t="shared" ca="1" si="509"/>
        <v>0</v>
      </c>
      <c r="AD509" s="127" t="str">
        <f t="shared" si="510"/>
        <v>828158Sikorsky</v>
      </c>
      <c r="AE509" s="128">
        <f t="shared" si="511"/>
        <v>828158</v>
      </c>
      <c r="AF509" s="129" t="str">
        <f>INDEX(ATS!$A:$P,MATCH('2) Order Form'!$W509,ATS!$O:$O,0),7)</f>
        <v>Active</v>
      </c>
    </row>
    <row r="510" spans="1:32" x14ac:dyDescent="0.2">
      <c r="A510" s="33">
        <v>5</v>
      </c>
      <c r="B510" s="33" t="str">
        <f>VLOOKUP(A510,Classification!$H$2:$I$11,2,FALSE)</f>
        <v>Technical Apparel</v>
      </c>
      <c r="C510" s="33">
        <f>INDEX(ATS!$A:$P,MATCH('2) Order Form'!$W510,ATS!$O:$O,0),1)</f>
        <v>828158</v>
      </c>
      <c r="D510" s="33" t="str">
        <f>INDEX(ATS!$A:$P,MATCH('2) Order Form'!$W510,ATS!$O:$O,0),2)</f>
        <v>Hunter Midlayer F/Z M</v>
      </c>
      <c r="E510" s="82" t="str">
        <f>INDEX(ATS!$A:$P,MATCH('2) Order Form'!$W510,ATS!$O:$O,0),4)</f>
        <v>88002-XL</v>
      </c>
      <c r="F510" s="82" t="str">
        <f>INDEX(ATS!$A:$P,MATCH('2) Order Form'!$W510,ATS!$O:$O,0),5)</f>
        <v>Sikorsky</v>
      </c>
      <c r="G510" s="161" t="str">
        <f>INDEX(ATS!$A:$P,MATCH('2) Order Form'!$W510,ATS!$O:$O,0),6)</f>
        <v>XL</v>
      </c>
      <c r="H510" s="58">
        <v>1</v>
      </c>
      <c r="I510" s="111">
        <v>0</v>
      </c>
      <c r="J510" s="117">
        <f>IFERROR(VLOOKUP(W510,ATS!$O:$P,2,FALSE),0)</f>
        <v>26</v>
      </c>
      <c r="K510" s="184">
        <f t="shared" si="499"/>
        <v>26</v>
      </c>
      <c r="L510" s="117">
        <f>IFERROR(VLOOKUP(W510,ATS!$O:$Q,3,FALSE),0)</f>
        <v>26</v>
      </c>
      <c r="M510" s="186">
        <f t="shared" si="500"/>
        <v>26</v>
      </c>
      <c r="N510" s="93">
        <v>0</v>
      </c>
      <c r="O510" s="55">
        <f t="shared" si="501"/>
        <v>0</v>
      </c>
      <c r="P510" s="50">
        <f>VLOOKUP($C510,Prices!$A$3:$R$1996,MATCH('2) Order Form'!P$8,Prices!$A$2:$R$2,0),FALSE)</f>
        <v>50</v>
      </c>
      <c r="Q510" s="51">
        <f>VLOOKUP($C510,Prices!$A$3:$R$1996,MATCH('2) Order Form'!Q$8,Prices!$A$2:$R$2,0),FALSE)</f>
        <v>99.95</v>
      </c>
      <c r="R510" s="34">
        <f t="shared" si="502"/>
        <v>0</v>
      </c>
      <c r="S510" s="43">
        <f t="shared" si="503"/>
        <v>0</v>
      </c>
      <c r="T510" s="51">
        <f t="shared" si="504"/>
        <v>0</v>
      </c>
      <c r="U510" s="123">
        <f t="shared" si="431"/>
        <v>0</v>
      </c>
      <c r="V510" s="124"/>
      <c r="W510" s="148">
        <v>7048652765499</v>
      </c>
      <c r="Y510" s="126">
        <f t="shared" si="505"/>
        <v>0</v>
      </c>
      <c r="Z510" s="127">
        <f t="shared" ca="1" si="506"/>
        <v>0</v>
      </c>
      <c r="AA510" s="127">
        <f t="shared" ca="1" si="507"/>
        <v>102</v>
      </c>
      <c r="AB510" s="127">
        <f t="shared" ca="1" si="508"/>
        <v>0</v>
      </c>
      <c r="AC510" s="127">
        <f t="shared" ca="1" si="509"/>
        <v>0</v>
      </c>
      <c r="AD510" s="127" t="str">
        <f t="shared" si="510"/>
        <v>828158Sikorsky</v>
      </c>
      <c r="AE510" s="128">
        <f t="shared" si="511"/>
        <v>828158</v>
      </c>
      <c r="AF510" s="129" t="str">
        <f>INDEX(ATS!$A:$P,MATCH('2) Order Form'!$W510,ATS!$O:$O,0),7)</f>
        <v>Active</v>
      </c>
    </row>
    <row r="511" spans="1:32" x14ac:dyDescent="0.2">
      <c r="A511" s="33">
        <v>5</v>
      </c>
      <c r="B511" s="33" t="str">
        <f>VLOOKUP(A511,Classification!$H$2:$I$11,2,FALSE)</f>
        <v>Technical Apparel</v>
      </c>
      <c r="C511" s="33">
        <f>INDEX(ATS!$A:$P,MATCH('2) Order Form'!$W511,ATS!$O:$O,0),1)</f>
        <v>828158</v>
      </c>
      <c r="D511" s="33" t="str">
        <f>INDEX(ATS!$A:$P,MATCH('2) Order Form'!$W511,ATS!$O:$O,0),2)</f>
        <v>Hunter Midlayer F/Z M</v>
      </c>
      <c r="E511" s="82" t="str">
        <f>INDEX(ATS!$A:$P,MATCH('2) Order Form'!$W511,ATS!$O:$O,0),4)</f>
        <v>BLACK-S</v>
      </c>
      <c r="F511" s="82" t="str">
        <f>INDEX(ATS!$A:$P,MATCH('2) Order Form'!$W511,ATS!$O:$O,0),5)</f>
        <v>Black</v>
      </c>
      <c r="G511" s="161" t="str">
        <f>INDEX(ATS!$A:$P,MATCH('2) Order Form'!$W511,ATS!$O:$O,0),6)</f>
        <v>S</v>
      </c>
      <c r="H511" s="58">
        <v>1</v>
      </c>
      <c r="I511" s="111">
        <v>0</v>
      </c>
      <c r="J511" s="117">
        <f>IFERROR(VLOOKUP(W511,ATS!$O:$P,2,FALSE),0)</f>
        <v>31</v>
      </c>
      <c r="K511" s="184">
        <f t="shared" si="499"/>
        <v>31</v>
      </c>
      <c r="L511" s="117">
        <f>IFERROR(VLOOKUP(W511,ATS!$O:$Q,3,FALSE),0)</f>
        <v>31</v>
      </c>
      <c r="M511" s="186">
        <f t="shared" si="500"/>
        <v>31</v>
      </c>
      <c r="N511" s="93">
        <v>0</v>
      </c>
      <c r="O511" s="55">
        <f t="shared" si="501"/>
        <v>0</v>
      </c>
      <c r="P511" s="50">
        <f>VLOOKUP($C511,Prices!$A$3:$R$1996,MATCH('2) Order Form'!P$8,Prices!$A$2:$R$2,0),FALSE)</f>
        <v>50</v>
      </c>
      <c r="Q511" s="51">
        <f>VLOOKUP($C511,Prices!$A$3:$R$1996,MATCH('2) Order Form'!Q$8,Prices!$A$2:$R$2,0),FALSE)</f>
        <v>99.95</v>
      </c>
      <c r="R511" s="34">
        <f t="shared" si="502"/>
        <v>0</v>
      </c>
      <c r="S511" s="43">
        <f t="shared" si="503"/>
        <v>0</v>
      </c>
      <c r="T511" s="51">
        <f t="shared" si="504"/>
        <v>0</v>
      </c>
      <c r="U511" s="123">
        <f t="shared" si="431"/>
        <v>0</v>
      </c>
      <c r="V511" s="124"/>
      <c r="W511" s="148">
        <v>7048652537997</v>
      </c>
      <c r="Y511" s="126">
        <f t="shared" si="505"/>
        <v>0</v>
      </c>
      <c r="Z511" s="127">
        <f t="shared" ca="1" si="506"/>
        <v>0</v>
      </c>
      <c r="AA511" s="127">
        <f t="shared" ca="1" si="507"/>
        <v>102</v>
      </c>
      <c r="AB511" s="127">
        <f t="shared" ca="1" si="508"/>
        <v>0</v>
      </c>
      <c r="AC511" s="127">
        <f t="shared" ca="1" si="509"/>
        <v>1</v>
      </c>
      <c r="AD511" s="127" t="str">
        <f t="shared" si="510"/>
        <v>828158Black</v>
      </c>
      <c r="AE511" s="128">
        <f t="shared" si="511"/>
        <v>828158</v>
      </c>
      <c r="AF511" s="129" t="str">
        <f>INDEX(ATS!$A:$P,MATCH('2) Order Form'!$W511,ATS!$O:$O,0),7)</f>
        <v>Active</v>
      </c>
    </row>
    <row r="512" spans="1:32" x14ac:dyDescent="0.2">
      <c r="A512" s="33">
        <v>5</v>
      </c>
      <c r="B512" s="33" t="str">
        <f>VLOOKUP(A512,Classification!$H$2:$I$11,2,FALSE)</f>
        <v>Technical Apparel</v>
      </c>
      <c r="C512" s="33">
        <f>INDEX(ATS!$A:$P,MATCH('2) Order Form'!$W512,ATS!$O:$O,0),1)</f>
        <v>828158</v>
      </c>
      <c r="D512" s="33" t="str">
        <f>INDEX(ATS!$A:$P,MATCH('2) Order Form'!$W512,ATS!$O:$O,0),2)</f>
        <v>Hunter Midlayer F/Z M</v>
      </c>
      <c r="E512" s="82" t="str">
        <f>INDEX(ATS!$A:$P,MATCH('2) Order Form'!$W512,ATS!$O:$O,0),4)</f>
        <v>BLACK-M</v>
      </c>
      <c r="F512" s="82" t="str">
        <f>INDEX(ATS!$A:$P,MATCH('2) Order Form'!$W512,ATS!$O:$O,0),5)</f>
        <v>Black</v>
      </c>
      <c r="G512" s="161" t="str">
        <f>INDEX(ATS!$A:$P,MATCH('2) Order Form'!$W512,ATS!$O:$O,0),6)</f>
        <v>M</v>
      </c>
      <c r="H512" s="58">
        <v>1</v>
      </c>
      <c r="I512" s="111">
        <v>0</v>
      </c>
      <c r="J512" s="117">
        <f>IFERROR(VLOOKUP(W512,ATS!$O:$P,2,FALSE),0)</f>
        <v>93</v>
      </c>
      <c r="K512" s="184" t="str">
        <f t="shared" si="499"/>
        <v>50+</v>
      </c>
      <c r="L512" s="117">
        <f>IFERROR(VLOOKUP(W512,ATS!$O:$Q,3,FALSE),0)</f>
        <v>93</v>
      </c>
      <c r="M512" s="186" t="str">
        <f t="shared" si="500"/>
        <v>50+</v>
      </c>
      <c r="N512" s="93">
        <v>0</v>
      </c>
      <c r="O512" s="55">
        <f t="shared" si="501"/>
        <v>0</v>
      </c>
      <c r="P512" s="50">
        <f>VLOOKUP($C512,Prices!$A$3:$R$1996,MATCH('2) Order Form'!P$8,Prices!$A$2:$R$2,0),FALSE)</f>
        <v>50</v>
      </c>
      <c r="Q512" s="51">
        <f>VLOOKUP($C512,Prices!$A$3:$R$1996,MATCH('2) Order Form'!Q$8,Prices!$A$2:$R$2,0),FALSE)</f>
        <v>99.95</v>
      </c>
      <c r="R512" s="34">
        <f t="shared" si="502"/>
        <v>0</v>
      </c>
      <c r="S512" s="43">
        <f t="shared" si="503"/>
        <v>0</v>
      </c>
      <c r="T512" s="51">
        <f t="shared" si="504"/>
        <v>0</v>
      </c>
      <c r="U512" s="123">
        <f t="shared" si="431"/>
        <v>0</v>
      </c>
      <c r="V512" s="124"/>
      <c r="W512" s="148">
        <v>7048652537980</v>
      </c>
      <c r="Y512" s="126">
        <f t="shared" si="505"/>
        <v>0</v>
      </c>
      <c r="Z512" s="127">
        <f t="shared" ca="1" si="506"/>
        <v>0</v>
      </c>
      <c r="AA512" s="127">
        <f t="shared" ca="1" si="507"/>
        <v>102</v>
      </c>
      <c r="AB512" s="127">
        <f t="shared" ca="1" si="508"/>
        <v>0</v>
      </c>
      <c r="AC512" s="127">
        <f t="shared" ca="1" si="509"/>
        <v>0</v>
      </c>
      <c r="AD512" s="127" t="str">
        <f t="shared" si="510"/>
        <v>828158Black</v>
      </c>
      <c r="AE512" s="128">
        <f t="shared" si="511"/>
        <v>828158</v>
      </c>
      <c r="AF512" s="129" t="str">
        <f>INDEX(ATS!$A:$P,MATCH('2) Order Form'!$W512,ATS!$O:$O,0),7)</f>
        <v>Active</v>
      </c>
    </row>
    <row r="513" spans="1:32" x14ac:dyDescent="0.2">
      <c r="A513" s="33">
        <v>5</v>
      </c>
      <c r="B513" s="33" t="str">
        <f>VLOOKUP(A513,Classification!$H$2:$I$11,2,FALSE)</f>
        <v>Technical Apparel</v>
      </c>
      <c r="C513" s="33">
        <f>INDEX(ATS!$A:$P,MATCH('2) Order Form'!$W513,ATS!$O:$O,0),1)</f>
        <v>828158</v>
      </c>
      <c r="D513" s="33" t="str">
        <f>INDEX(ATS!$A:$P,MATCH('2) Order Form'!$W513,ATS!$O:$O,0),2)</f>
        <v>Hunter Midlayer F/Z M</v>
      </c>
      <c r="E513" s="82" t="str">
        <f>INDEX(ATS!$A:$P,MATCH('2) Order Form'!$W513,ATS!$O:$O,0),4)</f>
        <v>BLACK-L</v>
      </c>
      <c r="F513" s="82" t="str">
        <f>INDEX(ATS!$A:$P,MATCH('2) Order Form'!$W513,ATS!$O:$O,0),5)</f>
        <v>Black</v>
      </c>
      <c r="G513" s="161" t="str">
        <f>INDEX(ATS!$A:$P,MATCH('2) Order Form'!$W513,ATS!$O:$O,0),6)</f>
        <v>L</v>
      </c>
      <c r="H513" s="58">
        <v>1</v>
      </c>
      <c r="I513" s="111">
        <v>0</v>
      </c>
      <c r="J513" s="117">
        <f>IFERROR(VLOOKUP(W513,ATS!$O:$P,2,FALSE),0)</f>
        <v>101</v>
      </c>
      <c r="K513" s="184" t="str">
        <f t="shared" si="499"/>
        <v>50+</v>
      </c>
      <c r="L513" s="117">
        <f>IFERROR(VLOOKUP(W513,ATS!$O:$Q,3,FALSE),0)</f>
        <v>101</v>
      </c>
      <c r="M513" s="186" t="str">
        <f t="shared" si="500"/>
        <v>50+</v>
      </c>
      <c r="N513" s="93">
        <v>0</v>
      </c>
      <c r="O513" s="55">
        <f t="shared" si="501"/>
        <v>0</v>
      </c>
      <c r="P513" s="50">
        <f>VLOOKUP($C513,Prices!$A$3:$R$1996,MATCH('2) Order Form'!P$8,Prices!$A$2:$R$2,0),FALSE)</f>
        <v>50</v>
      </c>
      <c r="Q513" s="51">
        <f>VLOOKUP($C513,Prices!$A$3:$R$1996,MATCH('2) Order Form'!Q$8,Prices!$A$2:$R$2,0),FALSE)</f>
        <v>99.95</v>
      </c>
      <c r="R513" s="34">
        <f t="shared" si="502"/>
        <v>0</v>
      </c>
      <c r="S513" s="43">
        <f t="shared" si="503"/>
        <v>0</v>
      </c>
      <c r="T513" s="51">
        <f t="shared" si="504"/>
        <v>0</v>
      </c>
      <c r="U513" s="123">
        <f t="shared" si="431"/>
        <v>0</v>
      </c>
      <c r="V513" s="124"/>
      <c r="W513" s="148">
        <v>7048652537973</v>
      </c>
      <c r="Y513" s="126">
        <f t="shared" si="505"/>
        <v>0</v>
      </c>
      <c r="Z513" s="127">
        <f t="shared" ca="1" si="506"/>
        <v>0</v>
      </c>
      <c r="AA513" s="127">
        <f t="shared" ca="1" si="507"/>
        <v>102</v>
      </c>
      <c r="AB513" s="127">
        <f t="shared" ca="1" si="508"/>
        <v>0</v>
      </c>
      <c r="AC513" s="127">
        <f t="shared" ca="1" si="509"/>
        <v>0</v>
      </c>
      <c r="AD513" s="127" t="str">
        <f t="shared" si="510"/>
        <v>828158Black</v>
      </c>
      <c r="AE513" s="128">
        <f t="shared" si="511"/>
        <v>828158</v>
      </c>
      <c r="AF513" s="129" t="str">
        <f>INDEX(ATS!$A:$P,MATCH('2) Order Form'!$W513,ATS!$O:$O,0),7)</f>
        <v>Active</v>
      </c>
    </row>
    <row r="514" spans="1:32" x14ac:dyDescent="0.2">
      <c r="A514" s="33">
        <v>5</v>
      </c>
      <c r="B514" s="33" t="str">
        <f>VLOOKUP(A514,Classification!$H$2:$I$11,2,FALSE)</f>
        <v>Technical Apparel</v>
      </c>
      <c r="C514" s="33">
        <f>INDEX(ATS!$A:$P,MATCH('2) Order Form'!$W514,ATS!$O:$O,0),1)</f>
        <v>828158</v>
      </c>
      <c r="D514" s="33" t="str">
        <f>INDEX(ATS!$A:$P,MATCH('2) Order Form'!$W514,ATS!$O:$O,0),2)</f>
        <v>Hunter Midlayer F/Z M</v>
      </c>
      <c r="E514" s="82" t="str">
        <f>INDEX(ATS!$A:$P,MATCH('2) Order Form'!$W514,ATS!$O:$O,0),4)</f>
        <v>BLACK-XL</v>
      </c>
      <c r="F514" s="82" t="str">
        <f>INDEX(ATS!$A:$P,MATCH('2) Order Form'!$W514,ATS!$O:$O,0),5)</f>
        <v>Black</v>
      </c>
      <c r="G514" s="161" t="str">
        <f>INDEX(ATS!$A:$P,MATCH('2) Order Form'!$W514,ATS!$O:$O,0),6)</f>
        <v>XL</v>
      </c>
      <c r="H514" s="58">
        <v>1</v>
      </c>
      <c r="I514" s="111">
        <v>0</v>
      </c>
      <c r="J514" s="117">
        <f>IFERROR(VLOOKUP(W514,ATS!$O:$P,2,FALSE),0)</f>
        <v>42</v>
      </c>
      <c r="K514" s="184">
        <f t="shared" si="499"/>
        <v>42</v>
      </c>
      <c r="L514" s="117">
        <f>IFERROR(VLOOKUP(W514,ATS!$O:$Q,3,FALSE),0)</f>
        <v>42</v>
      </c>
      <c r="M514" s="186">
        <f t="shared" si="500"/>
        <v>42</v>
      </c>
      <c r="N514" s="93">
        <v>0</v>
      </c>
      <c r="O514" s="55">
        <f t="shared" si="501"/>
        <v>0</v>
      </c>
      <c r="P514" s="50">
        <f>VLOOKUP($C514,Prices!$A$3:$R$1996,MATCH('2) Order Form'!P$8,Prices!$A$2:$R$2,0),FALSE)</f>
        <v>50</v>
      </c>
      <c r="Q514" s="51">
        <f>VLOOKUP($C514,Prices!$A$3:$R$1996,MATCH('2) Order Form'!Q$8,Prices!$A$2:$R$2,0),FALSE)</f>
        <v>99.95</v>
      </c>
      <c r="R514" s="34">
        <f t="shared" si="502"/>
        <v>0</v>
      </c>
      <c r="S514" s="43">
        <f t="shared" si="503"/>
        <v>0</v>
      </c>
      <c r="T514" s="51">
        <f t="shared" si="504"/>
        <v>0</v>
      </c>
      <c r="U514" s="123">
        <f t="shared" si="431"/>
        <v>0</v>
      </c>
      <c r="V514" s="124"/>
      <c r="W514" s="148">
        <v>7048652538000</v>
      </c>
      <c r="Y514" s="126">
        <f t="shared" si="505"/>
        <v>0</v>
      </c>
      <c r="Z514" s="127">
        <f t="shared" ca="1" si="506"/>
        <v>0</v>
      </c>
      <c r="AA514" s="127">
        <f t="shared" ca="1" si="507"/>
        <v>102</v>
      </c>
      <c r="AB514" s="127">
        <f t="shared" ca="1" si="508"/>
        <v>0</v>
      </c>
      <c r="AC514" s="127">
        <f t="shared" ca="1" si="509"/>
        <v>0</v>
      </c>
      <c r="AD514" s="127" t="str">
        <f t="shared" si="510"/>
        <v>828158Black</v>
      </c>
      <c r="AE514" s="128">
        <f t="shared" si="511"/>
        <v>828158</v>
      </c>
      <c r="AF514" s="129" t="str">
        <f>INDEX(ATS!$A:$P,MATCH('2) Order Form'!$W514,ATS!$O:$O,0),7)</f>
        <v>Active</v>
      </c>
    </row>
    <row r="515" spans="1:32" ht="17.25" customHeight="1" x14ac:dyDescent="0.2">
      <c r="A515" s="33">
        <v>5</v>
      </c>
      <c r="B515" s="33" t="str">
        <f>VLOOKUP(A515,Classification!$H$2:$I$11,2,FALSE)</f>
        <v>Technical Apparel</v>
      </c>
      <c r="C515" s="33">
        <f>INDEX(ATS!$A:$P,MATCH('2) Order Form'!$W515,ATS!$O:$O,0),1)</f>
        <v>828077</v>
      </c>
      <c r="D515" s="33" t="str">
        <f>INDEX(ATS!$A:$P,MATCH('2) Order Form'!$W515,ATS!$O:$O,0),2)</f>
        <v>Hunter Merino Wind FZ M</v>
      </c>
      <c r="E515" s="82" t="str">
        <f>INDEX(ATS!$A:$P,MATCH('2) Order Form'!$W515,ATS!$O:$O,0),4)</f>
        <v>88002-S</v>
      </c>
      <c r="F515" s="82" t="str">
        <f>INDEX(ATS!$A:$P,MATCH('2) Order Form'!$W515,ATS!$O:$O,0),5)</f>
        <v>Sikorsky</v>
      </c>
      <c r="G515" s="161" t="str">
        <f>INDEX(ATS!$A:$P,MATCH('2) Order Form'!$W515,ATS!$O:$O,0),6)</f>
        <v>S</v>
      </c>
      <c r="H515" s="58">
        <v>1</v>
      </c>
      <c r="I515" s="111">
        <v>0</v>
      </c>
      <c r="J515" s="117">
        <f>IFERROR(VLOOKUP(W515,ATS!$O:$P,2,FALSE),0)</f>
        <v>3</v>
      </c>
      <c r="K515" s="184">
        <f t="shared" ref="K515" si="512">IF(J515=99999,"OPEN",IF(J515&gt;50,"50+",IF(J515&lt;=0,"0",J515)))</f>
        <v>3</v>
      </c>
      <c r="L515" s="117">
        <f>IFERROR(VLOOKUP(W515,ATS!$O:$Q,3,FALSE),0)</f>
        <v>3</v>
      </c>
      <c r="M515" s="186">
        <f t="shared" si="500"/>
        <v>3</v>
      </c>
      <c r="N515" s="93">
        <v>0</v>
      </c>
      <c r="O515" s="55">
        <f t="shared" ref="O515" si="513">IF(N515&lt;&gt;0,N515,$P$5)</f>
        <v>0</v>
      </c>
      <c r="P515" s="50">
        <f>VLOOKUP($C515,Prices!$A$3:$R$1996,MATCH('2) Order Form'!P$8,Prices!$A$2:$R$2,0),FALSE)</f>
        <v>65</v>
      </c>
      <c r="Q515" s="51">
        <f>VLOOKUP($C515,Prices!$A$3:$R$1996,MATCH('2) Order Form'!Q$8,Prices!$A$2:$R$2,0),FALSE)</f>
        <v>129.94999999999999</v>
      </c>
      <c r="R515" s="34">
        <f t="shared" ref="R515" si="514">I515*P515</f>
        <v>0</v>
      </c>
      <c r="S515" s="43">
        <f t="shared" ref="S515" si="515">R515*O515</f>
        <v>0</v>
      </c>
      <c r="T515" s="51">
        <f t="shared" ref="T515" si="516">R515-S515</f>
        <v>0</v>
      </c>
      <c r="U515" s="123">
        <f t="shared" si="431"/>
        <v>0</v>
      </c>
      <c r="V515" s="124"/>
      <c r="W515" s="148">
        <v>7048652765444</v>
      </c>
      <c r="X515" s="125"/>
      <c r="Y515" s="126">
        <f t="shared" si="505"/>
        <v>0</v>
      </c>
      <c r="Z515" s="127">
        <f t="shared" ca="1" si="506"/>
        <v>0</v>
      </c>
      <c r="AA515" s="127">
        <f t="shared" ca="1" si="507"/>
        <v>103</v>
      </c>
      <c r="AB515" s="127">
        <f t="shared" ca="1" si="508"/>
        <v>1</v>
      </c>
      <c r="AC515" s="127">
        <f t="shared" ca="1" si="509"/>
        <v>1</v>
      </c>
      <c r="AD515" s="127" t="str">
        <f t="shared" si="510"/>
        <v>828077Sikorsky</v>
      </c>
      <c r="AE515" s="128">
        <f t="shared" si="511"/>
        <v>828077</v>
      </c>
      <c r="AF515" s="129" t="str">
        <f>INDEX(ATS!$A:$P,MATCH('2) Order Form'!$W515,ATS!$O:$O,0),7)</f>
        <v>Active</v>
      </c>
    </row>
    <row r="516" spans="1:32" ht="17.25" customHeight="1" x14ac:dyDescent="0.2">
      <c r="A516" s="33">
        <v>5</v>
      </c>
      <c r="B516" s="33" t="str">
        <f>VLOOKUP(A516,Classification!$H$2:$I$11,2,FALSE)</f>
        <v>Technical Apparel</v>
      </c>
      <c r="C516" s="33">
        <f>INDEX(ATS!$A:$P,MATCH('2) Order Form'!$W516,ATS!$O:$O,0),1)</f>
        <v>828077</v>
      </c>
      <c r="D516" s="33" t="str">
        <f>INDEX(ATS!$A:$P,MATCH('2) Order Form'!$W516,ATS!$O:$O,0),2)</f>
        <v>Hunter Merino Wind FZ M</v>
      </c>
      <c r="E516" s="82" t="str">
        <f>INDEX(ATS!$A:$P,MATCH('2) Order Form'!$W516,ATS!$O:$O,0),4)</f>
        <v>88002-M</v>
      </c>
      <c r="F516" s="82" t="str">
        <f>INDEX(ATS!$A:$P,MATCH('2) Order Form'!$W516,ATS!$O:$O,0),5)</f>
        <v>Sikorsky</v>
      </c>
      <c r="G516" s="161" t="str">
        <f>INDEX(ATS!$A:$P,MATCH('2) Order Form'!$W516,ATS!$O:$O,0),6)</f>
        <v>M</v>
      </c>
      <c r="H516" s="58">
        <v>1</v>
      </c>
      <c r="I516" s="111">
        <v>0</v>
      </c>
      <c r="J516" s="117">
        <f>IFERROR(VLOOKUP(W516,ATS!$O:$P,2,FALSE),0)</f>
        <v>10</v>
      </c>
      <c r="K516" s="184">
        <f t="shared" ref="K516:K534" si="517">IF(J516=99999,"OPEN",IF(J516&gt;50,"50+",IF(J516&lt;=0,"0",J516)))</f>
        <v>10</v>
      </c>
      <c r="L516" s="117">
        <f>IFERROR(VLOOKUP(W516,ATS!$O:$Q,3,FALSE),0)</f>
        <v>10</v>
      </c>
      <c r="M516" s="186">
        <f t="shared" ref="M516" si="518">IF(L516=99999,"OPEN",IF(L516&gt;50,"50+",IF(L516&lt;=0,"0",L516)))</f>
        <v>10</v>
      </c>
      <c r="N516" s="93">
        <v>0</v>
      </c>
      <c r="O516" s="55">
        <f t="shared" ref="O516:O534" si="519">IF(N516&lt;&gt;0,N516,$P$5)</f>
        <v>0</v>
      </c>
      <c r="P516" s="50">
        <f>VLOOKUP($C516,Prices!$A$3:$R$1996,MATCH('2) Order Form'!P$8,Prices!$A$2:$R$2,0),FALSE)</f>
        <v>65</v>
      </c>
      <c r="Q516" s="51">
        <f>VLOOKUP($C516,Prices!$A$3:$R$1996,MATCH('2) Order Form'!Q$8,Prices!$A$2:$R$2,0),FALSE)</f>
        <v>129.94999999999999</v>
      </c>
      <c r="R516" s="34">
        <f t="shared" ref="R516:R534" si="520">I516*P516</f>
        <v>0</v>
      </c>
      <c r="S516" s="43">
        <f t="shared" ref="S516:S534" si="521">R516*O516</f>
        <v>0</v>
      </c>
      <c r="T516" s="51">
        <f t="shared" ref="T516:T534" si="522">R516-S516</f>
        <v>0</v>
      </c>
      <c r="U516" s="123">
        <f t="shared" ref="U516:U579" si="523">IFERROR(I516/($I$161+$I$162+$I$163),0)</f>
        <v>0</v>
      </c>
      <c r="V516" s="124"/>
      <c r="W516" s="148">
        <v>7048652765437</v>
      </c>
      <c r="X516" s="125"/>
      <c r="Y516" s="126">
        <f t="shared" ref="Y516" si="524">I516*Q516</f>
        <v>0</v>
      </c>
      <c r="Z516" s="127">
        <f t="shared" ref="Z516" ca="1" si="525">IF(A516=OFFSET(A516,-1,0),0,1)</f>
        <v>0</v>
      </c>
      <c r="AA516" s="127">
        <f t="shared" ref="AA516" ca="1" si="526">IF(C516=OFFSET(C516,-1,0),OFFSET(AA516,-1,0),OFFSET(AA516,-1,0)+1)</f>
        <v>103</v>
      </c>
      <c r="AB516" s="127">
        <f t="shared" ref="AB516" ca="1" si="527">IF(C516=OFFSET(C516,-1,0),0,1)</f>
        <v>0</v>
      </c>
      <c r="AC516" s="127">
        <f t="shared" ref="AC516" ca="1" si="528">IF(F516=OFFSET(F516,-1,0),0,1)</f>
        <v>0</v>
      </c>
      <c r="AD516" s="127" t="str">
        <f t="shared" ref="AD516" si="529">CONCATENATE(C516,F516)</f>
        <v>828077Sikorsky</v>
      </c>
      <c r="AE516" s="128">
        <f t="shared" ref="AE516" si="530">IFERROR(IF(B516="EYEWEAR",CONCATENATE(C516,"-",G516),C516),C516)</f>
        <v>828077</v>
      </c>
      <c r="AF516" s="129" t="str">
        <f>INDEX(ATS!$A:$P,MATCH('2) Order Form'!$W516,ATS!$O:$O,0),7)</f>
        <v>Active</v>
      </c>
    </row>
    <row r="517" spans="1:32" ht="17.25" customHeight="1" x14ac:dyDescent="0.2">
      <c r="A517" s="33">
        <v>5</v>
      </c>
      <c r="B517" s="33" t="str">
        <f>VLOOKUP(A517,Classification!$H$2:$I$11,2,FALSE)</f>
        <v>Technical Apparel</v>
      </c>
      <c r="C517" s="33">
        <f>INDEX(ATS!$A:$P,MATCH('2) Order Form'!$W517,ATS!$O:$O,0),1)</f>
        <v>828077</v>
      </c>
      <c r="D517" s="33" t="str">
        <f>INDEX(ATS!$A:$P,MATCH('2) Order Form'!$W517,ATS!$O:$O,0),2)</f>
        <v>Hunter Merino Wind FZ M</v>
      </c>
      <c r="E517" s="82" t="str">
        <f>INDEX(ATS!$A:$P,MATCH('2) Order Form'!$W517,ATS!$O:$O,0),4)</f>
        <v>88002-L</v>
      </c>
      <c r="F517" s="82" t="str">
        <f>INDEX(ATS!$A:$P,MATCH('2) Order Form'!$W517,ATS!$O:$O,0),5)</f>
        <v>Sikorsky</v>
      </c>
      <c r="G517" s="161" t="str">
        <f>INDEX(ATS!$A:$P,MATCH('2) Order Form'!$W517,ATS!$O:$O,0),6)</f>
        <v>L</v>
      </c>
      <c r="H517" s="58">
        <v>1</v>
      </c>
      <c r="I517" s="111">
        <v>0</v>
      </c>
      <c r="J517" s="117">
        <f>IFERROR(VLOOKUP(W517,ATS!$O:$P,2,FALSE),0)</f>
        <v>8</v>
      </c>
      <c r="K517" s="184">
        <f t="shared" si="517"/>
        <v>8</v>
      </c>
      <c r="L517" s="117">
        <f>IFERROR(VLOOKUP(W517,ATS!$O:$Q,3,FALSE),0)</f>
        <v>8</v>
      </c>
      <c r="M517" s="186">
        <f t="shared" ref="M517:M548" si="531">IF(L517=99999,"OPEN",IF(L517&gt;50,"50+",IF(L517&lt;=0,"0",L517)))</f>
        <v>8</v>
      </c>
      <c r="N517" s="93">
        <v>0</v>
      </c>
      <c r="O517" s="55">
        <f t="shared" si="519"/>
        <v>0</v>
      </c>
      <c r="P517" s="50">
        <f>VLOOKUP($C517,Prices!$A$3:$R$1996,MATCH('2) Order Form'!P$8,Prices!$A$2:$R$2,0),FALSE)</f>
        <v>65</v>
      </c>
      <c r="Q517" s="51">
        <f>VLOOKUP($C517,Prices!$A$3:$R$1996,MATCH('2) Order Form'!Q$8,Prices!$A$2:$R$2,0),FALSE)</f>
        <v>129.94999999999999</v>
      </c>
      <c r="R517" s="34">
        <f t="shared" si="520"/>
        <v>0</v>
      </c>
      <c r="S517" s="43">
        <f t="shared" si="521"/>
        <v>0</v>
      </c>
      <c r="T517" s="51">
        <f t="shared" si="522"/>
        <v>0</v>
      </c>
      <c r="U517" s="123">
        <f t="shared" si="523"/>
        <v>0</v>
      </c>
      <c r="V517" s="124"/>
      <c r="W517" s="148">
        <v>7048652765420</v>
      </c>
      <c r="X517" s="125"/>
      <c r="Y517" s="126">
        <f t="shared" ref="Y517:Y548" si="532">I517*Q517</f>
        <v>0</v>
      </c>
      <c r="Z517" s="127">
        <f t="shared" ref="Z517:Z548" ca="1" si="533">IF(A517=OFFSET(A517,-1,0),0,1)</f>
        <v>0</v>
      </c>
      <c r="AA517" s="127">
        <f t="shared" ref="AA517:AA548" ca="1" si="534">IF(C517=OFFSET(C517,-1,0),OFFSET(AA517,-1,0),OFFSET(AA517,-1,0)+1)</f>
        <v>103</v>
      </c>
      <c r="AB517" s="127">
        <f t="shared" ref="AB517:AB548" ca="1" si="535">IF(C517=OFFSET(C517,-1,0),0,1)</f>
        <v>0</v>
      </c>
      <c r="AC517" s="127">
        <f t="shared" ref="AC517:AC548" ca="1" si="536">IF(F517=OFFSET(F517,-1,0),0,1)</f>
        <v>0</v>
      </c>
      <c r="AD517" s="127" t="str">
        <f t="shared" ref="AD517:AD548" si="537">CONCATENATE(C517,F517)</f>
        <v>828077Sikorsky</v>
      </c>
      <c r="AE517" s="128">
        <f t="shared" ref="AE517:AE548" si="538">IFERROR(IF(B517="EYEWEAR",CONCATENATE(C517,"-",G517),C517),C517)</f>
        <v>828077</v>
      </c>
      <c r="AF517" s="129" t="str">
        <f>INDEX(ATS!$A:$P,MATCH('2) Order Form'!$W517,ATS!$O:$O,0),7)</f>
        <v>Active</v>
      </c>
    </row>
    <row r="518" spans="1:32" ht="17.25" customHeight="1" x14ac:dyDescent="0.2">
      <c r="A518" s="33">
        <v>5</v>
      </c>
      <c r="B518" s="33" t="str">
        <f>VLOOKUP(A518,Classification!$H$2:$I$11,2,FALSE)</f>
        <v>Technical Apparel</v>
      </c>
      <c r="C518" s="33">
        <f>INDEX(ATS!$A:$P,MATCH('2) Order Form'!$W518,ATS!$O:$O,0),1)</f>
        <v>828077</v>
      </c>
      <c r="D518" s="33" t="str">
        <f>INDEX(ATS!$A:$P,MATCH('2) Order Form'!$W518,ATS!$O:$O,0),2)</f>
        <v>Hunter Merino Wind FZ M</v>
      </c>
      <c r="E518" s="82" t="str">
        <f>INDEX(ATS!$A:$P,MATCH('2) Order Form'!$W518,ATS!$O:$O,0),4)</f>
        <v>88002-XL</v>
      </c>
      <c r="F518" s="82" t="str">
        <f>INDEX(ATS!$A:$P,MATCH('2) Order Form'!$W518,ATS!$O:$O,0),5)</f>
        <v>Sikorsky</v>
      </c>
      <c r="G518" s="161" t="str">
        <f>INDEX(ATS!$A:$P,MATCH('2) Order Form'!$W518,ATS!$O:$O,0),6)</f>
        <v>XL</v>
      </c>
      <c r="H518" s="58">
        <v>1</v>
      </c>
      <c r="I518" s="111">
        <v>0</v>
      </c>
      <c r="J518" s="117">
        <f>IFERROR(VLOOKUP(W518,ATS!$O:$P,2,FALSE),0)</f>
        <v>0</v>
      </c>
      <c r="K518" s="184" t="str">
        <f t="shared" si="517"/>
        <v>0</v>
      </c>
      <c r="L518" s="117">
        <f>IFERROR(VLOOKUP(W518,ATS!$O:$Q,3,FALSE),0)</f>
        <v>0</v>
      </c>
      <c r="M518" s="186" t="str">
        <f t="shared" si="531"/>
        <v>0</v>
      </c>
      <c r="N518" s="93">
        <v>0</v>
      </c>
      <c r="O518" s="55">
        <f t="shared" si="519"/>
        <v>0</v>
      </c>
      <c r="P518" s="50">
        <f>VLOOKUP($C518,Prices!$A$3:$R$1996,MATCH('2) Order Form'!P$8,Prices!$A$2:$R$2,0),FALSE)</f>
        <v>65</v>
      </c>
      <c r="Q518" s="51">
        <f>VLOOKUP($C518,Prices!$A$3:$R$1996,MATCH('2) Order Form'!Q$8,Prices!$A$2:$R$2,0),FALSE)</f>
        <v>129.94999999999999</v>
      </c>
      <c r="R518" s="34">
        <f t="shared" si="520"/>
        <v>0</v>
      </c>
      <c r="S518" s="43">
        <f t="shared" si="521"/>
        <v>0</v>
      </c>
      <c r="T518" s="51">
        <f t="shared" si="522"/>
        <v>0</v>
      </c>
      <c r="U518" s="123">
        <f t="shared" si="523"/>
        <v>0</v>
      </c>
      <c r="V518" s="124"/>
      <c r="W518" s="148">
        <v>7048652765451</v>
      </c>
      <c r="X518" s="125"/>
      <c r="Y518" s="126">
        <f t="shared" si="532"/>
        <v>0</v>
      </c>
      <c r="Z518" s="127">
        <f t="shared" ca="1" si="533"/>
        <v>0</v>
      </c>
      <c r="AA518" s="127">
        <f t="shared" ca="1" si="534"/>
        <v>103</v>
      </c>
      <c r="AB518" s="127">
        <f t="shared" ca="1" si="535"/>
        <v>0</v>
      </c>
      <c r="AC518" s="127">
        <f t="shared" ca="1" si="536"/>
        <v>0</v>
      </c>
      <c r="AD518" s="127" t="str">
        <f t="shared" si="537"/>
        <v>828077Sikorsky</v>
      </c>
      <c r="AE518" s="128">
        <f t="shared" si="538"/>
        <v>828077</v>
      </c>
      <c r="AF518" s="129" t="str">
        <f>INDEX(ATS!$A:$P,MATCH('2) Order Form'!$W518,ATS!$O:$O,0),7)</f>
        <v>Active</v>
      </c>
    </row>
    <row r="519" spans="1:32" s="139" customFormat="1" ht="17.25" customHeight="1" x14ac:dyDescent="0.2">
      <c r="A519" s="33">
        <v>5</v>
      </c>
      <c r="B519" s="33" t="str">
        <f>VLOOKUP(A519,Classification!$H$2:$I$11,2,FALSE)</f>
        <v>Technical Apparel</v>
      </c>
      <c r="C519" s="33">
        <f>INDEX(ATS!$A:$P,MATCH('2) Order Form'!$W519,ATS!$O:$O,0),1)</f>
        <v>828077</v>
      </c>
      <c r="D519" s="33" t="str">
        <f>INDEX(ATS!$A:$P,MATCH('2) Order Form'!$W519,ATS!$O:$O,0),2)</f>
        <v>Hunter Merino Wind FZ M</v>
      </c>
      <c r="E519" s="82" t="str">
        <f>INDEX(ATS!$A:$P,MATCH('2) Order Form'!$W519,ATS!$O:$O,0),4)</f>
        <v>BLACK-S</v>
      </c>
      <c r="F519" s="82" t="str">
        <f>INDEX(ATS!$A:$P,MATCH('2) Order Form'!$W519,ATS!$O:$O,0),5)</f>
        <v>Black</v>
      </c>
      <c r="G519" s="161" t="str">
        <f>INDEX(ATS!$A:$P,MATCH('2) Order Form'!$W519,ATS!$O:$O,0),6)</f>
        <v>S</v>
      </c>
      <c r="H519" s="58">
        <v>1</v>
      </c>
      <c r="I519" s="111">
        <v>0</v>
      </c>
      <c r="J519" s="176">
        <f>IFERROR(VLOOKUP(W519,ATS!$O:$P,2,FALSE),0)</f>
        <v>56</v>
      </c>
      <c r="K519" s="185" t="str">
        <f t="shared" si="517"/>
        <v>50+</v>
      </c>
      <c r="L519" s="117">
        <f>IFERROR(VLOOKUP(W519,ATS!$O:$Q,3,FALSE),0)</f>
        <v>56</v>
      </c>
      <c r="M519" s="186" t="str">
        <f t="shared" si="531"/>
        <v>50+</v>
      </c>
      <c r="N519" s="93">
        <v>0</v>
      </c>
      <c r="O519" s="177">
        <f t="shared" si="519"/>
        <v>0</v>
      </c>
      <c r="P519" s="50">
        <f>VLOOKUP($C519,Prices!$A$3:$R$1996,MATCH('2) Order Form'!P$8,Prices!$A$2:$R$2,0),FALSE)</f>
        <v>65</v>
      </c>
      <c r="Q519" s="51">
        <f>VLOOKUP($C519,Prices!$A$3:$R$1996,MATCH('2) Order Form'!Q$8,Prices!$A$2:$R$2,0),FALSE)</f>
        <v>129.94999999999999</v>
      </c>
      <c r="R519" s="179">
        <f t="shared" si="520"/>
        <v>0</v>
      </c>
      <c r="S519" s="180">
        <f t="shared" si="521"/>
        <v>0</v>
      </c>
      <c r="T519" s="178">
        <f t="shared" si="522"/>
        <v>0</v>
      </c>
      <c r="U519" s="123">
        <f t="shared" si="523"/>
        <v>0</v>
      </c>
      <c r="V519" s="181"/>
      <c r="W519" s="182">
        <v>7048652275516</v>
      </c>
      <c r="X519" s="183"/>
      <c r="Y519" s="126">
        <f t="shared" si="532"/>
        <v>0</v>
      </c>
      <c r="Z519" s="127">
        <f t="shared" ca="1" si="533"/>
        <v>0</v>
      </c>
      <c r="AA519" s="127">
        <f t="shared" ca="1" si="534"/>
        <v>103</v>
      </c>
      <c r="AB519" s="127">
        <f t="shared" ca="1" si="535"/>
        <v>0</v>
      </c>
      <c r="AC519" s="127">
        <f t="shared" ca="1" si="536"/>
        <v>1</v>
      </c>
      <c r="AD519" s="127" t="str">
        <f t="shared" si="537"/>
        <v>828077Black</v>
      </c>
      <c r="AE519" s="128">
        <f t="shared" si="538"/>
        <v>828077</v>
      </c>
      <c r="AF519" s="129" t="str">
        <f>INDEX(ATS!$A:$P,MATCH('2) Order Form'!$W519,ATS!$O:$O,0),7)</f>
        <v>Active</v>
      </c>
    </row>
    <row r="520" spans="1:32" ht="17.25" customHeight="1" x14ac:dyDescent="0.2">
      <c r="A520" s="33">
        <v>5</v>
      </c>
      <c r="B520" s="33" t="str">
        <f>VLOOKUP(A520,Classification!$H$2:$I$11,2,FALSE)</f>
        <v>Technical Apparel</v>
      </c>
      <c r="C520" s="33">
        <f>INDEX(ATS!$A:$P,MATCH('2) Order Form'!$W520,ATS!$O:$O,0),1)</f>
        <v>828077</v>
      </c>
      <c r="D520" s="33" t="str">
        <f>INDEX(ATS!$A:$P,MATCH('2) Order Form'!$W520,ATS!$O:$O,0),2)</f>
        <v>Hunter Merino Wind FZ M</v>
      </c>
      <c r="E520" s="82" t="str">
        <f>INDEX(ATS!$A:$P,MATCH('2) Order Form'!$W520,ATS!$O:$O,0),4)</f>
        <v>BLACK-M</v>
      </c>
      <c r="F520" s="82" t="str">
        <f>INDEX(ATS!$A:$P,MATCH('2) Order Form'!$W520,ATS!$O:$O,0),5)</f>
        <v>Black</v>
      </c>
      <c r="G520" s="161" t="str">
        <f>INDEX(ATS!$A:$P,MATCH('2) Order Form'!$W520,ATS!$O:$O,0),6)</f>
        <v>M</v>
      </c>
      <c r="H520" s="58">
        <v>1</v>
      </c>
      <c r="I520" s="111">
        <v>0</v>
      </c>
      <c r="J520" s="117">
        <f>IFERROR(VLOOKUP(W520,ATS!$O:$P,2,FALSE),0)</f>
        <v>119</v>
      </c>
      <c r="K520" s="184" t="str">
        <f t="shared" si="517"/>
        <v>50+</v>
      </c>
      <c r="L520" s="117">
        <f>IFERROR(VLOOKUP(W520,ATS!$O:$Q,3,FALSE),0)</f>
        <v>119</v>
      </c>
      <c r="M520" s="186" t="str">
        <f t="shared" si="531"/>
        <v>50+</v>
      </c>
      <c r="N520" s="93">
        <v>0</v>
      </c>
      <c r="O520" s="55">
        <f t="shared" si="519"/>
        <v>0</v>
      </c>
      <c r="P520" s="50">
        <f>VLOOKUP($C520,Prices!$A$3:$R$1996,MATCH('2) Order Form'!P$8,Prices!$A$2:$R$2,0),FALSE)</f>
        <v>65</v>
      </c>
      <c r="Q520" s="51">
        <f>VLOOKUP($C520,Prices!$A$3:$R$1996,MATCH('2) Order Form'!Q$8,Prices!$A$2:$R$2,0),FALSE)</f>
        <v>129.94999999999999</v>
      </c>
      <c r="R520" s="34">
        <f t="shared" si="520"/>
        <v>0</v>
      </c>
      <c r="S520" s="43">
        <f t="shared" si="521"/>
        <v>0</v>
      </c>
      <c r="T520" s="51">
        <f t="shared" si="522"/>
        <v>0</v>
      </c>
      <c r="U520" s="123">
        <f t="shared" si="523"/>
        <v>0</v>
      </c>
      <c r="V520" s="124"/>
      <c r="W520" s="148">
        <v>7048652275509</v>
      </c>
      <c r="X520" s="125"/>
      <c r="Y520" s="126">
        <f t="shared" si="532"/>
        <v>0</v>
      </c>
      <c r="Z520" s="127">
        <f t="shared" ca="1" si="533"/>
        <v>0</v>
      </c>
      <c r="AA520" s="127">
        <f t="shared" ca="1" si="534"/>
        <v>103</v>
      </c>
      <c r="AB520" s="127">
        <f t="shared" ca="1" si="535"/>
        <v>0</v>
      </c>
      <c r="AC520" s="127">
        <f t="shared" ca="1" si="536"/>
        <v>0</v>
      </c>
      <c r="AD520" s="127" t="str">
        <f t="shared" si="537"/>
        <v>828077Black</v>
      </c>
      <c r="AE520" s="128">
        <f t="shared" si="538"/>
        <v>828077</v>
      </c>
      <c r="AF520" s="129" t="str">
        <f>INDEX(ATS!$A:$P,MATCH('2) Order Form'!$W520,ATS!$O:$O,0),7)</f>
        <v>Active</v>
      </c>
    </row>
    <row r="521" spans="1:32" ht="17.25" customHeight="1" x14ac:dyDescent="0.2">
      <c r="A521" s="33">
        <v>5</v>
      </c>
      <c r="B521" s="33" t="str">
        <f>VLOOKUP(A521,Classification!$H$2:$I$11,2,FALSE)</f>
        <v>Technical Apparel</v>
      </c>
      <c r="C521" s="33">
        <f>INDEX(ATS!$A:$P,MATCH('2) Order Form'!$W521,ATS!$O:$O,0),1)</f>
        <v>828077</v>
      </c>
      <c r="D521" s="33" t="str">
        <f>INDEX(ATS!$A:$P,MATCH('2) Order Form'!$W521,ATS!$O:$O,0),2)</f>
        <v>Hunter Merino Wind FZ M</v>
      </c>
      <c r="E521" s="82" t="str">
        <f>INDEX(ATS!$A:$P,MATCH('2) Order Form'!$W521,ATS!$O:$O,0),4)</f>
        <v>BLACK-L</v>
      </c>
      <c r="F521" s="82" t="str">
        <f>INDEX(ATS!$A:$P,MATCH('2) Order Form'!$W521,ATS!$O:$O,0),5)</f>
        <v>Black</v>
      </c>
      <c r="G521" s="161" t="str">
        <f>INDEX(ATS!$A:$P,MATCH('2) Order Form'!$W521,ATS!$O:$O,0),6)</f>
        <v>L</v>
      </c>
      <c r="H521" s="58">
        <v>1</v>
      </c>
      <c r="I521" s="111">
        <v>0</v>
      </c>
      <c r="J521" s="117">
        <f>IFERROR(VLOOKUP(W521,ATS!$O:$P,2,FALSE),0)</f>
        <v>119</v>
      </c>
      <c r="K521" s="184" t="str">
        <f t="shared" si="517"/>
        <v>50+</v>
      </c>
      <c r="L521" s="117">
        <f>IFERROR(VLOOKUP(W521,ATS!$O:$Q,3,FALSE),0)</f>
        <v>119</v>
      </c>
      <c r="M521" s="186" t="str">
        <f t="shared" si="531"/>
        <v>50+</v>
      </c>
      <c r="N521" s="93">
        <v>0</v>
      </c>
      <c r="O521" s="55">
        <f t="shared" si="519"/>
        <v>0</v>
      </c>
      <c r="P521" s="50">
        <f>VLOOKUP($C521,Prices!$A$3:$R$1996,MATCH('2) Order Form'!P$8,Prices!$A$2:$R$2,0),FALSE)</f>
        <v>65</v>
      </c>
      <c r="Q521" s="51">
        <f>VLOOKUP($C521,Prices!$A$3:$R$1996,MATCH('2) Order Form'!Q$8,Prices!$A$2:$R$2,0),FALSE)</f>
        <v>129.94999999999999</v>
      </c>
      <c r="R521" s="34">
        <f t="shared" si="520"/>
        <v>0</v>
      </c>
      <c r="S521" s="43">
        <f t="shared" si="521"/>
        <v>0</v>
      </c>
      <c r="T521" s="51">
        <f t="shared" si="522"/>
        <v>0</v>
      </c>
      <c r="U521" s="123">
        <f t="shared" si="523"/>
        <v>0</v>
      </c>
      <c r="V521" s="124"/>
      <c r="W521" s="148">
        <v>7048652275493</v>
      </c>
      <c r="X521" s="125"/>
      <c r="Y521" s="126">
        <f t="shared" si="532"/>
        <v>0</v>
      </c>
      <c r="Z521" s="127">
        <f t="shared" ca="1" si="533"/>
        <v>0</v>
      </c>
      <c r="AA521" s="127">
        <f t="shared" ca="1" si="534"/>
        <v>103</v>
      </c>
      <c r="AB521" s="127">
        <f t="shared" ca="1" si="535"/>
        <v>0</v>
      </c>
      <c r="AC521" s="127">
        <f t="shared" ca="1" si="536"/>
        <v>0</v>
      </c>
      <c r="AD521" s="127" t="str">
        <f t="shared" si="537"/>
        <v>828077Black</v>
      </c>
      <c r="AE521" s="128">
        <f t="shared" si="538"/>
        <v>828077</v>
      </c>
      <c r="AF521" s="129" t="str">
        <f>INDEX(ATS!$A:$P,MATCH('2) Order Form'!$W521,ATS!$O:$O,0),7)</f>
        <v>Active</v>
      </c>
    </row>
    <row r="522" spans="1:32" ht="17.25" customHeight="1" x14ac:dyDescent="0.2">
      <c r="A522" s="33">
        <v>5</v>
      </c>
      <c r="B522" s="33" t="str">
        <f>VLOOKUP(A522,Classification!$H$2:$I$11,2,FALSE)</f>
        <v>Technical Apparel</v>
      </c>
      <c r="C522" s="33">
        <f>INDEX(ATS!$A:$P,MATCH('2) Order Form'!$W522,ATS!$O:$O,0),1)</f>
        <v>828077</v>
      </c>
      <c r="D522" s="33" t="str">
        <f>INDEX(ATS!$A:$P,MATCH('2) Order Form'!$W522,ATS!$O:$O,0),2)</f>
        <v>Hunter Merino Wind FZ M</v>
      </c>
      <c r="E522" s="82" t="str">
        <f>INDEX(ATS!$A:$P,MATCH('2) Order Form'!$W522,ATS!$O:$O,0),4)</f>
        <v>BLACK-XL</v>
      </c>
      <c r="F522" s="82" t="str">
        <f>INDEX(ATS!$A:$P,MATCH('2) Order Form'!$W522,ATS!$O:$O,0),5)</f>
        <v>Black</v>
      </c>
      <c r="G522" s="161" t="str">
        <f>INDEX(ATS!$A:$P,MATCH('2) Order Form'!$W522,ATS!$O:$O,0),6)</f>
        <v>XL</v>
      </c>
      <c r="H522" s="58">
        <v>1</v>
      </c>
      <c r="I522" s="111">
        <v>0</v>
      </c>
      <c r="J522" s="117">
        <f>IFERROR(VLOOKUP(W522,ATS!$O:$P,2,FALSE),0)</f>
        <v>44</v>
      </c>
      <c r="K522" s="184">
        <f t="shared" si="517"/>
        <v>44</v>
      </c>
      <c r="L522" s="117">
        <f>IFERROR(VLOOKUP(W522,ATS!$O:$Q,3,FALSE),0)</f>
        <v>44</v>
      </c>
      <c r="M522" s="186">
        <f t="shared" si="531"/>
        <v>44</v>
      </c>
      <c r="N522" s="93">
        <v>0</v>
      </c>
      <c r="O522" s="55">
        <f t="shared" si="519"/>
        <v>0</v>
      </c>
      <c r="P522" s="50">
        <f>VLOOKUP($C522,Prices!$A$3:$R$1996,MATCH('2) Order Form'!P$8,Prices!$A$2:$R$2,0),FALSE)</f>
        <v>65</v>
      </c>
      <c r="Q522" s="51">
        <f>VLOOKUP($C522,Prices!$A$3:$R$1996,MATCH('2) Order Form'!Q$8,Prices!$A$2:$R$2,0),FALSE)</f>
        <v>129.94999999999999</v>
      </c>
      <c r="R522" s="34">
        <f t="shared" si="520"/>
        <v>0</v>
      </c>
      <c r="S522" s="43">
        <f t="shared" si="521"/>
        <v>0</v>
      </c>
      <c r="T522" s="51">
        <f t="shared" si="522"/>
        <v>0</v>
      </c>
      <c r="U522" s="123">
        <f t="shared" si="523"/>
        <v>0</v>
      </c>
      <c r="V522" s="124"/>
      <c r="W522" s="148">
        <v>7048652275523</v>
      </c>
      <c r="X522" s="125"/>
      <c r="Y522" s="126">
        <f t="shared" si="532"/>
        <v>0</v>
      </c>
      <c r="Z522" s="127">
        <f t="shared" ca="1" si="533"/>
        <v>0</v>
      </c>
      <c r="AA522" s="127">
        <f t="shared" ca="1" si="534"/>
        <v>103</v>
      </c>
      <c r="AB522" s="127">
        <f t="shared" ca="1" si="535"/>
        <v>0</v>
      </c>
      <c r="AC522" s="127">
        <f t="shared" ca="1" si="536"/>
        <v>0</v>
      </c>
      <c r="AD522" s="127" t="str">
        <f t="shared" si="537"/>
        <v>828077Black</v>
      </c>
      <c r="AE522" s="128">
        <f t="shared" si="538"/>
        <v>828077</v>
      </c>
      <c r="AF522" s="129" t="str">
        <f>INDEX(ATS!$A:$P,MATCH('2) Order Form'!$W522,ATS!$O:$O,0),7)</f>
        <v>Active</v>
      </c>
    </row>
    <row r="523" spans="1:32" ht="17.25" customHeight="1" x14ac:dyDescent="0.2">
      <c r="A523" s="33">
        <v>5</v>
      </c>
      <c r="B523" s="33" t="str">
        <f>VLOOKUP(A523,Classification!$H$2:$I$11,2,FALSE)</f>
        <v>Technical Apparel</v>
      </c>
      <c r="C523" s="33">
        <f>INDEX(ATS!$A:$P,MATCH('2) Order Form'!$W523,ATS!$O:$O,0),1)</f>
        <v>828089</v>
      </c>
      <c r="D523" s="33" t="str">
        <f>INDEX(ATS!$A:$P,MATCH('2) Order Form'!$W523,ATS!$O:$O,0),2)</f>
        <v>Hunter Light Pants M</v>
      </c>
      <c r="E523" s="82" t="str">
        <f>INDEX(ATS!$A:$P,MATCH('2) Order Form'!$W523,ATS!$O:$O,0),4)</f>
        <v>BLACK-S</v>
      </c>
      <c r="F523" s="82" t="str">
        <f>INDEX(ATS!$A:$P,MATCH('2) Order Form'!$W523,ATS!$O:$O,0),5)</f>
        <v>Black</v>
      </c>
      <c r="G523" s="161" t="str">
        <f>INDEX(ATS!$A:$P,MATCH('2) Order Form'!$W523,ATS!$O:$O,0),6)</f>
        <v>S</v>
      </c>
      <c r="H523" s="58">
        <v>1</v>
      </c>
      <c r="I523" s="111">
        <v>0</v>
      </c>
      <c r="J523" s="117">
        <f>IFERROR(VLOOKUP(W523,ATS!$O:$P,2,FALSE),0)</f>
        <v>7</v>
      </c>
      <c r="K523" s="184">
        <f t="shared" si="517"/>
        <v>7</v>
      </c>
      <c r="L523" s="117">
        <f>IFERROR(VLOOKUP(W523,ATS!$O:$Q,3,FALSE),0)</f>
        <v>7</v>
      </c>
      <c r="M523" s="186">
        <f t="shared" si="531"/>
        <v>7</v>
      </c>
      <c r="N523" s="93">
        <v>0</v>
      </c>
      <c r="O523" s="55">
        <f t="shared" si="519"/>
        <v>0</v>
      </c>
      <c r="P523" s="50">
        <f>VLOOKUP($C523,Prices!$A$3:$R$1996,MATCH('2) Order Form'!P$8,Prices!$A$2:$R$2,0),FALSE)</f>
        <v>75</v>
      </c>
      <c r="Q523" s="51">
        <f>VLOOKUP($C523,Prices!$A$3:$R$1996,MATCH('2) Order Form'!Q$8,Prices!$A$2:$R$2,0),FALSE)</f>
        <v>149.94999999999999</v>
      </c>
      <c r="R523" s="34">
        <f t="shared" si="520"/>
        <v>0</v>
      </c>
      <c r="S523" s="43">
        <f t="shared" si="521"/>
        <v>0</v>
      </c>
      <c r="T523" s="51">
        <f t="shared" si="522"/>
        <v>0</v>
      </c>
      <c r="U523" s="123">
        <f t="shared" si="523"/>
        <v>0</v>
      </c>
      <c r="V523" s="124"/>
      <c r="W523" s="148">
        <v>7048652276919</v>
      </c>
      <c r="X523" s="125"/>
      <c r="Y523" s="126">
        <f t="shared" si="532"/>
        <v>0</v>
      </c>
      <c r="Z523" s="127">
        <f t="shared" ca="1" si="533"/>
        <v>0</v>
      </c>
      <c r="AA523" s="127">
        <f t="shared" ca="1" si="534"/>
        <v>104</v>
      </c>
      <c r="AB523" s="127">
        <f t="shared" ca="1" si="535"/>
        <v>1</v>
      </c>
      <c r="AC523" s="127">
        <f t="shared" ca="1" si="536"/>
        <v>0</v>
      </c>
      <c r="AD523" s="127" t="str">
        <f t="shared" si="537"/>
        <v>828089Black</v>
      </c>
      <c r="AE523" s="128">
        <f t="shared" si="538"/>
        <v>828089</v>
      </c>
      <c r="AF523" s="129" t="str">
        <f>INDEX(ATS!$A:$P,MATCH('2) Order Form'!$W523,ATS!$O:$O,0),7)</f>
        <v>Active</v>
      </c>
    </row>
    <row r="524" spans="1:32" ht="17.25" customHeight="1" x14ac:dyDescent="0.2">
      <c r="A524" s="33">
        <v>5</v>
      </c>
      <c r="B524" s="33" t="str">
        <f>VLOOKUP(A524,Classification!$H$2:$I$11,2,FALSE)</f>
        <v>Technical Apparel</v>
      </c>
      <c r="C524" s="33">
        <f>INDEX(ATS!$A:$P,MATCH('2) Order Form'!$W524,ATS!$O:$O,0),1)</f>
        <v>828089</v>
      </c>
      <c r="D524" s="33" t="str">
        <f>INDEX(ATS!$A:$P,MATCH('2) Order Form'!$W524,ATS!$O:$O,0),2)</f>
        <v>Hunter Light Pants M</v>
      </c>
      <c r="E524" s="82" t="str">
        <f>INDEX(ATS!$A:$P,MATCH('2) Order Form'!$W524,ATS!$O:$O,0),4)</f>
        <v>BLACK-M</v>
      </c>
      <c r="F524" s="82" t="str">
        <f>INDEX(ATS!$A:$P,MATCH('2) Order Form'!$W524,ATS!$O:$O,0),5)</f>
        <v>Black</v>
      </c>
      <c r="G524" s="161" t="str">
        <f>INDEX(ATS!$A:$P,MATCH('2) Order Form'!$W524,ATS!$O:$O,0),6)</f>
        <v>M</v>
      </c>
      <c r="H524" s="58">
        <v>1</v>
      </c>
      <c r="I524" s="111">
        <v>0</v>
      </c>
      <c r="J524" s="117">
        <f>IFERROR(VLOOKUP(W524,ATS!$O:$P,2,FALSE),0)</f>
        <v>72</v>
      </c>
      <c r="K524" s="184" t="str">
        <f t="shared" si="517"/>
        <v>50+</v>
      </c>
      <c r="L524" s="117">
        <f>IFERROR(VLOOKUP(W524,ATS!$O:$Q,3,FALSE),0)</f>
        <v>72</v>
      </c>
      <c r="M524" s="186" t="str">
        <f t="shared" si="531"/>
        <v>50+</v>
      </c>
      <c r="N524" s="93">
        <v>0</v>
      </c>
      <c r="O524" s="55">
        <f t="shared" si="519"/>
        <v>0</v>
      </c>
      <c r="P524" s="50">
        <f>VLOOKUP($C524,Prices!$A$3:$R$1996,MATCH('2) Order Form'!P$8,Prices!$A$2:$R$2,0),FALSE)</f>
        <v>75</v>
      </c>
      <c r="Q524" s="51">
        <f>VLOOKUP($C524,Prices!$A$3:$R$1996,MATCH('2) Order Form'!Q$8,Prices!$A$2:$R$2,0),FALSE)</f>
        <v>149.94999999999999</v>
      </c>
      <c r="R524" s="34">
        <f t="shared" si="520"/>
        <v>0</v>
      </c>
      <c r="S524" s="43">
        <f t="shared" si="521"/>
        <v>0</v>
      </c>
      <c r="T524" s="51">
        <f t="shared" si="522"/>
        <v>0</v>
      </c>
      <c r="U524" s="123">
        <f t="shared" si="523"/>
        <v>0</v>
      </c>
      <c r="V524" s="124"/>
      <c r="W524" s="148">
        <v>7048652276902</v>
      </c>
      <c r="X524" s="125"/>
      <c r="Y524" s="126">
        <f t="shared" si="532"/>
        <v>0</v>
      </c>
      <c r="Z524" s="127">
        <f t="shared" ca="1" si="533"/>
        <v>0</v>
      </c>
      <c r="AA524" s="127">
        <f t="shared" ca="1" si="534"/>
        <v>104</v>
      </c>
      <c r="AB524" s="127">
        <f t="shared" ca="1" si="535"/>
        <v>0</v>
      </c>
      <c r="AC524" s="127">
        <f t="shared" ca="1" si="536"/>
        <v>0</v>
      </c>
      <c r="AD524" s="127" t="str">
        <f t="shared" si="537"/>
        <v>828089Black</v>
      </c>
      <c r="AE524" s="128">
        <f t="shared" si="538"/>
        <v>828089</v>
      </c>
      <c r="AF524" s="129" t="str">
        <f>INDEX(ATS!$A:$P,MATCH('2) Order Form'!$W524,ATS!$O:$O,0),7)</f>
        <v>Active</v>
      </c>
    </row>
    <row r="525" spans="1:32" ht="17.25" customHeight="1" x14ac:dyDescent="0.2">
      <c r="A525" s="33">
        <v>5</v>
      </c>
      <c r="B525" s="33" t="str">
        <f>VLOOKUP(A525,Classification!$H$2:$I$11,2,FALSE)</f>
        <v>Technical Apparel</v>
      </c>
      <c r="C525" s="33">
        <f>INDEX(ATS!$A:$P,MATCH('2) Order Form'!$W525,ATS!$O:$O,0),1)</f>
        <v>828089</v>
      </c>
      <c r="D525" s="33" t="str">
        <f>INDEX(ATS!$A:$P,MATCH('2) Order Form'!$W525,ATS!$O:$O,0),2)</f>
        <v>Hunter Light Pants M</v>
      </c>
      <c r="E525" s="82" t="str">
        <f>INDEX(ATS!$A:$P,MATCH('2) Order Form'!$W525,ATS!$O:$O,0),4)</f>
        <v>BLACK-L</v>
      </c>
      <c r="F525" s="82" t="str">
        <f>INDEX(ATS!$A:$P,MATCH('2) Order Form'!$W525,ATS!$O:$O,0),5)</f>
        <v>Black</v>
      </c>
      <c r="G525" s="161" t="str">
        <f>INDEX(ATS!$A:$P,MATCH('2) Order Form'!$W525,ATS!$O:$O,0),6)</f>
        <v>L</v>
      </c>
      <c r="H525" s="58">
        <v>1</v>
      </c>
      <c r="I525" s="111">
        <v>0</v>
      </c>
      <c r="J525" s="117">
        <f>IFERROR(VLOOKUP(W525,ATS!$O:$P,2,FALSE),0)</f>
        <v>168</v>
      </c>
      <c r="K525" s="184" t="str">
        <f t="shared" si="517"/>
        <v>50+</v>
      </c>
      <c r="L525" s="117">
        <f>IFERROR(VLOOKUP(W525,ATS!$O:$Q,3,FALSE),0)</f>
        <v>168</v>
      </c>
      <c r="M525" s="186" t="str">
        <f t="shared" si="531"/>
        <v>50+</v>
      </c>
      <c r="N525" s="93">
        <v>0</v>
      </c>
      <c r="O525" s="55">
        <f t="shared" si="519"/>
        <v>0</v>
      </c>
      <c r="P525" s="50">
        <f>VLOOKUP($C525,Prices!$A$3:$R$1996,MATCH('2) Order Form'!P$8,Prices!$A$2:$R$2,0),FALSE)</f>
        <v>75</v>
      </c>
      <c r="Q525" s="51">
        <f>VLOOKUP($C525,Prices!$A$3:$R$1996,MATCH('2) Order Form'!Q$8,Prices!$A$2:$R$2,0),FALSE)</f>
        <v>149.94999999999999</v>
      </c>
      <c r="R525" s="34">
        <f t="shared" si="520"/>
        <v>0</v>
      </c>
      <c r="S525" s="43">
        <f t="shared" si="521"/>
        <v>0</v>
      </c>
      <c r="T525" s="51">
        <f t="shared" si="522"/>
        <v>0</v>
      </c>
      <c r="U525" s="123">
        <f t="shared" si="523"/>
        <v>0</v>
      </c>
      <c r="V525" s="124"/>
      <c r="W525" s="148">
        <v>7048652276896</v>
      </c>
      <c r="X525" s="125"/>
      <c r="Y525" s="126">
        <f t="shared" si="532"/>
        <v>0</v>
      </c>
      <c r="Z525" s="127">
        <f t="shared" ca="1" si="533"/>
        <v>0</v>
      </c>
      <c r="AA525" s="127">
        <f t="shared" ca="1" si="534"/>
        <v>104</v>
      </c>
      <c r="AB525" s="127">
        <f t="shared" ca="1" si="535"/>
        <v>0</v>
      </c>
      <c r="AC525" s="127">
        <f t="shared" ca="1" si="536"/>
        <v>0</v>
      </c>
      <c r="AD525" s="127" t="str">
        <f t="shared" si="537"/>
        <v>828089Black</v>
      </c>
      <c r="AE525" s="128">
        <f t="shared" si="538"/>
        <v>828089</v>
      </c>
      <c r="AF525" s="129" t="str">
        <f>INDEX(ATS!$A:$P,MATCH('2) Order Form'!$W525,ATS!$O:$O,0),7)</f>
        <v>Active</v>
      </c>
    </row>
    <row r="526" spans="1:32" ht="17.25" customHeight="1" x14ac:dyDescent="0.2">
      <c r="A526" s="33">
        <v>5</v>
      </c>
      <c r="B526" s="33" t="str">
        <f>VLOOKUP(A526,Classification!$H$2:$I$11,2,FALSE)</f>
        <v>Technical Apparel</v>
      </c>
      <c r="C526" s="33">
        <f>INDEX(ATS!$A:$P,MATCH('2) Order Form'!$W526,ATS!$O:$O,0),1)</f>
        <v>828089</v>
      </c>
      <c r="D526" s="33" t="str">
        <f>INDEX(ATS!$A:$P,MATCH('2) Order Form'!$W526,ATS!$O:$O,0),2)</f>
        <v>Hunter Light Pants M</v>
      </c>
      <c r="E526" s="82" t="str">
        <f>INDEX(ATS!$A:$P,MATCH('2) Order Form'!$W526,ATS!$O:$O,0),4)</f>
        <v>BLACK-XL</v>
      </c>
      <c r="F526" s="82" t="str">
        <f>INDEX(ATS!$A:$P,MATCH('2) Order Form'!$W526,ATS!$O:$O,0),5)</f>
        <v>Black</v>
      </c>
      <c r="G526" s="161" t="str">
        <f>INDEX(ATS!$A:$P,MATCH('2) Order Form'!$W526,ATS!$O:$O,0),6)</f>
        <v>XL</v>
      </c>
      <c r="H526" s="58">
        <v>1</v>
      </c>
      <c r="I526" s="111">
        <v>0</v>
      </c>
      <c r="J526" s="117">
        <f>IFERROR(VLOOKUP(W526,ATS!$O:$P,2,FALSE),0)</f>
        <v>83</v>
      </c>
      <c r="K526" s="184" t="str">
        <f t="shared" si="517"/>
        <v>50+</v>
      </c>
      <c r="L526" s="117">
        <f>IFERROR(VLOOKUP(W526,ATS!$O:$Q,3,FALSE),0)</f>
        <v>83</v>
      </c>
      <c r="M526" s="186" t="str">
        <f t="shared" si="531"/>
        <v>50+</v>
      </c>
      <c r="N526" s="93">
        <v>0</v>
      </c>
      <c r="O526" s="55">
        <f t="shared" si="519"/>
        <v>0</v>
      </c>
      <c r="P526" s="50">
        <f>VLOOKUP($C526,Prices!$A$3:$R$1996,MATCH('2) Order Form'!P$8,Prices!$A$2:$R$2,0),FALSE)</f>
        <v>75</v>
      </c>
      <c r="Q526" s="51">
        <f>VLOOKUP($C526,Prices!$A$3:$R$1996,MATCH('2) Order Form'!Q$8,Prices!$A$2:$R$2,0),FALSE)</f>
        <v>149.94999999999999</v>
      </c>
      <c r="R526" s="34">
        <f t="shared" si="520"/>
        <v>0</v>
      </c>
      <c r="S526" s="43">
        <f t="shared" si="521"/>
        <v>0</v>
      </c>
      <c r="T526" s="51">
        <f t="shared" si="522"/>
        <v>0</v>
      </c>
      <c r="U526" s="123">
        <f t="shared" si="523"/>
        <v>0</v>
      </c>
      <c r="V526" s="124"/>
      <c r="W526" s="148">
        <v>7048652276926</v>
      </c>
      <c r="X526" s="125"/>
      <c r="Y526" s="126">
        <f t="shared" si="532"/>
        <v>0</v>
      </c>
      <c r="Z526" s="127">
        <f t="shared" ca="1" si="533"/>
        <v>0</v>
      </c>
      <c r="AA526" s="127">
        <f t="shared" ca="1" si="534"/>
        <v>104</v>
      </c>
      <c r="AB526" s="127">
        <f t="shared" ca="1" si="535"/>
        <v>0</v>
      </c>
      <c r="AC526" s="127">
        <f t="shared" ca="1" si="536"/>
        <v>0</v>
      </c>
      <c r="AD526" s="127" t="str">
        <f t="shared" si="537"/>
        <v>828089Black</v>
      </c>
      <c r="AE526" s="128">
        <f t="shared" si="538"/>
        <v>828089</v>
      </c>
      <c r="AF526" s="129" t="str">
        <f>INDEX(ATS!$A:$P,MATCH('2) Order Form'!$W526,ATS!$O:$O,0),7)</f>
        <v>Active</v>
      </c>
    </row>
    <row r="527" spans="1:32" x14ac:dyDescent="0.2">
      <c r="A527" s="33">
        <v>5</v>
      </c>
      <c r="B527" s="33" t="str">
        <f>VLOOKUP(A527,Classification!$H$2:$I$11,2,FALSE)</f>
        <v>Technical Apparel</v>
      </c>
      <c r="C527" s="33">
        <f>INDEX(ATS!$A:$P,MATCH('2) Order Form'!$W527,ATS!$O:$O,0),1)</f>
        <v>828164</v>
      </c>
      <c r="D527" s="33" t="str">
        <f>INDEX(ATS!$A:$P,MATCH('2) Order Form'!$W527,ATS!$O:$O,0),2)</f>
        <v>Hunter Shorts M</v>
      </c>
      <c r="E527" s="82" t="str">
        <f>INDEX(ATS!$A:$P,MATCH('2) Order Form'!$W527,ATS!$O:$O,0),4)</f>
        <v>57000-S</v>
      </c>
      <c r="F527" s="82" t="str">
        <f>INDEX(ATS!$A:$P,MATCH('2) Order Form'!$W527,ATS!$O:$O,0),5)</f>
        <v>Purple</v>
      </c>
      <c r="G527" s="161" t="str">
        <f>INDEX(ATS!$A:$P,MATCH('2) Order Form'!$W527,ATS!$O:$O,0),6)</f>
        <v>S</v>
      </c>
      <c r="H527" s="58">
        <v>1</v>
      </c>
      <c r="I527" s="111">
        <v>0</v>
      </c>
      <c r="J527" s="117">
        <f>IFERROR(VLOOKUP(W527,ATS!$O:$P,2,FALSE),0)</f>
        <v>16</v>
      </c>
      <c r="K527" s="184">
        <f t="shared" si="517"/>
        <v>16</v>
      </c>
      <c r="L527" s="117">
        <f>IFERROR(VLOOKUP(W527,ATS!$O:$Q,3,FALSE),0)</f>
        <v>16</v>
      </c>
      <c r="M527" s="186">
        <f t="shared" si="531"/>
        <v>16</v>
      </c>
      <c r="N527" s="93">
        <v>0</v>
      </c>
      <c r="O527" s="55">
        <f t="shared" si="519"/>
        <v>0</v>
      </c>
      <c r="P527" s="50">
        <f>VLOOKUP($C527,Prices!$A$3:$R$1996,MATCH('2) Order Form'!P$8,Prices!$A$2:$R$2,0),FALSE)</f>
        <v>65</v>
      </c>
      <c r="Q527" s="51">
        <f>VLOOKUP($C527,Prices!$A$3:$R$1996,MATCH('2) Order Form'!Q$8,Prices!$A$2:$R$2,0),FALSE)</f>
        <v>129.94999999999999</v>
      </c>
      <c r="R527" s="34">
        <f t="shared" si="520"/>
        <v>0</v>
      </c>
      <c r="S527" s="43">
        <f t="shared" si="521"/>
        <v>0</v>
      </c>
      <c r="T527" s="51">
        <f t="shared" si="522"/>
        <v>0</v>
      </c>
      <c r="U527" s="123">
        <f t="shared" si="523"/>
        <v>0</v>
      </c>
      <c r="V527" s="124"/>
      <c r="W527" s="148">
        <v>7048652765642</v>
      </c>
      <c r="Y527" s="126">
        <f t="shared" si="532"/>
        <v>0</v>
      </c>
      <c r="Z527" s="127">
        <f t="shared" ca="1" si="533"/>
        <v>0</v>
      </c>
      <c r="AA527" s="127">
        <f t="shared" ca="1" si="534"/>
        <v>105</v>
      </c>
      <c r="AB527" s="127">
        <f t="shared" ca="1" si="535"/>
        <v>1</v>
      </c>
      <c r="AC527" s="127">
        <f t="shared" ca="1" si="536"/>
        <v>1</v>
      </c>
      <c r="AD527" s="127" t="str">
        <f t="shared" si="537"/>
        <v>828164Purple</v>
      </c>
      <c r="AE527" s="128">
        <f t="shared" si="538"/>
        <v>828164</v>
      </c>
      <c r="AF527" s="129" t="str">
        <f>INDEX(ATS!$A:$P,MATCH('2) Order Form'!$W527,ATS!$O:$O,0),7)</f>
        <v>Active</v>
      </c>
    </row>
    <row r="528" spans="1:32" x14ac:dyDescent="0.2">
      <c r="A528" s="33">
        <v>5</v>
      </c>
      <c r="B528" s="33" t="str">
        <f>VLOOKUP(A528,Classification!$H$2:$I$11,2,FALSE)</f>
        <v>Technical Apparel</v>
      </c>
      <c r="C528" s="33">
        <f>INDEX(ATS!$A:$P,MATCH('2) Order Form'!$W528,ATS!$O:$O,0),1)</f>
        <v>828164</v>
      </c>
      <c r="D528" s="33" t="str">
        <f>INDEX(ATS!$A:$P,MATCH('2) Order Form'!$W528,ATS!$O:$O,0),2)</f>
        <v>Hunter Shorts M</v>
      </c>
      <c r="E528" s="82" t="str">
        <f>INDEX(ATS!$A:$P,MATCH('2) Order Form'!$W528,ATS!$O:$O,0),4)</f>
        <v>57000-M</v>
      </c>
      <c r="F528" s="82" t="str">
        <f>INDEX(ATS!$A:$P,MATCH('2) Order Form'!$W528,ATS!$O:$O,0),5)</f>
        <v>Purple</v>
      </c>
      <c r="G528" s="161" t="str">
        <f>INDEX(ATS!$A:$P,MATCH('2) Order Form'!$W528,ATS!$O:$O,0),6)</f>
        <v>M</v>
      </c>
      <c r="H528" s="58">
        <v>1</v>
      </c>
      <c r="I528" s="111">
        <v>0</v>
      </c>
      <c r="J528" s="117">
        <f>IFERROR(VLOOKUP(W528,ATS!$O:$P,2,FALSE),0)</f>
        <v>31</v>
      </c>
      <c r="K528" s="184">
        <f t="shared" si="517"/>
        <v>31</v>
      </c>
      <c r="L528" s="117">
        <f>IFERROR(VLOOKUP(W528,ATS!$O:$Q,3,FALSE),0)</f>
        <v>31</v>
      </c>
      <c r="M528" s="186">
        <f t="shared" si="531"/>
        <v>31</v>
      </c>
      <c r="N528" s="93">
        <v>0</v>
      </c>
      <c r="O528" s="55">
        <f t="shared" si="519"/>
        <v>0</v>
      </c>
      <c r="P528" s="50">
        <f>VLOOKUP($C528,Prices!$A$3:$R$1996,MATCH('2) Order Form'!P$8,Prices!$A$2:$R$2,0),FALSE)</f>
        <v>65</v>
      </c>
      <c r="Q528" s="51">
        <f>VLOOKUP($C528,Prices!$A$3:$R$1996,MATCH('2) Order Form'!Q$8,Prices!$A$2:$R$2,0),FALSE)</f>
        <v>129.94999999999999</v>
      </c>
      <c r="R528" s="34">
        <f t="shared" si="520"/>
        <v>0</v>
      </c>
      <c r="S528" s="43">
        <f t="shared" si="521"/>
        <v>0</v>
      </c>
      <c r="T528" s="51">
        <f t="shared" si="522"/>
        <v>0</v>
      </c>
      <c r="U528" s="123">
        <f t="shared" si="523"/>
        <v>0</v>
      </c>
      <c r="V528" s="124"/>
      <c r="W528" s="148">
        <v>7048652765635</v>
      </c>
      <c r="Y528" s="126">
        <f t="shared" si="532"/>
        <v>0</v>
      </c>
      <c r="Z528" s="127">
        <f t="shared" ca="1" si="533"/>
        <v>0</v>
      </c>
      <c r="AA528" s="127">
        <f t="shared" ca="1" si="534"/>
        <v>105</v>
      </c>
      <c r="AB528" s="127">
        <f t="shared" ca="1" si="535"/>
        <v>0</v>
      </c>
      <c r="AC528" s="127">
        <f t="shared" ca="1" si="536"/>
        <v>0</v>
      </c>
      <c r="AD528" s="127" t="str">
        <f t="shared" si="537"/>
        <v>828164Purple</v>
      </c>
      <c r="AE528" s="128">
        <f t="shared" si="538"/>
        <v>828164</v>
      </c>
      <c r="AF528" s="129" t="str">
        <f>INDEX(ATS!$A:$P,MATCH('2) Order Form'!$W528,ATS!$O:$O,0),7)</f>
        <v>Active</v>
      </c>
    </row>
    <row r="529" spans="1:32" x14ac:dyDescent="0.2">
      <c r="A529" s="33">
        <v>5</v>
      </c>
      <c r="B529" s="33" t="str">
        <f>VLOOKUP(A529,Classification!$H$2:$I$11,2,FALSE)</f>
        <v>Technical Apparel</v>
      </c>
      <c r="C529" s="33">
        <f>INDEX(ATS!$A:$P,MATCH('2) Order Form'!$W529,ATS!$O:$O,0),1)</f>
        <v>828164</v>
      </c>
      <c r="D529" s="33" t="str">
        <f>INDEX(ATS!$A:$P,MATCH('2) Order Form'!$W529,ATS!$O:$O,0),2)</f>
        <v>Hunter Shorts M</v>
      </c>
      <c r="E529" s="82" t="str">
        <f>INDEX(ATS!$A:$P,MATCH('2) Order Form'!$W529,ATS!$O:$O,0),4)</f>
        <v>57000-L</v>
      </c>
      <c r="F529" s="82" t="str">
        <f>INDEX(ATS!$A:$P,MATCH('2) Order Form'!$W529,ATS!$O:$O,0),5)</f>
        <v>Purple</v>
      </c>
      <c r="G529" s="161" t="str">
        <f>INDEX(ATS!$A:$P,MATCH('2) Order Form'!$W529,ATS!$O:$O,0),6)</f>
        <v>L</v>
      </c>
      <c r="H529" s="58">
        <v>1</v>
      </c>
      <c r="I529" s="111">
        <v>0</v>
      </c>
      <c r="J529" s="117">
        <f>IFERROR(VLOOKUP(W529,ATS!$O:$P,2,FALSE),0)</f>
        <v>31</v>
      </c>
      <c r="K529" s="184">
        <f t="shared" si="517"/>
        <v>31</v>
      </c>
      <c r="L529" s="117">
        <f>IFERROR(VLOOKUP(W529,ATS!$O:$Q,3,FALSE),0)</f>
        <v>31</v>
      </c>
      <c r="M529" s="186">
        <f t="shared" si="531"/>
        <v>31</v>
      </c>
      <c r="N529" s="93">
        <v>0</v>
      </c>
      <c r="O529" s="55">
        <f t="shared" si="519"/>
        <v>0</v>
      </c>
      <c r="P529" s="50">
        <f>VLOOKUP($C529,Prices!$A$3:$R$1996,MATCH('2) Order Form'!P$8,Prices!$A$2:$R$2,0),FALSE)</f>
        <v>65</v>
      </c>
      <c r="Q529" s="51">
        <f>VLOOKUP($C529,Prices!$A$3:$R$1996,MATCH('2) Order Form'!Q$8,Prices!$A$2:$R$2,0),FALSE)</f>
        <v>129.94999999999999</v>
      </c>
      <c r="R529" s="34">
        <f t="shared" si="520"/>
        <v>0</v>
      </c>
      <c r="S529" s="43">
        <f t="shared" si="521"/>
        <v>0</v>
      </c>
      <c r="T529" s="51">
        <f t="shared" si="522"/>
        <v>0</v>
      </c>
      <c r="U529" s="123">
        <f t="shared" si="523"/>
        <v>0</v>
      </c>
      <c r="V529" s="124"/>
      <c r="W529" s="148">
        <v>7048652765628</v>
      </c>
      <c r="Y529" s="126">
        <f t="shared" si="532"/>
        <v>0</v>
      </c>
      <c r="Z529" s="127">
        <f t="shared" ca="1" si="533"/>
        <v>0</v>
      </c>
      <c r="AA529" s="127">
        <f t="shared" ca="1" si="534"/>
        <v>105</v>
      </c>
      <c r="AB529" s="127">
        <f t="shared" ca="1" si="535"/>
        <v>0</v>
      </c>
      <c r="AC529" s="127">
        <f t="shared" ca="1" si="536"/>
        <v>0</v>
      </c>
      <c r="AD529" s="127" t="str">
        <f t="shared" si="537"/>
        <v>828164Purple</v>
      </c>
      <c r="AE529" s="128">
        <f t="shared" si="538"/>
        <v>828164</v>
      </c>
      <c r="AF529" s="129" t="str">
        <f>INDEX(ATS!$A:$P,MATCH('2) Order Form'!$W529,ATS!$O:$O,0),7)</f>
        <v>Active</v>
      </c>
    </row>
    <row r="530" spans="1:32" x14ac:dyDescent="0.2">
      <c r="A530" s="33">
        <v>5</v>
      </c>
      <c r="B530" s="33" t="str">
        <f>VLOOKUP(A530,Classification!$H$2:$I$11,2,FALSE)</f>
        <v>Technical Apparel</v>
      </c>
      <c r="C530" s="33">
        <f>INDEX(ATS!$A:$P,MATCH('2) Order Form'!$W530,ATS!$O:$O,0),1)</f>
        <v>828164</v>
      </c>
      <c r="D530" s="33" t="str">
        <f>INDEX(ATS!$A:$P,MATCH('2) Order Form'!$W530,ATS!$O:$O,0),2)</f>
        <v>Hunter Shorts M</v>
      </c>
      <c r="E530" s="82" t="str">
        <f>INDEX(ATS!$A:$P,MATCH('2) Order Form'!$W530,ATS!$O:$O,0),4)</f>
        <v>57000-XL</v>
      </c>
      <c r="F530" s="82" t="str">
        <f>INDEX(ATS!$A:$P,MATCH('2) Order Form'!$W530,ATS!$O:$O,0),5)</f>
        <v>Purple</v>
      </c>
      <c r="G530" s="161" t="str">
        <f>INDEX(ATS!$A:$P,MATCH('2) Order Form'!$W530,ATS!$O:$O,0),6)</f>
        <v>XL</v>
      </c>
      <c r="H530" s="58">
        <v>1</v>
      </c>
      <c r="I530" s="111">
        <v>0</v>
      </c>
      <c r="J530" s="117">
        <f>IFERROR(VLOOKUP(W530,ATS!$O:$P,2,FALSE),0)</f>
        <v>16</v>
      </c>
      <c r="K530" s="184">
        <f t="shared" si="517"/>
        <v>16</v>
      </c>
      <c r="L530" s="117">
        <f>IFERROR(VLOOKUP(W530,ATS!$O:$Q,3,FALSE),0)</f>
        <v>16</v>
      </c>
      <c r="M530" s="186">
        <f t="shared" si="531"/>
        <v>16</v>
      </c>
      <c r="N530" s="93">
        <v>0</v>
      </c>
      <c r="O530" s="55">
        <f t="shared" si="519"/>
        <v>0</v>
      </c>
      <c r="P530" s="50">
        <f>VLOOKUP($C530,Prices!$A$3:$R$1996,MATCH('2) Order Form'!P$8,Prices!$A$2:$R$2,0),FALSE)</f>
        <v>65</v>
      </c>
      <c r="Q530" s="51">
        <f>VLOOKUP($C530,Prices!$A$3:$R$1996,MATCH('2) Order Form'!Q$8,Prices!$A$2:$R$2,0),FALSE)</f>
        <v>129.94999999999999</v>
      </c>
      <c r="R530" s="34">
        <f t="shared" si="520"/>
        <v>0</v>
      </c>
      <c r="S530" s="43">
        <f t="shared" si="521"/>
        <v>0</v>
      </c>
      <c r="T530" s="51">
        <f t="shared" si="522"/>
        <v>0</v>
      </c>
      <c r="U530" s="123">
        <f t="shared" si="523"/>
        <v>0</v>
      </c>
      <c r="V530" s="124"/>
      <c r="W530" s="148">
        <v>7048652765659</v>
      </c>
      <c r="Y530" s="126">
        <f t="shared" si="532"/>
        <v>0</v>
      </c>
      <c r="Z530" s="127">
        <f t="shared" ca="1" si="533"/>
        <v>0</v>
      </c>
      <c r="AA530" s="127">
        <f t="shared" ca="1" si="534"/>
        <v>105</v>
      </c>
      <c r="AB530" s="127">
        <f t="shared" ca="1" si="535"/>
        <v>0</v>
      </c>
      <c r="AC530" s="127">
        <f t="shared" ca="1" si="536"/>
        <v>0</v>
      </c>
      <c r="AD530" s="127" t="str">
        <f t="shared" si="537"/>
        <v>828164Purple</v>
      </c>
      <c r="AE530" s="128">
        <f t="shared" si="538"/>
        <v>828164</v>
      </c>
      <c r="AF530" s="129" t="str">
        <f>INDEX(ATS!$A:$P,MATCH('2) Order Form'!$W530,ATS!$O:$O,0),7)</f>
        <v>Active</v>
      </c>
    </row>
    <row r="531" spans="1:32" x14ac:dyDescent="0.2">
      <c r="A531" s="33">
        <v>5</v>
      </c>
      <c r="B531" s="33" t="str">
        <f>VLOOKUP(A531,Classification!$H$2:$I$11,2,FALSE)</f>
        <v>Technical Apparel</v>
      </c>
      <c r="C531" s="33">
        <f>INDEX(ATS!$A:$P,MATCH('2) Order Form'!$W531,ATS!$O:$O,0),1)</f>
        <v>828164</v>
      </c>
      <c r="D531" s="33" t="str">
        <f>INDEX(ATS!$A:$P,MATCH('2) Order Form'!$W531,ATS!$O:$O,0),2)</f>
        <v>Hunter Shorts M</v>
      </c>
      <c r="E531" s="82" t="str">
        <f>INDEX(ATS!$A:$P,MATCH('2) Order Form'!$W531,ATS!$O:$O,0),4)</f>
        <v>BLACK-S</v>
      </c>
      <c r="F531" s="82" t="str">
        <f>INDEX(ATS!$A:$P,MATCH('2) Order Form'!$W531,ATS!$O:$O,0),5)</f>
        <v>Black</v>
      </c>
      <c r="G531" s="161" t="str">
        <f>INDEX(ATS!$A:$P,MATCH('2) Order Form'!$W531,ATS!$O:$O,0),6)</f>
        <v>S</v>
      </c>
      <c r="H531" s="58">
        <v>1</v>
      </c>
      <c r="I531" s="111">
        <v>0</v>
      </c>
      <c r="J531" s="117">
        <f>IFERROR(VLOOKUP(W531,ATS!$O:$P,2,FALSE),0)</f>
        <v>36</v>
      </c>
      <c r="K531" s="184">
        <f t="shared" si="517"/>
        <v>36</v>
      </c>
      <c r="L531" s="117">
        <f>IFERROR(VLOOKUP(W531,ATS!$O:$Q,3,FALSE),0)</f>
        <v>36</v>
      </c>
      <c r="M531" s="186">
        <f t="shared" si="531"/>
        <v>36</v>
      </c>
      <c r="N531" s="93">
        <v>0</v>
      </c>
      <c r="O531" s="55">
        <f t="shared" si="519"/>
        <v>0</v>
      </c>
      <c r="P531" s="50">
        <f>VLOOKUP($C531,Prices!$A$3:$R$1996,MATCH('2) Order Form'!P$8,Prices!$A$2:$R$2,0),FALSE)</f>
        <v>65</v>
      </c>
      <c r="Q531" s="51">
        <f>VLOOKUP($C531,Prices!$A$3:$R$1996,MATCH('2) Order Form'!Q$8,Prices!$A$2:$R$2,0),FALSE)</f>
        <v>129.94999999999999</v>
      </c>
      <c r="R531" s="34">
        <f t="shared" si="520"/>
        <v>0</v>
      </c>
      <c r="S531" s="43">
        <f t="shared" si="521"/>
        <v>0</v>
      </c>
      <c r="T531" s="51">
        <f t="shared" si="522"/>
        <v>0</v>
      </c>
      <c r="U531" s="123">
        <f t="shared" si="523"/>
        <v>0</v>
      </c>
      <c r="V531" s="124"/>
      <c r="W531" s="148">
        <v>7048652537478</v>
      </c>
      <c r="Y531" s="126">
        <f t="shared" si="532"/>
        <v>0</v>
      </c>
      <c r="Z531" s="127">
        <f t="shared" ca="1" si="533"/>
        <v>0</v>
      </c>
      <c r="AA531" s="127">
        <f t="shared" ca="1" si="534"/>
        <v>105</v>
      </c>
      <c r="AB531" s="127">
        <f t="shared" ca="1" si="535"/>
        <v>0</v>
      </c>
      <c r="AC531" s="127">
        <f t="shared" ca="1" si="536"/>
        <v>1</v>
      </c>
      <c r="AD531" s="127" t="str">
        <f t="shared" si="537"/>
        <v>828164Black</v>
      </c>
      <c r="AE531" s="128">
        <f t="shared" si="538"/>
        <v>828164</v>
      </c>
      <c r="AF531" s="129" t="str">
        <f>INDEX(ATS!$A:$P,MATCH('2) Order Form'!$W531,ATS!$O:$O,0),7)</f>
        <v>Active</v>
      </c>
    </row>
    <row r="532" spans="1:32" x14ac:dyDescent="0.2">
      <c r="A532" s="33">
        <v>5</v>
      </c>
      <c r="B532" s="33" t="str">
        <f>VLOOKUP(A532,Classification!$H$2:$I$11,2,FALSE)</f>
        <v>Technical Apparel</v>
      </c>
      <c r="C532" s="33">
        <f>INDEX(ATS!$A:$P,MATCH('2) Order Form'!$W532,ATS!$O:$O,0),1)</f>
        <v>828164</v>
      </c>
      <c r="D532" s="33" t="str">
        <f>INDEX(ATS!$A:$P,MATCH('2) Order Form'!$W532,ATS!$O:$O,0),2)</f>
        <v>Hunter Shorts M</v>
      </c>
      <c r="E532" s="82" t="str">
        <f>INDEX(ATS!$A:$P,MATCH('2) Order Form'!$W532,ATS!$O:$O,0),4)</f>
        <v>BLACK-M</v>
      </c>
      <c r="F532" s="82" t="str">
        <f>INDEX(ATS!$A:$P,MATCH('2) Order Form'!$W532,ATS!$O:$O,0),5)</f>
        <v>Black</v>
      </c>
      <c r="G532" s="161" t="str">
        <f>INDEX(ATS!$A:$P,MATCH('2) Order Form'!$W532,ATS!$O:$O,0),6)</f>
        <v>M</v>
      </c>
      <c r="H532" s="58">
        <v>1</v>
      </c>
      <c r="I532" s="111">
        <v>0</v>
      </c>
      <c r="J532" s="117">
        <f>IFERROR(VLOOKUP(W532,ATS!$O:$P,2,FALSE),0)</f>
        <v>85</v>
      </c>
      <c r="K532" s="184" t="str">
        <f t="shared" si="517"/>
        <v>50+</v>
      </c>
      <c r="L532" s="117">
        <f>IFERROR(VLOOKUP(W532,ATS!$O:$Q,3,FALSE),0)</f>
        <v>85</v>
      </c>
      <c r="M532" s="186" t="str">
        <f t="shared" si="531"/>
        <v>50+</v>
      </c>
      <c r="N532" s="93">
        <v>0</v>
      </c>
      <c r="O532" s="55">
        <f t="shared" si="519"/>
        <v>0</v>
      </c>
      <c r="P532" s="50">
        <f>VLOOKUP($C532,Prices!$A$3:$R$1996,MATCH('2) Order Form'!P$8,Prices!$A$2:$R$2,0),FALSE)</f>
        <v>65</v>
      </c>
      <c r="Q532" s="51">
        <f>VLOOKUP($C532,Prices!$A$3:$R$1996,MATCH('2) Order Form'!Q$8,Prices!$A$2:$R$2,0),FALSE)</f>
        <v>129.94999999999999</v>
      </c>
      <c r="R532" s="34">
        <f t="shared" si="520"/>
        <v>0</v>
      </c>
      <c r="S532" s="43">
        <f t="shared" si="521"/>
        <v>0</v>
      </c>
      <c r="T532" s="51">
        <f t="shared" si="522"/>
        <v>0</v>
      </c>
      <c r="U532" s="123">
        <f t="shared" si="523"/>
        <v>0</v>
      </c>
      <c r="V532" s="124"/>
      <c r="W532" s="148">
        <v>7048652537461</v>
      </c>
      <c r="Y532" s="126">
        <f t="shared" si="532"/>
        <v>0</v>
      </c>
      <c r="Z532" s="127">
        <f t="shared" ca="1" si="533"/>
        <v>0</v>
      </c>
      <c r="AA532" s="127">
        <f t="shared" ca="1" si="534"/>
        <v>105</v>
      </c>
      <c r="AB532" s="127">
        <f t="shared" ca="1" si="535"/>
        <v>0</v>
      </c>
      <c r="AC532" s="127">
        <f t="shared" ca="1" si="536"/>
        <v>0</v>
      </c>
      <c r="AD532" s="127" t="str">
        <f t="shared" si="537"/>
        <v>828164Black</v>
      </c>
      <c r="AE532" s="128">
        <f t="shared" si="538"/>
        <v>828164</v>
      </c>
      <c r="AF532" s="129" t="str">
        <f>INDEX(ATS!$A:$P,MATCH('2) Order Form'!$W532,ATS!$O:$O,0),7)</f>
        <v>Active</v>
      </c>
    </row>
    <row r="533" spans="1:32" x14ac:dyDescent="0.2">
      <c r="A533" s="33">
        <v>5</v>
      </c>
      <c r="B533" s="33" t="str">
        <f>VLOOKUP(A533,Classification!$H$2:$I$11,2,FALSE)</f>
        <v>Technical Apparel</v>
      </c>
      <c r="C533" s="33">
        <f>INDEX(ATS!$A:$P,MATCH('2) Order Form'!$W533,ATS!$O:$O,0),1)</f>
        <v>828164</v>
      </c>
      <c r="D533" s="33" t="str">
        <f>INDEX(ATS!$A:$P,MATCH('2) Order Form'!$W533,ATS!$O:$O,0),2)</f>
        <v>Hunter Shorts M</v>
      </c>
      <c r="E533" s="82" t="str">
        <f>INDEX(ATS!$A:$P,MATCH('2) Order Form'!$W533,ATS!$O:$O,0),4)</f>
        <v>BLACK-L</v>
      </c>
      <c r="F533" s="82" t="str">
        <f>INDEX(ATS!$A:$P,MATCH('2) Order Form'!$W533,ATS!$O:$O,0),5)</f>
        <v>Black</v>
      </c>
      <c r="G533" s="161" t="str">
        <f>INDEX(ATS!$A:$P,MATCH('2) Order Form'!$W533,ATS!$O:$O,0),6)</f>
        <v>L</v>
      </c>
      <c r="H533" s="58">
        <v>1</v>
      </c>
      <c r="I533" s="111">
        <v>0</v>
      </c>
      <c r="J533" s="117">
        <f>IFERROR(VLOOKUP(W533,ATS!$O:$P,2,FALSE),0)</f>
        <v>50</v>
      </c>
      <c r="K533" s="184">
        <f t="shared" si="517"/>
        <v>50</v>
      </c>
      <c r="L533" s="117">
        <f>IFERROR(VLOOKUP(W533,ATS!$O:$Q,3,FALSE),0)</f>
        <v>50</v>
      </c>
      <c r="M533" s="186">
        <f t="shared" si="531"/>
        <v>50</v>
      </c>
      <c r="N533" s="93">
        <v>0</v>
      </c>
      <c r="O533" s="55">
        <f t="shared" si="519"/>
        <v>0</v>
      </c>
      <c r="P533" s="50">
        <f>VLOOKUP($C533,Prices!$A$3:$R$1996,MATCH('2) Order Form'!P$8,Prices!$A$2:$R$2,0),FALSE)</f>
        <v>65</v>
      </c>
      <c r="Q533" s="51">
        <f>VLOOKUP($C533,Prices!$A$3:$R$1996,MATCH('2) Order Form'!Q$8,Prices!$A$2:$R$2,0),FALSE)</f>
        <v>129.94999999999999</v>
      </c>
      <c r="R533" s="34">
        <f t="shared" si="520"/>
        <v>0</v>
      </c>
      <c r="S533" s="43">
        <f t="shared" si="521"/>
        <v>0</v>
      </c>
      <c r="T533" s="51">
        <f t="shared" si="522"/>
        <v>0</v>
      </c>
      <c r="U533" s="123">
        <f t="shared" si="523"/>
        <v>0</v>
      </c>
      <c r="V533" s="124"/>
      <c r="W533" s="148">
        <v>7048652537454</v>
      </c>
      <c r="Y533" s="126">
        <f t="shared" si="532"/>
        <v>0</v>
      </c>
      <c r="Z533" s="127">
        <f t="shared" ca="1" si="533"/>
        <v>0</v>
      </c>
      <c r="AA533" s="127">
        <f t="shared" ca="1" si="534"/>
        <v>105</v>
      </c>
      <c r="AB533" s="127">
        <f t="shared" ca="1" si="535"/>
        <v>0</v>
      </c>
      <c r="AC533" s="127">
        <f t="shared" ca="1" si="536"/>
        <v>0</v>
      </c>
      <c r="AD533" s="127" t="str">
        <f t="shared" si="537"/>
        <v>828164Black</v>
      </c>
      <c r="AE533" s="128">
        <f t="shared" si="538"/>
        <v>828164</v>
      </c>
      <c r="AF533" s="129" t="str">
        <f>INDEX(ATS!$A:$P,MATCH('2) Order Form'!$W533,ATS!$O:$O,0),7)</f>
        <v>Active</v>
      </c>
    </row>
    <row r="534" spans="1:32" x14ac:dyDescent="0.2">
      <c r="A534" s="33">
        <v>5</v>
      </c>
      <c r="B534" s="33" t="str">
        <f>VLOOKUP(A534,Classification!$H$2:$I$11,2,FALSE)</f>
        <v>Technical Apparel</v>
      </c>
      <c r="C534" s="33">
        <f>INDEX(ATS!$A:$P,MATCH('2) Order Form'!$W534,ATS!$O:$O,0),1)</f>
        <v>828164</v>
      </c>
      <c r="D534" s="33" t="str">
        <f>INDEX(ATS!$A:$P,MATCH('2) Order Form'!$W534,ATS!$O:$O,0),2)</f>
        <v>Hunter Shorts M</v>
      </c>
      <c r="E534" s="82" t="str">
        <f>INDEX(ATS!$A:$P,MATCH('2) Order Form'!$W534,ATS!$O:$O,0),4)</f>
        <v>BLACK-XL</v>
      </c>
      <c r="F534" s="82" t="str">
        <f>INDEX(ATS!$A:$P,MATCH('2) Order Form'!$W534,ATS!$O:$O,0),5)</f>
        <v>Black</v>
      </c>
      <c r="G534" s="161" t="str">
        <f>INDEX(ATS!$A:$P,MATCH('2) Order Form'!$W534,ATS!$O:$O,0),6)</f>
        <v>XL</v>
      </c>
      <c r="H534" s="58">
        <v>1</v>
      </c>
      <c r="I534" s="111">
        <v>0</v>
      </c>
      <c r="J534" s="117">
        <f>IFERROR(VLOOKUP(W534,ATS!$O:$P,2,FALSE),0)</f>
        <v>25</v>
      </c>
      <c r="K534" s="184">
        <f t="shared" si="517"/>
        <v>25</v>
      </c>
      <c r="L534" s="117">
        <f>IFERROR(VLOOKUP(W534,ATS!$O:$Q,3,FALSE),0)</f>
        <v>25</v>
      </c>
      <c r="M534" s="186">
        <f t="shared" si="531"/>
        <v>25</v>
      </c>
      <c r="N534" s="93">
        <v>0</v>
      </c>
      <c r="O534" s="55">
        <f t="shared" si="519"/>
        <v>0</v>
      </c>
      <c r="P534" s="50">
        <f>VLOOKUP($C534,Prices!$A$3:$R$1996,MATCH('2) Order Form'!P$8,Prices!$A$2:$R$2,0),FALSE)</f>
        <v>65</v>
      </c>
      <c r="Q534" s="51">
        <f>VLOOKUP($C534,Prices!$A$3:$R$1996,MATCH('2) Order Form'!Q$8,Prices!$A$2:$R$2,0),FALSE)</f>
        <v>129.94999999999999</v>
      </c>
      <c r="R534" s="34">
        <f t="shared" si="520"/>
        <v>0</v>
      </c>
      <c r="S534" s="43">
        <f t="shared" si="521"/>
        <v>0</v>
      </c>
      <c r="T534" s="51">
        <f t="shared" si="522"/>
        <v>0</v>
      </c>
      <c r="U534" s="123">
        <f t="shared" si="523"/>
        <v>0</v>
      </c>
      <c r="V534" s="124"/>
      <c r="W534" s="148">
        <v>7048652537485</v>
      </c>
      <c r="Y534" s="126">
        <f t="shared" si="532"/>
        <v>0</v>
      </c>
      <c r="Z534" s="127">
        <f t="shared" ca="1" si="533"/>
        <v>0</v>
      </c>
      <c r="AA534" s="127">
        <f t="shared" ca="1" si="534"/>
        <v>105</v>
      </c>
      <c r="AB534" s="127">
        <f t="shared" ca="1" si="535"/>
        <v>0</v>
      </c>
      <c r="AC534" s="127">
        <f t="shared" ca="1" si="536"/>
        <v>0</v>
      </c>
      <c r="AD534" s="127" t="str">
        <f t="shared" si="537"/>
        <v>828164Black</v>
      </c>
      <c r="AE534" s="128">
        <f t="shared" si="538"/>
        <v>828164</v>
      </c>
      <c r="AF534" s="129" t="str">
        <f>INDEX(ATS!$A:$P,MATCH('2) Order Form'!$W534,ATS!$O:$O,0),7)</f>
        <v>Active</v>
      </c>
    </row>
    <row r="535" spans="1:32" ht="17.25" customHeight="1" x14ac:dyDescent="0.2">
      <c r="A535" s="33">
        <v>5</v>
      </c>
      <c r="B535" s="33" t="str">
        <f>VLOOKUP(A535,Classification!$H$2:$I$11,2,FALSE)</f>
        <v>Technical Apparel</v>
      </c>
      <c r="C535" s="33">
        <f>INDEX(ATS!$A:$P,MATCH('2) Order Form'!$W535,ATS!$O:$O,0),1)</f>
        <v>828093</v>
      </c>
      <c r="D535" s="33" t="str">
        <f>INDEX(ATS!$A:$P,MATCH('2) Order Form'!$W535,ATS!$O:$O,0),2)</f>
        <v>Hunter Light Shorts M</v>
      </c>
      <c r="E535" s="82" t="str">
        <f>INDEX(ATS!$A:$P,MATCH('2) Order Form'!$W535,ATS!$O:$O,0),4)</f>
        <v>78000-S</v>
      </c>
      <c r="F535" s="82" t="str">
        <f>INDEX(ATS!$A:$P,MATCH('2) Order Form'!$W535,ATS!$O:$O,0),5)</f>
        <v xml:space="preserve">Bolt </v>
      </c>
      <c r="G535" s="161" t="str">
        <f>INDEX(ATS!$A:$P,MATCH('2) Order Form'!$W535,ATS!$O:$O,0),6)</f>
        <v>S</v>
      </c>
      <c r="H535" s="58">
        <v>1</v>
      </c>
      <c r="I535" s="111">
        <v>0</v>
      </c>
      <c r="J535" s="117">
        <f>IFERROR(VLOOKUP(W535,ATS!$O:$P,2,FALSE),0)</f>
        <v>0</v>
      </c>
      <c r="K535" s="184" t="str">
        <f t="shared" ref="K535:K538" si="539">IF(J535=99999,"OPEN",IF(J535&gt;50,"50+",IF(J535&lt;=0,"0",J535)))</f>
        <v>0</v>
      </c>
      <c r="L535" s="117">
        <f>IFERROR(VLOOKUP(W535,ATS!$O:$Q,3,FALSE),0)</f>
        <v>0</v>
      </c>
      <c r="M535" s="186" t="str">
        <f t="shared" si="531"/>
        <v>0</v>
      </c>
      <c r="N535" s="93">
        <v>0</v>
      </c>
      <c r="O535" s="55">
        <f t="shared" ref="O535:O538" si="540">IF(N535&lt;&gt;0,N535,$P$5)</f>
        <v>0</v>
      </c>
      <c r="P535" s="50">
        <f>VLOOKUP($C535,Prices!$A$3:$R$1996,MATCH('2) Order Form'!P$8,Prices!$A$2:$R$2,0),FALSE)</f>
        <v>50</v>
      </c>
      <c r="Q535" s="51">
        <f>VLOOKUP($C535,Prices!$A$3:$R$1996,MATCH('2) Order Form'!Q$8,Prices!$A$2:$R$2,0),FALSE)</f>
        <v>99.95</v>
      </c>
      <c r="R535" s="34">
        <f t="shared" ref="R535:R538" si="541">I535*P535</f>
        <v>0</v>
      </c>
      <c r="S535" s="43">
        <f t="shared" ref="S535:S538" si="542">R535*O535</f>
        <v>0</v>
      </c>
      <c r="T535" s="51">
        <f t="shared" ref="T535:T538" si="543">R535-S535</f>
        <v>0</v>
      </c>
      <c r="U535" s="123">
        <f t="shared" si="523"/>
        <v>0</v>
      </c>
      <c r="V535" s="124"/>
      <c r="W535" s="148">
        <v>7048652764768</v>
      </c>
      <c r="X535" s="125"/>
      <c r="Y535" s="126">
        <f t="shared" si="532"/>
        <v>0</v>
      </c>
      <c r="Z535" s="127">
        <f t="shared" ca="1" si="533"/>
        <v>0</v>
      </c>
      <c r="AA535" s="127">
        <f t="shared" ca="1" si="534"/>
        <v>106</v>
      </c>
      <c r="AB535" s="127">
        <f t="shared" ca="1" si="535"/>
        <v>1</v>
      </c>
      <c r="AC535" s="127">
        <f t="shared" ca="1" si="536"/>
        <v>1</v>
      </c>
      <c r="AD535" s="127" t="str">
        <f t="shared" si="537"/>
        <v xml:space="preserve">828093Bolt </v>
      </c>
      <c r="AE535" s="128">
        <f t="shared" si="538"/>
        <v>828093</v>
      </c>
      <c r="AF535" s="129" t="str">
        <f>INDEX(ATS!$A:$P,MATCH('2) Order Form'!$W535,ATS!$O:$O,0),7)</f>
        <v>Active</v>
      </c>
    </row>
    <row r="536" spans="1:32" ht="17.25" customHeight="1" x14ac:dyDescent="0.2">
      <c r="A536" s="33">
        <v>5</v>
      </c>
      <c r="B536" s="33" t="str">
        <f>VLOOKUP(A536,Classification!$H$2:$I$11,2,FALSE)</f>
        <v>Technical Apparel</v>
      </c>
      <c r="C536" s="33">
        <f>INDEX(ATS!$A:$P,MATCH('2) Order Form'!$W536,ATS!$O:$O,0),1)</f>
        <v>828093</v>
      </c>
      <c r="D536" s="33" t="str">
        <f>INDEX(ATS!$A:$P,MATCH('2) Order Form'!$W536,ATS!$O:$O,0),2)</f>
        <v>Hunter Light Shorts M</v>
      </c>
      <c r="E536" s="82" t="str">
        <f>INDEX(ATS!$A:$P,MATCH('2) Order Form'!$W536,ATS!$O:$O,0),4)</f>
        <v>78000-M</v>
      </c>
      <c r="F536" s="82" t="str">
        <f>INDEX(ATS!$A:$P,MATCH('2) Order Form'!$W536,ATS!$O:$O,0),5)</f>
        <v xml:space="preserve">Bolt </v>
      </c>
      <c r="G536" s="161" t="str">
        <f>INDEX(ATS!$A:$P,MATCH('2) Order Form'!$W536,ATS!$O:$O,0),6)</f>
        <v>M</v>
      </c>
      <c r="H536" s="58">
        <v>1</v>
      </c>
      <c r="I536" s="111">
        <v>0</v>
      </c>
      <c r="J536" s="117">
        <f>IFERROR(VLOOKUP(W536,ATS!$O:$P,2,FALSE),0)</f>
        <v>1</v>
      </c>
      <c r="K536" s="184">
        <f t="shared" si="539"/>
        <v>1</v>
      </c>
      <c r="L536" s="117">
        <f>IFERROR(VLOOKUP(W536,ATS!$O:$Q,3,FALSE),0)</f>
        <v>1</v>
      </c>
      <c r="M536" s="186">
        <f t="shared" si="531"/>
        <v>1</v>
      </c>
      <c r="N536" s="93">
        <v>0</v>
      </c>
      <c r="O536" s="55">
        <f t="shared" si="540"/>
        <v>0</v>
      </c>
      <c r="P536" s="50">
        <f>VLOOKUP($C536,Prices!$A$3:$R$1996,MATCH('2) Order Form'!P$8,Prices!$A$2:$R$2,0),FALSE)</f>
        <v>50</v>
      </c>
      <c r="Q536" s="51">
        <f>VLOOKUP($C536,Prices!$A$3:$R$1996,MATCH('2) Order Form'!Q$8,Prices!$A$2:$R$2,0),FALSE)</f>
        <v>99.95</v>
      </c>
      <c r="R536" s="34">
        <f t="shared" si="541"/>
        <v>0</v>
      </c>
      <c r="S536" s="43">
        <f t="shared" si="542"/>
        <v>0</v>
      </c>
      <c r="T536" s="51">
        <f t="shared" si="543"/>
        <v>0</v>
      </c>
      <c r="U536" s="123">
        <f t="shared" si="523"/>
        <v>0</v>
      </c>
      <c r="V536" s="124"/>
      <c r="W536" s="148">
        <v>7048652764751</v>
      </c>
      <c r="X536" s="125"/>
      <c r="Y536" s="126">
        <f t="shared" si="532"/>
        <v>0</v>
      </c>
      <c r="Z536" s="127">
        <f t="shared" ca="1" si="533"/>
        <v>0</v>
      </c>
      <c r="AA536" s="127">
        <f t="shared" ca="1" si="534"/>
        <v>106</v>
      </c>
      <c r="AB536" s="127">
        <f t="shared" ca="1" si="535"/>
        <v>0</v>
      </c>
      <c r="AC536" s="127">
        <f t="shared" ca="1" si="536"/>
        <v>0</v>
      </c>
      <c r="AD536" s="127" t="str">
        <f t="shared" si="537"/>
        <v xml:space="preserve">828093Bolt </v>
      </c>
      <c r="AE536" s="128">
        <f t="shared" si="538"/>
        <v>828093</v>
      </c>
      <c r="AF536" s="129" t="str">
        <f>INDEX(ATS!$A:$P,MATCH('2) Order Form'!$W536,ATS!$O:$O,0),7)</f>
        <v>Active</v>
      </c>
    </row>
    <row r="537" spans="1:32" ht="17.25" customHeight="1" x14ac:dyDescent="0.2">
      <c r="A537" s="33">
        <v>5</v>
      </c>
      <c r="B537" s="33" t="str">
        <f>VLOOKUP(A537,Classification!$H$2:$I$11,2,FALSE)</f>
        <v>Technical Apparel</v>
      </c>
      <c r="C537" s="33">
        <f>INDEX(ATS!$A:$P,MATCH('2) Order Form'!$W537,ATS!$O:$O,0),1)</f>
        <v>828093</v>
      </c>
      <c r="D537" s="33" t="str">
        <f>INDEX(ATS!$A:$P,MATCH('2) Order Form'!$W537,ATS!$O:$O,0),2)</f>
        <v>Hunter Light Shorts M</v>
      </c>
      <c r="E537" s="82" t="str">
        <f>INDEX(ATS!$A:$P,MATCH('2) Order Form'!$W537,ATS!$O:$O,0),4)</f>
        <v>78000-L</v>
      </c>
      <c r="F537" s="82" t="str">
        <f>INDEX(ATS!$A:$P,MATCH('2) Order Form'!$W537,ATS!$O:$O,0),5)</f>
        <v xml:space="preserve">Bolt </v>
      </c>
      <c r="G537" s="161" t="str">
        <f>INDEX(ATS!$A:$P,MATCH('2) Order Form'!$W537,ATS!$O:$O,0),6)</f>
        <v>L</v>
      </c>
      <c r="H537" s="58">
        <v>1</v>
      </c>
      <c r="I537" s="111">
        <v>0</v>
      </c>
      <c r="J537" s="117">
        <f>IFERROR(VLOOKUP(W537,ATS!$O:$P,2,FALSE),0)</f>
        <v>12</v>
      </c>
      <c r="K537" s="184">
        <f t="shared" si="539"/>
        <v>12</v>
      </c>
      <c r="L537" s="117">
        <f>IFERROR(VLOOKUP(W537,ATS!$O:$Q,3,FALSE),0)</f>
        <v>12</v>
      </c>
      <c r="M537" s="186">
        <f t="shared" si="531"/>
        <v>12</v>
      </c>
      <c r="N537" s="93">
        <v>0</v>
      </c>
      <c r="O537" s="55">
        <f t="shared" si="540"/>
        <v>0</v>
      </c>
      <c r="P537" s="50">
        <f>VLOOKUP($C537,Prices!$A$3:$R$1996,MATCH('2) Order Form'!P$8,Prices!$A$2:$R$2,0),FALSE)</f>
        <v>50</v>
      </c>
      <c r="Q537" s="51">
        <f>VLOOKUP($C537,Prices!$A$3:$R$1996,MATCH('2) Order Form'!Q$8,Prices!$A$2:$R$2,0),FALSE)</f>
        <v>99.95</v>
      </c>
      <c r="R537" s="34">
        <f t="shared" si="541"/>
        <v>0</v>
      </c>
      <c r="S537" s="43">
        <f t="shared" si="542"/>
        <v>0</v>
      </c>
      <c r="T537" s="51">
        <f t="shared" si="543"/>
        <v>0</v>
      </c>
      <c r="U537" s="123">
        <f t="shared" si="523"/>
        <v>0</v>
      </c>
      <c r="V537" s="124"/>
      <c r="W537" s="148">
        <v>7048652764744</v>
      </c>
      <c r="X537" s="125"/>
      <c r="Y537" s="126">
        <f t="shared" si="532"/>
        <v>0</v>
      </c>
      <c r="Z537" s="127">
        <f t="shared" ca="1" si="533"/>
        <v>0</v>
      </c>
      <c r="AA537" s="127">
        <f t="shared" ca="1" si="534"/>
        <v>106</v>
      </c>
      <c r="AB537" s="127">
        <f t="shared" ca="1" si="535"/>
        <v>0</v>
      </c>
      <c r="AC537" s="127">
        <f t="shared" ca="1" si="536"/>
        <v>0</v>
      </c>
      <c r="AD537" s="127" t="str">
        <f t="shared" si="537"/>
        <v xml:space="preserve">828093Bolt </v>
      </c>
      <c r="AE537" s="128">
        <f t="shared" si="538"/>
        <v>828093</v>
      </c>
      <c r="AF537" s="129" t="str">
        <f>INDEX(ATS!$A:$P,MATCH('2) Order Form'!$W537,ATS!$O:$O,0),7)</f>
        <v>Active</v>
      </c>
    </row>
    <row r="538" spans="1:32" ht="17.25" customHeight="1" x14ac:dyDescent="0.2">
      <c r="A538" s="33">
        <v>5</v>
      </c>
      <c r="B538" s="33" t="str">
        <f>VLOOKUP(A538,Classification!$H$2:$I$11,2,FALSE)</f>
        <v>Technical Apparel</v>
      </c>
      <c r="C538" s="33">
        <f>INDEX(ATS!$A:$P,MATCH('2) Order Form'!$W538,ATS!$O:$O,0),1)</f>
        <v>828093</v>
      </c>
      <c r="D538" s="33" t="str">
        <f>INDEX(ATS!$A:$P,MATCH('2) Order Form'!$W538,ATS!$O:$O,0),2)</f>
        <v>Hunter Light Shorts M</v>
      </c>
      <c r="E538" s="82" t="str">
        <f>INDEX(ATS!$A:$P,MATCH('2) Order Form'!$W538,ATS!$O:$O,0),4)</f>
        <v>78000-XL</v>
      </c>
      <c r="F538" s="82" t="str">
        <f>INDEX(ATS!$A:$P,MATCH('2) Order Form'!$W538,ATS!$O:$O,0),5)</f>
        <v xml:space="preserve">Bolt </v>
      </c>
      <c r="G538" s="161" t="str">
        <f>INDEX(ATS!$A:$P,MATCH('2) Order Form'!$W538,ATS!$O:$O,0),6)</f>
        <v>XL</v>
      </c>
      <c r="H538" s="58">
        <v>1</v>
      </c>
      <c r="I538" s="111">
        <v>0</v>
      </c>
      <c r="J538" s="117">
        <f>IFERROR(VLOOKUP(W538,ATS!$O:$P,2,FALSE),0)</f>
        <v>0</v>
      </c>
      <c r="K538" s="184" t="str">
        <f t="shared" si="539"/>
        <v>0</v>
      </c>
      <c r="L538" s="117">
        <f>IFERROR(VLOOKUP(W538,ATS!$O:$Q,3,FALSE),0)</f>
        <v>0</v>
      </c>
      <c r="M538" s="186" t="str">
        <f t="shared" si="531"/>
        <v>0</v>
      </c>
      <c r="N538" s="93">
        <v>0</v>
      </c>
      <c r="O538" s="55">
        <f t="shared" si="540"/>
        <v>0</v>
      </c>
      <c r="P538" s="50">
        <f>VLOOKUP($C538,Prices!$A$3:$R$1996,MATCH('2) Order Form'!P$8,Prices!$A$2:$R$2,0),FALSE)</f>
        <v>50</v>
      </c>
      <c r="Q538" s="51">
        <f>VLOOKUP($C538,Prices!$A$3:$R$1996,MATCH('2) Order Form'!Q$8,Prices!$A$2:$R$2,0),FALSE)</f>
        <v>99.95</v>
      </c>
      <c r="R538" s="34">
        <f t="shared" si="541"/>
        <v>0</v>
      </c>
      <c r="S538" s="43">
        <f t="shared" si="542"/>
        <v>0</v>
      </c>
      <c r="T538" s="51">
        <f t="shared" si="543"/>
        <v>0</v>
      </c>
      <c r="U538" s="123">
        <f t="shared" si="523"/>
        <v>0</v>
      </c>
      <c r="V538" s="124"/>
      <c r="W538" s="148">
        <v>7048652764775</v>
      </c>
      <c r="X538" s="125"/>
      <c r="Y538" s="126">
        <f t="shared" si="532"/>
        <v>0</v>
      </c>
      <c r="Z538" s="127">
        <f t="shared" ca="1" si="533"/>
        <v>0</v>
      </c>
      <c r="AA538" s="127">
        <f t="shared" ca="1" si="534"/>
        <v>106</v>
      </c>
      <c r="AB538" s="127">
        <f t="shared" ca="1" si="535"/>
        <v>0</v>
      </c>
      <c r="AC538" s="127">
        <f t="shared" ca="1" si="536"/>
        <v>0</v>
      </c>
      <c r="AD538" s="127" t="str">
        <f t="shared" si="537"/>
        <v xml:space="preserve">828093Bolt </v>
      </c>
      <c r="AE538" s="128">
        <f t="shared" si="538"/>
        <v>828093</v>
      </c>
      <c r="AF538" s="129" t="str">
        <f>INDEX(ATS!$A:$P,MATCH('2) Order Form'!$W538,ATS!$O:$O,0),7)</f>
        <v>Active</v>
      </c>
    </row>
    <row r="539" spans="1:32" ht="17.25" customHeight="1" x14ac:dyDescent="0.2">
      <c r="A539" s="33">
        <v>5</v>
      </c>
      <c r="B539" s="33" t="str">
        <f>VLOOKUP(A539,Classification!$H$2:$I$11,2,FALSE)</f>
        <v>Technical Apparel</v>
      </c>
      <c r="C539" s="33">
        <f>INDEX(ATS!$A:$P,MATCH('2) Order Form'!$W539,ATS!$O:$O,0),1)</f>
        <v>828093</v>
      </c>
      <c r="D539" s="33" t="str">
        <f>INDEX(ATS!$A:$P,MATCH('2) Order Form'!$W539,ATS!$O:$O,0),2)</f>
        <v>Hunter Light Shorts M</v>
      </c>
      <c r="E539" s="82" t="str">
        <f>INDEX(ATS!$A:$P,MATCH('2) Order Form'!$W539,ATS!$O:$O,0),4)</f>
        <v>88002-S</v>
      </c>
      <c r="F539" s="82" t="str">
        <f>INDEX(ATS!$A:$P,MATCH('2) Order Form'!$W539,ATS!$O:$O,0),5)</f>
        <v>Sikorsky</v>
      </c>
      <c r="G539" s="161" t="str">
        <f>INDEX(ATS!$A:$P,MATCH('2) Order Form'!$W539,ATS!$O:$O,0),6)</f>
        <v>S</v>
      </c>
      <c r="H539" s="58">
        <v>1</v>
      </c>
      <c r="I539" s="111">
        <v>0</v>
      </c>
      <c r="J539" s="117">
        <f>IFERROR(VLOOKUP(W539,ATS!$O:$P,2,FALSE),0)</f>
        <v>14</v>
      </c>
      <c r="K539" s="184">
        <f>IF(J539=99999,"OPEN",IF(J539&gt;50,"50+",IF(J539&lt;=0,"0",J539)))</f>
        <v>14</v>
      </c>
      <c r="L539" s="117">
        <f>IFERROR(VLOOKUP(W539,ATS!$O:$Q,3,FALSE),0)</f>
        <v>14</v>
      </c>
      <c r="M539" s="186">
        <f t="shared" si="531"/>
        <v>14</v>
      </c>
      <c r="N539" s="93">
        <v>0</v>
      </c>
      <c r="O539" s="55">
        <f>IF(N539&lt;&gt;0,N539,$P$5)</f>
        <v>0</v>
      </c>
      <c r="P539" s="50">
        <f>VLOOKUP($C539,Prices!$A$3:$R$1996,MATCH('2) Order Form'!P$8,Prices!$A$2:$R$2,0),FALSE)</f>
        <v>50</v>
      </c>
      <c r="Q539" s="51">
        <f>VLOOKUP($C539,Prices!$A$3:$R$1996,MATCH('2) Order Form'!Q$8,Prices!$A$2:$R$2,0),FALSE)</f>
        <v>99.95</v>
      </c>
      <c r="R539" s="34">
        <f>I539*P539</f>
        <v>0</v>
      </c>
      <c r="S539" s="43">
        <f>R539*O539</f>
        <v>0</v>
      </c>
      <c r="T539" s="51">
        <f>R539-S539</f>
        <v>0</v>
      </c>
      <c r="U539" s="123">
        <f t="shared" si="523"/>
        <v>0</v>
      </c>
      <c r="V539" s="124"/>
      <c r="W539" s="148">
        <v>7048652764805</v>
      </c>
      <c r="X539" s="125"/>
      <c r="Y539" s="126">
        <f t="shared" si="532"/>
        <v>0</v>
      </c>
      <c r="Z539" s="127">
        <f t="shared" ca="1" si="533"/>
        <v>0</v>
      </c>
      <c r="AA539" s="127">
        <f t="shared" ca="1" si="534"/>
        <v>106</v>
      </c>
      <c r="AB539" s="127">
        <f t="shared" ca="1" si="535"/>
        <v>0</v>
      </c>
      <c r="AC539" s="127">
        <f t="shared" ca="1" si="536"/>
        <v>1</v>
      </c>
      <c r="AD539" s="127" t="str">
        <f t="shared" si="537"/>
        <v>828093Sikorsky</v>
      </c>
      <c r="AE539" s="128">
        <f t="shared" si="538"/>
        <v>828093</v>
      </c>
      <c r="AF539" s="129" t="str">
        <f>INDEX(ATS!$A:$P,MATCH('2) Order Form'!$W539,ATS!$O:$O,0),7)</f>
        <v>Active</v>
      </c>
    </row>
    <row r="540" spans="1:32" ht="17.25" customHeight="1" x14ac:dyDescent="0.2">
      <c r="A540" s="33">
        <v>5</v>
      </c>
      <c r="B540" s="33" t="str">
        <f>VLOOKUP(A540,Classification!$H$2:$I$11,2,FALSE)</f>
        <v>Technical Apparel</v>
      </c>
      <c r="C540" s="33">
        <f>INDEX(ATS!$A:$P,MATCH('2) Order Form'!$W540,ATS!$O:$O,0),1)</f>
        <v>828093</v>
      </c>
      <c r="D540" s="33" t="str">
        <f>INDEX(ATS!$A:$P,MATCH('2) Order Form'!$W540,ATS!$O:$O,0),2)</f>
        <v>Hunter Light Shorts M</v>
      </c>
      <c r="E540" s="82" t="str">
        <f>INDEX(ATS!$A:$P,MATCH('2) Order Form'!$W540,ATS!$O:$O,0),4)</f>
        <v>88002-M</v>
      </c>
      <c r="F540" s="82" t="str">
        <f>INDEX(ATS!$A:$P,MATCH('2) Order Form'!$W540,ATS!$O:$O,0),5)</f>
        <v>Sikorsky</v>
      </c>
      <c r="G540" s="161" t="str">
        <f>INDEX(ATS!$A:$P,MATCH('2) Order Form'!$W540,ATS!$O:$O,0),6)</f>
        <v>M</v>
      </c>
      <c r="H540" s="58">
        <v>1</v>
      </c>
      <c r="I540" s="111">
        <v>0</v>
      </c>
      <c r="J540" s="117">
        <f>IFERROR(VLOOKUP(W540,ATS!$O:$P,2,FALSE),0)</f>
        <v>46</v>
      </c>
      <c r="K540" s="184">
        <f>IF(J540=99999,"OPEN",IF(J540&gt;50,"50+",IF(J540&lt;=0,"0",J540)))</f>
        <v>46</v>
      </c>
      <c r="L540" s="117">
        <f>IFERROR(VLOOKUP(W540,ATS!$O:$Q,3,FALSE),0)</f>
        <v>46</v>
      </c>
      <c r="M540" s="186">
        <f t="shared" si="531"/>
        <v>46</v>
      </c>
      <c r="N540" s="93">
        <v>0</v>
      </c>
      <c r="O540" s="55">
        <f>IF(N540&lt;&gt;0,N540,$P$5)</f>
        <v>0</v>
      </c>
      <c r="P540" s="50">
        <f>VLOOKUP($C540,Prices!$A$3:$R$1996,MATCH('2) Order Form'!P$8,Prices!$A$2:$R$2,0),FALSE)</f>
        <v>50</v>
      </c>
      <c r="Q540" s="51">
        <f>VLOOKUP($C540,Prices!$A$3:$R$1996,MATCH('2) Order Form'!Q$8,Prices!$A$2:$R$2,0),FALSE)</f>
        <v>99.95</v>
      </c>
      <c r="R540" s="34">
        <f>I540*P540</f>
        <v>0</v>
      </c>
      <c r="S540" s="43">
        <f>R540*O540</f>
        <v>0</v>
      </c>
      <c r="T540" s="51">
        <f>R540-S540</f>
        <v>0</v>
      </c>
      <c r="U540" s="123">
        <f t="shared" si="523"/>
        <v>0</v>
      </c>
      <c r="V540" s="124"/>
      <c r="W540" s="148">
        <v>7048652764799</v>
      </c>
      <c r="X540" s="125"/>
      <c r="Y540" s="126">
        <f t="shared" si="532"/>
        <v>0</v>
      </c>
      <c r="Z540" s="127">
        <f t="shared" ca="1" si="533"/>
        <v>0</v>
      </c>
      <c r="AA540" s="127">
        <f t="shared" ca="1" si="534"/>
        <v>106</v>
      </c>
      <c r="AB540" s="127">
        <f t="shared" ca="1" si="535"/>
        <v>0</v>
      </c>
      <c r="AC540" s="127">
        <f t="shared" ca="1" si="536"/>
        <v>0</v>
      </c>
      <c r="AD540" s="127" t="str">
        <f t="shared" si="537"/>
        <v>828093Sikorsky</v>
      </c>
      <c r="AE540" s="128">
        <f t="shared" si="538"/>
        <v>828093</v>
      </c>
      <c r="AF540" s="129" t="str">
        <f>INDEX(ATS!$A:$P,MATCH('2) Order Form'!$W540,ATS!$O:$O,0),7)</f>
        <v>Active</v>
      </c>
    </row>
    <row r="541" spans="1:32" ht="17.25" customHeight="1" x14ac:dyDescent="0.2">
      <c r="A541" s="33">
        <v>5</v>
      </c>
      <c r="B541" s="33" t="str">
        <f>VLOOKUP(A541,Classification!$H$2:$I$11,2,FALSE)</f>
        <v>Technical Apparel</v>
      </c>
      <c r="C541" s="33">
        <f>INDEX(ATS!$A:$P,MATCH('2) Order Form'!$W541,ATS!$O:$O,0),1)</f>
        <v>828093</v>
      </c>
      <c r="D541" s="33" t="str">
        <f>INDEX(ATS!$A:$P,MATCH('2) Order Form'!$W541,ATS!$O:$O,0),2)</f>
        <v>Hunter Light Shorts M</v>
      </c>
      <c r="E541" s="82" t="str">
        <f>INDEX(ATS!$A:$P,MATCH('2) Order Form'!$W541,ATS!$O:$O,0),4)</f>
        <v>88002-L</v>
      </c>
      <c r="F541" s="82" t="str">
        <f>INDEX(ATS!$A:$P,MATCH('2) Order Form'!$W541,ATS!$O:$O,0),5)</f>
        <v>Sikorsky</v>
      </c>
      <c r="G541" s="161" t="str">
        <f>INDEX(ATS!$A:$P,MATCH('2) Order Form'!$W541,ATS!$O:$O,0),6)</f>
        <v>L</v>
      </c>
      <c r="H541" s="58">
        <v>1</v>
      </c>
      <c r="I541" s="111">
        <v>0</v>
      </c>
      <c r="J541" s="117">
        <f>IFERROR(VLOOKUP(W541,ATS!$O:$P,2,FALSE),0)</f>
        <v>51</v>
      </c>
      <c r="K541" s="184" t="str">
        <f>IF(J541=99999,"OPEN",IF(J541&gt;50,"50+",IF(J541&lt;=0,"0",J541)))</f>
        <v>50+</v>
      </c>
      <c r="L541" s="117">
        <f>IFERROR(VLOOKUP(W541,ATS!$O:$Q,3,FALSE),0)</f>
        <v>51</v>
      </c>
      <c r="M541" s="186" t="str">
        <f t="shared" si="531"/>
        <v>50+</v>
      </c>
      <c r="N541" s="93">
        <v>0</v>
      </c>
      <c r="O541" s="55">
        <f>IF(N541&lt;&gt;0,N541,$P$5)</f>
        <v>0</v>
      </c>
      <c r="P541" s="50">
        <f>VLOOKUP($C541,Prices!$A$3:$R$1996,MATCH('2) Order Form'!P$8,Prices!$A$2:$R$2,0),FALSE)</f>
        <v>50</v>
      </c>
      <c r="Q541" s="51">
        <f>VLOOKUP($C541,Prices!$A$3:$R$1996,MATCH('2) Order Form'!Q$8,Prices!$A$2:$R$2,0),FALSE)</f>
        <v>99.95</v>
      </c>
      <c r="R541" s="34">
        <f>I541*P541</f>
        <v>0</v>
      </c>
      <c r="S541" s="43">
        <f>R541*O541</f>
        <v>0</v>
      </c>
      <c r="T541" s="51">
        <f>R541-S541</f>
        <v>0</v>
      </c>
      <c r="U541" s="123">
        <f t="shared" si="523"/>
        <v>0</v>
      </c>
      <c r="V541" s="124"/>
      <c r="W541" s="148">
        <v>7048652764782</v>
      </c>
      <c r="X541" s="125"/>
      <c r="Y541" s="126">
        <f t="shared" si="532"/>
        <v>0</v>
      </c>
      <c r="Z541" s="127">
        <f t="shared" ca="1" si="533"/>
        <v>0</v>
      </c>
      <c r="AA541" s="127">
        <f t="shared" ca="1" si="534"/>
        <v>106</v>
      </c>
      <c r="AB541" s="127">
        <f t="shared" ca="1" si="535"/>
        <v>0</v>
      </c>
      <c r="AC541" s="127">
        <f t="shared" ca="1" si="536"/>
        <v>0</v>
      </c>
      <c r="AD541" s="127" t="str">
        <f t="shared" si="537"/>
        <v>828093Sikorsky</v>
      </c>
      <c r="AE541" s="128">
        <f t="shared" si="538"/>
        <v>828093</v>
      </c>
      <c r="AF541" s="129" t="str">
        <f>INDEX(ATS!$A:$P,MATCH('2) Order Form'!$W541,ATS!$O:$O,0),7)</f>
        <v>Active</v>
      </c>
    </row>
    <row r="542" spans="1:32" ht="17.25" customHeight="1" x14ac:dyDescent="0.2">
      <c r="A542" s="33">
        <v>5</v>
      </c>
      <c r="B542" s="33" t="str">
        <f>VLOOKUP(A542,Classification!$H$2:$I$11,2,FALSE)</f>
        <v>Technical Apparel</v>
      </c>
      <c r="C542" s="33">
        <f>INDEX(ATS!$A:$P,MATCH('2) Order Form'!$W542,ATS!$O:$O,0),1)</f>
        <v>828093</v>
      </c>
      <c r="D542" s="33" t="str">
        <f>INDEX(ATS!$A:$P,MATCH('2) Order Form'!$W542,ATS!$O:$O,0),2)</f>
        <v>Hunter Light Shorts M</v>
      </c>
      <c r="E542" s="82" t="str">
        <f>INDEX(ATS!$A:$P,MATCH('2) Order Form'!$W542,ATS!$O:$O,0),4)</f>
        <v>88002-XL</v>
      </c>
      <c r="F542" s="82" t="str">
        <f>INDEX(ATS!$A:$P,MATCH('2) Order Form'!$W542,ATS!$O:$O,0),5)</f>
        <v>Sikorsky</v>
      </c>
      <c r="G542" s="161" t="str">
        <f>INDEX(ATS!$A:$P,MATCH('2) Order Form'!$W542,ATS!$O:$O,0),6)</f>
        <v>XL</v>
      </c>
      <c r="H542" s="58">
        <v>1</v>
      </c>
      <c r="I542" s="111">
        <v>0</v>
      </c>
      <c r="J542" s="117">
        <f>IFERROR(VLOOKUP(W542,ATS!$O:$P,2,FALSE),0)</f>
        <v>19</v>
      </c>
      <c r="K542" s="184">
        <f t="shared" ref="K542:K543" si="544">IF(J542=99999,"OPEN",IF(J542&gt;50,"50+",IF(J542&lt;=0,"0",J542)))</f>
        <v>19</v>
      </c>
      <c r="L542" s="117">
        <f>IFERROR(VLOOKUP(W542,ATS!$O:$Q,3,FALSE),0)</f>
        <v>19</v>
      </c>
      <c r="M542" s="186">
        <f t="shared" si="531"/>
        <v>19</v>
      </c>
      <c r="N542" s="93">
        <v>0</v>
      </c>
      <c r="O542" s="55">
        <f t="shared" ref="O542:O543" si="545">IF(N542&lt;&gt;0,N542,$P$5)</f>
        <v>0</v>
      </c>
      <c r="P542" s="50">
        <f>VLOOKUP($C542,Prices!$A$3:$R$1996,MATCH('2) Order Form'!P$8,Prices!$A$2:$R$2,0),FALSE)</f>
        <v>50</v>
      </c>
      <c r="Q542" s="51">
        <f>VLOOKUP($C542,Prices!$A$3:$R$1996,MATCH('2) Order Form'!Q$8,Prices!$A$2:$R$2,0),FALSE)</f>
        <v>99.95</v>
      </c>
      <c r="R542" s="34">
        <f t="shared" ref="R542:R543" si="546">I542*P542</f>
        <v>0</v>
      </c>
      <c r="S542" s="43">
        <f t="shared" ref="S542:S543" si="547">R542*O542</f>
        <v>0</v>
      </c>
      <c r="T542" s="51">
        <f t="shared" ref="T542:T543" si="548">R542-S542</f>
        <v>0</v>
      </c>
      <c r="U542" s="123">
        <f t="shared" si="523"/>
        <v>0</v>
      </c>
      <c r="V542" s="124"/>
      <c r="W542" s="148">
        <v>7048652764812</v>
      </c>
      <c r="X542" s="125"/>
      <c r="Y542" s="126">
        <f t="shared" si="532"/>
        <v>0</v>
      </c>
      <c r="Z542" s="127">
        <f t="shared" ca="1" si="533"/>
        <v>0</v>
      </c>
      <c r="AA542" s="127">
        <f t="shared" ca="1" si="534"/>
        <v>106</v>
      </c>
      <c r="AB542" s="127">
        <f t="shared" ca="1" si="535"/>
        <v>0</v>
      </c>
      <c r="AC542" s="127">
        <f t="shared" ca="1" si="536"/>
        <v>0</v>
      </c>
      <c r="AD542" s="127" t="str">
        <f t="shared" si="537"/>
        <v>828093Sikorsky</v>
      </c>
      <c r="AE542" s="128">
        <f t="shared" si="538"/>
        <v>828093</v>
      </c>
      <c r="AF542" s="129" t="str">
        <f>INDEX(ATS!$A:$P,MATCH('2) Order Form'!$W542,ATS!$O:$O,0),7)</f>
        <v>Active</v>
      </c>
    </row>
    <row r="543" spans="1:32" ht="17.25" customHeight="1" x14ac:dyDescent="0.2">
      <c r="A543" s="33">
        <v>5</v>
      </c>
      <c r="B543" s="33" t="str">
        <f>VLOOKUP(A543,Classification!$H$2:$I$11,2,FALSE)</f>
        <v>Technical Apparel</v>
      </c>
      <c r="C543" s="33">
        <f>INDEX(ATS!$A:$P,MATCH('2) Order Form'!$W543,ATS!$O:$O,0),1)</f>
        <v>828093</v>
      </c>
      <c r="D543" s="33" t="str">
        <f>INDEX(ATS!$A:$P,MATCH('2) Order Form'!$W543,ATS!$O:$O,0),2)</f>
        <v>Hunter Light Shorts M</v>
      </c>
      <c r="E543" s="82" t="str">
        <f>INDEX(ATS!$A:$P,MATCH('2) Order Form'!$W543,ATS!$O:$O,0),4)</f>
        <v>BLACK-S</v>
      </c>
      <c r="F543" s="82" t="str">
        <f>INDEX(ATS!$A:$P,MATCH('2) Order Form'!$W543,ATS!$O:$O,0),5)</f>
        <v>Black</v>
      </c>
      <c r="G543" s="161" t="str">
        <f>INDEX(ATS!$A:$P,MATCH('2) Order Form'!$W543,ATS!$O:$O,0),6)</f>
        <v>S</v>
      </c>
      <c r="H543" s="58">
        <v>1</v>
      </c>
      <c r="I543" s="111">
        <v>0</v>
      </c>
      <c r="J543" s="117">
        <f>IFERROR(VLOOKUP(W543,ATS!$O:$P,2,FALSE),0)</f>
        <v>36</v>
      </c>
      <c r="K543" s="184">
        <f t="shared" si="544"/>
        <v>36</v>
      </c>
      <c r="L543" s="117">
        <f>IFERROR(VLOOKUP(W543,ATS!$O:$Q,3,FALSE),0)</f>
        <v>36</v>
      </c>
      <c r="M543" s="186">
        <f t="shared" si="531"/>
        <v>36</v>
      </c>
      <c r="N543" s="93">
        <v>0</v>
      </c>
      <c r="O543" s="55">
        <f t="shared" si="545"/>
        <v>0</v>
      </c>
      <c r="P543" s="50">
        <f>VLOOKUP($C543,Prices!$A$3:$R$1996,MATCH('2) Order Form'!P$8,Prices!$A$2:$R$2,0),FALSE)</f>
        <v>50</v>
      </c>
      <c r="Q543" s="51">
        <f>VLOOKUP($C543,Prices!$A$3:$R$1996,MATCH('2) Order Form'!Q$8,Prices!$A$2:$R$2,0),FALSE)</f>
        <v>99.95</v>
      </c>
      <c r="R543" s="34">
        <f t="shared" si="546"/>
        <v>0</v>
      </c>
      <c r="S543" s="43">
        <f t="shared" si="547"/>
        <v>0</v>
      </c>
      <c r="T543" s="51">
        <f t="shared" si="548"/>
        <v>0</v>
      </c>
      <c r="U543" s="123">
        <f t="shared" si="523"/>
        <v>0</v>
      </c>
      <c r="V543" s="124"/>
      <c r="W543" s="148">
        <v>7048652277398</v>
      </c>
      <c r="X543" s="125"/>
      <c r="Y543" s="126">
        <f t="shared" si="532"/>
        <v>0</v>
      </c>
      <c r="Z543" s="127">
        <f t="shared" ca="1" si="533"/>
        <v>0</v>
      </c>
      <c r="AA543" s="127">
        <f t="shared" ca="1" si="534"/>
        <v>106</v>
      </c>
      <c r="AB543" s="127">
        <f t="shared" ca="1" si="535"/>
        <v>0</v>
      </c>
      <c r="AC543" s="127">
        <f t="shared" ca="1" si="536"/>
        <v>1</v>
      </c>
      <c r="AD543" s="127" t="str">
        <f t="shared" si="537"/>
        <v>828093Black</v>
      </c>
      <c r="AE543" s="128">
        <f t="shared" si="538"/>
        <v>828093</v>
      </c>
      <c r="AF543" s="129" t="str">
        <f>INDEX(ATS!$A:$P,MATCH('2) Order Form'!$W543,ATS!$O:$O,0),7)</f>
        <v>Active</v>
      </c>
    </row>
    <row r="544" spans="1:32" ht="17.25" customHeight="1" x14ac:dyDescent="0.2">
      <c r="A544" s="33">
        <v>5</v>
      </c>
      <c r="B544" s="33" t="str">
        <f>VLOOKUP(A544,Classification!$H$2:$I$11,2,FALSE)</f>
        <v>Technical Apparel</v>
      </c>
      <c r="C544" s="33">
        <f>INDEX(ATS!$A:$P,MATCH('2) Order Form'!$W544,ATS!$O:$O,0),1)</f>
        <v>828093</v>
      </c>
      <c r="D544" s="33" t="str">
        <f>INDEX(ATS!$A:$P,MATCH('2) Order Form'!$W544,ATS!$O:$O,0),2)</f>
        <v>Hunter Light Shorts M</v>
      </c>
      <c r="E544" s="82" t="str">
        <f>INDEX(ATS!$A:$P,MATCH('2) Order Form'!$W544,ATS!$O:$O,0),4)</f>
        <v>BLACK-M</v>
      </c>
      <c r="F544" s="82" t="str">
        <f>INDEX(ATS!$A:$P,MATCH('2) Order Form'!$W544,ATS!$O:$O,0),5)</f>
        <v>Black</v>
      </c>
      <c r="G544" s="161" t="str">
        <f>INDEX(ATS!$A:$P,MATCH('2) Order Form'!$W544,ATS!$O:$O,0),6)</f>
        <v>M</v>
      </c>
      <c r="H544" s="58">
        <v>1</v>
      </c>
      <c r="I544" s="111">
        <v>0</v>
      </c>
      <c r="J544" s="117">
        <f>IFERROR(VLOOKUP(W544,ATS!$O:$P,2,FALSE),0)</f>
        <v>62</v>
      </c>
      <c r="K544" s="184" t="str">
        <f t="shared" ref="K544:K570" si="549">IF(J544=99999,"OPEN",IF(J544&gt;50,"50+",IF(J544&lt;=0,"0",J544)))</f>
        <v>50+</v>
      </c>
      <c r="L544" s="117">
        <f>IFERROR(VLOOKUP(W544,ATS!$O:$Q,3,FALSE),0)</f>
        <v>62</v>
      </c>
      <c r="M544" s="186" t="str">
        <f t="shared" si="531"/>
        <v>50+</v>
      </c>
      <c r="N544" s="93">
        <v>0</v>
      </c>
      <c r="O544" s="55">
        <f t="shared" ref="O544:O570" si="550">IF(N544&lt;&gt;0,N544,$P$5)</f>
        <v>0</v>
      </c>
      <c r="P544" s="50">
        <f>VLOOKUP($C544,Prices!$A$3:$R$1996,MATCH('2) Order Form'!P$8,Prices!$A$2:$R$2,0),FALSE)</f>
        <v>50</v>
      </c>
      <c r="Q544" s="51">
        <f>VLOOKUP($C544,Prices!$A$3:$R$1996,MATCH('2) Order Form'!Q$8,Prices!$A$2:$R$2,0),FALSE)</f>
        <v>99.95</v>
      </c>
      <c r="R544" s="34">
        <f t="shared" ref="R544:R570" si="551">I544*P544</f>
        <v>0</v>
      </c>
      <c r="S544" s="43">
        <f t="shared" ref="S544:S570" si="552">R544*O544</f>
        <v>0</v>
      </c>
      <c r="T544" s="51">
        <f t="shared" ref="T544:T570" si="553">R544-S544</f>
        <v>0</v>
      </c>
      <c r="U544" s="123">
        <f t="shared" si="523"/>
        <v>0</v>
      </c>
      <c r="V544" s="124"/>
      <c r="W544" s="148">
        <v>7048652277381</v>
      </c>
      <c r="X544" s="125"/>
      <c r="Y544" s="126">
        <f t="shared" si="532"/>
        <v>0</v>
      </c>
      <c r="Z544" s="127">
        <f t="shared" ca="1" si="533"/>
        <v>0</v>
      </c>
      <c r="AA544" s="127">
        <f t="shared" ca="1" si="534"/>
        <v>106</v>
      </c>
      <c r="AB544" s="127">
        <f t="shared" ca="1" si="535"/>
        <v>0</v>
      </c>
      <c r="AC544" s="127">
        <f t="shared" ca="1" si="536"/>
        <v>0</v>
      </c>
      <c r="AD544" s="127" t="str">
        <f t="shared" si="537"/>
        <v>828093Black</v>
      </c>
      <c r="AE544" s="128">
        <f t="shared" si="538"/>
        <v>828093</v>
      </c>
      <c r="AF544" s="129" t="str">
        <f>INDEX(ATS!$A:$P,MATCH('2) Order Form'!$W544,ATS!$O:$O,0),7)</f>
        <v>Active</v>
      </c>
    </row>
    <row r="545" spans="1:32" ht="17.25" customHeight="1" x14ac:dyDescent="0.2">
      <c r="A545" s="33">
        <v>5</v>
      </c>
      <c r="B545" s="33" t="str">
        <f>VLOOKUP(A545,Classification!$H$2:$I$11,2,FALSE)</f>
        <v>Technical Apparel</v>
      </c>
      <c r="C545" s="33">
        <f>INDEX(ATS!$A:$P,MATCH('2) Order Form'!$W545,ATS!$O:$O,0),1)</f>
        <v>828093</v>
      </c>
      <c r="D545" s="33" t="str">
        <f>INDEX(ATS!$A:$P,MATCH('2) Order Form'!$W545,ATS!$O:$O,0),2)</f>
        <v>Hunter Light Shorts M</v>
      </c>
      <c r="E545" s="82" t="str">
        <f>INDEX(ATS!$A:$P,MATCH('2) Order Form'!$W545,ATS!$O:$O,0),4)</f>
        <v>BLACK-L</v>
      </c>
      <c r="F545" s="82" t="str">
        <f>INDEX(ATS!$A:$P,MATCH('2) Order Form'!$W545,ATS!$O:$O,0),5)</f>
        <v>Black</v>
      </c>
      <c r="G545" s="161" t="str">
        <f>INDEX(ATS!$A:$P,MATCH('2) Order Form'!$W545,ATS!$O:$O,0),6)</f>
        <v>L</v>
      </c>
      <c r="H545" s="58">
        <v>1</v>
      </c>
      <c r="I545" s="111">
        <v>0</v>
      </c>
      <c r="J545" s="117">
        <f>IFERROR(VLOOKUP(W545,ATS!$O:$P,2,FALSE),0)</f>
        <v>68</v>
      </c>
      <c r="K545" s="184" t="str">
        <f t="shared" si="549"/>
        <v>50+</v>
      </c>
      <c r="L545" s="117">
        <f>IFERROR(VLOOKUP(W545,ATS!$O:$Q,3,FALSE),0)</f>
        <v>68</v>
      </c>
      <c r="M545" s="186" t="str">
        <f t="shared" si="531"/>
        <v>50+</v>
      </c>
      <c r="N545" s="93">
        <v>0</v>
      </c>
      <c r="O545" s="55">
        <f t="shared" si="550"/>
        <v>0</v>
      </c>
      <c r="P545" s="50">
        <f>VLOOKUP($C545,Prices!$A$3:$R$1996,MATCH('2) Order Form'!P$8,Prices!$A$2:$R$2,0),FALSE)</f>
        <v>50</v>
      </c>
      <c r="Q545" s="51">
        <f>VLOOKUP($C545,Prices!$A$3:$R$1996,MATCH('2) Order Form'!Q$8,Prices!$A$2:$R$2,0),FALSE)</f>
        <v>99.95</v>
      </c>
      <c r="R545" s="34">
        <f t="shared" si="551"/>
        <v>0</v>
      </c>
      <c r="S545" s="43">
        <f t="shared" si="552"/>
        <v>0</v>
      </c>
      <c r="T545" s="51">
        <f t="shared" si="553"/>
        <v>0</v>
      </c>
      <c r="U545" s="123">
        <f t="shared" si="523"/>
        <v>0</v>
      </c>
      <c r="V545" s="124"/>
      <c r="W545" s="148">
        <v>7048652277374</v>
      </c>
      <c r="X545" s="125"/>
      <c r="Y545" s="126">
        <f t="shared" si="532"/>
        <v>0</v>
      </c>
      <c r="Z545" s="127">
        <f t="shared" ca="1" si="533"/>
        <v>0</v>
      </c>
      <c r="AA545" s="127">
        <f t="shared" ca="1" si="534"/>
        <v>106</v>
      </c>
      <c r="AB545" s="127">
        <f t="shared" ca="1" si="535"/>
        <v>0</v>
      </c>
      <c r="AC545" s="127">
        <f t="shared" ca="1" si="536"/>
        <v>0</v>
      </c>
      <c r="AD545" s="127" t="str">
        <f t="shared" si="537"/>
        <v>828093Black</v>
      </c>
      <c r="AE545" s="128">
        <f t="shared" si="538"/>
        <v>828093</v>
      </c>
      <c r="AF545" s="129" t="str">
        <f>INDEX(ATS!$A:$P,MATCH('2) Order Form'!$W545,ATS!$O:$O,0),7)</f>
        <v>Active</v>
      </c>
    </row>
    <row r="546" spans="1:32" ht="17.25" customHeight="1" x14ac:dyDescent="0.2">
      <c r="A546" s="33">
        <v>5</v>
      </c>
      <c r="B546" s="33" t="str">
        <f>VLOOKUP(A546,Classification!$H$2:$I$11,2,FALSE)</f>
        <v>Technical Apparel</v>
      </c>
      <c r="C546" s="33">
        <f>INDEX(ATS!$A:$P,MATCH('2) Order Form'!$W546,ATS!$O:$O,0),1)</f>
        <v>828093</v>
      </c>
      <c r="D546" s="33" t="str">
        <f>INDEX(ATS!$A:$P,MATCH('2) Order Form'!$W546,ATS!$O:$O,0),2)</f>
        <v>Hunter Light Shorts M</v>
      </c>
      <c r="E546" s="82" t="str">
        <f>INDEX(ATS!$A:$P,MATCH('2) Order Form'!$W546,ATS!$O:$O,0),4)</f>
        <v>BLACK-XL</v>
      </c>
      <c r="F546" s="82" t="str">
        <f>INDEX(ATS!$A:$P,MATCH('2) Order Form'!$W546,ATS!$O:$O,0),5)</f>
        <v>Black</v>
      </c>
      <c r="G546" s="161" t="str">
        <f>INDEX(ATS!$A:$P,MATCH('2) Order Form'!$W546,ATS!$O:$O,0),6)</f>
        <v>XL</v>
      </c>
      <c r="H546" s="58">
        <v>1</v>
      </c>
      <c r="I546" s="111">
        <v>0</v>
      </c>
      <c r="J546" s="117">
        <f>IFERROR(VLOOKUP(W546,ATS!$O:$P,2,FALSE),0)</f>
        <v>71</v>
      </c>
      <c r="K546" s="184" t="str">
        <f t="shared" si="549"/>
        <v>50+</v>
      </c>
      <c r="L546" s="117">
        <f>IFERROR(VLOOKUP(W546,ATS!$O:$Q,3,FALSE),0)</f>
        <v>71</v>
      </c>
      <c r="M546" s="186" t="str">
        <f t="shared" si="531"/>
        <v>50+</v>
      </c>
      <c r="N546" s="93">
        <v>0</v>
      </c>
      <c r="O546" s="55">
        <f t="shared" si="550"/>
        <v>0</v>
      </c>
      <c r="P546" s="50">
        <f>VLOOKUP($C546,Prices!$A$3:$R$1996,MATCH('2) Order Form'!P$8,Prices!$A$2:$R$2,0),FALSE)</f>
        <v>50</v>
      </c>
      <c r="Q546" s="51">
        <f>VLOOKUP($C546,Prices!$A$3:$R$1996,MATCH('2) Order Form'!Q$8,Prices!$A$2:$R$2,0),FALSE)</f>
        <v>99.95</v>
      </c>
      <c r="R546" s="34">
        <f t="shared" si="551"/>
        <v>0</v>
      </c>
      <c r="S546" s="43">
        <f t="shared" si="552"/>
        <v>0</v>
      </c>
      <c r="T546" s="51">
        <f t="shared" si="553"/>
        <v>0</v>
      </c>
      <c r="U546" s="123">
        <f t="shared" si="523"/>
        <v>0</v>
      </c>
      <c r="V546" s="124"/>
      <c r="W546" s="148">
        <v>7048652277404</v>
      </c>
      <c r="X546" s="125"/>
      <c r="Y546" s="126">
        <f t="shared" si="532"/>
        <v>0</v>
      </c>
      <c r="Z546" s="127">
        <f t="shared" ca="1" si="533"/>
        <v>0</v>
      </c>
      <c r="AA546" s="127">
        <f t="shared" ca="1" si="534"/>
        <v>106</v>
      </c>
      <c r="AB546" s="127">
        <f t="shared" ca="1" si="535"/>
        <v>0</v>
      </c>
      <c r="AC546" s="127">
        <f t="shared" ca="1" si="536"/>
        <v>0</v>
      </c>
      <c r="AD546" s="127" t="str">
        <f t="shared" si="537"/>
        <v>828093Black</v>
      </c>
      <c r="AE546" s="128">
        <f t="shared" si="538"/>
        <v>828093</v>
      </c>
      <c r="AF546" s="129" t="str">
        <f>INDEX(ATS!$A:$P,MATCH('2) Order Form'!$W546,ATS!$O:$O,0),7)</f>
        <v>Active</v>
      </c>
    </row>
    <row r="547" spans="1:32" x14ac:dyDescent="0.2">
      <c r="A547" s="33">
        <v>5</v>
      </c>
      <c r="B547" s="33" t="str">
        <f>VLOOKUP(A547,Classification!$H$2:$I$11,2,FALSE)</f>
        <v>Technical Apparel</v>
      </c>
      <c r="C547" s="33">
        <f>INDEX(ATS!$A:$P,MATCH('2) Order Form'!$W547,ATS!$O:$O,0),1)</f>
        <v>828161</v>
      </c>
      <c r="D547" s="33" t="str">
        <f>INDEX(ATS!$A:$P,MATCH('2) Order Form'!$W547,ATS!$O:$O,0),2)</f>
        <v>Hunter Slashed Shorts M</v>
      </c>
      <c r="E547" s="82" t="str">
        <f>INDEX(ATS!$A:$P,MATCH('2) Order Form'!$W547,ATS!$O:$O,0),4)</f>
        <v>55504-S</v>
      </c>
      <c r="F547" s="82" t="str">
        <f>INDEX(ATS!$A:$P,MATCH('2) Order Form'!$W547,ATS!$O:$O,0),5)</f>
        <v xml:space="preserve">Tomato </v>
      </c>
      <c r="G547" s="161" t="str">
        <f>INDEX(ATS!$A:$P,MATCH('2) Order Form'!$W547,ATS!$O:$O,0),6)</f>
        <v>S</v>
      </c>
      <c r="H547" s="58">
        <v>1</v>
      </c>
      <c r="I547" s="111">
        <v>0</v>
      </c>
      <c r="J547" s="117">
        <f>IFERROR(VLOOKUP(W547,ATS!$O:$P,2,FALSE),0)</f>
        <v>11</v>
      </c>
      <c r="K547" s="184">
        <f t="shared" si="549"/>
        <v>11</v>
      </c>
      <c r="L547" s="117">
        <f>IFERROR(VLOOKUP(W547,ATS!$O:$Q,3,FALSE),0)</f>
        <v>11</v>
      </c>
      <c r="M547" s="186">
        <f t="shared" si="531"/>
        <v>11</v>
      </c>
      <c r="N547" s="93">
        <v>0</v>
      </c>
      <c r="O547" s="55">
        <f t="shared" si="550"/>
        <v>0</v>
      </c>
      <c r="P547" s="50">
        <f>VLOOKUP($C547,Prices!$A$3:$R$1996,MATCH('2) Order Form'!P$8,Prices!$A$2:$R$2,0),FALSE)</f>
        <v>40</v>
      </c>
      <c r="Q547" s="51">
        <f>VLOOKUP($C547,Prices!$A$3:$R$1996,MATCH('2) Order Form'!Q$8,Prices!$A$2:$R$2,0),FALSE)</f>
        <v>79.95</v>
      </c>
      <c r="R547" s="34">
        <f t="shared" si="551"/>
        <v>0</v>
      </c>
      <c r="S547" s="43">
        <f t="shared" si="552"/>
        <v>0</v>
      </c>
      <c r="T547" s="51">
        <f t="shared" si="553"/>
        <v>0</v>
      </c>
      <c r="U547" s="123">
        <f t="shared" si="523"/>
        <v>0</v>
      </c>
      <c r="V547" s="124"/>
      <c r="W547" s="148">
        <v>7048652765727</v>
      </c>
      <c r="Y547" s="126">
        <f t="shared" si="532"/>
        <v>0</v>
      </c>
      <c r="Z547" s="127">
        <f t="shared" ca="1" si="533"/>
        <v>0</v>
      </c>
      <c r="AA547" s="127">
        <f t="shared" ca="1" si="534"/>
        <v>107</v>
      </c>
      <c r="AB547" s="127">
        <f t="shared" ca="1" si="535"/>
        <v>1</v>
      </c>
      <c r="AC547" s="127">
        <f t="shared" ca="1" si="536"/>
        <v>1</v>
      </c>
      <c r="AD547" s="127" t="str">
        <f t="shared" si="537"/>
        <v xml:space="preserve">828161Tomato </v>
      </c>
      <c r="AE547" s="128">
        <f t="shared" si="538"/>
        <v>828161</v>
      </c>
      <c r="AF547" s="129" t="str">
        <f>INDEX(ATS!$A:$P,MATCH('2) Order Form'!$W547,ATS!$O:$O,0),7)</f>
        <v>Active</v>
      </c>
    </row>
    <row r="548" spans="1:32" x14ac:dyDescent="0.2">
      <c r="A548" s="33">
        <v>5</v>
      </c>
      <c r="B548" s="33" t="str">
        <f>VLOOKUP(A548,Classification!$H$2:$I$11,2,FALSE)</f>
        <v>Technical Apparel</v>
      </c>
      <c r="C548" s="33">
        <f>INDEX(ATS!$A:$P,MATCH('2) Order Form'!$W548,ATS!$O:$O,0),1)</f>
        <v>828161</v>
      </c>
      <c r="D548" s="33" t="str">
        <f>INDEX(ATS!$A:$P,MATCH('2) Order Form'!$W548,ATS!$O:$O,0),2)</f>
        <v>Hunter Slashed Shorts M</v>
      </c>
      <c r="E548" s="82" t="str">
        <f>INDEX(ATS!$A:$P,MATCH('2) Order Form'!$W548,ATS!$O:$O,0),4)</f>
        <v>55504-M</v>
      </c>
      <c r="F548" s="82" t="str">
        <f>INDEX(ATS!$A:$P,MATCH('2) Order Form'!$W548,ATS!$O:$O,0),5)</f>
        <v xml:space="preserve">Tomato </v>
      </c>
      <c r="G548" s="161" t="str">
        <f>INDEX(ATS!$A:$P,MATCH('2) Order Form'!$W548,ATS!$O:$O,0),6)</f>
        <v>M</v>
      </c>
      <c r="H548" s="58">
        <v>1</v>
      </c>
      <c r="I548" s="111">
        <v>0</v>
      </c>
      <c r="J548" s="117">
        <f>IFERROR(VLOOKUP(W548,ATS!$O:$P,2,FALSE),0)</f>
        <v>27</v>
      </c>
      <c r="K548" s="184">
        <f t="shared" si="549"/>
        <v>27</v>
      </c>
      <c r="L548" s="117">
        <f>IFERROR(VLOOKUP(W548,ATS!$O:$Q,3,FALSE),0)</f>
        <v>27</v>
      </c>
      <c r="M548" s="186">
        <f t="shared" si="531"/>
        <v>27</v>
      </c>
      <c r="N548" s="93">
        <v>0</v>
      </c>
      <c r="O548" s="55">
        <f t="shared" si="550"/>
        <v>0</v>
      </c>
      <c r="P548" s="50">
        <f>VLOOKUP($C548,Prices!$A$3:$R$1996,MATCH('2) Order Form'!P$8,Prices!$A$2:$R$2,0),FALSE)</f>
        <v>40</v>
      </c>
      <c r="Q548" s="51">
        <f>VLOOKUP($C548,Prices!$A$3:$R$1996,MATCH('2) Order Form'!Q$8,Prices!$A$2:$R$2,0),FALSE)</f>
        <v>79.95</v>
      </c>
      <c r="R548" s="34">
        <f t="shared" si="551"/>
        <v>0</v>
      </c>
      <c r="S548" s="43">
        <f t="shared" si="552"/>
        <v>0</v>
      </c>
      <c r="T548" s="51">
        <f t="shared" si="553"/>
        <v>0</v>
      </c>
      <c r="U548" s="123">
        <f t="shared" si="523"/>
        <v>0</v>
      </c>
      <c r="V548" s="124"/>
      <c r="W548" s="148">
        <v>7048652765710</v>
      </c>
      <c r="Y548" s="126">
        <f t="shared" si="532"/>
        <v>0</v>
      </c>
      <c r="Z548" s="127">
        <f t="shared" ca="1" si="533"/>
        <v>0</v>
      </c>
      <c r="AA548" s="127">
        <f t="shared" ca="1" si="534"/>
        <v>107</v>
      </c>
      <c r="AB548" s="127">
        <f t="shared" ca="1" si="535"/>
        <v>0</v>
      </c>
      <c r="AC548" s="127">
        <f t="shared" ca="1" si="536"/>
        <v>0</v>
      </c>
      <c r="AD548" s="127" t="str">
        <f t="shared" si="537"/>
        <v xml:space="preserve">828161Tomato </v>
      </c>
      <c r="AE548" s="128">
        <f t="shared" si="538"/>
        <v>828161</v>
      </c>
      <c r="AF548" s="129" t="str">
        <f>INDEX(ATS!$A:$P,MATCH('2) Order Form'!$W548,ATS!$O:$O,0),7)</f>
        <v>Active</v>
      </c>
    </row>
    <row r="549" spans="1:32" x14ac:dyDescent="0.2">
      <c r="A549" s="33">
        <v>5</v>
      </c>
      <c r="B549" s="33" t="str">
        <f>VLOOKUP(A549,Classification!$H$2:$I$11,2,FALSE)</f>
        <v>Technical Apparel</v>
      </c>
      <c r="C549" s="33">
        <f>INDEX(ATS!$A:$P,MATCH('2) Order Form'!$W549,ATS!$O:$O,0),1)</f>
        <v>828161</v>
      </c>
      <c r="D549" s="33" t="str">
        <f>INDEX(ATS!$A:$P,MATCH('2) Order Form'!$W549,ATS!$O:$O,0),2)</f>
        <v>Hunter Slashed Shorts M</v>
      </c>
      <c r="E549" s="82" t="str">
        <f>INDEX(ATS!$A:$P,MATCH('2) Order Form'!$W549,ATS!$O:$O,0),4)</f>
        <v>55504-L</v>
      </c>
      <c r="F549" s="82" t="str">
        <f>INDEX(ATS!$A:$P,MATCH('2) Order Form'!$W549,ATS!$O:$O,0),5)</f>
        <v xml:space="preserve">Tomato </v>
      </c>
      <c r="G549" s="161" t="str">
        <f>INDEX(ATS!$A:$P,MATCH('2) Order Form'!$W549,ATS!$O:$O,0),6)</f>
        <v>L</v>
      </c>
      <c r="H549" s="58">
        <v>1</v>
      </c>
      <c r="I549" s="111">
        <v>0</v>
      </c>
      <c r="J549" s="117">
        <f>IFERROR(VLOOKUP(W549,ATS!$O:$P,2,FALSE),0)</f>
        <v>25</v>
      </c>
      <c r="K549" s="184">
        <f t="shared" si="549"/>
        <v>25</v>
      </c>
      <c r="L549" s="117">
        <f>IFERROR(VLOOKUP(W549,ATS!$O:$Q,3,FALSE),0)</f>
        <v>25</v>
      </c>
      <c r="M549" s="186">
        <f t="shared" ref="M549:M580" si="554">IF(L549=99999,"OPEN",IF(L549&gt;50,"50+",IF(L549&lt;=0,"0",L549)))</f>
        <v>25</v>
      </c>
      <c r="N549" s="93">
        <v>0</v>
      </c>
      <c r="O549" s="55">
        <f t="shared" si="550"/>
        <v>0</v>
      </c>
      <c r="P549" s="50">
        <f>VLOOKUP($C549,Prices!$A$3:$R$1996,MATCH('2) Order Form'!P$8,Prices!$A$2:$R$2,0),FALSE)</f>
        <v>40</v>
      </c>
      <c r="Q549" s="51">
        <f>VLOOKUP($C549,Prices!$A$3:$R$1996,MATCH('2) Order Form'!Q$8,Prices!$A$2:$R$2,0),FALSE)</f>
        <v>79.95</v>
      </c>
      <c r="R549" s="34">
        <f t="shared" si="551"/>
        <v>0</v>
      </c>
      <c r="S549" s="43">
        <f t="shared" si="552"/>
        <v>0</v>
      </c>
      <c r="T549" s="51">
        <f t="shared" si="553"/>
        <v>0</v>
      </c>
      <c r="U549" s="123">
        <f t="shared" si="523"/>
        <v>0</v>
      </c>
      <c r="V549" s="124"/>
      <c r="W549" s="148">
        <v>7048652765703</v>
      </c>
      <c r="Y549" s="126">
        <f t="shared" ref="Y549:Y580" si="555">I549*Q549</f>
        <v>0</v>
      </c>
      <c r="Z549" s="127">
        <f t="shared" ref="Z549:Z580" ca="1" si="556">IF(A549=OFFSET(A549,-1,0),0,1)</f>
        <v>0</v>
      </c>
      <c r="AA549" s="127">
        <f t="shared" ref="AA549:AA580" ca="1" si="557">IF(C549=OFFSET(C549,-1,0),OFFSET(AA549,-1,0),OFFSET(AA549,-1,0)+1)</f>
        <v>107</v>
      </c>
      <c r="AB549" s="127">
        <f t="shared" ref="AB549:AB580" ca="1" si="558">IF(C549=OFFSET(C549,-1,0),0,1)</f>
        <v>0</v>
      </c>
      <c r="AC549" s="127">
        <f t="shared" ref="AC549:AC580" ca="1" si="559">IF(F549=OFFSET(F549,-1,0),0,1)</f>
        <v>0</v>
      </c>
      <c r="AD549" s="127" t="str">
        <f t="shared" ref="AD549:AD580" si="560">CONCATENATE(C549,F549)</f>
        <v xml:space="preserve">828161Tomato </v>
      </c>
      <c r="AE549" s="128">
        <f t="shared" ref="AE549:AE580" si="561">IFERROR(IF(B549="EYEWEAR",CONCATENATE(C549,"-",G549),C549),C549)</f>
        <v>828161</v>
      </c>
      <c r="AF549" s="129" t="str">
        <f>INDEX(ATS!$A:$P,MATCH('2) Order Form'!$W549,ATS!$O:$O,0),7)</f>
        <v>Active</v>
      </c>
    </row>
    <row r="550" spans="1:32" x14ac:dyDescent="0.2">
      <c r="A550" s="33">
        <v>5</v>
      </c>
      <c r="B550" s="33" t="str">
        <f>VLOOKUP(A550,Classification!$H$2:$I$11,2,FALSE)</f>
        <v>Technical Apparel</v>
      </c>
      <c r="C550" s="33">
        <f>INDEX(ATS!$A:$P,MATCH('2) Order Form'!$W550,ATS!$O:$O,0),1)</f>
        <v>828161</v>
      </c>
      <c r="D550" s="33" t="str">
        <f>INDEX(ATS!$A:$P,MATCH('2) Order Form'!$W550,ATS!$O:$O,0),2)</f>
        <v>Hunter Slashed Shorts M</v>
      </c>
      <c r="E550" s="82" t="str">
        <f>INDEX(ATS!$A:$P,MATCH('2) Order Form'!$W550,ATS!$O:$O,0),4)</f>
        <v>55504-XL</v>
      </c>
      <c r="F550" s="82" t="str">
        <f>INDEX(ATS!$A:$P,MATCH('2) Order Form'!$W550,ATS!$O:$O,0),5)</f>
        <v xml:space="preserve">Tomato </v>
      </c>
      <c r="G550" s="161" t="str">
        <f>INDEX(ATS!$A:$P,MATCH('2) Order Form'!$W550,ATS!$O:$O,0),6)</f>
        <v>XL</v>
      </c>
      <c r="H550" s="58">
        <v>1</v>
      </c>
      <c r="I550" s="111">
        <v>0</v>
      </c>
      <c r="J550" s="117">
        <f>IFERROR(VLOOKUP(W550,ATS!$O:$P,2,FALSE),0)</f>
        <v>12</v>
      </c>
      <c r="K550" s="184">
        <f t="shared" si="549"/>
        <v>12</v>
      </c>
      <c r="L550" s="117">
        <f>IFERROR(VLOOKUP(W550,ATS!$O:$Q,3,FALSE),0)</f>
        <v>12</v>
      </c>
      <c r="M550" s="186">
        <f t="shared" si="554"/>
        <v>12</v>
      </c>
      <c r="N550" s="93">
        <v>0</v>
      </c>
      <c r="O550" s="55">
        <f t="shared" si="550"/>
        <v>0</v>
      </c>
      <c r="P550" s="50">
        <f>VLOOKUP($C550,Prices!$A$3:$R$1996,MATCH('2) Order Form'!P$8,Prices!$A$2:$R$2,0),FALSE)</f>
        <v>40</v>
      </c>
      <c r="Q550" s="51">
        <f>VLOOKUP($C550,Prices!$A$3:$R$1996,MATCH('2) Order Form'!Q$8,Prices!$A$2:$R$2,0),FALSE)</f>
        <v>79.95</v>
      </c>
      <c r="R550" s="34">
        <f t="shared" si="551"/>
        <v>0</v>
      </c>
      <c r="S550" s="43">
        <f t="shared" si="552"/>
        <v>0</v>
      </c>
      <c r="T550" s="51">
        <f t="shared" si="553"/>
        <v>0</v>
      </c>
      <c r="U550" s="123">
        <f t="shared" si="523"/>
        <v>0</v>
      </c>
      <c r="V550" s="124"/>
      <c r="W550" s="148">
        <v>7048652765734</v>
      </c>
      <c r="Y550" s="126">
        <f t="shared" si="555"/>
        <v>0</v>
      </c>
      <c r="Z550" s="127">
        <f t="shared" ca="1" si="556"/>
        <v>0</v>
      </c>
      <c r="AA550" s="127">
        <f t="shared" ca="1" si="557"/>
        <v>107</v>
      </c>
      <c r="AB550" s="127">
        <f t="shared" ca="1" si="558"/>
        <v>0</v>
      </c>
      <c r="AC550" s="127">
        <f t="shared" ca="1" si="559"/>
        <v>0</v>
      </c>
      <c r="AD550" s="127" t="str">
        <f t="shared" si="560"/>
        <v xml:space="preserve">828161Tomato </v>
      </c>
      <c r="AE550" s="128">
        <f t="shared" si="561"/>
        <v>828161</v>
      </c>
      <c r="AF550" s="129" t="str">
        <f>INDEX(ATS!$A:$P,MATCH('2) Order Form'!$W550,ATS!$O:$O,0),7)</f>
        <v>Active</v>
      </c>
    </row>
    <row r="551" spans="1:32" x14ac:dyDescent="0.2">
      <c r="A551" s="33">
        <v>5</v>
      </c>
      <c r="B551" s="33" t="str">
        <f>VLOOKUP(A551,Classification!$H$2:$I$11,2,FALSE)</f>
        <v>Technical Apparel</v>
      </c>
      <c r="C551" s="33">
        <f>INDEX(ATS!$A:$P,MATCH('2) Order Form'!$W551,ATS!$O:$O,0),1)</f>
        <v>828161</v>
      </c>
      <c r="D551" s="33" t="str">
        <f>INDEX(ATS!$A:$P,MATCH('2) Order Form'!$W551,ATS!$O:$O,0),2)</f>
        <v>Hunter Slashed Shorts M</v>
      </c>
      <c r="E551" s="82" t="str">
        <f>INDEX(ATS!$A:$P,MATCH('2) Order Form'!$W551,ATS!$O:$O,0),4)</f>
        <v>88002-S</v>
      </c>
      <c r="F551" s="82" t="str">
        <f>INDEX(ATS!$A:$P,MATCH('2) Order Form'!$W551,ATS!$O:$O,0),5)</f>
        <v>Sikorsky</v>
      </c>
      <c r="G551" s="161" t="str">
        <f>INDEX(ATS!$A:$P,MATCH('2) Order Form'!$W551,ATS!$O:$O,0),6)</f>
        <v>S</v>
      </c>
      <c r="H551" s="58">
        <v>1</v>
      </c>
      <c r="I551" s="111">
        <v>0</v>
      </c>
      <c r="J551" s="117">
        <f>IFERROR(VLOOKUP(W551,ATS!$O:$P,2,FALSE),0)</f>
        <v>40</v>
      </c>
      <c r="K551" s="184">
        <f t="shared" si="549"/>
        <v>40</v>
      </c>
      <c r="L551" s="117">
        <f>IFERROR(VLOOKUP(W551,ATS!$O:$Q,3,FALSE),0)</f>
        <v>40</v>
      </c>
      <c r="M551" s="186">
        <f t="shared" si="554"/>
        <v>40</v>
      </c>
      <c r="N551" s="93">
        <v>0</v>
      </c>
      <c r="O551" s="55">
        <f t="shared" si="550"/>
        <v>0</v>
      </c>
      <c r="P551" s="50">
        <f>VLOOKUP($C551,Prices!$A$3:$R$1996,MATCH('2) Order Form'!P$8,Prices!$A$2:$R$2,0),FALSE)</f>
        <v>40</v>
      </c>
      <c r="Q551" s="51">
        <f>VLOOKUP($C551,Prices!$A$3:$R$1996,MATCH('2) Order Form'!Q$8,Prices!$A$2:$R$2,0),FALSE)</f>
        <v>79.95</v>
      </c>
      <c r="R551" s="34">
        <f t="shared" si="551"/>
        <v>0</v>
      </c>
      <c r="S551" s="43">
        <f t="shared" si="552"/>
        <v>0</v>
      </c>
      <c r="T551" s="51">
        <f t="shared" si="553"/>
        <v>0</v>
      </c>
      <c r="U551" s="123">
        <f t="shared" si="523"/>
        <v>0</v>
      </c>
      <c r="V551" s="124"/>
      <c r="W551" s="148">
        <v>7048652765765</v>
      </c>
      <c r="Y551" s="126">
        <f t="shared" si="555"/>
        <v>0</v>
      </c>
      <c r="Z551" s="127">
        <f t="shared" ca="1" si="556"/>
        <v>0</v>
      </c>
      <c r="AA551" s="127">
        <f t="shared" ca="1" si="557"/>
        <v>107</v>
      </c>
      <c r="AB551" s="127">
        <f t="shared" ca="1" si="558"/>
        <v>0</v>
      </c>
      <c r="AC551" s="127">
        <f t="shared" ca="1" si="559"/>
        <v>1</v>
      </c>
      <c r="AD551" s="127" t="str">
        <f t="shared" si="560"/>
        <v>828161Sikorsky</v>
      </c>
      <c r="AE551" s="128">
        <f t="shared" si="561"/>
        <v>828161</v>
      </c>
      <c r="AF551" s="129" t="str">
        <f>INDEX(ATS!$A:$P,MATCH('2) Order Form'!$W551,ATS!$O:$O,0),7)</f>
        <v>Stock</v>
      </c>
    </row>
    <row r="552" spans="1:32" x14ac:dyDescent="0.2">
      <c r="A552" s="33">
        <v>5</v>
      </c>
      <c r="B552" s="33" t="str">
        <f>VLOOKUP(A552,Classification!$H$2:$I$11,2,FALSE)</f>
        <v>Technical Apparel</v>
      </c>
      <c r="C552" s="33">
        <f>INDEX(ATS!$A:$P,MATCH('2) Order Form'!$W552,ATS!$O:$O,0),1)</f>
        <v>828161</v>
      </c>
      <c r="D552" s="33" t="str">
        <f>INDEX(ATS!$A:$P,MATCH('2) Order Form'!$W552,ATS!$O:$O,0),2)</f>
        <v>Hunter Slashed Shorts M</v>
      </c>
      <c r="E552" s="82" t="str">
        <f>INDEX(ATS!$A:$P,MATCH('2) Order Form'!$W552,ATS!$O:$O,0),4)</f>
        <v>88002-M</v>
      </c>
      <c r="F552" s="82" t="str">
        <f>INDEX(ATS!$A:$P,MATCH('2) Order Form'!$W552,ATS!$O:$O,0),5)</f>
        <v>Sikorsky</v>
      </c>
      <c r="G552" s="161" t="str">
        <f>INDEX(ATS!$A:$P,MATCH('2) Order Form'!$W552,ATS!$O:$O,0),6)</f>
        <v>M</v>
      </c>
      <c r="H552" s="58">
        <v>1</v>
      </c>
      <c r="I552" s="111">
        <v>0</v>
      </c>
      <c r="J552" s="117">
        <f>IFERROR(VLOOKUP(W552,ATS!$O:$P,2,FALSE),0)</f>
        <v>104</v>
      </c>
      <c r="K552" s="184" t="str">
        <f t="shared" si="549"/>
        <v>50+</v>
      </c>
      <c r="L552" s="117">
        <f>IFERROR(VLOOKUP(W552,ATS!$O:$Q,3,FALSE),0)</f>
        <v>104</v>
      </c>
      <c r="M552" s="186" t="str">
        <f t="shared" si="554"/>
        <v>50+</v>
      </c>
      <c r="N552" s="93">
        <v>0</v>
      </c>
      <c r="O552" s="55">
        <f t="shared" si="550"/>
        <v>0</v>
      </c>
      <c r="P552" s="50">
        <f>VLOOKUP($C552,Prices!$A$3:$R$1996,MATCH('2) Order Form'!P$8,Prices!$A$2:$R$2,0),FALSE)</f>
        <v>40</v>
      </c>
      <c r="Q552" s="51">
        <f>VLOOKUP($C552,Prices!$A$3:$R$1996,MATCH('2) Order Form'!Q$8,Prices!$A$2:$R$2,0),FALSE)</f>
        <v>79.95</v>
      </c>
      <c r="R552" s="34">
        <f t="shared" si="551"/>
        <v>0</v>
      </c>
      <c r="S552" s="43">
        <f t="shared" si="552"/>
        <v>0</v>
      </c>
      <c r="T552" s="51">
        <f t="shared" si="553"/>
        <v>0</v>
      </c>
      <c r="U552" s="123">
        <f t="shared" si="523"/>
        <v>0</v>
      </c>
      <c r="V552" s="124"/>
      <c r="W552" s="148">
        <v>7048652765758</v>
      </c>
      <c r="Y552" s="126">
        <f t="shared" si="555"/>
        <v>0</v>
      </c>
      <c r="Z552" s="127">
        <f t="shared" ca="1" si="556"/>
        <v>0</v>
      </c>
      <c r="AA552" s="127">
        <f t="shared" ca="1" si="557"/>
        <v>107</v>
      </c>
      <c r="AB552" s="127">
        <f t="shared" ca="1" si="558"/>
        <v>0</v>
      </c>
      <c r="AC552" s="127">
        <f t="shared" ca="1" si="559"/>
        <v>0</v>
      </c>
      <c r="AD552" s="127" t="str">
        <f t="shared" si="560"/>
        <v>828161Sikorsky</v>
      </c>
      <c r="AE552" s="128">
        <f t="shared" si="561"/>
        <v>828161</v>
      </c>
      <c r="AF552" s="129" t="str">
        <f>INDEX(ATS!$A:$P,MATCH('2) Order Form'!$W552,ATS!$O:$O,0),7)</f>
        <v>Stock</v>
      </c>
    </row>
    <row r="553" spans="1:32" x14ac:dyDescent="0.2">
      <c r="A553" s="33">
        <v>5</v>
      </c>
      <c r="B553" s="33" t="str">
        <f>VLOOKUP(A553,Classification!$H$2:$I$11,2,FALSE)</f>
        <v>Technical Apparel</v>
      </c>
      <c r="C553" s="33">
        <f>INDEX(ATS!$A:$P,MATCH('2) Order Form'!$W553,ATS!$O:$O,0),1)</f>
        <v>828161</v>
      </c>
      <c r="D553" s="33" t="str">
        <f>INDEX(ATS!$A:$P,MATCH('2) Order Form'!$W553,ATS!$O:$O,0),2)</f>
        <v>Hunter Slashed Shorts M</v>
      </c>
      <c r="E553" s="82" t="str">
        <f>INDEX(ATS!$A:$P,MATCH('2) Order Form'!$W553,ATS!$O:$O,0),4)</f>
        <v>88002-L</v>
      </c>
      <c r="F553" s="82" t="str">
        <f>INDEX(ATS!$A:$P,MATCH('2) Order Form'!$W553,ATS!$O:$O,0),5)</f>
        <v>Sikorsky</v>
      </c>
      <c r="G553" s="161" t="str">
        <f>INDEX(ATS!$A:$P,MATCH('2) Order Form'!$W553,ATS!$O:$O,0),6)</f>
        <v>L</v>
      </c>
      <c r="H553" s="58">
        <v>1</v>
      </c>
      <c r="I553" s="111">
        <v>0</v>
      </c>
      <c r="J553" s="117">
        <f>IFERROR(VLOOKUP(W553,ATS!$O:$P,2,FALSE),0)</f>
        <v>87</v>
      </c>
      <c r="K553" s="184" t="str">
        <f t="shared" si="549"/>
        <v>50+</v>
      </c>
      <c r="L553" s="117">
        <f>IFERROR(VLOOKUP(W553,ATS!$O:$Q,3,FALSE),0)</f>
        <v>87</v>
      </c>
      <c r="M553" s="186" t="str">
        <f t="shared" si="554"/>
        <v>50+</v>
      </c>
      <c r="N553" s="93">
        <v>0</v>
      </c>
      <c r="O553" s="55">
        <f t="shared" si="550"/>
        <v>0</v>
      </c>
      <c r="P553" s="50">
        <f>VLOOKUP($C553,Prices!$A$3:$R$1996,MATCH('2) Order Form'!P$8,Prices!$A$2:$R$2,0),FALSE)</f>
        <v>40</v>
      </c>
      <c r="Q553" s="51">
        <f>VLOOKUP($C553,Prices!$A$3:$R$1996,MATCH('2) Order Form'!Q$8,Prices!$A$2:$R$2,0),FALSE)</f>
        <v>79.95</v>
      </c>
      <c r="R553" s="34">
        <f t="shared" si="551"/>
        <v>0</v>
      </c>
      <c r="S553" s="43">
        <f t="shared" si="552"/>
        <v>0</v>
      </c>
      <c r="T553" s="51">
        <f t="shared" si="553"/>
        <v>0</v>
      </c>
      <c r="U553" s="123">
        <f t="shared" si="523"/>
        <v>0</v>
      </c>
      <c r="V553" s="124"/>
      <c r="W553" s="148">
        <v>7048652765741</v>
      </c>
      <c r="Y553" s="126">
        <f t="shared" si="555"/>
        <v>0</v>
      </c>
      <c r="Z553" s="127">
        <f t="shared" ca="1" si="556"/>
        <v>0</v>
      </c>
      <c r="AA553" s="127">
        <f t="shared" ca="1" si="557"/>
        <v>107</v>
      </c>
      <c r="AB553" s="127">
        <f t="shared" ca="1" si="558"/>
        <v>0</v>
      </c>
      <c r="AC553" s="127">
        <f t="shared" ca="1" si="559"/>
        <v>0</v>
      </c>
      <c r="AD553" s="127" t="str">
        <f t="shared" si="560"/>
        <v>828161Sikorsky</v>
      </c>
      <c r="AE553" s="128">
        <f t="shared" si="561"/>
        <v>828161</v>
      </c>
      <c r="AF553" s="129" t="str">
        <f>INDEX(ATS!$A:$P,MATCH('2) Order Form'!$W553,ATS!$O:$O,0),7)</f>
        <v>Stock</v>
      </c>
    </row>
    <row r="554" spans="1:32" x14ac:dyDescent="0.2">
      <c r="A554" s="33">
        <v>5</v>
      </c>
      <c r="B554" s="33" t="str">
        <f>VLOOKUP(A554,Classification!$H$2:$I$11,2,FALSE)</f>
        <v>Technical Apparel</v>
      </c>
      <c r="C554" s="33">
        <f>INDEX(ATS!$A:$P,MATCH('2) Order Form'!$W554,ATS!$O:$O,0),1)</f>
        <v>828161</v>
      </c>
      <c r="D554" s="33" t="str">
        <f>INDEX(ATS!$A:$P,MATCH('2) Order Form'!$W554,ATS!$O:$O,0),2)</f>
        <v>Hunter Slashed Shorts M</v>
      </c>
      <c r="E554" s="82" t="str">
        <f>INDEX(ATS!$A:$P,MATCH('2) Order Form'!$W554,ATS!$O:$O,0),4)</f>
        <v>88002-XL</v>
      </c>
      <c r="F554" s="82" t="str">
        <f>INDEX(ATS!$A:$P,MATCH('2) Order Form'!$W554,ATS!$O:$O,0),5)</f>
        <v>Sikorsky</v>
      </c>
      <c r="G554" s="161" t="str">
        <f>INDEX(ATS!$A:$P,MATCH('2) Order Form'!$W554,ATS!$O:$O,0),6)</f>
        <v>XL</v>
      </c>
      <c r="H554" s="58">
        <v>1</v>
      </c>
      <c r="I554" s="111">
        <v>0</v>
      </c>
      <c r="J554" s="117">
        <f>IFERROR(VLOOKUP(W554,ATS!$O:$P,2,FALSE),0)</f>
        <v>37</v>
      </c>
      <c r="K554" s="184">
        <f t="shared" si="549"/>
        <v>37</v>
      </c>
      <c r="L554" s="117">
        <f>IFERROR(VLOOKUP(W554,ATS!$O:$Q,3,FALSE),0)</f>
        <v>37</v>
      </c>
      <c r="M554" s="186">
        <f t="shared" si="554"/>
        <v>37</v>
      </c>
      <c r="N554" s="93">
        <v>0</v>
      </c>
      <c r="O554" s="55">
        <f t="shared" si="550"/>
        <v>0</v>
      </c>
      <c r="P554" s="50">
        <f>VLOOKUP($C554,Prices!$A$3:$R$1996,MATCH('2) Order Form'!P$8,Prices!$A$2:$R$2,0),FALSE)</f>
        <v>40</v>
      </c>
      <c r="Q554" s="51">
        <f>VLOOKUP($C554,Prices!$A$3:$R$1996,MATCH('2) Order Form'!Q$8,Prices!$A$2:$R$2,0),FALSE)</f>
        <v>79.95</v>
      </c>
      <c r="R554" s="34">
        <f t="shared" si="551"/>
        <v>0</v>
      </c>
      <c r="S554" s="43">
        <f t="shared" si="552"/>
        <v>0</v>
      </c>
      <c r="T554" s="51">
        <f t="shared" si="553"/>
        <v>0</v>
      </c>
      <c r="U554" s="123">
        <f t="shared" si="523"/>
        <v>0</v>
      </c>
      <c r="V554" s="124"/>
      <c r="W554" s="148">
        <v>7048652765772</v>
      </c>
      <c r="Y554" s="126">
        <f t="shared" si="555"/>
        <v>0</v>
      </c>
      <c r="Z554" s="127">
        <f t="shared" ca="1" si="556"/>
        <v>0</v>
      </c>
      <c r="AA554" s="127">
        <f t="shared" ca="1" si="557"/>
        <v>107</v>
      </c>
      <c r="AB554" s="127">
        <f t="shared" ca="1" si="558"/>
        <v>0</v>
      </c>
      <c r="AC554" s="127">
        <f t="shared" ca="1" si="559"/>
        <v>0</v>
      </c>
      <c r="AD554" s="127" t="str">
        <f t="shared" si="560"/>
        <v>828161Sikorsky</v>
      </c>
      <c r="AE554" s="128">
        <f t="shared" si="561"/>
        <v>828161</v>
      </c>
      <c r="AF554" s="129" t="str">
        <f>INDEX(ATS!$A:$P,MATCH('2) Order Form'!$W554,ATS!$O:$O,0),7)</f>
        <v>Stock</v>
      </c>
    </row>
    <row r="555" spans="1:32" x14ac:dyDescent="0.2">
      <c r="A555" s="33">
        <v>5</v>
      </c>
      <c r="B555" s="33" t="str">
        <f>VLOOKUP(A555,Classification!$H$2:$I$11,2,FALSE)</f>
        <v>Technical Apparel</v>
      </c>
      <c r="C555" s="33">
        <f>INDEX(ATS!$A:$P,MATCH('2) Order Form'!$W555,ATS!$O:$O,0),1)</f>
        <v>828161</v>
      </c>
      <c r="D555" s="33" t="str">
        <f>INDEX(ATS!$A:$P,MATCH('2) Order Form'!$W555,ATS!$O:$O,0),2)</f>
        <v>Hunter Slashed Shorts M</v>
      </c>
      <c r="E555" s="82" t="str">
        <f>INDEX(ATS!$A:$P,MATCH('2) Order Form'!$W555,ATS!$O:$O,0),4)</f>
        <v>BLACK-S</v>
      </c>
      <c r="F555" s="82" t="str">
        <f>INDEX(ATS!$A:$P,MATCH('2) Order Form'!$W555,ATS!$O:$O,0),5)</f>
        <v>Black</v>
      </c>
      <c r="G555" s="161" t="str">
        <f>INDEX(ATS!$A:$P,MATCH('2) Order Form'!$W555,ATS!$O:$O,0),6)</f>
        <v>S</v>
      </c>
      <c r="H555" s="58">
        <v>1</v>
      </c>
      <c r="I555" s="111">
        <v>0</v>
      </c>
      <c r="J555" s="117">
        <f>IFERROR(VLOOKUP(W555,ATS!$O:$P,2,FALSE),0)</f>
        <v>79</v>
      </c>
      <c r="K555" s="184" t="str">
        <f t="shared" si="549"/>
        <v>50+</v>
      </c>
      <c r="L555" s="117">
        <f>IFERROR(VLOOKUP(W555,ATS!$O:$Q,3,FALSE),0)</f>
        <v>79</v>
      </c>
      <c r="M555" s="186" t="str">
        <f t="shared" si="554"/>
        <v>50+</v>
      </c>
      <c r="N555" s="93">
        <v>0</v>
      </c>
      <c r="O555" s="55">
        <f t="shared" si="550"/>
        <v>0</v>
      </c>
      <c r="P555" s="50">
        <f>VLOOKUP($C555,Prices!$A$3:$R$1996,MATCH('2) Order Form'!P$8,Prices!$A$2:$R$2,0),FALSE)</f>
        <v>40</v>
      </c>
      <c r="Q555" s="51">
        <f>VLOOKUP($C555,Prices!$A$3:$R$1996,MATCH('2) Order Form'!Q$8,Prices!$A$2:$R$2,0),FALSE)</f>
        <v>79.95</v>
      </c>
      <c r="R555" s="34">
        <f t="shared" si="551"/>
        <v>0</v>
      </c>
      <c r="S555" s="43">
        <f t="shared" si="552"/>
        <v>0</v>
      </c>
      <c r="T555" s="51">
        <f t="shared" si="553"/>
        <v>0</v>
      </c>
      <c r="U555" s="123">
        <f t="shared" si="523"/>
        <v>0</v>
      </c>
      <c r="V555" s="124"/>
      <c r="W555" s="148">
        <v>7048652537157</v>
      </c>
      <c r="Y555" s="126">
        <f t="shared" si="555"/>
        <v>0</v>
      </c>
      <c r="Z555" s="127">
        <f t="shared" ca="1" si="556"/>
        <v>0</v>
      </c>
      <c r="AA555" s="127">
        <f t="shared" ca="1" si="557"/>
        <v>107</v>
      </c>
      <c r="AB555" s="127">
        <f t="shared" ca="1" si="558"/>
        <v>0</v>
      </c>
      <c r="AC555" s="127">
        <f t="shared" ca="1" si="559"/>
        <v>1</v>
      </c>
      <c r="AD555" s="127" t="str">
        <f t="shared" si="560"/>
        <v>828161Black</v>
      </c>
      <c r="AE555" s="128">
        <f t="shared" si="561"/>
        <v>828161</v>
      </c>
      <c r="AF555" s="129" t="str">
        <f>INDEX(ATS!$A:$P,MATCH('2) Order Form'!$W555,ATS!$O:$O,0),7)</f>
        <v>Active</v>
      </c>
    </row>
    <row r="556" spans="1:32" x14ac:dyDescent="0.2">
      <c r="A556" s="33">
        <v>5</v>
      </c>
      <c r="B556" s="33" t="str">
        <f>VLOOKUP(A556,Classification!$H$2:$I$11,2,FALSE)</f>
        <v>Technical Apparel</v>
      </c>
      <c r="C556" s="33">
        <f>INDEX(ATS!$A:$P,MATCH('2) Order Form'!$W556,ATS!$O:$O,0),1)</f>
        <v>828161</v>
      </c>
      <c r="D556" s="33" t="str">
        <f>INDEX(ATS!$A:$P,MATCH('2) Order Form'!$W556,ATS!$O:$O,0),2)</f>
        <v>Hunter Slashed Shorts M</v>
      </c>
      <c r="E556" s="82" t="str">
        <f>INDEX(ATS!$A:$P,MATCH('2) Order Form'!$W556,ATS!$O:$O,0),4)</f>
        <v>BLACK-M</v>
      </c>
      <c r="F556" s="82" t="str">
        <f>INDEX(ATS!$A:$P,MATCH('2) Order Form'!$W556,ATS!$O:$O,0),5)</f>
        <v>Black</v>
      </c>
      <c r="G556" s="161" t="str">
        <f>INDEX(ATS!$A:$P,MATCH('2) Order Form'!$W556,ATS!$O:$O,0),6)</f>
        <v>M</v>
      </c>
      <c r="H556" s="58">
        <v>1</v>
      </c>
      <c r="I556" s="111">
        <v>0</v>
      </c>
      <c r="J556" s="117">
        <f>IFERROR(VLOOKUP(W556,ATS!$O:$P,2,FALSE),0)</f>
        <v>266</v>
      </c>
      <c r="K556" s="184" t="str">
        <f t="shared" si="549"/>
        <v>50+</v>
      </c>
      <c r="L556" s="117">
        <f>IFERROR(VLOOKUP(W556,ATS!$O:$Q,3,FALSE),0)</f>
        <v>266</v>
      </c>
      <c r="M556" s="186" t="str">
        <f t="shared" si="554"/>
        <v>50+</v>
      </c>
      <c r="N556" s="93">
        <v>0</v>
      </c>
      <c r="O556" s="55">
        <f t="shared" si="550"/>
        <v>0</v>
      </c>
      <c r="P556" s="50">
        <f>VLOOKUP($C556,Prices!$A$3:$R$1996,MATCH('2) Order Form'!P$8,Prices!$A$2:$R$2,0),FALSE)</f>
        <v>40</v>
      </c>
      <c r="Q556" s="51">
        <f>VLOOKUP($C556,Prices!$A$3:$R$1996,MATCH('2) Order Form'!Q$8,Prices!$A$2:$R$2,0),FALSE)</f>
        <v>79.95</v>
      </c>
      <c r="R556" s="34">
        <f t="shared" si="551"/>
        <v>0</v>
      </c>
      <c r="S556" s="43">
        <f t="shared" si="552"/>
        <v>0</v>
      </c>
      <c r="T556" s="51">
        <f t="shared" si="553"/>
        <v>0</v>
      </c>
      <c r="U556" s="123">
        <f t="shared" si="523"/>
        <v>0</v>
      </c>
      <c r="V556" s="124"/>
      <c r="W556" s="148">
        <v>7048652537140</v>
      </c>
      <c r="Y556" s="126">
        <f t="shared" si="555"/>
        <v>0</v>
      </c>
      <c r="Z556" s="127">
        <f t="shared" ca="1" si="556"/>
        <v>0</v>
      </c>
      <c r="AA556" s="127">
        <f t="shared" ca="1" si="557"/>
        <v>107</v>
      </c>
      <c r="AB556" s="127">
        <f t="shared" ca="1" si="558"/>
        <v>0</v>
      </c>
      <c r="AC556" s="127">
        <f t="shared" ca="1" si="559"/>
        <v>0</v>
      </c>
      <c r="AD556" s="127" t="str">
        <f t="shared" si="560"/>
        <v>828161Black</v>
      </c>
      <c r="AE556" s="128">
        <f t="shared" si="561"/>
        <v>828161</v>
      </c>
      <c r="AF556" s="129" t="str">
        <f>INDEX(ATS!$A:$P,MATCH('2) Order Form'!$W556,ATS!$O:$O,0),7)</f>
        <v>Active</v>
      </c>
    </row>
    <row r="557" spans="1:32" x14ac:dyDescent="0.2">
      <c r="A557" s="33">
        <v>5</v>
      </c>
      <c r="B557" s="33" t="str">
        <f>VLOOKUP(A557,Classification!$H$2:$I$11,2,FALSE)</f>
        <v>Technical Apparel</v>
      </c>
      <c r="C557" s="33">
        <f>INDEX(ATS!$A:$P,MATCH('2) Order Form'!$W557,ATS!$O:$O,0),1)</f>
        <v>828161</v>
      </c>
      <c r="D557" s="33" t="str">
        <f>INDEX(ATS!$A:$P,MATCH('2) Order Form'!$W557,ATS!$O:$O,0),2)</f>
        <v>Hunter Slashed Shorts M</v>
      </c>
      <c r="E557" s="82" t="str">
        <f>INDEX(ATS!$A:$P,MATCH('2) Order Form'!$W557,ATS!$O:$O,0),4)</f>
        <v>BLACK-L</v>
      </c>
      <c r="F557" s="82" t="str">
        <f>INDEX(ATS!$A:$P,MATCH('2) Order Form'!$W557,ATS!$O:$O,0),5)</f>
        <v>Black</v>
      </c>
      <c r="G557" s="161" t="str">
        <f>INDEX(ATS!$A:$P,MATCH('2) Order Form'!$W557,ATS!$O:$O,0),6)</f>
        <v>L</v>
      </c>
      <c r="H557" s="58">
        <v>1</v>
      </c>
      <c r="I557" s="111">
        <v>0</v>
      </c>
      <c r="J557" s="117">
        <f>IFERROR(VLOOKUP(W557,ATS!$O:$P,2,FALSE),0)</f>
        <v>116</v>
      </c>
      <c r="K557" s="184" t="str">
        <f t="shared" si="549"/>
        <v>50+</v>
      </c>
      <c r="L557" s="117">
        <f>IFERROR(VLOOKUP(W557,ATS!$O:$Q,3,FALSE),0)</f>
        <v>116</v>
      </c>
      <c r="M557" s="186" t="str">
        <f t="shared" si="554"/>
        <v>50+</v>
      </c>
      <c r="N557" s="93">
        <v>0</v>
      </c>
      <c r="O557" s="55">
        <f t="shared" si="550"/>
        <v>0</v>
      </c>
      <c r="P557" s="50">
        <f>VLOOKUP($C557,Prices!$A$3:$R$1996,MATCH('2) Order Form'!P$8,Prices!$A$2:$R$2,0),FALSE)</f>
        <v>40</v>
      </c>
      <c r="Q557" s="51">
        <f>VLOOKUP($C557,Prices!$A$3:$R$1996,MATCH('2) Order Form'!Q$8,Prices!$A$2:$R$2,0),FALSE)</f>
        <v>79.95</v>
      </c>
      <c r="R557" s="34">
        <f t="shared" si="551"/>
        <v>0</v>
      </c>
      <c r="S557" s="43">
        <f t="shared" si="552"/>
        <v>0</v>
      </c>
      <c r="T557" s="51">
        <f t="shared" si="553"/>
        <v>0</v>
      </c>
      <c r="U557" s="123">
        <f t="shared" si="523"/>
        <v>0</v>
      </c>
      <c r="V557" s="124"/>
      <c r="W557" s="148">
        <v>7048652537133</v>
      </c>
      <c r="Y557" s="126">
        <f t="shared" si="555"/>
        <v>0</v>
      </c>
      <c r="Z557" s="127">
        <f t="shared" ca="1" si="556"/>
        <v>0</v>
      </c>
      <c r="AA557" s="127">
        <f t="shared" ca="1" si="557"/>
        <v>107</v>
      </c>
      <c r="AB557" s="127">
        <f t="shared" ca="1" si="558"/>
        <v>0</v>
      </c>
      <c r="AC557" s="127">
        <f t="shared" ca="1" si="559"/>
        <v>0</v>
      </c>
      <c r="AD557" s="127" t="str">
        <f t="shared" si="560"/>
        <v>828161Black</v>
      </c>
      <c r="AE557" s="128">
        <f t="shared" si="561"/>
        <v>828161</v>
      </c>
      <c r="AF557" s="129" t="str">
        <f>INDEX(ATS!$A:$P,MATCH('2) Order Form'!$W557,ATS!$O:$O,0),7)</f>
        <v>Active</v>
      </c>
    </row>
    <row r="558" spans="1:32" x14ac:dyDescent="0.2">
      <c r="A558" s="33">
        <v>5</v>
      </c>
      <c r="B558" s="33" t="str">
        <f>VLOOKUP(A558,Classification!$H$2:$I$11,2,FALSE)</f>
        <v>Technical Apparel</v>
      </c>
      <c r="C558" s="33">
        <f>INDEX(ATS!$A:$P,MATCH('2) Order Form'!$W558,ATS!$O:$O,0),1)</f>
        <v>828161</v>
      </c>
      <c r="D558" s="33" t="str">
        <f>INDEX(ATS!$A:$P,MATCH('2) Order Form'!$W558,ATS!$O:$O,0),2)</f>
        <v>Hunter Slashed Shorts M</v>
      </c>
      <c r="E558" s="82" t="str">
        <f>INDEX(ATS!$A:$P,MATCH('2) Order Form'!$W558,ATS!$O:$O,0),4)</f>
        <v>BLACK-XL</v>
      </c>
      <c r="F558" s="82" t="str">
        <f>INDEX(ATS!$A:$P,MATCH('2) Order Form'!$W558,ATS!$O:$O,0),5)</f>
        <v>Black</v>
      </c>
      <c r="G558" s="161" t="str">
        <f>INDEX(ATS!$A:$P,MATCH('2) Order Form'!$W558,ATS!$O:$O,0),6)</f>
        <v>XL</v>
      </c>
      <c r="H558" s="58">
        <v>1</v>
      </c>
      <c r="I558" s="111">
        <v>0</v>
      </c>
      <c r="J558" s="117">
        <f>IFERROR(VLOOKUP(W558,ATS!$O:$P,2,FALSE),0)</f>
        <v>13</v>
      </c>
      <c r="K558" s="184">
        <f t="shared" si="549"/>
        <v>13</v>
      </c>
      <c r="L558" s="117">
        <f>IFERROR(VLOOKUP(W558,ATS!$O:$Q,3,FALSE),0)</f>
        <v>13</v>
      </c>
      <c r="M558" s="186">
        <f t="shared" si="554"/>
        <v>13</v>
      </c>
      <c r="N558" s="93">
        <v>0</v>
      </c>
      <c r="O558" s="55">
        <f t="shared" si="550"/>
        <v>0</v>
      </c>
      <c r="P558" s="50">
        <f>VLOOKUP($C558,Prices!$A$3:$R$1996,MATCH('2) Order Form'!P$8,Prices!$A$2:$R$2,0),FALSE)</f>
        <v>40</v>
      </c>
      <c r="Q558" s="51">
        <f>VLOOKUP($C558,Prices!$A$3:$R$1996,MATCH('2) Order Form'!Q$8,Prices!$A$2:$R$2,0),FALSE)</f>
        <v>79.95</v>
      </c>
      <c r="R558" s="34">
        <f t="shared" si="551"/>
        <v>0</v>
      </c>
      <c r="S558" s="43">
        <f t="shared" si="552"/>
        <v>0</v>
      </c>
      <c r="T558" s="51">
        <f t="shared" si="553"/>
        <v>0</v>
      </c>
      <c r="U558" s="123">
        <f t="shared" si="523"/>
        <v>0</v>
      </c>
      <c r="V558" s="124"/>
      <c r="W558" s="148">
        <v>7048652537164</v>
      </c>
      <c r="Y558" s="126">
        <f t="shared" si="555"/>
        <v>0</v>
      </c>
      <c r="Z558" s="127">
        <f t="shared" ca="1" si="556"/>
        <v>0</v>
      </c>
      <c r="AA558" s="127">
        <f t="shared" ca="1" si="557"/>
        <v>107</v>
      </c>
      <c r="AB558" s="127">
        <f t="shared" ca="1" si="558"/>
        <v>0</v>
      </c>
      <c r="AC558" s="127">
        <f t="shared" ca="1" si="559"/>
        <v>0</v>
      </c>
      <c r="AD558" s="127" t="str">
        <f t="shared" si="560"/>
        <v>828161Black</v>
      </c>
      <c r="AE558" s="128">
        <f t="shared" si="561"/>
        <v>828161</v>
      </c>
      <c r="AF558" s="129" t="str">
        <f>INDEX(ATS!$A:$P,MATCH('2) Order Form'!$W558,ATS!$O:$O,0),7)</f>
        <v>Active</v>
      </c>
    </row>
    <row r="559" spans="1:32" x14ac:dyDescent="0.2">
      <c r="A559" s="33">
        <v>5</v>
      </c>
      <c r="B559" s="33" t="str">
        <f>VLOOKUP(A559,Classification!$H$2:$I$11,2,FALSE)</f>
        <v>Technical Apparel</v>
      </c>
      <c r="C559" s="33">
        <f>INDEX(ATS!$A:$P,MATCH('2) Order Form'!$W559,ATS!$O:$O,0),1)</f>
        <v>828095</v>
      </c>
      <c r="D559" s="33" t="str">
        <f>INDEX(ATS!$A:$P,MATCH('2) Order Form'!$W559,ATS!$O:$O,0),2)</f>
        <v>Hunter Roller Shorts M</v>
      </c>
      <c r="E559" s="82" t="str">
        <f>INDEX(ATS!$A:$P,MATCH('2) Order Form'!$W559,ATS!$O:$O,0),4)</f>
        <v>BLACK-S</v>
      </c>
      <c r="F559" s="82" t="str">
        <f>INDEX(ATS!$A:$P,MATCH('2) Order Form'!$W559,ATS!$O:$O,0),5)</f>
        <v>Black</v>
      </c>
      <c r="G559" s="161" t="str">
        <f>INDEX(ATS!$A:$P,MATCH('2) Order Form'!$W559,ATS!$O:$O,0),6)</f>
        <v>S</v>
      </c>
      <c r="H559" s="58">
        <v>1</v>
      </c>
      <c r="I559" s="111">
        <v>0</v>
      </c>
      <c r="J559" s="117">
        <f>IFERROR(VLOOKUP(W559,ATS!$O:$P,2,FALSE),0)</f>
        <v>17</v>
      </c>
      <c r="K559" s="184">
        <f t="shared" si="549"/>
        <v>17</v>
      </c>
      <c r="L559" s="117">
        <f>IFERROR(VLOOKUP(W559,ATS!$O:$Q,3,FALSE),0)</f>
        <v>17</v>
      </c>
      <c r="M559" s="186">
        <f t="shared" si="554"/>
        <v>17</v>
      </c>
      <c r="N559" s="93">
        <v>0</v>
      </c>
      <c r="O559" s="55">
        <f t="shared" si="550"/>
        <v>0</v>
      </c>
      <c r="P559" s="50">
        <f>VLOOKUP($C559,Prices!$A$3:$R$1996,MATCH('2) Order Form'!P$8,Prices!$A$2:$R$2,0),FALSE)</f>
        <v>35</v>
      </c>
      <c r="Q559" s="51">
        <f>VLOOKUP($C559,Prices!$A$3:$R$1996,MATCH('2) Order Form'!Q$8,Prices!$A$2:$R$2,0),FALSE)</f>
        <v>69.95</v>
      </c>
      <c r="R559" s="34">
        <f t="shared" si="551"/>
        <v>0</v>
      </c>
      <c r="S559" s="43">
        <f t="shared" si="552"/>
        <v>0</v>
      </c>
      <c r="T559" s="51">
        <f t="shared" si="553"/>
        <v>0</v>
      </c>
      <c r="U559" s="123">
        <f t="shared" si="523"/>
        <v>0</v>
      </c>
      <c r="V559" s="124"/>
      <c r="W559" s="148">
        <v>7048652277671</v>
      </c>
      <c r="Y559" s="126">
        <f t="shared" si="555"/>
        <v>0</v>
      </c>
      <c r="Z559" s="127">
        <f t="shared" ca="1" si="556"/>
        <v>0</v>
      </c>
      <c r="AA559" s="127">
        <f t="shared" ca="1" si="557"/>
        <v>108</v>
      </c>
      <c r="AB559" s="127">
        <f t="shared" ca="1" si="558"/>
        <v>1</v>
      </c>
      <c r="AC559" s="127">
        <f t="shared" ca="1" si="559"/>
        <v>0</v>
      </c>
      <c r="AD559" s="127" t="str">
        <f t="shared" si="560"/>
        <v>828095Black</v>
      </c>
      <c r="AE559" s="128">
        <f t="shared" si="561"/>
        <v>828095</v>
      </c>
      <c r="AF559" s="129" t="str">
        <f>INDEX(ATS!$A:$P,MATCH('2) Order Form'!$W559,ATS!$O:$O,0),7)</f>
        <v>Active</v>
      </c>
    </row>
    <row r="560" spans="1:32" x14ac:dyDescent="0.2">
      <c r="A560" s="33">
        <v>5</v>
      </c>
      <c r="B560" s="33" t="str">
        <f>VLOOKUP(A560,Classification!$H$2:$I$11,2,FALSE)</f>
        <v>Technical Apparel</v>
      </c>
      <c r="C560" s="33">
        <f>INDEX(ATS!$A:$P,MATCH('2) Order Form'!$W560,ATS!$O:$O,0),1)</f>
        <v>828095</v>
      </c>
      <c r="D560" s="33" t="str">
        <f>INDEX(ATS!$A:$P,MATCH('2) Order Form'!$W560,ATS!$O:$O,0),2)</f>
        <v>Hunter Roller Shorts M</v>
      </c>
      <c r="E560" s="82" t="str">
        <f>INDEX(ATS!$A:$P,MATCH('2) Order Form'!$W560,ATS!$O:$O,0),4)</f>
        <v>BLACK-M</v>
      </c>
      <c r="F560" s="82" t="str">
        <f>INDEX(ATS!$A:$P,MATCH('2) Order Form'!$W560,ATS!$O:$O,0),5)</f>
        <v>Black</v>
      </c>
      <c r="G560" s="161" t="str">
        <f>INDEX(ATS!$A:$P,MATCH('2) Order Form'!$W560,ATS!$O:$O,0),6)</f>
        <v>M</v>
      </c>
      <c r="H560" s="58">
        <v>1</v>
      </c>
      <c r="I560" s="111">
        <v>0</v>
      </c>
      <c r="J560" s="117">
        <f>IFERROR(VLOOKUP(W560,ATS!$O:$P,2,FALSE),0)</f>
        <v>35</v>
      </c>
      <c r="K560" s="184">
        <f t="shared" si="549"/>
        <v>35</v>
      </c>
      <c r="L560" s="117">
        <f>IFERROR(VLOOKUP(W560,ATS!$O:$Q,3,FALSE),0)</f>
        <v>35</v>
      </c>
      <c r="M560" s="186">
        <f t="shared" si="554"/>
        <v>35</v>
      </c>
      <c r="N560" s="93">
        <v>0</v>
      </c>
      <c r="O560" s="55">
        <f t="shared" si="550"/>
        <v>0</v>
      </c>
      <c r="P560" s="50">
        <f>VLOOKUP($C560,Prices!$A$3:$R$1996,MATCH('2) Order Form'!P$8,Prices!$A$2:$R$2,0),FALSE)</f>
        <v>35</v>
      </c>
      <c r="Q560" s="51">
        <f>VLOOKUP($C560,Prices!$A$3:$R$1996,MATCH('2) Order Form'!Q$8,Prices!$A$2:$R$2,0),FALSE)</f>
        <v>69.95</v>
      </c>
      <c r="R560" s="34">
        <f t="shared" si="551"/>
        <v>0</v>
      </c>
      <c r="S560" s="43">
        <f t="shared" si="552"/>
        <v>0</v>
      </c>
      <c r="T560" s="51">
        <f t="shared" si="553"/>
        <v>0</v>
      </c>
      <c r="U560" s="123">
        <f t="shared" si="523"/>
        <v>0</v>
      </c>
      <c r="V560" s="124"/>
      <c r="W560" s="148">
        <v>7048652277664</v>
      </c>
      <c r="Y560" s="126">
        <f t="shared" si="555"/>
        <v>0</v>
      </c>
      <c r="Z560" s="127">
        <f t="shared" ca="1" si="556"/>
        <v>0</v>
      </c>
      <c r="AA560" s="127">
        <f t="shared" ca="1" si="557"/>
        <v>108</v>
      </c>
      <c r="AB560" s="127">
        <f t="shared" ca="1" si="558"/>
        <v>0</v>
      </c>
      <c r="AC560" s="127">
        <f t="shared" ca="1" si="559"/>
        <v>0</v>
      </c>
      <c r="AD560" s="127" t="str">
        <f t="shared" si="560"/>
        <v>828095Black</v>
      </c>
      <c r="AE560" s="128">
        <f t="shared" si="561"/>
        <v>828095</v>
      </c>
      <c r="AF560" s="129" t="str">
        <f>INDEX(ATS!$A:$P,MATCH('2) Order Form'!$W560,ATS!$O:$O,0),7)</f>
        <v>Active</v>
      </c>
    </row>
    <row r="561" spans="1:32" x14ac:dyDescent="0.2">
      <c r="A561" s="33">
        <v>5</v>
      </c>
      <c r="B561" s="33" t="str">
        <f>VLOOKUP(A561,Classification!$H$2:$I$11,2,FALSE)</f>
        <v>Technical Apparel</v>
      </c>
      <c r="C561" s="33">
        <f>INDEX(ATS!$A:$P,MATCH('2) Order Form'!$W561,ATS!$O:$O,0),1)</f>
        <v>828095</v>
      </c>
      <c r="D561" s="33" t="str">
        <f>INDEX(ATS!$A:$P,MATCH('2) Order Form'!$W561,ATS!$O:$O,0),2)</f>
        <v>Hunter Roller Shorts M</v>
      </c>
      <c r="E561" s="82" t="str">
        <f>INDEX(ATS!$A:$P,MATCH('2) Order Form'!$W561,ATS!$O:$O,0),4)</f>
        <v>BLACK-L</v>
      </c>
      <c r="F561" s="82" t="str">
        <f>INDEX(ATS!$A:$P,MATCH('2) Order Form'!$W561,ATS!$O:$O,0),5)</f>
        <v>Black</v>
      </c>
      <c r="G561" s="161" t="str">
        <f>INDEX(ATS!$A:$P,MATCH('2) Order Form'!$W561,ATS!$O:$O,0),6)</f>
        <v>L</v>
      </c>
      <c r="H561" s="58">
        <v>1</v>
      </c>
      <c r="I561" s="111">
        <v>0</v>
      </c>
      <c r="J561" s="117">
        <f>IFERROR(VLOOKUP(W561,ATS!$O:$P,2,FALSE),0)</f>
        <v>44</v>
      </c>
      <c r="K561" s="184">
        <f t="shared" si="549"/>
        <v>44</v>
      </c>
      <c r="L561" s="117">
        <f>IFERROR(VLOOKUP(W561,ATS!$O:$Q,3,FALSE),0)</f>
        <v>44</v>
      </c>
      <c r="M561" s="186">
        <f t="shared" si="554"/>
        <v>44</v>
      </c>
      <c r="N561" s="93">
        <v>0</v>
      </c>
      <c r="O561" s="55">
        <f t="shared" si="550"/>
        <v>0</v>
      </c>
      <c r="P561" s="50">
        <f>VLOOKUP($C561,Prices!$A$3:$R$1996,MATCH('2) Order Form'!P$8,Prices!$A$2:$R$2,0),FALSE)</f>
        <v>35</v>
      </c>
      <c r="Q561" s="51">
        <f>VLOOKUP($C561,Prices!$A$3:$R$1996,MATCH('2) Order Form'!Q$8,Prices!$A$2:$R$2,0),FALSE)</f>
        <v>69.95</v>
      </c>
      <c r="R561" s="34">
        <f t="shared" si="551"/>
        <v>0</v>
      </c>
      <c r="S561" s="43">
        <f t="shared" si="552"/>
        <v>0</v>
      </c>
      <c r="T561" s="51">
        <f t="shared" si="553"/>
        <v>0</v>
      </c>
      <c r="U561" s="123">
        <f t="shared" si="523"/>
        <v>0</v>
      </c>
      <c r="V561" s="124"/>
      <c r="W561" s="148">
        <v>7048652277657</v>
      </c>
      <c r="Y561" s="126">
        <f t="shared" si="555"/>
        <v>0</v>
      </c>
      <c r="Z561" s="127">
        <f t="shared" ca="1" si="556"/>
        <v>0</v>
      </c>
      <c r="AA561" s="127">
        <f t="shared" ca="1" si="557"/>
        <v>108</v>
      </c>
      <c r="AB561" s="127">
        <f t="shared" ca="1" si="558"/>
        <v>0</v>
      </c>
      <c r="AC561" s="127">
        <f t="shared" ca="1" si="559"/>
        <v>0</v>
      </c>
      <c r="AD561" s="127" t="str">
        <f t="shared" si="560"/>
        <v>828095Black</v>
      </c>
      <c r="AE561" s="128">
        <f t="shared" si="561"/>
        <v>828095</v>
      </c>
      <c r="AF561" s="129" t="str">
        <f>INDEX(ATS!$A:$P,MATCH('2) Order Form'!$W561,ATS!$O:$O,0),7)</f>
        <v>Active</v>
      </c>
    </row>
    <row r="562" spans="1:32" x14ac:dyDescent="0.2">
      <c r="A562" s="33">
        <v>5</v>
      </c>
      <c r="B562" s="33" t="str">
        <f>VLOOKUP(A562,Classification!$H$2:$I$11,2,FALSE)</f>
        <v>Technical Apparel</v>
      </c>
      <c r="C562" s="33">
        <f>INDEX(ATS!$A:$P,MATCH('2) Order Form'!$W562,ATS!$O:$O,0),1)</f>
        <v>828095</v>
      </c>
      <c r="D562" s="33" t="str">
        <f>INDEX(ATS!$A:$P,MATCH('2) Order Form'!$W562,ATS!$O:$O,0),2)</f>
        <v>Hunter Roller Shorts M</v>
      </c>
      <c r="E562" s="82" t="str">
        <f>INDEX(ATS!$A:$P,MATCH('2) Order Form'!$W562,ATS!$O:$O,0),4)</f>
        <v>BLACK-XL</v>
      </c>
      <c r="F562" s="82" t="str">
        <f>INDEX(ATS!$A:$P,MATCH('2) Order Form'!$W562,ATS!$O:$O,0),5)</f>
        <v>Black</v>
      </c>
      <c r="G562" s="161" t="str">
        <f>INDEX(ATS!$A:$P,MATCH('2) Order Form'!$W562,ATS!$O:$O,0),6)</f>
        <v>XL</v>
      </c>
      <c r="H562" s="58">
        <v>1</v>
      </c>
      <c r="I562" s="111">
        <v>0</v>
      </c>
      <c r="J562" s="117">
        <f>IFERROR(VLOOKUP(W562,ATS!$O:$P,2,FALSE),0)</f>
        <v>18</v>
      </c>
      <c r="K562" s="184">
        <f t="shared" si="549"/>
        <v>18</v>
      </c>
      <c r="L562" s="117">
        <f>IFERROR(VLOOKUP(W562,ATS!$O:$Q,3,FALSE),0)</f>
        <v>18</v>
      </c>
      <c r="M562" s="186">
        <f t="shared" si="554"/>
        <v>18</v>
      </c>
      <c r="N562" s="93">
        <v>0</v>
      </c>
      <c r="O562" s="55">
        <f t="shared" si="550"/>
        <v>0</v>
      </c>
      <c r="P562" s="50">
        <f>VLOOKUP($C562,Prices!$A$3:$R$1996,MATCH('2) Order Form'!P$8,Prices!$A$2:$R$2,0),FALSE)</f>
        <v>35</v>
      </c>
      <c r="Q562" s="51">
        <f>VLOOKUP($C562,Prices!$A$3:$R$1996,MATCH('2) Order Form'!Q$8,Prices!$A$2:$R$2,0),FALSE)</f>
        <v>69.95</v>
      </c>
      <c r="R562" s="34">
        <f t="shared" si="551"/>
        <v>0</v>
      </c>
      <c r="S562" s="43">
        <f t="shared" si="552"/>
        <v>0</v>
      </c>
      <c r="T562" s="51">
        <f t="shared" si="553"/>
        <v>0</v>
      </c>
      <c r="U562" s="123">
        <f t="shared" si="523"/>
        <v>0</v>
      </c>
      <c r="V562" s="124"/>
      <c r="W562" s="148">
        <v>7048652277688</v>
      </c>
      <c r="Y562" s="126">
        <f t="shared" si="555"/>
        <v>0</v>
      </c>
      <c r="Z562" s="127">
        <f t="shared" ca="1" si="556"/>
        <v>0</v>
      </c>
      <c r="AA562" s="127">
        <f t="shared" ca="1" si="557"/>
        <v>108</v>
      </c>
      <c r="AB562" s="127">
        <f t="shared" ca="1" si="558"/>
        <v>0</v>
      </c>
      <c r="AC562" s="127">
        <f t="shared" ca="1" si="559"/>
        <v>0</v>
      </c>
      <c r="AD562" s="127" t="str">
        <f t="shared" si="560"/>
        <v>828095Black</v>
      </c>
      <c r="AE562" s="128">
        <f t="shared" si="561"/>
        <v>828095</v>
      </c>
      <c r="AF562" s="129" t="str">
        <f>INDEX(ATS!$A:$P,MATCH('2) Order Form'!$W562,ATS!$O:$O,0),7)</f>
        <v>Active</v>
      </c>
    </row>
    <row r="563" spans="1:32" x14ac:dyDescent="0.2">
      <c r="A563" s="33">
        <v>5</v>
      </c>
      <c r="B563" s="33" t="str">
        <f>VLOOKUP(A563,Classification!$H$2:$I$11,2,FALSE)</f>
        <v>Technical Apparel</v>
      </c>
      <c r="C563" s="33">
        <f>INDEX(ATS!$A:$P,MATCH('2) Order Form'!$W563,ATS!$O:$O,0),1)</f>
        <v>828157</v>
      </c>
      <c r="D563" s="33" t="str">
        <f>INDEX(ATS!$A:$P,MATCH('2) Order Form'!$W563,ATS!$O:$O,0),2)</f>
        <v>Hunter Merino Fusion Jersey</v>
      </c>
      <c r="E563" s="82" t="str">
        <f>INDEX(ATS!$A:$P,MATCH('2) Order Form'!$W563,ATS!$O:$O,0),4)</f>
        <v>78000-S</v>
      </c>
      <c r="F563" s="82" t="str">
        <f>INDEX(ATS!$A:$P,MATCH('2) Order Form'!$W563,ATS!$O:$O,0),5)</f>
        <v xml:space="preserve">Bolt </v>
      </c>
      <c r="G563" s="161" t="str">
        <f>INDEX(ATS!$A:$P,MATCH('2) Order Form'!$W563,ATS!$O:$O,0),6)</f>
        <v>S</v>
      </c>
      <c r="H563" s="58">
        <v>1</v>
      </c>
      <c r="I563" s="111">
        <v>0</v>
      </c>
      <c r="J563" s="117">
        <f>IFERROR(VLOOKUP(W563,ATS!$O:$P,2,FALSE),0)</f>
        <v>15</v>
      </c>
      <c r="K563" s="184">
        <f t="shared" si="549"/>
        <v>15</v>
      </c>
      <c r="L563" s="117">
        <f>IFERROR(VLOOKUP(W563,ATS!$O:$Q,3,FALSE),0)</f>
        <v>15</v>
      </c>
      <c r="M563" s="186">
        <f t="shared" si="554"/>
        <v>15</v>
      </c>
      <c r="N563" s="93">
        <v>0</v>
      </c>
      <c r="O563" s="55">
        <f t="shared" si="550"/>
        <v>0</v>
      </c>
      <c r="P563" s="50">
        <f>VLOOKUP($C563,Prices!$A$3:$R$1996,MATCH('2) Order Form'!P$8,Prices!$A$2:$R$2,0),FALSE)</f>
        <v>60</v>
      </c>
      <c r="Q563" s="51">
        <f>VLOOKUP($C563,Prices!$A$3:$R$1996,MATCH('2) Order Form'!Q$8,Prices!$A$2:$R$2,0),FALSE)</f>
        <v>119.95</v>
      </c>
      <c r="R563" s="34">
        <f t="shared" si="551"/>
        <v>0</v>
      </c>
      <c r="S563" s="43">
        <f t="shared" si="552"/>
        <v>0</v>
      </c>
      <c r="T563" s="51">
        <f t="shared" si="553"/>
        <v>0</v>
      </c>
      <c r="U563" s="123">
        <f t="shared" si="523"/>
        <v>0</v>
      </c>
      <c r="V563" s="124"/>
      <c r="W563" s="148">
        <v>7048652765086</v>
      </c>
      <c r="Y563" s="126">
        <f t="shared" si="555"/>
        <v>0</v>
      </c>
      <c r="Z563" s="127">
        <f t="shared" ca="1" si="556"/>
        <v>0</v>
      </c>
      <c r="AA563" s="127">
        <f t="shared" ca="1" si="557"/>
        <v>109</v>
      </c>
      <c r="AB563" s="127">
        <f t="shared" ca="1" si="558"/>
        <v>1</v>
      </c>
      <c r="AC563" s="127">
        <f t="shared" ca="1" si="559"/>
        <v>1</v>
      </c>
      <c r="AD563" s="127" t="str">
        <f t="shared" si="560"/>
        <v xml:space="preserve">828157Bolt </v>
      </c>
      <c r="AE563" s="128">
        <f t="shared" si="561"/>
        <v>828157</v>
      </c>
      <c r="AF563" s="129" t="str">
        <f>INDEX(ATS!$A:$P,MATCH('2) Order Form'!$W563,ATS!$O:$O,0),7)</f>
        <v>Active</v>
      </c>
    </row>
    <row r="564" spans="1:32" x14ac:dyDescent="0.2">
      <c r="A564" s="33">
        <v>5</v>
      </c>
      <c r="B564" s="33" t="str">
        <f>VLOOKUP(A564,Classification!$H$2:$I$11,2,FALSE)</f>
        <v>Technical Apparel</v>
      </c>
      <c r="C564" s="33">
        <f>INDEX(ATS!$A:$P,MATCH('2) Order Form'!$W564,ATS!$O:$O,0),1)</f>
        <v>828157</v>
      </c>
      <c r="D564" s="33" t="str">
        <f>INDEX(ATS!$A:$P,MATCH('2) Order Form'!$W564,ATS!$O:$O,0),2)</f>
        <v>Hunter Merino Fusion Jersey</v>
      </c>
      <c r="E564" s="82" t="str">
        <f>INDEX(ATS!$A:$P,MATCH('2) Order Form'!$W564,ATS!$O:$O,0),4)</f>
        <v>78000-M</v>
      </c>
      <c r="F564" s="82" t="str">
        <f>INDEX(ATS!$A:$P,MATCH('2) Order Form'!$W564,ATS!$O:$O,0),5)</f>
        <v xml:space="preserve">Bolt </v>
      </c>
      <c r="G564" s="161" t="str">
        <f>INDEX(ATS!$A:$P,MATCH('2) Order Form'!$W564,ATS!$O:$O,0),6)</f>
        <v>M</v>
      </c>
      <c r="H564" s="58">
        <v>1</v>
      </c>
      <c r="I564" s="111">
        <v>0</v>
      </c>
      <c r="J564" s="117">
        <f>IFERROR(VLOOKUP(W564,ATS!$O:$P,2,FALSE),0)</f>
        <v>37</v>
      </c>
      <c r="K564" s="184">
        <f t="shared" si="549"/>
        <v>37</v>
      </c>
      <c r="L564" s="117">
        <f>IFERROR(VLOOKUP(W564,ATS!$O:$Q,3,FALSE),0)</f>
        <v>37</v>
      </c>
      <c r="M564" s="186">
        <f t="shared" si="554"/>
        <v>37</v>
      </c>
      <c r="N564" s="93">
        <v>0</v>
      </c>
      <c r="O564" s="55">
        <f t="shared" si="550"/>
        <v>0</v>
      </c>
      <c r="P564" s="50">
        <f>VLOOKUP($C564,Prices!$A$3:$R$1996,MATCH('2) Order Form'!P$8,Prices!$A$2:$R$2,0),FALSE)</f>
        <v>60</v>
      </c>
      <c r="Q564" s="51">
        <f>VLOOKUP($C564,Prices!$A$3:$R$1996,MATCH('2) Order Form'!Q$8,Prices!$A$2:$R$2,0),FALSE)</f>
        <v>119.95</v>
      </c>
      <c r="R564" s="34">
        <f t="shared" si="551"/>
        <v>0</v>
      </c>
      <c r="S564" s="43">
        <f t="shared" si="552"/>
        <v>0</v>
      </c>
      <c r="T564" s="51">
        <f t="shared" si="553"/>
        <v>0</v>
      </c>
      <c r="U564" s="123">
        <f t="shared" si="523"/>
        <v>0</v>
      </c>
      <c r="V564" s="124"/>
      <c r="W564" s="148">
        <v>7048652765079</v>
      </c>
      <c r="Y564" s="126">
        <f t="shared" si="555"/>
        <v>0</v>
      </c>
      <c r="Z564" s="127">
        <f t="shared" ca="1" si="556"/>
        <v>0</v>
      </c>
      <c r="AA564" s="127">
        <f t="shared" ca="1" si="557"/>
        <v>109</v>
      </c>
      <c r="AB564" s="127">
        <f t="shared" ca="1" si="558"/>
        <v>0</v>
      </c>
      <c r="AC564" s="127">
        <f t="shared" ca="1" si="559"/>
        <v>0</v>
      </c>
      <c r="AD564" s="127" t="str">
        <f t="shared" si="560"/>
        <v xml:space="preserve">828157Bolt </v>
      </c>
      <c r="AE564" s="128">
        <f t="shared" si="561"/>
        <v>828157</v>
      </c>
      <c r="AF564" s="129" t="str">
        <f>INDEX(ATS!$A:$P,MATCH('2) Order Form'!$W564,ATS!$O:$O,0),7)</f>
        <v>Active</v>
      </c>
    </row>
    <row r="565" spans="1:32" x14ac:dyDescent="0.2">
      <c r="A565" s="33">
        <v>5</v>
      </c>
      <c r="B565" s="33" t="str">
        <f>VLOOKUP(A565,Classification!$H$2:$I$11,2,FALSE)</f>
        <v>Technical Apparel</v>
      </c>
      <c r="C565" s="33">
        <f>INDEX(ATS!$A:$P,MATCH('2) Order Form'!$W565,ATS!$O:$O,0),1)</f>
        <v>828157</v>
      </c>
      <c r="D565" s="33" t="str">
        <f>INDEX(ATS!$A:$P,MATCH('2) Order Form'!$W565,ATS!$O:$O,0),2)</f>
        <v>Hunter Merino Fusion Jersey</v>
      </c>
      <c r="E565" s="82" t="str">
        <f>INDEX(ATS!$A:$P,MATCH('2) Order Form'!$W565,ATS!$O:$O,0),4)</f>
        <v>78000-L</v>
      </c>
      <c r="F565" s="82" t="str">
        <f>INDEX(ATS!$A:$P,MATCH('2) Order Form'!$W565,ATS!$O:$O,0),5)</f>
        <v xml:space="preserve">Bolt </v>
      </c>
      <c r="G565" s="161" t="str">
        <f>INDEX(ATS!$A:$P,MATCH('2) Order Form'!$W565,ATS!$O:$O,0),6)</f>
        <v>L</v>
      </c>
      <c r="H565" s="58">
        <v>1</v>
      </c>
      <c r="I565" s="111">
        <v>0</v>
      </c>
      <c r="J565" s="117">
        <f>IFERROR(VLOOKUP(W565,ATS!$O:$P,2,FALSE),0)</f>
        <v>42</v>
      </c>
      <c r="K565" s="184">
        <f t="shared" si="549"/>
        <v>42</v>
      </c>
      <c r="L565" s="117">
        <f>IFERROR(VLOOKUP(W565,ATS!$O:$Q,3,FALSE),0)</f>
        <v>42</v>
      </c>
      <c r="M565" s="186">
        <f t="shared" si="554"/>
        <v>42</v>
      </c>
      <c r="N565" s="93">
        <v>0</v>
      </c>
      <c r="O565" s="55">
        <f t="shared" si="550"/>
        <v>0</v>
      </c>
      <c r="P565" s="50">
        <f>VLOOKUP($C565,Prices!$A$3:$R$1996,MATCH('2) Order Form'!P$8,Prices!$A$2:$R$2,0),FALSE)</f>
        <v>60</v>
      </c>
      <c r="Q565" s="51">
        <f>VLOOKUP($C565,Prices!$A$3:$R$1996,MATCH('2) Order Form'!Q$8,Prices!$A$2:$R$2,0),FALSE)</f>
        <v>119.95</v>
      </c>
      <c r="R565" s="34">
        <f t="shared" si="551"/>
        <v>0</v>
      </c>
      <c r="S565" s="43">
        <f t="shared" si="552"/>
        <v>0</v>
      </c>
      <c r="T565" s="51">
        <f t="shared" si="553"/>
        <v>0</v>
      </c>
      <c r="U565" s="123">
        <f t="shared" si="523"/>
        <v>0</v>
      </c>
      <c r="V565" s="124"/>
      <c r="W565" s="148">
        <v>7048652765062</v>
      </c>
      <c r="Y565" s="126">
        <f t="shared" si="555"/>
        <v>0</v>
      </c>
      <c r="Z565" s="127">
        <f t="shared" ca="1" si="556"/>
        <v>0</v>
      </c>
      <c r="AA565" s="127">
        <f t="shared" ca="1" si="557"/>
        <v>109</v>
      </c>
      <c r="AB565" s="127">
        <f t="shared" ca="1" si="558"/>
        <v>0</v>
      </c>
      <c r="AC565" s="127">
        <f t="shared" ca="1" si="559"/>
        <v>0</v>
      </c>
      <c r="AD565" s="127" t="str">
        <f t="shared" si="560"/>
        <v xml:space="preserve">828157Bolt </v>
      </c>
      <c r="AE565" s="128">
        <f t="shared" si="561"/>
        <v>828157</v>
      </c>
      <c r="AF565" s="129" t="str">
        <f>INDEX(ATS!$A:$P,MATCH('2) Order Form'!$W565,ATS!$O:$O,0),7)</f>
        <v>Active</v>
      </c>
    </row>
    <row r="566" spans="1:32" x14ac:dyDescent="0.2">
      <c r="A566" s="33">
        <v>5</v>
      </c>
      <c r="B566" s="33" t="str">
        <f>VLOOKUP(A566,Classification!$H$2:$I$11,2,FALSE)</f>
        <v>Technical Apparel</v>
      </c>
      <c r="C566" s="33">
        <f>INDEX(ATS!$A:$P,MATCH('2) Order Form'!$W566,ATS!$O:$O,0),1)</f>
        <v>828157</v>
      </c>
      <c r="D566" s="33" t="str">
        <f>INDEX(ATS!$A:$P,MATCH('2) Order Form'!$W566,ATS!$O:$O,0),2)</f>
        <v>Hunter Merino Fusion Jersey</v>
      </c>
      <c r="E566" s="82" t="str">
        <f>INDEX(ATS!$A:$P,MATCH('2) Order Form'!$W566,ATS!$O:$O,0),4)</f>
        <v>78000-XL</v>
      </c>
      <c r="F566" s="82" t="str">
        <f>INDEX(ATS!$A:$P,MATCH('2) Order Form'!$W566,ATS!$O:$O,0),5)</f>
        <v xml:space="preserve">Bolt </v>
      </c>
      <c r="G566" s="161" t="str">
        <f>INDEX(ATS!$A:$P,MATCH('2) Order Form'!$W566,ATS!$O:$O,0),6)</f>
        <v>XL</v>
      </c>
      <c r="H566" s="58">
        <v>1</v>
      </c>
      <c r="I566" s="111">
        <v>0</v>
      </c>
      <c r="J566" s="117">
        <f>IFERROR(VLOOKUP(W566,ATS!$O:$P,2,FALSE),0)</f>
        <v>17</v>
      </c>
      <c r="K566" s="184">
        <f t="shared" si="549"/>
        <v>17</v>
      </c>
      <c r="L566" s="117">
        <f>IFERROR(VLOOKUP(W566,ATS!$O:$Q,3,FALSE),0)</f>
        <v>17</v>
      </c>
      <c r="M566" s="186">
        <f t="shared" si="554"/>
        <v>17</v>
      </c>
      <c r="N566" s="93">
        <v>0</v>
      </c>
      <c r="O566" s="55">
        <f t="shared" si="550"/>
        <v>0</v>
      </c>
      <c r="P566" s="50">
        <f>VLOOKUP($C566,Prices!$A$3:$R$1996,MATCH('2) Order Form'!P$8,Prices!$A$2:$R$2,0),FALSE)</f>
        <v>60</v>
      </c>
      <c r="Q566" s="51">
        <f>VLOOKUP($C566,Prices!$A$3:$R$1996,MATCH('2) Order Form'!Q$8,Prices!$A$2:$R$2,0),FALSE)</f>
        <v>119.95</v>
      </c>
      <c r="R566" s="34">
        <f t="shared" si="551"/>
        <v>0</v>
      </c>
      <c r="S566" s="43">
        <f t="shared" si="552"/>
        <v>0</v>
      </c>
      <c r="T566" s="51">
        <f t="shared" si="553"/>
        <v>0</v>
      </c>
      <c r="U566" s="123">
        <f t="shared" si="523"/>
        <v>0</v>
      </c>
      <c r="V566" s="124"/>
      <c r="W566" s="148">
        <v>7048652765093</v>
      </c>
      <c r="Y566" s="126">
        <f t="shared" si="555"/>
        <v>0</v>
      </c>
      <c r="Z566" s="127">
        <f t="shared" ca="1" si="556"/>
        <v>0</v>
      </c>
      <c r="AA566" s="127">
        <f t="shared" ca="1" si="557"/>
        <v>109</v>
      </c>
      <c r="AB566" s="127">
        <f t="shared" ca="1" si="558"/>
        <v>0</v>
      </c>
      <c r="AC566" s="127">
        <f t="shared" ca="1" si="559"/>
        <v>0</v>
      </c>
      <c r="AD566" s="127" t="str">
        <f t="shared" si="560"/>
        <v xml:space="preserve">828157Bolt </v>
      </c>
      <c r="AE566" s="128">
        <f t="shared" si="561"/>
        <v>828157</v>
      </c>
      <c r="AF566" s="129" t="str">
        <f>INDEX(ATS!$A:$P,MATCH('2) Order Form'!$W566,ATS!$O:$O,0),7)</f>
        <v>Active</v>
      </c>
    </row>
    <row r="567" spans="1:32" x14ac:dyDescent="0.2">
      <c r="A567" s="33">
        <v>5</v>
      </c>
      <c r="B567" s="33" t="str">
        <f>VLOOKUP(A567,Classification!$H$2:$I$11,2,FALSE)</f>
        <v>Technical Apparel</v>
      </c>
      <c r="C567" s="33">
        <f>INDEX(ATS!$A:$P,MATCH('2) Order Form'!$W567,ATS!$O:$O,0),1)</f>
        <v>828157</v>
      </c>
      <c r="D567" s="33" t="str">
        <f>INDEX(ATS!$A:$P,MATCH('2) Order Form'!$W567,ATS!$O:$O,0),2)</f>
        <v>Hunter Merino Fusion Jersey</v>
      </c>
      <c r="E567" s="82" t="str">
        <f>INDEX(ATS!$A:$P,MATCH('2) Order Form'!$W567,ATS!$O:$O,0),4)</f>
        <v>SEGRY-S</v>
      </c>
      <c r="F567" s="82" t="str">
        <f>INDEX(ATS!$A:$P,MATCH('2) Order Form'!$W567,ATS!$O:$O,0),5)</f>
        <v>Stone Gray</v>
      </c>
      <c r="G567" s="161" t="str">
        <f>INDEX(ATS!$A:$P,MATCH('2) Order Form'!$W567,ATS!$O:$O,0),6)</f>
        <v>S</v>
      </c>
      <c r="H567" s="58">
        <v>1</v>
      </c>
      <c r="I567" s="111">
        <v>0</v>
      </c>
      <c r="J567" s="117">
        <f>IFERROR(VLOOKUP(W567,ATS!$O:$P,2,FALSE),0)</f>
        <v>8</v>
      </c>
      <c r="K567" s="184">
        <f t="shared" si="549"/>
        <v>8</v>
      </c>
      <c r="L567" s="117">
        <f>IFERROR(VLOOKUP(W567,ATS!$O:$Q,3,FALSE),0)</f>
        <v>8</v>
      </c>
      <c r="M567" s="186">
        <f t="shared" si="554"/>
        <v>8</v>
      </c>
      <c r="N567" s="93">
        <v>0</v>
      </c>
      <c r="O567" s="55">
        <f t="shared" si="550"/>
        <v>0</v>
      </c>
      <c r="P567" s="50">
        <f>VLOOKUP($C567,Prices!$A$3:$R$1996,MATCH('2) Order Form'!P$8,Prices!$A$2:$R$2,0),FALSE)</f>
        <v>60</v>
      </c>
      <c r="Q567" s="51">
        <f>VLOOKUP($C567,Prices!$A$3:$R$1996,MATCH('2) Order Form'!Q$8,Prices!$A$2:$R$2,0),FALSE)</f>
        <v>119.95</v>
      </c>
      <c r="R567" s="34">
        <f t="shared" si="551"/>
        <v>0</v>
      </c>
      <c r="S567" s="43">
        <f t="shared" si="552"/>
        <v>0</v>
      </c>
      <c r="T567" s="51">
        <f t="shared" si="553"/>
        <v>0</v>
      </c>
      <c r="U567" s="123">
        <f t="shared" si="523"/>
        <v>0</v>
      </c>
      <c r="V567" s="124"/>
      <c r="W567" s="148">
        <v>7048652538796</v>
      </c>
      <c r="Y567" s="126">
        <f t="shared" si="555"/>
        <v>0</v>
      </c>
      <c r="Z567" s="127">
        <f t="shared" ca="1" si="556"/>
        <v>0</v>
      </c>
      <c r="AA567" s="127">
        <f t="shared" ca="1" si="557"/>
        <v>109</v>
      </c>
      <c r="AB567" s="127">
        <f t="shared" ca="1" si="558"/>
        <v>0</v>
      </c>
      <c r="AC567" s="127">
        <f t="shared" ca="1" si="559"/>
        <v>1</v>
      </c>
      <c r="AD567" s="127" t="str">
        <f t="shared" si="560"/>
        <v>828157Stone Gray</v>
      </c>
      <c r="AE567" s="128">
        <f t="shared" si="561"/>
        <v>828157</v>
      </c>
      <c r="AF567" s="129" t="str">
        <f>INDEX(ATS!$A:$P,MATCH('2) Order Form'!$W567,ATS!$O:$O,0),7)</f>
        <v>Active</v>
      </c>
    </row>
    <row r="568" spans="1:32" x14ac:dyDescent="0.2">
      <c r="A568" s="33">
        <v>5</v>
      </c>
      <c r="B568" s="33" t="str">
        <f>VLOOKUP(A568,Classification!$H$2:$I$11,2,FALSE)</f>
        <v>Technical Apparel</v>
      </c>
      <c r="C568" s="33">
        <f>INDEX(ATS!$A:$P,MATCH('2) Order Form'!$W568,ATS!$O:$O,0),1)</f>
        <v>828157</v>
      </c>
      <c r="D568" s="33" t="str">
        <f>INDEX(ATS!$A:$P,MATCH('2) Order Form'!$W568,ATS!$O:$O,0),2)</f>
        <v>Hunter Merino Fusion Jersey</v>
      </c>
      <c r="E568" s="82" t="str">
        <f>INDEX(ATS!$A:$P,MATCH('2) Order Form'!$W568,ATS!$O:$O,0),4)</f>
        <v>SEGRY-M</v>
      </c>
      <c r="F568" s="82" t="str">
        <f>INDEX(ATS!$A:$P,MATCH('2) Order Form'!$W568,ATS!$O:$O,0),5)</f>
        <v>Stone Gray</v>
      </c>
      <c r="G568" s="161" t="str">
        <f>INDEX(ATS!$A:$P,MATCH('2) Order Form'!$W568,ATS!$O:$O,0),6)</f>
        <v>M</v>
      </c>
      <c r="H568" s="58">
        <v>1</v>
      </c>
      <c r="I568" s="111">
        <v>0</v>
      </c>
      <c r="J568" s="117">
        <f>IFERROR(VLOOKUP(W568,ATS!$O:$P,2,FALSE),0)</f>
        <v>14</v>
      </c>
      <c r="K568" s="184">
        <f t="shared" si="549"/>
        <v>14</v>
      </c>
      <c r="L568" s="117">
        <f>IFERROR(VLOOKUP(W568,ATS!$O:$Q,3,FALSE),0)</f>
        <v>14</v>
      </c>
      <c r="M568" s="186">
        <f t="shared" si="554"/>
        <v>14</v>
      </c>
      <c r="N568" s="93">
        <v>0</v>
      </c>
      <c r="O568" s="55">
        <f t="shared" si="550"/>
        <v>0</v>
      </c>
      <c r="P568" s="50">
        <f>VLOOKUP($C568,Prices!$A$3:$R$1996,MATCH('2) Order Form'!P$8,Prices!$A$2:$R$2,0),FALSE)</f>
        <v>60</v>
      </c>
      <c r="Q568" s="51">
        <f>VLOOKUP($C568,Prices!$A$3:$R$1996,MATCH('2) Order Form'!Q$8,Prices!$A$2:$R$2,0),FALSE)</f>
        <v>119.95</v>
      </c>
      <c r="R568" s="34">
        <f t="shared" si="551"/>
        <v>0</v>
      </c>
      <c r="S568" s="43">
        <f t="shared" si="552"/>
        <v>0</v>
      </c>
      <c r="T568" s="51">
        <f t="shared" si="553"/>
        <v>0</v>
      </c>
      <c r="U568" s="123">
        <f t="shared" si="523"/>
        <v>0</v>
      </c>
      <c r="V568" s="124"/>
      <c r="W568" s="148">
        <v>7048652538789</v>
      </c>
      <c r="Y568" s="126">
        <f t="shared" si="555"/>
        <v>0</v>
      </c>
      <c r="Z568" s="127">
        <f t="shared" ca="1" si="556"/>
        <v>0</v>
      </c>
      <c r="AA568" s="127">
        <f t="shared" ca="1" si="557"/>
        <v>109</v>
      </c>
      <c r="AB568" s="127">
        <f t="shared" ca="1" si="558"/>
        <v>0</v>
      </c>
      <c r="AC568" s="127">
        <f t="shared" ca="1" si="559"/>
        <v>0</v>
      </c>
      <c r="AD568" s="127" t="str">
        <f t="shared" si="560"/>
        <v>828157Stone Gray</v>
      </c>
      <c r="AE568" s="128">
        <f t="shared" si="561"/>
        <v>828157</v>
      </c>
      <c r="AF568" s="129" t="str">
        <f>INDEX(ATS!$A:$P,MATCH('2) Order Form'!$W568,ATS!$O:$O,0),7)</f>
        <v>Active</v>
      </c>
    </row>
    <row r="569" spans="1:32" x14ac:dyDescent="0.2">
      <c r="A569" s="33">
        <v>5</v>
      </c>
      <c r="B569" s="33" t="str">
        <f>VLOOKUP(A569,Classification!$H$2:$I$11,2,FALSE)</f>
        <v>Technical Apparel</v>
      </c>
      <c r="C569" s="33">
        <f>INDEX(ATS!$A:$P,MATCH('2) Order Form'!$W569,ATS!$O:$O,0),1)</f>
        <v>828157</v>
      </c>
      <c r="D569" s="33" t="str">
        <f>INDEX(ATS!$A:$P,MATCH('2) Order Form'!$W569,ATS!$O:$O,0),2)</f>
        <v>Hunter Merino Fusion Jersey</v>
      </c>
      <c r="E569" s="82" t="str">
        <f>INDEX(ATS!$A:$P,MATCH('2) Order Form'!$W569,ATS!$O:$O,0),4)</f>
        <v>SEGRY-L</v>
      </c>
      <c r="F569" s="82" t="str">
        <f>INDEX(ATS!$A:$P,MATCH('2) Order Form'!$W569,ATS!$O:$O,0),5)</f>
        <v>Stone Gray</v>
      </c>
      <c r="G569" s="161" t="str">
        <f>INDEX(ATS!$A:$P,MATCH('2) Order Form'!$W569,ATS!$O:$O,0),6)</f>
        <v>L</v>
      </c>
      <c r="H569" s="58">
        <v>1</v>
      </c>
      <c r="I569" s="111">
        <v>0</v>
      </c>
      <c r="J569" s="117">
        <f>IFERROR(VLOOKUP(W569,ATS!$O:$P,2,FALSE),0)</f>
        <v>11</v>
      </c>
      <c r="K569" s="184">
        <f t="shared" si="549"/>
        <v>11</v>
      </c>
      <c r="L569" s="117">
        <f>IFERROR(VLOOKUP(W569,ATS!$O:$Q,3,FALSE),0)</f>
        <v>11</v>
      </c>
      <c r="M569" s="186">
        <f t="shared" si="554"/>
        <v>11</v>
      </c>
      <c r="N569" s="93">
        <v>0</v>
      </c>
      <c r="O569" s="55">
        <f t="shared" si="550"/>
        <v>0</v>
      </c>
      <c r="P569" s="50">
        <f>VLOOKUP($C569,Prices!$A$3:$R$1996,MATCH('2) Order Form'!P$8,Prices!$A$2:$R$2,0),FALSE)</f>
        <v>60</v>
      </c>
      <c r="Q569" s="51">
        <f>VLOOKUP($C569,Prices!$A$3:$R$1996,MATCH('2) Order Form'!Q$8,Prices!$A$2:$R$2,0),FALSE)</f>
        <v>119.95</v>
      </c>
      <c r="R569" s="34">
        <f t="shared" si="551"/>
        <v>0</v>
      </c>
      <c r="S569" s="43">
        <f t="shared" si="552"/>
        <v>0</v>
      </c>
      <c r="T569" s="51">
        <f t="shared" si="553"/>
        <v>0</v>
      </c>
      <c r="U569" s="123">
        <f t="shared" si="523"/>
        <v>0</v>
      </c>
      <c r="V569" s="124"/>
      <c r="W569" s="148">
        <v>7048652538772</v>
      </c>
      <c r="Y569" s="126">
        <f t="shared" si="555"/>
        <v>0</v>
      </c>
      <c r="Z569" s="127">
        <f t="shared" ca="1" si="556"/>
        <v>0</v>
      </c>
      <c r="AA569" s="127">
        <f t="shared" ca="1" si="557"/>
        <v>109</v>
      </c>
      <c r="AB569" s="127">
        <f t="shared" ca="1" si="558"/>
        <v>0</v>
      </c>
      <c r="AC569" s="127">
        <f t="shared" ca="1" si="559"/>
        <v>0</v>
      </c>
      <c r="AD569" s="127" t="str">
        <f t="shared" si="560"/>
        <v>828157Stone Gray</v>
      </c>
      <c r="AE569" s="128">
        <f t="shared" si="561"/>
        <v>828157</v>
      </c>
      <c r="AF569" s="129" t="str">
        <f>INDEX(ATS!$A:$P,MATCH('2) Order Form'!$W569,ATS!$O:$O,0),7)</f>
        <v>Active</v>
      </c>
    </row>
    <row r="570" spans="1:32" x14ac:dyDescent="0.2">
      <c r="A570" s="33">
        <v>5</v>
      </c>
      <c r="B570" s="33" t="str">
        <f>VLOOKUP(A570,Classification!$H$2:$I$11,2,FALSE)</f>
        <v>Technical Apparel</v>
      </c>
      <c r="C570" s="33">
        <f>INDEX(ATS!$A:$P,MATCH('2) Order Form'!$W570,ATS!$O:$O,0),1)</f>
        <v>828157</v>
      </c>
      <c r="D570" s="33" t="str">
        <f>INDEX(ATS!$A:$P,MATCH('2) Order Form'!$W570,ATS!$O:$O,0),2)</f>
        <v>Hunter Merino Fusion Jersey</v>
      </c>
      <c r="E570" s="82" t="str">
        <f>INDEX(ATS!$A:$P,MATCH('2) Order Form'!$W570,ATS!$O:$O,0),4)</f>
        <v>SEGRY-XL</v>
      </c>
      <c r="F570" s="82" t="str">
        <f>INDEX(ATS!$A:$P,MATCH('2) Order Form'!$W570,ATS!$O:$O,0),5)</f>
        <v>Stone Gray</v>
      </c>
      <c r="G570" s="161" t="str">
        <f>INDEX(ATS!$A:$P,MATCH('2) Order Form'!$W570,ATS!$O:$O,0),6)</f>
        <v>XL</v>
      </c>
      <c r="H570" s="58">
        <v>1</v>
      </c>
      <c r="I570" s="111">
        <v>0</v>
      </c>
      <c r="J570" s="117">
        <f>IFERROR(VLOOKUP(W570,ATS!$O:$P,2,FALSE),0)</f>
        <v>0</v>
      </c>
      <c r="K570" s="184" t="str">
        <f t="shared" si="549"/>
        <v>0</v>
      </c>
      <c r="L570" s="117">
        <f>IFERROR(VLOOKUP(W570,ATS!$O:$Q,3,FALSE),0)</f>
        <v>0</v>
      </c>
      <c r="M570" s="186" t="str">
        <f t="shared" si="554"/>
        <v>0</v>
      </c>
      <c r="N570" s="93">
        <v>0</v>
      </c>
      <c r="O570" s="55">
        <f t="shared" si="550"/>
        <v>0</v>
      </c>
      <c r="P570" s="50">
        <f>VLOOKUP($C570,Prices!$A$3:$R$1996,MATCH('2) Order Form'!P$8,Prices!$A$2:$R$2,0),FALSE)</f>
        <v>60</v>
      </c>
      <c r="Q570" s="51">
        <f>VLOOKUP($C570,Prices!$A$3:$R$1996,MATCH('2) Order Form'!Q$8,Prices!$A$2:$R$2,0),FALSE)</f>
        <v>119.95</v>
      </c>
      <c r="R570" s="34">
        <f t="shared" si="551"/>
        <v>0</v>
      </c>
      <c r="S570" s="43">
        <f t="shared" si="552"/>
        <v>0</v>
      </c>
      <c r="T570" s="51">
        <f t="shared" si="553"/>
        <v>0</v>
      </c>
      <c r="U570" s="123">
        <f t="shared" si="523"/>
        <v>0</v>
      </c>
      <c r="V570" s="124"/>
      <c r="W570" s="148">
        <v>7048652538802</v>
      </c>
      <c r="Y570" s="126">
        <f t="shared" si="555"/>
        <v>0</v>
      </c>
      <c r="Z570" s="127">
        <f t="shared" ca="1" si="556"/>
        <v>0</v>
      </c>
      <c r="AA570" s="127">
        <f t="shared" ca="1" si="557"/>
        <v>109</v>
      </c>
      <c r="AB570" s="127">
        <f t="shared" ca="1" si="558"/>
        <v>0</v>
      </c>
      <c r="AC570" s="127">
        <f t="shared" ca="1" si="559"/>
        <v>0</v>
      </c>
      <c r="AD570" s="127" t="str">
        <f t="shared" si="560"/>
        <v>828157Stone Gray</v>
      </c>
      <c r="AE570" s="128">
        <f t="shared" si="561"/>
        <v>828157</v>
      </c>
      <c r="AF570" s="129" t="str">
        <f>INDEX(ATS!$A:$P,MATCH('2) Order Form'!$W570,ATS!$O:$O,0),7)</f>
        <v>Active</v>
      </c>
    </row>
    <row r="571" spans="1:32" ht="17.25" customHeight="1" x14ac:dyDescent="0.2">
      <c r="A571" s="33">
        <v>5</v>
      </c>
      <c r="B571" s="33" t="str">
        <f>VLOOKUP(A571,Classification!$H$2:$I$11,2,FALSE)</f>
        <v>Technical Apparel</v>
      </c>
      <c r="C571" s="33">
        <f>INDEX(ATS!$A:$P,MATCH('2) Order Form'!$W571,ATS!$O:$O,0),1)</f>
        <v>828079</v>
      </c>
      <c r="D571" s="33" t="str">
        <f>INDEX(ATS!$A:$P,MATCH('2) Order Form'!$W571,ATS!$O:$O,0),2)</f>
        <v>Hunter Merino LS Jersey M</v>
      </c>
      <c r="E571" s="82" t="str">
        <f>INDEX(ATS!$A:$P,MATCH('2) Order Form'!$W571,ATS!$O:$O,0),4)</f>
        <v>55504-S</v>
      </c>
      <c r="F571" s="82" t="str">
        <f>INDEX(ATS!$A:$P,MATCH('2) Order Form'!$W571,ATS!$O:$O,0),5)</f>
        <v xml:space="preserve">Tomato </v>
      </c>
      <c r="G571" s="161" t="str">
        <f>INDEX(ATS!$A:$P,MATCH('2) Order Form'!$W571,ATS!$O:$O,0),6)</f>
        <v>S</v>
      </c>
      <c r="H571" s="58">
        <v>1</v>
      </c>
      <c r="I571" s="111">
        <v>0</v>
      </c>
      <c r="J571" s="117">
        <f>IFERROR(VLOOKUP(W571,ATS!$O:$P,2,FALSE),0)</f>
        <v>26</v>
      </c>
      <c r="K571" s="184">
        <f t="shared" ref="K571:K582" si="562">IF(J571=99999,"OPEN",IF(J571&gt;50,"50+",IF(J571&lt;=0,"0",J571)))</f>
        <v>26</v>
      </c>
      <c r="L571" s="117">
        <f>IFERROR(VLOOKUP(W571,ATS!$O:$Q,3,FALSE),0)</f>
        <v>26</v>
      </c>
      <c r="M571" s="186">
        <f t="shared" si="554"/>
        <v>26</v>
      </c>
      <c r="N571" s="93">
        <v>0</v>
      </c>
      <c r="O571" s="55">
        <f t="shared" ref="O571:O582" si="563">IF(N571&lt;&gt;0,N571,$P$5)</f>
        <v>0</v>
      </c>
      <c r="P571" s="50">
        <f>VLOOKUP($C571,Prices!$A$3:$R$1996,MATCH('2) Order Form'!P$8,Prices!$A$2:$R$2,0),FALSE)</f>
        <v>45</v>
      </c>
      <c r="Q571" s="51">
        <f>VLOOKUP($C571,Prices!$A$3:$R$1996,MATCH('2) Order Form'!Q$8,Prices!$A$2:$R$2,0),FALSE)</f>
        <v>89.95</v>
      </c>
      <c r="R571" s="34">
        <f t="shared" ref="R571:R582" si="564">I571*P571</f>
        <v>0</v>
      </c>
      <c r="S571" s="43">
        <f t="shared" ref="S571:S582" si="565">R571*O571</f>
        <v>0</v>
      </c>
      <c r="T571" s="51">
        <f t="shared" ref="T571:T582" si="566">R571-S571</f>
        <v>0</v>
      </c>
      <c r="U571" s="123">
        <f t="shared" si="523"/>
        <v>0</v>
      </c>
      <c r="V571" s="124"/>
      <c r="W571" s="148">
        <v>7048652765123</v>
      </c>
      <c r="X571" s="125"/>
      <c r="Y571" s="126">
        <f t="shared" si="555"/>
        <v>0</v>
      </c>
      <c r="Z571" s="127">
        <f t="shared" ca="1" si="556"/>
        <v>0</v>
      </c>
      <c r="AA571" s="127">
        <f t="shared" ca="1" si="557"/>
        <v>110</v>
      </c>
      <c r="AB571" s="127">
        <f t="shared" ca="1" si="558"/>
        <v>1</v>
      </c>
      <c r="AC571" s="127">
        <f t="shared" ca="1" si="559"/>
        <v>1</v>
      </c>
      <c r="AD571" s="127" t="str">
        <f t="shared" si="560"/>
        <v xml:space="preserve">828079Tomato </v>
      </c>
      <c r="AE571" s="128">
        <f t="shared" si="561"/>
        <v>828079</v>
      </c>
      <c r="AF571" s="129" t="str">
        <f>INDEX(ATS!$A:$P,MATCH('2) Order Form'!$W571,ATS!$O:$O,0),7)</f>
        <v>Active</v>
      </c>
    </row>
    <row r="572" spans="1:32" ht="17.25" customHeight="1" x14ac:dyDescent="0.2">
      <c r="A572" s="33">
        <v>5</v>
      </c>
      <c r="B572" s="33" t="str">
        <f>VLOOKUP(A572,Classification!$H$2:$I$11,2,FALSE)</f>
        <v>Technical Apparel</v>
      </c>
      <c r="C572" s="33">
        <f>INDEX(ATS!$A:$P,MATCH('2) Order Form'!$W572,ATS!$O:$O,0),1)</f>
        <v>828079</v>
      </c>
      <c r="D572" s="33" t="str">
        <f>INDEX(ATS!$A:$P,MATCH('2) Order Form'!$W572,ATS!$O:$O,0),2)</f>
        <v>Hunter Merino LS Jersey M</v>
      </c>
      <c r="E572" s="82" t="str">
        <f>INDEX(ATS!$A:$P,MATCH('2) Order Form'!$W572,ATS!$O:$O,0),4)</f>
        <v>55504-M</v>
      </c>
      <c r="F572" s="82" t="str">
        <f>INDEX(ATS!$A:$P,MATCH('2) Order Form'!$W572,ATS!$O:$O,0),5)</f>
        <v xml:space="preserve">Tomato </v>
      </c>
      <c r="G572" s="161" t="str">
        <f>INDEX(ATS!$A:$P,MATCH('2) Order Form'!$W572,ATS!$O:$O,0),6)</f>
        <v>M</v>
      </c>
      <c r="H572" s="58">
        <v>1</v>
      </c>
      <c r="I572" s="111">
        <v>0</v>
      </c>
      <c r="J572" s="117">
        <f>IFERROR(VLOOKUP(W572,ATS!$O:$P,2,FALSE),0)</f>
        <v>72</v>
      </c>
      <c r="K572" s="184" t="str">
        <f t="shared" si="562"/>
        <v>50+</v>
      </c>
      <c r="L572" s="117">
        <f>IFERROR(VLOOKUP(W572,ATS!$O:$Q,3,FALSE),0)</f>
        <v>72</v>
      </c>
      <c r="M572" s="186" t="str">
        <f t="shared" si="554"/>
        <v>50+</v>
      </c>
      <c r="N572" s="93">
        <v>0</v>
      </c>
      <c r="O572" s="55">
        <f t="shared" si="563"/>
        <v>0</v>
      </c>
      <c r="P572" s="50">
        <f>VLOOKUP($C572,Prices!$A$3:$R$1996,MATCH('2) Order Form'!P$8,Prices!$A$2:$R$2,0),FALSE)</f>
        <v>45</v>
      </c>
      <c r="Q572" s="51">
        <f>VLOOKUP($C572,Prices!$A$3:$R$1996,MATCH('2) Order Form'!Q$8,Prices!$A$2:$R$2,0),FALSE)</f>
        <v>89.95</v>
      </c>
      <c r="R572" s="34">
        <f t="shared" si="564"/>
        <v>0</v>
      </c>
      <c r="S572" s="43">
        <f t="shared" si="565"/>
        <v>0</v>
      </c>
      <c r="T572" s="51">
        <f t="shared" si="566"/>
        <v>0</v>
      </c>
      <c r="U572" s="123">
        <f t="shared" si="523"/>
        <v>0</v>
      </c>
      <c r="V572" s="124"/>
      <c r="W572" s="148">
        <v>7048652765116</v>
      </c>
      <c r="X572" s="125"/>
      <c r="Y572" s="126">
        <f t="shared" si="555"/>
        <v>0</v>
      </c>
      <c r="Z572" s="127">
        <f t="shared" ca="1" si="556"/>
        <v>0</v>
      </c>
      <c r="AA572" s="127">
        <f t="shared" ca="1" si="557"/>
        <v>110</v>
      </c>
      <c r="AB572" s="127">
        <f t="shared" ca="1" si="558"/>
        <v>0</v>
      </c>
      <c r="AC572" s="127">
        <f t="shared" ca="1" si="559"/>
        <v>0</v>
      </c>
      <c r="AD572" s="127" t="str">
        <f t="shared" si="560"/>
        <v xml:space="preserve">828079Tomato </v>
      </c>
      <c r="AE572" s="128">
        <f t="shared" si="561"/>
        <v>828079</v>
      </c>
      <c r="AF572" s="129" t="str">
        <f>INDEX(ATS!$A:$P,MATCH('2) Order Form'!$W572,ATS!$O:$O,0),7)</f>
        <v>Active</v>
      </c>
    </row>
    <row r="573" spans="1:32" ht="17.25" customHeight="1" x14ac:dyDescent="0.2">
      <c r="A573" s="33">
        <v>5</v>
      </c>
      <c r="B573" s="33" t="str">
        <f>VLOOKUP(A573,Classification!$H$2:$I$11,2,FALSE)</f>
        <v>Technical Apparel</v>
      </c>
      <c r="C573" s="33">
        <f>INDEX(ATS!$A:$P,MATCH('2) Order Form'!$W573,ATS!$O:$O,0),1)</f>
        <v>828079</v>
      </c>
      <c r="D573" s="33" t="str">
        <f>INDEX(ATS!$A:$P,MATCH('2) Order Form'!$W573,ATS!$O:$O,0),2)</f>
        <v>Hunter Merino LS Jersey M</v>
      </c>
      <c r="E573" s="82" t="str">
        <f>INDEX(ATS!$A:$P,MATCH('2) Order Form'!$W573,ATS!$O:$O,0),4)</f>
        <v>55504-L</v>
      </c>
      <c r="F573" s="82" t="str">
        <f>INDEX(ATS!$A:$P,MATCH('2) Order Form'!$W573,ATS!$O:$O,0),5)</f>
        <v xml:space="preserve">Tomato </v>
      </c>
      <c r="G573" s="161" t="str">
        <f>INDEX(ATS!$A:$P,MATCH('2) Order Form'!$W573,ATS!$O:$O,0),6)</f>
        <v>L</v>
      </c>
      <c r="H573" s="58">
        <v>1</v>
      </c>
      <c r="I573" s="111">
        <v>0</v>
      </c>
      <c r="J573" s="117">
        <f>IFERROR(VLOOKUP(W573,ATS!$O:$P,2,FALSE),0)</f>
        <v>70</v>
      </c>
      <c r="K573" s="184" t="str">
        <f t="shared" si="562"/>
        <v>50+</v>
      </c>
      <c r="L573" s="117">
        <f>IFERROR(VLOOKUP(W573,ATS!$O:$Q,3,FALSE),0)</f>
        <v>70</v>
      </c>
      <c r="M573" s="186" t="str">
        <f t="shared" si="554"/>
        <v>50+</v>
      </c>
      <c r="N573" s="93">
        <v>0</v>
      </c>
      <c r="O573" s="55">
        <f t="shared" si="563"/>
        <v>0</v>
      </c>
      <c r="P573" s="50">
        <f>VLOOKUP($C573,Prices!$A$3:$R$1996,MATCH('2) Order Form'!P$8,Prices!$A$2:$R$2,0),FALSE)</f>
        <v>45</v>
      </c>
      <c r="Q573" s="51">
        <f>VLOOKUP($C573,Prices!$A$3:$R$1996,MATCH('2) Order Form'!Q$8,Prices!$A$2:$R$2,0),FALSE)</f>
        <v>89.95</v>
      </c>
      <c r="R573" s="34">
        <f t="shared" si="564"/>
        <v>0</v>
      </c>
      <c r="S573" s="43">
        <f t="shared" si="565"/>
        <v>0</v>
      </c>
      <c r="T573" s="51">
        <f t="shared" si="566"/>
        <v>0</v>
      </c>
      <c r="U573" s="123">
        <f t="shared" si="523"/>
        <v>0</v>
      </c>
      <c r="V573" s="124"/>
      <c r="W573" s="148">
        <v>7048652765109</v>
      </c>
      <c r="X573" s="125"/>
      <c r="Y573" s="126">
        <f t="shared" si="555"/>
        <v>0</v>
      </c>
      <c r="Z573" s="127">
        <f t="shared" ca="1" si="556"/>
        <v>0</v>
      </c>
      <c r="AA573" s="127">
        <f t="shared" ca="1" si="557"/>
        <v>110</v>
      </c>
      <c r="AB573" s="127">
        <f t="shared" ca="1" si="558"/>
        <v>0</v>
      </c>
      <c r="AC573" s="127">
        <f t="shared" ca="1" si="559"/>
        <v>0</v>
      </c>
      <c r="AD573" s="127" t="str">
        <f t="shared" si="560"/>
        <v xml:space="preserve">828079Tomato </v>
      </c>
      <c r="AE573" s="128">
        <f t="shared" si="561"/>
        <v>828079</v>
      </c>
      <c r="AF573" s="129" t="str">
        <f>INDEX(ATS!$A:$P,MATCH('2) Order Form'!$W573,ATS!$O:$O,0),7)</f>
        <v>Active</v>
      </c>
    </row>
    <row r="574" spans="1:32" ht="17.25" customHeight="1" x14ac:dyDescent="0.2">
      <c r="A574" s="33">
        <v>5</v>
      </c>
      <c r="B574" s="33" t="str">
        <f>VLOOKUP(A574,Classification!$H$2:$I$11,2,FALSE)</f>
        <v>Technical Apparel</v>
      </c>
      <c r="C574" s="33">
        <f>INDEX(ATS!$A:$P,MATCH('2) Order Form'!$W574,ATS!$O:$O,0),1)</f>
        <v>828079</v>
      </c>
      <c r="D574" s="33" t="str">
        <f>INDEX(ATS!$A:$P,MATCH('2) Order Form'!$W574,ATS!$O:$O,0),2)</f>
        <v>Hunter Merino LS Jersey M</v>
      </c>
      <c r="E574" s="82" t="str">
        <f>INDEX(ATS!$A:$P,MATCH('2) Order Form'!$W574,ATS!$O:$O,0),4)</f>
        <v>55504-XL</v>
      </c>
      <c r="F574" s="82" t="str">
        <f>INDEX(ATS!$A:$P,MATCH('2) Order Form'!$W574,ATS!$O:$O,0),5)</f>
        <v xml:space="preserve">Tomato </v>
      </c>
      <c r="G574" s="161" t="str">
        <f>INDEX(ATS!$A:$P,MATCH('2) Order Form'!$W574,ATS!$O:$O,0),6)</f>
        <v>XL</v>
      </c>
      <c r="H574" s="58">
        <v>1</v>
      </c>
      <c r="I574" s="111">
        <v>0</v>
      </c>
      <c r="J574" s="117">
        <f>IFERROR(VLOOKUP(W574,ATS!$O:$P,2,FALSE),0)</f>
        <v>38</v>
      </c>
      <c r="K574" s="184">
        <f t="shared" si="562"/>
        <v>38</v>
      </c>
      <c r="L574" s="117">
        <f>IFERROR(VLOOKUP(W574,ATS!$O:$Q,3,FALSE),0)</f>
        <v>38</v>
      </c>
      <c r="M574" s="186">
        <f t="shared" si="554"/>
        <v>38</v>
      </c>
      <c r="N574" s="93">
        <v>0</v>
      </c>
      <c r="O574" s="55">
        <f t="shared" si="563"/>
        <v>0</v>
      </c>
      <c r="P574" s="50">
        <f>VLOOKUP($C574,Prices!$A$3:$R$1996,MATCH('2) Order Form'!P$8,Prices!$A$2:$R$2,0),FALSE)</f>
        <v>45</v>
      </c>
      <c r="Q574" s="51">
        <f>VLOOKUP($C574,Prices!$A$3:$R$1996,MATCH('2) Order Form'!Q$8,Prices!$A$2:$R$2,0),FALSE)</f>
        <v>89.95</v>
      </c>
      <c r="R574" s="34">
        <f t="shared" si="564"/>
        <v>0</v>
      </c>
      <c r="S574" s="43">
        <f t="shared" si="565"/>
        <v>0</v>
      </c>
      <c r="T574" s="51">
        <f t="shared" si="566"/>
        <v>0</v>
      </c>
      <c r="U574" s="123">
        <f t="shared" si="523"/>
        <v>0</v>
      </c>
      <c r="V574" s="124"/>
      <c r="W574" s="148">
        <v>7048652765130</v>
      </c>
      <c r="X574" s="125"/>
      <c r="Y574" s="126">
        <f t="shared" si="555"/>
        <v>0</v>
      </c>
      <c r="Z574" s="127">
        <f t="shared" ca="1" si="556"/>
        <v>0</v>
      </c>
      <c r="AA574" s="127">
        <f t="shared" ca="1" si="557"/>
        <v>110</v>
      </c>
      <c r="AB574" s="127">
        <f t="shared" ca="1" si="558"/>
        <v>0</v>
      </c>
      <c r="AC574" s="127">
        <f t="shared" ca="1" si="559"/>
        <v>0</v>
      </c>
      <c r="AD574" s="127" t="str">
        <f t="shared" si="560"/>
        <v xml:space="preserve">828079Tomato </v>
      </c>
      <c r="AE574" s="128">
        <f t="shared" si="561"/>
        <v>828079</v>
      </c>
      <c r="AF574" s="129" t="str">
        <f>INDEX(ATS!$A:$P,MATCH('2) Order Form'!$W574,ATS!$O:$O,0),7)</f>
        <v>Active</v>
      </c>
    </row>
    <row r="575" spans="1:32" ht="17.25" customHeight="1" x14ac:dyDescent="0.2">
      <c r="A575" s="33">
        <v>5</v>
      </c>
      <c r="B575" s="33" t="str">
        <f>VLOOKUP(A575,Classification!$H$2:$I$11,2,FALSE)</f>
        <v>Technical Apparel</v>
      </c>
      <c r="C575" s="33">
        <f>INDEX(ATS!$A:$P,MATCH('2) Order Form'!$W575,ATS!$O:$O,0),1)</f>
        <v>828079</v>
      </c>
      <c r="D575" s="33" t="str">
        <f>INDEX(ATS!$A:$P,MATCH('2) Order Form'!$W575,ATS!$O:$O,0),2)</f>
        <v>Hunter Merino LS Jersey M</v>
      </c>
      <c r="E575" s="82" t="str">
        <f>INDEX(ATS!$A:$P,MATCH('2) Order Form'!$W575,ATS!$O:$O,0),4)</f>
        <v>57000-S</v>
      </c>
      <c r="F575" s="82" t="str">
        <f>INDEX(ATS!$A:$P,MATCH('2) Order Form'!$W575,ATS!$O:$O,0),5)</f>
        <v>Purple</v>
      </c>
      <c r="G575" s="161" t="str">
        <f>INDEX(ATS!$A:$P,MATCH('2) Order Form'!$W575,ATS!$O:$O,0),6)</f>
        <v>S</v>
      </c>
      <c r="H575" s="58">
        <v>1</v>
      </c>
      <c r="I575" s="111">
        <v>0</v>
      </c>
      <c r="J575" s="117">
        <f>IFERROR(VLOOKUP(W575,ATS!$O:$P,2,FALSE),0)</f>
        <v>1</v>
      </c>
      <c r="K575" s="184">
        <f t="shared" si="562"/>
        <v>1</v>
      </c>
      <c r="L575" s="117">
        <f>IFERROR(VLOOKUP(W575,ATS!$O:$Q,3,FALSE),0)</f>
        <v>1</v>
      </c>
      <c r="M575" s="186">
        <f t="shared" si="554"/>
        <v>1</v>
      </c>
      <c r="N575" s="93">
        <v>0</v>
      </c>
      <c r="O575" s="55">
        <f t="shared" si="563"/>
        <v>0</v>
      </c>
      <c r="P575" s="50">
        <f>VLOOKUP($C575,Prices!$A$3:$R$1996,MATCH('2) Order Form'!P$8,Prices!$A$2:$R$2,0),FALSE)</f>
        <v>45</v>
      </c>
      <c r="Q575" s="51">
        <f>VLOOKUP($C575,Prices!$A$3:$R$1996,MATCH('2) Order Form'!Q$8,Prices!$A$2:$R$2,0),FALSE)</f>
        <v>89.95</v>
      </c>
      <c r="R575" s="34">
        <f t="shared" si="564"/>
        <v>0</v>
      </c>
      <c r="S575" s="43">
        <f t="shared" si="565"/>
        <v>0</v>
      </c>
      <c r="T575" s="51">
        <f t="shared" si="566"/>
        <v>0</v>
      </c>
      <c r="U575" s="123">
        <f t="shared" si="523"/>
        <v>0</v>
      </c>
      <c r="V575" s="124"/>
      <c r="W575" s="148">
        <v>7048652765161</v>
      </c>
      <c r="X575" s="125"/>
      <c r="Y575" s="126">
        <f t="shared" si="555"/>
        <v>0</v>
      </c>
      <c r="Z575" s="127">
        <f t="shared" ca="1" si="556"/>
        <v>0</v>
      </c>
      <c r="AA575" s="127">
        <f t="shared" ca="1" si="557"/>
        <v>110</v>
      </c>
      <c r="AB575" s="127">
        <f t="shared" ca="1" si="558"/>
        <v>0</v>
      </c>
      <c r="AC575" s="127">
        <f t="shared" ca="1" si="559"/>
        <v>1</v>
      </c>
      <c r="AD575" s="127" t="str">
        <f t="shared" si="560"/>
        <v>828079Purple</v>
      </c>
      <c r="AE575" s="128">
        <f t="shared" si="561"/>
        <v>828079</v>
      </c>
      <c r="AF575" s="129" t="str">
        <f>INDEX(ATS!$A:$P,MATCH('2) Order Form'!$W575,ATS!$O:$O,0),7)</f>
        <v>Active</v>
      </c>
    </row>
    <row r="576" spans="1:32" ht="17.25" customHeight="1" x14ac:dyDescent="0.2">
      <c r="A576" s="33">
        <v>5</v>
      </c>
      <c r="B576" s="33" t="str">
        <f>VLOOKUP(A576,Classification!$H$2:$I$11,2,FALSE)</f>
        <v>Technical Apparel</v>
      </c>
      <c r="C576" s="33">
        <f>INDEX(ATS!$A:$P,MATCH('2) Order Form'!$W576,ATS!$O:$O,0),1)</f>
        <v>828079</v>
      </c>
      <c r="D576" s="33" t="str">
        <f>INDEX(ATS!$A:$P,MATCH('2) Order Form'!$W576,ATS!$O:$O,0),2)</f>
        <v>Hunter Merino LS Jersey M</v>
      </c>
      <c r="E576" s="82" t="str">
        <f>INDEX(ATS!$A:$P,MATCH('2) Order Form'!$W576,ATS!$O:$O,0),4)</f>
        <v>57000-M</v>
      </c>
      <c r="F576" s="82" t="str">
        <f>INDEX(ATS!$A:$P,MATCH('2) Order Form'!$W576,ATS!$O:$O,0),5)</f>
        <v>Purple</v>
      </c>
      <c r="G576" s="161" t="str">
        <f>INDEX(ATS!$A:$P,MATCH('2) Order Form'!$W576,ATS!$O:$O,0),6)</f>
        <v>M</v>
      </c>
      <c r="H576" s="58">
        <v>1</v>
      </c>
      <c r="I576" s="111">
        <v>0</v>
      </c>
      <c r="J576" s="117">
        <f>IFERROR(VLOOKUP(W576,ATS!$O:$P,2,FALSE),0)</f>
        <v>11</v>
      </c>
      <c r="K576" s="184">
        <f t="shared" si="562"/>
        <v>11</v>
      </c>
      <c r="L576" s="117">
        <f>IFERROR(VLOOKUP(W576,ATS!$O:$Q,3,FALSE),0)</f>
        <v>11</v>
      </c>
      <c r="M576" s="186">
        <f t="shared" si="554"/>
        <v>11</v>
      </c>
      <c r="N576" s="93">
        <v>0</v>
      </c>
      <c r="O576" s="55">
        <f t="shared" si="563"/>
        <v>0</v>
      </c>
      <c r="P576" s="50">
        <f>VLOOKUP($C576,Prices!$A$3:$R$1996,MATCH('2) Order Form'!P$8,Prices!$A$2:$R$2,0),FALSE)</f>
        <v>45</v>
      </c>
      <c r="Q576" s="51">
        <f>VLOOKUP($C576,Prices!$A$3:$R$1996,MATCH('2) Order Form'!Q$8,Prices!$A$2:$R$2,0),FALSE)</f>
        <v>89.95</v>
      </c>
      <c r="R576" s="34">
        <f t="shared" si="564"/>
        <v>0</v>
      </c>
      <c r="S576" s="43">
        <f t="shared" si="565"/>
        <v>0</v>
      </c>
      <c r="T576" s="51">
        <f t="shared" si="566"/>
        <v>0</v>
      </c>
      <c r="U576" s="123">
        <f t="shared" si="523"/>
        <v>0</v>
      </c>
      <c r="V576" s="124"/>
      <c r="W576" s="148">
        <v>7048652765154</v>
      </c>
      <c r="X576" s="125"/>
      <c r="Y576" s="126">
        <f t="shared" si="555"/>
        <v>0</v>
      </c>
      <c r="Z576" s="127">
        <f t="shared" ca="1" si="556"/>
        <v>0</v>
      </c>
      <c r="AA576" s="127">
        <f t="shared" ca="1" si="557"/>
        <v>110</v>
      </c>
      <c r="AB576" s="127">
        <f t="shared" ca="1" si="558"/>
        <v>0</v>
      </c>
      <c r="AC576" s="127">
        <f t="shared" ca="1" si="559"/>
        <v>0</v>
      </c>
      <c r="AD576" s="127" t="str">
        <f t="shared" si="560"/>
        <v>828079Purple</v>
      </c>
      <c r="AE576" s="128">
        <f t="shared" si="561"/>
        <v>828079</v>
      </c>
      <c r="AF576" s="129" t="str">
        <f>INDEX(ATS!$A:$P,MATCH('2) Order Form'!$W576,ATS!$O:$O,0),7)</f>
        <v>Active</v>
      </c>
    </row>
    <row r="577" spans="1:32" ht="17.25" customHeight="1" x14ac:dyDescent="0.2">
      <c r="A577" s="33">
        <v>5</v>
      </c>
      <c r="B577" s="33" t="str">
        <f>VLOOKUP(A577,Classification!$H$2:$I$11,2,FALSE)</f>
        <v>Technical Apparel</v>
      </c>
      <c r="C577" s="33">
        <f>INDEX(ATS!$A:$P,MATCH('2) Order Form'!$W577,ATS!$O:$O,0),1)</f>
        <v>828079</v>
      </c>
      <c r="D577" s="33" t="str">
        <f>INDEX(ATS!$A:$P,MATCH('2) Order Form'!$W577,ATS!$O:$O,0),2)</f>
        <v>Hunter Merino LS Jersey M</v>
      </c>
      <c r="E577" s="82" t="str">
        <f>INDEX(ATS!$A:$P,MATCH('2) Order Form'!$W577,ATS!$O:$O,0),4)</f>
        <v>57000-L</v>
      </c>
      <c r="F577" s="82" t="str">
        <f>INDEX(ATS!$A:$P,MATCH('2) Order Form'!$W577,ATS!$O:$O,0),5)</f>
        <v>Purple</v>
      </c>
      <c r="G577" s="161" t="str">
        <f>INDEX(ATS!$A:$P,MATCH('2) Order Form'!$W577,ATS!$O:$O,0),6)</f>
        <v>L</v>
      </c>
      <c r="H577" s="58">
        <v>1</v>
      </c>
      <c r="I577" s="111">
        <v>0</v>
      </c>
      <c r="J577" s="117">
        <f>IFERROR(VLOOKUP(W577,ATS!$O:$P,2,FALSE),0)</f>
        <v>5</v>
      </c>
      <c r="K577" s="184">
        <f t="shared" si="562"/>
        <v>5</v>
      </c>
      <c r="L577" s="117">
        <f>IFERROR(VLOOKUP(W577,ATS!$O:$Q,3,FALSE),0)</f>
        <v>5</v>
      </c>
      <c r="M577" s="186">
        <f t="shared" si="554"/>
        <v>5</v>
      </c>
      <c r="N577" s="93">
        <v>0</v>
      </c>
      <c r="O577" s="55">
        <f t="shared" si="563"/>
        <v>0</v>
      </c>
      <c r="P577" s="50">
        <f>VLOOKUP($C577,Prices!$A$3:$R$1996,MATCH('2) Order Form'!P$8,Prices!$A$2:$R$2,0),FALSE)</f>
        <v>45</v>
      </c>
      <c r="Q577" s="51">
        <f>VLOOKUP($C577,Prices!$A$3:$R$1996,MATCH('2) Order Form'!Q$8,Prices!$A$2:$R$2,0),FALSE)</f>
        <v>89.95</v>
      </c>
      <c r="R577" s="34">
        <f t="shared" si="564"/>
        <v>0</v>
      </c>
      <c r="S577" s="43">
        <f t="shared" si="565"/>
        <v>0</v>
      </c>
      <c r="T577" s="51">
        <f t="shared" si="566"/>
        <v>0</v>
      </c>
      <c r="U577" s="123">
        <f t="shared" si="523"/>
        <v>0</v>
      </c>
      <c r="V577" s="124"/>
      <c r="W577" s="148">
        <v>7048652765147</v>
      </c>
      <c r="X577" s="125"/>
      <c r="Y577" s="126">
        <f t="shared" si="555"/>
        <v>0</v>
      </c>
      <c r="Z577" s="127">
        <f t="shared" ca="1" si="556"/>
        <v>0</v>
      </c>
      <c r="AA577" s="127">
        <f t="shared" ca="1" si="557"/>
        <v>110</v>
      </c>
      <c r="AB577" s="127">
        <f t="shared" ca="1" si="558"/>
        <v>0</v>
      </c>
      <c r="AC577" s="127">
        <f t="shared" ca="1" si="559"/>
        <v>0</v>
      </c>
      <c r="AD577" s="127" t="str">
        <f t="shared" si="560"/>
        <v>828079Purple</v>
      </c>
      <c r="AE577" s="128">
        <f t="shared" si="561"/>
        <v>828079</v>
      </c>
      <c r="AF577" s="129" t="str">
        <f>INDEX(ATS!$A:$P,MATCH('2) Order Form'!$W577,ATS!$O:$O,0),7)</f>
        <v>Active</v>
      </c>
    </row>
    <row r="578" spans="1:32" ht="17.25" customHeight="1" x14ac:dyDescent="0.2">
      <c r="A578" s="33">
        <v>5</v>
      </c>
      <c r="B578" s="33" t="str">
        <f>VLOOKUP(A578,Classification!$H$2:$I$11,2,FALSE)</f>
        <v>Technical Apparel</v>
      </c>
      <c r="C578" s="33">
        <f>INDEX(ATS!$A:$P,MATCH('2) Order Form'!$W578,ATS!$O:$O,0),1)</f>
        <v>828079</v>
      </c>
      <c r="D578" s="33" t="str">
        <f>INDEX(ATS!$A:$P,MATCH('2) Order Form'!$W578,ATS!$O:$O,0),2)</f>
        <v>Hunter Merino LS Jersey M</v>
      </c>
      <c r="E578" s="82" t="str">
        <f>INDEX(ATS!$A:$P,MATCH('2) Order Form'!$W578,ATS!$O:$O,0),4)</f>
        <v>57000-XL</v>
      </c>
      <c r="F578" s="82" t="str">
        <f>INDEX(ATS!$A:$P,MATCH('2) Order Form'!$W578,ATS!$O:$O,0),5)</f>
        <v>Purple</v>
      </c>
      <c r="G578" s="161" t="str">
        <f>INDEX(ATS!$A:$P,MATCH('2) Order Form'!$W578,ATS!$O:$O,0),6)</f>
        <v>XL</v>
      </c>
      <c r="H578" s="58">
        <v>1</v>
      </c>
      <c r="I578" s="111">
        <v>0</v>
      </c>
      <c r="J578" s="117">
        <f>IFERROR(VLOOKUP(W578,ATS!$O:$P,2,FALSE),0)</f>
        <v>1</v>
      </c>
      <c r="K578" s="184">
        <f t="shared" si="562"/>
        <v>1</v>
      </c>
      <c r="L578" s="117">
        <f>IFERROR(VLOOKUP(W578,ATS!$O:$Q,3,FALSE),0)</f>
        <v>1</v>
      </c>
      <c r="M578" s="186">
        <f t="shared" si="554"/>
        <v>1</v>
      </c>
      <c r="N578" s="93">
        <v>0</v>
      </c>
      <c r="O578" s="55">
        <f t="shared" si="563"/>
        <v>0</v>
      </c>
      <c r="P578" s="50">
        <f>VLOOKUP($C578,Prices!$A$3:$R$1996,MATCH('2) Order Form'!P$8,Prices!$A$2:$R$2,0),FALSE)</f>
        <v>45</v>
      </c>
      <c r="Q578" s="51">
        <f>VLOOKUP($C578,Prices!$A$3:$R$1996,MATCH('2) Order Form'!Q$8,Prices!$A$2:$R$2,0),FALSE)</f>
        <v>89.95</v>
      </c>
      <c r="R578" s="34">
        <f t="shared" si="564"/>
        <v>0</v>
      </c>
      <c r="S578" s="43">
        <f t="shared" si="565"/>
        <v>0</v>
      </c>
      <c r="T578" s="51">
        <f t="shared" si="566"/>
        <v>0</v>
      </c>
      <c r="U578" s="123">
        <f t="shared" si="523"/>
        <v>0</v>
      </c>
      <c r="V578" s="124"/>
      <c r="W578" s="148">
        <v>7048652765178</v>
      </c>
      <c r="X578" s="125"/>
      <c r="Y578" s="126">
        <f t="shared" si="555"/>
        <v>0</v>
      </c>
      <c r="Z578" s="127">
        <f t="shared" ca="1" si="556"/>
        <v>0</v>
      </c>
      <c r="AA578" s="127">
        <f t="shared" ca="1" si="557"/>
        <v>110</v>
      </c>
      <c r="AB578" s="127">
        <f t="shared" ca="1" si="558"/>
        <v>0</v>
      </c>
      <c r="AC578" s="127">
        <f t="shared" ca="1" si="559"/>
        <v>0</v>
      </c>
      <c r="AD578" s="127" t="str">
        <f t="shared" si="560"/>
        <v>828079Purple</v>
      </c>
      <c r="AE578" s="128">
        <f t="shared" si="561"/>
        <v>828079</v>
      </c>
      <c r="AF578" s="129" t="str">
        <f>INDEX(ATS!$A:$P,MATCH('2) Order Form'!$W578,ATS!$O:$O,0),7)</f>
        <v>Active</v>
      </c>
    </row>
    <row r="579" spans="1:32" ht="17.25" customHeight="1" x14ac:dyDescent="0.2">
      <c r="A579" s="33">
        <v>5</v>
      </c>
      <c r="B579" s="33" t="str">
        <f>VLOOKUP(A579,Classification!$H$2:$I$11,2,FALSE)</f>
        <v>Technical Apparel</v>
      </c>
      <c r="C579" s="33">
        <f>INDEX(ATS!$A:$P,MATCH('2) Order Form'!$W579,ATS!$O:$O,0),1)</f>
        <v>828079</v>
      </c>
      <c r="D579" s="33" t="str">
        <f>INDEX(ATS!$A:$P,MATCH('2) Order Form'!$W579,ATS!$O:$O,0),2)</f>
        <v>Hunter Merino LS Jersey M</v>
      </c>
      <c r="E579" s="82" t="str">
        <f>INDEX(ATS!$A:$P,MATCH('2) Order Form'!$W579,ATS!$O:$O,0),4)</f>
        <v>BLACK-S</v>
      </c>
      <c r="F579" s="82" t="str">
        <f>INDEX(ATS!$A:$P,MATCH('2) Order Form'!$W579,ATS!$O:$O,0),5)</f>
        <v>Black</v>
      </c>
      <c r="G579" s="161" t="str">
        <f>INDEX(ATS!$A:$P,MATCH('2) Order Form'!$W579,ATS!$O:$O,0),6)</f>
        <v>S</v>
      </c>
      <c r="H579" s="58">
        <v>1</v>
      </c>
      <c r="I579" s="111">
        <v>0</v>
      </c>
      <c r="J579" s="117">
        <f>IFERROR(VLOOKUP(W579,ATS!$O:$P,2,FALSE),0)</f>
        <v>33</v>
      </c>
      <c r="K579" s="184">
        <f t="shared" si="562"/>
        <v>33</v>
      </c>
      <c r="L579" s="117">
        <f>IFERROR(VLOOKUP(W579,ATS!$O:$Q,3,FALSE),0)</f>
        <v>33</v>
      </c>
      <c r="M579" s="186">
        <f t="shared" si="554"/>
        <v>33</v>
      </c>
      <c r="N579" s="93">
        <v>0</v>
      </c>
      <c r="O579" s="55">
        <f t="shared" si="563"/>
        <v>0</v>
      </c>
      <c r="P579" s="50">
        <f>VLOOKUP($C579,Prices!$A$3:$R$1996,MATCH('2) Order Form'!P$8,Prices!$A$2:$R$2,0),FALSE)</f>
        <v>45</v>
      </c>
      <c r="Q579" s="51">
        <f>VLOOKUP($C579,Prices!$A$3:$R$1996,MATCH('2) Order Form'!Q$8,Prices!$A$2:$R$2,0),FALSE)</f>
        <v>89.95</v>
      </c>
      <c r="R579" s="34">
        <f t="shared" si="564"/>
        <v>0</v>
      </c>
      <c r="S579" s="43">
        <f t="shared" si="565"/>
        <v>0</v>
      </c>
      <c r="T579" s="51">
        <f t="shared" si="566"/>
        <v>0</v>
      </c>
      <c r="U579" s="123">
        <f t="shared" si="523"/>
        <v>0</v>
      </c>
      <c r="V579" s="124"/>
      <c r="W579" s="148">
        <v>7048652275752</v>
      </c>
      <c r="X579" s="125"/>
      <c r="Y579" s="126">
        <f t="shared" si="555"/>
        <v>0</v>
      </c>
      <c r="Z579" s="127">
        <f t="shared" ca="1" si="556"/>
        <v>0</v>
      </c>
      <c r="AA579" s="127">
        <f t="shared" ca="1" si="557"/>
        <v>110</v>
      </c>
      <c r="AB579" s="127">
        <f t="shared" ca="1" si="558"/>
        <v>0</v>
      </c>
      <c r="AC579" s="127">
        <f t="shared" ca="1" si="559"/>
        <v>1</v>
      </c>
      <c r="AD579" s="127" t="str">
        <f t="shared" si="560"/>
        <v>828079Black</v>
      </c>
      <c r="AE579" s="128">
        <f t="shared" si="561"/>
        <v>828079</v>
      </c>
      <c r="AF579" s="129" t="str">
        <f>INDEX(ATS!$A:$P,MATCH('2) Order Form'!$W579,ATS!$O:$O,0),7)</f>
        <v>Active</v>
      </c>
    </row>
    <row r="580" spans="1:32" ht="17.25" customHeight="1" x14ac:dyDescent="0.2">
      <c r="A580" s="33">
        <v>5</v>
      </c>
      <c r="B580" s="33" t="str">
        <f>VLOOKUP(A580,Classification!$H$2:$I$11,2,FALSE)</f>
        <v>Technical Apparel</v>
      </c>
      <c r="C580" s="33">
        <f>INDEX(ATS!$A:$P,MATCH('2) Order Form'!$W580,ATS!$O:$O,0),1)</f>
        <v>828079</v>
      </c>
      <c r="D580" s="33" t="str">
        <f>INDEX(ATS!$A:$P,MATCH('2) Order Form'!$W580,ATS!$O:$O,0),2)</f>
        <v>Hunter Merino LS Jersey M</v>
      </c>
      <c r="E580" s="82" t="str">
        <f>INDEX(ATS!$A:$P,MATCH('2) Order Form'!$W580,ATS!$O:$O,0),4)</f>
        <v>BLACK-M</v>
      </c>
      <c r="F580" s="82" t="str">
        <f>INDEX(ATS!$A:$P,MATCH('2) Order Form'!$W580,ATS!$O:$O,0),5)</f>
        <v>Black</v>
      </c>
      <c r="G580" s="161" t="str">
        <f>INDEX(ATS!$A:$P,MATCH('2) Order Form'!$W580,ATS!$O:$O,0),6)</f>
        <v>M</v>
      </c>
      <c r="H580" s="58">
        <v>1</v>
      </c>
      <c r="I580" s="111">
        <v>0</v>
      </c>
      <c r="J580" s="117">
        <f>IFERROR(VLOOKUP(W580,ATS!$O:$P,2,FALSE),0)</f>
        <v>86</v>
      </c>
      <c r="K580" s="184" t="str">
        <f t="shared" si="562"/>
        <v>50+</v>
      </c>
      <c r="L580" s="117">
        <f>IFERROR(VLOOKUP(W580,ATS!$O:$Q,3,FALSE),0)</f>
        <v>86</v>
      </c>
      <c r="M580" s="186" t="str">
        <f t="shared" si="554"/>
        <v>50+</v>
      </c>
      <c r="N580" s="93">
        <v>0</v>
      </c>
      <c r="O580" s="55">
        <f t="shared" si="563"/>
        <v>0</v>
      </c>
      <c r="P580" s="50">
        <f>VLOOKUP($C580,Prices!$A$3:$R$1996,MATCH('2) Order Form'!P$8,Prices!$A$2:$R$2,0),FALSE)</f>
        <v>45</v>
      </c>
      <c r="Q580" s="51">
        <f>VLOOKUP($C580,Prices!$A$3:$R$1996,MATCH('2) Order Form'!Q$8,Prices!$A$2:$R$2,0),FALSE)</f>
        <v>89.95</v>
      </c>
      <c r="R580" s="34">
        <f t="shared" si="564"/>
        <v>0</v>
      </c>
      <c r="S580" s="43">
        <f t="shared" si="565"/>
        <v>0</v>
      </c>
      <c r="T580" s="51">
        <f t="shared" si="566"/>
        <v>0</v>
      </c>
      <c r="U580" s="123">
        <f t="shared" ref="U580:U643" si="567">IFERROR(I580/($I$161+$I$162+$I$163),0)</f>
        <v>0</v>
      </c>
      <c r="V580" s="124"/>
      <c r="W580" s="148">
        <v>7048652275745</v>
      </c>
      <c r="X580" s="125"/>
      <c r="Y580" s="126">
        <f t="shared" si="555"/>
        <v>0</v>
      </c>
      <c r="Z580" s="127">
        <f t="shared" ca="1" si="556"/>
        <v>0</v>
      </c>
      <c r="AA580" s="127">
        <f t="shared" ca="1" si="557"/>
        <v>110</v>
      </c>
      <c r="AB580" s="127">
        <f t="shared" ca="1" si="558"/>
        <v>0</v>
      </c>
      <c r="AC580" s="127">
        <f t="shared" ca="1" si="559"/>
        <v>0</v>
      </c>
      <c r="AD580" s="127" t="str">
        <f t="shared" si="560"/>
        <v>828079Black</v>
      </c>
      <c r="AE580" s="128">
        <f t="shared" si="561"/>
        <v>828079</v>
      </c>
      <c r="AF580" s="129" t="str">
        <f>INDEX(ATS!$A:$P,MATCH('2) Order Form'!$W580,ATS!$O:$O,0),7)</f>
        <v>Active</v>
      </c>
    </row>
    <row r="581" spans="1:32" ht="17.25" customHeight="1" x14ac:dyDescent="0.2">
      <c r="A581" s="33">
        <v>5</v>
      </c>
      <c r="B581" s="33" t="str">
        <f>VLOOKUP(A581,Classification!$H$2:$I$11,2,FALSE)</f>
        <v>Technical Apparel</v>
      </c>
      <c r="C581" s="33">
        <f>INDEX(ATS!$A:$P,MATCH('2) Order Form'!$W581,ATS!$O:$O,0),1)</f>
        <v>828079</v>
      </c>
      <c r="D581" s="33" t="str">
        <f>INDEX(ATS!$A:$P,MATCH('2) Order Form'!$W581,ATS!$O:$O,0),2)</f>
        <v>Hunter Merino LS Jersey M</v>
      </c>
      <c r="E581" s="82" t="str">
        <f>INDEX(ATS!$A:$P,MATCH('2) Order Form'!$W581,ATS!$O:$O,0),4)</f>
        <v>BLACK-L</v>
      </c>
      <c r="F581" s="82" t="str">
        <f>INDEX(ATS!$A:$P,MATCH('2) Order Form'!$W581,ATS!$O:$O,0),5)</f>
        <v>Black</v>
      </c>
      <c r="G581" s="161" t="str">
        <f>INDEX(ATS!$A:$P,MATCH('2) Order Form'!$W581,ATS!$O:$O,0),6)</f>
        <v>L</v>
      </c>
      <c r="H581" s="58">
        <v>1</v>
      </c>
      <c r="I581" s="111">
        <v>0</v>
      </c>
      <c r="J581" s="117">
        <f>IFERROR(VLOOKUP(W581,ATS!$O:$P,2,FALSE),0)</f>
        <v>69</v>
      </c>
      <c r="K581" s="184" t="str">
        <f t="shared" si="562"/>
        <v>50+</v>
      </c>
      <c r="L581" s="117">
        <f>IFERROR(VLOOKUP(W581,ATS!$O:$Q,3,FALSE),0)</f>
        <v>69</v>
      </c>
      <c r="M581" s="186" t="str">
        <f t="shared" ref="M581:M586" si="568">IF(L581=99999,"OPEN",IF(L581&gt;50,"50+",IF(L581&lt;=0,"0",L581)))</f>
        <v>50+</v>
      </c>
      <c r="N581" s="93">
        <v>0</v>
      </c>
      <c r="O581" s="55">
        <f t="shared" si="563"/>
        <v>0</v>
      </c>
      <c r="P581" s="50">
        <f>VLOOKUP($C581,Prices!$A$3:$R$1996,MATCH('2) Order Form'!P$8,Prices!$A$2:$R$2,0),FALSE)</f>
        <v>45</v>
      </c>
      <c r="Q581" s="51">
        <f>VLOOKUP($C581,Prices!$A$3:$R$1996,MATCH('2) Order Form'!Q$8,Prices!$A$2:$R$2,0),FALSE)</f>
        <v>89.95</v>
      </c>
      <c r="R581" s="34">
        <f t="shared" si="564"/>
        <v>0</v>
      </c>
      <c r="S581" s="43">
        <f t="shared" si="565"/>
        <v>0</v>
      </c>
      <c r="T581" s="51">
        <f t="shared" si="566"/>
        <v>0</v>
      </c>
      <c r="U581" s="123">
        <f t="shared" si="567"/>
        <v>0</v>
      </c>
      <c r="V581" s="124"/>
      <c r="W581" s="148">
        <v>7048652275738</v>
      </c>
      <c r="X581" s="125"/>
      <c r="Y581" s="126">
        <f t="shared" ref="Y581:Y586" si="569">I581*Q581</f>
        <v>0</v>
      </c>
      <c r="Z581" s="127">
        <f t="shared" ref="Z581:Z586" ca="1" si="570">IF(A581=OFFSET(A581,-1,0),0,1)</f>
        <v>0</v>
      </c>
      <c r="AA581" s="127">
        <f t="shared" ref="AA581:AA586" ca="1" si="571">IF(C581=OFFSET(C581,-1,0),OFFSET(AA581,-1,0),OFFSET(AA581,-1,0)+1)</f>
        <v>110</v>
      </c>
      <c r="AB581" s="127">
        <f t="shared" ref="AB581:AB586" ca="1" si="572">IF(C581=OFFSET(C581,-1,0),0,1)</f>
        <v>0</v>
      </c>
      <c r="AC581" s="127">
        <f t="shared" ref="AC581:AC586" ca="1" si="573">IF(F581=OFFSET(F581,-1,0),0,1)</f>
        <v>0</v>
      </c>
      <c r="AD581" s="127" t="str">
        <f t="shared" ref="AD581:AD586" si="574">CONCATENATE(C581,F581)</f>
        <v>828079Black</v>
      </c>
      <c r="AE581" s="128">
        <f t="shared" ref="AE581:AE586" si="575">IFERROR(IF(B581="EYEWEAR",CONCATENATE(C581,"-",G581),C581),C581)</f>
        <v>828079</v>
      </c>
      <c r="AF581" s="129" t="str">
        <f>INDEX(ATS!$A:$P,MATCH('2) Order Form'!$W581,ATS!$O:$O,0),7)</f>
        <v>Active</v>
      </c>
    </row>
    <row r="582" spans="1:32" ht="17.25" customHeight="1" x14ac:dyDescent="0.2">
      <c r="A582" s="33">
        <v>5</v>
      </c>
      <c r="B582" s="33" t="str">
        <f>VLOOKUP(A582,Classification!$H$2:$I$11,2,FALSE)</f>
        <v>Technical Apparel</v>
      </c>
      <c r="C582" s="33">
        <f>INDEX(ATS!$A:$P,MATCH('2) Order Form'!$W582,ATS!$O:$O,0),1)</f>
        <v>828079</v>
      </c>
      <c r="D582" s="33" t="str">
        <f>INDEX(ATS!$A:$P,MATCH('2) Order Form'!$W582,ATS!$O:$O,0),2)</f>
        <v>Hunter Merino LS Jersey M</v>
      </c>
      <c r="E582" s="82" t="str">
        <f>INDEX(ATS!$A:$P,MATCH('2) Order Form'!$W582,ATS!$O:$O,0),4)</f>
        <v>BLACK-XL</v>
      </c>
      <c r="F582" s="82" t="str">
        <f>INDEX(ATS!$A:$P,MATCH('2) Order Form'!$W582,ATS!$O:$O,0),5)</f>
        <v>Black</v>
      </c>
      <c r="G582" s="161" t="str">
        <f>INDEX(ATS!$A:$P,MATCH('2) Order Form'!$W582,ATS!$O:$O,0),6)</f>
        <v>XL</v>
      </c>
      <c r="H582" s="58">
        <v>1</v>
      </c>
      <c r="I582" s="111">
        <v>0</v>
      </c>
      <c r="J582" s="117">
        <f>IFERROR(VLOOKUP(W582,ATS!$O:$P,2,FALSE),0)</f>
        <v>38</v>
      </c>
      <c r="K582" s="184">
        <f t="shared" si="562"/>
        <v>38</v>
      </c>
      <c r="L582" s="117">
        <f>IFERROR(VLOOKUP(W582,ATS!$O:$Q,3,FALSE),0)</f>
        <v>38</v>
      </c>
      <c r="M582" s="186">
        <f t="shared" si="568"/>
        <v>38</v>
      </c>
      <c r="N582" s="93">
        <v>0</v>
      </c>
      <c r="O582" s="55">
        <f t="shared" si="563"/>
        <v>0</v>
      </c>
      <c r="P582" s="50">
        <f>VLOOKUP($C582,Prices!$A$3:$R$1996,MATCH('2) Order Form'!P$8,Prices!$A$2:$R$2,0),FALSE)</f>
        <v>45</v>
      </c>
      <c r="Q582" s="51">
        <f>VLOOKUP($C582,Prices!$A$3:$R$1996,MATCH('2) Order Form'!Q$8,Prices!$A$2:$R$2,0),FALSE)</f>
        <v>89.95</v>
      </c>
      <c r="R582" s="34">
        <f t="shared" si="564"/>
        <v>0</v>
      </c>
      <c r="S582" s="43">
        <f t="shared" si="565"/>
        <v>0</v>
      </c>
      <c r="T582" s="51">
        <f t="shared" si="566"/>
        <v>0</v>
      </c>
      <c r="U582" s="123">
        <f t="shared" si="567"/>
        <v>0</v>
      </c>
      <c r="V582" s="124"/>
      <c r="W582" s="148">
        <v>7048652275769</v>
      </c>
      <c r="X582" s="125"/>
      <c r="Y582" s="126">
        <f t="shared" si="569"/>
        <v>0</v>
      </c>
      <c r="Z582" s="127">
        <f t="shared" ca="1" si="570"/>
        <v>0</v>
      </c>
      <c r="AA582" s="127">
        <f t="shared" ca="1" si="571"/>
        <v>110</v>
      </c>
      <c r="AB582" s="127">
        <f t="shared" ca="1" si="572"/>
        <v>0</v>
      </c>
      <c r="AC582" s="127">
        <f t="shared" ca="1" si="573"/>
        <v>0</v>
      </c>
      <c r="AD582" s="127" t="str">
        <f t="shared" si="574"/>
        <v>828079Black</v>
      </c>
      <c r="AE582" s="128">
        <f t="shared" si="575"/>
        <v>828079</v>
      </c>
      <c r="AF582" s="129" t="str">
        <f>INDEX(ATS!$A:$P,MATCH('2) Order Form'!$W582,ATS!$O:$O,0),7)</f>
        <v>Active</v>
      </c>
    </row>
    <row r="583" spans="1:32" ht="17.25" customHeight="1" x14ac:dyDescent="0.2">
      <c r="A583" s="33">
        <v>5</v>
      </c>
      <c r="B583" s="33" t="str">
        <f>VLOOKUP(A583,Classification!$H$2:$I$11,2,FALSE)</f>
        <v>Technical Apparel</v>
      </c>
      <c r="C583" s="33">
        <f>INDEX(ATS!$A:$P,MATCH('2) Order Form'!$W583,ATS!$O:$O,0),1)</f>
        <v>828081</v>
      </c>
      <c r="D583" s="33" t="str">
        <f>INDEX(ATS!$A:$P,MATCH('2) Order Form'!$W583,ATS!$O:$O,0),2)</f>
        <v>Hunter Merino SS Jersey M</v>
      </c>
      <c r="E583" s="82" t="str">
        <f>INDEX(ATS!$A:$P,MATCH('2) Order Form'!$W583,ATS!$O:$O,0),4)</f>
        <v>55504-S</v>
      </c>
      <c r="F583" s="82" t="str">
        <f>INDEX(ATS!$A:$P,MATCH('2) Order Form'!$W583,ATS!$O:$O,0),5)</f>
        <v xml:space="preserve">Tomato </v>
      </c>
      <c r="G583" s="161" t="str">
        <f>INDEX(ATS!$A:$P,MATCH('2) Order Form'!$W583,ATS!$O:$O,0),6)</f>
        <v>S</v>
      </c>
      <c r="H583" s="58">
        <v>1</v>
      </c>
      <c r="I583" s="111">
        <v>0</v>
      </c>
      <c r="J583" s="117">
        <f>IFERROR(VLOOKUP(W583,ATS!$O:$P,2,FALSE),0)</f>
        <v>15</v>
      </c>
      <c r="K583" s="184">
        <f>IF(J583=99999,"OPEN",IF(J583&gt;50,"50+",IF(J583&lt;=0,"0",J583)))</f>
        <v>15</v>
      </c>
      <c r="L583" s="117">
        <f>IFERROR(VLOOKUP(W583,ATS!$O:$Q,3,FALSE),0)</f>
        <v>15</v>
      </c>
      <c r="M583" s="186">
        <f t="shared" si="568"/>
        <v>15</v>
      </c>
      <c r="N583" s="93">
        <v>0</v>
      </c>
      <c r="O583" s="55">
        <f>IF(N583&lt;&gt;0,N583,$P$5)</f>
        <v>0</v>
      </c>
      <c r="P583" s="50">
        <f>VLOOKUP($C583,Prices!$A$3:$R$1996,MATCH('2) Order Form'!P$8,Prices!$A$2:$R$2,0),FALSE)</f>
        <v>35</v>
      </c>
      <c r="Q583" s="51">
        <f>VLOOKUP($C583,Prices!$A$3:$R$1996,MATCH('2) Order Form'!Q$8,Prices!$A$2:$R$2,0),FALSE)</f>
        <v>69.95</v>
      </c>
      <c r="R583" s="34">
        <f>I583*P583</f>
        <v>0</v>
      </c>
      <c r="S583" s="43">
        <f>R583*O583</f>
        <v>0</v>
      </c>
      <c r="T583" s="51">
        <f>R583-S583</f>
        <v>0</v>
      </c>
      <c r="U583" s="123">
        <f t="shared" si="567"/>
        <v>0</v>
      </c>
      <c r="V583" s="124"/>
      <c r="W583" s="148">
        <v>7048652765284</v>
      </c>
      <c r="X583" s="125"/>
      <c r="Y583" s="126">
        <f t="shared" si="569"/>
        <v>0</v>
      </c>
      <c r="Z583" s="127">
        <f t="shared" ca="1" si="570"/>
        <v>0</v>
      </c>
      <c r="AA583" s="127">
        <f t="shared" ca="1" si="571"/>
        <v>111</v>
      </c>
      <c r="AB583" s="127">
        <f t="shared" ca="1" si="572"/>
        <v>1</v>
      </c>
      <c r="AC583" s="127">
        <f t="shared" ca="1" si="573"/>
        <v>1</v>
      </c>
      <c r="AD583" s="127" t="str">
        <f t="shared" si="574"/>
        <v xml:space="preserve">828081Tomato </v>
      </c>
      <c r="AE583" s="128">
        <f t="shared" si="575"/>
        <v>828081</v>
      </c>
      <c r="AF583" s="129" t="str">
        <f>INDEX(ATS!$A:$P,MATCH('2) Order Form'!$W583,ATS!$O:$O,0),7)</f>
        <v>Active</v>
      </c>
    </row>
    <row r="584" spans="1:32" ht="17.25" customHeight="1" x14ac:dyDescent="0.2">
      <c r="A584" s="33">
        <v>5</v>
      </c>
      <c r="B584" s="33" t="str">
        <f>VLOOKUP(A584,Classification!$H$2:$I$11,2,FALSE)</f>
        <v>Technical Apparel</v>
      </c>
      <c r="C584" s="33">
        <f>INDEX(ATS!$A:$P,MATCH('2) Order Form'!$W584,ATS!$O:$O,0),1)</f>
        <v>828081</v>
      </c>
      <c r="D584" s="33" t="str">
        <f>INDEX(ATS!$A:$P,MATCH('2) Order Form'!$W584,ATS!$O:$O,0),2)</f>
        <v>Hunter Merino SS Jersey M</v>
      </c>
      <c r="E584" s="82" t="str">
        <f>INDEX(ATS!$A:$P,MATCH('2) Order Form'!$W584,ATS!$O:$O,0),4)</f>
        <v>55504-M</v>
      </c>
      <c r="F584" s="82" t="str">
        <f>INDEX(ATS!$A:$P,MATCH('2) Order Form'!$W584,ATS!$O:$O,0),5)</f>
        <v xml:space="preserve">Tomato </v>
      </c>
      <c r="G584" s="161" t="str">
        <f>INDEX(ATS!$A:$P,MATCH('2) Order Form'!$W584,ATS!$O:$O,0),6)</f>
        <v>M</v>
      </c>
      <c r="H584" s="58">
        <v>1</v>
      </c>
      <c r="I584" s="111">
        <v>0</v>
      </c>
      <c r="J584" s="117">
        <f>IFERROR(VLOOKUP(W584,ATS!$O:$P,2,FALSE),0)</f>
        <v>28</v>
      </c>
      <c r="K584" s="184">
        <f>IF(J584=99999,"OPEN",IF(J584&gt;50,"50+",IF(J584&lt;=0,"0",J584)))</f>
        <v>28</v>
      </c>
      <c r="L584" s="117">
        <f>IFERROR(VLOOKUP(W584,ATS!$O:$Q,3,FALSE),0)</f>
        <v>28</v>
      </c>
      <c r="M584" s="186">
        <f t="shared" si="568"/>
        <v>28</v>
      </c>
      <c r="N584" s="93">
        <v>0</v>
      </c>
      <c r="O584" s="55">
        <f>IF(N584&lt;&gt;0,N584,$P$5)</f>
        <v>0</v>
      </c>
      <c r="P584" s="50">
        <f>VLOOKUP($C584,Prices!$A$3:$R$1996,MATCH('2) Order Form'!P$8,Prices!$A$2:$R$2,0),FALSE)</f>
        <v>35</v>
      </c>
      <c r="Q584" s="51">
        <f>VLOOKUP($C584,Prices!$A$3:$R$1996,MATCH('2) Order Form'!Q$8,Prices!$A$2:$R$2,0),FALSE)</f>
        <v>69.95</v>
      </c>
      <c r="R584" s="34">
        <f>I584*P584</f>
        <v>0</v>
      </c>
      <c r="S584" s="43">
        <f>R584*O584</f>
        <v>0</v>
      </c>
      <c r="T584" s="51">
        <f>R584-S584</f>
        <v>0</v>
      </c>
      <c r="U584" s="123">
        <f t="shared" si="567"/>
        <v>0</v>
      </c>
      <c r="V584" s="124"/>
      <c r="W584" s="148">
        <v>7048652765277</v>
      </c>
      <c r="X584" s="125"/>
      <c r="Y584" s="126">
        <f t="shared" si="569"/>
        <v>0</v>
      </c>
      <c r="Z584" s="127">
        <f t="shared" ca="1" si="570"/>
        <v>0</v>
      </c>
      <c r="AA584" s="127">
        <f t="shared" ca="1" si="571"/>
        <v>111</v>
      </c>
      <c r="AB584" s="127">
        <f t="shared" ca="1" si="572"/>
        <v>0</v>
      </c>
      <c r="AC584" s="127">
        <f t="shared" ca="1" si="573"/>
        <v>0</v>
      </c>
      <c r="AD584" s="127" t="str">
        <f t="shared" si="574"/>
        <v xml:space="preserve">828081Tomato </v>
      </c>
      <c r="AE584" s="128">
        <f t="shared" si="575"/>
        <v>828081</v>
      </c>
      <c r="AF584" s="129" t="str">
        <f>INDEX(ATS!$A:$P,MATCH('2) Order Form'!$W584,ATS!$O:$O,0),7)</f>
        <v>Active</v>
      </c>
    </row>
    <row r="585" spans="1:32" s="139" customFormat="1" ht="17.25" customHeight="1" x14ac:dyDescent="0.2">
      <c r="A585" s="33">
        <v>5</v>
      </c>
      <c r="B585" s="33" t="str">
        <f>VLOOKUP(A585,Classification!$H$2:$I$11,2,FALSE)</f>
        <v>Technical Apparel</v>
      </c>
      <c r="C585" s="33">
        <f>INDEX(ATS!$A:$P,MATCH('2) Order Form'!$W585,ATS!$O:$O,0),1)</f>
        <v>828081</v>
      </c>
      <c r="D585" s="33" t="str">
        <f>INDEX(ATS!$A:$P,MATCH('2) Order Form'!$W585,ATS!$O:$O,0),2)</f>
        <v>Hunter Merino SS Jersey M</v>
      </c>
      <c r="E585" s="82" t="str">
        <f>INDEX(ATS!$A:$P,MATCH('2) Order Form'!$W585,ATS!$O:$O,0),4)</f>
        <v>55504-L</v>
      </c>
      <c r="F585" s="82" t="str">
        <f>INDEX(ATS!$A:$P,MATCH('2) Order Form'!$W585,ATS!$O:$O,0),5)</f>
        <v xml:space="preserve">Tomato </v>
      </c>
      <c r="G585" s="161" t="str">
        <f>INDEX(ATS!$A:$P,MATCH('2) Order Form'!$W585,ATS!$O:$O,0),6)</f>
        <v>L</v>
      </c>
      <c r="H585" s="58">
        <v>1</v>
      </c>
      <c r="I585" s="111">
        <v>0</v>
      </c>
      <c r="J585" s="153">
        <f>IFERROR(VLOOKUP(W585,ATS!$O:$P,2,FALSE),0)</f>
        <v>31</v>
      </c>
      <c r="K585" s="186">
        <f t="shared" ref="K585:K586" si="576">IF(J585=99999,"OPEN",IF(J585&gt;50,"50+",IF(J585&lt;=0,"0",J585)))</f>
        <v>31</v>
      </c>
      <c r="L585" s="117">
        <f>IFERROR(VLOOKUP(W585,ATS!$O:$Q,3,FALSE),0)</f>
        <v>31</v>
      </c>
      <c r="M585" s="186">
        <f t="shared" si="568"/>
        <v>31</v>
      </c>
      <c r="N585" s="93">
        <v>0</v>
      </c>
      <c r="O585" s="154">
        <f t="shared" ref="O585:O586" si="577">IF(N585&lt;&gt;0,N585,$P$5)</f>
        <v>0</v>
      </c>
      <c r="P585" s="50">
        <f>VLOOKUP($C585,Prices!$A$3:$R$1996,MATCH('2) Order Form'!P$8,Prices!$A$2:$R$2,0),FALSE)</f>
        <v>35</v>
      </c>
      <c r="Q585" s="51">
        <f>VLOOKUP($C585,Prices!$A$3:$R$1996,MATCH('2) Order Form'!Q$8,Prices!$A$2:$R$2,0),FALSE)</f>
        <v>69.95</v>
      </c>
      <c r="R585" s="156">
        <f t="shared" ref="R585:R586" si="578">I585*P585</f>
        <v>0</v>
      </c>
      <c r="S585" s="157">
        <f t="shared" ref="S585:S586" si="579">R585*O585</f>
        <v>0</v>
      </c>
      <c r="T585" s="155">
        <f t="shared" ref="T585:T586" si="580">R585-S585</f>
        <v>0</v>
      </c>
      <c r="U585" s="123">
        <f t="shared" si="567"/>
        <v>0</v>
      </c>
      <c r="V585" s="158"/>
      <c r="W585" s="159">
        <v>7048652765260</v>
      </c>
      <c r="X585" s="160"/>
      <c r="Y585" s="126">
        <f t="shared" si="569"/>
        <v>0</v>
      </c>
      <c r="Z585" s="127">
        <f t="shared" ca="1" si="570"/>
        <v>0</v>
      </c>
      <c r="AA585" s="127">
        <f t="shared" ca="1" si="571"/>
        <v>111</v>
      </c>
      <c r="AB585" s="127">
        <f t="shared" ca="1" si="572"/>
        <v>0</v>
      </c>
      <c r="AC585" s="127">
        <f t="shared" ca="1" si="573"/>
        <v>0</v>
      </c>
      <c r="AD585" s="127" t="str">
        <f t="shared" si="574"/>
        <v xml:space="preserve">828081Tomato </v>
      </c>
      <c r="AE585" s="128">
        <f t="shared" si="575"/>
        <v>828081</v>
      </c>
      <c r="AF585" s="129" t="str">
        <f>INDEX(ATS!$A:$P,MATCH('2) Order Form'!$W585,ATS!$O:$O,0),7)</f>
        <v>Active</v>
      </c>
    </row>
    <row r="586" spans="1:32" s="139" customFormat="1" ht="17.25" customHeight="1" x14ac:dyDescent="0.2">
      <c r="A586" s="33">
        <v>5</v>
      </c>
      <c r="B586" s="33" t="str">
        <f>VLOOKUP(A586,Classification!$H$2:$I$11,2,FALSE)</f>
        <v>Technical Apparel</v>
      </c>
      <c r="C586" s="33">
        <f>INDEX(ATS!$A:$P,MATCH('2) Order Form'!$W586,ATS!$O:$O,0),1)</f>
        <v>828081</v>
      </c>
      <c r="D586" s="33" t="str">
        <f>INDEX(ATS!$A:$P,MATCH('2) Order Form'!$W586,ATS!$O:$O,0),2)</f>
        <v>Hunter Merino SS Jersey M</v>
      </c>
      <c r="E586" s="82" t="str">
        <f>INDEX(ATS!$A:$P,MATCH('2) Order Form'!$W586,ATS!$O:$O,0),4)</f>
        <v>55504-XL</v>
      </c>
      <c r="F586" s="82" t="str">
        <f>INDEX(ATS!$A:$P,MATCH('2) Order Form'!$W586,ATS!$O:$O,0),5)</f>
        <v xml:space="preserve">Tomato </v>
      </c>
      <c r="G586" s="161" t="str">
        <f>INDEX(ATS!$A:$P,MATCH('2) Order Form'!$W586,ATS!$O:$O,0),6)</f>
        <v>XL</v>
      </c>
      <c r="H586" s="58">
        <v>1</v>
      </c>
      <c r="I586" s="111">
        <v>0</v>
      </c>
      <c r="J586" s="153">
        <f>IFERROR(VLOOKUP(W586,ATS!$O:$P,2,FALSE),0)</f>
        <v>20</v>
      </c>
      <c r="K586" s="186">
        <f t="shared" si="576"/>
        <v>20</v>
      </c>
      <c r="L586" s="117">
        <f>IFERROR(VLOOKUP(W586,ATS!$O:$Q,3,FALSE),0)</f>
        <v>20</v>
      </c>
      <c r="M586" s="186">
        <f t="shared" si="568"/>
        <v>20</v>
      </c>
      <c r="N586" s="93">
        <v>0</v>
      </c>
      <c r="O586" s="154">
        <f t="shared" si="577"/>
        <v>0</v>
      </c>
      <c r="P586" s="50">
        <f>VLOOKUP($C586,Prices!$A$3:$R$1996,MATCH('2) Order Form'!P$8,Prices!$A$2:$R$2,0),FALSE)</f>
        <v>35</v>
      </c>
      <c r="Q586" s="51">
        <f>VLOOKUP($C586,Prices!$A$3:$R$1996,MATCH('2) Order Form'!Q$8,Prices!$A$2:$R$2,0),FALSE)</f>
        <v>69.95</v>
      </c>
      <c r="R586" s="156">
        <f t="shared" si="578"/>
        <v>0</v>
      </c>
      <c r="S586" s="157">
        <f t="shared" si="579"/>
        <v>0</v>
      </c>
      <c r="T586" s="155">
        <f t="shared" si="580"/>
        <v>0</v>
      </c>
      <c r="U586" s="123">
        <f t="shared" si="567"/>
        <v>0</v>
      </c>
      <c r="V586" s="158"/>
      <c r="W586" s="159">
        <v>7048652765291</v>
      </c>
      <c r="X586" s="160"/>
      <c r="Y586" s="126">
        <f t="shared" si="569"/>
        <v>0</v>
      </c>
      <c r="Z586" s="127">
        <f t="shared" ca="1" si="570"/>
        <v>0</v>
      </c>
      <c r="AA586" s="127">
        <f t="shared" ca="1" si="571"/>
        <v>111</v>
      </c>
      <c r="AB586" s="127">
        <f t="shared" ca="1" si="572"/>
        <v>0</v>
      </c>
      <c r="AC586" s="127">
        <f t="shared" ca="1" si="573"/>
        <v>0</v>
      </c>
      <c r="AD586" s="127" t="str">
        <f t="shared" si="574"/>
        <v xml:space="preserve">828081Tomato </v>
      </c>
      <c r="AE586" s="128">
        <f t="shared" si="575"/>
        <v>828081</v>
      </c>
      <c r="AF586" s="129" t="str">
        <f>INDEX(ATS!$A:$P,MATCH('2) Order Form'!$W586,ATS!$O:$O,0),7)</f>
        <v>Active</v>
      </c>
    </row>
    <row r="587" spans="1:32" s="139" customFormat="1" ht="17.25" customHeight="1" x14ac:dyDescent="0.2">
      <c r="A587" s="33">
        <v>5</v>
      </c>
      <c r="B587" s="33" t="str">
        <f>VLOOKUP(A587,Classification!$H$2:$I$11,2,FALSE)</f>
        <v>Technical Apparel</v>
      </c>
      <c r="C587" s="33">
        <f>INDEX(ATS!$A:$P,MATCH('2) Order Form'!$W587,ATS!$O:$O,0),1)</f>
        <v>828081</v>
      </c>
      <c r="D587" s="33" t="str">
        <f>INDEX(ATS!$A:$P,MATCH('2) Order Form'!$W587,ATS!$O:$O,0),2)</f>
        <v>Hunter Merino SS Jersey M</v>
      </c>
      <c r="E587" s="82" t="str">
        <f>INDEX(ATS!$A:$P,MATCH('2) Order Form'!$W587,ATS!$O:$O,0),4)</f>
        <v>57000-S</v>
      </c>
      <c r="F587" s="82" t="str">
        <f>INDEX(ATS!$A:$P,MATCH('2) Order Form'!$W587,ATS!$O:$O,0),5)</f>
        <v>Purple</v>
      </c>
      <c r="G587" s="161" t="str">
        <f>INDEX(ATS!$A:$P,MATCH('2) Order Form'!$W587,ATS!$O:$O,0),6)</f>
        <v>S</v>
      </c>
      <c r="H587" s="58">
        <v>1</v>
      </c>
      <c r="I587" s="111">
        <v>0</v>
      </c>
      <c r="J587" s="153">
        <f>IFERROR(VLOOKUP(W587,ATS!$O:$P,2,FALSE),0)</f>
        <v>0</v>
      </c>
      <c r="K587" s="186" t="str">
        <f t="shared" ref="K587" si="581">IF(J587=99999,"OPEN",IF(J587&gt;50,"50+",IF(J587&lt;=0,"0",J587)))</f>
        <v>0</v>
      </c>
      <c r="L587" s="117">
        <f>IFERROR(VLOOKUP(W587,ATS!$O:$Q,3,FALSE),0)</f>
        <v>0</v>
      </c>
      <c r="M587" s="186" t="str">
        <f t="shared" ref="M587" si="582">IF(L587=99999,"OPEN",IF(L587&gt;50,"50+",IF(L587&lt;=0,"0",L587)))</f>
        <v>0</v>
      </c>
      <c r="N587" s="93">
        <v>0</v>
      </c>
      <c r="O587" s="154">
        <f t="shared" ref="O587" si="583">IF(N587&lt;&gt;0,N587,$P$5)</f>
        <v>0</v>
      </c>
      <c r="P587" s="50">
        <f>VLOOKUP($C587,Prices!$A$3:$R$1996,MATCH('2) Order Form'!P$8,Prices!$A$2:$R$2,0),FALSE)</f>
        <v>35</v>
      </c>
      <c r="Q587" s="51">
        <f>VLOOKUP($C587,Prices!$A$3:$R$1996,MATCH('2) Order Form'!Q$8,Prices!$A$2:$R$2,0),FALSE)</f>
        <v>69.95</v>
      </c>
      <c r="R587" s="156">
        <f t="shared" ref="R587" si="584">I587*P587</f>
        <v>0</v>
      </c>
      <c r="S587" s="157">
        <f t="shared" ref="S587" si="585">R587*O587</f>
        <v>0</v>
      </c>
      <c r="T587" s="155">
        <f t="shared" ref="T587" si="586">R587-S587</f>
        <v>0</v>
      </c>
      <c r="U587" s="123">
        <f t="shared" si="567"/>
        <v>0</v>
      </c>
      <c r="V587" s="158"/>
      <c r="W587" s="159">
        <v>7048652765321</v>
      </c>
      <c r="X587" s="160"/>
      <c r="Y587" s="126">
        <f t="shared" ref="Y587" si="587">I587*Q587</f>
        <v>0</v>
      </c>
      <c r="Z587" s="127">
        <f t="shared" ref="Z587" ca="1" si="588">IF(A587=OFFSET(A587,-1,0),0,1)</f>
        <v>0</v>
      </c>
      <c r="AA587" s="127">
        <f t="shared" ref="AA587" ca="1" si="589">IF(C587=OFFSET(C587,-1,0),OFFSET(AA587,-1,0),OFFSET(AA587,-1,0)+1)</f>
        <v>111</v>
      </c>
      <c r="AB587" s="127">
        <f t="shared" ref="AB587" ca="1" si="590">IF(C587=OFFSET(C587,-1,0),0,1)</f>
        <v>0</v>
      </c>
      <c r="AC587" s="127">
        <f t="shared" ref="AC587" ca="1" si="591">IF(F587=OFFSET(F587,-1,0),0,1)</f>
        <v>1</v>
      </c>
      <c r="AD587" s="127" t="str">
        <f t="shared" ref="AD587" si="592">CONCATENATE(C587,F587)</f>
        <v>828081Purple</v>
      </c>
      <c r="AE587" s="128">
        <f t="shared" ref="AE587" si="593">IFERROR(IF(B587="EYEWEAR",CONCATENATE(C587,"-",G587),C587),C587)</f>
        <v>828081</v>
      </c>
      <c r="AF587" s="129" t="str">
        <f>INDEX(ATS!$A:$P,MATCH('2) Order Form'!$W587,ATS!$O:$O,0),7)</f>
        <v>Active</v>
      </c>
    </row>
    <row r="588" spans="1:32" ht="17.25" customHeight="1" x14ac:dyDescent="0.2">
      <c r="A588" s="33">
        <v>5</v>
      </c>
      <c r="B588" s="33" t="str">
        <f>VLOOKUP(A588,Classification!$H$2:$I$11,2,FALSE)</f>
        <v>Technical Apparel</v>
      </c>
      <c r="C588" s="33">
        <f>INDEX(ATS!$A:$P,MATCH('2) Order Form'!$W588,ATS!$O:$O,0),1)</f>
        <v>828081</v>
      </c>
      <c r="D588" s="33" t="str">
        <f>INDEX(ATS!$A:$P,MATCH('2) Order Form'!$W588,ATS!$O:$O,0),2)</f>
        <v>Hunter Merino SS Jersey M</v>
      </c>
      <c r="E588" s="82" t="str">
        <f>INDEX(ATS!$A:$P,MATCH('2) Order Form'!$W588,ATS!$O:$O,0),4)</f>
        <v>57000-M</v>
      </c>
      <c r="F588" s="82" t="str">
        <f>INDEX(ATS!$A:$P,MATCH('2) Order Form'!$W588,ATS!$O:$O,0),5)</f>
        <v>Purple</v>
      </c>
      <c r="G588" s="161" t="str">
        <f>INDEX(ATS!$A:$P,MATCH('2) Order Form'!$W588,ATS!$O:$O,0),6)</f>
        <v>M</v>
      </c>
      <c r="H588" s="58">
        <v>1</v>
      </c>
      <c r="I588" s="111">
        <v>0</v>
      </c>
      <c r="J588" s="117">
        <f>IFERROR(VLOOKUP(W588,ATS!$O:$P,2,FALSE),0)</f>
        <v>8</v>
      </c>
      <c r="K588" s="184">
        <f t="shared" ref="K588:K594" si="594">IF(J588=99999,"OPEN",IF(J588&gt;50,"50+",IF(J588&lt;=0,"0",J588)))</f>
        <v>8</v>
      </c>
      <c r="L588" s="117">
        <f>IFERROR(VLOOKUP(W588,ATS!$O:$Q,3,FALSE),0)</f>
        <v>8</v>
      </c>
      <c r="M588" s="186">
        <f t="shared" ref="M588:M594" si="595">IF(L588=99999,"OPEN",IF(L588&gt;50,"50+",IF(L588&lt;=0,"0",L588)))</f>
        <v>8</v>
      </c>
      <c r="N588" s="93">
        <v>0</v>
      </c>
      <c r="O588" s="55">
        <f t="shared" ref="O588:O594" si="596">IF(N588&lt;&gt;0,N588,$P$5)</f>
        <v>0</v>
      </c>
      <c r="P588" s="50">
        <f>VLOOKUP($C588,Prices!$A$3:$R$1996,MATCH('2) Order Form'!P$8,Prices!$A$2:$R$2,0),FALSE)</f>
        <v>35</v>
      </c>
      <c r="Q588" s="51">
        <f>VLOOKUP($C588,Prices!$A$3:$R$1996,MATCH('2) Order Form'!Q$8,Prices!$A$2:$R$2,0),FALSE)</f>
        <v>69.95</v>
      </c>
      <c r="R588" s="34">
        <f t="shared" ref="R588:R594" si="597">I588*P588</f>
        <v>0</v>
      </c>
      <c r="S588" s="43">
        <f t="shared" ref="S588:S594" si="598">R588*O588</f>
        <v>0</v>
      </c>
      <c r="T588" s="51">
        <f t="shared" ref="T588:T594" si="599">R588-S588</f>
        <v>0</v>
      </c>
      <c r="U588" s="123">
        <f t="shared" si="567"/>
        <v>0</v>
      </c>
      <c r="V588" s="124"/>
      <c r="W588" s="148">
        <v>7048652765314</v>
      </c>
      <c r="X588" s="125"/>
      <c r="Y588" s="126">
        <f t="shared" ref="Y588:Y594" si="600">I588*Q588</f>
        <v>0</v>
      </c>
      <c r="Z588" s="127">
        <f t="shared" ref="Z588:Z594" ca="1" si="601">IF(A588=OFFSET(A588,-1,0),0,1)</f>
        <v>0</v>
      </c>
      <c r="AA588" s="127">
        <f t="shared" ref="AA588:AA594" ca="1" si="602">IF(C588=OFFSET(C588,-1,0),OFFSET(AA588,-1,0),OFFSET(AA588,-1,0)+1)</f>
        <v>111</v>
      </c>
      <c r="AB588" s="127">
        <f t="shared" ref="AB588:AB594" ca="1" si="603">IF(C588=OFFSET(C588,-1,0),0,1)</f>
        <v>0</v>
      </c>
      <c r="AC588" s="127">
        <f t="shared" ref="AC588:AC594" ca="1" si="604">IF(F588=OFFSET(F588,-1,0),0,1)</f>
        <v>0</v>
      </c>
      <c r="AD588" s="127" t="str">
        <f t="shared" ref="AD588:AD594" si="605">CONCATENATE(C588,F588)</f>
        <v>828081Purple</v>
      </c>
      <c r="AE588" s="128">
        <f t="shared" ref="AE588:AE594" si="606">IFERROR(IF(B588="EYEWEAR",CONCATENATE(C588,"-",G588),C588),C588)</f>
        <v>828081</v>
      </c>
      <c r="AF588" s="129" t="str">
        <f>INDEX(ATS!$A:$P,MATCH('2) Order Form'!$W588,ATS!$O:$O,0),7)</f>
        <v>Active</v>
      </c>
    </row>
    <row r="589" spans="1:32" ht="17.25" customHeight="1" x14ac:dyDescent="0.2">
      <c r="A589" s="33">
        <v>5</v>
      </c>
      <c r="B589" s="33" t="str">
        <f>VLOOKUP(A589,Classification!$H$2:$I$11,2,FALSE)</f>
        <v>Technical Apparel</v>
      </c>
      <c r="C589" s="33">
        <f>INDEX(ATS!$A:$P,MATCH('2) Order Form'!$W589,ATS!$O:$O,0),1)</f>
        <v>828081</v>
      </c>
      <c r="D589" s="33" t="str">
        <f>INDEX(ATS!$A:$P,MATCH('2) Order Form'!$W589,ATS!$O:$O,0),2)</f>
        <v>Hunter Merino SS Jersey M</v>
      </c>
      <c r="E589" s="82" t="str">
        <f>INDEX(ATS!$A:$P,MATCH('2) Order Form'!$W589,ATS!$O:$O,0),4)</f>
        <v>57000-L</v>
      </c>
      <c r="F589" s="82" t="str">
        <f>INDEX(ATS!$A:$P,MATCH('2) Order Form'!$W589,ATS!$O:$O,0),5)</f>
        <v>Purple</v>
      </c>
      <c r="G589" s="161" t="str">
        <f>INDEX(ATS!$A:$P,MATCH('2) Order Form'!$W589,ATS!$O:$O,0),6)</f>
        <v>L</v>
      </c>
      <c r="H589" s="58">
        <v>1</v>
      </c>
      <c r="I589" s="111">
        <v>0</v>
      </c>
      <c r="J589" s="117">
        <f>IFERROR(VLOOKUP(W589,ATS!$O:$P,2,FALSE),0)</f>
        <v>1</v>
      </c>
      <c r="K589" s="184">
        <f t="shared" si="594"/>
        <v>1</v>
      </c>
      <c r="L589" s="117">
        <f>IFERROR(VLOOKUP(W589,ATS!$O:$Q,3,FALSE),0)</f>
        <v>1</v>
      </c>
      <c r="M589" s="186">
        <f t="shared" si="595"/>
        <v>1</v>
      </c>
      <c r="N589" s="93">
        <v>0</v>
      </c>
      <c r="O589" s="55">
        <f t="shared" si="596"/>
        <v>0</v>
      </c>
      <c r="P589" s="50">
        <f>VLOOKUP($C589,Prices!$A$3:$R$1996,MATCH('2) Order Form'!P$8,Prices!$A$2:$R$2,0),FALSE)</f>
        <v>35</v>
      </c>
      <c r="Q589" s="51">
        <f>VLOOKUP($C589,Prices!$A$3:$R$1996,MATCH('2) Order Form'!Q$8,Prices!$A$2:$R$2,0),FALSE)</f>
        <v>69.95</v>
      </c>
      <c r="R589" s="34">
        <f t="shared" si="597"/>
        <v>0</v>
      </c>
      <c r="S589" s="43">
        <f t="shared" si="598"/>
        <v>0</v>
      </c>
      <c r="T589" s="51">
        <f t="shared" si="599"/>
        <v>0</v>
      </c>
      <c r="U589" s="123">
        <f t="shared" si="567"/>
        <v>0</v>
      </c>
      <c r="V589" s="124"/>
      <c r="W589" s="148">
        <v>7048652765307</v>
      </c>
      <c r="X589" s="125"/>
      <c r="Y589" s="126">
        <f t="shared" si="600"/>
        <v>0</v>
      </c>
      <c r="Z589" s="127">
        <f t="shared" ca="1" si="601"/>
        <v>0</v>
      </c>
      <c r="AA589" s="127">
        <f t="shared" ca="1" si="602"/>
        <v>111</v>
      </c>
      <c r="AB589" s="127">
        <f t="shared" ca="1" si="603"/>
        <v>0</v>
      </c>
      <c r="AC589" s="127">
        <f t="shared" ca="1" si="604"/>
        <v>0</v>
      </c>
      <c r="AD589" s="127" t="str">
        <f t="shared" si="605"/>
        <v>828081Purple</v>
      </c>
      <c r="AE589" s="128">
        <f t="shared" si="606"/>
        <v>828081</v>
      </c>
      <c r="AF589" s="129" t="str">
        <f>INDEX(ATS!$A:$P,MATCH('2) Order Form'!$W589,ATS!$O:$O,0),7)</f>
        <v>Active</v>
      </c>
    </row>
    <row r="590" spans="1:32" ht="17.25" customHeight="1" x14ac:dyDescent="0.2">
      <c r="A590" s="33">
        <v>5</v>
      </c>
      <c r="B590" s="33" t="str">
        <f>VLOOKUP(A590,Classification!$H$2:$I$11,2,FALSE)</f>
        <v>Technical Apparel</v>
      </c>
      <c r="C590" s="33">
        <f>INDEX(ATS!$A:$P,MATCH('2) Order Form'!$W590,ATS!$O:$O,0),1)</f>
        <v>828081</v>
      </c>
      <c r="D590" s="33" t="str">
        <f>INDEX(ATS!$A:$P,MATCH('2) Order Form'!$W590,ATS!$O:$O,0),2)</f>
        <v>Hunter Merino SS Jersey M</v>
      </c>
      <c r="E590" s="82" t="str">
        <f>INDEX(ATS!$A:$P,MATCH('2) Order Form'!$W590,ATS!$O:$O,0),4)</f>
        <v>57000-XL</v>
      </c>
      <c r="F590" s="82" t="str">
        <f>INDEX(ATS!$A:$P,MATCH('2) Order Form'!$W590,ATS!$O:$O,0),5)</f>
        <v>Purple</v>
      </c>
      <c r="G590" s="161" t="str">
        <f>INDEX(ATS!$A:$P,MATCH('2) Order Form'!$W590,ATS!$O:$O,0),6)</f>
        <v>XL</v>
      </c>
      <c r="H590" s="58">
        <v>1</v>
      </c>
      <c r="I590" s="111">
        <v>0</v>
      </c>
      <c r="J590" s="117">
        <f>IFERROR(VLOOKUP(W590,ATS!$O:$P,2,FALSE),0)</f>
        <v>0</v>
      </c>
      <c r="K590" s="184" t="str">
        <f t="shared" si="594"/>
        <v>0</v>
      </c>
      <c r="L590" s="117">
        <f>IFERROR(VLOOKUP(W590,ATS!$O:$Q,3,FALSE),0)</f>
        <v>0</v>
      </c>
      <c r="M590" s="186" t="str">
        <f t="shared" si="595"/>
        <v>0</v>
      </c>
      <c r="N590" s="93">
        <v>0</v>
      </c>
      <c r="O590" s="55">
        <f t="shared" si="596"/>
        <v>0</v>
      </c>
      <c r="P590" s="50">
        <f>VLOOKUP($C590,Prices!$A$3:$R$1996,MATCH('2) Order Form'!P$8,Prices!$A$2:$R$2,0),FALSE)</f>
        <v>35</v>
      </c>
      <c r="Q590" s="51">
        <f>VLOOKUP($C590,Prices!$A$3:$R$1996,MATCH('2) Order Form'!Q$8,Prices!$A$2:$R$2,0),FALSE)</f>
        <v>69.95</v>
      </c>
      <c r="R590" s="34">
        <f t="shared" si="597"/>
        <v>0</v>
      </c>
      <c r="S590" s="43">
        <f t="shared" si="598"/>
        <v>0</v>
      </c>
      <c r="T590" s="51">
        <f t="shared" si="599"/>
        <v>0</v>
      </c>
      <c r="U590" s="123">
        <f t="shared" si="567"/>
        <v>0</v>
      </c>
      <c r="V590" s="124"/>
      <c r="W590" s="148">
        <v>7048652765338</v>
      </c>
      <c r="X590" s="125"/>
      <c r="Y590" s="126">
        <f t="shared" si="600"/>
        <v>0</v>
      </c>
      <c r="Z590" s="127">
        <f t="shared" ca="1" si="601"/>
        <v>0</v>
      </c>
      <c r="AA590" s="127">
        <f t="shared" ca="1" si="602"/>
        <v>111</v>
      </c>
      <c r="AB590" s="127">
        <f t="shared" ca="1" si="603"/>
        <v>0</v>
      </c>
      <c r="AC590" s="127">
        <f t="shared" ca="1" si="604"/>
        <v>0</v>
      </c>
      <c r="AD590" s="127" t="str">
        <f t="shared" si="605"/>
        <v>828081Purple</v>
      </c>
      <c r="AE590" s="128">
        <f t="shared" si="606"/>
        <v>828081</v>
      </c>
      <c r="AF590" s="129" t="str">
        <f>INDEX(ATS!$A:$P,MATCH('2) Order Form'!$W590,ATS!$O:$O,0),7)</f>
        <v>Active</v>
      </c>
    </row>
    <row r="591" spans="1:32" ht="17.25" customHeight="1" x14ac:dyDescent="0.2">
      <c r="A591" s="33">
        <v>5</v>
      </c>
      <c r="B591" s="33" t="str">
        <f>VLOOKUP(A591,Classification!$H$2:$I$11,2,FALSE)</f>
        <v>Technical Apparel</v>
      </c>
      <c r="C591" s="33">
        <f>INDEX(ATS!$A:$P,MATCH('2) Order Form'!$W591,ATS!$O:$O,0),1)</f>
        <v>828081</v>
      </c>
      <c r="D591" s="33" t="str">
        <f>INDEX(ATS!$A:$P,MATCH('2) Order Form'!$W591,ATS!$O:$O,0),2)</f>
        <v>Hunter Merino SS Jersey M</v>
      </c>
      <c r="E591" s="82" t="str">
        <f>INDEX(ATS!$A:$P,MATCH('2) Order Form'!$W591,ATS!$O:$O,0),4)</f>
        <v>BLACK-S</v>
      </c>
      <c r="F591" s="82" t="str">
        <f>INDEX(ATS!$A:$P,MATCH('2) Order Form'!$W591,ATS!$O:$O,0),5)</f>
        <v>Black</v>
      </c>
      <c r="G591" s="161" t="str">
        <f>INDEX(ATS!$A:$P,MATCH('2) Order Form'!$W591,ATS!$O:$O,0),6)</f>
        <v>S</v>
      </c>
      <c r="H591" s="58">
        <v>1</v>
      </c>
      <c r="I591" s="111">
        <v>0</v>
      </c>
      <c r="J591" s="117">
        <f>IFERROR(VLOOKUP(W591,ATS!$O:$P,2,FALSE),0)</f>
        <v>34</v>
      </c>
      <c r="K591" s="184">
        <f t="shared" si="594"/>
        <v>34</v>
      </c>
      <c r="L591" s="117">
        <f>IFERROR(VLOOKUP(W591,ATS!$O:$Q,3,FALSE),0)</f>
        <v>34</v>
      </c>
      <c r="M591" s="186">
        <f t="shared" si="595"/>
        <v>34</v>
      </c>
      <c r="N591" s="93">
        <v>0</v>
      </c>
      <c r="O591" s="55">
        <f t="shared" si="596"/>
        <v>0</v>
      </c>
      <c r="P591" s="50">
        <f>VLOOKUP($C591,Prices!$A$3:$R$1996,MATCH('2) Order Form'!P$8,Prices!$A$2:$R$2,0),FALSE)</f>
        <v>35</v>
      </c>
      <c r="Q591" s="51">
        <f>VLOOKUP($C591,Prices!$A$3:$R$1996,MATCH('2) Order Form'!Q$8,Prices!$A$2:$R$2,0),FALSE)</f>
        <v>69.95</v>
      </c>
      <c r="R591" s="34">
        <f t="shared" si="597"/>
        <v>0</v>
      </c>
      <c r="S591" s="43">
        <f t="shared" si="598"/>
        <v>0</v>
      </c>
      <c r="T591" s="51">
        <f t="shared" si="599"/>
        <v>0</v>
      </c>
      <c r="U591" s="123">
        <f t="shared" si="567"/>
        <v>0</v>
      </c>
      <c r="V591" s="124"/>
      <c r="W591" s="148">
        <v>7048652275950</v>
      </c>
      <c r="X591" s="125"/>
      <c r="Y591" s="126">
        <f t="shared" si="600"/>
        <v>0</v>
      </c>
      <c r="Z591" s="127">
        <f t="shared" ca="1" si="601"/>
        <v>0</v>
      </c>
      <c r="AA591" s="127">
        <f t="shared" ca="1" si="602"/>
        <v>111</v>
      </c>
      <c r="AB591" s="127">
        <f t="shared" ca="1" si="603"/>
        <v>0</v>
      </c>
      <c r="AC591" s="127">
        <f t="shared" ca="1" si="604"/>
        <v>1</v>
      </c>
      <c r="AD591" s="127" t="str">
        <f t="shared" si="605"/>
        <v>828081Black</v>
      </c>
      <c r="AE591" s="128">
        <f t="shared" si="606"/>
        <v>828081</v>
      </c>
      <c r="AF591" s="129" t="str">
        <f>INDEX(ATS!$A:$P,MATCH('2) Order Form'!$W591,ATS!$O:$O,0),7)</f>
        <v>Active</v>
      </c>
    </row>
    <row r="592" spans="1:32" ht="17.25" customHeight="1" x14ac:dyDescent="0.2">
      <c r="A592" s="33">
        <v>5</v>
      </c>
      <c r="B592" s="33" t="str">
        <f>VLOOKUP(A592,Classification!$H$2:$I$11,2,FALSE)</f>
        <v>Technical Apparel</v>
      </c>
      <c r="C592" s="33">
        <f>INDEX(ATS!$A:$P,MATCH('2) Order Form'!$W592,ATS!$O:$O,0),1)</f>
        <v>828081</v>
      </c>
      <c r="D592" s="33" t="str">
        <f>INDEX(ATS!$A:$P,MATCH('2) Order Form'!$W592,ATS!$O:$O,0),2)</f>
        <v>Hunter Merino SS Jersey M</v>
      </c>
      <c r="E592" s="82" t="str">
        <f>INDEX(ATS!$A:$P,MATCH('2) Order Form'!$W592,ATS!$O:$O,0),4)</f>
        <v>BLACK-M</v>
      </c>
      <c r="F592" s="82" t="str">
        <f>INDEX(ATS!$A:$P,MATCH('2) Order Form'!$W592,ATS!$O:$O,0),5)</f>
        <v>Black</v>
      </c>
      <c r="G592" s="161" t="str">
        <f>INDEX(ATS!$A:$P,MATCH('2) Order Form'!$W592,ATS!$O:$O,0),6)</f>
        <v>M</v>
      </c>
      <c r="H592" s="58">
        <v>1</v>
      </c>
      <c r="I592" s="111">
        <v>0</v>
      </c>
      <c r="J592" s="117">
        <f>IFERROR(VLOOKUP(W592,ATS!$O:$P,2,FALSE),0)</f>
        <v>82</v>
      </c>
      <c r="K592" s="184" t="str">
        <f t="shared" si="594"/>
        <v>50+</v>
      </c>
      <c r="L592" s="117">
        <f>IFERROR(VLOOKUP(W592,ATS!$O:$Q,3,FALSE),0)</f>
        <v>82</v>
      </c>
      <c r="M592" s="186" t="str">
        <f t="shared" si="595"/>
        <v>50+</v>
      </c>
      <c r="N592" s="93">
        <v>0</v>
      </c>
      <c r="O592" s="55">
        <f t="shared" si="596"/>
        <v>0</v>
      </c>
      <c r="P592" s="50">
        <f>VLOOKUP($C592,Prices!$A$3:$R$1996,MATCH('2) Order Form'!P$8,Prices!$A$2:$R$2,0),FALSE)</f>
        <v>35</v>
      </c>
      <c r="Q592" s="51">
        <f>VLOOKUP($C592,Prices!$A$3:$R$1996,MATCH('2) Order Form'!Q$8,Prices!$A$2:$R$2,0),FALSE)</f>
        <v>69.95</v>
      </c>
      <c r="R592" s="34">
        <f t="shared" si="597"/>
        <v>0</v>
      </c>
      <c r="S592" s="43">
        <f t="shared" si="598"/>
        <v>0</v>
      </c>
      <c r="T592" s="51">
        <f t="shared" si="599"/>
        <v>0</v>
      </c>
      <c r="U592" s="123">
        <f t="shared" si="567"/>
        <v>0</v>
      </c>
      <c r="V592" s="124"/>
      <c r="W592" s="148">
        <v>7048652275943</v>
      </c>
      <c r="X592" s="125"/>
      <c r="Y592" s="126">
        <f t="shared" si="600"/>
        <v>0</v>
      </c>
      <c r="Z592" s="127">
        <f t="shared" ca="1" si="601"/>
        <v>0</v>
      </c>
      <c r="AA592" s="127">
        <f t="shared" ca="1" si="602"/>
        <v>111</v>
      </c>
      <c r="AB592" s="127">
        <f t="shared" ca="1" si="603"/>
        <v>0</v>
      </c>
      <c r="AC592" s="127">
        <f t="shared" ca="1" si="604"/>
        <v>0</v>
      </c>
      <c r="AD592" s="127" t="str">
        <f t="shared" si="605"/>
        <v>828081Black</v>
      </c>
      <c r="AE592" s="128">
        <f t="shared" si="606"/>
        <v>828081</v>
      </c>
      <c r="AF592" s="129" t="str">
        <f>INDEX(ATS!$A:$P,MATCH('2) Order Form'!$W592,ATS!$O:$O,0),7)</f>
        <v>Active</v>
      </c>
    </row>
    <row r="593" spans="1:32" ht="17.25" customHeight="1" x14ac:dyDescent="0.2">
      <c r="A593" s="33">
        <v>5</v>
      </c>
      <c r="B593" s="33" t="str">
        <f>VLOOKUP(A593,Classification!$H$2:$I$11,2,FALSE)</f>
        <v>Technical Apparel</v>
      </c>
      <c r="C593" s="33">
        <f>INDEX(ATS!$A:$P,MATCH('2) Order Form'!$W593,ATS!$O:$O,0),1)</f>
        <v>828081</v>
      </c>
      <c r="D593" s="33" t="str">
        <f>INDEX(ATS!$A:$P,MATCH('2) Order Form'!$W593,ATS!$O:$O,0),2)</f>
        <v>Hunter Merino SS Jersey M</v>
      </c>
      <c r="E593" s="82" t="str">
        <f>INDEX(ATS!$A:$P,MATCH('2) Order Form'!$W593,ATS!$O:$O,0),4)</f>
        <v>BLACK-L</v>
      </c>
      <c r="F593" s="82" t="str">
        <f>INDEX(ATS!$A:$P,MATCH('2) Order Form'!$W593,ATS!$O:$O,0),5)</f>
        <v>Black</v>
      </c>
      <c r="G593" s="161" t="str">
        <f>INDEX(ATS!$A:$P,MATCH('2) Order Form'!$W593,ATS!$O:$O,0),6)</f>
        <v>L</v>
      </c>
      <c r="H593" s="58">
        <v>1</v>
      </c>
      <c r="I593" s="111">
        <v>0</v>
      </c>
      <c r="J593" s="117">
        <f>IFERROR(VLOOKUP(W593,ATS!$O:$P,2,FALSE),0)</f>
        <v>87</v>
      </c>
      <c r="K593" s="184" t="str">
        <f t="shared" si="594"/>
        <v>50+</v>
      </c>
      <c r="L593" s="117">
        <f>IFERROR(VLOOKUP(W593,ATS!$O:$Q,3,FALSE),0)</f>
        <v>87</v>
      </c>
      <c r="M593" s="186" t="str">
        <f t="shared" si="595"/>
        <v>50+</v>
      </c>
      <c r="N593" s="93">
        <v>0</v>
      </c>
      <c r="O593" s="55">
        <f t="shared" si="596"/>
        <v>0</v>
      </c>
      <c r="P593" s="50">
        <f>VLOOKUP($C593,Prices!$A$3:$R$1996,MATCH('2) Order Form'!P$8,Prices!$A$2:$R$2,0),FALSE)</f>
        <v>35</v>
      </c>
      <c r="Q593" s="51">
        <f>VLOOKUP($C593,Prices!$A$3:$R$1996,MATCH('2) Order Form'!Q$8,Prices!$A$2:$R$2,0),FALSE)</f>
        <v>69.95</v>
      </c>
      <c r="R593" s="34">
        <f t="shared" si="597"/>
        <v>0</v>
      </c>
      <c r="S593" s="43">
        <f t="shared" si="598"/>
        <v>0</v>
      </c>
      <c r="T593" s="51">
        <f t="shared" si="599"/>
        <v>0</v>
      </c>
      <c r="U593" s="123">
        <f t="shared" si="567"/>
        <v>0</v>
      </c>
      <c r="V593" s="124"/>
      <c r="W593" s="148">
        <v>7048652275936</v>
      </c>
      <c r="X593" s="125"/>
      <c r="Y593" s="126">
        <f t="shared" si="600"/>
        <v>0</v>
      </c>
      <c r="Z593" s="127">
        <f t="shared" ca="1" si="601"/>
        <v>0</v>
      </c>
      <c r="AA593" s="127">
        <f t="shared" ca="1" si="602"/>
        <v>111</v>
      </c>
      <c r="AB593" s="127">
        <f t="shared" ca="1" si="603"/>
        <v>0</v>
      </c>
      <c r="AC593" s="127">
        <f t="shared" ca="1" si="604"/>
        <v>0</v>
      </c>
      <c r="AD593" s="127" t="str">
        <f t="shared" si="605"/>
        <v>828081Black</v>
      </c>
      <c r="AE593" s="128">
        <f t="shared" si="606"/>
        <v>828081</v>
      </c>
      <c r="AF593" s="129" t="str">
        <f>INDEX(ATS!$A:$P,MATCH('2) Order Form'!$W593,ATS!$O:$O,0),7)</f>
        <v>Active</v>
      </c>
    </row>
    <row r="594" spans="1:32" ht="17.25" customHeight="1" x14ac:dyDescent="0.2">
      <c r="A594" s="33">
        <v>5</v>
      </c>
      <c r="B594" s="33" t="str">
        <f>VLOOKUP(A594,Classification!$H$2:$I$11,2,FALSE)</f>
        <v>Technical Apparel</v>
      </c>
      <c r="C594" s="33">
        <f>INDEX(ATS!$A:$P,MATCH('2) Order Form'!$W594,ATS!$O:$O,0),1)</f>
        <v>828081</v>
      </c>
      <c r="D594" s="33" t="str">
        <f>INDEX(ATS!$A:$P,MATCH('2) Order Form'!$W594,ATS!$O:$O,0),2)</f>
        <v>Hunter Merino SS Jersey M</v>
      </c>
      <c r="E594" s="82" t="str">
        <f>INDEX(ATS!$A:$P,MATCH('2) Order Form'!$W594,ATS!$O:$O,0),4)</f>
        <v>BLACK-XL</v>
      </c>
      <c r="F594" s="82" t="str">
        <f>INDEX(ATS!$A:$P,MATCH('2) Order Form'!$W594,ATS!$O:$O,0),5)</f>
        <v>Black</v>
      </c>
      <c r="G594" s="161" t="str">
        <f>INDEX(ATS!$A:$P,MATCH('2) Order Form'!$W594,ATS!$O:$O,0),6)</f>
        <v>XL</v>
      </c>
      <c r="H594" s="58">
        <v>1</v>
      </c>
      <c r="I594" s="111">
        <v>0</v>
      </c>
      <c r="J594" s="117">
        <f>IFERROR(VLOOKUP(W594,ATS!$O:$P,2,FALSE),0)</f>
        <v>45</v>
      </c>
      <c r="K594" s="184">
        <f t="shared" si="594"/>
        <v>45</v>
      </c>
      <c r="L594" s="117">
        <f>IFERROR(VLOOKUP(W594,ATS!$O:$Q,3,FALSE),0)</f>
        <v>45</v>
      </c>
      <c r="M594" s="186">
        <f t="shared" si="595"/>
        <v>45</v>
      </c>
      <c r="N594" s="93">
        <v>0</v>
      </c>
      <c r="O594" s="55">
        <f t="shared" si="596"/>
        <v>0</v>
      </c>
      <c r="P594" s="50">
        <f>VLOOKUP($C594,Prices!$A$3:$R$1996,MATCH('2) Order Form'!P$8,Prices!$A$2:$R$2,0),FALSE)</f>
        <v>35</v>
      </c>
      <c r="Q594" s="51">
        <f>VLOOKUP($C594,Prices!$A$3:$R$1996,MATCH('2) Order Form'!Q$8,Prices!$A$2:$R$2,0),FALSE)</f>
        <v>69.95</v>
      </c>
      <c r="R594" s="34">
        <f t="shared" si="597"/>
        <v>0</v>
      </c>
      <c r="S594" s="43">
        <f t="shared" si="598"/>
        <v>0</v>
      </c>
      <c r="T594" s="51">
        <f t="shared" si="599"/>
        <v>0</v>
      </c>
      <c r="U594" s="123">
        <f t="shared" si="567"/>
        <v>0</v>
      </c>
      <c r="V594" s="124"/>
      <c r="W594" s="148">
        <v>7048652275967</v>
      </c>
      <c r="X594" s="125"/>
      <c r="Y594" s="126">
        <f t="shared" si="600"/>
        <v>0</v>
      </c>
      <c r="Z594" s="127">
        <f t="shared" ca="1" si="601"/>
        <v>0</v>
      </c>
      <c r="AA594" s="127">
        <f t="shared" ca="1" si="602"/>
        <v>111</v>
      </c>
      <c r="AB594" s="127">
        <f t="shared" ca="1" si="603"/>
        <v>0</v>
      </c>
      <c r="AC594" s="127">
        <f t="shared" ca="1" si="604"/>
        <v>0</v>
      </c>
      <c r="AD594" s="127" t="str">
        <f t="shared" si="605"/>
        <v>828081Black</v>
      </c>
      <c r="AE594" s="128">
        <f t="shared" si="606"/>
        <v>828081</v>
      </c>
      <c r="AF594" s="129" t="str">
        <f>INDEX(ATS!$A:$P,MATCH('2) Order Form'!$W594,ATS!$O:$O,0),7)</f>
        <v>Active</v>
      </c>
    </row>
    <row r="595" spans="1:32" ht="17.25" customHeight="1" x14ac:dyDescent="0.2">
      <c r="A595" s="33">
        <v>5</v>
      </c>
      <c r="B595" s="33" t="str">
        <f>VLOOKUP(A595,Classification!$H$2:$I$11,2,FALSE)</f>
        <v>Technical Apparel</v>
      </c>
      <c r="C595" s="33">
        <f>INDEX(ATS!$A:$P,MATCH('2) Order Form'!$W595,ATS!$O:$O,0),1)</f>
        <v>828083</v>
      </c>
      <c r="D595" s="33" t="str">
        <f>INDEX(ATS!$A:$P,MATCH('2) Order Form'!$W595,ATS!$O:$O,0),2)</f>
        <v>Hunter LS Jersey M</v>
      </c>
      <c r="E595" s="82" t="str">
        <f>INDEX(ATS!$A:$P,MATCH('2) Order Form'!$W595,ATS!$O:$O,0),4)</f>
        <v>10003-S</v>
      </c>
      <c r="F595" s="82" t="str">
        <f>INDEX(ATS!$A:$P,MATCH('2) Order Form'!$W595,ATS!$O:$O,0),5)</f>
        <v xml:space="preserve">Bronco White </v>
      </c>
      <c r="G595" s="161" t="str">
        <f>INDEX(ATS!$A:$P,MATCH('2) Order Form'!$W595,ATS!$O:$O,0),6)</f>
        <v>S</v>
      </c>
      <c r="H595" s="58">
        <v>1</v>
      </c>
      <c r="I595" s="111">
        <v>0</v>
      </c>
      <c r="J595" s="117">
        <f>IFERROR(VLOOKUP(W595,ATS!$O:$P,2,FALSE),0)</f>
        <v>5</v>
      </c>
      <c r="K595" s="184">
        <f t="shared" ref="K595:K602" si="607">IF(J595=99999,"OPEN",IF(J595&gt;50,"50+",IF(J595&lt;=0,"0",J595)))</f>
        <v>5</v>
      </c>
      <c r="L595" s="117">
        <f>IFERROR(VLOOKUP(W595,ATS!$O:$Q,3,FALSE),0)</f>
        <v>5</v>
      </c>
      <c r="M595" s="186">
        <f t="shared" ref="M595:M728" si="608">IF(L595=99999,"OPEN",IF(L595&gt;50,"50+",IF(L595&lt;=0,"0",L595)))</f>
        <v>5</v>
      </c>
      <c r="N595" s="93">
        <v>0</v>
      </c>
      <c r="O595" s="55">
        <f t="shared" ref="O595:O602" si="609">IF(N595&lt;&gt;0,N595,$P$5)</f>
        <v>0</v>
      </c>
      <c r="P595" s="50">
        <f>VLOOKUP($C595,Prices!$A$3:$R$1996,MATCH('2) Order Form'!P$8,Prices!$A$2:$R$2,0),FALSE)</f>
        <v>25</v>
      </c>
      <c r="Q595" s="51">
        <f>VLOOKUP($C595,Prices!$A$3:$R$1996,MATCH('2) Order Form'!Q$8,Prices!$A$2:$R$2,0),FALSE)</f>
        <v>49.95</v>
      </c>
      <c r="R595" s="34">
        <f t="shared" ref="R595:R602" si="610">I595*P595</f>
        <v>0</v>
      </c>
      <c r="S595" s="43">
        <f t="shared" ref="S595:S602" si="611">R595*O595</f>
        <v>0</v>
      </c>
      <c r="T595" s="51">
        <f t="shared" ref="T595:T602" si="612">R595-S595</f>
        <v>0</v>
      </c>
      <c r="U595" s="123">
        <f t="shared" si="567"/>
        <v>0</v>
      </c>
      <c r="V595" s="124"/>
      <c r="W595" s="148">
        <v>7048652765000</v>
      </c>
      <c r="X595" s="125"/>
      <c r="Y595" s="126">
        <f t="shared" ref="Y595:Y612" si="613">I595*Q595</f>
        <v>0</v>
      </c>
      <c r="Z595" s="127">
        <f t="shared" ref="Z595:Z612" ca="1" si="614">IF(A595=OFFSET(A595,-1,0),0,1)</f>
        <v>0</v>
      </c>
      <c r="AA595" s="127">
        <f t="shared" ref="AA595:AA612" ca="1" si="615">IF(C595=OFFSET(C595,-1,0),OFFSET(AA595,-1,0),OFFSET(AA595,-1,0)+1)</f>
        <v>112</v>
      </c>
      <c r="AB595" s="127">
        <f t="shared" ref="AB595:AB612" ca="1" si="616">IF(C595=OFFSET(C595,-1,0),0,1)</f>
        <v>1</v>
      </c>
      <c r="AC595" s="127">
        <f t="shared" ref="AC595:AC612" ca="1" si="617">IF(F595=OFFSET(F595,-1,0),0,1)</f>
        <v>1</v>
      </c>
      <c r="AD595" s="127" t="str">
        <f t="shared" ref="AD595:AD612" si="618">CONCATENATE(C595,F595)</f>
        <v xml:space="preserve">828083Bronco White </v>
      </c>
      <c r="AE595" s="128">
        <f t="shared" ref="AE595:AE612" si="619">IFERROR(IF(B595="EYEWEAR",CONCATENATE(C595,"-",G595),C595),C595)</f>
        <v>828083</v>
      </c>
      <c r="AF595" s="129" t="str">
        <f>INDEX(ATS!$A:$P,MATCH('2) Order Form'!$W595,ATS!$O:$O,0),7)</f>
        <v>Active</v>
      </c>
    </row>
    <row r="596" spans="1:32" ht="17.25" customHeight="1" x14ac:dyDescent="0.2">
      <c r="A596" s="33">
        <v>5</v>
      </c>
      <c r="B596" s="33" t="str">
        <f>VLOOKUP(A596,Classification!$H$2:$I$11,2,FALSE)</f>
        <v>Technical Apparel</v>
      </c>
      <c r="C596" s="33">
        <f>INDEX(ATS!$A:$P,MATCH('2) Order Form'!$W596,ATS!$O:$O,0),1)</f>
        <v>828083</v>
      </c>
      <c r="D596" s="33" t="str">
        <f>INDEX(ATS!$A:$P,MATCH('2) Order Form'!$W596,ATS!$O:$O,0),2)</f>
        <v>Hunter LS Jersey M</v>
      </c>
      <c r="E596" s="82" t="str">
        <f>INDEX(ATS!$A:$P,MATCH('2) Order Form'!$W596,ATS!$O:$O,0),4)</f>
        <v>10003-M</v>
      </c>
      <c r="F596" s="82" t="str">
        <f>INDEX(ATS!$A:$P,MATCH('2) Order Form'!$W596,ATS!$O:$O,0),5)</f>
        <v xml:space="preserve">Bronco White </v>
      </c>
      <c r="G596" s="161" t="str">
        <f>INDEX(ATS!$A:$P,MATCH('2) Order Form'!$W596,ATS!$O:$O,0),6)</f>
        <v>M</v>
      </c>
      <c r="H596" s="58">
        <v>1</v>
      </c>
      <c r="I596" s="111">
        <v>0</v>
      </c>
      <c r="J596" s="117">
        <f>IFERROR(VLOOKUP(W596,ATS!$O:$P,2,FALSE),0)</f>
        <v>9</v>
      </c>
      <c r="K596" s="184">
        <f t="shared" si="607"/>
        <v>9</v>
      </c>
      <c r="L596" s="117">
        <f>IFERROR(VLOOKUP(W596,ATS!$O:$Q,3,FALSE),0)</f>
        <v>9</v>
      </c>
      <c r="M596" s="186">
        <f t="shared" si="608"/>
        <v>9</v>
      </c>
      <c r="N596" s="93">
        <v>0</v>
      </c>
      <c r="O596" s="55">
        <f t="shared" si="609"/>
        <v>0</v>
      </c>
      <c r="P596" s="50">
        <f>VLOOKUP($C596,Prices!$A$3:$R$1996,MATCH('2) Order Form'!P$8,Prices!$A$2:$R$2,0),FALSE)</f>
        <v>25</v>
      </c>
      <c r="Q596" s="51">
        <f>VLOOKUP($C596,Prices!$A$3:$R$1996,MATCH('2) Order Form'!Q$8,Prices!$A$2:$R$2,0),FALSE)</f>
        <v>49.95</v>
      </c>
      <c r="R596" s="34">
        <f t="shared" si="610"/>
        <v>0</v>
      </c>
      <c r="S596" s="43">
        <f t="shared" si="611"/>
        <v>0</v>
      </c>
      <c r="T596" s="51">
        <f t="shared" si="612"/>
        <v>0</v>
      </c>
      <c r="U596" s="123">
        <f t="shared" si="567"/>
        <v>0</v>
      </c>
      <c r="V596" s="124"/>
      <c r="W596" s="148">
        <v>7048652764997</v>
      </c>
      <c r="X596" s="125"/>
      <c r="Y596" s="126">
        <f t="shared" si="613"/>
        <v>0</v>
      </c>
      <c r="Z596" s="127">
        <f t="shared" ca="1" si="614"/>
        <v>0</v>
      </c>
      <c r="AA596" s="127">
        <f t="shared" ca="1" si="615"/>
        <v>112</v>
      </c>
      <c r="AB596" s="127">
        <f t="shared" ca="1" si="616"/>
        <v>0</v>
      </c>
      <c r="AC596" s="127">
        <f t="shared" ca="1" si="617"/>
        <v>0</v>
      </c>
      <c r="AD596" s="127" t="str">
        <f t="shared" si="618"/>
        <v xml:space="preserve">828083Bronco White </v>
      </c>
      <c r="AE596" s="128">
        <f t="shared" si="619"/>
        <v>828083</v>
      </c>
      <c r="AF596" s="129" t="str">
        <f>INDEX(ATS!$A:$P,MATCH('2) Order Form'!$W596,ATS!$O:$O,0),7)</f>
        <v>Active</v>
      </c>
    </row>
    <row r="597" spans="1:32" ht="17.25" customHeight="1" x14ac:dyDescent="0.2">
      <c r="A597" s="33">
        <v>5</v>
      </c>
      <c r="B597" s="33" t="str">
        <f>VLOOKUP(A597,Classification!$H$2:$I$11,2,FALSE)</f>
        <v>Technical Apparel</v>
      </c>
      <c r="C597" s="33">
        <f>INDEX(ATS!$A:$P,MATCH('2) Order Form'!$W597,ATS!$O:$O,0),1)</f>
        <v>828083</v>
      </c>
      <c r="D597" s="33" t="str">
        <f>INDEX(ATS!$A:$P,MATCH('2) Order Form'!$W597,ATS!$O:$O,0),2)</f>
        <v>Hunter LS Jersey M</v>
      </c>
      <c r="E597" s="82" t="str">
        <f>INDEX(ATS!$A:$P,MATCH('2) Order Form'!$W597,ATS!$O:$O,0),4)</f>
        <v>10003-L</v>
      </c>
      <c r="F597" s="82" t="str">
        <f>INDEX(ATS!$A:$P,MATCH('2) Order Form'!$W597,ATS!$O:$O,0),5)</f>
        <v xml:space="preserve">Bronco White </v>
      </c>
      <c r="G597" s="161" t="str">
        <f>INDEX(ATS!$A:$P,MATCH('2) Order Form'!$W597,ATS!$O:$O,0),6)</f>
        <v>L</v>
      </c>
      <c r="H597" s="58">
        <v>1</v>
      </c>
      <c r="I597" s="111">
        <v>0</v>
      </c>
      <c r="J597" s="117">
        <f>IFERROR(VLOOKUP(W597,ATS!$O:$P,2,FALSE),0)</f>
        <v>0</v>
      </c>
      <c r="K597" s="184" t="str">
        <f t="shared" si="607"/>
        <v>0</v>
      </c>
      <c r="L597" s="117">
        <f>IFERROR(VLOOKUP(W597,ATS!$O:$Q,3,FALSE),0)</f>
        <v>0</v>
      </c>
      <c r="M597" s="186" t="str">
        <f t="shared" si="608"/>
        <v>0</v>
      </c>
      <c r="N597" s="93">
        <v>0</v>
      </c>
      <c r="O597" s="55">
        <f t="shared" si="609"/>
        <v>0</v>
      </c>
      <c r="P597" s="50">
        <f>VLOOKUP($C597,Prices!$A$3:$R$1996,MATCH('2) Order Form'!P$8,Prices!$A$2:$R$2,0),FALSE)</f>
        <v>25</v>
      </c>
      <c r="Q597" s="51">
        <f>VLOOKUP($C597,Prices!$A$3:$R$1996,MATCH('2) Order Form'!Q$8,Prices!$A$2:$R$2,0),FALSE)</f>
        <v>49.95</v>
      </c>
      <c r="R597" s="34">
        <f t="shared" si="610"/>
        <v>0</v>
      </c>
      <c r="S597" s="43">
        <f t="shared" si="611"/>
        <v>0</v>
      </c>
      <c r="T597" s="51">
        <f t="shared" si="612"/>
        <v>0</v>
      </c>
      <c r="U597" s="123">
        <f t="shared" si="567"/>
        <v>0</v>
      </c>
      <c r="V597" s="124"/>
      <c r="W597" s="148">
        <v>7048652764980</v>
      </c>
      <c r="X597" s="125"/>
      <c r="Y597" s="126">
        <f t="shared" si="613"/>
        <v>0</v>
      </c>
      <c r="Z597" s="127">
        <f t="shared" ca="1" si="614"/>
        <v>0</v>
      </c>
      <c r="AA597" s="127">
        <f t="shared" ca="1" si="615"/>
        <v>112</v>
      </c>
      <c r="AB597" s="127">
        <f t="shared" ca="1" si="616"/>
        <v>0</v>
      </c>
      <c r="AC597" s="127">
        <f t="shared" ca="1" si="617"/>
        <v>0</v>
      </c>
      <c r="AD597" s="127" t="str">
        <f t="shared" si="618"/>
        <v xml:space="preserve">828083Bronco White </v>
      </c>
      <c r="AE597" s="128">
        <f t="shared" si="619"/>
        <v>828083</v>
      </c>
      <c r="AF597" s="129" t="str">
        <f>INDEX(ATS!$A:$P,MATCH('2) Order Form'!$W597,ATS!$O:$O,0),7)</f>
        <v>Active</v>
      </c>
    </row>
    <row r="598" spans="1:32" ht="17.25" customHeight="1" x14ac:dyDescent="0.2">
      <c r="A598" s="33">
        <v>5</v>
      </c>
      <c r="B598" s="33" t="str">
        <f>VLOOKUP(A598,Classification!$H$2:$I$11,2,FALSE)</f>
        <v>Technical Apparel</v>
      </c>
      <c r="C598" s="33">
        <f>INDEX(ATS!$A:$P,MATCH('2) Order Form'!$W598,ATS!$O:$O,0),1)</f>
        <v>828083</v>
      </c>
      <c r="D598" s="33" t="str">
        <f>INDEX(ATS!$A:$P,MATCH('2) Order Form'!$W598,ATS!$O:$O,0),2)</f>
        <v>Hunter LS Jersey M</v>
      </c>
      <c r="E598" s="82" t="str">
        <f>INDEX(ATS!$A:$P,MATCH('2) Order Form'!$W598,ATS!$O:$O,0),4)</f>
        <v>10003-XL</v>
      </c>
      <c r="F598" s="82" t="str">
        <f>INDEX(ATS!$A:$P,MATCH('2) Order Form'!$W598,ATS!$O:$O,0),5)</f>
        <v xml:space="preserve">Bronco White </v>
      </c>
      <c r="G598" s="161" t="str">
        <f>INDEX(ATS!$A:$P,MATCH('2) Order Form'!$W598,ATS!$O:$O,0),6)</f>
        <v>XL</v>
      </c>
      <c r="H598" s="58">
        <v>1</v>
      </c>
      <c r="I598" s="111">
        <v>0</v>
      </c>
      <c r="J598" s="117">
        <f>IFERROR(VLOOKUP(W598,ATS!$O:$P,2,FALSE),0)</f>
        <v>0</v>
      </c>
      <c r="K598" s="184" t="str">
        <f t="shared" si="607"/>
        <v>0</v>
      </c>
      <c r="L598" s="117">
        <f>IFERROR(VLOOKUP(W598,ATS!$O:$Q,3,FALSE),0)</f>
        <v>0</v>
      </c>
      <c r="M598" s="186" t="str">
        <f t="shared" si="608"/>
        <v>0</v>
      </c>
      <c r="N598" s="93">
        <v>0</v>
      </c>
      <c r="O598" s="55">
        <f t="shared" si="609"/>
        <v>0</v>
      </c>
      <c r="P598" s="50">
        <f>VLOOKUP($C598,Prices!$A$3:$R$1996,MATCH('2) Order Form'!P$8,Prices!$A$2:$R$2,0),FALSE)</f>
        <v>25</v>
      </c>
      <c r="Q598" s="51">
        <f>VLOOKUP($C598,Prices!$A$3:$R$1996,MATCH('2) Order Form'!Q$8,Prices!$A$2:$R$2,0),FALSE)</f>
        <v>49.95</v>
      </c>
      <c r="R598" s="34">
        <f t="shared" si="610"/>
        <v>0</v>
      </c>
      <c r="S598" s="43">
        <f t="shared" si="611"/>
        <v>0</v>
      </c>
      <c r="T598" s="51">
        <f t="shared" si="612"/>
        <v>0</v>
      </c>
      <c r="U598" s="123">
        <f t="shared" si="567"/>
        <v>0</v>
      </c>
      <c r="V598" s="124"/>
      <c r="W598" s="148">
        <v>7048652765017</v>
      </c>
      <c r="X598" s="125"/>
      <c r="Y598" s="126">
        <f t="shared" si="613"/>
        <v>0</v>
      </c>
      <c r="Z598" s="127">
        <f t="shared" ca="1" si="614"/>
        <v>0</v>
      </c>
      <c r="AA598" s="127">
        <f t="shared" ca="1" si="615"/>
        <v>112</v>
      </c>
      <c r="AB598" s="127">
        <f t="shared" ca="1" si="616"/>
        <v>0</v>
      </c>
      <c r="AC598" s="127">
        <f t="shared" ca="1" si="617"/>
        <v>0</v>
      </c>
      <c r="AD598" s="127" t="str">
        <f t="shared" si="618"/>
        <v xml:space="preserve">828083Bronco White </v>
      </c>
      <c r="AE598" s="128">
        <f t="shared" si="619"/>
        <v>828083</v>
      </c>
      <c r="AF598" s="129" t="str">
        <f>INDEX(ATS!$A:$P,MATCH('2) Order Form'!$W598,ATS!$O:$O,0),7)</f>
        <v>Active</v>
      </c>
    </row>
    <row r="599" spans="1:32" ht="17.25" customHeight="1" x14ac:dyDescent="0.2">
      <c r="A599" s="33">
        <v>5</v>
      </c>
      <c r="B599" s="33" t="str">
        <f>VLOOKUP(A599,Classification!$H$2:$I$11,2,FALSE)</f>
        <v>Technical Apparel</v>
      </c>
      <c r="C599" s="33">
        <f>INDEX(ATS!$A:$P,MATCH('2) Order Form'!$W599,ATS!$O:$O,0),1)</f>
        <v>828083</v>
      </c>
      <c r="D599" s="33" t="str">
        <f>INDEX(ATS!$A:$P,MATCH('2) Order Form'!$W599,ATS!$O:$O,0),2)</f>
        <v>Hunter LS Jersey M</v>
      </c>
      <c r="E599" s="82" t="str">
        <f>INDEX(ATS!$A:$P,MATCH('2) Order Form'!$W599,ATS!$O:$O,0),4)</f>
        <v>77200-S</v>
      </c>
      <c r="F599" s="82" t="str">
        <f>INDEX(ATS!$A:$P,MATCH('2) Order Form'!$W599,ATS!$O:$O,0),5)</f>
        <v xml:space="preserve">Fluo </v>
      </c>
      <c r="G599" s="161" t="str">
        <f>INDEX(ATS!$A:$P,MATCH('2) Order Form'!$W599,ATS!$O:$O,0),6)</f>
        <v>S</v>
      </c>
      <c r="H599" s="58">
        <v>1</v>
      </c>
      <c r="I599" s="111">
        <v>0</v>
      </c>
      <c r="J599" s="117">
        <f>IFERROR(VLOOKUP(W599,ATS!$O:$P,2,FALSE),0)</f>
        <v>25</v>
      </c>
      <c r="K599" s="184">
        <f t="shared" si="607"/>
        <v>25</v>
      </c>
      <c r="L599" s="117">
        <f>IFERROR(VLOOKUP(W599,ATS!$O:$Q,3,FALSE),0)</f>
        <v>25</v>
      </c>
      <c r="M599" s="186">
        <f t="shared" si="608"/>
        <v>25</v>
      </c>
      <c r="N599" s="93">
        <v>0</v>
      </c>
      <c r="O599" s="55">
        <f t="shared" si="609"/>
        <v>0</v>
      </c>
      <c r="P599" s="50">
        <f>VLOOKUP($C599,Prices!$A$3:$R$1996,MATCH('2) Order Form'!P$8,Prices!$A$2:$R$2,0),FALSE)</f>
        <v>25</v>
      </c>
      <c r="Q599" s="51">
        <f>VLOOKUP($C599,Prices!$A$3:$R$1996,MATCH('2) Order Form'!Q$8,Prices!$A$2:$R$2,0),FALSE)</f>
        <v>49.95</v>
      </c>
      <c r="R599" s="34">
        <f t="shared" si="610"/>
        <v>0</v>
      </c>
      <c r="S599" s="43">
        <f t="shared" si="611"/>
        <v>0</v>
      </c>
      <c r="T599" s="51">
        <f t="shared" si="612"/>
        <v>0</v>
      </c>
      <c r="U599" s="123">
        <f t="shared" si="567"/>
        <v>0</v>
      </c>
      <c r="V599" s="124"/>
      <c r="W599" s="148">
        <v>7048652765048</v>
      </c>
      <c r="X599" s="125"/>
      <c r="Y599" s="126">
        <f t="shared" si="613"/>
        <v>0</v>
      </c>
      <c r="Z599" s="127">
        <f t="shared" ca="1" si="614"/>
        <v>0</v>
      </c>
      <c r="AA599" s="127">
        <f t="shared" ca="1" si="615"/>
        <v>112</v>
      </c>
      <c r="AB599" s="127">
        <f t="shared" ca="1" si="616"/>
        <v>0</v>
      </c>
      <c r="AC599" s="127">
        <f t="shared" ca="1" si="617"/>
        <v>1</v>
      </c>
      <c r="AD599" s="127" t="str">
        <f t="shared" si="618"/>
        <v xml:space="preserve">828083Fluo </v>
      </c>
      <c r="AE599" s="128">
        <f t="shared" si="619"/>
        <v>828083</v>
      </c>
      <c r="AF599" s="129" t="str">
        <f>INDEX(ATS!$A:$P,MATCH('2) Order Form'!$W599,ATS!$O:$O,0),7)</f>
        <v>Active</v>
      </c>
    </row>
    <row r="600" spans="1:32" ht="17.25" customHeight="1" x14ac:dyDescent="0.2">
      <c r="A600" s="33">
        <v>5</v>
      </c>
      <c r="B600" s="33" t="str">
        <f>VLOOKUP(A600,Classification!$H$2:$I$11,2,FALSE)</f>
        <v>Technical Apparel</v>
      </c>
      <c r="C600" s="33">
        <f>INDEX(ATS!$A:$P,MATCH('2) Order Form'!$W600,ATS!$O:$O,0),1)</f>
        <v>828083</v>
      </c>
      <c r="D600" s="33" t="str">
        <f>INDEX(ATS!$A:$P,MATCH('2) Order Form'!$W600,ATS!$O:$O,0),2)</f>
        <v>Hunter LS Jersey M</v>
      </c>
      <c r="E600" s="82" t="str">
        <f>INDEX(ATS!$A:$P,MATCH('2) Order Form'!$W600,ATS!$O:$O,0),4)</f>
        <v>77200-M</v>
      </c>
      <c r="F600" s="82" t="str">
        <f>INDEX(ATS!$A:$P,MATCH('2) Order Form'!$W600,ATS!$O:$O,0),5)</f>
        <v xml:space="preserve">Fluo </v>
      </c>
      <c r="G600" s="161" t="str">
        <f>INDEX(ATS!$A:$P,MATCH('2) Order Form'!$W600,ATS!$O:$O,0),6)</f>
        <v>M</v>
      </c>
      <c r="H600" s="58">
        <v>1</v>
      </c>
      <c r="I600" s="111">
        <v>0</v>
      </c>
      <c r="J600" s="117">
        <f>IFERROR(VLOOKUP(W600,ATS!$O:$P,2,FALSE),0)</f>
        <v>34</v>
      </c>
      <c r="K600" s="184">
        <f t="shared" si="607"/>
        <v>34</v>
      </c>
      <c r="L600" s="117">
        <f>IFERROR(VLOOKUP(W600,ATS!$O:$Q,3,FALSE),0)</f>
        <v>34</v>
      </c>
      <c r="M600" s="186">
        <f t="shared" si="608"/>
        <v>34</v>
      </c>
      <c r="N600" s="93">
        <v>0</v>
      </c>
      <c r="O600" s="55">
        <f t="shared" si="609"/>
        <v>0</v>
      </c>
      <c r="P600" s="50">
        <f>VLOOKUP($C600,Prices!$A$3:$R$1996,MATCH('2) Order Form'!P$8,Prices!$A$2:$R$2,0),FALSE)</f>
        <v>25</v>
      </c>
      <c r="Q600" s="51">
        <f>VLOOKUP($C600,Prices!$A$3:$R$1996,MATCH('2) Order Form'!Q$8,Prices!$A$2:$R$2,0),FALSE)</f>
        <v>49.95</v>
      </c>
      <c r="R600" s="34">
        <f t="shared" si="610"/>
        <v>0</v>
      </c>
      <c r="S600" s="43">
        <f t="shared" si="611"/>
        <v>0</v>
      </c>
      <c r="T600" s="51">
        <f t="shared" si="612"/>
        <v>0</v>
      </c>
      <c r="U600" s="123">
        <f t="shared" si="567"/>
        <v>0</v>
      </c>
      <c r="V600" s="124"/>
      <c r="W600" s="148">
        <v>7048652765031</v>
      </c>
      <c r="X600" s="125"/>
      <c r="Y600" s="126">
        <f t="shared" si="613"/>
        <v>0</v>
      </c>
      <c r="Z600" s="127">
        <f t="shared" ca="1" si="614"/>
        <v>0</v>
      </c>
      <c r="AA600" s="127">
        <f t="shared" ca="1" si="615"/>
        <v>112</v>
      </c>
      <c r="AB600" s="127">
        <f t="shared" ca="1" si="616"/>
        <v>0</v>
      </c>
      <c r="AC600" s="127">
        <f t="shared" ca="1" si="617"/>
        <v>0</v>
      </c>
      <c r="AD600" s="127" t="str">
        <f t="shared" si="618"/>
        <v xml:space="preserve">828083Fluo </v>
      </c>
      <c r="AE600" s="128">
        <f t="shared" si="619"/>
        <v>828083</v>
      </c>
      <c r="AF600" s="129" t="str">
        <f>INDEX(ATS!$A:$P,MATCH('2) Order Form'!$W600,ATS!$O:$O,0),7)</f>
        <v>Active</v>
      </c>
    </row>
    <row r="601" spans="1:32" ht="17.25" customHeight="1" x14ac:dyDescent="0.2">
      <c r="A601" s="33">
        <v>5</v>
      </c>
      <c r="B601" s="33" t="str">
        <f>VLOOKUP(A601,Classification!$H$2:$I$11,2,FALSE)</f>
        <v>Technical Apparel</v>
      </c>
      <c r="C601" s="33">
        <f>INDEX(ATS!$A:$P,MATCH('2) Order Form'!$W601,ATS!$O:$O,0),1)</f>
        <v>828083</v>
      </c>
      <c r="D601" s="33" t="str">
        <f>INDEX(ATS!$A:$P,MATCH('2) Order Form'!$W601,ATS!$O:$O,0),2)</f>
        <v>Hunter LS Jersey M</v>
      </c>
      <c r="E601" s="82" t="str">
        <f>INDEX(ATS!$A:$P,MATCH('2) Order Form'!$W601,ATS!$O:$O,0),4)</f>
        <v>77200-L</v>
      </c>
      <c r="F601" s="82" t="str">
        <f>INDEX(ATS!$A:$P,MATCH('2) Order Form'!$W601,ATS!$O:$O,0),5)</f>
        <v xml:space="preserve">Fluo </v>
      </c>
      <c r="G601" s="161" t="str">
        <f>INDEX(ATS!$A:$P,MATCH('2) Order Form'!$W601,ATS!$O:$O,0),6)</f>
        <v>L</v>
      </c>
      <c r="H601" s="58">
        <v>1</v>
      </c>
      <c r="I601" s="111">
        <v>0</v>
      </c>
      <c r="J601" s="117">
        <f>IFERROR(VLOOKUP(W601,ATS!$O:$P,2,FALSE),0)</f>
        <v>24</v>
      </c>
      <c r="K601" s="184">
        <f t="shared" si="607"/>
        <v>24</v>
      </c>
      <c r="L601" s="117">
        <f>IFERROR(VLOOKUP(W601,ATS!$O:$Q,3,FALSE),0)</f>
        <v>24</v>
      </c>
      <c r="M601" s="186">
        <f t="shared" si="608"/>
        <v>24</v>
      </c>
      <c r="N601" s="93">
        <v>0</v>
      </c>
      <c r="O601" s="55">
        <f t="shared" si="609"/>
        <v>0</v>
      </c>
      <c r="P601" s="50">
        <f>VLOOKUP($C601,Prices!$A$3:$R$1996,MATCH('2) Order Form'!P$8,Prices!$A$2:$R$2,0),FALSE)</f>
        <v>25</v>
      </c>
      <c r="Q601" s="51">
        <f>VLOOKUP($C601,Prices!$A$3:$R$1996,MATCH('2) Order Form'!Q$8,Prices!$A$2:$R$2,0),FALSE)</f>
        <v>49.95</v>
      </c>
      <c r="R601" s="34">
        <f t="shared" si="610"/>
        <v>0</v>
      </c>
      <c r="S601" s="43">
        <f t="shared" si="611"/>
        <v>0</v>
      </c>
      <c r="T601" s="51">
        <f t="shared" si="612"/>
        <v>0</v>
      </c>
      <c r="U601" s="123">
        <f t="shared" si="567"/>
        <v>0</v>
      </c>
      <c r="V601" s="124"/>
      <c r="W601" s="148">
        <v>7048652765024</v>
      </c>
      <c r="X601" s="125"/>
      <c r="Y601" s="126">
        <f t="shared" si="613"/>
        <v>0</v>
      </c>
      <c r="Z601" s="127">
        <f t="shared" ca="1" si="614"/>
        <v>0</v>
      </c>
      <c r="AA601" s="127">
        <f t="shared" ca="1" si="615"/>
        <v>112</v>
      </c>
      <c r="AB601" s="127">
        <f t="shared" ca="1" si="616"/>
        <v>0</v>
      </c>
      <c r="AC601" s="127">
        <f t="shared" ca="1" si="617"/>
        <v>0</v>
      </c>
      <c r="AD601" s="127" t="str">
        <f t="shared" si="618"/>
        <v xml:space="preserve">828083Fluo </v>
      </c>
      <c r="AE601" s="128">
        <f t="shared" si="619"/>
        <v>828083</v>
      </c>
      <c r="AF601" s="129" t="str">
        <f>INDEX(ATS!$A:$P,MATCH('2) Order Form'!$W601,ATS!$O:$O,0),7)</f>
        <v>Active</v>
      </c>
    </row>
    <row r="602" spans="1:32" ht="17.25" customHeight="1" x14ac:dyDescent="0.2">
      <c r="A602" s="33">
        <v>5</v>
      </c>
      <c r="B602" s="33" t="str">
        <f>VLOOKUP(A602,Classification!$H$2:$I$11,2,FALSE)</f>
        <v>Technical Apparel</v>
      </c>
      <c r="C602" s="33">
        <f>INDEX(ATS!$A:$P,MATCH('2) Order Form'!$W602,ATS!$O:$O,0),1)</f>
        <v>828083</v>
      </c>
      <c r="D602" s="33" t="str">
        <f>INDEX(ATS!$A:$P,MATCH('2) Order Form'!$W602,ATS!$O:$O,0),2)</f>
        <v>Hunter LS Jersey M</v>
      </c>
      <c r="E602" s="82" t="str">
        <f>INDEX(ATS!$A:$P,MATCH('2) Order Form'!$W602,ATS!$O:$O,0),4)</f>
        <v>77200-XL</v>
      </c>
      <c r="F602" s="82" t="str">
        <f>INDEX(ATS!$A:$P,MATCH('2) Order Form'!$W602,ATS!$O:$O,0),5)</f>
        <v xml:space="preserve">Fluo </v>
      </c>
      <c r="G602" s="161" t="str">
        <f>INDEX(ATS!$A:$P,MATCH('2) Order Form'!$W602,ATS!$O:$O,0),6)</f>
        <v>XL</v>
      </c>
      <c r="H602" s="58">
        <v>1</v>
      </c>
      <c r="I602" s="111">
        <v>0</v>
      </c>
      <c r="J602" s="117">
        <f>IFERROR(VLOOKUP(W602,ATS!$O:$P,2,FALSE),0)</f>
        <v>6</v>
      </c>
      <c r="K602" s="184">
        <f t="shared" si="607"/>
        <v>6</v>
      </c>
      <c r="L602" s="117">
        <f>IFERROR(VLOOKUP(W602,ATS!$O:$Q,3,FALSE),0)</f>
        <v>6</v>
      </c>
      <c r="M602" s="186">
        <f t="shared" si="608"/>
        <v>6</v>
      </c>
      <c r="N602" s="93">
        <v>0</v>
      </c>
      <c r="O602" s="55">
        <f t="shared" si="609"/>
        <v>0</v>
      </c>
      <c r="P602" s="50">
        <f>VLOOKUP($C602,Prices!$A$3:$R$1996,MATCH('2) Order Form'!P$8,Prices!$A$2:$R$2,0),FALSE)</f>
        <v>25</v>
      </c>
      <c r="Q602" s="51">
        <f>VLOOKUP($C602,Prices!$A$3:$R$1996,MATCH('2) Order Form'!Q$8,Prices!$A$2:$R$2,0),FALSE)</f>
        <v>49.95</v>
      </c>
      <c r="R602" s="34">
        <f t="shared" si="610"/>
        <v>0</v>
      </c>
      <c r="S602" s="43">
        <f t="shared" si="611"/>
        <v>0</v>
      </c>
      <c r="T602" s="51">
        <f t="shared" si="612"/>
        <v>0</v>
      </c>
      <c r="U602" s="123">
        <f t="shared" si="567"/>
        <v>0</v>
      </c>
      <c r="V602" s="124"/>
      <c r="W602" s="148">
        <v>7048652765055</v>
      </c>
      <c r="X602" s="125"/>
      <c r="Y602" s="126">
        <f t="shared" si="613"/>
        <v>0</v>
      </c>
      <c r="Z602" s="127">
        <f t="shared" ca="1" si="614"/>
        <v>0</v>
      </c>
      <c r="AA602" s="127">
        <f t="shared" ca="1" si="615"/>
        <v>112</v>
      </c>
      <c r="AB602" s="127">
        <f t="shared" ca="1" si="616"/>
        <v>0</v>
      </c>
      <c r="AC602" s="127">
        <f t="shared" ca="1" si="617"/>
        <v>0</v>
      </c>
      <c r="AD602" s="127" t="str">
        <f t="shared" si="618"/>
        <v xml:space="preserve">828083Fluo </v>
      </c>
      <c r="AE602" s="128">
        <f t="shared" si="619"/>
        <v>828083</v>
      </c>
      <c r="AF602" s="129" t="str">
        <f>INDEX(ATS!$A:$P,MATCH('2) Order Form'!$W602,ATS!$O:$O,0),7)</f>
        <v>Active</v>
      </c>
    </row>
    <row r="603" spans="1:32" ht="17.25" customHeight="1" x14ac:dyDescent="0.2">
      <c r="A603" s="33">
        <v>5</v>
      </c>
      <c r="B603" s="33" t="str">
        <f>VLOOKUP(A603,Classification!$H$2:$I$11,2,FALSE)</f>
        <v>Technical Apparel</v>
      </c>
      <c r="C603" s="33">
        <f>INDEX(ATS!$A:$P,MATCH('2) Order Form'!$W603,ATS!$O:$O,0),1)</f>
        <v>828083</v>
      </c>
      <c r="D603" s="33" t="str">
        <f>INDEX(ATS!$A:$P,MATCH('2) Order Form'!$W603,ATS!$O:$O,0),2)</f>
        <v>Hunter LS Jersey M</v>
      </c>
      <c r="E603" s="82" t="str">
        <f>INDEX(ATS!$A:$P,MATCH('2) Order Form'!$W603,ATS!$O:$O,0),4)</f>
        <v>98001-S</v>
      </c>
      <c r="F603" s="82" t="str">
        <f>INDEX(ATS!$A:$P,MATCH('2) Order Form'!$W603,ATS!$O:$O,0),5)</f>
        <v xml:space="preserve">Stone Grey </v>
      </c>
      <c r="G603" s="161" t="str">
        <f>INDEX(ATS!$A:$P,MATCH('2) Order Form'!$W603,ATS!$O:$O,0),6)</f>
        <v>S</v>
      </c>
      <c r="H603" s="58">
        <v>1</v>
      </c>
      <c r="I603" s="111">
        <v>0</v>
      </c>
      <c r="J603" s="117">
        <f>IFERROR(VLOOKUP(W603,ATS!$O:$P,2,FALSE),0)</f>
        <v>33</v>
      </c>
      <c r="K603" s="184">
        <f t="shared" ref="K603:K738" si="620">IF(J603=99999,"OPEN",IF(J603&gt;50,"50+",IF(J603&lt;=0,"0",J603)))</f>
        <v>33</v>
      </c>
      <c r="L603" s="117">
        <f>IFERROR(VLOOKUP(W603,ATS!$O:$Q,3,FALSE),0)</f>
        <v>33</v>
      </c>
      <c r="M603" s="186">
        <f t="shared" si="608"/>
        <v>33</v>
      </c>
      <c r="N603" s="93">
        <v>0</v>
      </c>
      <c r="O603" s="55">
        <f t="shared" ref="O603:O606" si="621">IF(N603&lt;&gt;0,N603,$P$5)</f>
        <v>0</v>
      </c>
      <c r="P603" s="50">
        <f>VLOOKUP($C603,Prices!$A$3:$R$1996,MATCH('2) Order Form'!P$8,Prices!$A$2:$R$2,0),FALSE)</f>
        <v>25</v>
      </c>
      <c r="Q603" s="51">
        <f>VLOOKUP($C603,Prices!$A$3:$R$1996,MATCH('2) Order Form'!Q$8,Prices!$A$2:$R$2,0),FALSE)</f>
        <v>49.95</v>
      </c>
      <c r="R603" s="34">
        <f t="shared" ref="R603:R606" si="622">I603*P603</f>
        <v>0</v>
      </c>
      <c r="S603" s="43">
        <f t="shared" ref="S603:S738" si="623">R603*O603</f>
        <v>0</v>
      </c>
      <c r="T603" s="51">
        <f t="shared" ref="T603:T738" si="624">R603-S603</f>
        <v>0</v>
      </c>
      <c r="U603" s="123">
        <f t="shared" si="567"/>
        <v>0</v>
      </c>
      <c r="V603" s="124"/>
      <c r="W603" s="148">
        <v>7048652768407</v>
      </c>
      <c r="X603" s="125"/>
      <c r="Y603" s="126">
        <f t="shared" si="613"/>
        <v>0</v>
      </c>
      <c r="Z603" s="127">
        <f t="shared" ca="1" si="614"/>
        <v>0</v>
      </c>
      <c r="AA603" s="127">
        <f t="shared" ca="1" si="615"/>
        <v>112</v>
      </c>
      <c r="AB603" s="127">
        <f t="shared" ca="1" si="616"/>
        <v>0</v>
      </c>
      <c r="AC603" s="127">
        <f t="shared" ca="1" si="617"/>
        <v>1</v>
      </c>
      <c r="AD603" s="127" t="str">
        <f t="shared" si="618"/>
        <v xml:space="preserve">828083Stone Grey </v>
      </c>
      <c r="AE603" s="128">
        <f t="shared" si="619"/>
        <v>828083</v>
      </c>
      <c r="AF603" s="129" t="str">
        <f>INDEX(ATS!$A:$P,MATCH('2) Order Form'!$W603,ATS!$O:$O,0),7)</f>
        <v>Active</v>
      </c>
    </row>
    <row r="604" spans="1:32" ht="17.25" customHeight="1" x14ac:dyDescent="0.2">
      <c r="A604" s="33">
        <v>5</v>
      </c>
      <c r="B604" s="33" t="str">
        <f>VLOOKUP(A604,Classification!$H$2:$I$11,2,FALSE)</f>
        <v>Technical Apparel</v>
      </c>
      <c r="C604" s="33">
        <f>INDEX(ATS!$A:$P,MATCH('2) Order Form'!$W604,ATS!$O:$O,0),1)</f>
        <v>828083</v>
      </c>
      <c r="D604" s="33" t="str">
        <f>INDEX(ATS!$A:$P,MATCH('2) Order Form'!$W604,ATS!$O:$O,0),2)</f>
        <v>Hunter LS Jersey M</v>
      </c>
      <c r="E604" s="82" t="str">
        <f>INDEX(ATS!$A:$P,MATCH('2) Order Form'!$W604,ATS!$O:$O,0),4)</f>
        <v>98001-M</v>
      </c>
      <c r="F604" s="82" t="str">
        <f>INDEX(ATS!$A:$P,MATCH('2) Order Form'!$W604,ATS!$O:$O,0),5)</f>
        <v xml:space="preserve">Stone Grey </v>
      </c>
      <c r="G604" s="161" t="str">
        <f>INDEX(ATS!$A:$P,MATCH('2) Order Form'!$W604,ATS!$O:$O,0),6)</f>
        <v>M</v>
      </c>
      <c r="H604" s="58">
        <v>1</v>
      </c>
      <c r="I604" s="111">
        <v>0</v>
      </c>
      <c r="J604" s="117">
        <f>IFERROR(VLOOKUP(W604,ATS!$O:$P,2,FALSE),0)</f>
        <v>80</v>
      </c>
      <c r="K604" s="184" t="str">
        <f t="shared" si="620"/>
        <v>50+</v>
      </c>
      <c r="L604" s="117">
        <f>IFERROR(VLOOKUP(W604,ATS!$O:$Q,3,FALSE),0)</f>
        <v>80</v>
      </c>
      <c r="M604" s="186" t="str">
        <f t="shared" si="608"/>
        <v>50+</v>
      </c>
      <c r="N604" s="93">
        <v>0</v>
      </c>
      <c r="O604" s="55">
        <f t="shared" si="621"/>
        <v>0</v>
      </c>
      <c r="P604" s="50">
        <f>VLOOKUP($C604,Prices!$A$3:$R$1996,MATCH('2) Order Form'!P$8,Prices!$A$2:$R$2,0),FALSE)</f>
        <v>25</v>
      </c>
      <c r="Q604" s="51">
        <f>VLOOKUP($C604,Prices!$A$3:$R$1996,MATCH('2) Order Form'!Q$8,Prices!$A$2:$R$2,0),FALSE)</f>
        <v>49.95</v>
      </c>
      <c r="R604" s="34">
        <f t="shared" si="622"/>
        <v>0</v>
      </c>
      <c r="S604" s="43">
        <f t="shared" si="623"/>
        <v>0</v>
      </c>
      <c r="T604" s="51">
        <f t="shared" si="624"/>
        <v>0</v>
      </c>
      <c r="U604" s="123">
        <f t="shared" si="567"/>
        <v>0</v>
      </c>
      <c r="V604" s="124"/>
      <c r="W604" s="148">
        <v>7048652768391</v>
      </c>
      <c r="X604" s="125"/>
      <c r="Y604" s="126">
        <f t="shared" si="613"/>
        <v>0</v>
      </c>
      <c r="Z604" s="127">
        <f t="shared" ca="1" si="614"/>
        <v>0</v>
      </c>
      <c r="AA604" s="127">
        <f t="shared" ca="1" si="615"/>
        <v>112</v>
      </c>
      <c r="AB604" s="127">
        <f t="shared" ca="1" si="616"/>
        <v>0</v>
      </c>
      <c r="AC604" s="127">
        <f t="shared" ca="1" si="617"/>
        <v>0</v>
      </c>
      <c r="AD604" s="127" t="str">
        <f t="shared" si="618"/>
        <v xml:space="preserve">828083Stone Grey </v>
      </c>
      <c r="AE604" s="128">
        <f t="shared" si="619"/>
        <v>828083</v>
      </c>
      <c r="AF604" s="129" t="str">
        <f>INDEX(ATS!$A:$P,MATCH('2) Order Form'!$W604,ATS!$O:$O,0),7)</f>
        <v>Active</v>
      </c>
    </row>
    <row r="605" spans="1:32" ht="17.25" customHeight="1" x14ac:dyDescent="0.2">
      <c r="A605" s="33">
        <v>5</v>
      </c>
      <c r="B605" s="33" t="str">
        <f>VLOOKUP(A605,Classification!$H$2:$I$11,2,FALSE)</f>
        <v>Technical Apparel</v>
      </c>
      <c r="C605" s="33">
        <f>INDEX(ATS!$A:$P,MATCH('2) Order Form'!$W605,ATS!$O:$O,0),1)</f>
        <v>828083</v>
      </c>
      <c r="D605" s="33" t="str">
        <f>INDEX(ATS!$A:$P,MATCH('2) Order Form'!$W605,ATS!$O:$O,0),2)</f>
        <v>Hunter LS Jersey M</v>
      </c>
      <c r="E605" s="82" t="str">
        <f>INDEX(ATS!$A:$P,MATCH('2) Order Form'!$W605,ATS!$O:$O,0),4)</f>
        <v>98001-L</v>
      </c>
      <c r="F605" s="82" t="str">
        <f>INDEX(ATS!$A:$P,MATCH('2) Order Form'!$W605,ATS!$O:$O,0),5)</f>
        <v xml:space="preserve">Stone Grey </v>
      </c>
      <c r="G605" s="161" t="str">
        <f>INDEX(ATS!$A:$P,MATCH('2) Order Form'!$W605,ATS!$O:$O,0),6)</f>
        <v>L</v>
      </c>
      <c r="H605" s="58">
        <v>1</v>
      </c>
      <c r="I605" s="111">
        <v>0</v>
      </c>
      <c r="J605" s="117">
        <f>IFERROR(VLOOKUP(W605,ATS!$O:$P,2,FALSE),0)</f>
        <v>62</v>
      </c>
      <c r="K605" s="184" t="str">
        <f t="shared" si="620"/>
        <v>50+</v>
      </c>
      <c r="L605" s="117">
        <f>IFERROR(VLOOKUP(W605,ATS!$O:$Q,3,FALSE),0)</f>
        <v>62</v>
      </c>
      <c r="M605" s="186" t="str">
        <f t="shared" si="608"/>
        <v>50+</v>
      </c>
      <c r="N605" s="93">
        <v>0</v>
      </c>
      <c r="O605" s="55">
        <f t="shared" si="621"/>
        <v>0</v>
      </c>
      <c r="P605" s="50">
        <f>VLOOKUP($C605,Prices!$A$3:$R$1996,MATCH('2) Order Form'!P$8,Prices!$A$2:$R$2,0),FALSE)</f>
        <v>25</v>
      </c>
      <c r="Q605" s="51">
        <f>VLOOKUP($C605,Prices!$A$3:$R$1996,MATCH('2) Order Form'!Q$8,Prices!$A$2:$R$2,0),FALSE)</f>
        <v>49.95</v>
      </c>
      <c r="R605" s="34">
        <f t="shared" si="622"/>
        <v>0</v>
      </c>
      <c r="S605" s="43">
        <f t="shared" si="623"/>
        <v>0</v>
      </c>
      <c r="T605" s="51">
        <f t="shared" si="624"/>
        <v>0</v>
      </c>
      <c r="U605" s="123">
        <f t="shared" si="567"/>
        <v>0</v>
      </c>
      <c r="V605" s="124"/>
      <c r="W605" s="148">
        <v>7048652768384</v>
      </c>
      <c r="X605" s="125"/>
      <c r="Y605" s="126">
        <f t="shared" si="613"/>
        <v>0</v>
      </c>
      <c r="Z605" s="127">
        <f t="shared" ca="1" si="614"/>
        <v>0</v>
      </c>
      <c r="AA605" s="127">
        <f t="shared" ca="1" si="615"/>
        <v>112</v>
      </c>
      <c r="AB605" s="127">
        <f t="shared" ca="1" si="616"/>
        <v>0</v>
      </c>
      <c r="AC605" s="127">
        <f t="shared" ca="1" si="617"/>
        <v>0</v>
      </c>
      <c r="AD605" s="127" t="str">
        <f t="shared" si="618"/>
        <v xml:space="preserve">828083Stone Grey </v>
      </c>
      <c r="AE605" s="128">
        <f t="shared" si="619"/>
        <v>828083</v>
      </c>
      <c r="AF605" s="129" t="str">
        <f>INDEX(ATS!$A:$P,MATCH('2) Order Form'!$W605,ATS!$O:$O,0),7)</f>
        <v>Active</v>
      </c>
    </row>
    <row r="606" spans="1:32" ht="17.25" customHeight="1" x14ac:dyDescent="0.2">
      <c r="A606" s="33">
        <v>5</v>
      </c>
      <c r="B606" s="33" t="str">
        <f>VLOOKUP(A606,Classification!$H$2:$I$11,2,FALSE)</f>
        <v>Technical Apparel</v>
      </c>
      <c r="C606" s="33">
        <f>INDEX(ATS!$A:$P,MATCH('2) Order Form'!$W606,ATS!$O:$O,0),1)</f>
        <v>828083</v>
      </c>
      <c r="D606" s="33" t="str">
        <f>INDEX(ATS!$A:$P,MATCH('2) Order Form'!$W606,ATS!$O:$O,0),2)</f>
        <v>Hunter LS Jersey M</v>
      </c>
      <c r="E606" s="82" t="str">
        <f>INDEX(ATS!$A:$P,MATCH('2) Order Form'!$W606,ATS!$O:$O,0),4)</f>
        <v>98001-XL</v>
      </c>
      <c r="F606" s="82" t="str">
        <f>INDEX(ATS!$A:$P,MATCH('2) Order Form'!$W606,ATS!$O:$O,0),5)</f>
        <v xml:space="preserve">Stone Grey </v>
      </c>
      <c r="G606" s="161" t="str">
        <f>INDEX(ATS!$A:$P,MATCH('2) Order Form'!$W606,ATS!$O:$O,0),6)</f>
        <v>XL</v>
      </c>
      <c r="H606" s="58">
        <v>1</v>
      </c>
      <c r="I606" s="111">
        <v>0</v>
      </c>
      <c r="J606" s="117">
        <f>IFERROR(VLOOKUP(W606,ATS!$O:$P,2,FALSE),0)</f>
        <v>8</v>
      </c>
      <c r="K606" s="184">
        <f t="shared" si="620"/>
        <v>8</v>
      </c>
      <c r="L606" s="117">
        <f>IFERROR(VLOOKUP(W606,ATS!$O:$Q,3,FALSE),0)</f>
        <v>8</v>
      </c>
      <c r="M606" s="186">
        <f t="shared" si="608"/>
        <v>8</v>
      </c>
      <c r="N606" s="93">
        <v>0</v>
      </c>
      <c r="O606" s="55">
        <f t="shared" si="621"/>
        <v>0</v>
      </c>
      <c r="P606" s="50">
        <f>VLOOKUP($C606,Prices!$A$3:$R$1996,MATCH('2) Order Form'!P$8,Prices!$A$2:$R$2,0),FALSE)</f>
        <v>25</v>
      </c>
      <c r="Q606" s="51">
        <f>VLOOKUP($C606,Prices!$A$3:$R$1996,MATCH('2) Order Form'!Q$8,Prices!$A$2:$R$2,0),FALSE)</f>
        <v>49.95</v>
      </c>
      <c r="R606" s="34">
        <f t="shared" si="622"/>
        <v>0</v>
      </c>
      <c r="S606" s="43">
        <f t="shared" si="623"/>
        <v>0</v>
      </c>
      <c r="T606" s="51">
        <f t="shared" si="624"/>
        <v>0</v>
      </c>
      <c r="U606" s="123">
        <f t="shared" si="567"/>
        <v>0</v>
      </c>
      <c r="V606" s="124"/>
      <c r="W606" s="148">
        <v>7048652768414</v>
      </c>
      <c r="X606" s="125"/>
      <c r="Y606" s="126">
        <f t="shared" si="613"/>
        <v>0</v>
      </c>
      <c r="Z606" s="127">
        <f t="shared" ca="1" si="614"/>
        <v>0</v>
      </c>
      <c r="AA606" s="127">
        <f t="shared" ca="1" si="615"/>
        <v>112</v>
      </c>
      <c r="AB606" s="127">
        <f t="shared" ca="1" si="616"/>
        <v>0</v>
      </c>
      <c r="AC606" s="127">
        <f t="shared" ca="1" si="617"/>
        <v>0</v>
      </c>
      <c r="AD606" s="127" t="str">
        <f t="shared" si="618"/>
        <v xml:space="preserve">828083Stone Grey </v>
      </c>
      <c r="AE606" s="128">
        <f t="shared" si="619"/>
        <v>828083</v>
      </c>
      <c r="AF606" s="129" t="str">
        <f>INDEX(ATS!$A:$P,MATCH('2) Order Form'!$W606,ATS!$O:$O,0),7)</f>
        <v>Active</v>
      </c>
    </row>
    <row r="607" spans="1:32" ht="17.25" customHeight="1" x14ac:dyDescent="0.2">
      <c r="A607" s="33">
        <v>5</v>
      </c>
      <c r="B607" s="33" t="str">
        <f>VLOOKUP(A607,Classification!$H$2:$I$11,2,FALSE)</f>
        <v>Technical Apparel</v>
      </c>
      <c r="C607" s="33">
        <f>INDEX(ATS!$A:$P,MATCH('2) Order Form'!$W607,ATS!$O:$O,0),1)</f>
        <v>828084</v>
      </c>
      <c r="D607" s="33" t="str">
        <f>INDEX(ATS!$A:$P,MATCH('2) Order Form'!$W607,ATS!$O:$O,0),2)</f>
        <v>Hunter SS Jersey M</v>
      </c>
      <c r="E607" s="82" t="str">
        <f>INDEX(ATS!$A:$P,MATCH('2) Order Form'!$W607,ATS!$O:$O,0),4)</f>
        <v>10003-S</v>
      </c>
      <c r="F607" s="82" t="str">
        <f>INDEX(ATS!$A:$P,MATCH('2) Order Form'!$W607,ATS!$O:$O,0),5)</f>
        <v xml:space="preserve">Bronco White </v>
      </c>
      <c r="G607" s="161" t="str">
        <f>INDEX(ATS!$A:$P,MATCH('2) Order Form'!$W607,ATS!$O:$O,0),6)</f>
        <v>S</v>
      </c>
      <c r="H607" s="58">
        <v>1</v>
      </c>
      <c r="I607" s="111">
        <v>0</v>
      </c>
      <c r="J607" s="117">
        <f>IFERROR(VLOOKUP(W607,ATS!$O:$P,2,FALSE),0)</f>
        <v>21</v>
      </c>
      <c r="K607" s="184">
        <f t="shared" ref="K607:K614" si="625">IF(J607=99999,"OPEN",IF(J607&gt;50,"50+",IF(J607&lt;=0,"0",J607)))</f>
        <v>21</v>
      </c>
      <c r="L607" s="117">
        <f>IFERROR(VLOOKUP(W607,ATS!$O:$Q,3,FALSE),0)</f>
        <v>21</v>
      </c>
      <c r="M607" s="186">
        <f t="shared" si="608"/>
        <v>21</v>
      </c>
      <c r="N607" s="93">
        <v>0</v>
      </c>
      <c r="O607" s="55">
        <f t="shared" ref="O607:O614" si="626">IF(N607&lt;&gt;0,N607,$P$5)</f>
        <v>0</v>
      </c>
      <c r="P607" s="50">
        <f>VLOOKUP($C607,Prices!$A$3:$R$1996,MATCH('2) Order Form'!P$8,Prices!$A$2:$R$2,0),FALSE)</f>
        <v>20</v>
      </c>
      <c r="Q607" s="51">
        <f>VLOOKUP($C607,Prices!$A$3:$R$1996,MATCH('2) Order Form'!Q$8,Prices!$A$2:$R$2,0),FALSE)</f>
        <v>39.950000000000003</v>
      </c>
      <c r="R607" s="34">
        <f t="shared" ref="R607:R614" si="627">I607*P607</f>
        <v>0</v>
      </c>
      <c r="S607" s="43">
        <f t="shared" ref="S607:S614" si="628">R607*O607</f>
        <v>0</v>
      </c>
      <c r="T607" s="51">
        <f t="shared" ref="T607:T614" si="629">R607-S607</f>
        <v>0</v>
      </c>
      <c r="U607" s="123">
        <f t="shared" si="567"/>
        <v>0</v>
      </c>
      <c r="V607" s="124"/>
      <c r="W607" s="148">
        <v>7048652765840</v>
      </c>
      <c r="X607" s="125"/>
      <c r="Y607" s="126">
        <f t="shared" si="613"/>
        <v>0</v>
      </c>
      <c r="Z607" s="127">
        <f t="shared" ca="1" si="614"/>
        <v>0</v>
      </c>
      <c r="AA607" s="127">
        <f t="shared" ca="1" si="615"/>
        <v>113</v>
      </c>
      <c r="AB607" s="127">
        <f t="shared" ca="1" si="616"/>
        <v>1</v>
      </c>
      <c r="AC607" s="127">
        <f t="shared" ca="1" si="617"/>
        <v>1</v>
      </c>
      <c r="AD607" s="127" t="str">
        <f t="shared" si="618"/>
        <v xml:space="preserve">828084Bronco White </v>
      </c>
      <c r="AE607" s="128">
        <f t="shared" si="619"/>
        <v>828084</v>
      </c>
      <c r="AF607" s="129" t="str">
        <f>INDEX(ATS!$A:$P,MATCH('2) Order Form'!$W607,ATS!$O:$O,0),7)</f>
        <v>Active</v>
      </c>
    </row>
    <row r="608" spans="1:32" ht="17.25" customHeight="1" x14ac:dyDescent="0.2">
      <c r="A608" s="33">
        <v>5</v>
      </c>
      <c r="B608" s="33" t="str">
        <f>VLOOKUP(A608,Classification!$H$2:$I$11,2,FALSE)</f>
        <v>Technical Apparel</v>
      </c>
      <c r="C608" s="33">
        <f>INDEX(ATS!$A:$P,MATCH('2) Order Form'!$W608,ATS!$O:$O,0),1)</f>
        <v>828084</v>
      </c>
      <c r="D608" s="33" t="str">
        <f>INDEX(ATS!$A:$P,MATCH('2) Order Form'!$W608,ATS!$O:$O,0),2)</f>
        <v>Hunter SS Jersey M</v>
      </c>
      <c r="E608" s="82" t="str">
        <f>INDEX(ATS!$A:$P,MATCH('2) Order Form'!$W608,ATS!$O:$O,0),4)</f>
        <v>10003-M</v>
      </c>
      <c r="F608" s="82" t="str">
        <f>INDEX(ATS!$A:$P,MATCH('2) Order Form'!$W608,ATS!$O:$O,0),5)</f>
        <v xml:space="preserve">Bronco White </v>
      </c>
      <c r="G608" s="161" t="str">
        <f>INDEX(ATS!$A:$P,MATCH('2) Order Form'!$W608,ATS!$O:$O,0),6)</f>
        <v>M</v>
      </c>
      <c r="H608" s="58">
        <v>1</v>
      </c>
      <c r="I608" s="111">
        <v>0</v>
      </c>
      <c r="J608" s="117">
        <f>IFERROR(VLOOKUP(W608,ATS!$O:$P,2,FALSE),0)</f>
        <v>18</v>
      </c>
      <c r="K608" s="184">
        <f t="shared" si="625"/>
        <v>18</v>
      </c>
      <c r="L608" s="117">
        <f>IFERROR(VLOOKUP(W608,ATS!$O:$Q,3,FALSE),0)</f>
        <v>18</v>
      </c>
      <c r="M608" s="186">
        <f t="shared" si="608"/>
        <v>18</v>
      </c>
      <c r="N608" s="93">
        <v>0</v>
      </c>
      <c r="O608" s="55">
        <f t="shared" si="626"/>
        <v>0</v>
      </c>
      <c r="P608" s="50">
        <f>VLOOKUP($C608,Prices!$A$3:$R$1996,MATCH('2) Order Form'!P$8,Prices!$A$2:$R$2,0),FALSE)</f>
        <v>20</v>
      </c>
      <c r="Q608" s="51">
        <f>VLOOKUP($C608,Prices!$A$3:$R$1996,MATCH('2) Order Form'!Q$8,Prices!$A$2:$R$2,0),FALSE)</f>
        <v>39.950000000000003</v>
      </c>
      <c r="R608" s="34">
        <f t="shared" si="627"/>
        <v>0</v>
      </c>
      <c r="S608" s="43">
        <f t="shared" si="628"/>
        <v>0</v>
      </c>
      <c r="T608" s="51">
        <f t="shared" si="629"/>
        <v>0</v>
      </c>
      <c r="U608" s="123">
        <f t="shared" si="567"/>
        <v>0</v>
      </c>
      <c r="V608" s="124"/>
      <c r="W608" s="148">
        <v>7048652765833</v>
      </c>
      <c r="X608" s="125"/>
      <c r="Y608" s="126">
        <f t="shared" si="613"/>
        <v>0</v>
      </c>
      <c r="Z608" s="127">
        <f t="shared" ca="1" si="614"/>
        <v>0</v>
      </c>
      <c r="AA608" s="127">
        <f t="shared" ca="1" si="615"/>
        <v>113</v>
      </c>
      <c r="AB608" s="127">
        <f t="shared" ca="1" si="616"/>
        <v>0</v>
      </c>
      <c r="AC608" s="127">
        <f t="shared" ca="1" si="617"/>
        <v>0</v>
      </c>
      <c r="AD608" s="127" t="str">
        <f t="shared" si="618"/>
        <v xml:space="preserve">828084Bronco White </v>
      </c>
      <c r="AE608" s="128">
        <f t="shared" si="619"/>
        <v>828084</v>
      </c>
      <c r="AF608" s="129" t="str">
        <f>INDEX(ATS!$A:$P,MATCH('2) Order Form'!$W608,ATS!$O:$O,0),7)</f>
        <v>Active</v>
      </c>
    </row>
    <row r="609" spans="1:32" ht="17.25" customHeight="1" x14ac:dyDescent="0.2">
      <c r="A609" s="33">
        <v>5</v>
      </c>
      <c r="B609" s="33" t="str">
        <f>VLOOKUP(A609,Classification!$H$2:$I$11,2,FALSE)</f>
        <v>Technical Apparel</v>
      </c>
      <c r="C609" s="33">
        <f>INDEX(ATS!$A:$P,MATCH('2) Order Form'!$W609,ATS!$O:$O,0),1)</f>
        <v>828084</v>
      </c>
      <c r="D609" s="33" t="str">
        <f>INDEX(ATS!$A:$P,MATCH('2) Order Form'!$W609,ATS!$O:$O,0),2)</f>
        <v>Hunter SS Jersey M</v>
      </c>
      <c r="E609" s="82" t="str">
        <f>INDEX(ATS!$A:$P,MATCH('2) Order Form'!$W609,ATS!$O:$O,0),4)</f>
        <v>10003-L</v>
      </c>
      <c r="F609" s="82" t="str">
        <f>INDEX(ATS!$A:$P,MATCH('2) Order Form'!$W609,ATS!$O:$O,0),5)</f>
        <v xml:space="preserve">Bronco White </v>
      </c>
      <c r="G609" s="161" t="str">
        <f>INDEX(ATS!$A:$P,MATCH('2) Order Form'!$W609,ATS!$O:$O,0),6)</f>
        <v>L</v>
      </c>
      <c r="H609" s="58">
        <v>1</v>
      </c>
      <c r="I609" s="111">
        <v>0</v>
      </c>
      <c r="J609" s="117">
        <f>IFERROR(VLOOKUP(W609,ATS!$O:$P,2,FALSE),0)</f>
        <v>20</v>
      </c>
      <c r="K609" s="184">
        <f t="shared" si="625"/>
        <v>20</v>
      </c>
      <c r="L609" s="117">
        <f>IFERROR(VLOOKUP(W609,ATS!$O:$Q,3,FALSE),0)</f>
        <v>20</v>
      </c>
      <c r="M609" s="186">
        <f t="shared" si="608"/>
        <v>20</v>
      </c>
      <c r="N609" s="93">
        <v>0</v>
      </c>
      <c r="O609" s="55">
        <f t="shared" si="626"/>
        <v>0</v>
      </c>
      <c r="P609" s="50">
        <f>VLOOKUP($C609,Prices!$A$3:$R$1996,MATCH('2) Order Form'!P$8,Prices!$A$2:$R$2,0),FALSE)</f>
        <v>20</v>
      </c>
      <c r="Q609" s="51">
        <f>VLOOKUP($C609,Prices!$A$3:$R$1996,MATCH('2) Order Form'!Q$8,Prices!$A$2:$R$2,0),FALSE)</f>
        <v>39.950000000000003</v>
      </c>
      <c r="R609" s="34">
        <f t="shared" si="627"/>
        <v>0</v>
      </c>
      <c r="S609" s="43">
        <f t="shared" si="628"/>
        <v>0</v>
      </c>
      <c r="T609" s="51">
        <f t="shared" si="629"/>
        <v>0</v>
      </c>
      <c r="U609" s="123">
        <f t="shared" si="567"/>
        <v>0</v>
      </c>
      <c r="V609" s="124"/>
      <c r="W609" s="148">
        <v>7048652765826</v>
      </c>
      <c r="X609" s="125"/>
      <c r="Y609" s="126">
        <f t="shared" si="613"/>
        <v>0</v>
      </c>
      <c r="Z609" s="127">
        <f t="shared" ca="1" si="614"/>
        <v>0</v>
      </c>
      <c r="AA609" s="127">
        <f t="shared" ca="1" si="615"/>
        <v>113</v>
      </c>
      <c r="AB609" s="127">
        <f t="shared" ca="1" si="616"/>
        <v>0</v>
      </c>
      <c r="AC609" s="127">
        <f t="shared" ca="1" si="617"/>
        <v>0</v>
      </c>
      <c r="AD609" s="127" t="str">
        <f t="shared" si="618"/>
        <v xml:space="preserve">828084Bronco White </v>
      </c>
      <c r="AE609" s="128">
        <f t="shared" si="619"/>
        <v>828084</v>
      </c>
      <c r="AF609" s="129" t="str">
        <f>INDEX(ATS!$A:$P,MATCH('2) Order Form'!$W609,ATS!$O:$O,0),7)</f>
        <v>Active</v>
      </c>
    </row>
    <row r="610" spans="1:32" ht="17.25" customHeight="1" x14ac:dyDescent="0.2">
      <c r="A610" s="33">
        <v>5</v>
      </c>
      <c r="B610" s="33" t="str">
        <f>VLOOKUP(A610,Classification!$H$2:$I$11,2,FALSE)</f>
        <v>Technical Apparel</v>
      </c>
      <c r="C610" s="33">
        <f>INDEX(ATS!$A:$P,MATCH('2) Order Form'!$W610,ATS!$O:$O,0),1)</f>
        <v>828084</v>
      </c>
      <c r="D610" s="33" t="str">
        <f>INDEX(ATS!$A:$P,MATCH('2) Order Form'!$W610,ATS!$O:$O,0),2)</f>
        <v>Hunter SS Jersey M</v>
      </c>
      <c r="E610" s="82" t="str">
        <f>INDEX(ATS!$A:$P,MATCH('2) Order Form'!$W610,ATS!$O:$O,0),4)</f>
        <v>10003-XL</v>
      </c>
      <c r="F610" s="82" t="str">
        <f>INDEX(ATS!$A:$P,MATCH('2) Order Form'!$W610,ATS!$O:$O,0),5)</f>
        <v xml:space="preserve">Bronco White </v>
      </c>
      <c r="G610" s="161" t="str">
        <f>INDEX(ATS!$A:$P,MATCH('2) Order Form'!$W610,ATS!$O:$O,0),6)</f>
        <v>XL</v>
      </c>
      <c r="H610" s="58">
        <v>1</v>
      </c>
      <c r="I610" s="111">
        <v>0</v>
      </c>
      <c r="J610" s="117">
        <f>IFERROR(VLOOKUP(W610,ATS!$O:$P,2,FALSE),0)</f>
        <v>13</v>
      </c>
      <c r="K610" s="184">
        <f t="shared" si="625"/>
        <v>13</v>
      </c>
      <c r="L610" s="117">
        <f>IFERROR(VLOOKUP(W610,ATS!$O:$Q,3,FALSE),0)</f>
        <v>13</v>
      </c>
      <c r="M610" s="186">
        <f t="shared" si="608"/>
        <v>13</v>
      </c>
      <c r="N610" s="93">
        <v>0</v>
      </c>
      <c r="O610" s="55">
        <f t="shared" si="626"/>
        <v>0</v>
      </c>
      <c r="P610" s="50">
        <f>VLOOKUP($C610,Prices!$A$3:$R$1996,MATCH('2) Order Form'!P$8,Prices!$A$2:$R$2,0),FALSE)</f>
        <v>20</v>
      </c>
      <c r="Q610" s="51">
        <f>VLOOKUP($C610,Prices!$A$3:$R$1996,MATCH('2) Order Form'!Q$8,Prices!$A$2:$R$2,0),FALSE)</f>
        <v>39.950000000000003</v>
      </c>
      <c r="R610" s="34">
        <f t="shared" si="627"/>
        <v>0</v>
      </c>
      <c r="S610" s="43">
        <f t="shared" si="628"/>
        <v>0</v>
      </c>
      <c r="T610" s="51">
        <f t="shared" si="629"/>
        <v>0</v>
      </c>
      <c r="U610" s="123">
        <f t="shared" si="567"/>
        <v>0</v>
      </c>
      <c r="V610" s="124"/>
      <c r="W610" s="148">
        <v>7048652765857</v>
      </c>
      <c r="X610" s="125"/>
      <c r="Y610" s="126">
        <f t="shared" si="613"/>
        <v>0</v>
      </c>
      <c r="Z610" s="127">
        <f t="shared" ca="1" si="614"/>
        <v>0</v>
      </c>
      <c r="AA610" s="127">
        <f t="shared" ca="1" si="615"/>
        <v>113</v>
      </c>
      <c r="AB610" s="127">
        <f t="shared" ca="1" si="616"/>
        <v>0</v>
      </c>
      <c r="AC610" s="127">
        <f t="shared" ca="1" si="617"/>
        <v>0</v>
      </c>
      <c r="AD610" s="127" t="str">
        <f t="shared" si="618"/>
        <v xml:space="preserve">828084Bronco White </v>
      </c>
      <c r="AE610" s="128">
        <f t="shared" si="619"/>
        <v>828084</v>
      </c>
      <c r="AF610" s="129" t="str">
        <f>INDEX(ATS!$A:$P,MATCH('2) Order Form'!$W610,ATS!$O:$O,0),7)</f>
        <v>Active</v>
      </c>
    </row>
    <row r="611" spans="1:32" ht="17.25" customHeight="1" x14ac:dyDescent="0.2">
      <c r="A611" s="33">
        <v>5</v>
      </c>
      <c r="B611" s="33" t="str">
        <f>VLOOKUP(A611,Classification!$H$2:$I$11,2,FALSE)</f>
        <v>Technical Apparel</v>
      </c>
      <c r="C611" s="33">
        <f>INDEX(ATS!$A:$P,MATCH('2) Order Form'!$W611,ATS!$O:$O,0),1)</f>
        <v>828084</v>
      </c>
      <c r="D611" s="33" t="str">
        <f>INDEX(ATS!$A:$P,MATCH('2) Order Form'!$W611,ATS!$O:$O,0),2)</f>
        <v>Hunter SS Jersey M</v>
      </c>
      <c r="E611" s="82" t="str">
        <f>INDEX(ATS!$A:$P,MATCH('2) Order Form'!$W611,ATS!$O:$O,0),4)</f>
        <v>55504-S</v>
      </c>
      <c r="F611" s="82" t="str">
        <f>INDEX(ATS!$A:$P,MATCH('2) Order Form'!$W611,ATS!$O:$O,0),5)</f>
        <v xml:space="preserve">Tomato </v>
      </c>
      <c r="G611" s="161" t="str">
        <f>INDEX(ATS!$A:$P,MATCH('2) Order Form'!$W611,ATS!$O:$O,0),6)</f>
        <v>S</v>
      </c>
      <c r="H611" s="58">
        <v>1</v>
      </c>
      <c r="I611" s="111">
        <v>0</v>
      </c>
      <c r="J611" s="117">
        <f>IFERROR(VLOOKUP(W611,ATS!$O:$P,2,FALSE),0)</f>
        <v>5</v>
      </c>
      <c r="K611" s="184">
        <f t="shared" si="625"/>
        <v>5</v>
      </c>
      <c r="L611" s="117">
        <f>IFERROR(VLOOKUP(W611,ATS!$O:$Q,3,FALSE),0)</f>
        <v>5</v>
      </c>
      <c r="M611" s="186">
        <f t="shared" si="608"/>
        <v>5</v>
      </c>
      <c r="N611" s="93">
        <v>0</v>
      </c>
      <c r="O611" s="55">
        <f t="shared" si="626"/>
        <v>0</v>
      </c>
      <c r="P611" s="50">
        <f>VLOOKUP($C611,Prices!$A$3:$R$1996,MATCH('2) Order Form'!P$8,Prices!$A$2:$R$2,0),FALSE)</f>
        <v>20</v>
      </c>
      <c r="Q611" s="51">
        <f>VLOOKUP($C611,Prices!$A$3:$R$1996,MATCH('2) Order Form'!Q$8,Prices!$A$2:$R$2,0),FALSE)</f>
        <v>39.950000000000003</v>
      </c>
      <c r="R611" s="34">
        <f t="shared" si="627"/>
        <v>0</v>
      </c>
      <c r="S611" s="43">
        <f t="shared" si="628"/>
        <v>0</v>
      </c>
      <c r="T611" s="51">
        <f t="shared" si="629"/>
        <v>0</v>
      </c>
      <c r="U611" s="123">
        <f t="shared" si="567"/>
        <v>0</v>
      </c>
      <c r="V611" s="124"/>
      <c r="W611" s="148">
        <v>7048652765888</v>
      </c>
      <c r="X611" s="125"/>
      <c r="Y611" s="126">
        <f t="shared" si="613"/>
        <v>0</v>
      </c>
      <c r="Z611" s="127">
        <f t="shared" ca="1" si="614"/>
        <v>0</v>
      </c>
      <c r="AA611" s="127">
        <f t="shared" ca="1" si="615"/>
        <v>113</v>
      </c>
      <c r="AB611" s="127">
        <f t="shared" ca="1" si="616"/>
        <v>0</v>
      </c>
      <c r="AC611" s="127">
        <f t="shared" ca="1" si="617"/>
        <v>1</v>
      </c>
      <c r="AD611" s="127" t="str">
        <f t="shared" si="618"/>
        <v xml:space="preserve">828084Tomato </v>
      </c>
      <c r="AE611" s="128">
        <f t="shared" si="619"/>
        <v>828084</v>
      </c>
      <c r="AF611" s="129" t="str">
        <f>INDEX(ATS!$A:$P,MATCH('2) Order Form'!$W611,ATS!$O:$O,0),7)</f>
        <v>Active</v>
      </c>
    </row>
    <row r="612" spans="1:32" ht="17.25" customHeight="1" x14ac:dyDescent="0.2">
      <c r="A612" s="33">
        <v>5</v>
      </c>
      <c r="B612" s="33" t="str">
        <f>VLOOKUP(A612,Classification!$H$2:$I$11,2,FALSE)</f>
        <v>Technical Apparel</v>
      </c>
      <c r="C612" s="33">
        <f>INDEX(ATS!$A:$P,MATCH('2) Order Form'!$W612,ATS!$O:$O,0),1)</f>
        <v>828084</v>
      </c>
      <c r="D612" s="33" t="str">
        <f>INDEX(ATS!$A:$P,MATCH('2) Order Form'!$W612,ATS!$O:$O,0),2)</f>
        <v>Hunter SS Jersey M</v>
      </c>
      <c r="E612" s="82" t="str">
        <f>INDEX(ATS!$A:$P,MATCH('2) Order Form'!$W612,ATS!$O:$O,0),4)</f>
        <v>55504-M</v>
      </c>
      <c r="F612" s="82" t="str">
        <f>INDEX(ATS!$A:$P,MATCH('2) Order Form'!$W612,ATS!$O:$O,0),5)</f>
        <v xml:space="preserve">Tomato </v>
      </c>
      <c r="G612" s="161" t="str">
        <f>INDEX(ATS!$A:$P,MATCH('2) Order Form'!$W612,ATS!$O:$O,0),6)</f>
        <v>M</v>
      </c>
      <c r="H612" s="58">
        <v>1</v>
      </c>
      <c r="I612" s="111">
        <v>0</v>
      </c>
      <c r="J612" s="117">
        <f>IFERROR(VLOOKUP(W612,ATS!$O:$P,2,FALSE),0)</f>
        <v>19</v>
      </c>
      <c r="K612" s="184">
        <f t="shared" si="625"/>
        <v>19</v>
      </c>
      <c r="L612" s="117">
        <f>IFERROR(VLOOKUP(W612,ATS!$O:$Q,3,FALSE),0)</f>
        <v>19</v>
      </c>
      <c r="M612" s="186">
        <f t="shared" si="608"/>
        <v>19</v>
      </c>
      <c r="N612" s="93">
        <v>0</v>
      </c>
      <c r="O612" s="55">
        <f t="shared" si="626"/>
        <v>0</v>
      </c>
      <c r="P612" s="50">
        <f>VLOOKUP($C612,Prices!$A$3:$R$1996,MATCH('2) Order Form'!P$8,Prices!$A$2:$R$2,0),FALSE)</f>
        <v>20</v>
      </c>
      <c r="Q612" s="51">
        <f>VLOOKUP($C612,Prices!$A$3:$R$1996,MATCH('2) Order Form'!Q$8,Prices!$A$2:$R$2,0),FALSE)</f>
        <v>39.950000000000003</v>
      </c>
      <c r="R612" s="34">
        <f t="shared" si="627"/>
        <v>0</v>
      </c>
      <c r="S612" s="43">
        <f t="shared" si="628"/>
        <v>0</v>
      </c>
      <c r="T612" s="51">
        <f t="shared" si="629"/>
        <v>0</v>
      </c>
      <c r="U612" s="123">
        <f t="shared" si="567"/>
        <v>0</v>
      </c>
      <c r="V612" s="124"/>
      <c r="W612" s="148">
        <v>7048652765871</v>
      </c>
      <c r="X612" s="125"/>
      <c r="Y612" s="126">
        <f t="shared" si="613"/>
        <v>0</v>
      </c>
      <c r="Z612" s="127">
        <f t="shared" ca="1" si="614"/>
        <v>0</v>
      </c>
      <c r="AA612" s="127">
        <f t="shared" ca="1" si="615"/>
        <v>113</v>
      </c>
      <c r="AB612" s="127">
        <f t="shared" ca="1" si="616"/>
        <v>0</v>
      </c>
      <c r="AC612" s="127">
        <f t="shared" ca="1" si="617"/>
        <v>0</v>
      </c>
      <c r="AD612" s="127" t="str">
        <f t="shared" si="618"/>
        <v xml:space="preserve">828084Tomato </v>
      </c>
      <c r="AE612" s="128">
        <f t="shared" si="619"/>
        <v>828084</v>
      </c>
      <c r="AF612" s="129" t="str">
        <f>INDEX(ATS!$A:$P,MATCH('2) Order Form'!$W612,ATS!$O:$O,0),7)</f>
        <v>Active</v>
      </c>
    </row>
    <row r="613" spans="1:32" ht="17.25" customHeight="1" x14ac:dyDescent="0.2">
      <c r="A613" s="33">
        <v>5</v>
      </c>
      <c r="B613" s="33" t="str">
        <f>VLOOKUP(A613,Classification!$H$2:$I$11,2,FALSE)</f>
        <v>Technical Apparel</v>
      </c>
      <c r="C613" s="33">
        <f>INDEX(ATS!$A:$P,MATCH('2) Order Form'!$W613,ATS!$O:$O,0),1)</f>
        <v>828084</v>
      </c>
      <c r="D613" s="33" t="str">
        <f>INDEX(ATS!$A:$P,MATCH('2) Order Form'!$W613,ATS!$O:$O,0),2)</f>
        <v>Hunter SS Jersey M</v>
      </c>
      <c r="E613" s="82" t="str">
        <f>INDEX(ATS!$A:$P,MATCH('2) Order Form'!$W613,ATS!$O:$O,0),4)</f>
        <v>55504-L</v>
      </c>
      <c r="F613" s="82" t="str">
        <f>INDEX(ATS!$A:$P,MATCH('2) Order Form'!$W613,ATS!$O:$O,0),5)</f>
        <v xml:space="preserve">Tomato </v>
      </c>
      <c r="G613" s="161" t="str">
        <f>INDEX(ATS!$A:$P,MATCH('2) Order Form'!$W613,ATS!$O:$O,0),6)</f>
        <v>L</v>
      </c>
      <c r="H613" s="58">
        <v>1</v>
      </c>
      <c r="I613" s="111">
        <v>0</v>
      </c>
      <c r="J613" s="117">
        <f>IFERROR(VLOOKUP(W613,ATS!$O:$P,2,FALSE),0)</f>
        <v>40</v>
      </c>
      <c r="K613" s="184">
        <f t="shared" si="625"/>
        <v>40</v>
      </c>
      <c r="L613" s="117">
        <f>IFERROR(VLOOKUP(W613,ATS!$O:$Q,3,FALSE),0)</f>
        <v>40</v>
      </c>
      <c r="M613" s="186">
        <f t="shared" si="608"/>
        <v>40</v>
      </c>
      <c r="N613" s="93">
        <v>0</v>
      </c>
      <c r="O613" s="55">
        <f t="shared" si="626"/>
        <v>0</v>
      </c>
      <c r="P613" s="50">
        <f>VLOOKUP($C613,Prices!$A$3:$R$1996,MATCH('2) Order Form'!P$8,Prices!$A$2:$R$2,0),FALSE)</f>
        <v>20</v>
      </c>
      <c r="Q613" s="51">
        <f>VLOOKUP($C613,Prices!$A$3:$R$1996,MATCH('2) Order Form'!Q$8,Prices!$A$2:$R$2,0),FALSE)</f>
        <v>39.950000000000003</v>
      </c>
      <c r="R613" s="34">
        <f t="shared" si="627"/>
        <v>0</v>
      </c>
      <c r="S613" s="43">
        <f t="shared" si="628"/>
        <v>0</v>
      </c>
      <c r="T613" s="51">
        <f t="shared" si="629"/>
        <v>0</v>
      </c>
      <c r="U613" s="123">
        <f t="shared" si="567"/>
        <v>0</v>
      </c>
      <c r="V613" s="124"/>
      <c r="W613" s="148">
        <v>7048652765864</v>
      </c>
      <c r="X613" s="125"/>
      <c r="Y613" s="126">
        <f t="shared" ref="Y613:Y634" si="630">I613*Q613</f>
        <v>0</v>
      </c>
      <c r="Z613" s="127">
        <f t="shared" ref="Z613:Z634" ca="1" si="631">IF(A613=OFFSET(A613,-1,0),0,1)</f>
        <v>0</v>
      </c>
      <c r="AA613" s="127">
        <f t="shared" ref="AA613:AA634" ca="1" si="632">IF(C613=OFFSET(C613,-1,0),OFFSET(AA613,-1,0),OFFSET(AA613,-1,0)+1)</f>
        <v>113</v>
      </c>
      <c r="AB613" s="127">
        <f t="shared" ref="AB613:AB634" ca="1" si="633">IF(C613=OFFSET(C613,-1,0),0,1)</f>
        <v>0</v>
      </c>
      <c r="AC613" s="127">
        <f t="shared" ref="AC613:AC634" ca="1" si="634">IF(F613=OFFSET(F613,-1,0),0,1)</f>
        <v>0</v>
      </c>
      <c r="AD613" s="127" t="str">
        <f t="shared" ref="AD613:AD634" si="635">CONCATENATE(C613,F613)</f>
        <v xml:space="preserve">828084Tomato </v>
      </c>
      <c r="AE613" s="128">
        <f t="shared" ref="AE613:AE634" si="636">IFERROR(IF(B613="EYEWEAR",CONCATENATE(C613,"-",G613),C613),C613)</f>
        <v>828084</v>
      </c>
      <c r="AF613" s="129" t="str">
        <f>INDEX(ATS!$A:$P,MATCH('2) Order Form'!$W613,ATS!$O:$O,0),7)</f>
        <v>Active</v>
      </c>
    </row>
    <row r="614" spans="1:32" ht="17.25" customHeight="1" x14ac:dyDescent="0.2">
      <c r="A614" s="33">
        <v>5</v>
      </c>
      <c r="B614" s="33" t="str">
        <f>VLOOKUP(A614,Classification!$H$2:$I$11,2,FALSE)</f>
        <v>Technical Apparel</v>
      </c>
      <c r="C614" s="33">
        <f>INDEX(ATS!$A:$P,MATCH('2) Order Form'!$W614,ATS!$O:$O,0),1)</f>
        <v>828084</v>
      </c>
      <c r="D614" s="33" t="str">
        <f>INDEX(ATS!$A:$P,MATCH('2) Order Form'!$W614,ATS!$O:$O,0),2)</f>
        <v>Hunter SS Jersey M</v>
      </c>
      <c r="E614" s="82" t="str">
        <f>INDEX(ATS!$A:$P,MATCH('2) Order Form'!$W614,ATS!$O:$O,0),4)</f>
        <v>55504-XL</v>
      </c>
      <c r="F614" s="82" t="str">
        <f>INDEX(ATS!$A:$P,MATCH('2) Order Form'!$W614,ATS!$O:$O,0),5)</f>
        <v xml:space="preserve">Tomato </v>
      </c>
      <c r="G614" s="161" t="str">
        <f>INDEX(ATS!$A:$P,MATCH('2) Order Form'!$W614,ATS!$O:$O,0),6)</f>
        <v>XL</v>
      </c>
      <c r="H614" s="58">
        <v>1</v>
      </c>
      <c r="I614" s="111">
        <v>0</v>
      </c>
      <c r="J614" s="117">
        <f>IFERROR(VLOOKUP(W614,ATS!$O:$P,2,FALSE),0)</f>
        <v>25</v>
      </c>
      <c r="K614" s="184">
        <f t="shared" si="625"/>
        <v>25</v>
      </c>
      <c r="L614" s="117">
        <f>IFERROR(VLOOKUP(W614,ATS!$O:$Q,3,FALSE),0)</f>
        <v>25</v>
      </c>
      <c r="M614" s="186">
        <f t="shared" si="608"/>
        <v>25</v>
      </c>
      <c r="N614" s="93">
        <v>0</v>
      </c>
      <c r="O614" s="55">
        <f t="shared" si="626"/>
        <v>0</v>
      </c>
      <c r="P614" s="50">
        <f>VLOOKUP($C614,Prices!$A$3:$R$1996,MATCH('2) Order Form'!P$8,Prices!$A$2:$R$2,0),FALSE)</f>
        <v>20</v>
      </c>
      <c r="Q614" s="51">
        <f>VLOOKUP($C614,Prices!$A$3:$R$1996,MATCH('2) Order Form'!Q$8,Prices!$A$2:$R$2,0),FALSE)</f>
        <v>39.950000000000003</v>
      </c>
      <c r="R614" s="34">
        <f t="shared" si="627"/>
        <v>0</v>
      </c>
      <c r="S614" s="43">
        <f t="shared" si="628"/>
        <v>0</v>
      </c>
      <c r="T614" s="51">
        <f t="shared" si="629"/>
        <v>0</v>
      </c>
      <c r="U614" s="123">
        <f t="shared" si="567"/>
        <v>0</v>
      </c>
      <c r="V614" s="124"/>
      <c r="W614" s="148">
        <v>7048652765895</v>
      </c>
      <c r="X614" s="125"/>
      <c r="Y614" s="126">
        <f t="shared" si="630"/>
        <v>0</v>
      </c>
      <c r="Z614" s="127">
        <f t="shared" ca="1" si="631"/>
        <v>0</v>
      </c>
      <c r="AA614" s="127">
        <f t="shared" ca="1" si="632"/>
        <v>113</v>
      </c>
      <c r="AB614" s="127">
        <f t="shared" ca="1" si="633"/>
        <v>0</v>
      </c>
      <c r="AC614" s="127">
        <f t="shared" ca="1" si="634"/>
        <v>0</v>
      </c>
      <c r="AD614" s="127" t="str">
        <f t="shared" si="635"/>
        <v xml:space="preserve">828084Tomato </v>
      </c>
      <c r="AE614" s="128">
        <f t="shared" si="636"/>
        <v>828084</v>
      </c>
      <c r="AF614" s="129" t="str">
        <f>INDEX(ATS!$A:$P,MATCH('2) Order Form'!$W614,ATS!$O:$O,0),7)</f>
        <v>Active</v>
      </c>
    </row>
    <row r="615" spans="1:32" ht="17.25" customHeight="1" x14ac:dyDescent="0.2">
      <c r="A615" s="33">
        <v>5</v>
      </c>
      <c r="B615" s="33" t="str">
        <f>VLOOKUP(A615,Classification!$H$2:$I$11,2,FALSE)</f>
        <v>Technical Apparel</v>
      </c>
      <c r="C615" s="33">
        <f>INDEX(ATS!$A:$P,MATCH('2) Order Form'!$W615,ATS!$O:$O,0),1)</f>
        <v>828084</v>
      </c>
      <c r="D615" s="33" t="str">
        <f>INDEX(ATS!$A:$P,MATCH('2) Order Form'!$W615,ATS!$O:$O,0),2)</f>
        <v>Hunter SS Jersey M</v>
      </c>
      <c r="E615" s="82" t="str">
        <f>INDEX(ATS!$A:$P,MATCH('2) Order Form'!$W615,ATS!$O:$O,0),4)</f>
        <v>78000-S</v>
      </c>
      <c r="F615" s="82" t="str">
        <f>INDEX(ATS!$A:$P,MATCH('2) Order Form'!$W615,ATS!$O:$O,0),5)</f>
        <v xml:space="preserve">Bolt </v>
      </c>
      <c r="G615" s="161" t="str">
        <f>INDEX(ATS!$A:$P,MATCH('2) Order Form'!$W615,ATS!$O:$O,0),6)</f>
        <v>S</v>
      </c>
      <c r="H615" s="58">
        <v>1</v>
      </c>
      <c r="I615" s="111">
        <v>0</v>
      </c>
      <c r="J615" s="117">
        <f>IFERROR(VLOOKUP(W615,ATS!$O:$P,2,FALSE),0)</f>
        <v>7</v>
      </c>
      <c r="K615" s="184">
        <f t="shared" ref="K615:K729" si="637">IF(J615=99999,"OPEN",IF(J615&gt;50,"50+",IF(J615&lt;=0,"0",J615)))</f>
        <v>7</v>
      </c>
      <c r="L615" s="117">
        <f>IFERROR(VLOOKUP(W615,ATS!$O:$Q,3,FALSE),0)</f>
        <v>7</v>
      </c>
      <c r="M615" s="186">
        <f t="shared" si="608"/>
        <v>7</v>
      </c>
      <c r="N615" s="93">
        <v>0</v>
      </c>
      <c r="O615" s="55">
        <f t="shared" ref="O615:O737" si="638">IF(N615&lt;&gt;0,N615,$P$5)</f>
        <v>0</v>
      </c>
      <c r="P615" s="50">
        <f>VLOOKUP($C615,Prices!$A$3:$R$1996,MATCH('2) Order Form'!P$8,Prices!$A$2:$R$2,0),FALSE)</f>
        <v>20</v>
      </c>
      <c r="Q615" s="51">
        <f>VLOOKUP($C615,Prices!$A$3:$R$1996,MATCH('2) Order Form'!Q$8,Prices!$A$2:$R$2,0),FALSE)</f>
        <v>39.950000000000003</v>
      </c>
      <c r="R615" s="34">
        <f t="shared" ref="R615:R737" si="639">I615*P615</f>
        <v>0</v>
      </c>
      <c r="S615" s="43">
        <f t="shared" ref="S615:S729" si="640">R615*O615</f>
        <v>0</v>
      </c>
      <c r="T615" s="51">
        <f t="shared" ref="T615:T729" si="641">R615-S615</f>
        <v>0</v>
      </c>
      <c r="U615" s="123">
        <f t="shared" si="567"/>
        <v>0</v>
      </c>
      <c r="V615" s="124"/>
      <c r="W615" s="148">
        <v>7048652765925</v>
      </c>
      <c r="X615" s="125"/>
      <c r="Y615" s="126">
        <f t="shared" si="630"/>
        <v>0</v>
      </c>
      <c r="Z615" s="127">
        <f t="shared" ca="1" si="631"/>
        <v>0</v>
      </c>
      <c r="AA615" s="127">
        <f t="shared" ca="1" si="632"/>
        <v>113</v>
      </c>
      <c r="AB615" s="127">
        <f t="shared" ca="1" si="633"/>
        <v>0</v>
      </c>
      <c r="AC615" s="127">
        <f t="shared" ca="1" si="634"/>
        <v>1</v>
      </c>
      <c r="AD615" s="127" t="str">
        <f t="shared" si="635"/>
        <v xml:space="preserve">828084Bolt </v>
      </c>
      <c r="AE615" s="128">
        <f t="shared" si="636"/>
        <v>828084</v>
      </c>
      <c r="AF615" s="129" t="str">
        <f>INDEX(ATS!$A:$P,MATCH('2) Order Form'!$W615,ATS!$O:$O,0),7)</f>
        <v>Active</v>
      </c>
    </row>
    <row r="616" spans="1:32" ht="17.25" customHeight="1" x14ac:dyDescent="0.2">
      <c r="A616" s="33">
        <v>5</v>
      </c>
      <c r="B616" s="33" t="str">
        <f>VLOOKUP(A616,Classification!$H$2:$I$11,2,FALSE)</f>
        <v>Technical Apparel</v>
      </c>
      <c r="C616" s="33">
        <f>INDEX(ATS!$A:$P,MATCH('2) Order Form'!$W616,ATS!$O:$O,0),1)</f>
        <v>828084</v>
      </c>
      <c r="D616" s="33" t="str">
        <f>INDEX(ATS!$A:$P,MATCH('2) Order Form'!$W616,ATS!$O:$O,0),2)</f>
        <v>Hunter SS Jersey M</v>
      </c>
      <c r="E616" s="82" t="str">
        <f>INDEX(ATS!$A:$P,MATCH('2) Order Form'!$W616,ATS!$O:$O,0),4)</f>
        <v>78000-M</v>
      </c>
      <c r="F616" s="82" t="str">
        <f>INDEX(ATS!$A:$P,MATCH('2) Order Form'!$W616,ATS!$O:$O,0),5)</f>
        <v xml:space="preserve">Bolt </v>
      </c>
      <c r="G616" s="161" t="str">
        <f>INDEX(ATS!$A:$P,MATCH('2) Order Form'!$W616,ATS!$O:$O,0),6)</f>
        <v>M</v>
      </c>
      <c r="H616" s="58">
        <v>1</v>
      </c>
      <c r="I616" s="111">
        <v>0</v>
      </c>
      <c r="J616" s="117">
        <f>IFERROR(VLOOKUP(W616,ATS!$O:$P,2,FALSE),0)</f>
        <v>13</v>
      </c>
      <c r="K616" s="184">
        <f t="shared" si="637"/>
        <v>13</v>
      </c>
      <c r="L616" s="117">
        <f>IFERROR(VLOOKUP(W616,ATS!$O:$Q,3,FALSE),0)</f>
        <v>13</v>
      </c>
      <c r="M616" s="186">
        <f t="shared" si="608"/>
        <v>13</v>
      </c>
      <c r="N616" s="93">
        <v>0</v>
      </c>
      <c r="O616" s="55">
        <f t="shared" si="638"/>
        <v>0</v>
      </c>
      <c r="P616" s="50">
        <f>VLOOKUP($C616,Prices!$A$3:$R$1996,MATCH('2) Order Form'!P$8,Prices!$A$2:$R$2,0),FALSE)</f>
        <v>20</v>
      </c>
      <c r="Q616" s="51">
        <f>VLOOKUP($C616,Prices!$A$3:$R$1996,MATCH('2) Order Form'!Q$8,Prices!$A$2:$R$2,0),FALSE)</f>
        <v>39.950000000000003</v>
      </c>
      <c r="R616" s="34">
        <f t="shared" si="639"/>
        <v>0</v>
      </c>
      <c r="S616" s="43">
        <f t="shared" si="640"/>
        <v>0</v>
      </c>
      <c r="T616" s="51">
        <f t="shared" si="641"/>
        <v>0</v>
      </c>
      <c r="U616" s="123">
        <f t="shared" si="567"/>
        <v>0</v>
      </c>
      <c r="V616" s="124"/>
      <c r="W616" s="148">
        <v>7048652765918</v>
      </c>
      <c r="X616" s="125"/>
      <c r="Y616" s="126">
        <f t="shared" si="630"/>
        <v>0</v>
      </c>
      <c r="Z616" s="127">
        <f t="shared" ca="1" si="631"/>
        <v>0</v>
      </c>
      <c r="AA616" s="127">
        <f t="shared" ca="1" si="632"/>
        <v>113</v>
      </c>
      <c r="AB616" s="127">
        <f t="shared" ca="1" si="633"/>
        <v>0</v>
      </c>
      <c r="AC616" s="127">
        <f t="shared" ca="1" si="634"/>
        <v>0</v>
      </c>
      <c r="AD616" s="127" t="str">
        <f t="shared" si="635"/>
        <v xml:space="preserve">828084Bolt </v>
      </c>
      <c r="AE616" s="128">
        <f t="shared" si="636"/>
        <v>828084</v>
      </c>
      <c r="AF616" s="129" t="str">
        <f>INDEX(ATS!$A:$P,MATCH('2) Order Form'!$W616,ATS!$O:$O,0),7)</f>
        <v>Active</v>
      </c>
    </row>
    <row r="617" spans="1:32" ht="17.25" customHeight="1" x14ac:dyDescent="0.2">
      <c r="A617" s="33">
        <v>5</v>
      </c>
      <c r="B617" s="33" t="str">
        <f>VLOOKUP(A617,Classification!$H$2:$I$11,2,FALSE)</f>
        <v>Technical Apparel</v>
      </c>
      <c r="C617" s="33">
        <f>INDEX(ATS!$A:$P,MATCH('2) Order Form'!$W617,ATS!$O:$O,0),1)</f>
        <v>828084</v>
      </c>
      <c r="D617" s="33" t="str">
        <f>INDEX(ATS!$A:$P,MATCH('2) Order Form'!$W617,ATS!$O:$O,0),2)</f>
        <v>Hunter SS Jersey M</v>
      </c>
      <c r="E617" s="82" t="str">
        <f>INDEX(ATS!$A:$P,MATCH('2) Order Form'!$W617,ATS!$O:$O,0),4)</f>
        <v>78000-L</v>
      </c>
      <c r="F617" s="82" t="str">
        <f>INDEX(ATS!$A:$P,MATCH('2) Order Form'!$W617,ATS!$O:$O,0),5)</f>
        <v xml:space="preserve">Bolt </v>
      </c>
      <c r="G617" s="161" t="str">
        <f>INDEX(ATS!$A:$P,MATCH('2) Order Form'!$W617,ATS!$O:$O,0),6)</f>
        <v>L</v>
      </c>
      <c r="H617" s="58">
        <v>1</v>
      </c>
      <c r="I617" s="111">
        <v>0</v>
      </c>
      <c r="J617" s="117">
        <f>IFERROR(VLOOKUP(W617,ATS!$O:$P,2,FALSE),0)</f>
        <v>3</v>
      </c>
      <c r="K617" s="184">
        <f t="shared" si="637"/>
        <v>3</v>
      </c>
      <c r="L617" s="117">
        <f>IFERROR(VLOOKUP(W617,ATS!$O:$Q,3,FALSE),0)</f>
        <v>3</v>
      </c>
      <c r="M617" s="186">
        <f t="shared" si="608"/>
        <v>3</v>
      </c>
      <c r="N617" s="93">
        <v>0</v>
      </c>
      <c r="O617" s="55">
        <f t="shared" si="638"/>
        <v>0</v>
      </c>
      <c r="P617" s="50">
        <f>VLOOKUP($C617,Prices!$A$3:$R$1996,MATCH('2) Order Form'!P$8,Prices!$A$2:$R$2,0),FALSE)</f>
        <v>20</v>
      </c>
      <c r="Q617" s="51">
        <f>VLOOKUP($C617,Prices!$A$3:$R$1996,MATCH('2) Order Form'!Q$8,Prices!$A$2:$R$2,0),FALSE)</f>
        <v>39.950000000000003</v>
      </c>
      <c r="R617" s="34">
        <f t="shared" si="639"/>
        <v>0</v>
      </c>
      <c r="S617" s="43">
        <f t="shared" si="640"/>
        <v>0</v>
      </c>
      <c r="T617" s="51">
        <f t="shared" si="641"/>
        <v>0</v>
      </c>
      <c r="U617" s="123">
        <f t="shared" si="567"/>
        <v>0</v>
      </c>
      <c r="V617" s="124"/>
      <c r="W617" s="148">
        <v>7048652765901</v>
      </c>
      <c r="X617" s="125"/>
      <c r="Y617" s="126">
        <f t="shared" si="630"/>
        <v>0</v>
      </c>
      <c r="Z617" s="127">
        <f t="shared" ca="1" si="631"/>
        <v>0</v>
      </c>
      <c r="AA617" s="127">
        <f t="shared" ca="1" si="632"/>
        <v>113</v>
      </c>
      <c r="AB617" s="127">
        <f t="shared" ca="1" si="633"/>
        <v>0</v>
      </c>
      <c r="AC617" s="127">
        <f t="shared" ca="1" si="634"/>
        <v>0</v>
      </c>
      <c r="AD617" s="127" t="str">
        <f t="shared" si="635"/>
        <v xml:space="preserve">828084Bolt </v>
      </c>
      <c r="AE617" s="128">
        <f t="shared" si="636"/>
        <v>828084</v>
      </c>
      <c r="AF617" s="129" t="str">
        <f>INDEX(ATS!$A:$P,MATCH('2) Order Form'!$W617,ATS!$O:$O,0),7)</f>
        <v>Active</v>
      </c>
    </row>
    <row r="618" spans="1:32" ht="17.25" customHeight="1" x14ac:dyDescent="0.2">
      <c r="A618" s="33">
        <v>5</v>
      </c>
      <c r="B618" s="33" t="str">
        <f>VLOOKUP(A618,Classification!$H$2:$I$11,2,FALSE)</f>
        <v>Technical Apparel</v>
      </c>
      <c r="C618" s="33">
        <f>INDEX(ATS!$A:$P,MATCH('2) Order Form'!$W618,ATS!$O:$O,0),1)</f>
        <v>828084</v>
      </c>
      <c r="D618" s="33" t="str">
        <f>INDEX(ATS!$A:$P,MATCH('2) Order Form'!$W618,ATS!$O:$O,0),2)</f>
        <v>Hunter SS Jersey M</v>
      </c>
      <c r="E618" s="82" t="str">
        <f>INDEX(ATS!$A:$P,MATCH('2) Order Form'!$W618,ATS!$O:$O,0),4)</f>
        <v>78000-XL</v>
      </c>
      <c r="F618" s="82" t="str">
        <f>INDEX(ATS!$A:$P,MATCH('2) Order Form'!$W618,ATS!$O:$O,0),5)</f>
        <v xml:space="preserve">Bolt </v>
      </c>
      <c r="G618" s="161" t="str">
        <f>INDEX(ATS!$A:$P,MATCH('2) Order Form'!$W618,ATS!$O:$O,0),6)</f>
        <v>XL</v>
      </c>
      <c r="H618" s="58">
        <v>1</v>
      </c>
      <c r="I618" s="111">
        <v>0</v>
      </c>
      <c r="J618" s="117">
        <f>IFERROR(VLOOKUP(W618,ATS!$O:$P,2,FALSE),0)</f>
        <v>4</v>
      </c>
      <c r="K618" s="184">
        <f t="shared" si="637"/>
        <v>4</v>
      </c>
      <c r="L618" s="117">
        <f>IFERROR(VLOOKUP(W618,ATS!$O:$Q,3,FALSE),0)</f>
        <v>4</v>
      </c>
      <c r="M618" s="186">
        <f t="shared" si="608"/>
        <v>4</v>
      </c>
      <c r="N618" s="93">
        <v>0</v>
      </c>
      <c r="O618" s="55">
        <f t="shared" si="638"/>
        <v>0</v>
      </c>
      <c r="P618" s="50">
        <f>VLOOKUP($C618,Prices!$A$3:$R$1996,MATCH('2) Order Form'!P$8,Prices!$A$2:$R$2,0),FALSE)</f>
        <v>20</v>
      </c>
      <c r="Q618" s="51">
        <f>VLOOKUP($C618,Prices!$A$3:$R$1996,MATCH('2) Order Form'!Q$8,Prices!$A$2:$R$2,0),FALSE)</f>
        <v>39.950000000000003</v>
      </c>
      <c r="R618" s="34">
        <f t="shared" si="639"/>
        <v>0</v>
      </c>
      <c r="S618" s="43">
        <f t="shared" si="640"/>
        <v>0</v>
      </c>
      <c r="T618" s="51">
        <f t="shared" si="641"/>
        <v>0</v>
      </c>
      <c r="U618" s="123">
        <f t="shared" si="567"/>
        <v>0</v>
      </c>
      <c r="V618" s="124"/>
      <c r="W618" s="148">
        <v>7048652765932</v>
      </c>
      <c r="X618" s="125"/>
      <c r="Y618" s="126">
        <f t="shared" si="630"/>
        <v>0</v>
      </c>
      <c r="Z618" s="127">
        <f t="shared" ca="1" si="631"/>
        <v>0</v>
      </c>
      <c r="AA618" s="127">
        <f t="shared" ca="1" si="632"/>
        <v>113</v>
      </c>
      <c r="AB618" s="127">
        <f t="shared" ca="1" si="633"/>
        <v>0</v>
      </c>
      <c r="AC618" s="127">
        <f t="shared" ca="1" si="634"/>
        <v>0</v>
      </c>
      <c r="AD618" s="127" t="str">
        <f t="shared" si="635"/>
        <v xml:space="preserve">828084Bolt </v>
      </c>
      <c r="AE618" s="128">
        <f t="shared" si="636"/>
        <v>828084</v>
      </c>
      <c r="AF618" s="129" t="str">
        <f>INDEX(ATS!$A:$P,MATCH('2) Order Form'!$W618,ATS!$O:$O,0),7)</f>
        <v>Active</v>
      </c>
    </row>
    <row r="619" spans="1:32" ht="17.25" customHeight="1" x14ac:dyDescent="0.2">
      <c r="A619" s="33">
        <v>5</v>
      </c>
      <c r="B619" s="33" t="str">
        <f>VLOOKUP(A619,Classification!$H$2:$I$11,2,FALSE)</f>
        <v>Technical Apparel</v>
      </c>
      <c r="C619" s="33">
        <f>INDEX(ATS!$A:$P,MATCH('2) Order Form'!$W619,ATS!$O:$O,0),1)</f>
        <v>828084</v>
      </c>
      <c r="D619" s="33" t="str">
        <f>INDEX(ATS!$A:$P,MATCH('2) Order Form'!$W619,ATS!$O:$O,0),2)</f>
        <v>Hunter SS Jersey M</v>
      </c>
      <c r="E619" s="82" t="str">
        <f>INDEX(ATS!$A:$P,MATCH('2) Order Form'!$W619,ATS!$O:$O,0),4)</f>
        <v>BLACK-S</v>
      </c>
      <c r="F619" s="82" t="str">
        <f>INDEX(ATS!$A:$P,MATCH('2) Order Form'!$W619,ATS!$O:$O,0),5)</f>
        <v>Black</v>
      </c>
      <c r="G619" s="161" t="str">
        <f>INDEX(ATS!$A:$P,MATCH('2) Order Form'!$W619,ATS!$O:$O,0),6)</f>
        <v>S</v>
      </c>
      <c r="H619" s="58">
        <v>1</v>
      </c>
      <c r="I619" s="111">
        <v>0</v>
      </c>
      <c r="J619" s="117">
        <f>IFERROR(VLOOKUP(W619,ATS!$O:$P,2,FALSE),0)</f>
        <v>58</v>
      </c>
      <c r="K619" s="184" t="str">
        <f t="shared" si="637"/>
        <v>50+</v>
      </c>
      <c r="L619" s="117">
        <f>IFERROR(VLOOKUP(W619,ATS!$O:$Q,3,FALSE),0)</f>
        <v>58</v>
      </c>
      <c r="M619" s="186" t="str">
        <f t="shared" si="608"/>
        <v>50+</v>
      </c>
      <c r="N619" s="93">
        <v>0</v>
      </c>
      <c r="O619" s="55">
        <f t="shared" si="638"/>
        <v>0</v>
      </c>
      <c r="P619" s="50">
        <f>VLOOKUP($C619,Prices!$A$3:$R$1996,MATCH('2) Order Form'!P$8,Prices!$A$2:$R$2,0),FALSE)</f>
        <v>20</v>
      </c>
      <c r="Q619" s="51">
        <f>VLOOKUP($C619,Prices!$A$3:$R$1996,MATCH('2) Order Form'!Q$8,Prices!$A$2:$R$2,0),FALSE)</f>
        <v>39.950000000000003</v>
      </c>
      <c r="R619" s="34">
        <f t="shared" si="639"/>
        <v>0</v>
      </c>
      <c r="S619" s="43">
        <f t="shared" si="640"/>
        <v>0</v>
      </c>
      <c r="T619" s="51">
        <f t="shared" si="641"/>
        <v>0</v>
      </c>
      <c r="U619" s="123">
        <f t="shared" si="567"/>
        <v>0</v>
      </c>
      <c r="V619" s="124"/>
      <c r="W619" s="148">
        <v>7048652276353</v>
      </c>
      <c r="X619" s="125"/>
      <c r="Y619" s="126">
        <f t="shared" si="630"/>
        <v>0</v>
      </c>
      <c r="Z619" s="127">
        <f t="shared" ca="1" si="631"/>
        <v>0</v>
      </c>
      <c r="AA619" s="127">
        <f t="shared" ca="1" si="632"/>
        <v>113</v>
      </c>
      <c r="AB619" s="127">
        <f t="shared" ca="1" si="633"/>
        <v>0</v>
      </c>
      <c r="AC619" s="127">
        <f t="shared" ca="1" si="634"/>
        <v>1</v>
      </c>
      <c r="AD619" s="127" t="str">
        <f t="shared" si="635"/>
        <v>828084Black</v>
      </c>
      <c r="AE619" s="128">
        <f t="shared" si="636"/>
        <v>828084</v>
      </c>
      <c r="AF619" s="129" t="str">
        <f>INDEX(ATS!$A:$P,MATCH('2) Order Form'!$W619,ATS!$O:$O,0),7)</f>
        <v>Active</v>
      </c>
    </row>
    <row r="620" spans="1:32" ht="17.25" customHeight="1" x14ac:dyDescent="0.2">
      <c r="A620" s="33">
        <v>5</v>
      </c>
      <c r="B620" s="33" t="str">
        <f>VLOOKUP(A620,Classification!$H$2:$I$11,2,FALSE)</f>
        <v>Technical Apparel</v>
      </c>
      <c r="C620" s="33">
        <f>INDEX(ATS!$A:$P,MATCH('2) Order Form'!$W620,ATS!$O:$O,0),1)</f>
        <v>828084</v>
      </c>
      <c r="D620" s="33" t="str">
        <f>INDEX(ATS!$A:$P,MATCH('2) Order Form'!$W620,ATS!$O:$O,0),2)</f>
        <v>Hunter SS Jersey M</v>
      </c>
      <c r="E620" s="82" t="str">
        <f>INDEX(ATS!$A:$P,MATCH('2) Order Form'!$W620,ATS!$O:$O,0),4)</f>
        <v>BLACK-M</v>
      </c>
      <c r="F620" s="82" t="str">
        <f>INDEX(ATS!$A:$P,MATCH('2) Order Form'!$W620,ATS!$O:$O,0),5)</f>
        <v>Black</v>
      </c>
      <c r="G620" s="161" t="str">
        <f>INDEX(ATS!$A:$P,MATCH('2) Order Form'!$W620,ATS!$O:$O,0),6)</f>
        <v>M</v>
      </c>
      <c r="H620" s="58">
        <v>1</v>
      </c>
      <c r="I620" s="111">
        <v>0</v>
      </c>
      <c r="J620" s="117">
        <f>IFERROR(VLOOKUP(W620,ATS!$O:$P,2,FALSE),0)</f>
        <v>111</v>
      </c>
      <c r="K620" s="184" t="str">
        <f t="shared" si="637"/>
        <v>50+</v>
      </c>
      <c r="L620" s="117">
        <f>IFERROR(VLOOKUP(W620,ATS!$O:$Q,3,FALSE),0)</f>
        <v>111</v>
      </c>
      <c r="M620" s="186" t="str">
        <f t="shared" si="608"/>
        <v>50+</v>
      </c>
      <c r="N620" s="93">
        <v>0</v>
      </c>
      <c r="O620" s="55">
        <f t="shared" si="638"/>
        <v>0</v>
      </c>
      <c r="P620" s="50">
        <f>VLOOKUP($C620,Prices!$A$3:$R$1996,MATCH('2) Order Form'!P$8,Prices!$A$2:$R$2,0),FALSE)</f>
        <v>20</v>
      </c>
      <c r="Q620" s="51">
        <f>VLOOKUP($C620,Prices!$A$3:$R$1996,MATCH('2) Order Form'!Q$8,Prices!$A$2:$R$2,0),FALSE)</f>
        <v>39.950000000000003</v>
      </c>
      <c r="R620" s="34">
        <f t="shared" si="639"/>
        <v>0</v>
      </c>
      <c r="S620" s="43">
        <f t="shared" si="640"/>
        <v>0</v>
      </c>
      <c r="T620" s="51">
        <f t="shared" si="641"/>
        <v>0</v>
      </c>
      <c r="U620" s="123">
        <f t="shared" si="567"/>
        <v>0</v>
      </c>
      <c r="V620" s="124"/>
      <c r="W620" s="148">
        <v>7048652276346</v>
      </c>
      <c r="X620" s="125"/>
      <c r="Y620" s="126">
        <f t="shared" si="630"/>
        <v>0</v>
      </c>
      <c r="Z620" s="127">
        <f t="shared" ca="1" si="631"/>
        <v>0</v>
      </c>
      <c r="AA620" s="127">
        <f t="shared" ca="1" si="632"/>
        <v>113</v>
      </c>
      <c r="AB620" s="127">
        <f t="shared" ca="1" si="633"/>
        <v>0</v>
      </c>
      <c r="AC620" s="127">
        <f t="shared" ca="1" si="634"/>
        <v>0</v>
      </c>
      <c r="AD620" s="127" t="str">
        <f t="shared" si="635"/>
        <v>828084Black</v>
      </c>
      <c r="AE620" s="128">
        <f t="shared" si="636"/>
        <v>828084</v>
      </c>
      <c r="AF620" s="129" t="str">
        <f>INDEX(ATS!$A:$P,MATCH('2) Order Form'!$W620,ATS!$O:$O,0),7)</f>
        <v>Active</v>
      </c>
    </row>
    <row r="621" spans="1:32" ht="17.25" customHeight="1" x14ac:dyDescent="0.2">
      <c r="A621" s="33">
        <v>5</v>
      </c>
      <c r="B621" s="33" t="str">
        <f>VLOOKUP(A621,Classification!$H$2:$I$11,2,FALSE)</f>
        <v>Technical Apparel</v>
      </c>
      <c r="C621" s="33">
        <f>INDEX(ATS!$A:$P,MATCH('2) Order Form'!$W621,ATS!$O:$O,0),1)</f>
        <v>828084</v>
      </c>
      <c r="D621" s="33" t="str">
        <f>INDEX(ATS!$A:$P,MATCH('2) Order Form'!$W621,ATS!$O:$O,0),2)</f>
        <v>Hunter SS Jersey M</v>
      </c>
      <c r="E621" s="82" t="str">
        <f>INDEX(ATS!$A:$P,MATCH('2) Order Form'!$W621,ATS!$O:$O,0),4)</f>
        <v>BLACK-L</v>
      </c>
      <c r="F621" s="82" t="str">
        <f>INDEX(ATS!$A:$P,MATCH('2) Order Form'!$W621,ATS!$O:$O,0),5)</f>
        <v>Black</v>
      </c>
      <c r="G621" s="161" t="str">
        <f>INDEX(ATS!$A:$P,MATCH('2) Order Form'!$W621,ATS!$O:$O,0),6)</f>
        <v>L</v>
      </c>
      <c r="H621" s="58">
        <v>1</v>
      </c>
      <c r="I621" s="111">
        <v>0</v>
      </c>
      <c r="J621" s="117">
        <f>IFERROR(VLOOKUP(W621,ATS!$O:$P,2,FALSE),0)</f>
        <v>176</v>
      </c>
      <c r="K621" s="184" t="str">
        <f t="shared" si="637"/>
        <v>50+</v>
      </c>
      <c r="L621" s="117">
        <f>IFERROR(VLOOKUP(W621,ATS!$O:$Q,3,FALSE),0)</f>
        <v>176</v>
      </c>
      <c r="M621" s="186" t="str">
        <f t="shared" si="608"/>
        <v>50+</v>
      </c>
      <c r="N621" s="93">
        <v>0</v>
      </c>
      <c r="O621" s="55">
        <f t="shared" si="638"/>
        <v>0</v>
      </c>
      <c r="P621" s="50">
        <f>VLOOKUP($C621,Prices!$A$3:$R$1996,MATCH('2) Order Form'!P$8,Prices!$A$2:$R$2,0),FALSE)</f>
        <v>20</v>
      </c>
      <c r="Q621" s="51">
        <f>VLOOKUP($C621,Prices!$A$3:$R$1996,MATCH('2) Order Form'!Q$8,Prices!$A$2:$R$2,0),FALSE)</f>
        <v>39.950000000000003</v>
      </c>
      <c r="R621" s="34">
        <f t="shared" si="639"/>
        <v>0</v>
      </c>
      <c r="S621" s="43">
        <f t="shared" si="640"/>
        <v>0</v>
      </c>
      <c r="T621" s="51">
        <f t="shared" si="641"/>
        <v>0</v>
      </c>
      <c r="U621" s="123">
        <f t="shared" si="567"/>
        <v>0</v>
      </c>
      <c r="V621" s="124"/>
      <c r="W621" s="148">
        <v>7048652276339</v>
      </c>
      <c r="X621" s="125"/>
      <c r="Y621" s="126">
        <f t="shared" si="630"/>
        <v>0</v>
      </c>
      <c r="Z621" s="127">
        <f t="shared" ca="1" si="631"/>
        <v>0</v>
      </c>
      <c r="AA621" s="127">
        <f t="shared" ca="1" si="632"/>
        <v>113</v>
      </c>
      <c r="AB621" s="127">
        <f t="shared" ca="1" si="633"/>
        <v>0</v>
      </c>
      <c r="AC621" s="127">
        <f t="shared" ca="1" si="634"/>
        <v>0</v>
      </c>
      <c r="AD621" s="127" t="str">
        <f t="shared" si="635"/>
        <v>828084Black</v>
      </c>
      <c r="AE621" s="128">
        <f t="shared" si="636"/>
        <v>828084</v>
      </c>
      <c r="AF621" s="129" t="str">
        <f>INDEX(ATS!$A:$P,MATCH('2) Order Form'!$W621,ATS!$O:$O,0),7)</f>
        <v>Active</v>
      </c>
    </row>
    <row r="622" spans="1:32" ht="17.25" customHeight="1" x14ac:dyDescent="0.2">
      <c r="A622" s="33">
        <v>5</v>
      </c>
      <c r="B622" s="33" t="str">
        <f>VLOOKUP(A622,Classification!$H$2:$I$11,2,FALSE)</f>
        <v>Technical Apparel</v>
      </c>
      <c r="C622" s="33">
        <f>INDEX(ATS!$A:$P,MATCH('2) Order Form'!$W622,ATS!$O:$O,0),1)</f>
        <v>828084</v>
      </c>
      <c r="D622" s="33" t="str">
        <f>INDEX(ATS!$A:$P,MATCH('2) Order Form'!$W622,ATS!$O:$O,0),2)</f>
        <v>Hunter SS Jersey M</v>
      </c>
      <c r="E622" s="82" t="str">
        <f>INDEX(ATS!$A:$P,MATCH('2) Order Form'!$W622,ATS!$O:$O,0),4)</f>
        <v>BLACK-XL</v>
      </c>
      <c r="F622" s="82" t="str">
        <f>INDEX(ATS!$A:$P,MATCH('2) Order Form'!$W622,ATS!$O:$O,0),5)</f>
        <v>Black</v>
      </c>
      <c r="G622" s="161" t="str">
        <f>INDEX(ATS!$A:$P,MATCH('2) Order Form'!$W622,ATS!$O:$O,0),6)</f>
        <v>XL</v>
      </c>
      <c r="H622" s="58">
        <v>1</v>
      </c>
      <c r="I622" s="111">
        <v>0</v>
      </c>
      <c r="J622" s="117">
        <f>IFERROR(VLOOKUP(W622,ATS!$O:$P,2,FALSE),0)</f>
        <v>111</v>
      </c>
      <c r="K622" s="184" t="str">
        <f t="shared" si="637"/>
        <v>50+</v>
      </c>
      <c r="L622" s="117">
        <f>IFERROR(VLOOKUP(W622,ATS!$O:$Q,3,FALSE),0)</f>
        <v>111</v>
      </c>
      <c r="M622" s="186" t="str">
        <f t="shared" si="608"/>
        <v>50+</v>
      </c>
      <c r="N622" s="93">
        <v>0</v>
      </c>
      <c r="O622" s="55">
        <f t="shared" si="638"/>
        <v>0</v>
      </c>
      <c r="P622" s="50">
        <f>VLOOKUP($C622,Prices!$A$3:$R$1996,MATCH('2) Order Form'!P$8,Prices!$A$2:$R$2,0),FALSE)</f>
        <v>20</v>
      </c>
      <c r="Q622" s="51">
        <f>VLOOKUP($C622,Prices!$A$3:$R$1996,MATCH('2) Order Form'!Q$8,Prices!$A$2:$R$2,0),FALSE)</f>
        <v>39.950000000000003</v>
      </c>
      <c r="R622" s="34">
        <f t="shared" si="639"/>
        <v>0</v>
      </c>
      <c r="S622" s="43">
        <f t="shared" si="640"/>
        <v>0</v>
      </c>
      <c r="T622" s="51">
        <f t="shared" si="641"/>
        <v>0</v>
      </c>
      <c r="U622" s="123">
        <f t="shared" si="567"/>
        <v>0</v>
      </c>
      <c r="V622" s="124"/>
      <c r="W622" s="148">
        <v>7048652276360</v>
      </c>
      <c r="X622" s="125"/>
      <c r="Y622" s="126">
        <f t="shared" si="630"/>
        <v>0</v>
      </c>
      <c r="Z622" s="127">
        <f t="shared" ca="1" si="631"/>
        <v>0</v>
      </c>
      <c r="AA622" s="127">
        <f t="shared" ca="1" si="632"/>
        <v>113</v>
      </c>
      <c r="AB622" s="127">
        <f t="shared" ca="1" si="633"/>
        <v>0</v>
      </c>
      <c r="AC622" s="127">
        <f t="shared" ca="1" si="634"/>
        <v>0</v>
      </c>
      <c r="AD622" s="127" t="str">
        <f t="shared" si="635"/>
        <v>828084Black</v>
      </c>
      <c r="AE622" s="128">
        <f t="shared" si="636"/>
        <v>828084</v>
      </c>
      <c r="AF622" s="129" t="str">
        <f>INDEX(ATS!$A:$P,MATCH('2) Order Form'!$W622,ATS!$O:$O,0),7)</f>
        <v>Active</v>
      </c>
    </row>
    <row r="623" spans="1:32" x14ac:dyDescent="0.2">
      <c r="A623" s="33">
        <v>5</v>
      </c>
      <c r="B623" s="33" t="str">
        <f>VLOOKUP(A623,Classification!$H$2:$I$11,2,FALSE)</f>
        <v>Technical Apparel</v>
      </c>
      <c r="C623" s="33">
        <f>INDEX(ATS!$A:$P,MATCH('2) Order Form'!$W623,ATS!$O:$O,0),1)</f>
        <v>828099</v>
      </c>
      <c r="D623" s="33" t="str">
        <f>INDEX(ATS!$A:$P,MATCH('2) Order Form'!$W623,ATS!$O:$O,0),2)</f>
        <v>Hunter Gloves M</v>
      </c>
      <c r="E623" s="82" t="str">
        <f>INDEX(ATS!$A:$P,MATCH('2) Order Form'!$W623,ATS!$O:$O,0),4)</f>
        <v>77200-S</v>
      </c>
      <c r="F623" s="82" t="str">
        <f>INDEX(ATS!$A:$P,MATCH('2) Order Form'!$W623,ATS!$O:$O,0),5)</f>
        <v xml:space="preserve">Fluo </v>
      </c>
      <c r="G623" s="161" t="str">
        <f>INDEX(ATS!$A:$P,MATCH('2) Order Form'!$W623,ATS!$O:$O,0),6)</f>
        <v>S</v>
      </c>
      <c r="H623" s="58">
        <v>6</v>
      </c>
      <c r="I623" s="111">
        <v>0</v>
      </c>
      <c r="J623" s="117">
        <f>IFERROR(VLOOKUP(W623,ATS!$O:$P,2,FALSE),0)</f>
        <v>0</v>
      </c>
      <c r="K623" s="184" t="str">
        <f t="shared" ref="K623:K662" si="642">IF(J623=99999,"OPEN",IF(J623&gt;50,"50+",IF(J623&lt;=0,"0",J623)))</f>
        <v>0</v>
      </c>
      <c r="L623" s="117">
        <f>IFERROR(VLOOKUP(W623,ATS!$O:$Q,3,FALSE),0)</f>
        <v>30</v>
      </c>
      <c r="M623" s="186">
        <f t="shared" ref="M623:M662" si="643">IF(L623=99999,"OPEN",IF(L623&gt;50,"50+",IF(L623&lt;=0,"0",L623)))</f>
        <v>30</v>
      </c>
      <c r="N623" s="93">
        <v>0</v>
      </c>
      <c r="O623" s="55">
        <f t="shared" ref="O623:O662" si="644">IF(N623&lt;&gt;0,N623,$P$5)</f>
        <v>0</v>
      </c>
      <c r="P623" s="50">
        <f>VLOOKUP($C623,Prices!$A$3:$R$1996,MATCH('2) Order Form'!P$8,Prices!$A$2:$R$2,0),FALSE)</f>
        <v>15</v>
      </c>
      <c r="Q623" s="51">
        <f>VLOOKUP($C623,Prices!$A$3:$R$1996,MATCH('2) Order Form'!Q$8,Prices!$A$2:$R$2,0),FALSE)</f>
        <v>29.95</v>
      </c>
      <c r="R623" s="34">
        <f t="shared" ref="R623:R662" si="645">I623*P623</f>
        <v>0</v>
      </c>
      <c r="S623" s="43">
        <f t="shared" ref="S623:S662" si="646">R623*O623</f>
        <v>0</v>
      </c>
      <c r="T623" s="51">
        <f t="shared" ref="T623:T662" si="647">R623-S623</f>
        <v>0</v>
      </c>
      <c r="U623" s="123">
        <f t="shared" si="567"/>
        <v>0</v>
      </c>
      <c r="V623" s="124"/>
      <c r="W623" s="148">
        <v>7048652764447</v>
      </c>
      <c r="Y623" s="126">
        <f t="shared" si="630"/>
        <v>0</v>
      </c>
      <c r="Z623" s="127">
        <f t="shared" ca="1" si="631"/>
        <v>0</v>
      </c>
      <c r="AA623" s="127">
        <f t="shared" ca="1" si="632"/>
        <v>114</v>
      </c>
      <c r="AB623" s="127">
        <f t="shared" ca="1" si="633"/>
        <v>1</v>
      </c>
      <c r="AC623" s="127">
        <f t="shared" ca="1" si="634"/>
        <v>1</v>
      </c>
      <c r="AD623" s="127" t="str">
        <f t="shared" si="635"/>
        <v xml:space="preserve">828099Fluo </v>
      </c>
      <c r="AE623" s="128">
        <f t="shared" si="636"/>
        <v>828099</v>
      </c>
      <c r="AF623" s="129" t="str">
        <f>INDEX(ATS!$A:$P,MATCH('2) Order Form'!$W623,ATS!$O:$O,0),7)</f>
        <v>Active</v>
      </c>
    </row>
    <row r="624" spans="1:32" x14ac:dyDescent="0.2">
      <c r="A624" s="33">
        <v>5</v>
      </c>
      <c r="B624" s="33" t="str">
        <f>VLOOKUP(A624,Classification!$H$2:$I$11,2,FALSE)</f>
        <v>Technical Apparel</v>
      </c>
      <c r="C624" s="33">
        <f>INDEX(ATS!$A:$P,MATCH('2) Order Form'!$W624,ATS!$O:$O,0),1)</f>
        <v>828099</v>
      </c>
      <c r="D624" s="33" t="str">
        <f>INDEX(ATS!$A:$P,MATCH('2) Order Form'!$W624,ATS!$O:$O,0),2)</f>
        <v>Hunter Gloves M</v>
      </c>
      <c r="E624" s="82" t="str">
        <f>INDEX(ATS!$A:$P,MATCH('2) Order Form'!$W624,ATS!$O:$O,0),4)</f>
        <v>77200-M</v>
      </c>
      <c r="F624" s="82" t="str">
        <f>INDEX(ATS!$A:$P,MATCH('2) Order Form'!$W624,ATS!$O:$O,0),5)</f>
        <v xml:space="preserve">Fluo </v>
      </c>
      <c r="G624" s="161" t="str">
        <f>INDEX(ATS!$A:$P,MATCH('2) Order Form'!$W624,ATS!$O:$O,0),6)</f>
        <v>M</v>
      </c>
      <c r="H624" s="58">
        <v>6</v>
      </c>
      <c r="I624" s="111">
        <v>0</v>
      </c>
      <c r="J624" s="117">
        <f>IFERROR(VLOOKUP(W624,ATS!$O:$P,2,FALSE),0)</f>
        <v>0</v>
      </c>
      <c r="K624" s="184" t="str">
        <f t="shared" si="642"/>
        <v>0</v>
      </c>
      <c r="L624" s="117">
        <f>IFERROR(VLOOKUP(W624,ATS!$O:$Q,3,FALSE),0)</f>
        <v>54</v>
      </c>
      <c r="M624" s="186" t="str">
        <f t="shared" si="643"/>
        <v>50+</v>
      </c>
      <c r="N624" s="93">
        <v>0</v>
      </c>
      <c r="O624" s="55">
        <f t="shared" si="644"/>
        <v>0</v>
      </c>
      <c r="P624" s="50">
        <f>VLOOKUP($C624,Prices!$A$3:$R$1996,MATCH('2) Order Form'!P$8,Prices!$A$2:$R$2,0),FALSE)</f>
        <v>15</v>
      </c>
      <c r="Q624" s="51">
        <f>VLOOKUP($C624,Prices!$A$3:$R$1996,MATCH('2) Order Form'!Q$8,Prices!$A$2:$R$2,0),FALSE)</f>
        <v>29.95</v>
      </c>
      <c r="R624" s="34">
        <f t="shared" si="645"/>
        <v>0</v>
      </c>
      <c r="S624" s="43">
        <f t="shared" si="646"/>
        <v>0</v>
      </c>
      <c r="T624" s="51">
        <f t="shared" si="647"/>
        <v>0</v>
      </c>
      <c r="U624" s="123">
        <f t="shared" si="567"/>
        <v>0</v>
      </c>
      <c r="V624" s="124"/>
      <c r="W624" s="148">
        <v>7048652764430</v>
      </c>
      <c r="Y624" s="126">
        <f t="shared" si="630"/>
        <v>0</v>
      </c>
      <c r="Z624" s="127">
        <f t="shared" ca="1" si="631"/>
        <v>0</v>
      </c>
      <c r="AA624" s="127">
        <f t="shared" ca="1" si="632"/>
        <v>114</v>
      </c>
      <c r="AB624" s="127">
        <f t="shared" ca="1" si="633"/>
        <v>0</v>
      </c>
      <c r="AC624" s="127">
        <f t="shared" ca="1" si="634"/>
        <v>0</v>
      </c>
      <c r="AD624" s="127" t="str">
        <f t="shared" si="635"/>
        <v xml:space="preserve">828099Fluo </v>
      </c>
      <c r="AE624" s="128">
        <f t="shared" si="636"/>
        <v>828099</v>
      </c>
      <c r="AF624" s="129" t="str">
        <f>INDEX(ATS!$A:$P,MATCH('2) Order Form'!$W624,ATS!$O:$O,0),7)</f>
        <v>Active</v>
      </c>
    </row>
    <row r="625" spans="1:32" x14ac:dyDescent="0.2">
      <c r="A625" s="33">
        <v>5</v>
      </c>
      <c r="B625" s="33" t="str">
        <f>VLOOKUP(A625,Classification!$H$2:$I$11,2,FALSE)</f>
        <v>Technical Apparel</v>
      </c>
      <c r="C625" s="33">
        <f>INDEX(ATS!$A:$P,MATCH('2) Order Form'!$W625,ATS!$O:$O,0),1)</f>
        <v>828099</v>
      </c>
      <c r="D625" s="33" t="str">
        <f>INDEX(ATS!$A:$P,MATCH('2) Order Form'!$W625,ATS!$O:$O,0),2)</f>
        <v>Hunter Gloves M</v>
      </c>
      <c r="E625" s="82" t="str">
        <f>INDEX(ATS!$A:$P,MATCH('2) Order Form'!$W625,ATS!$O:$O,0),4)</f>
        <v>77200-L</v>
      </c>
      <c r="F625" s="82" t="str">
        <f>INDEX(ATS!$A:$P,MATCH('2) Order Form'!$W625,ATS!$O:$O,0),5)</f>
        <v xml:space="preserve">Fluo </v>
      </c>
      <c r="G625" s="161" t="str">
        <f>INDEX(ATS!$A:$P,MATCH('2) Order Form'!$W625,ATS!$O:$O,0),6)</f>
        <v>L</v>
      </c>
      <c r="H625" s="58">
        <v>6</v>
      </c>
      <c r="I625" s="111">
        <v>0</v>
      </c>
      <c r="J625" s="117">
        <f>IFERROR(VLOOKUP(W625,ATS!$O:$P,2,FALSE),0)</f>
        <v>0</v>
      </c>
      <c r="K625" s="184" t="str">
        <f t="shared" si="642"/>
        <v>0</v>
      </c>
      <c r="L625" s="117">
        <f>IFERROR(VLOOKUP(W625,ATS!$O:$Q,3,FALSE),0)</f>
        <v>42</v>
      </c>
      <c r="M625" s="186">
        <f t="shared" si="643"/>
        <v>42</v>
      </c>
      <c r="N625" s="93">
        <v>0</v>
      </c>
      <c r="O625" s="55">
        <f t="shared" si="644"/>
        <v>0</v>
      </c>
      <c r="P625" s="50">
        <f>VLOOKUP($C625,Prices!$A$3:$R$1996,MATCH('2) Order Form'!P$8,Prices!$A$2:$R$2,0),FALSE)</f>
        <v>15</v>
      </c>
      <c r="Q625" s="51">
        <f>VLOOKUP($C625,Prices!$A$3:$R$1996,MATCH('2) Order Form'!Q$8,Prices!$A$2:$R$2,0),FALSE)</f>
        <v>29.95</v>
      </c>
      <c r="R625" s="34">
        <f t="shared" si="645"/>
        <v>0</v>
      </c>
      <c r="S625" s="43">
        <f t="shared" si="646"/>
        <v>0</v>
      </c>
      <c r="T625" s="51">
        <f t="shared" si="647"/>
        <v>0</v>
      </c>
      <c r="U625" s="123">
        <f t="shared" si="567"/>
        <v>0</v>
      </c>
      <c r="V625" s="124"/>
      <c r="W625" s="148">
        <v>7048652764423</v>
      </c>
      <c r="Y625" s="126">
        <f t="shared" si="630"/>
        <v>0</v>
      </c>
      <c r="Z625" s="127">
        <f t="shared" ca="1" si="631"/>
        <v>0</v>
      </c>
      <c r="AA625" s="127">
        <f t="shared" ca="1" si="632"/>
        <v>114</v>
      </c>
      <c r="AB625" s="127">
        <f t="shared" ca="1" si="633"/>
        <v>0</v>
      </c>
      <c r="AC625" s="127">
        <f t="shared" ca="1" si="634"/>
        <v>0</v>
      </c>
      <c r="AD625" s="127" t="str">
        <f t="shared" si="635"/>
        <v xml:space="preserve">828099Fluo </v>
      </c>
      <c r="AE625" s="128">
        <f t="shared" si="636"/>
        <v>828099</v>
      </c>
      <c r="AF625" s="129" t="str">
        <f>INDEX(ATS!$A:$P,MATCH('2) Order Form'!$W625,ATS!$O:$O,0),7)</f>
        <v>Active</v>
      </c>
    </row>
    <row r="626" spans="1:32" x14ac:dyDescent="0.2">
      <c r="A626" s="33">
        <v>5</v>
      </c>
      <c r="B626" s="33" t="str">
        <f>VLOOKUP(A626,Classification!$H$2:$I$11,2,FALSE)</f>
        <v>Technical Apparel</v>
      </c>
      <c r="C626" s="33">
        <f>INDEX(ATS!$A:$P,MATCH('2) Order Form'!$W626,ATS!$O:$O,0),1)</f>
        <v>828099</v>
      </c>
      <c r="D626" s="33" t="str">
        <f>INDEX(ATS!$A:$P,MATCH('2) Order Form'!$W626,ATS!$O:$O,0),2)</f>
        <v>Hunter Gloves M</v>
      </c>
      <c r="E626" s="82" t="str">
        <f>INDEX(ATS!$A:$P,MATCH('2) Order Form'!$W626,ATS!$O:$O,0),4)</f>
        <v>77200-XL</v>
      </c>
      <c r="F626" s="82" t="str">
        <f>INDEX(ATS!$A:$P,MATCH('2) Order Form'!$W626,ATS!$O:$O,0),5)</f>
        <v xml:space="preserve">Fluo </v>
      </c>
      <c r="G626" s="161" t="str">
        <f>INDEX(ATS!$A:$P,MATCH('2) Order Form'!$W626,ATS!$O:$O,0),6)</f>
        <v>XL</v>
      </c>
      <c r="H626" s="58">
        <v>6</v>
      </c>
      <c r="I626" s="111">
        <v>0</v>
      </c>
      <c r="J626" s="117">
        <f>IFERROR(VLOOKUP(W626,ATS!$O:$P,2,FALSE),0)</f>
        <v>0</v>
      </c>
      <c r="K626" s="184" t="str">
        <f t="shared" si="642"/>
        <v>0</v>
      </c>
      <c r="L626" s="117">
        <f>IFERROR(VLOOKUP(W626,ATS!$O:$Q,3,FALSE),0)</f>
        <v>18</v>
      </c>
      <c r="M626" s="186">
        <f t="shared" si="643"/>
        <v>18</v>
      </c>
      <c r="N626" s="93">
        <v>0</v>
      </c>
      <c r="O626" s="55">
        <f t="shared" si="644"/>
        <v>0</v>
      </c>
      <c r="P626" s="50">
        <f>VLOOKUP($C626,Prices!$A$3:$R$1996,MATCH('2) Order Form'!P$8,Prices!$A$2:$R$2,0),FALSE)</f>
        <v>15</v>
      </c>
      <c r="Q626" s="51">
        <f>VLOOKUP($C626,Prices!$A$3:$R$1996,MATCH('2) Order Form'!Q$8,Prices!$A$2:$R$2,0),FALSE)</f>
        <v>29.95</v>
      </c>
      <c r="R626" s="34">
        <f t="shared" si="645"/>
        <v>0</v>
      </c>
      <c r="S626" s="43">
        <f t="shared" si="646"/>
        <v>0</v>
      </c>
      <c r="T626" s="51">
        <f t="shared" si="647"/>
        <v>0</v>
      </c>
      <c r="U626" s="123">
        <f t="shared" si="567"/>
        <v>0</v>
      </c>
      <c r="V626" s="124"/>
      <c r="W626" s="148">
        <v>7048652764454</v>
      </c>
      <c r="Y626" s="126">
        <f t="shared" si="630"/>
        <v>0</v>
      </c>
      <c r="Z626" s="127">
        <f t="shared" ca="1" si="631"/>
        <v>0</v>
      </c>
      <c r="AA626" s="127">
        <f t="shared" ca="1" si="632"/>
        <v>114</v>
      </c>
      <c r="AB626" s="127">
        <f t="shared" ca="1" si="633"/>
        <v>0</v>
      </c>
      <c r="AC626" s="127">
        <f t="shared" ca="1" si="634"/>
        <v>0</v>
      </c>
      <c r="AD626" s="127" t="str">
        <f t="shared" si="635"/>
        <v xml:space="preserve">828099Fluo </v>
      </c>
      <c r="AE626" s="128">
        <f t="shared" si="636"/>
        <v>828099</v>
      </c>
      <c r="AF626" s="129" t="str">
        <f>INDEX(ATS!$A:$P,MATCH('2) Order Form'!$W626,ATS!$O:$O,0),7)</f>
        <v>Active</v>
      </c>
    </row>
    <row r="627" spans="1:32" x14ac:dyDescent="0.2">
      <c r="A627" s="33">
        <v>5</v>
      </c>
      <c r="B627" s="33" t="str">
        <f>VLOOKUP(A627,Classification!$H$2:$I$11,2,FALSE)</f>
        <v>Technical Apparel</v>
      </c>
      <c r="C627" s="33">
        <f>INDEX(ATS!$A:$P,MATCH('2) Order Form'!$W627,ATS!$O:$O,0),1)</f>
        <v>828099</v>
      </c>
      <c r="D627" s="33" t="str">
        <f>INDEX(ATS!$A:$P,MATCH('2) Order Form'!$W627,ATS!$O:$O,0),2)</f>
        <v>Hunter Gloves M</v>
      </c>
      <c r="E627" s="82" t="str">
        <f>INDEX(ATS!$A:$P,MATCH('2) Order Form'!$W627,ATS!$O:$O,0),4)</f>
        <v>BLACK-S</v>
      </c>
      <c r="F627" s="82" t="str">
        <f>INDEX(ATS!$A:$P,MATCH('2) Order Form'!$W627,ATS!$O:$O,0),5)</f>
        <v>Black</v>
      </c>
      <c r="G627" s="161" t="str">
        <f>INDEX(ATS!$A:$P,MATCH('2) Order Form'!$W627,ATS!$O:$O,0),6)</f>
        <v>S</v>
      </c>
      <c r="H627" s="58">
        <v>6</v>
      </c>
      <c r="I627" s="111">
        <v>0</v>
      </c>
      <c r="J627" s="117">
        <f>IFERROR(VLOOKUP(W627,ATS!$O:$P,2,FALSE),0)</f>
        <v>6</v>
      </c>
      <c r="K627" s="184">
        <f t="shared" si="642"/>
        <v>6</v>
      </c>
      <c r="L627" s="117">
        <f>IFERROR(VLOOKUP(W627,ATS!$O:$Q,3,FALSE),0)</f>
        <v>60</v>
      </c>
      <c r="M627" s="186" t="str">
        <f t="shared" si="643"/>
        <v>50+</v>
      </c>
      <c r="N627" s="93">
        <v>0</v>
      </c>
      <c r="O627" s="55">
        <f t="shared" si="644"/>
        <v>0</v>
      </c>
      <c r="P627" s="50">
        <f>VLOOKUP($C627,Prices!$A$3:$R$1996,MATCH('2) Order Form'!P$8,Prices!$A$2:$R$2,0),FALSE)</f>
        <v>15</v>
      </c>
      <c r="Q627" s="51">
        <f>VLOOKUP($C627,Prices!$A$3:$R$1996,MATCH('2) Order Form'!Q$8,Prices!$A$2:$R$2,0),FALSE)</f>
        <v>29.95</v>
      </c>
      <c r="R627" s="34">
        <f t="shared" si="645"/>
        <v>0</v>
      </c>
      <c r="S627" s="43">
        <f t="shared" si="646"/>
        <v>0</v>
      </c>
      <c r="T627" s="51">
        <f t="shared" si="647"/>
        <v>0</v>
      </c>
      <c r="U627" s="123">
        <f t="shared" si="567"/>
        <v>0</v>
      </c>
      <c r="V627" s="124"/>
      <c r="W627" s="148">
        <v>7048652277954</v>
      </c>
      <c r="Y627" s="126">
        <f t="shared" si="630"/>
        <v>0</v>
      </c>
      <c r="Z627" s="127">
        <f t="shared" ca="1" si="631"/>
        <v>0</v>
      </c>
      <c r="AA627" s="127">
        <f t="shared" ca="1" si="632"/>
        <v>114</v>
      </c>
      <c r="AB627" s="127">
        <f t="shared" ca="1" si="633"/>
        <v>0</v>
      </c>
      <c r="AC627" s="127">
        <f t="shared" ca="1" si="634"/>
        <v>1</v>
      </c>
      <c r="AD627" s="127" t="str">
        <f t="shared" si="635"/>
        <v>828099Black</v>
      </c>
      <c r="AE627" s="128">
        <f t="shared" si="636"/>
        <v>828099</v>
      </c>
      <c r="AF627" s="129" t="str">
        <f>INDEX(ATS!$A:$P,MATCH('2) Order Form'!$W627,ATS!$O:$O,0),7)</f>
        <v>Active</v>
      </c>
    </row>
    <row r="628" spans="1:32" x14ac:dyDescent="0.2">
      <c r="A628" s="33">
        <v>5</v>
      </c>
      <c r="B628" s="33" t="str">
        <f>VLOOKUP(A628,Classification!$H$2:$I$11,2,FALSE)</f>
        <v>Technical Apparel</v>
      </c>
      <c r="C628" s="33">
        <f>INDEX(ATS!$A:$P,MATCH('2) Order Form'!$W628,ATS!$O:$O,0),1)</f>
        <v>828099</v>
      </c>
      <c r="D628" s="33" t="str">
        <f>INDEX(ATS!$A:$P,MATCH('2) Order Form'!$W628,ATS!$O:$O,0),2)</f>
        <v>Hunter Gloves M</v>
      </c>
      <c r="E628" s="82" t="str">
        <f>INDEX(ATS!$A:$P,MATCH('2) Order Form'!$W628,ATS!$O:$O,0),4)</f>
        <v>BLACK-M</v>
      </c>
      <c r="F628" s="82" t="str">
        <f>INDEX(ATS!$A:$P,MATCH('2) Order Form'!$W628,ATS!$O:$O,0),5)</f>
        <v>Black</v>
      </c>
      <c r="G628" s="161" t="str">
        <f>INDEX(ATS!$A:$P,MATCH('2) Order Form'!$W628,ATS!$O:$O,0),6)</f>
        <v>M</v>
      </c>
      <c r="H628" s="58">
        <v>6</v>
      </c>
      <c r="I628" s="111">
        <v>0</v>
      </c>
      <c r="J628" s="117">
        <f>IFERROR(VLOOKUP(W628,ATS!$O:$P,2,FALSE),0)</f>
        <v>42</v>
      </c>
      <c r="K628" s="184">
        <f t="shared" si="642"/>
        <v>42</v>
      </c>
      <c r="L628" s="117">
        <f>IFERROR(VLOOKUP(W628,ATS!$O:$Q,3,FALSE),0)</f>
        <v>216</v>
      </c>
      <c r="M628" s="186" t="str">
        <f t="shared" si="643"/>
        <v>50+</v>
      </c>
      <c r="N628" s="93">
        <v>0</v>
      </c>
      <c r="O628" s="55">
        <f t="shared" si="644"/>
        <v>0</v>
      </c>
      <c r="P628" s="50">
        <f>VLOOKUP($C628,Prices!$A$3:$R$1996,MATCH('2) Order Form'!P$8,Prices!$A$2:$R$2,0),FALSE)</f>
        <v>15</v>
      </c>
      <c r="Q628" s="51">
        <f>VLOOKUP($C628,Prices!$A$3:$R$1996,MATCH('2) Order Form'!Q$8,Prices!$A$2:$R$2,0),FALSE)</f>
        <v>29.95</v>
      </c>
      <c r="R628" s="34">
        <f t="shared" si="645"/>
        <v>0</v>
      </c>
      <c r="S628" s="43">
        <f t="shared" si="646"/>
        <v>0</v>
      </c>
      <c r="T628" s="51">
        <f t="shared" si="647"/>
        <v>0</v>
      </c>
      <c r="U628" s="123">
        <f t="shared" si="567"/>
        <v>0</v>
      </c>
      <c r="V628" s="124"/>
      <c r="W628" s="148">
        <v>7048652277947</v>
      </c>
      <c r="Y628" s="126">
        <f t="shared" si="630"/>
        <v>0</v>
      </c>
      <c r="Z628" s="127">
        <f t="shared" ca="1" si="631"/>
        <v>0</v>
      </c>
      <c r="AA628" s="127">
        <f t="shared" ca="1" si="632"/>
        <v>114</v>
      </c>
      <c r="AB628" s="127">
        <f t="shared" ca="1" si="633"/>
        <v>0</v>
      </c>
      <c r="AC628" s="127">
        <f t="shared" ca="1" si="634"/>
        <v>0</v>
      </c>
      <c r="AD628" s="127" t="str">
        <f t="shared" si="635"/>
        <v>828099Black</v>
      </c>
      <c r="AE628" s="128">
        <f t="shared" si="636"/>
        <v>828099</v>
      </c>
      <c r="AF628" s="129" t="str">
        <f>INDEX(ATS!$A:$P,MATCH('2) Order Form'!$W628,ATS!$O:$O,0),7)</f>
        <v>Active</v>
      </c>
    </row>
    <row r="629" spans="1:32" x14ac:dyDescent="0.2">
      <c r="A629" s="33">
        <v>5</v>
      </c>
      <c r="B629" s="33" t="str">
        <f>VLOOKUP(A629,Classification!$H$2:$I$11,2,FALSE)</f>
        <v>Technical Apparel</v>
      </c>
      <c r="C629" s="33">
        <f>INDEX(ATS!$A:$P,MATCH('2) Order Form'!$W629,ATS!$O:$O,0),1)</f>
        <v>828099</v>
      </c>
      <c r="D629" s="33" t="str">
        <f>INDEX(ATS!$A:$P,MATCH('2) Order Form'!$W629,ATS!$O:$O,0),2)</f>
        <v>Hunter Gloves M</v>
      </c>
      <c r="E629" s="82" t="str">
        <f>INDEX(ATS!$A:$P,MATCH('2) Order Form'!$W629,ATS!$O:$O,0),4)</f>
        <v>BLACK-L</v>
      </c>
      <c r="F629" s="82" t="str">
        <f>INDEX(ATS!$A:$P,MATCH('2) Order Form'!$W629,ATS!$O:$O,0),5)</f>
        <v>Black</v>
      </c>
      <c r="G629" s="161" t="str">
        <f>INDEX(ATS!$A:$P,MATCH('2) Order Form'!$W629,ATS!$O:$O,0),6)</f>
        <v>L</v>
      </c>
      <c r="H629" s="58">
        <v>6</v>
      </c>
      <c r="I629" s="111">
        <v>0</v>
      </c>
      <c r="J629" s="117">
        <f>IFERROR(VLOOKUP(W629,ATS!$O:$P,2,FALSE),0)</f>
        <v>6</v>
      </c>
      <c r="K629" s="184">
        <f t="shared" si="642"/>
        <v>6</v>
      </c>
      <c r="L629" s="117">
        <f>IFERROR(VLOOKUP(W629,ATS!$O:$Q,3,FALSE),0)</f>
        <v>174</v>
      </c>
      <c r="M629" s="186" t="str">
        <f t="shared" si="643"/>
        <v>50+</v>
      </c>
      <c r="N629" s="93">
        <v>0</v>
      </c>
      <c r="O629" s="55">
        <f t="shared" si="644"/>
        <v>0</v>
      </c>
      <c r="P629" s="50">
        <f>VLOOKUP($C629,Prices!$A$3:$R$1996,MATCH('2) Order Form'!P$8,Prices!$A$2:$R$2,0),FALSE)</f>
        <v>15</v>
      </c>
      <c r="Q629" s="51">
        <f>VLOOKUP($C629,Prices!$A$3:$R$1996,MATCH('2) Order Form'!Q$8,Prices!$A$2:$R$2,0),FALSE)</f>
        <v>29.95</v>
      </c>
      <c r="R629" s="34">
        <f t="shared" si="645"/>
        <v>0</v>
      </c>
      <c r="S629" s="43">
        <f t="shared" si="646"/>
        <v>0</v>
      </c>
      <c r="T629" s="51">
        <f t="shared" si="647"/>
        <v>0</v>
      </c>
      <c r="U629" s="123">
        <f t="shared" si="567"/>
        <v>0</v>
      </c>
      <c r="V629" s="124"/>
      <c r="W629" s="148">
        <v>7048652277930</v>
      </c>
      <c r="Y629" s="126">
        <f t="shared" si="630"/>
        <v>0</v>
      </c>
      <c r="Z629" s="127">
        <f t="shared" ca="1" si="631"/>
        <v>0</v>
      </c>
      <c r="AA629" s="127">
        <f t="shared" ca="1" si="632"/>
        <v>114</v>
      </c>
      <c r="AB629" s="127">
        <f t="shared" ca="1" si="633"/>
        <v>0</v>
      </c>
      <c r="AC629" s="127">
        <f t="shared" ca="1" si="634"/>
        <v>0</v>
      </c>
      <c r="AD629" s="127" t="str">
        <f t="shared" si="635"/>
        <v>828099Black</v>
      </c>
      <c r="AE629" s="128">
        <f t="shared" si="636"/>
        <v>828099</v>
      </c>
      <c r="AF629" s="129" t="str">
        <f>INDEX(ATS!$A:$P,MATCH('2) Order Form'!$W629,ATS!$O:$O,0),7)</f>
        <v>Active</v>
      </c>
    </row>
    <row r="630" spans="1:32" x14ac:dyDescent="0.2">
      <c r="A630" s="33">
        <v>5</v>
      </c>
      <c r="B630" s="33" t="str">
        <f>VLOOKUP(A630,Classification!$H$2:$I$11,2,FALSE)</f>
        <v>Technical Apparel</v>
      </c>
      <c r="C630" s="33">
        <f>INDEX(ATS!$A:$P,MATCH('2) Order Form'!$W630,ATS!$O:$O,0),1)</f>
        <v>828099</v>
      </c>
      <c r="D630" s="33" t="str">
        <f>INDEX(ATS!$A:$P,MATCH('2) Order Form'!$W630,ATS!$O:$O,0),2)</f>
        <v>Hunter Gloves M</v>
      </c>
      <c r="E630" s="82" t="str">
        <f>INDEX(ATS!$A:$P,MATCH('2) Order Form'!$W630,ATS!$O:$O,0),4)</f>
        <v>BLACK-XL</v>
      </c>
      <c r="F630" s="82" t="str">
        <f>INDEX(ATS!$A:$P,MATCH('2) Order Form'!$W630,ATS!$O:$O,0),5)</f>
        <v>Black</v>
      </c>
      <c r="G630" s="161" t="str">
        <f>INDEX(ATS!$A:$P,MATCH('2) Order Form'!$W630,ATS!$O:$O,0),6)</f>
        <v>XL</v>
      </c>
      <c r="H630" s="58">
        <v>6</v>
      </c>
      <c r="I630" s="111">
        <v>0</v>
      </c>
      <c r="J630" s="117">
        <f>IFERROR(VLOOKUP(W630,ATS!$O:$P,2,FALSE),0)</f>
        <v>0</v>
      </c>
      <c r="K630" s="184" t="str">
        <f t="shared" si="642"/>
        <v>0</v>
      </c>
      <c r="L630" s="117">
        <f>IFERROR(VLOOKUP(W630,ATS!$O:$Q,3,FALSE),0)</f>
        <v>78</v>
      </c>
      <c r="M630" s="186" t="str">
        <f t="shared" si="643"/>
        <v>50+</v>
      </c>
      <c r="N630" s="93">
        <v>0</v>
      </c>
      <c r="O630" s="55">
        <f t="shared" si="644"/>
        <v>0</v>
      </c>
      <c r="P630" s="50">
        <f>VLOOKUP($C630,Prices!$A$3:$R$1996,MATCH('2) Order Form'!P$8,Prices!$A$2:$R$2,0),FALSE)</f>
        <v>15</v>
      </c>
      <c r="Q630" s="51">
        <f>VLOOKUP($C630,Prices!$A$3:$R$1996,MATCH('2) Order Form'!Q$8,Prices!$A$2:$R$2,0),FALSE)</f>
        <v>29.95</v>
      </c>
      <c r="R630" s="34">
        <f t="shared" si="645"/>
        <v>0</v>
      </c>
      <c r="S630" s="43">
        <f t="shared" si="646"/>
        <v>0</v>
      </c>
      <c r="T630" s="51">
        <f t="shared" si="647"/>
        <v>0</v>
      </c>
      <c r="U630" s="123">
        <f t="shared" si="567"/>
        <v>0</v>
      </c>
      <c r="V630" s="124"/>
      <c r="W630" s="148">
        <v>7048652277961</v>
      </c>
      <c r="Y630" s="126">
        <f t="shared" si="630"/>
        <v>0</v>
      </c>
      <c r="Z630" s="127">
        <f t="shared" ca="1" si="631"/>
        <v>0</v>
      </c>
      <c r="AA630" s="127">
        <f t="shared" ca="1" si="632"/>
        <v>114</v>
      </c>
      <c r="AB630" s="127">
        <f t="shared" ca="1" si="633"/>
        <v>0</v>
      </c>
      <c r="AC630" s="127">
        <f t="shared" ca="1" si="634"/>
        <v>0</v>
      </c>
      <c r="AD630" s="127" t="str">
        <f t="shared" si="635"/>
        <v>828099Black</v>
      </c>
      <c r="AE630" s="128">
        <f t="shared" si="636"/>
        <v>828099</v>
      </c>
      <c r="AF630" s="129" t="str">
        <f>INDEX(ATS!$A:$P,MATCH('2) Order Form'!$W630,ATS!$O:$O,0),7)</f>
        <v>Active</v>
      </c>
    </row>
    <row r="631" spans="1:32" x14ac:dyDescent="0.2">
      <c r="A631" s="33">
        <v>5</v>
      </c>
      <c r="B631" s="33" t="str">
        <f>VLOOKUP(A631,Classification!$H$2:$I$11,2,FALSE)</f>
        <v>Technical Apparel</v>
      </c>
      <c r="C631" s="33">
        <f>INDEX(ATS!$A:$P,MATCH('2) Order Form'!$W631,ATS!$O:$O,0),1)</f>
        <v>828099</v>
      </c>
      <c r="D631" s="33" t="str">
        <f>INDEX(ATS!$A:$P,MATCH('2) Order Form'!$W631,ATS!$O:$O,0),2)</f>
        <v>Hunter Gloves M</v>
      </c>
      <c r="E631" s="82" t="str">
        <f>INDEX(ATS!$A:$P,MATCH('2) Order Form'!$W631,ATS!$O:$O,0),4)</f>
        <v>BTWHT-S</v>
      </c>
      <c r="F631" s="82" t="str">
        <f>INDEX(ATS!$A:$P,MATCH('2) Order Form'!$W631,ATS!$O:$O,0),5)</f>
        <v>Bright White</v>
      </c>
      <c r="G631" s="161" t="str">
        <f>INDEX(ATS!$A:$P,MATCH('2) Order Form'!$W631,ATS!$O:$O,0),6)</f>
        <v>S</v>
      </c>
      <c r="H631" s="58">
        <v>6</v>
      </c>
      <c r="I631" s="111">
        <v>0</v>
      </c>
      <c r="J631" s="117">
        <f>IFERROR(VLOOKUP(W631,ATS!$O:$P,2,FALSE),0)</f>
        <v>0</v>
      </c>
      <c r="K631" s="184" t="str">
        <f t="shared" si="642"/>
        <v>0</v>
      </c>
      <c r="L631" s="117">
        <f>IFERROR(VLOOKUP(W631,ATS!$O:$Q,3,FALSE),0)</f>
        <v>12</v>
      </c>
      <c r="M631" s="186">
        <f t="shared" si="643"/>
        <v>12</v>
      </c>
      <c r="N631" s="93">
        <v>0</v>
      </c>
      <c r="O631" s="55">
        <f t="shared" si="644"/>
        <v>0</v>
      </c>
      <c r="P631" s="50">
        <f>VLOOKUP($C631,Prices!$A$3:$R$1996,MATCH('2) Order Form'!P$8,Prices!$A$2:$R$2,0),FALSE)</f>
        <v>15</v>
      </c>
      <c r="Q631" s="51">
        <f>VLOOKUP($C631,Prices!$A$3:$R$1996,MATCH('2) Order Form'!Q$8,Prices!$A$2:$R$2,0),FALSE)</f>
        <v>29.95</v>
      </c>
      <c r="R631" s="34">
        <f t="shared" si="645"/>
        <v>0</v>
      </c>
      <c r="S631" s="43">
        <f t="shared" si="646"/>
        <v>0</v>
      </c>
      <c r="T631" s="51">
        <f t="shared" si="647"/>
        <v>0</v>
      </c>
      <c r="U631" s="123">
        <f t="shared" si="567"/>
        <v>0</v>
      </c>
      <c r="V631" s="124"/>
      <c r="W631" s="148">
        <v>7048652277992</v>
      </c>
      <c r="Y631" s="126">
        <f t="shared" si="630"/>
        <v>0</v>
      </c>
      <c r="Z631" s="127">
        <f t="shared" ca="1" si="631"/>
        <v>0</v>
      </c>
      <c r="AA631" s="127">
        <f t="shared" ca="1" si="632"/>
        <v>114</v>
      </c>
      <c r="AB631" s="127">
        <f t="shared" ca="1" si="633"/>
        <v>0</v>
      </c>
      <c r="AC631" s="127">
        <f t="shared" ca="1" si="634"/>
        <v>1</v>
      </c>
      <c r="AD631" s="127" t="str">
        <f t="shared" si="635"/>
        <v>828099Bright White</v>
      </c>
      <c r="AE631" s="128">
        <f t="shared" si="636"/>
        <v>828099</v>
      </c>
      <c r="AF631" s="129" t="str">
        <f>INDEX(ATS!$A:$P,MATCH('2) Order Form'!$W631,ATS!$O:$O,0),7)</f>
        <v>Active</v>
      </c>
    </row>
    <row r="632" spans="1:32" x14ac:dyDescent="0.2">
      <c r="A632" s="33">
        <v>5</v>
      </c>
      <c r="B632" s="33" t="str">
        <f>VLOOKUP(A632,Classification!$H$2:$I$11,2,FALSE)</f>
        <v>Technical Apparel</v>
      </c>
      <c r="C632" s="33">
        <f>INDEX(ATS!$A:$P,MATCH('2) Order Form'!$W632,ATS!$O:$O,0),1)</f>
        <v>828099</v>
      </c>
      <c r="D632" s="33" t="str">
        <f>INDEX(ATS!$A:$P,MATCH('2) Order Form'!$W632,ATS!$O:$O,0),2)</f>
        <v>Hunter Gloves M</v>
      </c>
      <c r="E632" s="82" t="str">
        <f>INDEX(ATS!$A:$P,MATCH('2) Order Form'!$W632,ATS!$O:$O,0),4)</f>
        <v>BTWHT-M</v>
      </c>
      <c r="F632" s="82" t="str">
        <f>INDEX(ATS!$A:$P,MATCH('2) Order Form'!$W632,ATS!$O:$O,0),5)</f>
        <v>Bright White</v>
      </c>
      <c r="G632" s="161" t="str">
        <f>INDEX(ATS!$A:$P,MATCH('2) Order Form'!$W632,ATS!$O:$O,0),6)</f>
        <v>M</v>
      </c>
      <c r="H632" s="58">
        <v>6</v>
      </c>
      <c r="I632" s="111">
        <v>0</v>
      </c>
      <c r="J632" s="117">
        <f>IFERROR(VLOOKUP(W632,ATS!$O:$P,2,FALSE),0)</f>
        <v>0</v>
      </c>
      <c r="K632" s="184" t="str">
        <f t="shared" si="642"/>
        <v>0</v>
      </c>
      <c r="L632" s="117">
        <f>IFERROR(VLOOKUP(W632,ATS!$O:$Q,3,FALSE),0)</f>
        <v>18</v>
      </c>
      <c r="M632" s="186">
        <f t="shared" si="643"/>
        <v>18</v>
      </c>
      <c r="N632" s="93">
        <v>0</v>
      </c>
      <c r="O632" s="55">
        <f t="shared" si="644"/>
        <v>0</v>
      </c>
      <c r="P632" s="50">
        <f>VLOOKUP($C632,Prices!$A$3:$R$1996,MATCH('2) Order Form'!P$8,Prices!$A$2:$R$2,0),FALSE)</f>
        <v>15</v>
      </c>
      <c r="Q632" s="51">
        <f>VLOOKUP($C632,Prices!$A$3:$R$1996,MATCH('2) Order Form'!Q$8,Prices!$A$2:$R$2,0),FALSE)</f>
        <v>29.95</v>
      </c>
      <c r="R632" s="34">
        <f t="shared" si="645"/>
        <v>0</v>
      </c>
      <c r="S632" s="43">
        <f t="shared" si="646"/>
        <v>0</v>
      </c>
      <c r="T632" s="51">
        <f t="shared" si="647"/>
        <v>0</v>
      </c>
      <c r="U632" s="123">
        <f t="shared" si="567"/>
        <v>0</v>
      </c>
      <c r="V632" s="124"/>
      <c r="W632" s="148">
        <v>7048652277985</v>
      </c>
      <c r="Y632" s="126">
        <f t="shared" si="630"/>
        <v>0</v>
      </c>
      <c r="Z632" s="127">
        <f t="shared" ca="1" si="631"/>
        <v>0</v>
      </c>
      <c r="AA632" s="127">
        <f t="shared" ca="1" si="632"/>
        <v>114</v>
      </c>
      <c r="AB632" s="127">
        <f t="shared" ca="1" si="633"/>
        <v>0</v>
      </c>
      <c r="AC632" s="127">
        <f t="shared" ca="1" si="634"/>
        <v>0</v>
      </c>
      <c r="AD632" s="127" t="str">
        <f t="shared" si="635"/>
        <v>828099Bright White</v>
      </c>
      <c r="AE632" s="128">
        <f t="shared" si="636"/>
        <v>828099</v>
      </c>
      <c r="AF632" s="129" t="str">
        <f>INDEX(ATS!$A:$P,MATCH('2) Order Form'!$W632,ATS!$O:$O,0),7)</f>
        <v>Active</v>
      </c>
    </row>
    <row r="633" spans="1:32" x14ac:dyDescent="0.2">
      <c r="A633" s="33">
        <v>5</v>
      </c>
      <c r="B633" s="33" t="str">
        <f>VLOOKUP(A633,Classification!$H$2:$I$11,2,FALSE)</f>
        <v>Technical Apparel</v>
      </c>
      <c r="C633" s="33">
        <f>INDEX(ATS!$A:$P,MATCH('2) Order Form'!$W633,ATS!$O:$O,0),1)</f>
        <v>828099</v>
      </c>
      <c r="D633" s="33" t="str">
        <f>INDEX(ATS!$A:$P,MATCH('2) Order Form'!$W633,ATS!$O:$O,0),2)</f>
        <v>Hunter Gloves M</v>
      </c>
      <c r="E633" s="82" t="str">
        <f>INDEX(ATS!$A:$P,MATCH('2) Order Form'!$W633,ATS!$O:$O,0),4)</f>
        <v>BTWHT-L</v>
      </c>
      <c r="F633" s="82" t="str">
        <f>INDEX(ATS!$A:$P,MATCH('2) Order Form'!$W633,ATS!$O:$O,0),5)</f>
        <v>Bright White</v>
      </c>
      <c r="G633" s="161" t="str">
        <f>INDEX(ATS!$A:$P,MATCH('2) Order Form'!$W633,ATS!$O:$O,0),6)</f>
        <v>L</v>
      </c>
      <c r="H633" s="58">
        <v>6</v>
      </c>
      <c r="I633" s="111">
        <v>0</v>
      </c>
      <c r="J633" s="117">
        <f>IFERROR(VLOOKUP(W633,ATS!$O:$P,2,FALSE),0)</f>
        <v>0</v>
      </c>
      <c r="K633" s="184" t="str">
        <f t="shared" si="642"/>
        <v>0</v>
      </c>
      <c r="L633" s="117">
        <f>IFERROR(VLOOKUP(W633,ATS!$O:$Q,3,FALSE),0)</f>
        <v>24</v>
      </c>
      <c r="M633" s="186">
        <f t="shared" si="643"/>
        <v>24</v>
      </c>
      <c r="N633" s="93">
        <v>0</v>
      </c>
      <c r="O633" s="55">
        <f t="shared" si="644"/>
        <v>0</v>
      </c>
      <c r="P633" s="50">
        <f>VLOOKUP($C633,Prices!$A$3:$R$1996,MATCH('2) Order Form'!P$8,Prices!$A$2:$R$2,0),FALSE)</f>
        <v>15</v>
      </c>
      <c r="Q633" s="51">
        <f>VLOOKUP($C633,Prices!$A$3:$R$1996,MATCH('2) Order Form'!Q$8,Prices!$A$2:$R$2,0),FALSE)</f>
        <v>29.95</v>
      </c>
      <c r="R633" s="34">
        <f t="shared" si="645"/>
        <v>0</v>
      </c>
      <c r="S633" s="43">
        <f t="shared" si="646"/>
        <v>0</v>
      </c>
      <c r="T633" s="51">
        <f t="shared" si="647"/>
        <v>0</v>
      </c>
      <c r="U633" s="123">
        <f t="shared" si="567"/>
        <v>0</v>
      </c>
      <c r="V633" s="124"/>
      <c r="W633" s="148">
        <v>7048652277978</v>
      </c>
      <c r="Y633" s="126">
        <f t="shared" si="630"/>
        <v>0</v>
      </c>
      <c r="Z633" s="127">
        <f t="shared" ca="1" si="631"/>
        <v>0</v>
      </c>
      <c r="AA633" s="127">
        <f t="shared" ca="1" si="632"/>
        <v>114</v>
      </c>
      <c r="AB633" s="127">
        <f t="shared" ca="1" si="633"/>
        <v>0</v>
      </c>
      <c r="AC633" s="127">
        <f t="shared" ca="1" si="634"/>
        <v>0</v>
      </c>
      <c r="AD633" s="127" t="str">
        <f t="shared" si="635"/>
        <v>828099Bright White</v>
      </c>
      <c r="AE633" s="128">
        <f t="shared" si="636"/>
        <v>828099</v>
      </c>
      <c r="AF633" s="129" t="str">
        <f>INDEX(ATS!$A:$P,MATCH('2) Order Form'!$W633,ATS!$O:$O,0),7)</f>
        <v>Active</v>
      </c>
    </row>
    <row r="634" spans="1:32" x14ac:dyDescent="0.2">
      <c r="A634" s="33">
        <v>5</v>
      </c>
      <c r="B634" s="33" t="str">
        <f>VLOOKUP(A634,Classification!$H$2:$I$11,2,FALSE)</f>
        <v>Technical Apparel</v>
      </c>
      <c r="C634" s="33">
        <f>INDEX(ATS!$A:$P,MATCH('2) Order Form'!$W634,ATS!$O:$O,0),1)</f>
        <v>828099</v>
      </c>
      <c r="D634" s="33" t="str">
        <f>INDEX(ATS!$A:$P,MATCH('2) Order Form'!$W634,ATS!$O:$O,0),2)</f>
        <v>Hunter Gloves M</v>
      </c>
      <c r="E634" s="82" t="str">
        <f>INDEX(ATS!$A:$P,MATCH('2) Order Form'!$W634,ATS!$O:$O,0),4)</f>
        <v>BTWHT-XL</v>
      </c>
      <c r="F634" s="82" t="str">
        <f>INDEX(ATS!$A:$P,MATCH('2) Order Form'!$W634,ATS!$O:$O,0),5)</f>
        <v>Bright White</v>
      </c>
      <c r="G634" s="161" t="str">
        <f>INDEX(ATS!$A:$P,MATCH('2) Order Form'!$W634,ATS!$O:$O,0),6)</f>
        <v>XL</v>
      </c>
      <c r="H634" s="58">
        <v>6</v>
      </c>
      <c r="I634" s="111">
        <v>0</v>
      </c>
      <c r="J634" s="117">
        <f>IFERROR(VLOOKUP(W634,ATS!$O:$P,2,FALSE),0)</f>
        <v>6</v>
      </c>
      <c r="K634" s="184">
        <f t="shared" si="642"/>
        <v>6</v>
      </c>
      <c r="L634" s="117">
        <f>IFERROR(VLOOKUP(W634,ATS!$O:$Q,3,FALSE),0)</f>
        <v>30</v>
      </c>
      <c r="M634" s="186">
        <f t="shared" si="643"/>
        <v>30</v>
      </c>
      <c r="N634" s="93">
        <v>0</v>
      </c>
      <c r="O634" s="55">
        <f t="shared" si="644"/>
        <v>0</v>
      </c>
      <c r="P634" s="50">
        <f>VLOOKUP($C634,Prices!$A$3:$R$1996,MATCH('2) Order Form'!P$8,Prices!$A$2:$R$2,0),FALSE)</f>
        <v>15</v>
      </c>
      <c r="Q634" s="51">
        <f>VLOOKUP($C634,Prices!$A$3:$R$1996,MATCH('2) Order Form'!Q$8,Prices!$A$2:$R$2,0),FALSE)</f>
        <v>29.95</v>
      </c>
      <c r="R634" s="34">
        <f t="shared" si="645"/>
        <v>0</v>
      </c>
      <c r="S634" s="43">
        <f t="shared" si="646"/>
        <v>0</v>
      </c>
      <c r="T634" s="51">
        <f t="shared" si="647"/>
        <v>0</v>
      </c>
      <c r="U634" s="123">
        <f t="shared" si="567"/>
        <v>0</v>
      </c>
      <c r="V634" s="124"/>
      <c r="W634" s="148">
        <v>7048652278005</v>
      </c>
      <c r="Y634" s="126">
        <f t="shared" si="630"/>
        <v>0</v>
      </c>
      <c r="Z634" s="127">
        <f t="shared" ca="1" si="631"/>
        <v>0</v>
      </c>
      <c r="AA634" s="127">
        <f t="shared" ca="1" si="632"/>
        <v>114</v>
      </c>
      <c r="AB634" s="127">
        <f t="shared" ca="1" si="633"/>
        <v>0</v>
      </c>
      <c r="AC634" s="127">
        <f t="shared" ca="1" si="634"/>
        <v>0</v>
      </c>
      <c r="AD634" s="127" t="str">
        <f t="shared" si="635"/>
        <v>828099Bright White</v>
      </c>
      <c r="AE634" s="128">
        <f t="shared" si="636"/>
        <v>828099</v>
      </c>
      <c r="AF634" s="129" t="str">
        <f>INDEX(ATS!$A:$P,MATCH('2) Order Form'!$W634,ATS!$O:$O,0),7)</f>
        <v>Active</v>
      </c>
    </row>
    <row r="635" spans="1:32" x14ac:dyDescent="0.2">
      <c r="A635" s="33">
        <v>5</v>
      </c>
      <c r="B635" s="33" t="str">
        <f>VLOOKUP(A635,Classification!$H$2:$I$11,2,FALSE)</f>
        <v>Technical Apparel</v>
      </c>
      <c r="C635" s="33">
        <f>INDEX(ATS!$A:$P,MATCH('2) Order Form'!$W635,ATS!$O:$O,0),1)</f>
        <v>828097</v>
      </c>
      <c r="D635" s="33" t="str">
        <f>INDEX(ATS!$A:$P,MATCH('2) Order Form'!$W635,ATS!$O:$O,0),2)</f>
        <v>Hunter Light Gloves M</v>
      </c>
      <c r="E635" s="82" t="str">
        <f>INDEX(ATS!$A:$P,MATCH('2) Order Form'!$W635,ATS!$O:$O,0),4)</f>
        <v>57000-S</v>
      </c>
      <c r="F635" s="82" t="str">
        <f>INDEX(ATS!$A:$P,MATCH('2) Order Form'!$W635,ATS!$O:$O,0),5)</f>
        <v>Purple</v>
      </c>
      <c r="G635" s="161" t="str">
        <f>INDEX(ATS!$A:$P,MATCH('2) Order Form'!$W635,ATS!$O:$O,0),6)</f>
        <v>S</v>
      </c>
      <c r="H635" s="58">
        <v>6</v>
      </c>
      <c r="I635" s="111">
        <v>0</v>
      </c>
      <c r="J635" s="117">
        <f>IFERROR(VLOOKUP(W635,ATS!$O:$P,2,FALSE),0)</f>
        <v>0</v>
      </c>
      <c r="K635" s="184" t="str">
        <f t="shared" si="642"/>
        <v>0</v>
      </c>
      <c r="L635" s="117">
        <f>IFERROR(VLOOKUP(W635,ATS!$O:$Q,3,FALSE),0)</f>
        <v>12</v>
      </c>
      <c r="M635" s="186">
        <f t="shared" si="643"/>
        <v>12</v>
      </c>
      <c r="N635" s="93">
        <v>0</v>
      </c>
      <c r="O635" s="55">
        <f t="shared" si="644"/>
        <v>0</v>
      </c>
      <c r="P635" s="50">
        <f>VLOOKUP($C635,Prices!$A$3:$R$1996,MATCH('2) Order Form'!P$8,Prices!$A$2:$R$2,0),FALSE)</f>
        <v>18</v>
      </c>
      <c r="Q635" s="51">
        <f>VLOOKUP($C635,Prices!$A$3:$R$1996,MATCH('2) Order Form'!Q$8,Prices!$A$2:$R$2,0),FALSE)</f>
        <v>34.950000000000003</v>
      </c>
      <c r="R635" s="34">
        <f t="shared" si="645"/>
        <v>0</v>
      </c>
      <c r="S635" s="43">
        <f t="shared" si="646"/>
        <v>0</v>
      </c>
      <c r="T635" s="51">
        <f t="shared" si="647"/>
        <v>0</v>
      </c>
      <c r="U635" s="123">
        <f t="shared" si="567"/>
        <v>0</v>
      </c>
      <c r="V635" s="124"/>
      <c r="W635" s="148">
        <v>7048652764645</v>
      </c>
      <c r="Y635" s="126">
        <f t="shared" ref="Y635:Y646" si="648">I635*Q635</f>
        <v>0</v>
      </c>
      <c r="Z635" s="127">
        <f t="shared" ref="Z635:Z646" ca="1" si="649">IF(A635=OFFSET(A635,-1,0),0,1)</f>
        <v>0</v>
      </c>
      <c r="AA635" s="127">
        <f t="shared" ref="AA635:AA646" ca="1" si="650">IF(C635=OFFSET(C635,-1,0),OFFSET(AA635,-1,0),OFFSET(AA635,-1,0)+1)</f>
        <v>115</v>
      </c>
      <c r="AB635" s="127">
        <f t="shared" ref="AB635:AB646" ca="1" si="651">IF(C635=OFFSET(C635,-1,0),0,1)</f>
        <v>1</v>
      </c>
      <c r="AC635" s="127">
        <f t="shared" ref="AC635:AC646" ca="1" si="652">IF(F635=OFFSET(F635,-1,0),0,1)</f>
        <v>1</v>
      </c>
      <c r="AD635" s="127" t="str">
        <f t="shared" ref="AD635:AD646" si="653">CONCATENATE(C635,F635)</f>
        <v>828097Purple</v>
      </c>
      <c r="AE635" s="128">
        <f t="shared" ref="AE635:AE646" si="654">IFERROR(IF(B635="EYEWEAR",CONCATENATE(C635,"-",G635),C635),C635)</f>
        <v>828097</v>
      </c>
      <c r="AF635" s="129" t="str">
        <f>INDEX(ATS!$A:$P,MATCH('2) Order Form'!$W635,ATS!$O:$O,0),7)</f>
        <v>Active</v>
      </c>
    </row>
    <row r="636" spans="1:32" x14ac:dyDescent="0.2">
      <c r="A636" s="33">
        <v>5</v>
      </c>
      <c r="B636" s="33" t="str">
        <f>VLOOKUP(A636,Classification!$H$2:$I$11,2,FALSE)</f>
        <v>Technical Apparel</v>
      </c>
      <c r="C636" s="33">
        <f>INDEX(ATS!$A:$P,MATCH('2) Order Form'!$W636,ATS!$O:$O,0),1)</f>
        <v>828097</v>
      </c>
      <c r="D636" s="33" t="str">
        <f>INDEX(ATS!$A:$P,MATCH('2) Order Form'!$W636,ATS!$O:$O,0),2)</f>
        <v>Hunter Light Gloves M</v>
      </c>
      <c r="E636" s="82" t="str">
        <f>INDEX(ATS!$A:$P,MATCH('2) Order Form'!$W636,ATS!$O:$O,0),4)</f>
        <v>57000-M</v>
      </c>
      <c r="F636" s="82" t="str">
        <f>INDEX(ATS!$A:$P,MATCH('2) Order Form'!$W636,ATS!$O:$O,0),5)</f>
        <v>Purple</v>
      </c>
      <c r="G636" s="161" t="str">
        <f>INDEX(ATS!$A:$P,MATCH('2) Order Form'!$W636,ATS!$O:$O,0),6)</f>
        <v>M</v>
      </c>
      <c r="H636" s="58">
        <v>6</v>
      </c>
      <c r="I636" s="111">
        <v>0</v>
      </c>
      <c r="J636" s="117">
        <f>IFERROR(VLOOKUP(W636,ATS!$O:$P,2,FALSE),0)</f>
        <v>0</v>
      </c>
      <c r="K636" s="184" t="str">
        <f t="shared" si="642"/>
        <v>0</v>
      </c>
      <c r="L636" s="117">
        <f>IFERROR(VLOOKUP(W636,ATS!$O:$Q,3,FALSE),0)</f>
        <v>12</v>
      </c>
      <c r="M636" s="186">
        <f t="shared" si="643"/>
        <v>12</v>
      </c>
      <c r="N636" s="93">
        <v>0</v>
      </c>
      <c r="O636" s="55">
        <f t="shared" si="644"/>
        <v>0</v>
      </c>
      <c r="P636" s="50">
        <f>VLOOKUP($C636,Prices!$A$3:$R$1996,MATCH('2) Order Form'!P$8,Prices!$A$2:$R$2,0),FALSE)</f>
        <v>18</v>
      </c>
      <c r="Q636" s="51">
        <f>VLOOKUP($C636,Prices!$A$3:$R$1996,MATCH('2) Order Form'!Q$8,Prices!$A$2:$R$2,0),FALSE)</f>
        <v>34.950000000000003</v>
      </c>
      <c r="R636" s="34">
        <f t="shared" si="645"/>
        <v>0</v>
      </c>
      <c r="S636" s="43">
        <f t="shared" si="646"/>
        <v>0</v>
      </c>
      <c r="T636" s="51">
        <f t="shared" si="647"/>
        <v>0</v>
      </c>
      <c r="U636" s="123">
        <f t="shared" si="567"/>
        <v>0</v>
      </c>
      <c r="V636" s="124"/>
      <c r="W636" s="148">
        <v>7048652764638</v>
      </c>
      <c r="Y636" s="126">
        <f t="shared" si="648"/>
        <v>0</v>
      </c>
      <c r="Z636" s="127">
        <f t="shared" ca="1" si="649"/>
        <v>0</v>
      </c>
      <c r="AA636" s="127">
        <f t="shared" ca="1" si="650"/>
        <v>115</v>
      </c>
      <c r="AB636" s="127">
        <f t="shared" ca="1" si="651"/>
        <v>0</v>
      </c>
      <c r="AC636" s="127">
        <f t="shared" ca="1" si="652"/>
        <v>0</v>
      </c>
      <c r="AD636" s="127" t="str">
        <f t="shared" si="653"/>
        <v>828097Purple</v>
      </c>
      <c r="AE636" s="128">
        <f t="shared" si="654"/>
        <v>828097</v>
      </c>
      <c r="AF636" s="129" t="str">
        <f>INDEX(ATS!$A:$P,MATCH('2) Order Form'!$W636,ATS!$O:$O,0),7)</f>
        <v>Active</v>
      </c>
    </row>
    <row r="637" spans="1:32" x14ac:dyDescent="0.2">
      <c r="A637" s="33">
        <v>5</v>
      </c>
      <c r="B637" s="33" t="str">
        <f>VLOOKUP(A637,Classification!$H$2:$I$11,2,FALSE)</f>
        <v>Technical Apparel</v>
      </c>
      <c r="C637" s="33">
        <f>INDEX(ATS!$A:$P,MATCH('2) Order Form'!$W637,ATS!$O:$O,0),1)</f>
        <v>828097</v>
      </c>
      <c r="D637" s="33" t="str">
        <f>INDEX(ATS!$A:$P,MATCH('2) Order Form'!$W637,ATS!$O:$O,0),2)</f>
        <v>Hunter Light Gloves M</v>
      </c>
      <c r="E637" s="82" t="str">
        <f>INDEX(ATS!$A:$P,MATCH('2) Order Form'!$W637,ATS!$O:$O,0),4)</f>
        <v>57000-L</v>
      </c>
      <c r="F637" s="82" t="str">
        <f>INDEX(ATS!$A:$P,MATCH('2) Order Form'!$W637,ATS!$O:$O,0),5)</f>
        <v>Purple</v>
      </c>
      <c r="G637" s="161" t="str">
        <f>INDEX(ATS!$A:$P,MATCH('2) Order Form'!$W637,ATS!$O:$O,0),6)</f>
        <v>L</v>
      </c>
      <c r="H637" s="58">
        <v>6</v>
      </c>
      <c r="I637" s="111">
        <v>0</v>
      </c>
      <c r="J637" s="117">
        <f>IFERROR(VLOOKUP(W637,ATS!$O:$P,2,FALSE),0)</f>
        <v>0</v>
      </c>
      <c r="K637" s="184" t="str">
        <f t="shared" si="642"/>
        <v>0</v>
      </c>
      <c r="L637" s="117">
        <f>IFERROR(VLOOKUP(W637,ATS!$O:$Q,3,FALSE),0)</f>
        <v>12</v>
      </c>
      <c r="M637" s="186">
        <f t="shared" si="643"/>
        <v>12</v>
      </c>
      <c r="N637" s="93">
        <v>0</v>
      </c>
      <c r="O637" s="55">
        <f t="shared" si="644"/>
        <v>0</v>
      </c>
      <c r="P637" s="50">
        <f>VLOOKUP($C637,Prices!$A$3:$R$1996,MATCH('2) Order Form'!P$8,Prices!$A$2:$R$2,0),FALSE)</f>
        <v>18</v>
      </c>
      <c r="Q637" s="51">
        <f>VLOOKUP($C637,Prices!$A$3:$R$1996,MATCH('2) Order Form'!Q$8,Prices!$A$2:$R$2,0),FALSE)</f>
        <v>34.950000000000003</v>
      </c>
      <c r="R637" s="34">
        <f t="shared" si="645"/>
        <v>0</v>
      </c>
      <c r="S637" s="43">
        <f t="shared" si="646"/>
        <v>0</v>
      </c>
      <c r="T637" s="51">
        <f t="shared" si="647"/>
        <v>0</v>
      </c>
      <c r="U637" s="123">
        <f t="shared" si="567"/>
        <v>0</v>
      </c>
      <c r="V637" s="124"/>
      <c r="W637" s="148">
        <v>7048652764621</v>
      </c>
      <c r="Y637" s="126">
        <f t="shared" si="648"/>
        <v>0</v>
      </c>
      <c r="Z637" s="127">
        <f t="shared" ca="1" si="649"/>
        <v>0</v>
      </c>
      <c r="AA637" s="127">
        <f t="shared" ca="1" si="650"/>
        <v>115</v>
      </c>
      <c r="AB637" s="127">
        <f t="shared" ca="1" si="651"/>
        <v>0</v>
      </c>
      <c r="AC637" s="127">
        <f t="shared" ca="1" si="652"/>
        <v>0</v>
      </c>
      <c r="AD637" s="127" t="str">
        <f t="shared" si="653"/>
        <v>828097Purple</v>
      </c>
      <c r="AE637" s="128">
        <f t="shared" si="654"/>
        <v>828097</v>
      </c>
      <c r="AF637" s="129" t="str">
        <f>INDEX(ATS!$A:$P,MATCH('2) Order Form'!$W637,ATS!$O:$O,0),7)</f>
        <v>Active</v>
      </c>
    </row>
    <row r="638" spans="1:32" x14ac:dyDescent="0.2">
      <c r="A638" s="33">
        <v>5</v>
      </c>
      <c r="B638" s="33" t="str">
        <f>VLOOKUP(A638,Classification!$H$2:$I$11,2,FALSE)</f>
        <v>Technical Apparel</v>
      </c>
      <c r="C638" s="33">
        <f>INDEX(ATS!$A:$P,MATCH('2) Order Form'!$W638,ATS!$O:$O,0),1)</f>
        <v>828097</v>
      </c>
      <c r="D638" s="33" t="str">
        <f>INDEX(ATS!$A:$P,MATCH('2) Order Form'!$W638,ATS!$O:$O,0),2)</f>
        <v>Hunter Light Gloves M</v>
      </c>
      <c r="E638" s="82" t="str">
        <f>INDEX(ATS!$A:$P,MATCH('2) Order Form'!$W638,ATS!$O:$O,0),4)</f>
        <v>57000-XL</v>
      </c>
      <c r="F638" s="82" t="str">
        <f>INDEX(ATS!$A:$P,MATCH('2) Order Form'!$W638,ATS!$O:$O,0),5)</f>
        <v>Purple</v>
      </c>
      <c r="G638" s="161" t="str">
        <f>INDEX(ATS!$A:$P,MATCH('2) Order Form'!$W638,ATS!$O:$O,0),6)</f>
        <v>XL</v>
      </c>
      <c r="H638" s="58">
        <v>6</v>
      </c>
      <c r="I638" s="111">
        <v>0</v>
      </c>
      <c r="J638" s="117">
        <f>IFERROR(VLOOKUP(W638,ATS!$O:$P,2,FALSE),0)</f>
        <v>0</v>
      </c>
      <c r="K638" s="184" t="str">
        <f t="shared" si="642"/>
        <v>0</v>
      </c>
      <c r="L638" s="117">
        <f>IFERROR(VLOOKUP(W638,ATS!$O:$Q,3,FALSE),0)</f>
        <v>6</v>
      </c>
      <c r="M638" s="186">
        <f t="shared" si="643"/>
        <v>6</v>
      </c>
      <c r="N638" s="93">
        <v>0</v>
      </c>
      <c r="O638" s="55">
        <f t="shared" si="644"/>
        <v>0</v>
      </c>
      <c r="P638" s="50">
        <f>VLOOKUP($C638,Prices!$A$3:$R$1996,MATCH('2) Order Form'!P$8,Prices!$A$2:$R$2,0),FALSE)</f>
        <v>18</v>
      </c>
      <c r="Q638" s="51">
        <f>VLOOKUP($C638,Prices!$A$3:$R$1996,MATCH('2) Order Form'!Q$8,Prices!$A$2:$R$2,0),FALSE)</f>
        <v>34.950000000000003</v>
      </c>
      <c r="R638" s="34">
        <f t="shared" si="645"/>
        <v>0</v>
      </c>
      <c r="S638" s="43">
        <f t="shared" si="646"/>
        <v>0</v>
      </c>
      <c r="T638" s="51">
        <f t="shared" si="647"/>
        <v>0</v>
      </c>
      <c r="U638" s="123">
        <f t="shared" si="567"/>
        <v>0</v>
      </c>
      <c r="V638" s="124"/>
      <c r="W638" s="148">
        <v>7048652764652</v>
      </c>
      <c r="Y638" s="126">
        <f t="shared" si="648"/>
        <v>0</v>
      </c>
      <c r="Z638" s="127">
        <f t="shared" ca="1" si="649"/>
        <v>0</v>
      </c>
      <c r="AA638" s="127">
        <f t="shared" ca="1" si="650"/>
        <v>115</v>
      </c>
      <c r="AB638" s="127">
        <f t="shared" ca="1" si="651"/>
        <v>0</v>
      </c>
      <c r="AC638" s="127">
        <f t="shared" ca="1" si="652"/>
        <v>0</v>
      </c>
      <c r="AD638" s="127" t="str">
        <f t="shared" si="653"/>
        <v>828097Purple</v>
      </c>
      <c r="AE638" s="128">
        <f t="shared" si="654"/>
        <v>828097</v>
      </c>
      <c r="AF638" s="129" t="str">
        <f>INDEX(ATS!$A:$P,MATCH('2) Order Form'!$W638,ATS!$O:$O,0),7)</f>
        <v>Active</v>
      </c>
    </row>
    <row r="639" spans="1:32" x14ac:dyDescent="0.2">
      <c r="A639" s="33">
        <v>5</v>
      </c>
      <c r="B639" s="33" t="str">
        <f>VLOOKUP(A639,Classification!$H$2:$I$11,2,FALSE)</f>
        <v>Technical Apparel</v>
      </c>
      <c r="C639" s="33">
        <f>INDEX(ATS!$A:$P,MATCH('2) Order Form'!$W639,ATS!$O:$O,0),1)</f>
        <v>828097</v>
      </c>
      <c r="D639" s="33" t="str">
        <f>INDEX(ATS!$A:$P,MATCH('2) Order Form'!$W639,ATS!$O:$O,0),2)</f>
        <v>Hunter Light Gloves M</v>
      </c>
      <c r="E639" s="82" t="str">
        <f>INDEX(ATS!$A:$P,MATCH('2) Order Form'!$W639,ATS!$O:$O,0),4)</f>
        <v>BLACK-S</v>
      </c>
      <c r="F639" s="82" t="str">
        <f>INDEX(ATS!$A:$P,MATCH('2) Order Form'!$W639,ATS!$O:$O,0),5)</f>
        <v>Black</v>
      </c>
      <c r="G639" s="161" t="str">
        <f>INDEX(ATS!$A:$P,MATCH('2) Order Form'!$W639,ATS!$O:$O,0),6)</f>
        <v>S</v>
      </c>
      <c r="H639" s="58">
        <v>6</v>
      </c>
      <c r="I639" s="111">
        <v>0</v>
      </c>
      <c r="J639" s="117">
        <f>IFERROR(VLOOKUP(W639,ATS!$O:$P,2,FALSE),0)</f>
        <v>-84</v>
      </c>
      <c r="K639" s="184" t="str">
        <f t="shared" si="642"/>
        <v>0</v>
      </c>
      <c r="L639" s="117">
        <f>IFERROR(VLOOKUP(W639,ATS!$O:$Q,3,FALSE),0)</f>
        <v>0</v>
      </c>
      <c r="M639" s="186" t="str">
        <f t="shared" si="643"/>
        <v>0</v>
      </c>
      <c r="N639" s="93">
        <v>0</v>
      </c>
      <c r="O639" s="55">
        <f t="shared" si="644"/>
        <v>0</v>
      </c>
      <c r="P639" s="50">
        <f>VLOOKUP($C639,Prices!$A$3:$R$1996,MATCH('2) Order Form'!P$8,Prices!$A$2:$R$2,0),FALSE)</f>
        <v>18</v>
      </c>
      <c r="Q639" s="51">
        <f>VLOOKUP($C639,Prices!$A$3:$R$1996,MATCH('2) Order Form'!Q$8,Prices!$A$2:$R$2,0),FALSE)</f>
        <v>34.950000000000003</v>
      </c>
      <c r="R639" s="34">
        <f t="shared" si="645"/>
        <v>0</v>
      </c>
      <c r="S639" s="43">
        <f t="shared" si="646"/>
        <v>0</v>
      </c>
      <c r="T639" s="51">
        <f t="shared" si="647"/>
        <v>0</v>
      </c>
      <c r="U639" s="123">
        <f t="shared" si="567"/>
        <v>0</v>
      </c>
      <c r="V639" s="124"/>
      <c r="W639" s="148">
        <v>7048652277756</v>
      </c>
      <c r="Y639" s="126">
        <f t="shared" si="648"/>
        <v>0</v>
      </c>
      <c r="Z639" s="127">
        <f t="shared" ca="1" si="649"/>
        <v>0</v>
      </c>
      <c r="AA639" s="127">
        <f t="shared" ca="1" si="650"/>
        <v>115</v>
      </c>
      <c r="AB639" s="127">
        <f t="shared" ca="1" si="651"/>
        <v>0</v>
      </c>
      <c r="AC639" s="127">
        <f t="shared" ca="1" si="652"/>
        <v>1</v>
      </c>
      <c r="AD639" s="127" t="str">
        <f t="shared" si="653"/>
        <v>828097Black</v>
      </c>
      <c r="AE639" s="128">
        <f t="shared" si="654"/>
        <v>828097</v>
      </c>
      <c r="AF639" s="129" t="str">
        <f>INDEX(ATS!$A:$P,MATCH('2) Order Form'!$W639,ATS!$O:$O,0),7)</f>
        <v>Active</v>
      </c>
    </row>
    <row r="640" spans="1:32" x14ac:dyDescent="0.2">
      <c r="A640" s="33">
        <v>5</v>
      </c>
      <c r="B640" s="33" t="str">
        <f>VLOOKUP(A640,Classification!$H$2:$I$11,2,FALSE)</f>
        <v>Technical Apparel</v>
      </c>
      <c r="C640" s="33">
        <f>INDEX(ATS!$A:$P,MATCH('2) Order Form'!$W640,ATS!$O:$O,0),1)</f>
        <v>828097</v>
      </c>
      <c r="D640" s="33" t="str">
        <f>INDEX(ATS!$A:$P,MATCH('2) Order Form'!$W640,ATS!$O:$O,0),2)</f>
        <v>Hunter Light Gloves M</v>
      </c>
      <c r="E640" s="82" t="str">
        <f>INDEX(ATS!$A:$P,MATCH('2) Order Form'!$W640,ATS!$O:$O,0),4)</f>
        <v>BLACK-M</v>
      </c>
      <c r="F640" s="82" t="str">
        <f>INDEX(ATS!$A:$P,MATCH('2) Order Form'!$W640,ATS!$O:$O,0),5)</f>
        <v>Black</v>
      </c>
      <c r="G640" s="161" t="str">
        <f>INDEX(ATS!$A:$P,MATCH('2) Order Form'!$W640,ATS!$O:$O,0),6)</f>
        <v>M</v>
      </c>
      <c r="H640" s="58">
        <v>6</v>
      </c>
      <c r="I640" s="111">
        <v>0</v>
      </c>
      <c r="J640" s="117">
        <f>IFERROR(VLOOKUP(W640,ATS!$O:$P,2,FALSE),0)</f>
        <v>-150</v>
      </c>
      <c r="K640" s="184" t="str">
        <f t="shared" si="642"/>
        <v>0</v>
      </c>
      <c r="L640" s="117">
        <f>IFERROR(VLOOKUP(W640,ATS!$O:$Q,3,FALSE),0)</f>
        <v>6</v>
      </c>
      <c r="M640" s="186">
        <f t="shared" si="643"/>
        <v>6</v>
      </c>
      <c r="N640" s="93">
        <v>0</v>
      </c>
      <c r="O640" s="55">
        <f t="shared" si="644"/>
        <v>0</v>
      </c>
      <c r="P640" s="50">
        <f>VLOOKUP($C640,Prices!$A$3:$R$1996,MATCH('2) Order Form'!P$8,Prices!$A$2:$R$2,0),FALSE)</f>
        <v>18</v>
      </c>
      <c r="Q640" s="51">
        <f>VLOOKUP($C640,Prices!$A$3:$R$1996,MATCH('2) Order Form'!Q$8,Prices!$A$2:$R$2,0),FALSE)</f>
        <v>34.950000000000003</v>
      </c>
      <c r="R640" s="34">
        <f t="shared" si="645"/>
        <v>0</v>
      </c>
      <c r="S640" s="43">
        <f t="shared" si="646"/>
        <v>0</v>
      </c>
      <c r="T640" s="51">
        <f t="shared" si="647"/>
        <v>0</v>
      </c>
      <c r="U640" s="123">
        <f t="shared" si="567"/>
        <v>0</v>
      </c>
      <c r="V640" s="124"/>
      <c r="W640" s="148">
        <v>7048652277749</v>
      </c>
      <c r="Y640" s="126">
        <f t="shared" si="648"/>
        <v>0</v>
      </c>
      <c r="Z640" s="127">
        <f t="shared" ca="1" si="649"/>
        <v>0</v>
      </c>
      <c r="AA640" s="127">
        <f t="shared" ca="1" si="650"/>
        <v>115</v>
      </c>
      <c r="AB640" s="127">
        <f t="shared" ca="1" si="651"/>
        <v>0</v>
      </c>
      <c r="AC640" s="127">
        <f t="shared" ca="1" si="652"/>
        <v>0</v>
      </c>
      <c r="AD640" s="127" t="str">
        <f t="shared" si="653"/>
        <v>828097Black</v>
      </c>
      <c r="AE640" s="128">
        <f t="shared" si="654"/>
        <v>828097</v>
      </c>
      <c r="AF640" s="129" t="str">
        <f>INDEX(ATS!$A:$P,MATCH('2) Order Form'!$W640,ATS!$O:$O,0),7)</f>
        <v>Active</v>
      </c>
    </row>
    <row r="641" spans="1:32" x14ac:dyDescent="0.2">
      <c r="A641" s="33">
        <v>5</v>
      </c>
      <c r="B641" s="33" t="str">
        <f>VLOOKUP(A641,Classification!$H$2:$I$11,2,FALSE)</f>
        <v>Technical Apparel</v>
      </c>
      <c r="C641" s="33">
        <f>INDEX(ATS!$A:$P,MATCH('2) Order Form'!$W641,ATS!$O:$O,0),1)</f>
        <v>828097</v>
      </c>
      <c r="D641" s="33" t="str">
        <f>INDEX(ATS!$A:$P,MATCH('2) Order Form'!$W641,ATS!$O:$O,0),2)</f>
        <v>Hunter Light Gloves M</v>
      </c>
      <c r="E641" s="82" t="str">
        <f>INDEX(ATS!$A:$P,MATCH('2) Order Form'!$W641,ATS!$O:$O,0),4)</f>
        <v>BLACK-L</v>
      </c>
      <c r="F641" s="82" t="str">
        <f>INDEX(ATS!$A:$P,MATCH('2) Order Form'!$W641,ATS!$O:$O,0),5)</f>
        <v>Black</v>
      </c>
      <c r="G641" s="161" t="str">
        <f>INDEX(ATS!$A:$P,MATCH('2) Order Form'!$W641,ATS!$O:$O,0),6)</f>
        <v>L</v>
      </c>
      <c r="H641" s="58">
        <v>6</v>
      </c>
      <c r="I641" s="111">
        <v>0</v>
      </c>
      <c r="J641" s="117">
        <f>IFERROR(VLOOKUP(W641,ATS!$O:$P,2,FALSE),0)</f>
        <v>-156</v>
      </c>
      <c r="K641" s="184" t="str">
        <f t="shared" si="642"/>
        <v>0</v>
      </c>
      <c r="L641" s="117">
        <f>IFERROR(VLOOKUP(W641,ATS!$O:$Q,3,FALSE),0)</f>
        <v>6</v>
      </c>
      <c r="M641" s="186">
        <f t="shared" si="643"/>
        <v>6</v>
      </c>
      <c r="N641" s="93">
        <v>0</v>
      </c>
      <c r="O641" s="55">
        <f t="shared" si="644"/>
        <v>0</v>
      </c>
      <c r="P641" s="50">
        <f>VLOOKUP($C641,Prices!$A$3:$R$1996,MATCH('2) Order Form'!P$8,Prices!$A$2:$R$2,0),FALSE)</f>
        <v>18</v>
      </c>
      <c r="Q641" s="51">
        <f>VLOOKUP($C641,Prices!$A$3:$R$1996,MATCH('2) Order Form'!Q$8,Prices!$A$2:$R$2,0),FALSE)</f>
        <v>34.950000000000003</v>
      </c>
      <c r="R641" s="34">
        <f t="shared" si="645"/>
        <v>0</v>
      </c>
      <c r="S641" s="43">
        <f t="shared" si="646"/>
        <v>0</v>
      </c>
      <c r="T641" s="51">
        <f t="shared" si="647"/>
        <v>0</v>
      </c>
      <c r="U641" s="123">
        <f t="shared" si="567"/>
        <v>0</v>
      </c>
      <c r="V641" s="124"/>
      <c r="W641" s="148">
        <v>7048652277732</v>
      </c>
      <c r="Y641" s="126">
        <f t="shared" si="648"/>
        <v>0</v>
      </c>
      <c r="Z641" s="127">
        <f t="shared" ca="1" si="649"/>
        <v>0</v>
      </c>
      <c r="AA641" s="127">
        <f t="shared" ca="1" si="650"/>
        <v>115</v>
      </c>
      <c r="AB641" s="127">
        <f t="shared" ca="1" si="651"/>
        <v>0</v>
      </c>
      <c r="AC641" s="127">
        <f t="shared" ca="1" si="652"/>
        <v>0</v>
      </c>
      <c r="AD641" s="127" t="str">
        <f t="shared" si="653"/>
        <v>828097Black</v>
      </c>
      <c r="AE641" s="128">
        <f t="shared" si="654"/>
        <v>828097</v>
      </c>
      <c r="AF641" s="129" t="str">
        <f>INDEX(ATS!$A:$P,MATCH('2) Order Form'!$W641,ATS!$O:$O,0),7)</f>
        <v>Active</v>
      </c>
    </row>
    <row r="642" spans="1:32" x14ac:dyDescent="0.2">
      <c r="A642" s="33">
        <v>5</v>
      </c>
      <c r="B642" s="33" t="str">
        <f>VLOOKUP(A642,Classification!$H$2:$I$11,2,FALSE)</f>
        <v>Technical Apparel</v>
      </c>
      <c r="C642" s="33">
        <f>INDEX(ATS!$A:$P,MATCH('2) Order Form'!$W642,ATS!$O:$O,0),1)</f>
        <v>828097</v>
      </c>
      <c r="D642" s="33" t="str">
        <f>INDEX(ATS!$A:$P,MATCH('2) Order Form'!$W642,ATS!$O:$O,0),2)</f>
        <v>Hunter Light Gloves M</v>
      </c>
      <c r="E642" s="82" t="str">
        <f>INDEX(ATS!$A:$P,MATCH('2) Order Form'!$W642,ATS!$O:$O,0),4)</f>
        <v>BLACK-XL</v>
      </c>
      <c r="F642" s="82" t="str">
        <f>INDEX(ATS!$A:$P,MATCH('2) Order Form'!$W642,ATS!$O:$O,0),5)</f>
        <v>Black</v>
      </c>
      <c r="G642" s="161" t="str">
        <f>INDEX(ATS!$A:$P,MATCH('2) Order Form'!$W642,ATS!$O:$O,0),6)</f>
        <v>XL</v>
      </c>
      <c r="H642" s="58">
        <v>6</v>
      </c>
      <c r="I642" s="111">
        <v>0</v>
      </c>
      <c r="J642" s="117">
        <f>IFERROR(VLOOKUP(W642,ATS!$O:$P,2,FALSE),0)</f>
        <v>-60</v>
      </c>
      <c r="K642" s="184" t="str">
        <f t="shared" si="642"/>
        <v>0</v>
      </c>
      <c r="L642" s="117">
        <f>IFERROR(VLOOKUP(W642,ATS!$O:$Q,3,FALSE),0)</f>
        <v>6</v>
      </c>
      <c r="M642" s="186">
        <f t="shared" si="643"/>
        <v>6</v>
      </c>
      <c r="N642" s="93">
        <v>0</v>
      </c>
      <c r="O642" s="55">
        <f t="shared" si="644"/>
        <v>0</v>
      </c>
      <c r="P642" s="50">
        <f>VLOOKUP($C642,Prices!$A$3:$R$1996,MATCH('2) Order Form'!P$8,Prices!$A$2:$R$2,0),FALSE)</f>
        <v>18</v>
      </c>
      <c r="Q642" s="51">
        <f>VLOOKUP($C642,Prices!$A$3:$R$1996,MATCH('2) Order Form'!Q$8,Prices!$A$2:$R$2,0),FALSE)</f>
        <v>34.950000000000003</v>
      </c>
      <c r="R642" s="34">
        <f t="shared" si="645"/>
        <v>0</v>
      </c>
      <c r="S642" s="43">
        <f t="shared" si="646"/>
        <v>0</v>
      </c>
      <c r="T642" s="51">
        <f t="shared" si="647"/>
        <v>0</v>
      </c>
      <c r="U642" s="123">
        <f t="shared" si="567"/>
        <v>0</v>
      </c>
      <c r="V642" s="124"/>
      <c r="W642" s="148">
        <v>7048652277763</v>
      </c>
      <c r="Y642" s="126">
        <f t="shared" si="648"/>
        <v>0</v>
      </c>
      <c r="Z642" s="127">
        <f t="shared" ca="1" si="649"/>
        <v>0</v>
      </c>
      <c r="AA642" s="127">
        <f t="shared" ca="1" si="650"/>
        <v>115</v>
      </c>
      <c r="AB642" s="127">
        <f t="shared" ca="1" si="651"/>
        <v>0</v>
      </c>
      <c r="AC642" s="127">
        <f t="shared" ca="1" si="652"/>
        <v>0</v>
      </c>
      <c r="AD642" s="127" t="str">
        <f t="shared" si="653"/>
        <v>828097Black</v>
      </c>
      <c r="AE642" s="128">
        <f t="shared" si="654"/>
        <v>828097</v>
      </c>
      <c r="AF642" s="129" t="str">
        <f>INDEX(ATS!$A:$P,MATCH('2) Order Form'!$W642,ATS!$O:$O,0),7)</f>
        <v>Active</v>
      </c>
    </row>
    <row r="643" spans="1:32" x14ac:dyDescent="0.2">
      <c r="A643" s="33">
        <v>5</v>
      </c>
      <c r="B643" s="33" t="str">
        <f>VLOOKUP(A643,Classification!$H$2:$I$11,2,FALSE)</f>
        <v>Technical Apparel</v>
      </c>
      <c r="C643" s="33">
        <f>INDEX(ATS!$A:$P,MATCH('2) Order Form'!$W643,ATS!$O:$O,0),1)</f>
        <v>828097</v>
      </c>
      <c r="D643" s="33" t="str">
        <f>INDEX(ATS!$A:$P,MATCH('2) Order Form'!$W643,ATS!$O:$O,0),2)</f>
        <v>Hunter Light Gloves M</v>
      </c>
      <c r="E643" s="82" t="str">
        <f>INDEX(ATS!$A:$P,MATCH('2) Order Form'!$W643,ATS!$O:$O,0),4)</f>
        <v>BTWHT-S</v>
      </c>
      <c r="F643" s="82" t="str">
        <f>INDEX(ATS!$A:$P,MATCH('2) Order Form'!$W643,ATS!$O:$O,0),5)</f>
        <v>Bright White</v>
      </c>
      <c r="G643" s="161" t="str">
        <f>INDEX(ATS!$A:$P,MATCH('2) Order Form'!$W643,ATS!$O:$O,0),6)</f>
        <v>S</v>
      </c>
      <c r="H643" s="58">
        <v>6</v>
      </c>
      <c r="I643" s="111">
        <v>0</v>
      </c>
      <c r="J643" s="117">
        <f>IFERROR(VLOOKUP(W643,ATS!$O:$P,2,FALSE),0)</f>
        <v>-6</v>
      </c>
      <c r="K643" s="184" t="str">
        <f t="shared" si="642"/>
        <v>0</v>
      </c>
      <c r="L643" s="117">
        <f>IFERROR(VLOOKUP(W643,ATS!$O:$Q,3,FALSE),0)</f>
        <v>6</v>
      </c>
      <c r="M643" s="186">
        <f t="shared" si="643"/>
        <v>6</v>
      </c>
      <c r="N643" s="93">
        <v>0</v>
      </c>
      <c r="O643" s="55">
        <f t="shared" si="644"/>
        <v>0</v>
      </c>
      <c r="P643" s="50">
        <f>VLOOKUP($C643,Prices!$A$3:$R$1996,MATCH('2) Order Form'!P$8,Prices!$A$2:$R$2,0),FALSE)</f>
        <v>18</v>
      </c>
      <c r="Q643" s="51">
        <f>VLOOKUP($C643,Prices!$A$3:$R$1996,MATCH('2) Order Form'!Q$8,Prices!$A$2:$R$2,0),FALSE)</f>
        <v>34.950000000000003</v>
      </c>
      <c r="R643" s="34">
        <f t="shared" si="645"/>
        <v>0</v>
      </c>
      <c r="S643" s="43">
        <f t="shared" si="646"/>
        <v>0</v>
      </c>
      <c r="T643" s="51">
        <f t="shared" si="647"/>
        <v>0</v>
      </c>
      <c r="U643" s="123">
        <f t="shared" si="567"/>
        <v>0</v>
      </c>
      <c r="V643" s="124"/>
      <c r="W643" s="148">
        <v>7048652277794</v>
      </c>
      <c r="Y643" s="126">
        <f t="shared" si="648"/>
        <v>0</v>
      </c>
      <c r="Z643" s="127">
        <f t="shared" ca="1" si="649"/>
        <v>0</v>
      </c>
      <c r="AA643" s="127">
        <f t="shared" ca="1" si="650"/>
        <v>115</v>
      </c>
      <c r="AB643" s="127">
        <f t="shared" ca="1" si="651"/>
        <v>0</v>
      </c>
      <c r="AC643" s="127">
        <f t="shared" ca="1" si="652"/>
        <v>1</v>
      </c>
      <c r="AD643" s="127" t="str">
        <f t="shared" si="653"/>
        <v>828097Bright White</v>
      </c>
      <c r="AE643" s="128">
        <f t="shared" si="654"/>
        <v>828097</v>
      </c>
      <c r="AF643" s="129" t="str">
        <f>INDEX(ATS!$A:$P,MATCH('2) Order Form'!$W643,ATS!$O:$O,0),7)</f>
        <v>Active</v>
      </c>
    </row>
    <row r="644" spans="1:32" x14ac:dyDescent="0.2">
      <c r="A644" s="33">
        <v>5</v>
      </c>
      <c r="B644" s="33" t="str">
        <f>VLOOKUP(A644,Classification!$H$2:$I$11,2,FALSE)</f>
        <v>Technical Apparel</v>
      </c>
      <c r="C644" s="33">
        <f>INDEX(ATS!$A:$P,MATCH('2) Order Form'!$W644,ATS!$O:$O,0),1)</f>
        <v>828097</v>
      </c>
      <c r="D644" s="33" t="str">
        <f>INDEX(ATS!$A:$P,MATCH('2) Order Form'!$W644,ATS!$O:$O,0),2)</f>
        <v>Hunter Light Gloves M</v>
      </c>
      <c r="E644" s="82" t="str">
        <f>INDEX(ATS!$A:$P,MATCH('2) Order Form'!$W644,ATS!$O:$O,0),4)</f>
        <v>BTWHT-M</v>
      </c>
      <c r="F644" s="82" t="str">
        <f>INDEX(ATS!$A:$P,MATCH('2) Order Form'!$W644,ATS!$O:$O,0),5)</f>
        <v>Bright White</v>
      </c>
      <c r="G644" s="161" t="str">
        <f>INDEX(ATS!$A:$P,MATCH('2) Order Form'!$W644,ATS!$O:$O,0),6)</f>
        <v>M</v>
      </c>
      <c r="H644" s="58">
        <v>6</v>
      </c>
      <c r="I644" s="111">
        <v>0</v>
      </c>
      <c r="J644" s="117">
        <f>IFERROR(VLOOKUP(W644,ATS!$O:$P,2,FALSE),0)</f>
        <v>0</v>
      </c>
      <c r="K644" s="184" t="str">
        <f t="shared" si="642"/>
        <v>0</v>
      </c>
      <c r="L644" s="117">
        <f>IFERROR(VLOOKUP(W644,ATS!$O:$Q,3,FALSE),0)</f>
        <v>18</v>
      </c>
      <c r="M644" s="186">
        <f t="shared" si="643"/>
        <v>18</v>
      </c>
      <c r="N644" s="93">
        <v>0</v>
      </c>
      <c r="O644" s="55">
        <f t="shared" si="644"/>
        <v>0</v>
      </c>
      <c r="P644" s="50">
        <f>VLOOKUP($C644,Prices!$A$3:$R$1996,MATCH('2) Order Form'!P$8,Prices!$A$2:$R$2,0),FALSE)</f>
        <v>18</v>
      </c>
      <c r="Q644" s="51">
        <f>VLOOKUP($C644,Prices!$A$3:$R$1996,MATCH('2) Order Form'!Q$8,Prices!$A$2:$R$2,0),FALSE)</f>
        <v>34.950000000000003</v>
      </c>
      <c r="R644" s="34">
        <f t="shared" si="645"/>
        <v>0</v>
      </c>
      <c r="S644" s="43">
        <f t="shared" si="646"/>
        <v>0</v>
      </c>
      <c r="T644" s="51">
        <f t="shared" si="647"/>
        <v>0</v>
      </c>
      <c r="U644" s="123">
        <f t="shared" ref="U644:U707" si="655">IFERROR(I644/($I$161+$I$162+$I$163),0)</f>
        <v>0</v>
      </c>
      <c r="V644" s="124"/>
      <c r="W644" s="148">
        <v>7048652277787</v>
      </c>
      <c r="Y644" s="126">
        <f t="shared" si="648"/>
        <v>0</v>
      </c>
      <c r="Z644" s="127">
        <f t="shared" ca="1" si="649"/>
        <v>0</v>
      </c>
      <c r="AA644" s="127">
        <f t="shared" ca="1" si="650"/>
        <v>115</v>
      </c>
      <c r="AB644" s="127">
        <f t="shared" ca="1" si="651"/>
        <v>0</v>
      </c>
      <c r="AC644" s="127">
        <f t="shared" ca="1" si="652"/>
        <v>0</v>
      </c>
      <c r="AD644" s="127" t="str">
        <f t="shared" si="653"/>
        <v>828097Bright White</v>
      </c>
      <c r="AE644" s="128">
        <f t="shared" si="654"/>
        <v>828097</v>
      </c>
      <c r="AF644" s="129" t="str">
        <f>INDEX(ATS!$A:$P,MATCH('2) Order Form'!$W644,ATS!$O:$O,0),7)</f>
        <v>Active</v>
      </c>
    </row>
    <row r="645" spans="1:32" x14ac:dyDescent="0.2">
      <c r="A645" s="33">
        <v>5</v>
      </c>
      <c r="B645" s="33" t="str">
        <f>VLOOKUP(A645,Classification!$H$2:$I$11,2,FALSE)</f>
        <v>Technical Apparel</v>
      </c>
      <c r="C645" s="33">
        <f>INDEX(ATS!$A:$P,MATCH('2) Order Form'!$W645,ATS!$O:$O,0),1)</f>
        <v>828097</v>
      </c>
      <c r="D645" s="33" t="str">
        <f>INDEX(ATS!$A:$P,MATCH('2) Order Form'!$W645,ATS!$O:$O,0),2)</f>
        <v>Hunter Light Gloves M</v>
      </c>
      <c r="E645" s="82" t="str">
        <f>INDEX(ATS!$A:$P,MATCH('2) Order Form'!$W645,ATS!$O:$O,0),4)</f>
        <v>BTWHT-L</v>
      </c>
      <c r="F645" s="82" t="str">
        <f>INDEX(ATS!$A:$P,MATCH('2) Order Form'!$W645,ATS!$O:$O,0),5)</f>
        <v>Bright White</v>
      </c>
      <c r="G645" s="161" t="str">
        <f>INDEX(ATS!$A:$P,MATCH('2) Order Form'!$W645,ATS!$O:$O,0),6)</f>
        <v>L</v>
      </c>
      <c r="H645" s="58">
        <v>6</v>
      </c>
      <c r="I645" s="111">
        <v>0</v>
      </c>
      <c r="J645" s="117">
        <f>IFERROR(VLOOKUP(W645,ATS!$O:$P,2,FALSE),0)</f>
        <v>6</v>
      </c>
      <c r="K645" s="184">
        <f t="shared" si="642"/>
        <v>6</v>
      </c>
      <c r="L645" s="117">
        <f>IFERROR(VLOOKUP(W645,ATS!$O:$Q,3,FALSE),0)</f>
        <v>24</v>
      </c>
      <c r="M645" s="186">
        <f t="shared" si="643"/>
        <v>24</v>
      </c>
      <c r="N645" s="93">
        <v>0</v>
      </c>
      <c r="O645" s="55">
        <f t="shared" si="644"/>
        <v>0</v>
      </c>
      <c r="P645" s="50">
        <f>VLOOKUP($C645,Prices!$A$3:$R$1996,MATCH('2) Order Form'!P$8,Prices!$A$2:$R$2,0),FALSE)</f>
        <v>18</v>
      </c>
      <c r="Q645" s="51">
        <f>VLOOKUP($C645,Prices!$A$3:$R$1996,MATCH('2) Order Form'!Q$8,Prices!$A$2:$R$2,0),FALSE)</f>
        <v>34.950000000000003</v>
      </c>
      <c r="R645" s="34">
        <f t="shared" si="645"/>
        <v>0</v>
      </c>
      <c r="S645" s="43">
        <f t="shared" si="646"/>
        <v>0</v>
      </c>
      <c r="T645" s="51">
        <f t="shared" si="647"/>
        <v>0</v>
      </c>
      <c r="U645" s="123">
        <f t="shared" si="655"/>
        <v>0</v>
      </c>
      <c r="V645" s="124"/>
      <c r="W645" s="148">
        <v>7048652277770</v>
      </c>
      <c r="Y645" s="126">
        <f t="shared" si="648"/>
        <v>0</v>
      </c>
      <c r="Z645" s="127">
        <f t="shared" ca="1" si="649"/>
        <v>0</v>
      </c>
      <c r="AA645" s="127">
        <f t="shared" ca="1" si="650"/>
        <v>115</v>
      </c>
      <c r="AB645" s="127">
        <f t="shared" ca="1" si="651"/>
        <v>0</v>
      </c>
      <c r="AC645" s="127">
        <f t="shared" ca="1" si="652"/>
        <v>0</v>
      </c>
      <c r="AD645" s="127" t="str">
        <f t="shared" si="653"/>
        <v>828097Bright White</v>
      </c>
      <c r="AE645" s="128">
        <f t="shared" si="654"/>
        <v>828097</v>
      </c>
      <c r="AF645" s="129" t="str">
        <f>INDEX(ATS!$A:$P,MATCH('2) Order Form'!$W645,ATS!$O:$O,0),7)</f>
        <v>Active</v>
      </c>
    </row>
    <row r="646" spans="1:32" x14ac:dyDescent="0.2">
      <c r="A646" s="33">
        <v>5</v>
      </c>
      <c r="B646" s="33" t="str">
        <f>VLOOKUP(A646,Classification!$H$2:$I$11,2,FALSE)</f>
        <v>Technical Apparel</v>
      </c>
      <c r="C646" s="33">
        <f>INDEX(ATS!$A:$P,MATCH('2) Order Form'!$W646,ATS!$O:$O,0),1)</f>
        <v>828097</v>
      </c>
      <c r="D646" s="33" t="str">
        <f>INDEX(ATS!$A:$P,MATCH('2) Order Form'!$W646,ATS!$O:$O,0),2)</f>
        <v>Hunter Light Gloves M</v>
      </c>
      <c r="E646" s="82" t="str">
        <f>INDEX(ATS!$A:$P,MATCH('2) Order Form'!$W646,ATS!$O:$O,0),4)</f>
        <v>BTWHT-XL</v>
      </c>
      <c r="F646" s="82" t="str">
        <f>INDEX(ATS!$A:$P,MATCH('2) Order Form'!$W646,ATS!$O:$O,0),5)</f>
        <v>Bright White</v>
      </c>
      <c r="G646" s="161" t="str">
        <f>INDEX(ATS!$A:$P,MATCH('2) Order Form'!$W646,ATS!$O:$O,0),6)</f>
        <v>XL</v>
      </c>
      <c r="H646" s="58">
        <v>6</v>
      </c>
      <c r="I646" s="111">
        <v>0</v>
      </c>
      <c r="J646" s="117">
        <f>IFERROR(VLOOKUP(W646,ATS!$O:$P,2,FALSE),0)</f>
        <v>0</v>
      </c>
      <c r="K646" s="184" t="str">
        <f t="shared" si="642"/>
        <v>0</v>
      </c>
      <c r="L646" s="117">
        <f>IFERROR(VLOOKUP(W646,ATS!$O:$Q,3,FALSE),0)</f>
        <v>12</v>
      </c>
      <c r="M646" s="186">
        <f t="shared" si="643"/>
        <v>12</v>
      </c>
      <c r="N646" s="93">
        <v>0</v>
      </c>
      <c r="O646" s="55">
        <f t="shared" si="644"/>
        <v>0</v>
      </c>
      <c r="P646" s="50">
        <f>VLOOKUP($C646,Prices!$A$3:$R$1996,MATCH('2) Order Form'!P$8,Prices!$A$2:$R$2,0),FALSE)</f>
        <v>18</v>
      </c>
      <c r="Q646" s="51">
        <f>VLOOKUP($C646,Prices!$A$3:$R$1996,MATCH('2) Order Form'!Q$8,Prices!$A$2:$R$2,0),FALSE)</f>
        <v>34.950000000000003</v>
      </c>
      <c r="R646" s="34">
        <f t="shared" si="645"/>
        <v>0</v>
      </c>
      <c r="S646" s="43">
        <f t="shared" si="646"/>
        <v>0</v>
      </c>
      <c r="T646" s="51">
        <f t="shared" si="647"/>
        <v>0</v>
      </c>
      <c r="U646" s="123">
        <f t="shared" si="655"/>
        <v>0</v>
      </c>
      <c r="V646" s="124"/>
      <c r="W646" s="148">
        <v>7048652277800</v>
      </c>
      <c r="Y646" s="126">
        <f t="shared" si="648"/>
        <v>0</v>
      </c>
      <c r="Z646" s="127">
        <f t="shared" ca="1" si="649"/>
        <v>0</v>
      </c>
      <c r="AA646" s="127">
        <f t="shared" ca="1" si="650"/>
        <v>115</v>
      </c>
      <c r="AB646" s="127">
        <f t="shared" ca="1" si="651"/>
        <v>0</v>
      </c>
      <c r="AC646" s="127">
        <f t="shared" ca="1" si="652"/>
        <v>0</v>
      </c>
      <c r="AD646" s="127" t="str">
        <f t="shared" si="653"/>
        <v>828097Bright White</v>
      </c>
      <c r="AE646" s="128">
        <f t="shared" si="654"/>
        <v>828097</v>
      </c>
      <c r="AF646" s="129" t="str">
        <f>INDEX(ATS!$A:$P,MATCH('2) Order Form'!$W646,ATS!$O:$O,0),7)</f>
        <v>Active</v>
      </c>
    </row>
    <row r="647" spans="1:32" x14ac:dyDescent="0.2">
      <c r="A647" s="33">
        <v>5</v>
      </c>
      <c r="B647" s="33" t="str">
        <f>VLOOKUP(A647,Classification!$H$2:$I$11,2,FALSE)</f>
        <v>Technical Apparel</v>
      </c>
      <c r="C647" s="33">
        <f>INDEX(ATS!$A:$P,MATCH('2) Order Form'!$W647,ATS!$O:$O,0),1)</f>
        <v>828101</v>
      </c>
      <c r="D647" s="33" t="str">
        <f>INDEX(ATS!$A:$P,MATCH('2) Order Form'!$W647,ATS!$O:$O,0),2)</f>
        <v>Hunter Pro Gloves M</v>
      </c>
      <c r="E647" s="82" t="str">
        <f>INDEX(ATS!$A:$P,MATCH('2) Order Form'!$W647,ATS!$O:$O,0),4)</f>
        <v>BLACK-S</v>
      </c>
      <c r="F647" s="82" t="str">
        <f>INDEX(ATS!$A:$P,MATCH('2) Order Form'!$W647,ATS!$O:$O,0),5)</f>
        <v>Black</v>
      </c>
      <c r="G647" s="161" t="str">
        <f>INDEX(ATS!$A:$P,MATCH('2) Order Form'!$W647,ATS!$O:$O,0),6)</f>
        <v>S</v>
      </c>
      <c r="H647" s="58">
        <v>6</v>
      </c>
      <c r="I647" s="111">
        <v>0</v>
      </c>
      <c r="J647" s="117">
        <f>IFERROR(VLOOKUP(W647,ATS!$O:$P,2,FALSE),0)</f>
        <v>-24</v>
      </c>
      <c r="K647" s="184" t="str">
        <f t="shared" si="642"/>
        <v>0</v>
      </c>
      <c r="L647" s="117">
        <f>IFERROR(VLOOKUP(W647,ATS!$O:$Q,3,FALSE),0)</f>
        <v>36</v>
      </c>
      <c r="M647" s="186">
        <f t="shared" si="643"/>
        <v>36</v>
      </c>
      <c r="N647" s="93">
        <v>0</v>
      </c>
      <c r="O647" s="55">
        <f t="shared" si="644"/>
        <v>0</v>
      </c>
      <c r="P647" s="50">
        <f>VLOOKUP($C647,Prices!$A$3:$R$1996,MATCH('2) Order Form'!P$8,Prices!$A$2:$R$2,0),FALSE)</f>
        <v>20</v>
      </c>
      <c r="Q647" s="51">
        <f>VLOOKUP($C647,Prices!$A$3:$R$1996,MATCH('2) Order Form'!Q$8,Prices!$A$2:$R$2,0),FALSE)</f>
        <v>39.950000000000003</v>
      </c>
      <c r="R647" s="34">
        <f t="shared" si="645"/>
        <v>0</v>
      </c>
      <c r="S647" s="43">
        <f t="shared" si="646"/>
        <v>0</v>
      </c>
      <c r="T647" s="51">
        <f t="shared" si="647"/>
        <v>0</v>
      </c>
      <c r="U647" s="123">
        <f t="shared" si="655"/>
        <v>0</v>
      </c>
      <c r="V647" s="124"/>
      <c r="W647" s="148">
        <v>7048652278234</v>
      </c>
      <c r="Y647" s="126">
        <f t="shared" ref="Y647:Y675" si="656">I647*Q647</f>
        <v>0</v>
      </c>
      <c r="Z647" s="127">
        <f t="shared" ref="Z647:Z675" ca="1" si="657">IF(A647=OFFSET(A647,-1,0),0,1)</f>
        <v>0</v>
      </c>
      <c r="AA647" s="127">
        <f t="shared" ref="AA647:AA675" ca="1" si="658">IF(C647=OFFSET(C647,-1,0),OFFSET(AA647,-1,0),OFFSET(AA647,-1,0)+1)</f>
        <v>116</v>
      </c>
      <c r="AB647" s="127">
        <f t="shared" ref="AB647:AB675" ca="1" si="659">IF(C647=OFFSET(C647,-1,0),0,1)</f>
        <v>1</v>
      </c>
      <c r="AC647" s="127">
        <f t="shared" ref="AC647:AC675" ca="1" si="660">IF(F647=OFFSET(F647,-1,0),0,1)</f>
        <v>1</v>
      </c>
      <c r="AD647" s="127" t="str">
        <f t="shared" ref="AD647:AD675" si="661">CONCATENATE(C647,F647)</f>
        <v>828101Black</v>
      </c>
      <c r="AE647" s="128">
        <f t="shared" ref="AE647:AE675" si="662">IFERROR(IF(B647="EYEWEAR",CONCATENATE(C647,"-",G647),C647),C647)</f>
        <v>828101</v>
      </c>
      <c r="AF647" s="129" t="str">
        <f>INDEX(ATS!$A:$P,MATCH('2) Order Form'!$W647,ATS!$O:$O,0),7)</f>
        <v>Active</v>
      </c>
    </row>
    <row r="648" spans="1:32" x14ac:dyDescent="0.2">
      <c r="A648" s="33">
        <v>5</v>
      </c>
      <c r="B648" s="33" t="str">
        <f>VLOOKUP(A648,Classification!$H$2:$I$11,2,FALSE)</f>
        <v>Technical Apparel</v>
      </c>
      <c r="C648" s="33">
        <f>INDEX(ATS!$A:$P,MATCH('2) Order Form'!$W648,ATS!$O:$O,0),1)</f>
        <v>828101</v>
      </c>
      <c r="D648" s="33" t="str">
        <f>INDEX(ATS!$A:$P,MATCH('2) Order Form'!$W648,ATS!$O:$O,0),2)</f>
        <v>Hunter Pro Gloves M</v>
      </c>
      <c r="E648" s="82" t="str">
        <f>INDEX(ATS!$A:$P,MATCH('2) Order Form'!$W648,ATS!$O:$O,0),4)</f>
        <v>BLACK-M</v>
      </c>
      <c r="F648" s="82" t="str">
        <f>INDEX(ATS!$A:$P,MATCH('2) Order Form'!$W648,ATS!$O:$O,0),5)</f>
        <v>Black</v>
      </c>
      <c r="G648" s="161" t="str">
        <f>INDEX(ATS!$A:$P,MATCH('2) Order Form'!$W648,ATS!$O:$O,0),6)</f>
        <v>M</v>
      </c>
      <c r="H648" s="58">
        <v>6</v>
      </c>
      <c r="I648" s="111">
        <v>0</v>
      </c>
      <c r="J648" s="117">
        <f>IFERROR(VLOOKUP(W648,ATS!$O:$P,2,FALSE),0)</f>
        <v>-60</v>
      </c>
      <c r="K648" s="184" t="str">
        <f t="shared" si="642"/>
        <v>0</v>
      </c>
      <c r="L648" s="117">
        <f>IFERROR(VLOOKUP(W648,ATS!$O:$Q,3,FALSE),0)</f>
        <v>12</v>
      </c>
      <c r="M648" s="186">
        <f t="shared" si="643"/>
        <v>12</v>
      </c>
      <c r="N648" s="93">
        <v>0</v>
      </c>
      <c r="O648" s="55">
        <f t="shared" si="644"/>
        <v>0</v>
      </c>
      <c r="P648" s="50">
        <f>VLOOKUP($C648,Prices!$A$3:$R$1996,MATCH('2) Order Form'!P$8,Prices!$A$2:$R$2,0),FALSE)</f>
        <v>20</v>
      </c>
      <c r="Q648" s="51">
        <f>VLOOKUP($C648,Prices!$A$3:$R$1996,MATCH('2) Order Form'!Q$8,Prices!$A$2:$R$2,0),FALSE)</f>
        <v>39.950000000000003</v>
      </c>
      <c r="R648" s="34">
        <f t="shared" si="645"/>
        <v>0</v>
      </c>
      <c r="S648" s="43">
        <f t="shared" si="646"/>
        <v>0</v>
      </c>
      <c r="T648" s="51">
        <f t="shared" si="647"/>
        <v>0</v>
      </c>
      <c r="U648" s="123">
        <f t="shared" si="655"/>
        <v>0</v>
      </c>
      <c r="V648" s="124"/>
      <c r="W648" s="148">
        <v>7048652278227</v>
      </c>
      <c r="Y648" s="126">
        <f t="shared" si="656"/>
        <v>0</v>
      </c>
      <c r="Z648" s="127">
        <f t="shared" ca="1" si="657"/>
        <v>0</v>
      </c>
      <c r="AA648" s="127">
        <f t="shared" ca="1" si="658"/>
        <v>116</v>
      </c>
      <c r="AB648" s="127">
        <f t="shared" ca="1" si="659"/>
        <v>0</v>
      </c>
      <c r="AC648" s="127">
        <f t="shared" ca="1" si="660"/>
        <v>0</v>
      </c>
      <c r="AD648" s="127" t="str">
        <f t="shared" si="661"/>
        <v>828101Black</v>
      </c>
      <c r="AE648" s="128">
        <f t="shared" si="662"/>
        <v>828101</v>
      </c>
      <c r="AF648" s="129" t="str">
        <f>INDEX(ATS!$A:$P,MATCH('2) Order Form'!$W648,ATS!$O:$O,0),7)</f>
        <v>Active</v>
      </c>
    </row>
    <row r="649" spans="1:32" x14ac:dyDescent="0.2">
      <c r="A649" s="33">
        <v>5</v>
      </c>
      <c r="B649" s="33" t="str">
        <f>VLOOKUP(A649,Classification!$H$2:$I$11,2,FALSE)</f>
        <v>Technical Apparel</v>
      </c>
      <c r="C649" s="33">
        <f>INDEX(ATS!$A:$P,MATCH('2) Order Form'!$W649,ATS!$O:$O,0),1)</f>
        <v>828101</v>
      </c>
      <c r="D649" s="33" t="str">
        <f>INDEX(ATS!$A:$P,MATCH('2) Order Form'!$W649,ATS!$O:$O,0),2)</f>
        <v>Hunter Pro Gloves M</v>
      </c>
      <c r="E649" s="82" t="str">
        <f>INDEX(ATS!$A:$P,MATCH('2) Order Form'!$W649,ATS!$O:$O,0),4)</f>
        <v>BLACK-L</v>
      </c>
      <c r="F649" s="82" t="str">
        <f>INDEX(ATS!$A:$P,MATCH('2) Order Form'!$W649,ATS!$O:$O,0),5)</f>
        <v>Black</v>
      </c>
      <c r="G649" s="161" t="str">
        <f>INDEX(ATS!$A:$P,MATCH('2) Order Form'!$W649,ATS!$O:$O,0),6)</f>
        <v>L</v>
      </c>
      <c r="H649" s="58">
        <v>6</v>
      </c>
      <c r="I649" s="111">
        <v>0</v>
      </c>
      <c r="J649" s="117">
        <f>IFERROR(VLOOKUP(W649,ATS!$O:$P,2,FALSE),0)</f>
        <v>-60</v>
      </c>
      <c r="K649" s="184" t="str">
        <f t="shared" si="642"/>
        <v>0</v>
      </c>
      <c r="L649" s="117">
        <f>IFERROR(VLOOKUP(W649,ATS!$O:$Q,3,FALSE),0)</f>
        <v>0</v>
      </c>
      <c r="M649" s="186" t="str">
        <f t="shared" si="643"/>
        <v>0</v>
      </c>
      <c r="N649" s="93">
        <v>0</v>
      </c>
      <c r="O649" s="55">
        <f t="shared" si="644"/>
        <v>0</v>
      </c>
      <c r="P649" s="50">
        <f>VLOOKUP($C649,Prices!$A$3:$R$1996,MATCH('2) Order Form'!P$8,Prices!$A$2:$R$2,0),FALSE)</f>
        <v>20</v>
      </c>
      <c r="Q649" s="51">
        <f>VLOOKUP($C649,Prices!$A$3:$R$1996,MATCH('2) Order Form'!Q$8,Prices!$A$2:$R$2,0),FALSE)</f>
        <v>39.950000000000003</v>
      </c>
      <c r="R649" s="34">
        <f t="shared" si="645"/>
        <v>0</v>
      </c>
      <c r="S649" s="43">
        <f t="shared" si="646"/>
        <v>0</v>
      </c>
      <c r="T649" s="51">
        <f t="shared" si="647"/>
        <v>0</v>
      </c>
      <c r="U649" s="123">
        <f t="shared" si="655"/>
        <v>0</v>
      </c>
      <c r="V649" s="124"/>
      <c r="W649" s="148">
        <v>7048652278210</v>
      </c>
      <c r="Y649" s="126">
        <f t="shared" si="656"/>
        <v>0</v>
      </c>
      <c r="Z649" s="127">
        <f t="shared" ca="1" si="657"/>
        <v>0</v>
      </c>
      <c r="AA649" s="127">
        <f t="shared" ca="1" si="658"/>
        <v>116</v>
      </c>
      <c r="AB649" s="127">
        <f t="shared" ca="1" si="659"/>
        <v>0</v>
      </c>
      <c r="AC649" s="127">
        <f t="shared" ca="1" si="660"/>
        <v>0</v>
      </c>
      <c r="AD649" s="127" t="str">
        <f t="shared" si="661"/>
        <v>828101Black</v>
      </c>
      <c r="AE649" s="128">
        <f t="shared" si="662"/>
        <v>828101</v>
      </c>
      <c r="AF649" s="129" t="str">
        <f>INDEX(ATS!$A:$P,MATCH('2) Order Form'!$W649,ATS!$O:$O,0),7)</f>
        <v>Active</v>
      </c>
    </row>
    <row r="650" spans="1:32" x14ac:dyDescent="0.2">
      <c r="A650" s="33">
        <v>5</v>
      </c>
      <c r="B650" s="33" t="str">
        <f>VLOOKUP(A650,Classification!$H$2:$I$11,2,FALSE)</f>
        <v>Technical Apparel</v>
      </c>
      <c r="C650" s="33">
        <f>INDEX(ATS!$A:$P,MATCH('2) Order Form'!$W650,ATS!$O:$O,0),1)</f>
        <v>828101</v>
      </c>
      <c r="D650" s="33" t="str">
        <f>INDEX(ATS!$A:$P,MATCH('2) Order Form'!$W650,ATS!$O:$O,0),2)</f>
        <v>Hunter Pro Gloves M</v>
      </c>
      <c r="E650" s="82" t="str">
        <f>INDEX(ATS!$A:$P,MATCH('2) Order Form'!$W650,ATS!$O:$O,0),4)</f>
        <v>BLACK-XL</v>
      </c>
      <c r="F650" s="82" t="str">
        <f>INDEX(ATS!$A:$P,MATCH('2) Order Form'!$W650,ATS!$O:$O,0),5)</f>
        <v>Black</v>
      </c>
      <c r="G650" s="161" t="str">
        <f>INDEX(ATS!$A:$P,MATCH('2) Order Form'!$W650,ATS!$O:$O,0),6)</f>
        <v>XL</v>
      </c>
      <c r="H650" s="58">
        <v>6</v>
      </c>
      <c r="I650" s="111">
        <v>0</v>
      </c>
      <c r="J650" s="117">
        <f>IFERROR(VLOOKUP(W650,ATS!$O:$P,2,FALSE),0)</f>
        <v>-42</v>
      </c>
      <c r="K650" s="184" t="str">
        <f t="shared" si="642"/>
        <v>0</v>
      </c>
      <c r="L650" s="117">
        <f>IFERROR(VLOOKUP(W650,ATS!$O:$Q,3,FALSE),0)</f>
        <v>0</v>
      </c>
      <c r="M650" s="186" t="str">
        <f t="shared" si="643"/>
        <v>0</v>
      </c>
      <c r="N650" s="93">
        <v>0</v>
      </c>
      <c r="O650" s="55">
        <f t="shared" si="644"/>
        <v>0</v>
      </c>
      <c r="P650" s="50">
        <f>VLOOKUP($C650,Prices!$A$3:$R$1996,MATCH('2) Order Form'!P$8,Prices!$A$2:$R$2,0),FALSE)</f>
        <v>20</v>
      </c>
      <c r="Q650" s="51">
        <f>VLOOKUP($C650,Prices!$A$3:$R$1996,MATCH('2) Order Form'!Q$8,Prices!$A$2:$R$2,0),FALSE)</f>
        <v>39.950000000000003</v>
      </c>
      <c r="R650" s="34">
        <f t="shared" si="645"/>
        <v>0</v>
      </c>
      <c r="S650" s="43">
        <f t="shared" si="646"/>
        <v>0</v>
      </c>
      <c r="T650" s="51">
        <f t="shared" si="647"/>
        <v>0</v>
      </c>
      <c r="U650" s="123">
        <f t="shared" si="655"/>
        <v>0</v>
      </c>
      <c r="V650" s="124"/>
      <c r="W650" s="148">
        <v>7048652278241</v>
      </c>
      <c r="Y650" s="126">
        <f t="shared" si="656"/>
        <v>0</v>
      </c>
      <c r="Z650" s="127">
        <f t="shared" ca="1" si="657"/>
        <v>0</v>
      </c>
      <c r="AA650" s="127">
        <f t="shared" ca="1" si="658"/>
        <v>116</v>
      </c>
      <c r="AB650" s="127">
        <f t="shared" ca="1" si="659"/>
        <v>0</v>
      </c>
      <c r="AC650" s="127">
        <f t="shared" ca="1" si="660"/>
        <v>0</v>
      </c>
      <c r="AD650" s="127" t="str">
        <f t="shared" si="661"/>
        <v>828101Black</v>
      </c>
      <c r="AE650" s="128">
        <f t="shared" si="662"/>
        <v>828101</v>
      </c>
      <c r="AF650" s="129" t="str">
        <f>INDEX(ATS!$A:$P,MATCH('2) Order Form'!$W650,ATS!$O:$O,0),7)</f>
        <v>Active</v>
      </c>
    </row>
    <row r="651" spans="1:32" x14ac:dyDescent="0.2">
      <c r="A651" s="33">
        <v>5</v>
      </c>
      <c r="B651" s="33" t="str">
        <f>VLOOKUP(A651,Classification!$H$2:$I$11,2,FALSE)</f>
        <v>Technical Apparel</v>
      </c>
      <c r="C651" s="33">
        <f>INDEX(ATS!$A:$P,MATCH('2) Order Form'!$W651,ATS!$O:$O,0),1)</f>
        <v>828103</v>
      </c>
      <c r="D651" s="33" t="str">
        <f>INDEX(ATS!$A:$P,MATCH('2) Order Form'!$W651,ATS!$O:$O,0),2)</f>
        <v>Hunter Merino Socks</v>
      </c>
      <c r="E651" s="82" t="str">
        <f>INDEX(ATS!$A:$P,MATCH('2) Order Form'!$W651,ATS!$O:$O,0),4)</f>
        <v>7720-37/39</v>
      </c>
      <c r="F651" s="82" t="str">
        <f>INDEX(ATS!$A:$P,MATCH('2) Order Form'!$W651,ATS!$O:$O,0),5)</f>
        <v>Fluo</v>
      </c>
      <c r="G651" s="161" t="str">
        <f>INDEX(ATS!$A:$P,MATCH('2) Order Form'!$W651,ATS!$O:$O,0),6)</f>
        <v>37/39</v>
      </c>
      <c r="H651" s="58">
        <v>6</v>
      </c>
      <c r="I651" s="111">
        <v>0</v>
      </c>
      <c r="J651" s="117">
        <f>IFERROR(VLOOKUP(W651,ATS!$O:$P,2,FALSE),0)</f>
        <v>24</v>
      </c>
      <c r="K651" s="184">
        <f t="shared" si="642"/>
        <v>24</v>
      </c>
      <c r="L651" s="117">
        <f>IFERROR(VLOOKUP(W651,ATS!$O:$Q,3,FALSE),0)</f>
        <v>24</v>
      </c>
      <c r="M651" s="186">
        <f t="shared" si="643"/>
        <v>24</v>
      </c>
      <c r="N651" s="93">
        <v>0</v>
      </c>
      <c r="O651" s="55">
        <f t="shared" si="644"/>
        <v>0</v>
      </c>
      <c r="P651" s="50">
        <f>VLOOKUP($C651,Prices!$A$3:$R$1996,MATCH('2) Order Form'!P$8,Prices!$A$2:$R$2,0),FALSE)</f>
        <v>10</v>
      </c>
      <c r="Q651" s="51">
        <f>VLOOKUP($C651,Prices!$A$3:$R$1996,MATCH('2) Order Form'!Q$8,Prices!$A$2:$R$2,0),FALSE)</f>
        <v>19.95</v>
      </c>
      <c r="R651" s="34">
        <f t="shared" si="645"/>
        <v>0</v>
      </c>
      <c r="S651" s="43">
        <f t="shared" si="646"/>
        <v>0</v>
      </c>
      <c r="T651" s="51">
        <f t="shared" si="647"/>
        <v>0</v>
      </c>
      <c r="U651" s="123">
        <f t="shared" si="655"/>
        <v>0</v>
      </c>
      <c r="V651" s="124"/>
      <c r="W651" s="148">
        <v>7048652768421</v>
      </c>
      <c r="Y651" s="126">
        <f t="shared" si="656"/>
        <v>0</v>
      </c>
      <c r="Z651" s="127">
        <f t="shared" ca="1" si="657"/>
        <v>0</v>
      </c>
      <c r="AA651" s="127">
        <f t="shared" ca="1" si="658"/>
        <v>117</v>
      </c>
      <c r="AB651" s="127">
        <f t="shared" ca="1" si="659"/>
        <v>1</v>
      </c>
      <c r="AC651" s="127">
        <f t="shared" ca="1" si="660"/>
        <v>1</v>
      </c>
      <c r="AD651" s="127" t="str">
        <f t="shared" si="661"/>
        <v>828103Fluo</v>
      </c>
      <c r="AE651" s="128">
        <f t="shared" si="662"/>
        <v>828103</v>
      </c>
      <c r="AF651" s="129" t="str">
        <f>INDEX(ATS!$A:$P,MATCH('2) Order Form'!$W651,ATS!$O:$O,0),7)</f>
        <v>Active</v>
      </c>
    </row>
    <row r="652" spans="1:32" x14ac:dyDescent="0.2">
      <c r="A652" s="33">
        <v>5</v>
      </c>
      <c r="B652" s="33" t="str">
        <f>VLOOKUP(A652,Classification!$H$2:$I$11,2,FALSE)</f>
        <v>Technical Apparel</v>
      </c>
      <c r="C652" s="33">
        <f>INDEX(ATS!$A:$P,MATCH('2) Order Form'!$W652,ATS!$O:$O,0),1)</f>
        <v>828103</v>
      </c>
      <c r="D652" s="33" t="str">
        <f>INDEX(ATS!$A:$P,MATCH('2) Order Form'!$W652,ATS!$O:$O,0),2)</f>
        <v>Hunter Merino Socks</v>
      </c>
      <c r="E652" s="82" t="str">
        <f>INDEX(ATS!$A:$P,MATCH('2) Order Form'!$W652,ATS!$O:$O,0),4)</f>
        <v>7720-40/42</v>
      </c>
      <c r="F652" s="82" t="str">
        <f>INDEX(ATS!$A:$P,MATCH('2) Order Form'!$W652,ATS!$O:$O,0),5)</f>
        <v>Fluo</v>
      </c>
      <c r="G652" s="161" t="str">
        <f>INDEX(ATS!$A:$P,MATCH('2) Order Form'!$W652,ATS!$O:$O,0),6)</f>
        <v>40/42</v>
      </c>
      <c r="H652" s="58">
        <v>6</v>
      </c>
      <c r="I652" s="111">
        <v>0</v>
      </c>
      <c r="J652" s="117">
        <f>IFERROR(VLOOKUP(W652,ATS!$O:$P,2,FALSE),0)</f>
        <v>24</v>
      </c>
      <c r="K652" s="184">
        <f t="shared" si="642"/>
        <v>24</v>
      </c>
      <c r="L652" s="117">
        <f>IFERROR(VLOOKUP(W652,ATS!$O:$Q,3,FALSE),0)</f>
        <v>24</v>
      </c>
      <c r="M652" s="186">
        <f t="shared" si="643"/>
        <v>24</v>
      </c>
      <c r="N652" s="93">
        <v>0</v>
      </c>
      <c r="O652" s="55">
        <f t="shared" si="644"/>
        <v>0</v>
      </c>
      <c r="P652" s="50">
        <f>VLOOKUP($C652,Prices!$A$3:$R$1996,MATCH('2) Order Form'!P$8,Prices!$A$2:$R$2,0),FALSE)</f>
        <v>10</v>
      </c>
      <c r="Q652" s="51">
        <f>VLOOKUP($C652,Prices!$A$3:$R$1996,MATCH('2) Order Form'!Q$8,Prices!$A$2:$R$2,0),FALSE)</f>
        <v>19.95</v>
      </c>
      <c r="R652" s="34">
        <f t="shared" si="645"/>
        <v>0</v>
      </c>
      <c r="S652" s="43">
        <f t="shared" si="646"/>
        <v>0</v>
      </c>
      <c r="T652" s="51">
        <f t="shared" si="647"/>
        <v>0</v>
      </c>
      <c r="U652" s="123">
        <f t="shared" si="655"/>
        <v>0</v>
      </c>
      <c r="V652" s="124"/>
      <c r="W652" s="148">
        <v>7048652768438</v>
      </c>
      <c r="Y652" s="126">
        <f t="shared" si="656"/>
        <v>0</v>
      </c>
      <c r="Z652" s="127">
        <f t="shared" ca="1" si="657"/>
        <v>0</v>
      </c>
      <c r="AA652" s="127">
        <f t="shared" ca="1" si="658"/>
        <v>117</v>
      </c>
      <c r="AB652" s="127">
        <f t="shared" ca="1" si="659"/>
        <v>0</v>
      </c>
      <c r="AC652" s="127">
        <f t="shared" ca="1" si="660"/>
        <v>0</v>
      </c>
      <c r="AD652" s="127" t="str">
        <f t="shared" si="661"/>
        <v>828103Fluo</v>
      </c>
      <c r="AE652" s="128">
        <f t="shared" si="662"/>
        <v>828103</v>
      </c>
      <c r="AF652" s="129" t="str">
        <f>INDEX(ATS!$A:$P,MATCH('2) Order Form'!$W652,ATS!$O:$O,0),7)</f>
        <v>Active</v>
      </c>
    </row>
    <row r="653" spans="1:32" x14ac:dyDescent="0.2">
      <c r="A653" s="33">
        <v>5</v>
      </c>
      <c r="B653" s="33" t="str">
        <f>VLOOKUP(A653,Classification!$H$2:$I$11,2,FALSE)</f>
        <v>Technical Apparel</v>
      </c>
      <c r="C653" s="33">
        <f>INDEX(ATS!$A:$P,MATCH('2) Order Form'!$W653,ATS!$O:$O,0),1)</f>
        <v>828103</v>
      </c>
      <c r="D653" s="33" t="str">
        <f>INDEX(ATS!$A:$P,MATCH('2) Order Form'!$W653,ATS!$O:$O,0),2)</f>
        <v>Hunter Merino Socks</v>
      </c>
      <c r="E653" s="82" t="str">
        <f>INDEX(ATS!$A:$P,MATCH('2) Order Form'!$W653,ATS!$O:$O,0),4)</f>
        <v>7720-43/45</v>
      </c>
      <c r="F653" s="82" t="str">
        <f>INDEX(ATS!$A:$P,MATCH('2) Order Form'!$W653,ATS!$O:$O,0),5)</f>
        <v>Fluo</v>
      </c>
      <c r="G653" s="161" t="str">
        <f>INDEX(ATS!$A:$P,MATCH('2) Order Form'!$W653,ATS!$O:$O,0),6)</f>
        <v>43/45</v>
      </c>
      <c r="H653" s="58">
        <v>6</v>
      </c>
      <c r="I653" s="111">
        <v>0</v>
      </c>
      <c r="J653" s="117">
        <f>IFERROR(VLOOKUP(W653,ATS!$O:$P,2,FALSE),0)</f>
        <v>42</v>
      </c>
      <c r="K653" s="184">
        <f t="shared" si="642"/>
        <v>42</v>
      </c>
      <c r="L653" s="117">
        <f>IFERROR(VLOOKUP(W653,ATS!$O:$Q,3,FALSE),0)</f>
        <v>42</v>
      </c>
      <c r="M653" s="186">
        <f t="shared" si="643"/>
        <v>42</v>
      </c>
      <c r="N653" s="93">
        <v>0</v>
      </c>
      <c r="O653" s="55">
        <f t="shared" si="644"/>
        <v>0</v>
      </c>
      <c r="P653" s="50">
        <f>VLOOKUP($C653,Prices!$A$3:$R$1996,MATCH('2) Order Form'!P$8,Prices!$A$2:$R$2,0),FALSE)</f>
        <v>10</v>
      </c>
      <c r="Q653" s="51">
        <f>VLOOKUP($C653,Prices!$A$3:$R$1996,MATCH('2) Order Form'!Q$8,Prices!$A$2:$R$2,0),FALSE)</f>
        <v>19.95</v>
      </c>
      <c r="R653" s="34">
        <f t="shared" si="645"/>
        <v>0</v>
      </c>
      <c r="S653" s="43">
        <f t="shared" si="646"/>
        <v>0</v>
      </c>
      <c r="T653" s="51">
        <f t="shared" si="647"/>
        <v>0</v>
      </c>
      <c r="U653" s="123">
        <f t="shared" si="655"/>
        <v>0</v>
      </c>
      <c r="V653" s="124"/>
      <c r="W653" s="148">
        <v>7048652768445</v>
      </c>
      <c r="Y653" s="126">
        <f t="shared" si="656"/>
        <v>0</v>
      </c>
      <c r="Z653" s="127">
        <f t="shared" ca="1" si="657"/>
        <v>0</v>
      </c>
      <c r="AA653" s="127">
        <f t="shared" ca="1" si="658"/>
        <v>117</v>
      </c>
      <c r="AB653" s="127">
        <f t="shared" ca="1" si="659"/>
        <v>0</v>
      </c>
      <c r="AC653" s="127">
        <f t="shared" ca="1" si="660"/>
        <v>0</v>
      </c>
      <c r="AD653" s="127" t="str">
        <f t="shared" si="661"/>
        <v>828103Fluo</v>
      </c>
      <c r="AE653" s="128">
        <f t="shared" si="662"/>
        <v>828103</v>
      </c>
      <c r="AF653" s="129" t="str">
        <f>INDEX(ATS!$A:$P,MATCH('2) Order Form'!$W653,ATS!$O:$O,0),7)</f>
        <v>Active</v>
      </c>
    </row>
    <row r="654" spans="1:32" x14ac:dyDescent="0.2">
      <c r="A654" s="33">
        <v>5</v>
      </c>
      <c r="B654" s="33" t="str">
        <f>VLOOKUP(A654,Classification!$H$2:$I$11,2,FALSE)</f>
        <v>Technical Apparel</v>
      </c>
      <c r="C654" s="33">
        <f>INDEX(ATS!$A:$P,MATCH('2) Order Form'!$W654,ATS!$O:$O,0),1)</f>
        <v>828103</v>
      </c>
      <c r="D654" s="33" t="str">
        <f>INDEX(ATS!$A:$P,MATCH('2) Order Form'!$W654,ATS!$O:$O,0),2)</f>
        <v>Hunter Merino Socks</v>
      </c>
      <c r="E654" s="82" t="str">
        <f>INDEX(ATS!$A:$P,MATCH('2) Order Form'!$W654,ATS!$O:$O,0),4)</f>
        <v>8800-37/39</v>
      </c>
      <c r="F654" s="82" t="str">
        <f>INDEX(ATS!$A:$P,MATCH('2) Order Form'!$W654,ATS!$O:$O,0),5)</f>
        <v xml:space="preserve">Sikorsky </v>
      </c>
      <c r="G654" s="161" t="str">
        <f>INDEX(ATS!$A:$P,MATCH('2) Order Form'!$W654,ATS!$O:$O,0),6)</f>
        <v>37/39</v>
      </c>
      <c r="H654" s="58">
        <v>6</v>
      </c>
      <c r="I654" s="111">
        <v>0</v>
      </c>
      <c r="J654" s="117">
        <f>IFERROR(VLOOKUP(W654,ATS!$O:$P,2,FALSE),0)</f>
        <v>18</v>
      </c>
      <c r="K654" s="184">
        <f t="shared" si="642"/>
        <v>18</v>
      </c>
      <c r="L654" s="117">
        <f>IFERROR(VLOOKUP(W654,ATS!$O:$Q,3,FALSE),0)</f>
        <v>18</v>
      </c>
      <c r="M654" s="186">
        <f t="shared" si="643"/>
        <v>18</v>
      </c>
      <c r="N654" s="93">
        <v>0</v>
      </c>
      <c r="O654" s="55">
        <f t="shared" si="644"/>
        <v>0</v>
      </c>
      <c r="P654" s="50">
        <f>VLOOKUP($C654,Prices!$A$3:$R$1996,MATCH('2) Order Form'!P$8,Prices!$A$2:$R$2,0),FALSE)</f>
        <v>10</v>
      </c>
      <c r="Q654" s="51">
        <f>VLOOKUP($C654,Prices!$A$3:$R$1996,MATCH('2) Order Form'!Q$8,Prices!$A$2:$R$2,0),FALSE)</f>
        <v>19.95</v>
      </c>
      <c r="R654" s="34">
        <f t="shared" si="645"/>
        <v>0</v>
      </c>
      <c r="S654" s="43">
        <f t="shared" si="646"/>
        <v>0</v>
      </c>
      <c r="T654" s="51">
        <f t="shared" si="647"/>
        <v>0</v>
      </c>
      <c r="U654" s="123">
        <f t="shared" si="655"/>
        <v>0</v>
      </c>
      <c r="V654" s="124"/>
      <c r="W654" s="148">
        <v>7048652768452</v>
      </c>
      <c r="Y654" s="126">
        <f t="shared" si="656"/>
        <v>0</v>
      </c>
      <c r="Z654" s="127">
        <f t="shared" ca="1" si="657"/>
        <v>0</v>
      </c>
      <c r="AA654" s="127">
        <f t="shared" ca="1" si="658"/>
        <v>117</v>
      </c>
      <c r="AB654" s="127">
        <f t="shared" ca="1" si="659"/>
        <v>0</v>
      </c>
      <c r="AC654" s="127">
        <f t="shared" ca="1" si="660"/>
        <v>1</v>
      </c>
      <c r="AD654" s="127" t="str">
        <f t="shared" si="661"/>
        <v xml:space="preserve">828103Sikorsky </v>
      </c>
      <c r="AE654" s="128">
        <f t="shared" si="662"/>
        <v>828103</v>
      </c>
      <c r="AF654" s="129" t="str">
        <f>INDEX(ATS!$A:$P,MATCH('2) Order Form'!$W654,ATS!$O:$O,0),7)</f>
        <v>Active</v>
      </c>
    </row>
    <row r="655" spans="1:32" x14ac:dyDescent="0.2">
      <c r="A655" s="33">
        <v>5</v>
      </c>
      <c r="B655" s="33" t="str">
        <f>VLOOKUP(A655,Classification!$H$2:$I$11,2,FALSE)</f>
        <v>Technical Apparel</v>
      </c>
      <c r="C655" s="33">
        <f>INDEX(ATS!$A:$P,MATCH('2) Order Form'!$W655,ATS!$O:$O,0),1)</f>
        <v>828103</v>
      </c>
      <c r="D655" s="33" t="str">
        <f>INDEX(ATS!$A:$P,MATCH('2) Order Form'!$W655,ATS!$O:$O,0),2)</f>
        <v>Hunter Merino Socks</v>
      </c>
      <c r="E655" s="82" t="str">
        <f>INDEX(ATS!$A:$P,MATCH('2) Order Form'!$W655,ATS!$O:$O,0),4)</f>
        <v>8800-40/42</v>
      </c>
      <c r="F655" s="82" t="str">
        <f>INDEX(ATS!$A:$P,MATCH('2) Order Form'!$W655,ATS!$O:$O,0),5)</f>
        <v xml:space="preserve">Sikorsky </v>
      </c>
      <c r="G655" s="161" t="str">
        <f>INDEX(ATS!$A:$P,MATCH('2) Order Form'!$W655,ATS!$O:$O,0),6)</f>
        <v>40/42</v>
      </c>
      <c r="H655" s="58">
        <v>6</v>
      </c>
      <c r="I655" s="111">
        <v>0</v>
      </c>
      <c r="J655" s="117">
        <f>IFERROR(VLOOKUP(W655,ATS!$O:$P,2,FALSE),0)</f>
        <v>12</v>
      </c>
      <c r="K655" s="184">
        <f t="shared" si="642"/>
        <v>12</v>
      </c>
      <c r="L655" s="117">
        <f>IFERROR(VLOOKUP(W655,ATS!$O:$Q,3,FALSE),0)</f>
        <v>12</v>
      </c>
      <c r="M655" s="186">
        <f t="shared" si="643"/>
        <v>12</v>
      </c>
      <c r="N655" s="93">
        <v>0</v>
      </c>
      <c r="O655" s="55">
        <f t="shared" si="644"/>
        <v>0</v>
      </c>
      <c r="P655" s="50">
        <f>VLOOKUP($C655,Prices!$A$3:$R$1996,MATCH('2) Order Form'!P$8,Prices!$A$2:$R$2,0),FALSE)</f>
        <v>10</v>
      </c>
      <c r="Q655" s="51">
        <f>VLOOKUP($C655,Prices!$A$3:$R$1996,MATCH('2) Order Form'!Q$8,Prices!$A$2:$R$2,0),FALSE)</f>
        <v>19.95</v>
      </c>
      <c r="R655" s="34">
        <f t="shared" si="645"/>
        <v>0</v>
      </c>
      <c r="S655" s="43">
        <f t="shared" si="646"/>
        <v>0</v>
      </c>
      <c r="T655" s="51">
        <f t="shared" si="647"/>
        <v>0</v>
      </c>
      <c r="U655" s="123">
        <f t="shared" si="655"/>
        <v>0</v>
      </c>
      <c r="V655" s="124"/>
      <c r="W655" s="148">
        <v>7048652768469</v>
      </c>
      <c r="Y655" s="126">
        <f t="shared" si="656"/>
        <v>0</v>
      </c>
      <c r="Z655" s="127">
        <f t="shared" ca="1" si="657"/>
        <v>0</v>
      </c>
      <c r="AA655" s="127">
        <f t="shared" ca="1" si="658"/>
        <v>117</v>
      </c>
      <c r="AB655" s="127">
        <f t="shared" ca="1" si="659"/>
        <v>0</v>
      </c>
      <c r="AC655" s="127">
        <f t="shared" ca="1" si="660"/>
        <v>0</v>
      </c>
      <c r="AD655" s="127" t="str">
        <f t="shared" si="661"/>
        <v xml:space="preserve">828103Sikorsky </v>
      </c>
      <c r="AE655" s="128">
        <f t="shared" si="662"/>
        <v>828103</v>
      </c>
      <c r="AF655" s="129" t="str">
        <f>INDEX(ATS!$A:$P,MATCH('2) Order Form'!$W655,ATS!$O:$O,0),7)</f>
        <v>Active</v>
      </c>
    </row>
    <row r="656" spans="1:32" x14ac:dyDescent="0.2">
      <c r="A656" s="33">
        <v>5</v>
      </c>
      <c r="B656" s="33" t="str">
        <f>VLOOKUP(A656,Classification!$H$2:$I$11,2,FALSE)</f>
        <v>Technical Apparel</v>
      </c>
      <c r="C656" s="33">
        <f>INDEX(ATS!$A:$P,MATCH('2) Order Form'!$W656,ATS!$O:$O,0),1)</f>
        <v>828103</v>
      </c>
      <c r="D656" s="33" t="str">
        <f>INDEX(ATS!$A:$P,MATCH('2) Order Form'!$W656,ATS!$O:$O,0),2)</f>
        <v>Hunter Merino Socks</v>
      </c>
      <c r="E656" s="82" t="str">
        <f>INDEX(ATS!$A:$P,MATCH('2) Order Form'!$W656,ATS!$O:$O,0),4)</f>
        <v>8800-43/45</v>
      </c>
      <c r="F656" s="82" t="str">
        <f>INDEX(ATS!$A:$P,MATCH('2) Order Form'!$W656,ATS!$O:$O,0),5)</f>
        <v xml:space="preserve">Sikorsky </v>
      </c>
      <c r="G656" s="161" t="str">
        <f>INDEX(ATS!$A:$P,MATCH('2) Order Form'!$W656,ATS!$O:$O,0),6)</f>
        <v>43/45</v>
      </c>
      <c r="H656" s="58">
        <v>6</v>
      </c>
      <c r="I656" s="111">
        <v>0</v>
      </c>
      <c r="J656" s="117">
        <f>IFERROR(VLOOKUP(W656,ATS!$O:$P,2,FALSE),0)</f>
        <v>18</v>
      </c>
      <c r="K656" s="184">
        <f t="shared" si="642"/>
        <v>18</v>
      </c>
      <c r="L656" s="117">
        <f>IFERROR(VLOOKUP(W656,ATS!$O:$Q,3,FALSE),0)</f>
        <v>18</v>
      </c>
      <c r="M656" s="186">
        <f t="shared" si="643"/>
        <v>18</v>
      </c>
      <c r="N656" s="93">
        <v>0</v>
      </c>
      <c r="O656" s="55">
        <f t="shared" si="644"/>
        <v>0</v>
      </c>
      <c r="P656" s="50">
        <f>VLOOKUP($C656,Prices!$A$3:$R$1996,MATCH('2) Order Form'!P$8,Prices!$A$2:$R$2,0),FALSE)</f>
        <v>10</v>
      </c>
      <c r="Q656" s="51">
        <f>VLOOKUP($C656,Prices!$A$3:$R$1996,MATCH('2) Order Form'!Q$8,Prices!$A$2:$R$2,0),FALSE)</f>
        <v>19.95</v>
      </c>
      <c r="R656" s="34">
        <f t="shared" si="645"/>
        <v>0</v>
      </c>
      <c r="S656" s="43">
        <f t="shared" si="646"/>
        <v>0</v>
      </c>
      <c r="T656" s="51">
        <f t="shared" si="647"/>
        <v>0</v>
      </c>
      <c r="U656" s="123">
        <f t="shared" si="655"/>
        <v>0</v>
      </c>
      <c r="V656" s="124"/>
      <c r="W656" s="148">
        <v>7048652768476</v>
      </c>
      <c r="Y656" s="126">
        <f t="shared" si="656"/>
        <v>0</v>
      </c>
      <c r="Z656" s="127">
        <f t="shared" ca="1" si="657"/>
        <v>0</v>
      </c>
      <c r="AA656" s="127">
        <f t="shared" ca="1" si="658"/>
        <v>117</v>
      </c>
      <c r="AB656" s="127">
        <f t="shared" ca="1" si="659"/>
        <v>0</v>
      </c>
      <c r="AC656" s="127">
        <f t="shared" ca="1" si="660"/>
        <v>0</v>
      </c>
      <c r="AD656" s="127" t="str">
        <f t="shared" si="661"/>
        <v xml:space="preserve">828103Sikorsky </v>
      </c>
      <c r="AE656" s="128">
        <f t="shared" si="662"/>
        <v>828103</v>
      </c>
      <c r="AF656" s="129" t="str">
        <f>INDEX(ATS!$A:$P,MATCH('2) Order Form'!$W656,ATS!$O:$O,0),7)</f>
        <v>Active</v>
      </c>
    </row>
    <row r="657" spans="1:32" x14ac:dyDescent="0.2">
      <c r="A657" s="33">
        <v>5</v>
      </c>
      <c r="B657" s="33" t="str">
        <f>VLOOKUP(A657,Classification!$H$2:$I$11,2,FALSE)</f>
        <v>Technical Apparel</v>
      </c>
      <c r="C657" s="33">
        <f>INDEX(ATS!$A:$P,MATCH('2) Order Form'!$W657,ATS!$O:$O,0),1)</f>
        <v>828103</v>
      </c>
      <c r="D657" s="33" t="str">
        <f>INDEX(ATS!$A:$P,MATCH('2) Order Form'!$W657,ATS!$O:$O,0),2)</f>
        <v>Hunter Merino Socks</v>
      </c>
      <c r="E657" s="82" t="str">
        <f>INDEX(ATS!$A:$P,MATCH('2) Order Form'!$W657,ATS!$O:$O,0),4)</f>
        <v>BLCK-37/39</v>
      </c>
      <c r="F657" s="82" t="str">
        <f>INDEX(ATS!$A:$P,MATCH('2) Order Form'!$W657,ATS!$O:$O,0),5)</f>
        <v>Black</v>
      </c>
      <c r="G657" s="161" t="str">
        <f>INDEX(ATS!$A:$P,MATCH('2) Order Form'!$W657,ATS!$O:$O,0),6)</f>
        <v>37/39</v>
      </c>
      <c r="H657" s="58">
        <v>6</v>
      </c>
      <c r="I657" s="111">
        <v>0</v>
      </c>
      <c r="J657" s="117">
        <f>IFERROR(VLOOKUP(W657,ATS!$O:$P,2,FALSE),0)</f>
        <v>24</v>
      </c>
      <c r="K657" s="184">
        <f t="shared" si="642"/>
        <v>24</v>
      </c>
      <c r="L657" s="117">
        <f>IFERROR(VLOOKUP(W657,ATS!$O:$Q,3,FALSE),0)</f>
        <v>24</v>
      </c>
      <c r="M657" s="186">
        <f t="shared" si="643"/>
        <v>24</v>
      </c>
      <c r="N657" s="93">
        <v>0</v>
      </c>
      <c r="O657" s="55">
        <f t="shared" si="644"/>
        <v>0</v>
      </c>
      <c r="P657" s="50">
        <f>VLOOKUP($C657,Prices!$A$3:$R$1996,MATCH('2) Order Form'!P$8,Prices!$A$2:$R$2,0),FALSE)</f>
        <v>10</v>
      </c>
      <c r="Q657" s="51">
        <f>VLOOKUP($C657,Prices!$A$3:$R$1996,MATCH('2) Order Form'!Q$8,Prices!$A$2:$R$2,0),FALSE)</f>
        <v>19.95</v>
      </c>
      <c r="R657" s="34">
        <f t="shared" si="645"/>
        <v>0</v>
      </c>
      <c r="S657" s="43">
        <f t="shared" si="646"/>
        <v>0</v>
      </c>
      <c r="T657" s="51">
        <f t="shared" si="647"/>
        <v>0</v>
      </c>
      <c r="U657" s="123">
        <f t="shared" si="655"/>
        <v>0</v>
      </c>
      <c r="V657" s="124"/>
      <c r="W657" s="148">
        <v>7048652539052</v>
      </c>
      <c r="Y657" s="126">
        <f t="shared" si="656"/>
        <v>0</v>
      </c>
      <c r="Z657" s="127">
        <f t="shared" ca="1" si="657"/>
        <v>0</v>
      </c>
      <c r="AA657" s="127">
        <f t="shared" ca="1" si="658"/>
        <v>117</v>
      </c>
      <c r="AB657" s="127">
        <f t="shared" ca="1" si="659"/>
        <v>0</v>
      </c>
      <c r="AC657" s="127">
        <f t="shared" ca="1" si="660"/>
        <v>1</v>
      </c>
      <c r="AD657" s="127" t="str">
        <f t="shared" si="661"/>
        <v>828103Black</v>
      </c>
      <c r="AE657" s="128">
        <f t="shared" si="662"/>
        <v>828103</v>
      </c>
      <c r="AF657" s="129" t="str">
        <f>INDEX(ATS!$A:$P,MATCH('2) Order Form'!$W657,ATS!$O:$O,0),7)</f>
        <v>Active</v>
      </c>
    </row>
    <row r="658" spans="1:32" x14ac:dyDescent="0.2">
      <c r="A658" s="33">
        <v>5</v>
      </c>
      <c r="B658" s="33" t="str">
        <f>VLOOKUP(A658,Classification!$H$2:$I$11,2,FALSE)</f>
        <v>Technical Apparel</v>
      </c>
      <c r="C658" s="33">
        <f>INDEX(ATS!$A:$P,MATCH('2) Order Form'!$W658,ATS!$O:$O,0),1)</f>
        <v>828103</v>
      </c>
      <c r="D658" s="33" t="str">
        <f>INDEX(ATS!$A:$P,MATCH('2) Order Form'!$W658,ATS!$O:$O,0),2)</f>
        <v>Hunter Merino Socks</v>
      </c>
      <c r="E658" s="82" t="str">
        <f>INDEX(ATS!$A:$P,MATCH('2) Order Form'!$W658,ATS!$O:$O,0),4)</f>
        <v>BLCK-40/42</v>
      </c>
      <c r="F658" s="82" t="str">
        <f>INDEX(ATS!$A:$P,MATCH('2) Order Form'!$W658,ATS!$O:$O,0),5)</f>
        <v>Black</v>
      </c>
      <c r="G658" s="161" t="str">
        <f>INDEX(ATS!$A:$P,MATCH('2) Order Form'!$W658,ATS!$O:$O,0),6)</f>
        <v>40/42</v>
      </c>
      <c r="H658" s="58">
        <v>6</v>
      </c>
      <c r="I658" s="111">
        <v>0</v>
      </c>
      <c r="J658" s="117">
        <f>IFERROR(VLOOKUP(W658,ATS!$O:$P,2,FALSE),0)</f>
        <v>48</v>
      </c>
      <c r="K658" s="184">
        <f t="shared" si="642"/>
        <v>48</v>
      </c>
      <c r="L658" s="117">
        <f>IFERROR(VLOOKUP(W658,ATS!$O:$Q,3,FALSE),0)</f>
        <v>48</v>
      </c>
      <c r="M658" s="186">
        <f t="shared" si="643"/>
        <v>48</v>
      </c>
      <c r="N658" s="93">
        <v>0</v>
      </c>
      <c r="O658" s="55">
        <f t="shared" si="644"/>
        <v>0</v>
      </c>
      <c r="P658" s="50">
        <f>VLOOKUP($C658,Prices!$A$3:$R$1996,MATCH('2) Order Form'!P$8,Prices!$A$2:$R$2,0),FALSE)</f>
        <v>10</v>
      </c>
      <c r="Q658" s="51">
        <f>VLOOKUP($C658,Prices!$A$3:$R$1996,MATCH('2) Order Form'!Q$8,Prices!$A$2:$R$2,0),FALSE)</f>
        <v>19.95</v>
      </c>
      <c r="R658" s="34">
        <f t="shared" si="645"/>
        <v>0</v>
      </c>
      <c r="S658" s="43">
        <f t="shared" si="646"/>
        <v>0</v>
      </c>
      <c r="T658" s="51">
        <f t="shared" si="647"/>
        <v>0</v>
      </c>
      <c r="U658" s="123">
        <f t="shared" si="655"/>
        <v>0</v>
      </c>
      <c r="V658" s="124"/>
      <c r="W658" s="148">
        <v>7048652278418</v>
      </c>
      <c r="Y658" s="126">
        <f t="shared" si="656"/>
        <v>0</v>
      </c>
      <c r="Z658" s="127">
        <f t="shared" ca="1" si="657"/>
        <v>0</v>
      </c>
      <c r="AA658" s="127">
        <f t="shared" ca="1" si="658"/>
        <v>117</v>
      </c>
      <c r="AB658" s="127">
        <f t="shared" ca="1" si="659"/>
        <v>0</v>
      </c>
      <c r="AC658" s="127">
        <f t="shared" ca="1" si="660"/>
        <v>0</v>
      </c>
      <c r="AD658" s="127" t="str">
        <f t="shared" si="661"/>
        <v>828103Black</v>
      </c>
      <c r="AE658" s="128">
        <f t="shared" si="662"/>
        <v>828103</v>
      </c>
      <c r="AF658" s="129" t="str">
        <f>INDEX(ATS!$A:$P,MATCH('2) Order Form'!$W658,ATS!$O:$O,0),7)</f>
        <v>Active</v>
      </c>
    </row>
    <row r="659" spans="1:32" x14ac:dyDescent="0.2">
      <c r="A659" s="33">
        <v>5</v>
      </c>
      <c r="B659" s="33" t="str">
        <f>VLOOKUP(A659,Classification!$H$2:$I$11,2,FALSE)</f>
        <v>Technical Apparel</v>
      </c>
      <c r="C659" s="33">
        <f>INDEX(ATS!$A:$P,MATCH('2) Order Form'!$W659,ATS!$O:$O,0),1)</f>
        <v>828103</v>
      </c>
      <c r="D659" s="33" t="str">
        <f>INDEX(ATS!$A:$P,MATCH('2) Order Form'!$W659,ATS!$O:$O,0),2)</f>
        <v>Hunter Merino Socks</v>
      </c>
      <c r="E659" s="82" t="str">
        <f>INDEX(ATS!$A:$P,MATCH('2) Order Form'!$W659,ATS!$O:$O,0),4)</f>
        <v>BLCK-43/45</v>
      </c>
      <c r="F659" s="82" t="str">
        <f>INDEX(ATS!$A:$P,MATCH('2) Order Form'!$W659,ATS!$O:$O,0),5)</f>
        <v>Black</v>
      </c>
      <c r="G659" s="161" t="str">
        <f>INDEX(ATS!$A:$P,MATCH('2) Order Form'!$W659,ATS!$O:$O,0),6)</f>
        <v>43/45</v>
      </c>
      <c r="H659" s="58">
        <v>6</v>
      </c>
      <c r="I659" s="111">
        <v>0</v>
      </c>
      <c r="J659" s="117">
        <f>IFERROR(VLOOKUP(W659,ATS!$O:$P,2,FALSE),0)</f>
        <v>18</v>
      </c>
      <c r="K659" s="184">
        <f t="shared" si="642"/>
        <v>18</v>
      </c>
      <c r="L659" s="117">
        <f>IFERROR(VLOOKUP(W659,ATS!$O:$Q,3,FALSE),0)</f>
        <v>18</v>
      </c>
      <c r="M659" s="186">
        <f t="shared" si="643"/>
        <v>18</v>
      </c>
      <c r="N659" s="93">
        <v>0</v>
      </c>
      <c r="O659" s="55">
        <f t="shared" si="644"/>
        <v>0</v>
      </c>
      <c r="P659" s="50">
        <f>VLOOKUP($C659,Prices!$A$3:$R$1996,MATCH('2) Order Form'!P$8,Prices!$A$2:$R$2,0),FALSE)</f>
        <v>10</v>
      </c>
      <c r="Q659" s="51">
        <f>VLOOKUP($C659,Prices!$A$3:$R$1996,MATCH('2) Order Form'!Q$8,Prices!$A$2:$R$2,0),FALSE)</f>
        <v>19.95</v>
      </c>
      <c r="R659" s="34">
        <f t="shared" si="645"/>
        <v>0</v>
      </c>
      <c r="S659" s="43">
        <f t="shared" si="646"/>
        <v>0</v>
      </c>
      <c r="T659" s="51">
        <f t="shared" si="647"/>
        <v>0</v>
      </c>
      <c r="U659" s="123">
        <f t="shared" si="655"/>
        <v>0</v>
      </c>
      <c r="V659" s="124"/>
      <c r="W659" s="148">
        <v>7048652278425</v>
      </c>
      <c r="Y659" s="126">
        <f t="shared" si="656"/>
        <v>0</v>
      </c>
      <c r="Z659" s="127">
        <f t="shared" ca="1" si="657"/>
        <v>0</v>
      </c>
      <c r="AA659" s="127">
        <f t="shared" ca="1" si="658"/>
        <v>117</v>
      </c>
      <c r="AB659" s="127">
        <f t="shared" ca="1" si="659"/>
        <v>0</v>
      </c>
      <c r="AC659" s="127">
        <f t="shared" ca="1" si="660"/>
        <v>0</v>
      </c>
      <c r="AD659" s="127" t="str">
        <f t="shared" si="661"/>
        <v>828103Black</v>
      </c>
      <c r="AE659" s="128">
        <f t="shared" si="662"/>
        <v>828103</v>
      </c>
      <c r="AF659" s="129" t="str">
        <f>INDEX(ATS!$A:$P,MATCH('2) Order Form'!$W659,ATS!$O:$O,0),7)</f>
        <v>Active</v>
      </c>
    </row>
    <row r="660" spans="1:32" x14ac:dyDescent="0.2">
      <c r="A660" s="33">
        <v>5</v>
      </c>
      <c r="B660" s="33" t="str">
        <f>VLOOKUP(A660,Classification!$H$2:$I$11,2,FALSE)</f>
        <v>Technical Apparel</v>
      </c>
      <c r="C660" s="33">
        <f>INDEX(ATS!$A:$P,MATCH('2) Order Form'!$W660,ATS!$O:$O,0),1)</f>
        <v>828103</v>
      </c>
      <c r="D660" s="33" t="str">
        <f>INDEX(ATS!$A:$P,MATCH('2) Order Form'!$W660,ATS!$O:$O,0),2)</f>
        <v>Hunter Merino Socks</v>
      </c>
      <c r="E660" s="82" t="str">
        <f>INDEX(ATS!$A:$P,MATCH('2) Order Form'!$W660,ATS!$O:$O,0),4)</f>
        <v>BTWE-37/39</v>
      </c>
      <c r="F660" s="82" t="str">
        <f>INDEX(ATS!$A:$P,MATCH('2) Order Form'!$W660,ATS!$O:$O,0),5)</f>
        <v>Bright White</v>
      </c>
      <c r="G660" s="161" t="str">
        <f>INDEX(ATS!$A:$P,MATCH('2) Order Form'!$W660,ATS!$O:$O,0),6)</f>
        <v>37/39</v>
      </c>
      <c r="H660" s="58">
        <v>6</v>
      </c>
      <c r="I660" s="111">
        <v>0</v>
      </c>
      <c r="J660" s="117">
        <f>IFERROR(VLOOKUP(W660,ATS!$O:$P,2,FALSE),0)</f>
        <v>12</v>
      </c>
      <c r="K660" s="184">
        <f t="shared" si="642"/>
        <v>12</v>
      </c>
      <c r="L660" s="117">
        <f>IFERROR(VLOOKUP(W660,ATS!$O:$Q,3,FALSE),0)</f>
        <v>12</v>
      </c>
      <c r="M660" s="186">
        <f t="shared" si="643"/>
        <v>12</v>
      </c>
      <c r="N660" s="93">
        <v>0</v>
      </c>
      <c r="O660" s="55">
        <f t="shared" si="644"/>
        <v>0</v>
      </c>
      <c r="P660" s="50">
        <f>VLOOKUP($C660,Prices!$A$3:$R$1996,MATCH('2) Order Form'!P$8,Prices!$A$2:$R$2,0),FALSE)</f>
        <v>10</v>
      </c>
      <c r="Q660" s="51">
        <f>VLOOKUP($C660,Prices!$A$3:$R$1996,MATCH('2) Order Form'!Q$8,Prices!$A$2:$R$2,0),FALSE)</f>
        <v>19.95</v>
      </c>
      <c r="R660" s="34">
        <f t="shared" si="645"/>
        <v>0</v>
      </c>
      <c r="S660" s="43">
        <f t="shared" si="646"/>
        <v>0</v>
      </c>
      <c r="T660" s="51">
        <f t="shared" si="647"/>
        <v>0</v>
      </c>
      <c r="U660" s="123">
        <f t="shared" si="655"/>
        <v>0</v>
      </c>
      <c r="V660" s="124"/>
      <c r="W660" s="148">
        <v>7048652539069</v>
      </c>
      <c r="Y660" s="126">
        <f t="shared" si="656"/>
        <v>0</v>
      </c>
      <c r="Z660" s="127">
        <f t="shared" ca="1" si="657"/>
        <v>0</v>
      </c>
      <c r="AA660" s="127">
        <f t="shared" ca="1" si="658"/>
        <v>117</v>
      </c>
      <c r="AB660" s="127">
        <f t="shared" ca="1" si="659"/>
        <v>0</v>
      </c>
      <c r="AC660" s="127">
        <f t="shared" ca="1" si="660"/>
        <v>1</v>
      </c>
      <c r="AD660" s="127" t="str">
        <f t="shared" si="661"/>
        <v>828103Bright White</v>
      </c>
      <c r="AE660" s="128">
        <f t="shared" si="662"/>
        <v>828103</v>
      </c>
      <c r="AF660" s="129" t="str">
        <f>INDEX(ATS!$A:$P,MATCH('2) Order Form'!$W660,ATS!$O:$O,0),7)</f>
        <v>Active</v>
      </c>
    </row>
    <row r="661" spans="1:32" x14ac:dyDescent="0.2">
      <c r="A661" s="33">
        <v>5</v>
      </c>
      <c r="B661" s="33" t="str">
        <f>VLOOKUP(A661,Classification!$H$2:$I$11,2,FALSE)</f>
        <v>Technical Apparel</v>
      </c>
      <c r="C661" s="33">
        <f>INDEX(ATS!$A:$P,MATCH('2) Order Form'!$W661,ATS!$O:$O,0),1)</f>
        <v>828103</v>
      </c>
      <c r="D661" s="33" t="str">
        <f>INDEX(ATS!$A:$P,MATCH('2) Order Form'!$W661,ATS!$O:$O,0),2)</f>
        <v>Hunter Merino Socks</v>
      </c>
      <c r="E661" s="82" t="str">
        <f>INDEX(ATS!$A:$P,MATCH('2) Order Form'!$W661,ATS!$O:$O,0),4)</f>
        <v>BTWE-40/42</v>
      </c>
      <c r="F661" s="82" t="str">
        <f>INDEX(ATS!$A:$P,MATCH('2) Order Form'!$W661,ATS!$O:$O,0),5)</f>
        <v>Bright White</v>
      </c>
      <c r="G661" s="161" t="str">
        <f>INDEX(ATS!$A:$P,MATCH('2) Order Form'!$W661,ATS!$O:$O,0),6)</f>
        <v>40/42</v>
      </c>
      <c r="H661" s="58">
        <v>6</v>
      </c>
      <c r="I661" s="111">
        <v>0</v>
      </c>
      <c r="J661" s="117">
        <f>IFERROR(VLOOKUP(W661,ATS!$O:$P,2,FALSE),0)</f>
        <v>24</v>
      </c>
      <c r="K661" s="184">
        <f t="shared" si="642"/>
        <v>24</v>
      </c>
      <c r="L661" s="117">
        <f>IFERROR(VLOOKUP(W661,ATS!$O:$Q,3,FALSE),0)</f>
        <v>24</v>
      </c>
      <c r="M661" s="186">
        <f t="shared" si="643"/>
        <v>24</v>
      </c>
      <c r="N661" s="93">
        <v>0</v>
      </c>
      <c r="O661" s="55">
        <f t="shared" si="644"/>
        <v>0</v>
      </c>
      <c r="P661" s="50">
        <f>VLOOKUP($C661,Prices!$A$3:$R$1996,MATCH('2) Order Form'!P$8,Prices!$A$2:$R$2,0),FALSE)</f>
        <v>10</v>
      </c>
      <c r="Q661" s="51">
        <f>VLOOKUP($C661,Prices!$A$3:$R$1996,MATCH('2) Order Form'!Q$8,Prices!$A$2:$R$2,0),FALSE)</f>
        <v>19.95</v>
      </c>
      <c r="R661" s="34">
        <f t="shared" si="645"/>
        <v>0</v>
      </c>
      <c r="S661" s="43">
        <f t="shared" si="646"/>
        <v>0</v>
      </c>
      <c r="T661" s="51">
        <f t="shared" si="647"/>
        <v>0</v>
      </c>
      <c r="U661" s="123">
        <f t="shared" si="655"/>
        <v>0</v>
      </c>
      <c r="V661" s="124"/>
      <c r="W661" s="148">
        <v>7048652278432</v>
      </c>
      <c r="Y661" s="126">
        <f t="shared" si="656"/>
        <v>0</v>
      </c>
      <c r="Z661" s="127">
        <f t="shared" ca="1" si="657"/>
        <v>0</v>
      </c>
      <c r="AA661" s="127">
        <f t="shared" ca="1" si="658"/>
        <v>117</v>
      </c>
      <c r="AB661" s="127">
        <f t="shared" ca="1" si="659"/>
        <v>0</v>
      </c>
      <c r="AC661" s="127">
        <f t="shared" ca="1" si="660"/>
        <v>0</v>
      </c>
      <c r="AD661" s="127" t="str">
        <f t="shared" si="661"/>
        <v>828103Bright White</v>
      </c>
      <c r="AE661" s="128">
        <f t="shared" si="662"/>
        <v>828103</v>
      </c>
      <c r="AF661" s="129" t="str">
        <f>INDEX(ATS!$A:$P,MATCH('2) Order Form'!$W661,ATS!$O:$O,0),7)</f>
        <v>Active</v>
      </c>
    </row>
    <row r="662" spans="1:32" x14ac:dyDescent="0.2">
      <c r="A662" s="33">
        <v>5</v>
      </c>
      <c r="B662" s="33" t="str">
        <f>VLOOKUP(A662,Classification!$H$2:$I$11,2,FALSE)</f>
        <v>Technical Apparel</v>
      </c>
      <c r="C662" s="33">
        <f>INDEX(ATS!$A:$P,MATCH('2) Order Form'!$W662,ATS!$O:$O,0),1)</f>
        <v>828103</v>
      </c>
      <c r="D662" s="33" t="str">
        <f>INDEX(ATS!$A:$P,MATCH('2) Order Form'!$W662,ATS!$O:$O,0),2)</f>
        <v>Hunter Merino Socks</v>
      </c>
      <c r="E662" s="82" t="str">
        <f>INDEX(ATS!$A:$P,MATCH('2) Order Form'!$W662,ATS!$O:$O,0),4)</f>
        <v>BTWE-43/45</v>
      </c>
      <c r="F662" s="82" t="str">
        <f>INDEX(ATS!$A:$P,MATCH('2) Order Form'!$W662,ATS!$O:$O,0),5)</f>
        <v>Bright White</v>
      </c>
      <c r="G662" s="161" t="str">
        <f>INDEX(ATS!$A:$P,MATCH('2) Order Form'!$W662,ATS!$O:$O,0),6)</f>
        <v>43/45</v>
      </c>
      <c r="H662" s="58">
        <v>6</v>
      </c>
      <c r="I662" s="111">
        <v>0</v>
      </c>
      <c r="J662" s="117">
        <f>IFERROR(VLOOKUP(W662,ATS!$O:$P,2,FALSE),0)</f>
        <v>6</v>
      </c>
      <c r="K662" s="184">
        <f t="shared" si="642"/>
        <v>6</v>
      </c>
      <c r="L662" s="117">
        <f>IFERROR(VLOOKUP(W662,ATS!$O:$Q,3,FALSE),0)</f>
        <v>6</v>
      </c>
      <c r="M662" s="186">
        <f t="shared" si="643"/>
        <v>6</v>
      </c>
      <c r="N662" s="93">
        <v>0</v>
      </c>
      <c r="O662" s="55">
        <f t="shared" si="644"/>
        <v>0</v>
      </c>
      <c r="P662" s="50">
        <f>VLOOKUP($C662,Prices!$A$3:$R$1996,MATCH('2) Order Form'!P$8,Prices!$A$2:$R$2,0),FALSE)</f>
        <v>10</v>
      </c>
      <c r="Q662" s="51">
        <f>VLOOKUP($C662,Prices!$A$3:$R$1996,MATCH('2) Order Form'!Q$8,Prices!$A$2:$R$2,0),FALSE)</f>
        <v>19.95</v>
      </c>
      <c r="R662" s="34">
        <f t="shared" si="645"/>
        <v>0</v>
      </c>
      <c r="S662" s="43">
        <f t="shared" si="646"/>
        <v>0</v>
      </c>
      <c r="T662" s="51">
        <f t="shared" si="647"/>
        <v>0</v>
      </c>
      <c r="U662" s="123">
        <f t="shared" si="655"/>
        <v>0</v>
      </c>
      <c r="V662" s="124"/>
      <c r="W662" s="148">
        <v>7048652278449</v>
      </c>
      <c r="Y662" s="126">
        <f t="shared" si="656"/>
        <v>0</v>
      </c>
      <c r="Z662" s="127">
        <f t="shared" ca="1" si="657"/>
        <v>0</v>
      </c>
      <c r="AA662" s="127">
        <f t="shared" ca="1" si="658"/>
        <v>117</v>
      </c>
      <c r="AB662" s="127">
        <f t="shared" ca="1" si="659"/>
        <v>0</v>
      </c>
      <c r="AC662" s="127">
        <f t="shared" ca="1" si="660"/>
        <v>0</v>
      </c>
      <c r="AD662" s="127" t="str">
        <f t="shared" si="661"/>
        <v>828103Bright White</v>
      </c>
      <c r="AE662" s="128">
        <f t="shared" si="662"/>
        <v>828103</v>
      </c>
      <c r="AF662" s="129" t="str">
        <f>INDEX(ATS!$A:$P,MATCH('2) Order Form'!$W662,ATS!$O:$O,0),7)</f>
        <v>Active</v>
      </c>
    </row>
    <row r="663" spans="1:32" ht="17.25" customHeight="1" x14ac:dyDescent="0.2">
      <c r="A663" s="33">
        <v>5</v>
      </c>
      <c r="B663" s="33" t="str">
        <f>VLOOKUP(A663,Classification!$H$2:$I$11,2,FALSE)</f>
        <v>Technical Apparel</v>
      </c>
      <c r="C663" s="33">
        <f>INDEX(ATS!$A:$P,MATCH('2) Order Form'!$W663,ATS!$O:$O,0),1)</f>
        <v>828076</v>
      </c>
      <c r="D663" s="33" t="str">
        <f>INDEX(ATS!$A:$P,MATCH('2) Order Form'!$W663,ATS!$O:$O,0),2)</f>
        <v>Hunter Wind Jacket W</v>
      </c>
      <c r="E663" s="82" t="str">
        <f>INDEX(ATS!$A:$P,MATCH('2) Order Form'!$W663,ATS!$O:$O,0),4)</f>
        <v>55504-XS</v>
      </c>
      <c r="F663" s="82" t="str">
        <f>INDEX(ATS!$A:$P,MATCH('2) Order Form'!$W663,ATS!$O:$O,0),5)</f>
        <v xml:space="preserve">Tomato </v>
      </c>
      <c r="G663" s="161" t="str">
        <f>INDEX(ATS!$A:$P,MATCH('2) Order Form'!$W663,ATS!$O:$O,0),6)</f>
        <v>XS</v>
      </c>
      <c r="H663" s="58">
        <v>1</v>
      </c>
      <c r="I663" s="111">
        <v>0</v>
      </c>
      <c r="J663" s="117">
        <f>IFERROR(VLOOKUP(W663,ATS!$O:$P,2,FALSE),0)</f>
        <v>5</v>
      </c>
      <c r="K663" s="184">
        <f t="shared" ref="K663:K664" si="663">IF(J663=99999,"OPEN",IF(J663&gt;50,"50+",IF(J663&lt;=0,"0",J663)))</f>
        <v>5</v>
      </c>
      <c r="L663" s="117">
        <f>IFERROR(VLOOKUP(W663,ATS!$O:$Q,3,FALSE),0)</f>
        <v>5</v>
      </c>
      <c r="M663" s="186">
        <f t="shared" ref="M663:M664" si="664">IF(L663=99999,"OPEN",IF(L663&gt;50,"50+",IF(L663&lt;=0,"0",L663)))</f>
        <v>5</v>
      </c>
      <c r="N663" s="93">
        <v>0</v>
      </c>
      <c r="O663" s="55">
        <f t="shared" ref="O663:O664" si="665">IF(N663&lt;&gt;0,N663,$P$5)</f>
        <v>0</v>
      </c>
      <c r="P663" s="50">
        <f>VLOOKUP($C663,Prices!$A$3:$R$1996,MATCH('2) Order Form'!P$8,Prices!$A$2:$R$2,0),FALSE)</f>
        <v>65</v>
      </c>
      <c r="Q663" s="51">
        <f>VLOOKUP($C663,Prices!$A$3:$R$1996,MATCH('2) Order Form'!Q$8,Prices!$A$2:$R$2,0),FALSE)</f>
        <v>129.94999999999999</v>
      </c>
      <c r="R663" s="34">
        <f t="shared" ref="R663:R664" si="666">I663*P663</f>
        <v>0</v>
      </c>
      <c r="S663" s="43">
        <f t="shared" ref="S663:S664" si="667">R663*O663</f>
        <v>0</v>
      </c>
      <c r="T663" s="51">
        <f t="shared" ref="T663:T664" si="668">R663-S663</f>
        <v>0</v>
      </c>
      <c r="U663" s="123">
        <f t="shared" si="655"/>
        <v>0</v>
      </c>
      <c r="V663" s="124"/>
      <c r="W663" s="148">
        <v>7048652763457</v>
      </c>
      <c r="X663" s="125"/>
      <c r="Y663" s="126">
        <f t="shared" si="656"/>
        <v>0</v>
      </c>
      <c r="Z663" s="127">
        <f t="shared" ca="1" si="657"/>
        <v>0</v>
      </c>
      <c r="AA663" s="127">
        <f t="shared" ca="1" si="658"/>
        <v>118</v>
      </c>
      <c r="AB663" s="127">
        <f t="shared" ca="1" si="659"/>
        <v>1</v>
      </c>
      <c r="AC663" s="127">
        <f t="shared" ca="1" si="660"/>
        <v>1</v>
      </c>
      <c r="AD663" s="127" t="str">
        <f t="shared" si="661"/>
        <v xml:space="preserve">828076Tomato </v>
      </c>
      <c r="AE663" s="128">
        <f t="shared" si="662"/>
        <v>828076</v>
      </c>
      <c r="AF663" s="129" t="str">
        <f>INDEX(ATS!$A:$P,MATCH('2) Order Form'!$W663,ATS!$O:$O,0),7)</f>
        <v>Active</v>
      </c>
    </row>
    <row r="664" spans="1:32" ht="17.25" customHeight="1" x14ac:dyDescent="0.2">
      <c r="A664" s="33">
        <v>5</v>
      </c>
      <c r="B664" s="33" t="str">
        <f>VLOOKUP(A664,Classification!$H$2:$I$11,2,FALSE)</f>
        <v>Technical Apparel</v>
      </c>
      <c r="C664" s="33">
        <f>INDEX(ATS!$A:$P,MATCH('2) Order Form'!$W664,ATS!$O:$O,0),1)</f>
        <v>828076</v>
      </c>
      <c r="D664" s="33" t="str">
        <f>INDEX(ATS!$A:$P,MATCH('2) Order Form'!$W664,ATS!$O:$O,0),2)</f>
        <v>Hunter Wind Jacket W</v>
      </c>
      <c r="E664" s="82" t="str">
        <f>INDEX(ATS!$A:$P,MATCH('2) Order Form'!$W664,ATS!$O:$O,0),4)</f>
        <v>55504-S</v>
      </c>
      <c r="F664" s="82" t="str">
        <f>INDEX(ATS!$A:$P,MATCH('2) Order Form'!$W664,ATS!$O:$O,0),5)</f>
        <v xml:space="preserve">Tomato </v>
      </c>
      <c r="G664" s="161" t="str">
        <f>INDEX(ATS!$A:$P,MATCH('2) Order Form'!$W664,ATS!$O:$O,0),6)</f>
        <v>S</v>
      </c>
      <c r="H664" s="58">
        <v>1</v>
      </c>
      <c r="I664" s="111">
        <v>0</v>
      </c>
      <c r="J664" s="117">
        <f>IFERROR(VLOOKUP(W664,ATS!$O:$P,2,FALSE),0)</f>
        <v>27</v>
      </c>
      <c r="K664" s="184">
        <f t="shared" si="663"/>
        <v>27</v>
      </c>
      <c r="L664" s="117">
        <f>IFERROR(VLOOKUP(W664,ATS!$O:$Q,3,FALSE),0)</f>
        <v>27</v>
      </c>
      <c r="M664" s="186">
        <f t="shared" si="664"/>
        <v>27</v>
      </c>
      <c r="N664" s="93">
        <v>0</v>
      </c>
      <c r="O664" s="55">
        <f t="shared" si="665"/>
        <v>0</v>
      </c>
      <c r="P664" s="50">
        <f>VLOOKUP($C664,Prices!$A$3:$R$1996,MATCH('2) Order Form'!P$8,Prices!$A$2:$R$2,0),FALSE)</f>
        <v>65</v>
      </c>
      <c r="Q664" s="51">
        <f>VLOOKUP($C664,Prices!$A$3:$R$1996,MATCH('2) Order Form'!Q$8,Prices!$A$2:$R$2,0),FALSE)</f>
        <v>129.94999999999999</v>
      </c>
      <c r="R664" s="34">
        <f t="shared" si="666"/>
        <v>0</v>
      </c>
      <c r="S664" s="43">
        <f t="shared" si="667"/>
        <v>0</v>
      </c>
      <c r="T664" s="51">
        <f t="shared" si="668"/>
        <v>0</v>
      </c>
      <c r="U664" s="123">
        <f t="shared" si="655"/>
        <v>0</v>
      </c>
      <c r="V664" s="124"/>
      <c r="W664" s="148">
        <v>7048652763440</v>
      </c>
      <c r="X664" s="125"/>
      <c r="Y664" s="126">
        <f t="shared" si="656"/>
        <v>0</v>
      </c>
      <c r="Z664" s="127">
        <f t="shared" ca="1" si="657"/>
        <v>0</v>
      </c>
      <c r="AA664" s="127">
        <f t="shared" ca="1" si="658"/>
        <v>118</v>
      </c>
      <c r="AB664" s="127">
        <f t="shared" ca="1" si="659"/>
        <v>0</v>
      </c>
      <c r="AC664" s="127">
        <f t="shared" ca="1" si="660"/>
        <v>0</v>
      </c>
      <c r="AD664" s="127" t="str">
        <f t="shared" si="661"/>
        <v xml:space="preserve">828076Tomato </v>
      </c>
      <c r="AE664" s="128">
        <f t="shared" si="662"/>
        <v>828076</v>
      </c>
      <c r="AF664" s="129" t="str">
        <f>INDEX(ATS!$A:$P,MATCH('2) Order Form'!$W664,ATS!$O:$O,0),7)</f>
        <v>Active</v>
      </c>
    </row>
    <row r="665" spans="1:32" ht="17.25" customHeight="1" x14ac:dyDescent="0.2">
      <c r="A665" s="33">
        <v>5</v>
      </c>
      <c r="B665" s="33" t="str">
        <f>VLOOKUP(A665,Classification!$H$2:$I$11,2,FALSE)</f>
        <v>Technical Apparel</v>
      </c>
      <c r="C665" s="33">
        <f>INDEX(ATS!$A:$P,MATCH('2) Order Form'!$W665,ATS!$O:$O,0),1)</f>
        <v>828076</v>
      </c>
      <c r="D665" s="33" t="str">
        <f>INDEX(ATS!$A:$P,MATCH('2) Order Form'!$W665,ATS!$O:$O,0),2)</f>
        <v>Hunter Wind Jacket W</v>
      </c>
      <c r="E665" s="82" t="str">
        <f>INDEX(ATS!$A:$P,MATCH('2) Order Form'!$W665,ATS!$O:$O,0),4)</f>
        <v>55504-M</v>
      </c>
      <c r="F665" s="82" t="str">
        <f>INDEX(ATS!$A:$P,MATCH('2) Order Form'!$W665,ATS!$O:$O,0),5)</f>
        <v xml:space="preserve">Tomato </v>
      </c>
      <c r="G665" s="161" t="str">
        <f>INDEX(ATS!$A:$P,MATCH('2) Order Form'!$W665,ATS!$O:$O,0),6)</f>
        <v>M</v>
      </c>
      <c r="H665" s="58">
        <v>1</v>
      </c>
      <c r="I665" s="111">
        <v>0</v>
      </c>
      <c r="J665" s="117">
        <f>IFERROR(VLOOKUP(W665,ATS!$O:$P,2,FALSE),0)</f>
        <v>43</v>
      </c>
      <c r="K665" s="184">
        <f t="shared" ref="K665" si="669">IF(J665=99999,"OPEN",IF(J665&gt;50,"50+",IF(J665&lt;=0,"0",J665)))</f>
        <v>43</v>
      </c>
      <c r="L665" s="117">
        <f>IFERROR(VLOOKUP(W665,ATS!$O:$Q,3,FALSE),0)</f>
        <v>43</v>
      </c>
      <c r="M665" s="186">
        <f t="shared" ref="M665:M675" si="670">IF(L665=99999,"OPEN",IF(L665&gt;50,"50+",IF(L665&lt;=0,"0",L665)))</f>
        <v>43</v>
      </c>
      <c r="N665" s="93">
        <v>0</v>
      </c>
      <c r="O665" s="55">
        <f t="shared" ref="O665" si="671">IF(N665&lt;&gt;0,N665,$P$5)</f>
        <v>0</v>
      </c>
      <c r="P665" s="50">
        <f>VLOOKUP($C665,Prices!$A$3:$R$1996,MATCH('2) Order Form'!P$8,Prices!$A$2:$R$2,0),FALSE)</f>
        <v>65</v>
      </c>
      <c r="Q665" s="51">
        <f>VLOOKUP($C665,Prices!$A$3:$R$1996,MATCH('2) Order Form'!Q$8,Prices!$A$2:$R$2,0),FALSE)</f>
        <v>129.94999999999999</v>
      </c>
      <c r="R665" s="34">
        <f t="shared" ref="R665" si="672">I665*P665</f>
        <v>0</v>
      </c>
      <c r="S665" s="43">
        <f t="shared" ref="S665" si="673">R665*O665</f>
        <v>0</v>
      </c>
      <c r="T665" s="51">
        <f t="shared" ref="T665" si="674">R665-S665</f>
        <v>0</v>
      </c>
      <c r="U665" s="123">
        <f t="shared" si="655"/>
        <v>0</v>
      </c>
      <c r="V665" s="124"/>
      <c r="W665" s="148">
        <v>7048652763433</v>
      </c>
      <c r="X665" s="125"/>
      <c r="Y665" s="126">
        <f t="shared" si="656"/>
        <v>0</v>
      </c>
      <c r="Z665" s="127">
        <f t="shared" ca="1" si="657"/>
        <v>0</v>
      </c>
      <c r="AA665" s="127">
        <f t="shared" ca="1" si="658"/>
        <v>118</v>
      </c>
      <c r="AB665" s="127">
        <f t="shared" ca="1" si="659"/>
        <v>0</v>
      </c>
      <c r="AC665" s="127">
        <f t="shared" ca="1" si="660"/>
        <v>0</v>
      </c>
      <c r="AD665" s="127" t="str">
        <f t="shared" si="661"/>
        <v xml:space="preserve">828076Tomato </v>
      </c>
      <c r="AE665" s="128">
        <f t="shared" si="662"/>
        <v>828076</v>
      </c>
      <c r="AF665" s="129" t="str">
        <f>INDEX(ATS!$A:$P,MATCH('2) Order Form'!$W665,ATS!$O:$O,0),7)</f>
        <v>Active</v>
      </c>
    </row>
    <row r="666" spans="1:32" ht="17.25" customHeight="1" x14ac:dyDescent="0.2">
      <c r="A666" s="33">
        <v>5</v>
      </c>
      <c r="B666" s="33" t="str">
        <f>VLOOKUP(A666,Classification!$H$2:$I$11,2,FALSE)</f>
        <v>Technical Apparel</v>
      </c>
      <c r="C666" s="33">
        <f>INDEX(ATS!$A:$P,MATCH('2) Order Form'!$W666,ATS!$O:$O,0),1)</f>
        <v>828076</v>
      </c>
      <c r="D666" s="33" t="str">
        <f>INDEX(ATS!$A:$P,MATCH('2) Order Form'!$W666,ATS!$O:$O,0),2)</f>
        <v>Hunter Wind Jacket W</v>
      </c>
      <c r="E666" s="82" t="str">
        <f>INDEX(ATS!$A:$P,MATCH('2) Order Form'!$W666,ATS!$O:$O,0),4)</f>
        <v>55504-L</v>
      </c>
      <c r="F666" s="82" t="str">
        <f>INDEX(ATS!$A:$P,MATCH('2) Order Form'!$W666,ATS!$O:$O,0),5)</f>
        <v xml:space="preserve">Tomato </v>
      </c>
      <c r="G666" s="161" t="str">
        <f>INDEX(ATS!$A:$P,MATCH('2) Order Form'!$W666,ATS!$O:$O,0),6)</f>
        <v>L</v>
      </c>
      <c r="H666" s="58">
        <v>1</v>
      </c>
      <c r="I666" s="111">
        <v>0</v>
      </c>
      <c r="J666" s="117">
        <f>IFERROR(VLOOKUP(W666,ATS!$O:$P,2,FALSE),0)</f>
        <v>12</v>
      </c>
      <c r="K666" s="184">
        <f>IF(J666=99999,"OPEN",IF(J666&gt;50,"50+",IF(J666&lt;=0,"0",J666)))</f>
        <v>12</v>
      </c>
      <c r="L666" s="117">
        <f>IFERROR(VLOOKUP(W666,ATS!$O:$Q,3,FALSE),0)</f>
        <v>12</v>
      </c>
      <c r="M666" s="186">
        <f t="shared" si="670"/>
        <v>12</v>
      </c>
      <c r="N666" s="93">
        <v>0</v>
      </c>
      <c r="O666" s="55">
        <f>IF(N666&lt;&gt;0,N666,$P$5)</f>
        <v>0</v>
      </c>
      <c r="P666" s="50">
        <f>VLOOKUP($C666,Prices!$A$3:$R$1996,MATCH('2) Order Form'!P$8,Prices!$A$2:$R$2,0),FALSE)</f>
        <v>65</v>
      </c>
      <c r="Q666" s="51">
        <f>VLOOKUP($C666,Prices!$A$3:$R$1996,MATCH('2) Order Form'!Q$8,Prices!$A$2:$R$2,0),FALSE)</f>
        <v>129.94999999999999</v>
      </c>
      <c r="R666" s="34">
        <f>I666*P666</f>
        <v>0</v>
      </c>
      <c r="S666" s="43">
        <f>R666*O666</f>
        <v>0</v>
      </c>
      <c r="T666" s="51">
        <f>R666-S666</f>
        <v>0</v>
      </c>
      <c r="U666" s="123">
        <f t="shared" si="655"/>
        <v>0</v>
      </c>
      <c r="V666" s="124"/>
      <c r="W666" s="148">
        <v>7048652763426</v>
      </c>
      <c r="X666" s="125"/>
      <c r="Y666" s="126">
        <f t="shared" si="656"/>
        <v>0</v>
      </c>
      <c r="Z666" s="127">
        <f t="shared" ca="1" si="657"/>
        <v>0</v>
      </c>
      <c r="AA666" s="127">
        <f t="shared" ca="1" si="658"/>
        <v>118</v>
      </c>
      <c r="AB666" s="127">
        <f t="shared" ca="1" si="659"/>
        <v>0</v>
      </c>
      <c r="AC666" s="127">
        <f t="shared" ca="1" si="660"/>
        <v>0</v>
      </c>
      <c r="AD666" s="127" t="str">
        <f t="shared" si="661"/>
        <v xml:space="preserve">828076Tomato </v>
      </c>
      <c r="AE666" s="128">
        <f t="shared" si="662"/>
        <v>828076</v>
      </c>
      <c r="AF666" s="129" t="str">
        <f>INDEX(ATS!$A:$P,MATCH('2) Order Form'!$W666,ATS!$O:$O,0),7)</f>
        <v>Active</v>
      </c>
    </row>
    <row r="667" spans="1:32" ht="17.25" customHeight="1" x14ac:dyDescent="0.2">
      <c r="A667" s="33">
        <v>5</v>
      </c>
      <c r="B667" s="33" t="str">
        <f>VLOOKUP(A667,Classification!$H$2:$I$11,2,FALSE)</f>
        <v>Technical Apparel</v>
      </c>
      <c r="C667" s="33">
        <f>INDEX(ATS!$A:$P,MATCH('2) Order Form'!$W667,ATS!$O:$O,0),1)</f>
        <v>828076</v>
      </c>
      <c r="D667" s="33" t="str">
        <f>INDEX(ATS!$A:$P,MATCH('2) Order Form'!$W667,ATS!$O:$O,0),2)</f>
        <v>Hunter Wind Jacket W</v>
      </c>
      <c r="E667" s="82" t="str">
        <f>INDEX(ATS!$A:$P,MATCH('2) Order Form'!$W667,ATS!$O:$O,0),4)</f>
        <v>99901-XS</v>
      </c>
      <c r="F667" s="82" t="str">
        <f>INDEX(ATS!$A:$P,MATCH('2) Order Form'!$W667,ATS!$O:$O,0),5)</f>
        <v xml:space="preserve">Black </v>
      </c>
      <c r="G667" s="161" t="str">
        <f>INDEX(ATS!$A:$P,MATCH('2) Order Form'!$W667,ATS!$O:$O,0),6)</f>
        <v>XS</v>
      </c>
      <c r="H667" s="58">
        <v>1</v>
      </c>
      <c r="I667" s="111">
        <v>0</v>
      </c>
      <c r="J667" s="117">
        <f>IFERROR(VLOOKUP(W667,ATS!$O:$P,2,FALSE),0)</f>
        <v>5</v>
      </c>
      <c r="K667" s="184">
        <f t="shared" ref="K667:K669" si="675">IF(J667=99999,"OPEN",IF(J667&gt;50,"50+",IF(J667&lt;=0,"0",J667)))</f>
        <v>5</v>
      </c>
      <c r="L667" s="117">
        <f>IFERROR(VLOOKUP(W667,ATS!$O:$Q,3,FALSE),0)</f>
        <v>5</v>
      </c>
      <c r="M667" s="186">
        <f t="shared" si="670"/>
        <v>5</v>
      </c>
      <c r="N667" s="93">
        <v>0</v>
      </c>
      <c r="O667" s="55">
        <f t="shared" ref="O667:O669" si="676">IF(N667&lt;&gt;0,N667,$P$5)</f>
        <v>0</v>
      </c>
      <c r="P667" s="50">
        <f>VLOOKUP($C667,Prices!$A$3:$R$1996,MATCH('2) Order Form'!P$8,Prices!$A$2:$R$2,0),FALSE)</f>
        <v>65</v>
      </c>
      <c r="Q667" s="51">
        <f>VLOOKUP($C667,Prices!$A$3:$R$1996,MATCH('2) Order Form'!Q$8,Prices!$A$2:$R$2,0),FALSE)</f>
        <v>129.94999999999999</v>
      </c>
      <c r="R667" s="34">
        <f t="shared" ref="R667:R669" si="677">I667*P667</f>
        <v>0</v>
      </c>
      <c r="S667" s="43">
        <f t="shared" ref="S667:S669" si="678">R667*O667</f>
        <v>0</v>
      </c>
      <c r="T667" s="51">
        <f t="shared" ref="T667:T669" si="679">R667-S667</f>
        <v>0</v>
      </c>
      <c r="U667" s="123">
        <f t="shared" si="655"/>
        <v>0</v>
      </c>
      <c r="V667" s="124"/>
      <c r="W667" s="148">
        <v>7048652763495</v>
      </c>
      <c r="X667" s="125"/>
      <c r="Y667" s="126">
        <f t="shared" si="656"/>
        <v>0</v>
      </c>
      <c r="Z667" s="127">
        <f t="shared" ca="1" si="657"/>
        <v>0</v>
      </c>
      <c r="AA667" s="127">
        <f t="shared" ca="1" si="658"/>
        <v>118</v>
      </c>
      <c r="AB667" s="127">
        <f t="shared" ca="1" si="659"/>
        <v>0</v>
      </c>
      <c r="AC667" s="127">
        <f t="shared" ca="1" si="660"/>
        <v>1</v>
      </c>
      <c r="AD667" s="127" t="str">
        <f t="shared" si="661"/>
        <v xml:space="preserve">828076Black </v>
      </c>
      <c r="AE667" s="128">
        <f t="shared" si="662"/>
        <v>828076</v>
      </c>
      <c r="AF667" s="129" t="str">
        <f>INDEX(ATS!$A:$P,MATCH('2) Order Form'!$W667,ATS!$O:$O,0),7)</f>
        <v>Active</v>
      </c>
    </row>
    <row r="668" spans="1:32" ht="17.25" customHeight="1" x14ac:dyDescent="0.2">
      <c r="A668" s="33">
        <v>5</v>
      </c>
      <c r="B668" s="33" t="str">
        <f>VLOOKUP(A668,Classification!$H$2:$I$11,2,FALSE)</f>
        <v>Technical Apparel</v>
      </c>
      <c r="C668" s="33">
        <f>INDEX(ATS!$A:$P,MATCH('2) Order Form'!$W668,ATS!$O:$O,0),1)</f>
        <v>828076</v>
      </c>
      <c r="D668" s="33" t="str">
        <f>INDEX(ATS!$A:$P,MATCH('2) Order Form'!$W668,ATS!$O:$O,0),2)</f>
        <v>Hunter Wind Jacket W</v>
      </c>
      <c r="E668" s="82" t="str">
        <f>INDEX(ATS!$A:$P,MATCH('2) Order Form'!$W668,ATS!$O:$O,0),4)</f>
        <v>99901-S</v>
      </c>
      <c r="F668" s="82" t="str">
        <f>INDEX(ATS!$A:$P,MATCH('2) Order Form'!$W668,ATS!$O:$O,0),5)</f>
        <v xml:space="preserve">Black </v>
      </c>
      <c r="G668" s="161" t="str">
        <f>INDEX(ATS!$A:$P,MATCH('2) Order Form'!$W668,ATS!$O:$O,0),6)</f>
        <v>S</v>
      </c>
      <c r="H668" s="58">
        <v>1</v>
      </c>
      <c r="I668" s="111">
        <v>0</v>
      </c>
      <c r="J668" s="117">
        <f>IFERROR(VLOOKUP(W668,ATS!$O:$P,2,FALSE),0)</f>
        <v>30</v>
      </c>
      <c r="K668" s="184">
        <f t="shared" si="675"/>
        <v>30</v>
      </c>
      <c r="L668" s="117">
        <f>IFERROR(VLOOKUP(W668,ATS!$O:$Q,3,FALSE),0)</f>
        <v>30</v>
      </c>
      <c r="M668" s="186">
        <f t="shared" si="670"/>
        <v>30</v>
      </c>
      <c r="N668" s="93">
        <v>0</v>
      </c>
      <c r="O668" s="55">
        <f t="shared" si="676"/>
        <v>0</v>
      </c>
      <c r="P668" s="50">
        <f>VLOOKUP($C668,Prices!$A$3:$R$1996,MATCH('2) Order Form'!P$8,Prices!$A$2:$R$2,0),FALSE)</f>
        <v>65</v>
      </c>
      <c r="Q668" s="51">
        <f>VLOOKUP($C668,Prices!$A$3:$R$1996,MATCH('2) Order Form'!Q$8,Prices!$A$2:$R$2,0),FALSE)</f>
        <v>129.94999999999999</v>
      </c>
      <c r="R668" s="34">
        <f t="shared" si="677"/>
        <v>0</v>
      </c>
      <c r="S668" s="43">
        <f t="shared" si="678"/>
        <v>0</v>
      </c>
      <c r="T668" s="51">
        <f t="shared" si="679"/>
        <v>0</v>
      </c>
      <c r="U668" s="123">
        <f t="shared" si="655"/>
        <v>0</v>
      </c>
      <c r="V668" s="124"/>
      <c r="W668" s="148">
        <v>7048652763488</v>
      </c>
      <c r="X668" s="125"/>
      <c r="Y668" s="126">
        <f t="shared" si="656"/>
        <v>0</v>
      </c>
      <c r="Z668" s="127">
        <f t="shared" ca="1" si="657"/>
        <v>0</v>
      </c>
      <c r="AA668" s="127">
        <f t="shared" ca="1" si="658"/>
        <v>118</v>
      </c>
      <c r="AB668" s="127">
        <f t="shared" ca="1" si="659"/>
        <v>0</v>
      </c>
      <c r="AC668" s="127">
        <f t="shared" ca="1" si="660"/>
        <v>0</v>
      </c>
      <c r="AD668" s="127" t="str">
        <f t="shared" si="661"/>
        <v xml:space="preserve">828076Black </v>
      </c>
      <c r="AE668" s="128">
        <f t="shared" si="662"/>
        <v>828076</v>
      </c>
      <c r="AF668" s="129" t="str">
        <f>INDEX(ATS!$A:$P,MATCH('2) Order Form'!$W668,ATS!$O:$O,0),7)</f>
        <v>Active</v>
      </c>
    </row>
    <row r="669" spans="1:32" ht="17.25" customHeight="1" x14ac:dyDescent="0.2">
      <c r="A669" s="33">
        <v>5</v>
      </c>
      <c r="B669" s="33" t="str">
        <f>VLOOKUP(A669,Classification!$H$2:$I$11,2,FALSE)</f>
        <v>Technical Apparel</v>
      </c>
      <c r="C669" s="33">
        <f>INDEX(ATS!$A:$P,MATCH('2) Order Form'!$W669,ATS!$O:$O,0),1)</f>
        <v>828076</v>
      </c>
      <c r="D669" s="33" t="str">
        <f>INDEX(ATS!$A:$P,MATCH('2) Order Form'!$W669,ATS!$O:$O,0),2)</f>
        <v>Hunter Wind Jacket W</v>
      </c>
      <c r="E669" s="82" t="str">
        <f>INDEX(ATS!$A:$P,MATCH('2) Order Form'!$W669,ATS!$O:$O,0),4)</f>
        <v>99901-M</v>
      </c>
      <c r="F669" s="82" t="str">
        <f>INDEX(ATS!$A:$P,MATCH('2) Order Form'!$W669,ATS!$O:$O,0),5)</f>
        <v xml:space="preserve">Black </v>
      </c>
      <c r="G669" s="161" t="str">
        <f>INDEX(ATS!$A:$P,MATCH('2) Order Form'!$W669,ATS!$O:$O,0),6)</f>
        <v>M</v>
      </c>
      <c r="H669" s="58">
        <v>1</v>
      </c>
      <c r="I669" s="111">
        <v>0</v>
      </c>
      <c r="J669" s="117">
        <f>IFERROR(VLOOKUP(W669,ATS!$O:$P,2,FALSE),0)</f>
        <v>38</v>
      </c>
      <c r="K669" s="184">
        <f t="shared" si="675"/>
        <v>38</v>
      </c>
      <c r="L669" s="117">
        <f>IFERROR(VLOOKUP(W669,ATS!$O:$Q,3,FALSE),0)</f>
        <v>38</v>
      </c>
      <c r="M669" s="186">
        <f t="shared" si="670"/>
        <v>38</v>
      </c>
      <c r="N669" s="93">
        <v>0</v>
      </c>
      <c r="O669" s="55">
        <f t="shared" si="676"/>
        <v>0</v>
      </c>
      <c r="P669" s="50">
        <f>VLOOKUP($C669,Prices!$A$3:$R$1996,MATCH('2) Order Form'!P$8,Prices!$A$2:$R$2,0),FALSE)</f>
        <v>65</v>
      </c>
      <c r="Q669" s="51">
        <f>VLOOKUP($C669,Prices!$A$3:$R$1996,MATCH('2) Order Form'!Q$8,Prices!$A$2:$R$2,0),FALSE)</f>
        <v>129.94999999999999</v>
      </c>
      <c r="R669" s="34">
        <f t="shared" si="677"/>
        <v>0</v>
      </c>
      <c r="S669" s="43">
        <f t="shared" si="678"/>
        <v>0</v>
      </c>
      <c r="T669" s="51">
        <f t="shared" si="679"/>
        <v>0</v>
      </c>
      <c r="U669" s="123">
        <f t="shared" si="655"/>
        <v>0</v>
      </c>
      <c r="V669" s="124"/>
      <c r="W669" s="148">
        <v>7048652763471</v>
      </c>
      <c r="X669" s="125"/>
      <c r="Y669" s="126">
        <f t="shared" si="656"/>
        <v>0</v>
      </c>
      <c r="Z669" s="127">
        <f t="shared" ca="1" si="657"/>
        <v>0</v>
      </c>
      <c r="AA669" s="127">
        <f t="shared" ca="1" si="658"/>
        <v>118</v>
      </c>
      <c r="AB669" s="127">
        <f t="shared" ca="1" si="659"/>
        <v>0</v>
      </c>
      <c r="AC669" s="127">
        <f t="shared" ca="1" si="660"/>
        <v>0</v>
      </c>
      <c r="AD669" s="127" t="str">
        <f t="shared" si="661"/>
        <v xml:space="preserve">828076Black </v>
      </c>
      <c r="AE669" s="128">
        <f t="shared" si="662"/>
        <v>828076</v>
      </c>
      <c r="AF669" s="129" t="str">
        <f>INDEX(ATS!$A:$P,MATCH('2) Order Form'!$W669,ATS!$O:$O,0),7)</f>
        <v>Active</v>
      </c>
    </row>
    <row r="670" spans="1:32" ht="17.25" customHeight="1" x14ac:dyDescent="0.2">
      <c r="A670" s="33">
        <v>5</v>
      </c>
      <c r="B670" s="33" t="str">
        <f>VLOOKUP(A670,Classification!$H$2:$I$11,2,FALSE)</f>
        <v>Technical Apparel</v>
      </c>
      <c r="C670" s="33">
        <f>INDEX(ATS!$A:$P,MATCH('2) Order Form'!$W670,ATS!$O:$O,0),1)</f>
        <v>828076</v>
      </c>
      <c r="D670" s="33" t="str">
        <f>INDEX(ATS!$A:$P,MATCH('2) Order Form'!$W670,ATS!$O:$O,0),2)</f>
        <v>Hunter Wind Jacket W</v>
      </c>
      <c r="E670" s="82" t="str">
        <f>INDEX(ATS!$A:$P,MATCH('2) Order Form'!$W670,ATS!$O:$O,0),4)</f>
        <v>99901-L</v>
      </c>
      <c r="F670" s="82" t="str">
        <f>INDEX(ATS!$A:$P,MATCH('2) Order Form'!$W670,ATS!$O:$O,0),5)</f>
        <v xml:space="preserve">Black </v>
      </c>
      <c r="G670" s="161" t="str">
        <f>INDEX(ATS!$A:$P,MATCH('2) Order Form'!$W670,ATS!$O:$O,0),6)</f>
        <v>L</v>
      </c>
      <c r="H670" s="58">
        <v>1</v>
      </c>
      <c r="I670" s="111">
        <v>0</v>
      </c>
      <c r="J670" s="117">
        <f>IFERROR(VLOOKUP(W670,ATS!$O:$P,2,FALSE),0)</f>
        <v>25</v>
      </c>
      <c r="K670" s="184">
        <f t="shared" ref="K670" si="680">IF(J670=99999,"OPEN",IF(J670&gt;50,"50+",IF(J670&lt;=0,"0",J670)))</f>
        <v>25</v>
      </c>
      <c r="L670" s="117">
        <f>IFERROR(VLOOKUP(W670,ATS!$O:$Q,3,FALSE),0)</f>
        <v>25</v>
      </c>
      <c r="M670" s="186">
        <f t="shared" si="670"/>
        <v>25</v>
      </c>
      <c r="N670" s="93">
        <v>0</v>
      </c>
      <c r="O670" s="55">
        <f t="shared" ref="O670" si="681">IF(N670&lt;&gt;0,N670,$P$5)</f>
        <v>0</v>
      </c>
      <c r="P670" s="50">
        <f>VLOOKUP($C670,Prices!$A$3:$R$1996,MATCH('2) Order Form'!P$8,Prices!$A$2:$R$2,0),FALSE)</f>
        <v>65</v>
      </c>
      <c r="Q670" s="51">
        <f>VLOOKUP($C670,Prices!$A$3:$R$1996,MATCH('2) Order Form'!Q$8,Prices!$A$2:$R$2,0),FALSE)</f>
        <v>129.94999999999999</v>
      </c>
      <c r="R670" s="34">
        <f t="shared" ref="R670" si="682">I670*P670</f>
        <v>0</v>
      </c>
      <c r="S670" s="43">
        <f t="shared" ref="S670" si="683">R670*O670</f>
        <v>0</v>
      </c>
      <c r="T670" s="51">
        <f t="shared" ref="T670" si="684">R670-S670</f>
        <v>0</v>
      </c>
      <c r="U670" s="123">
        <f t="shared" si="655"/>
        <v>0</v>
      </c>
      <c r="V670" s="124"/>
      <c r="W670" s="148">
        <v>7048652763464</v>
      </c>
      <c r="X670" s="125"/>
      <c r="Y670" s="126">
        <f t="shared" si="656"/>
        <v>0</v>
      </c>
      <c r="Z670" s="127">
        <f t="shared" ca="1" si="657"/>
        <v>0</v>
      </c>
      <c r="AA670" s="127">
        <f t="shared" ca="1" si="658"/>
        <v>118</v>
      </c>
      <c r="AB670" s="127">
        <f t="shared" ca="1" si="659"/>
        <v>0</v>
      </c>
      <c r="AC670" s="127">
        <f t="shared" ca="1" si="660"/>
        <v>0</v>
      </c>
      <c r="AD670" s="127" t="str">
        <f t="shared" si="661"/>
        <v xml:space="preserve">828076Black </v>
      </c>
      <c r="AE670" s="128">
        <f t="shared" si="662"/>
        <v>828076</v>
      </c>
      <c r="AF670" s="129" t="str">
        <f>INDEX(ATS!$A:$P,MATCH('2) Order Form'!$W670,ATS!$O:$O,0),7)</f>
        <v>Active</v>
      </c>
    </row>
    <row r="671" spans="1:32" x14ac:dyDescent="0.2">
      <c r="A671" s="33">
        <v>5</v>
      </c>
      <c r="B671" s="33" t="str">
        <f>VLOOKUP(A671,Classification!$H$2:$I$11,2,FALSE)</f>
        <v>Technical Apparel</v>
      </c>
      <c r="C671" s="33">
        <f>INDEX(ATS!$A:$P,MATCH('2) Order Form'!$W671,ATS!$O:$O,0),1)</f>
        <v>828159</v>
      </c>
      <c r="D671" s="33" t="str">
        <f>INDEX(ATS!$A:$P,MATCH('2) Order Form'!$W671,ATS!$O:$O,0),2)</f>
        <v>Hunter Midlayer F/Z W</v>
      </c>
      <c r="E671" s="82" t="str">
        <f>INDEX(ATS!$A:$P,MATCH('2) Order Form'!$W671,ATS!$O:$O,0),4)</f>
        <v>BLACK-XS</v>
      </c>
      <c r="F671" s="82" t="str">
        <f>INDEX(ATS!$A:$P,MATCH('2) Order Form'!$W671,ATS!$O:$O,0),5)</f>
        <v>Black</v>
      </c>
      <c r="G671" s="161" t="str">
        <f>INDEX(ATS!$A:$P,MATCH('2) Order Form'!$W671,ATS!$O:$O,0),6)</f>
        <v>XS</v>
      </c>
      <c r="H671" s="58">
        <v>1</v>
      </c>
      <c r="I671" s="111">
        <v>0</v>
      </c>
      <c r="J671" s="117">
        <f>IFERROR(VLOOKUP(W671,ATS!$O:$P,2,FALSE),0)</f>
        <v>43</v>
      </c>
      <c r="K671" s="184">
        <f>IF(J671=99999,"OPEN",IF(J671&gt;50,"50+",IF(J671&lt;=0,"0",J671)))</f>
        <v>43</v>
      </c>
      <c r="L671" s="117">
        <f>IFERROR(VLOOKUP(W671,ATS!$O:$Q,3,FALSE),0)</f>
        <v>43</v>
      </c>
      <c r="M671" s="186">
        <f t="shared" si="670"/>
        <v>43</v>
      </c>
      <c r="N671" s="93">
        <v>0</v>
      </c>
      <c r="O671" s="55">
        <f>IF(N671&lt;&gt;0,N671,$P$5)</f>
        <v>0</v>
      </c>
      <c r="P671" s="50">
        <f>VLOOKUP($C671,Prices!$A$3:$R$1996,MATCH('2) Order Form'!P$8,Prices!$A$2:$R$2,0),FALSE)</f>
        <v>50</v>
      </c>
      <c r="Q671" s="51">
        <f>VLOOKUP($C671,Prices!$A$3:$R$1996,MATCH('2) Order Form'!Q$8,Prices!$A$2:$R$2,0),FALSE)</f>
        <v>99.95</v>
      </c>
      <c r="R671" s="34">
        <f>I671*P671</f>
        <v>0</v>
      </c>
      <c r="S671" s="43">
        <f>R671*O671</f>
        <v>0</v>
      </c>
      <c r="T671" s="51">
        <f>R671-S671</f>
        <v>0</v>
      </c>
      <c r="U671" s="123">
        <f t="shared" si="655"/>
        <v>0</v>
      </c>
      <c r="V671" s="124"/>
      <c r="W671" s="148">
        <v>7048652537843</v>
      </c>
      <c r="Y671" s="126">
        <f t="shared" si="656"/>
        <v>0</v>
      </c>
      <c r="Z671" s="127">
        <f t="shared" ca="1" si="657"/>
        <v>0</v>
      </c>
      <c r="AA671" s="127">
        <f t="shared" ca="1" si="658"/>
        <v>119</v>
      </c>
      <c r="AB671" s="127">
        <f t="shared" ca="1" si="659"/>
        <v>1</v>
      </c>
      <c r="AC671" s="127">
        <f t="shared" ca="1" si="660"/>
        <v>1</v>
      </c>
      <c r="AD671" s="127" t="str">
        <f t="shared" si="661"/>
        <v>828159Black</v>
      </c>
      <c r="AE671" s="128">
        <f t="shared" si="662"/>
        <v>828159</v>
      </c>
      <c r="AF671" s="129" t="str">
        <f>INDEX(ATS!$A:$P,MATCH('2) Order Form'!$W671,ATS!$O:$O,0),7)</f>
        <v>Active</v>
      </c>
    </row>
    <row r="672" spans="1:32" x14ac:dyDescent="0.2">
      <c r="A672" s="33">
        <v>5</v>
      </c>
      <c r="B672" s="33" t="str">
        <f>VLOOKUP(A672,Classification!$H$2:$I$11,2,FALSE)</f>
        <v>Technical Apparel</v>
      </c>
      <c r="C672" s="33">
        <f>INDEX(ATS!$A:$P,MATCH('2) Order Form'!$W672,ATS!$O:$O,0),1)</f>
        <v>828159</v>
      </c>
      <c r="D672" s="33" t="str">
        <f>INDEX(ATS!$A:$P,MATCH('2) Order Form'!$W672,ATS!$O:$O,0),2)</f>
        <v>Hunter Midlayer F/Z W</v>
      </c>
      <c r="E672" s="82" t="str">
        <f>INDEX(ATS!$A:$P,MATCH('2) Order Form'!$W672,ATS!$O:$O,0),4)</f>
        <v>BLACK-S</v>
      </c>
      <c r="F672" s="82" t="str">
        <f>INDEX(ATS!$A:$P,MATCH('2) Order Form'!$W672,ATS!$O:$O,0),5)</f>
        <v>Black</v>
      </c>
      <c r="G672" s="161" t="str">
        <f>INDEX(ATS!$A:$P,MATCH('2) Order Form'!$W672,ATS!$O:$O,0),6)</f>
        <v>S</v>
      </c>
      <c r="H672" s="58">
        <v>1</v>
      </c>
      <c r="I672" s="111">
        <v>0</v>
      </c>
      <c r="J672" s="117">
        <f>IFERROR(VLOOKUP(W672,ATS!$O:$P,2,FALSE),0)</f>
        <v>71</v>
      </c>
      <c r="K672" s="184" t="str">
        <f>IF(J672=99999,"OPEN",IF(J672&gt;50,"50+",IF(J672&lt;=0,"0",J672)))</f>
        <v>50+</v>
      </c>
      <c r="L672" s="117">
        <f>IFERROR(VLOOKUP(W672,ATS!$O:$Q,3,FALSE),0)</f>
        <v>71</v>
      </c>
      <c r="M672" s="186" t="str">
        <f t="shared" si="670"/>
        <v>50+</v>
      </c>
      <c r="N672" s="93">
        <v>0</v>
      </c>
      <c r="O672" s="55">
        <f>IF(N672&lt;&gt;0,N672,$P$5)</f>
        <v>0</v>
      </c>
      <c r="P672" s="50">
        <f>VLOOKUP($C672,Prices!$A$3:$R$1996,MATCH('2) Order Form'!P$8,Prices!$A$2:$R$2,0),FALSE)</f>
        <v>50</v>
      </c>
      <c r="Q672" s="51">
        <f>VLOOKUP($C672,Prices!$A$3:$R$1996,MATCH('2) Order Form'!Q$8,Prices!$A$2:$R$2,0),FALSE)</f>
        <v>99.95</v>
      </c>
      <c r="R672" s="34">
        <f>I672*P672</f>
        <v>0</v>
      </c>
      <c r="S672" s="43">
        <f>R672*O672</f>
        <v>0</v>
      </c>
      <c r="T672" s="51">
        <f>R672-S672</f>
        <v>0</v>
      </c>
      <c r="U672" s="123">
        <f t="shared" si="655"/>
        <v>0</v>
      </c>
      <c r="V672" s="124"/>
      <c r="W672" s="148">
        <v>7048652537836</v>
      </c>
      <c r="Y672" s="126">
        <f t="shared" si="656"/>
        <v>0</v>
      </c>
      <c r="Z672" s="127">
        <f t="shared" ca="1" si="657"/>
        <v>0</v>
      </c>
      <c r="AA672" s="127">
        <f t="shared" ca="1" si="658"/>
        <v>119</v>
      </c>
      <c r="AB672" s="127">
        <f t="shared" ca="1" si="659"/>
        <v>0</v>
      </c>
      <c r="AC672" s="127">
        <f t="shared" ca="1" si="660"/>
        <v>0</v>
      </c>
      <c r="AD672" s="127" t="str">
        <f t="shared" si="661"/>
        <v>828159Black</v>
      </c>
      <c r="AE672" s="128">
        <f t="shared" si="662"/>
        <v>828159</v>
      </c>
      <c r="AF672" s="129" t="str">
        <f>INDEX(ATS!$A:$P,MATCH('2) Order Form'!$W672,ATS!$O:$O,0),7)</f>
        <v>Active</v>
      </c>
    </row>
    <row r="673" spans="1:32" x14ac:dyDescent="0.2">
      <c r="A673" s="33">
        <v>5</v>
      </c>
      <c r="B673" s="33" t="str">
        <f>VLOOKUP(A673,Classification!$H$2:$I$11,2,FALSE)</f>
        <v>Technical Apparel</v>
      </c>
      <c r="C673" s="33">
        <f>INDEX(ATS!$A:$P,MATCH('2) Order Form'!$W673,ATS!$O:$O,0),1)</f>
        <v>828159</v>
      </c>
      <c r="D673" s="33" t="str">
        <f>INDEX(ATS!$A:$P,MATCH('2) Order Form'!$W673,ATS!$O:$O,0),2)</f>
        <v>Hunter Midlayer F/Z W</v>
      </c>
      <c r="E673" s="82" t="str">
        <f>INDEX(ATS!$A:$P,MATCH('2) Order Form'!$W673,ATS!$O:$O,0),4)</f>
        <v>BLACK-M</v>
      </c>
      <c r="F673" s="82" t="str">
        <f>INDEX(ATS!$A:$P,MATCH('2) Order Form'!$W673,ATS!$O:$O,0),5)</f>
        <v>Black</v>
      </c>
      <c r="G673" s="161" t="str">
        <f>INDEX(ATS!$A:$P,MATCH('2) Order Form'!$W673,ATS!$O:$O,0),6)</f>
        <v>M</v>
      </c>
      <c r="H673" s="58">
        <v>1</v>
      </c>
      <c r="I673" s="111">
        <v>0</v>
      </c>
      <c r="J673" s="117">
        <f>IFERROR(VLOOKUP(W673,ATS!$O:$P,2,FALSE),0)</f>
        <v>95</v>
      </c>
      <c r="K673" s="184" t="str">
        <f>IF(J673=99999,"OPEN",IF(J673&gt;50,"50+",IF(J673&lt;=0,"0",J673)))</f>
        <v>50+</v>
      </c>
      <c r="L673" s="117">
        <f>IFERROR(VLOOKUP(W673,ATS!$O:$Q,3,FALSE),0)</f>
        <v>95</v>
      </c>
      <c r="M673" s="186" t="str">
        <f t="shared" si="670"/>
        <v>50+</v>
      </c>
      <c r="N673" s="93">
        <v>0</v>
      </c>
      <c r="O673" s="55">
        <f>IF(N673&lt;&gt;0,N673,$P$5)</f>
        <v>0</v>
      </c>
      <c r="P673" s="50">
        <f>VLOOKUP($C673,Prices!$A$3:$R$1996,MATCH('2) Order Form'!P$8,Prices!$A$2:$R$2,0),FALSE)</f>
        <v>50</v>
      </c>
      <c r="Q673" s="51">
        <f>VLOOKUP($C673,Prices!$A$3:$R$1996,MATCH('2) Order Form'!Q$8,Prices!$A$2:$R$2,0),FALSE)</f>
        <v>99.95</v>
      </c>
      <c r="R673" s="34">
        <f>I673*P673</f>
        <v>0</v>
      </c>
      <c r="S673" s="43">
        <f>R673*O673</f>
        <v>0</v>
      </c>
      <c r="T673" s="51">
        <f>R673-S673</f>
        <v>0</v>
      </c>
      <c r="U673" s="123">
        <f t="shared" si="655"/>
        <v>0</v>
      </c>
      <c r="V673" s="124"/>
      <c r="W673" s="148">
        <v>7048652537829</v>
      </c>
      <c r="Y673" s="126">
        <f t="shared" si="656"/>
        <v>0</v>
      </c>
      <c r="Z673" s="127">
        <f t="shared" ca="1" si="657"/>
        <v>0</v>
      </c>
      <c r="AA673" s="127">
        <f t="shared" ca="1" si="658"/>
        <v>119</v>
      </c>
      <c r="AB673" s="127">
        <f t="shared" ca="1" si="659"/>
        <v>0</v>
      </c>
      <c r="AC673" s="127">
        <f t="shared" ca="1" si="660"/>
        <v>0</v>
      </c>
      <c r="AD673" s="127" t="str">
        <f t="shared" si="661"/>
        <v>828159Black</v>
      </c>
      <c r="AE673" s="128">
        <f t="shared" si="662"/>
        <v>828159</v>
      </c>
      <c r="AF673" s="129" t="str">
        <f>INDEX(ATS!$A:$P,MATCH('2) Order Form'!$W673,ATS!$O:$O,0),7)</f>
        <v>Active</v>
      </c>
    </row>
    <row r="674" spans="1:32" x14ac:dyDescent="0.2">
      <c r="A674" s="33">
        <v>5</v>
      </c>
      <c r="B674" s="33" t="str">
        <f>VLOOKUP(A674,Classification!$H$2:$I$11,2,FALSE)</f>
        <v>Technical Apparel</v>
      </c>
      <c r="C674" s="33">
        <f>INDEX(ATS!$A:$P,MATCH('2) Order Form'!$W674,ATS!$O:$O,0),1)</f>
        <v>828159</v>
      </c>
      <c r="D674" s="33" t="str">
        <f>INDEX(ATS!$A:$P,MATCH('2) Order Form'!$W674,ATS!$O:$O,0),2)</f>
        <v>Hunter Midlayer F/Z W</v>
      </c>
      <c r="E674" s="82" t="str">
        <f>INDEX(ATS!$A:$P,MATCH('2) Order Form'!$W674,ATS!$O:$O,0),4)</f>
        <v>BLACK-L</v>
      </c>
      <c r="F674" s="82" t="str">
        <f>INDEX(ATS!$A:$P,MATCH('2) Order Form'!$W674,ATS!$O:$O,0),5)</f>
        <v>Black</v>
      </c>
      <c r="G674" s="161" t="str">
        <f>INDEX(ATS!$A:$P,MATCH('2) Order Form'!$W674,ATS!$O:$O,0),6)</f>
        <v>L</v>
      </c>
      <c r="H674" s="58">
        <v>1</v>
      </c>
      <c r="I674" s="111">
        <v>0</v>
      </c>
      <c r="J674" s="117">
        <f>IFERROR(VLOOKUP(W674,ATS!$O:$P,2,FALSE),0)</f>
        <v>40</v>
      </c>
      <c r="K674" s="184">
        <f>IF(J674=99999,"OPEN",IF(J674&gt;50,"50+",IF(J674&lt;=0,"0",J674)))</f>
        <v>40</v>
      </c>
      <c r="L674" s="117">
        <f>IFERROR(VLOOKUP(W674,ATS!$O:$Q,3,FALSE),0)</f>
        <v>40</v>
      </c>
      <c r="M674" s="186">
        <f t="shared" si="670"/>
        <v>40</v>
      </c>
      <c r="N674" s="93">
        <v>0</v>
      </c>
      <c r="O674" s="55">
        <f>IF(N674&lt;&gt;0,N674,$P$5)</f>
        <v>0</v>
      </c>
      <c r="P674" s="50">
        <f>VLOOKUP($C674,Prices!$A$3:$R$1996,MATCH('2) Order Form'!P$8,Prices!$A$2:$R$2,0),FALSE)</f>
        <v>50</v>
      </c>
      <c r="Q674" s="51">
        <f>VLOOKUP($C674,Prices!$A$3:$R$1996,MATCH('2) Order Form'!Q$8,Prices!$A$2:$R$2,0),FALSE)</f>
        <v>99.95</v>
      </c>
      <c r="R674" s="34">
        <f>I674*P674</f>
        <v>0</v>
      </c>
      <c r="S674" s="43">
        <f>R674*O674</f>
        <v>0</v>
      </c>
      <c r="T674" s="51">
        <f>R674-S674</f>
        <v>0</v>
      </c>
      <c r="U674" s="123">
        <f t="shared" si="655"/>
        <v>0</v>
      </c>
      <c r="V674" s="124"/>
      <c r="W674" s="148">
        <v>7048652537812</v>
      </c>
      <c r="Y674" s="126">
        <f t="shared" si="656"/>
        <v>0</v>
      </c>
      <c r="Z674" s="127">
        <f t="shared" ca="1" si="657"/>
        <v>0</v>
      </c>
      <c r="AA674" s="127">
        <f t="shared" ca="1" si="658"/>
        <v>119</v>
      </c>
      <c r="AB674" s="127">
        <f t="shared" ca="1" si="659"/>
        <v>0</v>
      </c>
      <c r="AC674" s="127">
        <f t="shared" ca="1" si="660"/>
        <v>0</v>
      </c>
      <c r="AD674" s="127" t="str">
        <f t="shared" si="661"/>
        <v>828159Black</v>
      </c>
      <c r="AE674" s="128">
        <f t="shared" si="662"/>
        <v>828159</v>
      </c>
      <c r="AF674" s="129" t="str">
        <f>INDEX(ATS!$A:$P,MATCH('2) Order Form'!$W674,ATS!$O:$O,0),7)</f>
        <v>Active</v>
      </c>
    </row>
    <row r="675" spans="1:32" ht="17.25" customHeight="1" x14ac:dyDescent="0.2">
      <c r="A675" s="33">
        <v>5</v>
      </c>
      <c r="B675" s="33" t="str">
        <f>VLOOKUP(A675,Classification!$H$2:$I$11,2,FALSE)</f>
        <v>Technical Apparel</v>
      </c>
      <c r="C675" s="33">
        <f>INDEX(ATS!$A:$P,MATCH('2) Order Form'!$W675,ATS!$O:$O,0),1)</f>
        <v>828090</v>
      </c>
      <c r="D675" s="33" t="str">
        <f>INDEX(ATS!$A:$P,MATCH('2) Order Form'!$W675,ATS!$O:$O,0),2)</f>
        <v>Hunter Light Pants W</v>
      </c>
      <c r="E675" s="82" t="str">
        <f>INDEX(ATS!$A:$P,MATCH('2) Order Form'!$W675,ATS!$O:$O,0),4)</f>
        <v>SEGRY-XS</v>
      </c>
      <c r="F675" s="82" t="str">
        <f>INDEX(ATS!$A:$P,MATCH('2) Order Form'!$W675,ATS!$O:$O,0),5)</f>
        <v>Stone Gray</v>
      </c>
      <c r="G675" s="161" t="str">
        <f>INDEX(ATS!$A:$P,MATCH('2) Order Form'!$W675,ATS!$O:$O,0),6)</f>
        <v>XS</v>
      </c>
      <c r="H675" s="58">
        <v>1</v>
      </c>
      <c r="I675" s="111">
        <v>0</v>
      </c>
      <c r="J675" s="117">
        <f>IFERROR(VLOOKUP(W675,ATS!$O:$P,2,FALSE),0)</f>
        <v>63</v>
      </c>
      <c r="K675" s="184" t="str">
        <f>IF(J675=99999,"OPEN",IF(J675&gt;50,"50+",IF(J675&lt;=0,"0",J675)))</f>
        <v>50+</v>
      </c>
      <c r="L675" s="117">
        <f>IFERROR(VLOOKUP(W675,ATS!$O:$Q,3,FALSE),0)</f>
        <v>63</v>
      </c>
      <c r="M675" s="186" t="str">
        <f t="shared" si="670"/>
        <v>50+</v>
      </c>
      <c r="N675" s="93">
        <v>0</v>
      </c>
      <c r="O675" s="55">
        <f>IF(N675&lt;&gt;0,N675,$P$5)</f>
        <v>0</v>
      </c>
      <c r="P675" s="50">
        <f>VLOOKUP($C675,Prices!$A$3:$R$1996,MATCH('2) Order Form'!P$8,Prices!$A$2:$R$2,0),FALSE)</f>
        <v>75</v>
      </c>
      <c r="Q675" s="51">
        <f>VLOOKUP($C675,Prices!$A$3:$R$1996,MATCH('2) Order Form'!Q$8,Prices!$A$2:$R$2,0),FALSE)</f>
        <v>149.94999999999999</v>
      </c>
      <c r="R675" s="34">
        <f>I675*P675</f>
        <v>0</v>
      </c>
      <c r="S675" s="43">
        <f>R675*O675</f>
        <v>0</v>
      </c>
      <c r="T675" s="51">
        <f>R675-S675</f>
        <v>0</v>
      </c>
      <c r="U675" s="123">
        <f t="shared" si="655"/>
        <v>0</v>
      </c>
      <c r="V675" s="124"/>
      <c r="W675" s="148">
        <v>7048652277169</v>
      </c>
      <c r="X675" s="125"/>
      <c r="Y675" s="126">
        <f t="shared" si="656"/>
        <v>0</v>
      </c>
      <c r="Z675" s="127">
        <f t="shared" ca="1" si="657"/>
        <v>0</v>
      </c>
      <c r="AA675" s="127">
        <f t="shared" ca="1" si="658"/>
        <v>120</v>
      </c>
      <c r="AB675" s="127">
        <f t="shared" ca="1" si="659"/>
        <v>1</v>
      </c>
      <c r="AC675" s="127">
        <f t="shared" ca="1" si="660"/>
        <v>1</v>
      </c>
      <c r="AD675" s="127" t="str">
        <f t="shared" si="661"/>
        <v>828090Stone Gray</v>
      </c>
      <c r="AE675" s="128">
        <f t="shared" si="662"/>
        <v>828090</v>
      </c>
      <c r="AF675" s="129" t="str">
        <f>INDEX(ATS!$A:$P,MATCH('2) Order Form'!$W675,ATS!$O:$O,0),7)</f>
        <v>Active</v>
      </c>
    </row>
    <row r="676" spans="1:32" ht="17.25" customHeight="1" x14ac:dyDescent="0.2">
      <c r="A676" s="33">
        <v>5</v>
      </c>
      <c r="B676" s="33" t="str">
        <f>VLOOKUP(A676,Classification!$H$2:$I$11,2,FALSE)</f>
        <v>Technical Apparel</v>
      </c>
      <c r="C676" s="33">
        <f>INDEX(ATS!$A:$P,MATCH('2) Order Form'!$W676,ATS!$O:$O,0),1)</f>
        <v>828090</v>
      </c>
      <c r="D676" s="33" t="str">
        <f>INDEX(ATS!$A:$P,MATCH('2) Order Form'!$W676,ATS!$O:$O,0),2)</f>
        <v>Hunter Light Pants W</v>
      </c>
      <c r="E676" s="82" t="str">
        <f>INDEX(ATS!$A:$P,MATCH('2) Order Form'!$W676,ATS!$O:$O,0),4)</f>
        <v>SEGRY-S</v>
      </c>
      <c r="F676" s="82" t="str">
        <f>INDEX(ATS!$A:$P,MATCH('2) Order Form'!$W676,ATS!$O:$O,0),5)</f>
        <v>Stone Gray</v>
      </c>
      <c r="G676" s="161" t="str">
        <f>INDEX(ATS!$A:$P,MATCH('2) Order Form'!$W676,ATS!$O:$O,0),6)</f>
        <v>S</v>
      </c>
      <c r="H676" s="58">
        <v>1</v>
      </c>
      <c r="I676" s="111">
        <v>0</v>
      </c>
      <c r="J676" s="117">
        <f>IFERROR(VLOOKUP(W676,ATS!$O:$P,2,FALSE),0)</f>
        <v>192</v>
      </c>
      <c r="K676" s="184" t="str">
        <f t="shared" ref="K676:K678" si="685">IF(J676=99999,"OPEN",IF(J676&gt;50,"50+",IF(J676&lt;=0,"0",J676)))</f>
        <v>50+</v>
      </c>
      <c r="L676" s="117">
        <f>IFERROR(VLOOKUP(W676,ATS!$O:$Q,3,FALSE),0)</f>
        <v>192</v>
      </c>
      <c r="M676" s="186" t="str">
        <f t="shared" ref="M676:M678" si="686">IF(L676=99999,"OPEN",IF(L676&gt;50,"50+",IF(L676&lt;=0,"0",L676)))</f>
        <v>50+</v>
      </c>
      <c r="N676" s="93">
        <v>0</v>
      </c>
      <c r="O676" s="55">
        <f t="shared" ref="O676:O678" si="687">IF(N676&lt;&gt;0,N676,$P$5)</f>
        <v>0</v>
      </c>
      <c r="P676" s="50">
        <f>VLOOKUP($C676,Prices!$A$3:$R$1996,MATCH('2) Order Form'!P$8,Prices!$A$2:$R$2,0),FALSE)</f>
        <v>75</v>
      </c>
      <c r="Q676" s="51">
        <f>VLOOKUP($C676,Prices!$A$3:$R$1996,MATCH('2) Order Form'!Q$8,Prices!$A$2:$R$2,0),FALSE)</f>
        <v>149.94999999999999</v>
      </c>
      <c r="R676" s="34">
        <f t="shared" ref="R676:R678" si="688">I676*P676</f>
        <v>0</v>
      </c>
      <c r="S676" s="43">
        <f t="shared" ref="S676:S678" si="689">R676*O676</f>
        <v>0</v>
      </c>
      <c r="T676" s="51">
        <f t="shared" ref="T676:T678" si="690">R676-S676</f>
        <v>0</v>
      </c>
      <c r="U676" s="123">
        <f t="shared" si="655"/>
        <v>0</v>
      </c>
      <c r="V676" s="124"/>
      <c r="W676" s="148">
        <v>7048652277152</v>
      </c>
      <c r="X676" s="125"/>
      <c r="Y676" s="126">
        <f t="shared" ref="Y676" si="691">I676*Q676</f>
        <v>0</v>
      </c>
      <c r="Z676" s="127">
        <f t="shared" ref="Z676" ca="1" si="692">IF(A676=OFFSET(A676,-1,0),0,1)</f>
        <v>0</v>
      </c>
      <c r="AA676" s="127">
        <f t="shared" ref="AA676" ca="1" si="693">IF(C676=OFFSET(C676,-1,0),OFFSET(AA676,-1,0),OFFSET(AA676,-1,0)+1)</f>
        <v>120</v>
      </c>
      <c r="AB676" s="127">
        <f t="shared" ref="AB676" ca="1" si="694">IF(C676=OFFSET(C676,-1,0),0,1)</f>
        <v>0</v>
      </c>
      <c r="AC676" s="127">
        <f t="shared" ref="AC676" ca="1" si="695">IF(F676=OFFSET(F676,-1,0),0,1)</f>
        <v>0</v>
      </c>
      <c r="AD676" s="127" t="str">
        <f t="shared" ref="AD676" si="696">CONCATENATE(C676,F676)</f>
        <v>828090Stone Gray</v>
      </c>
      <c r="AE676" s="128">
        <f t="shared" ref="AE676" si="697">IFERROR(IF(B676="EYEWEAR",CONCATENATE(C676,"-",G676),C676),C676)</f>
        <v>828090</v>
      </c>
      <c r="AF676" s="129" t="str">
        <f>INDEX(ATS!$A:$P,MATCH('2) Order Form'!$W676,ATS!$O:$O,0),7)</f>
        <v>Active</v>
      </c>
    </row>
    <row r="677" spans="1:32" ht="17.25" customHeight="1" x14ac:dyDescent="0.2">
      <c r="A677" s="33">
        <v>5</v>
      </c>
      <c r="B677" s="33" t="str">
        <f>VLOOKUP(A677,Classification!$H$2:$I$11,2,FALSE)</f>
        <v>Technical Apparel</v>
      </c>
      <c r="C677" s="33">
        <f>INDEX(ATS!$A:$P,MATCH('2) Order Form'!$W677,ATS!$O:$O,0),1)</f>
        <v>828090</v>
      </c>
      <c r="D677" s="33" t="str">
        <f>INDEX(ATS!$A:$P,MATCH('2) Order Form'!$W677,ATS!$O:$O,0),2)</f>
        <v>Hunter Light Pants W</v>
      </c>
      <c r="E677" s="82" t="str">
        <f>INDEX(ATS!$A:$P,MATCH('2) Order Form'!$W677,ATS!$O:$O,0),4)</f>
        <v>SEGRY-M</v>
      </c>
      <c r="F677" s="82" t="str">
        <f>INDEX(ATS!$A:$P,MATCH('2) Order Form'!$W677,ATS!$O:$O,0),5)</f>
        <v>Stone Gray</v>
      </c>
      <c r="G677" s="161" t="str">
        <f>INDEX(ATS!$A:$P,MATCH('2) Order Form'!$W677,ATS!$O:$O,0),6)</f>
        <v>M</v>
      </c>
      <c r="H677" s="58">
        <v>1</v>
      </c>
      <c r="I677" s="111">
        <v>0</v>
      </c>
      <c r="J677" s="117">
        <f>IFERROR(VLOOKUP(W677,ATS!$O:$P,2,FALSE),0)</f>
        <v>229</v>
      </c>
      <c r="K677" s="184" t="str">
        <f t="shared" si="685"/>
        <v>50+</v>
      </c>
      <c r="L677" s="117">
        <f>IFERROR(VLOOKUP(W677,ATS!$O:$Q,3,FALSE),0)</f>
        <v>229</v>
      </c>
      <c r="M677" s="186" t="str">
        <f t="shared" si="686"/>
        <v>50+</v>
      </c>
      <c r="N677" s="93">
        <v>0</v>
      </c>
      <c r="O677" s="55">
        <f t="shared" si="687"/>
        <v>0</v>
      </c>
      <c r="P677" s="50">
        <f>VLOOKUP($C677,Prices!$A$3:$R$1996,MATCH('2) Order Form'!P$8,Prices!$A$2:$R$2,0),FALSE)</f>
        <v>75</v>
      </c>
      <c r="Q677" s="51">
        <f>VLOOKUP($C677,Prices!$A$3:$R$1996,MATCH('2) Order Form'!Q$8,Prices!$A$2:$R$2,0),FALSE)</f>
        <v>149.94999999999999</v>
      </c>
      <c r="R677" s="34">
        <f t="shared" si="688"/>
        <v>0</v>
      </c>
      <c r="S677" s="43">
        <f t="shared" si="689"/>
        <v>0</v>
      </c>
      <c r="T677" s="51">
        <f t="shared" si="690"/>
        <v>0</v>
      </c>
      <c r="U677" s="123">
        <f t="shared" si="655"/>
        <v>0</v>
      </c>
      <c r="V677" s="124"/>
      <c r="W677" s="148">
        <v>7048652277145</v>
      </c>
      <c r="X677" s="125"/>
      <c r="Y677" s="126">
        <f t="shared" ref="Y677:Y678" si="698">I677*Q677</f>
        <v>0</v>
      </c>
      <c r="Z677" s="127">
        <f t="shared" ref="Z677:Z678" ca="1" si="699">IF(A677=OFFSET(A677,-1,0),0,1)</f>
        <v>0</v>
      </c>
      <c r="AA677" s="127">
        <f t="shared" ref="AA677:AA678" ca="1" si="700">IF(C677=OFFSET(C677,-1,0),OFFSET(AA677,-1,0),OFFSET(AA677,-1,0)+1)</f>
        <v>120</v>
      </c>
      <c r="AB677" s="127">
        <f t="shared" ref="AB677:AB678" ca="1" si="701">IF(C677=OFFSET(C677,-1,0),0,1)</f>
        <v>0</v>
      </c>
      <c r="AC677" s="127">
        <f t="shared" ref="AC677:AC678" ca="1" si="702">IF(F677=OFFSET(F677,-1,0),0,1)</f>
        <v>0</v>
      </c>
      <c r="AD677" s="127" t="str">
        <f t="shared" ref="AD677:AD678" si="703">CONCATENATE(C677,F677)</f>
        <v>828090Stone Gray</v>
      </c>
      <c r="AE677" s="128">
        <f t="shared" ref="AE677:AE678" si="704">IFERROR(IF(B677="EYEWEAR",CONCATENATE(C677,"-",G677),C677),C677)</f>
        <v>828090</v>
      </c>
      <c r="AF677" s="129" t="str">
        <f>INDEX(ATS!$A:$P,MATCH('2) Order Form'!$W677,ATS!$O:$O,0),7)</f>
        <v>Active</v>
      </c>
    </row>
    <row r="678" spans="1:32" ht="17.25" customHeight="1" x14ac:dyDescent="0.2">
      <c r="A678" s="33">
        <v>5</v>
      </c>
      <c r="B678" s="33" t="str">
        <f>VLOOKUP(A678,Classification!$H$2:$I$11,2,FALSE)</f>
        <v>Technical Apparel</v>
      </c>
      <c r="C678" s="33">
        <f>INDEX(ATS!$A:$P,MATCH('2) Order Form'!$W678,ATS!$O:$O,0),1)</f>
        <v>828090</v>
      </c>
      <c r="D678" s="33" t="str">
        <f>INDEX(ATS!$A:$P,MATCH('2) Order Form'!$W678,ATS!$O:$O,0),2)</f>
        <v>Hunter Light Pants W</v>
      </c>
      <c r="E678" s="82" t="str">
        <f>INDEX(ATS!$A:$P,MATCH('2) Order Form'!$W678,ATS!$O:$O,0),4)</f>
        <v>SEGRY-L</v>
      </c>
      <c r="F678" s="82" t="str">
        <f>INDEX(ATS!$A:$P,MATCH('2) Order Form'!$W678,ATS!$O:$O,0),5)</f>
        <v>Stone Gray</v>
      </c>
      <c r="G678" s="161" t="str">
        <f>INDEX(ATS!$A:$P,MATCH('2) Order Form'!$W678,ATS!$O:$O,0),6)</f>
        <v>L</v>
      </c>
      <c r="H678" s="58">
        <v>1</v>
      </c>
      <c r="I678" s="111">
        <v>0</v>
      </c>
      <c r="J678" s="117">
        <f>IFERROR(VLOOKUP(W678,ATS!$O:$P,2,FALSE),0)</f>
        <v>85</v>
      </c>
      <c r="K678" s="184" t="str">
        <f t="shared" si="685"/>
        <v>50+</v>
      </c>
      <c r="L678" s="117">
        <f>IFERROR(VLOOKUP(W678,ATS!$O:$Q,3,FALSE),0)</f>
        <v>85</v>
      </c>
      <c r="M678" s="186" t="str">
        <f t="shared" si="686"/>
        <v>50+</v>
      </c>
      <c r="N678" s="93">
        <v>0</v>
      </c>
      <c r="O678" s="55">
        <f t="shared" si="687"/>
        <v>0</v>
      </c>
      <c r="P678" s="50">
        <f>VLOOKUP($C678,Prices!$A$3:$R$1996,MATCH('2) Order Form'!P$8,Prices!$A$2:$R$2,0),FALSE)</f>
        <v>75</v>
      </c>
      <c r="Q678" s="51">
        <f>VLOOKUP($C678,Prices!$A$3:$R$1996,MATCH('2) Order Form'!Q$8,Prices!$A$2:$R$2,0),FALSE)</f>
        <v>149.94999999999999</v>
      </c>
      <c r="R678" s="34">
        <f t="shared" si="688"/>
        <v>0</v>
      </c>
      <c r="S678" s="43">
        <f t="shared" si="689"/>
        <v>0</v>
      </c>
      <c r="T678" s="51">
        <f t="shared" si="690"/>
        <v>0</v>
      </c>
      <c r="U678" s="123">
        <f t="shared" si="655"/>
        <v>0</v>
      </c>
      <c r="V678" s="124"/>
      <c r="W678" s="148">
        <v>7048652277138</v>
      </c>
      <c r="X678" s="125"/>
      <c r="Y678" s="126">
        <f t="shared" si="698"/>
        <v>0</v>
      </c>
      <c r="Z678" s="127">
        <f t="shared" ca="1" si="699"/>
        <v>0</v>
      </c>
      <c r="AA678" s="127">
        <f t="shared" ca="1" si="700"/>
        <v>120</v>
      </c>
      <c r="AB678" s="127">
        <f t="shared" ca="1" si="701"/>
        <v>0</v>
      </c>
      <c r="AC678" s="127">
        <f t="shared" ca="1" si="702"/>
        <v>0</v>
      </c>
      <c r="AD678" s="127" t="str">
        <f t="shared" si="703"/>
        <v>828090Stone Gray</v>
      </c>
      <c r="AE678" s="128">
        <f t="shared" si="704"/>
        <v>828090</v>
      </c>
      <c r="AF678" s="129" t="str">
        <f>INDEX(ATS!$A:$P,MATCH('2) Order Form'!$W678,ATS!$O:$O,0),7)</f>
        <v>Active</v>
      </c>
    </row>
    <row r="679" spans="1:32" x14ac:dyDescent="0.2">
      <c r="A679" s="33">
        <v>5</v>
      </c>
      <c r="B679" s="33" t="str">
        <f>VLOOKUP(A679,Classification!$H$2:$I$11,2,FALSE)</f>
        <v>Technical Apparel</v>
      </c>
      <c r="C679" s="33">
        <f>INDEX(ATS!$A:$P,MATCH('2) Order Form'!$W679,ATS!$O:$O,0),1)</f>
        <v>828165</v>
      </c>
      <c r="D679" s="33" t="str">
        <f>INDEX(ATS!$A:$P,MATCH('2) Order Form'!$W679,ATS!$O:$O,0),2)</f>
        <v>Hunter Shorts W</v>
      </c>
      <c r="E679" s="82" t="str">
        <f>INDEX(ATS!$A:$P,MATCH('2) Order Form'!$W679,ATS!$O:$O,0),4)</f>
        <v>57000-XS</v>
      </c>
      <c r="F679" s="82" t="str">
        <f>INDEX(ATS!$A:$P,MATCH('2) Order Form'!$W679,ATS!$O:$O,0),5)</f>
        <v>Purple</v>
      </c>
      <c r="G679" s="161" t="str">
        <f>INDEX(ATS!$A:$P,MATCH('2) Order Form'!$W679,ATS!$O:$O,0),6)</f>
        <v>XS</v>
      </c>
      <c r="H679" s="58">
        <v>1</v>
      </c>
      <c r="I679" s="111">
        <v>0</v>
      </c>
      <c r="J679" s="117">
        <f>IFERROR(VLOOKUP(W679,ATS!$O:$P,2,FALSE),0)</f>
        <v>13</v>
      </c>
      <c r="K679" s="184">
        <f t="shared" ref="K679:K686" si="705">IF(J679=99999,"OPEN",IF(J679&gt;50,"50+",IF(J679&lt;=0,"0",J679)))</f>
        <v>13</v>
      </c>
      <c r="L679" s="117">
        <f>IFERROR(VLOOKUP(W679,ATS!$O:$Q,3,FALSE),0)</f>
        <v>13</v>
      </c>
      <c r="M679" s="186">
        <f t="shared" ref="M679:M686" si="706">IF(L679=99999,"OPEN",IF(L679&gt;50,"50+",IF(L679&lt;=0,"0",L679)))</f>
        <v>13</v>
      </c>
      <c r="N679" s="93">
        <v>0</v>
      </c>
      <c r="O679" s="55">
        <f t="shared" ref="O679:O686" si="707">IF(N679&lt;&gt;0,N679,$P$5)</f>
        <v>0</v>
      </c>
      <c r="P679" s="50">
        <f>VLOOKUP($C679,Prices!$A$3:$R$1996,MATCH('2) Order Form'!P$8,Prices!$A$2:$R$2,0),FALSE)</f>
        <v>65</v>
      </c>
      <c r="Q679" s="51">
        <f>VLOOKUP($C679,Prices!$A$3:$R$1996,MATCH('2) Order Form'!Q$8,Prices!$A$2:$R$2,0),FALSE)</f>
        <v>129.94999999999999</v>
      </c>
      <c r="R679" s="34">
        <f t="shared" ref="R679:R686" si="708">I679*P679</f>
        <v>0</v>
      </c>
      <c r="S679" s="43">
        <f t="shared" ref="S679:S686" si="709">R679*O679</f>
        <v>0</v>
      </c>
      <c r="T679" s="51">
        <f t="shared" ref="T679:T686" si="710">R679-S679</f>
        <v>0</v>
      </c>
      <c r="U679" s="123">
        <f t="shared" si="655"/>
        <v>0</v>
      </c>
      <c r="V679" s="124"/>
      <c r="W679" s="148">
        <v>7048652765697</v>
      </c>
      <c r="Y679" s="126">
        <f t="shared" ref="Y679:Y710" si="711">I679*Q679</f>
        <v>0</v>
      </c>
      <c r="Z679" s="127">
        <f t="shared" ref="Z679:Z710" ca="1" si="712">IF(A679=OFFSET(A679,-1,0),0,1)</f>
        <v>0</v>
      </c>
      <c r="AA679" s="127">
        <f t="shared" ref="AA679:AA710" ca="1" si="713">IF(C679=OFFSET(C679,-1,0),OFFSET(AA679,-1,0),OFFSET(AA679,-1,0)+1)</f>
        <v>121</v>
      </c>
      <c r="AB679" s="127">
        <f t="shared" ref="AB679:AB710" ca="1" si="714">IF(C679=OFFSET(C679,-1,0),0,1)</f>
        <v>1</v>
      </c>
      <c r="AC679" s="127">
        <f t="shared" ref="AC679:AC710" ca="1" si="715">IF(F679=OFFSET(F679,-1,0),0,1)</f>
        <v>1</v>
      </c>
      <c r="AD679" s="127" t="str">
        <f t="shared" ref="AD679:AD710" si="716">CONCATENATE(C679,F679)</f>
        <v>828165Purple</v>
      </c>
      <c r="AE679" s="128">
        <f t="shared" ref="AE679:AE710" si="717">IFERROR(IF(B679="EYEWEAR",CONCATENATE(C679,"-",G679),C679),C679)</f>
        <v>828165</v>
      </c>
      <c r="AF679" s="129" t="str">
        <f>INDEX(ATS!$A:$P,MATCH('2) Order Form'!$W679,ATS!$O:$O,0),7)</f>
        <v>Active</v>
      </c>
    </row>
    <row r="680" spans="1:32" x14ac:dyDescent="0.2">
      <c r="A680" s="33">
        <v>5</v>
      </c>
      <c r="B680" s="33" t="str">
        <f>VLOOKUP(A680,Classification!$H$2:$I$11,2,FALSE)</f>
        <v>Technical Apparel</v>
      </c>
      <c r="C680" s="33">
        <f>INDEX(ATS!$A:$P,MATCH('2) Order Form'!$W680,ATS!$O:$O,0),1)</f>
        <v>828165</v>
      </c>
      <c r="D680" s="33" t="str">
        <f>INDEX(ATS!$A:$P,MATCH('2) Order Form'!$W680,ATS!$O:$O,0),2)</f>
        <v>Hunter Shorts W</v>
      </c>
      <c r="E680" s="82" t="str">
        <f>INDEX(ATS!$A:$P,MATCH('2) Order Form'!$W680,ATS!$O:$O,0),4)</f>
        <v>57000-S</v>
      </c>
      <c r="F680" s="82" t="str">
        <f>INDEX(ATS!$A:$P,MATCH('2) Order Form'!$W680,ATS!$O:$O,0),5)</f>
        <v>Purple</v>
      </c>
      <c r="G680" s="161" t="str">
        <f>INDEX(ATS!$A:$P,MATCH('2) Order Form'!$W680,ATS!$O:$O,0),6)</f>
        <v>S</v>
      </c>
      <c r="H680" s="58">
        <v>1</v>
      </c>
      <c r="I680" s="111">
        <v>0</v>
      </c>
      <c r="J680" s="117">
        <f>IFERROR(VLOOKUP(W680,ATS!$O:$P,2,FALSE),0)</f>
        <v>27</v>
      </c>
      <c r="K680" s="184">
        <f t="shared" si="705"/>
        <v>27</v>
      </c>
      <c r="L680" s="117">
        <f>IFERROR(VLOOKUP(W680,ATS!$O:$Q,3,FALSE),0)</f>
        <v>27</v>
      </c>
      <c r="M680" s="186">
        <f t="shared" si="706"/>
        <v>27</v>
      </c>
      <c r="N680" s="93">
        <v>0</v>
      </c>
      <c r="O680" s="55">
        <f t="shared" si="707"/>
        <v>0</v>
      </c>
      <c r="P680" s="50">
        <f>VLOOKUP($C680,Prices!$A$3:$R$1996,MATCH('2) Order Form'!P$8,Prices!$A$2:$R$2,0),FALSE)</f>
        <v>65</v>
      </c>
      <c r="Q680" s="51">
        <f>VLOOKUP($C680,Prices!$A$3:$R$1996,MATCH('2) Order Form'!Q$8,Prices!$A$2:$R$2,0),FALSE)</f>
        <v>129.94999999999999</v>
      </c>
      <c r="R680" s="34">
        <f t="shared" si="708"/>
        <v>0</v>
      </c>
      <c r="S680" s="43">
        <f t="shared" si="709"/>
        <v>0</v>
      </c>
      <c r="T680" s="51">
        <f t="shared" si="710"/>
        <v>0</v>
      </c>
      <c r="U680" s="123">
        <f t="shared" si="655"/>
        <v>0</v>
      </c>
      <c r="V680" s="124"/>
      <c r="W680" s="148">
        <v>7048652765680</v>
      </c>
      <c r="Y680" s="126">
        <f t="shared" si="711"/>
        <v>0</v>
      </c>
      <c r="Z680" s="127">
        <f t="shared" ca="1" si="712"/>
        <v>0</v>
      </c>
      <c r="AA680" s="127">
        <f t="shared" ca="1" si="713"/>
        <v>121</v>
      </c>
      <c r="AB680" s="127">
        <f t="shared" ca="1" si="714"/>
        <v>0</v>
      </c>
      <c r="AC680" s="127">
        <f t="shared" ca="1" si="715"/>
        <v>0</v>
      </c>
      <c r="AD680" s="127" t="str">
        <f t="shared" si="716"/>
        <v>828165Purple</v>
      </c>
      <c r="AE680" s="128">
        <f t="shared" si="717"/>
        <v>828165</v>
      </c>
      <c r="AF680" s="129" t="str">
        <f>INDEX(ATS!$A:$P,MATCH('2) Order Form'!$W680,ATS!$O:$O,0),7)</f>
        <v>Active</v>
      </c>
    </row>
    <row r="681" spans="1:32" x14ac:dyDescent="0.2">
      <c r="A681" s="33">
        <v>5</v>
      </c>
      <c r="B681" s="33" t="str">
        <f>VLOOKUP(A681,Classification!$H$2:$I$11,2,FALSE)</f>
        <v>Technical Apparel</v>
      </c>
      <c r="C681" s="33">
        <f>INDEX(ATS!$A:$P,MATCH('2) Order Form'!$W681,ATS!$O:$O,0),1)</f>
        <v>828165</v>
      </c>
      <c r="D681" s="33" t="str">
        <f>INDEX(ATS!$A:$P,MATCH('2) Order Form'!$W681,ATS!$O:$O,0),2)</f>
        <v>Hunter Shorts W</v>
      </c>
      <c r="E681" s="82" t="str">
        <f>INDEX(ATS!$A:$P,MATCH('2) Order Form'!$W681,ATS!$O:$O,0),4)</f>
        <v>57000-M</v>
      </c>
      <c r="F681" s="82" t="str">
        <f>INDEX(ATS!$A:$P,MATCH('2) Order Form'!$W681,ATS!$O:$O,0),5)</f>
        <v>Purple</v>
      </c>
      <c r="G681" s="161" t="str">
        <f>INDEX(ATS!$A:$P,MATCH('2) Order Form'!$W681,ATS!$O:$O,0),6)</f>
        <v>M</v>
      </c>
      <c r="H681" s="58">
        <v>1</v>
      </c>
      <c r="I681" s="111">
        <v>0</v>
      </c>
      <c r="J681" s="117">
        <f>IFERROR(VLOOKUP(W681,ATS!$O:$P,2,FALSE),0)</f>
        <v>29</v>
      </c>
      <c r="K681" s="184">
        <f t="shared" si="705"/>
        <v>29</v>
      </c>
      <c r="L681" s="117">
        <f>IFERROR(VLOOKUP(W681,ATS!$O:$Q,3,FALSE),0)</f>
        <v>29</v>
      </c>
      <c r="M681" s="186">
        <f t="shared" si="706"/>
        <v>29</v>
      </c>
      <c r="N681" s="93">
        <v>0</v>
      </c>
      <c r="O681" s="55">
        <f t="shared" si="707"/>
        <v>0</v>
      </c>
      <c r="P681" s="50">
        <f>VLOOKUP($C681,Prices!$A$3:$R$1996,MATCH('2) Order Form'!P$8,Prices!$A$2:$R$2,0),FALSE)</f>
        <v>65</v>
      </c>
      <c r="Q681" s="51">
        <f>VLOOKUP($C681,Prices!$A$3:$R$1996,MATCH('2) Order Form'!Q$8,Prices!$A$2:$R$2,0),FALSE)</f>
        <v>129.94999999999999</v>
      </c>
      <c r="R681" s="34">
        <f t="shared" si="708"/>
        <v>0</v>
      </c>
      <c r="S681" s="43">
        <f t="shared" si="709"/>
        <v>0</v>
      </c>
      <c r="T681" s="51">
        <f t="shared" si="710"/>
        <v>0</v>
      </c>
      <c r="U681" s="123">
        <f t="shared" si="655"/>
        <v>0</v>
      </c>
      <c r="V681" s="124"/>
      <c r="W681" s="148">
        <v>7048652765673</v>
      </c>
      <c r="Y681" s="126">
        <f t="shared" si="711"/>
        <v>0</v>
      </c>
      <c r="Z681" s="127">
        <f t="shared" ca="1" si="712"/>
        <v>0</v>
      </c>
      <c r="AA681" s="127">
        <f t="shared" ca="1" si="713"/>
        <v>121</v>
      </c>
      <c r="AB681" s="127">
        <f t="shared" ca="1" si="714"/>
        <v>0</v>
      </c>
      <c r="AC681" s="127">
        <f t="shared" ca="1" si="715"/>
        <v>0</v>
      </c>
      <c r="AD681" s="127" t="str">
        <f t="shared" si="716"/>
        <v>828165Purple</v>
      </c>
      <c r="AE681" s="128">
        <f t="shared" si="717"/>
        <v>828165</v>
      </c>
      <c r="AF681" s="129" t="str">
        <f>INDEX(ATS!$A:$P,MATCH('2) Order Form'!$W681,ATS!$O:$O,0),7)</f>
        <v>Active</v>
      </c>
    </row>
    <row r="682" spans="1:32" x14ac:dyDescent="0.2">
      <c r="A682" s="33">
        <v>5</v>
      </c>
      <c r="B682" s="33" t="str">
        <f>VLOOKUP(A682,Classification!$H$2:$I$11,2,FALSE)</f>
        <v>Technical Apparel</v>
      </c>
      <c r="C682" s="33">
        <f>INDEX(ATS!$A:$P,MATCH('2) Order Form'!$W682,ATS!$O:$O,0),1)</f>
        <v>828165</v>
      </c>
      <c r="D682" s="33" t="str">
        <f>INDEX(ATS!$A:$P,MATCH('2) Order Form'!$W682,ATS!$O:$O,0),2)</f>
        <v>Hunter Shorts W</v>
      </c>
      <c r="E682" s="82" t="str">
        <f>INDEX(ATS!$A:$P,MATCH('2) Order Form'!$W682,ATS!$O:$O,0),4)</f>
        <v>57000-L</v>
      </c>
      <c r="F682" s="82" t="str">
        <f>INDEX(ATS!$A:$P,MATCH('2) Order Form'!$W682,ATS!$O:$O,0),5)</f>
        <v>Purple</v>
      </c>
      <c r="G682" s="161" t="str">
        <f>INDEX(ATS!$A:$P,MATCH('2) Order Form'!$W682,ATS!$O:$O,0),6)</f>
        <v>L</v>
      </c>
      <c r="H682" s="58">
        <v>1</v>
      </c>
      <c r="I682" s="111">
        <v>0</v>
      </c>
      <c r="J682" s="117">
        <f>IFERROR(VLOOKUP(W682,ATS!$O:$P,2,FALSE),0)</f>
        <v>22</v>
      </c>
      <c r="K682" s="184">
        <f t="shared" si="705"/>
        <v>22</v>
      </c>
      <c r="L682" s="117">
        <f>IFERROR(VLOOKUP(W682,ATS!$O:$Q,3,FALSE),0)</f>
        <v>22</v>
      </c>
      <c r="M682" s="186">
        <f t="shared" si="706"/>
        <v>22</v>
      </c>
      <c r="N682" s="93">
        <v>0</v>
      </c>
      <c r="O682" s="55">
        <f t="shared" si="707"/>
        <v>0</v>
      </c>
      <c r="P682" s="50">
        <f>VLOOKUP($C682,Prices!$A$3:$R$1996,MATCH('2) Order Form'!P$8,Prices!$A$2:$R$2,0),FALSE)</f>
        <v>65</v>
      </c>
      <c r="Q682" s="51">
        <f>VLOOKUP($C682,Prices!$A$3:$R$1996,MATCH('2) Order Form'!Q$8,Prices!$A$2:$R$2,0),FALSE)</f>
        <v>129.94999999999999</v>
      </c>
      <c r="R682" s="34">
        <f t="shared" si="708"/>
        <v>0</v>
      </c>
      <c r="S682" s="43">
        <f t="shared" si="709"/>
        <v>0</v>
      </c>
      <c r="T682" s="51">
        <f t="shared" si="710"/>
        <v>0</v>
      </c>
      <c r="U682" s="123">
        <f t="shared" si="655"/>
        <v>0</v>
      </c>
      <c r="V682" s="124"/>
      <c r="W682" s="148">
        <v>7048652765666</v>
      </c>
      <c r="Y682" s="126">
        <f t="shared" si="711"/>
        <v>0</v>
      </c>
      <c r="Z682" s="127">
        <f t="shared" ca="1" si="712"/>
        <v>0</v>
      </c>
      <c r="AA682" s="127">
        <f t="shared" ca="1" si="713"/>
        <v>121</v>
      </c>
      <c r="AB682" s="127">
        <f t="shared" ca="1" si="714"/>
        <v>0</v>
      </c>
      <c r="AC682" s="127">
        <f t="shared" ca="1" si="715"/>
        <v>0</v>
      </c>
      <c r="AD682" s="127" t="str">
        <f t="shared" si="716"/>
        <v>828165Purple</v>
      </c>
      <c r="AE682" s="128">
        <f t="shared" si="717"/>
        <v>828165</v>
      </c>
      <c r="AF682" s="129" t="str">
        <f>INDEX(ATS!$A:$P,MATCH('2) Order Form'!$W682,ATS!$O:$O,0),7)</f>
        <v>Active</v>
      </c>
    </row>
    <row r="683" spans="1:32" x14ac:dyDescent="0.2">
      <c r="A683" s="33">
        <v>5</v>
      </c>
      <c r="B683" s="33" t="str">
        <f>VLOOKUP(A683,Classification!$H$2:$I$11,2,FALSE)</f>
        <v>Technical Apparel</v>
      </c>
      <c r="C683" s="33">
        <f>INDEX(ATS!$A:$P,MATCH('2) Order Form'!$W683,ATS!$O:$O,0),1)</f>
        <v>828165</v>
      </c>
      <c r="D683" s="33" t="str">
        <f>INDEX(ATS!$A:$P,MATCH('2) Order Form'!$W683,ATS!$O:$O,0),2)</f>
        <v>Hunter Shorts W</v>
      </c>
      <c r="E683" s="82" t="str">
        <f>INDEX(ATS!$A:$P,MATCH('2) Order Form'!$W683,ATS!$O:$O,0),4)</f>
        <v>SEGRY-XS</v>
      </c>
      <c r="F683" s="82" t="str">
        <f>INDEX(ATS!$A:$P,MATCH('2) Order Form'!$W683,ATS!$O:$O,0),5)</f>
        <v>Stone Gray</v>
      </c>
      <c r="G683" s="161" t="str">
        <f>INDEX(ATS!$A:$P,MATCH('2) Order Form'!$W683,ATS!$O:$O,0),6)</f>
        <v>XS</v>
      </c>
      <c r="H683" s="58">
        <v>1</v>
      </c>
      <c r="I683" s="111">
        <v>0</v>
      </c>
      <c r="J683" s="117">
        <f>IFERROR(VLOOKUP(W683,ATS!$O:$P,2,FALSE),0)</f>
        <v>8</v>
      </c>
      <c r="K683" s="184">
        <f t="shared" si="705"/>
        <v>8</v>
      </c>
      <c r="L683" s="117">
        <f>IFERROR(VLOOKUP(W683,ATS!$O:$Q,3,FALSE),0)</f>
        <v>8</v>
      </c>
      <c r="M683" s="186">
        <f t="shared" si="706"/>
        <v>8</v>
      </c>
      <c r="N683" s="93">
        <v>0</v>
      </c>
      <c r="O683" s="55">
        <f t="shared" si="707"/>
        <v>0</v>
      </c>
      <c r="P683" s="50">
        <f>VLOOKUP($C683,Prices!$A$3:$R$1996,MATCH('2) Order Form'!P$8,Prices!$A$2:$R$2,0),FALSE)</f>
        <v>65</v>
      </c>
      <c r="Q683" s="51">
        <f>VLOOKUP($C683,Prices!$A$3:$R$1996,MATCH('2) Order Form'!Q$8,Prices!$A$2:$R$2,0),FALSE)</f>
        <v>129.94999999999999</v>
      </c>
      <c r="R683" s="34">
        <f t="shared" si="708"/>
        <v>0</v>
      </c>
      <c r="S683" s="43">
        <f t="shared" si="709"/>
        <v>0</v>
      </c>
      <c r="T683" s="51">
        <f t="shared" si="710"/>
        <v>0</v>
      </c>
      <c r="U683" s="123">
        <f t="shared" si="655"/>
        <v>0</v>
      </c>
      <c r="V683" s="124"/>
      <c r="W683" s="148">
        <v>7048652537447</v>
      </c>
      <c r="Y683" s="126">
        <f t="shared" si="711"/>
        <v>0</v>
      </c>
      <c r="Z683" s="127">
        <f t="shared" ca="1" si="712"/>
        <v>0</v>
      </c>
      <c r="AA683" s="127">
        <f t="shared" ca="1" si="713"/>
        <v>121</v>
      </c>
      <c r="AB683" s="127">
        <f t="shared" ca="1" si="714"/>
        <v>0</v>
      </c>
      <c r="AC683" s="127">
        <f t="shared" ca="1" si="715"/>
        <v>1</v>
      </c>
      <c r="AD683" s="127" t="str">
        <f t="shared" si="716"/>
        <v>828165Stone Gray</v>
      </c>
      <c r="AE683" s="128">
        <f t="shared" si="717"/>
        <v>828165</v>
      </c>
      <c r="AF683" s="129" t="str">
        <f>INDEX(ATS!$A:$P,MATCH('2) Order Form'!$W683,ATS!$O:$O,0),7)</f>
        <v>Active</v>
      </c>
    </row>
    <row r="684" spans="1:32" x14ac:dyDescent="0.2">
      <c r="A684" s="33">
        <v>5</v>
      </c>
      <c r="B684" s="33" t="str">
        <f>VLOOKUP(A684,Classification!$H$2:$I$11,2,FALSE)</f>
        <v>Technical Apparel</v>
      </c>
      <c r="C684" s="33">
        <f>INDEX(ATS!$A:$P,MATCH('2) Order Form'!$W684,ATS!$O:$O,0),1)</f>
        <v>828165</v>
      </c>
      <c r="D684" s="33" t="str">
        <f>INDEX(ATS!$A:$P,MATCH('2) Order Form'!$W684,ATS!$O:$O,0),2)</f>
        <v>Hunter Shorts W</v>
      </c>
      <c r="E684" s="82" t="str">
        <f>INDEX(ATS!$A:$P,MATCH('2) Order Form'!$W684,ATS!$O:$O,0),4)</f>
        <v>SEGRY-S</v>
      </c>
      <c r="F684" s="82" t="str">
        <f>INDEX(ATS!$A:$P,MATCH('2) Order Form'!$W684,ATS!$O:$O,0),5)</f>
        <v>Stone Gray</v>
      </c>
      <c r="G684" s="161" t="str">
        <f>INDEX(ATS!$A:$P,MATCH('2) Order Form'!$W684,ATS!$O:$O,0),6)</f>
        <v>S</v>
      </c>
      <c r="H684" s="58">
        <v>1</v>
      </c>
      <c r="I684" s="111">
        <v>0</v>
      </c>
      <c r="J684" s="117">
        <f>IFERROR(VLOOKUP(W684,ATS!$O:$P,2,FALSE),0)</f>
        <v>23</v>
      </c>
      <c r="K684" s="184">
        <f t="shared" si="705"/>
        <v>23</v>
      </c>
      <c r="L684" s="117">
        <f>IFERROR(VLOOKUP(W684,ATS!$O:$Q,3,FALSE),0)</f>
        <v>23</v>
      </c>
      <c r="M684" s="186">
        <f t="shared" si="706"/>
        <v>23</v>
      </c>
      <c r="N684" s="93">
        <v>0</v>
      </c>
      <c r="O684" s="55">
        <f t="shared" si="707"/>
        <v>0</v>
      </c>
      <c r="P684" s="50">
        <f>VLOOKUP($C684,Prices!$A$3:$R$1996,MATCH('2) Order Form'!P$8,Prices!$A$2:$R$2,0),FALSE)</f>
        <v>65</v>
      </c>
      <c r="Q684" s="51">
        <f>VLOOKUP($C684,Prices!$A$3:$R$1996,MATCH('2) Order Form'!Q$8,Prices!$A$2:$R$2,0),FALSE)</f>
        <v>129.94999999999999</v>
      </c>
      <c r="R684" s="34">
        <f t="shared" si="708"/>
        <v>0</v>
      </c>
      <c r="S684" s="43">
        <f t="shared" si="709"/>
        <v>0</v>
      </c>
      <c r="T684" s="51">
        <f t="shared" si="710"/>
        <v>0</v>
      </c>
      <c r="U684" s="123">
        <f t="shared" si="655"/>
        <v>0</v>
      </c>
      <c r="V684" s="124"/>
      <c r="W684" s="148">
        <v>7048652537430</v>
      </c>
      <c r="Y684" s="126">
        <f t="shared" si="711"/>
        <v>0</v>
      </c>
      <c r="Z684" s="127">
        <f t="shared" ca="1" si="712"/>
        <v>0</v>
      </c>
      <c r="AA684" s="127">
        <f t="shared" ca="1" si="713"/>
        <v>121</v>
      </c>
      <c r="AB684" s="127">
        <f t="shared" ca="1" si="714"/>
        <v>0</v>
      </c>
      <c r="AC684" s="127">
        <f t="shared" ca="1" si="715"/>
        <v>0</v>
      </c>
      <c r="AD684" s="127" t="str">
        <f t="shared" si="716"/>
        <v>828165Stone Gray</v>
      </c>
      <c r="AE684" s="128">
        <f t="shared" si="717"/>
        <v>828165</v>
      </c>
      <c r="AF684" s="129" t="str">
        <f>INDEX(ATS!$A:$P,MATCH('2) Order Form'!$W684,ATS!$O:$O,0),7)</f>
        <v>Active</v>
      </c>
    </row>
    <row r="685" spans="1:32" x14ac:dyDescent="0.2">
      <c r="A685" s="33">
        <v>5</v>
      </c>
      <c r="B685" s="33" t="str">
        <f>VLOOKUP(A685,Classification!$H$2:$I$11,2,FALSE)</f>
        <v>Technical Apparel</v>
      </c>
      <c r="C685" s="33">
        <f>INDEX(ATS!$A:$P,MATCH('2) Order Form'!$W685,ATS!$O:$O,0),1)</f>
        <v>828165</v>
      </c>
      <c r="D685" s="33" t="str">
        <f>INDEX(ATS!$A:$P,MATCH('2) Order Form'!$W685,ATS!$O:$O,0),2)</f>
        <v>Hunter Shorts W</v>
      </c>
      <c r="E685" s="82" t="str">
        <f>INDEX(ATS!$A:$P,MATCH('2) Order Form'!$W685,ATS!$O:$O,0),4)</f>
        <v>SEGRY-M</v>
      </c>
      <c r="F685" s="82" t="str">
        <f>INDEX(ATS!$A:$P,MATCH('2) Order Form'!$W685,ATS!$O:$O,0),5)</f>
        <v>Stone Gray</v>
      </c>
      <c r="G685" s="161" t="str">
        <f>INDEX(ATS!$A:$P,MATCH('2) Order Form'!$W685,ATS!$O:$O,0),6)</f>
        <v>M</v>
      </c>
      <c r="H685" s="58">
        <v>1</v>
      </c>
      <c r="I685" s="111">
        <v>0</v>
      </c>
      <c r="J685" s="117">
        <f>IFERROR(VLOOKUP(W685,ATS!$O:$P,2,FALSE),0)</f>
        <v>23</v>
      </c>
      <c r="K685" s="184">
        <f t="shared" si="705"/>
        <v>23</v>
      </c>
      <c r="L685" s="117">
        <f>IFERROR(VLOOKUP(W685,ATS!$O:$Q,3,FALSE),0)</f>
        <v>23</v>
      </c>
      <c r="M685" s="186">
        <f t="shared" si="706"/>
        <v>23</v>
      </c>
      <c r="N685" s="93">
        <v>0</v>
      </c>
      <c r="O685" s="55">
        <f t="shared" si="707"/>
        <v>0</v>
      </c>
      <c r="P685" s="50">
        <f>VLOOKUP($C685,Prices!$A$3:$R$1996,MATCH('2) Order Form'!P$8,Prices!$A$2:$R$2,0),FALSE)</f>
        <v>65</v>
      </c>
      <c r="Q685" s="51">
        <f>VLOOKUP($C685,Prices!$A$3:$R$1996,MATCH('2) Order Form'!Q$8,Prices!$A$2:$R$2,0),FALSE)</f>
        <v>129.94999999999999</v>
      </c>
      <c r="R685" s="34">
        <f t="shared" si="708"/>
        <v>0</v>
      </c>
      <c r="S685" s="43">
        <f t="shared" si="709"/>
        <v>0</v>
      </c>
      <c r="T685" s="51">
        <f t="shared" si="710"/>
        <v>0</v>
      </c>
      <c r="U685" s="123">
        <f t="shared" si="655"/>
        <v>0</v>
      </c>
      <c r="V685" s="124"/>
      <c r="W685" s="148">
        <v>7048652537423</v>
      </c>
      <c r="Y685" s="126">
        <f t="shared" si="711"/>
        <v>0</v>
      </c>
      <c r="Z685" s="127">
        <f t="shared" ca="1" si="712"/>
        <v>0</v>
      </c>
      <c r="AA685" s="127">
        <f t="shared" ca="1" si="713"/>
        <v>121</v>
      </c>
      <c r="AB685" s="127">
        <f t="shared" ca="1" si="714"/>
        <v>0</v>
      </c>
      <c r="AC685" s="127">
        <f t="shared" ca="1" si="715"/>
        <v>0</v>
      </c>
      <c r="AD685" s="127" t="str">
        <f t="shared" si="716"/>
        <v>828165Stone Gray</v>
      </c>
      <c r="AE685" s="128">
        <f t="shared" si="717"/>
        <v>828165</v>
      </c>
      <c r="AF685" s="129" t="str">
        <f>INDEX(ATS!$A:$P,MATCH('2) Order Form'!$W685,ATS!$O:$O,0),7)</f>
        <v>Active</v>
      </c>
    </row>
    <row r="686" spans="1:32" x14ac:dyDescent="0.2">
      <c r="A686" s="33">
        <v>5</v>
      </c>
      <c r="B686" s="33" t="str">
        <f>VLOOKUP(A686,Classification!$H$2:$I$11,2,FALSE)</f>
        <v>Technical Apparel</v>
      </c>
      <c r="C686" s="33">
        <f>INDEX(ATS!$A:$P,MATCH('2) Order Form'!$W686,ATS!$O:$O,0),1)</f>
        <v>828165</v>
      </c>
      <c r="D686" s="33" t="str">
        <f>INDEX(ATS!$A:$P,MATCH('2) Order Form'!$W686,ATS!$O:$O,0),2)</f>
        <v>Hunter Shorts W</v>
      </c>
      <c r="E686" s="82" t="str">
        <f>INDEX(ATS!$A:$P,MATCH('2) Order Form'!$W686,ATS!$O:$O,0),4)</f>
        <v>SEGRY-L</v>
      </c>
      <c r="F686" s="82" t="str">
        <f>INDEX(ATS!$A:$P,MATCH('2) Order Form'!$W686,ATS!$O:$O,0),5)</f>
        <v>Stone Gray</v>
      </c>
      <c r="G686" s="161" t="str">
        <f>INDEX(ATS!$A:$P,MATCH('2) Order Form'!$W686,ATS!$O:$O,0),6)</f>
        <v>L</v>
      </c>
      <c r="H686" s="58">
        <v>1</v>
      </c>
      <c r="I686" s="111">
        <v>0</v>
      </c>
      <c r="J686" s="117">
        <f>IFERROR(VLOOKUP(W686,ATS!$O:$P,2,FALSE),0)</f>
        <v>10</v>
      </c>
      <c r="K686" s="184">
        <f t="shared" si="705"/>
        <v>10</v>
      </c>
      <c r="L686" s="117">
        <f>IFERROR(VLOOKUP(W686,ATS!$O:$Q,3,FALSE),0)</f>
        <v>10</v>
      </c>
      <c r="M686" s="186">
        <f t="shared" si="706"/>
        <v>10</v>
      </c>
      <c r="N686" s="93">
        <v>0</v>
      </c>
      <c r="O686" s="55">
        <f t="shared" si="707"/>
        <v>0</v>
      </c>
      <c r="P686" s="50">
        <f>VLOOKUP($C686,Prices!$A$3:$R$1996,MATCH('2) Order Form'!P$8,Prices!$A$2:$R$2,0),FALSE)</f>
        <v>65</v>
      </c>
      <c r="Q686" s="51">
        <f>VLOOKUP($C686,Prices!$A$3:$R$1996,MATCH('2) Order Form'!Q$8,Prices!$A$2:$R$2,0),FALSE)</f>
        <v>129.94999999999999</v>
      </c>
      <c r="R686" s="34">
        <f t="shared" si="708"/>
        <v>0</v>
      </c>
      <c r="S686" s="43">
        <f t="shared" si="709"/>
        <v>0</v>
      </c>
      <c r="T686" s="51">
        <f t="shared" si="710"/>
        <v>0</v>
      </c>
      <c r="U686" s="123">
        <f t="shared" si="655"/>
        <v>0</v>
      </c>
      <c r="V686" s="124"/>
      <c r="W686" s="148">
        <v>7048652537416</v>
      </c>
      <c r="Y686" s="126">
        <f t="shared" si="711"/>
        <v>0</v>
      </c>
      <c r="Z686" s="127">
        <f t="shared" ca="1" si="712"/>
        <v>0</v>
      </c>
      <c r="AA686" s="127">
        <f t="shared" ca="1" si="713"/>
        <v>121</v>
      </c>
      <c r="AB686" s="127">
        <f t="shared" ca="1" si="714"/>
        <v>0</v>
      </c>
      <c r="AC686" s="127">
        <f t="shared" ca="1" si="715"/>
        <v>0</v>
      </c>
      <c r="AD686" s="127" t="str">
        <f t="shared" si="716"/>
        <v>828165Stone Gray</v>
      </c>
      <c r="AE686" s="128">
        <f t="shared" si="717"/>
        <v>828165</v>
      </c>
      <c r="AF686" s="129" t="str">
        <f>INDEX(ATS!$A:$P,MATCH('2) Order Form'!$W686,ATS!$O:$O,0),7)</f>
        <v>Active</v>
      </c>
    </row>
    <row r="687" spans="1:32" ht="17.25" customHeight="1" x14ac:dyDescent="0.2">
      <c r="A687" s="33">
        <v>5</v>
      </c>
      <c r="B687" s="33" t="str">
        <f>VLOOKUP(A687,Classification!$H$2:$I$11,2,FALSE)</f>
        <v>Technical Apparel</v>
      </c>
      <c r="C687" s="33">
        <f>INDEX(ATS!$A:$P,MATCH('2) Order Form'!$W687,ATS!$O:$O,0),1)</f>
        <v>828094</v>
      </c>
      <c r="D687" s="33" t="str">
        <f>INDEX(ATS!$A:$P,MATCH('2) Order Form'!$W687,ATS!$O:$O,0),2)</f>
        <v>Hunter Light Shorts W</v>
      </c>
      <c r="E687" s="82" t="str">
        <f>INDEX(ATS!$A:$P,MATCH('2) Order Form'!$W687,ATS!$O:$O,0),4)</f>
        <v>55504-XS</v>
      </c>
      <c r="F687" s="82" t="str">
        <f>INDEX(ATS!$A:$P,MATCH('2) Order Form'!$W687,ATS!$O:$O,0),5)</f>
        <v xml:space="preserve">Tomato </v>
      </c>
      <c r="G687" s="161" t="str">
        <f>INDEX(ATS!$A:$P,MATCH('2) Order Form'!$W687,ATS!$O:$O,0),6)</f>
        <v>XS</v>
      </c>
      <c r="H687" s="58">
        <v>1</v>
      </c>
      <c r="I687" s="111">
        <v>0</v>
      </c>
      <c r="J687" s="117">
        <f>IFERROR(VLOOKUP(W687,ATS!$O:$P,2,FALSE),0)</f>
        <v>14</v>
      </c>
      <c r="K687" s="184">
        <f t="shared" ref="K687:K689" si="718">IF(J687=99999,"OPEN",IF(J687&gt;50,"50+",IF(J687&lt;=0,"0",J687)))</f>
        <v>14</v>
      </c>
      <c r="L687" s="117">
        <f>IFERROR(VLOOKUP(W687,ATS!$O:$Q,3,FALSE),0)</f>
        <v>14</v>
      </c>
      <c r="M687" s="186">
        <f t="shared" ref="M687:M689" si="719">IF(L687=99999,"OPEN",IF(L687&gt;50,"50+",IF(L687&lt;=0,"0",L687)))</f>
        <v>14</v>
      </c>
      <c r="N687" s="93">
        <v>0</v>
      </c>
      <c r="O687" s="55">
        <f t="shared" ref="O687:O689" si="720">IF(N687&lt;&gt;0,N687,$P$5)</f>
        <v>0</v>
      </c>
      <c r="P687" s="50">
        <f>VLOOKUP($C687,Prices!$A$3:$R$1996,MATCH('2) Order Form'!P$8,Prices!$A$2:$R$2,0),FALSE)</f>
        <v>50</v>
      </c>
      <c r="Q687" s="51">
        <f>VLOOKUP($C687,Prices!$A$3:$R$1996,MATCH('2) Order Form'!Q$8,Prices!$A$2:$R$2,0),FALSE)</f>
        <v>99.95</v>
      </c>
      <c r="R687" s="34">
        <f t="shared" ref="R687:R689" si="721">I687*P687</f>
        <v>0</v>
      </c>
      <c r="S687" s="43">
        <f t="shared" ref="S687:S689" si="722">R687*O687</f>
        <v>0</v>
      </c>
      <c r="T687" s="51">
        <f t="shared" ref="T687:T689" si="723">R687-S687</f>
        <v>0</v>
      </c>
      <c r="U687" s="123">
        <f t="shared" si="655"/>
        <v>0</v>
      </c>
      <c r="V687" s="124"/>
      <c r="W687" s="148">
        <v>7048652764850</v>
      </c>
      <c r="X687" s="125"/>
      <c r="Y687" s="126">
        <f t="shared" si="711"/>
        <v>0</v>
      </c>
      <c r="Z687" s="127">
        <f t="shared" ca="1" si="712"/>
        <v>0</v>
      </c>
      <c r="AA687" s="127">
        <f t="shared" ca="1" si="713"/>
        <v>122</v>
      </c>
      <c r="AB687" s="127">
        <f t="shared" ca="1" si="714"/>
        <v>1</v>
      </c>
      <c r="AC687" s="127">
        <f t="shared" ca="1" si="715"/>
        <v>1</v>
      </c>
      <c r="AD687" s="127" t="str">
        <f t="shared" si="716"/>
        <v xml:space="preserve">828094Tomato </v>
      </c>
      <c r="AE687" s="128">
        <f t="shared" si="717"/>
        <v>828094</v>
      </c>
      <c r="AF687" s="129" t="str">
        <f>INDEX(ATS!$A:$P,MATCH('2) Order Form'!$W687,ATS!$O:$O,0),7)</f>
        <v>Active</v>
      </c>
    </row>
    <row r="688" spans="1:32" ht="17.25" customHeight="1" x14ac:dyDescent="0.2">
      <c r="A688" s="33">
        <v>5</v>
      </c>
      <c r="B688" s="33" t="str">
        <f>VLOOKUP(A688,Classification!$H$2:$I$11,2,FALSE)</f>
        <v>Technical Apparel</v>
      </c>
      <c r="C688" s="33">
        <f>INDEX(ATS!$A:$P,MATCH('2) Order Form'!$W688,ATS!$O:$O,0),1)</f>
        <v>828094</v>
      </c>
      <c r="D688" s="33" t="str">
        <f>INDEX(ATS!$A:$P,MATCH('2) Order Form'!$W688,ATS!$O:$O,0),2)</f>
        <v>Hunter Light Shorts W</v>
      </c>
      <c r="E688" s="82" t="str">
        <f>INDEX(ATS!$A:$P,MATCH('2) Order Form'!$W688,ATS!$O:$O,0),4)</f>
        <v>55504-S</v>
      </c>
      <c r="F688" s="82" t="str">
        <f>INDEX(ATS!$A:$P,MATCH('2) Order Form'!$W688,ATS!$O:$O,0),5)</f>
        <v xml:space="preserve">Tomato </v>
      </c>
      <c r="G688" s="161" t="str">
        <f>INDEX(ATS!$A:$P,MATCH('2) Order Form'!$W688,ATS!$O:$O,0),6)</f>
        <v>S</v>
      </c>
      <c r="H688" s="58">
        <v>1</v>
      </c>
      <c r="I688" s="111">
        <v>0</v>
      </c>
      <c r="J688" s="117">
        <f>IFERROR(VLOOKUP(W688,ATS!$O:$P,2,FALSE),0)</f>
        <v>37</v>
      </c>
      <c r="K688" s="184">
        <f t="shared" si="718"/>
        <v>37</v>
      </c>
      <c r="L688" s="117">
        <f>IFERROR(VLOOKUP(W688,ATS!$O:$Q,3,FALSE),0)</f>
        <v>37</v>
      </c>
      <c r="M688" s="186">
        <f t="shared" si="719"/>
        <v>37</v>
      </c>
      <c r="N688" s="93">
        <v>0</v>
      </c>
      <c r="O688" s="55">
        <f t="shared" si="720"/>
        <v>0</v>
      </c>
      <c r="P688" s="50">
        <f>VLOOKUP($C688,Prices!$A$3:$R$1996,MATCH('2) Order Form'!P$8,Prices!$A$2:$R$2,0),FALSE)</f>
        <v>50</v>
      </c>
      <c r="Q688" s="51">
        <f>VLOOKUP($C688,Prices!$A$3:$R$1996,MATCH('2) Order Form'!Q$8,Prices!$A$2:$R$2,0),FALSE)</f>
        <v>99.95</v>
      </c>
      <c r="R688" s="34">
        <f t="shared" si="721"/>
        <v>0</v>
      </c>
      <c r="S688" s="43">
        <f t="shared" si="722"/>
        <v>0</v>
      </c>
      <c r="T688" s="51">
        <f t="shared" si="723"/>
        <v>0</v>
      </c>
      <c r="U688" s="123">
        <f t="shared" si="655"/>
        <v>0</v>
      </c>
      <c r="V688" s="124"/>
      <c r="W688" s="148">
        <v>7048652764843</v>
      </c>
      <c r="X688" s="125"/>
      <c r="Y688" s="126">
        <f t="shared" si="711"/>
        <v>0</v>
      </c>
      <c r="Z688" s="127">
        <f t="shared" ca="1" si="712"/>
        <v>0</v>
      </c>
      <c r="AA688" s="127">
        <f t="shared" ca="1" si="713"/>
        <v>122</v>
      </c>
      <c r="AB688" s="127">
        <f t="shared" ca="1" si="714"/>
        <v>0</v>
      </c>
      <c r="AC688" s="127">
        <f t="shared" ca="1" si="715"/>
        <v>0</v>
      </c>
      <c r="AD688" s="127" t="str">
        <f t="shared" si="716"/>
        <v xml:space="preserve">828094Tomato </v>
      </c>
      <c r="AE688" s="128">
        <f t="shared" si="717"/>
        <v>828094</v>
      </c>
      <c r="AF688" s="129" t="str">
        <f>INDEX(ATS!$A:$P,MATCH('2) Order Form'!$W688,ATS!$O:$O,0),7)</f>
        <v>Active</v>
      </c>
    </row>
    <row r="689" spans="1:32" s="139" customFormat="1" ht="17.25" customHeight="1" x14ac:dyDescent="0.2">
      <c r="A689" s="33">
        <v>5</v>
      </c>
      <c r="B689" s="33" t="str">
        <f>VLOOKUP(A689,Classification!$H$2:$I$11,2,FALSE)</f>
        <v>Technical Apparel</v>
      </c>
      <c r="C689" s="33">
        <f>INDEX(ATS!$A:$P,MATCH('2) Order Form'!$W689,ATS!$O:$O,0),1)</f>
        <v>828094</v>
      </c>
      <c r="D689" s="33" t="str">
        <f>INDEX(ATS!$A:$P,MATCH('2) Order Form'!$W689,ATS!$O:$O,0),2)</f>
        <v>Hunter Light Shorts W</v>
      </c>
      <c r="E689" s="82" t="str">
        <f>INDEX(ATS!$A:$P,MATCH('2) Order Form'!$W689,ATS!$O:$O,0),4)</f>
        <v>55504-M</v>
      </c>
      <c r="F689" s="82" t="str">
        <f>INDEX(ATS!$A:$P,MATCH('2) Order Form'!$W689,ATS!$O:$O,0),5)</f>
        <v xml:space="preserve">Tomato </v>
      </c>
      <c r="G689" s="161" t="str">
        <f>INDEX(ATS!$A:$P,MATCH('2) Order Form'!$W689,ATS!$O:$O,0),6)</f>
        <v>M</v>
      </c>
      <c r="H689" s="58">
        <v>1</v>
      </c>
      <c r="I689" s="111">
        <v>0</v>
      </c>
      <c r="J689" s="117">
        <f>IFERROR(VLOOKUP(W689,ATS!$O:$P,2,FALSE),0)</f>
        <v>51</v>
      </c>
      <c r="K689" s="184" t="str">
        <f t="shared" si="718"/>
        <v>50+</v>
      </c>
      <c r="L689" s="117">
        <f>IFERROR(VLOOKUP(W689,ATS!$O:$Q,3,FALSE),0)</f>
        <v>51</v>
      </c>
      <c r="M689" s="186" t="str">
        <f t="shared" si="719"/>
        <v>50+</v>
      </c>
      <c r="N689" s="93">
        <v>0</v>
      </c>
      <c r="O689" s="55">
        <f t="shared" si="720"/>
        <v>0</v>
      </c>
      <c r="P689" s="50">
        <f>VLOOKUP($C689,Prices!$A$3:$R$1996,MATCH('2) Order Form'!P$8,Prices!$A$2:$R$2,0),FALSE)</f>
        <v>50</v>
      </c>
      <c r="Q689" s="51">
        <f>VLOOKUP($C689,Prices!$A$3:$R$1996,MATCH('2) Order Form'!Q$8,Prices!$A$2:$R$2,0),FALSE)</f>
        <v>99.95</v>
      </c>
      <c r="R689" s="34">
        <f t="shared" si="721"/>
        <v>0</v>
      </c>
      <c r="S689" s="43">
        <f t="shared" si="722"/>
        <v>0</v>
      </c>
      <c r="T689" s="51">
        <f t="shared" si="723"/>
        <v>0</v>
      </c>
      <c r="U689" s="123">
        <f t="shared" si="655"/>
        <v>0</v>
      </c>
      <c r="V689" s="145"/>
      <c r="W689" s="148">
        <v>7048652764836</v>
      </c>
      <c r="X689" s="146"/>
      <c r="Y689" s="126">
        <f t="shared" si="711"/>
        <v>0</v>
      </c>
      <c r="Z689" s="127">
        <f t="shared" ca="1" si="712"/>
        <v>0</v>
      </c>
      <c r="AA689" s="127">
        <f t="shared" ca="1" si="713"/>
        <v>122</v>
      </c>
      <c r="AB689" s="127">
        <f t="shared" ca="1" si="714"/>
        <v>0</v>
      </c>
      <c r="AC689" s="127">
        <f t="shared" ca="1" si="715"/>
        <v>0</v>
      </c>
      <c r="AD689" s="127" t="str">
        <f t="shared" si="716"/>
        <v xml:space="preserve">828094Tomato </v>
      </c>
      <c r="AE689" s="128">
        <f t="shared" si="717"/>
        <v>828094</v>
      </c>
      <c r="AF689" s="129" t="str">
        <f>INDEX(ATS!$A:$P,MATCH('2) Order Form'!$W689,ATS!$O:$O,0),7)</f>
        <v>Active</v>
      </c>
    </row>
    <row r="690" spans="1:32" ht="17.25" customHeight="1" x14ac:dyDescent="0.2">
      <c r="A690" s="33">
        <v>5</v>
      </c>
      <c r="B690" s="33" t="str">
        <f>VLOOKUP(A690,Classification!$H$2:$I$11,2,FALSE)</f>
        <v>Technical Apparel</v>
      </c>
      <c r="C690" s="33">
        <f>INDEX(ATS!$A:$P,MATCH('2) Order Form'!$W690,ATS!$O:$O,0),1)</f>
        <v>828094</v>
      </c>
      <c r="D690" s="33" t="str">
        <f>INDEX(ATS!$A:$P,MATCH('2) Order Form'!$W690,ATS!$O:$O,0),2)</f>
        <v>Hunter Light Shorts W</v>
      </c>
      <c r="E690" s="82" t="str">
        <f>INDEX(ATS!$A:$P,MATCH('2) Order Form'!$W690,ATS!$O:$O,0),4)</f>
        <v>55504-L</v>
      </c>
      <c r="F690" s="82" t="str">
        <f>INDEX(ATS!$A:$P,MATCH('2) Order Form'!$W690,ATS!$O:$O,0),5)</f>
        <v xml:space="preserve">Tomato </v>
      </c>
      <c r="G690" s="161" t="str">
        <f>INDEX(ATS!$A:$P,MATCH('2) Order Form'!$W690,ATS!$O:$O,0),6)</f>
        <v>L</v>
      </c>
      <c r="H690" s="58">
        <v>1</v>
      </c>
      <c r="I690" s="111">
        <v>0</v>
      </c>
      <c r="J690" s="117">
        <f>IFERROR(VLOOKUP(W690,ATS!$O:$P,2,FALSE),0)</f>
        <v>27</v>
      </c>
      <c r="K690" s="184">
        <f t="shared" ref="K690:K710" si="724">IF(J690=99999,"OPEN",IF(J690&gt;50,"50+",IF(J690&lt;=0,"0",J690)))</f>
        <v>27</v>
      </c>
      <c r="L690" s="117">
        <f>IFERROR(VLOOKUP(W690,ATS!$O:$Q,3,FALSE),0)</f>
        <v>27</v>
      </c>
      <c r="M690" s="186">
        <f t="shared" ref="M690:M710" si="725">IF(L690=99999,"OPEN",IF(L690&gt;50,"50+",IF(L690&lt;=0,"0",L690)))</f>
        <v>27</v>
      </c>
      <c r="N690" s="93">
        <v>0</v>
      </c>
      <c r="O690" s="55">
        <f t="shared" ref="O690:O710" si="726">IF(N690&lt;&gt;0,N690,$P$5)</f>
        <v>0</v>
      </c>
      <c r="P690" s="50">
        <f>VLOOKUP($C690,Prices!$A$3:$R$1996,MATCH('2) Order Form'!P$8,Prices!$A$2:$R$2,0),FALSE)</f>
        <v>50</v>
      </c>
      <c r="Q690" s="51">
        <f>VLOOKUP($C690,Prices!$A$3:$R$1996,MATCH('2) Order Form'!Q$8,Prices!$A$2:$R$2,0),FALSE)</f>
        <v>99.95</v>
      </c>
      <c r="R690" s="34">
        <f t="shared" ref="R690:R710" si="727">I690*P690</f>
        <v>0</v>
      </c>
      <c r="S690" s="43">
        <f t="shared" ref="S690:S710" si="728">R690*O690</f>
        <v>0</v>
      </c>
      <c r="T690" s="51">
        <f t="shared" ref="T690:T710" si="729">R690-S690</f>
        <v>0</v>
      </c>
      <c r="U690" s="123">
        <f t="shared" si="655"/>
        <v>0</v>
      </c>
      <c r="V690" s="145"/>
      <c r="W690" s="148">
        <v>7048652764829</v>
      </c>
      <c r="X690" s="125"/>
      <c r="Y690" s="126">
        <f t="shared" si="711"/>
        <v>0</v>
      </c>
      <c r="Z690" s="127">
        <f t="shared" ca="1" si="712"/>
        <v>0</v>
      </c>
      <c r="AA690" s="127">
        <f t="shared" ca="1" si="713"/>
        <v>122</v>
      </c>
      <c r="AB690" s="127">
        <f t="shared" ca="1" si="714"/>
        <v>0</v>
      </c>
      <c r="AC690" s="127">
        <f t="shared" ca="1" si="715"/>
        <v>0</v>
      </c>
      <c r="AD690" s="127" t="str">
        <f t="shared" si="716"/>
        <v xml:space="preserve">828094Tomato </v>
      </c>
      <c r="AE690" s="128">
        <f t="shared" si="717"/>
        <v>828094</v>
      </c>
      <c r="AF690" s="129" t="str">
        <f>INDEX(ATS!$A:$P,MATCH('2) Order Form'!$W690,ATS!$O:$O,0),7)</f>
        <v>Active</v>
      </c>
    </row>
    <row r="691" spans="1:32" ht="17.25" customHeight="1" x14ac:dyDescent="0.2">
      <c r="A691" s="33">
        <v>5</v>
      </c>
      <c r="B691" s="33" t="str">
        <f>VLOOKUP(A691,Classification!$H$2:$I$11,2,FALSE)</f>
        <v>Technical Apparel</v>
      </c>
      <c r="C691" s="33">
        <f>INDEX(ATS!$A:$P,MATCH('2) Order Form'!$W691,ATS!$O:$O,0),1)</f>
        <v>828094</v>
      </c>
      <c r="D691" s="33" t="str">
        <f>INDEX(ATS!$A:$P,MATCH('2) Order Form'!$W691,ATS!$O:$O,0),2)</f>
        <v>Hunter Light Shorts W</v>
      </c>
      <c r="E691" s="82" t="str">
        <f>INDEX(ATS!$A:$P,MATCH('2) Order Form'!$W691,ATS!$O:$O,0),4)</f>
        <v>99901-XS</v>
      </c>
      <c r="F691" s="82" t="str">
        <f>INDEX(ATS!$A:$P,MATCH('2) Order Form'!$W691,ATS!$O:$O,0),5)</f>
        <v xml:space="preserve">Black </v>
      </c>
      <c r="G691" s="161" t="str">
        <f>INDEX(ATS!$A:$P,MATCH('2) Order Form'!$W691,ATS!$O:$O,0),6)</f>
        <v>XS</v>
      </c>
      <c r="H691" s="58">
        <v>1</v>
      </c>
      <c r="I691" s="111">
        <v>0</v>
      </c>
      <c r="J691" s="117">
        <f>IFERROR(VLOOKUP(W691,ATS!$O:$P,2,FALSE),0)</f>
        <v>0</v>
      </c>
      <c r="K691" s="184" t="str">
        <f t="shared" si="724"/>
        <v>0</v>
      </c>
      <c r="L691" s="117">
        <f>IFERROR(VLOOKUP(W691,ATS!$O:$Q,3,FALSE),0)</f>
        <v>0</v>
      </c>
      <c r="M691" s="186" t="str">
        <f t="shared" si="725"/>
        <v>0</v>
      </c>
      <c r="N691" s="93">
        <v>0</v>
      </c>
      <c r="O691" s="55">
        <f t="shared" si="726"/>
        <v>0</v>
      </c>
      <c r="P691" s="50">
        <f>VLOOKUP($C691,Prices!$A$3:$R$1996,MATCH('2) Order Form'!P$8,Prices!$A$2:$R$2,0),FALSE)</f>
        <v>50</v>
      </c>
      <c r="Q691" s="51">
        <f>VLOOKUP($C691,Prices!$A$3:$R$1996,MATCH('2) Order Form'!Q$8,Prices!$A$2:$R$2,0),FALSE)</f>
        <v>99.95</v>
      </c>
      <c r="R691" s="34">
        <f t="shared" si="727"/>
        <v>0</v>
      </c>
      <c r="S691" s="43">
        <f t="shared" si="728"/>
        <v>0</v>
      </c>
      <c r="T691" s="51">
        <f t="shared" si="729"/>
        <v>0</v>
      </c>
      <c r="U691" s="123">
        <f t="shared" si="655"/>
        <v>0</v>
      </c>
      <c r="V691" s="124"/>
      <c r="W691" s="148">
        <v>7048652764898</v>
      </c>
      <c r="X691" s="125"/>
      <c r="Y691" s="126">
        <f t="shared" si="711"/>
        <v>0</v>
      </c>
      <c r="Z691" s="127">
        <f t="shared" ca="1" si="712"/>
        <v>0</v>
      </c>
      <c r="AA691" s="127">
        <f t="shared" ca="1" si="713"/>
        <v>122</v>
      </c>
      <c r="AB691" s="127">
        <f t="shared" ca="1" si="714"/>
        <v>0</v>
      </c>
      <c r="AC691" s="127">
        <f t="shared" ca="1" si="715"/>
        <v>1</v>
      </c>
      <c r="AD691" s="127" t="str">
        <f t="shared" si="716"/>
        <v xml:space="preserve">828094Black </v>
      </c>
      <c r="AE691" s="128">
        <f t="shared" si="717"/>
        <v>828094</v>
      </c>
      <c r="AF691" s="129" t="str">
        <f>INDEX(ATS!$A:$P,MATCH('2) Order Form'!$W691,ATS!$O:$O,0),7)</f>
        <v>Active</v>
      </c>
    </row>
    <row r="692" spans="1:32" ht="17.25" customHeight="1" x14ac:dyDescent="0.2">
      <c r="A692" s="33">
        <v>5</v>
      </c>
      <c r="B692" s="33" t="str">
        <f>VLOOKUP(A692,Classification!$H$2:$I$11,2,FALSE)</f>
        <v>Technical Apparel</v>
      </c>
      <c r="C692" s="33">
        <f>INDEX(ATS!$A:$P,MATCH('2) Order Form'!$W692,ATS!$O:$O,0),1)</f>
        <v>828094</v>
      </c>
      <c r="D692" s="33" t="str">
        <f>INDEX(ATS!$A:$P,MATCH('2) Order Form'!$W692,ATS!$O:$O,0),2)</f>
        <v>Hunter Light Shorts W</v>
      </c>
      <c r="E692" s="82" t="str">
        <f>INDEX(ATS!$A:$P,MATCH('2) Order Form'!$W692,ATS!$O:$O,0),4)</f>
        <v>99901-S</v>
      </c>
      <c r="F692" s="82" t="str">
        <f>INDEX(ATS!$A:$P,MATCH('2) Order Form'!$W692,ATS!$O:$O,0),5)</f>
        <v xml:space="preserve">Black </v>
      </c>
      <c r="G692" s="161" t="str">
        <f>INDEX(ATS!$A:$P,MATCH('2) Order Form'!$W692,ATS!$O:$O,0),6)</f>
        <v>S</v>
      </c>
      <c r="H692" s="58">
        <v>1</v>
      </c>
      <c r="I692" s="111">
        <v>0</v>
      </c>
      <c r="J692" s="117">
        <f>IFERROR(VLOOKUP(W692,ATS!$O:$P,2,FALSE),0)</f>
        <v>0</v>
      </c>
      <c r="K692" s="184" t="str">
        <f t="shared" si="724"/>
        <v>0</v>
      </c>
      <c r="L692" s="117">
        <f>IFERROR(VLOOKUP(W692,ATS!$O:$Q,3,FALSE),0)</f>
        <v>0</v>
      </c>
      <c r="M692" s="186" t="str">
        <f t="shared" si="725"/>
        <v>0</v>
      </c>
      <c r="N692" s="93">
        <v>0</v>
      </c>
      <c r="O692" s="55">
        <f t="shared" si="726"/>
        <v>0</v>
      </c>
      <c r="P692" s="50">
        <f>VLOOKUP($C692,Prices!$A$3:$R$1996,MATCH('2) Order Form'!P$8,Prices!$A$2:$R$2,0),FALSE)</f>
        <v>50</v>
      </c>
      <c r="Q692" s="51">
        <f>VLOOKUP($C692,Prices!$A$3:$R$1996,MATCH('2) Order Form'!Q$8,Prices!$A$2:$R$2,0),FALSE)</f>
        <v>99.95</v>
      </c>
      <c r="R692" s="34">
        <f t="shared" si="727"/>
        <v>0</v>
      </c>
      <c r="S692" s="43">
        <f t="shared" si="728"/>
        <v>0</v>
      </c>
      <c r="T692" s="51">
        <f t="shared" si="729"/>
        <v>0</v>
      </c>
      <c r="U692" s="123">
        <f t="shared" si="655"/>
        <v>0</v>
      </c>
      <c r="V692" s="124"/>
      <c r="W692" s="148">
        <v>7048652764881</v>
      </c>
      <c r="X692" s="125"/>
      <c r="Y692" s="126">
        <f t="shared" si="711"/>
        <v>0</v>
      </c>
      <c r="Z692" s="127">
        <f t="shared" ca="1" si="712"/>
        <v>0</v>
      </c>
      <c r="AA692" s="127">
        <f t="shared" ca="1" si="713"/>
        <v>122</v>
      </c>
      <c r="AB692" s="127">
        <f t="shared" ca="1" si="714"/>
        <v>0</v>
      </c>
      <c r="AC692" s="127">
        <f t="shared" ca="1" si="715"/>
        <v>0</v>
      </c>
      <c r="AD692" s="127" t="str">
        <f t="shared" si="716"/>
        <v xml:space="preserve">828094Black </v>
      </c>
      <c r="AE692" s="128">
        <f t="shared" si="717"/>
        <v>828094</v>
      </c>
      <c r="AF692" s="129" t="str">
        <f>INDEX(ATS!$A:$P,MATCH('2) Order Form'!$W692,ATS!$O:$O,0),7)</f>
        <v>Active</v>
      </c>
    </row>
    <row r="693" spans="1:32" x14ac:dyDescent="0.2">
      <c r="A693" s="33">
        <v>5</v>
      </c>
      <c r="B693" s="33" t="str">
        <f>VLOOKUP(A693,Classification!$H$2:$I$11,2,FALSE)</f>
        <v>Technical Apparel</v>
      </c>
      <c r="C693" s="33">
        <f>INDEX(ATS!$A:$P,MATCH('2) Order Form'!$W693,ATS!$O:$O,0),1)</f>
        <v>828094</v>
      </c>
      <c r="D693" s="33" t="str">
        <f>INDEX(ATS!$A:$P,MATCH('2) Order Form'!$W693,ATS!$O:$O,0),2)</f>
        <v>Hunter Light Shorts W</v>
      </c>
      <c r="E693" s="82" t="str">
        <f>INDEX(ATS!$A:$P,MATCH('2) Order Form'!$W693,ATS!$O:$O,0),4)</f>
        <v>99901-M</v>
      </c>
      <c r="F693" s="82" t="str">
        <f>INDEX(ATS!$A:$P,MATCH('2) Order Form'!$W693,ATS!$O:$O,0),5)</f>
        <v xml:space="preserve">Black </v>
      </c>
      <c r="G693" s="161" t="str">
        <f>INDEX(ATS!$A:$P,MATCH('2) Order Form'!$W693,ATS!$O:$O,0),6)</f>
        <v>M</v>
      </c>
      <c r="H693" s="58">
        <v>1</v>
      </c>
      <c r="I693" s="111">
        <v>0</v>
      </c>
      <c r="J693" s="117">
        <f>IFERROR(VLOOKUP(W693,ATS!$O:$P,2,FALSE),0)</f>
        <v>0</v>
      </c>
      <c r="K693" s="184" t="str">
        <f t="shared" si="724"/>
        <v>0</v>
      </c>
      <c r="L693" s="117">
        <f>IFERROR(VLOOKUP(W693,ATS!$O:$Q,3,FALSE),0)</f>
        <v>0</v>
      </c>
      <c r="M693" s="186" t="str">
        <f t="shared" si="725"/>
        <v>0</v>
      </c>
      <c r="N693" s="93">
        <v>0</v>
      </c>
      <c r="O693" s="55">
        <f t="shared" si="726"/>
        <v>0</v>
      </c>
      <c r="P693" s="50">
        <f>VLOOKUP($C693,Prices!$A$3:$R$1996,MATCH('2) Order Form'!P$8,Prices!$A$2:$R$2,0),FALSE)</f>
        <v>50</v>
      </c>
      <c r="Q693" s="51">
        <f>VLOOKUP($C693,Prices!$A$3:$R$1996,MATCH('2) Order Form'!Q$8,Prices!$A$2:$R$2,0),FALSE)</f>
        <v>99.95</v>
      </c>
      <c r="R693" s="34">
        <f t="shared" si="727"/>
        <v>0</v>
      </c>
      <c r="S693" s="43">
        <f t="shared" si="728"/>
        <v>0</v>
      </c>
      <c r="T693" s="51">
        <f t="shared" si="729"/>
        <v>0</v>
      </c>
      <c r="U693" s="123">
        <f t="shared" si="655"/>
        <v>0</v>
      </c>
      <c r="V693" s="124"/>
      <c r="W693" s="148">
        <v>7048652764874</v>
      </c>
      <c r="Y693" s="126">
        <f t="shared" si="711"/>
        <v>0</v>
      </c>
      <c r="Z693" s="127">
        <f t="shared" ca="1" si="712"/>
        <v>0</v>
      </c>
      <c r="AA693" s="127">
        <f t="shared" ca="1" si="713"/>
        <v>122</v>
      </c>
      <c r="AB693" s="127">
        <f t="shared" ca="1" si="714"/>
        <v>0</v>
      </c>
      <c r="AC693" s="127">
        <f t="shared" ca="1" si="715"/>
        <v>0</v>
      </c>
      <c r="AD693" s="127" t="str">
        <f t="shared" si="716"/>
        <v xml:space="preserve">828094Black </v>
      </c>
      <c r="AE693" s="128">
        <f t="shared" si="717"/>
        <v>828094</v>
      </c>
      <c r="AF693" s="129" t="str">
        <f>INDEX(ATS!$A:$P,MATCH('2) Order Form'!$W693,ATS!$O:$O,0),7)</f>
        <v>Active</v>
      </c>
    </row>
    <row r="694" spans="1:32" x14ac:dyDescent="0.2">
      <c r="A694" s="33">
        <v>5</v>
      </c>
      <c r="B694" s="33" t="str">
        <f>VLOOKUP(A694,Classification!$H$2:$I$11,2,FALSE)</f>
        <v>Technical Apparel</v>
      </c>
      <c r="C694" s="33">
        <f>INDEX(ATS!$A:$P,MATCH('2) Order Form'!$W694,ATS!$O:$O,0),1)</f>
        <v>828094</v>
      </c>
      <c r="D694" s="33" t="str">
        <f>INDEX(ATS!$A:$P,MATCH('2) Order Form'!$W694,ATS!$O:$O,0),2)</f>
        <v>Hunter Light Shorts W</v>
      </c>
      <c r="E694" s="82" t="str">
        <f>INDEX(ATS!$A:$P,MATCH('2) Order Form'!$W694,ATS!$O:$O,0),4)</f>
        <v>99901-L</v>
      </c>
      <c r="F694" s="82" t="str">
        <f>INDEX(ATS!$A:$P,MATCH('2) Order Form'!$W694,ATS!$O:$O,0),5)</f>
        <v xml:space="preserve">Black </v>
      </c>
      <c r="G694" s="161" t="str">
        <f>INDEX(ATS!$A:$P,MATCH('2) Order Form'!$W694,ATS!$O:$O,0),6)</f>
        <v>L</v>
      </c>
      <c r="H694" s="58">
        <v>1</v>
      </c>
      <c r="I694" s="111">
        <v>0</v>
      </c>
      <c r="J694" s="117">
        <f>IFERROR(VLOOKUP(W694,ATS!$O:$P,2,FALSE),0)</f>
        <v>0</v>
      </c>
      <c r="K694" s="184" t="str">
        <f t="shared" si="724"/>
        <v>0</v>
      </c>
      <c r="L694" s="117">
        <f>IFERROR(VLOOKUP(W694,ATS!$O:$Q,3,FALSE),0)</f>
        <v>0</v>
      </c>
      <c r="M694" s="186" t="str">
        <f t="shared" si="725"/>
        <v>0</v>
      </c>
      <c r="N694" s="93">
        <v>0</v>
      </c>
      <c r="O694" s="55">
        <f t="shared" si="726"/>
        <v>0</v>
      </c>
      <c r="P694" s="50">
        <f>VLOOKUP($C694,Prices!$A$3:$R$1996,MATCH('2) Order Form'!P$8,Prices!$A$2:$R$2,0),FALSE)</f>
        <v>50</v>
      </c>
      <c r="Q694" s="51">
        <f>VLOOKUP($C694,Prices!$A$3:$R$1996,MATCH('2) Order Form'!Q$8,Prices!$A$2:$R$2,0),FALSE)</f>
        <v>99.95</v>
      </c>
      <c r="R694" s="34">
        <f t="shared" si="727"/>
        <v>0</v>
      </c>
      <c r="S694" s="43">
        <f t="shared" si="728"/>
        <v>0</v>
      </c>
      <c r="T694" s="51">
        <f t="shared" si="729"/>
        <v>0</v>
      </c>
      <c r="U694" s="123">
        <f t="shared" si="655"/>
        <v>0</v>
      </c>
      <c r="V694" s="124"/>
      <c r="W694" s="148">
        <v>7048652764867</v>
      </c>
      <c r="Y694" s="126">
        <f t="shared" si="711"/>
        <v>0</v>
      </c>
      <c r="Z694" s="127">
        <f t="shared" ca="1" si="712"/>
        <v>0</v>
      </c>
      <c r="AA694" s="127">
        <f t="shared" ca="1" si="713"/>
        <v>122</v>
      </c>
      <c r="AB694" s="127">
        <f t="shared" ca="1" si="714"/>
        <v>0</v>
      </c>
      <c r="AC694" s="127">
        <f t="shared" ca="1" si="715"/>
        <v>0</v>
      </c>
      <c r="AD694" s="127" t="str">
        <f t="shared" si="716"/>
        <v xml:space="preserve">828094Black </v>
      </c>
      <c r="AE694" s="128">
        <f t="shared" si="717"/>
        <v>828094</v>
      </c>
      <c r="AF694" s="129" t="str">
        <f>INDEX(ATS!$A:$P,MATCH('2) Order Form'!$W694,ATS!$O:$O,0),7)</f>
        <v>Active</v>
      </c>
    </row>
    <row r="695" spans="1:32" x14ac:dyDescent="0.2">
      <c r="A695" s="33">
        <v>5</v>
      </c>
      <c r="B695" s="33" t="str">
        <f>VLOOKUP(A695,Classification!$H$2:$I$11,2,FALSE)</f>
        <v>Technical Apparel</v>
      </c>
      <c r="C695" s="33">
        <f>INDEX(ATS!$A:$P,MATCH('2) Order Form'!$W695,ATS!$O:$O,0),1)</f>
        <v>828094</v>
      </c>
      <c r="D695" s="33" t="str">
        <f>INDEX(ATS!$A:$P,MATCH('2) Order Form'!$W695,ATS!$O:$O,0),2)</f>
        <v>Hunter Light Shorts W</v>
      </c>
      <c r="E695" s="82" t="str">
        <f>INDEX(ATS!$A:$P,MATCH('2) Order Form'!$W695,ATS!$O:$O,0),4)</f>
        <v>SEGRY-XS</v>
      </c>
      <c r="F695" s="82" t="str">
        <f>INDEX(ATS!$A:$P,MATCH('2) Order Form'!$W695,ATS!$O:$O,0),5)</f>
        <v>Stone Gray</v>
      </c>
      <c r="G695" s="161" t="str">
        <f>INDEX(ATS!$A:$P,MATCH('2) Order Form'!$W695,ATS!$O:$O,0),6)</f>
        <v>XS</v>
      </c>
      <c r="H695" s="58">
        <v>1</v>
      </c>
      <c r="I695" s="111">
        <v>0</v>
      </c>
      <c r="J695" s="117">
        <f>IFERROR(VLOOKUP(W695,ATS!$O:$P,2,FALSE),0)</f>
        <v>52</v>
      </c>
      <c r="K695" s="184" t="str">
        <f t="shared" si="724"/>
        <v>50+</v>
      </c>
      <c r="L695" s="117">
        <f>IFERROR(VLOOKUP(W695,ATS!$O:$Q,3,FALSE),0)</f>
        <v>52</v>
      </c>
      <c r="M695" s="186" t="str">
        <f t="shared" si="725"/>
        <v>50+</v>
      </c>
      <c r="N695" s="93">
        <v>0</v>
      </c>
      <c r="O695" s="55">
        <f t="shared" si="726"/>
        <v>0</v>
      </c>
      <c r="P695" s="50">
        <f>VLOOKUP($C695,Prices!$A$3:$R$1996,MATCH('2) Order Form'!P$8,Prices!$A$2:$R$2,0),FALSE)</f>
        <v>50</v>
      </c>
      <c r="Q695" s="51">
        <f>VLOOKUP($C695,Prices!$A$3:$R$1996,MATCH('2) Order Form'!Q$8,Prices!$A$2:$R$2,0),FALSE)</f>
        <v>99.95</v>
      </c>
      <c r="R695" s="34">
        <f t="shared" si="727"/>
        <v>0</v>
      </c>
      <c r="S695" s="43">
        <f t="shared" si="728"/>
        <v>0</v>
      </c>
      <c r="T695" s="51">
        <f t="shared" si="729"/>
        <v>0</v>
      </c>
      <c r="U695" s="123">
        <f t="shared" si="655"/>
        <v>0</v>
      </c>
      <c r="V695" s="124"/>
      <c r="W695" s="148">
        <v>7048652277640</v>
      </c>
      <c r="Y695" s="126">
        <f t="shared" si="711"/>
        <v>0</v>
      </c>
      <c r="Z695" s="127">
        <f t="shared" ca="1" si="712"/>
        <v>0</v>
      </c>
      <c r="AA695" s="127">
        <f t="shared" ca="1" si="713"/>
        <v>122</v>
      </c>
      <c r="AB695" s="127">
        <f t="shared" ca="1" si="714"/>
        <v>0</v>
      </c>
      <c r="AC695" s="127">
        <f t="shared" ca="1" si="715"/>
        <v>1</v>
      </c>
      <c r="AD695" s="127" t="str">
        <f t="shared" si="716"/>
        <v>828094Stone Gray</v>
      </c>
      <c r="AE695" s="128">
        <f t="shared" si="717"/>
        <v>828094</v>
      </c>
      <c r="AF695" s="129" t="str">
        <f>INDEX(ATS!$A:$P,MATCH('2) Order Form'!$W695,ATS!$O:$O,0),7)</f>
        <v>Active</v>
      </c>
    </row>
    <row r="696" spans="1:32" x14ac:dyDescent="0.2">
      <c r="A696" s="33">
        <v>5</v>
      </c>
      <c r="B696" s="33" t="str">
        <f>VLOOKUP(A696,Classification!$H$2:$I$11,2,FALSE)</f>
        <v>Technical Apparel</v>
      </c>
      <c r="C696" s="33">
        <f>INDEX(ATS!$A:$P,MATCH('2) Order Form'!$W696,ATS!$O:$O,0),1)</f>
        <v>828094</v>
      </c>
      <c r="D696" s="33" t="str">
        <f>INDEX(ATS!$A:$P,MATCH('2) Order Form'!$W696,ATS!$O:$O,0),2)</f>
        <v>Hunter Light Shorts W</v>
      </c>
      <c r="E696" s="82" t="str">
        <f>INDEX(ATS!$A:$P,MATCH('2) Order Form'!$W696,ATS!$O:$O,0),4)</f>
        <v>SEGRY-S</v>
      </c>
      <c r="F696" s="82" t="str">
        <f>INDEX(ATS!$A:$P,MATCH('2) Order Form'!$W696,ATS!$O:$O,0),5)</f>
        <v>Stone Gray</v>
      </c>
      <c r="G696" s="161" t="str">
        <f>INDEX(ATS!$A:$P,MATCH('2) Order Form'!$W696,ATS!$O:$O,0),6)</f>
        <v>S</v>
      </c>
      <c r="H696" s="58">
        <v>1</v>
      </c>
      <c r="I696" s="111">
        <v>0</v>
      </c>
      <c r="J696" s="117">
        <f>IFERROR(VLOOKUP(W696,ATS!$O:$P,2,FALSE),0)</f>
        <v>110</v>
      </c>
      <c r="K696" s="184" t="str">
        <f t="shared" si="724"/>
        <v>50+</v>
      </c>
      <c r="L696" s="117">
        <f>IFERROR(VLOOKUP(W696,ATS!$O:$Q,3,FALSE),0)</f>
        <v>110</v>
      </c>
      <c r="M696" s="186" t="str">
        <f t="shared" si="725"/>
        <v>50+</v>
      </c>
      <c r="N696" s="93">
        <v>0</v>
      </c>
      <c r="O696" s="55">
        <f t="shared" si="726"/>
        <v>0</v>
      </c>
      <c r="P696" s="50">
        <f>VLOOKUP($C696,Prices!$A$3:$R$1996,MATCH('2) Order Form'!P$8,Prices!$A$2:$R$2,0),FALSE)</f>
        <v>50</v>
      </c>
      <c r="Q696" s="51">
        <f>VLOOKUP($C696,Prices!$A$3:$R$1996,MATCH('2) Order Form'!Q$8,Prices!$A$2:$R$2,0),FALSE)</f>
        <v>99.95</v>
      </c>
      <c r="R696" s="34">
        <f t="shared" si="727"/>
        <v>0</v>
      </c>
      <c r="S696" s="43">
        <f t="shared" si="728"/>
        <v>0</v>
      </c>
      <c r="T696" s="51">
        <f t="shared" si="729"/>
        <v>0</v>
      </c>
      <c r="U696" s="123">
        <f t="shared" si="655"/>
        <v>0</v>
      </c>
      <c r="V696" s="124"/>
      <c r="W696" s="148">
        <v>7048652277633</v>
      </c>
      <c r="Y696" s="126">
        <f t="shared" si="711"/>
        <v>0</v>
      </c>
      <c r="Z696" s="127">
        <f t="shared" ca="1" si="712"/>
        <v>0</v>
      </c>
      <c r="AA696" s="127">
        <f t="shared" ca="1" si="713"/>
        <v>122</v>
      </c>
      <c r="AB696" s="127">
        <f t="shared" ca="1" si="714"/>
        <v>0</v>
      </c>
      <c r="AC696" s="127">
        <f t="shared" ca="1" si="715"/>
        <v>0</v>
      </c>
      <c r="AD696" s="127" t="str">
        <f t="shared" si="716"/>
        <v>828094Stone Gray</v>
      </c>
      <c r="AE696" s="128">
        <f t="shared" si="717"/>
        <v>828094</v>
      </c>
      <c r="AF696" s="129" t="str">
        <f>INDEX(ATS!$A:$P,MATCH('2) Order Form'!$W696,ATS!$O:$O,0),7)</f>
        <v>Active</v>
      </c>
    </row>
    <row r="697" spans="1:32" x14ac:dyDescent="0.2">
      <c r="A697" s="33">
        <v>5</v>
      </c>
      <c r="B697" s="33" t="str">
        <f>VLOOKUP(A697,Classification!$H$2:$I$11,2,FALSE)</f>
        <v>Technical Apparel</v>
      </c>
      <c r="C697" s="33">
        <f>INDEX(ATS!$A:$P,MATCH('2) Order Form'!$W697,ATS!$O:$O,0),1)</f>
        <v>828094</v>
      </c>
      <c r="D697" s="33" t="str">
        <f>INDEX(ATS!$A:$P,MATCH('2) Order Form'!$W697,ATS!$O:$O,0),2)</f>
        <v>Hunter Light Shorts W</v>
      </c>
      <c r="E697" s="82" t="str">
        <f>INDEX(ATS!$A:$P,MATCH('2) Order Form'!$W697,ATS!$O:$O,0),4)</f>
        <v>SEGRY-M</v>
      </c>
      <c r="F697" s="82" t="str">
        <f>INDEX(ATS!$A:$P,MATCH('2) Order Form'!$W697,ATS!$O:$O,0),5)</f>
        <v>Stone Gray</v>
      </c>
      <c r="G697" s="161" t="str">
        <f>INDEX(ATS!$A:$P,MATCH('2) Order Form'!$W697,ATS!$O:$O,0),6)</f>
        <v>M</v>
      </c>
      <c r="H697" s="58">
        <v>1</v>
      </c>
      <c r="I697" s="111">
        <v>0</v>
      </c>
      <c r="J697" s="117">
        <f>IFERROR(VLOOKUP(W697,ATS!$O:$P,2,FALSE),0)</f>
        <v>116</v>
      </c>
      <c r="K697" s="184" t="str">
        <f t="shared" si="724"/>
        <v>50+</v>
      </c>
      <c r="L697" s="117">
        <f>IFERROR(VLOOKUP(W697,ATS!$O:$Q,3,FALSE),0)</f>
        <v>116</v>
      </c>
      <c r="M697" s="186" t="str">
        <f t="shared" si="725"/>
        <v>50+</v>
      </c>
      <c r="N697" s="93">
        <v>0</v>
      </c>
      <c r="O697" s="55">
        <f t="shared" si="726"/>
        <v>0</v>
      </c>
      <c r="P697" s="50">
        <f>VLOOKUP($C697,Prices!$A$3:$R$1996,MATCH('2) Order Form'!P$8,Prices!$A$2:$R$2,0),FALSE)</f>
        <v>50</v>
      </c>
      <c r="Q697" s="51">
        <f>VLOOKUP($C697,Prices!$A$3:$R$1996,MATCH('2) Order Form'!Q$8,Prices!$A$2:$R$2,0),FALSE)</f>
        <v>99.95</v>
      </c>
      <c r="R697" s="34">
        <f t="shared" si="727"/>
        <v>0</v>
      </c>
      <c r="S697" s="43">
        <f t="shared" si="728"/>
        <v>0</v>
      </c>
      <c r="T697" s="51">
        <f t="shared" si="729"/>
        <v>0</v>
      </c>
      <c r="U697" s="123">
        <f t="shared" si="655"/>
        <v>0</v>
      </c>
      <c r="V697" s="124"/>
      <c r="W697" s="148">
        <v>7048652277626</v>
      </c>
      <c r="Y697" s="126">
        <f t="shared" si="711"/>
        <v>0</v>
      </c>
      <c r="Z697" s="127">
        <f t="shared" ca="1" si="712"/>
        <v>0</v>
      </c>
      <c r="AA697" s="127">
        <f t="shared" ca="1" si="713"/>
        <v>122</v>
      </c>
      <c r="AB697" s="127">
        <f t="shared" ca="1" si="714"/>
        <v>0</v>
      </c>
      <c r="AC697" s="127">
        <f t="shared" ca="1" si="715"/>
        <v>0</v>
      </c>
      <c r="AD697" s="127" t="str">
        <f t="shared" si="716"/>
        <v>828094Stone Gray</v>
      </c>
      <c r="AE697" s="128">
        <f t="shared" si="717"/>
        <v>828094</v>
      </c>
      <c r="AF697" s="129" t="str">
        <f>INDEX(ATS!$A:$P,MATCH('2) Order Form'!$W697,ATS!$O:$O,0),7)</f>
        <v>Active</v>
      </c>
    </row>
    <row r="698" spans="1:32" x14ac:dyDescent="0.2">
      <c r="A698" s="33">
        <v>5</v>
      </c>
      <c r="B698" s="33" t="str">
        <f>VLOOKUP(A698,Classification!$H$2:$I$11,2,FALSE)</f>
        <v>Technical Apparel</v>
      </c>
      <c r="C698" s="33">
        <f>INDEX(ATS!$A:$P,MATCH('2) Order Form'!$W698,ATS!$O:$O,0),1)</f>
        <v>828094</v>
      </c>
      <c r="D698" s="33" t="str">
        <f>INDEX(ATS!$A:$P,MATCH('2) Order Form'!$W698,ATS!$O:$O,0),2)</f>
        <v>Hunter Light Shorts W</v>
      </c>
      <c r="E698" s="82" t="str">
        <f>INDEX(ATS!$A:$P,MATCH('2) Order Form'!$W698,ATS!$O:$O,0),4)</f>
        <v>SEGRY-L</v>
      </c>
      <c r="F698" s="82" t="str">
        <f>INDEX(ATS!$A:$P,MATCH('2) Order Form'!$W698,ATS!$O:$O,0),5)</f>
        <v>Stone Gray</v>
      </c>
      <c r="G698" s="161" t="str">
        <f>INDEX(ATS!$A:$P,MATCH('2) Order Form'!$W698,ATS!$O:$O,0),6)</f>
        <v>L</v>
      </c>
      <c r="H698" s="58">
        <v>1</v>
      </c>
      <c r="I698" s="111">
        <v>0</v>
      </c>
      <c r="J698" s="117">
        <f>IFERROR(VLOOKUP(W698,ATS!$O:$P,2,FALSE),0)</f>
        <v>29</v>
      </c>
      <c r="K698" s="184">
        <f t="shared" si="724"/>
        <v>29</v>
      </c>
      <c r="L698" s="117">
        <f>IFERROR(VLOOKUP(W698,ATS!$O:$Q,3,FALSE),0)</f>
        <v>29</v>
      </c>
      <c r="M698" s="186">
        <f t="shared" si="725"/>
        <v>29</v>
      </c>
      <c r="N698" s="93">
        <v>0</v>
      </c>
      <c r="O698" s="55">
        <f t="shared" si="726"/>
        <v>0</v>
      </c>
      <c r="P698" s="50">
        <f>VLOOKUP($C698,Prices!$A$3:$R$1996,MATCH('2) Order Form'!P$8,Prices!$A$2:$R$2,0),FALSE)</f>
        <v>50</v>
      </c>
      <c r="Q698" s="51">
        <f>VLOOKUP($C698,Prices!$A$3:$R$1996,MATCH('2) Order Form'!Q$8,Prices!$A$2:$R$2,0),FALSE)</f>
        <v>99.95</v>
      </c>
      <c r="R698" s="34">
        <f t="shared" si="727"/>
        <v>0</v>
      </c>
      <c r="S698" s="43">
        <f t="shared" si="728"/>
        <v>0</v>
      </c>
      <c r="T698" s="51">
        <f t="shared" si="729"/>
        <v>0</v>
      </c>
      <c r="U698" s="123">
        <f t="shared" si="655"/>
        <v>0</v>
      </c>
      <c r="V698" s="124"/>
      <c r="W698" s="148">
        <v>7048652277619</v>
      </c>
      <c r="Y698" s="126">
        <f t="shared" si="711"/>
        <v>0</v>
      </c>
      <c r="Z698" s="127">
        <f t="shared" ca="1" si="712"/>
        <v>0</v>
      </c>
      <c r="AA698" s="127">
        <f t="shared" ca="1" si="713"/>
        <v>122</v>
      </c>
      <c r="AB698" s="127">
        <f t="shared" ca="1" si="714"/>
        <v>0</v>
      </c>
      <c r="AC698" s="127">
        <f t="shared" ca="1" si="715"/>
        <v>0</v>
      </c>
      <c r="AD698" s="127" t="str">
        <f t="shared" si="716"/>
        <v>828094Stone Gray</v>
      </c>
      <c r="AE698" s="128">
        <f t="shared" si="717"/>
        <v>828094</v>
      </c>
      <c r="AF698" s="129" t="str">
        <f>INDEX(ATS!$A:$P,MATCH('2) Order Form'!$W698,ATS!$O:$O,0),7)</f>
        <v>Active</v>
      </c>
    </row>
    <row r="699" spans="1:32" x14ac:dyDescent="0.2">
      <c r="A699" s="33">
        <v>5</v>
      </c>
      <c r="B699" s="33" t="str">
        <f>VLOOKUP(A699,Classification!$H$2:$I$11,2,FALSE)</f>
        <v>Technical Apparel</v>
      </c>
      <c r="C699" s="33">
        <f>INDEX(ATS!$A:$P,MATCH('2) Order Form'!$W699,ATS!$O:$O,0),1)</f>
        <v>828162</v>
      </c>
      <c r="D699" s="33" t="str">
        <f>INDEX(ATS!$A:$P,MATCH('2) Order Form'!$W699,ATS!$O:$O,0),2)</f>
        <v>Hunter Slashed Shorts W</v>
      </c>
      <c r="E699" s="82" t="str">
        <f>INDEX(ATS!$A:$P,MATCH('2) Order Form'!$W699,ATS!$O:$O,0),4)</f>
        <v>56002-XS</v>
      </c>
      <c r="F699" s="82" t="str">
        <f>INDEX(ATS!$A:$P,MATCH('2) Order Form'!$W699,ATS!$O:$O,0),5)</f>
        <v xml:space="preserve">Dark Rose </v>
      </c>
      <c r="G699" s="161" t="str">
        <f>INDEX(ATS!$A:$P,MATCH('2) Order Form'!$W699,ATS!$O:$O,0),6)</f>
        <v>XS</v>
      </c>
      <c r="H699" s="58">
        <v>1</v>
      </c>
      <c r="I699" s="111">
        <v>0</v>
      </c>
      <c r="J699" s="117">
        <f>IFERROR(VLOOKUP(W699,ATS!$O:$P,2,FALSE),0)</f>
        <v>1</v>
      </c>
      <c r="K699" s="184">
        <f t="shared" si="724"/>
        <v>1</v>
      </c>
      <c r="L699" s="117">
        <f>IFERROR(VLOOKUP(W699,ATS!$O:$Q,3,FALSE),0)</f>
        <v>1</v>
      </c>
      <c r="M699" s="186">
        <f t="shared" si="725"/>
        <v>1</v>
      </c>
      <c r="N699" s="93">
        <v>0</v>
      </c>
      <c r="O699" s="55">
        <f t="shared" si="726"/>
        <v>0</v>
      </c>
      <c r="P699" s="50">
        <f>VLOOKUP($C699,Prices!$A$3:$R$1996,MATCH('2) Order Form'!P$8,Prices!$A$2:$R$2,0),FALSE)</f>
        <v>40</v>
      </c>
      <c r="Q699" s="51">
        <f>VLOOKUP($C699,Prices!$A$3:$R$1996,MATCH('2) Order Form'!Q$8,Prices!$A$2:$R$2,0),FALSE)</f>
        <v>79.95</v>
      </c>
      <c r="R699" s="34">
        <f t="shared" si="727"/>
        <v>0</v>
      </c>
      <c r="S699" s="43">
        <f t="shared" si="728"/>
        <v>0</v>
      </c>
      <c r="T699" s="51">
        <f t="shared" si="729"/>
        <v>0</v>
      </c>
      <c r="U699" s="123">
        <f t="shared" si="655"/>
        <v>0</v>
      </c>
      <c r="V699" s="124"/>
      <c r="W699" s="148">
        <v>7048652765819</v>
      </c>
      <c r="Y699" s="126">
        <f t="shared" si="711"/>
        <v>0</v>
      </c>
      <c r="Z699" s="127">
        <f t="shared" ca="1" si="712"/>
        <v>0</v>
      </c>
      <c r="AA699" s="127">
        <f t="shared" ca="1" si="713"/>
        <v>123</v>
      </c>
      <c r="AB699" s="127">
        <f t="shared" ca="1" si="714"/>
        <v>1</v>
      </c>
      <c r="AC699" s="127">
        <f t="shared" ca="1" si="715"/>
        <v>1</v>
      </c>
      <c r="AD699" s="127" t="str">
        <f t="shared" si="716"/>
        <v xml:space="preserve">828162Dark Rose </v>
      </c>
      <c r="AE699" s="128">
        <f t="shared" si="717"/>
        <v>828162</v>
      </c>
      <c r="AF699" s="129" t="str">
        <f>INDEX(ATS!$A:$P,MATCH('2) Order Form'!$W699,ATS!$O:$O,0),7)</f>
        <v>Stock</v>
      </c>
    </row>
    <row r="700" spans="1:32" x14ac:dyDescent="0.2">
      <c r="A700" s="33">
        <v>5</v>
      </c>
      <c r="B700" s="33" t="str">
        <f>VLOOKUP(A700,Classification!$H$2:$I$11,2,FALSE)</f>
        <v>Technical Apparel</v>
      </c>
      <c r="C700" s="33">
        <f>INDEX(ATS!$A:$P,MATCH('2) Order Form'!$W700,ATS!$O:$O,0),1)</f>
        <v>828162</v>
      </c>
      <c r="D700" s="33" t="str">
        <f>INDEX(ATS!$A:$P,MATCH('2) Order Form'!$W700,ATS!$O:$O,0),2)</f>
        <v>Hunter Slashed Shorts W</v>
      </c>
      <c r="E700" s="82" t="str">
        <f>INDEX(ATS!$A:$P,MATCH('2) Order Form'!$W700,ATS!$O:$O,0),4)</f>
        <v>56002-S</v>
      </c>
      <c r="F700" s="82" t="str">
        <f>INDEX(ATS!$A:$P,MATCH('2) Order Form'!$W700,ATS!$O:$O,0),5)</f>
        <v xml:space="preserve">Dark Rose </v>
      </c>
      <c r="G700" s="161" t="str">
        <f>INDEX(ATS!$A:$P,MATCH('2) Order Form'!$W700,ATS!$O:$O,0),6)</f>
        <v>S</v>
      </c>
      <c r="H700" s="58">
        <v>1</v>
      </c>
      <c r="I700" s="111">
        <v>0</v>
      </c>
      <c r="J700" s="117">
        <f>IFERROR(VLOOKUP(W700,ATS!$O:$P,2,FALSE),0)</f>
        <v>1</v>
      </c>
      <c r="K700" s="184">
        <f t="shared" si="724"/>
        <v>1</v>
      </c>
      <c r="L700" s="117">
        <f>IFERROR(VLOOKUP(W700,ATS!$O:$Q,3,FALSE),0)</f>
        <v>1</v>
      </c>
      <c r="M700" s="186">
        <f t="shared" si="725"/>
        <v>1</v>
      </c>
      <c r="N700" s="93">
        <v>0</v>
      </c>
      <c r="O700" s="55">
        <f t="shared" si="726"/>
        <v>0</v>
      </c>
      <c r="P700" s="50">
        <f>VLOOKUP($C700,Prices!$A$3:$R$1996,MATCH('2) Order Form'!P$8,Prices!$A$2:$R$2,0),FALSE)</f>
        <v>40</v>
      </c>
      <c r="Q700" s="51">
        <f>VLOOKUP($C700,Prices!$A$3:$R$1996,MATCH('2) Order Form'!Q$8,Prices!$A$2:$R$2,0),FALSE)</f>
        <v>79.95</v>
      </c>
      <c r="R700" s="34">
        <f t="shared" si="727"/>
        <v>0</v>
      </c>
      <c r="S700" s="43">
        <f t="shared" si="728"/>
        <v>0</v>
      </c>
      <c r="T700" s="51">
        <f t="shared" si="729"/>
        <v>0</v>
      </c>
      <c r="U700" s="123">
        <f t="shared" si="655"/>
        <v>0</v>
      </c>
      <c r="V700" s="124"/>
      <c r="W700" s="148">
        <v>7048652765802</v>
      </c>
      <c r="Y700" s="126">
        <f t="shared" si="711"/>
        <v>0</v>
      </c>
      <c r="Z700" s="127">
        <f t="shared" ca="1" si="712"/>
        <v>0</v>
      </c>
      <c r="AA700" s="127">
        <f t="shared" ca="1" si="713"/>
        <v>123</v>
      </c>
      <c r="AB700" s="127">
        <f t="shared" ca="1" si="714"/>
        <v>0</v>
      </c>
      <c r="AC700" s="127">
        <f t="shared" ca="1" si="715"/>
        <v>0</v>
      </c>
      <c r="AD700" s="127" t="str">
        <f t="shared" si="716"/>
        <v xml:space="preserve">828162Dark Rose </v>
      </c>
      <c r="AE700" s="128">
        <f t="shared" si="717"/>
        <v>828162</v>
      </c>
      <c r="AF700" s="129" t="str">
        <f>INDEX(ATS!$A:$P,MATCH('2) Order Form'!$W700,ATS!$O:$O,0),7)</f>
        <v>Stock</v>
      </c>
    </row>
    <row r="701" spans="1:32" x14ac:dyDescent="0.2">
      <c r="A701" s="33">
        <v>5</v>
      </c>
      <c r="B701" s="33" t="str">
        <f>VLOOKUP(A701,Classification!$H$2:$I$11,2,FALSE)</f>
        <v>Technical Apparel</v>
      </c>
      <c r="C701" s="33">
        <f>INDEX(ATS!$A:$P,MATCH('2) Order Form'!$W701,ATS!$O:$O,0),1)</f>
        <v>828162</v>
      </c>
      <c r="D701" s="33" t="str">
        <f>INDEX(ATS!$A:$P,MATCH('2) Order Form'!$W701,ATS!$O:$O,0),2)</f>
        <v>Hunter Slashed Shorts W</v>
      </c>
      <c r="E701" s="82" t="str">
        <f>INDEX(ATS!$A:$P,MATCH('2) Order Form'!$W701,ATS!$O:$O,0),4)</f>
        <v>56002-M</v>
      </c>
      <c r="F701" s="82" t="str">
        <f>INDEX(ATS!$A:$P,MATCH('2) Order Form'!$W701,ATS!$O:$O,0),5)</f>
        <v xml:space="preserve">Dark Rose </v>
      </c>
      <c r="G701" s="161" t="str">
        <f>INDEX(ATS!$A:$P,MATCH('2) Order Form'!$W701,ATS!$O:$O,0),6)</f>
        <v>M</v>
      </c>
      <c r="H701" s="58">
        <v>1</v>
      </c>
      <c r="I701" s="111">
        <v>0</v>
      </c>
      <c r="J701" s="117">
        <f>IFERROR(VLOOKUP(W701,ATS!$O:$P,2,FALSE),0)</f>
        <v>59</v>
      </c>
      <c r="K701" s="184" t="str">
        <f t="shared" si="724"/>
        <v>50+</v>
      </c>
      <c r="L701" s="117">
        <f>IFERROR(VLOOKUP(W701,ATS!$O:$Q,3,FALSE),0)</f>
        <v>59</v>
      </c>
      <c r="M701" s="186" t="str">
        <f t="shared" si="725"/>
        <v>50+</v>
      </c>
      <c r="N701" s="93">
        <v>0</v>
      </c>
      <c r="O701" s="55">
        <f t="shared" si="726"/>
        <v>0</v>
      </c>
      <c r="P701" s="50">
        <f>VLOOKUP($C701,Prices!$A$3:$R$1996,MATCH('2) Order Form'!P$8,Prices!$A$2:$R$2,0),FALSE)</f>
        <v>40</v>
      </c>
      <c r="Q701" s="51">
        <f>VLOOKUP($C701,Prices!$A$3:$R$1996,MATCH('2) Order Form'!Q$8,Prices!$A$2:$R$2,0),FALSE)</f>
        <v>79.95</v>
      </c>
      <c r="R701" s="34">
        <f t="shared" si="727"/>
        <v>0</v>
      </c>
      <c r="S701" s="43">
        <f t="shared" si="728"/>
        <v>0</v>
      </c>
      <c r="T701" s="51">
        <f t="shared" si="729"/>
        <v>0</v>
      </c>
      <c r="U701" s="123">
        <f t="shared" si="655"/>
        <v>0</v>
      </c>
      <c r="V701" s="124"/>
      <c r="W701" s="148">
        <v>7048652765796</v>
      </c>
      <c r="Y701" s="126">
        <f t="shared" si="711"/>
        <v>0</v>
      </c>
      <c r="Z701" s="127">
        <f t="shared" ca="1" si="712"/>
        <v>0</v>
      </c>
      <c r="AA701" s="127">
        <f t="shared" ca="1" si="713"/>
        <v>123</v>
      </c>
      <c r="AB701" s="127">
        <f t="shared" ca="1" si="714"/>
        <v>0</v>
      </c>
      <c r="AC701" s="127">
        <f t="shared" ca="1" si="715"/>
        <v>0</v>
      </c>
      <c r="AD701" s="127" t="str">
        <f t="shared" si="716"/>
        <v xml:space="preserve">828162Dark Rose </v>
      </c>
      <c r="AE701" s="128">
        <f t="shared" si="717"/>
        <v>828162</v>
      </c>
      <c r="AF701" s="129" t="str">
        <f>INDEX(ATS!$A:$P,MATCH('2) Order Form'!$W701,ATS!$O:$O,0),7)</f>
        <v>Stock</v>
      </c>
    </row>
    <row r="702" spans="1:32" x14ac:dyDescent="0.2">
      <c r="A702" s="33">
        <v>5</v>
      </c>
      <c r="B702" s="33" t="str">
        <f>VLOOKUP(A702,Classification!$H$2:$I$11,2,FALSE)</f>
        <v>Technical Apparel</v>
      </c>
      <c r="C702" s="33">
        <f>INDEX(ATS!$A:$P,MATCH('2) Order Form'!$W702,ATS!$O:$O,0),1)</f>
        <v>828162</v>
      </c>
      <c r="D702" s="33" t="str">
        <f>INDEX(ATS!$A:$P,MATCH('2) Order Form'!$W702,ATS!$O:$O,0),2)</f>
        <v>Hunter Slashed Shorts W</v>
      </c>
      <c r="E702" s="82" t="str">
        <f>INDEX(ATS!$A:$P,MATCH('2) Order Form'!$W702,ATS!$O:$O,0),4)</f>
        <v>56002-L</v>
      </c>
      <c r="F702" s="82" t="str">
        <f>INDEX(ATS!$A:$P,MATCH('2) Order Form'!$W702,ATS!$O:$O,0),5)</f>
        <v xml:space="preserve">Dark Rose </v>
      </c>
      <c r="G702" s="161" t="str">
        <f>INDEX(ATS!$A:$P,MATCH('2) Order Form'!$W702,ATS!$O:$O,0),6)</f>
        <v>L</v>
      </c>
      <c r="H702" s="58">
        <v>1</v>
      </c>
      <c r="I702" s="111">
        <v>0</v>
      </c>
      <c r="J702" s="117">
        <f>IFERROR(VLOOKUP(W702,ATS!$O:$P,2,FALSE),0)</f>
        <v>1</v>
      </c>
      <c r="K702" s="184">
        <f t="shared" si="724"/>
        <v>1</v>
      </c>
      <c r="L702" s="117">
        <f>IFERROR(VLOOKUP(W702,ATS!$O:$Q,3,FALSE),0)</f>
        <v>1</v>
      </c>
      <c r="M702" s="186">
        <f t="shared" si="725"/>
        <v>1</v>
      </c>
      <c r="N702" s="93">
        <v>0</v>
      </c>
      <c r="O702" s="55">
        <f t="shared" si="726"/>
        <v>0</v>
      </c>
      <c r="P702" s="50">
        <f>VLOOKUP($C702,Prices!$A$3:$R$1996,MATCH('2) Order Form'!P$8,Prices!$A$2:$R$2,0),FALSE)</f>
        <v>40</v>
      </c>
      <c r="Q702" s="51">
        <f>VLOOKUP($C702,Prices!$A$3:$R$1996,MATCH('2) Order Form'!Q$8,Prices!$A$2:$R$2,0),FALSE)</f>
        <v>79.95</v>
      </c>
      <c r="R702" s="34">
        <f t="shared" si="727"/>
        <v>0</v>
      </c>
      <c r="S702" s="43">
        <f t="shared" si="728"/>
        <v>0</v>
      </c>
      <c r="T702" s="51">
        <f t="shared" si="729"/>
        <v>0</v>
      </c>
      <c r="U702" s="123">
        <f t="shared" si="655"/>
        <v>0</v>
      </c>
      <c r="V702" s="124"/>
      <c r="W702" s="148">
        <v>7048652765789</v>
      </c>
      <c r="Y702" s="126">
        <f t="shared" si="711"/>
        <v>0</v>
      </c>
      <c r="Z702" s="127">
        <f t="shared" ca="1" si="712"/>
        <v>0</v>
      </c>
      <c r="AA702" s="127">
        <f t="shared" ca="1" si="713"/>
        <v>123</v>
      </c>
      <c r="AB702" s="127">
        <f t="shared" ca="1" si="714"/>
        <v>0</v>
      </c>
      <c r="AC702" s="127">
        <f t="shared" ca="1" si="715"/>
        <v>0</v>
      </c>
      <c r="AD702" s="127" t="str">
        <f t="shared" si="716"/>
        <v xml:space="preserve">828162Dark Rose </v>
      </c>
      <c r="AE702" s="128">
        <f t="shared" si="717"/>
        <v>828162</v>
      </c>
      <c r="AF702" s="129" t="str">
        <f>INDEX(ATS!$A:$P,MATCH('2) Order Form'!$W702,ATS!$O:$O,0),7)</f>
        <v>Stock</v>
      </c>
    </row>
    <row r="703" spans="1:32" x14ac:dyDescent="0.2">
      <c r="A703" s="33">
        <v>5</v>
      </c>
      <c r="B703" s="33" t="str">
        <f>VLOOKUP(A703,Classification!$H$2:$I$11,2,FALSE)</f>
        <v>Technical Apparel</v>
      </c>
      <c r="C703" s="33">
        <f>INDEX(ATS!$A:$P,MATCH('2) Order Form'!$W703,ATS!$O:$O,0),1)</f>
        <v>828162</v>
      </c>
      <c r="D703" s="33" t="str">
        <f>INDEX(ATS!$A:$P,MATCH('2) Order Form'!$W703,ATS!$O:$O,0),2)</f>
        <v>Hunter Slashed Shorts W</v>
      </c>
      <c r="E703" s="82" t="str">
        <f>INDEX(ATS!$A:$P,MATCH('2) Order Form'!$W703,ATS!$O:$O,0),4)</f>
        <v>SEGRY-XS</v>
      </c>
      <c r="F703" s="82" t="str">
        <f>INDEX(ATS!$A:$P,MATCH('2) Order Form'!$W703,ATS!$O:$O,0),5)</f>
        <v>Stone Gray</v>
      </c>
      <c r="G703" s="161" t="str">
        <f>INDEX(ATS!$A:$P,MATCH('2) Order Form'!$W703,ATS!$O:$O,0),6)</f>
        <v>XS</v>
      </c>
      <c r="H703" s="58">
        <v>1</v>
      </c>
      <c r="I703" s="111">
        <v>0</v>
      </c>
      <c r="J703" s="117">
        <f>IFERROR(VLOOKUP(W703,ATS!$O:$P,2,FALSE),0)</f>
        <v>33</v>
      </c>
      <c r="K703" s="184">
        <f t="shared" si="724"/>
        <v>33</v>
      </c>
      <c r="L703" s="117">
        <f>IFERROR(VLOOKUP(W703,ATS!$O:$Q,3,FALSE),0)</f>
        <v>33</v>
      </c>
      <c r="M703" s="186">
        <f t="shared" si="725"/>
        <v>33</v>
      </c>
      <c r="N703" s="93">
        <v>0</v>
      </c>
      <c r="O703" s="55">
        <f t="shared" si="726"/>
        <v>0</v>
      </c>
      <c r="P703" s="50">
        <f>VLOOKUP($C703,Prices!$A$3:$R$1996,MATCH('2) Order Form'!P$8,Prices!$A$2:$R$2,0),FALSE)</f>
        <v>40</v>
      </c>
      <c r="Q703" s="51">
        <f>VLOOKUP($C703,Prices!$A$3:$R$1996,MATCH('2) Order Form'!Q$8,Prices!$A$2:$R$2,0),FALSE)</f>
        <v>79.95</v>
      </c>
      <c r="R703" s="34">
        <f t="shared" si="727"/>
        <v>0</v>
      </c>
      <c r="S703" s="43">
        <f t="shared" si="728"/>
        <v>0</v>
      </c>
      <c r="T703" s="51">
        <f t="shared" si="729"/>
        <v>0</v>
      </c>
      <c r="U703" s="123">
        <f t="shared" si="655"/>
        <v>0</v>
      </c>
      <c r="V703" s="124"/>
      <c r="W703" s="148">
        <v>7048652537126</v>
      </c>
      <c r="Y703" s="126">
        <f t="shared" si="711"/>
        <v>0</v>
      </c>
      <c r="Z703" s="127">
        <f t="shared" ca="1" si="712"/>
        <v>0</v>
      </c>
      <c r="AA703" s="127">
        <f t="shared" ca="1" si="713"/>
        <v>123</v>
      </c>
      <c r="AB703" s="127">
        <f t="shared" ca="1" si="714"/>
        <v>0</v>
      </c>
      <c r="AC703" s="127">
        <f t="shared" ca="1" si="715"/>
        <v>1</v>
      </c>
      <c r="AD703" s="127" t="str">
        <f t="shared" si="716"/>
        <v>828162Stone Gray</v>
      </c>
      <c r="AE703" s="128">
        <f t="shared" si="717"/>
        <v>828162</v>
      </c>
      <c r="AF703" s="129" t="str">
        <f>INDEX(ATS!$A:$P,MATCH('2) Order Form'!$W703,ATS!$O:$O,0),7)</f>
        <v>Stock</v>
      </c>
    </row>
    <row r="704" spans="1:32" x14ac:dyDescent="0.2">
      <c r="A704" s="33">
        <v>5</v>
      </c>
      <c r="B704" s="33" t="str">
        <f>VLOOKUP(A704,Classification!$H$2:$I$11,2,FALSE)</f>
        <v>Technical Apparel</v>
      </c>
      <c r="C704" s="33">
        <f>INDEX(ATS!$A:$P,MATCH('2) Order Form'!$W704,ATS!$O:$O,0),1)</f>
        <v>828162</v>
      </c>
      <c r="D704" s="33" t="str">
        <f>INDEX(ATS!$A:$P,MATCH('2) Order Form'!$W704,ATS!$O:$O,0),2)</f>
        <v>Hunter Slashed Shorts W</v>
      </c>
      <c r="E704" s="82" t="str">
        <f>INDEX(ATS!$A:$P,MATCH('2) Order Form'!$W704,ATS!$O:$O,0),4)</f>
        <v>SEGRY-S</v>
      </c>
      <c r="F704" s="82" t="str">
        <f>INDEX(ATS!$A:$P,MATCH('2) Order Form'!$W704,ATS!$O:$O,0),5)</f>
        <v>Stone Gray</v>
      </c>
      <c r="G704" s="161" t="str">
        <f>INDEX(ATS!$A:$P,MATCH('2) Order Form'!$W704,ATS!$O:$O,0),6)</f>
        <v>S</v>
      </c>
      <c r="H704" s="58">
        <v>1</v>
      </c>
      <c r="I704" s="111">
        <v>0</v>
      </c>
      <c r="J704" s="117">
        <f>IFERROR(VLOOKUP(W704,ATS!$O:$P,2,FALSE),0)</f>
        <v>88</v>
      </c>
      <c r="K704" s="184" t="str">
        <f t="shared" si="724"/>
        <v>50+</v>
      </c>
      <c r="L704" s="117">
        <f>IFERROR(VLOOKUP(W704,ATS!$O:$Q,3,FALSE),0)</f>
        <v>88</v>
      </c>
      <c r="M704" s="186" t="str">
        <f t="shared" si="725"/>
        <v>50+</v>
      </c>
      <c r="N704" s="93">
        <v>0</v>
      </c>
      <c r="O704" s="55">
        <f t="shared" si="726"/>
        <v>0</v>
      </c>
      <c r="P704" s="50">
        <f>VLOOKUP($C704,Prices!$A$3:$R$1996,MATCH('2) Order Form'!P$8,Prices!$A$2:$R$2,0),FALSE)</f>
        <v>40</v>
      </c>
      <c r="Q704" s="51">
        <f>VLOOKUP($C704,Prices!$A$3:$R$1996,MATCH('2) Order Form'!Q$8,Prices!$A$2:$R$2,0),FALSE)</f>
        <v>79.95</v>
      </c>
      <c r="R704" s="34">
        <f t="shared" si="727"/>
        <v>0</v>
      </c>
      <c r="S704" s="43">
        <f t="shared" si="728"/>
        <v>0</v>
      </c>
      <c r="T704" s="51">
        <f t="shared" si="729"/>
        <v>0</v>
      </c>
      <c r="U704" s="123">
        <f t="shared" si="655"/>
        <v>0</v>
      </c>
      <c r="V704" s="124"/>
      <c r="W704" s="148">
        <v>7048652537119</v>
      </c>
      <c r="Y704" s="126">
        <f t="shared" si="711"/>
        <v>0</v>
      </c>
      <c r="Z704" s="127">
        <f t="shared" ca="1" si="712"/>
        <v>0</v>
      </c>
      <c r="AA704" s="127">
        <f t="shared" ca="1" si="713"/>
        <v>123</v>
      </c>
      <c r="AB704" s="127">
        <f t="shared" ca="1" si="714"/>
        <v>0</v>
      </c>
      <c r="AC704" s="127">
        <f t="shared" ca="1" si="715"/>
        <v>0</v>
      </c>
      <c r="AD704" s="127" t="str">
        <f t="shared" si="716"/>
        <v>828162Stone Gray</v>
      </c>
      <c r="AE704" s="128">
        <f t="shared" si="717"/>
        <v>828162</v>
      </c>
      <c r="AF704" s="129" t="str">
        <f>INDEX(ATS!$A:$P,MATCH('2) Order Form'!$W704,ATS!$O:$O,0),7)</f>
        <v>Stock</v>
      </c>
    </row>
    <row r="705" spans="1:32" x14ac:dyDescent="0.2">
      <c r="A705" s="33">
        <v>5</v>
      </c>
      <c r="B705" s="33" t="str">
        <f>VLOOKUP(A705,Classification!$H$2:$I$11,2,FALSE)</f>
        <v>Technical Apparel</v>
      </c>
      <c r="C705" s="33">
        <f>INDEX(ATS!$A:$P,MATCH('2) Order Form'!$W705,ATS!$O:$O,0),1)</f>
        <v>828162</v>
      </c>
      <c r="D705" s="33" t="str">
        <f>INDEX(ATS!$A:$P,MATCH('2) Order Form'!$W705,ATS!$O:$O,0),2)</f>
        <v>Hunter Slashed Shorts W</v>
      </c>
      <c r="E705" s="82" t="str">
        <f>INDEX(ATS!$A:$P,MATCH('2) Order Form'!$W705,ATS!$O:$O,0),4)</f>
        <v>SEGRY-M</v>
      </c>
      <c r="F705" s="82" t="str">
        <f>INDEX(ATS!$A:$P,MATCH('2) Order Form'!$W705,ATS!$O:$O,0),5)</f>
        <v>Stone Gray</v>
      </c>
      <c r="G705" s="161" t="str">
        <f>INDEX(ATS!$A:$P,MATCH('2) Order Form'!$W705,ATS!$O:$O,0),6)</f>
        <v>M</v>
      </c>
      <c r="H705" s="58">
        <v>1</v>
      </c>
      <c r="I705" s="111">
        <v>0</v>
      </c>
      <c r="J705" s="117">
        <f>IFERROR(VLOOKUP(W705,ATS!$O:$P,2,FALSE),0)</f>
        <v>173</v>
      </c>
      <c r="K705" s="184" t="str">
        <f t="shared" si="724"/>
        <v>50+</v>
      </c>
      <c r="L705" s="117">
        <f>IFERROR(VLOOKUP(W705,ATS!$O:$Q,3,FALSE),0)</f>
        <v>173</v>
      </c>
      <c r="M705" s="186" t="str">
        <f t="shared" si="725"/>
        <v>50+</v>
      </c>
      <c r="N705" s="93">
        <v>0</v>
      </c>
      <c r="O705" s="55">
        <f t="shared" si="726"/>
        <v>0</v>
      </c>
      <c r="P705" s="50">
        <f>VLOOKUP($C705,Prices!$A$3:$R$1996,MATCH('2) Order Form'!P$8,Prices!$A$2:$R$2,0),FALSE)</f>
        <v>40</v>
      </c>
      <c r="Q705" s="51">
        <f>VLOOKUP($C705,Prices!$A$3:$R$1996,MATCH('2) Order Form'!Q$8,Prices!$A$2:$R$2,0),FALSE)</f>
        <v>79.95</v>
      </c>
      <c r="R705" s="34">
        <f t="shared" si="727"/>
        <v>0</v>
      </c>
      <c r="S705" s="43">
        <f t="shared" si="728"/>
        <v>0</v>
      </c>
      <c r="T705" s="51">
        <f t="shared" si="729"/>
        <v>0</v>
      </c>
      <c r="U705" s="123">
        <f t="shared" si="655"/>
        <v>0</v>
      </c>
      <c r="V705" s="124"/>
      <c r="W705" s="148">
        <v>7048652537102</v>
      </c>
      <c r="Y705" s="126">
        <f t="shared" si="711"/>
        <v>0</v>
      </c>
      <c r="Z705" s="127">
        <f t="shared" ca="1" si="712"/>
        <v>0</v>
      </c>
      <c r="AA705" s="127">
        <f t="shared" ca="1" si="713"/>
        <v>123</v>
      </c>
      <c r="AB705" s="127">
        <f t="shared" ca="1" si="714"/>
        <v>0</v>
      </c>
      <c r="AC705" s="127">
        <f t="shared" ca="1" si="715"/>
        <v>0</v>
      </c>
      <c r="AD705" s="127" t="str">
        <f t="shared" si="716"/>
        <v>828162Stone Gray</v>
      </c>
      <c r="AE705" s="128">
        <f t="shared" si="717"/>
        <v>828162</v>
      </c>
      <c r="AF705" s="129" t="str">
        <f>INDEX(ATS!$A:$P,MATCH('2) Order Form'!$W705,ATS!$O:$O,0),7)</f>
        <v>Stock</v>
      </c>
    </row>
    <row r="706" spans="1:32" x14ac:dyDescent="0.2">
      <c r="A706" s="33">
        <v>5</v>
      </c>
      <c r="B706" s="33" t="str">
        <f>VLOOKUP(A706,Classification!$H$2:$I$11,2,FALSE)</f>
        <v>Technical Apparel</v>
      </c>
      <c r="C706" s="33">
        <f>INDEX(ATS!$A:$P,MATCH('2) Order Form'!$W706,ATS!$O:$O,0),1)</f>
        <v>828162</v>
      </c>
      <c r="D706" s="33" t="str">
        <f>INDEX(ATS!$A:$P,MATCH('2) Order Form'!$W706,ATS!$O:$O,0),2)</f>
        <v>Hunter Slashed Shorts W</v>
      </c>
      <c r="E706" s="82" t="str">
        <f>INDEX(ATS!$A:$P,MATCH('2) Order Form'!$W706,ATS!$O:$O,0),4)</f>
        <v>SEGRY-L</v>
      </c>
      <c r="F706" s="82" t="str">
        <f>INDEX(ATS!$A:$P,MATCH('2) Order Form'!$W706,ATS!$O:$O,0),5)</f>
        <v>Stone Gray</v>
      </c>
      <c r="G706" s="161" t="str">
        <f>INDEX(ATS!$A:$P,MATCH('2) Order Form'!$W706,ATS!$O:$O,0),6)</f>
        <v>L</v>
      </c>
      <c r="H706" s="58">
        <v>1</v>
      </c>
      <c r="I706" s="111">
        <v>0</v>
      </c>
      <c r="J706" s="117">
        <f>IFERROR(VLOOKUP(W706,ATS!$O:$P,2,FALSE),0)</f>
        <v>170</v>
      </c>
      <c r="K706" s="184" t="str">
        <f t="shared" si="724"/>
        <v>50+</v>
      </c>
      <c r="L706" s="117">
        <f>IFERROR(VLOOKUP(W706,ATS!$O:$Q,3,FALSE),0)</f>
        <v>170</v>
      </c>
      <c r="M706" s="186" t="str">
        <f t="shared" si="725"/>
        <v>50+</v>
      </c>
      <c r="N706" s="93">
        <v>0</v>
      </c>
      <c r="O706" s="55">
        <f t="shared" si="726"/>
        <v>0</v>
      </c>
      <c r="P706" s="50">
        <f>VLOOKUP($C706,Prices!$A$3:$R$1996,MATCH('2) Order Form'!P$8,Prices!$A$2:$R$2,0),FALSE)</f>
        <v>40</v>
      </c>
      <c r="Q706" s="51">
        <f>VLOOKUP($C706,Prices!$A$3:$R$1996,MATCH('2) Order Form'!Q$8,Prices!$A$2:$R$2,0),FALSE)</f>
        <v>79.95</v>
      </c>
      <c r="R706" s="34">
        <f t="shared" si="727"/>
        <v>0</v>
      </c>
      <c r="S706" s="43">
        <f t="shared" si="728"/>
        <v>0</v>
      </c>
      <c r="T706" s="51">
        <f t="shared" si="729"/>
        <v>0</v>
      </c>
      <c r="U706" s="123">
        <f t="shared" si="655"/>
        <v>0</v>
      </c>
      <c r="V706" s="124"/>
      <c r="W706" s="148">
        <v>7048652537096</v>
      </c>
      <c r="Y706" s="126">
        <f t="shared" si="711"/>
        <v>0</v>
      </c>
      <c r="Z706" s="127">
        <f t="shared" ca="1" si="712"/>
        <v>0</v>
      </c>
      <c r="AA706" s="127">
        <f t="shared" ca="1" si="713"/>
        <v>123</v>
      </c>
      <c r="AB706" s="127">
        <f t="shared" ca="1" si="714"/>
        <v>0</v>
      </c>
      <c r="AC706" s="127">
        <f t="shared" ca="1" si="715"/>
        <v>0</v>
      </c>
      <c r="AD706" s="127" t="str">
        <f t="shared" si="716"/>
        <v>828162Stone Gray</v>
      </c>
      <c r="AE706" s="128">
        <f t="shared" si="717"/>
        <v>828162</v>
      </c>
      <c r="AF706" s="129" t="str">
        <f>INDEX(ATS!$A:$P,MATCH('2) Order Form'!$W706,ATS!$O:$O,0),7)</f>
        <v>Stock</v>
      </c>
    </row>
    <row r="707" spans="1:32" x14ac:dyDescent="0.2">
      <c r="A707" s="33">
        <v>5</v>
      </c>
      <c r="B707" s="33" t="str">
        <f>VLOOKUP(A707,Classification!$H$2:$I$11,2,FALSE)</f>
        <v>Technical Apparel</v>
      </c>
      <c r="C707" s="33">
        <f>INDEX(ATS!$A:$P,MATCH('2) Order Form'!$W707,ATS!$O:$O,0),1)</f>
        <v>828096</v>
      </c>
      <c r="D707" s="33" t="str">
        <f>INDEX(ATS!$A:$P,MATCH('2) Order Form'!$W707,ATS!$O:$O,0),2)</f>
        <v>Hunter Roller Shorts W</v>
      </c>
      <c r="E707" s="82" t="str">
        <f>INDEX(ATS!$A:$P,MATCH('2) Order Form'!$W707,ATS!$O:$O,0),4)</f>
        <v>BLACK-XS</v>
      </c>
      <c r="F707" s="82" t="str">
        <f>INDEX(ATS!$A:$P,MATCH('2) Order Form'!$W707,ATS!$O:$O,0),5)</f>
        <v>Black</v>
      </c>
      <c r="G707" s="161" t="str">
        <f>INDEX(ATS!$A:$P,MATCH('2) Order Form'!$W707,ATS!$O:$O,0),6)</f>
        <v>XS</v>
      </c>
      <c r="H707" s="58">
        <v>1</v>
      </c>
      <c r="I707" s="111">
        <v>0</v>
      </c>
      <c r="J707" s="117">
        <f>IFERROR(VLOOKUP(W707,ATS!$O:$P,2,FALSE),0)</f>
        <v>21</v>
      </c>
      <c r="K707" s="184">
        <f t="shared" si="724"/>
        <v>21</v>
      </c>
      <c r="L707" s="117">
        <f>IFERROR(VLOOKUP(W707,ATS!$O:$Q,3,FALSE),0)</f>
        <v>21</v>
      </c>
      <c r="M707" s="186">
        <f t="shared" si="725"/>
        <v>21</v>
      </c>
      <c r="N707" s="93">
        <v>0</v>
      </c>
      <c r="O707" s="55">
        <f t="shared" si="726"/>
        <v>0</v>
      </c>
      <c r="P707" s="50">
        <f>VLOOKUP($C707,Prices!$A$3:$R$1996,MATCH('2) Order Form'!P$8,Prices!$A$2:$R$2,0),FALSE)</f>
        <v>35</v>
      </c>
      <c r="Q707" s="51">
        <f>VLOOKUP($C707,Prices!$A$3:$R$1996,MATCH('2) Order Form'!Q$8,Prices!$A$2:$R$2,0),FALSE)</f>
        <v>69.95</v>
      </c>
      <c r="R707" s="34">
        <f t="shared" si="727"/>
        <v>0</v>
      </c>
      <c r="S707" s="43">
        <f t="shared" si="728"/>
        <v>0</v>
      </c>
      <c r="T707" s="51">
        <f t="shared" si="729"/>
        <v>0</v>
      </c>
      <c r="U707" s="123">
        <f t="shared" si="655"/>
        <v>0</v>
      </c>
      <c r="V707" s="124"/>
      <c r="W707" s="148">
        <v>7048652277725</v>
      </c>
      <c r="Y707" s="126">
        <f t="shared" si="711"/>
        <v>0</v>
      </c>
      <c r="Z707" s="127">
        <f t="shared" ca="1" si="712"/>
        <v>0</v>
      </c>
      <c r="AA707" s="127">
        <f t="shared" ca="1" si="713"/>
        <v>124</v>
      </c>
      <c r="AB707" s="127">
        <f t="shared" ca="1" si="714"/>
        <v>1</v>
      </c>
      <c r="AC707" s="127">
        <f t="shared" ca="1" si="715"/>
        <v>1</v>
      </c>
      <c r="AD707" s="127" t="str">
        <f t="shared" si="716"/>
        <v>828096Black</v>
      </c>
      <c r="AE707" s="128">
        <f t="shared" si="717"/>
        <v>828096</v>
      </c>
      <c r="AF707" s="129" t="str">
        <f>INDEX(ATS!$A:$P,MATCH('2) Order Form'!$W707,ATS!$O:$O,0),7)</f>
        <v>Active</v>
      </c>
    </row>
    <row r="708" spans="1:32" x14ac:dyDescent="0.2">
      <c r="A708" s="33">
        <v>5</v>
      </c>
      <c r="B708" s="33" t="str">
        <f>VLOOKUP(A708,Classification!$H$2:$I$11,2,FALSE)</f>
        <v>Technical Apparel</v>
      </c>
      <c r="C708" s="33">
        <f>INDEX(ATS!$A:$P,MATCH('2) Order Form'!$W708,ATS!$O:$O,0),1)</f>
        <v>828096</v>
      </c>
      <c r="D708" s="33" t="str">
        <f>INDEX(ATS!$A:$P,MATCH('2) Order Form'!$W708,ATS!$O:$O,0),2)</f>
        <v>Hunter Roller Shorts W</v>
      </c>
      <c r="E708" s="82" t="str">
        <f>INDEX(ATS!$A:$P,MATCH('2) Order Form'!$W708,ATS!$O:$O,0),4)</f>
        <v>BLACK-S</v>
      </c>
      <c r="F708" s="82" t="str">
        <f>INDEX(ATS!$A:$P,MATCH('2) Order Form'!$W708,ATS!$O:$O,0),5)</f>
        <v>Black</v>
      </c>
      <c r="G708" s="161" t="str">
        <f>INDEX(ATS!$A:$P,MATCH('2) Order Form'!$W708,ATS!$O:$O,0),6)</f>
        <v>S</v>
      </c>
      <c r="H708" s="58">
        <v>1</v>
      </c>
      <c r="I708" s="111">
        <v>0</v>
      </c>
      <c r="J708" s="117">
        <f>IFERROR(VLOOKUP(W708,ATS!$O:$P,2,FALSE),0)</f>
        <v>24</v>
      </c>
      <c r="K708" s="184">
        <f t="shared" si="724"/>
        <v>24</v>
      </c>
      <c r="L708" s="117">
        <f>IFERROR(VLOOKUP(W708,ATS!$O:$Q,3,FALSE),0)</f>
        <v>24</v>
      </c>
      <c r="M708" s="186">
        <f t="shared" si="725"/>
        <v>24</v>
      </c>
      <c r="N708" s="93">
        <v>0</v>
      </c>
      <c r="O708" s="55">
        <f t="shared" si="726"/>
        <v>0</v>
      </c>
      <c r="P708" s="50">
        <f>VLOOKUP($C708,Prices!$A$3:$R$1996,MATCH('2) Order Form'!P$8,Prices!$A$2:$R$2,0),FALSE)</f>
        <v>35</v>
      </c>
      <c r="Q708" s="51">
        <f>VLOOKUP($C708,Prices!$A$3:$R$1996,MATCH('2) Order Form'!Q$8,Prices!$A$2:$R$2,0),FALSE)</f>
        <v>69.95</v>
      </c>
      <c r="R708" s="34">
        <f t="shared" si="727"/>
        <v>0</v>
      </c>
      <c r="S708" s="43">
        <f t="shared" si="728"/>
        <v>0</v>
      </c>
      <c r="T708" s="51">
        <f t="shared" si="729"/>
        <v>0</v>
      </c>
      <c r="U708" s="123">
        <f t="shared" ref="U708:U771" si="730">IFERROR(I708/($I$161+$I$162+$I$163),0)</f>
        <v>0</v>
      </c>
      <c r="V708" s="124"/>
      <c r="W708" s="148">
        <v>7048652277718</v>
      </c>
      <c r="Y708" s="126">
        <f t="shared" si="711"/>
        <v>0</v>
      </c>
      <c r="Z708" s="127">
        <f t="shared" ca="1" si="712"/>
        <v>0</v>
      </c>
      <c r="AA708" s="127">
        <f t="shared" ca="1" si="713"/>
        <v>124</v>
      </c>
      <c r="AB708" s="127">
        <f t="shared" ca="1" si="714"/>
        <v>0</v>
      </c>
      <c r="AC708" s="127">
        <f t="shared" ca="1" si="715"/>
        <v>0</v>
      </c>
      <c r="AD708" s="127" t="str">
        <f t="shared" si="716"/>
        <v>828096Black</v>
      </c>
      <c r="AE708" s="128">
        <f t="shared" si="717"/>
        <v>828096</v>
      </c>
      <c r="AF708" s="129" t="str">
        <f>INDEX(ATS!$A:$P,MATCH('2) Order Form'!$W708,ATS!$O:$O,0),7)</f>
        <v>Active</v>
      </c>
    </row>
    <row r="709" spans="1:32" x14ac:dyDescent="0.2">
      <c r="A709" s="33">
        <v>5</v>
      </c>
      <c r="B709" s="33" t="str">
        <f>VLOOKUP(A709,Classification!$H$2:$I$11,2,FALSE)</f>
        <v>Technical Apparel</v>
      </c>
      <c r="C709" s="33">
        <f>INDEX(ATS!$A:$P,MATCH('2) Order Form'!$W709,ATS!$O:$O,0),1)</f>
        <v>828096</v>
      </c>
      <c r="D709" s="33" t="str">
        <f>INDEX(ATS!$A:$P,MATCH('2) Order Form'!$W709,ATS!$O:$O,0),2)</f>
        <v>Hunter Roller Shorts W</v>
      </c>
      <c r="E709" s="82" t="str">
        <f>INDEX(ATS!$A:$P,MATCH('2) Order Form'!$W709,ATS!$O:$O,0),4)</f>
        <v>BLACK-M</v>
      </c>
      <c r="F709" s="82" t="str">
        <f>INDEX(ATS!$A:$P,MATCH('2) Order Form'!$W709,ATS!$O:$O,0),5)</f>
        <v>Black</v>
      </c>
      <c r="G709" s="161" t="str">
        <f>INDEX(ATS!$A:$P,MATCH('2) Order Form'!$W709,ATS!$O:$O,0),6)</f>
        <v>M</v>
      </c>
      <c r="H709" s="58">
        <v>1</v>
      </c>
      <c r="I709" s="111">
        <v>0</v>
      </c>
      <c r="J709" s="117">
        <f>IFERROR(VLOOKUP(W709,ATS!$O:$P,2,FALSE),0)</f>
        <v>31</v>
      </c>
      <c r="K709" s="184">
        <f t="shared" si="724"/>
        <v>31</v>
      </c>
      <c r="L709" s="117">
        <f>IFERROR(VLOOKUP(W709,ATS!$O:$Q,3,FALSE),0)</f>
        <v>31</v>
      </c>
      <c r="M709" s="186">
        <f t="shared" si="725"/>
        <v>31</v>
      </c>
      <c r="N709" s="93">
        <v>0</v>
      </c>
      <c r="O709" s="55">
        <f t="shared" si="726"/>
        <v>0</v>
      </c>
      <c r="P709" s="50">
        <f>VLOOKUP($C709,Prices!$A$3:$R$1996,MATCH('2) Order Form'!P$8,Prices!$A$2:$R$2,0),FALSE)</f>
        <v>35</v>
      </c>
      <c r="Q709" s="51">
        <f>VLOOKUP($C709,Prices!$A$3:$R$1996,MATCH('2) Order Form'!Q$8,Prices!$A$2:$R$2,0),FALSE)</f>
        <v>69.95</v>
      </c>
      <c r="R709" s="34">
        <f t="shared" si="727"/>
        <v>0</v>
      </c>
      <c r="S709" s="43">
        <f t="shared" si="728"/>
        <v>0</v>
      </c>
      <c r="T709" s="51">
        <f t="shared" si="729"/>
        <v>0</v>
      </c>
      <c r="U709" s="123">
        <f t="shared" si="730"/>
        <v>0</v>
      </c>
      <c r="V709" s="124"/>
      <c r="W709" s="148">
        <v>7048652277701</v>
      </c>
      <c r="Y709" s="126">
        <f t="shared" si="711"/>
        <v>0</v>
      </c>
      <c r="Z709" s="127">
        <f t="shared" ca="1" si="712"/>
        <v>0</v>
      </c>
      <c r="AA709" s="127">
        <f t="shared" ca="1" si="713"/>
        <v>124</v>
      </c>
      <c r="AB709" s="127">
        <f t="shared" ca="1" si="714"/>
        <v>0</v>
      </c>
      <c r="AC709" s="127">
        <f t="shared" ca="1" si="715"/>
        <v>0</v>
      </c>
      <c r="AD709" s="127" t="str">
        <f t="shared" si="716"/>
        <v>828096Black</v>
      </c>
      <c r="AE709" s="128">
        <f t="shared" si="717"/>
        <v>828096</v>
      </c>
      <c r="AF709" s="129" t="str">
        <f>INDEX(ATS!$A:$P,MATCH('2) Order Form'!$W709,ATS!$O:$O,0),7)</f>
        <v>Active</v>
      </c>
    </row>
    <row r="710" spans="1:32" x14ac:dyDescent="0.2">
      <c r="A710" s="33">
        <v>5</v>
      </c>
      <c r="B710" s="33" t="str">
        <f>VLOOKUP(A710,Classification!$H$2:$I$11,2,FALSE)</f>
        <v>Technical Apparel</v>
      </c>
      <c r="C710" s="33">
        <f>INDEX(ATS!$A:$P,MATCH('2) Order Form'!$W710,ATS!$O:$O,0),1)</f>
        <v>828096</v>
      </c>
      <c r="D710" s="33" t="str">
        <f>INDEX(ATS!$A:$P,MATCH('2) Order Form'!$W710,ATS!$O:$O,0),2)</f>
        <v>Hunter Roller Shorts W</v>
      </c>
      <c r="E710" s="82" t="str">
        <f>INDEX(ATS!$A:$P,MATCH('2) Order Form'!$W710,ATS!$O:$O,0),4)</f>
        <v>BLACK-L</v>
      </c>
      <c r="F710" s="82" t="str">
        <f>INDEX(ATS!$A:$P,MATCH('2) Order Form'!$W710,ATS!$O:$O,0),5)</f>
        <v>Black</v>
      </c>
      <c r="G710" s="161" t="str">
        <f>INDEX(ATS!$A:$P,MATCH('2) Order Form'!$W710,ATS!$O:$O,0),6)</f>
        <v>L</v>
      </c>
      <c r="H710" s="58">
        <v>1</v>
      </c>
      <c r="I710" s="111">
        <v>0</v>
      </c>
      <c r="J710" s="117">
        <f>IFERROR(VLOOKUP(W710,ATS!$O:$P,2,FALSE),0)</f>
        <v>36</v>
      </c>
      <c r="K710" s="184">
        <f t="shared" si="724"/>
        <v>36</v>
      </c>
      <c r="L710" s="117">
        <f>IFERROR(VLOOKUP(W710,ATS!$O:$Q,3,FALSE),0)</f>
        <v>36</v>
      </c>
      <c r="M710" s="186">
        <f t="shared" si="725"/>
        <v>36</v>
      </c>
      <c r="N710" s="93">
        <v>0</v>
      </c>
      <c r="O710" s="55">
        <f t="shared" si="726"/>
        <v>0</v>
      </c>
      <c r="P710" s="50">
        <f>VLOOKUP($C710,Prices!$A$3:$R$1996,MATCH('2) Order Form'!P$8,Prices!$A$2:$R$2,0),FALSE)</f>
        <v>35</v>
      </c>
      <c r="Q710" s="51">
        <f>VLOOKUP($C710,Prices!$A$3:$R$1996,MATCH('2) Order Form'!Q$8,Prices!$A$2:$R$2,0),FALSE)</f>
        <v>69.95</v>
      </c>
      <c r="R710" s="34">
        <f t="shared" si="727"/>
        <v>0</v>
      </c>
      <c r="S710" s="43">
        <f t="shared" si="728"/>
        <v>0</v>
      </c>
      <c r="T710" s="51">
        <f t="shared" si="729"/>
        <v>0</v>
      </c>
      <c r="U710" s="123">
        <f t="shared" si="730"/>
        <v>0</v>
      </c>
      <c r="V710" s="124"/>
      <c r="W710" s="148">
        <v>7048652277695</v>
      </c>
      <c r="Y710" s="126">
        <f t="shared" si="711"/>
        <v>0</v>
      </c>
      <c r="Z710" s="127">
        <f t="shared" ca="1" si="712"/>
        <v>0</v>
      </c>
      <c r="AA710" s="127">
        <f t="shared" ca="1" si="713"/>
        <v>124</v>
      </c>
      <c r="AB710" s="127">
        <f t="shared" ca="1" si="714"/>
        <v>0</v>
      </c>
      <c r="AC710" s="127">
        <f t="shared" ca="1" si="715"/>
        <v>0</v>
      </c>
      <c r="AD710" s="127" t="str">
        <f t="shared" si="716"/>
        <v>828096Black</v>
      </c>
      <c r="AE710" s="128">
        <f t="shared" si="717"/>
        <v>828096</v>
      </c>
      <c r="AF710" s="129" t="str">
        <f>INDEX(ATS!$A:$P,MATCH('2) Order Form'!$W710,ATS!$O:$O,0),7)</f>
        <v>Active</v>
      </c>
    </row>
    <row r="711" spans="1:32" ht="17.25" customHeight="1" x14ac:dyDescent="0.2">
      <c r="A711" s="33">
        <v>5</v>
      </c>
      <c r="B711" s="33" t="str">
        <f>VLOOKUP(A711,Classification!$H$2:$I$11,2,FALSE)</f>
        <v>Technical Apparel</v>
      </c>
      <c r="C711" s="33">
        <f>INDEX(ATS!$A:$P,MATCH('2) Order Form'!$W711,ATS!$O:$O,0),1)</f>
        <v>828080</v>
      </c>
      <c r="D711" s="33" t="str">
        <f>INDEX(ATS!$A:$P,MATCH('2) Order Form'!$W711,ATS!$O:$O,0),2)</f>
        <v>Hunter Merino LS Jersey W</v>
      </c>
      <c r="E711" s="82" t="str">
        <f>INDEX(ATS!$A:$P,MATCH('2) Order Form'!$W711,ATS!$O:$O,0),4)</f>
        <v>56001-XS</v>
      </c>
      <c r="F711" s="82" t="str">
        <f>INDEX(ATS!$A:$P,MATCH('2) Order Form'!$W711,ATS!$O:$O,0),5)</f>
        <v xml:space="preserve">Rose </v>
      </c>
      <c r="G711" s="161" t="str">
        <f>INDEX(ATS!$A:$P,MATCH('2) Order Form'!$W711,ATS!$O:$O,0),6)</f>
        <v>XS</v>
      </c>
      <c r="H711" s="58">
        <v>1</v>
      </c>
      <c r="I711" s="111">
        <v>0</v>
      </c>
      <c r="J711" s="117">
        <f>IFERROR(VLOOKUP(W711,ATS!$O:$P,2,FALSE),0)</f>
        <v>9</v>
      </c>
      <c r="K711" s="184">
        <f t="shared" ref="K711:K712" si="731">IF(J711=99999,"OPEN",IF(J711&gt;50,"50+",IF(J711&lt;=0,"0",J711)))</f>
        <v>9</v>
      </c>
      <c r="L711" s="117">
        <f>IFERROR(VLOOKUP(W711,ATS!$O:$Q,3,FALSE),0)</f>
        <v>9</v>
      </c>
      <c r="M711" s="186">
        <f t="shared" ref="M711:M712" si="732">IF(L711=99999,"OPEN",IF(L711&gt;50,"50+",IF(L711&lt;=0,"0",L711)))</f>
        <v>9</v>
      </c>
      <c r="N711" s="93">
        <v>0</v>
      </c>
      <c r="O711" s="55">
        <f t="shared" ref="O711:O712" si="733">IF(N711&lt;&gt;0,N711,$P$5)</f>
        <v>0</v>
      </c>
      <c r="P711" s="50">
        <f>VLOOKUP($C711,Prices!$A$3:$R$1996,MATCH('2) Order Form'!P$8,Prices!$A$2:$R$2,0),FALSE)</f>
        <v>45</v>
      </c>
      <c r="Q711" s="51">
        <f>VLOOKUP($C711,Prices!$A$3:$R$1996,MATCH('2) Order Form'!Q$8,Prices!$A$2:$R$2,0),FALSE)</f>
        <v>89.95</v>
      </c>
      <c r="R711" s="34">
        <f t="shared" ref="R711:R712" si="734">I711*P711</f>
        <v>0</v>
      </c>
      <c r="S711" s="43">
        <f t="shared" ref="S711:S712" si="735">R711*O711</f>
        <v>0</v>
      </c>
      <c r="T711" s="51">
        <f t="shared" ref="T711:T712" si="736">R711-S711</f>
        <v>0</v>
      </c>
      <c r="U711" s="123">
        <f t="shared" si="730"/>
        <v>0</v>
      </c>
      <c r="V711" s="124"/>
      <c r="W711" s="148">
        <v>7048652774088</v>
      </c>
      <c r="X711" s="125"/>
      <c r="Y711" s="126">
        <f t="shared" ref="Y711:Y712" si="737">I711*Q711</f>
        <v>0</v>
      </c>
      <c r="Z711" s="127">
        <f t="shared" ref="Z711:Z712" ca="1" si="738">IF(A711=OFFSET(A711,-1,0),0,1)</f>
        <v>0</v>
      </c>
      <c r="AA711" s="127">
        <f t="shared" ref="AA711:AA712" ca="1" si="739">IF(C711=OFFSET(C711,-1,0),OFFSET(AA711,-1,0),OFFSET(AA711,-1,0)+1)</f>
        <v>125</v>
      </c>
      <c r="AB711" s="127">
        <f t="shared" ref="AB711:AB712" ca="1" si="740">IF(C711=OFFSET(C711,-1,0),0,1)</f>
        <v>1</v>
      </c>
      <c r="AC711" s="127">
        <f t="shared" ref="AC711:AC712" ca="1" si="741">IF(F711=OFFSET(F711,-1,0),0,1)</f>
        <v>1</v>
      </c>
      <c r="AD711" s="127" t="str">
        <f t="shared" ref="AD711:AD712" si="742">CONCATENATE(C711,F711)</f>
        <v xml:space="preserve">828080Rose </v>
      </c>
      <c r="AE711" s="128">
        <f t="shared" ref="AE711:AE712" si="743">IFERROR(IF(B711="EYEWEAR",CONCATENATE(C711,"-",G711),C711),C711)</f>
        <v>828080</v>
      </c>
      <c r="AF711" s="129" t="str">
        <f>INDEX(ATS!$A:$P,MATCH('2) Order Form'!$W711,ATS!$O:$O,0),7)</f>
        <v>Active</v>
      </c>
    </row>
    <row r="712" spans="1:32" ht="17.25" customHeight="1" x14ac:dyDescent="0.2">
      <c r="A712" s="33">
        <v>5</v>
      </c>
      <c r="B712" s="33" t="str">
        <f>VLOOKUP(A712,Classification!$H$2:$I$11,2,FALSE)</f>
        <v>Technical Apparel</v>
      </c>
      <c r="C712" s="33">
        <f>INDEX(ATS!$A:$P,MATCH('2) Order Form'!$W712,ATS!$O:$O,0),1)</f>
        <v>828080</v>
      </c>
      <c r="D712" s="33" t="str">
        <f>INDEX(ATS!$A:$P,MATCH('2) Order Form'!$W712,ATS!$O:$O,0),2)</f>
        <v>Hunter Merino LS Jersey W</v>
      </c>
      <c r="E712" s="82" t="str">
        <f>INDEX(ATS!$A:$P,MATCH('2) Order Form'!$W712,ATS!$O:$O,0),4)</f>
        <v>56001-S</v>
      </c>
      <c r="F712" s="82" t="str">
        <f>INDEX(ATS!$A:$P,MATCH('2) Order Form'!$W712,ATS!$O:$O,0),5)</f>
        <v xml:space="preserve">Rose </v>
      </c>
      <c r="G712" s="161" t="str">
        <f>INDEX(ATS!$A:$P,MATCH('2) Order Form'!$W712,ATS!$O:$O,0),6)</f>
        <v>S</v>
      </c>
      <c r="H712" s="58">
        <v>1</v>
      </c>
      <c r="I712" s="111">
        <v>0</v>
      </c>
      <c r="J712" s="117">
        <f>IFERROR(VLOOKUP(W712,ATS!$O:$P,2,FALSE),0)</f>
        <v>27</v>
      </c>
      <c r="K712" s="184">
        <f t="shared" si="731"/>
        <v>27</v>
      </c>
      <c r="L712" s="117">
        <f>IFERROR(VLOOKUP(W712,ATS!$O:$Q,3,FALSE),0)</f>
        <v>27</v>
      </c>
      <c r="M712" s="186">
        <f t="shared" si="732"/>
        <v>27</v>
      </c>
      <c r="N712" s="93">
        <v>0</v>
      </c>
      <c r="O712" s="55">
        <f t="shared" si="733"/>
        <v>0</v>
      </c>
      <c r="P712" s="50">
        <f>VLOOKUP($C712,Prices!$A$3:$R$1996,MATCH('2) Order Form'!P$8,Prices!$A$2:$R$2,0),FALSE)</f>
        <v>45</v>
      </c>
      <c r="Q712" s="51">
        <f>VLOOKUP($C712,Prices!$A$3:$R$1996,MATCH('2) Order Form'!Q$8,Prices!$A$2:$R$2,0),FALSE)</f>
        <v>89.95</v>
      </c>
      <c r="R712" s="34">
        <f t="shared" si="734"/>
        <v>0</v>
      </c>
      <c r="S712" s="43">
        <f t="shared" si="735"/>
        <v>0</v>
      </c>
      <c r="T712" s="51">
        <f t="shared" si="736"/>
        <v>0</v>
      </c>
      <c r="U712" s="123">
        <f t="shared" si="730"/>
        <v>0</v>
      </c>
      <c r="V712" s="124"/>
      <c r="W712" s="148">
        <v>7048652765208</v>
      </c>
      <c r="X712" s="125"/>
      <c r="Y712" s="126">
        <f t="shared" si="737"/>
        <v>0</v>
      </c>
      <c r="Z712" s="127">
        <f t="shared" ca="1" si="738"/>
        <v>0</v>
      </c>
      <c r="AA712" s="127">
        <f t="shared" ca="1" si="739"/>
        <v>125</v>
      </c>
      <c r="AB712" s="127">
        <f t="shared" ca="1" si="740"/>
        <v>0</v>
      </c>
      <c r="AC712" s="127">
        <f t="shared" ca="1" si="741"/>
        <v>0</v>
      </c>
      <c r="AD712" s="127" t="str">
        <f t="shared" si="742"/>
        <v xml:space="preserve">828080Rose </v>
      </c>
      <c r="AE712" s="128">
        <f t="shared" si="743"/>
        <v>828080</v>
      </c>
      <c r="AF712" s="129" t="str">
        <f>INDEX(ATS!$A:$P,MATCH('2) Order Form'!$W712,ATS!$O:$O,0),7)</f>
        <v>Active</v>
      </c>
    </row>
    <row r="713" spans="1:32" ht="17.25" customHeight="1" x14ac:dyDescent="0.2">
      <c r="A713" s="33">
        <v>5</v>
      </c>
      <c r="B713" s="33" t="str">
        <f>VLOOKUP(A713,Classification!$H$2:$I$11,2,FALSE)</f>
        <v>Technical Apparel</v>
      </c>
      <c r="C713" s="33">
        <f>INDEX(ATS!$A:$P,MATCH('2) Order Form'!$W713,ATS!$O:$O,0),1)</f>
        <v>828080</v>
      </c>
      <c r="D713" s="33" t="str">
        <f>INDEX(ATS!$A:$P,MATCH('2) Order Form'!$W713,ATS!$O:$O,0),2)</f>
        <v>Hunter Merino LS Jersey W</v>
      </c>
      <c r="E713" s="82" t="str">
        <f>INDEX(ATS!$A:$P,MATCH('2) Order Form'!$W713,ATS!$O:$O,0),4)</f>
        <v>56001-M</v>
      </c>
      <c r="F713" s="82" t="str">
        <f>INDEX(ATS!$A:$P,MATCH('2) Order Form'!$W713,ATS!$O:$O,0),5)</f>
        <v xml:space="preserve">Rose </v>
      </c>
      <c r="G713" s="161" t="str">
        <f>INDEX(ATS!$A:$P,MATCH('2) Order Form'!$W713,ATS!$O:$O,0),6)</f>
        <v>M</v>
      </c>
      <c r="H713" s="58">
        <v>1</v>
      </c>
      <c r="I713" s="111">
        <v>0</v>
      </c>
      <c r="J713" s="117">
        <f>IFERROR(VLOOKUP(W713,ATS!$O:$P,2,FALSE),0)</f>
        <v>26</v>
      </c>
      <c r="K713" s="184">
        <f t="shared" ref="K713:K718" si="744">IF(J713=99999,"OPEN",IF(J713&gt;50,"50+",IF(J713&lt;=0,"0",J713)))</f>
        <v>26</v>
      </c>
      <c r="L713" s="117">
        <f>IFERROR(VLOOKUP(W713,ATS!$O:$Q,3,FALSE),0)</f>
        <v>26</v>
      </c>
      <c r="M713" s="186">
        <f t="shared" ref="M713:M718" si="745">IF(L713=99999,"OPEN",IF(L713&gt;50,"50+",IF(L713&lt;=0,"0",L713)))</f>
        <v>26</v>
      </c>
      <c r="N713" s="93">
        <v>0</v>
      </c>
      <c r="O713" s="55">
        <f t="shared" ref="O713:O718" si="746">IF(N713&lt;&gt;0,N713,$P$5)</f>
        <v>0</v>
      </c>
      <c r="P713" s="50">
        <f>VLOOKUP($C713,Prices!$A$3:$R$1996,MATCH('2) Order Form'!P$8,Prices!$A$2:$R$2,0),FALSE)</f>
        <v>45</v>
      </c>
      <c r="Q713" s="51">
        <f>VLOOKUP($C713,Prices!$A$3:$R$1996,MATCH('2) Order Form'!Q$8,Prices!$A$2:$R$2,0),FALSE)</f>
        <v>89.95</v>
      </c>
      <c r="R713" s="34">
        <f t="shared" ref="R713:R718" si="747">I713*P713</f>
        <v>0</v>
      </c>
      <c r="S713" s="43">
        <f t="shared" ref="S713:S718" si="748">R713*O713</f>
        <v>0</v>
      </c>
      <c r="T713" s="51">
        <f t="shared" ref="T713:T718" si="749">R713-S713</f>
        <v>0</v>
      </c>
      <c r="U713" s="123">
        <f t="shared" si="730"/>
        <v>0</v>
      </c>
      <c r="V713" s="124"/>
      <c r="W713" s="148">
        <v>7048652765192</v>
      </c>
      <c r="X713" s="125"/>
      <c r="Y713" s="126">
        <f t="shared" ref="Y713:Y718" si="750">I713*Q713</f>
        <v>0</v>
      </c>
      <c r="Z713" s="127">
        <f t="shared" ref="Z713:Z718" ca="1" si="751">IF(A713=OFFSET(A713,-1,0),0,1)</f>
        <v>0</v>
      </c>
      <c r="AA713" s="127">
        <f t="shared" ref="AA713:AA718" ca="1" si="752">IF(C713=OFFSET(C713,-1,0),OFFSET(AA713,-1,0),OFFSET(AA713,-1,0)+1)</f>
        <v>125</v>
      </c>
      <c r="AB713" s="127">
        <f t="shared" ref="AB713:AB718" ca="1" si="753">IF(C713=OFFSET(C713,-1,0),0,1)</f>
        <v>0</v>
      </c>
      <c r="AC713" s="127">
        <f t="shared" ref="AC713:AC718" ca="1" si="754">IF(F713=OFFSET(F713,-1,0),0,1)</f>
        <v>0</v>
      </c>
      <c r="AD713" s="127" t="str">
        <f t="shared" ref="AD713:AD718" si="755">CONCATENATE(C713,F713)</f>
        <v xml:space="preserve">828080Rose </v>
      </c>
      <c r="AE713" s="128">
        <f t="shared" ref="AE713:AE718" si="756">IFERROR(IF(B713="EYEWEAR",CONCATENATE(C713,"-",G713),C713),C713)</f>
        <v>828080</v>
      </c>
      <c r="AF713" s="129" t="str">
        <f>INDEX(ATS!$A:$P,MATCH('2) Order Form'!$W713,ATS!$O:$O,0),7)</f>
        <v>Active</v>
      </c>
    </row>
    <row r="714" spans="1:32" ht="17.25" customHeight="1" x14ac:dyDescent="0.2">
      <c r="A714" s="33">
        <v>5</v>
      </c>
      <c r="B714" s="33" t="str">
        <f>VLOOKUP(A714,Classification!$H$2:$I$11,2,FALSE)</f>
        <v>Technical Apparel</v>
      </c>
      <c r="C714" s="33">
        <f>INDEX(ATS!$A:$P,MATCH('2) Order Form'!$W714,ATS!$O:$O,0),1)</f>
        <v>828080</v>
      </c>
      <c r="D714" s="33" t="str">
        <f>INDEX(ATS!$A:$P,MATCH('2) Order Form'!$W714,ATS!$O:$O,0),2)</f>
        <v>Hunter Merino LS Jersey W</v>
      </c>
      <c r="E714" s="82" t="str">
        <f>INDEX(ATS!$A:$P,MATCH('2) Order Form'!$W714,ATS!$O:$O,0),4)</f>
        <v>56001-L</v>
      </c>
      <c r="F714" s="82" t="str">
        <f>INDEX(ATS!$A:$P,MATCH('2) Order Form'!$W714,ATS!$O:$O,0),5)</f>
        <v xml:space="preserve">Rose </v>
      </c>
      <c r="G714" s="161" t="str">
        <f>INDEX(ATS!$A:$P,MATCH('2) Order Form'!$W714,ATS!$O:$O,0),6)</f>
        <v>L</v>
      </c>
      <c r="H714" s="58">
        <v>1</v>
      </c>
      <c r="I714" s="111">
        <v>0</v>
      </c>
      <c r="J714" s="117">
        <f>IFERROR(VLOOKUP(W714,ATS!$O:$P,2,FALSE),0)</f>
        <v>10</v>
      </c>
      <c r="K714" s="184">
        <f t="shared" si="744"/>
        <v>10</v>
      </c>
      <c r="L714" s="117">
        <f>IFERROR(VLOOKUP(W714,ATS!$O:$Q,3,FALSE),0)</f>
        <v>10</v>
      </c>
      <c r="M714" s="186">
        <f t="shared" si="745"/>
        <v>10</v>
      </c>
      <c r="N714" s="93">
        <v>0</v>
      </c>
      <c r="O714" s="55">
        <f t="shared" si="746"/>
        <v>0</v>
      </c>
      <c r="P714" s="50">
        <f>VLOOKUP($C714,Prices!$A$3:$R$1996,MATCH('2) Order Form'!P$8,Prices!$A$2:$R$2,0),FALSE)</f>
        <v>45</v>
      </c>
      <c r="Q714" s="51">
        <f>VLOOKUP($C714,Prices!$A$3:$R$1996,MATCH('2) Order Form'!Q$8,Prices!$A$2:$R$2,0),FALSE)</f>
        <v>89.95</v>
      </c>
      <c r="R714" s="34">
        <f t="shared" si="747"/>
        <v>0</v>
      </c>
      <c r="S714" s="43">
        <f t="shared" si="748"/>
        <v>0</v>
      </c>
      <c r="T714" s="51">
        <f t="shared" si="749"/>
        <v>0</v>
      </c>
      <c r="U714" s="123">
        <f t="shared" si="730"/>
        <v>0</v>
      </c>
      <c r="V714" s="124"/>
      <c r="W714" s="148">
        <v>7048652765185</v>
      </c>
      <c r="X714" s="125"/>
      <c r="Y714" s="126">
        <f t="shared" si="750"/>
        <v>0</v>
      </c>
      <c r="Z714" s="127">
        <f t="shared" ca="1" si="751"/>
        <v>0</v>
      </c>
      <c r="AA714" s="127">
        <f t="shared" ca="1" si="752"/>
        <v>125</v>
      </c>
      <c r="AB714" s="127">
        <f t="shared" ca="1" si="753"/>
        <v>0</v>
      </c>
      <c r="AC714" s="127">
        <f t="shared" ca="1" si="754"/>
        <v>0</v>
      </c>
      <c r="AD714" s="127" t="str">
        <f t="shared" si="755"/>
        <v xml:space="preserve">828080Rose </v>
      </c>
      <c r="AE714" s="128">
        <f t="shared" si="756"/>
        <v>828080</v>
      </c>
      <c r="AF714" s="129" t="str">
        <f>INDEX(ATS!$A:$P,MATCH('2) Order Form'!$W714,ATS!$O:$O,0),7)</f>
        <v>Active</v>
      </c>
    </row>
    <row r="715" spans="1:32" ht="17.25" customHeight="1" x14ac:dyDescent="0.2">
      <c r="A715" s="33">
        <v>5</v>
      </c>
      <c r="B715" s="33" t="str">
        <f>VLOOKUP(A715,Classification!$H$2:$I$11,2,FALSE)</f>
        <v>Technical Apparel</v>
      </c>
      <c r="C715" s="33">
        <f>INDEX(ATS!$A:$P,MATCH('2) Order Form'!$W715,ATS!$O:$O,0),1)</f>
        <v>828080</v>
      </c>
      <c r="D715" s="33" t="str">
        <f>INDEX(ATS!$A:$P,MATCH('2) Order Form'!$W715,ATS!$O:$O,0),2)</f>
        <v>Hunter Merino LS Jersey W</v>
      </c>
      <c r="E715" s="82" t="str">
        <f>INDEX(ATS!$A:$P,MATCH('2) Order Form'!$W715,ATS!$O:$O,0),4)</f>
        <v>57000-XS</v>
      </c>
      <c r="F715" s="82" t="str">
        <f>INDEX(ATS!$A:$P,MATCH('2) Order Form'!$W715,ATS!$O:$O,0),5)</f>
        <v>Purple</v>
      </c>
      <c r="G715" s="161" t="str">
        <f>INDEX(ATS!$A:$P,MATCH('2) Order Form'!$W715,ATS!$O:$O,0),6)</f>
        <v>XS</v>
      </c>
      <c r="H715" s="58">
        <v>1</v>
      </c>
      <c r="I715" s="111">
        <v>0</v>
      </c>
      <c r="J715" s="117">
        <f>IFERROR(VLOOKUP(W715,ATS!$O:$P,2,FALSE),0)</f>
        <v>0</v>
      </c>
      <c r="K715" s="184" t="str">
        <f t="shared" si="744"/>
        <v>0</v>
      </c>
      <c r="L715" s="117">
        <f>IFERROR(VLOOKUP(W715,ATS!$O:$Q,3,FALSE),0)</f>
        <v>0</v>
      </c>
      <c r="M715" s="186" t="str">
        <f t="shared" si="745"/>
        <v>0</v>
      </c>
      <c r="N715" s="93">
        <v>0</v>
      </c>
      <c r="O715" s="55">
        <f t="shared" si="746"/>
        <v>0</v>
      </c>
      <c r="P715" s="50">
        <f>VLOOKUP($C715,Prices!$A$3:$R$1996,MATCH('2) Order Form'!P$8,Prices!$A$2:$R$2,0),FALSE)</f>
        <v>45</v>
      </c>
      <c r="Q715" s="51">
        <f>VLOOKUP($C715,Prices!$A$3:$R$1996,MATCH('2) Order Form'!Q$8,Prices!$A$2:$R$2,0),FALSE)</f>
        <v>89.95</v>
      </c>
      <c r="R715" s="34">
        <f t="shared" si="747"/>
        <v>0</v>
      </c>
      <c r="S715" s="43">
        <f t="shared" si="748"/>
        <v>0</v>
      </c>
      <c r="T715" s="51">
        <f t="shared" si="749"/>
        <v>0</v>
      </c>
      <c r="U715" s="123">
        <f t="shared" si="730"/>
        <v>0</v>
      </c>
      <c r="V715" s="124"/>
      <c r="W715" s="148">
        <v>7048652774095</v>
      </c>
      <c r="X715" s="125"/>
      <c r="Y715" s="126">
        <f t="shared" si="750"/>
        <v>0</v>
      </c>
      <c r="Z715" s="127">
        <f t="shared" ca="1" si="751"/>
        <v>0</v>
      </c>
      <c r="AA715" s="127">
        <f t="shared" ca="1" si="752"/>
        <v>125</v>
      </c>
      <c r="AB715" s="127">
        <f t="shared" ca="1" si="753"/>
        <v>0</v>
      </c>
      <c r="AC715" s="127">
        <f t="shared" ca="1" si="754"/>
        <v>1</v>
      </c>
      <c r="AD715" s="127" t="str">
        <f t="shared" si="755"/>
        <v>828080Purple</v>
      </c>
      <c r="AE715" s="128">
        <f t="shared" si="756"/>
        <v>828080</v>
      </c>
      <c r="AF715" s="129" t="str">
        <f>INDEX(ATS!$A:$P,MATCH('2) Order Form'!$W715,ATS!$O:$O,0),7)</f>
        <v>Active</v>
      </c>
    </row>
    <row r="716" spans="1:32" ht="17.25" customHeight="1" x14ac:dyDescent="0.2">
      <c r="A716" s="33">
        <v>5</v>
      </c>
      <c r="B716" s="33" t="str">
        <f>VLOOKUP(A716,Classification!$H$2:$I$11,2,FALSE)</f>
        <v>Technical Apparel</v>
      </c>
      <c r="C716" s="33">
        <f>INDEX(ATS!$A:$P,MATCH('2) Order Form'!$W716,ATS!$O:$O,0),1)</f>
        <v>828080</v>
      </c>
      <c r="D716" s="33" t="str">
        <f>INDEX(ATS!$A:$P,MATCH('2) Order Form'!$W716,ATS!$O:$O,0),2)</f>
        <v>Hunter Merino LS Jersey W</v>
      </c>
      <c r="E716" s="82" t="str">
        <f>INDEX(ATS!$A:$P,MATCH('2) Order Form'!$W716,ATS!$O:$O,0),4)</f>
        <v>57000-S</v>
      </c>
      <c r="F716" s="82" t="str">
        <f>INDEX(ATS!$A:$P,MATCH('2) Order Form'!$W716,ATS!$O:$O,0),5)</f>
        <v>Purple</v>
      </c>
      <c r="G716" s="161" t="str">
        <f>INDEX(ATS!$A:$P,MATCH('2) Order Form'!$W716,ATS!$O:$O,0),6)</f>
        <v>S</v>
      </c>
      <c r="H716" s="58">
        <v>1</v>
      </c>
      <c r="I716" s="111">
        <v>0</v>
      </c>
      <c r="J716" s="117">
        <f>IFERROR(VLOOKUP(W716,ATS!$O:$P,2,FALSE),0)</f>
        <v>2</v>
      </c>
      <c r="K716" s="184">
        <f t="shared" si="744"/>
        <v>2</v>
      </c>
      <c r="L716" s="117">
        <f>IFERROR(VLOOKUP(W716,ATS!$O:$Q,3,FALSE),0)</f>
        <v>2</v>
      </c>
      <c r="M716" s="186">
        <f t="shared" si="745"/>
        <v>2</v>
      </c>
      <c r="N716" s="93">
        <v>0</v>
      </c>
      <c r="O716" s="55">
        <f t="shared" si="746"/>
        <v>0</v>
      </c>
      <c r="P716" s="50">
        <f>VLOOKUP($C716,Prices!$A$3:$R$1996,MATCH('2) Order Form'!P$8,Prices!$A$2:$R$2,0),FALSE)</f>
        <v>45</v>
      </c>
      <c r="Q716" s="51">
        <f>VLOOKUP($C716,Prices!$A$3:$R$1996,MATCH('2) Order Form'!Q$8,Prices!$A$2:$R$2,0),FALSE)</f>
        <v>89.95</v>
      </c>
      <c r="R716" s="34">
        <f t="shared" si="747"/>
        <v>0</v>
      </c>
      <c r="S716" s="43">
        <f t="shared" si="748"/>
        <v>0</v>
      </c>
      <c r="T716" s="51">
        <f t="shared" si="749"/>
        <v>0</v>
      </c>
      <c r="U716" s="123">
        <f t="shared" si="730"/>
        <v>0</v>
      </c>
      <c r="V716" s="124"/>
      <c r="W716" s="148">
        <v>7048652765246</v>
      </c>
      <c r="X716" s="125"/>
      <c r="Y716" s="126">
        <f t="shared" si="750"/>
        <v>0</v>
      </c>
      <c r="Z716" s="127">
        <f t="shared" ca="1" si="751"/>
        <v>0</v>
      </c>
      <c r="AA716" s="127">
        <f t="shared" ca="1" si="752"/>
        <v>125</v>
      </c>
      <c r="AB716" s="127">
        <f t="shared" ca="1" si="753"/>
        <v>0</v>
      </c>
      <c r="AC716" s="127">
        <f t="shared" ca="1" si="754"/>
        <v>0</v>
      </c>
      <c r="AD716" s="127" t="str">
        <f t="shared" si="755"/>
        <v>828080Purple</v>
      </c>
      <c r="AE716" s="128">
        <f t="shared" si="756"/>
        <v>828080</v>
      </c>
      <c r="AF716" s="129" t="str">
        <f>INDEX(ATS!$A:$P,MATCH('2) Order Form'!$W716,ATS!$O:$O,0),7)</f>
        <v>Active</v>
      </c>
    </row>
    <row r="717" spans="1:32" ht="17.25" customHeight="1" x14ac:dyDescent="0.2">
      <c r="A717" s="33">
        <v>5</v>
      </c>
      <c r="B717" s="33" t="str">
        <f>VLOOKUP(A717,Classification!$H$2:$I$11,2,FALSE)</f>
        <v>Technical Apparel</v>
      </c>
      <c r="C717" s="33">
        <f>INDEX(ATS!$A:$P,MATCH('2) Order Form'!$W717,ATS!$O:$O,0),1)</f>
        <v>828080</v>
      </c>
      <c r="D717" s="33" t="str">
        <f>INDEX(ATS!$A:$P,MATCH('2) Order Form'!$W717,ATS!$O:$O,0),2)</f>
        <v>Hunter Merino LS Jersey W</v>
      </c>
      <c r="E717" s="82" t="str">
        <f>INDEX(ATS!$A:$P,MATCH('2) Order Form'!$W717,ATS!$O:$O,0),4)</f>
        <v>57000-M</v>
      </c>
      <c r="F717" s="82" t="str">
        <f>INDEX(ATS!$A:$P,MATCH('2) Order Form'!$W717,ATS!$O:$O,0),5)</f>
        <v>Purple</v>
      </c>
      <c r="G717" s="161" t="str">
        <f>INDEX(ATS!$A:$P,MATCH('2) Order Form'!$W717,ATS!$O:$O,0),6)</f>
        <v>M</v>
      </c>
      <c r="H717" s="58">
        <v>1</v>
      </c>
      <c r="I717" s="111">
        <v>0</v>
      </c>
      <c r="J717" s="117">
        <f>IFERROR(VLOOKUP(W717,ATS!$O:$P,2,FALSE),0)</f>
        <v>4</v>
      </c>
      <c r="K717" s="184">
        <f t="shared" si="744"/>
        <v>4</v>
      </c>
      <c r="L717" s="117">
        <f>IFERROR(VLOOKUP(W717,ATS!$O:$Q,3,FALSE),0)</f>
        <v>4</v>
      </c>
      <c r="M717" s="186">
        <f t="shared" si="745"/>
        <v>4</v>
      </c>
      <c r="N717" s="93">
        <v>0</v>
      </c>
      <c r="O717" s="55">
        <f t="shared" si="746"/>
        <v>0</v>
      </c>
      <c r="P717" s="50">
        <f>VLOOKUP($C717,Prices!$A$3:$R$1996,MATCH('2) Order Form'!P$8,Prices!$A$2:$R$2,0),FALSE)</f>
        <v>45</v>
      </c>
      <c r="Q717" s="51">
        <f>VLOOKUP($C717,Prices!$A$3:$R$1996,MATCH('2) Order Form'!Q$8,Prices!$A$2:$R$2,0),FALSE)</f>
        <v>89.95</v>
      </c>
      <c r="R717" s="34">
        <f t="shared" si="747"/>
        <v>0</v>
      </c>
      <c r="S717" s="43">
        <f t="shared" si="748"/>
        <v>0</v>
      </c>
      <c r="T717" s="51">
        <f t="shared" si="749"/>
        <v>0</v>
      </c>
      <c r="U717" s="123">
        <f t="shared" si="730"/>
        <v>0</v>
      </c>
      <c r="V717" s="124"/>
      <c r="W717" s="148">
        <v>7048652765239</v>
      </c>
      <c r="X717" s="125"/>
      <c r="Y717" s="126">
        <f t="shared" si="750"/>
        <v>0</v>
      </c>
      <c r="Z717" s="127">
        <f t="shared" ca="1" si="751"/>
        <v>0</v>
      </c>
      <c r="AA717" s="127">
        <f t="shared" ca="1" si="752"/>
        <v>125</v>
      </c>
      <c r="AB717" s="127">
        <f t="shared" ca="1" si="753"/>
        <v>0</v>
      </c>
      <c r="AC717" s="127">
        <f t="shared" ca="1" si="754"/>
        <v>0</v>
      </c>
      <c r="AD717" s="127" t="str">
        <f t="shared" si="755"/>
        <v>828080Purple</v>
      </c>
      <c r="AE717" s="128">
        <f t="shared" si="756"/>
        <v>828080</v>
      </c>
      <c r="AF717" s="129" t="str">
        <f>INDEX(ATS!$A:$P,MATCH('2) Order Form'!$W717,ATS!$O:$O,0),7)</f>
        <v>Active</v>
      </c>
    </row>
    <row r="718" spans="1:32" ht="17.25" customHeight="1" x14ac:dyDescent="0.2">
      <c r="A718" s="33">
        <v>5</v>
      </c>
      <c r="B718" s="33" t="str">
        <f>VLOOKUP(A718,Classification!$H$2:$I$11,2,FALSE)</f>
        <v>Technical Apparel</v>
      </c>
      <c r="C718" s="33">
        <f>INDEX(ATS!$A:$P,MATCH('2) Order Form'!$W718,ATS!$O:$O,0),1)</f>
        <v>828080</v>
      </c>
      <c r="D718" s="33" t="str">
        <f>INDEX(ATS!$A:$P,MATCH('2) Order Form'!$W718,ATS!$O:$O,0),2)</f>
        <v>Hunter Merino LS Jersey W</v>
      </c>
      <c r="E718" s="82" t="str">
        <f>INDEX(ATS!$A:$P,MATCH('2) Order Form'!$W718,ATS!$O:$O,0),4)</f>
        <v>57000-L</v>
      </c>
      <c r="F718" s="82" t="str">
        <f>INDEX(ATS!$A:$P,MATCH('2) Order Form'!$W718,ATS!$O:$O,0),5)</f>
        <v>Purple</v>
      </c>
      <c r="G718" s="161" t="str">
        <f>INDEX(ATS!$A:$P,MATCH('2) Order Form'!$W718,ATS!$O:$O,0),6)</f>
        <v>L</v>
      </c>
      <c r="H718" s="58">
        <v>1</v>
      </c>
      <c r="I718" s="111">
        <v>0</v>
      </c>
      <c r="J718" s="117">
        <f>IFERROR(VLOOKUP(W718,ATS!$O:$P,2,FALSE),0)</f>
        <v>2</v>
      </c>
      <c r="K718" s="184">
        <f t="shared" si="744"/>
        <v>2</v>
      </c>
      <c r="L718" s="117">
        <f>IFERROR(VLOOKUP(W718,ATS!$O:$Q,3,FALSE),0)</f>
        <v>2</v>
      </c>
      <c r="M718" s="186">
        <f t="shared" si="745"/>
        <v>2</v>
      </c>
      <c r="N718" s="93">
        <v>0</v>
      </c>
      <c r="O718" s="55">
        <f t="shared" si="746"/>
        <v>0</v>
      </c>
      <c r="P718" s="50">
        <f>VLOOKUP($C718,Prices!$A$3:$R$1996,MATCH('2) Order Form'!P$8,Prices!$A$2:$R$2,0),FALSE)</f>
        <v>45</v>
      </c>
      <c r="Q718" s="51">
        <f>VLOOKUP($C718,Prices!$A$3:$R$1996,MATCH('2) Order Form'!Q$8,Prices!$A$2:$R$2,0),FALSE)</f>
        <v>89.95</v>
      </c>
      <c r="R718" s="34">
        <f t="shared" si="747"/>
        <v>0</v>
      </c>
      <c r="S718" s="43">
        <f t="shared" si="748"/>
        <v>0</v>
      </c>
      <c r="T718" s="51">
        <f t="shared" si="749"/>
        <v>0</v>
      </c>
      <c r="U718" s="123">
        <f t="shared" si="730"/>
        <v>0</v>
      </c>
      <c r="V718" s="124"/>
      <c r="W718" s="148">
        <v>7048652765222</v>
      </c>
      <c r="X718" s="125"/>
      <c r="Y718" s="126">
        <f t="shared" si="750"/>
        <v>0</v>
      </c>
      <c r="Z718" s="127">
        <f t="shared" ca="1" si="751"/>
        <v>0</v>
      </c>
      <c r="AA718" s="127">
        <f t="shared" ca="1" si="752"/>
        <v>125</v>
      </c>
      <c r="AB718" s="127">
        <f t="shared" ca="1" si="753"/>
        <v>0</v>
      </c>
      <c r="AC718" s="127">
        <f t="shared" ca="1" si="754"/>
        <v>0</v>
      </c>
      <c r="AD718" s="127" t="str">
        <f t="shared" si="755"/>
        <v>828080Purple</v>
      </c>
      <c r="AE718" s="128">
        <f t="shared" si="756"/>
        <v>828080</v>
      </c>
      <c r="AF718" s="129" t="str">
        <f>INDEX(ATS!$A:$P,MATCH('2) Order Form'!$W718,ATS!$O:$O,0),7)</f>
        <v>Active</v>
      </c>
    </row>
    <row r="719" spans="1:32" ht="17.25" customHeight="1" x14ac:dyDescent="0.2">
      <c r="A719" s="33">
        <v>5</v>
      </c>
      <c r="B719" s="33" t="str">
        <f>VLOOKUP(A719,Classification!$H$2:$I$11,2,FALSE)</f>
        <v>Technical Apparel</v>
      </c>
      <c r="C719" s="33">
        <f>INDEX(ATS!$A:$P,MATCH('2) Order Form'!$W719,ATS!$O:$O,0),1)</f>
        <v>828082</v>
      </c>
      <c r="D719" s="33" t="str">
        <f>INDEX(ATS!$A:$P,MATCH('2) Order Form'!$W719,ATS!$O:$O,0),2)</f>
        <v>Hunter Merino SS Jersey W</v>
      </c>
      <c r="E719" s="82" t="str">
        <f>INDEX(ATS!$A:$P,MATCH('2) Order Form'!$W719,ATS!$O:$O,0),4)</f>
        <v>56001-XS</v>
      </c>
      <c r="F719" s="82" t="str">
        <f>INDEX(ATS!$A:$P,MATCH('2) Order Form'!$W719,ATS!$O:$O,0),5)</f>
        <v xml:space="preserve">Rose </v>
      </c>
      <c r="G719" s="161" t="str">
        <f>INDEX(ATS!$A:$P,MATCH('2) Order Form'!$W719,ATS!$O:$O,0),6)</f>
        <v>XS</v>
      </c>
      <c r="H719" s="58">
        <v>1</v>
      </c>
      <c r="I719" s="111">
        <v>0</v>
      </c>
      <c r="J719" s="117">
        <f>IFERROR(VLOOKUP(W719,ATS!$O:$P,2,FALSE),0)</f>
        <v>18</v>
      </c>
      <c r="K719" s="184">
        <f t="shared" ref="K719:K726" si="757">IF(J719=99999,"OPEN",IF(J719&gt;50,"50+",IF(J719&lt;=0,"0",J719)))</f>
        <v>18</v>
      </c>
      <c r="L719" s="117">
        <f>IFERROR(VLOOKUP(W719,ATS!$O:$Q,3,FALSE),0)</f>
        <v>18</v>
      </c>
      <c r="M719" s="186">
        <f t="shared" ref="M719:M726" si="758">IF(L719=99999,"OPEN",IF(L719&gt;50,"50+",IF(L719&lt;=0,"0",L719)))</f>
        <v>18</v>
      </c>
      <c r="N719" s="93">
        <v>0</v>
      </c>
      <c r="O719" s="55">
        <f t="shared" ref="O719:O726" si="759">IF(N719&lt;&gt;0,N719,$P$5)</f>
        <v>0</v>
      </c>
      <c r="P719" s="50">
        <f>VLOOKUP($C719,Prices!$A$3:$R$1996,MATCH('2) Order Form'!P$8,Prices!$A$2:$R$2,0),FALSE)</f>
        <v>35</v>
      </c>
      <c r="Q719" s="51">
        <f>VLOOKUP($C719,Prices!$A$3:$R$1996,MATCH('2) Order Form'!Q$8,Prices!$A$2:$R$2,0),FALSE)</f>
        <v>69.95</v>
      </c>
      <c r="R719" s="34">
        <f t="shared" ref="R719:R726" si="760">I719*P719</f>
        <v>0</v>
      </c>
      <c r="S719" s="43">
        <f t="shared" ref="S719:S726" si="761">R719*O719</f>
        <v>0</v>
      </c>
      <c r="T719" s="51">
        <f t="shared" ref="T719:T726" si="762">R719-S719</f>
        <v>0</v>
      </c>
      <c r="U719" s="123">
        <f t="shared" si="730"/>
        <v>0</v>
      </c>
      <c r="V719" s="124"/>
      <c r="W719" s="148">
        <v>7048652765376</v>
      </c>
      <c r="X719" s="125"/>
      <c r="Y719" s="126">
        <f t="shared" ref="Y719:Y726" si="763">I719*Q719</f>
        <v>0</v>
      </c>
      <c r="Z719" s="127">
        <f t="shared" ref="Z719:Z726" ca="1" si="764">IF(A719=OFFSET(A719,-1,0),0,1)</f>
        <v>0</v>
      </c>
      <c r="AA719" s="127">
        <f t="shared" ref="AA719:AA726" ca="1" si="765">IF(C719=OFFSET(C719,-1,0),OFFSET(AA719,-1,0),OFFSET(AA719,-1,0)+1)</f>
        <v>126</v>
      </c>
      <c r="AB719" s="127">
        <f t="shared" ref="AB719:AB726" ca="1" si="766">IF(C719=OFFSET(C719,-1,0),0,1)</f>
        <v>1</v>
      </c>
      <c r="AC719" s="127">
        <f t="shared" ref="AC719:AC726" ca="1" si="767">IF(F719=OFFSET(F719,-1,0),0,1)</f>
        <v>1</v>
      </c>
      <c r="AD719" s="127" t="str">
        <f t="shared" ref="AD719:AD726" si="768">CONCATENATE(C719,F719)</f>
        <v xml:space="preserve">828082Rose </v>
      </c>
      <c r="AE719" s="128">
        <f t="shared" ref="AE719:AE726" si="769">IFERROR(IF(B719="EYEWEAR",CONCATENATE(C719,"-",G719),C719),C719)</f>
        <v>828082</v>
      </c>
      <c r="AF719" s="129" t="str">
        <f>INDEX(ATS!$A:$P,MATCH('2) Order Form'!$W719,ATS!$O:$O,0),7)</f>
        <v>Active</v>
      </c>
    </row>
    <row r="720" spans="1:32" ht="17.25" customHeight="1" x14ac:dyDescent="0.2">
      <c r="A720" s="33">
        <v>5</v>
      </c>
      <c r="B720" s="33" t="str">
        <f>VLOOKUP(A720,Classification!$H$2:$I$11,2,FALSE)</f>
        <v>Technical Apparel</v>
      </c>
      <c r="C720" s="33">
        <f>INDEX(ATS!$A:$P,MATCH('2) Order Form'!$W720,ATS!$O:$O,0),1)</f>
        <v>828082</v>
      </c>
      <c r="D720" s="33" t="str">
        <f>INDEX(ATS!$A:$P,MATCH('2) Order Form'!$W720,ATS!$O:$O,0),2)</f>
        <v>Hunter Merino SS Jersey W</v>
      </c>
      <c r="E720" s="82" t="str">
        <f>INDEX(ATS!$A:$P,MATCH('2) Order Form'!$W720,ATS!$O:$O,0),4)</f>
        <v>56001-S</v>
      </c>
      <c r="F720" s="82" t="str">
        <f>INDEX(ATS!$A:$P,MATCH('2) Order Form'!$W720,ATS!$O:$O,0),5)</f>
        <v xml:space="preserve">Rose </v>
      </c>
      <c r="G720" s="161" t="str">
        <f>INDEX(ATS!$A:$P,MATCH('2) Order Form'!$W720,ATS!$O:$O,0),6)</f>
        <v>S</v>
      </c>
      <c r="H720" s="58">
        <v>1</v>
      </c>
      <c r="I720" s="111">
        <v>0</v>
      </c>
      <c r="J720" s="117">
        <f>IFERROR(VLOOKUP(W720,ATS!$O:$P,2,FALSE),0)</f>
        <v>50</v>
      </c>
      <c r="K720" s="184">
        <f t="shared" si="757"/>
        <v>50</v>
      </c>
      <c r="L720" s="117">
        <f>IFERROR(VLOOKUP(W720,ATS!$O:$Q,3,FALSE),0)</f>
        <v>50</v>
      </c>
      <c r="M720" s="186">
        <f t="shared" si="758"/>
        <v>50</v>
      </c>
      <c r="N720" s="93">
        <v>0</v>
      </c>
      <c r="O720" s="55">
        <f t="shared" si="759"/>
        <v>0</v>
      </c>
      <c r="P720" s="50">
        <f>VLOOKUP($C720,Prices!$A$3:$R$1996,MATCH('2) Order Form'!P$8,Prices!$A$2:$R$2,0),FALSE)</f>
        <v>35</v>
      </c>
      <c r="Q720" s="51">
        <f>VLOOKUP($C720,Prices!$A$3:$R$1996,MATCH('2) Order Form'!Q$8,Prices!$A$2:$R$2,0),FALSE)</f>
        <v>69.95</v>
      </c>
      <c r="R720" s="34">
        <f t="shared" si="760"/>
        <v>0</v>
      </c>
      <c r="S720" s="43">
        <f t="shared" si="761"/>
        <v>0</v>
      </c>
      <c r="T720" s="51">
        <f t="shared" si="762"/>
        <v>0</v>
      </c>
      <c r="U720" s="123">
        <f t="shared" si="730"/>
        <v>0</v>
      </c>
      <c r="V720" s="124"/>
      <c r="W720" s="148">
        <v>7048652765369</v>
      </c>
      <c r="X720" s="125"/>
      <c r="Y720" s="126">
        <f t="shared" si="763"/>
        <v>0</v>
      </c>
      <c r="Z720" s="127">
        <f t="shared" ca="1" si="764"/>
        <v>0</v>
      </c>
      <c r="AA720" s="127">
        <f t="shared" ca="1" si="765"/>
        <v>126</v>
      </c>
      <c r="AB720" s="127">
        <f t="shared" ca="1" si="766"/>
        <v>0</v>
      </c>
      <c r="AC720" s="127">
        <f t="shared" ca="1" si="767"/>
        <v>0</v>
      </c>
      <c r="AD720" s="127" t="str">
        <f t="shared" si="768"/>
        <v xml:space="preserve">828082Rose </v>
      </c>
      <c r="AE720" s="128">
        <f t="shared" si="769"/>
        <v>828082</v>
      </c>
      <c r="AF720" s="129" t="str">
        <f>INDEX(ATS!$A:$P,MATCH('2) Order Form'!$W720,ATS!$O:$O,0),7)</f>
        <v>Active</v>
      </c>
    </row>
    <row r="721" spans="1:32" ht="17.25" customHeight="1" x14ac:dyDescent="0.2">
      <c r="A721" s="33">
        <v>5</v>
      </c>
      <c r="B721" s="33" t="str">
        <f>VLOOKUP(A721,Classification!$H$2:$I$11,2,FALSE)</f>
        <v>Technical Apparel</v>
      </c>
      <c r="C721" s="33">
        <f>INDEX(ATS!$A:$P,MATCH('2) Order Form'!$W721,ATS!$O:$O,0),1)</f>
        <v>828082</v>
      </c>
      <c r="D721" s="33" t="str">
        <f>INDEX(ATS!$A:$P,MATCH('2) Order Form'!$W721,ATS!$O:$O,0),2)</f>
        <v>Hunter Merino SS Jersey W</v>
      </c>
      <c r="E721" s="82" t="str">
        <f>INDEX(ATS!$A:$P,MATCH('2) Order Form'!$W721,ATS!$O:$O,0),4)</f>
        <v>56001-M</v>
      </c>
      <c r="F721" s="82" t="str">
        <f>INDEX(ATS!$A:$P,MATCH('2) Order Form'!$W721,ATS!$O:$O,0),5)</f>
        <v xml:space="preserve">Rose </v>
      </c>
      <c r="G721" s="161" t="str">
        <f>INDEX(ATS!$A:$P,MATCH('2) Order Form'!$W721,ATS!$O:$O,0),6)</f>
        <v>M</v>
      </c>
      <c r="H721" s="58">
        <v>1</v>
      </c>
      <c r="I721" s="111">
        <v>0</v>
      </c>
      <c r="J721" s="117">
        <f>IFERROR(VLOOKUP(W721,ATS!$O:$P,2,FALSE),0)</f>
        <v>59</v>
      </c>
      <c r="K721" s="184" t="str">
        <f t="shared" si="757"/>
        <v>50+</v>
      </c>
      <c r="L721" s="117">
        <f>IFERROR(VLOOKUP(W721,ATS!$O:$Q,3,FALSE),0)</f>
        <v>59</v>
      </c>
      <c r="M721" s="186" t="str">
        <f t="shared" si="758"/>
        <v>50+</v>
      </c>
      <c r="N721" s="93">
        <v>0</v>
      </c>
      <c r="O721" s="55">
        <f t="shared" si="759"/>
        <v>0</v>
      </c>
      <c r="P721" s="50">
        <f>VLOOKUP($C721,Prices!$A$3:$R$1996,MATCH('2) Order Form'!P$8,Prices!$A$2:$R$2,0),FALSE)</f>
        <v>35</v>
      </c>
      <c r="Q721" s="51">
        <f>VLOOKUP($C721,Prices!$A$3:$R$1996,MATCH('2) Order Form'!Q$8,Prices!$A$2:$R$2,0),FALSE)</f>
        <v>69.95</v>
      </c>
      <c r="R721" s="34">
        <f t="shared" si="760"/>
        <v>0</v>
      </c>
      <c r="S721" s="43">
        <f t="shared" si="761"/>
        <v>0</v>
      </c>
      <c r="T721" s="51">
        <f t="shared" si="762"/>
        <v>0</v>
      </c>
      <c r="U721" s="123">
        <f t="shared" si="730"/>
        <v>0</v>
      </c>
      <c r="V721" s="124"/>
      <c r="W721" s="148">
        <v>7048652765352</v>
      </c>
      <c r="X721" s="125"/>
      <c r="Y721" s="126">
        <f t="shared" si="763"/>
        <v>0</v>
      </c>
      <c r="Z721" s="127">
        <f t="shared" ca="1" si="764"/>
        <v>0</v>
      </c>
      <c r="AA721" s="127">
        <f t="shared" ca="1" si="765"/>
        <v>126</v>
      </c>
      <c r="AB721" s="127">
        <f t="shared" ca="1" si="766"/>
        <v>0</v>
      </c>
      <c r="AC721" s="127">
        <f t="shared" ca="1" si="767"/>
        <v>0</v>
      </c>
      <c r="AD721" s="127" t="str">
        <f t="shared" si="768"/>
        <v xml:space="preserve">828082Rose </v>
      </c>
      <c r="AE721" s="128">
        <f t="shared" si="769"/>
        <v>828082</v>
      </c>
      <c r="AF721" s="129" t="str">
        <f>INDEX(ATS!$A:$P,MATCH('2) Order Form'!$W721,ATS!$O:$O,0),7)</f>
        <v>Active</v>
      </c>
    </row>
    <row r="722" spans="1:32" ht="17.25" customHeight="1" x14ac:dyDescent="0.2">
      <c r="A722" s="33">
        <v>5</v>
      </c>
      <c r="B722" s="33" t="str">
        <f>VLOOKUP(A722,Classification!$H$2:$I$11,2,FALSE)</f>
        <v>Technical Apparel</v>
      </c>
      <c r="C722" s="33">
        <f>INDEX(ATS!$A:$P,MATCH('2) Order Form'!$W722,ATS!$O:$O,0),1)</f>
        <v>828082</v>
      </c>
      <c r="D722" s="33" t="str">
        <f>INDEX(ATS!$A:$P,MATCH('2) Order Form'!$W722,ATS!$O:$O,0),2)</f>
        <v>Hunter Merino SS Jersey W</v>
      </c>
      <c r="E722" s="82" t="str">
        <f>INDEX(ATS!$A:$P,MATCH('2) Order Form'!$W722,ATS!$O:$O,0),4)</f>
        <v>56001-L</v>
      </c>
      <c r="F722" s="82" t="str">
        <f>INDEX(ATS!$A:$P,MATCH('2) Order Form'!$W722,ATS!$O:$O,0),5)</f>
        <v xml:space="preserve">Rose </v>
      </c>
      <c r="G722" s="161" t="str">
        <f>INDEX(ATS!$A:$P,MATCH('2) Order Form'!$W722,ATS!$O:$O,0),6)</f>
        <v>L</v>
      </c>
      <c r="H722" s="58">
        <v>1</v>
      </c>
      <c r="I722" s="111">
        <v>0</v>
      </c>
      <c r="J722" s="117">
        <f>IFERROR(VLOOKUP(W722,ATS!$O:$P,2,FALSE),0)</f>
        <v>24</v>
      </c>
      <c r="K722" s="184">
        <f t="shared" si="757"/>
        <v>24</v>
      </c>
      <c r="L722" s="117">
        <f>IFERROR(VLOOKUP(W722,ATS!$O:$Q,3,FALSE),0)</f>
        <v>24</v>
      </c>
      <c r="M722" s="186">
        <f t="shared" si="758"/>
        <v>24</v>
      </c>
      <c r="N722" s="93">
        <v>0</v>
      </c>
      <c r="O722" s="55">
        <f t="shared" si="759"/>
        <v>0</v>
      </c>
      <c r="P722" s="50">
        <f>VLOOKUP($C722,Prices!$A$3:$R$1996,MATCH('2) Order Form'!P$8,Prices!$A$2:$R$2,0),FALSE)</f>
        <v>35</v>
      </c>
      <c r="Q722" s="51">
        <f>VLOOKUP($C722,Prices!$A$3:$R$1996,MATCH('2) Order Form'!Q$8,Prices!$A$2:$R$2,0),FALSE)</f>
        <v>69.95</v>
      </c>
      <c r="R722" s="34">
        <f t="shared" si="760"/>
        <v>0</v>
      </c>
      <c r="S722" s="43">
        <f t="shared" si="761"/>
        <v>0</v>
      </c>
      <c r="T722" s="51">
        <f t="shared" si="762"/>
        <v>0</v>
      </c>
      <c r="U722" s="123">
        <f t="shared" si="730"/>
        <v>0</v>
      </c>
      <c r="V722" s="124"/>
      <c r="W722" s="148">
        <v>7048652765345</v>
      </c>
      <c r="X722" s="125"/>
      <c r="Y722" s="126">
        <f t="shared" si="763"/>
        <v>0</v>
      </c>
      <c r="Z722" s="127">
        <f t="shared" ca="1" si="764"/>
        <v>0</v>
      </c>
      <c r="AA722" s="127">
        <f t="shared" ca="1" si="765"/>
        <v>126</v>
      </c>
      <c r="AB722" s="127">
        <f t="shared" ca="1" si="766"/>
        <v>0</v>
      </c>
      <c r="AC722" s="127">
        <f t="shared" ca="1" si="767"/>
        <v>0</v>
      </c>
      <c r="AD722" s="127" t="str">
        <f t="shared" si="768"/>
        <v xml:space="preserve">828082Rose </v>
      </c>
      <c r="AE722" s="128">
        <f t="shared" si="769"/>
        <v>828082</v>
      </c>
      <c r="AF722" s="129" t="str">
        <f>INDEX(ATS!$A:$P,MATCH('2) Order Form'!$W722,ATS!$O:$O,0),7)</f>
        <v>Active</v>
      </c>
    </row>
    <row r="723" spans="1:32" ht="17.25" customHeight="1" x14ac:dyDescent="0.2">
      <c r="A723" s="33">
        <v>5</v>
      </c>
      <c r="B723" s="33" t="str">
        <f>VLOOKUP(A723,Classification!$H$2:$I$11,2,FALSE)</f>
        <v>Technical Apparel</v>
      </c>
      <c r="C723" s="33">
        <f>INDEX(ATS!$A:$P,MATCH('2) Order Form'!$W723,ATS!$O:$O,0),1)</f>
        <v>828082</v>
      </c>
      <c r="D723" s="33" t="str">
        <f>INDEX(ATS!$A:$P,MATCH('2) Order Form'!$W723,ATS!$O:$O,0),2)</f>
        <v>Hunter Merino SS Jersey W</v>
      </c>
      <c r="E723" s="82" t="str">
        <f>INDEX(ATS!$A:$P,MATCH('2) Order Form'!$W723,ATS!$O:$O,0),4)</f>
        <v>57000-XS</v>
      </c>
      <c r="F723" s="82" t="str">
        <f>INDEX(ATS!$A:$P,MATCH('2) Order Form'!$W723,ATS!$O:$O,0),5)</f>
        <v>Purple</v>
      </c>
      <c r="G723" s="161" t="str">
        <f>INDEX(ATS!$A:$P,MATCH('2) Order Form'!$W723,ATS!$O:$O,0),6)</f>
        <v>XS</v>
      </c>
      <c r="H723" s="58">
        <v>1</v>
      </c>
      <c r="I723" s="111">
        <v>0</v>
      </c>
      <c r="J723" s="117">
        <f>IFERROR(VLOOKUP(W723,ATS!$O:$P,2,FALSE),0)</f>
        <v>44</v>
      </c>
      <c r="K723" s="184">
        <f t="shared" si="757"/>
        <v>44</v>
      </c>
      <c r="L723" s="117">
        <f>IFERROR(VLOOKUP(W723,ATS!$O:$Q,3,FALSE),0)</f>
        <v>44</v>
      </c>
      <c r="M723" s="186">
        <f t="shared" si="758"/>
        <v>44</v>
      </c>
      <c r="N723" s="93">
        <v>0</v>
      </c>
      <c r="O723" s="55">
        <f t="shared" si="759"/>
        <v>0</v>
      </c>
      <c r="P723" s="50">
        <f>VLOOKUP($C723,Prices!$A$3:$R$1996,MATCH('2) Order Form'!P$8,Prices!$A$2:$R$2,0),FALSE)</f>
        <v>35</v>
      </c>
      <c r="Q723" s="51">
        <f>VLOOKUP($C723,Prices!$A$3:$R$1996,MATCH('2) Order Form'!Q$8,Prices!$A$2:$R$2,0),FALSE)</f>
        <v>69.95</v>
      </c>
      <c r="R723" s="34">
        <f t="shared" si="760"/>
        <v>0</v>
      </c>
      <c r="S723" s="43">
        <f t="shared" si="761"/>
        <v>0</v>
      </c>
      <c r="T723" s="51">
        <f t="shared" si="762"/>
        <v>0</v>
      </c>
      <c r="U723" s="123">
        <f t="shared" si="730"/>
        <v>0</v>
      </c>
      <c r="V723" s="124"/>
      <c r="W723" s="148">
        <v>7048652765413</v>
      </c>
      <c r="X723" s="125"/>
      <c r="Y723" s="126">
        <f t="shared" si="763"/>
        <v>0</v>
      </c>
      <c r="Z723" s="127">
        <f t="shared" ca="1" si="764"/>
        <v>0</v>
      </c>
      <c r="AA723" s="127">
        <f t="shared" ca="1" si="765"/>
        <v>126</v>
      </c>
      <c r="AB723" s="127">
        <f t="shared" ca="1" si="766"/>
        <v>0</v>
      </c>
      <c r="AC723" s="127">
        <f t="shared" ca="1" si="767"/>
        <v>1</v>
      </c>
      <c r="AD723" s="127" t="str">
        <f t="shared" si="768"/>
        <v>828082Purple</v>
      </c>
      <c r="AE723" s="128">
        <f t="shared" si="769"/>
        <v>828082</v>
      </c>
      <c r="AF723" s="129" t="str">
        <f>INDEX(ATS!$A:$P,MATCH('2) Order Form'!$W723,ATS!$O:$O,0),7)</f>
        <v>Active</v>
      </c>
    </row>
    <row r="724" spans="1:32" ht="17.25" customHeight="1" x14ac:dyDescent="0.2">
      <c r="A724" s="33">
        <v>5</v>
      </c>
      <c r="B724" s="33" t="str">
        <f>VLOOKUP(A724,Classification!$H$2:$I$11,2,FALSE)</f>
        <v>Technical Apparel</v>
      </c>
      <c r="C724" s="33">
        <f>INDEX(ATS!$A:$P,MATCH('2) Order Form'!$W724,ATS!$O:$O,0),1)</f>
        <v>828082</v>
      </c>
      <c r="D724" s="33" t="str">
        <f>INDEX(ATS!$A:$P,MATCH('2) Order Form'!$W724,ATS!$O:$O,0),2)</f>
        <v>Hunter Merino SS Jersey W</v>
      </c>
      <c r="E724" s="82" t="str">
        <f>INDEX(ATS!$A:$P,MATCH('2) Order Form'!$W724,ATS!$O:$O,0),4)</f>
        <v>57000-S</v>
      </c>
      <c r="F724" s="82" t="str">
        <f>INDEX(ATS!$A:$P,MATCH('2) Order Form'!$W724,ATS!$O:$O,0),5)</f>
        <v>Purple</v>
      </c>
      <c r="G724" s="161" t="str">
        <f>INDEX(ATS!$A:$P,MATCH('2) Order Form'!$W724,ATS!$O:$O,0),6)</f>
        <v>S</v>
      </c>
      <c r="H724" s="58">
        <v>1</v>
      </c>
      <c r="I724" s="111">
        <v>0</v>
      </c>
      <c r="J724" s="117">
        <f>IFERROR(VLOOKUP(W724,ATS!$O:$P,2,FALSE),0)</f>
        <v>99</v>
      </c>
      <c r="K724" s="184" t="str">
        <f t="shared" si="757"/>
        <v>50+</v>
      </c>
      <c r="L724" s="117">
        <f>IFERROR(VLOOKUP(W724,ATS!$O:$Q,3,FALSE),0)</f>
        <v>99</v>
      </c>
      <c r="M724" s="186" t="str">
        <f t="shared" si="758"/>
        <v>50+</v>
      </c>
      <c r="N724" s="93">
        <v>0</v>
      </c>
      <c r="O724" s="55">
        <f t="shared" si="759"/>
        <v>0</v>
      </c>
      <c r="P724" s="50">
        <f>VLOOKUP($C724,Prices!$A$3:$R$1996,MATCH('2) Order Form'!P$8,Prices!$A$2:$R$2,0),FALSE)</f>
        <v>35</v>
      </c>
      <c r="Q724" s="51">
        <f>VLOOKUP($C724,Prices!$A$3:$R$1996,MATCH('2) Order Form'!Q$8,Prices!$A$2:$R$2,0),FALSE)</f>
        <v>69.95</v>
      </c>
      <c r="R724" s="34">
        <f t="shared" si="760"/>
        <v>0</v>
      </c>
      <c r="S724" s="43">
        <f t="shared" si="761"/>
        <v>0</v>
      </c>
      <c r="T724" s="51">
        <f t="shared" si="762"/>
        <v>0</v>
      </c>
      <c r="U724" s="123">
        <f t="shared" si="730"/>
        <v>0</v>
      </c>
      <c r="V724" s="124"/>
      <c r="W724" s="148">
        <v>7048652765406</v>
      </c>
      <c r="X724" s="125"/>
      <c r="Y724" s="126">
        <f t="shared" si="763"/>
        <v>0</v>
      </c>
      <c r="Z724" s="127">
        <f t="shared" ca="1" si="764"/>
        <v>0</v>
      </c>
      <c r="AA724" s="127">
        <f t="shared" ca="1" si="765"/>
        <v>126</v>
      </c>
      <c r="AB724" s="127">
        <f t="shared" ca="1" si="766"/>
        <v>0</v>
      </c>
      <c r="AC724" s="127">
        <f t="shared" ca="1" si="767"/>
        <v>0</v>
      </c>
      <c r="AD724" s="127" t="str">
        <f t="shared" si="768"/>
        <v>828082Purple</v>
      </c>
      <c r="AE724" s="128">
        <f t="shared" si="769"/>
        <v>828082</v>
      </c>
      <c r="AF724" s="129" t="str">
        <f>INDEX(ATS!$A:$P,MATCH('2) Order Form'!$W724,ATS!$O:$O,0),7)</f>
        <v>Active</v>
      </c>
    </row>
    <row r="725" spans="1:32" ht="17.25" customHeight="1" x14ac:dyDescent="0.2">
      <c r="A725" s="33">
        <v>5</v>
      </c>
      <c r="B725" s="33" t="str">
        <f>VLOOKUP(A725,Classification!$H$2:$I$11,2,FALSE)</f>
        <v>Technical Apparel</v>
      </c>
      <c r="C725" s="33">
        <f>INDEX(ATS!$A:$P,MATCH('2) Order Form'!$W725,ATS!$O:$O,0),1)</f>
        <v>828082</v>
      </c>
      <c r="D725" s="33" t="str">
        <f>INDEX(ATS!$A:$P,MATCH('2) Order Form'!$W725,ATS!$O:$O,0),2)</f>
        <v>Hunter Merino SS Jersey W</v>
      </c>
      <c r="E725" s="82" t="str">
        <f>INDEX(ATS!$A:$P,MATCH('2) Order Form'!$W725,ATS!$O:$O,0),4)</f>
        <v>57000-M</v>
      </c>
      <c r="F725" s="82" t="str">
        <f>INDEX(ATS!$A:$P,MATCH('2) Order Form'!$W725,ATS!$O:$O,0),5)</f>
        <v>Purple</v>
      </c>
      <c r="G725" s="161" t="str">
        <f>INDEX(ATS!$A:$P,MATCH('2) Order Form'!$W725,ATS!$O:$O,0),6)</f>
        <v>M</v>
      </c>
      <c r="H725" s="58">
        <v>1</v>
      </c>
      <c r="I725" s="111">
        <v>0</v>
      </c>
      <c r="J725" s="117">
        <f>IFERROR(VLOOKUP(W725,ATS!$O:$P,2,FALSE),0)</f>
        <v>111</v>
      </c>
      <c r="K725" s="184" t="str">
        <f t="shared" si="757"/>
        <v>50+</v>
      </c>
      <c r="L725" s="117">
        <f>IFERROR(VLOOKUP(W725,ATS!$O:$Q,3,FALSE),0)</f>
        <v>111</v>
      </c>
      <c r="M725" s="186" t="str">
        <f t="shared" si="758"/>
        <v>50+</v>
      </c>
      <c r="N725" s="93">
        <v>0</v>
      </c>
      <c r="O725" s="55">
        <f t="shared" si="759"/>
        <v>0</v>
      </c>
      <c r="P725" s="50">
        <f>VLOOKUP($C725,Prices!$A$3:$R$1996,MATCH('2) Order Form'!P$8,Prices!$A$2:$R$2,0),FALSE)</f>
        <v>35</v>
      </c>
      <c r="Q725" s="51">
        <f>VLOOKUP($C725,Prices!$A$3:$R$1996,MATCH('2) Order Form'!Q$8,Prices!$A$2:$R$2,0),FALSE)</f>
        <v>69.95</v>
      </c>
      <c r="R725" s="34">
        <f t="shared" si="760"/>
        <v>0</v>
      </c>
      <c r="S725" s="43">
        <f t="shared" si="761"/>
        <v>0</v>
      </c>
      <c r="T725" s="51">
        <f t="shared" si="762"/>
        <v>0</v>
      </c>
      <c r="U725" s="123">
        <f t="shared" si="730"/>
        <v>0</v>
      </c>
      <c r="V725" s="124"/>
      <c r="W725" s="148">
        <v>7048652765390</v>
      </c>
      <c r="X725" s="125"/>
      <c r="Y725" s="126">
        <f t="shared" si="763"/>
        <v>0</v>
      </c>
      <c r="Z725" s="127">
        <f t="shared" ca="1" si="764"/>
        <v>0</v>
      </c>
      <c r="AA725" s="127">
        <f t="shared" ca="1" si="765"/>
        <v>126</v>
      </c>
      <c r="AB725" s="127">
        <f t="shared" ca="1" si="766"/>
        <v>0</v>
      </c>
      <c r="AC725" s="127">
        <f t="shared" ca="1" si="767"/>
        <v>0</v>
      </c>
      <c r="AD725" s="127" t="str">
        <f t="shared" si="768"/>
        <v>828082Purple</v>
      </c>
      <c r="AE725" s="128">
        <f t="shared" si="769"/>
        <v>828082</v>
      </c>
      <c r="AF725" s="129" t="str">
        <f>INDEX(ATS!$A:$P,MATCH('2) Order Form'!$W725,ATS!$O:$O,0),7)</f>
        <v>Active</v>
      </c>
    </row>
    <row r="726" spans="1:32" ht="17.25" customHeight="1" x14ac:dyDescent="0.2">
      <c r="A726" s="33">
        <v>5</v>
      </c>
      <c r="B726" s="33" t="str">
        <f>VLOOKUP(A726,Classification!$H$2:$I$11,2,FALSE)</f>
        <v>Technical Apparel</v>
      </c>
      <c r="C726" s="33">
        <f>INDEX(ATS!$A:$P,MATCH('2) Order Form'!$W726,ATS!$O:$O,0),1)</f>
        <v>828082</v>
      </c>
      <c r="D726" s="33" t="str">
        <f>INDEX(ATS!$A:$P,MATCH('2) Order Form'!$W726,ATS!$O:$O,0),2)</f>
        <v>Hunter Merino SS Jersey W</v>
      </c>
      <c r="E726" s="82" t="str">
        <f>INDEX(ATS!$A:$P,MATCH('2) Order Form'!$W726,ATS!$O:$O,0),4)</f>
        <v>57000-L</v>
      </c>
      <c r="F726" s="82" t="str">
        <f>INDEX(ATS!$A:$P,MATCH('2) Order Form'!$W726,ATS!$O:$O,0),5)</f>
        <v>Purple</v>
      </c>
      <c r="G726" s="161" t="str">
        <f>INDEX(ATS!$A:$P,MATCH('2) Order Form'!$W726,ATS!$O:$O,0),6)</f>
        <v>L</v>
      </c>
      <c r="H726" s="58">
        <v>1</v>
      </c>
      <c r="I726" s="111">
        <v>0</v>
      </c>
      <c r="J726" s="117">
        <f>IFERROR(VLOOKUP(W726,ATS!$O:$P,2,FALSE),0)</f>
        <v>56</v>
      </c>
      <c r="K726" s="184" t="str">
        <f t="shared" si="757"/>
        <v>50+</v>
      </c>
      <c r="L726" s="117">
        <f>IFERROR(VLOOKUP(W726,ATS!$O:$Q,3,FALSE),0)</f>
        <v>56</v>
      </c>
      <c r="M726" s="186" t="str">
        <f t="shared" si="758"/>
        <v>50+</v>
      </c>
      <c r="N726" s="93">
        <v>0</v>
      </c>
      <c r="O726" s="55">
        <f t="shared" si="759"/>
        <v>0</v>
      </c>
      <c r="P726" s="50">
        <f>VLOOKUP($C726,Prices!$A$3:$R$1996,MATCH('2) Order Form'!P$8,Prices!$A$2:$R$2,0),FALSE)</f>
        <v>35</v>
      </c>
      <c r="Q726" s="51">
        <f>VLOOKUP($C726,Prices!$A$3:$R$1996,MATCH('2) Order Form'!Q$8,Prices!$A$2:$R$2,0),FALSE)</f>
        <v>69.95</v>
      </c>
      <c r="R726" s="34">
        <f t="shared" si="760"/>
        <v>0</v>
      </c>
      <c r="S726" s="43">
        <f t="shared" si="761"/>
        <v>0</v>
      </c>
      <c r="T726" s="51">
        <f t="shared" si="762"/>
        <v>0</v>
      </c>
      <c r="U726" s="123">
        <f t="shared" si="730"/>
        <v>0</v>
      </c>
      <c r="V726" s="124"/>
      <c r="W726" s="148">
        <v>7048652765383</v>
      </c>
      <c r="X726" s="125"/>
      <c r="Y726" s="126">
        <f t="shared" si="763"/>
        <v>0</v>
      </c>
      <c r="Z726" s="127">
        <f t="shared" ca="1" si="764"/>
        <v>0</v>
      </c>
      <c r="AA726" s="127">
        <f t="shared" ca="1" si="765"/>
        <v>126</v>
      </c>
      <c r="AB726" s="127">
        <f t="shared" ca="1" si="766"/>
        <v>0</v>
      </c>
      <c r="AC726" s="127">
        <f t="shared" ca="1" si="767"/>
        <v>0</v>
      </c>
      <c r="AD726" s="127" t="str">
        <f t="shared" si="768"/>
        <v>828082Purple</v>
      </c>
      <c r="AE726" s="128">
        <f t="shared" si="769"/>
        <v>828082</v>
      </c>
      <c r="AF726" s="129" t="str">
        <f>INDEX(ATS!$A:$P,MATCH('2) Order Form'!$W726,ATS!$O:$O,0),7)</f>
        <v>Active</v>
      </c>
    </row>
    <row r="727" spans="1:32" ht="17.25" customHeight="1" x14ac:dyDescent="0.2">
      <c r="A727" s="33">
        <v>5</v>
      </c>
      <c r="B727" s="33" t="str">
        <f>VLOOKUP(A727,Classification!$H$2:$I$11,2,FALSE)</f>
        <v>Technical Apparel</v>
      </c>
      <c r="C727" s="33">
        <f>INDEX(ATS!$A:$P,MATCH('2) Order Form'!$W727,ATS!$O:$O,0),1)</f>
        <v>828085</v>
      </c>
      <c r="D727" s="33" t="str">
        <f>INDEX(ATS!$A:$P,MATCH('2) Order Form'!$W727,ATS!$O:$O,0),2)</f>
        <v>Hunter SS Jersey W</v>
      </c>
      <c r="E727" s="82" t="str">
        <f>INDEX(ATS!$A:$P,MATCH('2) Order Form'!$W727,ATS!$O:$O,0),4)</f>
        <v>10001-XS</v>
      </c>
      <c r="F727" s="82" t="str">
        <f>INDEX(ATS!$A:$P,MATCH('2) Order Form'!$W727,ATS!$O:$O,0),5)</f>
        <v>Bright White</v>
      </c>
      <c r="G727" s="161" t="str">
        <f>INDEX(ATS!$A:$P,MATCH('2) Order Form'!$W727,ATS!$O:$O,0),6)</f>
        <v>XS</v>
      </c>
      <c r="H727" s="58">
        <v>1</v>
      </c>
      <c r="I727" s="111">
        <v>0</v>
      </c>
      <c r="J727" s="117">
        <f>IFERROR(VLOOKUP(W727,ATS!$O:$P,2,FALSE),0)</f>
        <v>10</v>
      </c>
      <c r="K727" s="184">
        <f t="shared" si="637"/>
        <v>10</v>
      </c>
      <c r="L727" s="117">
        <f>IFERROR(VLOOKUP(W727,ATS!$O:$Q,3,FALSE),0)</f>
        <v>10</v>
      </c>
      <c r="M727" s="186">
        <f t="shared" si="608"/>
        <v>10</v>
      </c>
      <c r="N727" s="93">
        <v>0</v>
      </c>
      <c r="O727" s="55">
        <f t="shared" si="638"/>
        <v>0</v>
      </c>
      <c r="P727" s="50">
        <f>VLOOKUP($C727,Prices!$A$3:$R$1996,MATCH('2) Order Form'!P$8,Prices!$A$2:$R$2,0),FALSE)</f>
        <v>20</v>
      </c>
      <c r="Q727" s="51">
        <f>VLOOKUP($C727,Prices!$A$3:$R$1996,MATCH('2) Order Form'!Q$8,Prices!$A$2:$R$2,0),FALSE)</f>
        <v>39.950000000000003</v>
      </c>
      <c r="R727" s="34">
        <f t="shared" si="639"/>
        <v>0</v>
      </c>
      <c r="S727" s="43">
        <f t="shared" si="640"/>
        <v>0</v>
      </c>
      <c r="T727" s="51">
        <f t="shared" si="641"/>
        <v>0</v>
      </c>
      <c r="U727" s="123">
        <f t="shared" si="730"/>
        <v>0</v>
      </c>
      <c r="V727" s="124"/>
      <c r="W727" s="148">
        <v>7048652765970</v>
      </c>
      <c r="X727" s="125"/>
      <c r="Y727" s="126">
        <f t="shared" ref="Y727:Y738" si="770">I727*Q727</f>
        <v>0</v>
      </c>
      <c r="Z727" s="127">
        <f t="shared" ref="Z727:Z738" ca="1" si="771">IF(A727=OFFSET(A727,-1,0),0,1)</f>
        <v>0</v>
      </c>
      <c r="AA727" s="127">
        <f t="shared" ref="AA727:AA738" ca="1" si="772">IF(C727=OFFSET(C727,-1,0),OFFSET(AA727,-1,0),OFFSET(AA727,-1,0)+1)</f>
        <v>127</v>
      </c>
      <c r="AB727" s="127">
        <f t="shared" ref="AB727:AB738" ca="1" si="773">IF(C727=OFFSET(C727,-1,0),0,1)</f>
        <v>1</v>
      </c>
      <c r="AC727" s="127">
        <f t="shared" ref="AC727:AC738" ca="1" si="774">IF(F727=OFFSET(F727,-1,0),0,1)</f>
        <v>1</v>
      </c>
      <c r="AD727" s="127" t="str">
        <f t="shared" ref="AD727:AD738" si="775">CONCATENATE(C727,F727)</f>
        <v>828085Bright White</v>
      </c>
      <c r="AE727" s="128">
        <f t="shared" ref="AE727:AE738" si="776">IFERROR(IF(B727="EYEWEAR",CONCATENATE(C727,"-",G727),C727),C727)</f>
        <v>828085</v>
      </c>
      <c r="AF727" s="129" t="str">
        <f>INDEX(ATS!$A:$P,MATCH('2) Order Form'!$W727,ATS!$O:$O,0),7)</f>
        <v>Active</v>
      </c>
    </row>
    <row r="728" spans="1:32" ht="17.25" customHeight="1" x14ac:dyDescent="0.2">
      <c r="A728" s="33">
        <v>5</v>
      </c>
      <c r="B728" s="33" t="str">
        <f>VLOOKUP(A728,Classification!$H$2:$I$11,2,FALSE)</f>
        <v>Technical Apparel</v>
      </c>
      <c r="C728" s="33">
        <f>INDEX(ATS!$A:$P,MATCH('2) Order Form'!$W728,ATS!$O:$O,0),1)</f>
        <v>828085</v>
      </c>
      <c r="D728" s="33" t="str">
        <f>INDEX(ATS!$A:$P,MATCH('2) Order Form'!$W728,ATS!$O:$O,0),2)</f>
        <v>Hunter SS Jersey W</v>
      </c>
      <c r="E728" s="82" t="str">
        <f>INDEX(ATS!$A:$P,MATCH('2) Order Form'!$W728,ATS!$O:$O,0),4)</f>
        <v>10001-S</v>
      </c>
      <c r="F728" s="82" t="str">
        <f>INDEX(ATS!$A:$P,MATCH('2) Order Form'!$W728,ATS!$O:$O,0),5)</f>
        <v>Bright White</v>
      </c>
      <c r="G728" s="161" t="str">
        <f>INDEX(ATS!$A:$P,MATCH('2) Order Form'!$W728,ATS!$O:$O,0),6)</f>
        <v>S</v>
      </c>
      <c r="H728" s="58">
        <v>1</v>
      </c>
      <c r="I728" s="111">
        <v>0</v>
      </c>
      <c r="J728" s="117">
        <f>IFERROR(VLOOKUP(W728,ATS!$O:$P,2,FALSE),0)</f>
        <v>20</v>
      </c>
      <c r="K728" s="184">
        <f t="shared" si="637"/>
        <v>20</v>
      </c>
      <c r="L728" s="117">
        <f>IFERROR(VLOOKUP(W728,ATS!$O:$Q,3,FALSE),0)</f>
        <v>20</v>
      </c>
      <c r="M728" s="186">
        <f t="shared" si="608"/>
        <v>20</v>
      </c>
      <c r="N728" s="93">
        <v>0</v>
      </c>
      <c r="O728" s="55">
        <f t="shared" si="638"/>
        <v>0</v>
      </c>
      <c r="P728" s="50">
        <f>VLOOKUP($C728,Prices!$A$3:$R$1996,MATCH('2) Order Form'!P$8,Prices!$A$2:$R$2,0),FALSE)</f>
        <v>20</v>
      </c>
      <c r="Q728" s="51">
        <f>VLOOKUP($C728,Prices!$A$3:$R$1996,MATCH('2) Order Form'!Q$8,Prices!$A$2:$R$2,0),FALSE)</f>
        <v>39.950000000000003</v>
      </c>
      <c r="R728" s="34">
        <f t="shared" si="639"/>
        <v>0</v>
      </c>
      <c r="S728" s="43">
        <f t="shared" si="640"/>
        <v>0</v>
      </c>
      <c r="T728" s="51">
        <f t="shared" si="641"/>
        <v>0</v>
      </c>
      <c r="U728" s="123">
        <f t="shared" si="730"/>
        <v>0</v>
      </c>
      <c r="V728" s="124"/>
      <c r="W728" s="148">
        <v>7048652765963</v>
      </c>
      <c r="X728" s="125"/>
      <c r="Y728" s="126">
        <f t="shared" si="770"/>
        <v>0</v>
      </c>
      <c r="Z728" s="127">
        <f t="shared" ca="1" si="771"/>
        <v>0</v>
      </c>
      <c r="AA728" s="127">
        <f t="shared" ca="1" si="772"/>
        <v>127</v>
      </c>
      <c r="AB728" s="127">
        <f t="shared" ca="1" si="773"/>
        <v>0</v>
      </c>
      <c r="AC728" s="127">
        <f t="shared" ca="1" si="774"/>
        <v>0</v>
      </c>
      <c r="AD728" s="127" t="str">
        <f t="shared" si="775"/>
        <v>828085Bright White</v>
      </c>
      <c r="AE728" s="128">
        <f t="shared" si="776"/>
        <v>828085</v>
      </c>
      <c r="AF728" s="129" t="str">
        <f>INDEX(ATS!$A:$P,MATCH('2) Order Form'!$W728,ATS!$O:$O,0),7)</f>
        <v>Active</v>
      </c>
    </row>
    <row r="729" spans="1:32" ht="17.25" customHeight="1" x14ac:dyDescent="0.2">
      <c r="A729" s="33">
        <v>5</v>
      </c>
      <c r="B729" s="33" t="str">
        <f>VLOOKUP(A729,Classification!$H$2:$I$11,2,FALSE)</f>
        <v>Technical Apparel</v>
      </c>
      <c r="C729" s="33">
        <f>INDEX(ATS!$A:$P,MATCH('2) Order Form'!$W729,ATS!$O:$O,0),1)</f>
        <v>828085</v>
      </c>
      <c r="D729" s="33" t="str">
        <f>INDEX(ATS!$A:$P,MATCH('2) Order Form'!$W729,ATS!$O:$O,0),2)</f>
        <v>Hunter SS Jersey W</v>
      </c>
      <c r="E729" s="82" t="str">
        <f>INDEX(ATS!$A:$P,MATCH('2) Order Form'!$W729,ATS!$O:$O,0),4)</f>
        <v>10001-M</v>
      </c>
      <c r="F729" s="82" t="str">
        <f>INDEX(ATS!$A:$P,MATCH('2) Order Form'!$W729,ATS!$O:$O,0),5)</f>
        <v>Bright White</v>
      </c>
      <c r="G729" s="161" t="str">
        <f>INDEX(ATS!$A:$P,MATCH('2) Order Form'!$W729,ATS!$O:$O,0),6)</f>
        <v>M</v>
      </c>
      <c r="H729" s="58">
        <v>1</v>
      </c>
      <c r="I729" s="111">
        <v>0</v>
      </c>
      <c r="J729" s="117">
        <f>IFERROR(VLOOKUP(W729,ATS!$O:$P,2,FALSE),0)</f>
        <v>23</v>
      </c>
      <c r="K729" s="184">
        <f t="shared" si="637"/>
        <v>23</v>
      </c>
      <c r="L729" s="117">
        <f>IFERROR(VLOOKUP(W729,ATS!$O:$Q,3,FALSE),0)</f>
        <v>23</v>
      </c>
      <c r="M729" s="186">
        <f t="shared" ref="M729:M738" si="777">IF(L729=99999,"OPEN",IF(L729&gt;50,"50+",IF(L729&lt;=0,"0",L729)))</f>
        <v>23</v>
      </c>
      <c r="N729" s="93">
        <v>0</v>
      </c>
      <c r="O729" s="55">
        <f t="shared" si="638"/>
        <v>0</v>
      </c>
      <c r="P729" s="50">
        <f>VLOOKUP($C729,Prices!$A$3:$R$1996,MATCH('2) Order Form'!P$8,Prices!$A$2:$R$2,0),FALSE)</f>
        <v>20</v>
      </c>
      <c r="Q729" s="51">
        <f>VLOOKUP($C729,Prices!$A$3:$R$1996,MATCH('2) Order Form'!Q$8,Prices!$A$2:$R$2,0),FALSE)</f>
        <v>39.950000000000003</v>
      </c>
      <c r="R729" s="34">
        <f t="shared" si="639"/>
        <v>0</v>
      </c>
      <c r="S729" s="43">
        <f t="shared" si="640"/>
        <v>0</v>
      </c>
      <c r="T729" s="51">
        <f t="shared" si="641"/>
        <v>0</v>
      </c>
      <c r="U729" s="123">
        <f t="shared" si="730"/>
        <v>0</v>
      </c>
      <c r="V729" s="124"/>
      <c r="W729" s="148">
        <v>7048652765956</v>
      </c>
      <c r="X729" s="125"/>
      <c r="Y729" s="126">
        <f t="shared" si="770"/>
        <v>0</v>
      </c>
      <c r="Z729" s="127">
        <f t="shared" ca="1" si="771"/>
        <v>0</v>
      </c>
      <c r="AA729" s="127">
        <f t="shared" ca="1" si="772"/>
        <v>127</v>
      </c>
      <c r="AB729" s="127">
        <f t="shared" ca="1" si="773"/>
        <v>0</v>
      </c>
      <c r="AC729" s="127">
        <f t="shared" ca="1" si="774"/>
        <v>0</v>
      </c>
      <c r="AD729" s="127" t="str">
        <f t="shared" si="775"/>
        <v>828085Bright White</v>
      </c>
      <c r="AE729" s="128">
        <f t="shared" si="776"/>
        <v>828085</v>
      </c>
      <c r="AF729" s="129" t="str">
        <f>INDEX(ATS!$A:$P,MATCH('2) Order Form'!$W729,ATS!$O:$O,0),7)</f>
        <v>Active</v>
      </c>
    </row>
    <row r="730" spans="1:32" ht="17.25" customHeight="1" x14ac:dyDescent="0.2">
      <c r="A730" s="33">
        <v>5</v>
      </c>
      <c r="B730" s="33" t="str">
        <f>VLOOKUP(A730,Classification!$H$2:$I$11,2,FALSE)</f>
        <v>Technical Apparel</v>
      </c>
      <c r="C730" s="33">
        <f>INDEX(ATS!$A:$P,MATCH('2) Order Form'!$W730,ATS!$O:$O,0),1)</f>
        <v>828085</v>
      </c>
      <c r="D730" s="33" t="str">
        <f>INDEX(ATS!$A:$P,MATCH('2) Order Form'!$W730,ATS!$O:$O,0),2)</f>
        <v>Hunter SS Jersey W</v>
      </c>
      <c r="E730" s="82" t="str">
        <f>INDEX(ATS!$A:$P,MATCH('2) Order Form'!$W730,ATS!$O:$O,0),4)</f>
        <v>10001-L</v>
      </c>
      <c r="F730" s="82" t="str">
        <f>INDEX(ATS!$A:$P,MATCH('2) Order Form'!$W730,ATS!$O:$O,0),5)</f>
        <v>Bright White</v>
      </c>
      <c r="G730" s="161" t="str">
        <f>INDEX(ATS!$A:$P,MATCH('2) Order Form'!$W730,ATS!$O:$O,0),6)</f>
        <v>L</v>
      </c>
      <c r="H730" s="58">
        <v>1</v>
      </c>
      <c r="I730" s="111">
        <v>0</v>
      </c>
      <c r="J730" s="117">
        <f>IFERROR(VLOOKUP(W730,ATS!$O:$P,2,FALSE),0)</f>
        <v>8</v>
      </c>
      <c r="K730" s="184">
        <f t="shared" ref="K730:K737" si="778">IF(J730=99999,"OPEN",IF(J730&gt;50,"50+",IF(J730&lt;=0,"0",J730)))</f>
        <v>8</v>
      </c>
      <c r="L730" s="117">
        <f>IFERROR(VLOOKUP(W730,ATS!$O:$Q,3,FALSE),0)</f>
        <v>8</v>
      </c>
      <c r="M730" s="186">
        <f t="shared" si="777"/>
        <v>8</v>
      </c>
      <c r="N730" s="93">
        <v>0</v>
      </c>
      <c r="O730" s="55">
        <f t="shared" si="638"/>
        <v>0</v>
      </c>
      <c r="P730" s="50">
        <f>VLOOKUP($C730,Prices!$A$3:$R$1996,MATCH('2) Order Form'!P$8,Prices!$A$2:$R$2,0),FALSE)</f>
        <v>20</v>
      </c>
      <c r="Q730" s="51">
        <f>VLOOKUP($C730,Prices!$A$3:$R$1996,MATCH('2) Order Form'!Q$8,Prices!$A$2:$R$2,0),FALSE)</f>
        <v>39.950000000000003</v>
      </c>
      <c r="R730" s="34">
        <f t="shared" si="639"/>
        <v>0</v>
      </c>
      <c r="S730" s="43">
        <f t="shared" ref="S730:S737" si="779">R730*O730</f>
        <v>0</v>
      </c>
      <c r="T730" s="51">
        <f t="shared" ref="T730:T737" si="780">R730-S730</f>
        <v>0</v>
      </c>
      <c r="U730" s="123">
        <f t="shared" si="730"/>
        <v>0</v>
      </c>
      <c r="V730" s="124"/>
      <c r="W730" s="148">
        <v>7048652765949</v>
      </c>
      <c r="X730" s="125"/>
      <c r="Y730" s="126">
        <f t="shared" si="770"/>
        <v>0</v>
      </c>
      <c r="Z730" s="127">
        <f t="shared" ca="1" si="771"/>
        <v>0</v>
      </c>
      <c r="AA730" s="127">
        <f t="shared" ca="1" si="772"/>
        <v>127</v>
      </c>
      <c r="AB730" s="127">
        <f t="shared" ca="1" si="773"/>
        <v>0</v>
      </c>
      <c r="AC730" s="127">
        <f t="shared" ca="1" si="774"/>
        <v>0</v>
      </c>
      <c r="AD730" s="127" t="str">
        <f t="shared" si="775"/>
        <v>828085Bright White</v>
      </c>
      <c r="AE730" s="128">
        <f t="shared" si="776"/>
        <v>828085</v>
      </c>
      <c r="AF730" s="129" t="str">
        <f>INDEX(ATS!$A:$P,MATCH('2) Order Form'!$W730,ATS!$O:$O,0),7)</f>
        <v>Active</v>
      </c>
    </row>
    <row r="731" spans="1:32" ht="17.25" customHeight="1" x14ac:dyDescent="0.2">
      <c r="A731" s="33">
        <v>5</v>
      </c>
      <c r="B731" s="33" t="str">
        <f>VLOOKUP(A731,Classification!$H$2:$I$11,2,FALSE)</f>
        <v>Technical Apparel</v>
      </c>
      <c r="C731" s="33">
        <f>INDEX(ATS!$A:$P,MATCH('2) Order Form'!$W731,ATS!$O:$O,0),1)</f>
        <v>828085</v>
      </c>
      <c r="D731" s="33" t="str">
        <f>INDEX(ATS!$A:$P,MATCH('2) Order Form'!$W731,ATS!$O:$O,0),2)</f>
        <v>Hunter SS Jersey W</v>
      </c>
      <c r="E731" s="82" t="str">
        <f>INDEX(ATS!$A:$P,MATCH('2) Order Form'!$W731,ATS!$O:$O,0),4)</f>
        <v>55504-XS</v>
      </c>
      <c r="F731" s="82" t="str">
        <f>INDEX(ATS!$A:$P,MATCH('2) Order Form'!$W731,ATS!$O:$O,0),5)</f>
        <v xml:space="preserve">Tomato </v>
      </c>
      <c r="G731" s="161" t="str">
        <f>INDEX(ATS!$A:$P,MATCH('2) Order Form'!$W731,ATS!$O:$O,0),6)</f>
        <v>XS</v>
      </c>
      <c r="H731" s="58">
        <v>1</v>
      </c>
      <c r="I731" s="111">
        <v>0</v>
      </c>
      <c r="J731" s="117">
        <f>IFERROR(VLOOKUP(W731,ATS!$O:$P,2,FALSE),0)</f>
        <v>10</v>
      </c>
      <c r="K731" s="184">
        <f t="shared" si="778"/>
        <v>10</v>
      </c>
      <c r="L731" s="117">
        <f>IFERROR(VLOOKUP(W731,ATS!$O:$Q,3,FALSE),0)</f>
        <v>10</v>
      </c>
      <c r="M731" s="186">
        <f t="shared" si="777"/>
        <v>10</v>
      </c>
      <c r="N731" s="93">
        <v>0</v>
      </c>
      <c r="O731" s="55">
        <f t="shared" si="638"/>
        <v>0</v>
      </c>
      <c r="P731" s="50">
        <f>VLOOKUP($C731,Prices!$A$3:$R$1996,MATCH('2) Order Form'!P$8,Prices!$A$2:$R$2,0),FALSE)</f>
        <v>20</v>
      </c>
      <c r="Q731" s="51">
        <f>VLOOKUP($C731,Prices!$A$3:$R$1996,MATCH('2) Order Form'!Q$8,Prices!$A$2:$R$2,0),FALSE)</f>
        <v>39.950000000000003</v>
      </c>
      <c r="R731" s="34">
        <f t="shared" si="639"/>
        <v>0</v>
      </c>
      <c r="S731" s="43">
        <f t="shared" si="779"/>
        <v>0</v>
      </c>
      <c r="T731" s="51">
        <f t="shared" si="780"/>
        <v>0</v>
      </c>
      <c r="U731" s="123">
        <f t="shared" si="730"/>
        <v>0</v>
      </c>
      <c r="V731" s="124"/>
      <c r="W731" s="148">
        <v>7048652766014</v>
      </c>
      <c r="X731" s="125"/>
      <c r="Y731" s="126">
        <f t="shared" si="770"/>
        <v>0</v>
      </c>
      <c r="Z731" s="127">
        <f t="shared" ca="1" si="771"/>
        <v>0</v>
      </c>
      <c r="AA731" s="127">
        <f t="shared" ca="1" si="772"/>
        <v>127</v>
      </c>
      <c r="AB731" s="127">
        <f t="shared" ca="1" si="773"/>
        <v>0</v>
      </c>
      <c r="AC731" s="127">
        <f t="shared" ca="1" si="774"/>
        <v>1</v>
      </c>
      <c r="AD731" s="127" t="str">
        <f t="shared" si="775"/>
        <v xml:space="preserve">828085Tomato </v>
      </c>
      <c r="AE731" s="128">
        <f t="shared" si="776"/>
        <v>828085</v>
      </c>
      <c r="AF731" s="129" t="str">
        <f>INDEX(ATS!$A:$P,MATCH('2) Order Form'!$W731,ATS!$O:$O,0),7)</f>
        <v>Active</v>
      </c>
    </row>
    <row r="732" spans="1:32" ht="17.25" customHeight="1" x14ac:dyDescent="0.2">
      <c r="A732" s="33">
        <v>5</v>
      </c>
      <c r="B732" s="33" t="str">
        <f>VLOOKUP(A732,Classification!$H$2:$I$11,2,FALSE)</f>
        <v>Technical Apparel</v>
      </c>
      <c r="C732" s="33">
        <f>INDEX(ATS!$A:$P,MATCH('2) Order Form'!$W732,ATS!$O:$O,0),1)</f>
        <v>828085</v>
      </c>
      <c r="D732" s="33" t="str">
        <f>INDEX(ATS!$A:$P,MATCH('2) Order Form'!$W732,ATS!$O:$O,0),2)</f>
        <v>Hunter SS Jersey W</v>
      </c>
      <c r="E732" s="82" t="str">
        <f>INDEX(ATS!$A:$P,MATCH('2) Order Form'!$W732,ATS!$O:$O,0),4)</f>
        <v>55504-S</v>
      </c>
      <c r="F732" s="82" t="str">
        <f>INDEX(ATS!$A:$P,MATCH('2) Order Form'!$W732,ATS!$O:$O,0),5)</f>
        <v xml:space="preserve">Tomato </v>
      </c>
      <c r="G732" s="161" t="str">
        <f>INDEX(ATS!$A:$P,MATCH('2) Order Form'!$W732,ATS!$O:$O,0),6)</f>
        <v>S</v>
      </c>
      <c r="H732" s="58">
        <v>1</v>
      </c>
      <c r="I732" s="111">
        <v>0</v>
      </c>
      <c r="J732" s="117">
        <f>IFERROR(VLOOKUP(W732,ATS!$O:$P,2,FALSE),0)</f>
        <v>24</v>
      </c>
      <c r="K732" s="184">
        <f t="shared" si="778"/>
        <v>24</v>
      </c>
      <c r="L732" s="117">
        <f>IFERROR(VLOOKUP(W732,ATS!$O:$Q,3,FALSE),0)</f>
        <v>24</v>
      </c>
      <c r="M732" s="186">
        <f t="shared" si="777"/>
        <v>24</v>
      </c>
      <c r="N732" s="93">
        <v>0</v>
      </c>
      <c r="O732" s="55">
        <f t="shared" si="638"/>
        <v>0</v>
      </c>
      <c r="P732" s="50">
        <f>VLOOKUP($C732,Prices!$A$3:$R$1996,MATCH('2) Order Form'!P$8,Prices!$A$2:$R$2,0),FALSE)</f>
        <v>20</v>
      </c>
      <c r="Q732" s="51">
        <f>VLOOKUP($C732,Prices!$A$3:$R$1996,MATCH('2) Order Form'!Q$8,Prices!$A$2:$R$2,0),FALSE)</f>
        <v>39.950000000000003</v>
      </c>
      <c r="R732" s="34">
        <f t="shared" si="639"/>
        <v>0</v>
      </c>
      <c r="S732" s="43">
        <f t="shared" si="779"/>
        <v>0</v>
      </c>
      <c r="T732" s="51">
        <f t="shared" si="780"/>
        <v>0</v>
      </c>
      <c r="U732" s="123">
        <f t="shared" si="730"/>
        <v>0</v>
      </c>
      <c r="V732" s="124"/>
      <c r="W732" s="148">
        <v>7048652766007</v>
      </c>
      <c r="X732" s="125"/>
      <c r="Y732" s="126">
        <f t="shared" si="770"/>
        <v>0</v>
      </c>
      <c r="Z732" s="127">
        <f t="shared" ca="1" si="771"/>
        <v>0</v>
      </c>
      <c r="AA732" s="127">
        <f t="shared" ca="1" si="772"/>
        <v>127</v>
      </c>
      <c r="AB732" s="127">
        <f t="shared" ca="1" si="773"/>
        <v>0</v>
      </c>
      <c r="AC732" s="127">
        <f t="shared" ca="1" si="774"/>
        <v>0</v>
      </c>
      <c r="AD732" s="127" t="str">
        <f t="shared" si="775"/>
        <v xml:space="preserve">828085Tomato </v>
      </c>
      <c r="AE732" s="128">
        <f t="shared" si="776"/>
        <v>828085</v>
      </c>
      <c r="AF732" s="129" t="str">
        <f>INDEX(ATS!$A:$P,MATCH('2) Order Form'!$W732,ATS!$O:$O,0),7)</f>
        <v>Active</v>
      </c>
    </row>
    <row r="733" spans="1:32" ht="17.25" customHeight="1" x14ac:dyDescent="0.2">
      <c r="A733" s="33">
        <v>5</v>
      </c>
      <c r="B733" s="33" t="str">
        <f>VLOOKUP(A733,Classification!$H$2:$I$11,2,FALSE)</f>
        <v>Technical Apparel</v>
      </c>
      <c r="C733" s="33">
        <f>INDEX(ATS!$A:$P,MATCH('2) Order Form'!$W733,ATS!$O:$O,0),1)</f>
        <v>828085</v>
      </c>
      <c r="D733" s="33" t="str">
        <f>INDEX(ATS!$A:$P,MATCH('2) Order Form'!$W733,ATS!$O:$O,0),2)</f>
        <v>Hunter SS Jersey W</v>
      </c>
      <c r="E733" s="82" t="str">
        <f>INDEX(ATS!$A:$P,MATCH('2) Order Form'!$W733,ATS!$O:$O,0),4)</f>
        <v>55504-M</v>
      </c>
      <c r="F733" s="82" t="str">
        <f>INDEX(ATS!$A:$P,MATCH('2) Order Form'!$W733,ATS!$O:$O,0),5)</f>
        <v xml:space="preserve">Tomato </v>
      </c>
      <c r="G733" s="161" t="str">
        <f>INDEX(ATS!$A:$P,MATCH('2) Order Form'!$W733,ATS!$O:$O,0),6)</f>
        <v>M</v>
      </c>
      <c r="H733" s="58">
        <v>1</v>
      </c>
      <c r="I733" s="111">
        <v>0</v>
      </c>
      <c r="J733" s="117">
        <f>IFERROR(VLOOKUP(W733,ATS!$O:$P,2,FALSE),0)</f>
        <v>35</v>
      </c>
      <c r="K733" s="184">
        <f t="shared" si="778"/>
        <v>35</v>
      </c>
      <c r="L733" s="117">
        <f>IFERROR(VLOOKUP(W733,ATS!$O:$Q,3,FALSE),0)</f>
        <v>35</v>
      </c>
      <c r="M733" s="186">
        <f t="shared" si="777"/>
        <v>35</v>
      </c>
      <c r="N733" s="93">
        <v>0</v>
      </c>
      <c r="O733" s="55">
        <f t="shared" si="638"/>
        <v>0</v>
      </c>
      <c r="P733" s="50">
        <f>VLOOKUP($C733,Prices!$A$3:$R$1996,MATCH('2) Order Form'!P$8,Prices!$A$2:$R$2,0),FALSE)</f>
        <v>20</v>
      </c>
      <c r="Q733" s="51">
        <f>VLOOKUP($C733,Prices!$A$3:$R$1996,MATCH('2) Order Form'!Q$8,Prices!$A$2:$R$2,0),FALSE)</f>
        <v>39.950000000000003</v>
      </c>
      <c r="R733" s="34">
        <f t="shared" si="639"/>
        <v>0</v>
      </c>
      <c r="S733" s="43">
        <f t="shared" si="779"/>
        <v>0</v>
      </c>
      <c r="T733" s="51">
        <f t="shared" si="780"/>
        <v>0</v>
      </c>
      <c r="U733" s="123">
        <f t="shared" si="730"/>
        <v>0</v>
      </c>
      <c r="V733" s="124"/>
      <c r="W733" s="148">
        <v>7048652765994</v>
      </c>
      <c r="X733" s="125"/>
      <c r="Y733" s="126">
        <f t="shared" si="770"/>
        <v>0</v>
      </c>
      <c r="Z733" s="127">
        <f t="shared" ca="1" si="771"/>
        <v>0</v>
      </c>
      <c r="AA733" s="127">
        <f t="shared" ca="1" si="772"/>
        <v>127</v>
      </c>
      <c r="AB733" s="127">
        <f t="shared" ca="1" si="773"/>
        <v>0</v>
      </c>
      <c r="AC733" s="127">
        <f t="shared" ca="1" si="774"/>
        <v>0</v>
      </c>
      <c r="AD733" s="127" t="str">
        <f t="shared" si="775"/>
        <v xml:space="preserve">828085Tomato </v>
      </c>
      <c r="AE733" s="128">
        <f t="shared" si="776"/>
        <v>828085</v>
      </c>
      <c r="AF733" s="129" t="str">
        <f>INDEX(ATS!$A:$P,MATCH('2) Order Form'!$W733,ATS!$O:$O,0),7)</f>
        <v>Active</v>
      </c>
    </row>
    <row r="734" spans="1:32" ht="17.25" customHeight="1" x14ac:dyDescent="0.2">
      <c r="A734" s="33">
        <v>5</v>
      </c>
      <c r="B734" s="33" t="str">
        <f>VLOOKUP(A734,Classification!$H$2:$I$11,2,FALSE)</f>
        <v>Technical Apparel</v>
      </c>
      <c r="C734" s="33">
        <f>INDEX(ATS!$A:$P,MATCH('2) Order Form'!$W734,ATS!$O:$O,0),1)</f>
        <v>828085</v>
      </c>
      <c r="D734" s="33" t="str">
        <f>INDEX(ATS!$A:$P,MATCH('2) Order Form'!$W734,ATS!$O:$O,0),2)</f>
        <v>Hunter SS Jersey W</v>
      </c>
      <c r="E734" s="82" t="str">
        <f>INDEX(ATS!$A:$P,MATCH('2) Order Form'!$W734,ATS!$O:$O,0),4)</f>
        <v>55504-L</v>
      </c>
      <c r="F734" s="82" t="str">
        <f>INDEX(ATS!$A:$P,MATCH('2) Order Form'!$W734,ATS!$O:$O,0),5)</f>
        <v xml:space="preserve">Tomato </v>
      </c>
      <c r="G734" s="161" t="str">
        <f>INDEX(ATS!$A:$P,MATCH('2) Order Form'!$W734,ATS!$O:$O,0),6)</f>
        <v>L</v>
      </c>
      <c r="H734" s="58">
        <v>1</v>
      </c>
      <c r="I734" s="111">
        <v>0</v>
      </c>
      <c r="J734" s="117">
        <f>IFERROR(VLOOKUP(W734,ATS!$O:$P,2,FALSE),0)</f>
        <v>12</v>
      </c>
      <c r="K734" s="184">
        <f t="shared" si="778"/>
        <v>12</v>
      </c>
      <c r="L734" s="117">
        <f>IFERROR(VLOOKUP(W734,ATS!$O:$Q,3,FALSE),0)</f>
        <v>12</v>
      </c>
      <c r="M734" s="186">
        <f t="shared" si="777"/>
        <v>12</v>
      </c>
      <c r="N734" s="93">
        <v>0</v>
      </c>
      <c r="O734" s="55">
        <f t="shared" si="638"/>
        <v>0</v>
      </c>
      <c r="P734" s="50">
        <f>VLOOKUP($C734,Prices!$A$3:$R$1996,MATCH('2) Order Form'!P$8,Prices!$A$2:$R$2,0),FALSE)</f>
        <v>20</v>
      </c>
      <c r="Q734" s="51">
        <f>VLOOKUP($C734,Prices!$A$3:$R$1996,MATCH('2) Order Form'!Q$8,Prices!$A$2:$R$2,0),FALSE)</f>
        <v>39.950000000000003</v>
      </c>
      <c r="R734" s="34">
        <f t="shared" si="639"/>
        <v>0</v>
      </c>
      <c r="S734" s="43">
        <f t="shared" si="779"/>
        <v>0</v>
      </c>
      <c r="T734" s="51">
        <f t="shared" si="780"/>
        <v>0</v>
      </c>
      <c r="U734" s="123">
        <f t="shared" si="730"/>
        <v>0</v>
      </c>
      <c r="V734" s="124"/>
      <c r="W734" s="148">
        <v>7048652765987</v>
      </c>
      <c r="X734" s="125"/>
      <c r="Y734" s="126">
        <f t="shared" si="770"/>
        <v>0</v>
      </c>
      <c r="Z734" s="127">
        <f t="shared" ca="1" si="771"/>
        <v>0</v>
      </c>
      <c r="AA734" s="127">
        <f t="shared" ca="1" si="772"/>
        <v>127</v>
      </c>
      <c r="AB734" s="127">
        <f t="shared" ca="1" si="773"/>
        <v>0</v>
      </c>
      <c r="AC734" s="127">
        <f t="shared" ca="1" si="774"/>
        <v>0</v>
      </c>
      <c r="AD734" s="127" t="str">
        <f t="shared" si="775"/>
        <v xml:space="preserve">828085Tomato </v>
      </c>
      <c r="AE734" s="128">
        <f t="shared" si="776"/>
        <v>828085</v>
      </c>
      <c r="AF734" s="129" t="str">
        <f>INDEX(ATS!$A:$P,MATCH('2) Order Form'!$W734,ATS!$O:$O,0),7)</f>
        <v>Active</v>
      </c>
    </row>
    <row r="735" spans="1:32" ht="17.25" customHeight="1" x14ac:dyDescent="0.2">
      <c r="A735" s="33">
        <v>5</v>
      </c>
      <c r="B735" s="33" t="str">
        <f>VLOOKUP(A735,Classification!$H$2:$I$11,2,FALSE)</f>
        <v>Technical Apparel</v>
      </c>
      <c r="C735" s="33">
        <f>INDEX(ATS!$A:$P,MATCH('2) Order Form'!$W735,ATS!$O:$O,0),1)</f>
        <v>828085</v>
      </c>
      <c r="D735" s="33" t="str">
        <f>INDEX(ATS!$A:$P,MATCH('2) Order Form'!$W735,ATS!$O:$O,0),2)</f>
        <v>Hunter SS Jersey W</v>
      </c>
      <c r="E735" s="82" t="str">
        <f>INDEX(ATS!$A:$P,MATCH('2) Order Form'!$W735,ATS!$O:$O,0),4)</f>
        <v>56001-XS</v>
      </c>
      <c r="F735" s="82" t="str">
        <f>INDEX(ATS!$A:$P,MATCH('2) Order Form'!$W735,ATS!$O:$O,0),5)</f>
        <v xml:space="preserve">Rose </v>
      </c>
      <c r="G735" s="161" t="str">
        <f>INDEX(ATS!$A:$P,MATCH('2) Order Form'!$W735,ATS!$O:$O,0),6)</f>
        <v>XS</v>
      </c>
      <c r="H735" s="58">
        <v>1</v>
      </c>
      <c r="I735" s="111">
        <v>0</v>
      </c>
      <c r="J735" s="117">
        <f>IFERROR(VLOOKUP(W735,ATS!$O:$P,2,FALSE),0)</f>
        <v>46</v>
      </c>
      <c r="K735" s="184">
        <f t="shared" si="778"/>
        <v>46</v>
      </c>
      <c r="L735" s="117">
        <f>IFERROR(VLOOKUP(W735,ATS!$O:$Q,3,FALSE),0)</f>
        <v>46</v>
      </c>
      <c r="M735" s="186">
        <f t="shared" si="777"/>
        <v>46</v>
      </c>
      <c r="N735" s="93">
        <v>0</v>
      </c>
      <c r="O735" s="55">
        <f t="shared" si="638"/>
        <v>0</v>
      </c>
      <c r="P735" s="50">
        <f>VLOOKUP($C735,Prices!$A$3:$R$1996,MATCH('2) Order Form'!P$8,Prices!$A$2:$R$2,0),FALSE)</f>
        <v>20</v>
      </c>
      <c r="Q735" s="51">
        <f>VLOOKUP($C735,Prices!$A$3:$R$1996,MATCH('2) Order Form'!Q$8,Prices!$A$2:$R$2,0),FALSE)</f>
        <v>39.950000000000003</v>
      </c>
      <c r="R735" s="34">
        <f t="shared" si="639"/>
        <v>0</v>
      </c>
      <c r="S735" s="43">
        <f t="shared" si="779"/>
        <v>0</v>
      </c>
      <c r="T735" s="51">
        <f t="shared" si="780"/>
        <v>0</v>
      </c>
      <c r="U735" s="123">
        <f t="shared" si="730"/>
        <v>0</v>
      </c>
      <c r="V735" s="124"/>
      <c r="W735" s="148">
        <v>7048652766052</v>
      </c>
      <c r="X735" s="125"/>
      <c r="Y735" s="126">
        <f t="shared" si="770"/>
        <v>0</v>
      </c>
      <c r="Z735" s="127">
        <f t="shared" ca="1" si="771"/>
        <v>0</v>
      </c>
      <c r="AA735" s="127">
        <f t="shared" ca="1" si="772"/>
        <v>127</v>
      </c>
      <c r="AB735" s="127">
        <f t="shared" ca="1" si="773"/>
        <v>0</v>
      </c>
      <c r="AC735" s="127">
        <f t="shared" ca="1" si="774"/>
        <v>1</v>
      </c>
      <c r="AD735" s="127" t="str">
        <f t="shared" si="775"/>
        <v xml:space="preserve">828085Rose </v>
      </c>
      <c r="AE735" s="128">
        <f t="shared" si="776"/>
        <v>828085</v>
      </c>
      <c r="AF735" s="129" t="str">
        <f>INDEX(ATS!$A:$P,MATCH('2) Order Form'!$W735,ATS!$O:$O,0),7)</f>
        <v>Active</v>
      </c>
    </row>
    <row r="736" spans="1:32" ht="17.25" customHeight="1" x14ac:dyDescent="0.2">
      <c r="A736" s="33">
        <v>5</v>
      </c>
      <c r="B736" s="33" t="str">
        <f>VLOOKUP(A736,Classification!$H$2:$I$11,2,FALSE)</f>
        <v>Technical Apparel</v>
      </c>
      <c r="C736" s="33">
        <f>INDEX(ATS!$A:$P,MATCH('2) Order Form'!$W736,ATS!$O:$O,0),1)</f>
        <v>828085</v>
      </c>
      <c r="D736" s="33" t="str">
        <f>INDEX(ATS!$A:$P,MATCH('2) Order Form'!$W736,ATS!$O:$O,0),2)</f>
        <v>Hunter SS Jersey W</v>
      </c>
      <c r="E736" s="82" t="str">
        <f>INDEX(ATS!$A:$P,MATCH('2) Order Form'!$W736,ATS!$O:$O,0),4)</f>
        <v>56001-S</v>
      </c>
      <c r="F736" s="82" t="str">
        <f>INDEX(ATS!$A:$P,MATCH('2) Order Form'!$W736,ATS!$O:$O,0),5)</f>
        <v xml:space="preserve">Rose </v>
      </c>
      <c r="G736" s="161" t="str">
        <f>INDEX(ATS!$A:$P,MATCH('2) Order Form'!$W736,ATS!$O:$O,0),6)</f>
        <v>S</v>
      </c>
      <c r="H736" s="58">
        <v>1</v>
      </c>
      <c r="I736" s="111">
        <v>0</v>
      </c>
      <c r="J736" s="117">
        <f>IFERROR(VLOOKUP(W736,ATS!$O:$P,2,FALSE),0)</f>
        <v>118</v>
      </c>
      <c r="K736" s="184" t="str">
        <f t="shared" si="778"/>
        <v>50+</v>
      </c>
      <c r="L736" s="117">
        <f>IFERROR(VLOOKUP(W736,ATS!$O:$Q,3,FALSE),0)</f>
        <v>118</v>
      </c>
      <c r="M736" s="186" t="str">
        <f t="shared" si="777"/>
        <v>50+</v>
      </c>
      <c r="N736" s="93">
        <v>0</v>
      </c>
      <c r="O736" s="55">
        <f t="shared" si="638"/>
        <v>0</v>
      </c>
      <c r="P736" s="50">
        <f>VLOOKUP($C736,Prices!$A$3:$R$1996,MATCH('2) Order Form'!P$8,Prices!$A$2:$R$2,0),FALSE)</f>
        <v>20</v>
      </c>
      <c r="Q736" s="51">
        <f>VLOOKUP($C736,Prices!$A$3:$R$1996,MATCH('2) Order Form'!Q$8,Prices!$A$2:$R$2,0),FALSE)</f>
        <v>39.950000000000003</v>
      </c>
      <c r="R736" s="34">
        <f t="shared" si="639"/>
        <v>0</v>
      </c>
      <c r="S736" s="43">
        <f t="shared" si="779"/>
        <v>0</v>
      </c>
      <c r="T736" s="51">
        <f t="shared" si="780"/>
        <v>0</v>
      </c>
      <c r="U736" s="123">
        <f t="shared" si="730"/>
        <v>0</v>
      </c>
      <c r="V736" s="124"/>
      <c r="W736" s="148">
        <v>7048652766045</v>
      </c>
      <c r="X736" s="125"/>
      <c r="Y736" s="126">
        <f t="shared" si="770"/>
        <v>0</v>
      </c>
      <c r="Z736" s="127">
        <f t="shared" ca="1" si="771"/>
        <v>0</v>
      </c>
      <c r="AA736" s="127">
        <f t="shared" ca="1" si="772"/>
        <v>127</v>
      </c>
      <c r="AB736" s="127">
        <f t="shared" ca="1" si="773"/>
        <v>0</v>
      </c>
      <c r="AC736" s="127">
        <f t="shared" ca="1" si="774"/>
        <v>0</v>
      </c>
      <c r="AD736" s="127" t="str">
        <f t="shared" si="775"/>
        <v xml:space="preserve">828085Rose </v>
      </c>
      <c r="AE736" s="128">
        <f t="shared" si="776"/>
        <v>828085</v>
      </c>
      <c r="AF736" s="129" t="str">
        <f>INDEX(ATS!$A:$P,MATCH('2) Order Form'!$W736,ATS!$O:$O,0),7)</f>
        <v>Active</v>
      </c>
    </row>
    <row r="737" spans="1:32" ht="17.25" customHeight="1" x14ac:dyDescent="0.2">
      <c r="A737" s="33">
        <v>5</v>
      </c>
      <c r="B737" s="33" t="str">
        <f>VLOOKUP(A737,Classification!$H$2:$I$11,2,FALSE)</f>
        <v>Technical Apparel</v>
      </c>
      <c r="C737" s="33">
        <f>INDEX(ATS!$A:$P,MATCH('2) Order Form'!$W737,ATS!$O:$O,0),1)</f>
        <v>828085</v>
      </c>
      <c r="D737" s="33" t="str">
        <f>INDEX(ATS!$A:$P,MATCH('2) Order Form'!$W737,ATS!$O:$O,0),2)</f>
        <v>Hunter SS Jersey W</v>
      </c>
      <c r="E737" s="82" t="str">
        <f>INDEX(ATS!$A:$P,MATCH('2) Order Form'!$W737,ATS!$O:$O,0),4)</f>
        <v>56001-M</v>
      </c>
      <c r="F737" s="82" t="str">
        <f>INDEX(ATS!$A:$P,MATCH('2) Order Form'!$W737,ATS!$O:$O,0),5)</f>
        <v xml:space="preserve">Rose </v>
      </c>
      <c r="G737" s="161" t="str">
        <f>INDEX(ATS!$A:$P,MATCH('2) Order Form'!$W737,ATS!$O:$O,0),6)</f>
        <v>M</v>
      </c>
      <c r="H737" s="58">
        <v>1</v>
      </c>
      <c r="I737" s="111">
        <v>0</v>
      </c>
      <c r="J737" s="117">
        <f>IFERROR(VLOOKUP(W737,ATS!$O:$P,2,FALSE),0)</f>
        <v>167</v>
      </c>
      <c r="K737" s="184" t="str">
        <f t="shared" si="778"/>
        <v>50+</v>
      </c>
      <c r="L737" s="117">
        <f>IFERROR(VLOOKUP(W737,ATS!$O:$Q,3,FALSE),0)</f>
        <v>167</v>
      </c>
      <c r="M737" s="186" t="str">
        <f t="shared" si="777"/>
        <v>50+</v>
      </c>
      <c r="N737" s="93">
        <v>0</v>
      </c>
      <c r="O737" s="55">
        <f t="shared" si="638"/>
        <v>0</v>
      </c>
      <c r="P737" s="50">
        <f>VLOOKUP($C737,Prices!$A$3:$R$1996,MATCH('2) Order Form'!P$8,Prices!$A$2:$R$2,0),FALSE)</f>
        <v>20</v>
      </c>
      <c r="Q737" s="51">
        <f>VLOOKUP($C737,Prices!$A$3:$R$1996,MATCH('2) Order Form'!Q$8,Prices!$A$2:$R$2,0),FALSE)</f>
        <v>39.950000000000003</v>
      </c>
      <c r="R737" s="34">
        <f t="shared" si="639"/>
        <v>0</v>
      </c>
      <c r="S737" s="43">
        <f t="shared" si="779"/>
        <v>0</v>
      </c>
      <c r="T737" s="51">
        <f t="shared" si="780"/>
        <v>0</v>
      </c>
      <c r="U737" s="123">
        <f t="shared" si="730"/>
        <v>0</v>
      </c>
      <c r="V737" s="124"/>
      <c r="W737" s="148">
        <v>7048652766038</v>
      </c>
      <c r="X737" s="125"/>
      <c r="Y737" s="126">
        <f t="shared" si="770"/>
        <v>0</v>
      </c>
      <c r="Z737" s="127">
        <f t="shared" ca="1" si="771"/>
        <v>0</v>
      </c>
      <c r="AA737" s="127">
        <f t="shared" ca="1" si="772"/>
        <v>127</v>
      </c>
      <c r="AB737" s="127">
        <f t="shared" ca="1" si="773"/>
        <v>0</v>
      </c>
      <c r="AC737" s="127">
        <f t="shared" ca="1" si="774"/>
        <v>0</v>
      </c>
      <c r="AD737" s="127" t="str">
        <f t="shared" si="775"/>
        <v xml:space="preserve">828085Rose </v>
      </c>
      <c r="AE737" s="128">
        <f t="shared" si="776"/>
        <v>828085</v>
      </c>
      <c r="AF737" s="129" t="str">
        <f>INDEX(ATS!$A:$P,MATCH('2) Order Form'!$W737,ATS!$O:$O,0),7)</f>
        <v>Active</v>
      </c>
    </row>
    <row r="738" spans="1:32" ht="17.25" customHeight="1" x14ac:dyDescent="0.2">
      <c r="A738" s="33">
        <v>5</v>
      </c>
      <c r="B738" s="33" t="str">
        <f>VLOOKUP(A738,Classification!$H$2:$I$11,2,FALSE)</f>
        <v>Technical Apparel</v>
      </c>
      <c r="C738" s="33">
        <f>INDEX(ATS!$A:$P,MATCH('2) Order Form'!$W738,ATS!$O:$O,0),1)</f>
        <v>828085</v>
      </c>
      <c r="D738" s="33" t="str">
        <f>INDEX(ATS!$A:$P,MATCH('2) Order Form'!$W738,ATS!$O:$O,0),2)</f>
        <v>Hunter SS Jersey W</v>
      </c>
      <c r="E738" s="82" t="str">
        <f>INDEX(ATS!$A:$P,MATCH('2) Order Form'!$W738,ATS!$O:$O,0),4)</f>
        <v>56001-L</v>
      </c>
      <c r="F738" s="82" t="str">
        <f>INDEX(ATS!$A:$P,MATCH('2) Order Form'!$W738,ATS!$O:$O,0),5)</f>
        <v xml:space="preserve">Rose </v>
      </c>
      <c r="G738" s="161" t="str">
        <f>INDEX(ATS!$A:$P,MATCH('2) Order Form'!$W738,ATS!$O:$O,0),6)</f>
        <v>L</v>
      </c>
      <c r="H738" s="58">
        <v>1</v>
      </c>
      <c r="I738" s="111">
        <v>0</v>
      </c>
      <c r="J738" s="117">
        <f>IFERROR(VLOOKUP(W738,ATS!$O:$P,2,FALSE),0)</f>
        <v>45</v>
      </c>
      <c r="K738" s="184">
        <f t="shared" si="620"/>
        <v>45</v>
      </c>
      <c r="L738" s="117">
        <f>IFERROR(VLOOKUP(W738,ATS!$O:$Q,3,FALSE),0)</f>
        <v>45</v>
      </c>
      <c r="M738" s="186">
        <f t="shared" si="777"/>
        <v>45</v>
      </c>
      <c r="N738" s="93">
        <v>0</v>
      </c>
      <c r="O738" s="55">
        <f>IF(N738&lt;&gt;0,N738,$P$5)</f>
        <v>0</v>
      </c>
      <c r="P738" s="50">
        <f>VLOOKUP($C738,Prices!$A$3:$R$1996,MATCH('2) Order Form'!P$8,Prices!$A$2:$R$2,0),FALSE)</f>
        <v>20</v>
      </c>
      <c r="Q738" s="51">
        <f>VLOOKUP($C738,Prices!$A$3:$R$1996,MATCH('2) Order Form'!Q$8,Prices!$A$2:$R$2,0),FALSE)</f>
        <v>39.950000000000003</v>
      </c>
      <c r="R738" s="34">
        <f>I738*P738</f>
        <v>0</v>
      </c>
      <c r="S738" s="43">
        <f t="shared" si="623"/>
        <v>0</v>
      </c>
      <c r="T738" s="51">
        <f t="shared" si="624"/>
        <v>0</v>
      </c>
      <c r="U738" s="123">
        <f t="shared" si="730"/>
        <v>0</v>
      </c>
      <c r="V738" s="124"/>
      <c r="W738" s="148">
        <v>7048652766021</v>
      </c>
      <c r="X738" s="125"/>
      <c r="Y738" s="126">
        <f t="shared" si="770"/>
        <v>0</v>
      </c>
      <c r="Z738" s="127">
        <f t="shared" ca="1" si="771"/>
        <v>0</v>
      </c>
      <c r="AA738" s="127">
        <f t="shared" ca="1" si="772"/>
        <v>127</v>
      </c>
      <c r="AB738" s="127">
        <f t="shared" ca="1" si="773"/>
        <v>0</v>
      </c>
      <c r="AC738" s="127">
        <f t="shared" ca="1" si="774"/>
        <v>0</v>
      </c>
      <c r="AD738" s="127" t="str">
        <f t="shared" si="775"/>
        <v xml:space="preserve">828085Rose </v>
      </c>
      <c r="AE738" s="128">
        <f t="shared" si="776"/>
        <v>828085</v>
      </c>
      <c r="AF738" s="129" t="str">
        <f>INDEX(ATS!$A:$P,MATCH('2) Order Form'!$W738,ATS!$O:$O,0),7)</f>
        <v>Active</v>
      </c>
    </row>
    <row r="739" spans="1:32" x14ac:dyDescent="0.2">
      <c r="A739" s="33">
        <v>5</v>
      </c>
      <c r="B739" s="33" t="str">
        <f>VLOOKUP(A739,Classification!$H$2:$I$11,2,FALSE)</f>
        <v>Technical Apparel</v>
      </c>
      <c r="C739" s="33">
        <f>INDEX(ATS!$A:$P,MATCH('2) Order Form'!$W739,ATS!$O:$O,0),1)</f>
        <v>828100</v>
      </c>
      <c r="D739" s="33" t="str">
        <f>INDEX(ATS!$A:$P,MATCH('2) Order Form'!$W739,ATS!$O:$O,0),2)</f>
        <v>Hunter Gloves W</v>
      </c>
      <c r="E739" s="82" t="str">
        <f>INDEX(ATS!$A:$P,MATCH('2) Order Form'!$W739,ATS!$O:$O,0),4)</f>
        <v>56002-XS</v>
      </c>
      <c r="F739" s="82" t="str">
        <f>INDEX(ATS!$A:$P,MATCH('2) Order Form'!$W739,ATS!$O:$O,0),5)</f>
        <v xml:space="preserve">Dark Rose </v>
      </c>
      <c r="G739" s="161" t="str">
        <f>INDEX(ATS!$A:$P,MATCH('2) Order Form'!$W739,ATS!$O:$O,0),6)</f>
        <v>XS</v>
      </c>
      <c r="H739" s="58">
        <v>6</v>
      </c>
      <c r="I739" s="111">
        <v>0</v>
      </c>
      <c r="J739" s="117">
        <f>IFERROR(VLOOKUP(W739,ATS!$O:$P,2,FALSE),0)</f>
        <v>0</v>
      </c>
      <c r="K739" s="184" t="str">
        <f t="shared" ref="K739:K750" si="781">IF(J739=99999,"OPEN",IF(J739&gt;50,"50+",IF(J739&lt;=0,"0",J739)))</f>
        <v>0</v>
      </c>
      <c r="L739" s="117">
        <f>IFERROR(VLOOKUP(W739,ATS!$O:$Q,3,FALSE),0)</f>
        <v>6</v>
      </c>
      <c r="M739" s="186">
        <f t="shared" ref="M739:M750" si="782">IF(L739=99999,"OPEN",IF(L739&gt;50,"50+",IF(L739&lt;=0,"0",L739)))</f>
        <v>6</v>
      </c>
      <c r="N739" s="93">
        <v>0</v>
      </c>
      <c r="O739" s="55">
        <f t="shared" ref="O739:O750" si="783">IF(N739&lt;&gt;0,N739,$P$5)</f>
        <v>0</v>
      </c>
      <c r="P739" s="50">
        <f>VLOOKUP($C739,Prices!$A$3:$R$1996,MATCH('2) Order Form'!P$8,Prices!$A$2:$R$2,0),FALSE)</f>
        <v>15</v>
      </c>
      <c r="Q739" s="51">
        <f>VLOOKUP($C739,Prices!$A$3:$R$1996,MATCH('2) Order Form'!Q$8,Prices!$A$2:$R$2,0),FALSE)</f>
        <v>29.95</v>
      </c>
      <c r="R739" s="34">
        <f t="shared" ref="R739:R750" si="784">I739*P739</f>
        <v>0</v>
      </c>
      <c r="S739" s="43">
        <f t="shared" ref="S739:S750" si="785">R739*O739</f>
        <v>0</v>
      </c>
      <c r="T739" s="51">
        <f t="shared" ref="T739:T750" si="786">R739-S739</f>
        <v>0</v>
      </c>
      <c r="U739" s="123">
        <f t="shared" si="730"/>
        <v>0</v>
      </c>
      <c r="V739" s="124"/>
      <c r="W739" s="148">
        <v>7048652764577</v>
      </c>
      <c r="Y739" s="126">
        <f t="shared" ref="Y739:Y750" si="787">I739*Q739</f>
        <v>0</v>
      </c>
      <c r="Z739" s="127">
        <f t="shared" ref="Z739:Z750" ca="1" si="788">IF(A739=OFFSET(A739,-1,0),0,1)</f>
        <v>0</v>
      </c>
      <c r="AA739" s="127">
        <f t="shared" ref="AA739:AA750" ca="1" si="789">IF(C739=OFFSET(C739,-1,0),OFFSET(AA739,-1,0),OFFSET(AA739,-1,0)+1)</f>
        <v>128</v>
      </c>
      <c r="AB739" s="127">
        <f t="shared" ref="AB739:AB750" ca="1" si="790">IF(C739=OFFSET(C739,-1,0),0,1)</f>
        <v>1</v>
      </c>
      <c r="AC739" s="127">
        <f t="shared" ref="AC739:AC750" ca="1" si="791">IF(F739=OFFSET(F739,-1,0),0,1)</f>
        <v>1</v>
      </c>
      <c r="AD739" s="127" t="str">
        <f t="shared" ref="AD739:AD750" si="792">CONCATENATE(C739,F739)</f>
        <v xml:space="preserve">828100Dark Rose </v>
      </c>
      <c r="AE739" s="128">
        <f t="shared" ref="AE739:AE750" si="793">IFERROR(IF(B739="EYEWEAR",CONCATENATE(C739,"-",G739),C739),C739)</f>
        <v>828100</v>
      </c>
      <c r="AF739" s="129" t="str">
        <f>INDEX(ATS!$A:$P,MATCH('2) Order Form'!$W739,ATS!$O:$O,0),7)</f>
        <v>Active</v>
      </c>
    </row>
    <row r="740" spans="1:32" x14ac:dyDescent="0.2">
      <c r="A740" s="33">
        <v>5</v>
      </c>
      <c r="B740" s="33" t="str">
        <f>VLOOKUP(A740,Classification!$H$2:$I$11,2,FALSE)</f>
        <v>Technical Apparel</v>
      </c>
      <c r="C740" s="33">
        <f>INDEX(ATS!$A:$P,MATCH('2) Order Form'!$W740,ATS!$O:$O,0),1)</f>
        <v>828100</v>
      </c>
      <c r="D740" s="33" t="str">
        <f>INDEX(ATS!$A:$P,MATCH('2) Order Form'!$W740,ATS!$O:$O,0),2)</f>
        <v>Hunter Gloves W</v>
      </c>
      <c r="E740" s="82" t="str">
        <f>INDEX(ATS!$A:$P,MATCH('2) Order Form'!$W740,ATS!$O:$O,0),4)</f>
        <v>56002-S</v>
      </c>
      <c r="F740" s="82" t="str">
        <f>INDEX(ATS!$A:$P,MATCH('2) Order Form'!$W740,ATS!$O:$O,0),5)</f>
        <v xml:space="preserve">Dark Rose </v>
      </c>
      <c r="G740" s="161" t="str">
        <f>INDEX(ATS!$A:$P,MATCH('2) Order Form'!$W740,ATS!$O:$O,0),6)</f>
        <v>S</v>
      </c>
      <c r="H740" s="58">
        <v>6</v>
      </c>
      <c r="I740" s="111">
        <v>0</v>
      </c>
      <c r="J740" s="117">
        <f>IFERROR(VLOOKUP(W740,ATS!$O:$P,2,FALSE),0)</f>
        <v>0</v>
      </c>
      <c r="K740" s="184" t="str">
        <f t="shared" si="781"/>
        <v>0</v>
      </c>
      <c r="L740" s="117">
        <f>IFERROR(VLOOKUP(W740,ATS!$O:$Q,3,FALSE),0)</f>
        <v>6</v>
      </c>
      <c r="M740" s="186">
        <f t="shared" si="782"/>
        <v>6</v>
      </c>
      <c r="N740" s="93">
        <v>0</v>
      </c>
      <c r="O740" s="55">
        <f t="shared" si="783"/>
        <v>0</v>
      </c>
      <c r="P740" s="50">
        <f>VLOOKUP($C740,Prices!$A$3:$R$1996,MATCH('2) Order Form'!P$8,Prices!$A$2:$R$2,0),FALSE)</f>
        <v>15</v>
      </c>
      <c r="Q740" s="51">
        <f>VLOOKUP($C740,Prices!$A$3:$R$1996,MATCH('2) Order Form'!Q$8,Prices!$A$2:$R$2,0),FALSE)</f>
        <v>29.95</v>
      </c>
      <c r="R740" s="34">
        <f t="shared" si="784"/>
        <v>0</v>
      </c>
      <c r="S740" s="43">
        <f t="shared" si="785"/>
        <v>0</v>
      </c>
      <c r="T740" s="51">
        <f t="shared" si="786"/>
        <v>0</v>
      </c>
      <c r="U740" s="123">
        <f t="shared" si="730"/>
        <v>0</v>
      </c>
      <c r="V740" s="124"/>
      <c r="W740" s="148">
        <v>7048652764560</v>
      </c>
      <c r="Y740" s="126">
        <f t="shared" si="787"/>
        <v>0</v>
      </c>
      <c r="Z740" s="127">
        <f t="shared" ca="1" si="788"/>
        <v>0</v>
      </c>
      <c r="AA740" s="127">
        <f t="shared" ca="1" si="789"/>
        <v>128</v>
      </c>
      <c r="AB740" s="127">
        <f t="shared" ca="1" si="790"/>
        <v>0</v>
      </c>
      <c r="AC740" s="127">
        <f t="shared" ca="1" si="791"/>
        <v>0</v>
      </c>
      <c r="AD740" s="127" t="str">
        <f t="shared" si="792"/>
        <v xml:space="preserve">828100Dark Rose </v>
      </c>
      <c r="AE740" s="128">
        <f t="shared" si="793"/>
        <v>828100</v>
      </c>
      <c r="AF740" s="129" t="str">
        <f>INDEX(ATS!$A:$P,MATCH('2) Order Form'!$W740,ATS!$O:$O,0),7)</f>
        <v>Active</v>
      </c>
    </row>
    <row r="741" spans="1:32" x14ac:dyDescent="0.2">
      <c r="A741" s="33">
        <v>5</v>
      </c>
      <c r="B741" s="33" t="str">
        <f>VLOOKUP(A741,Classification!$H$2:$I$11,2,FALSE)</f>
        <v>Technical Apparel</v>
      </c>
      <c r="C741" s="33">
        <f>INDEX(ATS!$A:$P,MATCH('2) Order Form'!$W741,ATS!$O:$O,0),1)</f>
        <v>828100</v>
      </c>
      <c r="D741" s="33" t="str">
        <f>INDEX(ATS!$A:$P,MATCH('2) Order Form'!$W741,ATS!$O:$O,0),2)</f>
        <v>Hunter Gloves W</v>
      </c>
      <c r="E741" s="82" t="str">
        <f>INDEX(ATS!$A:$P,MATCH('2) Order Form'!$W741,ATS!$O:$O,0),4)</f>
        <v>56002-M</v>
      </c>
      <c r="F741" s="82" t="str">
        <f>INDEX(ATS!$A:$P,MATCH('2) Order Form'!$W741,ATS!$O:$O,0),5)</f>
        <v xml:space="preserve">Dark Rose </v>
      </c>
      <c r="G741" s="161" t="str">
        <f>INDEX(ATS!$A:$P,MATCH('2) Order Form'!$W741,ATS!$O:$O,0),6)</f>
        <v>M</v>
      </c>
      <c r="H741" s="58">
        <v>6</v>
      </c>
      <c r="I741" s="111">
        <v>0</v>
      </c>
      <c r="J741" s="117">
        <f>IFERROR(VLOOKUP(W741,ATS!$O:$P,2,FALSE),0)</f>
        <v>0</v>
      </c>
      <c r="K741" s="184" t="str">
        <f t="shared" si="781"/>
        <v>0</v>
      </c>
      <c r="L741" s="117">
        <f>IFERROR(VLOOKUP(W741,ATS!$O:$Q,3,FALSE),0)</f>
        <v>6</v>
      </c>
      <c r="M741" s="186">
        <f t="shared" si="782"/>
        <v>6</v>
      </c>
      <c r="N741" s="93">
        <v>0</v>
      </c>
      <c r="O741" s="55">
        <f t="shared" si="783"/>
        <v>0</v>
      </c>
      <c r="P741" s="50">
        <f>VLOOKUP($C741,Prices!$A$3:$R$1996,MATCH('2) Order Form'!P$8,Prices!$A$2:$R$2,0),FALSE)</f>
        <v>15</v>
      </c>
      <c r="Q741" s="51">
        <f>VLOOKUP($C741,Prices!$A$3:$R$1996,MATCH('2) Order Form'!Q$8,Prices!$A$2:$R$2,0),FALSE)</f>
        <v>29.95</v>
      </c>
      <c r="R741" s="34">
        <f t="shared" si="784"/>
        <v>0</v>
      </c>
      <c r="S741" s="43">
        <f t="shared" si="785"/>
        <v>0</v>
      </c>
      <c r="T741" s="51">
        <f t="shared" si="786"/>
        <v>0</v>
      </c>
      <c r="U741" s="123">
        <f t="shared" si="730"/>
        <v>0</v>
      </c>
      <c r="V741" s="124"/>
      <c r="W741" s="148">
        <v>7048652764553</v>
      </c>
      <c r="Y741" s="126">
        <f t="shared" si="787"/>
        <v>0</v>
      </c>
      <c r="Z741" s="127">
        <f t="shared" ca="1" si="788"/>
        <v>0</v>
      </c>
      <c r="AA741" s="127">
        <f t="shared" ca="1" si="789"/>
        <v>128</v>
      </c>
      <c r="AB741" s="127">
        <f t="shared" ca="1" si="790"/>
        <v>0</v>
      </c>
      <c r="AC741" s="127">
        <f t="shared" ca="1" si="791"/>
        <v>0</v>
      </c>
      <c r="AD741" s="127" t="str">
        <f t="shared" si="792"/>
        <v xml:space="preserve">828100Dark Rose </v>
      </c>
      <c r="AE741" s="128">
        <f t="shared" si="793"/>
        <v>828100</v>
      </c>
      <c r="AF741" s="129" t="str">
        <f>INDEX(ATS!$A:$P,MATCH('2) Order Form'!$W741,ATS!$O:$O,0),7)</f>
        <v>Active</v>
      </c>
    </row>
    <row r="742" spans="1:32" x14ac:dyDescent="0.2">
      <c r="A742" s="33">
        <v>5</v>
      </c>
      <c r="B742" s="33" t="str">
        <f>VLOOKUP(A742,Classification!$H$2:$I$11,2,FALSE)</f>
        <v>Technical Apparel</v>
      </c>
      <c r="C742" s="33">
        <f>INDEX(ATS!$A:$P,MATCH('2) Order Form'!$W742,ATS!$O:$O,0),1)</f>
        <v>828100</v>
      </c>
      <c r="D742" s="33" t="str">
        <f>INDEX(ATS!$A:$P,MATCH('2) Order Form'!$W742,ATS!$O:$O,0),2)</f>
        <v>Hunter Gloves W</v>
      </c>
      <c r="E742" s="82" t="str">
        <f>INDEX(ATS!$A:$P,MATCH('2) Order Form'!$W742,ATS!$O:$O,0),4)</f>
        <v>56002-L</v>
      </c>
      <c r="F742" s="82" t="str">
        <f>INDEX(ATS!$A:$P,MATCH('2) Order Form'!$W742,ATS!$O:$O,0),5)</f>
        <v xml:space="preserve">Dark Rose </v>
      </c>
      <c r="G742" s="161" t="str">
        <f>INDEX(ATS!$A:$P,MATCH('2) Order Form'!$W742,ATS!$O:$O,0),6)</f>
        <v>L</v>
      </c>
      <c r="H742" s="58">
        <v>6</v>
      </c>
      <c r="I742" s="111">
        <v>0</v>
      </c>
      <c r="J742" s="117">
        <f>IFERROR(VLOOKUP(W742,ATS!$O:$P,2,FALSE),0)</f>
        <v>0</v>
      </c>
      <c r="K742" s="184" t="str">
        <f t="shared" si="781"/>
        <v>0</v>
      </c>
      <c r="L742" s="117">
        <f>IFERROR(VLOOKUP(W742,ATS!$O:$Q,3,FALSE),0)</f>
        <v>24</v>
      </c>
      <c r="M742" s="186">
        <f t="shared" si="782"/>
        <v>24</v>
      </c>
      <c r="N742" s="93">
        <v>0</v>
      </c>
      <c r="O742" s="55">
        <f t="shared" si="783"/>
        <v>0</v>
      </c>
      <c r="P742" s="50">
        <f>VLOOKUP($C742,Prices!$A$3:$R$1996,MATCH('2) Order Form'!P$8,Prices!$A$2:$R$2,0),FALSE)</f>
        <v>15</v>
      </c>
      <c r="Q742" s="51">
        <f>VLOOKUP($C742,Prices!$A$3:$R$1996,MATCH('2) Order Form'!Q$8,Prices!$A$2:$R$2,0),FALSE)</f>
        <v>29.95</v>
      </c>
      <c r="R742" s="34">
        <f t="shared" si="784"/>
        <v>0</v>
      </c>
      <c r="S742" s="43">
        <f t="shared" si="785"/>
        <v>0</v>
      </c>
      <c r="T742" s="51">
        <f t="shared" si="786"/>
        <v>0</v>
      </c>
      <c r="U742" s="123">
        <f t="shared" si="730"/>
        <v>0</v>
      </c>
      <c r="V742" s="124"/>
      <c r="W742" s="148">
        <v>7048652764546</v>
      </c>
      <c r="Y742" s="126">
        <f t="shared" si="787"/>
        <v>0</v>
      </c>
      <c r="Z742" s="127">
        <f t="shared" ca="1" si="788"/>
        <v>0</v>
      </c>
      <c r="AA742" s="127">
        <f t="shared" ca="1" si="789"/>
        <v>128</v>
      </c>
      <c r="AB742" s="127">
        <f t="shared" ca="1" si="790"/>
        <v>0</v>
      </c>
      <c r="AC742" s="127">
        <f t="shared" ca="1" si="791"/>
        <v>0</v>
      </c>
      <c r="AD742" s="127" t="str">
        <f t="shared" si="792"/>
        <v xml:space="preserve">828100Dark Rose </v>
      </c>
      <c r="AE742" s="128">
        <f t="shared" si="793"/>
        <v>828100</v>
      </c>
      <c r="AF742" s="129" t="str">
        <f>INDEX(ATS!$A:$P,MATCH('2) Order Form'!$W742,ATS!$O:$O,0),7)</f>
        <v>Active</v>
      </c>
    </row>
    <row r="743" spans="1:32" x14ac:dyDescent="0.2">
      <c r="A743" s="33">
        <v>5</v>
      </c>
      <c r="B743" s="33" t="str">
        <f>VLOOKUP(A743,Classification!$H$2:$I$11,2,FALSE)</f>
        <v>Technical Apparel</v>
      </c>
      <c r="C743" s="33">
        <f>INDEX(ATS!$A:$P,MATCH('2) Order Form'!$W743,ATS!$O:$O,0),1)</f>
        <v>828100</v>
      </c>
      <c r="D743" s="33" t="str">
        <f>INDEX(ATS!$A:$P,MATCH('2) Order Form'!$W743,ATS!$O:$O,0),2)</f>
        <v>Hunter Gloves W</v>
      </c>
      <c r="E743" s="82" t="str">
        <f>INDEX(ATS!$A:$P,MATCH('2) Order Form'!$W743,ATS!$O:$O,0),4)</f>
        <v>BLACK-XS</v>
      </c>
      <c r="F743" s="82" t="str">
        <f>INDEX(ATS!$A:$P,MATCH('2) Order Form'!$W743,ATS!$O:$O,0),5)</f>
        <v>Black</v>
      </c>
      <c r="G743" s="161" t="str">
        <f>INDEX(ATS!$A:$P,MATCH('2) Order Form'!$W743,ATS!$O:$O,0),6)</f>
        <v>XS</v>
      </c>
      <c r="H743" s="58">
        <v>6</v>
      </c>
      <c r="I743" s="111">
        <v>0</v>
      </c>
      <c r="J743" s="117">
        <f>IFERROR(VLOOKUP(W743,ATS!$O:$P,2,FALSE),0)</f>
        <v>-42</v>
      </c>
      <c r="K743" s="184" t="str">
        <f t="shared" si="781"/>
        <v>0</v>
      </c>
      <c r="L743" s="117">
        <f>IFERROR(VLOOKUP(W743,ATS!$O:$Q,3,FALSE),0)</f>
        <v>30</v>
      </c>
      <c r="M743" s="186">
        <f t="shared" si="782"/>
        <v>30</v>
      </c>
      <c r="N743" s="93">
        <v>0</v>
      </c>
      <c r="O743" s="55">
        <f t="shared" si="783"/>
        <v>0</v>
      </c>
      <c r="P743" s="50">
        <f>VLOOKUP($C743,Prices!$A$3:$R$1996,MATCH('2) Order Form'!P$8,Prices!$A$2:$R$2,0),FALSE)</f>
        <v>15</v>
      </c>
      <c r="Q743" s="51">
        <f>VLOOKUP($C743,Prices!$A$3:$R$1996,MATCH('2) Order Form'!Q$8,Prices!$A$2:$R$2,0),FALSE)</f>
        <v>29.95</v>
      </c>
      <c r="R743" s="34">
        <f t="shared" si="784"/>
        <v>0</v>
      </c>
      <c r="S743" s="43">
        <f t="shared" si="785"/>
        <v>0</v>
      </c>
      <c r="T743" s="51">
        <f t="shared" si="786"/>
        <v>0</v>
      </c>
      <c r="U743" s="123">
        <f t="shared" si="730"/>
        <v>0</v>
      </c>
      <c r="V743" s="124"/>
      <c r="W743" s="148">
        <v>7048652278128</v>
      </c>
      <c r="Y743" s="126">
        <f t="shared" si="787"/>
        <v>0</v>
      </c>
      <c r="Z743" s="127">
        <f t="shared" ca="1" si="788"/>
        <v>0</v>
      </c>
      <c r="AA743" s="127">
        <f t="shared" ca="1" si="789"/>
        <v>128</v>
      </c>
      <c r="AB743" s="127">
        <f t="shared" ca="1" si="790"/>
        <v>0</v>
      </c>
      <c r="AC743" s="127">
        <f t="shared" ca="1" si="791"/>
        <v>1</v>
      </c>
      <c r="AD743" s="127" t="str">
        <f t="shared" si="792"/>
        <v>828100Black</v>
      </c>
      <c r="AE743" s="128">
        <f t="shared" si="793"/>
        <v>828100</v>
      </c>
      <c r="AF743" s="129" t="str">
        <f>INDEX(ATS!$A:$P,MATCH('2) Order Form'!$W743,ATS!$O:$O,0),7)</f>
        <v>Active</v>
      </c>
    </row>
    <row r="744" spans="1:32" x14ac:dyDescent="0.2">
      <c r="A744" s="33">
        <v>5</v>
      </c>
      <c r="B744" s="33" t="str">
        <f>VLOOKUP(A744,Classification!$H$2:$I$11,2,FALSE)</f>
        <v>Technical Apparel</v>
      </c>
      <c r="C744" s="33">
        <f>INDEX(ATS!$A:$P,MATCH('2) Order Form'!$W744,ATS!$O:$O,0),1)</f>
        <v>828100</v>
      </c>
      <c r="D744" s="33" t="str">
        <f>INDEX(ATS!$A:$P,MATCH('2) Order Form'!$W744,ATS!$O:$O,0),2)</f>
        <v>Hunter Gloves W</v>
      </c>
      <c r="E744" s="82" t="str">
        <f>INDEX(ATS!$A:$P,MATCH('2) Order Form'!$W744,ATS!$O:$O,0),4)</f>
        <v>BLACK-S</v>
      </c>
      <c r="F744" s="82" t="str">
        <f>INDEX(ATS!$A:$P,MATCH('2) Order Form'!$W744,ATS!$O:$O,0),5)</f>
        <v>Black</v>
      </c>
      <c r="G744" s="161" t="str">
        <f>INDEX(ATS!$A:$P,MATCH('2) Order Form'!$W744,ATS!$O:$O,0),6)</f>
        <v>S</v>
      </c>
      <c r="H744" s="58">
        <v>6</v>
      </c>
      <c r="I744" s="111">
        <v>0</v>
      </c>
      <c r="J744" s="117">
        <f>IFERROR(VLOOKUP(W744,ATS!$O:$P,2,FALSE),0)</f>
        <v>-120</v>
      </c>
      <c r="K744" s="184" t="str">
        <f t="shared" si="781"/>
        <v>0</v>
      </c>
      <c r="L744" s="117">
        <f>IFERROR(VLOOKUP(W744,ATS!$O:$Q,3,FALSE),0)</f>
        <v>42</v>
      </c>
      <c r="M744" s="186">
        <f t="shared" si="782"/>
        <v>42</v>
      </c>
      <c r="N744" s="93">
        <v>0</v>
      </c>
      <c r="O744" s="55">
        <f t="shared" si="783"/>
        <v>0</v>
      </c>
      <c r="P744" s="50">
        <f>VLOOKUP($C744,Prices!$A$3:$R$1996,MATCH('2) Order Form'!P$8,Prices!$A$2:$R$2,0),FALSE)</f>
        <v>15</v>
      </c>
      <c r="Q744" s="51">
        <f>VLOOKUP($C744,Prices!$A$3:$R$1996,MATCH('2) Order Form'!Q$8,Prices!$A$2:$R$2,0),FALSE)</f>
        <v>29.95</v>
      </c>
      <c r="R744" s="34">
        <f t="shared" si="784"/>
        <v>0</v>
      </c>
      <c r="S744" s="43">
        <f t="shared" si="785"/>
        <v>0</v>
      </c>
      <c r="T744" s="51">
        <f t="shared" si="786"/>
        <v>0</v>
      </c>
      <c r="U744" s="123">
        <f t="shared" si="730"/>
        <v>0</v>
      </c>
      <c r="V744" s="124"/>
      <c r="W744" s="148">
        <v>7048652278111</v>
      </c>
      <c r="Y744" s="126">
        <f t="shared" si="787"/>
        <v>0</v>
      </c>
      <c r="Z744" s="127">
        <f t="shared" ca="1" si="788"/>
        <v>0</v>
      </c>
      <c r="AA744" s="127">
        <f t="shared" ca="1" si="789"/>
        <v>128</v>
      </c>
      <c r="AB744" s="127">
        <f t="shared" ca="1" si="790"/>
        <v>0</v>
      </c>
      <c r="AC744" s="127">
        <f t="shared" ca="1" si="791"/>
        <v>0</v>
      </c>
      <c r="AD744" s="127" t="str">
        <f t="shared" si="792"/>
        <v>828100Black</v>
      </c>
      <c r="AE744" s="128">
        <f t="shared" si="793"/>
        <v>828100</v>
      </c>
      <c r="AF744" s="129" t="str">
        <f>INDEX(ATS!$A:$P,MATCH('2) Order Form'!$W744,ATS!$O:$O,0),7)</f>
        <v>Active</v>
      </c>
    </row>
    <row r="745" spans="1:32" x14ac:dyDescent="0.2">
      <c r="A745" s="33">
        <v>5</v>
      </c>
      <c r="B745" s="33" t="str">
        <f>VLOOKUP(A745,Classification!$H$2:$I$11,2,FALSE)</f>
        <v>Technical Apparel</v>
      </c>
      <c r="C745" s="33">
        <f>INDEX(ATS!$A:$P,MATCH('2) Order Form'!$W745,ATS!$O:$O,0),1)</f>
        <v>828100</v>
      </c>
      <c r="D745" s="33" t="str">
        <f>INDEX(ATS!$A:$P,MATCH('2) Order Form'!$W745,ATS!$O:$O,0),2)</f>
        <v>Hunter Gloves W</v>
      </c>
      <c r="E745" s="82" t="str">
        <f>INDEX(ATS!$A:$P,MATCH('2) Order Form'!$W745,ATS!$O:$O,0),4)</f>
        <v>BLACK-M</v>
      </c>
      <c r="F745" s="82" t="str">
        <f>INDEX(ATS!$A:$P,MATCH('2) Order Form'!$W745,ATS!$O:$O,0),5)</f>
        <v>Black</v>
      </c>
      <c r="G745" s="161" t="str">
        <f>INDEX(ATS!$A:$P,MATCH('2) Order Form'!$W745,ATS!$O:$O,0),6)</f>
        <v>M</v>
      </c>
      <c r="H745" s="58">
        <v>6</v>
      </c>
      <c r="I745" s="111">
        <v>0</v>
      </c>
      <c r="J745" s="117">
        <f>IFERROR(VLOOKUP(W745,ATS!$O:$P,2,FALSE),0)</f>
        <v>-210</v>
      </c>
      <c r="K745" s="184" t="str">
        <f t="shared" si="781"/>
        <v>0</v>
      </c>
      <c r="L745" s="117">
        <f>IFERROR(VLOOKUP(W745,ATS!$O:$Q,3,FALSE),0)</f>
        <v>84</v>
      </c>
      <c r="M745" s="186" t="str">
        <f t="shared" si="782"/>
        <v>50+</v>
      </c>
      <c r="N745" s="93">
        <v>0</v>
      </c>
      <c r="O745" s="55">
        <f t="shared" si="783"/>
        <v>0</v>
      </c>
      <c r="P745" s="50">
        <f>VLOOKUP($C745,Prices!$A$3:$R$1996,MATCH('2) Order Form'!P$8,Prices!$A$2:$R$2,0),FALSE)</f>
        <v>15</v>
      </c>
      <c r="Q745" s="51">
        <f>VLOOKUP($C745,Prices!$A$3:$R$1996,MATCH('2) Order Form'!Q$8,Prices!$A$2:$R$2,0),FALSE)</f>
        <v>29.95</v>
      </c>
      <c r="R745" s="34">
        <f t="shared" si="784"/>
        <v>0</v>
      </c>
      <c r="S745" s="43">
        <f t="shared" si="785"/>
        <v>0</v>
      </c>
      <c r="T745" s="51">
        <f t="shared" si="786"/>
        <v>0</v>
      </c>
      <c r="U745" s="123">
        <f t="shared" si="730"/>
        <v>0</v>
      </c>
      <c r="V745" s="124"/>
      <c r="W745" s="148">
        <v>7048652278104</v>
      </c>
      <c r="Y745" s="126">
        <f t="shared" si="787"/>
        <v>0</v>
      </c>
      <c r="Z745" s="127">
        <f t="shared" ca="1" si="788"/>
        <v>0</v>
      </c>
      <c r="AA745" s="127">
        <f t="shared" ca="1" si="789"/>
        <v>128</v>
      </c>
      <c r="AB745" s="127">
        <f t="shared" ca="1" si="790"/>
        <v>0</v>
      </c>
      <c r="AC745" s="127">
        <f t="shared" ca="1" si="791"/>
        <v>0</v>
      </c>
      <c r="AD745" s="127" t="str">
        <f t="shared" si="792"/>
        <v>828100Black</v>
      </c>
      <c r="AE745" s="128">
        <f t="shared" si="793"/>
        <v>828100</v>
      </c>
      <c r="AF745" s="129" t="str">
        <f>INDEX(ATS!$A:$P,MATCH('2) Order Form'!$W745,ATS!$O:$O,0),7)</f>
        <v>Active</v>
      </c>
    </row>
    <row r="746" spans="1:32" x14ac:dyDescent="0.2">
      <c r="A746" s="33">
        <v>5</v>
      </c>
      <c r="B746" s="33" t="str">
        <f>VLOOKUP(A746,Classification!$H$2:$I$11,2,FALSE)</f>
        <v>Technical Apparel</v>
      </c>
      <c r="C746" s="33">
        <f>INDEX(ATS!$A:$P,MATCH('2) Order Form'!$W746,ATS!$O:$O,0),1)</f>
        <v>828100</v>
      </c>
      <c r="D746" s="33" t="str">
        <f>INDEX(ATS!$A:$P,MATCH('2) Order Form'!$W746,ATS!$O:$O,0),2)</f>
        <v>Hunter Gloves W</v>
      </c>
      <c r="E746" s="82" t="str">
        <f>INDEX(ATS!$A:$P,MATCH('2) Order Form'!$W746,ATS!$O:$O,0),4)</f>
        <v>BLACK-L</v>
      </c>
      <c r="F746" s="82" t="str">
        <f>INDEX(ATS!$A:$P,MATCH('2) Order Form'!$W746,ATS!$O:$O,0),5)</f>
        <v>Black</v>
      </c>
      <c r="G746" s="161" t="str">
        <f>INDEX(ATS!$A:$P,MATCH('2) Order Form'!$W746,ATS!$O:$O,0),6)</f>
        <v>L</v>
      </c>
      <c r="H746" s="58">
        <v>6</v>
      </c>
      <c r="I746" s="111">
        <v>0</v>
      </c>
      <c r="J746" s="117">
        <f>IFERROR(VLOOKUP(W746,ATS!$O:$P,2,FALSE),0)</f>
        <v>-168</v>
      </c>
      <c r="K746" s="184" t="str">
        <f t="shared" si="781"/>
        <v>0</v>
      </c>
      <c r="L746" s="117">
        <f>IFERROR(VLOOKUP(W746,ATS!$O:$Q,3,FALSE),0)</f>
        <v>42</v>
      </c>
      <c r="M746" s="186">
        <f t="shared" si="782"/>
        <v>42</v>
      </c>
      <c r="N746" s="93">
        <v>0</v>
      </c>
      <c r="O746" s="55">
        <f t="shared" si="783"/>
        <v>0</v>
      </c>
      <c r="P746" s="50">
        <f>VLOOKUP($C746,Prices!$A$3:$R$1996,MATCH('2) Order Form'!P$8,Prices!$A$2:$R$2,0),FALSE)</f>
        <v>15</v>
      </c>
      <c r="Q746" s="51">
        <f>VLOOKUP($C746,Prices!$A$3:$R$1996,MATCH('2) Order Form'!Q$8,Prices!$A$2:$R$2,0),FALSE)</f>
        <v>29.95</v>
      </c>
      <c r="R746" s="34">
        <f t="shared" si="784"/>
        <v>0</v>
      </c>
      <c r="S746" s="43">
        <f t="shared" si="785"/>
        <v>0</v>
      </c>
      <c r="T746" s="51">
        <f t="shared" si="786"/>
        <v>0</v>
      </c>
      <c r="U746" s="123">
        <f t="shared" si="730"/>
        <v>0</v>
      </c>
      <c r="V746" s="124"/>
      <c r="W746" s="148">
        <v>7048652278098</v>
      </c>
      <c r="Y746" s="126">
        <f t="shared" si="787"/>
        <v>0</v>
      </c>
      <c r="Z746" s="127">
        <f t="shared" ca="1" si="788"/>
        <v>0</v>
      </c>
      <c r="AA746" s="127">
        <f t="shared" ca="1" si="789"/>
        <v>128</v>
      </c>
      <c r="AB746" s="127">
        <f t="shared" ca="1" si="790"/>
        <v>0</v>
      </c>
      <c r="AC746" s="127">
        <f t="shared" ca="1" si="791"/>
        <v>0</v>
      </c>
      <c r="AD746" s="127" t="str">
        <f t="shared" si="792"/>
        <v>828100Black</v>
      </c>
      <c r="AE746" s="128">
        <f t="shared" si="793"/>
        <v>828100</v>
      </c>
      <c r="AF746" s="129" t="str">
        <f>INDEX(ATS!$A:$P,MATCH('2) Order Form'!$W746,ATS!$O:$O,0),7)</f>
        <v>Active</v>
      </c>
    </row>
    <row r="747" spans="1:32" x14ac:dyDescent="0.2">
      <c r="A747" s="33">
        <v>5</v>
      </c>
      <c r="B747" s="33" t="str">
        <f>VLOOKUP(A747,Classification!$H$2:$I$11,2,FALSE)</f>
        <v>Technical Apparel</v>
      </c>
      <c r="C747" s="33">
        <f>INDEX(ATS!$A:$P,MATCH('2) Order Form'!$W747,ATS!$O:$O,0),1)</f>
        <v>828100</v>
      </c>
      <c r="D747" s="33" t="str">
        <f>INDEX(ATS!$A:$P,MATCH('2) Order Form'!$W747,ATS!$O:$O,0),2)</f>
        <v>Hunter Gloves W</v>
      </c>
      <c r="E747" s="82" t="str">
        <f>INDEX(ATS!$A:$P,MATCH('2) Order Form'!$W747,ATS!$O:$O,0),4)</f>
        <v>BTWHT-XS</v>
      </c>
      <c r="F747" s="82" t="str">
        <f>INDEX(ATS!$A:$P,MATCH('2) Order Form'!$W747,ATS!$O:$O,0),5)</f>
        <v>Bright White</v>
      </c>
      <c r="G747" s="161" t="str">
        <f>INDEX(ATS!$A:$P,MATCH('2) Order Form'!$W747,ATS!$O:$O,0),6)</f>
        <v>XS</v>
      </c>
      <c r="H747" s="58">
        <v>6</v>
      </c>
      <c r="I747" s="111">
        <v>0</v>
      </c>
      <c r="J747" s="117">
        <f>IFERROR(VLOOKUP(W747,ATS!$O:$P,2,FALSE),0)</f>
        <v>12</v>
      </c>
      <c r="K747" s="184">
        <f t="shared" si="781"/>
        <v>12</v>
      </c>
      <c r="L747" s="117">
        <f>IFERROR(VLOOKUP(W747,ATS!$O:$Q,3,FALSE),0)</f>
        <v>48</v>
      </c>
      <c r="M747" s="186">
        <f t="shared" si="782"/>
        <v>48</v>
      </c>
      <c r="N747" s="93">
        <v>0</v>
      </c>
      <c r="O747" s="55">
        <f t="shared" si="783"/>
        <v>0</v>
      </c>
      <c r="P747" s="50">
        <f>VLOOKUP($C747,Prices!$A$3:$R$1996,MATCH('2) Order Form'!P$8,Prices!$A$2:$R$2,0),FALSE)</f>
        <v>15</v>
      </c>
      <c r="Q747" s="51">
        <f>VLOOKUP($C747,Prices!$A$3:$R$1996,MATCH('2) Order Form'!Q$8,Prices!$A$2:$R$2,0),FALSE)</f>
        <v>29.95</v>
      </c>
      <c r="R747" s="34">
        <f t="shared" si="784"/>
        <v>0</v>
      </c>
      <c r="S747" s="43">
        <f t="shared" si="785"/>
        <v>0</v>
      </c>
      <c r="T747" s="51">
        <f t="shared" si="786"/>
        <v>0</v>
      </c>
      <c r="U747" s="123">
        <f t="shared" si="730"/>
        <v>0</v>
      </c>
      <c r="V747" s="124"/>
      <c r="W747" s="148">
        <v>7048652278166</v>
      </c>
      <c r="Y747" s="126">
        <f t="shared" si="787"/>
        <v>0</v>
      </c>
      <c r="Z747" s="127">
        <f t="shared" ca="1" si="788"/>
        <v>0</v>
      </c>
      <c r="AA747" s="127">
        <f t="shared" ca="1" si="789"/>
        <v>128</v>
      </c>
      <c r="AB747" s="127">
        <f t="shared" ca="1" si="790"/>
        <v>0</v>
      </c>
      <c r="AC747" s="127">
        <f t="shared" ca="1" si="791"/>
        <v>1</v>
      </c>
      <c r="AD747" s="127" t="str">
        <f t="shared" si="792"/>
        <v>828100Bright White</v>
      </c>
      <c r="AE747" s="128">
        <f t="shared" si="793"/>
        <v>828100</v>
      </c>
      <c r="AF747" s="129" t="str">
        <f>INDEX(ATS!$A:$P,MATCH('2) Order Form'!$W747,ATS!$O:$O,0),7)</f>
        <v>Active</v>
      </c>
    </row>
    <row r="748" spans="1:32" x14ac:dyDescent="0.2">
      <c r="A748" s="33">
        <v>5</v>
      </c>
      <c r="B748" s="33" t="str">
        <f>VLOOKUP(A748,Classification!$H$2:$I$11,2,FALSE)</f>
        <v>Technical Apparel</v>
      </c>
      <c r="C748" s="33">
        <f>INDEX(ATS!$A:$P,MATCH('2) Order Form'!$W748,ATS!$O:$O,0),1)</f>
        <v>828100</v>
      </c>
      <c r="D748" s="33" t="str">
        <f>INDEX(ATS!$A:$P,MATCH('2) Order Form'!$W748,ATS!$O:$O,0),2)</f>
        <v>Hunter Gloves W</v>
      </c>
      <c r="E748" s="82" t="str">
        <f>INDEX(ATS!$A:$P,MATCH('2) Order Form'!$W748,ATS!$O:$O,0),4)</f>
        <v>BTWHT-S</v>
      </c>
      <c r="F748" s="82" t="str">
        <f>INDEX(ATS!$A:$P,MATCH('2) Order Form'!$W748,ATS!$O:$O,0),5)</f>
        <v>Bright White</v>
      </c>
      <c r="G748" s="161" t="str">
        <f>INDEX(ATS!$A:$P,MATCH('2) Order Form'!$W748,ATS!$O:$O,0),6)</f>
        <v>S</v>
      </c>
      <c r="H748" s="58">
        <v>6</v>
      </c>
      <c r="I748" s="111">
        <v>0</v>
      </c>
      <c r="J748" s="117">
        <f>IFERROR(VLOOKUP(W748,ATS!$O:$P,2,FALSE),0)</f>
        <v>0</v>
      </c>
      <c r="K748" s="184" t="str">
        <f t="shared" si="781"/>
        <v>0</v>
      </c>
      <c r="L748" s="117">
        <f>IFERROR(VLOOKUP(W748,ATS!$O:$Q,3,FALSE),0)</f>
        <v>66</v>
      </c>
      <c r="M748" s="186" t="str">
        <f t="shared" si="782"/>
        <v>50+</v>
      </c>
      <c r="N748" s="93">
        <v>0</v>
      </c>
      <c r="O748" s="55">
        <f t="shared" si="783"/>
        <v>0</v>
      </c>
      <c r="P748" s="50">
        <f>VLOOKUP($C748,Prices!$A$3:$R$1996,MATCH('2) Order Form'!P$8,Prices!$A$2:$R$2,0),FALSE)</f>
        <v>15</v>
      </c>
      <c r="Q748" s="51">
        <f>VLOOKUP($C748,Prices!$A$3:$R$1996,MATCH('2) Order Form'!Q$8,Prices!$A$2:$R$2,0),FALSE)</f>
        <v>29.95</v>
      </c>
      <c r="R748" s="34">
        <f t="shared" si="784"/>
        <v>0</v>
      </c>
      <c r="S748" s="43">
        <f t="shared" si="785"/>
        <v>0</v>
      </c>
      <c r="T748" s="51">
        <f t="shared" si="786"/>
        <v>0</v>
      </c>
      <c r="U748" s="123">
        <f t="shared" si="730"/>
        <v>0</v>
      </c>
      <c r="V748" s="124"/>
      <c r="W748" s="148">
        <v>7048652278159</v>
      </c>
      <c r="Y748" s="126">
        <f t="shared" si="787"/>
        <v>0</v>
      </c>
      <c r="Z748" s="127">
        <f t="shared" ca="1" si="788"/>
        <v>0</v>
      </c>
      <c r="AA748" s="127">
        <f t="shared" ca="1" si="789"/>
        <v>128</v>
      </c>
      <c r="AB748" s="127">
        <f t="shared" ca="1" si="790"/>
        <v>0</v>
      </c>
      <c r="AC748" s="127">
        <f t="shared" ca="1" si="791"/>
        <v>0</v>
      </c>
      <c r="AD748" s="127" t="str">
        <f t="shared" si="792"/>
        <v>828100Bright White</v>
      </c>
      <c r="AE748" s="128">
        <f t="shared" si="793"/>
        <v>828100</v>
      </c>
      <c r="AF748" s="129" t="str">
        <f>INDEX(ATS!$A:$P,MATCH('2) Order Form'!$W748,ATS!$O:$O,0),7)</f>
        <v>Active</v>
      </c>
    </row>
    <row r="749" spans="1:32" x14ac:dyDescent="0.2">
      <c r="A749" s="33">
        <v>5</v>
      </c>
      <c r="B749" s="33" t="str">
        <f>VLOOKUP(A749,Classification!$H$2:$I$11,2,FALSE)</f>
        <v>Technical Apparel</v>
      </c>
      <c r="C749" s="33">
        <f>INDEX(ATS!$A:$P,MATCH('2) Order Form'!$W749,ATS!$O:$O,0),1)</f>
        <v>828100</v>
      </c>
      <c r="D749" s="33" t="str">
        <f>INDEX(ATS!$A:$P,MATCH('2) Order Form'!$W749,ATS!$O:$O,0),2)</f>
        <v>Hunter Gloves W</v>
      </c>
      <c r="E749" s="82" t="str">
        <f>INDEX(ATS!$A:$P,MATCH('2) Order Form'!$W749,ATS!$O:$O,0),4)</f>
        <v>BTWHT-M</v>
      </c>
      <c r="F749" s="82" t="str">
        <f>INDEX(ATS!$A:$P,MATCH('2) Order Form'!$W749,ATS!$O:$O,0),5)</f>
        <v>Bright White</v>
      </c>
      <c r="G749" s="161" t="str">
        <f>INDEX(ATS!$A:$P,MATCH('2) Order Form'!$W749,ATS!$O:$O,0),6)</f>
        <v>M</v>
      </c>
      <c r="H749" s="58">
        <v>6</v>
      </c>
      <c r="I749" s="111">
        <v>0</v>
      </c>
      <c r="J749" s="117">
        <f>IFERROR(VLOOKUP(W749,ATS!$O:$P,2,FALSE),0)</f>
        <v>24</v>
      </c>
      <c r="K749" s="184">
        <f t="shared" si="781"/>
        <v>24</v>
      </c>
      <c r="L749" s="117">
        <f>IFERROR(VLOOKUP(W749,ATS!$O:$Q,3,FALSE),0)</f>
        <v>84</v>
      </c>
      <c r="M749" s="186" t="str">
        <f t="shared" si="782"/>
        <v>50+</v>
      </c>
      <c r="N749" s="93">
        <v>0</v>
      </c>
      <c r="O749" s="55">
        <f t="shared" si="783"/>
        <v>0</v>
      </c>
      <c r="P749" s="50">
        <f>VLOOKUP($C749,Prices!$A$3:$R$1996,MATCH('2) Order Form'!P$8,Prices!$A$2:$R$2,0),FALSE)</f>
        <v>15</v>
      </c>
      <c r="Q749" s="51">
        <f>VLOOKUP($C749,Prices!$A$3:$R$1996,MATCH('2) Order Form'!Q$8,Prices!$A$2:$R$2,0),FALSE)</f>
        <v>29.95</v>
      </c>
      <c r="R749" s="34">
        <f t="shared" si="784"/>
        <v>0</v>
      </c>
      <c r="S749" s="43">
        <f t="shared" si="785"/>
        <v>0</v>
      </c>
      <c r="T749" s="51">
        <f t="shared" si="786"/>
        <v>0</v>
      </c>
      <c r="U749" s="123">
        <f t="shared" si="730"/>
        <v>0</v>
      </c>
      <c r="V749" s="124"/>
      <c r="W749" s="148">
        <v>7048652278142</v>
      </c>
      <c r="Y749" s="126">
        <f t="shared" si="787"/>
        <v>0</v>
      </c>
      <c r="Z749" s="127">
        <f t="shared" ca="1" si="788"/>
        <v>0</v>
      </c>
      <c r="AA749" s="127">
        <f t="shared" ca="1" si="789"/>
        <v>128</v>
      </c>
      <c r="AB749" s="127">
        <f t="shared" ca="1" si="790"/>
        <v>0</v>
      </c>
      <c r="AC749" s="127">
        <f t="shared" ca="1" si="791"/>
        <v>0</v>
      </c>
      <c r="AD749" s="127" t="str">
        <f t="shared" si="792"/>
        <v>828100Bright White</v>
      </c>
      <c r="AE749" s="128">
        <f t="shared" si="793"/>
        <v>828100</v>
      </c>
      <c r="AF749" s="129" t="str">
        <f>INDEX(ATS!$A:$P,MATCH('2) Order Form'!$W749,ATS!$O:$O,0),7)</f>
        <v>Active</v>
      </c>
    </row>
    <row r="750" spans="1:32" x14ac:dyDescent="0.2">
      <c r="A750" s="33">
        <v>5</v>
      </c>
      <c r="B750" s="33" t="str">
        <f>VLOOKUP(A750,Classification!$H$2:$I$11,2,FALSE)</f>
        <v>Technical Apparel</v>
      </c>
      <c r="C750" s="33">
        <f>INDEX(ATS!$A:$P,MATCH('2) Order Form'!$W750,ATS!$O:$O,0),1)</f>
        <v>828100</v>
      </c>
      <c r="D750" s="33" t="str">
        <f>INDEX(ATS!$A:$P,MATCH('2) Order Form'!$W750,ATS!$O:$O,0),2)</f>
        <v>Hunter Gloves W</v>
      </c>
      <c r="E750" s="82" t="str">
        <f>INDEX(ATS!$A:$P,MATCH('2) Order Form'!$W750,ATS!$O:$O,0),4)</f>
        <v>BTWHT-L</v>
      </c>
      <c r="F750" s="82" t="str">
        <f>INDEX(ATS!$A:$P,MATCH('2) Order Form'!$W750,ATS!$O:$O,0),5)</f>
        <v>Bright White</v>
      </c>
      <c r="G750" s="161" t="str">
        <f>INDEX(ATS!$A:$P,MATCH('2) Order Form'!$W750,ATS!$O:$O,0),6)</f>
        <v>L</v>
      </c>
      <c r="H750" s="58">
        <v>6</v>
      </c>
      <c r="I750" s="111">
        <v>0</v>
      </c>
      <c r="J750" s="117">
        <f>IFERROR(VLOOKUP(W750,ATS!$O:$P,2,FALSE),0)</f>
        <v>36</v>
      </c>
      <c r="K750" s="184">
        <f t="shared" si="781"/>
        <v>36</v>
      </c>
      <c r="L750" s="117">
        <f>IFERROR(VLOOKUP(W750,ATS!$O:$Q,3,FALSE),0)</f>
        <v>66</v>
      </c>
      <c r="M750" s="186" t="str">
        <f t="shared" si="782"/>
        <v>50+</v>
      </c>
      <c r="N750" s="93">
        <v>0</v>
      </c>
      <c r="O750" s="55">
        <f t="shared" si="783"/>
        <v>0</v>
      </c>
      <c r="P750" s="50">
        <f>VLOOKUP($C750,Prices!$A$3:$R$1996,MATCH('2) Order Form'!P$8,Prices!$A$2:$R$2,0),FALSE)</f>
        <v>15</v>
      </c>
      <c r="Q750" s="51">
        <f>VLOOKUP($C750,Prices!$A$3:$R$1996,MATCH('2) Order Form'!Q$8,Prices!$A$2:$R$2,0),FALSE)</f>
        <v>29.95</v>
      </c>
      <c r="R750" s="34">
        <f t="shared" si="784"/>
        <v>0</v>
      </c>
      <c r="S750" s="43">
        <f t="shared" si="785"/>
        <v>0</v>
      </c>
      <c r="T750" s="51">
        <f t="shared" si="786"/>
        <v>0</v>
      </c>
      <c r="U750" s="123">
        <f t="shared" si="730"/>
        <v>0</v>
      </c>
      <c r="V750" s="124"/>
      <c r="W750" s="148">
        <v>7048652278135</v>
      </c>
      <c r="Y750" s="126">
        <f t="shared" si="787"/>
        <v>0</v>
      </c>
      <c r="Z750" s="127">
        <f t="shared" ca="1" si="788"/>
        <v>0</v>
      </c>
      <c r="AA750" s="127">
        <f t="shared" ca="1" si="789"/>
        <v>128</v>
      </c>
      <c r="AB750" s="127">
        <f t="shared" ca="1" si="790"/>
        <v>0</v>
      </c>
      <c r="AC750" s="127">
        <f t="shared" ca="1" si="791"/>
        <v>0</v>
      </c>
      <c r="AD750" s="127" t="str">
        <f t="shared" si="792"/>
        <v>828100Bright White</v>
      </c>
      <c r="AE750" s="128">
        <f t="shared" si="793"/>
        <v>828100</v>
      </c>
      <c r="AF750" s="129" t="str">
        <f>INDEX(ATS!$A:$P,MATCH('2) Order Form'!$W750,ATS!$O:$O,0),7)</f>
        <v>Active</v>
      </c>
    </row>
    <row r="751" spans="1:32" x14ac:dyDescent="0.2">
      <c r="A751" s="33">
        <v>5</v>
      </c>
      <c r="B751" s="33" t="str">
        <f>VLOOKUP(A751,Classification!$H$2:$I$11,2,FALSE)</f>
        <v>Technical Apparel</v>
      </c>
      <c r="C751" s="33">
        <f>INDEX(ATS!$A:$P,MATCH('2) Order Form'!$W751,ATS!$O:$O,0),1)</f>
        <v>828098</v>
      </c>
      <c r="D751" s="33" t="str">
        <f>INDEX(ATS!$A:$P,MATCH('2) Order Form'!$W751,ATS!$O:$O,0),2)</f>
        <v>Hunter Light Gloves W</v>
      </c>
      <c r="E751" s="82" t="str">
        <f>INDEX(ATS!$A:$P,MATCH('2) Order Form'!$W751,ATS!$O:$O,0),4)</f>
        <v>57000-XS</v>
      </c>
      <c r="F751" s="82" t="str">
        <f>INDEX(ATS!$A:$P,MATCH('2) Order Form'!$W751,ATS!$O:$O,0),5)</f>
        <v>Purple</v>
      </c>
      <c r="G751" s="161" t="str">
        <f>INDEX(ATS!$A:$P,MATCH('2) Order Form'!$W751,ATS!$O:$O,0),6)</f>
        <v>XS</v>
      </c>
      <c r="H751" s="58">
        <v>6</v>
      </c>
      <c r="I751" s="111">
        <v>0</v>
      </c>
      <c r="J751" s="117">
        <f>IFERROR(VLOOKUP(W751,ATS!$O:$P,2,FALSE),0)</f>
        <v>6</v>
      </c>
      <c r="K751" s="184">
        <f t="shared" ref="K751:K762" si="794">IF(J751=99999,"OPEN",IF(J751&gt;50,"50+",IF(J751&lt;=0,"0",J751)))</f>
        <v>6</v>
      </c>
      <c r="L751" s="117">
        <f>IFERROR(VLOOKUP(W751,ATS!$O:$Q,3,FALSE),0)</f>
        <v>24</v>
      </c>
      <c r="M751" s="186">
        <f t="shared" ref="M751:M762" si="795">IF(L751=99999,"OPEN",IF(L751&gt;50,"50+",IF(L751&lt;=0,"0",L751)))</f>
        <v>24</v>
      </c>
      <c r="N751" s="93">
        <v>0</v>
      </c>
      <c r="O751" s="55">
        <f t="shared" ref="O751:O762" si="796">IF(N751&lt;&gt;0,N751,$P$5)</f>
        <v>0</v>
      </c>
      <c r="P751" s="50">
        <f>VLOOKUP($C751,Prices!$A$3:$R$1996,MATCH('2) Order Form'!P$8,Prices!$A$2:$R$2,0),FALSE)</f>
        <v>18</v>
      </c>
      <c r="Q751" s="51">
        <f>VLOOKUP($C751,Prices!$A$3:$R$1996,MATCH('2) Order Form'!Q$8,Prices!$A$2:$R$2,0),FALSE)</f>
        <v>34.950000000000003</v>
      </c>
      <c r="R751" s="34">
        <f t="shared" ref="R751:R762" si="797">I751*P751</f>
        <v>0</v>
      </c>
      <c r="S751" s="43">
        <f t="shared" ref="S751:S762" si="798">R751*O751</f>
        <v>0</v>
      </c>
      <c r="T751" s="51">
        <f t="shared" ref="T751:T762" si="799">R751-S751</f>
        <v>0</v>
      </c>
      <c r="U751" s="123">
        <f t="shared" si="730"/>
        <v>0</v>
      </c>
      <c r="V751" s="124"/>
      <c r="W751" s="148">
        <v>7048652764690</v>
      </c>
      <c r="Y751" s="126">
        <f t="shared" ref="Y751:Y766" si="800">I751*Q751</f>
        <v>0</v>
      </c>
      <c r="Z751" s="127">
        <f t="shared" ref="Z751:Z766" ca="1" si="801">IF(A751=OFFSET(A751,-1,0),0,1)</f>
        <v>0</v>
      </c>
      <c r="AA751" s="127">
        <f t="shared" ref="AA751:AA766" ca="1" si="802">IF(C751=OFFSET(C751,-1,0),OFFSET(AA751,-1,0),OFFSET(AA751,-1,0)+1)</f>
        <v>129</v>
      </c>
      <c r="AB751" s="127">
        <f t="shared" ref="AB751:AB766" ca="1" si="803">IF(C751=OFFSET(C751,-1,0),0,1)</f>
        <v>1</v>
      </c>
      <c r="AC751" s="127">
        <f t="shared" ref="AC751:AC766" ca="1" si="804">IF(F751=OFFSET(F751,-1,0),0,1)</f>
        <v>1</v>
      </c>
      <c r="AD751" s="127" t="str">
        <f t="shared" ref="AD751:AD766" si="805">CONCATENATE(C751,F751)</f>
        <v>828098Purple</v>
      </c>
      <c r="AE751" s="128">
        <f t="shared" ref="AE751:AE766" si="806">IFERROR(IF(B751="EYEWEAR",CONCATENATE(C751,"-",G751),C751),C751)</f>
        <v>828098</v>
      </c>
      <c r="AF751" s="129" t="str">
        <f>INDEX(ATS!$A:$P,MATCH('2) Order Form'!$W751,ATS!$O:$O,0),7)</f>
        <v>Active</v>
      </c>
    </row>
    <row r="752" spans="1:32" x14ac:dyDescent="0.2">
      <c r="A752" s="33">
        <v>5</v>
      </c>
      <c r="B752" s="33" t="str">
        <f>VLOOKUP(A752,Classification!$H$2:$I$11,2,FALSE)</f>
        <v>Technical Apparel</v>
      </c>
      <c r="C752" s="33">
        <f>INDEX(ATS!$A:$P,MATCH('2) Order Form'!$W752,ATS!$O:$O,0),1)</f>
        <v>828098</v>
      </c>
      <c r="D752" s="33" t="str">
        <f>INDEX(ATS!$A:$P,MATCH('2) Order Form'!$W752,ATS!$O:$O,0),2)</f>
        <v>Hunter Light Gloves W</v>
      </c>
      <c r="E752" s="82" t="str">
        <f>INDEX(ATS!$A:$P,MATCH('2) Order Form'!$W752,ATS!$O:$O,0),4)</f>
        <v>57000-S</v>
      </c>
      <c r="F752" s="82" t="str">
        <f>INDEX(ATS!$A:$P,MATCH('2) Order Form'!$W752,ATS!$O:$O,0),5)</f>
        <v>Purple</v>
      </c>
      <c r="G752" s="161" t="str">
        <f>INDEX(ATS!$A:$P,MATCH('2) Order Form'!$W752,ATS!$O:$O,0),6)</f>
        <v>S</v>
      </c>
      <c r="H752" s="58">
        <v>6</v>
      </c>
      <c r="I752" s="111">
        <v>0</v>
      </c>
      <c r="J752" s="117">
        <f>IFERROR(VLOOKUP(W752,ATS!$O:$P,2,FALSE),0)</f>
        <v>6</v>
      </c>
      <c r="K752" s="184">
        <f t="shared" si="794"/>
        <v>6</v>
      </c>
      <c r="L752" s="117">
        <f>IFERROR(VLOOKUP(W752,ATS!$O:$Q,3,FALSE),0)</f>
        <v>30</v>
      </c>
      <c r="M752" s="186">
        <f t="shared" si="795"/>
        <v>30</v>
      </c>
      <c r="N752" s="93">
        <v>0</v>
      </c>
      <c r="O752" s="55">
        <f t="shared" si="796"/>
        <v>0</v>
      </c>
      <c r="P752" s="50">
        <f>VLOOKUP($C752,Prices!$A$3:$R$1996,MATCH('2) Order Form'!P$8,Prices!$A$2:$R$2,0),FALSE)</f>
        <v>18</v>
      </c>
      <c r="Q752" s="51">
        <f>VLOOKUP($C752,Prices!$A$3:$R$1996,MATCH('2) Order Form'!Q$8,Prices!$A$2:$R$2,0),FALSE)</f>
        <v>34.950000000000003</v>
      </c>
      <c r="R752" s="34">
        <f t="shared" si="797"/>
        <v>0</v>
      </c>
      <c r="S752" s="43">
        <f t="shared" si="798"/>
        <v>0</v>
      </c>
      <c r="T752" s="51">
        <f t="shared" si="799"/>
        <v>0</v>
      </c>
      <c r="U752" s="123">
        <f t="shared" si="730"/>
        <v>0</v>
      </c>
      <c r="V752" s="124"/>
      <c r="W752" s="148">
        <v>7048652764683</v>
      </c>
      <c r="Y752" s="126">
        <f t="shared" si="800"/>
        <v>0</v>
      </c>
      <c r="Z752" s="127">
        <f t="shared" ca="1" si="801"/>
        <v>0</v>
      </c>
      <c r="AA752" s="127">
        <f t="shared" ca="1" si="802"/>
        <v>129</v>
      </c>
      <c r="AB752" s="127">
        <f t="shared" ca="1" si="803"/>
        <v>0</v>
      </c>
      <c r="AC752" s="127">
        <f t="shared" ca="1" si="804"/>
        <v>0</v>
      </c>
      <c r="AD752" s="127" t="str">
        <f t="shared" si="805"/>
        <v>828098Purple</v>
      </c>
      <c r="AE752" s="128">
        <f t="shared" si="806"/>
        <v>828098</v>
      </c>
      <c r="AF752" s="129" t="str">
        <f>INDEX(ATS!$A:$P,MATCH('2) Order Form'!$W752,ATS!$O:$O,0),7)</f>
        <v>Active</v>
      </c>
    </row>
    <row r="753" spans="1:32" x14ac:dyDescent="0.2">
      <c r="A753" s="33">
        <v>5</v>
      </c>
      <c r="B753" s="33" t="str">
        <f>VLOOKUP(A753,Classification!$H$2:$I$11,2,FALSE)</f>
        <v>Technical Apparel</v>
      </c>
      <c r="C753" s="33">
        <f>INDEX(ATS!$A:$P,MATCH('2) Order Form'!$W753,ATS!$O:$O,0),1)</f>
        <v>828098</v>
      </c>
      <c r="D753" s="33" t="str">
        <f>INDEX(ATS!$A:$P,MATCH('2) Order Form'!$W753,ATS!$O:$O,0),2)</f>
        <v>Hunter Light Gloves W</v>
      </c>
      <c r="E753" s="82" t="str">
        <f>INDEX(ATS!$A:$P,MATCH('2) Order Form'!$W753,ATS!$O:$O,0),4)</f>
        <v>57000-M</v>
      </c>
      <c r="F753" s="82" t="str">
        <f>INDEX(ATS!$A:$P,MATCH('2) Order Form'!$W753,ATS!$O:$O,0),5)</f>
        <v>Purple</v>
      </c>
      <c r="G753" s="161" t="str">
        <f>INDEX(ATS!$A:$P,MATCH('2) Order Form'!$W753,ATS!$O:$O,0),6)</f>
        <v>M</v>
      </c>
      <c r="H753" s="58">
        <v>6</v>
      </c>
      <c r="I753" s="111">
        <v>0</v>
      </c>
      <c r="J753" s="117">
        <f>IFERROR(VLOOKUP(W753,ATS!$O:$P,2,FALSE),0)</f>
        <v>12</v>
      </c>
      <c r="K753" s="184">
        <f t="shared" si="794"/>
        <v>12</v>
      </c>
      <c r="L753" s="117">
        <f>IFERROR(VLOOKUP(W753,ATS!$O:$Q,3,FALSE),0)</f>
        <v>36</v>
      </c>
      <c r="M753" s="186">
        <f t="shared" si="795"/>
        <v>36</v>
      </c>
      <c r="N753" s="93">
        <v>0</v>
      </c>
      <c r="O753" s="55">
        <f t="shared" si="796"/>
        <v>0</v>
      </c>
      <c r="P753" s="50">
        <f>VLOOKUP($C753,Prices!$A$3:$R$1996,MATCH('2) Order Form'!P$8,Prices!$A$2:$R$2,0),FALSE)</f>
        <v>18</v>
      </c>
      <c r="Q753" s="51">
        <f>VLOOKUP($C753,Prices!$A$3:$R$1996,MATCH('2) Order Form'!Q$8,Prices!$A$2:$R$2,0),FALSE)</f>
        <v>34.950000000000003</v>
      </c>
      <c r="R753" s="34">
        <f t="shared" si="797"/>
        <v>0</v>
      </c>
      <c r="S753" s="43">
        <f t="shared" si="798"/>
        <v>0</v>
      </c>
      <c r="T753" s="51">
        <f t="shared" si="799"/>
        <v>0</v>
      </c>
      <c r="U753" s="123">
        <f t="shared" si="730"/>
        <v>0</v>
      </c>
      <c r="V753" s="124"/>
      <c r="W753" s="148">
        <v>7048652764676</v>
      </c>
      <c r="Y753" s="126">
        <f t="shared" si="800"/>
        <v>0</v>
      </c>
      <c r="Z753" s="127">
        <f t="shared" ca="1" si="801"/>
        <v>0</v>
      </c>
      <c r="AA753" s="127">
        <f t="shared" ca="1" si="802"/>
        <v>129</v>
      </c>
      <c r="AB753" s="127">
        <f t="shared" ca="1" si="803"/>
        <v>0</v>
      </c>
      <c r="AC753" s="127">
        <f t="shared" ca="1" si="804"/>
        <v>0</v>
      </c>
      <c r="AD753" s="127" t="str">
        <f t="shared" si="805"/>
        <v>828098Purple</v>
      </c>
      <c r="AE753" s="128">
        <f t="shared" si="806"/>
        <v>828098</v>
      </c>
      <c r="AF753" s="129" t="str">
        <f>INDEX(ATS!$A:$P,MATCH('2) Order Form'!$W753,ATS!$O:$O,0),7)</f>
        <v>Active</v>
      </c>
    </row>
    <row r="754" spans="1:32" x14ac:dyDescent="0.2">
      <c r="A754" s="33">
        <v>5</v>
      </c>
      <c r="B754" s="33" t="str">
        <f>VLOOKUP(A754,Classification!$H$2:$I$11,2,FALSE)</f>
        <v>Technical Apparel</v>
      </c>
      <c r="C754" s="33">
        <f>INDEX(ATS!$A:$P,MATCH('2) Order Form'!$W754,ATS!$O:$O,0),1)</f>
        <v>828098</v>
      </c>
      <c r="D754" s="33" t="str">
        <f>INDEX(ATS!$A:$P,MATCH('2) Order Form'!$W754,ATS!$O:$O,0),2)</f>
        <v>Hunter Light Gloves W</v>
      </c>
      <c r="E754" s="82" t="str">
        <f>INDEX(ATS!$A:$P,MATCH('2) Order Form'!$W754,ATS!$O:$O,0),4)</f>
        <v>57000-L</v>
      </c>
      <c r="F754" s="82" t="str">
        <f>INDEX(ATS!$A:$P,MATCH('2) Order Form'!$W754,ATS!$O:$O,0),5)</f>
        <v>Purple</v>
      </c>
      <c r="G754" s="161" t="str">
        <f>INDEX(ATS!$A:$P,MATCH('2) Order Form'!$W754,ATS!$O:$O,0),6)</f>
        <v>L</v>
      </c>
      <c r="H754" s="58">
        <v>6</v>
      </c>
      <c r="I754" s="111">
        <v>0</v>
      </c>
      <c r="J754" s="117">
        <f>IFERROR(VLOOKUP(W754,ATS!$O:$P,2,FALSE),0)</f>
        <v>6</v>
      </c>
      <c r="K754" s="184">
        <f t="shared" si="794"/>
        <v>6</v>
      </c>
      <c r="L754" s="117">
        <f>IFERROR(VLOOKUP(W754,ATS!$O:$Q,3,FALSE),0)</f>
        <v>18</v>
      </c>
      <c r="M754" s="186">
        <f t="shared" si="795"/>
        <v>18</v>
      </c>
      <c r="N754" s="93">
        <v>0</v>
      </c>
      <c r="O754" s="55">
        <f t="shared" si="796"/>
        <v>0</v>
      </c>
      <c r="P754" s="50">
        <f>VLOOKUP($C754,Prices!$A$3:$R$1996,MATCH('2) Order Form'!P$8,Prices!$A$2:$R$2,0),FALSE)</f>
        <v>18</v>
      </c>
      <c r="Q754" s="51">
        <f>VLOOKUP($C754,Prices!$A$3:$R$1996,MATCH('2) Order Form'!Q$8,Prices!$A$2:$R$2,0),FALSE)</f>
        <v>34.950000000000003</v>
      </c>
      <c r="R754" s="34">
        <f t="shared" si="797"/>
        <v>0</v>
      </c>
      <c r="S754" s="43">
        <f t="shared" si="798"/>
        <v>0</v>
      </c>
      <c r="T754" s="51">
        <f t="shared" si="799"/>
        <v>0</v>
      </c>
      <c r="U754" s="123">
        <f t="shared" si="730"/>
        <v>0</v>
      </c>
      <c r="V754" s="124"/>
      <c r="W754" s="148">
        <v>7048652764669</v>
      </c>
      <c r="Y754" s="126">
        <f t="shared" si="800"/>
        <v>0</v>
      </c>
      <c r="Z754" s="127">
        <f t="shared" ca="1" si="801"/>
        <v>0</v>
      </c>
      <c r="AA754" s="127">
        <f t="shared" ca="1" si="802"/>
        <v>129</v>
      </c>
      <c r="AB754" s="127">
        <f t="shared" ca="1" si="803"/>
        <v>0</v>
      </c>
      <c r="AC754" s="127">
        <f t="shared" ca="1" si="804"/>
        <v>0</v>
      </c>
      <c r="AD754" s="127" t="str">
        <f t="shared" si="805"/>
        <v>828098Purple</v>
      </c>
      <c r="AE754" s="128">
        <f t="shared" si="806"/>
        <v>828098</v>
      </c>
      <c r="AF754" s="129" t="str">
        <f>INDEX(ATS!$A:$P,MATCH('2) Order Form'!$W754,ATS!$O:$O,0),7)</f>
        <v>Active</v>
      </c>
    </row>
    <row r="755" spans="1:32" x14ac:dyDescent="0.2">
      <c r="A755" s="33">
        <v>5</v>
      </c>
      <c r="B755" s="33" t="str">
        <f>VLOOKUP(A755,Classification!$H$2:$I$11,2,FALSE)</f>
        <v>Technical Apparel</v>
      </c>
      <c r="C755" s="33">
        <f>INDEX(ATS!$A:$P,MATCH('2) Order Form'!$W755,ATS!$O:$O,0),1)</f>
        <v>828098</v>
      </c>
      <c r="D755" s="33" t="str">
        <f>INDEX(ATS!$A:$P,MATCH('2) Order Form'!$W755,ATS!$O:$O,0),2)</f>
        <v>Hunter Light Gloves W</v>
      </c>
      <c r="E755" s="82" t="str">
        <f>INDEX(ATS!$A:$P,MATCH('2) Order Form'!$W755,ATS!$O:$O,0),4)</f>
        <v>BLACK-XS</v>
      </c>
      <c r="F755" s="82" t="str">
        <f>INDEX(ATS!$A:$P,MATCH('2) Order Form'!$W755,ATS!$O:$O,0),5)</f>
        <v>Black</v>
      </c>
      <c r="G755" s="161" t="str">
        <f>INDEX(ATS!$A:$P,MATCH('2) Order Form'!$W755,ATS!$O:$O,0),6)</f>
        <v>XS</v>
      </c>
      <c r="H755" s="58">
        <v>6</v>
      </c>
      <c r="I755" s="111">
        <v>0</v>
      </c>
      <c r="J755" s="117">
        <f>IFERROR(VLOOKUP(W755,ATS!$O:$P,2,FALSE),0)</f>
        <v>-18</v>
      </c>
      <c r="K755" s="184" t="str">
        <f t="shared" si="794"/>
        <v>0</v>
      </c>
      <c r="L755" s="117">
        <f>IFERROR(VLOOKUP(W755,ATS!$O:$Q,3,FALSE),0)</f>
        <v>18</v>
      </c>
      <c r="M755" s="186">
        <f t="shared" si="795"/>
        <v>18</v>
      </c>
      <c r="N755" s="93">
        <v>0</v>
      </c>
      <c r="O755" s="55">
        <f t="shared" si="796"/>
        <v>0</v>
      </c>
      <c r="P755" s="50">
        <f>VLOOKUP($C755,Prices!$A$3:$R$1996,MATCH('2) Order Form'!P$8,Prices!$A$2:$R$2,0),FALSE)</f>
        <v>18</v>
      </c>
      <c r="Q755" s="51">
        <f>VLOOKUP($C755,Prices!$A$3:$R$1996,MATCH('2) Order Form'!Q$8,Prices!$A$2:$R$2,0),FALSE)</f>
        <v>34.950000000000003</v>
      </c>
      <c r="R755" s="34">
        <f t="shared" si="797"/>
        <v>0</v>
      </c>
      <c r="S755" s="43">
        <f t="shared" si="798"/>
        <v>0</v>
      </c>
      <c r="T755" s="51">
        <f t="shared" si="799"/>
        <v>0</v>
      </c>
      <c r="U755" s="123">
        <f t="shared" si="730"/>
        <v>0</v>
      </c>
      <c r="V755" s="124"/>
      <c r="W755" s="148">
        <v>7048652277886</v>
      </c>
      <c r="Y755" s="126">
        <f t="shared" si="800"/>
        <v>0</v>
      </c>
      <c r="Z755" s="127">
        <f t="shared" ca="1" si="801"/>
        <v>0</v>
      </c>
      <c r="AA755" s="127">
        <f t="shared" ca="1" si="802"/>
        <v>129</v>
      </c>
      <c r="AB755" s="127">
        <f t="shared" ca="1" si="803"/>
        <v>0</v>
      </c>
      <c r="AC755" s="127">
        <f t="shared" ca="1" si="804"/>
        <v>1</v>
      </c>
      <c r="AD755" s="127" t="str">
        <f t="shared" si="805"/>
        <v>828098Black</v>
      </c>
      <c r="AE755" s="128">
        <f t="shared" si="806"/>
        <v>828098</v>
      </c>
      <c r="AF755" s="129" t="str">
        <f>INDEX(ATS!$A:$P,MATCH('2) Order Form'!$W755,ATS!$O:$O,0),7)</f>
        <v>Active</v>
      </c>
    </row>
    <row r="756" spans="1:32" x14ac:dyDescent="0.2">
      <c r="A756" s="33">
        <v>5</v>
      </c>
      <c r="B756" s="33" t="str">
        <f>VLOOKUP(A756,Classification!$H$2:$I$11,2,FALSE)</f>
        <v>Technical Apparel</v>
      </c>
      <c r="C756" s="33">
        <f>INDEX(ATS!$A:$P,MATCH('2) Order Form'!$W756,ATS!$O:$O,0),1)</f>
        <v>828098</v>
      </c>
      <c r="D756" s="33" t="str">
        <f>INDEX(ATS!$A:$P,MATCH('2) Order Form'!$W756,ATS!$O:$O,0),2)</f>
        <v>Hunter Light Gloves W</v>
      </c>
      <c r="E756" s="82" t="str">
        <f>INDEX(ATS!$A:$P,MATCH('2) Order Form'!$W756,ATS!$O:$O,0),4)</f>
        <v>BLACK-S</v>
      </c>
      <c r="F756" s="82" t="str">
        <f>INDEX(ATS!$A:$P,MATCH('2) Order Form'!$W756,ATS!$O:$O,0),5)</f>
        <v>Black</v>
      </c>
      <c r="G756" s="161" t="str">
        <f>INDEX(ATS!$A:$P,MATCH('2) Order Form'!$W756,ATS!$O:$O,0),6)</f>
        <v>S</v>
      </c>
      <c r="H756" s="58">
        <v>6</v>
      </c>
      <c r="I756" s="111">
        <v>0</v>
      </c>
      <c r="J756" s="117">
        <f>IFERROR(VLOOKUP(W756,ATS!$O:$P,2,FALSE),0)</f>
        <v>-54</v>
      </c>
      <c r="K756" s="184" t="str">
        <f t="shared" si="794"/>
        <v>0</v>
      </c>
      <c r="L756" s="117">
        <f>IFERROR(VLOOKUP(W756,ATS!$O:$Q,3,FALSE),0)</f>
        <v>36</v>
      </c>
      <c r="M756" s="186">
        <f t="shared" si="795"/>
        <v>36</v>
      </c>
      <c r="N756" s="93">
        <v>0</v>
      </c>
      <c r="O756" s="55">
        <f t="shared" si="796"/>
        <v>0</v>
      </c>
      <c r="P756" s="50">
        <f>VLOOKUP($C756,Prices!$A$3:$R$1996,MATCH('2) Order Form'!P$8,Prices!$A$2:$R$2,0),FALSE)</f>
        <v>18</v>
      </c>
      <c r="Q756" s="51">
        <f>VLOOKUP($C756,Prices!$A$3:$R$1996,MATCH('2) Order Form'!Q$8,Prices!$A$2:$R$2,0),FALSE)</f>
        <v>34.950000000000003</v>
      </c>
      <c r="R756" s="34">
        <f t="shared" si="797"/>
        <v>0</v>
      </c>
      <c r="S756" s="43">
        <f t="shared" si="798"/>
        <v>0</v>
      </c>
      <c r="T756" s="51">
        <f t="shared" si="799"/>
        <v>0</v>
      </c>
      <c r="U756" s="123">
        <f t="shared" si="730"/>
        <v>0</v>
      </c>
      <c r="V756" s="124"/>
      <c r="W756" s="148">
        <v>7048652277879</v>
      </c>
      <c r="Y756" s="126">
        <f t="shared" si="800"/>
        <v>0</v>
      </c>
      <c r="Z756" s="127">
        <f t="shared" ca="1" si="801"/>
        <v>0</v>
      </c>
      <c r="AA756" s="127">
        <f t="shared" ca="1" si="802"/>
        <v>129</v>
      </c>
      <c r="AB756" s="127">
        <f t="shared" ca="1" si="803"/>
        <v>0</v>
      </c>
      <c r="AC756" s="127">
        <f t="shared" ca="1" si="804"/>
        <v>0</v>
      </c>
      <c r="AD756" s="127" t="str">
        <f t="shared" si="805"/>
        <v>828098Black</v>
      </c>
      <c r="AE756" s="128">
        <f t="shared" si="806"/>
        <v>828098</v>
      </c>
      <c r="AF756" s="129" t="str">
        <f>INDEX(ATS!$A:$P,MATCH('2) Order Form'!$W756,ATS!$O:$O,0),7)</f>
        <v>Active</v>
      </c>
    </row>
    <row r="757" spans="1:32" x14ac:dyDescent="0.2">
      <c r="A757" s="33">
        <v>5</v>
      </c>
      <c r="B757" s="33" t="str">
        <f>VLOOKUP(A757,Classification!$H$2:$I$11,2,FALSE)</f>
        <v>Technical Apparel</v>
      </c>
      <c r="C757" s="33">
        <f>INDEX(ATS!$A:$P,MATCH('2) Order Form'!$W757,ATS!$O:$O,0),1)</f>
        <v>828098</v>
      </c>
      <c r="D757" s="33" t="str">
        <f>INDEX(ATS!$A:$P,MATCH('2) Order Form'!$W757,ATS!$O:$O,0),2)</f>
        <v>Hunter Light Gloves W</v>
      </c>
      <c r="E757" s="82" t="str">
        <f>INDEX(ATS!$A:$P,MATCH('2) Order Form'!$W757,ATS!$O:$O,0),4)</f>
        <v>BLACK-M</v>
      </c>
      <c r="F757" s="82" t="str">
        <f>INDEX(ATS!$A:$P,MATCH('2) Order Form'!$W757,ATS!$O:$O,0),5)</f>
        <v>Black</v>
      </c>
      <c r="G757" s="161" t="str">
        <f>INDEX(ATS!$A:$P,MATCH('2) Order Form'!$W757,ATS!$O:$O,0),6)</f>
        <v>M</v>
      </c>
      <c r="H757" s="58">
        <v>6</v>
      </c>
      <c r="I757" s="111">
        <v>0</v>
      </c>
      <c r="J757" s="117">
        <f>IFERROR(VLOOKUP(W757,ATS!$O:$P,2,FALSE),0)</f>
        <v>-60</v>
      </c>
      <c r="K757" s="184" t="str">
        <f t="shared" si="794"/>
        <v>0</v>
      </c>
      <c r="L757" s="117">
        <f>IFERROR(VLOOKUP(W757,ATS!$O:$Q,3,FALSE),0)</f>
        <v>30</v>
      </c>
      <c r="M757" s="186">
        <f t="shared" si="795"/>
        <v>30</v>
      </c>
      <c r="N757" s="93">
        <v>0</v>
      </c>
      <c r="O757" s="55">
        <f t="shared" si="796"/>
        <v>0</v>
      </c>
      <c r="P757" s="50">
        <f>VLOOKUP($C757,Prices!$A$3:$R$1996,MATCH('2) Order Form'!P$8,Prices!$A$2:$R$2,0),FALSE)</f>
        <v>18</v>
      </c>
      <c r="Q757" s="51">
        <f>VLOOKUP($C757,Prices!$A$3:$R$1996,MATCH('2) Order Form'!Q$8,Prices!$A$2:$R$2,0),FALSE)</f>
        <v>34.950000000000003</v>
      </c>
      <c r="R757" s="34">
        <f t="shared" si="797"/>
        <v>0</v>
      </c>
      <c r="S757" s="43">
        <f t="shared" si="798"/>
        <v>0</v>
      </c>
      <c r="T757" s="51">
        <f t="shared" si="799"/>
        <v>0</v>
      </c>
      <c r="U757" s="123">
        <f t="shared" si="730"/>
        <v>0</v>
      </c>
      <c r="V757" s="124"/>
      <c r="W757" s="148">
        <v>7048652277862</v>
      </c>
      <c r="Y757" s="126">
        <f t="shared" si="800"/>
        <v>0</v>
      </c>
      <c r="Z757" s="127">
        <f t="shared" ca="1" si="801"/>
        <v>0</v>
      </c>
      <c r="AA757" s="127">
        <f t="shared" ca="1" si="802"/>
        <v>129</v>
      </c>
      <c r="AB757" s="127">
        <f t="shared" ca="1" si="803"/>
        <v>0</v>
      </c>
      <c r="AC757" s="127">
        <f t="shared" ca="1" si="804"/>
        <v>0</v>
      </c>
      <c r="AD757" s="127" t="str">
        <f t="shared" si="805"/>
        <v>828098Black</v>
      </c>
      <c r="AE757" s="128">
        <f t="shared" si="806"/>
        <v>828098</v>
      </c>
      <c r="AF757" s="129" t="str">
        <f>INDEX(ATS!$A:$P,MATCH('2) Order Form'!$W757,ATS!$O:$O,0),7)</f>
        <v>Active</v>
      </c>
    </row>
    <row r="758" spans="1:32" x14ac:dyDescent="0.2">
      <c r="A758" s="33">
        <v>5</v>
      </c>
      <c r="B758" s="33" t="str">
        <f>VLOOKUP(A758,Classification!$H$2:$I$11,2,FALSE)</f>
        <v>Technical Apparel</v>
      </c>
      <c r="C758" s="33">
        <f>INDEX(ATS!$A:$P,MATCH('2) Order Form'!$W758,ATS!$O:$O,0),1)</f>
        <v>828098</v>
      </c>
      <c r="D758" s="33" t="str">
        <f>INDEX(ATS!$A:$P,MATCH('2) Order Form'!$W758,ATS!$O:$O,0),2)</f>
        <v>Hunter Light Gloves W</v>
      </c>
      <c r="E758" s="82" t="str">
        <f>INDEX(ATS!$A:$P,MATCH('2) Order Form'!$W758,ATS!$O:$O,0),4)</f>
        <v>BLACK-L</v>
      </c>
      <c r="F758" s="82" t="str">
        <f>INDEX(ATS!$A:$P,MATCH('2) Order Form'!$W758,ATS!$O:$O,0),5)</f>
        <v>Black</v>
      </c>
      <c r="G758" s="161" t="str">
        <f>INDEX(ATS!$A:$P,MATCH('2) Order Form'!$W758,ATS!$O:$O,0),6)</f>
        <v>L</v>
      </c>
      <c r="H758" s="58">
        <v>6</v>
      </c>
      <c r="I758" s="111">
        <v>0</v>
      </c>
      <c r="J758" s="117">
        <f>IFERROR(VLOOKUP(W758,ATS!$O:$P,2,FALSE),0)</f>
        <v>18</v>
      </c>
      <c r="K758" s="184">
        <f t="shared" si="794"/>
        <v>18</v>
      </c>
      <c r="L758" s="117">
        <f>IFERROR(VLOOKUP(W758,ATS!$O:$Q,3,FALSE),0)</f>
        <v>48</v>
      </c>
      <c r="M758" s="186">
        <f t="shared" si="795"/>
        <v>48</v>
      </c>
      <c r="N758" s="93">
        <v>0</v>
      </c>
      <c r="O758" s="55">
        <f t="shared" si="796"/>
        <v>0</v>
      </c>
      <c r="P758" s="50">
        <f>VLOOKUP($C758,Prices!$A$3:$R$1996,MATCH('2) Order Form'!P$8,Prices!$A$2:$R$2,0),FALSE)</f>
        <v>18</v>
      </c>
      <c r="Q758" s="51">
        <f>VLOOKUP($C758,Prices!$A$3:$R$1996,MATCH('2) Order Form'!Q$8,Prices!$A$2:$R$2,0),FALSE)</f>
        <v>34.950000000000003</v>
      </c>
      <c r="R758" s="34">
        <f t="shared" si="797"/>
        <v>0</v>
      </c>
      <c r="S758" s="43">
        <f t="shared" si="798"/>
        <v>0</v>
      </c>
      <c r="T758" s="51">
        <f t="shared" si="799"/>
        <v>0</v>
      </c>
      <c r="U758" s="123">
        <f t="shared" si="730"/>
        <v>0</v>
      </c>
      <c r="V758" s="124"/>
      <c r="W758" s="148">
        <v>7048652277855</v>
      </c>
      <c r="Y758" s="126">
        <f t="shared" si="800"/>
        <v>0</v>
      </c>
      <c r="Z758" s="127">
        <f t="shared" ca="1" si="801"/>
        <v>0</v>
      </c>
      <c r="AA758" s="127">
        <f t="shared" ca="1" si="802"/>
        <v>129</v>
      </c>
      <c r="AB758" s="127">
        <f t="shared" ca="1" si="803"/>
        <v>0</v>
      </c>
      <c r="AC758" s="127">
        <f t="shared" ca="1" si="804"/>
        <v>0</v>
      </c>
      <c r="AD758" s="127" t="str">
        <f t="shared" si="805"/>
        <v>828098Black</v>
      </c>
      <c r="AE758" s="128">
        <f t="shared" si="806"/>
        <v>828098</v>
      </c>
      <c r="AF758" s="129" t="str">
        <f>INDEX(ATS!$A:$P,MATCH('2) Order Form'!$W758,ATS!$O:$O,0),7)</f>
        <v>Active</v>
      </c>
    </row>
    <row r="759" spans="1:32" x14ac:dyDescent="0.2">
      <c r="A759" s="33">
        <v>5</v>
      </c>
      <c r="B759" s="33" t="str">
        <f>VLOOKUP(A759,Classification!$H$2:$I$11,2,FALSE)</f>
        <v>Technical Apparel</v>
      </c>
      <c r="C759" s="33">
        <f>INDEX(ATS!$A:$P,MATCH('2) Order Form'!$W759,ATS!$O:$O,0),1)</f>
        <v>828098</v>
      </c>
      <c r="D759" s="33" t="str">
        <f>INDEX(ATS!$A:$P,MATCH('2) Order Form'!$W759,ATS!$O:$O,0),2)</f>
        <v>Hunter Light Gloves W</v>
      </c>
      <c r="E759" s="82" t="str">
        <f>INDEX(ATS!$A:$P,MATCH('2) Order Form'!$W759,ATS!$O:$O,0),4)</f>
        <v>BTWHT-XS</v>
      </c>
      <c r="F759" s="82" t="str">
        <f>INDEX(ATS!$A:$P,MATCH('2) Order Form'!$W759,ATS!$O:$O,0),5)</f>
        <v>Bright White</v>
      </c>
      <c r="G759" s="161" t="str">
        <f>INDEX(ATS!$A:$P,MATCH('2) Order Form'!$W759,ATS!$O:$O,0),6)</f>
        <v>XS</v>
      </c>
      <c r="H759" s="58">
        <v>6</v>
      </c>
      <c r="I759" s="111">
        <v>0</v>
      </c>
      <c r="J759" s="117">
        <f>IFERROR(VLOOKUP(W759,ATS!$O:$P,2,FALSE),0)</f>
        <v>12</v>
      </c>
      <c r="K759" s="184">
        <f t="shared" si="794"/>
        <v>12</v>
      </c>
      <c r="L759" s="117">
        <f>IFERROR(VLOOKUP(W759,ATS!$O:$Q,3,FALSE),0)</f>
        <v>24</v>
      </c>
      <c r="M759" s="186">
        <f t="shared" si="795"/>
        <v>24</v>
      </c>
      <c r="N759" s="93">
        <v>0</v>
      </c>
      <c r="O759" s="55">
        <f t="shared" si="796"/>
        <v>0</v>
      </c>
      <c r="P759" s="50">
        <f>VLOOKUP($C759,Prices!$A$3:$R$1996,MATCH('2) Order Form'!P$8,Prices!$A$2:$R$2,0),FALSE)</f>
        <v>18</v>
      </c>
      <c r="Q759" s="51">
        <f>VLOOKUP($C759,Prices!$A$3:$R$1996,MATCH('2) Order Form'!Q$8,Prices!$A$2:$R$2,0),FALSE)</f>
        <v>34.950000000000003</v>
      </c>
      <c r="R759" s="34">
        <f t="shared" si="797"/>
        <v>0</v>
      </c>
      <c r="S759" s="43">
        <f t="shared" si="798"/>
        <v>0</v>
      </c>
      <c r="T759" s="51">
        <f t="shared" si="799"/>
        <v>0</v>
      </c>
      <c r="U759" s="123">
        <f t="shared" si="730"/>
        <v>0</v>
      </c>
      <c r="V759" s="124"/>
      <c r="W759" s="148">
        <v>7048652277923</v>
      </c>
      <c r="Y759" s="126">
        <f t="shared" si="800"/>
        <v>0</v>
      </c>
      <c r="Z759" s="127">
        <f t="shared" ca="1" si="801"/>
        <v>0</v>
      </c>
      <c r="AA759" s="127">
        <f t="shared" ca="1" si="802"/>
        <v>129</v>
      </c>
      <c r="AB759" s="127">
        <f t="shared" ca="1" si="803"/>
        <v>0</v>
      </c>
      <c r="AC759" s="127">
        <f t="shared" ca="1" si="804"/>
        <v>1</v>
      </c>
      <c r="AD759" s="127" t="str">
        <f t="shared" si="805"/>
        <v>828098Bright White</v>
      </c>
      <c r="AE759" s="128">
        <f t="shared" si="806"/>
        <v>828098</v>
      </c>
      <c r="AF759" s="129" t="str">
        <f>INDEX(ATS!$A:$P,MATCH('2) Order Form'!$W759,ATS!$O:$O,0),7)</f>
        <v>Active</v>
      </c>
    </row>
    <row r="760" spans="1:32" x14ac:dyDescent="0.2">
      <c r="A760" s="33">
        <v>5</v>
      </c>
      <c r="B760" s="33" t="str">
        <f>VLOOKUP(A760,Classification!$H$2:$I$11,2,FALSE)</f>
        <v>Technical Apparel</v>
      </c>
      <c r="C760" s="33">
        <f>INDEX(ATS!$A:$P,MATCH('2) Order Form'!$W760,ATS!$O:$O,0),1)</f>
        <v>828098</v>
      </c>
      <c r="D760" s="33" t="str">
        <f>INDEX(ATS!$A:$P,MATCH('2) Order Form'!$W760,ATS!$O:$O,0),2)</f>
        <v>Hunter Light Gloves W</v>
      </c>
      <c r="E760" s="82" t="str">
        <f>INDEX(ATS!$A:$P,MATCH('2) Order Form'!$W760,ATS!$O:$O,0),4)</f>
        <v>BTWHT-S</v>
      </c>
      <c r="F760" s="82" t="str">
        <f>INDEX(ATS!$A:$P,MATCH('2) Order Form'!$W760,ATS!$O:$O,0),5)</f>
        <v>Bright White</v>
      </c>
      <c r="G760" s="161" t="str">
        <f>INDEX(ATS!$A:$P,MATCH('2) Order Form'!$W760,ATS!$O:$O,0),6)</f>
        <v>S</v>
      </c>
      <c r="H760" s="58">
        <v>6</v>
      </c>
      <c r="I760" s="111">
        <v>0</v>
      </c>
      <c r="J760" s="117">
        <f>IFERROR(VLOOKUP(W760,ATS!$O:$P,2,FALSE),0)</f>
        <v>6</v>
      </c>
      <c r="K760" s="184">
        <f t="shared" si="794"/>
        <v>6</v>
      </c>
      <c r="L760" s="117">
        <f>IFERROR(VLOOKUP(W760,ATS!$O:$Q,3,FALSE),0)</f>
        <v>30</v>
      </c>
      <c r="M760" s="186">
        <f t="shared" si="795"/>
        <v>30</v>
      </c>
      <c r="N760" s="93">
        <v>0</v>
      </c>
      <c r="O760" s="55">
        <f t="shared" si="796"/>
        <v>0</v>
      </c>
      <c r="P760" s="50">
        <f>VLOOKUP($C760,Prices!$A$3:$R$1996,MATCH('2) Order Form'!P$8,Prices!$A$2:$R$2,0),FALSE)</f>
        <v>18</v>
      </c>
      <c r="Q760" s="51">
        <f>VLOOKUP($C760,Prices!$A$3:$R$1996,MATCH('2) Order Form'!Q$8,Prices!$A$2:$R$2,0),FALSE)</f>
        <v>34.950000000000003</v>
      </c>
      <c r="R760" s="34">
        <f t="shared" si="797"/>
        <v>0</v>
      </c>
      <c r="S760" s="43">
        <f t="shared" si="798"/>
        <v>0</v>
      </c>
      <c r="T760" s="51">
        <f t="shared" si="799"/>
        <v>0</v>
      </c>
      <c r="U760" s="123">
        <f t="shared" si="730"/>
        <v>0</v>
      </c>
      <c r="V760" s="124"/>
      <c r="W760" s="148">
        <v>7048652277916</v>
      </c>
      <c r="Y760" s="126">
        <f t="shared" si="800"/>
        <v>0</v>
      </c>
      <c r="Z760" s="127">
        <f t="shared" ca="1" si="801"/>
        <v>0</v>
      </c>
      <c r="AA760" s="127">
        <f t="shared" ca="1" si="802"/>
        <v>129</v>
      </c>
      <c r="AB760" s="127">
        <f t="shared" ca="1" si="803"/>
        <v>0</v>
      </c>
      <c r="AC760" s="127">
        <f t="shared" ca="1" si="804"/>
        <v>0</v>
      </c>
      <c r="AD760" s="127" t="str">
        <f t="shared" si="805"/>
        <v>828098Bright White</v>
      </c>
      <c r="AE760" s="128">
        <f t="shared" si="806"/>
        <v>828098</v>
      </c>
      <c r="AF760" s="129" t="str">
        <f>INDEX(ATS!$A:$P,MATCH('2) Order Form'!$W760,ATS!$O:$O,0),7)</f>
        <v>Active</v>
      </c>
    </row>
    <row r="761" spans="1:32" x14ac:dyDescent="0.2">
      <c r="A761" s="33">
        <v>5</v>
      </c>
      <c r="B761" s="33" t="str">
        <f>VLOOKUP(A761,Classification!$H$2:$I$11,2,FALSE)</f>
        <v>Technical Apparel</v>
      </c>
      <c r="C761" s="33">
        <f>INDEX(ATS!$A:$P,MATCH('2) Order Form'!$W761,ATS!$O:$O,0),1)</f>
        <v>828098</v>
      </c>
      <c r="D761" s="33" t="str">
        <f>INDEX(ATS!$A:$P,MATCH('2) Order Form'!$W761,ATS!$O:$O,0),2)</f>
        <v>Hunter Light Gloves W</v>
      </c>
      <c r="E761" s="82" t="str">
        <f>INDEX(ATS!$A:$P,MATCH('2) Order Form'!$W761,ATS!$O:$O,0),4)</f>
        <v>BTWHT-M</v>
      </c>
      <c r="F761" s="82" t="str">
        <f>INDEX(ATS!$A:$P,MATCH('2) Order Form'!$W761,ATS!$O:$O,0),5)</f>
        <v>Bright White</v>
      </c>
      <c r="G761" s="161" t="str">
        <f>INDEX(ATS!$A:$P,MATCH('2) Order Form'!$W761,ATS!$O:$O,0),6)</f>
        <v>M</v>
      </c>
      <c r="H761" s="58">
        <v>6</v>
      </c>
      <c r="I761" s="111">
        <v>0</v>
      </c>
      <c r="J761" s="117">
        <f>IFERROR(VLOOKUP(W761,ATS!$O:$P,2,FALSE),0)</f>
        <v>-6</v>
      </c>
      <c r="K761" s="184" t="str">
        <f t="shared" si="794"/>
        <v>0</v>
      </c>
      <c r="L761" s="117">
        <f>IFERROR(VLOOKUP(W761,ATS!$O:$Q,3,FALSE),0)</f>
        <v>30</v>
      </c>
      <c r="M761" s="186">
        <f t="shared" si="795"/>
        <v>30</v>
      </c>
      <c r="N761" s="93">
        <v>0</v>
      </c>
      <c r="O761" s="55">
        <f t="shared" si="796"/>
        <v>0</v>
      </c>
      <c r="P761" s="50">
        <f>VLOOKUP($C761,Prices!$A$3:$R$1996,MATCH('2) Order Form'!P$8,Prices!$A$2:$R$2,0),FALSE)</f>
        <v>18</v>
      </c>
      <c r="Q761" s="51">
        <f>VLOOKUP($C761,Prices!$A$3:$R$1996,MATCH('2) Order Form'!Q$8,Prices!$A$2:$R$2,0),FALSE)</f>
        <v>34.950000000000003</v>
      </c>
      <c r="R761" s="34">
        <f t="shared" si="797"/>
        <v>0</v>
      </c>
      <c r="S761" s="43">
        <f t="shared" si="798"/>
        <v>0</v>
      </c>
      <c r="T761" s="51">
        <f t="shared" si="799"/>
        <v>0</v>
      </c>
      <c r="U761" s="123">
        <f t="shared" si="730"/>
        <v>0</v>
      </c>
      <c r="V761" s="124"/>
      <c r="W761" s="148">
        <v>7048652277909</v>
      </c>
      <c r="Y761" s="126">
        <f t="shared" si="800"/>
        <v>0</v>
      </c>
      <c r="Z761" s="127">
        <f t="shared" ca="1" si="801"/>
        <v>0</v>
      </c>
      <c r="AA761" s="127">
        <f t="shared" ca="1" si="802"/>
        <v>129</v>
      </c>
      <c r="AB761" s="127">
        <f t="shared" ca="1" si="803"/>
        <v>0</v>
      </c>
      <c r="AC761" s="127">
        <f t="shared" ca="1" si="804"/>
        <v>0</v>
      </c>
      <c r="AD761" s="127" t="str">
        <f t="shared" si="805"/>
        <v>828098Bright White</v>
      </c>
      <c r="AE761" s="128">
        <f t="shared" si="806"/>
        <v>828098</v>
      </c>
      <c r="AF761" s="129" t="str">
        <f>INDEX(ATS!$A:$P,MATCH('2) Order Form'!$W761,ATS!$O:$O,0),7)</f>
        <v>Active</v>
      </c>
    </row>
    <row r="762" spans="1:32" x14ac:dyDescent="0.2">
      <c r="A762" s="33">
        <v>5</v>
      </c>
      <c r="B762" s="33" t="str">
        <f>VLOOKUP(A762,Classification!$H$2:$I$11,2,FALSE)</f>
        <v>Technical Apparel</v>
      </c>
      <c r="C762" s="33">
        <f>INDEX(ATS!$A:$P,MATCH('2) Order Form'!$W762,ATS!$O:$O,0),1)</f>
        <v>828098</v>
      </c>
      <c r="D762" s="33" t="str">
        <f>INDEX(ATS!$A:$P,MATCH('2) Order Form'!$W762,ATS!$O:$O,0),2)</f>
        <v>Hunter Light Gloves W</v>
      </c>
      <c r="E762" s="82" t="str">
        <f>INDEX(ATS!$A:$P,MATCH('2) Order Form'!$W762,ATS!$O:$O,0),4)</f>
        <v>BTWHT-L</v>
      </c>
      <c r="F762" s="82" t="str">
        <f>INDEX(ATS!$A:$P,MATCH('2) Order Form'!$W762,ATS!$O:$O,0),5)</f>
        <v>Bright White</v>
      </c>
      <c r="G762" s="161" t="str">
        <f>INDEX(ATS!$A:$P,MATCH('2) Order Form'!$W762,ATS!$O:$O,0),6)</f>
        <v>L</v>
      </c>
      <c r="H762" s="58">
        <v>6</v>
      </c>
      <c r="I762" s="111">
        <v>0</v>
      </c>
      <c r="J762" s="117">
        <f>IFERROR(VLOOKUP(W762,ATS!$O:$P,2,FALSE),0)</f>
        <v>6</v>
      </c>
      <c r="K762" s="184">
        <f t="shared" si="794"/>
        <v>6</v>
      </c>
      <c r="L762" s="117">
        <f>IFERROR(VLOOKUP(W762,ATS!$O:$Q,3,FALSE),0)</f>
        <v>18</v>
      </c>
      <c r="M762" s="186">
        <f t="shared" si="795"/>
        <v>18</v>
      </c>
      <c r="N762" s="93">
        <v>0</v>
      </c>
      <c r="O762" s="55">
        <f t="shared" si="796"/>
        <v>0</v>
      </c>
      <c r="P762" s="50">
        <f>VLOOKUP($C762,Prices!$A$3:$R$1996,MATCH('2) Order Form'!P$8,Prices!$A$2:$R$2,0),FALSE)</f>
        <v>18</v>
      </c>
      <c r="Q762" s="51">
        <f>VLOOKUP($C762,Prices!$A$3:$R$1996,MATCH('2) Order Form'!Q$8,Prices!$A$2:$R$2,0),FALSE)</f>
        <v>34.950000000000003</v>
      </c>
      <c r="R762" s="34">
        <f t="shared" si="797"/>
        <v>0</v>
      </c>
      <c r="S762" s="43">
        <f t="shared" si="798"/>
        <v>0</v>
      </c>
      <c r="T762" s="51">
        <f t="shared" si="799"/>
        <v>0</v>
      </c>
      <c r="U762" s="123">
        <f t="shared" si="730"/>
        <v>0</v>
      </c>
      <c r="V762" s="124"/>
      <c r="W762" s="148">
        <v>7048652277893</v>
      </c>
      <c r="Y762" s="126">
        <f t="shared" si="800"/>
        <v>0</v>
      </c>
      <c r="Z762" s="127">
        <f t="shared" ca="1" si="801"/>
        <v>0</v>
      </c>
      <c r="AA762" s="127">
        <f t="shared" ca="1" si="802"/>
        <v>129</v>
      </c>
      <c r="AB762" s="127">
        <f t="shared" ca="1" si="803"/>
        <v>0</v>
      </c>
      <c r="AC762" s="127">
        <f t="shared" ca="1" si="804"/>
        <v>0</v>
      </c>
      <c r="AD762" s="127" t="str">
        <f t="shared" si="805"/>
        <v>828098Bright White</v>
      </c>
      <c r="AE762" s="128">
        <f t="shared" si="806"/>
        <v>828098</v>
      </c>
      <c r="AF762" s="129" t="str">
        <f>INDEX(ATS!$A:$P,MATCH('2) Order Form'!$W762,ATS!$O:$O,0),7)</f>
        <v>Active</v>
      </c>
    </row>
    <row r="763" spans="1:32" x14ac:dyDescent="0.2">
      <c r="A763" s="33">
        <v>5</v>
      </c>
      <c r="B763" s="33" t="str">
        <f>VLOOKUP(A763,Classification!$H$2:$I$11,2,FALSE)</f>
        <v>Technical Apparel</v>
      </c>
      <c r="C763" s="33">
        <f>INDEX(ATS!$A:$P,MATCH('2) Order Form'!$W763,ATS!$O:$O,0),1)</f>
        <v>828173</v>
      </c>
      <c r="D763" s="33" t="str">
        <f>INDEX(ATS!$A:$P,MATCH('2) Order Form'!$W763,ATS!$O:$O,0),2)</f>
        <v>Hunter Pants JR</v>
      </c>
      <c r="E763" s="82" t="str">
        <f>INDEX(ATS!$A:$P,MATCH('2) Order Form'!$W763,ATS!$O:$O,0),4)</f>
        <v>99901-128</v>
      </c>
      <c r="F763" s="82" t="str">
        <f>INDEX(ATS!$A:$P,MATCH('2) Order Form'!$W763,ATS!$O:$O,0),5)</f>
        <v xml:space="preserve">Black </v>
      </c>
      <c r="G763" s="161">
        <f>INDEX(ATS!$A:$P,MATCH('2) Order Form'!$W763,ATS!$O:$O,0),6)</f>
        <v>128</v>
      </c>
      <c r="H763" s="58">
        <v>1</v>
      </c>
      <c r="I763" s="111">
        <v>0</v>
      </c>
      <c r="J763" s="117">
        <f>IFERROR(VLOOKUP(W763,ATS!$O:$P,2,FALSE),0)</f>
        <v>99</v>
      </c>
      <c r="K763" s="184" t="str">
        <f>IF(J763=99999,"OPEN",IF(J763&gt;50,"50+",IF(J763&lt;=0,"0",J763)))</f>
        <v>50+</v>
      </c>
      <c r="L763" s="117">
        <f>IFERROR(VLOOKUP(W763,ATS!$O:$Q,3,FALSE),0)</f>
        <v>99</v>
      </c>
      <c r="M763" s="186" t="str">
        <f>IF(L763=99999,"OPEN",IF(L763&gt;50,"50+",IF(L763&lt;=0,"0",L763)))</f>
        <v>50+</v>
      </c>
      <c r="N763" s="93">
        <v>0</v>
      </c>
      <c r="O763" s="55">
        <f>IF(N763&lt;&gt;0,N763,$P$5)</f>
        <v>0</v>
      </c>
      <c r="P763" s="50">
        <f>VLOOKUP($C763,Prices!$A$3:$R$1996,MATCH('2) Order Form'!P$8,Prices!$A$2:$R$2,0),FALSE)</f>
        <v>45</v>
      </c>
      <c r="Q763" s="51">
        <f>VLOOKUP($C763,Prices!$A$3:$R$1996,MATCH('2) Order Form'!Q$8,Prices!$A$2:$R$2,0),FALSE)</f>
        <v>89.95</v>
      </c>
      <c r="R763" s="34">
        <f>I763*P763</f>
        <v>0</v>
      </c>
      <c r="S763" s="43">
        <f>R763*O763</f>
        <v>0</v>
      </c>
      <c r="T763" s="51">
        <f>R763-S763</f>
        <v>0</v>
      </c>
      <c r="U763" s="123">
        <f t="shared" si="730"/>
        <v>0</v>
      </c>
      <c r="V763" s="124"/>
      <c r="W763" s="148">
        <v>7048652763389</v>
      </c>
      <c r="Y763" s="126">
        <f t="shared" si="800"/>
        <v>0</v>
      </c>
      <c r="Z763" s="127">
        <f t="shared" ca="1" si="801"/>
        <v>0</v>
      </c>
      <c r="AA763" s="127">
        <f t="shared" ca="1" si="802"/>
        <v>130</v>
      </c>
      <c r="AB763" s="127">
        <f t="shared" ca="1" si="803"/>
        <v>1</v>
      </c>
      <c r="AC763" s="127">
        <f t="shared" ca="1" si="804"/>
        <v>1</v>
      </c>
      <c r="AD763" s="127" t="str">
        <f t="shared" si="805"/>
        <v xml:space="preserve">828173Black </v>
      </c>
      <c r="AE763" s="128">
        <f t="shared" si="806"/>
        <v>828173</v>
      </c>
      <c r="AF763" s="129" t="str">
        <f>INDEX(ATS!$A:$P,MATCH('2) Order Form'!$W763,ATS!$O:$O,0),7)</f>
        <v>Active</v>
      </c>
    </row>
    <row r="764" spans="1:32" x14ac:dyDescent="0.2">
      <c r="A764" s="33">
        <v>5</v>
      </c>
      <c r="B764" s="33" t="str">
        <f>VLOOKUP(A764,Classification!$H$2:$I$11,2,FALSE)</f>
        <v>Technical Apparel</v>
      </c>
      <c r="C764" s="33">
        <f>INDEX(ATS!$A:$P,MATCH('2) Order Form'!$W764,ATS!$O:$O,0),1)</f>
        <v>828173</v>
      </c>
      <c r="D764" s="33" t="str">
        <f>INDEX(ATS!$A:$P,MATCH('2) Order Form'!$W764,ATS!$O:$O,0),2)</f>
        <v>Hunter Pants JR</v>
      </c>
      <c r="E764" s="82" t="str">
        <f>INDEX(ATS!$A:$P,MATCH('2) Order Form'!$W764,ATS!$O:$O,0),4)</f>
        <v>99901-140</v>
      </c>
      <c r="F764" s="82" t="str">
        <f>INDEX(ATS!$A:$P,MATCH('2) Order Form'!$W764,ATS!$O:$O,0),5)</f>
        <v xml:space="preserve">Black </v>
      </c>
      <c r="G764" s="161">
        <f>INDEX(ATS!$A:$P,MATCH('2) Order Form'!$W764,ATS!$O:$O,0),6)</f>
        <v>140</v>
      </c>
      <c r="H764" s="58">
        <v>1</v>
      </c>
      <c r="I764" s="111">
        <v>0</v>
      </c>
      <c r="J764" s="117">
        <f>IFERROR(VLOOKUP(W764,ATS!$O:$P,2,FALSE),0)</f>
        <v>206</v>
      </c>
      <c r="K764" s="184" t="str">
        <f>IF(J764=99999,"OPEN",IF(J764&gt;50,"50+",IF(J764&lt;=0,"0",J764)))</f>
        <v>50+</v>
      </c>
      <c r="L764" s="117">
        <f>IFERROR(VLOOKUP(W764,ATS!$O:$Q,3,FALSE),0)</f>
        <v>206</v>
      </c>
      <c r="M764" s="186" t="str">
        <f>IF(L764=99999,"OPEN",IF(L764&gt;50,"50+",IF(L764&lt;=0,"0",L764)))</f>
        <v>50+</v>
      </c>
      <c r="N764" s="93">
        <v>0</v>
      </c>
      <c r="O764" s="55">
        <f>IF(N764&lt;&gt;0,N764,$P$5)</f>
        <v>0</v>
      </c>
      <c r="P764" s="50">
        <f>VLOOKUP($C764,Prices!$A$3:$R$1996,MATCH('2) Order Form'!P$8,Prices!$A$2:$R$2,0),FALSE)</f>
        <v>45</v>
      </c>
      <c r="Q764" s="51">
        <f>VLOOKUP($C764,Prices!$A$3:$R$1996,MATCH('2) Order Form'!Q$8,Prices!$A$2:$R$2,0),FALSE)</f>
        <v>89.95</v>
      </c>
      <c r="R764" s="34">
        <f>I764*P764</f>
        <v>0</v>
      </c>
      <c r="S764" s="43">
        <f>R764*O764</f>
        <v>0</v>
      </c>
      <c r="T764" s="51">
        <f>R764-S764</f>
        <v>0</v>
      </c>
      <c r="U764" s="123">
        <f t="shared" si="730"/>
        <v>0</v>
      </c>
      <c r="V764" s="124"/>
      <c r="W764" s="148">
        <v>7048652763396</v>
      </c>
      <c r="Y764" s="126">
        <f t="shared" si="800"/>
        <v>0</v>
      </c>
      <c r="Z764" s="127">
        <f t="shared" ca="1" si="801"/>
        <v>0</v>
      </c>
      <c r="AA764" s="127">
        <f t="shared" ca="1" si="802"/>
        <v>130</v>
      </c>
      <c r="AB764" s="127">
        <f t="shared" ca="1" si="803"/>
        <v>0</v>
      </c>
      <c r="AC764" s="127">
        <f t="shared" ca="1" si="804"/>
        <v>0</v>
      </c>
      <c r="AD764" s="127" t="str">
        <f t="shared" si="805"/>
        <v xml:space="preserve">828173Black </v>
      </c>
      <c r="AE764" s="128">
        <f t="shared" si="806"/>
        <v>828173</v>
      </c>
      <c r="AF764" s="129" t="str">
        <f>INDEX(ATS!$A:$P,MATCH('2) Order Form'!$W764,ATS!$O:$O,0),7)</f>
        <v>Active</v>
      </c>
    </row>
    <row r="765" spans="1:32" x14ac:dyDescent="0.2">
      <c r="A765" s="33">
        <v>5</v>
      </c>
      <c r="B765" s="33" t="str">
        <f>VLOOKUP(A765,Classification!$H$2:$I$11,2,FALSE)</f>
        <v>Technical Apparel</v>
      </c>
      <c r="C765" s="33">
        <f>INDEX(ATS!$A:$P,MATCH('2) Order Form'!$W765,ATS!$O:$O,0),1)</f>
        <v>828173</v>
      </c>
      <c r="D765" s="33" t="str">
        <f>INDEX(ATS!$A:$P,MATCH('2) Order Form'!$W765,ATS!$O:$O,0),2)</f>
        <v>Hunter Pants JR</v>
      </c>
      <c r="E765" s="82" t="str">
        <f>INDEX(ATS!$A:$P,MATCH('2) Order Form'!$W765,ATS!$O:$O,0),4)</f>
        <v>99901-152</v>
      </c>
      <c r="F765" s="82" t="str">
        <f>INDEX(ATS!$A:$P,MATCH('2) Order Form'!$W765,ATS!$O:$O,0),5)</f>
        <v xml:space="preserve">Black </v>
      </c>
      <c r="G765" s="161">
        <f>INDEX(ATS!$A:$P,MATCH('2) Order Form'!$W765,ATS!$O:$O,0),6)</f>
        <v>152</v>
      </c>
      <c r="H765" s="58">
        <v>1</v>
      </c>
      <c r="I765" s="111">
        <v>0</v>
      </c>
      <c r="J765" s="117">
        <f>IFERROR(VLOOKUP(W765,ATS!$O:$P,2,FALSE),0)</f>
        <v>187</v>
      </c>
      <c r="K765" s="184" t="str">
        <f>IF(J765=99999,"OPEN",IF(J765&gt;50,"50+",IF(J765&lt;=0,"0",J765)))</f>
        <v>50+</v>
      </c>
      <c r="L765" s="117">
        <f>IFERROR(VLOOKUP(W765,ATS!$O:$Q,3,FALSE),0)</f>
        <v>187</v>
      </c>
      <c r="M765" s="186" t="str">
        <f>IF(L765=99999,"OPEN",IF(L765&gt;50,"50+",IF(L765&lt;=0,"0",L765)))</f>
        <v>50+</v>
      </c>
      <c r="N765" s="93">
        <v>0</v>
      </c>
      <c r="O765" s="55">
        <f>IF(N765&lt;&gt;0,N765,$P$5)</f>
        <v>0</v>
      </c>
      <c r="P765" s="50">
        <f>VLOOKUP($C765,Prices!$A$3:$R$1996,MATCH('2) Order Form'!P$8,Prices!$A$2:$R$2,0),FALSE)</f>
        <v>45</v>
      </c>
      <c r="Q765" s="51">
        <f>VLOOKUP($C765,Prices!$A$3:$R$1996,MATCH('2) Order Form'!Q$8,Prices!$A$2:$R$2,0),FALSE)</f>
        <v>89.95</v>
      </c>
      <c r="R765" s="34">
        <f>I765*P765</f>
        <v>0</v>
      </c>
      <c r="S765" s="43">
        <f>R765*O765</f>
        <v>0</v>
      </c>
      <c r="T765" s="51">
        <f>R765-S765</f>
        <v>0</v>
      </c>
      <c r="U765" s="123">
        <f t="shared" si="730"/>
        <v>0</v>
      </c>
      <c r="V765" s="124"/>
      <c r="W765" s="148">
        <v>7048652763402</v>
      </c>
      <c r="Y765" s="126">
        <f t="shared" si="800"/>
        <v>0</v>
      </c>
      <c r="Z765" s="127">
        <f t="shared" ca="1" si="801"/>
        <v>0</v>
      </c>
      <c r="AA765" s="127">
        <f t="shared" ca="1" si="802"/>
        <v>130</v>
      </c>
      <c r="AB765" s="127">
        <f t="shared" ca="1" si="803"/>
        <v>0</v>
      </c>
      <c r="AC765" s="127">
        <f t="shared" ca="1" si="804"/>
        <v>0</v>
      </c>
      <c r="AD765" s="127" t="str">
        <f t="shared" si="805"/>
        <v xml:space="preserve">828173Black </v>
      </c>
      <c r="AE765" s="128">
        <f t="shared" si="806"/>
        <v>828173</v>
      </c>
      <c r="AF765" s="129" t="str">
        <f>INDEX(ATS!$A:$P,MATCH('2) Order Form'!$W765,ATS!$O:$O,0),7)</f>
        <v>Active</v>
      </c>
    </row>
    <row r="766" spans="1:32" x14ac:dyDescent="0.2">
      <c r="A766" s="33">
        <v>5</v>
      </c>
      <c r="B766" s="33" t="str">
        <f>VLOOKUP(A766,Classification!$H$2:$I$11,2,FALSE)</f>
        <v>Technical Apparel</v>
      </c>
      <c r="C766" s="33">
        <f>INDEX(ATS!$A:$P,MATCH('2) Order Form'!$W766,ATS!$O:$O,0),1)</f>
        <v>828173</v>
      </c>
      <c r="D766" s="33" t="str">
        <f>INDEX(ATS!$A:$P,MATCH('2) Order Form'!$W766,ATS!$O:$O,0),2)</f>
        <v>Hunter Pants JR</v>
      </c>
      <c r="E766" s="82" t="str">
        <f>INDEX(ATS!$A:$P,MATCH('2) Order Form'!$W766,ATS!$O:$O,0),4)</f>
        <v>99901-164</v>
      </c>
      <c r="F766" s="82" t="str">
        <f>INDEX(ATS!$A:$P,MATCH('2) Order Form'!$W766,ATS!$O:$O,0),5)</f>
        <v xml:space="preserve">Black </v>
      </c>
      <c r="G766" s="161">
        <f>INDEX(ATS!$A:$P,MATCH('2) Order Form'!$W766,ATS!$O:$O,0),6)</f>
        <v>164</v>
      </c>
      <c r="H766" s="58">
        <v>1</v>
      </c>
      <c r="I766" s="111">
        <v>0</v>
      </c>
      <c r="J766" s="117">
        <f>IFERROR(VLOOKUP(W766,ATS!$O:$P,2,FALSE),0)</f>
        <v>165</v>
      </c>
      <c r="K766" s="184" t="str">
        <f>IF(J766=99999,"OPEN",IF(J766&gt;50,"50+",IF(J766&lt;=0,"0",J766)))</f>
        <v>50+</v>
      </c>
      <c r="L766" s="117">
        <f>IFERROR(VLOOKUP(W766,ATS!$O:$Q,3,FALSE),0)</f>
        <v>165</v>
      </c>
      <c r="M766" s="186" t="str">
        <f>IF(L766=99999,"OPEN",IF(L766&gt;50,"50+",IF(L766&lt;=0,"0",L766)))</f>
        <v>50+</v>
      </c>
      <c r="N766" s="93">
        <v>0</v>
      </c>
      <c r="O766" s="55">
        <f>IF(N766&lt;&gt;0,N766,$P$5)</f>
        <v>0</v>
      </c>
      <c r="P766" s="50">
        <f>VLOOKUP($C766,Prices!$A$3:$R$1996,MATCH('2) Order Form'!P$8,Prices!$A$2:$R$2,0),FALSE)</f>
        <v>45</v>
      </c>
      <c r="Q766" s="51">
        <f>VLOOKUP($C766,Prices!$A$3:$R$1996,MATCH('2) Order Form'!Q$8,Prices!$A$2:$R$2,0),FALSE)</f>
        <v>89.95</v>
      </c>
      <c r="R766" s="34">
        <f>I766*P766</f>
        <v>0</v>
      </c>
      <c r="S766" s="43">
        <f>R766*O766</f>
        <v>0</v>
      </c>
      <c r="T766" s="51">
        <f>R766-S766</f>
        <v>0</v>
      </c>
      <c r="U766" s="123">
        <f t="shared" si="730"/>
        <v>0</v>
      </c>
      <c r="V766" s="124"/>
      <c r="W766" s="148">
        <v>7048652763419</v>
      </c>
      <c r="Y766" s="126">
        <f t="shared" si="800"/>
        <v>0</v>
      </c>
      <c r="Z766" s="127">
        <f t="shared" ca="1" si="801"/>
        <v>0</v>
      </c>
      <c r="AA766" s="127">
        <f t="shared" ca="1" si="802"/>
        <v>130</v>
      </c>
      <c r="AB766" s="127">
        <f t="shared" ca="1" si="803"/>
        <v>0</v>
      </c>
      <c r="AC766" s="127">
        <f t="shared" ca="1" si="804"/>
        <v>0</v>
      </c>
      <c r="AD766" s="127" t="str">
        <f t="shared" si="805"/>
        <v xml:space="preserve">828173Black </v>
      </c>
      <c r="AE766" s="128">
        <f t="shared" si="806"/>
        <v>828173</v>
      </c>
      <c r="AF766" s="129" t="str">
        <f>INDEX(ATS!$A:$P,MATCH('2) Order Form'!$W766,ATS!$O:$O,0),7)</f>
        <v>Active</v>
      </c>
    </row>
    <row r="767" spans="1:32" x14ac:dyDescent="0.2">
      <c r="A767" s="33">
        <v>5</v>
      </c>
      <c r="B767" s="33" t="str">
        <f>VLOOKUP(A767,Classification!$H$2:$I$11,2,FALSE)</f>
        <v>Technical Apparel</v>
      </c>
      <c r="C767" s="33">
        <f>INDEX(ATS!$A:$P,MATCH('2) Order Form'!$W767,ATS!$O:$O,0),1)</f>
        <v>828104</v>
      </c>
      <c r="D767" s="33" t="str">
        <f>INDEX(ATS!$A:$P,MATCH('2) Order Form'!$W767,ATS!$O:$O,0),2)</f>
        <v>Hunter Shorts JR</v>
      </c>
      <c r="E767" s="82" t="str">
        <f>INDEX(ATS!$A:$P,MATCH('2) Order Form'!$W767,ATS!$O:$O,0),4)</f>
        <v>56002-128</v>
      </c>
      <c r="F767" s="82" t="str">
        <f>INDEX(ATS!$A:$P,MATCH('2) Order Form'!$W767,ATS!$O:$O,0),5)</f>
        <v xml:space="preserve">Dark Rose </v>
      </c>
      <c r="G767" s="161">
        <f>INDEX(ATS!$A:$P,MATCH('2) Order Form'!$W767,ATS!$O:$O,0),6)</f>
        <v>128</v>
      </c>
      <c r="H767" s="58">
        <v>1</v>
      </c>
      <c r="I767" s="111">
        <v>0</v>
      </c>
      <c r="J767" s="117">
        <f>IFERROR(VLOOKUP(W767,ATS!$O:$P,2,FALSE),0)</f>
        <v>16</v>
      </c>
      <c r="K767" s="184">
        <f t="shared" ref="K767:K786" si="807">IF(J767=99999,"OPEN",IF(J767&gt;50,"50+",IF(J767&lt;=0,"0",J767)))</f>
        <v>16</v>
      </c>
      <c r="L767" s="117">
        <f>IFERROR(VLOOKUP(W767,ATS!$O:$Q,3,FALSE),0)</f>
        <v>16</v>
      </c>
      <c r="M767" s="186">
        <f t="shared" ref="M767:M786" si="808">IF(L767=99999,"OPEN",IF(L767&gt;50,"50+",IF(L767&lt;=0,"0",L767)))</f>
        <v>16</v>
      </c>
      <c r="N767" s="93">
        <v>0</v>
      </c>
      <c r="O767" s="55">
        <f t="shared" ref="O767:O786" si="809">IF(N767&lt;&gt;0,N767,$P$5)</f>
        <v>0</v>
      </c>
      <c r="P767" s="50">
        <f>VLOOKUP($C767,Prices!$A$3:$R$1996,MATCH('2) Order Form'!P$8,Prices!$A$2:$R$2,0),FALSE)</f>
        <v>35</v>
      </c>
      <c r="Q767" s="51">
        <f>VLOOKUP($C767,Prices!$A$3:$R$1996,MATCH('2) Order Form'!Q$8,Prices!$A$2:$R$2,0),FALSE)</f>
        <v>69.95</v>
      </c>
      <c r="R767" s="34">
        <f t="shared" ref="R767:R786" si="810">I767*P767</f>
        <v>0</v>
      </c>
      <c r="S767" s="43">
        <f t="shared" ref="S767:S786" si="811">R767*O767</f>
        <v>0</v>
      </c>
      <c r="T767" s="51">
        <f t="shared" ref="T767:T786" si="812">R767-S767</f>
        <v>0</v>
      </c>
      <c r="U767" s="123">
        <f t="shared" si="730"/>
        <v>0</v>
      </c>
      <c r="V767" s="124"/>
      <c r="W767" s="148">
        <v>7048652765505</v>
      </c>
      <c r="Y767" s="126">
        <f t="shared" ref="Y767:Y778" si="813">I767*Q767</f>
        <v>0</v>
      </c>
      <c r="Z767" s="127">
        <f t="shared" ref="Z767:Z778" ca="1" si="814">IF(A767=OFFSET(A767,-1,0),0,1)</f>
        <v>0</v>
      </c>
      <c r="AA767" s="127">
        <f t="shared" ref="AA767:AA778" ca="1" si="815">IF(C767=OFFSET(C767,-1,0),OFFSET(AA767,-1,0),OFFSET(AA767,-1,0)+1)</f>
        <v>131</v>
      </c>
      <c r="AB767" s="127">
        <f t="shared" ref="AB767:AB778" ca="1" si="816">IF(C767=OFFSET(C767,-1,0),0,1)</f>
        <v>1</v>
      </c>
      <c r="AC767" s="127">
        <f t="shared" ref="AC767:AC778" ca="1" si="817">IF(F767=OFFSET(F767,-1,0),0,1)</f>
        <v>1</v>
      </c>
      <c r="AD767" s="127" t="str">
        <f t="shared" ref="AD767:AD778" si="818">CONCATENATE(C767,F767)</f>
        <v xml:space="preserve">828104Dark Rose </v>
      </c>
      <c r="AE767" s="128">
        <f t="shared" ref="AE767:AE778" si="819">IFERROR(IF(B767="EYEWEAR",CONCATENATE(C767,"-",G767),C767),C767)</f>
        <v>828104</v>
      </c>
      <c r="AF767" s="129" t="str">
        <f>INDEX(ATS!$A:$P,MATCH('2) Order Form'!$W767,ATS!$O:$O,0),7)</f>
        <v>Active</v>
      </c>
    </row>
    <row r="768" spans="1:32" x14ac:dyDescent="0.2">
      <c r="A768" s="33">
        <v>5</v>
      </c>
      <c r="B768" s="33" t="str">
        <f>VLOOKUP(A768,Classification!$H$2:$I$11,2,FALSE)</f>
        <v>Technical Apparel</v>
      </c>
      <c r="C768" s="33">
        <f>INDEX(ATS!$A:$P,MATCH('2) Order Form'!$W768,ATS!$O:$O,0),1)</f>
        <v>828104</v>
      </c>
      <c r="D768" s="33" t="str">
        <f>INDEX(ATS!$A:$P,MATCH('2) Order Form'!$W768,ATS!$O:$O,0),2)</f>
        <v>Hunter Shorts JR</v>
      </c>
      <c r="E768" s="82" t="str">
        <f>INDEX(ATS!$A:$P,MATCH('2) Order Form'!$W768,ATS!$O:$O,0),4)</f>
        <v>56002-140</v>
      </c>
      <c r="F768" s="82" t="str">
        <f>INDEX(ATS!$A:$P,MATCH('2) Order Form'!$W768,ATS!$O:$O,0),5)</f>
        <v xml:space="preserve">Dark Rose </v>
      </c>
      <c r="G768" s="161">
        <f>INDEX(ATS!$A:$P,MATCH('2) Order Form'!$W768,ATS!$O:$O,0),6)</f>
        <v>140</v>
      </c>
      <c r="H768" s="58">
        <v>1</v>
      </c>
      <c r="I768" s="111">
        <v>0</v>
      </c>
      <c r="J768" s="117">
        <f>IFERROR(VLOOKUP(W768,ATS!$O:$P,2,FALSE),0)</f>
        <v>15</v>
      </c>
      <c r="K768" s="184">
        <f t="shared" si="807"/>
        <v>15</v>
      </c>
      <c r="L768" s="117">
        <f>IFERROR(VLOOKUP(W768,ATS!$O:$Q,3,FALSE),0)</f>
        <v>15</v>
      </c>
      <c r="M768" s="186">
        <f t="shared" si="808"/>
        <v>15</v>
      </c>
      <c r="N768" s="93">
        <v>0</v>
      </c>
      <c r="O768" s="55">
        <f t="shared" si="809"/>
        <v>0</v>
      </c>
      <c r="P768" s="50">
        <f>VLOOKUP($C768,Prices!$A$3:$R$1996,MATCH('2) Order Form'!P$8,Prices!$A$2:$R$2,0),FALSE)</f>
        <v>35</v>
      </c>
      <c r="Q768" s="51">
        <f>VLOOKUP($C768,Prices!$A$3:$R$1996,MATCH('2) Order Form'!Q$8,Prices!$A$2:$R$2,0),FALSE)</f>
        <v>69.95</v>
      </c>
      <c r="R768" s="34">
        <f t="shared" si="810"/>
        <v>0</v>
      </c>
      <c r="S768" s="43">
        <f t="shared" si="811"/>
        <v>0</v>
      </c>
      <c r="T768" s="51">
        <f t="shared" si="812"/>
        <v>0</v>
      </c>
      <c r="U768" s="123">
        <f t="shared" si="730"/>
        <v>0</v>
      </c>
      <c r="V768" s="124"/>
      <c r="W768" s="148">
        <v>7048652765512</v>
      </c>
      <c r="Y768" s="126">
        <f t="shared" si="813"/>
        <v>0</v>
      </c>
      <c r="Z768" s="127">
        <f t="shared" ca="1" si="814"/>
        <v>0</v>
      </c>
      <c r="AA768" s="127">
        <f t="shared" ca="1" si="815"/>
        <v>131</v>
      </c>
      <c r="AB768" s="127">
        <f t="shared" ca="1" si="816"/>
        <v>0</v>
      </c>
      <c r="AC768" s="127">
        <f t="shared" ca="1" si="817"/>
        <v>0</v>
      </c>
      <c r="AD768" s="127" t="str">
        <f t="shared" si="818"/>
        <v xml:space="preserve">828104Dark Rose </v>
      </c>
      <c r="AE768" s="128">
        <f t="shared" si="819"/>
        <v>828104</v>
      </c>
      <c r="AF768" s="129" t="str">
        <f>INDEX(ATS!$A:$P,MATCH('2) Order Form'!$W768,ATS!$O:$O,0),7)</f>
        <v>Active</v>
      </c>
    </row>
    <row r="769" spans="1:32" x14ac:dyDescent="0.2">
      <c r="A769" s="33">
        <v>5</v>
      </c>
      <c r="B769" s="33" t="str">
        <f>VLOOKUP(A769,Classification!$H$2:$I$11,2,FALSE)</f>
        <v>Technical Apparel</v>
      </c>
      <c r="C769" s="33">
        <f>INDEX(ATS!$A:$P,MATCH('2) Order Form'!$W769,ATS!$O:$O,0),1)</f>
        <v>828104</v>
      </c>
      <c r="D769" s="33" t="str">
        <f>INDEX(ATS!$A:$P,MATCH('2) Order Form'!$W769,ATS!$O:$O,0),2)</f>
        <v>Hunter Shorts JR</v>
      </c>
      <c r="E769" s="82" t="str">
        <f>INDEX(ATS!$A:$P,MATCH('2) Order Form'!$W769,ATS!$O:$O,0),4)</f>
        <v>56002-152</v>
      </c>
      <c r="F769" s="82" t="str">
        <f>INDEX(ATS!$A:$P,MATCH('2) Order Form'!$W769,ATS!$O:$O,0),5)</f>
        <v xml:space="preserve">Dark Rose </v>
      </c>
      <c r="G769" s="161">
        <f>INDEX(ATS!$A:$P,MATCH('2) Order Form'!$W769,ATS!$O:$O,0),6)</f>
        <v>152</v>
      </c>
      <c r="H769" s="58">
        <v>1</v>
      </c>
      <c r="I769" s="111">
        <v>0</v>
      </c>
      <c r="J769" s="117">
        <f>IFERROR(VLOOKUP(W769,ATS!$O:$P,2,FALSE),0)</f>
        <v>17</v>
      </c>
      <c r="K769" s="184">
        <f t="shared" si="807"/>
        <v>17</v>
      </c>
      <c r="L769" s="117">
        <f>IFERROR(VLOOKUP(W769,ATS!$O:$Q,3,FALSE),0)</f>
        <v>17</v>
      </c>
      <c r="M769" s="186">
        <f t="shared" si="808"/>
        <v>17</v>
      </c>
      <c r="N769" s="93">
        <v>0</v>
      </c>
      <c r="O769" s="55">
        <f t="shared" si="809"/>
        <v>0</v>
      </c>
      <c r="P769" s="50">
        <f>VLOOKUP($C769,Prices!$A$3:$R$1996,MATCH('2) Order Form'!P$8,Prices!$A$2:$R$2,0),FALSE)</f>
        <v>35</v>
      </c>
      <c r="Q769" s="51">
        <f>VLOOKUP($C769,Prices!$A$3:$R$1996,MATCH('2) Order Form'!Q$8,Prices!$A$2:$R$2,0),FALSE)</f>
        <v>69.95</v>
      </c>
      <c r="R769" s="34">
        <f t="shared" si="810"/>
        <v>0</v>
      </c>
      <c r="S769" s="43">
        <f t="shared" si="811"/>
        <v>0</v>
      </c>
      <c r="T769" s="51">
        <f t="shared" si="812"/>
        <v>0</v>
      </c>
      <c r="U769" s="123">
        <f t="shared" si="730"/>
        <v>0</v>
      </c>
      <c r="V769" s="124"/>
      <c r="W769" s="148">
        <v>7048652765529</v>
      </c>
      <c r="Y769" s="126">
        <f t="shared" si="813"/>
        <v>0</v>
      </c>
      <c r="Z769" s="127">
        <f t="shared" ca="1" si="814"/>
        <v>0</v>
      </c>
      <c r="AA769" s="127">
        <f t="shared" ca="1" si="815"/>
        <v>131</v>
      </c>
      <c r="AB769" s="127">
        <f t="shared" ca="1" si="816"/>
        <v>0</v>
      </c>
      <c r="AC769" s="127">
        <f t="shared" ca="1" si="817"/>
        <v>0</v>
      </c>
      <c r="AD769" s="127" t="str">
        <f t="shared" si="818"/>
        <v xml:space="preserve">828104Dark Rose </v>
      </c>
      <c r="AE769" s="128">
        <f t="shared" si="819"/>
        <v>828104</v>
      </c>
      <c r="AF769" s="129" t="str">
        <f>INDEX(ATS!$A:$P,MATCH('2) Order Form'!$W769,ATS!$O:$O,0),7)</f>
        <v>Active</v>
      </c>
    </row>
    <row r="770" spans="1:32" x14ac:dyDescent="0.2">
      <c r="A770" s="33">
        <v>5</v>
      </c>
      <c r="B770" s="33" t="str">
        <f>VLOOKUP(A770,Classification!$H$2:$I$11,2,FALSE)</f>
        <v>Technical Apparel</v>
      </c>
      <c r="C770" s="33">
        <f>INDEX(ATS!$A:$P,MATCH('2) Order Form'!$W770,ATS!$O:$O,0),1)</f>
        <v>828104</v>
      </c>
      <c r="D770" s="33" t="str">
        <f>INDEX(ATS!$A:$P,MATCH('2) Order Form'!$W770,ATS!$O:$O,0),2)</f>
        <v>Hunter Shorts JR</v>
      </c>
      <c r="E770" s="82" t="str">
        <f>INDEX(ATS!$A:$P,MATCH('2) Order Form'!$W770,ATS!$O:$O,0),4)</f>
        <v>56002-164</v>
      </c>
      <c r="F770" s="82" t="str">
        <f>INDEX(ATS!$A:$P,MATCH('2) Order Form'!$W770,ATS!$O:$O,0),5)</f>
        <v xml:space="preserve">Dark Rose </v>
      </c>
      <c r="G770" s="161">
        <f>INDEX(ATS!$A:$P,MATCH('2) Order Form'!$W770,ATS!$O:$O,0),6)</f>
        <v>164</v>
      </c>
      <c r="H770" s="58">
        <v>1</v>
      </c>
      <c r="I770" s="111">
        <v>0</v>
      </c>
      <c r="J770" s="117">
        <f>IFERROR(VLOOKUP(W770,ATS!$O:$P,2,FALSE),0)</f>
        <v>11</v>
      </c>
      <c r="K770" s="184">
        <f t="shared" si="807"/>
        <v>11</v>
      </c>
      <c r="L770" s="117">
        <f>IFERROR(VLOOKUP(W770,ATS!$O:$Q,3,FALSE),0)</f>
        <v>11</v>
      </c>
      <c r="M770" s="186">
        <f t="shared" si="808"/>
        <v>11</v>
      </c>
      <c r="N770" s="93">
        <v>0</v>
      </c>
      <c r="O770" s="55">
        <f t="shared" si="809"/>
        <v>0</v>
      </c>
      <c r="P770" s="50">
        <f>VLOOKUP($C770,Prices!$A$3:$R$1996,MATCH('2) Order Form'!P$8,Prices!$A$2:$R$2,0),FALSE)</f>
        <v>35</v>
      </c>
      <c r="Q770" s="51">
        <f>VLOOKUP($C770,Prices!$A$3:$R$1996,MATCH('2) Order Form'!Q$8,Prices!$A$2:$R$2,0),FALSE)</f>
        <v>69.95</v>
      </c>
      <c r="R770" s="34">
        <f t="shared" si="810"/>
        <v>0</v>
      </c>
      <c r="S770" s="43">
        <f t="shared" si="811"/>
        <v>0</v>
      </c>
      <c r="T770" s="51">
        <f t="shared" si="812"/>
        <v>0</v>
      </c>
      <c r="U770" s="123">
        <f t="shared" si="730"/>
        <v>0</v>
      </c>
      <c r="V770" s="124"/>
      <c r="W770" s="148">
        <v>7048652765536</v>
      </c>
      <c r="Y770" s="126">
        <f t="shared" si="813"/>
        <v>0</v>
      </c>
      <c r="Z770" s="127">
        <f t="shared" ca="1" si="814"/>
        <v>0</v>
      </c>
      <c r="AA770" s="127">
        <f t="shared" ca="1" si="815"/>
        <v>131</v>
      </c>
      <c r="AB770" s="127">
        <f t="shared" ca="1" si="816"/>
        <v>0</v>
      </c>
      <c r="AC770" s="127">
        <f t="shared" ca="1" si="817"/>
        <v>0</v>
      </c>
      <c r="AD770" s="127" t="str">
        <f t="shared" si="818"/>
        <v xml:space="preserve">828104Dark Rose </v>
      </c>
      <c r="AE770" s="128">
        <f t="shared" si="819"/>
        <v>828104</v>
      </c>
      <c r="AF770" s="129" t="str">
        <f>INDEX(ATS!$A:$P,MATCH('2) Order Form'!$W770,ATS!$O:$O,0),7)</f>
        <v>Active</v>
      </c>
    </row>
    <row r="771" spans="1:32" x14ac:dyDescent="0.2">
      <c r="A771" s="33">
        <v>5</v>
      </c>
      <c r="B771" s="33" t="str">
        <f>VLOOKUP(A771,Classification!$H$2:$I$11,2,FALSE)</f>
        <v>Technical Apparel</v>
      </c>
      <c r="C771" s="33">
        <f>INDEX(ATS!$A:$P,MATCH('2) Order Form'!$W771,ATS!$O:$O,0),1)</f>
        <v>828104</v>
      </c>
      <c r="D771" s="33" t="str">
        <f>INDEX(ATS!$A:$P,MATCH('2) Order Form'!$W771,ATS!$O:$O,0),2)</f>
        <v>Hunter Shorts JR</v>
      </c>
      <c r="E771" s="82" t="str">
        <f>INDEX(ATS!$A:$P,MATCH('2) Order Form'!$W771,ATS!$O:$O,0),4)</f>
        <v>88300-128</v>
      </c>
      <c r="F771" s="82" t="str">
        <f>INDEX(ATS!$A:$P,MATCH('2) Order Form'!$W771,ATS!$O:$O,0),5)</f>
        <v>Sky Blue</v>
      </c>
      <c r="G771" s="161">
        <f>INDEX(ATS!$A:$P,MATCH('2) Order Form'!$W771,ATS!$O:$O,0),6)</f>
        <v>128</v>
      </c>
      <c r="H771" s="58">
        <v>1</v>
      </c>
      <c r="I771" s="111">
        <v>0</v>
      </c>
      <c r="J771" s="117">
        <f>IFERROR(VLOOKUP(W771,ATS!$O:$P,2,FALSE),0)</f>
        <v>27</v>
      </c>
      <c r="K771" s="184">
        <f t="shared" si="807"/>
        <v>27</v>
      </c>
      <c r="L771" s="117">
        <f>IFERROR(VLOOKUP(W771,ATS!$O:$Q,3,FALSE),0)</f>
        <v>27</v>
      </c>
      <c r="M771" s="186">
        <f t="shared" si="808"/>
        <v>27</v>
      </c>
      <c r="N771" s="93">
        <v>0</v>
      </c>
      <c r="O771" s="55">
        <f t="shared" si="809"/>
        <v>0</v>
      </c>
      <c r="P771" s="50">
        <f>VLOOKUP($C771,Prices!$A$3:$R$1996,MATCH('2) Order Form'!P$8,Prices!$A$2:$R$2,0),FALSE)</f>
        <v>35</v>
      </c>
      <c r="Q771" s="51">
        <f>VLOOKUP($C771,Prices!$A$3:$R$1996,MATCH('2) Order Form'!Q$8,Prices!$A$2:$R$2,0),FALSE)</f>
        <v>69.95</v>
      </c>
      <c r="R771" s="34">
        <f t="shared" si="810"/>
        <v>0</v>
      </c>
      <c r="S771" s="43">
        <f t="shared" si="811"/>
        <v>0</v>
      </c>
      <c r="T771" s="51">
        <f t="shared" si="812"/>
        <v>0</v>
      </c>
      <c r="U771" s="123">
        <f t="shared" si="730"/>
        <v>0</v>
      </c>
      <c r="V771" s="124"/>
      <c r="W771" s="148">
        <v>7048652765581</v>
      </c>
      <c r="Y771" s="126">
        <f t="shared" si="813"/>
        <v>0</v>
      </c>
      <c r="Z771" s="127">
        <f t="shared" ca="1" si="814"/>
        <v>0</v>
      </c>
      <c r="AA771" s="127">
        <f t="shared" ca="1" si="815"/>
        <v>131</v>
      </c>
      <c r="AB771" s="127">
        <f t="shared" ca="1" si="816"/>
        <v>0</v>
      </c>
      <c r="AC771" s="127">
        <f t="shared" ca="1" si="817"/>
        <v>1</v>
      </c>
      <c r="AD771" s="127" t="str">
        <f t="shared" si="818"/>
        <v>828104Sky Blue</v>
      </c>
      <c r="AE771" s="128">
        <f t="shared" si="819"/>
        <v>828104</v>
      </c>
      <c r="AF771" s="129" t="str">
        <f>INDEX(ATS!$A:$P,MATCH('2) Order Form'!$W771,ATS!$O:$O,0),7)</f>
        <v>Active</v>
      </c>
    </row>
    <row r="772" spans="1:32" x14ac:dyDescent="0.2">
      <c r="A772" s="33">
        <v>5</v>
      </c>
      <c r="B772" s="33" t="str">
        <f>VLOOKUP(A772,Classification!$H$2:$I$11,2,FALSE)</f>
        <v>Technical Apparel</v>
      </c>
      <c r="C772" s="33">
        <f>INDEX(ATS!$A:$P,MATCH('2) Order Form'!$W772,ATS!$O:$O,0),1)</f>
        <v>828104</v>
      </c>
      <c r="D772" s="33" t="str">
        <f>INDEX(ATS!$A:$P,MATCH('2) Order Form'!$W772,ATS!$O:$O,0),2)</f>
        <v>Hunter Shorts JR</v>
      </c>
      <c r="E772" s="82" t="str">
        <f>INDEX(ATS!$A:$P,MATCH('2) Order Form'!$W772,ATS!$O:$O,0),4)</f>
        <v>88300-140</v>
      </c>
      <c r="F772" s="82" t="str">
        <f>INDEX(ATS!$A:$P,MATCH('2) Order Form'!$W772,ATS!$O:$O,0),5)</f>
        <v>Sky Blue</v>
      </c>
      <c r="G772" s="161">
        <f>INDEX(ATS!$A:$P,MATCH('2) Order Form'!$W772,ATS!$O:$O,0),6)</f>
        <v>140</v>
      </c>
      <c r="H772" s="58">
        <v>1</v>
      </c>
      <c r="I772" s="111">
        <v>0</v>
      </c>
      <c r="J772" s="117">
        <f>IFERROR(VLOOKUP(W772,ATS!$O:$P,2,FALSE),0)</f>
        <v>60</v>
      </c>
      <c r="K772" s="184" t="str">
        <f t="shared" si="807"/>
        <v>50+</v>
      </c>
      <c r="L772" s="117">
        <f>IFERROR(VLOOKUP(W772,ATS!$O:$Q,3,FALSE),0)</f>
        <v>60</v>
      </c>
      <c r="M772" s="186" t="str">
        <f t="shared" si="808"/>
        <v>50+</v>
      </c>
      <c r="N772" s="93">
        <v>0</v>
      </c>
      <c r="O772" s="55">
        <f t="shared" si="809"/>
        <v>0</v>
      </c>
      <c r="P772" s="50">
        <f>VLOOKUP($C772,Prices!$A$3:$R$1996,MATCH('2) Order Form'!P$8,Prices!$A$2:$R$2,0),FALSE)</f>
        <v>35</v>
      </c>
      <c r="Q772" s="51">
        <f>VLOOKUP($C772,Prices!$A$3:$R$1996,MATCH('2) Order Form'!Q$8,Prices!$A$2:$R$2,0),FALSE)</f>
        <v>69.95</v>
      </c>
      <c r="R772" s="34">
        <f t="shared" si="810"/>
        <v>0</v>
      </c>
      <c r="S772" s="43">
        <f t="shared" si="811"/>
        <v>0</v>
      </c>
      <c r="T772" s="51">
        <f t="shared" si="812"/>
        <v>0</v>
      </c>
      <c r="U772" s="123">
        <f t="shared" ref="U772:U835" si="820">IFERROR(I772/($I$161+$I$162+$I$163),0)</f>
        <v>0</v>
      </c>
      <c r="V772" s="124"/>
      <c r="W772" s="148">
        <v>7048652765598</v>
      </c>
      <c r="Y772" s="126">
        <f t="shared" si="813"/>
        <v>0</v>
      </c>
      <c r="Z772" s="127">
        <f t="shared" ca="1" si="814"/>
        <v>0</v>
      </c>
      <c r="AA772" s="127">
        <f t="shared" ca="1" si="815"/>
        <v>131</v>
      </c>
      <c r="AB772" s="127">
        <f t="shared" ca="1" si="816"/>
        <v>0</v>
      </c>
      <c r="AC772" s="127">
        <f t="shared" ca="1" si="817"/>
        <v>0</v>
      </c>
      <c r="AD772" s="127" t="str">
        <f t="shared" si="818"/>
        <v>828104Sky Blue</v>
      </c>
      <c r="AE772" s="128">
        <f t="shared" si="819"/>
        <v>828104</v>
      </c>
      <c r="AF772" s="129" t="str">
        <f>INDEX(ATS!$A:$P,MATCH('2) Order Form'!$W772,ATS!$O:$O,0),7)</f>
        <v>Active</v>
      </c>
    </row>
    <row r="773" spans="1:32" x14ac:dyDescent="0.2">
      <c r="A773" s="33">
        <v>5</v>
      </c>
      <c r="B773" s="33" t="str">
        <f>VLOOKUP(A773,Classification!$H$2:$I$11,2,FALSE)</f>
        <v>Technical Apparel</v>
      </c>
      <c r="C773" s="33">
        <f>INDEX(ATS!$A:$P,MATCH('2) Order Form'!$W773,ATS!$O:$O,0),1)</f>
        <v>828104</v>
      </c>
      <c r="D773" s="33" t="str">
        <f>INDEX(ATS!$A:$P,MATCH('2) Order Form'!$W773,ATS!$O:$O,0),2)</f>
        <v>Hunter Shorts JR</v>
      </c>
      <c r="E773" s="82" t="str">
        <f>INDEX(ATS!$A:$P,MATCH('2) Order Form'!$W773,ATS!$O:$O,0),4)</f>
        <v>88300-152</v>
      </c>
      <c r="F773" s="82" t="str">
        <f>INDEX(ATS!$A:$P,MATCH('2) Order Form'!$W773,ATS!$O:$O,0),5)</f>
        <v>Sky Blue</v>
      </c>
      <c r="G773" s="161">
        <f>INDEX(ATS!$A:$P,MATCH('2) Order Form'!$W773,ATS!$O:$O,0),6)</f>
        <v>152</v>
      </c>
      <c r="H773" s="58">
        <v>1</v>
      </c>
      <c r="I773" s="111">
        <v>0</v>
      </c>
      <c r="J773" s="117">
        <f>IFERROR(VLOOKUP(W773,ATS!$O:$P,2,FALSE),0)</f>
        <v>114</v>
      </c>
      <c r="K773" s="184" t="str">
        <f t="shared" si="807"/>
        <v>50+</v>
      </c>
      <c r="L773" s="117">
        <f>IFERROR(VLOOKUP(W773,ATS!$O:$Q,3,FALSE),0)</f>
        <v>114</v>
      </c>
      <c r="M773" s="186" t="str">
        <f t="shared" si="808"/>
        <v>50+</v>
      </c>
      <c r="N773" s="93">
        <v>0</v>
      </c>
      <c r="O773" s="55">
        <f t="shared" si="809"/>
        <v>0</v>
      </c>
      <c r="P773" s="50">
        <f>VLOOKUP($C773,Prices!$A$3:$R$1996,MATCH('2) Order Form'!P$8,Prices!$A$2:$R$2,0),FALSE)</f>
        <v>35</v>
      </c>
      <c r="Q773" s="51">
        <f>VLOOKUP($C773,Prices!$A$3:$R$1996,MATCH('2) Order Form'!Q$8,Prices!$A$2:$R$2,0),FALSE)</f>
        <v>69.95</v>
      </c>
      <c r="R773" s="34">
        <f t="shared" si="810"/>
        <v>0</v>
      </c>
      <c r="S773" s="43">
        <f t="shared" si="811"/>
        <v>0</v>
      </c>
      <c r="T773" s="51">
        <f t="shared" si="812"/>
        <v>0</v>
      </c>
      <c r="U773" s="123">
        <f t="shared" si="820"/>
        <v>0</v>
      </c>
      <c r="V773" s="124"/>
      <c r="W773" s="148">
        <v>7048652765604</v>
      </c>
      <c r="Y773" s="126">
        <f t="shared" si="813"/>
        <v>0</v>
      </c>
      <c r="Z773" s="127">
        <f t="shared" ca="1" si="814"/>
        <v>0</v>
      </c>
      <c r="AA773" s="127">
        <f t="shared" ca="1" si="815"/>
        <v>131</v>
      </c>
      <c r="AB773" s="127">
        <f t="shared" ca="1" si="816"/>
        <v>0</v>
      </c>
      <c r="AC773" s="127">
        <f t="shared" ca="1" si="817"/>
        <v>0</v>
      </c>
      <c r="AD773" s="127" t="str">
        <f t="shared" si="818"/>
        <v>828104Sky Blue</v>
      </c>
      <c r="AE773" s="128">
        <f t="shared" si="819"/>
        <v>828104</v>
      </c>
      <c r="AF773" s="129" t="str">
        <f>INDEX(ATS!$A:$P,MATCH('2) Order Form'!$W773,ATS!$O:$O,0),7)</f>
        <v>Active</v>
      </c>
    </row>
    <row r="774" spans="1:32" x14ac:dyDescent="0.2">
      <c r="A774" s="33">
        <v>5</v>
      </c>
      <c r="B774" s="33" t="str">
        <f>VLOOKUP(A774,Classification!$H$2:$I$11,2,FALSE)</f>
        <v>Technical Apparel</v>
      </c>
      <c r="C774" s="33">
        <f>INDEX(ATS!$A:$P,MATCH('2) Order Form'!$W774,ATS!$O:$O,0),1)</f>
        <v>828104</v>
      </c>
      <c r="D774" s="33" t="str">
        <f>INDEX(ATS!$A:$P,MATCH('2) Order Form'!$W774,ATS!$O:$O,0),2)</f>
        <v>Hunter Shorts JR</v>
      </c>
      <c r="E774" s="82" t="str">
        <f>INDEX(ATS!$A:$P,MATCH('2) Order Form'!$W774,ATS!$O:$O,0),4)</f>
        <v>88300-164</v>
      </c>
      <c r="F774" s="82" t="str">
        <f>INDEX(ATS!$A:$P,MATCH('2) Order Form'!$W774,ATS!$O:$O,0),5)</f>
        <v>Sky Blue</v>
      </c>
      <c r="G774" s="161">
        <f>INDEX(ATS!$A:$P,MATCH('2) Order Form'!$W774,ATS!$O:$O,0),6)</f>
        <v>164</v>
      </c>
      <c r="H774" s="58">
        <v>1</v>
      </c>
      <c r="I774" s="111">
        <v>0</v>
      </c>
      <c r="J774" s="117">
        <f>IFERROR(VLOOKUP(W774,ATS!$O:$P,2,FALSE),0)</f>
        <v>74</v>
      </c>
      <c r="K774" s="184" t="str">
        <f t="shared" si="807"/>
        <v>50+</v>
      </c>
      <c r="L774" s="117">
        <f>IFERROR(VLOOKUP(W774,ATS!$O:$Q,3,FALSE),0)</f>
        <v>74</v>
      </c>
      <c r="M774" s="186" t="str">
        <f t="shared" si="808"/>
        <v>50+</v>
      </c>
      <c r="N774" s="93">
        <v>0</v>
      </c>
      <c r="O774" s="55">
        <f t="shared" si="809"/>
        <v>0</v>
      </c>
      <c r="P774" s="50">
        <f>VLOOKUP($C774,Prices!$A$3:$R$1996,MATCH('2) Order Form'!P$8,Prices!$A$2:$R$2,0),FALSE)</f>
        <v>35</v>
      </c>
      <c r="Q774" s="51">
        <f>VLOOKUP($C774,Prices!$A$3:$R$1996,MATCH('2) Order Form'!Q$8,Prices!$A$2:$R$2,0),FALSE)</f>
        <v>69.95</v>
      </c>
      <c r="R774" s="34">
        <f t="shared" si="810"/>
        <v>0</v>
      </c>
      <c r="S774" s="43">
        <f t="shared" si="811"/>
        <v>0</v>
      </c>
      <c r="T774" s="51">
        <f t="shared" si="812"/>
        <v>0</v>
      </c>
      <c r="U774" s="123">
        <f t="shared" si="820"/>
        <v>0</v>
      </c>
      <c r="V774" s="124"/>
      <c r="W774" s="148">
        <v>7048652765611</v>
      </c>
      <c r="Y774" s="126">
        <f t="shared" si="813"/>
        <v>0</v>
      </c>
      <c r="Z774" s="127">
        <f t="shared" ca="1" si="814"/>
        <v>0</v>
      </c>
      <c r="AA774" s="127">
        <f t="shared" ca="1" si="815"/>
        <v>131</v>
      </c>
      <c r="AB774" s="127">
        <f t="shared" ca="1" si="816"/>
        <v>0</v>
      </c>
      <c r="AC774" s="127">
        <f t="shared" ca="1" si="817"/>
        <v>0</v>
      </c>
      <c r="AD774" s="127" t="str">
        <f t="shared" si="818"/>
        <v>828104Sky Blue</v>
      </c>
      <c r="AE774" s="128">
        <f t="shared" si="819"/>
        <v>828104</v>
      </c>
      <c r="AF774" s="129" t="str">
        <f>INDEX(ATS!$A:$P,MATCH('2) Order Form'!$W774,ATS!$O:$O,0),7)</f>
        <v>Active</v>
      </c>
    </row>
    <row r="775" spans="1:32" x14ac:dyDescent="0.2">
      <c r="A775" s="33">
        <v>5</v>
      </c>
      <c r="B775" s="33" t="str">
        <f>VLOOKUP(A775,Classification!$H$2:$I$11,2,FALSE)</f>
        <v>Technical Apparel</v>
      </c>
      <c r="C775" s="33">
        <f>INDEX(ATS!$A:$P,MATCH('2) Order Form'!$W775,ATS!$O:$O,0),1)</f>
        <v>828104</v>
      </c>
      <c r="D775" s="33" t="str">
        <f>INDEX(ATS!$A:$P,MATCH('2) Order Form'!$W775,ATS!$O:$O,0),2)</f>
        <v>Hunter Shorts JR</v>
      </c>
      <c r="E775" s="82" t="str">
        <f>INDEX(ATS!$A:$P,MATCH('2) Order Form'!$W775,ATS!$O:$O,0),4)</f>
        <v>BLACK-128</v>
      </c>
      <c r="F775" s="82" t="str">
        <f>INDEX(ATS!$A:$P,MATCH('2) Order Form'!$W775,ATS!$O:$O,0),5)</f>
        <v>Black</v>
      </c>
      <c r="G775" s="161">
        <f>INDEX(ATS!$A:$P,MATCH('2) Order Form'!$W775,ATS!$O:$O,0),6)</f>
        <v>128</v>
      </c>
      <c r="H775" s="58">
        <v>1</v>
      </c>
      <c r="I775" s="111">
        <v>0</v>
      </c>
      <c r="J775" s="117">
        <f>IFERROR(VLOOKUP(W775,ATS!$O:$P,2,FALSE),0)</f>
        <v>38</v>
      </c>
      <c r="K775" s="184">
        <f t="shared" si="807"/>
        <v>38</v>
      </c>
      <c r="L775" s="117">
        <f>IFERROR(VLOOKUP(W775,ATS!$O:$Q,3,FALSE),0)</f>
        <v>38</v>
      </c>
      <c r="M775" s="186">
        <f t="shared" si="808"/>
        <v>38</v>
      </c>
      <c r="N775" s="93">
        <v>0</v>
      </c>
      <c r="O775" s="55">
        <f t="shared" si="809"/>
        <v>0</v>
      </c>
      <c r="P775" s="50">
        <f>VLOOKUP($C775,Prices!$A$3:$R$1996,MATCH('2) Order Form'!P$8,Prices!$A$2:$R$2,0),FALSE)</f>
        <v>35</v>
      </c>
      <c r="Q775" s="51">
        <f>VLOOKUP($C775,Prices!$A$3:$R$1996,MATCH('2) Order Form'!Q$8,Prices!$A$2:$R$2,0),FALSE)</f>
        <v>69.95</v>
      </c>
      <c r="R775" s="34">
        <f t="shared" si="810"/>
        <v>0</v>
      </c>
      <c r="S775" s="43">
        <f t="shared" si="811"/>
        <v>0</v>
      </c>
      <c r="T775" s="51">
        <f t="shared" si="812"/>
        <v>0</v>
      </c>
      <c r="U775" s="123">
        <f t="shared" si="820"/>
        <v>0</v>
      </c>
      <c r="V775" s="124"/>
      <c r="W775" s="148">
        <v>7048652765543</v>
      </c>
      <c r="Y775" s="126">
        <f t="shared" si="813"/>
        <v>0</v>
      </c>
      <c r="Z775" s="127">
        <f t="shared" ca="1" si="814"/>
        <v>0</v>
      </c>
      <c r="AA775" s="127">
        <f t="shared" ca="1" si="815"/>
        <v>131</v>
      </c>
      <c r="AB775" s="127">
        <f t="shared" ca="1" si="816"/>
        <v>0</v>
      </c>
      <c r="AC775" s="127">
        <f t="shared" ca="1" si="817"/>
        <v>1</v>
      </c>
      <c r="AD775" s="127" t="str">
        <f t="shared" si="818"/>
        <v>828104Black</v>
      </c>
      <c r="AE775" s="128">
        <f t="shared" si="819"/>
        <v>828104</v>
      </c>
      <c r="AF775" s="129" t="str">
        <f>INDEX(ATS!$A:$P,MATCH('2) Order Form'!$W775,ATS!$O:$O,0),7)</f>
        <v>Active</v>
      </c>
    </row>
    <row r="776" spans="1:32" x14ac:dyDescent="0.2">
      <c r="A776" s="33">
        <v>5</v>
      </c>
      <c r="B776" s="33" t="str">
        <f>VLOOKUP(A776,Classification!$H$2:$I$11,2,FALSE)</f>
        <v>Technical Apparel</v>
      </c>
      <c r="C776" s="33">
        <f>INDEX(ATS!$A:$P,MATCH('2) Order Form'!$W776,ATS!$O:$O,0),1)</f>
        <v>828104</v>
      </c>
      <c r="D776" s="33" t="str">
        <f>INDEX(ATS!$A:$P,MATCH('2) Order Form'!$W776,ATS!$O:$O,0),2)</f>
        <v>Hunter Shorts JR</v>
      </c>
      <c r="E776" s="82" t="str">
        <f>INDEX(ATS!$A:$P,MATCH('2) Order Form'!$W776,ATS!$O:$O,0),4)</f>
        <v>BLACK-140</v>
      </c>
      <c r="F776" s="82" t="str">
        <f>INDEX(ATS!$A:$P,MATCH('2) Order Form'!$W776,ATS!$O:$O,0),5)</f>
        <v>Black</v>
      </c>
      <c r="G776" s="161">
        <f>INDEX(ATS!$A:$P,MATCH('2) Order Form'!$W776,ATS!$O:$O,0),6)</f>
        <v>140</v>
      </c>
      <c r="H776" s="58">
        <v>1</v>
      </c>
      <c r="I776" s="111">
        <v>0</v>
      </c>
      <c r="J776" s="117">
        <f>IFERROR(VLOOKUP(W776,ATS!$O:$P,2,FALSE),0)</f>
        <v>32</v>
      </c>
      <c r="K776" s="184">
        <f t="shared" si="807"/>
        <v>32</v>
      </c>
      <c r="L776" s="117">
        <f>IFERROR(VLOOKUP(W776,ATS!$O:$Q,3,FALSE),0)</f>
        <v>32</v>
      </c>
      <c r="M776" s="186">
        <f t="shared" si="808"/>
        <v>32</v>
      </c>
      <c r="N776" s="93">
        <v>0</v>
      </c>
      <c r="O776" s="55">
        <f t="shared" si="809"/>
        <v>0</v>
      </c>
      <c r="P776" s="50">
        <f>VLOOKUP($C776,Prices!$A$3:$R$1996,MATCH('2) Order Form'!P$8,Prices!$A$2:$R$2,0),FALSE)</f>
        <v>35</v>
      </c>
      <c r="Q776" s="51">
        <f>VLOOKUP($C776,Prices!$A$3:$R$1996,MATCH('2) Order Form'!Q$8,Prices!$A$2:$R$2,0),FALSE)</f>
        <v>69.95</v>
      </c>
      <c r="R776" s="34">
        <f t="shared" si="810"/>
        <v>0</v>
      </c>
      <c r="S776" s="43">
        <f t="shared" si="811"/>
        <v>0</v>
      </c>
      <c r="T776" s="51">
        <f t="shared" si="812"/>
        <v>0</v>
      </c>
      <c r="U776" s="123">
        <f t="shared" si="820"/>
        <v>0</v>
      </c>
      <c r="V776" s="124"/>
      <c r="W776" s="148">
        <v>7048652765550</v>
      </c>
      <c r="Y776" s="126">
        <f t="shared" si="813"/>
        <v>0</v>
      </c>
      <c r="Z776" s="127">
        <f t="shared" ca="1" si="814"/>
        <v>0</v>
      </c>
      <c r="AA776" s="127">
        <f t="shared" ca="1" si="815"/>
        <v>131</v>
      </c>
      <c r="AB776" s="127">
        <f t="shared" ca="1" si="816"/>
        <v>0</v>
      </c>
      <c r="AC776" s="127">
        <f t="shared" ca="1" si="817"/>
        <v>0</v>
      </c>
      <c r="AD776" s="127" t="str">
        <f t="shared" si="818"/>
        <v>828104Black</v>
      </c>
      <c r="AE776" s="128">
        <f t="shared" si="819"/>
        <v>828104</v>
      </c>
      <c r="AF776" s="129" t="str">
        <f>INDEX(ATS!$A:$P,MATCH('2) Order Form'!$W776,ATS!$O:$O,0),7)</f>
        <v>Active</v>
      </c>
    </row>
    <row r="777" spans="1:32" x14ac:dyDescent="0.2">
      <c r="A777" s="33">
        <v>5</v>
      </c>
      <c r="B777" s="33" t="str">
        <f>VLOOKUP(A777,Classification!$H$2:$I$11,2,FALSE)</f>
        <v>Technical Apparel</v>
      </c>
      <c r="C777" s="33">
        <f>INDEX(ATS!$A:$P,MATCH('2) Order Form'!$W777,ATS!$O:$O,0),1)</f>
        <v>828104</v>
      </c>
      <c r="D777" s="33" t="str">
        <f>INDEX(ATS!$A:$P,MATCH('2) Order Form'!$W777,ATS!$O:$O,0),2)</f>
        <v>Hunter Shorts JR</v>
      </c>
      <c r="E777" s="82" t="str">
        <f>INDEX(ATS!$A:$P,MATCH('2) Order Form'!$W777,ATS!$O:$O,0),4)</f>
        <v>BLACK-152</v>
      </c>
      <c r="F777" s="82" t="str">
        <f>INDEX(ATS!$A:$P,MATCH('2) Order Form'!$W777,ATS!$O:$O,0),5)</f>
        <v>Black</v>
      </c>
      <c r="G777" s="161">
        <f>INDEX(ATS!$A:$P,MATCH('2) Order Form'!$W777,ATS!$O:$O,0),6)</f>
        <v>152</v>
      </c>
      <c r="H777" s="58">
        <v>1</v>
      </c>
      <c r="I777" s="111">
        <v>0</v>
      </c>
      <c r="J777" s="117">
        <f>IFERROR(VLOOKUP(W777,ATS!$O:$P,2,FALSE),0)</f>
        <v>20</v>
      </c>
      <c r="K777" s="184">
        <f t="shared" si="807"/>
        <v>20</v>
      </c>
      <c r="L777" s="117">
        <f>IFERROR(VLOOKUP(W777,ATS!$O:$Q,3,FALSE),0)</f>
        <v>20</v>
      </c>
      <c r="M777" s="186">
        <f t="shared" si="808"/>
        <v>20</v>
      </c>
      <c r="N777" s="93">
        <v>0</v>
      </c>
      <c r="O777" s="55">
        <f t="shared" si="809"/>
        <v>0</v>
      </c>
      <c r="P777" s="50">
        <f>VLOOKUP($C777,Prices!$A$3:$R$1996,MATCH('2) Order Form'!P$8,Prices!$A$2:$R$2,0),FALSE)</f>
        <v>35</v>
      </c>
      <c r="Q777" s="51">
        <f>VLOOKUP($C777,Prices!$A$3:$R$1996,MATCH('2) Order Form'!Q$8,Prices!$A$2:$R$2,0),FALSE)</f>
        <v>69.95</v>
      </c>
      <c r="R777" s="34">
        <f t="shared" si="810"/>
        <v>0</v>
      </c>
      <c r="S777" s="43">
        <f t="shared" si="811"/>
        <v>0</v>
      </c>
      <c r="T777" s="51">
        <f t="shared" si="812"/>
        <v>0</v>
      </c>
      <c r="U777" s="123">
        <f t="shared" si="820"/>
        <v>0</v>
      </c>
      <c r="V777" s="124"/>
      <c r="W777" s="148">
        <v>7048652765567</v>
      </c>
      <c r="Y777" s="126">
        <f t="shared" si="813"/>
        <v>0</v>
      </c>
      <c r="Z777" s="127">
        <f t="shared" ca="1" si="814"/>
        <v>0</v>
      </c>
      <c r="AA777" s="127">
        <f t="shared" ca="1" si="815"/>
        <v>131</v>
      </c>
      <c r="AB777" s="127">
        <f t="shared" ca="1" si="816"/>
        <v>0</v>
      </c>
      <c r="AC777" s="127">
        <f t="shared" ca="1" si="817"/>
        <v>0</v>
      </c>
      <c r="AD777" s="127" t="str">
        <f t="shared" si="818"/>
        <v>828104Black</v>
      </c>
      <c r="AE777" s="128">
        <f t="shared" si="819"/>
        <v>828104</v>
      </c>
      <c r="AF777" s="129" t="str">
        <f>INDEX(ATS!$A:$P,MATCH('2) Order Form'!$W777,ATS!$O:$O,0),7)</f>
        <v>Active</v>
      </c>
    </row>
    <row r="778" spans="1:32" x14ac:dyDescent="0.2">
      <c r="A778" s="33">
        <v>5</v>
      </c>
      <c r="B778" s="33" t="str">
        <f>VLOOKUP(A778,Classification!$H$2:$I$11,2,FALSE)</f>
        <v>Technical Apparel</v>
      </c>
      <c r="C778" s="33">
        <f>INDEX(ATS!$A:$P,MATCH('2) Order Form'!$W778,ATS!$O:$O,0),1)</f>
        <v>828104</v>
      </c>
      <c r="D778" s="33" t="str">
        <f>INDEX(ATS!$A:$P,MATCH('2) Order Form'!$W778,ATS!$O:$O,0),2)</f>
        <v>Hunter Shorts JR</v>
      </c>
      <c r="E778" s="82" t="str">
        <f>INDEX(ATS!$A:$P,MATCH('2) Order Form'!$W778,ATS!$O:$O,0),4)</f>
        <v>BLACK-164</v>
      </c>
      <c r="F778" s="82" t="str">
        <f>INDEX(ATS!$A:$P,MATCH('2) Order Form'!$W778,ATS!$O:$O,0),5)</f>
        <v>Black</v>
      </c>
      <c r="G778" s="161">
        <f>INDEX(ATS!$A:$P,MATCH('2) Order Form'!$W778,ATS!$O:$O,0),6)</f>
        <v>164</v>
      </c>
      <c r="H778" s="58">
        <v>1</v>
      </c>
      <c r="I778" s="111">
        <v>0</v>
      </c>
      <c r="J778" s="117">
        <f>IFERROR(VLOOKUP(W778,ATS!$O:$P,2,FALSE),0)</f>
        <v>9</v>
      </c>
      <c r="K778" s="184">
        <f t="shared" si="807"/>
        <v>9</v>
      </c>
      <c r="L778" s="117">
        <f>IFERROR(VLOOKUP(W778,ATS!$O:$Q,3,FALSE),0)</f>
        <v>9</v>
      </c>
      <c r="M778" s="186">
        <f t="shared" si="808"/>
        <v>9</v>
      </c>
      <c r="N778" s="93">
        <v>0</v>
      </c>
      <c r="O778" s="55">
        <f t="shared" si="809"/>
        <v>0</v>
      </c>
      <c r="P778" s="50">
        <f>VLOOKUP($C778,Prices!$A$3:$R$1996,MATCH('2) Order Form'!P$8,Prices!$A$2:$R$2,0),FALSE)</f>
        <v>35</v>
      </c>
      <c r="Q778" s="51">
        <f>VLOOKUP($C778,Prices!$A$3:$R$1996,MATCH('2) Order Form'!Q$8,Prices!$A$2:$R$2,0),FALSE)</f>
        <v>69.95</v>
      </c>
      <c r="R778" s="34">
        <f t="shared" si="810"/>
        <v>0</v>
      </c>
      <c r="S778" s="43">
        <f t="shared" si="811"/>
        <v>0</v>
      </c>
      <c r="T778" s="51">
        <f t="shared" si="812"/>
        <v>0</v>
      </c>
      <c r="U778" s="123">
        <f t="shared" si="820"/>
        <v>0</v>
      </c>
      <c r="V778" s="124"/>
      <c r="W778" s="148">
        <v>7048652765574</v>
      </c>
      <c r="Y778" s="126">
        <f t="shared" si="813"/>
        <v>0</v>
      </c>
      <c r="Z778" s="127">
        <f t="shared" ca="1" si="814"/>
        <v>0</v>
      </c>
      <c r="AA778" s="127">
        <f t="shared" ca="1" si="815"/>
        <v>131</v>
      </c>
      <c r="AB778" s="127">
        <f t="shared" ca="1" si="816"/>
        <v>0</v>
      </c>
      <c r="AC778" s="127">
        <f t="shared" ca="1" si="817"/>
        <v>0</v>
      </c>
      <c r="AD778" s="127" t="str">
        <f t="shared" si="818"/>
        <v>828104Black</v>
      </c>
      <c r="AE778" s="128">
        <f t="shared" si="819"/>
        <v>828104</v>
      </c>
      <c r="AF778" s="129" t="str">
        <f>INDEX(ATS!$A:$P,MATCH('2) Order Form'!$W778,ATS!$O:$O,0),7)</f>
        <v>Active</v>
      </c>
    </row>
    <row r="779" spans="1:32" x14ac:dyDescent="0.2">
      <c r="A779" s="33">
        <v>5</v>
      </c>
      <c r="B779" s="33" t="str">
        <f>VLOOKUP(A779,Classification!$H$2:$I$11,2,FALSE)</f>
        <v>Technical Apparel</v>
      </c>
      <c r="C779" s="33">
        <f>INDEX(ATS!$A:$P,MATCH('2) Order Form'!$W779,ATS!$O:$O,0),1)</f>
        <v>828106</v>
      </c>
      <c r="D779" s="33" t="str">
        <f>INDEX(ATS!$A:$P,MATCH('2) Order Form'!$W779,ATS!$O:$O,0),2)</f>
        <v>Hunter LS Jersey JR</v>
      </c>
      <c r="E779" s="82" t="str">
        <f>INDEX(ATS!$A:$P,MATCH('2) Order Form'!$W779,ATS!$O:$O,0),4)</f>
        <v>56001-128</v>
      </c>
      <c r="F779" s="82" t="str">
        <f>INDEX(ATS!$A:$P,MATCH('2) Order Form'!$W779,ATS!$O:$O,0),5)</f>
        <v xml:space="preserve">Rose </v>
      </c>
      <c r="G779" s="161">
        <f>INDEX(ATS!$A:$P,MATCH('2) Order Form'!$W779,ATS!$O:$O,0),6)</f>
        <v>128</v>
      </c>
      <c r="H779" s="58">
        <v>1</v>
      </c>
      <c r="I779" s="111">
        <v>0</v>
      </c>
      <c r="J779" s="117">
        <f>IFERROR(VLOOKUP(W779,ATS!$O:$P,2,FALSE),0)</f>
        <v>34</v>
      </c>
      <c r="K779" s="184">
        <f t="shared" si="807"/>
        <v>34</v>
      </c>
      <c r="L779" s="117">
        <f>IFERROR(VLOOKUP(W779,ATS!$O:$Q,3,FALSE),0)</f>
        <v>34</v>
      </c>
      <c r="M779" s="186">
        <f t="shared" si="808"/>
        <v>34</v>
      </c>
      <c r="N779" s="93">
        <v>0</v>
      </c>
      <c r="O779" s="55">
        <f t="shared" si="809"/>
        <v>0</v>
      </c>
      <c r="P779" s="50">
        <f>VLOOKUP($C779,Prices!$A$3:$R$1996,MATCH('2) Order Form'!P$8,Prices!$A$2:$R$2,0),FALSE)</f>
        <v>20</v>
      </c>
      <c r="Q779" s="51">
        <f>VLOOKUP($C779,Prices!$A$3:$R$1996,MATCH('2) Order Form'!Q$8,Prices!$A$2:$R$2,0),FALSE)</f>
        <v>39.950000000000003</v>
      </c>
      <c r="R779" s="34">
        <f t="shared" si="810"/>
        <v>0</v>
      </c>
      <c r="S779" s="43">
        <f t="shared" si="811"/>
        <v>0</v>
      </c>
      <c r="T779" s="51">
        <f t="shared" si="812"/>
        <v>0</v>
      </c>
      <c r="U779" s="123">
        <f t="shared" si="820"/>
        <v>0</v>
      </c>
      <c r="V779" s="124"/>
      <c r="W779" s="148">
        <v>7048652764904</v>
      </c>
      <c r="Y779" s="126">
        <f t="shared" ref="Y779:Y805" si="821">I779*Q779</f>
        <v>0</v>
      </c>
      <c r="Z779" s="127">
        <f t="shared" ref="Z779:Z805" ca="1" si="822">IF(A779=OFFSET(A779,-1,0),0,1)</f>
        <v>0</v>
      </c>
      <c r="AA779" s="127">
        <f t="shared" ref="AA779:AA805" ca="1" si="823">IF(C779=OFFSET(C779,-1,0),OFFSET(AA779,-1,0),OFFSET(AA779,-1,0)+1)</f>
        <v>132</v>
      </c>
      <c r="AB779" s="127">
        <f t="shared" ref="AB779:AB805" ca="1" si="824">IF(C779=OFFSET(C779,-1,0),0,1)</f>
        <v>1</v>
      </c>
      <c r="AC779" s="127">
        <f t="shared" ref="AC779:AC805" ca="1" si="825">IF(F779=OFFSET(F779,-1,0),0,1)</f>
        <v>1</v>
      </c>
      <c r="AD779" s="127" t="str">
        <f t="shared" ref="AD779:AD805" si="826">CONCATENATE(C779,F779)</f>
        <v xml:space="preserve">828106Rose </v>
      </c>
      <c r="AE779" s="128">
        <f t="shared" ref="AE779:AE805" si="827">IFERROR(IF(B779="EYEWEAR",CONCATENATE(C779,"-",G779),C779),C779)</f>
        <v>828106</v>
      </c>
      <c r="AF779" s="129" t="str">
        <f>INDEX(ATS!$A:$P,MATCH('2) Order Form'!$W779,ATS!$O:$O,0),7)</f>
        <v>Active</v>
      </c>
    </row>
    <row r="780" spans="1:32" x14ac:dyDescent="0.2">
      <c r="A780" s="33">
        <v>5</v>
      </c>
      <c r="B780" s="33" t="str">
        <f>VLOOKUP(A780,Classification!$H$2:$I$11,2,FALSE)</f>
        <v>Technical Apparel</v>
      </c>
      <c r="C780" s="33">
        <f>INDEX(ATS!$A:$P,MATCH('2) Order Form'!$W780,ATS!$O:$O,0),1)</f>
        <v>828106</v>
      </c>
      <c r="D780" s="33" t="str">
        <f>INDEX(ATS!$A:$P,MATCH('2) Order Form'!$W780,ATS!$O:$O,0),2)</f>
        <v>Hunter LS Jersey JR</v>
      </c>
      <c r="E780" s="82" t="str">
        <f>INDEX(ATS!$A:$P,MATCH('2) Order Form'!$W780,ATS!$O:$O,0),4)</f>
        <v>56001-140</v>
      </c>
      <c r="F780" s="82" t="str">
        <f>INDEX(ATS!$A:$P,MATCH('2) Order Form'!$W780,ATS!$O:$O,0),5)</f>
        <v xml:space="preserve">Rose </v>
      </c>
      <c r="G780" s="161">
        <f>INDEX(ATS!$A:$P,MATCH('2) Order Form'!$W780,ATS!$O:$O,0),6)</f>
        <v>140</v>
      </c>
      <c r="H780" s="58">
        <v>1</v>
      </c>
      <c r="I780" s="111">
        <v>0</v>
      </c>
      <c r="J780" s="117">
        <f>IFERROR(VLOOKUP(W780,ATS!$O:$P,2,FALSE),0)</f>
        <v>36</v>
      </c>
      <c r="K780" s="184">
        <f t="shared" si="807"/>
        <v>36</v>
      </c>
      <c r="L780" s="117">
        <f>IFERROR(VLOOKUP(W780,ATS!$O:$Q,3,FALSE),0)</f>
        <v>36</v>
      </c>
      <c r="M780" s="186">
        <f t="shared" si="808"/>
        <v>36</v>
      </c>
      <c r="N780" s="93">
        <v>0</v>
      </c>
      <c r="O780" s="55">
        <f t="shared" si="809"/>
        <v>0</v>
      </c>
      <c r="P780" s="50">
        <f>VLOOKUP($C780,Prices!$A$3:$R$1996,MATCH('2) Order Form'!P$8,Prices!$A$2:$R$2,0),FALSE)</f>
        <v>20</v>
      </c>
      <c r="Q780" s="51">
        <f>VLOOKUP($C780,Prices!$A$3:$R$1996,MATCH('2) Order Form'!Q$8,Prices!$A$2:$R$2,0),FALSE)</f>
        <v>39.950000000000003</v>
      </c>
      <c r="R780" s="34">
        <f t="shared" si="810"/>
        <v>0</v>
      </c>
      <c r="S780" s="43">
        <f t="shared" si="811"/>
        <v>0</v>
      </c>
      <c r="T780" s="51">
        <f t="shared" si="812"/>
        <v>0</v>
      </c>
      <c r="U780" s="123">
        <f t="shared" si="820"/>
        <v>0</v>
      </c>
      <c r="V780" s="124"/>
      <c r="W780" s="148">
        <v>7048652764911</v>
      </c>
      <c r="Y780" s="126">
        <f t="shared" si="821"/>
        <v>0</v>
      </c>
      <c r="Z780" s="127">
        <f t="shared" ca="1" si="822"/>
        <v>0</v>
      </c>
      <c r="AA780" s="127">
        <f t="shared" ca="1" si="823"/>
        <v>132</v>
      </c>
      <c r="AB780" s="127">
        <f t="shared" ca="1" si="824"/>
        <v>0</v>
      </c>
      <c r="AC780" s="127">
        <f t="shared" ca="1" si="825"/>
        <v>0</v>
      </c>
      <c r="AD780" s="127" t="str">
        <f t="shared" si="826"/>
        <v xml:space="preserve">828106Rose </v>
      </c>
      <c r="AE780" s="128">
        <f t="shared" si="827"/>
        <v>828106</v>
      </c>
      <c r="AF780" s="129" t="str">
        <f>INDEX(ATS!$A:$P,MATCH('2) Order Form'!$W780,ATS!$O:$O,0),7)</f>
        <v>Active</v>
      </c>
    </row>
    <row r="781" spans="1:32" x14ac:dyDescent="0.2">
      <c r="A781" s="33">
        <v>5</v>
      </c>
      <c r="B781" s="33" t="str">
        <f>VLOOKUP(A781,Classification!$H$2:$I$11,2,FALSE)</f>
        <v>Technical Apparel</v>
      </c>
      <c r="C781" s="33">
        <f>INDEX(ATS!$A:$P,MATCH('2) Order Form'!$W781,ATS!$O:$O,0),1)</f>
        <v>828106</v>
      </c>
      <c r="D781" s="33" t="str">
        <f>INDEX(ATS!$A:$P,MATCH('2) Order Form'!$W781,ATS!$O:$O,0),2)</f>
        <v>Hunter LS Jersey JR</v>
      </c>
      <c r="E781" s="82" t="str">
        <f>INDEX(ATS!$A:$P,MATCH('2) Order Form'!$W781,ATS!$O:$O,0),4)</f>
        <v>56001-152</v>
      </c>
      <c r="F781" s="82" t="str">
        <f>INDEX(ATS!$A:$P,MATCH('2) Order Form'!$W781,ATS!$O:$O,0),5)</f>
        <v xml:space="preserve">Rose </v>
      </c>
      <c r="G781" s="161">
        <f>INDEX(ATS!$A:$P,MATCH('2) Order Form'!$W781,ATS!$O:$O,0),6)</f>
        <v>152</v>
      </c>
      <c r="H781" s="58">
        <v>1</v>
      </c>
      <c r="I781" s="111">
        <v>0</v>
      </c>
      <c r="J781" s="117">
        <f>IFERROR(VLOOKUP(W781,ATS!$O:$P,2,FALSE),0)</f>
        <v>46</v>
      </c>
      <c r="K781" s="184">
        <f t="shared" si="807"/>
        <v>46</v>
      </c>
      <c r="L781" s="117">
        <f>IFERROR(VLOOKUP(W781,ATS!$O:$Q,3,FALSE),0)</f>
        <v>46</v>
      </c>
      <c r="M781" s="186">
        <f t="shared" si="808"/>
        <v>46</v>
      </c>
      <c r="N781" s="93">
        <v>0</v>
      </c>
      <c r="O781" s="55">
        <f t="shared" si="809"/>
        <v>0</v>
      </c>
      <c r="P781" s="50">
        <f>VLOOKUP($C781,Prices!$A$3:$R$1996,MATCH('2) Order Form'!P$8,Prices!$A$2:$R$2,0),FALSE)</f>
        <v>20</v>
      </c>
      <c r="Q781" s="51">
        <f>VLOOKUP($C781,Prices!$A$3:$R$1996,MATCH('2) Order Form'!Q$8,Prices!$A$2:$R$2,0),FALSE)</f>
        <v>39.950000000000003</v>
      </c>
      <c r="R781" s="34">
        <f t="shared" si="810"/>
        <v>0</v>
      </c>
      <c r="S781" s="43">
        <f t="shared" si="811"/>
        <v>0</v>
      </c>
      <c r="T781" s="51">
        <f t="shared" si="812"/>
        <v>0</v>
      </c>
      <c r="U781" s="123">
        <f t="shared" si="820"/>
        <v>0</v>
      </c>
      <c r="V781" s="124"/>
      <c r="W781" s="148">
        <v>7048652764928</v>
      </c>
      <c r="Y781" s="126">
        <f t="shared" si="821"/>
        <v>0</v>
      </c>
      <c r="Z781" s="127">
        <f t="shared" ca="1" si="822"/>
        <v>0</v>
      </c>
      <c r="AA781" s="127">
        <f t="shared" ca="1" si="823"/>
        <v>132</v>
      </c>
      <c r="AB781" s="127">
        <f t="shared" ca="1" si="824"/>
        <v>0</v>
      </c>
      <c r="AC781" s="127">
        <f t="shared" ca="1" si="825"/>
        <v>0</v>
      </c>
      <c r="AD781" s="127" t="str">
        <f t="shared" si="826"/>
        <v xml:space="preserve">828106Rose </v>
      </c>
      <c r="AE781" s="128">
        <f t="shared" si="827"/>
        <v>828106</v>
      </c>
      <c r="AF781" s="129" t="str">
        <f>INDEX(ATS!$A:$P,MATCH('2) Order Form'!$W781,ATS!$O:$O,0),7)</f>
        <v>Active</v>
      </c>
    </row>
    <row r="782" spans="1:32" x14ac:dyDescent="0.2">
      <c r="A782" s="33">
        <v>5</v>
      </c>
      <c r="B782" s="33" t="str">
        <f>VLOOKUP(A782,Classification!$H$2:$I$11,2,FALSE)</f>
        <v>Technical Apparel</v>
      </c>
      <c r="C782" s="33">
        <f>INDEX(ATS!$A:$P,MATCH('2) Order Form'!$W782,ATS!$O:$O,0),1)</f>
        <v>828106</v>
      </c>
      <c r="D782" s="33" t="str">
        <f>INDEX(ATS!$A:$P,MATCH('2) Order Form'!$W782,ATS!$O:$O,0),2)</f>
        <v>Hunter LS Jersey JR</v>
      </c>
      <c r="E782" s="82" t="str">
        <f>INDEX(ATS!$A:$P,MATCH('2) Order Form'!$W782,ATS!$O:$O,0),4)</f>
        <v>56001-164</v>
      </c>
      <c r="F782" s="82" t="str">
        <f>INDEX(ATS!$A:$P,MATCH('2) Order Form'!$W782,ATS!$O:$O,0),5)</f>
        <v xml:space="preserve">Rose </v>
      </c>
      <c r="G782" s="161">
        <f>INDEX(ATS!$A:$P,MATCH('2) Order Form'!$W782,ATS!$O:$O,0),6)</f>
        <v>164</v>
      </c>
      <c r="H782" s="58">
        <v>1</v>
      </c>
      <c r="I782" s="111">
        <v>0</v>
      </c>
      <c r="J782" s="117">
        <f>IFERROR(VLOOKUP(W782,ATS!$O:$P,2,FALSE),0)</f>
        <v>33</v>
      </c>
      <c r="K782" s="184">
        <f t="shared" si="807"/>
        <v>33</v>
      </c>
      <c r="L782" s="117">
        <f>IFERROR(VLOOKUP(W782,ATS!$O:$Q,3,FALSE),0)</f>
        <v>33</v>
      </c>
      <c r="M782" s="186">
        <f t="shared" si="808"/>
        <v>33</v>
      </c>
      <c r="N782" s="93">
        <v>0</v>
      </c>
      <c r="O782" s="55">
        <f t="shared" si="809"/>
        <v>0</v>
      </c>
      <c r="P782" s="50">
        <f>VLOOKUP($C782,Prices!$A$3:$R$1996,MATCH('2) Order Form'!P$8,Prices!$A$2:$R$2,0),FALSE)</f>
        <v>20</v>
      </c>
      <c r="Q782" s="51">
        <f>VLOOKUP($C782,Prices!$A$3:$R$1996,MATCH('2) Order Form'!Q$8,Prices!$A$2:$R$2,0),FALSE)</f>
        <v>39.950000000000003</v>
      </c>
      <c r="R782" s="34">
        <f t="shared" si="810"/>
        <v>0</v>
      </c>
      <c r="S782" s="43">
        <f t="shared" si="811"/>
        <v>0</v>
      </c>
      <c r="T782" s="51">
        <f t="shared" si="812"/>
        <v>0</v>
      </c>
      <c r="U782" s="123">
        <f t="shared" si="820"/>
        <v>0</v>
      </c>
      <c r="V782" s="124"/>
      <c r="W782" s="148">
        <v>7048652764935</v>
      </c>
      <c r="Y782" s="126">
        <f t="shared" si="821"/>
        <v>0</v>
      </c>
      <c r="Z782" s="127">
        <f t="shared" ca="1" si="822"/>
        <v>0</v>
      </c>
      <c r="AA782" s="127">
        <f t="shared" ca="1" si="823"/>
        <v>132</v>
      </c>
      <c r="AB782" s="127">
        <f t="shared" ca="1" si="824"/>
        <v>0</v>
      </c>
      <c r="AC782" s="127">
        <f t="shared" ca="1" si="825"/>
        <v>0</v>
      </c>
      <c r="AD782" s="127" t="str">
        <f t="shared" si="826"/>
        <v xml:space="preserve">828106Rose </v>
      </c>
      <c r="AE782" s="128">
        <f t="shared" si="827"/>
        <v>828106</v>
      </c>
      <c r="AF782" s="129" t="str">
        <f>INDEX(ATS!$A:$P,MATCH('2) Order Form'!$W782,ATS!$O:$O,0),7)</f>
        <v>Active</v>
      </c>
    </row>
    <row r="783" spans="1:32" x14ac:dyDescent="0.2">
      <c r="A783" s="33">
        <v>5</v>
      </c>
      <c r="B783" s="33" t="str">
        <f>VLOOKUP(A783,Classification!$H$2:$I$11,2,FALSE)</f>
        <v>Technical Apparel</v>
      </c>
      <c r="C783" s="33">
        <f>INDEX(ATS!$A:$P,MATCH('2) Order Form'!$W783,ATS!$O:$O,0),1)</f>
        <v>828106</v>
      </c>
      <c r="D783" s="33" t="str">
        <f>INDEX(ATS!$A:$P,MATCH('2) Order Form'!$W783,ATS!$O:$O,0),2)</f>
        <v>Hunter LS Jersey JR</v>
      </c>
      <c r="E783" s="82" t="str">
        <f>INDEX(ATS!$A:$P,MATCH('2) Order Form'!$W783,ATS!$O:$O,0),4)</f>
        <v>77200-128</v>
      </c>
      <c r="F783" s="82" t="str">
        <f>INDEX(ATS!$A:$P,MATCH('2) Order Form'!$W783,ATS!$O:$O,0),5)</f>
        <v xml:space="preserve">Fluo </v>
      </c>
      <c r="G783" s="161">
        <f>INDEX(ATS!$A:$P,MATCH('2) Order Form'!$W783,ATS!$O:$O,0),6)</f>
        <v>128</v>
      </c>
      <c r="H783" s="58">
        <v>1</v>
      </c>
      <c r="I783" s="111">
        <v>0</v>
      </c>
      <c r="J783" s="117">
        <f>IFERROR(VLOOKUP(W783,ATS!$O:$P,2,FALSE),0)</f>
        <v>41</v>
      </c>
      <c r="K783" s="184">
        <f t="shared" si="807"/>
        <v>41</v>
      </c>
      <c r="L783" s="117">
        <f>IFERROR(VLOOKUP(W783,ATS!$O:$Q,3,FALSE),0)</f>
        <v>41</v>
      </c>
      <c r="M783" s="186">
        <f t="shared" si="808"/>
        <v>41</v>
      </c>
      <c r="N783" s="93">
        <v>0</v>
      </c>
      <c r="O783" s="55">
        <f t="shared" si="809"/>
        <v>0</v>
      </c>
      <c r="P783" s="50">
        <f>VLOOKUP($C783,Prices!$A$3:$R$1996,MATCH('2) Order Form'!P$8,Prices!$A$2:$R$2,0),FALSE)</f>
        <v>20</v>
      </c>
      <c r="Q783" s="51">
        <f>VLOOKUP($C783,Prices!$A$3:$R$1996,MATCH('2) Order Form'!Q$8,Prices!$A$2:$R$2,0),FALSE)</f>
        <v>39.950000000000003</v>
      </c>
      <c r="R783" s="34">
        <f t="shared" si="810"/>
        <v>0</v>
      </c>
      <c r="S783" s="43">
        <f t="shared" si="811"/>
        <v>0</v>
      </c>
      <c r="T783" s="51">
        <f t="shared" si="812"/>
        <v>0</v>
      </c>
      <c r="U783" s="123">
        <f t="shared" si="820"/>
        <v>0</v>
      </c>
      <c r="V783" s="124"/>
      <c r="W783" s="148">
        <v>7048652764942</v>
      </c>
      <c r="Y783" s="126">
        <f t="shared" si="821"/>
        <v>0</v>
      </c>
      <c r="Z783" s="127">
        <f t="shared" ca="1" si="822"/>
        <v>0</v>
      </c>
      <c r="AA783" s="127">
        <f t="shared" ca="1" si="823"/>
        <v>132</v>
      </c>
      <c r="AB783" s="127">
        <f t="shared" ca="1" si="824"/>
        <v>0</v>
      </c>
      <c r="AC783" s="127">
        <f t="shared" ca="1" si="825"/>
        <v>1</v>
      </c>
      <c r="AD783" s="127" t="str">
        <f t="shared" si="826"/>
        <v xml:space="preserve">828106Fluo </v>
      </c>
      <c r="AE783" s="128">
        <f t="shared" si="827"/>
        <v>828106</v>
      </c>
      <c r="AF783" s="129" t="str">
        <f>INDEX(ATS!$A:$P,MATCH('2) Order Form'!$W783,ATS!$O:$O,0),7)</f>
        <v>Active</v>
      </c>
    </row>
    <row r="784" spans="1:32" x14ac:dyDescent="0.2">
      <c r="A784" s="33">
        <v>5</v>
      </c>
      <c r="B784" s="33" t="str">
        <f>VLOOKUP(A784,Classification!$H$2:$I$11,2,FALSE)</f>
        <v>Technical Apparel</v>
      </c>
      <c r="C784" s="33">
        <f>INDEX(ATS!$A:$P,MATCH('2) Order Form'!$W784,ATS!$O:$O,0),1)</f>
        <v>828106</v>
      </c>
      <c r="D784" s="33" t="str">
        <f>INDEX(ATS!$A:$P,MATCH('2) Order Form'!$W784,ATS!$O:$O,0),2)</f>
        <v>Hunter LS Jersey JR</v>
      </c>
      <c r="E784" s="82" t="str">
        <f>INDEX(ATS!$A:$P,MATCH('2) Order Form'!$W784,ATS!$O:$O,0),4)</f>
        <v>77200-140</v>
      </c>
      <c r="F784" s="82" t="str">
        <f>INDEX(ATS!$A:$P,MATCH('2) Order Form'!$W784,ATS!$O:$O,0),5)</f>
        <v xml:space="preserve">Fluo </v>
      </c>
      <c r="G784" s="161">
        <f>INDEX(ATS!$A:$P,MATCH('2) Order Form'!$W784,ATS!$O:$O,0),6)</f>
        <v>140</v>
      </c>
      <c r="H784" s="58">
        <v>1</v>
      </c>
      <c r="I784" s="111">
        <v>0</v>
      </c>
      <c r="J784" s="117">
        <f>IFERROR(VLOOKUP(W784,ATS!$O:$P,2,FALSE),0)</f>
        <v>31</v>
      </c>
      <c r="K784" s="184">
        <f t="shared" si="807"/>
        <v>31</v>
      </c>
      <c r="L784" s="117">
        <f>IFERROR(VLOOKUP(W784,ATS!$O:$Q,3,FALSE),0)</f>
        <v>31</v>
      </c>
      <c r="M784" s="186">
        <f t="shared" si="808"/>
        <v>31</v>
      </c>
      <c r="N784" s="93">
        <v>0</v>
      </c>
      <c r="O784" s="55">
        <f t="shared" si="809"/>
        <v>0</v>
      </c>
      <c r="P784" s="50">
        <f>VLOOKUP($C784,Prices!$A$3:$R$1996,MATCH('2) Order Form'!P$8,Prices!$A$2:$R$2,0),FALSE)</f>
        <v>20</v>
      </c>
      <c r="Q784" s="51">
        <f>VLOOKUP($C784,Prices!$A$3:$R$1996,MATCH('2) Order Form'!Q$8,Prices!$A$2:$R$2,0),FALSE)</f>
        <v>39.950000000000003</v>
      </c>
      <c r="R784" s="34">
        <f t="shared" si="810"/>
        <v>0</v>
      </c>
      <c r="S784" s="43">
        <f t="shared" si="811"/>
        <v>0</v>
      </c>
      <c r="T784" s="51">
        <f t="shared" si="812"/>
        <v>0</v>
      </c>
      <c r="U784" s="123">
        <f t="shared" si="820"/>
        <v>0</v>
      </c>
      <c r="V784" s="124"/>
      <c r="W784" s="148">
        <v>7048652764959</v>
      </c>
      <c r="Y784" s="126">
        <f t="shared" si="821"/>
        <v>0</v>
      </c>
      <c r="Z784" s="127">
        <f t="shared" ca="1" si="822"/>
        <v>0</v>
      </c>
      <c r="AA784" s="127">
        <f t="shared" ca="1" si="823"/>
        <v>132</v>
      </c>
      <c r="AB784" s="127">
        <f t="shared" ca="1" si="824"/>
        <v>0</v>
      </c>
      <c r="AC784" s="127">
        <f t="shared" ca="1" si="825"/>
        <v>0</v>
      </c>
      <c r="AD784" s="127" t="str">
        <f t="shared" si="826"/>
        <v xml:space="preserve">828106Fluo </v>
      </c>
      <c r="AE784" s="128">
        <f t="shared" si="827"/>
        <v>828106</v>
      </c>
      <c r="AF784" s="129" t="str">
        <f>INDEX(ATS!$A:$P,MATCH('2) Order Form'!$W784,ATS!$O:$O,0),7)</f>
        <v>Active</v>
      </c>
    </row>
    <row r="785" spans="1:32" x14ac:dyDescent="0.2">
      <c r="A785" s="33">
        <v>5</v>
      </c>
      <c r="B785" s="33" t="str">
        <f>VLOOKUP(A785,Classification!$H$2:$I$11,2,FALSE)</f>
        <v>Technical Apparel</v>
      </c>
      <c r="C785" s="33">
        <f>INDEX(ATS!$A:$P,MATCH('2) Order Form'!$W785,ATS!$O:$O,0),1)</f>
        <v>828106</v>
      </c>
      <c r="D785" s="33" t="str">
        <f>INDEX(ATS!$A:$P,MATCH('2) Order Form'!$W785,ATS!$O:$O,0),2)</f>
        <v>Hunter LS Jersey JR</v>
      </c>
      <c r="E785" s="82" t="str">
        <f>INDEX(ATS!$A:$P,MATCH('2) Order Form'!$W785,ATS!$O:$O,0),4)</f>
        <v>77200-152</v>
      </c>
      <c r="F785" s="82" t="str">
        <f>INDEX(ATS!$A:$P,MATCH('2) Order Form'!$W785,ATS!$O:$O,0),5)</f>
        <v xml:space="preserve">Fluo </v>
      </c>
      <c r="G785" s="161">
        <f>INDEX(ATS!$A:$P,MATCH('2) Order Form'!$W785,ATS!$O:$O,0),6)</f>
        <v>152</v>
      </c>
      <c r="H785" s="58">
        <v>1</v>
      </c>
      <c r="I785" s="111">
        <v>0</v>
      </c>
      <c r="J785" s="117">
        <f>IFERROR(VLOOKUP(W785,ATS!$O:$P,2,FALSE),0)</f>
        <v>59</v>
      </c>
      <c r="K785" s="184" t="str">
        <f t="shared" si="807"/>
        <v>50+</v>
      </c>
      <c r="L785" s="117">
        <f>IFERROR(VLOOKUP(W785,ATS!$O:$Q,3,FALSE),0)</f>
        <v>59</v>
      </c>
      <c r="M785" s="186" t="str">
        <f t="shared" si="808"/>
        <v>50+</v>
      </c>
      <c r="N785" s="93">
        <v>0</v>
      </c>
      <c r="O785" s="55">
        <f t="shared" si="809"/>
        <v>0</v>
      </c>
      <c r="P785" s="50">
        <f>VLOOKUP($C785,Prices!$A$3:$R$1996,MATCH('2) Order Form'!P$8,Prices!$A$2:$R$2,0),FALSE)</f>
        <v>20</v>
      </c>
      <c r="Q785" s="51">
        <f>VLOOKUP($C785,Prices!$A$3:$R$1996,MATCH('2) Order Form'!Q$8,Prices!$A$2:$R$2,0),FALSE)</f>
        <v>39.950000000000003</v>
      </c>
      <c r="R785" s="34">
        <f t="shared" si="810"/>
        <v>0</v>
      </c>
      <c r="S785" s="43">
        <f t="shared" si="811"/>
        <v>0</v>
      </c>
      <c r="T785" s="51">
        <f t="shared" si="812"/>
        <v>0</v>
      </c>
      <c r="U785" s="123">
        <f t="shared" si="820"/>
        <v>0</v>
      </c>
      <c r="V785" s="124"/>
      <c r="W785" s="148">
        <v>7048652764966</v>
      </c>
      <c r="Y785" s="126">
        <f t="shared" si="821"/>
        <v>0</v>
      </c>
      <c r="Z785" s="127">
        <f t="shared" ca="1" si="822"/>
        <v>0</v>
      </c>
      <c r="AA785" s="127">
        <f t="shared" ca="1" si="823"/>
        <v>132</v>
      </c>
      <c r="AB785" s="127">
        <f t="shared" ca="1" si="824"/>
        <v>0</v>
      </c>
      <c r="AC785" s="127">
        <f t="shared" ca="1" si="825"/>
        <v>0</v>
      </c>
      <c r="AD785" s="127" t="str">
        <f t="shared" si="826"/>
        <v xml:space="preserve">828106Fluo </v>
      </c>
      <c r="AE785" s="128">
        <f t="shared" si="827"/>
        <v>828106</v>
      </c>
      <c r="AF785" s="129" t="str">
        <f>INDEX(ATS!$A:$P,MATCH('2) Order Form'!$W785,ATS!$O:$O,0),7)</f>
        <v>Active</v>
      </c>
    </row>
    <row r="786" spans="1:32" x14ac:dyDescent="0.2">
      <c r="A786" s="33">
        <v>5</v>
      </c>
      <c r="B786" s="33" t="str">
        <f>VLOOKUP(A786,Classification!$H$2:$I$11,2,FALSE)</f>
        <v>Technical Apparel</v>
      </c>
      <c r="C786" s="33">
        <f>INDEX(ATS!$A:$P,MATCH('2) Order Form'!$W786,ATS!$O:$O,0),1)</f>
        <v>828106</v>
      </c>
      <c r="D786" s="33" t="str">
        <f>INDEX(ATS!$A:$P,MATCH('2) Order Form'!$W786,ATS!$O:$O,0),2)</f>
        <v>Hunter LS Jersey JR</v>
      </c>
      <c r="E786" s="82" t="str">
        <f>INDEX(ATS!$A:$P,MATCH('2) Order Form'!$W786,ATS!$O:$O,0),4)</f>
        <v>77200-164</v>
      </c>
      <c r="F786" s="82" t="str">
        <f>INDEX(ATS!$A:$P,MATCH('2) Order Form'!$W786,ATS!$O:$O,0),5)</f>
        <v xml:space="preserve">Fluo </v>
      </c>
      <c r="G786" s="161">
        <f>INDEX(ATS!$A:$P,MATCH('2) Order Form'!$W786,ATS!$O:$O,0),6)</f>
        <v>164</v>
      </c>
      <c r="H786" s="58">
        <v>1</v>
      </c>
      <c r="I786" s="111">
        <v>0</v>
      </c>
      <c r="J786" s="117">
        <f>IFERROR(VLOOKUP(W786,ATS!$O:$P,2,FALSE),0)</f>
        <v>40</v>
      </c>
      <c r="K786" s="184">
        <f t="shared" si="807"/>
        <v>40</v>
      </c>
      <c r="L786" s="117">
        <f>IFERROR(VLOOKUP(W786,ATS!$O:$Q,3,FALSE),0)</f>
        <v>40</v>
      </c>
      <c r="M786" s="186">
        <f t="shared" si="808"/>
        <v>40</v>
      </c>
      <c r="N786" s="93">
        <v>0</v>
      </c>
      <c r="O786" s="55">
        <f t="shared" si="809"/>
        <v>0</v>
      </c>
      <c r="P786" s="50">
        <f>VLOOKUP($C786,Prices!$A$3:$R$1996,MATCH('2) Order Form'!P$8,Prices!$A$2:$R$2,0),FALSE)</f>
        <v>20</v>
      </c>
      <c r="Q786" s="51">
        <f>VLOOKUP($C786,Prices!$A$3:$R$1996,MATCH('2) Order Form'!Q$8,Prices!$A$2:$R$2,0),FALSE)</f>
        <v>39.950000000000003</v>
      </c>
      <c r="R786" s="34">
        <f t="shared" si="810"/>
        <v>0</v>
      </c>
      <c r="S786" s="43">
        <f t="shared" si="811"/>
        <v>0</v>
      </c>
      <c r="T786" s="51">
        <f t="shared" si="812"/>
        <v>0</v>
      </c>
      <c r="U786" s="123">
        <f t="shared" si="820"/>
        <v>0</v>
      </c>
      <c r="V786" s="124"/>
      <c r="W786" s="148">
        <v>7048652764973</v>
      </c>
      <c r="Y786" s="126">
        <f t="shared" si="821"/>
        <v>0</v>
      </c>
      <c r="Z786" s="127">
        <f t="shared" ca="1" si="822"/>
        <v>0</v>
      </c>
      <c r="AA786" s="127">
        <f t="shared" ca="1" si="823"/>
        <v>132</v>
      </c>
      <c r="AB786" s="127">
        <f t="shared" ca="1" si="824"/>
        <v>0</v>
      </c>
      <c r="AC786" s="127">
        <f t="shared" ca="1" si="825"/>
        <v>0</v>
      </c>
      <c r="AD786" s="127" t="str">
        <f t="shared" si="826"/>
        <v xml:space="preserve">828106Fluo </v>
      </c>
      <c r="AE786" s="128">
        <f t="shared" si="827"/>
        <v>828106</v>
      </c>
      <c r="AF786" s="129" t="str">
        <f>INDEX(ATS!$A:$P,MATCH('2) Order Form'!$W786,ATS!$O:$O,0),7)</f>
        <v>Active</v>
      </c>
    </row>
    <row r="787" spans="1:32" x14ac:dyDescent="0.2">
      <c r="A787" s="33">
        <v>5</v>
      </c>
      <c r="B787" s="33" t="str">
        <f>VLOOKUP(A787,Classification!$H$2:$I$11,2,FALSE)</f>
        <v>Technical Apparel</v>
      </c>
      <c r="C787" s="33">
        <f>INDEX(ATS!$A:$P,MATCH('2) Order Form'!$W787,ATS!$O:$O,0),1)</f>
        <v>828105</v>
      </c>
      <c r="D787" s="33" t="str">
        <f>INDEX(ATS!$A:$P,MATCH('2) Order Form'!$W787,ATS!$O:$O,0),2)</f>
        <v>Hunter SS Jersey JR</v>
      </c>
      <c r="E787" s="82" t="str">
        <f>INDEX(ATS!$A:$P,MATCH('2) Order Form'!$W787,ATS!$O:$O,0),4)</f>
        <v>56001-128</v>
      </c>
      <c r="F787" s="82" t="str">
        <f>INDEX(ATS!$A:$P,MATCH('2) Order Form'!$W787,ATS!$O:$O,0),5)</f>
        <v xml:space="preserve">Rose </v>
      </c>
      <c r="G787" s="161">
        <f>INDEX(ATS!$A:$P,MATCH('2) Order Form'!$W787,ATS!$O:$O,0),6)</f>
        <v>128</v>
      </c>
      <c r="H787" s="58">
        <v>1</v>
      </c>
      <c r="I787" s="111">
        <v>0</v>
      </c>
      <c r="J787" s="117">
        <f>IFERROR(VLOOKUP(W787,ATS!$O:$P,2,FALSE),0)</f>
        <v>41</v>
      </c>
      <c r="K787" s="184">
        <f t="shared" ref="K787:K798" si="828">IF(J787=99999,"OPEN",IF(J787&gt;50,"50+",IF(J787&lt;=0,"0",J787)))</f>
        <v>41</v>
      </c>
      <c r="L787" s="117">
        <f>IFERROR(VLOOKUP(W787,ATS!$O:$Q,3,FALSE),0)</f>
        <v>41</v>
      </c>
      <c r="M787" s="186">
        <f t="shared" ref="M787:M798" si="829">IF(L787=99999,"OPEN",IF(L787&gt;50,"50+",IF(L787&lt;=0,"0",L787)))</f>
        <v>41</v>
      </c>
      <c r="N787" s="93">
        <v>0</v>
      </c>
      <c r="O787" s="55">
        <f t="shared" ref="O787:O798" si="830">IF(N787&lt;&gt;0,N787,$P$5)</f>
        <v>0</v>
      </c>
      <c r="P787" s="50">
        <f>VLOOKUP($C787,Prices!$A$3:$R$1996,MATCH('2) Order Form'!P$8,Prices!$A$2:$R$2,0),FALSE)</f>
        <v>15</v>
      </c>
      <c r="Q787" s="51">
        <f>VLOOKUP($C787,Prices!$A$3:$R$1996,MATCH('2) Order Form'!Q$8,Prices!$A$2:$R$2,0),FALSE)</f>
        <v>29.95</v>
      </c>
      <c r="R787" s="34">
        <f t="shared" ref="R787:R798" si="831">I787*P787</f>
        <v>0</v>
      </c>
      <c r="S787" s="43">
        <f t="shared" ref="S787:S798" si="832">R787*O787</f>
        <v>0</v>
      </c>
      <c r="T787" s="51">
        <f t="shared" ref="T787:T798" si="833">R787-S787</f>
        <v>0</v>
      </c>
      <c r="U787" s="123">
        <f t="shared" si="820"/>
        <v>0</v>
      </c>
      <c r="V787" s="124"/>
      <c r="W787" s="148">
        <v>7048652763587</v>
      </c>
      <c r="Y787" s="126">
        <f t="shared" ref="Y787:Y798" si="834">I787*Q787</f>
        <v>0</v>
      </c>
      <c r="Z787" s="127">
        <f t="shared" ref="Z787:Z798" ca="1" si="835">IF(A787=OFFSET(A787,-1,0),0,1)</f>
        <v>0</v>
      </c>
      <c r="AA787" s="127">
        <f t="shared" ref="AA787:AA798" ca="1" si="836">IF(C787=OFFSET(C787,-1,0),OFFSET(AA787,-1,0),OFFSET(AA787,-1,0)+1)</f>
        <v>133</v>
      </c>
      <c r="AB787" s="127">
        <f t="shared" ref="AB787:AB798" ca="1" si="837">IF(C787=OFFSET(C787,-1,0),0,1)</f>
        <v>1</v>
      </c>
      <c r="AC787" s="127">
        <f t="shared" ref="AC787:AC798" ca="1" si="838">IF(F787=OFFSET(F787,-1,0),0,1)</f>
        <v>1</v>
      </c>
      <c r="AD787" s="127" t="str">
        <f t="shared" ref="AD787:AD798" si="839">CONCATENATE(C787,F787)</f>
        <v xml:space="preserve">828105Rose </v>
      </c>
      <c r="AE787" s="128">
        <f t="shared" ref="AE787:AE798" si="840">IFERROR(IF(B787="EYEWEAR",CONCATENATE(C787,"-",G787),C787),C787)</f>
        <v>828105</v>
      </c>
      <c r="AF787" s="129" t="str">
        <f>INDEX(ATS!$A:$P,MATCH('2) Order Form'!$W787,ATS!$O:$O,0),7)</f>
        <v>Active</v>
      </c>
    </row>
    <row r="788" spans="1:32" x14ac:dyDescent="0.2">
      <c r="A788" s="33">
        <v>5</v>
      </c>
      <c r="B788" s="33" t="str">
        <f>VLOOKUP(A788,Classification!$H$2:$I$11,2,FALSE)</f>
        <v>Technical Apparel</v>
      </c>
      <c r="C788" s="33">
        <f>INDEX(ATS!$A:$P,MATCH('2) Order Form'!$W788,ATS!$O:$O,0),1)</f>
        <v>828105</v>
      </c>
      <c r="D788" s="33" t="str">
        <f>INDEX(ATS!$A:$P,MATCH('2) Order Form'!$W788,ATS!$O:$O,0),2)</f>
        <v>Hunter SS Jersey JR</v>
      </c>
      <c r="E788" s="82" t="str">
        <f>INDEX(ATS!$A:$P,MATCH('2) Order Form'!$W788,ATS!$O:$O,0),4)</f>
        <v>56001-140</v>
      </c>
      <c r="F788" s="82" t="str">
        <f>INDEX(ATS!$A:$P,MATCH('2) Order Form'!$W788,ATS!$O:$O,0),5)</f>
        <v xml:space="preserve">Rose </v>
      </c>
      <c r="G788" s="161">
        <f>INDEX(ATS!$A:$P,MATCH('2) Order Form'!$W788,ATS!$O:$O,0),6)</f>
        <v>140</v>
      </c>
      <c r="H788" s="58">
        <v>1</v>
      </c>
      <c r="I788" s="111">
        <v>0</v>
      </c>
      <c r="J788" s="117">
        <f>IFERROR(VLOOKUP(W788,ATS!$O:$P,2,FALSE),0)</f>
        <v>47</v>
      </c>
      <c r="K788" s="184">
        <f t="shared" si="828"/>
        <v>47</v>
      </c>
      <c r="L788" s="117">
        <f>IFERROR(VLOOKUP(W788,ATS!$O:$Q,3,FALSE),0)</f>
        <v>47</v>
      </c>
      <c r="M788" s="186">
        <f t="shared" si="829"/>
        <v>47</v>
      </c>
      <c r="N788" s="93">
        <v>0</v>
      </c>
      <c r="O788" s="55">
        <f t="shared" si="830"/>
        <v>0</v>
      </c>
      <c r="P788" s="50">
        <f>VLOOKUP($C788,Prices!$A$3:$R$1996,MATCH('2) Order Form'!P$8,Prices!$A$2:$R$2,0),FALSE)</f>
        <v>15</v>
      </c>
      <c r="Q788" s="51">
        <f>VLOOKUP($C788,Prices!$A$3:$R$1996,MATCH('2) Order Form'!Q$8,Prices!$A$2:$R$2,0),FALSE)</f>
        <v>29.95</v>
      </c>
      <c r="R788" s="34">
        <f t="shared" si="831"/>
        <v>0</v>
      </c>
      <c r="S788" s="43">
        <f t="shared" si="832"/>
        <v>0</v>
      </c>
      <c r="T788" s="51">
        <f t="shared" si="833"/>
        <v>0</v>
      </c>
      <c r="U788" s="123">
        <f t="shared" si="820"/>
        <v>0</v>
      </c>
      <c r="V788" s="124"/>
      <c r="W788" s="148">
        <v>7048652763594</v>
      </c>
      <c r="Y788" s="126">
        <f t="shared" si="834"/>
        <v>0</v>
      </c>
      <c r="Z788" s="127">
        <f t="shared" ca="1" si="835"/>
        <v>0</v>
      </c>
      <c r="AA788" s="127">
        <f t="shared" ca="1" si="836"/>
        <v>133</v>
      </c>
      <c r="AB788" s="127">
        <f t="shared" ca="1" si="837"/>
        <v>0</v>
      </c>
      <c r="AC788" s="127">
        <f t="shared" ca="1" si="838"/>
        <v>0</v>
      </c>
      <c r="AD788" s="127" t="str">
        <f t="shared" si="839"/>
        <v xml:space="preserve">828105Rose </v>
      </c>
      <c r="AE788" s="128">
        <f t="shared" si="840"/>
        <v>828105</v>
      </c>
      <c r="AF788" s="129" t="str">
        <f>INDEX(ATS!$A:$P,MATCH('2) Order Form'!$W788,ATS!$O:$O,0),7)</f>
        <v>Active</v>
      </c>
    </row>
    <row r="789" spans="1:32" x14ac:dyDescent="0.2">
      <c r="A789" s="33">
        <v>5</v>
      </c>
      <c r="B789" s="33" t="str">
        <f>VLOOKUP(A789,Classification!$H$2:$I$11,2,FALSE)</f>
        <v>Technical Apparel</v>
      </c>
      <c r="C789" s="33">
        <f>INDEX(ATS!$A:$P,MATCH('2) Order Form'!$W789,ATS!$O:$O,0),1)</f>
        <v>828105</v>
      </c>
      <c r="D789" s="33" t="str">
        <f>INDEX(ATS!$A:$P,MATCH('2) Order Form'!$W789,ATS!$O:$O,0),2)</f>
        <v>Hunter SS Jersey JR</v>
      </c>
      <c r="E789" s="82" t="str">
        <f>INDEX(ATS!$A:$P,MATCH('2) Order Form'!$W789,ATS!$O:$O,0),4)</f>
        <v>56001-152</v>
      </c>
      <c r="F789" s="82" t="str">
        <f>INDEX(ATS!$A:$P,MATCH('2) Order Form'!$W789,ATS!$O:$O,0),5)</f>
        <v xml:space="preserve">Rose </v>
      </c>
      <c r="G789" s="161">
        <f>INDEX(ATS!$A:$P,MATCH('2) Order Form'!$W789,ATS!$O:$O,0),6)</f>
        <v>152</v>
      </c>
      <c r="H789" s="58">
        <v>1</v>
      </c>
      <c r="I789" s="111">
        <v>0</v>
      </c>
      <c r="J789" s="117">
        <f>IFERROR(VLOOKUP(W789,ATS!$O:$P,2,FALSE),0)</f>
        <v>45</v>
      </c>
      <c r="K789" s="184">
        <f t="shared" si="828"/>
        <v>45</v>
      </c>
      <c r="L789" s="117">
        <f>IFERROR(VLOOKUP(W789,ATS!$O:$Q,3,FALSE),0)</f>
        <v>45</v>
      </c>
      <c r="M789" s="186">
        <f t="shared" si="829"/>
        <v>45</v>
      </c>
      <c r="N789" s="93">
        <v>0</v>
      </c>
      <c r="O789" s="55">
        <f t="shared" si="830"/>
        <v>0</v>
      </c>
      <c r="P789" s="50">
        <f>VLOOKUP($C789,Prices!$A$3:$R$1996,MATCH('2) Order Form'!P$8,Prices!$A$2:$R$2,0),FALSE)</f>
        <v>15</v>
      </c>
      <c r="Q789" s="51">
        <f>VLOOKUP($C789,Prices!$A$3:$R$1996,MATCH('2) Order Form'!Q$8,Prices!$A$2:$R$2,0),FALSE)</f>
        <v>29.95</v>
      </c>
      <c r="R789" s="34">
        <f t="shared" si="831"/>
        <v>0</v>
      </c>
      <c r="S789" s="43">
        <f t="shared" si="832"/>
        <v>0</v>
      </c>
      <c r="T789" s="51">
        <f t="shared" si="833"/>
        <v>0</v>
      </c>
      <c r="U789" s="123">
        <f t="shared" si="820"/>
        <v>0</v>
      </c>
      <c r="V789" s="124"/>
      <c r="W789" s="148">
        <v>7048652763600</v>
      </c>
      <c r="Y789" s="126">
        <f t="shared" si="834"/>
        <v>0</v>
      </c>
      <c r="Z789" s="127">
        <f t="shared" ca="1" si="835"/>
        <v>0</v>
      </c>
      <c r="AA789" s="127">
        <f t="shared" ca="1" si="836"/>
        <v>133</v>
      </c>
      <c r="AB789" s="127">
        <f t="shared" ca="1" si="837"/>
        <v>0</v>
      </c>
      <c r="AC789" s="127">
        <f t="shared" ca="1" si="838"/>
        <v>0</v>
      </c>
      <c r="AD789" s="127" t="str">
        <f t="shared" si="839"/>
        <v xml:space="preserve">828105Rose </v>
      </c>
      <c r="AE789" s="128">
        <f t="shared" si="840"/>
        <v>828105</v>
      </c>
      <c r="AF789" s="129" t="str">
        <f>INDEX(ATS!$A:$P,MATCH('2) Order Form'!$W789,ATS!$O:$O,0),7)</f>
        <v>Active</v>
      </c>
    </row>
    <row r="790" spans="1:32" x14ac:dyDescent="0.2">
      <c r="A790" s="33">
        <v>5</v>
      </c>
      <c r="B790" s="33" t="str">
        <f>VLOOKUP(A790,Classification!$H$2:$I$11,2,FALSE)</f>
        <v>Technical Apparel</v>
      </c>
      <c r="C790" s="33">
        <f>INDEX(ATS!$A:$P,MATCH('2) Order Form'!$W790,ATS!$O:$O,0),1)</f>
        <v>828105</v>
      </c>
      <c r="D790" s="33" t="str">
        <f>INDEX(ATS!$A:$P,MATCH('2) Order Form'!$W790,ATS!$O:$O,0),2)</f>
        <v>Hunter SS Jersey JR</v>
      </c>
      <c r="E790" s="82" t="str">
        <f>INDEX(ATS!$A:$P,MATCH('2) Order Form'!$W790,ATS!$O:$O,0),4)</f>
        <v>56001-164</v>
      </c>
      <c r="F790" s="82" t="str">
        <f>INDEX(ATS!$A:$P,MATCH('2) Order Form'!$W790,ATS!$O:$O,0),5)</f>
        <v xml:space="preserve">Rose </v>
      </c>
      <c r="G790" s="161">
        <f>INDEX(ATS!$A:$P,MATCH('2) Order Form'!$W790,ATS!$O:$O,0),6)</f>
        <v>164</v>
      </c>
      <c r="H790" s="58">
        <v>1</v>
      </c>
      <c r="I790" s="111">
        <v>0</v>
      </c>
      <c r="J790" s="117">
        <f>IFERROR(VLOOKUP(W790,ATS!$O:$P,2,FALSE),0)</f>
        <v>38</v>
      </c>
      <c r="K790" s="184">
        <f t="shared" si="828"/>
        <v>38</v>
      </c>
      <c r="L790" s="117">
        <f>IFERROR(VLOOKUP(W790,ATS!$O:$Q,3,FALSE),0)</f>
        <v>38</v>
      </c>
      <c r="M790" s="186">
        <f t="shared" si="829"/>
        <v>38</v>
      </c>
      <c r="N790" s="93">
        <v>0</v>
      </c>
      <c r="O790" s="55">
        <f t="shared" si="830"/>
        <v>0</v>
      </c>
      <c r="P790" s="50">
        <f>VLOOKUP($C790,Prices!$A$3:$R$1996,MATCH('2) Order Form'!P$8,Prices!$A$2:$R$2,0),FALSE)</f>
        <v>15</v>
      </c>
      <c r="Q790" s="51">
        <f>VLOOKUP($C790,Prices!$A$3:$R$1996,MATCH('2) Order Form'!Q$8,Prices!$A$2:$R$2,0),FALSE)</f>
        <v>29.95</v>
      </c>
      <c r="R790" s="34">
        <f t="shared" si="831"/>
        <v>0</v>
      </c>
      <c r="S790" s="43">
        <f t="shared" si="832"/>
        <v>0</v>
      </c>
      <c r="T790" s="51">
        <f t="shared" si="833"/>
        <v>0</v>
      </c>
      <c r="U790" s="123">
        <f t="shared" si="820"/>
        <v>0</v>
      </c>
      <c r="V790" s="124"/>
      <c r="W790" s="148">
        <v>7048652763617</v>
      </c>
      <c r="Y790" s="126">
        <f t="shared" si="834"/>
        <v>0</v>
      </c>
      <c r="Z790" s="127">
        <f t="shared" ca="1" si="835"/>
        <v>0</v>
      </c>
      <c r="AA790" s="127">
        <f t="shared" ca="1" si="836"/>
        <v>133</v>
      </c>
      <c r="AB790" s="127">
        <f t="shared" ca="1" si="837"/>
        <v>0</v>
      </c>
      <c r="AC790" s="127">
        <f t="shared" ca="1" si="838"/>
        <v>0</v>
      </c>
      <c r="AD790" s="127" t="str">
        <f t="shared" si="839"/>
        <v xml:space="preserve">828105Rose </v>
      </c>
      <c r="AE790" s="128">
        <f t="shared" si="840"/>
        <v>828105</v>
      </c>
      <c r="AF790" s="129" t="str">
        <f>INDEX(ATS!$A:$P,MATCH('2) Order Form'!$W790,ATS!$O:$O,0),7)</f>
        <v>Active</v>
      </c>
    </row>
    <row r="791" spans="1:32" x14ac:dyDescent="0.2">
      <c r="A791" s="33">
        <v>5</v>
      </c>
      <c r="B791" s="33" t="str">
        <f>VLOOKUP(A791,Classification!$H$2:$I$11,2,FALSE)</f>
        <v>Technical Apparel</v>
      </c>
      <c r="C791" s="33">
        <f>INDEX(ATS!$A:$P,MATCH('2) Order Form'!$W791,ATS!$O:$O,0),1)</f>
        <v>828105</v>
      </c>
      <c r="D791" s="33" t="str">
        <f>INDEX(ATS!$A:$P,MATCH('2) Order Form'!$W791,ATS!$O:$O,0),2)</f>
        <v>Hunter SS Jersey JR</v>
      </c>
      <c r="E791" s="82" t="str">
        <f>INDEX(ATS!$A:$P,MATCH('2) Order Form'!$W791,ATS!$O:$O,0),4)</f>
        <v>77200-128</v>
      </c>
      <c r="F791" s="82" t="str">
        <f>INDEX(ATS!$A:$P,MATCH('2) Order Form'!$W791,ATS!$O:$O,0),5)</f>
        <v xml:space="preserve">Fluo </v>
      </c>
      <c r="G791" s="161">
        <f>INDEX(ATS!$A:$P,MATCH('2) Order Form'!$W791,ATS!$O:$O,0),6)</f>
        <v>128</v>
      </c>
      <c r="H791" s="58">
        <v>1</v>
      </c>
      <c r="I791" s="111">
        <v>0</v>
      </c>
      <c r="J791" s="117">
        <f>IFERROR(VLOOKUP(W791,ATS!$O:$P,2,FALSE),0)</f>
        <v>43</v>
      </c>
      <c r="K791" s="184">
        <f t="shared" si="828"/>
        <v>43</v>
      </c>
      <c r="L791" s="117">
        <f>IFERROR(VLOOKUP(W791,ATS!$O:$Q,3,FALSE),0)</f>
        <v>43</v>
      </c>
      <c r="M791" s="186">
        <f t="shared" si="829"/>
        <v>43</v>
      </c>
      <c r="N791" s="93">
        <v>0</v>
      </c>
      <c r="O791" s="55">
        <f t="shared" si="830"/>
        <v>0</v>
      </c>
      <c r="P791" s="50">
        <f>VLOOKUP($C791,Prices!$A$3:$R$1996,MATCH('2) Order Form'!P$8,Prices!$A$2:$R$2,0),FALSE)</f>
        <v>15</v>
      </c>
      <c r="Q791" s="51">
        <f>VLOOKUP($C791,Prices!$A$3:$R$1996,MATCH('2) Order Form'!Q$8,Prices!$A$2:$R$2,0),FALSE)</f>
        <v>29.95</v>
      </c>
      <c r="R791" s="34">
        <f t="shared" si="831"/>
        <v>0</v>
      </c>
      <c r="S791" s="43">
        <f t="shared" si="832"/>
        <v>0</v>
      </c>
      <c r="T791" s="51">
        <f t="shared" si="833"/>
        <v>0</v>
      </c>
      <c r="U791" s="123">
        <f t="shared" si="820"/>
        <v>0</v>
      </c>
      <c r="V791" s="124"/>
      <c r="W791" s="148">
        <v>7048652763624</v>
      </c>
      <c r="Y791" s="126">
        <f t="shared" si="834"/>
        <v>0</v>
      </c>
      <c r="Z791" s="127">
        <f t="shared" ca="1" si="835"/>
        <v>0</v>
      </c>
      <c r="AA791" s="127">
        <f t="shared" ca="1" si="836"/>
        <v>133</v>
      </c>
      <c r="AB791" s="127">
        <f t="shared" ca="1" si="837"/>
        <v>0</v>
      </c>
      <c r="AC791" s="127">
        <f t="shared" ca="1" si="838"/>
        <v>1</v>
      </c>
      <c r="AD791" s="127" t="str">
        <f t="shared" si="839"/>
        <v xml:space="preserve">828105Fluo </v>
      </c>
      <c r="AE791" s="128">
        <f t="shared" si="840"/>
        <v>828105</v>
      </c>
      <c r="AF791" s="129" t="str">
        <f>INDEX(ATS!$A:$P,MATCH('2) Order Form'!$W791,ATS!$O:$O,0),7)</f>
        <v>Active</v>
      </c>
    </row>
    <row r="792" spans="1:32" x14ac:dyDescent="0.2">
      <c r="A792" s="33">
        <v>5</v>
      </c>
      <c r="B792" s="33" t="str">
        <f>VLOOKUP(A792,Classification!$H$2:$I$11,2,FALSE)</f>
        <v>Technical Apparel</v>
      </c>
      <c r="C792" s="33">
        <f>INDEX(ATS!$A:$P,MATCH('2) Order Form'!$W792,ATS!$O:$O,0),1)</f>
        <v>828105</v>
      </c>
      <c r="D792" s="33" t="str">
        <f>INDEX(ATS!$A:$P,MATCH('2) Order Form'!$W792,ATS!$O:$O,0),2)</f>
        <v>Hunter SS Jersey JR</v>
      </c>
      <c r="E792" s="82" t="str">
        <f>INDEX(ATS!$A:$P,MATCH('2) Order Form'!$W792,ATS!$O:$O,0),4)</f>
        <v>77200-140</v>
      </c>
      <c r="F792" s="82" t="str">
        <f>INDEX(ATS!$A:$P,MATCH('2) Order Form'!$W792,ATS!$O:$O,0),5)</f>
        <v xml:space="preserve">Fluo </v>
      </c>
      <c r="G792" s="161">
        <f>INDEX(ATS!$A:$P,MATCH('2) Order Form'!$W792,ATS!$O:$O,0),6)</f>
        <v>140</v>
      </c>
      <c r="H792" s="58">
        <v>1</v>
      </c>
      <c r="I792" s="111">
        <v>0</v>
      </c>
      <c r="J792" s="117">
        <f>IFERROR(VLOOKUP(W792,ATS!$O:$P,2,FALSE),0)</f>
        <v>42</v>
      </c>
      <c r="K792" s="184">
        <f t="shared" si="828"/>
        <v>42</v>
      </c>
      <c r="L792" s="117">
        <f>IFERROR(VLOOKUP(W792,ATS!$O:$Q,3,FALSE),0)</f>
        <v>42</v>
      </c>
      <c r="M792" s="186">
        <f t="shared" si="829"/>
        <v>42</v>
      </c>
      <c r="N792" s="93">
        <v>0</v>
      </c>
      <c r="O792" s="55">
        <f t="shared" si="830"/>
        <v>0</v>
      </c>
      <c r="P792" s="50">
        <f>VLOOKUP($C792,Prices!$A$3:$R$1996,MATCH('2) Order Form'!P$8,Prices!$A$2:$R$2,0),FALSE)</f>
        <v>15</v>
      </c>
      <c r="Q792" s="51">
        <f>VLOOKUP($C792,Prices!$A$3:$R$1996,MATCH('2) Order Form'!Q$8,Prices!$A$2:$R$2,0),FALSE)</f>
        <v>29.95</v>
      </c>
      <c r="R792" s="34">
        <f t="shared" si="831"/>
        <v>0</v>
      </c>
      <c r="S792" s="43">
        <f t="shared" si="832"/>
        <v>0</v>
      </c>
      <c r="T792" s="51">
        <f t="shared" si="833"/>
        <v>0</v>
      </c>
      <c r="U792" s="123">
        <f t="shared" si="820"/>
        <v>0</v>
      </c>
      <c r="V792" s="124"/>
      <c r="W792" s="148">
        <v>7048652763631</v>
      </c>
      <c r="Y792" s="126">
        <f t="shared" si="834"/>
        <v>0</v>
      </c>
      <c r="Z792" s="127">
        <f t="shared" ca="1" si="835"/>
        <v>0</v>
      </c>
      <c r="AA792" s="127">
        <f t="shared" ca="1" si="836"/>
        <v>133</v>
      </c>
      <c r="AB792" s="127">
        <f t="shared" ca="1" si="837"/>
        <v>0</v>
      </c>
      <c r="AC792" s="127">
        <f t="shared" ca="1" si="838"/>
        <v>0</v>
      </c>
      <c r="AD792" s="127" t="str">
        <f t="shared" si="839"/>
        <v xml:space="preserve">828105Fluo </v>
      </c>
      <c r="AE792" s="128">
        <f t="shared" si="840"/>
        <v>828105</v>
      </c>
      <c r="AF792" s="129" t="str">
        <f>INDEX(ATS!$A:$P,MATCH('2) Order Form'!$W792,ATS!$O:$O,0),7)</f>
        <v>Active</v>
      </c>
    </row>
    <row r="793" spans="1:32" x14ac:dyDescent="0.2">
      <c r="A793" s="33">
        <v>5</v>
      </c>
      <c r="B793" s="33" t="str">
        <f>VLOOKUP(A793,Classification!$H$2:$I$11,2,FALSE)</f>
        <v>Technical Apparel</v>
      </c>
      <c r="C793" s="33">
        <f>INDEX(ATS!$A:$P,MATCH('2) Order Form'!$W793,ATS!$O:$O,0),1)</f>
        <v>828105</v>
      </c>
      <c r="D793" s="33" t="str">
        <f>INDEX(ATS!$A:$P,MATCH('2) Order Form'!$W793,ATS!$O:$O,0),2)</f>
        <v>Hunter SS Jersey JR</v>
      </c>
      <c r="E793" s="82" t="str">
        <f>INDEX(ATS!$A:$P,MATCH('2) Order Form'!$W793,ATS!$O:$O,0),4)</f>
        <v>77200-152</v>
      </c>
      <c r="F793" s="82" t="str">
        <f>INDEX(ATS!$A:$P,MATCH('2) Order Form'!$W793,ATS!$O:$O,0),5)</f>
        <v xml:space="preserve">Fluo </v>
      </c>
      <c r="G793" s="161">
        <f>INDEX(ATS!$A:$P,MATCH('2) Order Form'!$W793,ATS!$O:$O,0),6)</f>
        <v>152</v>
      </c>
      <c r="H793" s="58">
        <v>1</v>
      </c>
      <c r="I793" s="111">
        <v>0</v>
      </c>
      <c r="J793" s="117">
        <f>IFERROR(VLOOKUP(W793,ATS!$O:$P,2,FALSE),0)</f>
        <v>14</v>
      </c>
      <c r="K793" s="184">
        <f t="shared" si="828"/>
        <v>14</v>
      </c>
      <c r="L793" s="117">
        <f>IFERROR(VLOOKUP(W793,ATS!$O:$Q,3,FALSE),0)</f>
        <v>14</v>
      </c>
      <c r="M793" s="186">
        <f t="shared" si="829"/>
        <v>14</v>
      </c>
      <c r="N793" s="93">
        <v>0</v>
      </c>
      <c r="O793" s="55">
        <f t="shared" si="830"/>
        <v>0</v>
      </c>
      <c r="P793" s="50">
        <f>VLOOKUP($C793,Prices!$A$3:$R$1996,MATCH('2) Order Form'!P$8,Prices!$A$2:$R$2,0),FALSE)</f>
        <v>15</v>
      </c>
      <c r="Q793" s="51">
        <f>VLOOKUP($C793,Prices!$A$3:$R$1996,MATCH('2) Order Form'!Q$8,Prices!$A$2:$R$2,0),FALSE)</f>
        <v>29.95</v>
      </c>
      <c r="R793" s="34">
        <f t="shared" si="831"/>
        <v>0</v>
      </c>
      <c r="S793" s="43">
        <f t="shared" si="832"/>
        <v>0</v>
      </c>
      <c r="T793" s="51">
        <f t="shared" si="833"/>
        <v>0</v>
      </c>
      <c r="U793" s="123">
        <f t="shared" si="820"/>
        <v>0</v>
      </c>
      <c r="V793" s="124"/>
      <c r="W793" s="148">
        <v>7048652763648</v>
      </c>
      <c r="Y793" s="126">
        <f t="shared" si="834"/>
        <v>0</v>
      </c>
      <c r="Z793" s="127">
        <f t="shared" ca="1" si="835"/>
        <v>0</v>
      </c>
      <c r="AA793" s="127">
        <f t="shared" ca="1" si="836"/>
        <v>133</v>
      </c>
      <c r="AB793" s="127">
        <f t="shared" ca="1" si="837"/>
        <v>0</v>
      </c>
      <c r="AC793" s="127">
        <f t="shared" ca="1" si="838"/>
        <v>0</v>
      </c>
      <c r="AD793" s="127" t="str">
        <f t="shared" si="839"/>
        <v xml:space="preserve">828105Fluo </v>
      </c>
      <c r="AE793" s="128">
        <f t="shared" si="840"/>
        <v>828105</v>
      </c>
      <c r="AF793" s="129" t="str">
        <f>INDEX(ATS!$A:$P,MATCH('2) Order Form'!$W793,ATS!$O:$O,0),7)</f>
        <v>Active</v>
      </c>
    </row>
    <row r="794" spans="1:32" x14ac:dyDescent="0.2">
      <c r="A794" s="33">
        <v>5</v>
      </c>
      <c r="B794" s="33" t="str">
        <f>VLOOKUP(A794,Classification!$H$2:$I$11,2,FALSE)</f>
        <v>Technical Apparel</v>
      </c>
      <c r="C794" s="33">
        <f>INDEX(ATS!$A:$P,MATCH('2) Order Form'!$W794,ATS!$O:$O,0),1)</f>
        <v>828105</v>
      </c>
      <c r="D794" s="33" t="str">
        <f>INDEX(ATS!$A:$P,MATCH('2) Order Form'!$W794,ATS!$O:$O,0),2)</f>
        <v>Hunter SS Jersey JR</v>
      </c>
      <c r="E794" s="82" t="str">
        <f>INDEX(ATS!$A:$P,MATCH('2) Order Form'!$W794,ATS!$O:$O,0),4)</f>
        <v>77200-164</v>
      </c>
      <c r="F794" s="82" t="str">
        <f>INDEX(ATS!$A:$P,MATCH('2) Order Form'!$W794,ATS!$O:$O,0),5)</f>
        <v xml:space="preserve">Fluo </v>
      </c>
      <c r="G794" s="161">
        <f>INDEX(ATS!$A:$P,MATCH('2) Order Form'!$W794,ATS!$O:$O,0),6)</f>
        <v>164</v>
      </c>
      <c r="H794" s="58">
        <v>1</v>
      </c>
      <c r="I794" s="111">
        <v>0</v>
      </c>
      <c r="J794" s="117">
        <f>IFERROR(VLOOKUP(W794,ATS!$O:$P,2,FALSE),0)</f>
        <v>27</v>
      </c>
      <c r="K794" s="184">
        <f t="shared" si="828"/>
        <v>27</v>
      </c>
      <c r="L794" s="117">
        <f>IFERROR(VLOOKUP(W794,ATS!$O:$Q,3,FALSE),0)</f>
        <v>27</v>
      </c>
      <c r="M794" s="186">
        <f t="shared" si="829"/>
        <v>27</v>
      </c>
      <c r="N794" s="93">
        <v>0</v>
      </c>
      <c r="O794" s="55">
        <f t="shared" si="830"/>
        <v>0</v>
      </c>
      <c r="P794" s="50">
        <f>VLOOKUP($C794,Prices!$A$3:$R$1996,MATCH('2) Order Form'!P$8,Prices!$A$2:$R$2,0),FALSE)</f>
        <v>15</v>
      </c>
      <c r="Q794" s="51">
        <f>VLOOKUP($C794,Prices!$A$3:$R$1996,MATCH('2) Order Form'!Q$8,Prices!$A$2:$R$2,0),FALSE)</f>
        <v>29.95</v>
      </c>
      <c r="R794" s="34">
        <f t="shared" si="831"/>
        <v>0</v>
      </c>
      <c r="S794" s="43">
        <f t="shared" si="832"/>
        <v>0</v>
      </c>
      <c r="T794" s="51">
        <f t="shared" si="833"/>
        <v>0</v>
      </c>
      <c r="U794" s="123">
        <f t="shared" si="820"/>
        <v>0</v>
      </c>
      <c r="V794" s="124"/>
      <c r="W794" s="148">
        <v>7048652763655</v>
      </c>
      <c r="Y794" s="126">
        <f t="shared" si="834"/>
        <v>0</v>
      </c>
      <c r="Z794" s="127">
        <f t="shared" ca="1" si="835"/>
        <v>0</v>
      </c>
      <c r="AA794" s="127">
        <f t="shared" ca="1" si="836"/>
        <v>133</v>
      </c>
      <c r="AB794" s="127">
        <f t="shared" ca="1" si="837"/>
        <v>0</v>
      </c>
      <c r="AC794" s="127">
        <f t="shared" ca="1" si="838"/>
        <v>0</v>
      </c>
      <c r="AD794" s="127" t="str">
        <f t="shared" si="839"/>
        <v xml:space="preserve">828105Fluo </v>
      </c>
      <c r="AE794" s="128">
        <f t="shared" si="840"/>
        <v>828105</v>
      </c>
      <c r="AF794" s="129" t="str">
        <f>INDEX(ATS!$A:$P,MATCH('2) Order Form'!$W794,ATS!$O:$O,0),7)</f>
        <v>Active</v>
      </c>
    </row>
    <row r="795" spans="1:32" x14ac:dyDescent="0.2">
      <c r="A795" s="33">
        <v>5</v>
      </c>
      <c r="B795" s="33" t="str">
        <f>VLOOKUP(A795,Classification!$H$2:$I$11,2,FALSE)</f>
        <v>Technical Apparel</v>
      </c>
      <c r="C795" s="33">
        <f>INDEX(ATS!$A:$P,MATCH('2) Order Form'!$W795,ATS!$O:$O,0),1)</f>
        <v>828105</v>
      </c>
      <c r="D795" s="33" t="str">
        <f>INDEX(ATS!$A:$P,MATCH('2) Order Form'!$W795,ATS!$O:$O,0),2)</f>
        <v>Hunter SS Jersey JR</v>
      </c>
      <c r="E795" s="82" t="str">
        <f>INDEX(ATS!$A:$P,MATCH('2) Order Form'!$W795,ATS!$O:$O,0),4)</f>
        <v>88300-128</v>
      </c>
      <c r="F795" s="82" t="str">
        <f>INDEX(ATS!$A:$P,MATCH('2) Order Form'!$W795,ATS!$O:$O,0),5)</f>
        <v>Sky Blue</v>
      </c>
      <c r="G795" s="161">
        <f>INDEX(ATS!$A:$P,MATCH('2) Order Form'!$W795,ATS!$O:$O,0),6)</f>
        <v>128</v>
      </c>
      <c r="H795" s="58">
        <v>1</v>
      </c>
      <c r="I795" s="111">
        <v>0</v>
      </c>
      <c r="J795" s="117">
        <f>IFERROR(VLOOKUP(W795,ATS!$O:$P,2,FALSE),0)</f>
        <v>57</v>
      </c>
      <c r="K795" s="184" t="str">
        <f t="shared" si="828"/>
        <v>50+</v>
      </c>
      <c r="L795" s="117">
        <f>IFERROR(VLOOKUP(W795,ATS!$O:$Q,3,FALSE),0)</f>
        <v>57</v>
      </c>
      <c r="M795" s="186" t="str">
        <f t="shared" si="829"/>
        <v>50+</v>
      </c>
      <c r="N795" s="93">
        <v>0</v>
      </c>
      <c r="O795" s="55">
        <f t="shared" si="830"/>
        <v>0</v>
      </c>
      <c r="P795" s="50">
        <f>VLOOKUP($C795,Prices!$A$3:$R$1996,MATCH('2) Order Form'!P$8,Prices!$A$2:$R$2,0),FALSE)</f>
        <v>15</v>
      </c>
      <c r="Q795" s="51">
        <f>VLOOKUP($C795,Prices!$A$3:$R$1996,MATCH('2) Order Form'!Q$8,Prices!$A$2:$R$2,0),FALSE)</f>
        <v>29.95</v>
      </c>
      <c r="R795" s="34">
        <f t="shared" si="831"/>
        <v>0</v>
      </c>
      <c r="S795" s="43">
        <f t="shared" si="832"/>
        <v>0</v>
      </c>
      <c r="T795" s="51">
        <f t="shared" si="833"/>
        <v>0</v>
      </c>
      <c r="U795" s="123">
        <f t="shared" si="820"/>
        <v>0</v>
      </c>
      <c r="V795" s="124"/>
      <c r="W795" s="148">
        <v>7048652763662</v>
      </c>
      <c r="Y795" s="126">
        <f t="shared" si="834"/>
        <v>0</v>
      </c>
      <c r="Z795" s="127">
        <f t="shared" ca="1" si="835"/>
        <v>0</v>
      </c>
      <c r="AA795" s="127">
        <f t="shared" ca="1" si="836"/>
        <v>133</v>
      </c>
      <c r="AB795" s="127">
        <f t="shared" ca="1" si="837"/>
        <v>0</v>
      </c>
      <c r="AC795" s="127">
        <f t="shared" ca="1" si="838"/>
        <v>1</v>
      </c>
      <c r="AD795" s="127" t="str">
        <f t="shared" si="839"/>
        <v>828105Sky Blue</v>
      </c>
      <c r="AE795" s="128">
        <f t="shared" si="840"/>
        <v>828105</v>
      </c>
      <c r="AF795" s="129" t="str">
        <f>INDEX(ATS!$A:$P,MATCH('2) Order Form'!$W795,ATS!$O:$O,0),7)</f>
        <v>Active</v>
      </c>
    </row>
    <row r="796" spans="1:32" x14ac:dyDescent="0.2">
      <c r="A796" s="33">
        <v>5</v>
      </c>
      <c r="B796" s="33" t="str">
        <f>VLOOKUP(A796,Classification!$H$2:$I$11,2,FALSE)</f>
        <v>Technical Apparel</v>
      </c>
      <c r="C796" s="33">
        <f>INDEX(ATS!$A:$P,MATCH('2) Order Form'!$W796,ATS!$O:$O,0),1)</f>
        <v>828105</v>
      </c>
      <c r="D796" s="33" t="str">
        <f>INDEX(ATS!$A:$P,MATCH('2) Order Form'!$W796,ATS!$O:$O,0),2)</f>
        <v>Hunter SS Jersey JR</v>
      </c>
      <c r="E796" s="82" t="str">
        <f>INDEX(ATS!$A:$P,MATCH('2) Order Form'!$W796,ATS!$O:$O,0),4)</f>
        <v>88300-140</v>
      </c>
      <c r="F796" s="82" t="str">
        <f>INDEX(ATS!$A:$P,MATCH('2) Order Form'!$W796,ATS!$O:$O,0),5)</f>
        <v>Sky Blue</v>
      </c>
      <c r="G796" s="161">
        <f>INDEX(ATS!$A:$P,MATCH('2) Order Form'!$W796,ATS!$O:$O,0),6)</f>
        <v>140</v>
      </c>
      <c r="H796" s="58">
        <v>1</v>
      </c>
      <c r="I796" s="111">
        <v>0</v>
      </c>
      <c r="J796" s="117">
        <f>IFERROR(VLOOKUP(W796,ATS!$O:$P,2,FALSE),0)</f>
        <v>38</v>
      </c>
      <c r="K796" s="184">
        <f t="shared" si="828"/>
        <v>38</v>
      </c>
      <c r="L796" s="117">
        <f>IFERROR(VLOOKUP(W796,ATS!$O:$Q,3,FALSE),0)</f>
        <v>38</v>
      </c>
      <c r="M796" s="186">
        <f t="shared" si="829"/>
        <v>38</v>
      </c>
      <c r="N796" s="93">
        <v>0</v>
      </c>
      <c r="O796" s="55">
        <f t="shared" si="830"/>
        <v>0</v>
      </c>
      <c r="P796" s="50">
        <f>VLOOKUP($C796,Prices!$A$3:$R$1996,MATCH('2) Order Form'!P$8,Prices!$A$2:$R$2,0),FALSE)</f>
        <v>15</v>
      </c>
      <c r="Q796" s="51">
        <f>VLOOKUP($C796,Prices!$A$3:$R$1996,MATCH('2) Order Form'!Q$8,Prices!$A$2:$R$2,0),FALSE)</f>
        <v>29.95</v>
      </c>
      <c r="R796" s="34">
        <f t="shared" si="831"/>
        <v>0</v>
      </c>
      <c r="S796" s="43">
        <f t="shared" si="832"/>
        <v>0</v>
      </c>
      <c r="T796" s="51">
        <f t="shared" si="833"/>
        <v>0</v>
      </c>
      <c r="U796" s="123">
        <f t="shared" si="820"/>
        <v>0</v>
      </c>
      <c r="V796" s="124"/>
      <c r="W796" s="148">
        <v>7048652763679</v>
      </c>
      <c r="Y796" s="126">
        <f t="shared" si="834"/>
        <v>0</v>
      </c>
      <c r="Z796" s="127">
        <f t="shared" ca="1" si="835"/>
        <v>0</v>
      </c>
      <c r="AA796" s="127">
        <f t="shared" ca="1" si="836"/>
        <v>133</v>
      </c>
      <c r="AB796" s="127">
        <f t="shared" ca="1" si="837"/>
        <v>0</v>
      </c>
      <c r="AC796" s="127">
        <f t="shared" ca="1" si="838"/>
        <v>0</v>
      </c>
      <c r="AD796" s="127" t="str">
        <f t="shared" si="839"/>
        <v>828105Sky Blue</v>
      </c>
      <c r="AE796" s="128">
        <f t="shared" si="840"/>
        <v>828105</v>
      </c>
      <c r="AF796" s="129" t="str">
        <f>INDEX(ATS!$A:$P,MATCH('2) Order Form'!$W796,ATS!$O:$O,0),7)</f>
        <v>Active</v>
      </c>
    </row>
    <row r="797" spans="1:32" x14ac:dyDescent="0.2">
      <c r="A797" s="33">
        <v>5</v>
      </c>
      <c r="B797" s="33" t="str">
        <f>VLOOKUP(A797,Classification!$H$2:$I$11,2,FALSE)</f>
        <v>Technical Apparel</v>
      </c>
      <c r="C797" s="33">
        <f>INDEX(ATS!$A:$P,MATCH('2) Order Form'!$W797,ATS!$O:$O,0),1)</f>
        <v>828105</v>
      </c>
      <c r="D797" s="33" t="str">
        <f>INDEX(ATS!$A:$P,MATCH('2) Order Form'!$W797,ATS!$O:$O,0),2)</f>
        <v>Hunter SS Jersey JR</v>
      </c>
      <c r="E797" s="82" t="str">
        <f>INDEX(ATS!$A:$P,MATCH('2) Order Form'!$W797,ATS!$O:$O,0),4)</f>
        <v>88300-152</v>
      </c>
      <c r="F797" s="82" t="str">
        <f>INDEX(ATS!$A:$P,MATCH('2) Order Form'!$W797,ATS!$O:$O,0),5)</f>
        <v>Sky Blue</v>
      </c>
      <c r="G797" s="161">
        <f>INDEX(ATS!$A:$P,MATCH('2) Order Form'!$W797,ATS!$O:$O,0),6)</f>
        <v>152</v>
      </c>
      <c r="H797" s="58">
        <v>1</v>
      </c>
      <c r="I797" s="111">
        <v>0</v>
      </c>
      <c r="J797" s="117">
        <f>IFERROR(VLOOKUP(W797,ATS!$O:$P,2,FALSE),0)</f>
        <v>45</v>
      </c>
      <c r="K797" s="184">
        <f t="shared" si="828"/>
        <v>45</v>
      </c>
      <c r="L797" s="117">
        <f>IFERROR(VLOOKUP(W797,ATS!$O:$Q,3,FALSE),0)</f>
        <v>45</v>
      </c>
      <c r="M797" s="186">
        <f t="shared" si="829"/>
        <v>45</v>
      </c>
      <c r="N797" s="93">
        <v>0</v>
      </c>
      <c r="O797" s="55">
        <f t="shared" si="830"/>
        <v>0</v>
      </c>
      <c r="P797" s="50">
        <f>VLOOKUP($C797,Prices!$A$3:$R$1996,MATCH('2) Order Form'!P$8,Prices!$A$2:$R$2,0),FALSE)</f>
        <v>15</v>
      </c>
      <c r="Q797" s="51">
        <f>VLOOKUP($C797,Prices!$A$3:$R$1996,MATCH('2) Order Form'!Q$8,Prices!$A$2:$R$2,0),FALSE)</f>
        <v>29.95</v>
      </c>
      <c r="R797" s="34">
        <f t="shared" si="831"/>
        <v>0</v>
      </c>
      <c r="S797" s="43">
        <f t="shared" si="832"/>
        <v>0</v>
      </c>
      <c r="T797" s="51">
        <f t="shared" si="833"/>
        <v>0</v>
      </c>
      <c r="U797" s="123">
        <f t="shared" si="820"/>
        <v>0</v>
      </c>
      <c r="V797" s="124"/>
      <c r="W797" s="148">
        <v>7048652763686</v>
      </c>
      <c r="Y797" s="126">
        <f t="shared" si="834"/>
        <v>0</v>
      </c>
      <c r="Z797" s="127">
        <f t="shared" ca="1" si="835"/>
        <v>0</v>
      </c>
      <c r="AA797" s="127">
        <f t="shared" ca="1" si="836"/>
        <v>133</v>
      </c>
      <c r="AB797" s="127">
        <f t="shared" ca="1" si="837"/>
        <v>0</v>
      </c>
      <c r="AC797" s="127">
        <f t="shared" ca="1" si="838"/>
        <v>0</v>
      </c>
      <c r="AD797" s="127" t="str">
        <f t="shared" si="839"/>
        <v>828105Sky Blue</v>
      </c>
      <c r="AE797" s="128">
        <f t="shared" si="840"/>
        <v>828105</v>
      </c>
      <c r="AF797" s="129" t="str">
        <f>INDEX(ATS!$A:$P,MATCH('2) Order Form'!$W797,ATS!$O:$O,0),7)</f>
        <v>Active</v>
      </c>
    </row>
    <row r="798" spans="1:32" x14ac:dyDescent="0.2">
      <c r="A798" s="33">
        <v>5</v>
      </c>
      <c r="B798" s="33" t="str">
        <f>VLOOKUP(A798,Classification!$H$2:$I$11,2,FALSE)</f>
        <v>Technical Apparel</v>
      </c>
      <c r="C798" s="33">
        <f>INDEX(ATS!$A:$P,MATCH('2) Order Form'!$W798,ATS!$O:$O,0),1)</f>
        <v>828105</v>
      </c>
      <c r="D798" s="33" t="str">
        <f>INDEX(ATS!$A:$P,MATCH('2) Order Form'!$W798,ATS!$O:$O,0),2)</f>
        <v>Hunter SS Jersey JR</v>
      </c>
      <c r="E798" s="82" t="str">
        <f>INDEX(ATS!$A:$P,MATCH('2) Order Form'!$W798,ATS!$O:$O,0),4)</f>
        <v>88300-164</v>
      </c>
      <c r="F798" s="82" t="str">
        <f>INDEX(ATS!$A:$P,MATCH('2) Order Form'!$W798,ATS!$O:$O,0),5)</f>
        <v>Sky Blue</v>
      </c>
      <c r="G798" s="161">
        <f>INDEX(ATS!$A:$P,MATCH('2) Order Form'!$W798,ATS!$O:$O,0),6)</f>
        <v>164</v>
      </c>
      <c r="H798" s="58">
        <v>1</v>
      </c>
      <c r="I798" s="111">
        <v>0</v>
      </c>
      <c r="J798" s="117">
        <f>IFERROR(VLOOKUP(W798,ATS!$O:$P,2,FALSE),0)</f>
        <v>17</v>
      </c>
      <c r="K798" s="184">
        <f t="shared" si="828"/>
        <v>17</v>
      </c>
      <c r="L798" s="117">
        <f>IFERROR(VLOOKUP(W798,ATS!$O:$Q,3,FALSE),0)</f>
        <v>17</v>
      </c>
      <c r="M798" s="186">
        <f t="shared" si="829"/>
        <v>17</v>
      </c>
      <c r="N798" s="93">
        <v>0</v>
      </c>
      <c r="O798" s="55">
        <f t="shared" si="830"/>
        <v>0</v>
      </c>
      <c r="P798" s="50">
        <f>VLOOKUP($C798,Prices!$A$3:$R$1996,MATCH('2) Order Form'!P$8,Prices!$A$2:$R$2,0),FALSE)</f>
        <v>15</v>
      </c>
      <c r="Q798" s="51">
        <f>VLOOKUP($C798,Prices!$A$3:$R$1996,MATCH('2) Order Form'!Q$8,Prices!$A$2:$R$2,0),FALSE)</f>
        <v>29.95</v>
      </c>
      <c r="R798" s="34">
        <f t="shared" si="831"/>
        <v>0</v>
      </c>
      <c r="S798" s="43">
        <f t="shared" si="832"/>
        <v>0</v>
      </c>
      <c r="T798" s="51">
        <f t="shared" si="833"/>
        <v>0</v>
      </c>
      <c r="U798" s="123">
        <f t="shared" si="820"/>
        <v>0</v>
      </c>
      <c r="V798" s="124"/>
      <c r="W798" s="148">
        <v>7048652763693</v>
      </c>
      <c r="Y798" s="126">
        <f t="shared" si="834"/>
        <v>0</v>
      </c>
      <c r="Z798" s="127">
        <f t="shared" ca="1" si="835"/>
        <v>0</v>
      </c>
      <c r="AA798" s="127">
        <f t="shared" ca="1" si="836"/>
        <v>133</v>
      </c>
      <c r="AB798" s="127">
        <f t="shared" ca="1" si="837"/>
        <v>0</v>
      </c>
      <c r="AC798" s="127">
        <f t="shared" ca="1" si="838"/>
        <v>0</v>
      </c>
      <c r="AD798" s="127" t="str">
        <f t="shared" si="839"/>
        <v>828105Sky Blue</v>
      </c>
      <c r="AE798" s="128">
        <f t="shared" si="840"/>
        <v>828105</v>
      </c>
      <c r="AF798" s="129" t="str">
        <f>INDEX(ATS!$A:$P,MATCH('2) Order Form'!$W798,ATS!$O:$O,0),7)</f>
        <v>Active</v>
      </c>
    </row>
    <row r="799" spans="1:32" x14ac:dyDescent="0.2">
      <c r="A799" s="33">
        <v>5</v>
      </c>
      <c r="B799" s="33" t="str">
        <f>VLOOKUP(A799,Classification!$H$2:$I$11,2,FALSE)</f>
        <v>Technical Apparel</v>
      </c>
      <c r="C799" s="33">
        <f>INDEX(ATS!$A:$P,MATCH('2) Order Form'!$W799,ATS!$O:$O,0),1)</f>
        <v>828107</v>
      </c>
      <c r="D799" s="33" t="str">
        <f>INDEX(ATS!$A:$P,MATCH('2) Order Form'!$W799,ATS!$O:$O,0),2)</f>
        <v>Hunter Gloves JR</v>
      </c>
      <c r="E799" s="82" t="str">
        <f>INDEX(ATS!$A:$P,MATCH('2) Order Form'!$W799,ATS!$O:$O,0),4)</f>
        <v>77200-JR-S</v>
      </c>
      <c r="F799" s="82" t="str">
        <f>INDEX(ATS!$A:$P,MATCH('2) Order Form'!$W799,ATS!$O:$O,0),5)</f>
        <v xml:space="preserve">Fluo </v>
      </c>
      <c r="G799" s="161" t="str">
        <f>INDEX(ATS!$A:$P,MATCH('2) Order Form'!$W799,ATS!$O:$O,0),6)</f>
        <v>JR-S</v>
      </c>
      <c r="H799" s="58">
        <v>6</v>
      </c>
      <c r="I799" s="111">
        <v>0</v>
      </c>
      <c r="J799" s="117">
        <f>IFERROR(VLOOKUP(W799,ATS!$O:$P,2,FALSE),0)</f>
        <v>-66</v>
      </c>
      <c r="K799" s="184" t="str">
        <f t="shared" ref="K799:K805" si="841">IF(J799=99999,"OPEN",IF(J799&gt;50,"50+",IF(J799&lt;=0,"0",J799)))</f>
        <v>0</v>
      </c>
      <c r="L799" s="117">
        <f>IFERROR(VLOOKUP(W799,ATS!$O:$Q,3,FALSE),0)</f>
        <v>96</v>
      </c>
      <c r="M799" s="186" t="str">
        <f t="shared" ref="M799:M805" si="842">IF(L799=99999,"OPEN",IF(L799&gt;50,"50+",IF(L799&lt;=0,"0",L799)))</f>
        <v>50+</v>
      </c>
      <c r="N799" s="93">
        <v>0</v>
      </c>
      <c r="O799" s="55">
        <f t="shared" ref="O799:O805" si="843">IF(N799&lt;&gt;0,N799,$P$5)</f>
        <v>0</v>
      </c>
      <c r="P799" s="50">
        <f>VLOOKUP($C799,Prices!$A$3:$R$1996,MATCH('2) Order Form'!P$8,Prices!$A$2:$R$2,0),FALSE)</f>
        <v>13</v>
      </c>
      <c r="Q799" s="51">
        <f>VLOOKUP($C799,Prices!$A$3:$R$1996,MATCH('2) Order Form'!Q$8,Prices!$A$2:$R$2,0),FALSE)</f>
        <v>24.95</v>
      </c>
      <c r="R799" s="34">
        <f t="shared" ref="R799:R805" si="844">I799*P799</f>
        <v>0</v>
      </c>
      <c r="S799" s="43">
        <f t="shared" ref="S799:S805" si="845">R799*O799</f>
        <v>0</v>
      </c>
      <c r="T799" s="51">
        <f t="shared" ref="T799:T805" si="846">R799-S799</f>
        <v>0</v>
      </c>
      <c r="U799" s="123">
        <f t="shared" si="820"/>
        <v>0</v>
      </c>
      <c r="V799" s="124"/>
      <c r="W799" s="148">
        <v>7048652764393</v>
      </c>
      <c r="Y799" s="126">
        <f t="shared" si="821"/>
        <v>0</v>
      </c>
      <c r="Z799" s="127">
        <f t="shared" ca="1" si="822"/>
        <v>0</v>
      </c>
      <c r="AA799" s="127">
        <f t="shared" ca="1" si="823"/>
        <v>134</v>
      </c>
      <c r="AB799" s="127">
        <f t="shared" ca="1" si="824"/>
        <v>1</v>
      </c>
      <c r="AC799" s="127">
        <f t="shared" ca="1" si="825"/>
        <v>1</v>
      </c>
      <c r="AD799" s="127" t="str">
        <f t="shared" si="826"/>
        <v xml:space="preserve">828107Fluo </v>
      </c>
      <c r="AE799" s="128">
        <f t="shared" si="827"/>
        <v>828107</v>
      </c>
      <c r="AF799" s="129" t="str">
        <f>INDEX(ATS!$A:$P,MATCH('2) Order Form'!$W799,ATS!$O:$O,0),7)</f>
        <v>Active</v>
      </c>
    </row>
    <row r="800" spans="1:32" x14ac:dyDescent="0.2">
      <c r="A800" s="33">
        <v>5</v>
      </c>
      <c r="B800" s="33" t="str">
        <f>VLOOKUP(A800,Classification!$H$2:$I$11,2,FALSE)</f>
        <v>Technical Apparel</v>
      </c>
      <c r="C800" s="33">
        <f>INDEX(ATS!$A:$P,MATCH('2) Order Form'!$W800,ATS!$O:$O,0),1)</f>
        <v>828107</v>
      </c>
      <c r="D800" s="33" t="str">
        <f>INDEX(ATS!$A:$P,MATCH('2) Order Form'!$W800,ATS!$O:$O,0),2)</f>
        <v>Hunter Gloves JR</v>
      </c>
      <c r="E800" s="82" t="str">
        <f>INDEX(ATS!$A:$P,MATCH('2) Order Form'!$W800,ATS!$O:$O,0),4)</f>
        <v>77200-JR-M</v>
      </c>
      <c r="F800" s="82" t="str">
        <f>INDEX(ATS!$A:$P,MATCH('2) Order Form'!$W800,ATS!$O:$O,0),5)</f>
        <v xml:space="preserve">Fluo </v>
      </c>
      <c r="G800" s="161" t="str">
        <f>INDEX(ATS!$A:$P,MATCH('2) Order Form'!$W800,ATS!$O:$O,0),6)</f>
        <v>JR-M</v>
      </c>
      <c r="H800" s="58">
        <v>6</v>
      </c>
      <c r="I800" s="111">
        <v>0</v>
      </c>
      <c r="J800" s="117">
        <f>IFERROR(VLOOKUP(W800,ATS!$O:$P,2,FALSE),0)</f>
        <v>-42</v>
      </c>
      <c r="K800" s="184" t="str">
        <f t="shared" si="841"/>
        <v>0</v>
      </c>
      <c r="L800" s="117">
        <f>IFERROR(VLOOKUP(W800,ATS!$O:$Q,3,FALSE),0)</f>
        <v>126</v>
      </c>
      <c r="M800" s="186" t="str">
        <f t="shared" si="842"/>
        <v>50+</v>
      </c>
      <c r="N800" s="93">
        <v>0</v>
      </c>
      <c r="O800" s="55">
        <f t="shared" si="843"/>
        <v>0</v>
      </c>
      <c r="P800" s="50">
        <f>VLOOKUP($C800,Prices!$A$3:$R$1996,MATCH('2) Order Form'!P$8,Prices!$A$2:$R$2,0),FALSE)</f>
        <v>13</v>
      </c>
      <c r="Q800" s="51">
        <f>VLOOKUP($C800,Prices!$A$3:$R$1996,MATCH('2) Order Form'!Q$8,Prices!$A$2:$R$2,0),FALSE)</f>
        <v>24.95</v>
      </c>
      <c r="R800" s="34">
        <f t="shared" si="844"/>
        <v>0</v>
      </c>
      <c r="S800" s="43">
        <f t="shared" si="845"/>
        <v>0</v>
      </c>
      <c r="T800" s="51">
        <f t="shared" si="846"/>
        <v>0</v>
      </c>
      <c r="U800" s="123">
        <f t="shared" si="820"/>
        <v>0</v>
      </c>
      <c r="V800" s="124"/>
      <c r="W800" s="148">
        <v>7048652764386</v>
      </c>
      <c r="Y800" s="126">
        <f t="shared" si="821"/>
        <v>0</v>
      </c>
      <c r="Z800" s="127">
        <f t="shared" ca="1" si="822"/>
        <v>0</v>
      </c>
      <c r="AA800" s="127">
        <f t="shared" ca="1" si="823"/>
        <v>134</v>
      </c>
      <c r="AB800" s="127">
        <f t="shared" ca="1" si="824"/>
        <v>0</v>
      </c>
      <c r="AC800" s="127">
        <f t="shared" ca="1" si="825"/>
        <v>0</v>
      </c>
      <c r="AD800" s="127" t="str">
        <f t="shared" si="826"/>
        <v xml:space="preserve">828107Fluo </v>
      </c>
      <c r="AE800" s="128">
        <f t="shared" si="827"/>
        <v>828107</v>
      </c>
      <c r="AF800" s="129" t="str">
        <f>INDEX(ATS!$A:$P,MATCH('2) Order Form'!$W800,ATS!$O:$O,0),7)</f>
        <v>Active</v>
      </c>
    </row>
    <row r="801" spans="1:32" x14ac:dyDescent="0.2">
      <c r="A801" s="33">
        <v>5</v>
      </c>
      <c r="B801" s="33" t="str">
        <f>VLOOKUP(A801,Classification!$H$2:$I$11,2,FALSE)</f>
        <v>Technical Apparel</v>
      </c>
      <c r="C801" s="33">
        <f>INDEX(ATS!$A:$P,MATCH('2) Order Form'!$W801,ATS!$O:$O,0),1)</f>
        <v>828107</v>
      </c>
      <c r="D801" s="33" t="str">
        <f>INDEX(ATS!$A:$P,MATCH('2) Order Form'!$W801,ATS!$O:$O,0),2)</f>
        <v>Hunter Gloves JR</v>
      </c>
      <c r="E801" s="82" t="str">
        <f>INDEX(ATS!$A:$P,MATCH('2) Order Form'!$W801,ATS!$O:$O,0),4)</f>
        <v>BLACK-JR-S</v>
      </c>
      <c r="F801" s="82" t="str">
        <f>INDEX(ATS!$A:$P,MATCH('2) Order Form'!$W801,ATS!$O:$O,0),5)</f>
        <v>Black</v>
      </c>
      <c r="G801" s="161" t="str">
        <f>INDEX(ATS!$A:$P,MATCH('2) Order Form'!$W801,ATS!$O:$O,0),6)</f>
        <v>JR-S</v>
      </c>
      <c r="H801" s="58">
        <v>6</v>
      </c>
      <c r="I801" s="111">
        <v>0</v>
      </c>
      <c r="J801" s="117">
        <f>IFERROR(VLOOKUP(W801,ATS!$O:$P,2,FALSE),0)</f>
        <v>-96</v>
      </c>
      <c r="K801" s="184" t="str">
        <f t="shared" si="841"/>
        <v>0</v>
      </c>
      <c r="L801" s="117">
        <f>IFERROR(VLOOKUP(W801,ATS!$O:$Q,3,FALSE),0)</f>
        <v>168</v>
      </c>
      <c r="M801" s="186" t="str">
        <f t="shared" si="842"/>
        <v>50+</v>
      </c>
      <c r="N801" s="93">
        <v>0</v>
      </c>
      <c r="O801" s="55">
        <f t="shared" si="843"/>
        <v>0</v>
      </c>
      <c r="P801" s="50">
        <f>VLOOKUP($C801,Prices!$A$3:$R$1996,MATCH('2) Order Form'!P$8,Prices!$A$2:$R$2,0),FALSE)</f>
        <v>13</v>
      </c>
      <c r="Q801" s="51">
        <f>VLOOKUP($C801,Prices!$A$3:$R$1996,MATCH('2) Order Form'!Q$8,Prices!$A$2:$R$2,0),FALSE)</f>
        <v>24.95</v>
      </c>
      <c r="R801" s="34">
        <f t="shared" si="844"/>
        <v>0</v>
      </c>
      <c r="S801" s="43">
        <f t="shared" si="845"/>
        <v>0</v>
      </c>
      <c r="T801" s="51">
        <f t="shared" si="846"/>
        <v>0</v>
      </c>
      <c r="U801" s="123">
        <f t="shared" si="820"/>
        <v>0</v>
      </c>
      <c r="V801" s="124"/>
      <c r="W801" s="148">
        <v>7048652326713</v>
      </c>
      <c r="Y801" s="126">
        <f t="shared" si="821"/>
        <v>0</v>
      </c>
      <c r="Z801" s="127">
        <f t="shared" ca="1" si="822"/>
        <v>0</v>
      </c>
      <c r="AA801" s="127">
        <f t="shared" ca="1" si="823"/>
        <v>134</v>
      </c>
      <c r="AB801" s="127">
        <f t="shared" ca="1" si="824"/>
        <v>0</v>
      </c>
      <c r="AC801" s="127">
        <f t="shared" ca="1" si="825"/>
        <v>1</v>
      </c>
      <c r="AD801" s="127" t="str">
        <f t="shared" si="826"/>
        <v>828107Black</v>
      </c>
      <c r="AE801" s="128">
        <f t="shared" si="827"/>
        <v>828107</v>
      </c>
      <c r="AF801" s="129" t="str">
        <f>INDEX(ATS!$A:$P,MATCH('2) Order Form'!$W801,ATS!$O:$O,0),7)</f>
        <v>Active</v>
      </c>
    </row>
    <row r="802" spans="1:32" x14ac:dyDescent="0.2">
      <c r="A802" s="33">
        <v>5</v>
      </c>
      <c r="B802" s="33" t="str">
        <f>VLOOKUP(A802,Classification!$H$2:$I$11,2,FALSE)</f>
        <v>Technical Apparel</v>
      </c>
      <c r="C802" s="33">
        <f>INDEX(ATS!$A:$P,MATCH('2) Order Form'!$W802,ATS!$O:$O,0),1)</f>
        <v>828107</v>
      </c>
      <c r="D802" s="33" t="str">
        <f>INDEX(ATS!$A:$P,MATCH('2) Order Form'!$W802,ATS!$O:$O,0),2)</f>
        <v>Hunter Gloves JR</v>
      </c>
      <c r="E802" s="82" t="str">
        <f>INDEX(ATS!$A:$P,MATCH('2) Order Form'!$W802,ATS!$O:$O,0),4)</f>
        <v>BLACK-JR-M</v>
      </c>
      <c r="F802" s="82" t="str">
        <f>INDEX(ATS!$A:$P,MATCH('2) Order Form'!$W802,ATS!$O:$O,0),5)</f>
        <v>Black</v>
      </c>
      <c r="G802" s="161" t="str">
        <f>INDEX(ATS!$A:$P,MATCH('2) Order Form'!$W802,ATS!$O:$O,0),6)</f>
        <v>JR-M</v>
      </c>
      <c r="H802" s="58">
        <v>6</v>
      </c>
      <c r="I802" s="111">
        <v>0</v>
      </c>
      <c r="J802" s="117">
        <f>IFERROR(VLOOKUP(W802,ATS!$O:$P,2,FALSE),0)</f>
        <v>-354</v>
      </c>
      <c r="K802" s="184" t="str">
        <f t="shared" si="841"/>
        <v>0</v>
      </c>
      <c r="L802" s="117">
        <f>IFERROR(VLOOKUP(W802,ATS!$O:$Q,3,FALSE),0)</f>
        <v>168</v>
      </c>
      <c r="M802" s="186" t="str">
        <f t="shared" si="842"/>
        <v>50+</v>
      </c>
      <c r="N802" s="93">
        <v>0</v>
      </c>
      <c r="O802" s="55">
        <f t="shared" si="843"/>
        <v>0</v>
      </c>
      <c r="P802" s="50">
        <f>VLOOKUP($C802,Prices!$A$3:$R$1996,MATCH('2) Order Form'!P$8,Prices!$A$2:$R$2,0),FALSE)</f>
        <v>13</v>
      </c>
      <c r="Q802" s="51">
        <f>VLOOKUP($C802,Prices!$A$3:$R$1996,MATCH('2) Order Form'!Q$8,Prices!$A$2:$R$2,0),FALSE)</f>
        <v>24.95</v>
      </c>
      <c r="R802" s="34">
        <f t="shared" si="844"/>
        <v>0</v>
      </c>
      <c r="S802" s="43">
        <f t="shared" si="845"/>
        <v>0</v>
      </c>
      <c r="T802" s="51">
        <f t="shared" si="846"/>
        <v>0</v>
      </c>
      <c r="U802" s="123">
        <f t="shared" si="820"/>
        <v>0</v>
      </c>
      <c r="V802" s="124"/>
      <c r="W802" s="148">
        <v>7048652326706</v>
      </c>
      <c r="Y802" s="126">
        <f t="shared" si="821"/>
        <v>0</v>
      </c>
      <c r="Z802" s="127">
        <f t="shared" ca="1" si="822"/>
        <v>0</v>
      </c>
      <c r="AA802" s="127">
        <f t="shared" ca="1" si="823"/>
        <v>134</v>
      </c>
      <c r="AB802" s="127">
        <f t="shared" ca="1" si="824"/>
        <v>0</v>
      </c>
      <c r="AC802" s="127">
        <f t="shared" ca="1" si="825"/>
        <v>0</v>
      </c>
      <c r="AD802" s="127" t="str">
        <f t="shared" si="826"/>
        <v>828107Black</v>
      </c>
      <c r="AE802" s="128">
        <f t="shared" si="827"/>
        <v>828107</v>
      </c>
      <c r="AF802" s="129" t="str">
        <f>INDEX(ATS!$A:$P,MATCH('2) Order Form'!$W802,ATS!$O:$O,0),7)</f>
        <v>Active</v>
      </c>
    </row>
    <row r="803" spans="1:32" x14ac:dyDescent="0.2">
      <c r="A803" s="33">
        <v>5</v>
      </c>
      <c r="B803" s="33" t="str">
        <f>VLOOKUP(A803,Classification!$H$2:$I$11,2,FALSE)</f>
        <v>Technical Apparel</v>
      </c>
      <c r="C803" s="33">
        <f>INDEX(ATS!$A:$P,MATCH('2) Order Form'!$W803,ATS!$O:$O,0),1)</f>
        <v>828150</v>
      </c>
      <c r="D803" s="33" t="str">
        <f>INDEX(ATS!$A:$P,MATCH('2) Order Form'!$W803,ATS!$O:$O,0),2)</f>
        <v>Hunter Merino Socks JR</v>
      </c>
      <c r="E803" s="82" t="str">
        <f>INDEX(ATS!$A:$P,MATCH('2) Order Form'!$W803,ATS!$O:$O,0),4)</f>
        <v>7720-34/36</v>
      </c>
      <c r="F803" s="82" t="str">
        <f>INDEX(ATS!$A:$P,MATCH('2) Order Form'!$W803,ATS!$O:$O,0),5)</f>
        <v>Fluo</v>
      </c>
      <c r="G803" s="161" t="str">
        <f>INDEX(ATS!$A:$P,MATCH('2) Order Form'!$W803,ATS!$O:$O,0),6)</f>
        <v>34/36</v>
      </c>
      <c r="H803" s="58">
        <v>6</v>
      </c>
      <c r="I803" s="111">
        <v>0</v>
      </c>
      <c r="J803" s="117">
        <f>IFERROR(VLOOKUP(W803,ATS!$O:$P,2,FALSE),0)</f>
        <v>42</v>
      </c>
      <c r="K803" s="184">
        <f t="shared" si="841"/>
        <v>42</v>
      </c>
      <c r="L803" s="117">
        <f>IFERROR(VLOOKUP(W803,ATS!$O:$Q,3,FALSE),0)</f>
        <v>42</v>
      </c>
      <c r="M803" s="186">
        <f t="shared" si="842"/>
        <v>42</v>
      </c>
      <c r="N803" s="93">
        <v>0</v>
      </c>
      <c r="O803" s="55">
        <f t="shared" si="843"/>
        <v>0</v>
      </c>
      <c r="P803" s="50">
        <f>VLOOKUP($C803,Prices!$A$3:$R$1996,MATCH('2) Order Form'!P$8,Prices!$A$2:$R$2,0),FALSE)</f>
        <v>8</v>
      </c>
      <c r="Q803" s="51">
        <f>VLOOKUP($C803,Prices!$A$3:$R$1996,MATCH('2) Order Form'!Q$8,Prices!$A$2:$R$2,0),FALSE)</f>
        <v>14.95</v>
      </c>
      <c r="R803" s="34">
        <f t="shared" si="844"/>
        <v>0</v>
      </c>
      <c r="S803" s="43">
        <f t="shared" si="845"/>
        <v>0</v>
      </c>
      <c r="T803" s="51">
        <f t="shared" si="846"/>
        <v>0</v>
      </c>
      <c r="U803" s="123">
        <f t="shared" si="820"/>
        <v>0</v>
      </c>
      <c r="V803" s="124"/>
      <c r="W803" s="148">
        <v>7048652768483</v>
      </c>
      <c r="Y803" s="126">
        <f t="shared" si="821"/>
        <v>0</v>
      </c>
      <c r="Z803" s="127">
        <f t="shared" ca="1" si="822"/>
        <v>0</v>
      </c>
      <c r="AA803" s="127">
        <f t="shared" ca="1" si="823"/>
        <v>135</v>
      </c>
      <c r="AB803" s="127">
        <f t="shared" ca="1" si="824"/>
        <v>1</v>
      </c>
      <c r="AC803" s="127">
        <f t="shared" ca="1" si="825"/>
        <v>1</v>
      </c>
      <c r="AD803" s="127" t="str">
        <f t="shared" si="826"/>
        <v>828150Fluo</v>
      </c>
      <c r="AE803" s="128">
        <f t="shared" si="827"/>
        <v>828150</v>
      </c>
      <c r="AF803" s="129" t="str">
        <f>INDEX(ATS!$A:$P,MATCH('2) Order Form'!$W803,ATS!$O:$O,0),7)</f>
        <v>Active</v>
      </c>
    </row>
    <row r="804" spans="1:32" x14ac:dyDescent="0.2">
      <c r="A804" s="33">
        <v>5</v>
      </c>
      <c r="B804" s="33" t="str">
        <f>VLOOKUP(A804,Classification!$H$2:$I$11,2,FALSE)</f>
        <v>Technical Apparel</v>
      </c>
      <c r="C804" s="33">
        <f>INDEX(ATS!$A:$P,MATCH('2) Order Form'!$W804,ATS!$O:$O,0),1)</f>
        <v>828150</v>
      </c>
      <c r="D804" s="33" t="str">
        <f>INDEX(ATS!$A:$P,MATCH('2) Order Form'!$W804,ATS!$O:$O,0),2)</f>
        <v>Hunter Merino Socks JR</v>
      </c>
      <c r="E804" s="82" t="str">
        <f>INDEX(ATS!$A:$P,MATCH('2) Order Form'!$W804,ATS!$O:$O,0),4)</f>
        <v>8830-34/36</v>
      </c>
      <c r="F804" s="82" t="str">
        <f>INDEX(ATS!$A:$P,MATCH('2) Order Form'!$W804,ATS!$O:$O,0),5)</f>
        <v xml:space="preserve">Sky Blue </v>
      </c>
      <c r="G804" s="161" t="str">
        <f>INDEX(ATS!$A:$P,MATCH('2) Order Form'!$W804,ATS!$O:$O,0),6)</f>
        <v>34/36</v>
      </c>
      <c r="H804" s="58">
        <v>6</v>
      </c>
      <c r="I804" s="111">
        <v>0</v>
      </c>
      <c r="J804" s="117">
        <f>IFERROR(VLOOKUP(W804,ATS!$O:$P,2,FALSE),0)</f>
        <v>36</v>
      </c>
      <c r="K804" s="184">
        <f t="shared" si="841"/>
        <v>36</v>
      </c>
      <c r="L804" s="117">
        <f>IFERROR(VLOOKUP(W804,ATS!$O:$Q,3,FALSE),0)</f>
        <v>36</v>
      </c>
      <c r="M804" s="186">
        <f t="shared" si="842"/>
        <v>36</v>
      </c>
      <c r="N804" s="93">
        <v>0</v>
      </c>
      <c r="O804" s="55">
        <f t="shared" si="843"/>
        <v>0</v>
      </c>
      <c r="P804" s="50">
        <f>VLOOKUP($C804,Prices!$A$3:$R$1996,MATCH('2) Order Form'!P$8,Prices!$A$2:$R$2,0),FALSE)</f>
        <v>8</v>
      </c>
      <c r="Q804" s="51">
        <f>VLOOKUP($C804,Prices!$A$3:$R$1996,MATCH('2) Order Form'!Q$8,Prices!$A$2:$R$2,0),FALSE)</f>
        <v>14.95</v>
      </c>
      <c r="R804" s="34">
        <f t="shared" si="844"/>
        <v>0</v>
      </c>
      <c r="S804" s="43">
        <f t="shared" si="845"/>
        <v>0</v>
      </c>
      <c r="T804" s="51">
        <f t="shared" si="846"/>
        <v>0</v>
      </c>
      <c r="U804" s="123">
        <f t="shared" si="820"/>
        <v>0</v>
      </c>
      <c r="V804" s="124"/>
      <c r="W804" s="148">
        <v>7048652768490</v>
      </c>
      <c r="Y804" s="126">
        <f t="shared" si="821"/>
        <v>0</v>
      </c>
      <c r="Z804" s="127">
        <f t="shared" ca="1" si="822"/>
        <v>0</v>
      </c>
      <c r="AA804" s="127">
        <f t="shared" ca="1" si="823"/>
        <v>135</v>
      </c>
      <c r="AB804" s="127">
        <f t="shared" ca="1" si="824"/>
        <v>0</v>
      </c>
      <c r="AC804" s="127">
        <f t="shared" ca="1" si="825"/>
        <v>1</v>
      </c>
      <c r="AD804" s="127" t="str">
        <f t="shared" si="826"/>
        <v xml:space="preserve">828150Sky Blue </v>
      </c>
      <c r="AE804" s="128">
        <f t="shared" si="827"/>
        <v>828150</v>
      </c>
      <c r="AF804" s="129" t="str">
        <f>INDEX(ATS!$A:$P,MATCH('2) Order Form'!$W804,ATS!$O:$O,0),7)</f>
        <v>Active</v>
      </c>
    </row>
    <row r="805" spans="1:32" x14ac:dyDescent="0.2">
      <c r="A805" s="33">
        <v>5</v>
      </c>
      <c r="B805" s="33" t="str">
        <f>VLOOKUP(A805,Classification!$H$2:$I$11,2,FALSE)</f>
        <v>Technical Apparel</v>
      </c>
      <c r="C805" s="33">
        <f>INDEX(ATS!$A:$P,MATCH('2) Order Form'!$W805,ATS!$O:$O,0),1)</f>
        <v>828150</v>
      </c>
      <c r="D805" s="33" t="str">
        <f>INDEX(ATS!$A:$P,MATCH('2) Order Form'!$W805,ATS!$O:$O,0),2)</f>
        <v>Hunter Merino Socks JR</v>
      </c>
      <c r="E805" s="82" t="str">
        <f>INDEX(ATS!$A:$P,MATCH('2) Order Form'!$W805,ATS!$O:$O,0),4)</f>
        <v>BLCK-34/36</v>
      </c>
      <c r="F805" s="82" t="str">
        <f>INDEX(ATS!$A:$P,MATCH('2) Order Form'!$W805,ATS!$O:$O,0),5)</f>
        <v>Black</v>
      </c>
      <c r="G805" s="161" t="str">
        <f>INDEX(ATS!$A:$P,MATCH('2) Order Form'!$W805,ATS!$O:$O,0),6)</f>
        <v>34/36</v>
      </c>
      <c r="H805" s="58">
        <v>6</v>
      </c>
      <c r="I805" s="111">
        <v>0</v>
      </c>
      <c r="J805" s="117">
        <f>IFERROR(VLOOKUP(W805,ATS!$O:$P,2,FALSE),0)</f>
        <v>42</v>
      </c>
      <c r="K805" s="184">
        <f t="shared" si="841"/>
        <v>42</v>
      </c>
      <c r="L805" s="117">
        <f>IFERROR(VLOOKUP(W805,ATS!$O:$Q,3,FALSE),0)</f>
        <v>42</v>
      </c>
      <c r="M805" s="186">
        <f t="shared" si="842"/>
        <v>42</v>
      </c>
      <c r="N805" s="93">
        <v>0</v>
      </c>
      <c r="O805" s="55">
        <f t="shared" si="843"/>
        <v>0</v>
      </c>
      <c r="P805" s="50">
        <f>VLOOKUP($C805,Prices!$A$3:$R$1996,MATCH('2) Order Form'!P$8,Prices!$A$2:$R$2,0),FALSE)</f>
        <v>8</v>
      </c>
      <c r="Q805" s="51">
        <f>VLOOKUP($C805,Prices!$A$3:$R$1996,MATCH('2) Order Form'!Q$8,Prices!$A$2:$R$2,0),FALSE)</f>
        <v>14.95</v>
      </c>
      <c r="R805" s="34">
        <f t="shared" si="844"/>
        <v>0</v>
      </c>
      <c r="S805" s="43">
        <f t="shared" si="845"/>
        <v>0</v>
      </c>
      <c r="T805" s="51">
        <f t="shared" si="846"/>
        <v>0</v>
      </c>
      <c r="U805" s="123">
        <f t="shared" si="820"/>
        <v>0</v>
      </c>
      <c r="V805" s="124"/>
      <c r="W805" s="148">
        <v>7048652539120</v>
      </c>
      <c r="Y805" s="126">
        <f t="shared" si="821"/>
        <v>0</v>
      </c>
      <c r="Z805" s="127">
        <f t="shared" ca="1" si="822"/>
        <v>0</v>
      </c>
      <c r="AA805" s="127">
        <f t="shared" ca="1" si="823"/>
        <v>135</v>
      </c>
      <c r="AB805" s="127">
        <f t="shared" ca="1" si="824"/>
        <v>0</v>
      </c>
      <c r="AC805" s="127">
        <f t="shared" ca="1" si="825"/>
        <v>1</v>
      </c>
      <c r="AD805" s="127" t="str">
        <f t="shared" si="826"/>
        <v>828150Black</v>
      </c>
      <c r="AE805" s="128">
        <f t="shared" si="827"/>
        <v>828150</v>
      </c>
      <c r="AF805" s="129" t="str">
        <f>INDEX(ATS!$A:$P,MATCH('2) Order Form'!$W805,ATS!$O:$O,0),7)</f>
        <v>Active</v>
      </c>
    </row>
    <row r="806" spans="1:32" ht="17.25" customHeight="1" x14ac:dyDescent="0.2">
      <c r="A806" s="33">
        <v>5</v>
      </c>
      <c r="B806" s="33" t="str">
        <f>VLOOKUP(A806,Classification!$H$2:$I$11,2,FALSE)</f>
        <v>Technical Apparel</v>
      </c>
      <c r="C806" s="33">
        <f>INDEX(ATS!$A:$P,MATCH('2) Order Form'!$W806,ATS!$O:$O,0),1)</f>
        <v>820466</v>
      </c>
      <c r="D806" s="33" t="str">
        <f>INDEX(ATS!$A:$P,MATCH('2) Order Form'!$W806,ATS!$O:$O,0),2)</f>
        <v xml:space="preserve">Crossfire Bib Shorts M </v>
      </c>
      <c r="E806" s="82" t="str">
        <f>INDEX(ATS!$A:$P,MATCH('2) Order Form'!$W806,ATS!$O:$O,0),4)</f>
        <v>99901-S</v>
      </c>
      <c r="F806" s="82" t="str">
        <f>INDEX(ATS!$A:$P,MATCH('2) Order Form'!$W806,ATS!$O:$O,0),5)</f>
        <v xml:space="preserve">Black </v>
      </c>
      <c r="G806" s="161" t="str">
        <f>INDEX(ATS!$A:$P,MATCH('2) Order Form'!$W806,ATS!$O:$O,0),6)</f>
        <v>S</v>
      </c>
      <c r="H806" s="58">
        <v>1</v>
      </c>
      <c r="I806" s="111">
        <v>0</v>
      </c>
      <c r="J806" s="117">
        <f>IFERROR(VLOOKUP(W806,ATS!$O:$P,2,FALSE),0)</f>
        <v>25</v>
      </c>
      <c r="K806" s="184">
        <f t="shared" ref="K806:K837" si="847">IF(J806=99999,"OPEN",IF(J806&gt;50,"50+",IF(J806&lt;=0,"0",J806)))</f>
        <v>25</v>
      </c>
      <c r="L806" s="117">
        <f>IFERROR(VLOOKUP(W806,ATS!$O:$Q,3,FALSE),0)</f>
        <v>25</v>
      </c>
      <c r="M806" s="186">
        <f t="shared" ref="M806:M832" si="848">IF(L806=99999,"OPEN",IF(L806&gt;50,"50+",IF(L806&lt;=0,"0",L806)))</f>
        <v>25</v>
      </c>
      <c r="N806" s="93">
        <v>0</v>
      </c>
      <c r="O806" s="55">
        <f t="shared" ref="O806:O837" si="849">IF(N806&lt;&gt;0,N806,$P$5)</f>
        <v>0</v>
      </c>
      <c r="P806" s="50">
        <f>VLOOKUP($C806,Prices!$A$3:$R$1996,MATCH('2) Order Form'!P$8,Prices!$A$2:$R$2,0),FALSE)</f>
        <v>75</v>
      </c>
      <c r="Q806" s="51">
        <f>VLOOKUP($C806,Prices!$A$3:$R$1996,MATCH('2) Order Form'!Q$8,Prices!$A$2:$R$2,0),FALSE)</f>
        <v>149.94999999999999</v>
      </c>
      <c r="R806" s="34">
        <f t="shared" ref="R806:R837" si="850">I806*P806</f>
        <v>0</v>
      </c>
      <c r="S806" s="43">
        <f t="shared" ref="S806:S837" si="851">R806*O806</f>
        <v>0</v>
      </c>
      <c r="T806" s="51">
        <f t="shared" ref="T806:T837" si="852">R806-S806</f>
        <v>0</v>
      </c>
      <c r="U806" s="123">
        <f t="shared" si="820"/>
        <v>0</v>
      </c>
      <c r="V806" s="124"/>
      <c r="W806" s="148">
        <v>7048652785848</v>
      </c>
      <c r="X806" s="125"/>
      <c r="Y806" s="126">
        <f t="shared" ref="Y806:Y834" si="853">I806*Q806</f>
        <v>0</v>
      </c>
      <c r="Z806" s="127">
        <f t="shared" ref="Z806:Z834" ca="1" si="854">IF(A806=OFFSET(A806,-1,0),0,1)</f>
        <v>0</v>
      </c>
      <c r="AA806" s="127">
        <f t="shared" ref="AA806:AA834" ca="1" si="855">IF(C806=OFFSET(C806,-1,0),OFFSET(AA806,-1,0),OFFSET(AA806,-1,0)+1)</f>
        <v>136</v>
      </c>
      <c r="AB806" s="127">
        <f t="shared" ref="AB806:AB834" ca="1" si="856">IF(C806=OFFSET(C806,-1,0),0,1)</f>
        <v>1</v>
      </c>
      <c r="AC806" s="127">
        <f t="shared" ref="AC806:AC834" ca="1" si="857">IF(F806=OFFSET(F806,-1,0),0,1)</f>
        <v>1</v>
      </c>
      <c r="AD806" s="127" t="str">
        <f t="shared" ref="AD806:AD834" si="858">CONCATENATE(C806,F806)</f>
        <v xml:space="preserve">820466Black </v>
      </c>
      <c r="AE806" s="128">
        <f t="shared" ref="AE806:AE834" si="859">IFERROR(IF(B806="EYEWEAR",CONCATENATE(C806,"-",G806),C806),C806)</f>
        <v>820466</v>
      </c>
      <c r="AF806" s="129" t="str">
        <f>INDEX(ATS!$A:$P,MATCH('2) Order Form'!$W806,ATS!$O:$O,0),7)</f>
        <v>Active</v>
      </c>
    </row>
    <row r="807" spans="1:32" ht="17.25" customHeight="1" x14ac:dyDescent="0.2">
      <c r="A807" s="33">
        <v>5</v>
      </c>
      <c r="B807" s="33" t="str">
        <f>VLOOKUP(A807,Classification!$H$2:$I$11,2,FALSE)</f>
        <v>Technical Apparel</v>
      </c>
      <c r="C807" s="33">
        <f>INDEX(ATS!$A:$P,MATCH('2) Order Form'!$W807,ATS!$O:$O,0),1)</f>
        <v>820466</v>
      </c>
      <c r="D807" s="33" t="str">
        <f>INDEX(ATS!$A:$P,MATCH('2) Order Form'!$W807,ATS!$O:$O,0),2)</f>
        <v xml:space="preserve">Crossfire Bib Shorts M </v>
      </c>
      <c r="E807" s="82" t="str">
        <f>INDEX(ATS!$A:$P,MATCH('2) Order Form'!$W807,ATS!$O:$O,0),4)</f>
        <v>99901-M</v>
      </c>
      <c r="F807" s="82" t="str">
        <f>INDEX(ATS!$A:$P,MATCH('2) Order Form'!$W807,ATS!$O:$O,0),5)</f>
        <v xml:space="preserve">Black </v>
      </c>
      <c r="G807" s="161" t="str">
        <f>INDEX(ATS!$A:$P,MATCH('2) Order Form'!$W807,ATS!$O:$O,0),6)</f>
        <v>M</v>
      </c>
      <c r="H807" s="58">
        <v>1</v>
      </c>
      <c r="I807" s="111">
        <v>0</v>
      </c>
      <c r="J807" s="117">
        <f>IFERROR(VLOOKUP(W807,ATS!$O:$P,2,FALSE),0)</f>
        <v>72</v>
      </c>
      <c r="K807" s="184" t="str">
        <f>IF(J807=99999,"OPEN",IF(J807&gt;50,"50+",IF(J807&lt;=0,"0",J807)))</f>
        <v>50+</v>
      </c>
      <c r="L807" s="117">
        <f>IFERROR(VLOOKUP(W807,ATS!$O:$Q,3,FALSE),0)</f>
        <v>72</v>
      </c>
      <c r="M807" s="186" t="str">
        <f>IF(L807=99999,"OPEN",IF(L807&gt;50,"50+",IF(L807&lt;=0,"0",L807)))</f>
        <v>50+</v>
      </c>
      <c r="N807" s="93">
        <v>0</v>
      </c>
      <c r="O807" s="55">
        <f>IF(N807&lt;&gt;0,N807,$P$5)</f>
        <v>0</v>
      </c>
      <c r="P807" s="50">
        <f>VLOOKUP($C807,Prices!$A$3:$R$1996,MATCH('2) Order Form'!P$8,Prices!$A$2:$R$2,0),FALSE)</f>
        <v>75</v>
      </c>
      <c r="Q807" s="51">
        <f>VLOOKUP($C807,Prices!$A$3:$R$1996,MATCH('2) Order Form'!Q$8,Prices!$A$2:$R$2,0),FALSE)</f>
        <v>149.94999999999999</v>
      </c>
      <c r="R807" s="34">
        <f>I807*P807</f>
        <v>0</v>
      </c>
      <c r="S807" s="43">
        <f>R807*O807</f>
        <v>0</v>
      </c>
      <c r="T807" s="51">
        <f>R807-S807</f>
        <v>0</v>
      </c>
      <c r="U807" s="123">
        <f t="shared" si="820"/>
        <v>0</v>
      </c>
      <c r="V807" s="124"/>
      <c r="W807" s="148">
        <v>7048652785831</v>
      </c>
      <c r="X807" s="125"/>
      <c r="Y807" s="126">
        <f>I807*Q807</f>
        <v>0</v>
      </c>
      <c r="Z807" s="127">
        <f ca="1">IF(A807=OFFSET(A807,-1,0),0,1)</f>
        <v>0</v>
      </c>
      <c r="AA807" s="127">
        <f ca="1">IF(C807=OFFSET(C807,-1,0),OFFSET(AA807,-1,0),OFFSET(AA807,-1,0)+1)</f>
        <v>136</v>
      </c>
      <c r="AB807" s="127">
        <f ca="1">IF(C807=OFFSET(C807,-1,0),0,1)</f>
        <v>0</v>
      </c>
      <c r="AC807" s="127">
        <f ca="1">IF(F807=OFFSET(F807,-1,0),0,1)</f>
        <v>0</v>
      </c>
      <c r="AD807" s="127" t="str">
        <f>CONCATENATE(C807,F807)</f>
        <v xml:space="preserve">820466Black </v>
      </c>
      <c r="AE807" s="128">
        <f>IFERROR(IF(B807="EYEWEAR",CONCATENATE(C807,"-",G807),C807),C807)</f>
        <v>820466</v>
      </c>
      <c r="AF807" s="129" t="str">
        <f>INDEX(ATS!$A:$P,MATCH('2) Order Form'!$W807,ATS!$O:$O,0),7)</f>
        <v>Active</v>
      </c>
    </row>
    <row r="808" spans="1:32" ht="17.25" customHeight="1" x14ac:dyDescent="0.2">
      <c r="A808" s="33">
        <v>5</v>
      </c>
      <c r="B808" s="33" t="str">
        <f>VLOOKUP(A808,Classification!$H$2:$I$11,2,FALSE)</f>
        <v>Technical Apparel</v>
      </c>
      <c r="C808" s="33">
        <f>INDEX(ATS!$A:$P,MATCH('2) Order Form'!$W808,ATS!$O:$O,0),1)</f>
        <v>820466</v>
      </c>
      <c r="D808" s="33" t="str">
        <f>INDEX(ATS!$A:$P,MATCH('2) Order Form'!$W808,ATS!$O:$O,0),2)</f>
        <v xml:space="preserve">Crossfire Bib Shorts M </v>
      </c>
      <c r="E808" s="82" t="str">
        <f>INDEX(ATS!$A:$P,MATCH('2) Order Form'!$W808,ATS!$O:$O,0),4)</f>
        <v>99901-L</v>
      </c>
      <c r="F808" s="82" t="str">
        <f>INDEX(ATS!$A:$P,MATCH('2) Order Form'!$W808,ATS!$O:$O,0),5)</f>
        <v xml:space="preserve">Black </v>
      </c>
      <c r="G808" s="161" t="str">
        <f>INDEX(ATS!$A:$P,MATCH('2) Order Form'!$W808,ATS!$O:$O,0),6)</f>
        <v>L</v>
      </c>
      <c r="H808" s="58">
        <v>1</v>
      </c>
      <c r="I808" s="111">
        <v>0</v>
      </c>
      <c r="J808" s="117">
        <f>IFERROR(VLOOKUP(W808,ATS!$O:$P,2,FALSE),0)</f>
        <v>86</v>
      </c>
      <c r="K808" s="184" t="str">
        <f t="shared" si="847"/>
        <v>50+</v>
      </c>
      <c r="L808" s="117">
        <f>IFERROR(VLOOKUP(W808,ATS!$O:$Q,3,FALSE),0)</f>
        <v>86</v>
      </c>
      <c r="M808" s="186" t="str">
        <f t="shared" si="848"/>
        <v>50+</v>
      </c>
      <c r="N808" s="93">
        <v>0</v>
      </c>
      <c r="O808" s="55">
        <f t="shared" si="849"/>
        <v>0</v>
      </c>
      <c r="P808" s="50">
        <f>VLOOKUP($C808,Prices!$A$3:$R$1996,MATCH('2) Order Form'!P$8,Prices!$A$2:$R$2,0),FALSE)</f>
        <v>75</v>
      </c>
      <c r="Q808" s="51">
        <f>VLOOKUP($C808,Prices!$A$3:$R$1996,MATCH('2) Order Form'!Q$8,Prices!$A$2:$R$2,0),FALSE)</f>
        <v>149.94999999999999</v>
      </c>
      <c r="R808" s="34">
        <f t="shared" si="850"/>
        <v>0</v>
      </c>
      <c r="S808" s="43">
        <f t="shared" si="851"/>
        <v>0</v>
      </c>
      <c r="T808" s="51">
        <f t="shared" si="852"/>
        <v>0</v>
      </c>
      <c r="U808" s="123">
        <f t="shared" si="820"/>
        <v>0</v>
      </c>
      <c r="V808" s="124"/>
      <c r="W808" s="148">
        <v>7048652785824</v>
      </c>
      <c r="X808" s="125"/>
      <c r="Y808" s="126">
        <f t="shared" si="853"/>
        <v>0</v>
      </c>
      <c r="Z808" s="127">
        <f t="shared" ca="1" si="854"/>
        <v>0</v>
      </c>
      <c r="AA808" s="127">
        <f t="shared" ca="1" si="855"/>
        <v>136</v>
      </c>
      <c r="AB808" s="127">
        <f t="shared" ca="1" si="856"/>
        <v>0</v>
      </c>
      <c r="AC808" s="127">
        <f t="shared" ca="1" si="857"/>
        <v>0</v>
      </c>
      <c r="AD808" s="127" t="str">
        <f t="shared" si="858"/>
        <v xml:space="preserve">820466Black </v>
      </c>
      <c r="AE808" s="128">
        <f t="shared" si="859"/>
        <v>820466</v>
      </c>
      <c r="AF808" s="129" t="str">
        <f>INDEX(ATS!$A:$P,MATCH('2) Order Form'!$W808,ATS!$O:$O,0),7)</f>
        <v>Active</v>
      </c>
    </row>
    <row r="809" spans="1:32" ht="17.25" customHeight="1" x14ac:dyDescent="0.2">
      <c r="A809" s="33">
        <v>5</v>
      </c>
      <c r="B809" s="33" t="str">
        <f>VLOOKUP(A809,Classification!$H$2:$I$11,2,FALSE)</f>
        <v>Technical Apparel</v>
      </c>
      <c r="C809" s="33">
        <f>INDEX(ATS!$A:$P,MATCH('2) Order Form'!$W809,ATS!$O:$O,0),1)</f>
        <v>820466</v>
      </c>
      <c r="D809" s="33" t="str">
        <f>INDEX(ATS!$A:$P,MATCH('2) Order Form'!$W809,ATS!$O:$O,0),2)</f>
        <v xml:space="preserve">Crossfire Bib Shorts M </v>
      </c>
      <c r="E809" s="82" t="str">
        <f>INDEX(ATS!$A:$P,MATCH('2) Order Form'!$W809,ATS!$O:$O,0),4)</f>
        <v>99901-XL</v>
      </c>
      <c r="F809" s="82" t="str">
        <f>INDEX(ATS!$A:$P,MATCH('2) Order Form'!$W809,ATS!$O:$O,0),5)</f>
        <v xml:space="preserve">Black </v>
      </c>
      <c r="G809" s="161" t="str">
        <f>INDEX(ATS!$A:$P,MATCH('2) Order Form'!$W809,ATS!$O:$O,0),6)</f>
        <v>XL</v>
      </c>
      <c r="H809" s="58">
        <v>1</v>
      </c>
      <c r="I809" s="111">
        <v>0</v>
      </c>
      <c r="J809" s="117">
        <f>IFERROR(VLOOKUP(W809,ATS!$O:$P,2,FALSE),0)</f>
        <v>42</v>
      </c>
      <c r="K809" s="184">
        <f t="shared" si="847"/>
        <v>42</v>
      </c>
      <c r="L809" s="117">
        <f>IFERROR(VLOOKUP(W809,ATS!$O:$Q,3,FALSE),0)</f>
        <v>42</v>
      </c>
      <c r="M809" s="186">
        <f t="shared" si="848"/>
        <v>42</v>
      </c>
      <c r="N809" s="93">
        <v>0</v>
      </c>
      <c r="O809" s="55">
        <f t="shared" si="849"/>
        <v>0</v>
      </c>
      <c r="P809" s="50">
        <f>VLOOKUP($C809,Prices!$A$3:$R$1996,MATCH('2) Order Form'!P$8,Prices!$A$2:$R$2,0),FALSE)</f>
        <v>75</v>
      </c>
      <c r="Q809" s="51">
        <f>VLOOKUP($C809,Prices!$A$3:$R$1996,MATCH('2) Order Form'!Q$8,Prices!$A$2:$R$2,0),FALSE)</f>
        <v>149.94999999999999</v>
      </c>
      <c r="R809" s="34">
        <f t="shared" si="850"/>
        <v>0</v>
      </c>
      <c r="S809" s="43">
        <f t="shared" si="851"/>
        <v>0</v>
      </c>
      <c r="T809" s="51">
        <f t="shared" si="852"/>
        <v>0</v>
      </c>
      <c r="U809" s="123">
        <f t="shared" si="820"/>
        <v>0</v>
      </c>
      <c r="V809" s="124"/>
      <c r="W809" s="148">
        <v>7048652785855</v>
      </c>
      <c r="X809" s="125"/>
      <c r="Y809" s="126">
        <f t="shared" si="853"/>
        <v>0</v>
      </c>
      <c r="Z809" s="127">
        <f t="shared" ca="1" si="854"/>
        <v>0</v>
      </c>
      <c r="AA809" s="127">
        <f t="shared" ca="1" si="855"/>
        <v>136</v>
      </c>
      <c r="AB809" s="127">
        <f t="shared" ca="1" si="856"/>
        <v>0</v>
      </c>
      <c r="AC809" s="127">
        <f t="shared" ca="1" si="857"/>
        <v>0</v>
      </c>
      <c r="AD809" s="127" t="str">
        <f t="shared" si="858"/>
        <v xml:space="preserve">820466Black </v>
      </c>
      <c r="AE809" s="128">
        <f t="shared" si="859"/>
        <v>820466</v>
      </c>
      <c r="AF809" s="129" t="str">
        <f>INDEX(ATS!$A:$P,MATCH('2) Order Form'!$W809,ATS!$O:$O,0),7)</f>
        <v>Active</v>
      </c>
    </row>
    <row r="810" spans="1:32" x14ac:dyDescent="0.2">
      <c r="A810" s="33">
        <v>5</v>
      </c>
      <c r="B810" s="33" t="str">
        <f>VLOOKUP(A810,Classification!$H$2:$I$11,2,FALSE)</f>
        <v>Technical Apparel</v>
      </c>
      <c r="C810" s="33">
        <f>INDEX(ATS!$A:$P,MATCH('2) Order Form'!$W810,ATS!$O:$O,0),1)</f>
        <v>828120</v>
      </c>
      <c r="D810" s="33" t="str">
        <f>INDEX(ATS!$A:$P,MATCH('2) Order Form'!$W810,ATS!$O:$O,0),2)</f>
        <v>Crossfire Merino SS Jersey M</v>
      </c>
      <c r="E810" s="82" t="str">
        <f>INDEX(ATS!$A:$P,MATCH('2) Order Form'!$W810,ATS!$O:$O,0),4)</f>
        <v>BLACK-S</v>
      </c>
      <c r="F810" s="82" t="str">
        <f>INDEX(ATS!$A:$P,MATCH('2) Order Form'!$W810,ATS!$O:$O,0),5)</f>
        <v>Black</v>
      </c>
      <c r="G810" s="161" t="str">
        <f>INDEX(ATS!$A:$P,MATCH('2) Order Form'!$W810,ATS!$O:$O,0),6)</f>
        <v>S</v>
      </c>
      <c r="H810" s="58">
        <v>1</v>
      </c>
      <c r="I810" s="111">
        <v>0</v>
      </c>
      <c r="J810" s="117">
        <f>IFERROR(VLOOKUP(W810,ATS!$O:$P,2,FALSE),0)</f>
        <v>47</v>
      </c>
      <c r="K810" s="184">
        <f t="shared" ref="K810:K817" si="860">IF(J810=99999,"OPEN",IF(J810&gt;50,"50+",IF(J810&lt;=0,"0",J810)))</f>
        <v>47</v>
      </c>
      <c r="L810" s="117">
        <f>IFERROR(VLOOKUP(W810,ATS!$O:$Q,3,FALSE),0)</f>
        <v>47</v>
      </c>
      <c r="M810" s="186">
        <f t="shared" ref="M810:M817" si="861">IF(L810=99999,"OPEN",IF(L810&gt;50,"50+",IF(L810&lt;=0,"0",L810)))</f>
        <v>47</v>
      </c>
      <c r="N810" s="93">
        <v>0</v>
      </c>
      <c r="O810" s="55">
        <f t="shared" ref="O810:O817" si="862">IF(N810&lt;&gt;0,N810,$P$5)</f>
        <v>0</v>
      </c>
      <c r="P810" s="50">
        <f>VLOOKUP($C810,Prices!$A$3:$R$1996,MATCH('2) Order Form'!P$8,Prices!$A$2:$R$2,0),FALSE)</f>
        <v>60</v>
      </c>
      <c r="Q810" s="51">
        <f>VLOOKUP($C810,Prices!$A$3:$R$1996,MATCH('2) Order Form'!Q$8,Prices!$A$2:$R$2,0),FALSE)</f>
        <v>119.95</v>
      </c>
      <c r="R810" s="34">
        <f t="shared" ref="R810:R817" si="863">I810*P810</f>
        <v>0</v>
      </c>
      <c r="S810" s="43">
        <f t="shared" ref="S810:S817" si="864">R810*O810</f>
        <v>0</v>
      </c>
      <c r="T810" s="51">
        <f t="shared" ref="T810:T817" si="865">R810-S810</f>
        <v>0</v>
      </c>
      <c r="U810" s="123">
        <f t="shared" ref="U810:U821" si="866">IFERROR(I810/($I$161+$I$162+$I$163),0)</f>
        <v>0</v>
      </c>
      <c r="V810" s="124"/>
      <c r="W810" s="148">
        <v>7048652279132</v>
      </c>
      <c r="Y810" s="126">
        <f t="shared" ref="Y810:Y817" si="867">I810*Q810</f>
        <v>0</v>
      </c>
      <c r="Z810" s="127">
        <f t="shared" ref="Z810:Z817" ca="1" si="868">IF(A810=OFFSET(A810,-1,0),0,1)</f>
        <v>0</v>
      </c>
      <c r="AA810" s="127">
        <f t="shared" ref="AA810:AA817" ca="1" si="869">IF(C810=OFFSET(C810,-1,0),OFFSET(AA810,-1,0),OFFSET(AA810,-1,0)+1)</f>
        <v>137</v>
      </c>
      <c r="AB810" s="127">
        <f t="shared" ref="AB810:AB817" ca="1" si="870">IF(C810=OFFSET(C810,-1,0),0,1)</f>
        <v>1</v>
      </c>
      <c r="AC810" s="127">
        <f t="shared" ref="AC810:AC817" ca="1" si="871">IF(F810=OFFSET(F810,-1,0),0,1)</f>
        <v>1</v>
      </c>
      <c r="AD810" s="127" t="str">
        <f t="shared" ref="AD810:AD817" si="872">CONCATENATE(C810,F810)</f>
        <v>828120Black</v>
      </c>
      <c r="AE810" s="128">
        <f t="shared" ref="AE810:AE817" si="873">IFERROR(IF(B810="EYEWEAR",CONCATENATE(C810,"-",G810),C810),C810)</f>
        <v>828120</v>
      </c>
      <c r="AF810" s="129" t="str">
        <f>INDEX(ATS!$A:$P,MATCH('2) Order Form'!$W810,ATS!$O:$O,0),7)</f>
        <v>Active</v>
      </c>
    </row>
    <row r="811" spans="1:32" x14ac:dyDescent="0.2">
      <c r="A811" s="33">
        <v>5</v>
      </c>
      <c r="B811" s="33" t="str">
        <f>VLOOKUP(A811,Classification!$H$2:$I$11,2,FALSE)</f>
        <v>Technical Apparel</v>
      </c>
      <c r="C811" s="33">
        <f>INDEX(ATS!$A:$P,MATCH('2) Order Form'!$W811,ATS!$O:$O,0),1)</f>
        <v>828120</v>
      </c>
      <c r="D811" s="33" t="str">
        <f>INDEX(ATS!$A:$P,MATCH('2) Order Form'!$W811,ATS!$O:$O,0),2)</f>
        <v>Crossfire Merino SS Jersey M</v>
      </c>
      <c r="E811" s="82" t="str">
        <f>INDEX(ATS!$A:$P,MATCH('2) Order Form'!$W811,ATS!$O:$O,0),4)</f>
        <v>BLACK-M</v>
      </c>
      <c r="F811" s="82" t="str">
        <f>INDEX(ATS!$A:$P,MATCH('2) Order Form'!$W811,ATS!$O:$O,0),5)</f>
        <v>Black</v>
      </c>
      <c r="G811" s="161" t="str">
        <f>INDEX(ATS!$A:$P,MATCH('2) Order Form'!$W811,ATS!$O:$O,0),6)</f>
        <v>M</v>
      </c>
      <c r="H811" s="58">
        <v>1</v>
      </c>
      <c r="I811" s="111">
        <v>0</v>
      </c>
      <c r="J811" s="117">
        <f>IFERROR(VLOOKUP(W811,ATS!$O:$P,2,FALSE),0)</f>
        <v>75</v>
      </c>
      <c r="K811" s="184" t="str">
        <f t="shared" si="860"/>
        <v>50+</v>
      </c>
      <c r="L811" s="117">
        <f>IFERROR(VLOOKUP(W811,ATS!$O:$Q,3,FALSE),0)</f>
        <v>75</v>
      </c>
      <c r="M811" s="186" t="str">
        <f t="shared" si="861"/>
        <v>50+</v>
      </c>
      <c r="N811" s="93">
        <v>0</v>
      </c>
      <c r="O811" s="55">
        <f t="shared" si="862"/>
        <v>0</v>
      </c>
      <c r="P811" s="50">
        <f>VLOOKUP($C811,Prices!$A$3:$R$1996,MATCH('2) Order Form'!P$8,Prices!$A$2:$R$2,0),FALSE)</f>
        <v>60</v>
      </c>
      <c r="Q811" s="51">
        <f>VLOOKUP($C811,Prices!$A$3:$R$1996,MATCH('2) Order Form'!Q$8,Prices!$A$2:$R$2,0),FALSE)</f>
        <v>119.95</v>
      </c>
      <c r="R811" s="34">
        <f t="shared" si="863"/>
        <v>0</v>
      </c>
      <c r="S811" s="43">
        <f t="shared" si="864"/>
        <v>0</v>
      </c>
      <c r="T811" s="51">
        <f t="shared" si="865"/>
        <v>0</v>
      </c>
      <c r="U811" s="123">
        <f t="shared" si="866"/>
        <v>0</v>
      </c>
      <c r="V811" s="124"/>
      <c r="W811" s="148">
        <v>7048652279125</v>
      </c>
      <c r="Y811" s="126">
        <f t="shared" si="867"/>
        <v>0</v>
      </c>
      <c r="Z811" s="127">
        <f t="shared" ca="1" si="868"/>
        <v>0</v>
      </c>
      <c r="AA811" s="127">
        <f t="shared" ca="1" si="869"/>
        <v>137</v>
      </c>
      <c r="AB811" s="127">
        <f t="shared" ca="1" si="870"/>
        <v>0</v>
      </c>
      <c r="AC811" s="127">
        <f t="shared" ca="1" si="871"/>
        <v>0</v>
      </c>
      <c r="AD811" s="127" t="str">
        <f t="shared" si="872"/>
        <v>828120Black</v>
      </c>
      <c r="AE811" s="128">
        <f t="shared" si="873"/>
        <v>828120</v>
      </c>
      <c r="AF811" s="129" t="str">
        <f>INDEX(ATS!$A:$P,MATCH('2) Order Form'!$W811,ATS!$O:$O,0),7)</f>
        <v>Active</v>
      </c>
    </row>
    <row r="812" spans="1:32" x14ac:dyDescent="0.2">
      <c r="A812" s="33">
        <v>5</v>
      </c>
      <c r="B812" s="33" t="str">
        <f>VLOOKUP(A812,Classification!$H$2:$I$11,2,FALSE)</f>
        <v>Technical Apparel</v>
      </c>
      <c r="C812" s="33">
        <f>INDEX(ATS!$A:$P,MATCH('2) Order Form'!$W812,ATS!$O:$O,0),1)</f>
        <v>828120</v>
      </c>
      <c r="D812" s="33" t="str">
        <f>INDEX(ATS!$A:$P,MATCH('2) Order Form'!$W812,ATS!$O:$O,0),2)</f>
        <v>Crossfire Merino SS Jersey M</v>
      </c>
      <c r="E812" s="82" t="str">
        <f>INDEX(ATS!$A:$P,MATCH('2) Order Form'!$W812,ATS!$O:$O,0),4)</f>
        <v>BLACK-L</v>
      </c>
      <c r="F812" s="82" t="str">
        <f>INDEX(ATS!$A:$P,MATCH('2) Order Form'!$W812,ATS!$O:$O,0),5)</f>
        <v>Black</v>
      </c>
      <c r="G812" s="161" t="str">
        <f>INDEX(ATS!$A:$P,MATCH('2) Order Form'!$W812,ATS!$O:$O,0),6)</f>
        <v>L</v>
      </c>
      <c r="H812" s="58">
        <v>1</v>
      </c>
      <c r="I812" s="111">
        <v>0</v>
      </c>
      <c r="J812" s="117">
        <f>IFERROR(VLOOKUP(W812,ATS!$O:$P,2,FALSE),0)</f>
        <v>73</v>
      </c>
      <c r="K812" s="184" t="str">
        <f t="shared" si="860"/>
        <v>50+</v>
      </c>
      <c r="L812" s="117">
        <f>IFERROR(VLOOKUP(W812,ATS!$O:$Q,3,FALSE),0)</f>
        <v>73</v>
      </c>
      <c r="M812" s="186" t="str">
        <f t="shared" si="861"/>
        <v>50+</v>
      </c>
      <c r="N812" s="93">
        <v>0</v>
      </c>
      <c r="O812" s="55">
        <f t="shared" si="862"/>
        <v>0</v>
      </c>
      <c r="P812" s="50">
        <f>VLOOKUP($C812,Prices!$A$3:$R$1996,MATCH('2) Order Form'!P$8,Prices!$A$2:$R$2,0),FALSE)</f>
        <v>60</v>
      </c>
      <c r="Q812" s="51">
        <f>VLOOKUP($C812,Prices!$A$3:$R$1996,MATCH('2) Order Form'!Q$8,Prices!$A$2:$R$2,0),FALSE)</f>
        <v>119.95</v>
      </c>
      <c r="R812" s="34">
        <f t="shared" si="863"/>
        <v>0</v>
      </c>
      <c r="S812" s="43">
        <f t="shared" si="864"/>
        <v>0</v>
      </c>
      <c r="T812" s="51">
        <f t="shared" si="865"/>
        <v>0</v>
      </c>
      <c r="U812" s="123">
        <f t="shared" si="866"/>
        <v>0</v>
      </c>
      <c r="V812" s="124"/>
      <c r="W812" s="148">
        <v>7048652279118</v>
      </c>
      <c r="Y812" s="126">
        <f t="shared" si="867"/>
        <v>0</v>
      </c>
      <c r="Z812" s="127">
        <f t="shared" ca="1" si="868"/>
        <v>0</v>
      </c>
      <c r="AA812" s="127">
        <f t="shared" ca="1" si="869"/>
        <v>137</v>
      </c>
      <c r="AB812" s="127">
        <f t="shared" ca="1" si="870"/>
        <v>0</v>
      </c>
      <c r="AC812" s="127">
        <f t="shared" ca="1" si="871"/>
        <v>0</v>
      </c>
      <c r="AD812" s="127" t="str">
        <f t="shared" si="872"/>
        <v>828120Black</v>
      </c>
      <c r="AE812" s="128">
        <f t="shared" si="873"/>
        <v>828120</v>
      </c>
      <c r="AF812" s="129" t="str">
        <f>INDEX(ATS!$A:$P,MATCH('2) Order Form'!$W812,ATS!$O:$O,0),7)</f>
        <v>Active</v>
      </c>
    </row>
    <row r="813" spans="1:32" x14ac:dyDescent="0.2">
      <c r="A813" s="33">
        <v>5</v>
      </c>
      <c r="B813" s="33" t="str">
        <f>VLOOKUP(A813,Classification!$H$2:$I$11,2,FALSE)</f>
        <v>Technical Apparel</v>
      </c>
      <c r="C813" s="33">
        <f>INDEX(ATS!$A:$P,MATCH('2) Order Form'!$W813,ATS!$O:$O,0),1)</f>
        <v>828120</v>
      </c>
      <c r="D813" s="33" t="str">
        <f>INDEX(ATS!$A:$P,MATCH('2) Order Form'!$W813,ATS!$O:$O,0),2)</f>
        <v>Crossfire Merino SS Jersey M</v>
      </c>
      <c r="E813" s="82" t="str">
        <f>INDEX(ATS!$A:$P,MATCH('2) Order Form'!$W813,ATS!$O:$O,0),4)</f>
        <v>BLACK-XL</v>
      </c>
      <c r="F813" s="82" t="str">
        <f>INDEX(ATS!$A:$P,MATCH('2) Order Form'!$W813,ATS!$O:$O,0),5)</f>
        <v>Black</v>
      </c>
      <c r="G813" s="161" t="str">
        <f>INDEX(ATS!$A:$P,MATCH('2) Order Form'!$W813,ATS!$O:$O,0),6)</f>
        <v>XL</v>
      </c>
      <c r="H813" s="58">
        <v>1</v>
      </c>
      <c r="I813" s="111">
        <v>0</v>
      </c>
      <c r="J813" s="117">
        <f>IFERROR(VLOOKUP(W813,ATS!$O:$P,2,FALSE),0)</f>
        <v>36</v>
      </c>
      <c r="K813" s="184">
        <f t="shared" si="860"/>
        <v>36</v>
      </c>
      <c r="L813" s="117">
        <f>IFERROR(VLOOKUP(W813,ATS!$O:$Q,3,FALSE),0)</f>
        <v>36</v>
      </c>
      <c r="M813" s="186">
        <f t="shared" si="861"/>
        <v>36</v>
      </c>
      <c r="N813" s="93">
        <v>0</v>
      </c>
      <c r="O813" s="55">
        <f t="shared" si="862"/>
        <v>0</v>
      </c>
      <c r="P813" s="50">
        <f>VLOOKUP($C813,Prices!$A$3:$R$1996,MATCH('2) Order Form'!P$8,Prices!$A$2:$R$2,0),FALSE)</f>
        <v>60</v>
      </c>
      <c r="Q813" s="51">
        <f>VLOOKUP($C813,Prices!$A$3:$R$1996,MATCH('2) Order Form'!Q$8,Prices!$A$2:$R$2,0),FALSE)</f>
        <v>119.95</v>
      </c>
      <c r="R813" s="34">
        <f t="shared" si="863"/>
        <v>0</v>
      </c>
      <c r="S813" s="43">
        <f t="shared" si="864"/>
        <v>0</v>
      </c>
      <c r="T813" s="51">
        <f t="shared" si="865"/>
        <v>0</v>
      </c>
      <c r="U813" s="123">
        <f t="shared" si="866"/>
        <v>0</v>
      </c>
      <c r="V813" s="124"/>
      <c r="W813" s="148">
        <v>7048652279149</v>
      </c>
      <c r="Y813" s="126">
        <f t="shared" si="867"/>
        <v>0</v>
      </c>
      <c r="Z813" s="127">
        <f t="shared" ca="1" si="868"/>
        <v>0</v>
      </c>
      <c r="AA813" s="127">
        <f t="shared" ca="1" si="869"/>
        <v>137</v>
      </c>
      <c r="AB813" s="127">
        <f t="shared" ca="1" si="870"/>
        <v>0</v>
      </c>
      <c r="AC813" s="127">
        <f t="shared" ca="1" si="871"/>
        <v>0</v>
      </c>
      <c r="AD813" s="127" t="str">
        <f t="shared" si="872"/>
        <v>828120Black</v>
      </c>
      <c r="AE813" s="128">
        <f t="shared" si="873"/>
        <v>828120</v>
      </c>
      <c r="AF813" s="129" t="str">
        <f>INDEX(ATS!$A:$P,MATCH('2) Order Form'!$W813,ATS!$O:$O,0),7)</f>
        <v>Active</v>
      </c>
    </row>
    <row r="814" spans="1:32" ht="17.25" customHeight="1" x14ac:dyDescent="0.2">
      <c r="A814" s="33">
        <v>5</v>
      </c>
      <c r="B814" s="33" t="str">
        <f>VLOOKUP(A814,Classification!$H$2:$I$11,2,FALSE)</f>
        <v>Technical Apparel</v>
      </c>
      <c r="C814" s="33">
        <f>INDEX(ATS!$A:$P,MATCH('2) Order Form'!$W814,ATS!$O:$O,0),1)</f>
        <v>810120</v>
      </c>
      <c r="D814" s="33" t="str">
        <f>INDEX(ATS!$A:$P,MATCH('2) Order Form'!$W814,ATS!$O:$O,0),2)</f>
        <v>Crossfire Jersey M</v>
      </c>
      <c r="E814" s="82" t="str">
        <f>INDEX(ATS!$A:$P,MATCH('2) Order Form'!$W814,ATS!$O:$O,0),4)</f>
        <v>10003-S</v>
      </c>
      <c r="F814" s="82" t="str">
        <f>INDEX(ATS!$A:$P,MATCH('2) Order Form'!$W814,ATS!$O:$O,0),5)</f>
        <v xml:space="preserve">Bronco White </v>
      </c>
      <c r="G814" s="161" t="str">
        <f>INDEX(ATS!$A:$P,MATCH('2) Order Form'!$W814,ATS!$O:$O,0),6)</f>
        <v>S</v>
      </c>
      <c r="H814" s="58">
        <v>1</v>
      </c>
      <c r="I814" s="111">
        <v>0</v>
      </c>
      <c r="J814" s="117">
        <f>IFERROR(VLOOKUP(W814,ATS!$O:$P,2,FALSE),0)</f>
        <v>23</v>
      </c>
      <c r="K814" s="184">
        <f t="shared" si="860"/>
        <v>23</v>
      </c>
      <c r="L814" s="117">
        <f>IFERROR(VLOOKUP(W814,ATS!$O:$Q,3,FALSE),0)</f>
        <v>23</v>
      </c>
      <c r="M814" s="186">
        <f t="shared" si="861"/>
        <v>23</v>
      </c>
      <c r="N814" s="93">
        <v>0</v>
      </c>
      <c r="O814" s="55">
        <f t="shared" si="862"/>
        <v>0</v>
      </c>
      <c r="P814" s="50">
        <f>VLOOKUP($C814,Prices!$A$3:$R$1996,MATCH('2) Order Form'!P$8,Prices!$A$2:$R$2,0),FALSE)</f>
        <v>60</v>
      </c>
      <c r="Q814" s="51">
        <f>VLOOKUP($C814,Prices!$A$3:$R$1996,MATCH('2) Order Form'!Q$8,Prices!$A$2:$R$2,0),FALSE)</f>
        <v>119.95</v>
      </c>
      <c r="R814" s="34">
        <f t="shared" si="863"/>
        <v>0</v>
      </c>
      <c r="S814" s="43">
        <f t="shared" si="864"/>
        <v>0</v>
      </c>
      <c r="T814" s="51">
        <f t="shared" si="865"/>
        <v>0</v>
      </c>
      <c r="U814" s="123">
        <f t="shared" si="866"/>
        <v>0</v>
      </c>
      <c r="V814" s="124"/>
      <c r="W814" s="148">
        <v>7048652764003</v>
      </c>
      <c r="X814" s="125"/>
      <c r="Y814" s="126">
        <f t="shared" si="867"/>
        <v>0</v>
      </c>
      <c r="Z814" s="127">
        <f t="shared" ca="1" si="868"/>
        <v>0</v>
      </c>
      <c r="AA814" s="127">
        <f t="shared" ca="1" si="869"/>
        <v>138</v>
      </c>
      <c r="AB814" s="127">
        <f t="shared" ca="1" si="870"/>
        <v>1</v>
      </c>
      <c r="AC814" s="127">
        <f t="shared" ca="1" si="871"/>
        <v>1</v>
      </c>
      <c r="AD814" s="127" t="str">
        <f t="shared" si="872"/>
        <v xml:space="preserve">810120Bronco White </v>
      </c>
      <c r="AE814" s="128">
        <f t="shared" si="873"/>
        <v>810120</v>
      </c>
      <c r="AF814" s="129" t="str">
        <f>INDEX(ATS!$A:$P,MATCH('2) Order Form'!$W814,ATS!$O:$O,0),7)</f>
        <v>Active</v>
      </c>
    </row>
    <row r="815" spans="1:32" ht="17.25" customHeight="1" x14ac:dyDescent="0.2">
      <c r="A815" s="33">
        <v>5</v>
      </c>
      <c r="B815" s="33" t="str">
        <f>VLOOKUP(A815,Classification!$H$2:$I$11,2,FALSE)</f>
        <v>Technical Apparel</v>
      </c>
      <c r="C815" s="33">
        <f>INDEX(ATS!$A:$P,MATCH('2) Order Form'!$W815,ATS!$O:$O,0),1)</f>
        <v>810120</v>
      </c>
      <c r="D815" s="33" t="str">
        <f>INDEX(ATS!$A:$P,MATCH('2) Order Form'!$W815,ATS!$O:$O,0),2)</f>
        <v>Crossfire Jersey M</v>
      </c>
      <c r="E815" s="82" t="str">
        <f>INDEX(ATS!$A:$P,MATCH('2) Order Form'!$W815,ATS!$O:$O,0),4)</f>
        <v>10003-M</v>
      </c>
      <c r="F815" s="82" t="str">
        <f>INDEX(ATS!$A:$P,MATCH('2) Order Form'!$W815,ATS!$O:$O,0),5)</f>
        <v xml:space="preserve">Bronco White </v>
      </c>
      <c r="G815" s="161" t="str">
        <f>INDEX(ATS!$A:$P,MATCH('2) Order Form'!$W815,ATS!$O:$O,0),6)</f>
        <v>M</v>
      </c>
      <c r="H815" s="58">
        <v>1</v>
      </c>
      <c r="I815" s="111">
        <v>0</v>
      </c>
      <c r="J815" s="117">
        <f>IFERROR(VLOOKUP(W815,ATS!$O:$P,2,FALSE),0)</f>
        <v>37</v>
      </c>
      <c r="K815" s="184">
        <f t="shared" si="860"/>
        <v>37</v>
      </c>
      <c r="L815" s="117">
        <f>IFERROR(VLOOKUP(W815,ATS!$O:$Q,3,FALSE),0)</f>
        <v>37</v>
      </c>
      <c r="M815" s="186">
        <f t="shared" si="861"/>
        <v>37</v>
      </c>
      <c r="N815" s="93">
        <v>0</v>
      </c>
      <c r="O815" s="55">
        <f t="shared" si="862"/>
        <v>0</v>
      </c>
      <c r="P815" s="50">
        <f>VLOOKUP($C815,Prices!$A$3:$R$1996,MATCH('2) Order Form'!P$8,Prices!$A$2:$R$2,0),FALSE)</f>
        <v>60</v>
      </c>
      <c r="Q815" s="51">
        <f>VLOOKUP($C815,Prices!$A$3:$R$1996,MATCH('2) Order Form'!Q$8,Prices!$A$2:$R$2,0),FALSE)</f>
        <v>119.95</v>
      </c>
      <c r="R815" s="34">
        <f t="shared" si="863"/>
        <v>0</v>
      </c>
      <c r="S815" s="43">
        <f t="shared" si="864"/>
        <v>0</v>
      </c>
      <c r="T815" s="51">
        <f t="shared" si="865"/>
        <v>0</v>
      </c>
      <c r="U815" s="123">
        <f t="shared" si="866"/>
        <v>0</v>
      </c>
      <c r="V815" s="124"/>
      <c r="W815" s="148">
        <v>7048652763990</v>
      </c>
      <c r="X815" s="125"/>
      <c r="Y815" s="126">
        <f t="shared" si="867"/>
        <v>0</v>
      </c>
      <c r="Z815" s="127">
        <f t="shared" ca="1" si="868"/>
        <v>0</v>
      </c>
      <c r="AA815" s="127">
        <f t="shared" ca="1" si="869"/>
        <v>138</v>
      </c>
      <c r="AB815" s="127">
        <f t="shared" ca="1" si="870"/>
        <v>0</v>
      </c>
      <c r="AC815" s="127">
        <f t="shared" ca="1" si="871"/>
        <v>0</v>
      </c>
      <c r="AD815" s="127" t="str">
        <f t="shared" si="872"/>
        <v xml:space="preserve">810120Bronco White </v>
      </c>
      <c r="AE815" s="128">
        <f t="shared" si="873"/>
        <v>810120</v>
      </c>
      <c r="AF815" s="129" t="str">
        <f>INDEX(ATS!$A:$P,MATCH('2) Order Form'!$W815,ATS!$O:$O,0),7)</f>
        <v>Active</v>
      </c>
    </row>
    <row r="816" spans="1:32" ht="17.25" customHeight="1" x14ac:dyDescent="0.2">
      <c r="A816" s="33">
        <v>5</v>
      </c>
      <c r="B816" s="33" t="str">
        <f>VLOOKUP(A816,Classification!$H$2:$I$11,2,FALSE)</f>
        <v>Technical Apparel</v>
      </c>
      <c r="C816" s="33">
        <f>INDEX(ATS!$A:$P,MATCH('2) Order Form'!$W816,ATS!$O:$O,0),1)</f>
        <v>810120</v>
      </c>
      <c r="D816" s="33" t="str">
        <f>INDEX(ATS!$A:$P,MATCH('2) Order Form'!$W816,ATS!$O:$O,0),2)</f>
        <v>Crossfire Jersey M</v>
      </c>
      <c r="E816" s="82" t="str">
        <f>INDEX(ATS!$A:$P,MATCH('2) Order Form'!$W816,ATS!$O:$O,0),4)</f>
        <v>10003-L</v>
      </c>
      <c r="F816" s="82" t="str">
        <f>INDEX(ATS!$A:$P,MATCH('2) Order Form'!$W816,ATS!$O:$O,0),5)</f>
        <v xml:space="preserve">Bronco White </v>
      </c>
      <c r="G816" s="161" t="str">
        <f>INDEX(ATS!$A:$P,MATCH('2) Order Form'!$W816,ATS!$O:$O,0),6)</f>
        <v>L</v>
      </c>
      <c r="H816" s="58">
        <v>1</v>
      </c>
      <c r="I816" s="111">
        <v>0</v>
      </c>
      <c r="J816" s="117">
        <f>IFERROR(VLOOKUP(W816,ATS!$O:$P,2,FALSE),0)</f>
        <v>35</v>
      </c>
      <c r="K816" s="184">
        <f t="shared" si="860"/>
        <v>35</v>
      </c>
      <c r="L816" s="117">
        <f>IFERROR(VLOOKUP(W816,ATS!$O:$Q,3,FALSE),0)</f>
        <v>35</v>
      </c>
      <c r="M816" s="186">
        <f t="shared" si="861"/>
        <v>35</v>
      </c>
      <c r="N816" s="93">
        <v>0</v>
      </c>
      <c r="O816" s="55">
        <f t="shared" si="862"/>
        <v>0</v>
      </c>
      <c r="P816" s="50">
        <f>VLOOKUP($C816,Prices!$A$3:$R$1996,MATCH('2) Order Form'!P$8,Prices!$A$2:$R$2,0),FALSE)</f>
        <v>60</v>
      </c>
      <c r="Q816" s="51">
        <f>VLOOKUP($C816,Prices!$A$3:$R$1996,MATCH('2) Order Form'!Q$8,Prices!$A$2:$R$2,0),FALSE)</f>
        <v>119.95</v>
      </c>
      <c r="R816" s="34">
        <f t="shared" si="863"/>
        <v>0</v>
      </c>
      <c r="S816" s="43">
        <f t="shared" si="864"/>
        <v>0</v>
      </c>
      <c r="T816" s="51">
        <f t="shared" si="865"/>
        <v>0</v>
      </c>
      <c r="U816" s="123">
        <f t="shared" si="866"/>
        <v>0</v>
      </c>
      <c r="V816" s="124"/>
      <c r="W816" s="148">
        <v>7048652763983</v>
      </c>
      <c r="X816" s="125"/>
      <c r="Y816" s="126">
        <f t="shared" si="867"/>
        <v>0</v>
      </c>
      <c r="Z816" s="127">
        <f t="shared" ca="1" si="868"/>
        <v>0</v>
      </c>
      <c r="AA816" s="127">
        <f t="shared" ca="1" si="869"/>
        <v>138</v>
      </c>
      <c r="AB816" s="127">
        <f t="shared" ca="1" si="870"/>
        <v>0</v>
      </c>
      <c r="AC816" s="127">
        <f t="shared" ca="1" si="871"/>
        <v>0</v>
      </c>
      <c r="AD816" s="127" t="str">
        <f t="shared" si="872"/>
        <v xml:space="preserve">810120Bronco White </v>
      </c>
      <c r="AE816" s="128">
        <f t="shared" si="873"/>
        <v>810120</v>
      </c>
      <c r="AF816" s="129" t="str">
        <f>INDEX(ATS!$A:$P,MATCH('2) Order Form'!$W816,ATS!$O:$O,0),7)</f>
        <v>Active</v>
      </c>
    </row>
    <row r="817" spans="1:32" ht="17.25" customHeight="1" x14ac:dyDescent="0.2">
      <c r="A817" s="33">
        <v>5</v>
      </c>
      <c r="B817" s="33" t="str">
        <f>VLOOKUP(A817,Classification!$H$2:$I$11,2,FALSE)</f>
        <v>Technical Apparel</v>
      </c>
      <c r="C817" s="33">
        <f>INDEX(ATS!$A:$P,MATCH('2) Order Form'!$W817,ATS!$O:$O,0),1)</f>
        <v>810120</v>
      </c>
      <c r="D817" s="33" t="str">
        <f>INDEX(ATS!$A:$P,MATCH('2) Order Form'!$W817,ATS!$O:$O,0),2)</f>
        <v>Crossfire Jersey M</v>
      </c>
      <c r="E817" s="82" t="str">
        <f>INDEX(ATS!$A:$P,MATCH('2) Order Form'!$W817,ATS!$O:$O,0),4)</f>
        <v>10003-XL</v>
      </c>
      <c r="F817" s="82" t="str">
        <f>INDEX(ATS!$A:$P,MATCH('2) Order Form'!$W817,ATS!$O:$O,0),5)</f>
        <v xml:space="preserve">Bronco White </v>
      </c>
      <c r="G817" s="161" t="str">
        <f>INDEX(ATS!$A:$P,MATCH('2) Order Form'!$W817,ATS!$O:$O,0),6)</f>
        <v>XL</v>
      </c>
      <c r="H817" s="58">
        <v>1</v>
      </c>
      <c r="I817" s="111">
        <v>0</v>
      </c>
      <c r="J817" s="117">
        <f>IFERROR(VLOOKUP(W817,ATS!$O:$P,2,FALSE),0)</f>
        <v>19</v>
      </c>
      <c r="K817" s="184">
        <f t="shared" si="860"/>
        <v>19</v>
      </c>
      <c r="L817" s="117">
        <f>IFERROR(VLOOKUP(W817,ATS!$O:$Q,3,FALSE),0)</f>
        <v>19</v>
      </c>
      <c r="M817" s="186">
        <f t="shared" si="861"/>
        <v>19</v>
      </c>
      <c r="N817" s="93">
        <v>0</v>
      </c>
      <c r="O817" s="55">
        <f t="shared" si="862"/>
        <v>0</v>
      </c>
      <c r="P817" s="50">
        <f>VLOOKUP($C817,Prices!$A$3:$R$1996,MATCH('2) Order Form'!P$8,Prices!$A$2:$R$2,0),FALSE)</f>
        <v>60</v>
      </c>
      <c r="Q817" s="51">
        <f>VLOOKUP($C817,Prices!$A$3:$R$1996,MATCH('2) Order Form'!Q$8,Prices!$A$2:$R$2,0),FALSE)</f>
        <v>119.95</v>
      </c>
      <c r="R817" s="34">
        <f t="shared" si="863"/>
        <v>0</v>
      </c>
      <c r="S817" s="43">
        <f t="shared" si="864"/>
        <v>0</v>
      </c>
      <c r="T817" s="51">
        <f t="shared" si="865"/>
        <v>0</v>
      </c>
      <c r="U817" s="123">
        <f t="shared" si="866"/>
        <v>0</v>
      </c>
      <c r="V817" s="124"/>
      <c r="W817" s="148">
        <v>7048652764010</v>
      </c>
      <c r="X817" s="125"/>
      <c r="Y817" s="126">
        <f t="shared" si="867"/>
        <v>0</v>
      </c>
      <c r="Z817" s="127">
        <f t="shared" ca="1" si="868"/>
        <v>0</v>
      </c>
      <c r="AA817" s="127">
        <f t="shared" ca="1" si="869"/>
        <v>138</v>
      </c>
      <c r="AB817" s="127">
        <f t="shared" ca="1" si="870"/>
        <v>0</v>
      </c>
      <c r="AC817" s="127">
        <f t="shared" ca="1" si="871"/>
        <v>0</v>
      </c>
      <c r="AD817" s="127" t="str">
        <f t="shared" si="872"/>
        <v xml:space="preserve">810120Bronco White </v>
      </c>
      <c r="AE817" s="128">
        <f t="shared" si="873"/>
        <v>810120</v>
      </c>
      <c r="AF817" s="129" t="str">
        <f>INDEX(ATS!$A:$P,MATCH('2) Order Form'!$W817,ATS!$O:$O,0),7)</f>
        <v>Active</v>
      </c>
    </row>
    <row r="818" spans="1:32" ht="17.25" customHeight="1" x14ac:dyDescent="0.2">
      <c r="A818" s="33">
        <v>5</v>
      </c>
      <c r="B818" s="33" t="str">
        <f>VLOOKUP(A818,Classification!$H$2:$I$11,2,FALSE)</f>
        <v>Technical Apparel</v>
      </c>
      <c r="C818" s="33">
        <f>INDEX(ATS!$A:$P,MATCH('2) Order Form'!$W818,ATS!$O:$O,0),1)</f>
        <v>810120</v>
      </c>
      <c r="D818" s="33" t="str">
        <f>INDEX(ATS!$A:$P,MATCH('2) Order Form'!$W818,ATS!$O:$O,0),2)</f>
        <v>Crossfire Jersey M</v>
      </c>
      <c r="E818" s="82" t="str">
        <f>INDEX(ATS!$A:$P,MATCH('2) Order Form'!$W818,ATS!$O:$O,0),4)</f>
        <v>99901-S</v>
      </c>
      <c r="F818" s="82" t="str">
        <f>INDEX(ATS!$A:$P,MATCH('2) Order Form'!$W818,ATS!$O:$O,0),5)</f>
        <v xml:space="preserve">Black </v>
      </c>
      <c r="G818" s="161" t="str">
        <f>INDEX(ATS!$A:$P,MATCH('2) Order Form'!$W818,ATS!$O:$O,0),6)</f>
        <v>S</v>
      </c>
      <c r="H818" s="58">
        <v>1</v>
      </c>
      <c r="I818" s="111">
        <v>0</v>
      </c>
      <c r="J818" s="117">
        <f>IFERROR(VLOOKUP(W818,ATS!$O:$P,2,FALSE),0)</f>
        <v>2</v>
      </c>
      <c r="K818" s="184">
        <f t="shared" ref="K818:K820" si="874">IF(J818=99999,"OPEN",IF(J818&gt;50,"50+",IF(J818&lt;=0,"0",J818)))</f>
        <v>2</v>
      </c>
      <c r="L818" s="117">
        <f>IFERROR(VLOOKUP(W818,ATS!$O:$Q,3,FALSE),0)</f>
        <v>2</v>
      </c>
      <c r="M818" s="186">
        <f t="shared" ref="M818:M820" si="875">IF(L818=99999,"OPEN",IF(L818&gt;50,"50+",IF(L818&lt;=0,"0",L818)))</f>
        <v>2</v>
      </c>
      <c r="N818" s="93">
        <v>0</v>
      </c>
      <c r="O818" s="55">
        <f t="shared" ref="O818:O820" si="876">IF(N818&lt;&gt;0,N818,$P$5)</f>
        <v>0</v>
      </c>
      <c r="P818" s="50">
        <f>VLOOKUP($C818,Prices!$A$3:$R$1996,MATCH('2) Order Form'!P$8,Prices!$A$2:$R$2,0),FALSE)</f>
        <v>60</v>
      </c>
      <c r="Q818" s="51">
        <f>VLOOKUP($C818,Prices!$A$3:$R$1996,MATCH('2) Order Form'!Q$8,Prices!$A$2:$R$2,0),FALSE)</f>
        <v>119.95</v>
      </c>
      <c r="R818" s="34">
        <f t="shared" ref="R818:R820" si="877">I818*P818</f>
        <v>0</v>
      </c>
      <c r="S818" s="43">
        <f t="shared" ref="S818:S820" si="878">R818*O818</f>
        <v>0</v>
      </c>
      <c r="T818" s="51">
        <f t="shared" ref="T818:T820" si="879">R818-S818</f>
        <v>0</v>
      </c>
      <c r="U818" s="123">
        <f t="shared" si="866"/>
        <v>0</v>
      </c>
      <c r="V818" s="124"/>
      <c r="W818" s="148">
        <v>7048652715609</v>
      </c>
      <c r="X818" s="125"/>
      <c r="Y818" s="126">
        <f t="shared" ref="Y818:Y820" si="880">I818*Q818</f>
        <v>0</v>
      </c>
      <c r="Z818" s="127">
        <f t="shared" ref="Z818:Z820" ca="1" si="881">IF(A818=OFFSET(A818,-1,0),0,1)</f>
        <v>0</v>
      </c>
      <c r="AA818" s="127">
        <f t="shared" ref="AA818:AA820" ca="1" si="882">IF(C818=OFFSET(C818,-1,0),OFFSET(AA818,-1,0),OFFSET(AA818,-1,0)+1)</f>
        <v>138</v>
      </c>
      <c r="AB818" s="127">
        <f t="shared" ref="AB818:AB820" ca="1" si="883">IF(C818=OFFSET(C818,-1,0),0,1)</f>
        <v>0</v>
      </c>
      <c r="AC818" s="127">
        <f t="shared" ref="AC818:AC820" ca="1" si="884">IF(F818=OFFSET(F818,-1,0),0,1)</f>
        <v>1</v>
      </c>
      <c r="AD818" s="127" t="str">
        <f t="shared" ref="AD818:AD820" si="885">CONCATENATE(C818,F818)</f>
        <v xml:space="preserve">810120Black </v>
      </c>
      <c r="AE818" s="128">
        <f t="shared" ref="AE818:AE820" si="886">IFERROR(IF(B818="EYEWEAR",CONCATENATE(C818,"-",G818),C818),C818)</f>
        <v>810120</v>
      </c>
      <c r="AF818" s="129" t="str">
        <f>INDEX(ATS!$A:$P,MATCH('2) Order Form'!$W818,ATS!$O:$O,0),7)</f>
        <v>Active</v>
      </c>
    </row>
    <row r="819" spans="1:32" ht="17.25" customHeight="1" x14ac:dyDescent="0.2">
      <c r="A819" s="33">
        <v>5</v>
      </c>
      <c r="B819" s="33" t="str">
        <f>VLOOKUP(A819,Classification!$H$2:$I$11,2,FALSE)</f>
        <v>Technical Apparel</v>
      </c>
      <c r="C819" s="33">
        <f>INDEX(ATS!$A:$P,MATCH('2) Order Form'!$W819,ATS!$O:$O,0),1)</f>
        <v>810120</v>
      </c>
      <c r="D819" s="33" t="str">
        <f>INDEX(ATS!$A:$P,MATCH('2) Order Form'!$W819,ATS!$O:$O,0),2)</f>
        <v>Crossfire Jersey M</v>
      </c>
      <c r="E819" s="82" t="str">
        <f>INDEX(ATS!$A:$P,MATCH('2) Order Form'!$W819,ATS!$O:$O,0),4)</f>
        <v>99901-M</v>
      </c>
      <c r="F819" s="82" t="str">
        <f>INDEX(ATS!$A:$P,MATCH('2) Order Form'!$W819,ATS!$O:$O,0),5)</f>
        <v xml:space="preserve">Black </v>
      </c>
      <c r="G819" s="161" t="str">
        <f>INDEX(ATS!$A:$P,MATCH('2) Order Form'!$W819,ATS!$O:$O,0),6)</f>
        <v>M</v>
      </c>
      <c r="H819" s="58">
        <v>1</v>
      </c>
      <c r="I819" s="111">
        <v>0</v>
      </c>
      <c r="J819" s="117">
        <f>IFERROR(VLOOKUP(W819,ATS!$O:$P,2,FALSE),0)</f>
        <v>21</v>
      </c>
      <c r="K819" s="184">
        <f t="shared" si="874"/>
        <v>21</v>
      </c>
      <c r="L819" s="117">
        <f>IFERROR(VLOOKUP(W819,ATS!$O:$Q,3,FALSE),0)</f>
        <v>21</v>
      </c>
      <c r="M819" s="186">
        <f t="shared" si="875"/>
        <v>21</v>
      </c>
      <c r="N819" s="93">
        <v>0</v>
      </c>
      <c r="O819" s="55">
        <f t="shared" si="876"/>
        <v>0</v>
      </c>
      <c r="P819" s="50">
        <f>VLOOKUP($C819,Prices!$A$3:$R$1996,MATCH('2) Order Form'!P$8,Prices!$A$2:$R$2,0),FALSE)</f>
        <v>60</v>
      </c>
      <c r="Q819" s="51">
        <f>VLOOKUP($C819,Prices!$A$3:$R$1996,MATCH('2) Order Form'!Q$8,Prices!$A$2:$R$2,0),FALSE)</f>
        <v>119.95</v>
      </c>
      <c r="R819" s="34">
        <f t="shared" si="877"/>
        <v>0</v>
      </c>
      <c r="S819" s="43">
        <f t="shared" si="878"/>
        <v>0</v>
      </c>
      <c r="T819" s="51">
        <f t="shared" si="879"/>
        <v>0</v>
      </c>
      <c r="U819" s="123">
        <f t="shared" si="866"/>
        <v>0</v>
      </c>
      <c r="V819" s="124"/>
      <c r="W819" s="148">
        <v>7048652715593</v>
      </c>
      <c r="X819" s="125"/>
      <c r="Y819" s="126">
        <f t="shared" si="880"/>
        <v>0</v>
      </c>
      <c r="Z819" s="127">
        <f t="shared" ca="1" si="881"/>
        <v>0</v>
      </c>
      <c r="AA819" s="127">
        <f t="shared" ca="1" si="882"/>
        <v>138</v>
      </c>
      <c r="AB819" s="127">
        <f t="shared" ca="1" si="883"/>
        <v>0</v>
      </c>
      <c r="AC819" s="127">
        <f t="shared" ca="1" si="884"/>
        <v>0</v>
      </c>
      <c r="AD819" s="127" t="str">
        <f t="shared" si="885"/>
        <v xml:space="preserve">810120Black </v>
      </c>
      <c r="AE819" s="128">
        <f t="shared" si="886"/>
        <v>810120</v>
      </c>
      <c r="AF819" s="129" t="str">
        <f>INDEX(ATS!$A:$P,MATCH('2) Order Form'!$W819,ATS!$O:$O,0),7)</f>
        <v>Active</v>
      </c>
    </row>
    <row r="820" spans="1:32" ht="17.25" customHeight="1" x14ac:dyDescent="0.2">
      <c r="A820" s="33">
        <v>5</v>
      </c>
      <c r="B820" s="33" t="str">
        <f>VLOOKUP(A820,Classification!$H$2:$I$11,2,FALSE)</f>
        <v>Technical Apparel</v>
      </c>
      <c r="C820" s="33">
        <f>INDEX(ATS!$A:$P,MATCH('2) Order Form'!$W820,ATS!$O:$O,0),1)</f>
        <v>810120</v>
      </c>
      <c r="D820" s="33" t="str">
        <f>INDEX(ATS!$A:$P,MATCH('2) Order Form'!$W820,ATS!$O:$O,0),2)</f>
        <v>Crossfire Jersey M</v>
      </c>
      <c r="E820" s="82" t="str">
        <f>INDEX(ATS!$A:$P,MATCH('2) Order Form'!$W820,ATS!$O:$O,0),4)</f>
        <v>99901-L</v>
      </c>
      <c r="F820" s="82" t="str">
        <f>INDEX(ATS!$A:$P,MATCH('2) Order Form'!$W820,ATS!$O:$O,0),5)</f>
        <v xml:space="preserve">Black </v>
      </c>
      <c r="G820" s="161" t="str">
        <f>INDEX(ATS!$A:$P,MATCH('2) Order Form'!$W820,ATS!$O:$O,0),6)</f>
        <v>L</v>
      </c>
      <c r="H820" s="58">
        <v>1</v>
      </c>
      <c r="I820" s="111">
        <v>0</v>
      </c>
      <c r="J820" s="117">
        <f>IFERROR(VLOOKUP(W820,ATS!$O:$P,2,FALSE),0)</f>
        <v>18</v>
      </c>
      <c r="K820" s="184">
        <f t="shared" si="874"/>
        <v>18</v>
      </c>
      <c r="L820" s="117">
        <f>IFERROR(VLOOKUP(W820,ATS!$O:$Q,3,FALSE),0)</f>
        <v>18</v>
      </c>
      <c r="M820" s="186">
        <f t="shared" si="875"/>
        <v>18</v>
      </c>
      <c r="N820" s="93">
        <v>0</v>
      </c>
      <c r="O820" s="55">
        <f t="shared" si="876"/>
        <v>0</v>
      </c>
      <c r="P820" s="50">
        <f>VLOOKUP($C820,Prices!$A$3:$R$1996,MATCH('2) Order Form'!P$8,Prices!$A$2:$R$2,0),FALSE)</f>
        <v>60</v>
      </c>
      <c r="Q820" s="51">
        <f>VLOOKUP($C820,Prices!$A$3:$R$1996,MATCH('2) Order Form'!Q$8,Prices!$A$2:$R$2,0),FALSE)</f>
        <v>119.95</v>
      </c>
      <c r="R820" s="34">
        <f t="shared" si="877"/>
        <v>0</v>
      </c>
      <c r="S820" s="43">
        <f t="shared" si="878"/>
        <v>0</v>
      </c>
      <c r="T820" s="51">
        <f t="shared" si="879"/>
        <v>0</v>
      </c>
      <c r="U820" s="123">
        <f t="shared" si="866"/>
        <v>0</v>
      </c>
      <c r="V820" s="124"/>
      <c r="W820" s="148">
        <v>7048652715586</v>
      </c>
      <c r="X820" s="125"/>
      <c r="Y820" s="126">
        <f t="shared" si="880"/>
        <v>0</v>
      </c>
      <c r="Z820" s="127">
        <f t="shared" ca="1" si="881"/>
        <v>0</v>
      </c>
      <c r="AA820" s="127">
        <f t="shared" ca="1" si="882"/>
        <v>138</v>
      </c>
      <c r="AB820" s="127">
        <f t="shared" ca="1" si="883"/>
        <v>0</v>
      </c>
      <c r="AC820" s="127">
        <f t="shared" ca="1" si="884"/>
        <v>0</v>
      </c>
      <c r="AD820" s="127" t="str">
        <f t="shared" si="885"/>
        <v xml:space="preserve">810120Black </v>
      </c>
      <c r="AE820" s="128">
        <f t="shared" si="886"/>
        <v>810120</v>
      </c>
      <c r="AF820" s="129" t="str">
        <f>INDEX(ATS!$A:$P,MATCH('2) Order Form'!$W820,ATS!$O:$O,0),7)</f>
        <v>Active</v>
      </c>
    </row>
    <row r="821" spans="1:32" ht="17.25" customHeight="1" x14ac:dyDescent="0.2">
      <c r="A821" s="33">
        <v>5</v>
      </c>
      <c r="B821" s="33" t="str">
        <f>VLOOKUP(A821,Classification!$H$2:$I$11,2,FALSE)</f>
        <v>Technical Apparel</v>
      </c>
      <c r="C821" s="33">
        <f>INDEX(ATS!$A:$P,MATCH('2) Order Form'!$W821,ATS!$O:$O,0),1)</f>
        <v>810120</v>
      </c>
      <c r="D821" s="33" t="str">
        <f>INDEX(ATS!$A:$P,MATCH('2) Order Form'!$W821,ATS!$O:$O,0),2)</f>
        <v>Crossfire Jersey M</v>
      </c>
      <c r="E821" s="82" t="str">
        <f>INDEX(ATS!$A:$P,MATCH('2) Order Form'!$W821,ATS!$O:$O,0),4)</f>
        <v>99901-XL</v>
      </c>
      <c r="F821" s="82" t="str">
        <f>INDEX(ATS!$A:$P,MATCH('2) Order Form'!$W821,ATS!$O:$O,0),5)</f>
        <v xml:space="preserve">Black </v>
      </c>
      <c r="G821" s="161" t="str">
        <f>INDEX(ATS!$A:$P,MATCH('2) Order Form'!$W821,ATS!$O:$O,0),6)</f>
        <v>XL</v>
      </c>
      <c r="H821" s="58">
        <v>1</v>
      </c>
      <c r="I821" s="111">
        <v>0</v>
      </c>
      <c r="J821" s="117">
        <f>IFERROR(VLOOKUP(W821,ATS!$O:$P,2,FALSE),0)</f>
        <v>3</v>
      </c>
      <c r="K821" s="184">
        <f>IF(J821=99999,"OPEN",IF(J821&gt;50,"50+",IF(J821&lt;=0,"0",J821)))</f>
        <v>3</v>
      </c>
      <c r="L821" s="117">
        <f>IFERROR(VLOOKUP(W821,ATS!$O:$Q,3,FALSE),0)</f>
        <v>3</v>
      </c>
      <c r="M821" s="186">
        <f>IF(L821=99999,"OPEN",IF(L821&gt;50,"50+",IF(L821&lt;=0,"0",L821)))</f>
        <v>3</v>
      </c>
      <c r="N821" s="93">
        <v>0</v>
      </c>
      <c r="O821" s="55">
        <f>IF(N821&lt;&gt;0,N821,$P$5)</f>
        <v>0</v>
      </c>
      <c r="P821" s="50">
        <f>VLOOKUP($C821,Prices!$A$3:$R$1996,MATCH('2) Order Form'!P$8,Prices!$A$2:$R$2,0),FALSE)</f>
        <v>60</v>
      </c>
      <c r="Q821" s="51">
        <f>VLOOKUP($C821,Prices!$A$3:$R$1996,MATCH('2) Order Form'!Q$8,Prices!$A$2:$R$2,0),FALSE)</f>
        <v>119.95</v>
      </c>
      <c r="R821" s="34">
        <f>I821*P821</f>
        <v>0</v>
      </c>
      <c r="S821" s="43">
        <f>R821*O821</f>
        <v>0</v>
      </c>
      <c r="T821" s="51">
        <f>R821-S821</f>
        <v>0</v>
      </c>
      <c r="U821" s="123">
        <f t="shared" si="866"/>
        <v>0</v>
      </c>
      <c r="V821" s="124"/>
      <c r="W821" s="148">
        <v>7048652715616</v>
      </c>
      <c r="X821" s="125"/>
      <c r="Y821" s="126">
        <f>I821*Q821</f>
        <v>0</v>
      </c>
      <c r="Z821" s="127">
        <f ca="1">IF(A821=OFFSET(A821,-1,0),0,1)</f>
        <v>0</v>
      </c>
      <c r="AA821" s="127">
        <f ca="1">IF(C821=OFFSET(C821,-1,0),OFFSET(AA821,-1,0),OFFSET(AA821,-1,0)+1)</f>
        <v>138</v>
      </c>
      <c r="AB821" s="127">
        <f ca="1">IF(C821=OFFSET(C821,-1,0),0,1)</f>
        <v>0</v>
      </c>
      <c r="AC821" s="127">
        <f ca="1">IF(F821=OFFSET(F821,-1,0),0,1)</f>
        <v>0</v>
      </c>
      <c r="AD821" s="127" t="str">
        <f>CONCATENATE(C821,F821)</f>
        <v xml:space="preserve">810120Black </v>
      </c>
      <c r="AE821" s="128">
        <f>IFERROR(IF(B821="EYEWEAR",CONCATENATE(C821,"-",G821),C821),C821)</f>
        <v>810120</v>
      </c>
      <c r="AF821" s="129" t="str">
        <f>INDEX(ATS!$A:$P,MATCH('2) Order Form'!$W821,ATS!$O:$O,0),7)</f>
        <v>Active</v>
      </c>
    </row>
    <row r="822" spans="1:32" ht="17.25" customHeight="1" x14ac:dyDescent="0.2">
      <c r="A822" s="33">
        <v>5</v>
      </c>
      <c r="B822" s="33" t="str">
        <f>VLOOKUP(A822,Classification!$H$2:$I$11,2,FALSE)</f>
        <v>Technical Apparel</v>
      </c>
      <c r="C822" s="33">
        <f>INDEX(ATS!$A:$P,MATCH('2) Order Form'!$W822,ATS!$O:$O,0),1)</f>
        <v>820467</v>
      </c>
      <c r="D822" s="33" t="str">
        <f>INDEX(ATS!$A:$P,MATCH('2) Order Form'!$W822,ATS!$O:$O,0),2)</f>
        <v>Crossfire Bib Shorts W</v>
      </c>
      <c r="E822" s="82" t="str">
        <f>INDEX(ATS!$A:$P,MATCH('2) Order Form'!$W822,ATS!$O:$O,0),4)</f>
        <v>99901-XS</v>
      </c>
      <c r="F822" s="82" t="str">
        <f>INDEX(ATS!$A:$P,MATCH('2) Order Form'!$W822,ATS!$O:$O,0),5)</f>
        <v xml:space="preserve">Black </v>
      </c>
      <c r="G822" s="161" t="str">
        <f>INDEX(ATS!$A:$P,MATCH('2) Order Form'!$W822,ATS!$O:$O,0),6)</f>
        <v>XS</v>
      </c>
      <c r="H822" s="58">
        <v>1</v>
      </c>
      <c r="I822" s="111">
        <v>0</v>
      </c>
      <c r="J822" s="117">
        <f>IFERROR(VLOOKUP(W822,ATS!$O:$P,2,FALSE),0)</f>
        <v>10</v>
      </c>
      <c r="K822" s="184">
        <f t="shared" si="847"/>
        <v>10</v>
      </c>
      <c r="L822" s="117">
        <f>IFERROR(VLOOKUP(W822,ATS!$O:$Q,3,FALSE),0)</f>
        <v>10</v>
      </c>
      <c r="M822" s="186">
        <f t="shared" si="848"/>
        <v>10</v>
      </c>
      <c r="N822" s="93">
        <v>0</v>
      </c>
      <c r="O822" s="55">
        <f t="shared" si="849"/>
        <v>0</v>
      </c>
      <c r="P822" s="50">
        <f>VLOOKUP($C822,Prices!$A$3:$R$1996,MATCH('2) Order Form'!P$8,Prices!$A$2:$R$2,0),FALSE)</f>
        <v>75</v>
      </c>
      <c r="Q822" s="51">
        <f>VLOOKUP($C822,Prices!$A$3:$R$1996,MATCH('2) Order Form'!Q$8,Prices!$A$2:$R$2,0),FALSE)</f>
        <v>149.94999999999999</v>
      </c>
      <c r="R822" s="34">
        <f t="shared" si="850"/>
        <v>0</v>
      </c>
      <c r="S822" s="43">
        <f t="shared" si="851"/>
        <v>0</v>
      </c>
      <c r="T822" s="51">
        <f t="shared" si="852"/>
        <v>0</v>
      </c>
      <c r="U822" s="123">
        <f t="shared" si="820"/>
        <v>0</v>
      </c>
      <c r="V822" s="124"/>
      <c r="W822" s="148">
        <v>7048652785909</v>
      </c>
      <c r="X822" s="125"/>
      <c r="Y822" s="126">
        <f t="shared" si="853"/>
        <v>0</v>
      </c>
      <c r="Z822" s="127">
        <f t="shared" ca="1" si="854"/>
        <v>0</v>
      </c>
      <c r="AA822" s="127">
        <f t="shared" ca="1" si="855"/>
        <v>139</v>
      </c>
      <c r="AB822" s="127">
        <f t="shared" ca="1" si="856"/>
        <v>1</v>
      </c>
      <c r="AC822" s="127">
        <f t="shared" ca="1" si="857"/>
        <v>0</v>
      </c>
      <c r="AD822" s="127" t="str">
        <f t="shared" si="858"/>
        <v xml:space="preserve">820467Black </v>
      </c>
      <c r="AE822" s="128">
        <f t="shared" si="859"/>
        <v>820467</v>
      </c>
      <c r="AF822" s="129" t="str">
        <f>INDEX(ATS!$A:$P,MATCH('2) Order Form'!$W822,ATS!$O:$O,0),7)</f>
        <v>Active</v>
      </c>
    </row>
    <row r="823" spans="1:32" ht="17.25" customHeight="1" x14ac:dyDescent="0.2">
      <c r="A823" s="33">
        <v>5</v>
      </c>
      <c r="B823" s="33" t="str">
        <f>VLOOKUP(A823,Classification!$H$2:$I$11,2,FALSE)</f>
        <v>Technical Apparel</v>
      </c>
      <c r="C823" s="33">
        <f>INDEX(ATS!$A:$P,MATCH('2) Order Form'!$W823,ATS!$O:$O,0),1)</f>
        <v>820467</v>
      </c>
      <c r="D823" s="33" t="str">
        <f>INDEX(ATS!$A:$P,MATCH('2) Order Form'!$W823,ATS!$O:$O,0),2)</f>
        <v>Crossfire Bib Shorts W</v>
      </c>
      <c r="E823" s="82" t="str">
        <f>INDEX(ATS!$A:$P,MATCH('2) Order Form'!$W823,ATS!$O:$O,0),4)</f>
        <v>99901-S</v>
      </c>
      <c r="F823" s="82" t="str">
        <f>INDEX(ATS!$A:$P,MATCH('2) Order Form'!$W823,ATS!$O:$O,0),5)</f>
        <v xml:space="preserve">Black </v>
      </c>
      <c r="G823" s="161" t="str">
        <f>INDEX(ATS!$A:$P,MATCH('2) Order Form'!$W823,ATS!$O:$O,0),6)</f>
        <v>S</v>
      </c>
      <c r="H823" s="58">
        <v>1</v>
      </c>
      <c r="I823" s="111">
        <v>0</v>
      </c>
      <c r="J823" s="117">
        <f>IFERROR(VLOOKUP(W823,ATS!$O:$P,2,FALSE),0)</f>
        <v>43</v>
      </c>
      <c r="K823" s="184">
        <f t="shared" si="847"/>
        <v>43</v>
      </c>
      <c r="L823" s="117">
        <f>IFERROR(VLOOKUP(W823,ATS!$O:$Q,3,FALSE),0)</f>
        <v>43</v>
      </c>
      <c r="M823" s="186">
        <f t="shared" si="848"/>
        <v>43</v>
      </c>
      <c r="N823" s="93">
        <v>0</v>
      </c>
      <c r="O823" s="55">
        <f t="shared" si="849"/>
        <v>0</v>
      </c>
      <c r="P823" s="50">
        <f>VLOOKUP($C823,Prices!$A$3:$R$1996,MATCH('2) Order Form'!P$8,Prices!$A$2:$R$2,0),FALSE)</f>
        <v>75</v>
      </c>
      <c r="Q823" s="51">
        <f>VLOOKUP($C823,Prices!$A$3:$R$1996,MATCH('2) Order Form'!Q$8,Prices!$A$2:$R$2,0),FALSE)</f>
        <v>149.94999999999999</v>
      </c>
      <c r="R823" s="34">
        <f t="shared" si="850"/>
        <v>0</v>
      </c>
      <c r="S823" s="43">
        <f t="shared" si="851"/>
        <v>0</v>
      </c>
      <c r="T823" s="51">
        <f t="shared" si="852"/>
        <v>0</v>
      </c>
      <c r="U823" s="123">
        <f t="shared" si="820"/>
        <v>0</v>
      </c>
      <c r="V823" s="124"/>
      <c r="W823" s="148">
        <v>7048652785893</v>
      </c>
      <c r="X823" s="125"/>
      <c r="Y823" s="126">
        <f t="shared" si="853"/>
        <v>0</v>
      </c>
      <c r="Z823" s="127">
        <f t="shared" ca="1" si="854"/>
        <v>0</v>
      </c>
      <c r="AA823" s="127">
        <f t="shared" ca="1" si="855"/>
        <v>139</v>
      </c>
      <c r="AB823" s="127">
        <f t="shared" ca="1" si="856"/>
        <v>0</v>
      </c>
      <c r="AC823" s="127">
        <f t="shared" ca="1" si="857"/>
        <v>0</v>
      </c>
      <c r="AD823" s="127" t="str">
        <f t="shared" si="858"/>
        <v xml:space="preserve">820467Black </v>
      </c>
      <c r="AE823" s="128">
        <f t="shared" si="859"/>
        <v>820467</v>
      </c>
      <c r="AF823" s="129" t="str">
        <f>INDEX(ATS!$A:$P,MATCH('2) Order Form'!$W823,ATS!$O:$O,0),7)</f>
        <v>Active</v>
      </c>
    </row>
    <row r="824" spans="1:32" ht="17.25" customHeight="1" x14ac:dyDescent="0.2">
      <c r="A824" s="33">
        <v>5</v>
      </c>
      <c r="B824" s="33" t="str">
        <f>VLOOKUP(A824,Classification!$H$2:$I$11,2,FALSE)</f>
        <v>Technical Apparel</v>
      </c>
      <c r="C824" s="33">
        <f>INDEX(ATS!$A:$P,MATCH('2) Order Form'!$W824,ATS!$O:$O,0),1)</f>
        <v>820467</v>
      </c>
      <c r="D824" s="33" t="str">
        <f>INDEX(ATS!$A:$P,MATCH('2) Order Form'!$W824,ATS!$O:$O,0),2)</f>
        <v>Crossfire Bib Shorts W</v>
      </c>
      <c r="E824" s="82" t="str">
        <f>INDEX(ATS!$A:$P,MATCH('2) Order Form'!$W824,ATS!$O:$O,0),4)</f>
        <v>99901-M</v>
      </c>
      <c r="F824" s="82" t="str">
        <f>INDEX(ATS!$A:$P,MATCH('2) Order Form'!$W824,ATS!$O:$O,0),5)</f>
        <v xml:space="preserve">Black </v>
      </c>
      <c r="G824" s="161" t="str">
        <f>INDEX(ATS!$A:$P,MATCH('2) Order Form'!$W824,ATS!$O:$O,0),6)</f>
        <v>M</v>
      </c>
      <c r="H824" s="58">
        <v>1</v>
      </c>
      <c r="I824" s="111">
        <v>0</v>
      </c>
      <c r="J824" s="117">
        <f>IFERROR(VLOOKUP(W824,ATS!$O:$P,2,FALSE),0)</f>
        <v>56</v>
      </c>
      <c r="K824" s="184" t="str">
        <f t="shared" si="847"/>
        <v>50+</v>
      </c>
      <c r="L824" s="117">
        <f>IFERROR(VLOOKUP(W824,ATS!$O:$Q,3,FALSE),0)</f>
        <v>56</v>
      </c>
      <c r="M824" s="186" t="str">
        <f t="shared" si="848"/>
        <v>50+</v>
      </c>
      <c r="N824" s="93">
        <v>0</v>
      </c>
      <c r="O824" s="55">
        <f t="shared" si="849"/>
        <v>0</v>
      </c>
      <c r="P824" s="50">
        <f>VLOOKUP($C824,Prices!$A$3:$R$1996,MATCH('2) Order Form'!P$8,Prices!$A$2:$R$2,0),FALSE)</f>
        <v>75</v>
      </c>
      <c r="Q824" s="51">
        <f>VLOOKUP($C824,Prices!$A$3:$R$1996,MATCH('2) Order Form'!Q$8,Prices!$A$2:$R$2,0),FALSE)</f>
        <v>149.94999999999999</v>
      </c>
      <c r="R824" s="34">
        <f t="shared" si="850"/>
        <v>0</v>
      </c>
      <c r="S824" s="43">
        <f t="shared" si="851"/>
        <v>0</v>
      </c>
      <c r="T824" s="51">
        <f t="shared" si="852"/>
        <v>0</v>
      </c>
      <c r="U824" s="123">
        <f t="shared" si="820"/>
        <v>0</v>
      </c>
      <c r="V824" s="124"/>
      <c r="W824" s="148">
        <v>7048652785886</v>
      </c>
      <c r="X824" s="125"/>
      <c r="Y824" s="126">
        <f t="shared" si="853"/>
        <v>0</v>
      </c>
      <c r="Z824" s="127">
        <f t="shared" ca="1" si="854"/>
        <v>0</v>
      </c>
      <c r="AA824" s="127">
        <f t="shared" ca="1" si="855"/>
        <v>139</v>
      </c>
      <c r="AB824" s="127">
        <f t="shared" ca="1" si="856"/>
        <v>0</v>
      </c>
      <c r="AC824" s="127">
        <f t="shared" ca="1" si="857"/>
        <v>0</v>
      </c>
      <c r="AD824" s="127" t="str">
        <f t="shared" si="858"/>
        <v xml:space="preserve">820467Black </v>
      </c>
      <c r="AE824" s="128">
        <f t="shared" si="859"/>
        <v>820467</v>
      </c>
      <c r="AF824" s="129" t="str">
        <f>INDEX(ATS!$A:$P,MATCH('2) Order Form'!$W824,ATS!$O:$O,0),7)</f>
        <v>Active</v>
      </c>
    </row>
    <row r="825" spans="1:32" ht="17.25" customHeight="1" x14ac:dyDescent="0.2">
      <c r="A825" s="33">
        <v>5</v>
      </c>
      <c r="B825" s="33" t="str">
        <f>VLOOKUP(A825,Classification!$H$2:$I$11,2,FALSE)</f>
        <v>Technical Apparel</v>
      </c>
      <c r="C825" s="33">
        <f>INDEX(ATS!$A:$P,MATCH('2) Order Form'!$W825,ATS!$O:$O,0),1)</f>
        <v>820467</v>
      </c>
      <c r="D825" s="33" t="str">
        <f>INDEX(ATS!$A:$P,MATCH('2) Order Form'!$W825,ATS!$O:$O,0),2)</f>
        <v>Crossfire Bib Shorts W</v>
      </c>
      <c r="E825" s="82" t="str">
        <f>INDEX(ATS!$A:$P,MATCH('2) Order Form'!$W825,ATS!$O:$O,0),4)</f>
        <v>99901-L</v>
      </c>
      <c r="F825" s="82" t="str">
        <f>INDEX(ATS!$A:$P,MATCH('2) Order Form'!$W825,ATS!$O:$O,0),5)</f>
        <v xml:space="preserve">Black </v>
      </c>
      <c r="G825" s="161" t="str">
        <f>INDEX(ATS!$A:$P,MATCH('2) Order Form'!$W825,ATS!$O:$O,0),6)</f>
        <v>L</v>
      </c>
      <c r="H825" s="58">
        <v>1</v>
      </c>
      <c r="I825" s="111">
        <v>0</v>
      </c>
      <c r="J825" s="117">
        <f>IFERROR(VLOOKUP(W825,ATS!$O:$P,2,FALSE),0)</f>
        <v>49</v>
      </c>
      <c r="K825" s="184">
        <f t="shared" si="847"/>
        <v>49</v>
      </c>
      <c r="L825" s="117">
        <f>IFERROR(VLOOKUP(W825,ATS!$O:$Q,3,FALSE),0)</f>
        <v>49</v>
      </c>
      <c r="M825" s="186">
        <f t="shared" si="848"/>
        <v>49</v>
      </c>
      <c r="N825" s="93">
        <v>0</v>
      </c>
      <c r="O825" s="55">
        <f t="shared" si="849"/>
        <v>0</v>
      </c>
      <c r="P825" s="50">
        <f>VLOOKUP($C825,Prices!$A$3:$R$1996,MATCH('2) Order Form'!P$8,Prices!$A$2:$R$2,0),FALSE)</f>
        <v>75</v>
      </c>
      <c r="Q825" s="51">
        <f>VLOOKUP($C825,Prices!$A$3:$R$1996,MATCH('2) Order Form'!Q$8,Prices!$A$2:$R$2,0),FALSE)</f>
        <v>149.94999999999999</v>
      </c>
      <c r="R825" s="34">
        <f t="shared" si="850"/>
        <v>0</v>
      </c>
      <c r="S825" s="43">
        <f t="shared" si="851"/>
        <v>0</v>
      </c>
      <c r="T825" s="51">
        <f t="shared" si="852"/>
        <v>0</v>
      </c>
      <c r="U825" s="123">
        <f t="shared" si="820"/>
        <v>0</v>
      </c>
      <c r="V825" s="124"/>
      <c r="W825" s="148">
        <v>7048652785879</v>
      </c>
      <c r="X825" s="125"/>
      <c r="Y825" s="126">
        <f t="shared" si="853"/>
        <v>0</v>
      </c>
      <c r="Z825" s="127">
        <f t="shared" ca="1" si="854"/>
        <v>0</v>
      </c>
      <c r="AA825" s="127">
        <f t="shared" ca="1" si="855"/>
        <v>139</v>
      </c>
      <c r="AB825" s="127">
        <f t="shared" ca="1" si="856"/>
        <v>0</v>
      </c>
      <c r="AC825" s="127">
        <f t="shared" ca="1" si="857"/>
        <v>0</v>
      </c>
      <c r="AD825" s="127" t="str">
        <f t="shared" si="858"/>
        <v xml:space="preserve">820467Black </v>
      </c>
      <c r="AE825" s="128">
        <f t="shared" si="859"/>
        <v>820467</v>
      </c>
      <c r="AF825" s="129" t="str">
        <f>INDEX(ATS!$A:$P,MATCH('2) Order Form'!$W825,ATS!$O:$O,0),7)</f>
        <v>Active</v>
      </c>
    </row>
    <row r="826" spans="1:32" x14ac:dyDescent="0.2">
      <c r="A826" s="33">
        <v>5</v>
      </c>
      <c r="B826" s="33" t="str">
        <f>VLOOKUP(A826,Classification!$H$2:$I$11,2,FALSE)</f>
        <v>Technical Apparel</v>
      </c>
      <c r="C826" s="33">
        <f>INDEX(ATS!$A:$P,MATCH('2) Order Form'!$W826,ATS!$O:$O,0),1)</f>
        <v>828121</v>
      </c>
      <c r="D826" s="33" t="str">
        <f>INDEX(ATS!$A:$P,MATCH('2) Order Form'!$W826,ATS!$O:$O,0),2)</f>
        <v>Crossfire Merino SS Jersey W</v>
      </c>
      <c r="E826" s="82" t="str">
        <f>INDEX(ATS!$A:$P,MATCH('2) Order Form'!$W826,ATS!$O:$O,0),4)</f>
        <v>BLACK-XS</v>
      </c>
      <c r="F826" s="82" t="str">
        <f>INDEX(ATS!$A:$P,MATCH('2) Order Form'!$W826,ATS!$O:$O,0),5)</f>
        <v>Black</v>
      </c>
      <c r="G826" s="161" t="str">
        <f>INDEX(ATS!$A:$P,MATCH('2) Order Form'!$W826,ATS!$O:$O,0),6)</f>
        <v>XS</v>
      </c>
      <c r="H826" s="58">
        <v>1</v>
      </c>
      <c r="I826" s="111">
        <v>0</v>
      </c>
      <c r="J826" s="117">
        <f>IFERROR(VLOOKUP(W826,ATS!$O:$P,2,FALSE),0)</f>
        <v>18</v>
      </c>
      <c r="K826" s="184">
        <f t="shared" ref="K826:K829" si="887">IF(J826=99999,"OPEN",IF(J826&gt;50,"50+",IF(J826&lt;=0,"0",J826)))</f>
        <v>18</v>
      </c>
      <c r="L826" s="117">
        <f>IFERROR(VLOOKUP(W826,ATS!$O:$Q,3,FALSE),0)</f>
        <v>18</v>
      </c>
      <c r="M826" s="186">
        <f t="shared" ref="M826:M829" si="888">IF(L826=99999,"OPEN",IF(L826&gt;50,"50+",IF(L826&lt;=0,"0",L826)))</f>
        <v>18</v>
      </c>
      <c r="N826" s="93">
        <v>0</v>
      </c>
      <c r="O826" s="55">
        <f t="shared" ref="O826:O829" si="889">IF(N826&lt;&gt;0,N826,$P$5)</f>
        <v>0</v>
      </c>
      <c r="P826" s="50">
        <f>VLOOKUP($C826,Prices!$A$3:$R$1996,MATCH('2) Order Form'!P$8,Prices!$A$2:$R$2,0),FALSE)</f>
        <v>60</v>
      </c>
      <c r="Q826" s="51">
        <f>VLOOKUP($C826,Prices!$A$3:$R$1996,MATCH('2) Order Form'!Q$8,Prices!$A$2:$R$2,0),FALSE)</f>
        <v>119.95</v>
      </c>
      <c r="R826" s="34">
        <f t="shared" ref="R826:R829" si="890">I826*P826</f>
        <v>0</v>
      </c>
      <c r="S826" s="43">
        <f t="shared" ref="S826:S829" si="891">R826*O826</f>
        <v>0</v>
      </c>
      <c r="T826" s="51">
        <f t="shared" ref="T826:T829" si="892">R826-S826</f>
        <v>0</v>
      </c>
      <c r="U826" s="123">
        <f t="shared" si="820"/>
        <v>0</v>
      </c>
      <c r="V826" s="124"/>
      <c r="W826" s="148">
        <v>7048652764133</v>
      </c>
      <c r="Y826" s="126">
        <f t="shared" ref="Y826:Y829" si="893">I826*Q826</f>
        <v>0</v>
      </c>
      <c r="Z826" s="127">
        <f t="shared" ref="Z826:Z829" ca="1" si="894">IF(A826=OFFSET(A826,-1,0),0,1)</f>
        <v>0</v>
      </c>
      <c r="AA826" s="127">
        <f t="shared" ref="AA826:AA829" ca="1" si="895">IF(C826=OFFSET(C826,-1,0),OFFSET(AA826,-1,0),OFFSET(AA826,-1,0)+1)</f>
        <v>140</v>
      </c>
      <c r="AB826" s="127">
        <f t="shared" ref="AB826:AB829" ca="1" si="896">IF(C826=OFFSET(C826,-1,0),0,1)</f>
        <v>1</v>
      </c>
      <c r="AC826" s="127">
        <f t="shared" ref="AC826:AC829" ca="1" si="897">IF(F826=OFFSET(F826,-1,0),0,1)</f>
        <v>1</v>
      </c>
      <c r="AD826" s="127" t="str">
        <f t="shared" ref="AD826:AD829" si="898">CONCATENATE(C826,F826)</f>
        <v>828121Black</v>
      </c>
      <c r="AE826" s="128">
        <f t="shared" ref="AE826:AE829" si="899">IFERROR(IF(B826="EYEWEAR",CONCATENATE(C826,"-",G826),C826),C826)</f>
        <v>828121</v>
      </c>
      <c r="AF826" s="129" t="str">
        <f>INDEX(ATS!$A:$P,MATCH('2) Order Form'!$W826,ATS!$O:$O,0),7)</f>
        <v>Active</v>
      </c>
    </row>
    <row r="827" spans="1:32" x14ac:dyDescent="0.2">
      <c r="A827" s="33">
        <v>5</v>
      </c>
      <c r="B827" s="33" t="str">
        <f>VLOOKUP(A827,Classification!$H$2:$I$11,2,FALSE)</f>
        <v>Technical Apparel</v>
      </c>
      <c r="C827" s="33">
        <f>INDEX(ATS!$A:$P,MATCH('2) Order Form'!$W827,ATS!$O:$O,0),1)</f>
        <v>828121</v>
      </c>
      <c r="D827" s="33" t="str">
        <f>INDEX(ATS!$A:$P,MATCH('2) Order Form'!$W827,ATS!$O:$O,0),2)</f>
        <v>Crossfire Merino SS Jersey W</v>
      </c>
      <c r="E827" s="82" t="str">
        <f>INDEX(ATS!$A:$P,MATCH('2) Order Form'!$W827,ATS!$O:$O,0),4)</f>
        <v>BLACK-S</v>
      </c>
      <c r="F827" s="82" t="str">
        <f>INDEX(ATS!$A:$P,MATCH('2) Order Form'!$W827,ATS!$O:$O,0),5)</f>
        <v>Black</v>
      </c>
      <c r="G827" s="161" t="str">
        <f>INDEX(ATS!$A:$P,MATCH('2) Order Form'!$W827,ATS!$O:$O,0),6)</f>
        <v>S</v>
      </c>
      <c r="H827" s="58">
        <v>1</v>
      </c>
      <c r="I827" s="111">
        <v>0</v>
      </c>
      <c r="J827" s="117">
        <f>IFERROR(VLOOKUP(W827,ATS!$O:$P,2,FALSE),0)</f>
        <v>39</v>
      </c>
      <c r="K827" s="184">
        <f t="shared" si="887"/>
        <v>39</v>
      </c>
      <c r="L827" s="117">
        <f>IFERROR(VLOOKUP(W827,ATS!$O:$Q,3,FALSE),0)</f>
        <v>39</v>
      </c>
      <c r="M827" s="186">
        <f t="shared" si="888"/>
        <v>39</v>
      </c>
      <c r="N827" s="93">
        <v>0</v>
      </c>
      <c r="O827" s="55">
        <f t="shared" si="889"/>
        <v>0</v>
      </c>
      <c r="P827" s="50">
        <f>VLOOKUP($C827,Prices!$A$3:$R$1996,MATCH('2) Order Form'!P$8,Prices!$A$2:$R$2,0),FALSE)</f>
        <v>60</v>
      </c>
      <c r="Q827" s="51">
        <f>VLOOKUP($C827,Prices!$A$3:$R$1996,MATCH('2) Order Form'!Q$8,Prices!$A$2:$R$2,0),FALSE)</f>
        <v>119.95</v>
      </c>
      <c r="R827" s="34">
        <f t="shared" si="890"/>
        <v>0</v>
      </c>
      <c r="S827" s="43">
        <f t="shared" si="891"/>
        <v>0</v>
      </c>
      <c r="T827" s="51">
        <f t="shared" si="892"/>
        <v>0</v>
      </c>
      <c r="U827" s="123">
        <f t="shared" si="820"/>
        <v>0</v>
      </c>
      <c r="V827" s="124"/>
      <c r="W827" s="148">
        <v>7048652764126</v>
      </c>
      <c r="Y827" s="126">
        <f t="shared" si="893"/>
        <v>0</v>
      </c>
      <c r="Z827" s="127">
        <f t="shared" ca="1" si="894"/>
        <v>0</v>
      </c>
      <c r="AA827" s="127">
        <f t="shared" ca="1" si="895"/>
        <v>140</v>
      </c>
      <c r="AB827" s="127">
        <f t="shared" ca="1" si="896"/>
        <v>0</v>
      </c>
      <c r="AC827" s="127">
        <f t="shared" ca="1" si="897"/>
        <v>0</v>
      </c>
      <c r="AD827" s="127" t="str">
        <f t="shared" si="898"/>
        <v>828121Black</v>
      </c>
      <c r="AE827" s="128">
        <f t="shared" si="899"/>
        <v>828121</v>
      </c>
      <c r="AF827" s="129" t="str">
        <f>INDEX(ATS!$A:$P,MATCH('2) Order Form'!$W827,ATS!$O:$O,0),7)</f>
        <v>Active</v>
      </c>
    </row>
    <row r="828" spans="1:32" x14ac:dyDescent="0.2">
      <c r="A828" s="33">
        <v>5</v>
      </c>
      <c r="B828" s="33" t="str">
        <f>VLOOKUP(A828,Classification!$H$2:$I$11,2,FALSE)</f>
        <v>Technical Apparel</v>
      </c>
      <c r="C828" s="33">
        <f>INDEX(ATS!$A:$P,MATCH('2) Order Form'!$W828,ATS!$O:$O,0),1)</f>
        <v>828121</v>
      </c>
      <c r="D828" s="33" t="str">
        <f>INDEX(ATS!$A:$P,MATCH('2) Order Form'!$W828,ATS!$O:$O,0),2)</f>
        <v>Crossfire Merino SS Jersey W</v>
      </c>
      <c r="E828" s="82" t="str">
        <f>INDEX(ATS!$A:$P,MATCH('2) Order Form'!$W828,ATS!$O:$O,0),4)</f>
        <v>BLACK-M</v>
      </c>
      <c r="F828" s="82" t="str">
        <f>INDEX(ATS!$A:$P,MATCH('2) Order Form'!$W828,ATS!$O:$O,0),5)</f>
        <v>Black</v>
      </c>
      <c r="G828" s="161" t="str">
        <f>INDEX(ATS!$A:$P,MATCH('2) Order Form'!$W828,ATS!$O:$O,0),6)</f>
        <v>M</v>
      </c>
      <c r="H828" s="58">
        <v>1</v>
      </c>
      <c r="I828" s="111">
        <v>0</v>
      </c>
      <c r="J828" s="117">
        <f>IFERROR(VLOOKUP(W828,ATS!$O:$P,2,FALSE),0)</f>
        <v>49</v>
      </c>
      <c r="K828" s="184">
        <f t="shared" si="887"/>
        <v>49</v>
      </c>
      <c r="L828" s="117">
        <f>IFERROR(VLOOKUP(W828,ATS!$O:$Q,3,FALSE),0)</f>
        <v>49</v>
      </c>
      <c r="M828" s="186">
        <f t="shared" si="888"/>
        <v>49</v>
      </c>
      <c r="N828" s="93">
        <v>0</v>
      </c>
      <c r="O828" s="55">
        <f t="shared" si="889"/>
        <v>0</v>
      </c>
      <c r="P828" s="50">
        <f>VLOOKUP($C828,Prices!$A$3:$R$1996,MATCH('2) Order Form'!P$8,Prices!$A$2:$R$2,0),FALSE)</f>
        <v>60</v>
      </c>
      <c r="Q828" s="51">
        <f>VLOOKUP($C828,Prices!$A$3:$R$1996,MATCH('2) Order Form'!Q$8,Prices!$A$2:$R$2,0),FALSE)</f>
        <v>119.95</v>
      </c>
      <c r="R828" s="34">
        <f t="shared" si="890"/>
        <v>0</v>
      </c>
      <c r="S828" s="43">
        <f t="shared" si="891"/>
        <v>0</v>
      </c>
      <c r="T828" s="51">
        <f t="shared" si="892"/>
        <v>0</v>
      </c>
      <c r="U828" s="123">
        <f t="shared" si="820"/>
        <v>0</v>
      </c>
      <c r="V828" s="124"/>
      <c r="W828" s="148">
        <v>7048652764119</v>
      </c>
      <c r="Y828" s="126">
        <f t="shared" si="893"/>
        <v>0</v>
      </c>
      <c r="Z828" s="127">
        <f t="shared" ca="1" si="894"/>
        <v>0</v>
      </c>
      <c r="AA828" s="127">
        <f t="shared" ca="1" si="895"/>
        <v>140</v>
      </c>
      <c r="AB828" s="127">
        <f t="shared" ca="1" si="896"/>
        <v>0</v>
      </c>
      <c r="AC828" s="127">
        <f t="shared" ca="1" si="897"/>
        <v>0</v>
      </c>
      <c r="AD828" s="127" t="str">
        <f t="shared" si="898"/>
        <v>828121Black</v>
      </c>
      <c r="AE828" s="128">
        <f t="shared" si="899"/>
        <v>828121</v>
      </c>
      <c r="AF828" s="129" t="str">
        <f>INDEX(ATS!$A:$P,MATCH('2) Order Form'!$W828,ATS!$O:$O,0),7)</f>
        <v>Active</v>
      </c>
    </row>
    <row r="829" spans="1:32" x14ac:dyDescent="0.2">
      <c r="A829" s="33">
        <v>5</v>
      </c>
      <c r="B829" s="33" t="str">
        <f>VLOOKUP(A829,Classification!$H$2:$I$11,2,FALSE)</f>
        <v>Technical Apparel</v>
      </c>
      <c r="C829" s="33">
        <f>INDEX(ATS!$A:$P,MATCH('2) Order Form'!$W829,ATS!$O:$O,0),1)</f>
        <v>828121</v>
      </c>
      <c r="D829" s="33" t="str">
        <f>INDEX(ATS!$A:$P,MATCH('2) Order Form'!$W829,ATS!$O:$O,0),2)</f>
        <v>Crossfire Merino SS Jersey W</v>
      </c>
      <c r="E829" s="82" t="str">
        <f>INDEX(ATS!$A:$P,MATCH('2) Order Form'!$W829,ATS!$O:$O,0),4)</f>
        <v>BLACK-L</v>
      </c>
      <c r="F829" s="82" t="str">
        <f>INDEX(ATS!$A:$P,MATCH('2) Order Form'!$W829,ATS!$O:$O,0),5)</f>
        <v>Black</v>
      </c>
      <c r="G829" s="161" t="str">
        <f>INDEX(ATS!$A:$P,MATCH('2) Order Form'!$W829,ATS!$O:$O,0),6)</f>
        <v>L</v>
      </c>
      <c r="H829" s="58">
        <v>1</v>
      </c>
      <c r="I829" s="111">
        <v>0</v>
      </c>
      <c r="J829" s="117">
        <f>IFERROR(VLOOKUP(W829,ATS!$O:$P,2,FALSE),0)</f>
        <v>28</v>
      </c>
      <c r="K829" s="184">
        <f t="shared" si="887"/>
        <v>28</v>
      </c>
      <c r="L829" s="117">
        <f>IFERROR(VLOOKUP(W829,ATS!$O:$Q,3,FALSE),0)</f>
        <v>28</v>
      </c>
      <c r="M829" s="186">
        <f t="shared" si="888"/>
        <v>28</v>
      </c>
      <c r="N829" s="93">
        <v>0</v>
      </c>
      <c r="O829" s="55">
        <f t="shared" si="889"/>
        <v>0</v>
      </c>
      <c r="P829" s="50">
        <f>VLOOKUP($C829,Prices!$A$3:$R$1996,MATCH('2) Order Form'!P$8,Prices!$A$2:$R$2,0),FALSE)</f>
        <v>60</v>
      </c>
      <c r="Q829" s="51">
        <f>VLOOKUP($C829,Prices!$A$3:$R$1996,MATCH('2) Order Form'!Q$8,Prices!$A$2:$R$2,0),FALSE)</f>
        <v>119.95</v>
      </c>
      <c r="R829" s="34">
        <f t="shared" si="890"/>
        <v>0</v>
      </c>
      <c r="S829" s="43">
        <f t="shared" si="891"/>
        <v>0</v>
      </c>
      <c r="T829" s="51">
        <f t="shared" si="892"/>
        <v>0</v>
      </c>
      <c r="U829" s="123">
        <f t="shared" si="820"/>
        <v>0</v>
      </c>
      <c r="V829" s="124"/>
      <c r="W829" s="148">
        <v>7048652764102</v>
      </c>
      <c r="Y829" s="126">
        <f t="shared" si="893"/>
        <v>0</v>
      </c>
      <c r="Z829" s="127">
        <f t="shared" ca="1" si="894"/>
        <v>0</v>
      </c>
      <c r="AA829" s="127">
        <f t="shared" ca="1" si="895"/>
        <v>140</v>
      </c>
      <c r="AB829" s="127">
        <f t="shared" ca="1" si="896"/>
        <v>0</v>
      </c>
      <c r="AC829" s="127">
        <f t="shared" ca="1" si="897"/>
        <v>0</v>
      </c>
      <c r="AD829" s="127" t="str">
        <f t="shared" si="898"/>
        <v>828121Black</v>
      </c>
      <c r="AE829" s="128">
        <f t="shared" si="899"/>
        <v>828121</v>
      </c>
      <c r="AF829" s="129" t="str">
        <f>INDEX(ATS!$A:$P,MATCH('2) Order Form'!$W829,ATS!$O:$O,0),7)</f>
        <v>Active</v>
      </c>
    </row>
    <row r="830" spans="1:32" ht="17.25" customHeight="1" x14ac:dyDescent="0.2">
      <c r="A830" s="33">
        <v>5</v>
      </c>
      <c r="B830" s="33" t="str">
        <f>VLOOKUP(A830,Classification!$H$2:$I$11,2,FALSE)</f>
        <v>Technical Apparel</v>
      </c>
      <c r="C830" s="33">
        <f>INDEX(ATS!$A:$P,MATCH('2) Order Form'!$W830,ATS!$O:$O,0),1)</f>
        <v>810121</v>
      </c>
      <c r="D830" s="33" t="str">
        <f>INDEX(ATS!$A:$P,MATCH('2) Order Form'!$W830,ATS!$O:$O,0),2)</f>
        <v>Crossfire Jersey W</v>
      </c>
      <c r="E830" s="82" t="str">
        <f>INDEX(ATS!$A:$P,MATCH('2) Order Form'!$W830,ATS!$O:$O,0),4)</f>
        <v>10003-XS</v>
      </c>
      <c r="F830" s="82" t="str">
        <f>INDEX(ATS!$A:$P,MATCH('2) Order Form'!$W830,ATS!$O:$O,0),5)</f>
        <v xml:space="preserve">Bronco White </v>
      </c>
      <c r="G830" s="161" t="str">
        <f>INDEX(ATS!$A:$P,MATCH('2) Order Form'!$W830,ATS!$O:$O,0),6)</f>
        <v>XS</v>
      </c>
      <c r="H830" s="58">
        <v>1</v>
      </c>
      <c r="I830" s="111">
        <v>0</v>
      </c>
      <c r="J830" s="117">
        <f>IFERROR(VLOOKUP(W830,ATS!$O:$P,2,FALSE),0)</f>
        <v>8</v>
      </c>
      <c r="K830" s="184">
        <f t="shared" si="847"/>
        <v>8</v>
      </c>
      <c r="L830" s="117">
        <f>IFERROR(VLOOKUP(W830,ATS!$O:$Q,3,FALSE),0)</f>
        <v>8</v>
      </c>
      <c r="M830" s="186">
        <f t="shared" si="848"/>
        <v>8</v>
      </c>
      <c r="N830" s="93">
        <v>0</v>
      </c>
      <c r="O830" s="55">
        <f t="shared" si="849"/>
        <v>0</v>
      </c>
      <c r="P830" s="50">
        <f>VLOOKUP($C830,Prices!$A$3:$R$1996,MATCH('2) Order Form'!P$8,Prices!$A$2:$R$2,0),FALSE)</f>
        <v>60</v>
      </c>
      <c r="Q830" s="51">
        <f>VLOOKUP($C830,Prices!$A$3:$R$1996,MATCH('2) Order Form'!Q$8,Prices!$A$2:$R$2,0),FALSE)</f>
        <v>119.95</v>
      </c>
      <c r="R830" s="34">
        <f t="shared" si="850"/>
        <v>0</v>
      </c>
      <c r="S830" s="43">
        <f t="shared" si="851"/>
        <v>0</v>
      </c>
      <c r="T830" s="51">
        <f t="shared" si="852"/>
        <v>0</v>
      </c>
      <c r="U830" s="123">
        <f t="shared" si="820"/>
        <v>0</v>
      </c>
      <c r="V830" s="124"/>
      <c r="W830" s="148">
        <v>7048652764058</v>
      </c>
      <c r="X830" s="125"/>
      <c r="Y830" s="126">
        <f t="shared" si="853"/>
        <v>0</v>
      </c>
      <c r="Z830" s="127">
        <f t="shared" ca="1" si="854"/>
        <v>0</v>
      </c>
      <c r="AA830" s="127">
        <f t="shared" ca="1" si="855"/>
        <v>141</v>
      </c>
      <c r="AB830" s="127">
        <f t="shared" ca="1" si="856"/>
        <v>1</v>
      </c>
      <c r="AC830" s="127">
        <f t="shared" ca="1" si="857"/>
        <v>1</v>
      </c>
      <c r="AD830" s="127" t="str">
        <f t="shared" si="858"/>
        <v xml:space="preserve">810121Bronco White </v>
      </c>
      <c r="AE830" s="128">
        <f t="shared" si="859"/>
        <v>810121</v>
      </c>
      <c r="AF830" s="129" t="str">
        <f>INDEX(ATS!$A:$P,MATCH('2) Order Form'!$W830,ATS!$O:$O,0),7)</f>
        <v>Active</v>
      </c>
    </row>
    <row r="831" spans="1:32" ht="17.25" customHeight="1" x14ac:dyDescent="0.2">
      <c r="A831" s="33">
        <v>5</v>
      </c>
      <c r="B831" s="33" t="str">
        <f>VLOOKUP(A831,Classification!$H$2:$I$11,2,FALSE)</f>
        <v>Technical Apparel</v>
      </c>
      <c r="C831" s="33">
        <f>INDEX(ATS!$A:$P,MATCH('2) Order Form'!$W831,ATS!$O:$O,0),1)</f>
        <v>810121</v>
      </c>
      <c r="D831" s="33" t="str">
        <f>INDEX(ATS!$A:$P,MATCH('2) Order Form'!$W831,ATS!$O:$O,0),2)</f>
        <v>Crossfire Jersey W</v>
      </c>
      <c r="E831" s="82" t="str">
        <f>INDEX(ATS!$A:$P,MATCH('2) Order Form'!$W831,ATS!$O:$O,0),4)</f>
        <v>10003-S</v>
      </c>
      <c r="F831" s="82" t="str">
        <f>INDEX(ATS!$A:$P,MATCH('2) Order Form'!$W831,ATS!$O:$O,0),5)</f>
        <v xml:space="preserve">Bronco White </v>
      </c>
      <c r="G831" s="161" t="str">
        <f>INDEX(ATS!$A:$P,MATCH('2) Order Form'!$W831,ATS!$O:$O,0),6)</f>
        <v>S</v>
      </c>
      <c r="H831" s="58">
        <v>1</v>
      </c>
      <c r="I831" s="111">
        <v>0</v>
      </c>
      <c r="J831" s="117">
        <f>IFERROR(VLOOKUP(W831,ATS!$O:$P,2,FALSE),0)</f>
        <v>25</v>
      </c>
      <c r="K831" s="184">
        <f t="shared" si="847"/>
        <v>25</v>
      </c>
      <c r="L831" s="117">
        <f>IFERROR(VLOOKUP(W831,ATS!$O:$Q,3,FALSE),0)</f>
        <v>25</v>
      </c>
      <c r="M831" s="186">
        <f t="shared" si="848"/>
        <v>25</v>
      </c>
      <c r="N831" s="93">
        <v>0</v>
      </c>
      <c r="O831" s="55">
        <f t="shared" si="849"/>
        <v>0</v>
      </c>
      <c r="P831" s="50">
        <f>VLOOKUP($C831,Prices!$A$3:$R$1996,MATCH('2) Order Form'!P$8,Prices!$A$2:$R$2,0),FALSE)</f>
        <v>60</v>
      </c>
      <c r="Q831" s="51">
        <f>VLOOKUP($C831,Prices!$A$3:$R$1996,MATCH('2) Order Form'!Q$8,Prices!$A$2:$R$2,0),FALSE)</f>
        <v>119.95</v>
      </c>
      <c r="R831" s="34">
        <f t="shared" si="850"/>
        <v>0</v>
      </c>
      <c r="S831" s="43">
        <f t="shared" si="851"/>
        <v>0</v>
      </c>
      <c r="T831" s="51">
        <f t="shared" si="852"/>
        <v>0</v>
      </c>
      <c r="U831" s="123">
        <f t="shared" si="820"/>
        <v>0</v>
      </c>
      <c r="V831" s="124"/>
      <c r="W831" s="148">
        <v>7048652764041</v>
      </c>
      <c r="X831" s="125"/>
      <c r="Y831" s="126">
        <f t="shared" si="853"/>
        <v>0</v>
      </c>
      <c r="Z831" s="127">
        <f t="shared" ca="1" si="854"/>
        <v>0</v>
      </c>
      <c r="AA831" s="127">
        <f t="shared" ca="1" si="855"/>
        <v>141</v>
      </c>
      <c r="AB831" s="127">
        <f t="shared" ca="1" si="856"/>
        <v>0</v>
      </c>
      <c r="AC831" s="127">
        <f t="shared" ca="1" si="857"/>
        <v>0</v>
      </c>
      <c r="AD831" s="127" t="str">
        <f t="shared" si="858"/>
        <v xml:space="preserve">810121Bronco White </v>
      </c>
      <c r="AE831" s="128">
        <f t="shared" si="859"/>
        <v>810121</v>
      </c>
      <c r="AF831" s="129" t="str">
        <f>INDEX(ATS!$A:$P,MATCH('2) Order Form'!$W831,ATS!$O:$O,0),7)</f>
        <v>Active</v>
      </c>
    </row>
    <row r="832" spans="1:32" ht="17.25" customHeight="1" x14ac:dyDescent="0.2">
      <c r="A832" s="33">
        <v>5</v>
      </c>
      <c r="B832" s="33" t="str">
        <f>VLOOKUP(A832,Classification!$H$2:$I$11,2,FALSE)</f>
        <v>Technical Apparel</v>
      </c>
      <c r="C832" s="33">
        <f>INDEX(ATS!$A:$P,MATCH('2) Order Form'!$W832,ATS!$O:$O,0),1)</f>
        <v>810121</v>
      </c>
      <c r="D832" s="33" t="str">
        <f>INDEX(ATS!$A:$P,MATCH('2) Order Form'!$W832,ATS!$O:$O,0),2)</f>
        <v>Crossfire Jersey W</v>
      </c>
      <c r="E832" s="82" t="str">
        <f>INDEX(ATS!$A:$P,MATCH('2) Order Form'!$W832,ATS!$O:$O,0),4)</f>
        <v>10003-M</v>
      </c>
      <c r="F832" s="82" t="str">
        <f>INDEX(ATS!$A:$P,MATCH('2) Order Form'!$W832,ATS!$O:$O,0),5)</f>
        <v xml:space="preserve">Bronco White </v>
      </c>
      <c r="G832" s="161" t="str">
        <f>INDEX(ATS!$A:$P,MATCH('2) Order Form'!$W832,ATS!$O:$O,0),6)</f>
        <v>M</v>
      </c>
      <c r="H832" s="58">
        <v>1</v>
      </c>
      <c r="I832" s="111">
        <v>0</v>
      </c>
      <c r="J832" s="117">
        <f>IFERROR(VLOOKUP(W832,ATS!$O:$P,2,FALSE),0)</f>
        <v>32</v>
      </c>
      <c r="K832" s="184">
        <f t="shared" si="847"/>
        <v>32</v>
      </c>
      <c r="L832" s="117">
        <f>IFERROR(VLOOKUP(W832,ATS!$O:$Q,3,FALSE),0)</f>
        <v>32</v>
      </c>
      <c r="M832" s="186">
        <f t="shared" si="848"/>
        <v>32</v>
      </c>
      <c r="N832" s="93">
        <v>0</v>
      </c>
      <c r="O832" s="55">
        <f t="shared" si="849"/>
        <v>0</v>
      </c>
      <c r="P832" s="50">
        <f>VLOOKUP($C832,Prices!$A$3:$R$1996,MATCH('2) Order Form'!P$8,Prices!$A$2:$R$2,0),FALSE)</f>
        <v>60</v>
      </c>
      <c r="Q832" s="51">
        <f>VLOOKUP($C832,Prices!$A$3:$R$1996,MATCH('2) Order Form'!Q$8,Prices!$A$2:$R$2,0),FALSE)</f>
        <v>119.95</v>
      </c>
      <c r="R832" s="34">
        <f t="shared" si="850"/>
        <v>0</v>
      </c>
      <c r="S832" s="43">
        <f t="shared" si="851"/>
        <v>0</v>
      </c>
      <c r="T832" s="51">
        <f t="shared" si="852"/>
        <v>0</v>
      </c>
      <c r="U832" s="123">
        <f t="shared" si="820"/>
        <v>0</v>
      </c>
      <c r="V832" s="124"/>
      <c r="W832" s="148">
        <v>7048652764034</v>
      </c>
      <c r="X832" s="125"/>
      <c r="Y832" s="126">
        <f t="shared" si="853"/>
        <v>0</v>
      </c>
      <c r="Z832" s="127">
        <f t="shared" ca="1" si="854"/>
        <v>0</v>
      </c>
      <c r="AA832" s="127">
        <f t="shared" ca="1" si="855"/>
        <v>141</v>
      </c>
      <c r="AB832" s="127">
        <f t="shared" ca="1" si="856"/>
        <v>0</v>
      </c>
      <c r="AC832" s="127">
        <f t="shared" ca="1" si="857"/>
        <v>0</v>
      </c>
      <c r="AD832" s="127" t="str">
        <f t="shared" si="858"/>
        <v xml:space="preserve">810121Bronco White </v>
      </c>
      <c r="AE832" s="128">
        <f t="shared" si="859"/>
        <v>810121</v>
      </c>
      <c r="AF832" s="129" t="str">
        <f>INDEX(ATS!$A:$P,MATCH('2) Order Form'!$W832,ATS!$O:$O,0),7)</f>
        <v>Active</v>
      </c>
    </row>
    <row r="833" spans="1:32" ht="17.25" customHeight="1" x14ac:dyDescent="0.2">
      <c r="A833" s="33">
        <v>5</v>
      </c>
      <c r="B833" s="33" t="str">
        <f>VLOOKUP(A833,Classification!$H$2:$I$11,2,FALSE)</f>
        <v>Technical Apparel</v>
      </c>
      <c r="C833" s="33">
        <f>INDEX(ATS!$A:$P,MATCH('2) Order Form'!$W833,ATS!$O:$O,0),1)</f>
        <v>810121</v>
      </c>
      <c r="D833" s="33" t="str">
        <f>INDEX(ATS!$A:$P,MATCH('2) Order Form'!$W833,ATS!$O:$O,0),2)</f>
        <v>Crossfire Jersey W</v>
      </c>
      <c r="E833" s="82" t="str">
        <f>INDEX(ATS!$A:$P,MATCH('2) Order Form'!$W833,ATS!$O:$O,0),4)</f>
        <v>10003-L</v>
      </c>
      <c r="F833" s="82" t="str">
        <f>INDEX(ATS!$A:$P,MATCH('2) Order Form'!$W833,ATS!$O:$O,0),5)</f>
        <v xml:space="preserve">Bronco White </v>
      </c>
      <c r="G833" s="161" t="str">
        <f>INDEX(ATS!$A:$P,MATCH('2) Order Form'!$W833,ATS!$O:$O,0),6)</f>
        <v>L</v>
      </c>
      <c r="H833" s="58">
        <v>1</v>
      </c>
      <c r="I833" s="111">
        <v>0</v>
      </c>
      <c r="J833" s="117">
        <f>IFERROR(VLOOKUP(W833,ATS!$O:$P,2,FALSE),0)</f>
        <v>23</v>
      </c>
      <c r="K833" s="184">
        <f t="shared" si="847"/>
        <v>23</v>
      </c>
      <c r="L833" s="117">
        <f>IFERROR(VLOOKUP(W833,ATS!$O:$Q,3,FALSE),0)</f>
        <v>23</v>
      </c>
      <c r="M833" s="186">
        <f>IF(L833=99999,"OPEN",IF(L833&gt;50,"50+",IF(L833&lt;=0,"0",L833)))</f>
        <v>23</v>
      </c>
      <c r="N833" s="93">
        <v>0</v>
      </c>
      <c r="O833" s="55">
        <f t="shared" si="849"/>
        <v>0</v>
      </c>
      <c r="P833" s="50">
        <f>VLOOKUP($C833,Prices!$A$3:$R$1996,MATCH('2) Order Form'!P$8,Prices!$A$2:$R$2,0),FALSE)</f>
        <v>60</v>
      </c>
      <c r="Q833" s="51">
        <f>VLOOKUP($C833,Prices!$A$3:$R$1996,MATCH('2) Order Form'!Q$8,Prices!$A$2:$R$2,0),FALSE)</f>
        <v>119.95</v>
      </c>
      <c r="R833" s="34">
        <f t="shared" si="850"/>
        <v>0</v>
      </c>
      <c r="S833" s="43">
        <f t="shared" si="851"/>
        <v>0</v>
      </c>
      <c r="T833" s="51">
        <f t="shared" si="852"/>
        <v>0</v>
      </c>
      <c r="U833" s="123">
        <f t="shared" si="820"/>
        <v>0</v>
      </c>
      <c r="V833" s="124"/>
      <c r="W833" s="148">
        <v>7048652764027</v>
      </c>
      <c r="X833" s="125"/>
      <c r="Y833" s="126">
        <f t="shared" si="853"/>
        <v>0</v>
      </c>
      <c r="Z833" s="127">
        <f t="shared" ca="1" si="854"/>
        <v>0</v>
      </c>
      <c r="AA833" s="127">
        <f t="shared" ca="1" si="855"/>
        <v>141</v>
      </c>
      <c r="AB833" s="127">
        <f t="shared" ca="1" si="856"/>
        <v>0</v>
      </c>
      <c r="AC833" s="127">
        <f t="shared" ca="1" si="857"/>
        <v>0</v>
      </c>
      <c r="AD833" s="127" t="str">
        <f t="shared" si="858"/>
        <v xml:space="preserve">810121Bronco White </v>
      </c>
      <c r="AE833" s="128">
        <f t="shared" si="859"/>
        <v>810121</v>
      </c>
      <c r="AF833" s="129" t="str">
        <f>INDEX(ATS!$A:$P,MATCH('2) Order Form'!$W833,ATS!$O:$O,0),7)</f>
        <v>Active</v>
      </c>
    </row>
    <row r="834" spans="1:32" ht="17.25" customHeight="1" x14ac:dyDescent="0.2">
      <c r="A834" s="33">
        <v>5</v>
      </c>
      <c r="B834" s="33" t="str">
        <f>VLOOKUP(A834,Classification!$H$2:$I$11,2,FALSE)</f>
        <v>Technical Apparel</v>
      </c>
      <c r="C834" s="33">
        <f>INDEX(ATS!$A:$P,MATCH('2) Order Form'!$W834,ATS!$O:$O,0),1)</f>
        <v>810121</v>
      </c>
      <c r="D834" s="33" t="str">
        <f>INDEX(ATS!$A:$P,MATCH('2) Order Form'!$W834,ATS!$O:$O,0),2)</f>
        <v>Crossfire Jersey W</v>
      </c>
      <c r="E834" s="82" t="str">
        <f>INDEX(ATS!$A:$P,MATCH('2) Order Form'!$W834,ATS!$O:$O,0),4)</f>
        <v>99901-XS</v>
      </c>
      <c r="F834" s="82" t="str">
        <f>INDEX(ATS!$A:$P,MATCH('2) Order Form'!$W834,ATS!$O:$O,0),5)</f>
        <v xml:space="preserve">Black </v>
      </c>
      <c r="G834" s="161" t="str">
        <f>INDEX(ATS!$A:$P,MATCH('2) Order Form'!$W834,ATS!$O:$O,0),6)</f>
        <v>XS</v>
      </c>
      <c r="H834" s="58">
        <v>1</v>
      </c>
      <c r="I834" s="111">
        <v>0</v>
      </c>
      <c r="J834" s="117">
        <f>IFERROR(VLOOKUP(W834,ATS!$O:$P,2,FALSE),0)</f>
        <v>2</v>
      </c>
      <c r="K834" s="184">
        <f t="shared" si="847"/>
        <v>2</v>
      </c>
      <c r="L834" s="117">
        <f>IFERROR(VLOOKUP(W834,ATS!$O:$Q,3,FALSE),0)</f>
        <v>2</v>
      </c>
      <c r="M834" s="186">
        <f>IF(L834=99999,"OPEN",IF(L834&gt;50,"50+",IF(L834&lt;=0,"0",L834)))</f>
        <v>2</v>
      </c>
      <c r="N834" s="93">
        <v>0</v>
      </c>
      <c r="O834" s="55">
        <f t="shared" si="849"/>
        <v>0</v>
      </c>
      <c r="P834" s="50">
        <f>VLOOKUP($C834,Prices!$A$3:$R$1996,MATCH('2) Order Form'!P$8,Prices!$A$2:$R$2,0),FALSE)</f>
        <v>60</v>
      </c>
      <c r="Q834" s="51">
        <f>VLOOKUP($C834,Prices!$A$3:$R$1996,MATCH('2) Order Form'!Q$8,Prices!$A$2:$R$2,0),FALSE)</f>
        <v>119.95</v>
      </c>
      <c r="R834" s="34">
        <f t="shared" si="850"/>
        <v>0</v>
      </c>
      <c r="S834" s="43">
        <f t="shared" si="851"/>
        <v>0</v>
      </c>
      <c r="T834" s="51">
        <f t="shared" si="852"/>
        <v>0</v>
      </c>
      <c r="U834" s="123">
        <f t="shared" si="820"/>
        <v>0</v>
      </c>
      <c r="V834" s="124"/>
      <c r="W834" s="148">
        <v>7048652764096</v>
      </c>
      <c r="X834" s="125"/>
      <c r="Y834" s="126">
        <f t="shared" si="853"/>
        <v>0</v>
      </c>
      <c r="Z834" s="127">
        <f t="shared" ca="1" si="854"/>
        <v>0</v>
      </c>
      <c r="AA834" s="127">
        <f t="shared" ca="1" si="855"/>
        <v>141</v>
      </c>
      <c r="AB834" s="127">
        <f t="shared" ca="1" si="856"/>
        <v>0</v>
      </c>
      <c r="AC834" s="127">
        <f t="shared" ca="1" si="857"/>
        <v>1</v>
      </c>
      <c r="AD834" s="127" t="str">
        <f t="shared" si="858"/>
        <v xml:space="preserve">810121Black </v>
      </c>
      <c r="AE834" s="128">
        <f t="shared" si="859"/>
        <v>810121</v>
      </c>
      <c r="AF834" s="129" t="str">
        <f>INDEX(ATS!$A:$P,MATCH('2) Order Form'!$W834,ATS!$O:$O,0),7)</f>
        <v>Active</v>
      </c>
    </row>
    <row r="835" spans="1:32" ht="17.25" customHeight="1" x14ac:dyDescent="0.2">
      <c r="A835" s="33">
        <v>5</v>
      </c>
      <c r="B835" s="33" t="str">
        <f>VLOOKUP(A835,Classification!$H$2:$I$11,2,FALSE)</f>
        <v>Technical Apparel</v>
      </c>
      <c r="C835" s="33">
        <f>INDEX(ATS!$A:$P,MATCH('2) Order Form'!$W835,ATS!$O:$O,0),1)</f>
        <v>810121</v>
      </c>
      <c r="D835" s="33" t="str">
        <f>INDEX(ATS!$A:$P,MATCH('2) Order Form'!$W835,ATS!$O:$O,0),2)</f>
        <v>Crossfire Jersey W</v>
      </c>
      <c r="E835" s="82" t="str">
        <f>INDEX(ATS!$A:$P,MATCH('2) Order Form'!$W835,ATS!$O:$O,0),4)</f>
        <v>99901-S</v>
      </c>
      <c r="F835" s="82" t="str">
        <f>INDEX(ATS!$A:$P,MATCH('2) Order Form'!$W835,ATS!$O:$O,0),5)</f>
        <v xml:space="preserve">Black </v>
      </c>
      <c r="G835" s="161" t="str">
        <f>INDEX(ATS!$A:$P,MATCH('2) Order Form'!$W835,ATS!$O:$O,0),6)</f>
        <v>S</v>
      </c>
      <c r="H835" s="58">
        <v>1</v>
      </c>
      <c r="I835" s="111">
        <v>0</v>
      </c>
      <c r="J835" s="117">
        <f>IFERROR(VLOOKUP(W835,ATS!$O:$P,2,FALSE),0)</f>
        <v>15</v>
      </c>
      <c r="K835" s="184">
        <f t="shared" si="847"/>
        <v>15</v>
      </c>
      <c r="L835" s="117">
        <f>IFERROR(VLOOKUP(W835,ATS!$O:$Q,3,FALSE),0)</f>
        <v>15</v>
      </c>
      <c r="M835" s="186">
        <f>IF(L835=99999,"OPEN",IF(L835&gt;50,"50+",IF(L835&lt;=0,"0",L835)))</f>
        <v>15</v>
      </c>
      <c r="N835" s="93">
        <v>0</v>
      </c>
      <c r="O835" s="55">
        <f t="shared" si="849"/>
        <v>0</v>
      </c>
      <c r="P835" s="50">
        <f>VLOOKUP($C835,Prices!$A$3:$R$1996,MATCH('2) Order Form'!P$8,Prices!$A$2:$R$2,0),FALSE)</f>
        <v>60</v>
      </c>
      <c r="Q835" s="51">
        <f>VLOOKUP($C835,Prices!$A$3:$R$1996,MATCH('2) Order Form'!Q$8,Prices!$A$2:$R$2,0),FALSE)</f>
        <v>119.95</v>
      </c>
      <c r="R835" s="34">
        <f t="shared" si="850"/>
        <v>0</v>
      </c>
      <c r="S835" s="43">
        <f t="shared" si="851"/>
        <v>0</v>
      </c>
      <c r="T835" s="51">
        <f t="shared" si="852"/>
        <v>0</v>
      </c>
      <c r="U835" s="123">
        <f t="shared" si="820"/>
        <v>0</v>
      </c>
      <c r="V835" s="124"/>
      <c r="W835" s="148">
        <v>7048652764089</v>
      </c>
      <c r="X835" s="125"/>
      <c r="Y835" s="126">
        <f>I835*Q835</f>
        <v>0</v>
      </c>
      <c r="Z835" s="127">
        <f ca="1">IF(A835=OFFSET(A835,-1,0),0,1)</f>
        <v>0</v>
      </c>
      <c r="AA835" s="127">
        <f ca="1">IF(C835=OFFSET(C835,-1,0),OFFSET(AA835,-1,0),OFFSET(AA835,-1,0)+1)</f>
        <v>141</v>
      </c>
      <c r="AB835" s="127">
        <f ca="1">IF(C835=OFFSET(C835,-1,0),0,1)</f>
        <v>0</v>
      </c>
      <c r="AC835" s="127">
        <f ca="1">IF(F835=OFFSET(F835,-1,0),0,1)</f>
        <v>0</v>
      </c>
      <c r="AD835" s="127" t="str">
        <f>CONCATENATE(C835,F835)</f>
        <v xml:space="preserve">810121Black </v>
      </c>
      <c r="AE835" s="128">
        <f>IFERROR(IF(B835="EYEWEAR",CONCATENATE(C835,"-",G835),C835),C835)</f>
        <v>810121</v>
      </c>
      <c r="AF835" s="129" t="str">
        <f>INDEX(ATS!$A:$P,MATCH('2) Order Form'!$W835,ATS!$O:$O,0),7)</f>
        <v>Active</v>
      </c>
    </row>
    <row r="836" spans="1:32" ht="17.25" customHeight="1" x14ac:dyDescent="0.2">
      <c r="A836" s="33">
        <v>5</v>
      </c>
      <c r="B836" s="33" t="str">
        <f>VLOOKUP(A836,Classification!$H$2:$I$11,2,FALSE)</f>
        <v>Technical Apparel</v>
      </c>
      <c r="C836" s="33">
        <f>INDEX(ATS!$A:$P,MATCH('2) Order Form'!$W836,ATS!$O:$O,0),1)</f>
        <v>810121</v>
      </c>
      <c r="D836" s="33" t="str">
        <f>INDEX(ATS!$A:$P,MATCH('2) Order Form'!$W836,ATS!$O:$O,0),2)</f>
        <v>Crossfire Jersey W</v>
      </c>
      <c r="E836" s="82" t="str">
        <f>INDEX(ATS!$A:$P,MATCH('2) Order Form'!$W836,ATS!$O:$O,0),4)</f>
        <v>99901-M</v>
      </c>
      <c r="F836" s="82" t="str">
        <f>INDEX(ATS!$A:$P,MATCH('2) Order Form'!$W836,ATS!$O:$O,0),5)</f>
        <v xml:space="preserve">Black </v>
      </c>
      <c r="G836" s="161" t="str">
        <f>INDEX(ATS!$A:$P,MATCH('2) Order Form'!$W836,ATS!$O:$O,0),6)</f>
        <v>M</v>
      </c>
      <c r="H836" s="58">
        <v>1</v>
      </c>
      <c r="I836" s="111">
        <v>0</v>
      </c>
      <c r="J836" s="117">
        <f>IFERROR(VLOOKUP(W836,ATS!$O:$P,2,FALSE),0)</f>
        <v>27</v>
      </c>
      <c r="K836" s="184">
        <f t="shared" si="847"/>
        <v>27</v>
      </c>
      <c r="L836" s="117">
        <f>IFERROR(VLOOKUP(W836,ATS!$O:$Q,3,FALSE),0)</f>
        <v>27</v>
      </c>
      <c r="M836" s="186">
        <f>IF(L836=99999,"OPEN",IF(L836&gt;50,"50+",IF(L836&lt;=0,"0",L836)))</f>
        <v>27</v>
      </c>
      <c r="N836" s="93">
        <v>0</v>
      </c>
      <c r="O836" s="55">
        <f t="shared" si="849"/>
        <v>0</v>
      </c>
      <c r="P836" s="50">
        <f>VLOOKUP($C836,Prices!$A$3:$R$1996,MATCH('2) Order Form'!P$8,Prices!$A$2:$R$2,0),FALSE)</f>
        <v>60</v>
      </c>
      <c r="Q836" s="51">
        <f>VLOOKUP($C836,Prices!$A$3:$R$1996,MATCH('2) Order Form'!Q$8,Prices!$A$2:$R$2,0),FALSE)</f>
        <v>119.95</v>
      </c>
      <c r="R836" s="34">
        <f t="shared" si="850"/>
        <v>0</v>
      </c>
      <c r="S836" s="43">
        <f t="shared" si="851"/>
        <v>0</v>
      </c>
      <c r="T836" s="51">
        <f t="shared" si="852"/>
        <v>0</v>
      </c>
      <c r="U836" s="123">
        <f t="shared" ref="U836:U890" si="900">IFERROR(I836/($I$161+$I$162+$I$163),0)</f>
        <v>0</v>
      </c>
      <c r="V836" s="124"/>
      <c r="W836" s="148">
        <v>7048652764072</v>
      </c>
      <c r="X836" s="125"/>
      <c r="Y836" s="126">
        <f>I836*Q836</f>
        <v>0</v>
      </c>
      <c r="Z836" s="127">
        <f ca="1">IF(A836=OFFSET(A836,-1,0),0,1)</f>
        <v>0</v>
      </c>
      <c r="AA836" s="127">
        <f ca="1">IF(C836=OFFSET(C836,-1,0),OFFSET(AA836,-1,0),OFFSET(AA836,-1,0)+1)</f>
        <v>141</v>
      </c>
      <c r="AB836" s="127">
        <f ca="1">IF(C836=OFFSET(C836,-1,0),0,1)</f>
        <v>0</v>
      </c>
      <c r="AC836" s="127">
        <f ca="1">IF(F836=OFFSET(F836,-1,0),0,1)</f>
        <v>0</v>
      </c>
      <c r="AD836" s="127" t="str">
        <f>CONCATENATE(C836,F836)</f>
        <v xml:space="preserve">810121Black </v>
      </c>
      <c r="AE836" s="128">
        <f>IFERROR(IF(B836="EYEWEAR",CONCATENATE(C836,"-",G836),C836),C836)</f>
        <v>810121</v>
      </c>
      <c r="AF836" s="129" t="str">
        <f>INDEX(ATS!$A:$P,MATCH('2) Order Form'!$W836,ATS!$O:$O,0),7)</f>
        <v>Active</v>
      </c>
    </row>
    <row r="837" spans="1:32" ht="17.25" customHeight="1" x14ac:dyDescent="0.2">
      <c r="A837" s="33">
        <v>5</v>
      </c>
      <c r="B837" s="33" t="str">
        <f>VLOOKUP(A837,Classification!$H$2:$I$11,2,FALSE)</f>
        <v>Technical Apparel</v>
      </c>
      <c r="C837" s="33">
        <f>INDEX(ATS!$A:$P,MATCH('2) Order Form'!$W837,ATS!$O:$O,0),1)</f>
        <v>810121</v>
      </c>
      <c r="D837" s="33" t="str">
        <f>INDEX(ATS!$A:$P,MATCH('2) Order Form'!$W837,ATS!$O:$O,0),2)</f>
        <v>Crossfire Jersey W</v>
      </c>
      <c r="E837" s="82" t="str">
        <f>INDEX(ATS!$A:$P,MATCH('2) Order Form'!$W837,ATS!$O:$O,0),4)</f>
        <v>99901-L</v>
      </c>
      <c r="F837" s="82" t="str">
        <f>INDEX(ATS!$A:$P,MATCH('2) Order Form'!$W837,ATS!$O:$O,0),5)</f>
        <v xml:space="preserve">Black </v>
      </c>
      <c r="G837" s="161" t="str">
        <f>INDEX(ATS!$A:$P,MATCH('2) Order Form'!$W837,ATS!$O:$O,0),6)</f>
        <v>L</v>
      </c>
      <c r="H837" s="58">
        <v>1</v>
      </c>
      <c r="I837" s="111">
        <v>0</v>
      </c>
      <c r="J837" s="117">
        <f>IFERROR(VLOOKUP(W837,ATS!$O:$P,2,FALSE),0)</f>
        <v>24</v>
      </c>
      <c r="K837" s="184">
        <f t="shared" si="847"/>
        <v>24</v>
      </c>
      <c r="L837" s="117">
        <f>IFERROR(VLOOKUP(W837,ATS!$O:$Q,3,FALSE),0)</f>
        <v>24</v>
      </c>
      <c r="M837" s="186">
        <f>IF(L837=99999,"OPEN",IF(L837&gt;50,"50+",IF(L837&lt;=0,"0",L837)))</f>
        <v>24</v>
      </c>
      <c r="N837" s="93">
        <v>0</v>
      </c>
      <c r="O837" s="55">
        <f t="shared" si="849"/>
        <v>0</v>
      </c>
      <c r="P837" s="50">
        <f>VLOOKUP($C837,Prices!$A$3:$R$1996,MATCH('2) Order Form'!P$8,Prices!$A$2:$R$2,0),FALSE)</f>
        <v>60</v>
      </c>
      <c r="Q837" s="51">
        <f>VLOOKUP($C837,Prices!$A$3:$R$1996,MATCH('2) Order Form'!Q$8,Prices!$A$2:$R$2,0),FALSE)</f>
        <v>119.95</v>
      </c>
      <c r="R837" s="34">
        <f t="shared" si="850"/>
        <v>0</v>
      </c>
      <c r="S837" s="43">
        <f t="shared" si="851"/>
        <v>0</v>
      </c>
      <c r="T837" s="51">
        <f t="shared" si="852"/>
        <v>0</v>
      </c>
      <c r="U837" s="123">
        <f t="shared" si="900"/>
        <v>0</v>
      </c>
      <c r="V837" s="124"/>
      <c r="W837" s="148">
        <v>7048652764065</v>
      </c>
      <c r="X837" s="125"/>
      <c r="Y837" s="126">
        <f>I837*Q837</f>
        <v>0</v>
      </c>
      <c r="Z837" s="127">
        <f ca="1">IF(A837=OFFSET(A837,-1,0),0,1)</f>
        <v>0</v>
      </c>
      <c r="AA837" s="127">
        <f ca="1">IF(C837=OFFSET(C837,-1,0),OFFSET(AA837,-1,0),OFFSET(AA837,-1,0)+1)</f>
        <v>141</v>
      </c>
      <c r="AB837" s="127">
        <f ca="1">IF(C837=OFFSET(C837,-1,0),0,1)</f>
        <v>0</v>
      </c>
      <c r="AC837" s="127">
        <f ca="1">IF(F837=OFFSET(F837,-1,0),0,1)</f>
        <v>0</v>
      </c>
      <c r="AD837" s="127" t="str">
        <f>CONCATENATE(C837,F837)</f>
        <v xml:space="preserve">810121Black </v>
      </c>
      <c r="AE837" s="128">
        <f>IFERROR(IF(B837="EYEWEAR",CONCATENATE(C837,"-",G837),C837),C837)</f>
        <v>810121</v>
      </c>
      <c r="AF837" s="129" t="str">
        <f>INDEX(ATS!$A:$P,MATCH('2) Order Form'!$W837,ATS!$O:$O,0),7)</f>
        <v>Active</v>
      </c>
    </row>
    <row r="838" spans="1:32" x14ac:dyDescent="0.2">
      <c r="A838" s="33">
        <v>7</v>
      </c>
      <c r="B838" s="33" t="str">
        <f>VLOOKUP(A838,Classification!$H$2:$I$11,2,FALSE)</f>
        <v>Apparel &amp; Headwear</v>
      </c>
      <c r="C838" s="33">
        <f>INDEX(ATS!$A:$P,MATCH('2) Order Form'!$W838,ATS!$O:$O,0),1)</f>
        <v>828169</v>
      </c>
      <c r="D838" s="33" t="str">
        <f>INDEX(ATS!$A:$P,MATCH('2) Order Form'!$W838,ATS!$O:$O,0),2)</f>
        <v>Chaser Hoodie M</v>
      </c>
      <c r="E838" s="82" t="str">
        <f>INDEX(ATS!$A:$P,MATCH('2) Order Form'!$W838,ATS!$O:$O,0),4)</f>
        <v>BLACK-S</v>
      </c>
      <c r="F838" s="82" t="str">
        <f>INDEX(ATS!$A:$P,MATCH('2) Order Form'!$W838,ATS!$O:$O,0),5)</f>
        <v>Black</v>
      </c>
      <c r="G838" s="161" t="str">
        <f>INDEX(ATS!$A:$P,MATCH('2) Order Form'!$W838,ATS!$O:$O,0),6)</f>
        <v>S</v>
      </c>
      <c r="H838" s="58">
        <v>1</v>
      </c>
      <c r="I838" s="111">
        <v>0</v>
      </c>
      <c r="J838" s="117">
        <f>IFERROR(VLOOKUP(W838,ATS!$O:$P,2,FALSE),0)</f>
        <v>5</v>
      </c>
      <c r="K838" s="184">
        <f t="shared" ref="K838:K873" si="901">IF(J838=99999,"OPEN",IF(J838&gt;50,"50+",IF(J838&lt;=0,"0",J838)))</f>
        <v>5</v>
      </c>
      <c r="L838" s="117">
        <f>IFERROR(VLOOKUP(W838,ATS!$O:$Q,3,FALSE),0)</f>
        <v>5</v>
      </c>
      <c r="M838" s="186">
        <f t="shared" ref="M838:M873" si="902">IF(L838=99999,"OPEN",IF(L838&gt;50,"50+",IF(L838&lt;=0,"0",L838)))</f>
        <v>5</v>
      </c>
      <c r="N838" s="93">
        <v>0</v>
      </c>
      <c r="O838" s="55">
        <f t="shared" ref="O838:O873" si="903">IF(N838&lt;&gt;0,N838,$P$5)</f>
        <v>0</v>
      </c>
      <c r="P838" s="50">
        <f>VLOOKUP($C838,Prices!$A$3:$R$1996,MATCH('2) Order Form'!P$8,Prices!$A$2:$R$2,0),FALSE)</f>
        <v>45</v>
      </c>
      <c r="Q838" s="51">
        <f>VLOOKUP($C838,Prices!$A$3:$R$1996,MATCH('2) Order Form'!Q$8,Prices!$A$2:$R$2,0),FALSE)</f>
        <v>89.95</v>
      </c>
      <c r="R838" s="34">
        <f t="shared" ref="R838:R873" si="904">I838*P838</f>
        <v>0</v>
      </c>
      <c r="S838" s="43">
        <f t="shared" ref="S838:S873" si="905">R838*O838</f>
        <v>0</v>
      </c>
      <c r="T838" s="51">
        <f t="shared" ref="T838:T873" si="906">R838-S838</f>
        <v>0</v>
      </c>
      <c r="U838" s="123">
        <f t="shared" si="900"/>
        <v>0</v>
      </c>
      <c r="V838" s="124"/>
      <c r="W838" s="148">
        <v>7048652535160</v>
      </c>
      <c r="Y838" s="126">
        <f t="shared" ref="Y838" si="907">I838*Q838</f>
        <v>0</v>
      </c>
      <c r="Z838" s="127">
        <f t="shared" ref="Z838" ca="1" si="908">IF(A838=OFFSET(A838,-1,0),0,1)</f>
        <v>1</v>
      </c>
      <c r="AA838" s="127">
        <f t="shared" ref="AA838" ca="1" si="909">IF(C838=OFFSET(C838,-1,0),OFFSET(AA838,-1,0),OFFSET(AA838,-1,0)+1)</f>
        <v>142</v>
      </c>
      <c r="AB838" s="127">
        <f t="shared" ref="AB838" ca="1" si="910">IF(C838=OFFSET(C838,-1,0),0,1)</f>
        <v>1</v>
      </c>
      <c r="AC838" s="127">
        <f t="shared" ref="AC838" ca="1" si="911">IF(F838=OFFSET(F838,-1,0),0,1)</f>
        <v>1</v>
      </c>
      <c r="AD838" s="127" t="str">
        <f t="shared" ref="AD838" si="912">CONCATENATE(C838,F838)</f>
        <v>828169Black</v>
      </c>
      <c r="AE838" s="128">
        <f t="shared" ref="AE838" si="913">IFERROR(IF(B838="EYEWEAR",CONCATENATE(C838,"-",G838),C838),C838)</f>
        <v>828169</v>
      </c>
      <c r="AF838" s="129" t="str">
        <f>INDEX(ATS!$A:$P,MATCH('2) Order Form'!$W838,ATS!$O:$O,0),7)</f>
        <v>Active</v>
      </c>
    </row>
    <row r="839" spans="1:32" x14ac:dyDescent="0.2">
      <c r="A839" s="33">
        <v>7</v>
      </c>
      <c r="B839" s="33" t="str">
        <f>VLOOKUP(A839,Classification!$H$2:$I$11,2,FALSE)</f>
        <v>Apparel &amp; Headwear</v>
      </c>
      <c r="C839" s="33">
        <f>INDEX(ATS!$A:$P,MATCH('2) Order Form'!$W839,ATS!$O:$O,0),1)</f>
        <v>828169</v>
      </c>
      <c r="D839" s="33" t="str">
        <f>INDEX(ATS!$A:$P,MATCH('2) Order Form'!$W839,ATS!$O:$O,0),2)</f>
        <v>Chaser Hoodie M</v>
      </c>
      <c r="E839" s="82" t="str">
        <f>INDEX(ATS!$A:$P,MATCH('2) Order Form'!$W839,ATS!$O:$O,0),4)</f>
        <v>BLACK-M</v>
      </c>
      <c r="F839" s="82" t="str">
        <f>INDEX(ATS!$A:$P,MATCH('2) Order Form'!$W839,ATS!$O:$O,0),5)</f>
        <v>Black</v>
      </c>
      <c r="G839" s="161" t="str">
        <f>INDEX(ATS!$A:$P,MATCH('2) Order Form'!$W839,ATS!$O:$O,0),6)</f>
        <v>M</v>
      </c>
      <c r="H839" s="58">
        <v>1</v>
      </c>
      <c r="I839" s="111">
        <v>0</v>
      </c>
      <c r="J839" s="117">
        <f>IFERROR(VLOOKUP(W839,ATS!$O:$P,2,FALSE),0)</f>
        <v>5</v>
      </c>
      <c r="K839" s="184">
        <f t="shared" si="901"/>
        <v>5</v>
      </c>
      <c r="L839" s="117">
        <f>IFERROR(VLOOKUP(W839,ATS!$O:$Q,3,FALSE),0)</f>
        <v>5</v>
      </c>
      <c r="M839" s="186">
        <f t="shared" si="902"/>
        <v>5</v>
      </c>
      <c r="N839" s="93">
        <v>0</v>
      </c>
      <c r="O839" s="55">
        <f t="shared" si="903"/>
        <v>0</v>
      </c>
      <c r="P839" s="50">
        <f>VLOOKUP($C839,Prices!$A$3:$R$1996,MATCH('2) Order Form'!P$8,Prices!$A$2:$R$2,0),FALSE)</f>
        <v>45</v>
      </c>
      <c r="Q839" s="51">
        <f>VLOOKUP($C839,Prices!$A$3:$R$1996,MATCH('2) Order Form'!Q$8,Prices!$A$2:$R$2,0),FALSE)</f>
        <v>89.95</v>
      </c>
      <c r="R839" s="34">
        <f t="shared" si="904"/>
        <v>0</v>
      </c>
      <c r="S839" s="43">
        <f t="shared" si="905"/>
        <v>0</v>
      </c>
      <c r="T839" s="51">
        <f t="shared" si="906"/>
        <v>0</v>
      </c>
      <c r="U839" s="123">
        <f t="shared" si="900"/>
        <v>0</v>
      </c>
      <c r="V839" s="124"/>
      <c r="W839" s="148">
        <v>7048652535153</v>
      </c>
      <c r="Y839" s="126">
        <f t="shared" ref="Y839:Y873" si="914">I839*Q839</f>
        <v>0</v>
      </c>
      <c r="Z839" s="127">
        <f t="shared" ref="Z839:Z873" ca="1" si="915">IF(A839=OFFSET(A839,-1,0),0,1)</f>
        <v>0</v>
      </c>
      <c r="AA839" s="127">
        <f t="shared" ref="AA839:AA873" ca="1" si="916">IF(C839=OFFSET(C839,-1,0),OFFSET(AA839,-1,0),OFFSET(AA839,-1,0)+1)</f>
        <v>142</v>
      </c>
      <c r="AB839" s="127">
        <f t="shared" ref="AB839:AB873" ca="1" si="917">IF(C839=OFFSET(C839,-1,0),0,1)</f>
        <v>0</v>
      </c>
      <c r="AC839" s="127">
        <f t="shared" ref="AC839:AC873" ca="1" si="918">IF(F839=OFFSET(F839,-1,0),0,1)</f>
        <v>0</v>
      </c>
      <c r="AD839" s="127" t="str">
        <f t="shared" ref="AD839:AD873" si="919">CONCATENATE(C839,F839)</f>
        <v>828169Black</v>
      </c>
      <c r="AE839" s="128">
        <f t="shared" ref="AE839:AE873" si="920">IFERROR(IF(B839="EYEWEAR",CONCATENATE(C839,"-",G839),C839),C839)</f>
        <v>828169</v>
      </c>
      <c r="AF839" s="129" t="str">
        <f>INDEX(ATS!$A:$P,MATCH('2) Order Form'!$W839,ATS!$O:$O,0),7)</f>
        <v>Active</v>
      </c>
    </row>
    <row r="840" spans="1:32" x14ac:dyDescent="0.2">
      <c r="A840" s="33">
        <v>7</v>
      </c>
      <c r="B840" s="33" t="str">
        <f>VLOOKUP(A840,Classification!$H$2:$I$11,2,FALSE)</f>
        <v>Apparel &amp; Headwear</v>
      </c>
      <c r="C840" s="33">
        <f>INDEX(ATS!$A:$P,MATCH('2) Order Form'!$W840,ATS!$O:$O,0),1)</f>
        <v>828169</v>
      </c>
      <c r="D840" s="33" t="str">
        <f>INDEX(ATS!$A:$P,MATCH('2) Order Form'!$W840,ATS!$O:$O,0),2)</f>
        <v>Chaser Hoodie M</v>
      </c>
      <c r="E840" s="82" t="str">
        <f>INDEX(ATS!$A:$P,MATCH('2) Order Form'!$W840,ATS!$O:$O,0),4)</f>
        <v>BLACK-L</v>
      </c>
      <c r="F840" s="82" t="str">
        <f>INDEX(ATS!$A:$P,MATCH('2) Order Form'!$W840,ATS!$O:$O,0),5)</f>
        <v>Black</v>
      </c>
      <c r="G840" s="161" t="str">
        <f>INDEX(ATS!$A:$P,MATCH('2) Order Form'!$W840,ATS!$O:$O,0),6)</f>
        <v>L</v>
      </c>
      <c r="H840" s="58">
        <v>1</v>
      </c>
      <c r="I840" s="111">
        <v>0</v>
      </c>
      <c r="J840" s="117">
        <f>IFERROR(VLOOKUP(W840,ATS!$O:$P,2,FALSE),0)</f>
        <v>6</v>
      </c>
      <c r="K840" s="184">
        <f t="shared" si="901"/>
        <v>6</v>
      </c>
      <c r="L840" s="117">
        <f>IFERROR(VLOOKUP(W840,ATS!$O:$Q,3,FALSE),0)</f>
        <v>6</v>
      </c>
      <c r="M840" s="186">
        <f t="shared" si="902"/>
        <v>6</v>
      </c>
      <c r="N840" s="93">
        <v>0</v>
      </c>
      <c r="O840" s="55">
        <f t="shared" si="903"/>
        <v>0</v>
      </c>
      <c r="P840" s="50">
        <f>VLOOKUP($C840,Prices!$A$3:$R$1996,MATCH('2) Order Form'!P$8,Prices!$A$2:$R$2,0),FALSE)</f>
        <v>45</v>
      </c>
      <c r="Q840" s="51">
        <f>VLOOKUP($C840,Prices!$A$3:$R$1996,MATCH('2) Order Form'!Q$8,Prices!$A$2:$R$2,0),FALSE)</f>
        <v>89.95</v>
      </c>
      <c r="R840" s="34">
        <f t="shared" si="904"/>
        <v>0</v>
      </c>
      <c r="S840" s="43">
        <f t="shared" si="905"/>
        <v>0</v>
      </c>
      <c r="T840" s="51">
        <f t="shared" si="906"/>
        <v>0</v>
      </c>
      <c r="U840" s="123">
        <f t="shared" si="900"/>
        <v>0</v>
      </c>
      <c r="V840" s="124"/>
      <c r="W840" s="148">
        <v>7048652535146</v>
      </c>
      <c r="Y840" s="126">
        <f t="shared" si="914"/>
        <v>0</v>
      </c>
      <c r="Z840" s="127">
        <f t="shared" ca="1" si="915"/>
        <v>0</v>
      </c>
      <c r="AA840" s="127">
        <f t="shared" ca="1" si="916"/>
        <v>142</v>
      </c>
      <c r="AB840" s="127">
        <f t="shared" ca="1" si="917"/>
        <v>0</v>
      </c>
      <c r="AC840" s="127">
        <f t="shared" ca="1" si="918"/>
        <v>0</v>
      </c>
      <c r="AD840" s="127" t="str">
        <f t="shared" si="919"/>
        <v>828169Black</v>
      </c>
      <c r="AE840" s="128">
        <f t="shared" si="920"/>
        <v>828169</v>
      </c>
      <c r="AF840" s="129" t="str">
        <f>INDEX(ATS!$A:$P,MATCH('2) Order Form'!$W840,ATS!$O:$O,0),7)</f>
        <v>Active</v>
      </c>
    </row>
    <row r="841" spans="1:32" x14ac:dyDescent="0.2">
      <c r="A841" s="33">
        <v>7</v>
      </c>
      <c r="B841" s="33" t="str">
        <f>VLOOKUP(A841,Classification!$H$2:$I$11,2,FALSE)</f>
        <v>Apparel &amp; Headwear</v>
      </c>
      <c r="C841" s="33">
        <f>INDEX(ATS!$A:$P,MATCH('2) Order Form'!$W841,ATS!$O:$O,0),1)</f>
        <v>828169</v>
      </c>
      <c r="D841" s="33" t="str">
        <f>INDEX(ATS!$A:$P,MATCH('2) Order Form'!$W841,ATS!$O:$O,0),2)</f>
        <v>Chaser Hoodie M</v>
      </c>
      <c r="E841" s="82" t="str">
        <f>INDEX(ATS!$A:$P,MATCH('2) Order Form'!$W841,ATS!$O:$O,0),4)</f>
        <v>BLACK-XL</v>
      </c>
      <c r="F841" s="82" t="str">
        <f>INDEX(ATS!$A:$P,MATCH('2) Order Form'!$W841,ATS!$O:$O,0),5)</f>
        <v>Black</v>
      </c>
      <c r="G841" s="161" t="str">
        <f>INDEX(ATS!$A:$P,MATCH('2) Order Form'!$W841,ATS!$O:$O,0),6)</f>
        <v>XL</v>
      </c>
      <c r="H841" s="58">
        <v>1</v>
      </c>
      <c r="I841" s="111">
        <v>0</v>
      </c>
      <c r="J841" s="117">
        <f>IFERROR(VLOOKUP(W841,ATS!$O:$P,2,FALSE),0)</f>
        <v>11</v>
      </c>
      <c r="K841" s="184">
        <f t="shared" si="901"/>
        <v>11</v>
      </c>
      <c r="L841" s="117">
        <f>IFERROR(VLOOKUP(W841,ATS!$O:$Q,3,FALSE),0)</f>
        <v>11</v>
      </c>
      <c r="M841" s="186">
        <f t="shared" si="902"/>
        <v>11</v>
      </c>
      <c r="N841" s="93">
        <v>0</v>
      </c>
      <c r="O841" s="55">
        <f t="shared" si="903"/>
        <v>0</v>
      </c>
      <c r="P841" s="50">
        <f>VLOOKUP($C841,Prices!$A$3:$R$1996,MATCH('2) Order Form'!P$8,Prices!$A$2:$R$2,0),FALSE)</f>
        <v>45</v>
      </c>
      <c r="Q841" s="51">
        <f>VLOOKUP($C841,Prices!$A$3:$R$1996,MATCH('2) Order Form'!Q$8,Prices!$A$2:$R$2,0),FALSE)</f>
        <v>89.95</v>
      </c>
      <c r="R841" s="34">
        <f t="shared" si="904"/>
        <v>0</v>
      </c>
      <c r="S841" s="43">
        <f t="shared" si="905"/>
        <v>0</v>
      </c>
      <c r="T841" s="51">
        <f t="shared" si="906"/>
        <v>0</v>
      </c>
      <c r="U841" s="123">
        <f t="shared" si="900"/>
        <v>0</v>
      </c>
      <c r="V841" s="124"/>
      <c r="W841" s="148">
        <v>7048652535177</v>
      </c>
      <c r="Y841" s="126">
        <f t="shared" si="914"/>
        <v>0</v>
      </c>
      <c r="Z841" s="127">
        <f t="shared" ca="1" si="915"/>
        <v>0</v>
      </c>
      <c r="AA841" s="127">
        <f t="shared" ca="1" si="916"/>
        <v>142</v>
      </c>
      <c r="AB841" s="127">
        <f t="shared" ca="1" si="917"/>
        <v>0</v>
      </c>
      <c r="AC841" s="127">
        <f t="shared" ca="1" si="918"/>
        <v>0</v>
      </c>
      <c r="AD841" s="127" t="str">
        <f t="shared" si="919"/>
        <v>828169Black</v>
      </c>
      <c r="AE841" s="128">
        <f t="shared" si="920"/>
        <v>828169</v>
      </c>
      <c r="AF841" s="129" t="str">
        <f>INDEX(ATS!$A:$P,MATCH('2) Order Form'!$W841,ATS!$O:$O,0),7)</f>
        <v>Active</v>
      </c>
    </row>
    <row r="842" spans="1:32" x14ac:dyDescent="0.2">
      <c r="A842" s="33">
        <v>7</v>
      </c>
      <c r="B842" s="33" t="str">
        <f>VLOOKUP(A842,Classification!$H$2:$I$11,2,FALSE)</f>
        <v>Apparel &amp; Headwear</v>
      </c>
      <c r="C842" s="33">
        <f>INDEX(ATS!$A:$P,MATCH('2) Order Form'!$W842,ATS!$O:$O,0),1)</f>
        <v>828174</v>
      </c>
      <c r="D842" s="33" t="str">
        <f>INDEX(ATS!$A:$P,MATCH('2) Order Form'!$W842,ATS!$O:$O,0),2)</f>
        <v>Chaser Sweater M</v>
      </c>
      <c r="E842" s="82" t="str">
        <f>INDEX(ATS!$A:$P,MATCH('2) Order Form'!$W842,ATS!$O:$O,0),4)</f>
        <v>BLACK-S</v>
      </c>
      <c r="F842" s="82" t="str">
        <f>INDEX(ATS!$A:$P,MATCH('2) Order Form'!$W842,ATS!$O:$O,0),5)</f>
        <v>Black</v>
      </c>
      <c r="G842" s="161" t="str">
        <f>INDEX(ATS!$A:$P,MATCH('2) Order Form'!$W842,ATS!$O:$O,0),6)</f>
        <v>S</v>
      </c>
      <c r="H842" s="58">
        <v>1</v>
      </c>
      <c r="I842" s="111">
        <v>0</v>
      </c>
      <c r="J842" s="117">
        <f>IFERROR(VLOOKUP(W842,ATS!$O:$P,2,FALSE),0)</f>
        <v>50</v>
      </c>
      <c r="K842" s="184">
        <f t="shared" si="901"/>
        <v>50</v>
      </c>
      <c r="L842" s="117">
        <f>IFERROR(VLOOKUP(W842,ATS!$O:$Q,3,FALSE),0)</f>
        <v>50</v>
      </c>
      <c r="M842" s="186">
        <f t="shared" si="902"/>
        <v>50</v>
      </c>
      <c r="N842" s="93">
        <v>0</v>
      </c>
      <c r="O842" s="55">
        <f t="shared" si="903"/>
        <v>0</v>
      </c>
      <c r="P842" s="50">
        <f>VLOOKUP($C842,Prices!$A$3:$R$1996,MATCH('2) Order Form'!P$8,Prices!$A$2:$R$2,0),FALSE)</f>
        <v>35</v>
      </c>
      <c r="Q842" s="51">
        <f>VLOOKUP($C842,Prices!$A$3:$R$1996,MATCH('2) Order Form'!Q$8,Prices!$A$2:$R$2,0),FALSE)</f>
        <v>69.95</v>
      </c>
      <c r="R842" s="34">
        <f t="shared" si="904"/>
        <v>0</v>
      </c>
      <c r="S842" s="43">
        <f t="shared" si="905"/>
        <v>0</v>
      </c>
      <c r="T842" s="51">
        <f t="shared" si="906"/>
        <v>0</v>
      </c>
      <c r="U842" s="123">
        <f t="shared" si="900"/>
        <v>0</v>
      </c>
      <c r="V842" s="124"/>
      <c r="W842" s="148">
        <v>7048652535665</v>
      </c>
      <c r="Y842" s="126">
        <f t="shared" si="914"/>
        <v>0</v>
      </c>
      <c r="Z842" s="127">
        <f t="shared" ca="1" si="915"/>
        <v>0</v>
      </c>
      <c r="AA842" s="127">
        <f t="shared" ca="1" si="916"/>
        <v>143</v>
      </c>
      <c r="AB842" s="127">
        <f t="shared" ca="1" si="917"/>
        <v>1</v>
      </c>
      <c r="AC842" s="127">
        <f t="shared" ca="1" si="918"/>
        <v>0</v>
      </c>
      <c r="AD842" s="127" t="str">
        <f t="shared" si="919"/>
        <v>828174Black</v>
      </c>
      <c r="AE842" s="128">
        <f t="shared" si="920"/>
        <v>828174</v>
      </c>
      <c r="AF842" s="129" t="str">
        <f>INDEX(ATS!$A:$P,MATCH('2) Order Form'!$W842,ATS!$O:$O,0),7)</f>
        <v>Active</v>
      </c>
    </row>
    <row r="843" spans="1:32" x14ac:dyDescent="0.2">
      <c r="A843" s="33">
        <v>7</v>
      </c>
      <c r="B843" s="33" t="str">
        <f>VLOOKUP(A843,Classification!$H$2:$I$11,2,FALSE)</f>
        <v>Apparel &amp; Headwear</v>
      </c>
      <c r="C843" s="33">
        <f>INDEX(ATS!$A:$P,MATCH('2) Order Form'!$W843,ATS!$O:$O,0),1)</f>
        <v>828174</v>
      </c>
      <c r="D843" s="33" t="str">
        <f>INDEX(ATS!$A:$P,MATCH('2) Order Form'!$W843,ATS!$O:$O,0),2)</f>
        <v>Chaser Sweater M</v>
      </c>
      <c r="E843" s="82" t="str">
        <f>INDEX(ATS!$A:$P,MATCH('2) Order Form'!$W843,ATS!$O:$O,0),4)</f>
        <v>BLACK-M</v>
      </c>
      <c r="F843" s="82" t="str">
        <f>INDEX(ATS!$A:$P,MATCH('2) Order Form'!$W843,ATS!$O:$O,0),5)</f>
        <v>Black</v>
      </c>
      <c r="G843" s="161" t="str">
        <f>INDEX(ATS!$A:$P,MATCH('2) Order Form'!$W843,ATS!$O:$O,0),6)</f>
        <v>M</v>
      </c>
      <c r="H843" s="58">
        <v>1</v>
      </c>
      <c r="I843" s="111">
        <v>0</v>
      </c>
      <c r="J843" s="117">
        <f>IFERROR(VLOOKUP(W843,ATS!$O:$P,2,FALSE),0)</f>
        <v>127</v>
      </c>
      <c r="K843" s="184" t="str">
        <f t="shared" si="901"/>
        <v>50+</v>
      </c>
      <c r="L843" s="117">
        <f>IFERROR(VLOOKUP(W843,ATS!$O:$Q,3,FALSE),0)</f>
        <v>127</v>
      </c>
      <c r="M843" s="186" t="str">
        <f t="shared" si="902"/>
        <v>50+</v>
      </c>
      <c r="N843" s="93">
        <v>0</v>
      </c>
      <c r="O843" s="55">
        <f t="shared" si="903"/>
        <v>0</v>
      </c>
      <c r="P843" s="50">
        <f>VLOOKUP($C843,Prices!$A$3:$R$1996,MATCH('2) Order Form'!P$8,Prices!$A$2:$R$2,0),FALSE)</f>
        <v>35</v>
      </c>
      <c r="Q843" s="51">
        <f>VLOOKUP($C843,Prices!$A$3:$R$1996,MATCH('2) Order Form'!Q$8,Prices!$A$2:$R$2,0),FALSE)</f>
        <v>69.95</v>
      </c>
      <c r="R843" s="34">
        <f t="shared" si="904"/>
        <v>0</v>
      </c>
      <c r="S843" s="43">
        <f t="shared" si="905"/>
        <v>0</v>
      </c>
      <c r="T843" s="51">
        <f t="shared" si="906"/>
        <v>0</v>
      </c>
      <c r="U843" s="123">
        <f t="shared" si="900"/>
        <v>0</v>
      </c>
      <c r="V843" s="124"/>
      <c r="W843" s="148">
        <v>7048652535658</v>
      </c>
      <c r="Y843" s="126">
        <f t="shared" si="914"/>
        <v>0</v>
      </c>
      <c r="Z843" s="127">
        <f t="shared" ca="1" si="915"/>
        <v>0</v>
      </c>
      <c r="AA843" s="127">
        <f t="shared" ca="1" si="916"/>
        <v>143</v>
      </c>
      <c r="AB843" s="127">
        <f t="shared" ca="1" si="917"/>
        <v>0</v>
      </c>
      <c r="AC843" s="127">
        <f t="shared" ca="1" si="918"/>
        <v>0</v>
      </c>
      <c r="AD843" s="127" t="str">
        <f t="shared" si="919"/>
        <v>828174Black</v>
      </c>
      <c r="AE843" s="128">
        <f t="shared" si="920"/>
        <v>828174</v>
      </c>
      <c r="AF843" s="129" t="str">
        <f>INDEX(ATS!$A:$P,MATCH('2) Order Form'!$W843,ATS!$O:$O,0),7)</f>
        <v>Active</v>
      </c>
    </row>
    <row r="844" spans="1:32" x14ac:dyDescent="0.2">
      <c r="A844" s="33">
        <v>7</v>
      </c>
      <c r="B844" s="33" t="str">
        <f>VLOOKUP(A844,Classification!$H$2:$I$11,2,FALSE)</f>
        <v>Apparel &amp; Headwear</v>
      </c>
      <c r="C844" s="33">
        <f>INDEX(ATS!$A:$P,MATCH('2) Order Form'!$W844,ATS!$O:$O,0),1)</f>
        <v>828174</v>
      </c>
      <c r="D844" s="33" t="str">
        <f>INDEX(ATS!$A:$P,MATCH('2) Order Form'!$W844,ATS!$O:$O,0),2)</f>
        <v>Chaser Sweater M</v>
      </c>
      <c r="E844" s="82" t="str">
        <f>INDEX(ATS!$A:$P,MATCH('2) Order Form'!$W844,ATS!$O:$O,0),4)</f>
        <v>BLACK-L</v>
      </c>
      <c r="F844" s="82" t="str">
        <f>INDEX(ATS!$A:$P,MATCH('2) Order Form'!$W844,ATS!$O:$O,0),5)</f>
        <v>Black</v>
      </c>
      <c r="G844" s="161" t="str">
        <f>INDEX(ATS!$A:$P,MATCH('2) Order Form'!$W844,ATS!$O:$O,0),6)</f>
        <v>L</v>
      </c>
      <c r="H844" s="58">
        <v>1</v>
      </c>
      <c r="I844" s="111">
        <v>0</v>
      </c>
      <c r="J844" s="117">
        <f>IFERROR(VLOOKUP(W844,ATS!$O:$P,2,FALSE),0)</f>
        <v>109</v>
      </c>
      <c r="K844" s="184" t="str">
        <f t="shared" si="901"/>
        <v>50+</v>
      </c>
      <c r="L844" s="117">
        <f>IFERROR(VLOOKUP(W844,ATS!$O:$Q,3,FALSE),0)</f>
        <v>109</v>
      </c>
      <c r="M844" s="186" t="str">
        <f t="shared" si="902"/>
        <v>50+</v>
      </c>
      <c r="N844" s="93">
        <v>0</v>
      </c>
      <c r="O844" s="55">
        <f t="shared" si="903"/>
        <v>0</v>
      </c>
      <c r="P844" s="50">
        <f>VLOOKUP($C844,Prices!$A$3:$R$1996,MATCH('2) Order Form'!P$8,Prices!$A$2:$R$2,0),FALSE)</f>
        <v>35</v>
      </c>
      <c r="Q844" s="51">
        <f>VLOOKUP($C844,Prices!$A$3:$R$1996,MATCH('2) Order Form'!Q$8,Prices!$A$2:$R$2,0),FALSE)</f>
        <v>69.95</v>
      </c>
      <c r="R844" s="34">
        <f t="shared" si="904"/>
        <v>0</v>
      </c>
      <c r="S844" s="43">
        <f t="shared" si="905"/>
        <v>0</v>
      </c>
      <c r="T844" s="51">
        <f t="shared" si="906"/>
        <v>0</v>
      </c>
      <c r="U844" s="123">
        <f t="shared" si="900"/>
        <v>0</v>
      </c>
      <c r="V844" s="124"/>
      <c r="W844" s="148">
        <v>7048652535641</v>
      </c>
      <c r="Y844" s="126">
        <f t="shared" si="914"/>
        <v>0</v>
      </c>
      <c r="Z844" s="127">
        <f t="shared" ca="1" si="915"/>
        <v>0</v>
      </c>
      <c r="AA844" s="127">
        <f t="shared" ca="1" si="916"/>
        <v>143</v>
      </c>
      <c r="AB844" s="127">
        <f t="shared" ca="1" si="917"/>
        <v>0</v>
      </c>
      <c r="AC844" s="127">
        <f t="shared" ca="1" si="918"/>
        <v>0</v>
      </c>
      <c r="AD844" s="127" t="str">
        <f t="shared" si="919"/>
        <v>828174Black</v>
      </c>
      <c r="AE844" s="128">
        <f t="shared" si="920"/>
        <v>828174</v>
      </c>
      <c r="AF844" s="129" t="str">
        <f>INDEX(ATS!$A:$P,MATCH('2) Order Form'!$W844,ATS!$O:$O,0),7)</f>
        <v>Active</v>
      </c>
    </row>
    <row r="845" spans="1:32" x14ac:dyDescent="0.2">
      <c r="A845" s="33">
        <v>7</v>
      </c>
      <c r="B845" s="33" t="str">
        <f>VLOOKUP(A845,Classification!$H$2:$I$11,2,FALSE)</f>
        <v>Apparel &amp; Headwear</v>
      </c>
      <c r="C845" s="33">
        <f>INDEX(ATS!$A:$P,MATCH('2) Order Form'!$W845,ATS!$O:$O,0),1)</f>
        <v>828174</v>
      </c>
      <c r="D845" s="33" t="str">
        <f>INDEX(ATS!$A:$P,MATCH('2) Order Form'!$W845,ATS!$O:$O,0),2)</f>
        <v>Chaser Sweater M</v>
      </c>
      <c r="E845" s="82" t="str">
        <f>INDEX(ATS!$A:$P,MATCH('2) Order Form'!$W845,ATS!$O:$O,0),4)</f>
        <v>BLACK-XL</v>
      </c>
      <c r="F845" s="82" t="str">
        <f>INDEX(ATS!$A:$P,MATCH('2) Order Form'!$W845,ATS!$O:$O,0),5)</f>
        <v>Black</v>
      </c>
      <c r="G845" s="161" t="str">
        <f>INDEX(ATS!$A:$P,MATCH('2) Order Form'!$W845,ATS!$O:$O,0),6)</f>
        <v>XL</v>
      </c>
      <c r="H845" s="58">
        <v>1</v>
      </c>
      <c r="I845" s="111">
        <v>0</v>
      </c>
      <c r="J845" s="117">
        <f>IFERROR(VLOOKUP(W845,ATS!$O:$P,2,FALSE),0)</f>
        <v>59</v>
      </c>
      <c r="K845" s="184" t="str">
        <f t="shared" si="901"/>
        <v>50+</v>
      </c>
      <c r="L845" s="117">
        <f>IFERROR(VLOOKUP(W845,ATS!$O:$Q,3,FALSE),0)</f>
        <v>59</v>
      </c>
      <c r="M845" s="186" t="str">
        <f t="shared" si="902"/>
        <v>50+</v>
      </c>
      <c r="N845" s="93">
        <v>0</v>
      </c>
      <c r="O845" s="55">
        <f t="shared" si="903"/>
        <v>0</v>
      </c>
      <c r="P845" s="50">
        <f>VLOOKUP($C845,Prices!$A$3:$R$1996,MATCH('2) Order Form'!P$8,Prices!$A$2:$R$2,0),FALSE)</f>
        <v>35</v>
      </c>
      <c r="Q845" s="51">
        <f>VLOOKUP($C845,Prices!$A$3:$R$1996,MATCH('2) Order Form'!Q$8,Prices!$A$2:$R$2,0),FALSE)</f>
        <v>69.95</v>
      </c>
      <c r="R845" s="34">
        <f t="shared" si="904"/>
        <v>0</v>
      </c>
      <c r="S845" s="43">
        <f t="shared" si="905"/>
        <v>0</v>
      </c>
      <c r="T845" s="51">
        <f t="shared" si="906"/>
        <v>0</v>
      </c>
      <c r="U845" s="123">
        <f t="shared" si="900"/>
        <v>0</v>
      </c>
      <c r="V845" s="124"/>
      <c r="W845" s="148">
        <v>7048652535672</v>
      </c>
      <c r="Y845" s="126">
        <f t="shared" si="914"/>
        <v>0</v>
      </c>
      <c r="Z845" s="127">
        <f t="shared" ca="1" si="915"/>
        <v>0</v>
      </c>
      <c r="AA845" s="127">
        <f t="shared" ca="1" si="916"/>
        <v>143</v>
      </c>
      <c r="AB845" s="127">
        <f t="shared" ca="1" si="917"/>
        <v>0</v>
      </c>
      <c r="AC845" s="127">
        <f t="shared" ca="1" si="918"/>
        <v>0</v>
      </c>
      <c r="AD845" s="127" t="str">
        <f t="shared" si="919"/>
        <v>828174Black</v>
      </c>
      <c r="AE845" s="128">
        <f t="shared" si="920"/>
        <v>828174</v>
      </c>
      <c r="AF845" s="129" t="str">
        <f>INDEX(ATS!$A:$P,MATCH('2) Order Form'!$W845,ATS!$O:$O,0),7)</f>
        <v>Active</v>
      </c>
    </row>
    <row r="846" spans="1:32" ht="17.25" customHeight="1" x14ac:dyDescent="0.2">
      <c r="A846" s="33">
        <v>7</v>
      </c>
      <c r="B846" s="33" t="str">
        <f>VLOOKUP(A846,Classification!$H$2:$I$11,2,FALSE)</f>
        <v>Apparel &amp; Headwear</v>
      </c>
      <c r="C846" s="33">
        <f>INDEX(ATS!$A:$P,MATCH('2) Order Form'!$W846,ATS!$O:$O,0),1)</f>
        <v>826060</v>
      </c>
      <c r="D846" s="33" t="str">
        <f>INDEX(ATS!$A:$P,MATCH('2) Order Form'!$W846,ATS!$O:$O,0),2)</f>
        <v>Chaser Logo T-shirt M</v>
      </c>
      <c r="E846" s="82" t="str">
        <f>INDEX(ATS!$A:$P,MATCH('2) Order Form'!$W846,ATS!$O:$O,0),4)</f>
        <v>10001-S</v>
      </c>
      <c r="F846" s="82" t="str">
        <f>INDEX(ATS!$A:$P,MATCH('2) Order Form'!$W846,ATS!$O:$O,0),5)</f>
        <v>Bright White</v>
      </c>
      <c r="G846" s="161" t="str">
        <f>INDEX(ATS!$A:$P,MATCH('2) Order Form'!$W846,ATS!$O:$O,0),6)</f>
        <v>S</v>
      </c>
      <c r="H846" s="58">
        <v>1</v>
      </c>
      <c r="I846" s="111">
        <v>0</v>
      </c>
      <c r="J846" s="117">
        <f>IFERROR(VLOOKUP(W846,ATS!$O:$P,2,FALSE),0)</f>
        <v>29</v>
      </c>
      <c r="K846" s="184">
        <f t="shared" ref="K846:K852" si="921">IF(J846=99999,"OPEN",IF(J846&gt;50,"50+",IF(J846&lt;=0,"0",J846)))</f>
        <v>29</v>
      </c>
      <c r="L846" s="117">
        <f>IFERROR(VLOOKUP(W846,ATS!$O:$Q,3,FALSE),0)</f>
        <v>29</v>
      </c>
      <c r="M846" s="186">
        <f>IF(L846=99999,"OPEN",IF(L846&gt;50,"50+",IF(L846&lt;=0,"0",L846)))</f>
        <v>29</v>
      </c>
      <c r="N846" s="93">
        <v>0</v>
      </c>
      <c r="O846" s="55">
        <f>IF(N846&lt;&gt;0,N846,$P$5)</f>
        <v>0</v>
      </c>
      <c r="P846" s="50">
        <f>VLOOKUP($C846,Prices!$A$3:$R$1996,MATCH('2) Order Form'!P$8,Prices!$A$2:$R$2,0),FALSE)</f>
        <v>15</v>
      </c>
      <c r="Q846" s="51">
        <f>VLOOKUP($C846,Prices!$A$3:$R$1996,MATCH('2) Order Form'!Q$8,Prices!$A$2:$R$2,0),FALSE)</f>
        <v>29.95</v>
      </c>
      <c r="R846" s="34">
        <f>I846*P846</f>
        <v>0</v>
      </c>
      <c r="S846" s="43">
        <f t="shared" ref="S846:S852" si="922">R846*O846</f>
        <v>0</v>
      </c>
      <c r="T846" s="51">
        <f t="shared" ref="T846:T852" si="923">R846-S846</f>
        <v>0</v>
      </c>
      <c r="U846" s="123">
        <f t="shared" si="900"/>
        <v>0</v>
      </c>
      <c r="V846" s="124"/>
      <c r="W846" s="148">
        <v>7048652763808</v>
      </c>
      <c r="X846" s="125"/>
      <c r="Y846" s="126">
        <f>I846*Q846</f>
        <v>0</v>
      </c>
      <c r="Z846" s="127">
        <f ca="1">IF(A846=OFFSET(A846,-1,0),0,1)</f>
        <v>0</v>
      </c>
      <c r="AA846" s="127">
        <f ca="1">IF(C846=OFFSET(C846,-1,0),OFFSET(AA846,-1,0),OFFSET(AA846,-1,0)+1)</f>
        <v>144</v>
      </c>
      <c r="AB846" s="127">
        <f ca="1">IF(C846=OFFSET(C846,-1,0),0,1)</f>
        <v>1</v>
      </c>
      <c r="AC846" s="127">
        <f ca="1">IF(F846=OFFSET(F846,-1,0),0,1)</f>
        <v>1</v>
      </c>
      <c r="AD846" s="127" t="str">
        <f>CONCATENATE(C846,F846)</f>
        <v>826060Bright White</v>
      </c>
      <c r="AE846" s="128">
        <f>IFERROR(IF(B846="EYEWEAR",CONCATENATE(C846,"-",G846),C846),C846)</f>
        <v>826060</v>
      </c>
      <c r="AF846" s="129" t="str">
        <f>INDEX(ATS!$A:$P,MATCH('2) Order Form'!$W846,ATS!$O:$O,0),7)</f>
        <v>Stock</v>
      </c>
    </row>
    <row r="847" spans="1:32" ht="17.25" customHeight="1" x14ac:dyDescent="0.2">
      <c r="A847" s="33">
        <v>7</v>
      </c>
      <c r="B847" s="33" t="str">
        <f>VLOOKUP(A847,Classification!$H$2:$I$11,2,FALSE)</f>
        <v>Apparel &amp; Headwear</v>
      </c>
      <c r="C847" s="33">
        <f>INDEX(ATS!$A:$P,MATCH('2) Order Form'!$W847,ATS!$O:$O,0),1)</f>
        <v>826060</v>
      </c>
      <c r="D847" s="33" t="str">
        <f>INDEX(ATS!$A:$P,MATCH('2) Order Form'!$W847,ATS!$O:$O,0),2)</f>
        <v>Chaser Logo T-shirt M</v>
      </c>
      <c r="E847" s="82" t="str">
        <f>INDEX(ATS!$A:$P,MATCH('2) Order Form'!$W847,ATS!$O:$O,0),4)</f>
        <v>10001-M</v>
      </c>
      <c r="F847" s="82" t="str">
        <f>INDEX(ATS!$A:$P,MATCH('2) Order Form'!$W847,ATS!$O:$O,0),5)</f>
        <v>Bright White</v>
      </c>
      <c r="G847" s="161" t="str">
        <f>INDEX(ATS!$A:$P,MATCH('2) Order Form'!$W847,ATS!$O:$O,0),6)</f>
        <v>M</v>
      </c>
      <c r="H847" s="58">
        <v>1</v>
      </c>
      <c r="I847" s="111">
        <v>0</v>
      </c>
      <c r="J847" s="117">
        <f>IFERROR(VLOOKUP(W847,ATS!$O:$P,2,FALSE),0)</f>
        <v>31</v>
      </c>
      <c r="K847" s="184">
        <f t="shared" si="921"/>
        <v>31</v>
      </c>
      <c r="L847" s="117">
        <f>IFERROR(VLOOKUP(W847,ATS!$O:$Q,3,FALSE),0)</f>
        <v>31</v>
      </c>
      <c r="M847" s="186">
        <f>IF(L847=99999,"OPEN",IF(L847&gt;50,"50+",IF(L847&lt;=0,"0",L847)))</f>
        <v>31</v>
      </c>
      <c r="N847" s="93">
        <v>0</v>
      </c>
      <c r="O847" s="55">
        <f>IF(N847&lt;&gt;0,N847,$P$5)</f>
        <v>0</v>
      </c>
      <c r="P847" s="50">
        <f>VLOOKUP($C847,Prices!$A$3:$R$1996,MATCH('2) Order Form'!P$8,Prices!$A$2:$R$2,0),FALSE)</f>
        <v>15</v>
      </c>
      <c r="Q847" s="51">
        <f>VLOOKUP($C847,Prices!$A$3:$R$1996,MATCH('2) Order Form'!Q$8,Prices!$A$2:$R$2,0),FALSE)</f>
        <v>29.95</v>
      </c>
      <c r="R847" s="34">
        <f>I847*P847</f>
        <v>0</v>
      </c>
      <c r="S847" s="43">
        <f t="shared" si="922"/>
        <v>0</v>
      </c>
      <c r="T847" s="51">
        <f t="shared" si="923"/>
        <v>0</v>
      </c>
      <c r="U847" s="123">
        <f t="shared" si="900"/>
        <v>0</v>
      </c>
      <c r="V847" s="124"/>
      <c r="W847" s="148">
        <v>7048652763792</v>
      </c>
      <c r="X847" s="125"/>
      <c r="Y847" s="126">
        <f>I847*Q847</f>
        <v>0</v>
      </c>
      <c r="Z847" s="127">
        <f ca="1">IF(A847=OFFSET(A847,-1,0),0,1)</f>
        <v>0</v>
      </c>
      <c r="AA847" s="127">
        <f ca="1">IF(C847=OFFSET(C847,-1,0),OFFSET(AA847,-1,0),OFFSET(AA847,-1,0)+1)</f>
        <v>144</v>
      </c>
      <c r="AB847" s="127">
        <f ca="1">IF(C847=OFFSET(C847,-1,0),0,1)</f>
        <v>0</v>
      </c>
      <c r="AC847" s="127">
        <f ca="1">IF(F847=OFFSET(F847,-1,0),0,1)</f>
        <v>0</v>
      </c>
      <c r="AD847" s="127" t="str">
        <f>CONCATENATE(C847,F847)</f>
        <v>826060Bright White</v>
      </c>
      <c r="AE847" s="128">
        <f>IFERROR(IF(B847="EYEWEAR",CONCATENATE(C847,"-",G847),C847),C847)</f>
        <v>826060</v>
      </c>
      <c r="AF847" s="129" t="str">
        <f>INDEX(ATS!$A:$P,MATCH('2) Order Form'!$W847,ATS!$O:$O,0),7)</f>
        <v>Stock</v>
      </c>
    </row>
    <row r="848" spans="1:32" ht="17.25" customHeight="1" x14ac:dyDescent="0.2">
      <c r="A848" s="33">
        <v>7</v>
      </c>
      <c r="B848" s="33" t="str">
        <f>VLOOKUP(A848,Classification!$H$2:$I$11,2,FALSE)</f>
        <v>Apparel &amp; Headwear</v>
      </c>
      <c r="C848" s="33">
        <f>INDEX(ATS!$A:$P,MATCH('2) Order Form'!$W848,ATS!$O:$O,0),1)</f>
        <v>826060</v>
      </c>
      <c r="D848" s="33" t="str">
        <f>INDEX(ATS!$A:$P,MATCH('2) Order Form'!$W848,ATS!$O:$O,0),2)</f>
        <v>Chaser Logo T-shirt M</v>
      </c>
      <c r="E848" s="82" t="str">
        <f>INDEX(ATS!$A:$P,MATCH('2) Order Form'!$W848,ATS!$O:$O,0),4)</f>
        <v>10001-L</v>
      </c>
      <c r="F848" s="82" t="str">
        <f>INDEX(ATS!$A:$P,MATCH('2) Order Form'!$W848,ATS!$O:$O,0),5)</f>
        <v>Bright White</v>
      </c>
      <c r="G848" s="161" t="str">
        <f>INDEX(ATS!$A:$P,MATCH('2) Order Form'!$W848,ATS!$O:$O,0),6)</f>
        <v>L</v>
      </c>
      <c r="H848" s="58">
        <v>1</v>
      </c>
      <c r="I848" s="111">
        <v>0</v>
      </c>
      <c r="J848" s="117">
        <f>IFERROR(VLOOKUP(W848,ATS!$O:$P,2,FALSE),0)</f>
        <v>21</v>
      </c>
      <c r="K848" s="184">
        <f t="shared" si="921"/>
        <v>21</v>
      </c>
      <c r="L848" s="117">
        <f>IFERROR(VLOOKUP(W848,ATS!$O:$Q,3,FALSE),0)</f>
        <v>21</v>
      </c>
      <c r="M848" s="186">
        <f t="shared" ref="M848" si="924">IF(L848=99999,"OPEN",IF(L848&gt;50,"50+",IF(L848&lt;=0,"0",L848)))</f>
        <v>21</v>
      </c>
      <c r="N848" s="93">
        <v>0</v>
      </c>
      <c r="O848" s="55">
        <f t="shared" ref="O848" si="925">IF(N848&lt;&gt;0,N848,$P$5)</f>
        <v>0</v>
      </c>
      <c r="P848" s="50">
        <f>VLOOKUP($C848,Prices!$A$3:$R$1996,MATCH('2) Order Form'!P$8,Prices!$A$2:$R$2,0),FALSE)</f>
        <v>15</v>
      </c>
      <c r="Q848" s="51">
        <f>VLOOKUP($C848,Prices!$A$3:$R$1996,MATCH('2) Order Form'!Q$8,Prices!$A$2:$R$2,0),FALSE)</f>
        <v>29.95</v>
      </c>
      <c r="R848" s="34">
        <f t="shared" ref="R848" si="926">I848*P848</f>
        <v>0</v>
      </c>
      <c r="S848" s="43">
        <f t="shared" si="922"/>
        <v>0</v>
      </c>
      <c r="T848" s="51">
        <f t="shared" si="923"/>
        <v>0</v>
      </c>
      <c r="U848" s="123">
        <f t="shared" si="900"/>
        <v>0</v>
      </c>
      <c r="V848" s="124"/>
      <c r="W848" s="148">
        <v>7048652763785</v>
      </c>
      <c r="X848" s="125"/>
      <c r="Y848" s="126">
        <f t="shared" ref="Y848" si="927">I848*Q848</f>
        <v>0</v>
      </c>
      <c r="Z848" s="127">
        <f t="shared" ref="Z848" ca="1" si="928">IF(A848=OFFSET(A848,-1,0),0,1)</f>
        <v>0</v>
      </c>
      <c r="AA848" s="127">
        <f t="shared" ref="AA848" ca="1" si="929">IF(C848=OFFSET(C848,-1,0),OFFSET(AA848,-1,0),OFFSET(AA848,-1,0)+1)</f>
        <v>144</v>
      </c>
      <c r="AB848" s="127">
        <f t="shared" ref="AB848" ca="1" si="930">IF(C848=OFFSET(C848,-1,0),0,1)</f>
        <v>0</v>
      </c>
      <c r="AC848" s="127">
        <f t="shared" ref="AC848" ca="1" si="931">IF(F848=OFFSET(F848,-1,0),0,1)</f>
        <v>0</v>
      </c>
      <c r="AD848" s="127" t="str">
        <f t="shared" ref="AD848" si="932">CONCATENATE(C848,F848)</f>
        <v>826060Bright White</v>
      </c>
      <c r="AE848" s="128">
        <f t="shared" ref="AE848" si="933">IFERROR(IF(B848="EYEWEAR",CONCATENATE(C848,"-",G848),C848),C848)</f>
        <v>826060</v>
      </c>
      <c r="AF848" s="129" t="str">
        <f>INDEX(ATS!$A:$P,MATCH('2) Order Form'!$W848,ATS!$O:$O,0),7)</f>
        <v>Stock</v>
      </c>
    </row>
    <row r="849" spans="1:32" ht="17.25" customHeight="1" x14ac:dyDescent="0.2">
      <c r="A849" s="33">
        <v>7</v>
      </c>
      <c r="B849" s="33" t="str">
        <f>VLOOKUP(A849,Classification!$H$2:$I$11,2,FALSE)</f>
        <v>Apparel &amp; Headwear</v>
      </c>
      <c r="C849" s="33">
        <f>INDEX(ATS!$A:$P,MATCH('2) Order Form'!$W849,ATS!$O:$O,0),1)</f>
        <v>826060</v>
      </c>
      <c r="D849" s="33" t="str">
        <f>INDEX(ATS!$A:$P,MATCH('2) Order Form'!$W849,ATS!$O:$O,0),2)</f>
        <v>Chaser Logo T-shirt M</v>
      </c>
      <c r="E849" s="82" t="str">
        <f>INDEX(ATS!$A:$P,MATCH('2) Order Form'!$W849,ATS!$O:$O,0),4)</f>
        <v>10001-XL</v>
      </c>
      <c r="F849" s="82" t="str">
        <f>INDEX(ATS!$A:$P,MATCH('2) Order Form'!$W849,ATS!$O:$O,0),5)</f>
        <v>Bright White</v>
      </c>
      <c r="G849" s="161" t="str">
        <f>INDEX(ATS!$A:$P,MATCH('2) Order Form'!$W849,ATS!$O:$O,0),6)</f>
        <v>XL</v>
      </c>
      <c r="H849" s="58">
        <v>1</v>
      </c>
      <c r="I849" s="111">
        <v>0</v>
      </c>
      <c r="J849" s="117">
        <f>IFERROR(VLOOKUP(W849,ATS!$O:$P,2,FALSE),0)</f>
        <v>2</v>
      </c>
      <c r="K849" s="184">
        <f t="shared" si="921"/>
        <v>2</v>
      </c>
      <c r="L849" s="117">
        <f>IFERROR(VLOOKUP(W849,ATS!$O:$Q,3,FALSE),0)</f>
        <v>2</v>
      </c>
      <c r="M849" s="186">
        <f t="shared" ref="M849:M857" si="934">IF(L849=99999,"OPEN",IF(L849&gt;50,"50+",IF(L849&lt;=0,"0",L849)))</f>
        <v>2</v>
      </c>
      <c r="N849" s="93">
        <v>0</v>
      </c>
      <c r="O849" s="55">
        <f t="shared" ref="O849:O857" si="935">IF(N849&lt;&gt;0,N849,$P$5)</f>
        <v>0</v>
      </c>
      <c r="P849" s="50">
        <f>VLOOKUP($C849,Prices!$A$3:$R$1996,MATCH('2) Order Form'!P$8,Prices!$A$2:$R$2,0),FALSE)</f>
        <v>15</v>
      </c>
      <c r="Q849" s="51">
        <f>VLOOKUP($C849,Prices!$A$3:$R$1996,MATCH('2) Order Form'!Q$8,Prices!$A$2:$R$2,0),FALSE)</f>
        <v>29.95</v>
      </c>
      <c r="R849" s="34">
        <f t="shared" ref="R849:R857" si="936">I849*P849</f>
        <v>0</v>
      </c>
      <c r="S849" s="43">
        <f t="shared" si="922"/>
        <v>0</v>
      </c>
      <c r="T849" s="51">
        <f t="shared" si="923"/>
        <v>0</v>
      </c>
      <c r="U849" s="123">
        <f t="shared" si="900"/>
        <v>0</v>
      </c>
      <c r="V849" s="124"/>
      <c r="W849" s="148">
        <v>7048652763815</v>
      </c>
      <c r="X849" s="125"/>
      <c r="Y849" s="126">
        <f>I849*Q849</f>
        <v>0</v>
      </c>
      <c r="Z849" s="127">
        <f ca="1">IF(A849=OFFSET(A849,-1,0),0,1)</f>
        <v>0</v>
      </c>
      <c r="AA849" s="127">
        <f ca="1">IF(C849=OFFSET(C849,-1,0),OFFSET(AA849,-1,0),OFFSET(AA849,-1,0)+1)</f>
        <v>144</v>
      </c>
      <c r="AB849" s="127">
        <f ca="1">IF(C849=OFFSET(C849,-1,0),0,1)</f>
        <v>0</v>
      </c>
      <c r="AC849" s="127">
        <f ca="1">IF(F849=OFFSET(F849,-1,0),0,1)</f>
        <v>0</v>
      </c>
      <c r="AD849" s="127" t="str">
        <f>CONCATENATE(C849,F849)</f>
        <v>826060Bright White</v>
      </c>
      <c r="AE849" s="128">
        <f>IFERROR(IF(B849="EYEWEAR",CONCATENATE(C849,"-",G849),C849),C849)</f>
        <v>826060</v>
      </c>
      <c r="AF849" s="129" t="str">
        <f>INDEX(ATS!$A:$P,MATCH('2) Order Form'!$W849,ATS!$O:$O,0),7)</f>
        <v>Stock</v>
      </c>
    </row>
    <row r="850" spans="1:32" ht="17.25" customHeight="1" x14ac:dyDescent="0.2">
      <c r="A850" s="33">
        <v>7</v>
      </c>
      <c r="B850" s="33" t="str">
        <f>VLOOKUP(A850,Classification!$H$2:$I$11,2,FALSE)</f>
        <v>Apparel &amp; Headwear</v>
      </c>
      <c r="C850" s="33">
        <f>INDEX(ATS!$A:$P,MATCH('2) Order Form'!$W850,ATS!$O:$O,0),1)</f>
        <v>826060</v>
      </c>
      <c r="D850" s="33" t="str">
        <f>INDEX(ATS!$A:$P,MATCH('2) Order Form'!$W850,ATS!$O:$O,0),2)</f>
        <v>Chaser Logo T-shirt M</v>
      </c>
      <c r="E850" s="82" t="str">
        <f>INDEX(ATS!$A:$P,MATCH('2) Order Form'!$W850,ATS!$O:$O,0),4)</f>
        <v>88002-S</v>
      </c>
      <c r="F850" s="82" t="str">
        <f>INDEX(ATS!$A:$P,MATCH('2) Order Form'!$W850,ATS!$O:$O,0),5)</f>
        <v>Sikorsky</v>
      </c>
      <c r="G850" s="161" t="str">
        <f>INDEX(ATS!$A:$P,MATCH('2) Order Form'!$W850,ATS!$O:$O,0),6)</f>
        <v>S</v>
      </c>
      <c r="H850" s="58">
        <v>1</v>
      </c>
      <c r="I850" s="111">
        <v>0</v>
      </c>
      <c r="J850" s="117">
        <f>IFERROR(VLOOKUP(W850,ATS!$O:$P,2,FALSE),0)</f>
        <v>15</v>
      </c>
      <c r="K850" s="184">
        <f t="shared" si="921"/>
        <v>15</v>
      </c>
      <c r="L850" s="117">
        <f>IFERROR(VLOOKUP(W850,ATS!$O:$Q,3,FALSE),0)</f>
        <v>15</v>
      </c>
      <c r="M850" s="186">
        <f t="shared" si="934"/>
        <v>15</v>
      </c>
      <c r="N850" s="93">
        <v>0</v>
      </c>
      <c r="O850" s="55">
        <f t="shared" si="935"/>
        <v>0</v>
      </c>
      <c r="P850" s="50">
        <f>VLOOKUP($C850,Prices!$A$3:$R$1996,MATCH('2) Order Form'!P$8,Prices!$A$2:$R$2,0),FALSE)</f>
        <v>15</v>
      </c>
      <c r="Q850" s="51">
        <f>VLOOKUP($C850,Prices!$A$3:$R$1996,MATCH('2) Order Form'!Q$8,Prices!$A$2:$R$2,0),FALSE)</f>
        <v>29.95</v>
      </c>
      <c r="R850" s="34">
        <f t="shared" si="936"/>
        <v>0</v>
      </c>
      <c r="S850" s="43">
        <f t="shared" si="922"/>
        <v>0</v>
      </c>
      <c r="T850" s="51">
        <f t="shared" si="923"/>
        <v>0</v>
      </c>
      <c r="U850" s="123">
        <f t="shared" si="900"/>
        <v>0</v>
      </c>
      <c r="V850" s="124"/>
      <c r="W850" s="148">
        <v>7048652763846</v>
      </c>
      <c r="X850" s="125"/>
      <c r="Y850" s="126">
        <f>I850*Q850</f>
        <v>0</v>
      </c>
      <c r="Z850" s="127">
        <f ca="1">IF(A850=OFFSET(A850,-1,0),0,1)</f>
        <v>0</v>
      </c>
      <c r="AA850" s="127">
        <f ca="1">IF(C850=OFFSET(C850,-1,0),OFFSET(AA850,-1,0),OFFSET(AA850,-1,0)+1)</f>
        <v>144</v>
      </c>
      <c r="AB850" s="127">
        <f ca="1">IF(C850=OFFSET(C850,-1,0),0,1)</f>
        <v>0</v>
      </c>
      <c r="AC850" s="127">
        <f ca="1">IF(F850=OFFSET(F850,-1,0),0,1)</f>
        <v>1</v>
      </c>
      <c r="AD850" s="127" t="str">
        <f>CONCATENATE(C850,F850)</f>
        <v>826060Sikorsky</v>
      </c>
      <c r="AE850" s="128">
        <f>IFERROR(IF(B850="EYEWEAR",CONCATENATE(C850,"-",G850),C850),C850)</f>
        <v>826060</v>
      </c>
      <c r="AF850" s="129" t="str">
        <f>INDEX(ATS!$A:$P,MATCH('2) Order Form'!$W850,ATS!$O:$O,0),7)</f>
        <v>Stock</v>
      </c>
    </row>
    <row r="851" spans="1:32" ht="17.25" customHeight="1" x14ac:dyDescent="0.2">
      <c r="A851" s="33">
        <v>7</v>
      </c>
      <c r="B851" s="33" t="str">
        <f>VLOOKUP(A851,Classification!$H$2:$I$11,2,FALSE)</f>
        <v>Apparel &amp; Headwear</v>
      </c>
      <c r="C851" s="33">
        <f>INDEX(ATS!$A:$P,MATCH('2) Order Form'!$W851,ATS!$O:$O,0),1)</f>
        <v>826060</v>
      </c>
      <c r="D851" s="33" t="str">
        <f>INDEX(ATS!$A:$P,MATCH('2) Order Form'!$W851,ATS!$O:$O,0),2)</f>
        <v>Chaser Logo T-shirt M</v>
      </c>
      <c r="E851" s="82" t="str">
        <f>INDEX(ATS!$A:$P,MATCH('2) Order Form'!$W851,ATS!$O:$O,0),4)</f>
        <v>88002-M</v>
      </c>
      <c r="F851" s="82" t="str">
        <f>INDEX(ATS!$A:$P,MATCH('2) Order Form'!$W851,ATS!$O:$O,0),5)</f>
        <v>Sikorsky</v>
      </c>
      <c r="G851" s="161" t="str">
        <f>INDEX(ATS!$A:$P,MATCH('2) Order Form'!$W851,ATS!$O:$O,0),6)</f>
        <v>M</v>
      </c>
      <c r="H851" s="58">
        <v>1</v>
      </c>
      <c r="I851" s="111">
        <v>0</v>
      </c>
      <c r="J851" s="117">
        <f>IFERROR(VLOOKUP(W851,ATS!$O:$P,2,FALSE),0)</f>
        <v>15</v>
      </c>
      <c r="K851" s="184">
        <f t="shared" si="921"/>
        <v>15</v>
      </c>
      <c r="L851" s="117">
        <f>IFERROR(VLOOKUP(W851,ATS!$O:$Q,3,FALSE),0)</f>
        <v>15</v>
      </c>
      <c r="M851" s="186">
        <f t="shared" si="934"/>
        <v>15</v>
      </c>
      <c r="N851" s="93">
        <v>0</v>
      </c>
      <c r="O851" s="55">
        <f t="shared" si="935"/>
        <v>0</v>
      </c>
      <c r="P851" s="50">
        <f>VLOOKUP($C851,Prices!$A$3:$R$1996,MATCH('2) Order Form'!P$8,Prices!$A$2:$R$2,0),FALSE)</f>
        <v>15</v>
      </c>
      <c r="Q851" s="51">
        <f>VLOOKUP($C851,Prices!$A$3:$R$1996,MATCH('2) Order Form'!Q$8,Prices!$A$2:$R$2,0),FALSE)</f>
        <v>29.95</v>
      </c>
      <c r="R851" s="34">
        <f t="shared" si="936"/>
        <v>0</v>
      </c>
      <c r="S851" s="43">
        <f t="shared" si="922"/>
        <v>0</v>
      </c>
      <c r="T851" s="51">
        <f t="shared" si="923"/>
        <v>0</v>
      </c>
      <c r="U851" s="123">
        <f t="shared" si="900"/>
        <v>0</v>
      </c>
      <c r="V851" s="124"/>
      <c r="W851" s="148">
        <v>7048652763839</v>
      </c>
      <c r="X851" s="125"/>
      <c r="Y851" s="126">
        <f>I851*Q851</f>
        <v>0</v>
      </c>
      <c r="Z851" s="127">
        <f ca="1">IF(A851=OFFSET(A851,-1,0),0,1)</f>
        <v>0</v>
      </c>
      <c r="AA851" s="127">
        <f ca="1">IF(C851=OFFSET(C851,-1,0),OFFSET(AA851,-1,0),OFFSET(AA851,-1,0)+1)</f>
        <v>144</v>
      </c>
      <c r="AB851" s="127">
        <f ca="1">IF(C851=OFFSET(C851,-1,0),0,1)</f>
        <v>0</v>
      </c>
      <c r="AC851" s="127">
        <f ca="1">IF(F851=OFFSET(F851,-1,0),0,1)</f>
        <v>0</v>
      </c>
      <c r="AD851" s="127" t="str">
        <f>CONCATENATE(C851,F851)</f>
        <v>826060Sikorsky</v>
      </c>
      <c r="AE851" s="128">
        <f>IFERROR(IF(B851="EYEWEAR",CONCATENATE(C851,"-",G851),C851),C851)</f>
        <v>826060</v>
      </c>
      <c r="AF851" s="129" t="str">
        <f>INDEX(ATS!$A:$P,MATCH('2) Order Form'!$W851,ATS!$O:$O,0),7)</f>
        <v>Stock</v>
      </c>
    </row>
    <row r="852" spans="1:32" ht="17.25" customHeight="1" x14ac:dyDescent="0.2">
      <c r="A852" s="33">
        <v>7</v>
      </c>
      <c r="B852" s="33" t="str">
        <f>VLOOKUP(A852,Classification!$H$2:$I$11,2,FALSE)</f>
        <v>Apparel &amp; Headwear</v>
      </c>
      <c r="C852" s="33">
        <f>INDEX(ATS!$A:$P,MATCH('2) Order Form'!$W852,ATS!$O:$O,0),1)</f>
        <v>826060</v>
      </c>
      <c r="D852" s="33" t="str">
        <f>INDEX(ATS!$A:$P,MATCH('2) Order Form'!$W852,ATS!$O:$O,0),2)</f>
        <v>Chaser Logo T-shirt M</v>
      </c>
      <c r="E852" s="82" t="str">
        <f>INDEX(ATS!$A:$P,MATCH('2) Order Form'!$W852,ATS!$O:$O,0),4)</f>
        <v>88002-L</v>
      </c>
      <c r="F852" s="82" t="str">
        <f>INDEX(ATS!$A:$P,MATCH('2) Order Form'!$W852,ATS!$O:$O,0),5)</f>
        <v>Sikorsky</v>
      </c>
      <c r="G852" s="161" t="str">
        <f>INDEX(ATS!$A:$P,MATCH('2) Order Form'!$W852,ATS!$O:$O,0),6)</f>
        <v>L</v>
      </c>
      <c r="H852" s="58">
        <v>1</v>
      </c>
      <c r="I852" s="111">
        <v>0</v>
      </c>
      <c r="J852" s="117">
        <f>IFERROR(VLOOKUP(W852,ATS!$O:$P,2,FALSE),0)</f>
        <v>4</v>
      </c>
      <c r="K852" s="184">
        <f t="shared" si="921"/>
        <v>4</v>
      </c>
      <c r="L852" s="117">
        <f>IFERROR(VLOOKUP(W852,ATS!$O:$Q,3,FALSE),0)</f>
        <v>4</v>
      </c>
      <c r="M852" s="186">
        <f t="shared" si="934"/>
        <v>4</v>
      </c>
      <c r="N852" s="93">
        <v>0</v>
      </c>
      <c r="O852" s="55">
        <f t="shared" si="935"/>
        <v>0</v>
      </c>
      <c r="P852" s="50">
        <f>VLOOKUP($C852,Prices!$A$3:$R$1996,MATCH('2) Order Form'!P$8,Prices!$A$2:$R$2,0),FALSE)</f>
        <v>15</v>
      </c>
      <c r="Q852" s="51">
        <f>VLOOKUP($C852,Prices!$A$3:$R$1996,MATCH('2) Order Form'!Q$8,Prices!$A$2:$R$2,0),FALSE)</f>
        <v>29.95</v>
      </c>
      <c r="R852" s="34">
        <f t="shared" si="936"/>
        <v>0</v>
      </c>
      <c r="S852" s="43">
        <f t="shared" si="922"/>
        <v>0</v>
      </c>
      <c r="T852" s="51">
        <f t="shared" si="923"/>
        <v>0</v>
      </c>
      <c r="U852" s="123">
        <f t="shared" si="900"/>
        <v>0</v>
      </c>
      <c r="V852" s="124"/>
      <c r="W852" s="148">
        <v>7048652763822</v>
      </c>
      <c r="X852" s="125"/>
      <c r="Y852" s="126">
        <f>I852*Q852</f>
        <v>0</v>
      </c>
      <c r="Z852" s="127">
        <f ca="1">IF(A852=OFFSET(A852,-1,0),0,1)</f>
        <v>0</v>
      </c>
      <c r="AA852" s="127">
        <f ca="1">IF(C852=OFFSET(C852,-1,0),OFFSET(AA852,-1,0),OFFSET(AA852,-1,0)+1)</f>
        <v>144</v>
      </c>
      <c r="AB852" s="127">
        <f ca="1">IF(C852=OFFSET(C852,-1,0),0,1)</f>
        <v>0</v>
      </c>
      <c r="AC852" s="127">
        <f ca="1">IF(F852=OFFSET(F852,-1,0),0,1)</f>
        <v>0</v>
      </c>
      <c r="AD852" s="127" t="str">
        <f>CONCATENATE(C852,F852)</f>
        <v>826060Sikorsky</v>
      </c>
      <c r="AE852" s="128">
        <f>IFERROR(IF(B852="EYEWEAR",CONCATENATE(C852,"-",G852),C852),C852)</f>
        <v>826060</v>
      </c>
      <c r="AF852" s="129" t="str">
        <f>INDEX(ATS!$A:$P,MATCH('2) Order Form'!$W852,ATS!$O:$O,0),7)</f>
        <v>Stock</v>
      </c>
    </row>
    <row r="853" spans="1:32" ht="17.25" customHeight="1" x14ac:dyDescent="0.2">
      <c r="A853" s="33">
        <v>7</v>
      </c>
      <c r="B853" s="33" t="str">
        <f>VLOOKUP(A853,Classification!$H$2:$I$11,2,FALSE)</f>
        <v>Apparel &amp; Headwear</v>
      </c>
      <c r="C853" s="33">
        <f>INDEX(ATS!$A:$P,MATCH('2) Order Form'!$W853,ATS!$O:$O,0),1)</f>
        <v>826060</v>
      </c>
      <c r="D853" s="33" t="str">
        <f>INDEX(ATS!$A:$P,MATCH('2) Order Form'!$W853,ATS!$O:$O,0),2)</f>
        <v>Chaser Logo T-shirt M</v>
      </c>
      <c r="E853" s="82" t="str">
        <f>INDEX(ATS!$A:$P,MATCH('2) Order Form'!$W853,ATS!$O:$O,0),4)</f>
        <v>88002-XL</v>
      </c>
      <c r="F853" s="82" t="str">
        <f>INDEX(ATS!$A:$P,MATCH('2) Order Form'!$W853,ATS!$O:$O,0),5)</f>
        <v>Sikorsky</v>
      </c>
      <c r="G853" s="161" t="str">
        <f>INDEX(ATS!$A:$P,MATCH('2) Order Form'!$W853,ATS!$O:$O,0),6)</f>
        <v>XL</v>
      </c>
      <c r="H853" s="58">
        <v>1</v>
      </c>
      <c r="I853" s="111">
        <v>0</v>
      </c>
      <c r="J853" s="117">
        <f>IFERROR(VLOOKUP(W853,ATS!$O:$P,2,FALSE),0)</f>
        <v>0</v>
      </c>
      <c r="K853" s="184" t="str">
        <f t="shared" ref="K853" si="937">IF(J853=99999,"OPEN",IF(J853&gt;50,"50+",IF(J853&lt;=0,"0",J853)))</f>
        <v>0</v>
      </c>
      <c r="L853" s="117">
        <f>IFERROR(VLOOKUP(W853,ATS!$O:$Q,3,FALSE),0)</f>
        <v>0</v>
      </c>
      <c r="M853" s="186" t="str">
        <f t="shared" si="934"/>
        <v>0</v>
      </c>
      <c r="N853" s="93">
        <v>0</v>
      </c>
      <c r="O853" s="55">
        <f t="shared" si="935"/>
        <v>0</v>
      </c>
      <c r="P853" s="50">
        <f>VLOOKUP($C853,Prices!$A$3:$R$1996,MATCH('2) Order Form'!P$8,Prices!$A$2:$R$2,0),FALSE)</f>
        <v>15</v>
      </c>
      <c r="Q853" s="51">
        <f>VLOOKUP($C853,Prices!$A$3:$R$1996,MATCH('2) Order Form'!Q$8,Prices!$A$2:$R$2,0),FALSE)</f>
        <v>29.95</v>
      </c>
      <c r="R853" s="34">
        <f t="shared" si="936"/>
        <v>0</v>
      </c>
      <c r="S853" s="43">
        <f t="shared" ref="S853" si="938">R853*O853</f>
        <v>0</v>
      </c>
      <c r="T853" s="51">
        <f t="shared" ref="T853" si="939">R853-S853</f>
        <v>0</v>
      </c>
      <c r="U853" s="123">
        <f t="shared" si="900"/>
        <v>0</v>
      </c>
      <c r="V853" s="124"/>
      <c r="W853" s="148">
        <v>7048652763853</v>
      </c>
      <c r="X853" s="125"/>
      <c r="Y853" s="126">
        <f t="shared" ref="Y853" si="940">I853*Q853</f>
        <v>0</v>
      </c>
      <c r="Z853" s="127">
        <f t="shared" ref="Z853" ca="1" si="941">IF(A853=OFFSET(A853,-1,0),0,1)</f>
        <v>0</v>
      </c>
      <c r="AA853" s="127">
        <f t="shared" ref="AA853" ca="1" si="942">IF(C853=OFFSET(C853,-1,0),OFFSET(AA853,-1,0),OFFSET(AA853,-1,0)+1)</f>
        <v>144</v>
      </c>
      <c r="AB853" s="127">
        <f t="shared" ref="AB853" ca="1" si="943">IF(C853=OFFSET(C853,-1,0),0,1)</f>
        <v>0</v>
      </c>
      <c r="AC853" s="127">
        <f t="shared" ref="AC853" ca="1" si="944">IF(F853=OFFSET(F853,-1,0),0,1)</f>
        <v>0</v>
      </c>
      <c r="AD853" s="127" t="str">
        <f t="shared" ref="AD853" si="945">CONCATENATE(C853,F853)</f>
        <v>826060Sikorsky</v>
      </c>
      <c r="AE853" s="128">
        <f t="shared" ref="AE853" si="946">IFERROR(IF(B853="EYEWEAR",CONCATENATE(C853,"-",G853),C853),C853)</f>
        <v>826060</v>
      </c>
      <c r="AF853" s="129" t="str">
        <f>INDEX(ATS!$A:$P,MATCH('2) Order Form'!$W853,ATS!$O:$O,0),7)</f>
        <v>Stock</v>
      </c>
    </row>
    <row r="854" spans="1:32" ht="17.25" customHeight="1" x14ac:dyDescent="0.2">
      <c r="A854" s="33">
        <v>7</v>
      </c>
      <c r="B854" s="33" t="str">
        <f>VLOOKUP(A854,Classification!$H$2:$I$11,2,FALSE)</f>
        <v>Apparel &amp; Headwear</v>
      </c>
      <c r="C854" s="33">
        <f>INDEX(ATS!$A:$P,MATCH('2) Order Form'!$W854,ATS!$O:$O,0),1)</f>
        <v>826060</v>
      </c>
      <c r="D854" s="33" t="str">
        <f>INDEX(ATS!$A:$P,MATCH('2) Order Form'!$W854,ATS!$O:$O,0),2)</f>
        <v>Chaser Logo T-shirt M</v>
      </c>
      <c r="E854" s="82" t="str">
        <f>INDEX(ATS!$A:$P,MATCH('2) Order Form'!$W854,ATS!$O:$O,0),4)</f>
        <v>BLACK-S</v>
      </c>
      <c r="F854" s="82" t="str">
        <f>INDEX(ATS!$A:$P,MATCH('2) Order Form'!$W854,ATS!$O:$O,0),5)</f>
        <v>Black</v>
      </c>
      <c r="G854" s="161" t="str">
        <f>INDEX(ATS!$A:$P,MATCH('2) Order Form'!$W854,ATS!$O:$O,0),6)</f>
        <v>S</v>
      </c>
      <c r="H854" s="58">
        <v>1</v>
      </c>
      <c r="I854" s="111">
        <v>0</v>
      </c>
      <c r="J854" s="117">
        <f>IFERROR(VLOOKUP(W854,ATS!$O:$P,2,FALSE),0)</f>
        <v>18</v>
      </c>
      <c r="K854" s="184">
        <f t="shared" ref="K854:K857" si="947">IF(J854=99999,"OPEN",IF(J854&gt;50,"50+",IF(J854&lt;=0,"0",J854)))</f>
        <v>18</v>
      </c>
      <c r="L854" s="117">
        <f>IFERROR(VLOOKUP(W854,ATS!$O:$Q,3,FALSE),0)</f>
        <v>64</v>
      </c>
      <c r="M854" s="186" t="str">
        <f t="shared" si="934"/>
        <v>50+</v>
      </c>
      <c r="N854" s="93">
        <v>0</v>
      </c>
      <c r="O854" s="55">
        <f t="shared" si="935"/>
        <v>0</v>
      </c>
      <c r="P854" s="50">
        <f>VLOOKUP($C854,Prices!$A$3:$R$1996,MATCH('2) Order Form'!P$8,Prices!$A$2:$R$2,0),FALSE)</f>
        <v>15</v>
      </c>
      <c r="Q854" s="51">
        <f>VLOOKUP($C854,Prices!$A$3:$R$1996,MATCH('2) Order Form'!Q$8,Prices!$A$2:$R$2,0),FALSE)</f>
        <v>29.95</v>
      </c>
      <c r="R854" s="34">
        <f t="shared" si="936"/>
        <v>0</v>
      </c>
      <c r="S854" s="43">
        <f t="shared" ref="S854:S857" si="948">R854*O854</f>
        <v>0</v>
      </c>
      <c r="T854" s="51">
        <f t="shared" ref="T854:T857" si="949">R854-S854</f>
        <v>0</v>
      </c>
      <c r="U854" s="123">
        <f t="shared" si="900"/>
        <v>0</v>
      </c>
      <c r="V854" s="124"/>
      <c r="W854" s="148">
        <v>7048652461568</v>
      </c>
      <c r="X854" s="125"/>
      <c r="Y854" s="126">
        <f t="shared" ref="Y854:Y857" si="950">I854*Q854</f>
        <v>0</v>
      </c>
      <c r="Z854" s="127">
        <f t="shared" ref="Z854:Z857" ca="1" si="951">IF(A854=OFFSET(A854,-1,0),0,1)</f>
        <v>0</v>
      </c>
      <c r="AA854" s="127">
        <f t="shared" ref="AA854:AA857" ca="1" si="952">IF(C854=OFFSET(C854,-1,0),OFFSET(AA854,-1,0),OFFSET(AA854,-1,0)+1)</f>
        <v>144</v>
      </c>
      <c r="AB854" s="127">
        <f t="shared" ref="AB854:AB857" ca="1" si="953">IF(C854=OFFSET(C854,-1,0),0,1)</f>
        <v>0</v>
      </c>
      <c r="AC854" s="127">
        <f t="shared" ref="AC854:AC857" ca="1" si="954">IF(F854=OFFSET(F854,-1,0),0,1)</f>
        <v>1</v>
      </c>
      <c r="AD854" s="127" t="str">
        <f t="shared" ref="AD854:AD857" si="955">CONCATENATE(C854,F854)</f>
        <v>826060Black</v>
      </c>
      <c r="AE854" s="128">
        <f t="shared" ref="AE854:AE857" si="956">IFERROR(IF(B854="EYEWEAR",CONCATENATE(C854,"-",G854),C854),C854)</f>
        <v>826060</v>
      </c>
      <c r="AF854" s="129" t="str">
        <f>INDEX(ATS!$A:$P,MATCH('2) Order Form'!$W854,ATS!$O:$O,0),7)</f>
        <v>Active</v>
      </c>
    </row>
    <row r="855" spans="1:32" ht="17.25" customHeight="1" x14ac:dyDescent="0.2">
      <c r="A855" s="33">
        <v>7</v>
      </c>
      <c r="B855" s="33" t="str">
        <f>VLOOKUP(A855,Classification!$H$2:$I$11,2,FALSE)</f>
        <v>Apparel &amp; Headwear</v>
      </c>
      <c r="C855" s="33">
        <f>INDEX(ATS!$A:$P,MATCH('2) Order Form'!$W855,ATS!$O:$O,0),1)</f>
        <v>826060</v>
      </c>
      <c r="D855" s="33" t="str">
        <f>INDEX(ATS!$A:$P,MATCH('2) Order Form'!$W855,ATS!$O:$O,0),2)</f>
        <v>Chaser Logo T-shirt M</v>
      </c>
      <c r="E855" s="82" t="str">
        <f>INDEX(ATS!$A:$P,MATCH('2) Order Form'!$W855,ATS!$O:$O,0),4)</f>
        <v>BLACK-M</v>
      </c>
      <c r="F855" s="82" t="str">
        <f>INDEX(ATS!$A:$P,MATCH('2) Order Form'!$W855,ATS!$O:$O,0),5)</f>
        <v>Black</v>
      </c>
      <c r="G855" s="161" t="str">
        <f>INDEX(ATS!$A:$P,MATCH('2) Order Form'!$W855,ATS!$O:$O,0),6)</f>
        <v>M</v>
      </c>
      <c r="H855" s="58">
        <v>1</v>
      </c>
      <c r="I855" s="111">
        <v>0</v>
      </c>
      <c r="J855" s="117">
        <f>IFERROR(VLOOKUP(W855,ATS!$O:$P,2,FALSE),0)</f>
        <v>69</v>
      </c>
      <c r="K855" s="184" t="str">
        <f t="shared" si="947"/>
        <v>50+</v>
      </c>
      <c r="L855" s="117">
        <f>IFERROR(VLOOKUP(W855,ATS!$O:$Q,3,FALSE),0)</f>
        <v>143</v>
      </c>
      <c r="M855" s="186" t="str">
        <f t="shared" si="934"/>
        <v>50+</v>
      </c>
      <c r="N855" s="93">
        <v>0</v>
      </c>
      <c r="O855" s="55">
        <f t="shared" si="935"/>
        <v>0</v>
      </c>
      <c r="P855" s="50">
        <f>VLOOKUP($C855,Prices!$A$3:$R$1996,MATCH('2) Order Form'!P$8,Prices!$A$2:$R$2,0),FALSE)</f>
        <v>15</v>
      </c>
      <c r="Q855" s="51">
        <f>VLOOKUP($C855,Prices!$A$3:$R$1996,MATCH('2) Order Form'!Q$8,Prices!$A$2:$R$2,0),FALSE)</f>
        <v>29.95</v>
      </c>
      <c r="R855" s="34">
        <f t="shared" si="936"/>
        <v>0</v>
      </c>
      <c r="S855" s="43">
        <f t="shared" si="948"/>
        <v>0</v>
      </c>
      <c r="T855" s="51">
        <f t="shared" si="949"/>
        <v>0</v>
      </c>
      <c r="U855" s="123">
        <f t="shared" si="900"/>
        <v>0</v>
      </c>
      <c r="V855" s="124"/>
      <c r="W855" s="148">
        <v>7048652461551</v>
      </c>
      <c r="X855" s="125"/>
      <c r="Y855" s="126">
        <f t="shared" si="950"/>
        <v>0</v>
      </c>
      <c r="Z855" s="127">
        <f t="shared" ca="1" si="951"/>
        <v>0</v>
      </c>
      <c r="AA855" s="127">
        <f t="shared" ca="1" si="952"/>
        <v>144</v>
      </c>
      <c r="AB855" s="127">
        <f t="shared" ca="1" si="953"/>
        <v>0</v>
      </c>
      <c r="AC855" s="127">
        <f t="shared" ca="1" si="954"/>
        <v>0</v>
      </c>
      <c r="AD855" s="127" t="str">
        <f t="shared" si="955"/>
        <v>826060Black</v>
      </c>
      <c r="AE855" s="128">
        <f t="shared" si="956"/>
        <v>826060</v>
      </c>
      <c r="AF855" s="129" t="str">
        <f>INDEX(ATS!$A:$P,MATCH('2) Order Form'!$W855,ATS!$O:$O,0),7)</f>
        <v>Active</v>
      </c>
    </row>
    <row r="856" spans="1:32" ht="17.25" customHeight="1" x14ac:dyDescent="0.2">
      <c r="A856" s="33">
        <v>7</v>
      </c>
      <c r="B856" s="33" t="str">
        <f>VLOOKUP(A856,Classification!$H$2:$I$11,2,FALSE)</f>
        <v>Apparel &amp; Headwear</v>
      </c>
      <c r="C856" s="33">
        <f>INDEX(ATS!$A:$P,MATCH('2) Order Form'!$W856,ATS!$O:$O,0),1)</f>
        <v>826060</v>
      </c>
      <c r="D856" s="33" t="str">
        <f>INDEX(ATS!$A:$P,MATCH('2) Order Form'!$W856,ATS!$O:$O,0),2)</f>
        <v>Chaser Logo T-shirt M</v>
      </c>
      <c r="E856" s="82" t="str">
        <f>INDEX(ATS!$A:$P,MATCH('2) Order Form'!$W856,ATS!$O:$O,0),4)</f>
        <v>BLACK-L</v>
      </c>
      <c r="F856" s="82" t="str">
        <f>INDEX(ATS!$A:$P,MATCH('2) Order Form'!$W856,ATS!$O:$O,0),5)</f>
        <v>Black</v>
      </c>
      <c r="G856" s="161" t="str">
        <f>INDEX(ATS!$A:$P,MATCH('2) Order Form'!$W856,ATS!$O:$O,0),6)</f>
        <v>L</v>
      </c>
      <c r="H856" s="58">
        <v>1</v>
      </c>
      <c r="I856" s="111">
        <v>0</v>
      </c>
      <c r="J856" s="117">
        <f>IFERROR(VLOOKUP(W856,ATS!$O:$P,2,FALSE),0)</f>
        <v>64</v>
      </c>
      <c r="K856" s="184" t="str">
        <f t="shared" si="947"/>
        <v>50+</v>
      </c>
      <c r="L856" s="117">
        <f>IFERROR(VLOOKUP(W856,ATS!$O:$Q,3,FALSE),0)</f>
        <v>131</v>
      </c>
      <c r="M856" s="186" t="str">
        <f t="shared" si="934"/>
        <v>50+</v>
      </c>
      <c r="N856" s="93">
        <v>0</v>
      </c>
      <c r="O856" s="55">
        <f t="shared" si="935"/>
        <v>0</v>
      </c>
      <c r="P856" s="50">
        <f>VLOOKUP($C856,Prices!$A$3:$R$1996,MATCH('2) Order Form'!P$8,Prices!$A$2:$R$2,0),FALSE)</f>
        <v>15</v>
      </c>
      <c r="Q856" s="51">
        <f>VLOOKUP($C856,Prices!$A$3:$R$1996,MATCH('2) Order Form'!Q$8,Prices!$A$2:$R$2,0),FALSE)</f>
        <v>29.95</v>
      </c>
      <c r="R856" s="34">
        <f t="shared" si="936"/>
        <v>0</v>
      </c>
      <c r="S856" s="43">
        <f t="shared" si="948"/>
        <v>0</v>
      </c>
      <c r="T856" s="51">
        <f t="shared" si="949"/>
        <v>0</v>
      </c>
      <c r="U856" s="123">
        <f t="shared" si="900"/>
        <v>0</v>
      </c>
      <c r="V856" s="124"/>
      <c r="W856" s="148">
        <v>7048652461544</v>
      </c>
      <c r="X856" s="125"/>
      <c r="Y856" s="126">
        <f t="shared" si="950"/>
        <v>0</v>
      </c>
      <c r="Z856" s="127">
        <f t="shared" ca="1" si="951"/>
        <v>0</v>
      </c>
      <c r="AA856" s="127">
        <f t="shared" ca="1" si="952"/>
        <v>144</v>
      </c>
      <c r="AB856" s="127">
        <f t="shared" ca="1" si="953"/>
        <v>0</v>
      </c>
      <c r="AC856" s="127">
        <f t="shared" ca="1" si="954"/>
        <v>0</v>
      </c>
      <c r="AD856" s="127" t="str">
        <f t="shared" si="955"/>
        <v>826060Black</v>
      </c>
      <c r="AE856" s="128">
        <f t="shared" si="956"/>
        <v>826060</v>
      </c>
      <c r="AF856" s="129" t="str">
        <f>INDEX(ATS!$A:$P,MATCH('2) Order Form'!$W856,ATS!$O:$O,0),7)</f>
        <v>Active</v>
      </c>
    </row>
    <row r="857" spans="1:32" ht="17.25" customHeight="1" x14ac:dyDescent="0.2">
      <c r="A857" s="33">
        <v>7</v>
      </c>
      <c r="B857" s="33" t="str">
        <f>VLOOKUP(A857,Classification!$H$2:$I$11,2,FALSE)</f>
        <v>Apparel &amp; Headwear</v>
      </c>
      <c r="C857" s="33">
        <f>INDEX(ATS!$A:$P,MATCH('2) Order Form'!$W857,ATS!$O:$O,0),1)</f>
        <v>826060</v>
      </c>
      <c r="D857" s="33" t="str">
        <f>INDEX(ATS!$A:$P,MATCH('2) Order Form'!$W857,ATS!$O:$O,0),2)</f>
        <v>Chaser Logo T-shirt M</v>
      </c>
      <c r="E857" s="82" t="str">
        <f>INDEX(ATS!$A:$P,MATCH('2) Order Form'!$W857,ATS!$O:$O,0),4)</f>
        <v>BLACK-XL</v>
      </c>
      <c r="F857" s="82" t="str">
        <f>INDEX(ATS!$A:$P,MATCH('2) Order Form'!$W857,ATS!$O:$O,0),5)</f>
        <v>Black</v>
      </c>
      <c r="G857" s="161" t="str">
        <f>INDEX(ATS!$A:$P,MATCH('2) Order Form'!$W857,ATS!$O:$O,0),6)</f>
        <v>XL</v>
      </c>
      <c r="H857" s="58">
        <v>1</v>
      </c>
      <c r="I857" s="111">
        <v>0</v>
      </c>
      <c r="J857" s="117">
        <f>IFERROR(VLOOKUP(W857,ATS!$O:$P,2,FALSE),0)</f>
        <v>11</v>
      </c>
      <c r="K857" s="184">
        <f t="shared" si="947"/>
        <v>11</v>
      </c>
      <c r="L857" s="117">
        <f>IFERROR(VLOOKUP(W857,ATS!$O:$Q,3,FALSE),0)</f>
        <v>36</v>
      </c>
      <c r="M857" s="186">
        <f t="shared" si="934"/>
        <v>36</v>
      </c>
      <c r="N857" s="93">
        <v>0</v>
      </c>
      <c r="O857" s="55">
        <f t="shared" si="935"/>
        <v>0</v>
      </c>
      <c r="P857" s="50">
        <f>VLOOKUP($C857,Prices!$A$3:$R$1996,MATCH('2) Order Form'!P$8,Prices!$A$2:$R$2,0),FALSE)</f>
        <v>15</v>
      </c>
      <c r="Q857" s="51">
        <f>VLOOKUP($C857,Prices!$A$3:$R$1996,MATCH('2) Order Form'!Q$8,Prices!$A$2:$R$2,0),FALSE)</f>
        <v>29.95</v>
      </c>
      <c r="R857" s="34">
        <f t="shared" si="936"/>
        <v>0</v>
      </c>
      <c r="S857" s="43">
        <f t="shared" si="948"/>
        <v>0</v>
      </c>
      <c r="T857" s="51">
        <f t="shared" si="949"/>
        <v>0</v>
      </c>
      <c r="U857" s="123">
        <f t="shared" si="900"/>
        <v>0</v>
      </c>
      <c r="V857" s="124"/>
      <c r="W857" s="148">
        <v>7048652461575</v>
      </c>
      <c r="X857" s="125"/>
      <c r="Y857" s="126">
        <f t="shared" si="950"/>
        <v>0</v>
      </c>
      <c r="Z857" s="127">
        <f t="shared" ca="1" si="951"/>
        <v>0</v>
      </c>
      <c r="AA857" s="127">
        <f t="shared" ca="1" si="952"/>
        <v>144</v>
      </c>
      <c r="AB857" s="127">
        <f t="shared" ca="1" si="953"/>
        <v>0</v>
      </c>
      <c r="AC857" s="127">
        <f t="shared" ca="1" si="954"/>
        <v>0</v>
      </c>
      <c r="AD857" s="127" t="str">
        <f t="shared" si="955"/>
        <v>826060Black</v>
      </c>
      <c r="AE857" s="128">
        <f t="shared" si="956"/>
        <v>826060</v>
      </c>
      <c r="AF857" s="129" t="str">
        <f>INDEX(ATS!$A:$P,MATCH('2) Order Form'!$W857,ATS!$O:$O,0),7)</f>
        <v>Active</v>
      </c>
    </row>
    <row r="858" spans="1:32" ht="17.25" customHeight="1" x14ac:dyDescent="0.2">
      <c r="A858" s="33">
        <v>7</v>
      </c>
      <c r="B858" s="33" t="str">
        <f>VLOOKUP(A858,Classification!$H$2:$I$11,2,FALSE)</f>
        <v>Apparel &amp; Headwear</v>
      </c>
      <c r="C858" s="33">
        <f>INDEX(ATS!$A:$P,MATCH('2) Order Form'!$W858,ATS!$O:$O,0),1)</f>
        <v>826050</v>
      </c>
      <c r="D858" s="33" t="str">
        <f>INDEX(ATS!$A:$P,MATCH('2) Order Form'!$W858,ATS!$O:$O,0),2)</f>
        <v>Chaser Shorts M</v>
      </c>
      <c r="E858" s="82" t="str">
        <f>INDEX(ATS!$A:$P,MATCH('2) Order Form'!$W858,ATS!$O:$O,0),4)</f>
        <v>88002-S</v>
      </c>
      <c r="F858" s="82" t="str">
        <f>INDEX(ATS!$A:$P,MATCH('2) Order Form'!$W858,ATS!$O:$O,0),5)</f>
        <v>Sikorsky</v>
      </c>
      <c r="G858" s="161" t="str">
        <f>INDEX(ATS!$A:$P,MATCH('2) Order Form'!$W858,ATS!$O:$O,0),6)</f>
        <v>S</v>
      </c>
      <c r="H858" s="58">
        <v>1</v>
      </c>
      <c r="I858" s="111">
        <v>0</v>
      </c>
      <c r="J858" s="117">
        <f>IFERROR(VLOOKUP(W858,ATS!$O:$P,2,FALSE),0)</f>
        <v>11</v>
      </c>
      <c r="K858" s="184">
        <f t="shared" ref="K858:K865" si="957">IF(J858=99999,"OPEN",IF(J858&gt;50,"50+",IF(J858&lt;=0,"0",J858)))</f>
        <v>11</v>
      </c>
      <c r="L858" s="117">
        <f>IFERROR(VLOOKUP(W858,ATS!$O:$Q,3,FALSE),0)</f>
        <v>11</v>
      </c>
      <c r="M858" s="186">
        <f t="shared" ref="M858:M865" si="958">IF(L858=99999,"OPEN",IF(L858&gt;50,"50+",IF(L858&lt;=0,"0",L858)))</f>
        <v>11</v>
      </c>
      <c r="N858" s="93">
        <v>0</v>
      </c>
      <c r="O858" s="55">
        <f t="shared" ref="O858:O865" si="959">IF(N858&lt;&gt;0,N858,$P$5)</f>
        <v>0</v>
      </c>
      <c r="P858" s="50">
        <f>VLOOKUP($C858,Prices!$A$3:$R$1996,MATCH('2) Order Form'!P$8,Prices!$A$2:$R$2,0),FALSE)</f>
        <v>45</v>
      </c>
      <c r="Q858" s="51">
        <f>VLOOKUP($C858,Prices!$A$3:$R$1996,MATCH('2) Order Form'!Q$8,Prices!$A$2:$R$2,0),FALSE)</f>
        <v>89.95</v>
      </c>
      <c r="R858" s="34">
        <f t="shared" ref="R858:R865" si="960">I858*P858</f>
        <v>0</v>
      </c>
      <c r="S858" s="43">
        <f t="shared" ref="S858:S865" si="961">R858*O858</f>
        <v>0</v>
      </c>
      <c r="T858" s="51">
        <f t="shared" ref="T858:T865" si="962">R858-S858</f>
        <v>0</v>
      </c>
      <c r="U858" s="123">
        <f t="shared" si="900"/>
        <v>0</v>
      </c>
      <c r="V858" s="124"/>
      <c r="W858" s="148">
        <v>7048652763921</v>
      </c>
      <c r="X858" s="125"/>
      <c r="Y858" s="126">
        <f t="shared" ref="Y858:Y865" si="963">I858*Q858</f>
        <v>0</v>
      </c>
      <c r="Z858" s="127">
        <f t="shared" ref="Z858:Z865" ca="1" si="964">IF(A858=OFFSET(A858,-1,0),0,1)</f>
        <v>0</v>
      </c>
      <c r="AA858" s="127">
        <f t="shared" ref="AA858:AA865" ca="1" si="965">IF(C858=OFFSET(C858,-1,0),OFFSET(AA858,-1,0),OFFSET(AA858,-1,0)+1)</f>
        <v>145</v>
      </c>
      <c r="AB858" s="127">
        <f t="shared" ref="AB858:AB865" ca="1" si="966">IF(C858=OFFSET(C858,-1,0),0,1)</f>
        <v>1</v>
      </c>
      <c r="AC858" s="127">
        <f t="shared" ref="AC858:AC865" ca="1" si="967">IF(F858=OFFSET(F858,-1,0),0,1)</f>
        <v>1</v>
      </c>
      <c r="AD858" s="127" t="str">
        <f t="shared" ref="AD858:AD865" si="968">CONCATENATE(C858,F858)</f>
        <v>826050Sikorsky</v>
      </c>
      <c r="AE858" s="128">
        <f t="shared" ref="AE858:AE865" si="969">IFERROR(IF(B858="EYEWEAR",CONCATENATE(C858,"-",G858),C858),C858)</f>
        <v>826050</v>
      </c>
      <c r="AF858" s="129" t="str">
        <f>INDEX(ATS!$A:$P,MATCH('2) Order Form'!$W858,ATS!$O:$O,0),7)</f>
        <v>Active</v>
      </c>
    </row>
    <row r="859" spans="1:32" ht="17.25" customHeight="1" x14ac:dyDescent="0.2">
      <c r="A859" s="33">
        <v>7</v>
      </c>
      <c r="B859" s="33" t="str">
        <f>VLOOKUP(A859,Classification!$H$2:$I$11,2,FALSE)</f>
        <v>Apparel &amp; Headwear</v>
      </c>
      <c r="C859" s="33">
        <f>INDEX(ATS!$A:$P,MATCH('2) Order Form'!$W859,ATS!$O:$O,0),1)</f>
        <v>826050</v>
      </c>
      <c r="D859" s="33" t="str">
        <f>INDEX(ATS!$A:$P,MATCH('2) Order Form'!$W859,ATS!$O:$O,0),2)</f>
        <v>Chaser Shorts M</v>
      </c>
      <c r="E859" s="82" t="str">
        <f>INDEX(ATS!$A:$P,MATCH('2) Order Form'!$W859,ATS!$O:$O,0),4)</f>
        <v>88002-M</v>
      </c>
      <c r="F859" s="82" t="str">
        <f>INDEX(ATS!$A:$P,MATCH('2) Order Form'!$W859,ATS!$O:$O,0),5)</f>
        <v>Sikorsky</v>
      </c>
      <c r="G859" s="161" t="str">
        <f>INDEX(ATS!$A:$P,MATCH('2) Order Form'!$W859,ATS!$O:$O,0),6)</f>
        <v>M</v>
      </c>
      <c r="H859" s="58">
        <v>1</v>
      </c>
      <c r="I859" s="111">
        <v>0</v>
      </c>
      <c r="J859" s="117">
        <f>IFERROR(VLOOKUP(W859,ATS!$O:$P,2,FALSE),0)</f>
        <v>39</v>
      </c>
      <c r="K859" s="184">
        <f t="shared" si="957"/>
        <v>39</v>
      </c>
      <c r="L859" s="117">
        <f>IFERROR(VLOOKUP(W859,ATS!$O:$Q,3,FALSE),0)</f>
        <v>39</v>
      </c>
      <c r="M859" s="186">
        <f t="shared" si="958"/>
        <v>39</v>
      </c>
      <c r="N859" s="93">
        <v>0</v>
      </c>
      <c r="O859" s="55">
        <f t="shared" si="959"/>
        <v>0</v>
      </c>
      <c r="P859" s="50">
        <f>VLOOKUP($C859,Prices!$A$3:$R$1996,MATCH('2) Order Form'!P$8,Prices!$A$2:$R$2,0),FALSE)</f>
        <v>45</v>
      </c>
      <c r="Q859" s="51">
        <f>VLOOKUP($C859,Prices!$A$3:$R$1996,MATCH('2) Order Form'!Q$8,Prices!$A$2:$R$2,0),FALSE)</f>
        <v>89.95</v>
      </c>
      <c r="R859" s="34">
        <f t="shared" si="960"/>
        <v>0</v>
      </c>
      <c r="S859" s="43">
        <f t="shared" si="961"/>
        <v>0</v>
      </c>
      <c r="T859" s="51">
        <f t="shared" si="962"/>
        <v>0</v>
      </c>
      <c r="U859" s="123">
        <f t="shared" si="900"/>
        <v>0</v>
      </c>
      <c r="V859" s="124"/>
      <c r="W859" s="148">
        <v>7048652763914</v>
      </c>
      <c r="X859" s="125"/>
      <c r="Y859" s="126">
        <f t="shared" si="963"/>
        <v>0</v>
      </c>
      <c r="Z859" s="127">
        <f t="shared" ca="1" si="964"/>
        <v>0</v>
      </c>
      <c r="AA859" s="127">
        <f t="shared" ca="1" si="965"/>
        <v>145</v>
      </c>
      <c r="AB859" s="127">
        <f t="shared" ca="1" si="966"/>
        <v>0</v>
      </c>
      <c r="AC859" s="127">
        <f t="shared" ca="1" si="967"/>
        <v>0</v>
      </c>
      <c r="AD859" s="127" t="str">
        <f t="shared" si="968"/>
        <v>826050Sikorsky</v>
      </c>
      <c r="AE859" s="128">
        <f t="shared" si="969"/>
        <v>826050</v>
      </c>
      <c r="AF859" s="129" t="str">
        <f>INDEX(ATS!$A:$P,MATCH('2) Order Form'!$W859,ATS!$O:$O,0),7)</f>
        <v>Active</v>
      </c>
    </row>
    <row r="860" spans="1:32" ht="17.25" customHeight="1" x14ac:dyDescent="0.2">
      <c r="A860" s="33">
        <v>7</v>
      </c>
      <c r="B860" s="33" t="str">
        <f>VLOOKUP(A860,Classification!$H$2:$I$11,2,FALSE)</f>
        <v>Apparel &amp; Headwear</v>
      </c>
      <c r="C860" s="33">
        <f>INDEX(ATS!$A:$P,MATCH('2) Order Form'!$W860,ATS!$O:$O,0),1)</f>
        <v>826050</v>
      </c>
      <c r="D860" s="33" t="str">
        <f>INDEX(ATS!$A:$P,MATCH('2) Order Form'!$W860,ATS!$O:$O,0),2)</f>
        <v>Chaser Shorts M</v>
      </c>
      <c r="E860" s="82" t="str">
        <f>INDEX(ATS!$A:$P,MATCH('2) Order Form'!$W860,ATS!$O:$O,0),4)</f>
        <v>88002-L</v>
      </c>
      <c r="F860" s="82" t="str">
        <f>INDEX(ATS!$A:$P,MATCH('2) Order Form'!$W860,ATS!$O:$O,0),5)</f>
        <v>Sikorsky</v>
      </c>
      <c r="G860" s="161" t="str">
        <f>INDEX(ATS!$A:$P,MATCH('2) Order Form'!$W860,ATS!$O:$O,0),6)</f>
        <v>L</v>
      </c>
      <c r="H860" s="58">
        <v>1</v>
      </c>
      <c r="I860" s="111">
        <v>0</v>
      </c>
      <c r="J860" s="117">
        <f>IFERROR(VLOOKUP(W860,ATS!$O:$P,2,FALSE),0)</f>
        <v>38</v>
      </c>
      <c r="K860" s="184">
        <f t="shared" si="957"/>
        <v>38</v>
      </c>
      <c r="L860" s="117">
        <f>IFERROR(VLOOKUP(W860,ATS!$O:$Q,3,FALSE),0)</f>
        <v>38</v>
      </c>
      <c r="M860" s="186">
        <f t="shared" si="958"/>
        <v>38</v>
      </c>
      <c r="N860" s="93">
        <v>0</v>
      </c>
      <c r="O860" s="55">
        <f t="shared" si="959"/>
        <v>0</v>
      </c>
      <c r="P860" s="50">
        <f>VLOOKUP($C860,Prices!$A$3:$R$1996,MATCH('2) Order Form'!P$8,Prices!$A$2:$R$2,0),FALSE)</f>
        <v>45</v>
      </c>
      <c r="Q860" s="51">
        <f>VLOOKUP($C860,Prices!$A$3:$R$1996,MATCH('2) Order Form'!Q$8,Prices!$A$2:$R$2,0),FALSE)</f>
        <v>89.95</v>
      </c>
      <c r="R860" s="34">
        <f t="shared" si="960"/>
        <v>0</v>
      </c>
      <c r="S860" s="43">
        <f t="shared" si="961"/>
        <v>0</v>
      </c>
      <c r="T860" s="51">
        <f t="shared" si="962"/>
        <v>0</v>
      </c>
      <c r="U860" s="123">
        <f t="shared" si="900"/>
        <v>0</v>
      </c>
      <c r="V860" s="124"/>
      <c r="W860" s="148">
        <v>7048652763907</v>
      </c>
      <c r="X860" s="125"/>
      <c r="Y860" s="126">
        <f t="shared" si="963"/>
        <v>0</v>
      </c>
      <c r="Z860" s="127">
        <f t="shared" ca="1" si="964"/>
        <v>0</v>
      </c>
      <c r="AA860" s="127">
        <f t="shared" ca="1" si="965"/>
        <v>145</v>
      </c>
      <c r="AB860" s="127">
        <f t="shared" ca="1" si="966"/>
        <v>0</v>
      </c>
      <c r="AC860" s="127">
        <f t="shared" ca="1" si="967"/>
        <v>0</v>
      </c>
      <c r="AD860" s="127" t="str">
        <f t="shared" si="968"/>
        <v>826050Sikorsky</v>
      </c>
      <c r="AE860" s="128">
        <f t="shared" si="969"/>
        <v>826050</v>
      </c>
      <c r="AF860" s="129" t="str">
        <f>INDEX(ATS!$A:$P,MATCH('2) Order Form'!$W860,ATS!$O:$O,0),7)</f>
        <v>Active</v>
      </c>
    </row>
    <row r="861" spans="1:32" ht="17.25" customHeight="1" x14ac:dyDescent="0.2">
      <c r="A861" s="33">
        <v>7</v>
      </c>
      <c r="B861" s="33" t="str">
        <f>VLOOKUP(A861,Classification!$H$2:$I$11,2,FALSE)</f>
        <v>Apparel &amp; Headwear</v>
      </c>
      <c r="C861" s="33">
        <f>INDEX(ATS!$A:$P,MATCH('2) Order Form'!$W861,ATS!$O:$O,0),1)</f>
        <v>826050</v>
      </c>
      <c r="D861" s="33" t="str">
        <f>INDEX(ATS!$A:$P,MATCH('2) Order Form'!$W861,ATS!$O:$O,0),2)</f>
        <v>Chaser Shorts M</v>
      </c>
      <c r="E861" s="82" t="str">
        <f>INDEX(ATS!$A:$P,MATCH('2) Order Form'!$W861,ATS!$O:$O,0),4)</f>
        <v>88002-XL</v>
      </c>
      <c r="F861" s="82" t="str">
        <f>INDEX(ATS!$A:$P,MATCH('2) Order Form'!$W861,ATS!$O:$O,0),5)</f>
        <v>Sikorsky</v>
      </c>
      <c r="G861" s="161" t="str">
        <f>INDEX(ATS!$A:$P,MATCH('2) Order Form'!$W861,ATS!$O:$O,0),6)</f>
        <v>XL</v>
      </c>
      <c r="H861" s="58">
        <v>1</v>
      </c>
      <c r="I861" s="111">
        <v>0</v>
      </c>
      <c r="J861" s="117">
        <f>IFERROR(VLOOKUP(W861,ATS!$O:$P,2,FALSE),0)</f>
        <v>13</v>
      </c>
      <c r="K861" s="184">
        <f t="shared" si="957"/>
        <v>13</v>
      </c>
      <c r="L861" s="117">
        <f>IFERROR(VLOOKUP(W861,ATS!$O:$Q,3,FALSE),0)</f>
        <v>13</v>
      </c>
      <c r="M861" s="186">
        <f t="shared" si="958"/>
        <v>13</v>
      </c>
      <c r="N861" s="93">
        <v>0</v>
      </c>
      <c r="O861" s="55">
        <f t="shared" si="959"/>
        <v>0</v>
      </c>
      <c r="P861" s="50">
        <f>VLOOKUP($C861,Prices!$A$3:$R$1996,MATCH('2) Order Form'!P$8,Prices!$A$2:$R$2,0),FALSE)</f>
        <v>45</v>
      </c>
      <c r="Q861" s="51">
        <f>VLOOKUP($C861,Prices!$A$3:$R$1996,MATCH('2) Order Form'!Q$8,Prices!$A$2:$R$2,0),FALSE)</f>
        <v>89.95</v>
      </c>
      <c r="R861" s="34">
        <f t="shared" si="960"/>
        <v>0</v>
      </c>
      <c r="S861" s="43">
        <f t="shared" si="961"/>
        <v>0</v>
      </c>
      <c r="T861" s="51">
        <f t="shared" si="962"/>
        <v>0</v>
      </c>
      <c r="U861" s="123">
        <f t="shared" si="900"/>
        <v>0</v>
      </c>
      <c r="V861" s="124"/>
      <c r="W861" s="148">
        <v>7048652763938</v>
      </c>
      <c r="X861" s="125"/>
      <c r="Y861" s="126">
        <f t="shared" si="963"/>
        <v>0</v>
      </c>
      <c r="Z861" s="127">
        <f t="shared" ca="1" si="964"/>
        <v>0</v>
      </c>
      <c r="AA861" s="127">
        <f t="shared" ca="1" si="965"/>
        <v>145</v>
      </c>
      <c r="AB861" s="127">
        <f t="shared" ca="1" si="966"/>
        <v>0</v>
      </c>
      <c r="AC861" s="127">
        <f t="shared" ca="1" si="967"/>
        <v>0</v>
      </c>
      <c r="AD861" s="127" t="str">
        <f t="shared" si="968"/>
        <v>826050Sikorsky</v>
      </c>
      <c r="AE861" s="128">
        <f t="shared" si="969"/>
        <v>826050</v>
      </c>
      <c r="AF861" s="129" t="str">
        <f>INDEX(ATS!$A:$P,MATCH('2) Order Form'!$W861,ATS!$O:$O,0),7)</f>
        <v>Active</v>
      </c>
    </row>
    <row r="862" spans="1:32" ht="17.25" customHeight="1" x14ac:dyDescent="0.2">
      <c r="A862" s="33">
        <v>7</v>
      </c>
      <c r="B862" s="33" t="str">
        <f>VLOOKUP(A862,Classification!$H$2:$I$11,2,FALSE)</f>
        <v>Apparel &amp; Headwear</v>
      </c>
      <c r="C862" s="33">
        <f>INDEX(ATS!$A:$P,MATCH('2) Order Form'!$W862,ATS!$O:$O,0),1)</f>
        <v>826050</v>
      </c>
      <c r="D862" s="33" t="str">
        <f>INDEX(ATS!$A:$P,MATCH('2) Order Form'!$W862,ATS!$O:$O,0),2)</f>
        <v>Chaser Shorts M</v>
      </c>
      <c r="E862" s="82" t="str">
        <f>INDEX(ATS!$A:$P,MATCH('2) Order Form'!$W862,ATS!$O:$O,0),4)</f>
        <v>99901-S</v>
      </c>
      <c r="F862" s="82" t="str">
        <f>INDEX(ATS!$A:$P,MATCH('2) Order Form'!$W862,ATS!$O:$O,0),5)</f>
        <v xml:space="preserve">Black </v>
      </c>
      <c r="G862" s="161" t="str">
        <f>INDEX(ATS!$A:$P,MATCH('2) Order Form'!$W862,ATS!$O:$O,0),6)</f>
        <v>S</v>
      </c>
      <c r="H862" s="58">
        <v>1</v>
      </c>
      <c r="I862" s="111">
        <v>0</v>
      </c>
      <c r="J862" s="117">
        <f>IFERROR(VLOOKUP(W862,ATS!$O:$P,2,FALSE),0)</f>
        <v>58</v>
      </c>
      <c r="K862" s="184" t="str">
        <f t="shared" si="957"/>
        <v>50+</v>
      </c>
      <c r="L862" s="117">
        <f>IFERROR(VLOOKUP(W862,ATS!$O:$Q,3,FALSE),0)</f>
        <v>58</v>
      </c>
      <c r="M862" s="186" t="str">
        <f t="shared" si="958"/>
        <v>50+</v>
      </c>
      <c r="N862" s="93">
        <v>0</v>
      </c>
      <c r="O862" s="55">
        <f t="shared" si="959"/>
        <v>0</v>
      </c>
      <c r="P862" s="50">
        <f>VLOOKUP($C862,Prices!$A$3:$R$1996,MATCH('2) Order Form'!P$8,Prices!$A$2:$R$2,0),FALSE)</f>
        <v>45</v>
      </c>
      <c r="Q862" s="51">
        <f>VLOOKUP($C862,Prices!$A$3:$R$1996,MATCH('2) Order Form'!Q$8,Prices!$A$2:$R$2,0),FALSE)</f>
        <v>89.95</v>
      </c>
      <c r="R862" s="34">
        <f t="shared" si="960"/>
        <v>0</v>
      </c>
      <c r="S862" s="43">
        <f t="shared" si="961"/>
        <v>0</v>
      </c>
      <c r="T862" s="51">
        <f t="shared" si="962"/>
        <v>0</v>
      </c>
      <c r="U862" s="123">
        <f t="shared" si="900"/>
        <v>0</v>
      </c>
      <c r="V862" s="124"/>
      <c r="W862" s="148">
        <v>7048652763969</v>
      </c>
      <c r="X862" s="125"/>
      <c r="Y862" s="126">
        <f t="shared" si="963"/>
        <v>0</v>
      </c>
      <c r="Z862" s="127">
        <f t="shared" ca="1" si="964"/>
        <v>0</v>
      </c>
      <c r="AA862" s="127">
        <f t="shared" ca="1" si="965"/>
        <v>145</v>
      </c>
      <c r="AB862" s="127">
        <f t="shared" ca="1" si="966"/>
        <v>0</v>
      </c>
      <c r="AC862" s="127">
        <f t="shared" ca="1" si="967"/>
        <v>1</v>
      </c>
      <c r="AD862" s="127" t="str">
        <f t="shared" si="968"/>
        <v xml:space="preserve">826050Black </v>
      </c>
      <c r="AE862" s="128">
        <f t="shared" si="969"/>
        <v>826050</v>
      </c>
      <c r="AF862" s="129" t="str">
        <f>INDEX(ATS!$A:$P,MATCH('2) Order Form'!$W862,ATS!$O:$O,0),7)</f>
        <v>Active</v>
      </c>
    </row>
    <row r="863" spans="1:32" ht="17.25" customHeight="1" x14ac:dyDescent="0.2">
      <c r="A863" s="33">
        <v>7</v>
      </c>
      <c r="B863" s="33" t="str">
        <f>VLOOKUP(A863,Classification!$H$2:$I$11,2,FALSE)</f>
        <v>Apparel &amp; Headwear</v>
      </c>
      <c r="C863" s="33">
        <f>INDEX(ATS!$A:$P,MATCH('2) Order Form'!$W863,ATS!$O:$O,0),1)</f>
        <v>826050</v>
      </c>
      <c r="D863" s="33" t="str">
        <f>INDEX(ATS!$A:$P,MATCH('2) Order Form'!$W863,ATS!$O:$O,0),2)</f>
        <v>Chaser Shorts M</v>
      </c>
      <c r="E863" s="82" t="str">
        <f>INDEX(ATS!$A:$P,MATCH('2) Order Form'!$W863,ATS!$O:$O,0),4)</f>
        <v>99901-M</v>
      </c>
      <c r="F863" s="82" t="str">
        <f>INDEX(ATS!$A:$P,MATCH('2) Order Form'!$W863,ATS!$O:$O,0),5)</f>
        <v xml:space="preserve">Black </v>
      </c>
      <c r="G863" s="161" t="str">
        <f>INDEX(ATS!$A:$P,MATCH('2) Order Form'!$W863,ATS!$O:$O,0),6)</f>
        <v>M</v>
      </c>
      <c r="H863" s="58">
        <v>1</v>
      </c>
      <c r="I863" s="111">
        <v>0</v>
      </c>
      <c r="J863" s="117">
        <f>IFERROR(VLOOKUP(W863,ATS!$O:$P,2,FALSE),0)</f>
        <v>168</v>
      </c>
      <c r="K863" s="184" t="str">
        <f t="shared" si="957"/>
        <v>50+</v>
      </c>
      <c r="L863" s="117">
        <f>IFERROR(VLOOKUP(W863,ATS!$O:$Q,3,FALSE),0)</f>
        <v>168</v>
      </c>
      <c r="M863" s="186" t="str">
        <f t="shared" si="958"/>
        <v>50+</v>
      </c>
      <c r="N863" s="93">
        <v>0</v>
      </c>
      <c r="O863" s="55">
        <f t="shared" si="959"/>
        <v>0</v>
      </c>
      <c r="P863" s="50">
        <f>VLOOKUP($C863,Prices!$A$3:$R$1996,MATCH('2) Order Form'!P$8,Prices!$A$2:$R$2,0),FALSE)</f>
        <v>45</v>
      </c>
      <c r="Q863" s="51">
        <f>VLOOKUP($C863,Prices!$A$3:$R$1996,MATCH('2) Order Form'!Q$8,Prices!$A$2:$R$2,0),FALSE)</f>
        <v>89.95</v>
      </c>
      <c r="R863" s="34">
        <f t="shared" si="960"/>
        <v>0</v>
      </c>
      <c r="S863" s="43">
        <f t="shared" si="961"/>
        <v>0</v>
      </c>
      <c r="T863" s="51">
        <f t="shared" si="962"/>
        <v>0</v>
      </c>
      <c r="U863" s="123">
        <f t="shared" si="900"/>
        <v>0</v>
      </c>
      <c r="V863" s="124"/>
      <c r="W863" s="148">
        <v>7048652763952</v>
      </c>
      <c r="X863" s="125"/>
      <c r="Y863" s="126">
        <f t="shared" si="963"/>
        <v>0</v>
      </c>
      <c r="Z863" s="127">
        <f t="shared" ca="1" si="964"/>
        <v>0</v>
      </c>
      <c r="AA863" s="127">
        <f t="shared" ca="1" si="965"/>
        <v>145</v>
      </c>
      <c r="AB863" s="127">
        <f t="shared" ca="1" si="966"/>
        <v>0</v>
      </c>
      <c r="AC863" s="127">
        <f t="shared" ca="1" si="967"/>
        <v>0</v>
      </c>
      <c r="AD863" s="127" t="str">
        <f t="shared" si="968"/>
        <v xml:space="preserve">826050Black </v>
      </c>
      <c r="AE863" s="128">
        <f t="shared" si="969"/>
        <v>826050</v>
      </c>
      <c r="AF863" s="129" t="str">
        <f>INDEX(ATS!$A:$P,MATCH('2) Order Form'!$W863,ATS!$O:$O,0),7)</f>
        <v>Active</v>
      </c>
    </row>
    <row r="864" spans="1:32" ht="17.25" customHeight="1" x14ac:dyDescent="0.2">
      <c r="A864" s="33">
        <v>7</v>
      </c>
      <c r="B864" s="33" t="str">
        <f>VLOOKUP(A864,Classification!$H$2:$I$11,2,FALSE)</f>
        <v>Apparel &amp; Headwear</v>
      </c>
      <c r="C864" s="33">
        <f>INDEX(ATS!$A:$P,MATCH('2) Order Form'!$W864,ATS!$O:$O,0),1)</f>
        <v>826050</v>
      </c>
      <c r="D864" s="33" t="str">
        <f>INDEX(ATS!$A:$P,MATCH('2) Order Form'!$W864,ATS!$O:$O,0),2)</f>
        <v>Chaser Shorts M</v>
      </c>
      <c r="E864" s="82" t="str">
        <f>INDEX(ATS!$A:$P,MATCH('2) Order Form'!$W864,ATS!$O:$O,0),4)</f>
        <v>99901-L</v>
      </c>
      <c r="F864" s="82" t="str">
        <f>INDEX(ATS!$A:$P,MATCH('2) Order Form'!$W864,ATS!$O:$O,0),5)</f>
        <v xml:space="preserve">Black </v>
      </c>
      <c r="G864" s="161" t="str">
        <f>INDEX(ATS!$A:$P,MATCH('2) Order Form'!$W864,ATS!$O:$O,0),6)</f>
        <v>L</v>
      </c>
      <c r="H864" s="58">
        <v>1</v>
      </c>
      <c r="I864" s="111">
        <v>0</v>
      </c>
      <c r="J864" s="117">
        <f>IFERROR(VLOOKUP(W864,ATS!$O:$P,2,FALSE),0)</f>
        <v>168</v>
      </c>
      <c r="K864" s="184" t="str">
        <f t="shared" si="957"/>
        <v>50+</v>
      </c>
      <c r="L864" s="117">
        <f>IFERROR(VLOOKUP(W864,ATS!$O:$Q,3,FALSE),0)</f>
        <v>168</v>
      </c>
      <c r="M864" s="186" t="str">
        <f t="shared" si="958"/>
        <v>50+</v>
      </c>
      <c r="N864" s="93">
        <v>0</v>
      </c>
      <c r="O864" s="55">
        <f t="shared" si="959"/>
        <v>0</v>
      </c>
      <c r="P864" s="50">
        <f>VLOOKUP($C864,Prices!$A$3:$R$1996,MATCH('2) Order Form'!P$8,Prices!$A$2:$R$2,0),FALSE)</f>
        <v>45</v>
      </c>
      <c r="Q864" s="51">
        <f>VLOOKUP($C864,Prices!$A$3:$R$1996,MATCH('2) Order Form'!Q$8,Prices!$A$2:$R$2,0),FALSE)</f>
        <v>89.95</v>
      </c>
      <c r="R864" s="34">
        <f t="shared" si="960"/>
        <v>0</v>
      </c>
      <c r="S864" s="43">
        <f t="shared" si="961"/>
        <v>0</v>
      </c>
      <c r="T864" s="51">
        <f t="shared" si="962"/>
        <v>0</v>
      </c>
      <c r="U864" s="123">
        <f t="shared" si="900"/>
        <v>0</v>
      </c>
      <c r="V864" s="124"/>
      <c r="W864" s="148">
        <v>7048652763945</v>
      </c>
      <c r="X864" s="125"/>
      <c r="Y864" s="126">
        <f t="shared" si="963"/>
        <v>0</v>
      </c>
      <c r="Z864" s="127">
        <f t="shared" ca="1" si="964"/>
        <v>0</v>
      </c>
      <c r="AA864" s="127">
        <f t="shared" ca="1" si="965"/>
        <v>145</v>
      </c>
      <c r="AB864" s="127">
        <f t="shared" ca="1" si="966"/>
        <v>0</v>
      </c>
      <c r="AC864" s="127">
        <f t="shared" ca="1" si="967"/>
        <v>0</v>
      </c>
      <c r="AD864" s="127" t="str">
        <f t="shared" si="968"/>
        <v xml:space="preserve">826050Black </v>
      </c>
      <c r="AE864" s="128">
        <f t="shared" si="969"/>
        <v>826050</v>
      </c>
      <c r="AF864" s="129" t="str">
        <f>INDEX(ATS!$A:$P,MATCH('2) Order Form'!$W864,ATS!$O:$O,0),7)</f>
        <v>Active</v>
      </c>
    </row>
    <row r="865" spans="1:32" ht="17.25" customHeight="1" x14ac:dyDescent="0.2">
      <c r="A865" s="33">
        <v>7</v>
      </c>
      <c r="B865" s="33" t="str">
        <f>VLOOKUP(A865,Classification!$H$2:$I$11,2,FALSE)</f>
        <v>Apparel &amp; Headwear</v>
      </c>
      <c r="C865" s="33">
        <f>INDEX(ATS!$A:$P,MATCH('2) Order Form'!$W865,ATS!$O:$O,0),1)</f>
        <v>826050</v>
      </c>
      <c r="D865" s="33" t="str">
        <f>INDEX(ATS!$A:$P,MATCH('2) Order Form'!$W865,ATS!$O:$O,0),2)</f>
        <v>Chaser Shorts M</v>
      </c>
      <c r="E865" s="82" t="str">
        <f>INDEX(ATS!$A:$P,MATCH('2) Order Form'!$W865,ATS!$O:$O,0),4)</f>
        <v>99901-XL</v>
      </c>
      <c r="F865" s="82" t="str">
        <f>INDEX(ATS!$A:$P,MATCH('2) Order Form'!$W865,ATS!$O:$O,0),5)</f>
        <v xml:space="preserve">Black </v>
      </c>
      <c r="G865" s="161" t="str">
        <f>INDEX(ATS!$A:$P,MATCH('2) Order Form'!$W865,ATS!$O:$O,0),6)</f>
        <v>XL</v>
      </c>
      <c r="H865" s="58">
        <v>1</v>
      </c>
      <c r="I865" s="111">
        <v>0</v>
      </c>
      <c r="J865" s="117">
        <f>IFERROR(VLOOKUP(W865,ATS!$O:$P,2,FALSE),0)</f>
        <v>91</v>
      </c>
      <c r="K865" s="184" t="str">
        <f t="shared" si="957"/>
        <v>50+</v>
      </c>
      <c r="L865" s="117">
        <f>IFERROR(VLOOKUP(W865,ATS!$O:$Q,3,FALSE),0)</f>
        <v>91</v>
      </c>
      <c r="M865" s="186" t="str">
        <f t="shared" si="958"/>
        <v>50+</v>
      </c>
      <c r="N865" s="93">
        <v>0</v>
      </c>
      <c r="O865" s="55">
        <f t="shared" si="959"/>
        <v>0</v>
      </c>
      <c r="P865" s="50">
        <f>VLOOKUP($C865,Prices!$A$3:$R$1996,MATCH('2) Order Form'!P$8,Prices!$A$2:$R$2,0),FALSE)</f>
        <v>45</v>
      </c>
      <c r="Q865" s="51">
        <f>VLOOKUP($C865,Prices!$A$3:$R$1996,MATCH('2) Order Form'!Q$8,Prices!$A$2:$R$2,0),FALSE)</f>
        <v>89.95</v>
      </c>
      <c r="R865" s="34">
        <f t="shared" si="960"/>
        <v>0</v>
      </c>
      <c r="S865" s="43">
        <f t="shared" si="961"/>
        <v>0</v>
      </c>
      <c r="T865" s="51">
        <f t="shared" si="962"/>
        <v>0</v>
      </c>
      <c r="U865" s="123">
        <f t="shared" si="900"/>
        <v>0</v>
      </c>
      <c r="V865" s="124"/>
      <c r="W865" s="148">
        <v>7048652763976</v>
      </c>
      <c r="X865" s="125"/>
      <c r="Y865" s="126">
        <f t="shared" si="963"/>
        <v>0</v>
      </c>
      <c r="Z865" s="127">
        <f t="shared" ca="1" si="964"/>
        <v>0</v>
      </c>
      <c r="AA865" s="127">
        <f t="shared" ca="1" si="965"/>
        <v>145</v>
      </c>
      <c r="AB865" s="127">
        <f t="shared" ca="1" si="966"/>
        <v>0</v>
      </c>
      <c r="AC865" s="127">
        <f t="shared" ca="1" si="967"/>
        <v>0</v>
      </c>
      <c r="AD865" s="127" t="str">
        <f t="shared" si="968"/>
        <v xml:space="preserve">826050Black </v>
      </c>
      <c r="AE865" s="128">
        <f t="shared" si="969"/>
        <v>826050</v>
      </c>
      <c r="AF865" s="129" t="str">
        <f>INDEX(ATS!$A:$P,MATCH('2) Order Form'!$W865,ATS!$O:$O,0),7)</f>
        <v>Active</v>
      </c>
    </row>
    <row r="866" spans="1:32" x14ac:dyDescent="0.2">
      <c r="A866" s="33">
        <v>7</v>
      </c>
      <c r="B866" s="33" t="str">
        <f>VLOOKUP(A866,Classification!$H$2:$I$11,2,FALSE)</f>
        <v>Apparel &amp; Headwear</v>
      </c>
      <c r="C866" s="33">
        <f>INDEX(ATS!$A:$P,MATCH('2) Order Form'!$W866,ATS!$O:$O,0),1)</f>
        <v>828170</v>
      </c>
      <c r="D866" s="33" t="str">
        <f>INDEX(ATS!$A:$P,MATCH('2) Order Form'!$W866,ATS!$O:$O,0),2)</f>
        <v>Chaser Hoodie W</v>
      </c>
      <c r="E866" s="82" t="str">
        <f>INDEX(ATS!$A:$P,MATCH('2) Order Form'!$W866,ATS!$O:$O,0),4)</f>
        <v>BLACK-XS</v>
      </c>
      <c r="F866" s="82" t="str">
        <f>INDEX(ATS!$A:$P,MATCH('2) Order Form'!$W866,ATS!$O:$O,0),5)</f>
        <v>Black</v>
      </c>
      <c r="G866" s="161" t="str">
        <f>INDEX(ATS!$A:$P,MATCH('2) Order Form'!$W866,ATS!$O:$O,0),6)</f>
        <v>XS</v>
      </c>
      <c r="H866" s="58">
        <v>1</v>
      </c>
      <c r="I866" s="111">
        <v>0</v>
      </c>
      <c r="J866" s="117">
        <f>IFERROR(VLOOKUP(W866,ATS!$O:$P,2,FALSE),0)</f>
        <v>41</v>
      </c>
      <c r="K866" s="184">
        <f>IF(J866=99999,"OPEN",IF(J866&gt;50,"50+",IF(J866&lt;=0,"0",J866)))</f>
        <v>41</v>
      </c>
      <c r="L866" s="117">
        <f>IFERROR(VLOOKUP(W866,ATS!$O:$Q,3,FALSE),0)</f>
        <v>41</v>
      </c>
      <c r="M866" s="186">
        <f>IF(L866=99999,"OPEN",IF(L866&gt;50,"50+",IF(L866&lt;=0,"0",L866)))</f>
        <v>41</v>
      </c>
      <c r="N866" s="93">
        <v>0</v>
      </c>
      <c r="O866" s="55">
        <f>IF(N866&lt;&gt;0,N866,$P$5)</f>
        <v>0</v>
      </c>
      <c r="P866" s="50">
        <f>VLOOKUP($C866,Prices!$A$3:$R$1996,MATCH('2) Order Form'!P$8,Prices!$A$2:$R$2,0),FALSE)</f>
        <v>45</v>
      </c>
      <c r="Q866" s="51">
        <f>VLOOKUP($C866,Prices!$A$3:$R$1996,MATCH('2) Order Form'!Q$8,Prices!$A$2:$R$2,0),FALSE)</f>
        <v>89.95</v>
      </c>
      <c r="R866" s="34">
        <f>I866*P866</f>
        <v>0</v>
      </c>
      <c r="S866" s="43">
        <f>R866*O866</f>
        <v>0</v>
      </c>
      <c r="T866" s="51">
        <f>R866-S866</f>
        <v>0</v>
      </c>
      <c r="U866" s="123">
        <f t="shared" si="900"/>
        <v>0</v>
      </c>
      <c r="V866" s="124"/>
      <c r="W866" s="148">
        <v>7048652535054</v>
      </c>
      <c r="Y866" s="126">
        <f>I866*Q866</f>
        <v>0</v>
      </c>
      <c r="Z866" s="127">
        <f ca="1">IF(A866=OFFSET(A866,-1,0),0,1)</f>
        <v>0</v>
      </c>
      <c r="AA866" s="127">
        <f ca="1">IF(C866=OFFSET(C866,-1,0),OFFSET(AA866,-1,0),OFFSET(AA866,-1,0)+1)</f>
        <v>146</v>
      </c>
      <c r="AB866" s="127">
        <f ca="1">IF(C866=OFFSET(C866,-1,0),0,1)</f>
        <v>1</v>
      </c>
      <c r="AC866" s="127">
        <f ca="1">IF(F866=OFFSET(F866,-1,0),0,1)</f>
        <v>1</v>
      </c>
      <c r="AD866" s="127" t="str">
        <f>CONCATENATE(C866,F866)</f>
        <v>828170Black</v>
      </c>
      <c r="AE866" s="128">
        <f>IFERROR(IF(B866="EYEWEAR",CONCATENATE(C866,"-",G866),C866),C866)</f>
        <v>828170</v>
      </c>
      <c r="AF866" s="129" t="str">
        <f>INDEX(ATS!$A:$P,MATCH('2) Order Form'!$W866,ATS!$O:$O,0),7)</f>
        <v>Active</v>
      </c>
    </row>
    <row r="867" spans="1:32" x14ac:dyDescent="0.2">
      <c r="A867" s="33">
        <v>7</v>
      </c>
      <c r="B867" s="33" t="str">
        <f>VLOOKUP(A867,Classification!$H$2:$I$11,2,FALSE)</f>
        <v>Apparel &amp; Headwear</v>
      </c>
      <c r="C867" s="33">
        <f>INDEX(ATS!$A:$P,MATCH('2) Order Form'!$W867,ATS!$O:$O,0),1)</f>
        <v>828170</v>
      </c>
      <c r="D867" s="33" t="str">
        <f>INDEX(ATS!$A:$P,MATCH('2) Order Form'!$W867,ATS!$O:$O,0),2)</f>
        <v>Chaser Hoodie W</v>
      </c>
      <c r="E867" s="82" t="str">
        <f>INDEX(ATS!$A:$P,MATCH('2) Order Form'!$W867,ATS!$O:$O,0),4)</f>
        <v>BLACK-S</v>
      </c>
      <c r="F867" s="82" t="str">
        <f>INDEX(ATS!$A:$P,MATCH('2) Order Form'!$W867,ATS!$O:$O,0),5)</f>
        <v>Black</v>
      </c>
      <c r="G867" s="161" t="str">
        <f>INDEX(ATS!$A:$P,MATCH('2) Order Form'!$W867,ATS!$O:$O,0),6)</f>
        <v>S</v>
      </c>
      <c r="H867" s="58">
        <v>1</v>
      </c>
      <c r="I867" s="111">
        <v>0</v>
      </c>
      <c r="J867" s="117">
        <f>IFERROR(VLOOKUP(W867,ATS!$O:$P,2,FALSE),0)</f>
        <v>112</v>
      </c>
      <c r="K867" s="184" t="str">
        <f>IF(J867=99999,"OPEN",IF(J867&gt;50,"50+",IF(J867&lt;=0,"0",J867)))</f>
        <v>50+</v>
      </c>
      <c r="L867" s="117">
        <f>IFERROR(VLOOKUP(W867,ATS!$O:$Q,3,FALSE),0)</f>
        <v>112</v>
      </c>
      <c r="M867" s="186" t="str">
        <f>IF(L867=99999,"OPEN",IF(L867&gt;50,"50+",IF(L867&lt;=0,"0",L867)))</f>
        <v>50+</v>
      </c>
      <c r="N867" s="93">
        <v>0</v>
      </c>
      <c r="O867" s="55">
        <f>IF(N867&lt;&gt;0,N867,$P$5)</f>
        <v>0</v>
      </c>
      <c r="P867" s="50">
        <f>VLOOKUP($C867,Prices!$A$3:$R$1996,MATCH('2) Order Form'!P$8,Prices!$A$2:$R$2,0),FALSE)</f>
        <v>45</v>
      </c>
      <c r="Q867" s="51">
        <f>VLOOKUP($C867,Prices!$A$3:$R$1996,MATCH('2) Order Form'!Q$8,Prices!$A$2:$R$2,0),FALSE)</f>
        <v>89.95</v>
      </c>
      <c r="R867" s="34">
        <f>I867*P867</f>
        <v>0</v>
      </c>
      <c r="S867" s="43">
        <f>R867*O867</f>
        <v>0</v>
      </c>
      <c r="T867" s="51">
        <f>R867-S867</f>
        <v>0</v>
      </c>
      <c r="U867" s="123">
        <f t="shared" si="900"/>
        <v>0</v>
      </c>
      <c r="V867" s="124"/>
      <c r="W867" s="148">
        <v>7048652535047</v>
      </c>
      <c r="Y867" s="126">
        <f>I867*Q867</f>
        <v>0</v>
      </c>
      <c r="Z867" s="127">
        <f ca="1">IF(A867=OFFSET(A867,-1,0),0,1)</f>
        <v>0</v>
      </c>
      <c r="AA867" s="127">
        <f ca="1">IF(C867=OFFSET(C867,-1,0),OFFSET(AA867,-1,0),OFFSET(AA867,-1,0)+1)</f>
        <v>146</v>
      </c>
      <c r="AB867" s="127">
        <f ca="1">IF(C867=OFFSET(C867,-1,0),0,1)</f>
        <v>0</v>
      </c>
      <c r="AC867" s="127">
        <f ca="1">IF(F867=OFFSET(F867,-1,0),0,1)</f>
        <v>0</v>
      </c>
      <c r="AD867" s="127" t="str">
        <f>CONCATENATE(C867,F867)</f>
        <v>828170Black</v>
      </c>
      <c r="AE867" s="128">
        <f>IFERROR(IF(B867="EYEWEAR",CONCATENATE(C867,"-",G867),C867),C867)</f>
        <v>828170</v>
      </c>
      <c r="AF867" s="129" t="str">
        <f>INDEX(ATS!$A:$P,MATCH('2) Order Form'!$W867,ATS!$O:$O,0),7)</f>
        <v>Active</v>
      </c>
    </row>
    <row r="868" spans="1:32" x14ac:dyDescent="0.2">
      <c r="A868" s="33">
        <v>7</v>
      </c>
      <c r="B868" s="33" t="str">
        <f>VLOOKUP(A868,Classification!$H$2:$I$11,2,FALSE)</f>
        <v>Apparel &amp; Headwear</v>
      </c>
      <c r="C868" s="33">
        <f>INDEX(ATS!$A:$P,MATCH('2) Order Form'!$W868,ATS!$O:$O,0),1)</f>
        <v>828170</v>
      </c>
      <c r="D868" s="33" t="str">
        <f>INDEX(ATS!$A:$P,MATCH('2) Order Form'!$W868,ATS!$O:$O,0),2)</f>
        <v>Chaser Hoodie W</v>
      </c>
      <c r="E868" s="82" t="str">
        <f>INDEX(ATS!$A:$P,MATCH('2) Order Form'!$W868,ATS!$O:$O,0),4)</f>
        <v>BLACK-M</v>
      </c>
      <c r="F868" s="82" t="str">
        <f>INDEX(ATS!$A:$P,MATCH('2) Order Form'!$W868,ATS!$O:$O,0),5)</f>
        <v>Black</v>
      </c>
      <c r="G868" s="161" t="str">
        <f>INDEX(ATS!$A:$P,MATCH('2) Order Form'!$W868,ATS!$O:$O,0),6)</f>
        <v>M</v>
      </c>
      <c r="H868" s="58">
        <v>1</v>
      </c>
      <c r="I868" s="111">
        <v>0</v>
      </c>
      <c r="J868" s="117">
        <f>IFERROR(VLOOKUP(W868,ATS!$O:$P,2,FALSE),0)</f>
        <v>97</v>
      </c>
      <c r="K868" s="184" t="str">
        <f>IF(J868=99999,"OPEN",IF(J868&gt;50,"50+",IF(J868&lt;=0,"0",J868)))</f>
        <v>50+</v>
      </c>
      <c r="L868" s="117">
        <f>IFERROR(VLOOKUP(W868,ATS!$O:$Q,3,FALSE),0)</f>
        <v>97</v>
      </c>
      <c r="M868" s="186" t="str">
        <f>IF(L868=99999,"OPEN",IF(L868&gt;50,"50+",IF(L868&lt;=0,"0",L868)))</f>
        <v>50+</v>
      </c>
      <c r="N868" s="93">
        <v>0</v>
      </c>
      <c r="O868" s="55">
        <f>IF(N868&lt;&gt;0,N868,$P$5)</f>
        <v>0</v>
      </c>
      <c r="P868" s="50">
        <f>VLOOKUP($C868,Prices!$A$3:$R$1996,MATCH('2) Order Form'!P$8,Prices!$A$2:$R$2,0),FALSE)</f>
        <v>45</v>
      </c>
      <c r="Q868" s="51">
        <f>VLOOKUP($C868,Prices!$A$3:$R$1996,MATCH('2) Order Form'!Q$8,Prices!$A$2:$R$2,0),FALSE)</f>
        <v>89.95</v>
      </c>
      <c r="R868" s="34">
        <f>I868*P868</f>
        <v>0</v>
      </c>
      <c r="S868" s="43">
        <f>R868*O868</f>
        <v>0</v>
      </c>
      <c r="T868" s="51">
        <f>R868-S868</f>
        <v>0</v>
      </c>
      <c r="U868" s="123">
        <f t="shared" si="900"/>
        <v>0</v>
      </c>
      <c r="V868" s="124"/>
      <c r="W868" s="148">
        <v>7048652535030</v>
      </c>
      <c r="Y868" s="126">
        <f>I868*Q868</f>
        <v>0</v>
      </c>
      <c r="Z868" s="127">
        <f ca="1">IF(A868=OFFSET(A868,-1,0),0,1)</f>
        <v>0</v>
      </c>
      <c r="AA868" s="127">
        <f ca="1">IF(C868=OFFSET(C868,-1,0),OFFSET(AA868,-1,0),OFFSET(AA868,-1,0)+1)</f>
        <v>146</v>
      </c>
      <c r="AB868" s="127">
        <f ca="1">IF(C868=OFFSET(C868,-1,0),0,1)</f>
        <v>0</v>
      </c>
      <c r="AC868" s="127">
        <f ca="1">IF(F868=OFFSET(F868,-1,0),0,1)</f>
        <v>0</v>
      </c>
      <c r="AD868" s="127" t="str">
        <f>CONCATENATE(C868,F868)</f>
        <v>828170Black</v>
      </c>
      <c r="AE868" s="128">
        <f>IFERROR(IF(B868="EYEWEAR",CONCATENATE(C868,"-",G868),C868),C868)</f>
        <v>828170</v>
      </c>
      <c r="AF868" s="129" t="str">
        <f>INDEX(ATS!$A:$P,MATCH('2) Order Form'!$W868,ATS!$O:$O,0),7)</f>
        <v>Active</v>
      </c>
    </row>
    <row r="869" spans="1:32" x14ac:dyDescent="0.2">
      <c r="A869" s="33">
        <v>7</v>
      </c>
      <c r="B869" s="33" t="str">
        <f>VLOOKUP(A869,Classification!$H$2:$I$11,2,FALSE)</f>
        <v>Apparel &amp; Headwear</v>
      </c>
      <c r="C869" s="33">
        <f>INDEX(ATS!$A:$P,MATCH('2) Order Form'!$W869,ATS!$O:$O,0),1)</f>
        <v>828170</v>
      </c>
      <c r="D869" s="33" t="str">
        <f>INDEX(ATS!$A:$P,MATCH('2) Order Form'!$W869,ATS!$O:$O,0),2)</f>
        <v>Chaser Hoodie W</v>
      </c>
      <c r="E869" s="82" t="str">
        <f>INDEX(ATS!$A:$P,MATCH('2) Order Form'!$W869,ATS!$O:$O,0),4)</f>
        <v>BLACK-L</v>
      </c>
      <c r="F869" s="82" t="str">
        <f>INDEX(ATS!$A:$P,MATCH('2) Order Form'!$W869,ATS!$O:$O,0),5)</f>
        <v>Black</v>
      </c>
      <c r="G869" s="161" t="str">
        <f>INDEX(ATS!$A:$P,MATCH('2) Order Form'!$W869,ATS!$O:$O,0),6)</f>
        <v>L</v>
      </c>
      <c r="H869" s="58">
        <v>1</v>
      </c>
      <c r="I869" s="111">
        <v>0</v>
      </c>
      <c r="J869" s="117">
        <f>IFERROR(VLOOKUP(W869,ATS!$O:$P,2,FALSE),0)</f>
        <v>44</v>
      </c>
      <c r="K869" s="184">
        <f>IF(J869=99999,"OPEN",IF(J869&gt;50,"50+",IF(J869&lt;=0,"0",J869)))</f>
        <v>44</v>
      </c>
      <c r="L869" s="117">
        <f>IFERROR(VLOOKUP(W869,ATS!$O:$Q,3,FALSE),0)</f>
        <v>44</v>
      </c>
      <c r="M869" s="186">
        <f>IF(L869=99999,"OPEN",IF(L869&gt;50,"50+",IF(L869&lt;=0,"0",L869)))</f>
        <v>44</v>
      </c>
      <c r="N869" s="93">
        <v>0</v>
      </c>
      <c r="O869" s="55">
        <f>IF(N869&lt;&gt;0,N869,$P$5)</f>
        <v>0</v>
      </c>
      <c r="P869" s="50">
        <f>VLOOKUP($C869,Prices!$A$3:$R$1996,MATCH('2) Order Form'!P$8,Prices!$A$2:$R$2,0),FALSE)</f>
        <v>45</v>
      </c>
      <c r="Q869" s="51">
        <f>VLOOKUP($C869,Prices!$A$3:$R$1996,MATCH('2) Order Form'!Q$8,Prices!$A$2:$R$2,0),FALSE)</f>
        <v>89.95</v>
      </c>
      <c r="R869" s="34">
        <f>I869*P869</f>
        <v>0</v>
      </c>
      <c r="S869" s="43">
        <f>R869*O869</f>
        <v>0</v>
      </c>
      <c r="T869" s="51">
        <f>R869-S869</f>
        <v>0</v>
      </c>
      <c r="U869" s="123">
        <f t="shared" si="900"/>
        <v>0</v>
      </c>
      <c r="V869" s="124"/>
      <c r="W869" s="148">
        <v>7048652535023</v>
      </c>
      <c r="Y869" s="126">
        <f>I869*Q869</f>
        <v>0</v>
      </c>
      <c r="Z869" s="127">
        <f ca="1">IF(A869=OFFSET(A869,-1,0),0,1)</f>
        <v>0</v>
      </c>
      <c r="AA869" s="127">
        <f ca="1">IF(C869=OFFSET(C869,-1,0),OFFSET(AA869,-1,0),OFFSET(AA869,-1,0)+1)</f>
        <v>146</v>
      </c>
      <c r="AB869" s="127">
        <f ca="1">IF(C869=OFFSET(C869,-1,0),0,1)</f>
        <v>0</v>
      </c>
      <c r="AC869" s="127">
        <f ca="1">IF(F869=OFFSET(F869,-1,0),0,1)</f>
        <v>0</v>
      </c>
      <c r="AD869" s="127" t="str">
        <f>CONCATENATE(C869,F869)</f>
        <v>828170Black</v>
      </c>
      <c r="AE869" s="128">
        <f>IFERROR(IF(B869="EYEWEAR",CONCATENATE(C869,"-",G869),C869),C869)</f>
        <v>828170</v>
      </c>
      <c r="AF869" s="129" t="str">
        <f>INDEX(ATS!$A:$P,MATCH('2) Order Form'!$W869,ATS!$O:$O,0),7)</f>
        <v>Active</v>
      </c>
    </row>
    <row r="870" spans="1:32" x14ac:dyDescent="0.2">
      <c r="A870" s="33">
        <v>7</v>
      </c>
      <c r="B870" s="33" t="str">
        <f>VLOOKUP(A870,Classification!$H$2:$I$11,2,FALSE)</f>
        <v>Apparel &amp; Headwear</v>
      </c>
      <c r="C870" s="33">
        <f>INDEX(ATS!$A:$P,MATCH('2) Order Form'!$W870,ATS!$O:$O,0),1)</f>
        <v>828175</v>
      </c>
      <c r="D870" s="33" t="str">
        <f>INDEX(ATS!$A:$P,MATCH('2) Order Form'!$W870,ATS!$O:$O,0),2)</f>
        <v>Chaser Sweater W</v>
      </c>
      <c r="E870" s="82" t="str">
        <f>INDEX(ATS!$A:$P,MATCH('2) Order Form'!$W870,ATS!$O:$O,0),4)</f>
        <v>BLACK-XS</v>
      </c>
      <c r="F870" s="82" t="str">
        <f>INDEX(ATS!$A:$P,MATCH('2) Order Form'!$W870,ATS!$O:$O,0),5)</f>
        <v>Black</v>
      </c>
      <c r="G870" s="161" t="str">
        <f>INDEX(ATS!$A:$P,MATCH('2) Order Form'!$W870,ATS!$O:$O,0),6)</f>
        <v>XS</v>
      </c>
      <c r="H870" s="58">
        <v>1</v>
      </c>
      <c r="I870" s="111">
        <v>0</v>
      </c>
      <c r="J870" s="117">
        <f>IFERROR(VLOOKUP(W870,ATS!$O:$P,2,FALSE),0)</f>
        <v>36</v>
      </c>
      <c r="K870" s="184">
        <f t="shared" si="901"/>
        <v>36</v>
      </c>
      <c r="L870" s="117">
        <f>IFERROR(VLOOKUP(W870,ATS!$O:$Q,3,FALSE),0)</f>
        <v>36</v>
      </c>
      <c r="M870" s="186">
        <f t="shared" si="902"/>
        <v>36</v>
      </c>
      <c r="N870" s="93">
        <v>0</v>
      </c>
      <c r="O870" s="55">
        <f t="shared" si="903"/>
        <v>0</v>
      </c>
      <c r="P870" s="50">
        <f>VLOOKUP($C870,Prices!$A$3:$R$1996,MATCH('2) Order Form'!P$8,Prices!$A$2:$R$2,0),FALSE)</f>
        <v>35</v>
      </c>
      <c r="Q870" s="51">
        <f>VLOOKUP($C870,Prices!$A$3:$R$1996,MATCH('2) Order Form'!Q$8,Prices!$A$2:$R$2,0),FALSE)</f>
        <v>69.95</v>
      </c>
      <c r="R870" s="34">
        <f t="shared" si="904"/>
        <v>0</v>
      </c>
      <c r="S870" s="43">
        <f t="shared" si="905"/>
        <v>0</v>
      </c>
      <c r="T870" s="51">
        <f t="shared" si="906"/>
        <v>0</v>
      </c>
      <c r="U870" s="123">
        <f t="shared" si="900"/>
        <v>0</v>
      </c>
      <c r="V870" s="124"/>
      <c r="W870" s="148">
        <v>7048652535559</v>
      </c>
      <c r="Y870" s="126">
        <f t="shared" si="914"/>
        <v>0</v>
      </c>
      <c r="Z870" s="127">
        <f t="shared" ca="1" si="915"/>
        <v>0</v>
      </c>
      <c r="AA870" s="127">
        <f t="shared" ca="1" si="916"/>
        <v>147</v>
      </c>
      <c r="AB870" s="127">
        <f t="shared" ca="1" si="917"/>
        <v>1</v>
      </c>
      <c r="AC870" s="127">
        <f t="shared" ca="1" si="918"/>
        <v>0</v>
      </c>
      <c r="AD870" s="127" t="str">
        <f t="shared" si="919"/>
        <v>828175Black</v>
      </c>
      <c r="AE870" s="128">
        <f t="shared" si="920"/>
        <v>828175</v>
      </c>
      <c r="AF870" s="129" t="str">
        <f>INDEX(ATS!$A:$P,MATCH('2) Order Form'!$W870,ATS!$O:$O,0),7)</f>
        <v>Active</v>
      </c>
    </row>
    <row r="871" spans="1:32" x14ac:dyDescent="0.2">
      <c r="A871" s="33">
        <v>7</v>
      </c>
      <c r="B871" s="33" t="str">
        <f>VLOOKUP(A871,Classification!$H$2:$I$11,2,FALSE)</f>
        <v>Apparel &amp; Headwear</v>
      </c>
      <c r="C871" s="33">
        <f>INDEX(ATS!$A:$P,MATCH('2) Order Form'!$W871,ATS!$O:$O,0),1)</f>
        <v>828175</v>
      </c>
      <c r="D871" s="33" t="str">
        <f>INDEX(ATS!$A:$P,MATCH('2) Order Form'!$W871,ATS!$O:$O,0),2)</f>
        <v>Chaser Sweater W</v>
      </c>
      <c r="E871" s="82" t="str">
        <f>INDEX(ATS!$A:$P,MATCH('2) Order Form'!$W871,ATS!$O:$O,0),4)</f>
        <v>BLACK-S</v>
      </c>
      <c r="F871" s="82" t="str">
        <f>INDEX(ATS!$A:$P,MATCH('2) Order Form'!$W871,ATS!$O:$O,0),5)</f>
        <v>Black</v>
      </c>
      <c r="G871" s="161" t="str">
        <f>INDEX(ATS!$A:$P,MATCH('2) Order Form'!$W871,ATS!$O:$O,0),6)</f>
        <v>S</v>
      </c>
      <c r="H871" s="58">
        <v>1</v>
      </c>
      <c r="I871" s="111">
        <v>0</v>
      </c>
      <c r="J871" s="117">
        <f>IFERROR(VLOOKUP(W871,ATS!$O:$P,2,FALSE),0)</f>
        <v>57</v>
      </c>
      <c r="K871" s="184" t="str">
        <f t="shared" si="901"/>
        <v>50+</v>
      </c>
      <c r="L871" s="117">
        <f>IFERROR(VLOOKUP(W871,ATS!$O:$Q,3,FALSE),0)</f>
        <v>57</v>
      </c>
      <c r="M871" s="186" t="str">
        <f t="shared" si="902"/>
        <v>50+</v>
      </c>
      <c r="N871" s="93">
        <v>0</v>
      </c>
      <c r="O871" s="55">
        <f t="shared" si="903"/>
        <v>0</v>
      </c>
      <c r="P871" s="50">
        <f>VLOOKUP($C871,Prices!$A$3:$R$1996,MATCH('2) Order Form'!P$8,Prices!$A$2:$R$2,0),FALSE)</f>
        <v>35</v>
      </c>
      <c r="Q871" s="51">
        <f>VLOOKUP($C871,Prices!$A$3:$R$1996,MATCH('2) Order Form'!Q$8,Prices!$A$2:$R$2,0),FALSE)</f>
        <v>69.95</v>
      </c>
      <c r="R871" s="34">
        <f t="shared" si="904"/>
        <v>0</v>
      </c>
      <c r="S871" s="43">
        <f t="shared" si="905"/>
        <v>0</v>
      </c>
      <c r="T871" s="51">
        <f t="shared" si="906"/>
        <v>0</v>
      </c>
      <c r="U871" s="123">
        <f t="shared" si="900"/>
        <v>0</v>
      </c>
      <c r="V871" s="124"/>
      <c r="W871" s="148">
        <v>7048652535542</v>
      </c>
      <c r="Y871" s="126">
        <f t="shared" si="914"/>
        <v>0</v>
      </c>
      <c r="Z871" s="127">
        <f t="shared" ca="1" si="915"/>
        <v>0</v>
      </c>
      <c r="AA871" s="127">
        <f t="shared" ca="1" si="916"/>
        <v>147</v>
      </c>
      <c r="AB871" s="127">
        <f t="shared" ca="1" si="917"/>
        <v>0</v>
      </c>
      <c r="AC871" s="127">
        <f t="shared" ca="1" si="918"/>
        <v>0</v>
      </c>
      <c r="AD871" s="127" t="str">
        <f t="shared" si="919"/>
        <v>828175Black</v>
      </c>
      <c r="AE871" s="128">
        <f t="shared" si="920"/>
        <v>828175</v>
      </c>
      <c r="AF871" s="129" t="str">
        <f>INDEX(ATS!$A:$P,MATCH('2) Order Form'!$W871,ATS!$O:$O,0),7)</f>
        <v>Active</v>
      </c>
    </row>
    <row r="872" spans="1:32" x14ac:dyDescent="0.2">
      <c r="A872" s="33">
        <v>7</v>
      </c>
      <c r="B872" s="33" t="str">
        <f>VLOOKUP(A872,Classification!$H$2:$I$11,2,FALSE)</f>
        <v>Apparel &amp; Headwear</v>
      </c>
      <c r="C872" s="33">
        <f>INDEX(ATS!$A:$P,MATCH('2) Order Form'!$W872,ATS!$O:$O,0),1)</f>
        <v>828175</v>
      </c>
      <c r="D872" s="33" t="str">
        <f>INDEX(ATS!$A:$P,MATCH('2) Order Form'!$W872,ATS!$O:$O,0),2)</f>
        <v>Chaser Sweater W</v>
      </c>
      <c r="E872" s="82" t="str">
        <f>INDEX(ATS!$A:$P,MATCH('2) Order Form'!$W872,ATS!$O:$O,0),4)</f>
        <v>BLACK-M</v>
      </c>
      <c r="F872" s="82" t="str">
        <f>INDEX(ATS!$A:$P,MATCH('2) Order Form'!$W872,ATS!$O:$O,0),5)</f>
        <v>Black</v>
      </c>
      <c r="G872" s="161" t="str">
        <f>INDEX(ATS!$A:$P,MATCH('2) Order Form'!$W872,ATS!$O:$O,0),6)</f>
        <v>M</v>
      </c>
      <c r="H872" s="58">
        <v>1</v>
      </c>
      <c r="I872" s="111">
        <v>0</v>
      </c>
      <c r="J872" s="117">
        <f>IFERROR(VLOOKUP(W872,ATS!$O:$P,2,FALSE),0)</f>
        <v>48</v>
      </c>
      <c r="K872" s="184">
        <f t="shared" si="901"/>
        <v>48</v>
      </c>
      <c r="L872" s="117">
        <f>IFERROR(VLOOKUP(W872,ATS!$O:$Q,3,FALSE),0)</f>
        <v>48</v>
      </c>
      <c r="M872" s="186">
        <f t="shared" si="902"/>
        <v>48</v>
      </c>
      <c r="N872" s="93">
        <v>0</v>
      </c>
      <c r="O872" s="55">
        <f t="shared" si="903"/>
        <v>0</v>
      </c>
      <c r="P872" s="50">
        <f>VLOOKUP($C872,Prices!$A$3:$R$1996,MATCH('2) Order Form'!P$8,Prices!$A$2:$R$2,0),FALSE)</f>
        <v>35</v>
      </c>
      <c r="Q872" s="51">
        <f>VLOOKUP($C872,Prices!$A$3:$R$1996,MATCH('2) Order Form'!Q$8,Prices!$A$2:$R$2,0),FALSE)</f>
        <v>69.95</v>
      </c>
      <c r="R872" s="34">
        <f t="shared" si="904"/>
        <v>0</v>
      </c>
      <c r="S872" s="43">
        <f t="shared" si="905"/>
        <v>0</v>
      </c>
      <c r="T872" s="51">
        <f t="shared" si="906"/>
        <v>0</v>
      </c>
      <c r="U872" s="123">
        <f t="shared" si="900"/>
        <v>0</v>
      </c>
      <c r="V872" s="124"/>
      <c r="W872" s="148">
        <v>7048652535535</v>
      </c>
      <c r="Y872" s="126">
        <f t="shared" si="914"/>
        <v>0</v>
      </c>
      <c r="Z872" s="127">
        <f t="shared" ca="1" si="915"/>
        <v>0</v>
      </c>
      <c r="AA872" s="127">
        <f t="shared" ca="1" si="916"/>
        <v>147</v>
      </c>
      <c r="AB872" s="127">
        <f t="shared" ca="1" si="917"/>
        <v>0</v>
      </c>
      <c r="AC872" s="127">
        <f t="shared" ca="1" si="918"/>
        <v>0</v>
      </c>
      <c r="AD872" s="127" t="str">
        <f t="shared" si="919"/>
        <v>828175Black</v>
      </c>
      <c r="AE872" s="128">
        <f t="shared" si="920"/>
        <v>828175</v>
      </c>
      <c r="AF872" s="129" t="str">
        <f>INDEX(ATS!$A:$P,MATCH('2) Order Form'!$W872,ATS!$O:$O,0),7)</f>
        <v>Active</v>
      </c>
    </row>
    <row r="873" spans="1:32" x14ac:dyDescent="0.2">
      <c r="A873" s="33">
        <v>7</v>
      </c>
      <c r="B873" s="33" t="str">
        <f>VLOOKUP(A873,Classification!$H$2:$I$11,2,FALSE)</f>
        <v>Apparel &amp; Headwear</v>
      </c>
      <c r="C873" s="33">
        <f>INDEX(ATS!$A:$P,MATCH('2) Order Form'!$W873,ATS!$O:$O,0),1)</f>
        <v>828175</v>
      </c>
      <c r="D873" s="33" t="str">
        <f>INDEX(ATS!$A:$P,MATCH('2) Order Form'!$W873,ATS!$O:$O,0),2)</f>
        <v>Chaser Sweater W</v>
      </c>
      <c r="E873" s="82" t="str">
        <f>INDEX(ATS!$A:$P,MATCH('2) Order Form'!$W873,ATS!$O:$O,0),4)</f>
        <v>BLACK-L</v>
      </c>
      <c r="F873" s="82" t="str">
        <f>INDEX(ATS!$A:$P,MATCH('2) Order Form'!$W873,ATS!$O:$O,0),5)</f>
        <v>Black</v>
      </c>
      <c r="G873" s="161" t="str">
        <f>INDEX(ATS!$A:$P,MATCH('2) Order Form'!$W873,ATS!$O:$O,0),6)</f>
        <v>L</v>
      </c>
      <c r="H873" s="58">
        <v>1</v>
      </c>
      <c r="I873" s="111">
        <v>0</v>
      </c>
      <c r="J873" s="117">
        <f>IFERROR(VLOOKUP(W873,ATS!$O:$P,2,FALSE),0)</f>
        <v>21</v>
      </c>
      <c r="K873" s="184">
        <f t="shared" si="901"/>
        <v>21</v>
      </c>
      <c r="L873" s="117">
        <f>IFERROR(VLOOKUP(W873,ATS!$O:$Q,3,FALSE),0)</f>
        <v>21</v>
      </c>
      <c r="M873" s="186">
        <f t="shared" si="902"/>
        <v>21</v>
      </c>
      <c r="N873" s="93">
        <v>0</v>
      </c>
      <c r="O873" s="55">
        <f t="shared" si="903"/>
        <v>0</v>
      </c>
      <c r="P873" s="50">
        <f>VLOOKUP($C873,Prices!$A$3:$R$1996,MATCH('2) Order Form'!P$8,Prices!$A$2:$R$2,0),FALSE)</f>
        <v>35</v>
      </c>
      <c r="Q873" s="51">
        <f>VLOOKUP($C873,Prices!$A$3:$R$1996,MATCH('2) Order Form'!Q$8,Prices!$A$2:$R$2,0),FALSE)</f>
        <v>69.95</v>
      </c>
      <c r="R873" s="34">
        <f t="shared" si="904"/>
        <v>0</v>
      </c>
      <c r="S873" s="43">
        <f t="shared" si="905"/>
        <v>0</v>
      </c>
      <c r="T873" s="51">
        <f t="shared" si="906"/>
        <v>0</v>
      </c>
      <c r="U873" s="123">
        <f t="shared" si="900"/>
        <v>0</v>
      </c>
      <c r="V873" s="124"/>
      <c r="W873" s="148">
        <v>7048652535528</v>
      </c>
      <c r="Y873" s="126">
        <f t="shared" si="914"/>
        <v>0</v>
      </c>
      <c r="Z873" s="127">
        <f t="shared" ca="1" si="915"/>
        <v>0</v>
      </c>
      <c r="AA873" s="127">
        <f t="shared" ca="1" si="916"/>
        <v>147</v>
      </c>
      <c r="AB873" s="127">
        <f t="shared" ca="1" si="917"/>
        <v>0</v>
      </c>
      <c r="AC873" s="127">
        <f t="shared" ca="1" si="918"/>
        <v>0</v>
      </c>
      <c r="AD873" s="127" t="str">
        <f t="shared" si="919"/>
        <v>828175Black</v>
      </c>
      <c r="AE873" s="128">
        <f t="shared" si="920"/>
        <v>828175</v>
      </c>
      <c r="AF873" s="129" t="str">
        <f>INDEX(ATS!$A:$P,MATCH('2) Order Form'!$W873,ATS!$O:$O,0),7)</f>
        <v>Active</v>
      </c>
    </row>
    <row r="874" spans="1:32" ht="17.25" customHeight="1" x14ac:dyDescent="0.2">
      <c r="A874" s="33">
        <v>7</v>
      </c>
      <c r="B874" s="33" t="str">
        <f>VLOOKUP(A874,Classification!$H$2:$I$11,2,FALSE)</f>
        <v>Apparel &amp; Headwear</v>
      </c>
      <c r="C874" s="33">
        <f>INDEX(ATS!$A:$P,MATCH('2) Order Form'!$W874,ATS!$O:$O,0),1)</f>
        <v>826061</v>
      </c>
      <c r="D874" s="33" t="str">
        <f>INDEX(ATS!$A:$P,MATCH('2) Order Form'!$W874,ATS!$O:$O,0),2)</f>
        <v>Chaser Logo T-shirt W</v>
      </c>
      <c r="E874" s="82" t="str">
        <f>INDEX(ATS!$A:$P,MATCH('2) Order Form'!$W874,ATS!$O:$O,0),4)</f>
        <v>10003-XS</v>
      </c>
      <c r="F874" s="82" t="str">
        <f>INDEX(ATS!$A:$P,MATCH('2) Order Form'!$W874,ATS!$O:$O,0),5)</f>
        <v xml:space="preserve">Bronco White </v>
      </c>
      <c r="G874" s="161" t="str">
        <f>INDEX(ATS!$A:$P,MATCH('2) Order Form'!$W874,ATS!$O:$O,0),6)</f>
        <v>XS</v>
      </c>
      <c r="H874" s="58">
        <v>1</v>
      </c>
      <c r="I874" s="111">
        <v>0</v>
      </c>
      <c r="J874" s="117">
        <f>IFERROR(VLOOKUP(W874,ATS!$O:$P,2,FALSE),0)</f>
        <v>34</v>
      </c>
      <c r="K874" s="184">
        <f t="shared" ref="K874:K875" si="970">IF(J874=99999,"OPEN",IF(J874&gt;50,"50+",IF(J874&lt;=0,"0",J874)))</f>
        <v>34</v>
      </c>
      <c r="L874" s="117">
        <f>IFERROR(VLOOKUP(W874,ATS!$O:$Q,3,FALSE),0)</f>
        <v>34</v>
      </c>
      <c r="M874" s="186">
        <f t="shared" ref="M874:M888" si="971">IF(L874=99999,"OPEN",IF(L874&gt;50,"50+",IF(L874&lt;=0,"0",L874)))</f>
        <v>34</v>
      </c>
      <c r="N874" s="93">
        <v>0</v>
      </c>
      <c r="O874" s="55">
        <f t="shared" ref="O874:O875" si="972">IF(N874&lt;&gt;0,N874,$P$5)</f>
        <v>0</v>
      </c>
      <c r="P874" s="50">
        <f>VLOOKUP($C874,Prices!$A$3:$R$1996,MATCH('2) Order Form'!P$8,Prices!$A$2:$R$2,0),FALSE)</f>
        <v>15</v>
      </c>
      <c r="Q874" s="51">
        <f>VLOOKUP($C874,Prices!$A$3:$R$1996,MATCH('2) Order Form'!Q$8,Prices!$A$2:$R$2,0),FALSE)</f>
        <v>29.95</v>
      </c>
      <c r="R874" s="34">
        <f t="shared" ref="R874:R875" si="973">I874*P874</f>
        <v>0</v>
      </c>
      <c r="S874" s="43">
        <f t="shared" ref="S874:S875" si="974">R874*O874</f>
        <v>0</v>
      </c>
      <c r="T874" s="51">
        <f t="shared" ref="T874:T875" si="975">R874-S874</f>
        <v>0</v>
      </c>
      <c r="U874" s="123">
        <f t="shared" si="900"/>
        <v>0</v>
      </c>
      <c r="V874" s="124"/>
      <c r="W874" s="148">
        <v>7048652763891</v>
      </c>
      <c r="X874" s="125"/>
      <c r="Y874" s="126">
        <f t="shared" ref="Y874" si="976">I874*Q874</f>
        <v>0</v>
      </c>
      <c r="Z874" s="127">
        <f t="shared" ref="Z874" ca="1" si="977">IF(A874=OFFSET(A874,-1,0),0,1)</f>
        <v>0</v>
      </c>
      <c r="AA874" s="127">
        <f t="shared" ref="AA874" ca="1" si="978">IF(C874=OFFSET(C874,-1,0),OFFSET(AA874,-1,0),OFFSET(AA874,-1,0)+1)</f>
        <v>148</v>
      </c>
      <c r="AB874" s="127">
        <f t="shared" ref="AB874" ca="1" si="979">IF(C874=OFFSET(C874,-1,0),0,1)</f>
        <v>1</v>
      </c>
      <c r="AC874" s="127">
        <f t="shared" ref="AC874" ca="1" si="980">IF(F874=OFFSET(F874,-1,0),0,1)</f>
        <v>1</v>
      </c>
      <c r="AD874" s="127" t="str">
        <f t="shared" ref="AD874" si="981">CONCATENATE(C874,F874)</f>
        <v xml:space="preserve">826061Bronco White </v>
      </c>
      <c r="AE874" s="128">
        <f t="shared" ref="AE874" si="982">IFERROR(IF(B874="EYEWEAR",CONCATENATE(C874,"-",G874),C874),C874)</f>
        <v>826061</v>
      </c>
      <c r="AF874" s="129" t="str">
        <f>INDEX(ATS!$A:$P,MATCH('2) Order Form'!$W874,ATS!$O:$O,0),7)</f>
        <v>Stock</v>
      </c>
    </row>
    <row r="875" spans="1:32" ht="17.25" customHeight="1" x14ac:dyDescent="0.2">
      <c r="A875" s="33">
        <v>7</v>
      </c>
      <c r="B875" s="33" t="str">
        <f>VLOOKUP(A875,Classification!$H$2:$I$11,2,FALSE)</f>
        <v>Apparel &amp; Headwear</v>
      </c>
      <c r="C875" s="33">
        <f>INDEX(ATS!$A:$P,MATCH('2) Order Form'!$W875,ATS!$O:$O,0),1)</f>
        <v>826061</v>
      </c>
      <c r="D875" s="33" t="str">
        <f>INDEX(ATS!$A:$P,MATCH('2) Order Form'!$W875,ATS!$O:$O,0),2)</f>
        <v>Chaser Logo T-shirt W</v>
      </c>
      <c r="E875" s="82" t="str">
        <f>INDEX(ATS!$A:$P,MATCH('2) Order Form'!$W875,ATS!$O:$O,0),4)</f>
        <v>10003-S</v>
      </c>
      <c r="F875" s="82" t="str">
        <f>INDEX(ATS!$A:$P,MATCH('2) Order Form'!$W875,ATS!$O:$O,0),5)</f>
        <v xml:space="preserve">Bronco White </v>
      </c>
      <c r="G875" s="161" t="str">
        <f>INDEX(ATS!$A:$P,MATCH('2) Order Form'!$W875,ATS!$O:$O,0),6)</f>
        <v>S</v>
      </c>
      <c r="H875" s="58">
        <v>1</v>
      </c>
      <c r="I875" s="111">
        <v>0</v>
      </c>
      <c r="J875" s="117">
        <f>IFERROR(VLOOKUP(W875,ATS!$O:$P,2,FALSE),0)</f>
        <v>30</v>
      </c>
      <c r="K875" s="184">
        <f t="shared" si="970"/>
        <v>30</v>
      </c>
      <c r="L875" s="117">
        <f>IFERROR(VLOOKUP(W875,ATS!$O:$Q,3,FALSE),0)</f>
        <v>30</v>
      </c>
      <c r="M875" s="186">
        <f t="shared" si="971"/>
        <v>30</v>
      </c>
      <c r="N875" s="93">
        <v>0</v>
      </c>
      <c r="O875" s="55">
        <f t="shared" si="972"/>
        <v>0</v>
      </c>
      <c r="P875" s="50">
        <f>VLOOKUP($C875,Prices!$A$3:$R$1996,MATCH('2) Order Form'!P$8,Prices!$A$2:$R$2,0),FALSE)</f>
        <v>15</v>
      </c>
      <c r="Q875" s="51">
        <f>VLOOKUP($C875,Prices!$A$3:$R$1996,MATCH('2) Order Form'!Q$8,Prices!$A$2:$R$2,0),FALSE)</f>
        <v>29.95</v>
      </c>
      <c r="R875" s="34">
        <f t="shared" si="973"/>
        <v>0</v>
      </c>
      <c r="S875" s="43">
        <f t="shared" si="974"/>
        <v>0</v>
      </c>
      <c r="T875" s="51">
        <f t="shared" si="975"/>
        <v>0</v>
      </c>
      <c r="U875" s="123">
        <f t="shared" si="900"/>
        <v>0</v>
      </c>
      <c r="V875" s="124"/>
      <c r="W875" s="148">
        <v>7048652763884</v>
      </c>
      <c r="X875" s="125"/>
      <c r="Y875" s="126">
        <f t="shared" ref="Y875:Y889" si="983">I875*Q875</f>
        <v>0</v>
      </c>
      <c r="Z875" s="127">
        <f t="shared" ref="Z875:Z889" ca="1" si="984">IF(A875=OFFSET(A875,-1,0),0,1)</f>
        <v>0</v>
      </c>
      <c r="AA875" s="127">
        <f t="shared" ref="AA875:AA889" ca="1" si="985">IF(C875=OFFSET(C875,-1,0),OFFSET(AA875,-1,0),OFFSET(AA875,-1,0)+1)</f>
        <v>148</v>
      </c>
      <c r="AB875" s="127">
        <f t="shared" ref="AB875:AB889" ca="1" si="986">IF(C875=OFFSET(C875,-1,0),0,1)</f>
        <v>0</v>
      </c>
      <c r="AC875" s="127">
        <f t="shared" ref="AC875:AC889" ca="1" si="987">IF(F875=OFFSET(F875,-1,0),0,1)</f>
        <v>0</v>
      </c>
      <c r="AD875" s="127" t="str">
        <f t="shared" ref="AD875:AD889" si="988">CONCATENATE(C875,F875)</f>
        <v xml:space="preserve">826061Bronco White </v>
      </c>
      <c r="AE875" s="128">
        <f t="shared" ref="AE875:AE889" si="989">IFERROR(IF(B875="EYEWEAR",CONCATENATE(C875,"-",G875),C875),C875)</f>
        <v>826061</v>
      </c>
      <c r="AF875" s="129" t="str">
        <f>INDEX(ATS!$A:$P,MATCH('2) Order Form'!$W875,ATS!$O:$O,0),7)</f>
        <v>Stock</v>
      </c>
    </row>
    <row r="876" spans="1:32" ht="17.25" customHeight="1" x14ac:dyDescent="0.2">
      <c r="A876" s="33">
        <v>7</v>
      </c>
      <c r="B876" s="33" t="str">
        <f>VLOOKUP(A876,Classification!$H$2:$I$11,2,FALSE)</f>
        <v>Apparel &amp; Headwear</v>
      </c>
      <c r="C876" s="33">
        <f>INDEX(ATS!$A:$P,MATCH('2) Order Form'!$W876,ATS!$O:$O,0),1)</f>
        <v>826061</v>
      </c>
      <c r="D876" s="33" t="str">
        <f>INDEX(ATS!$A:$P,MATCH('2) Order Form'!$W876,ATS!$O:$O,0),2)</f>
        <v>Chaser Logo T-shirt W</v>
      </c>
      <c r="E876" s="82" t="str">
        <f>INDEX(ATS!$A:$P,MATCH('2) Order Form'!$W876,ATS!$O:$O,0),4)</f>
        <v>10003-M</v>
      </c>
      <c r="F876" s="82" t="str">
        <f>INDEX(ATS!$A:$P,MATCH('2) Order Form'!$W876,ATS!$O:$O,0),5)</f>
        <v xml:space="preserve">Bronco White </v>
      </c>
      <c r="G876" s="161" t="str">
        <f>INDEX(ATS!$A:$P,MATCH('2) Order Form'!$W876,ATS!$O:$O,0),6)</f>
        <v>M</v>
      </c>
      <c r="H876" s="58">
        <v>1</v>
      </c>
      <c r="I876" s="111">
        <v>0</v>
      </c>
      <c r="J876" s="117">
        <f>IFERROR(VLOOKUP(W876,ATS!$O:$P,2,FALSE),0)</f>
        <v>8</v>
      </c>
      <c r="K876" s="184">
        <f t="shared" ref="K876:K881" si="990">IF(J876=99999,"OPEN",IF(J876&gt;50,"50+",IF(J876&lt;=0,"0",J876)))</f>
        <v>8</v>
      </c>
      <c r="L876" s="117">
        <f>IFERROR(VLOOKUP(W876,ATS!$O:$Q,3,FALSE),0)</f>
        <v>8</v>
      </c>
      <c r="M876" s="186">
        <f t="shared" si="971"/>
        <v>8</v>
      </c>
      <c r="N876" s="93">
        <v>0</v>
      </c>
      <c r="O876" s="55">
        <f t="shared" ref="O876:O881" si="991">IF(N876&lt;&gt;0,N876,$P$5)</f>
        <v>0</v>
      </c>
      <c r="P876" s="50">
        <f>VLOOKUP($C876,Prices!$A$3:$R$1996,MATCH('2) Order Form'!P$8,Prices!$A$2:$R$2,0),FALSE)</f>
        <v>15</v>
      </c>
      <c r="Q876" s="51">
        <f>VLOOKUP($C876,Prices!$A$3:$R$1996,MATCH('2) Order Form'!Q$8,Prices!$A$2:$R$2,0),FALSE)</f>
        <v>29.95</v>
      </c>
      <c r="R876" s="34">
        <f t="shared" ref="R876:R881" si="992">I876*P876</f>
        <v>0</v>
      </c>
      <c r="S876" s="43">
        <f t="shared" ref="S876:S881" si="993">R876*O876</f>
        <v>0</v>
      </c>
      <c r="T876" s="51">
        <f t="shared" ref="T876:T881" si="994">R876-S876</f>
        <v>0</v>
      </c>
      <c r="U876" s="123">
        <f t="shared" si="900"/>
        <v>0</v>
      </c>
      <c r="V876" s="124"/>
      <c r="W876" s="148">
        <v>7048652763877</v>
      </c>
      <c r="X876" s="125"/>
      <c r="Y876" s="126">
        <f t="shared" si="983"/>
        <v>0</v>
      </c>
      <c r="Z876" s="127">
        <f t="shared" ca="1" si="984"/>
        <v>0</v>
      </c>
      <c r="AA876" s="127">
        <f t="shared" ca="1" si="985"/>
        <v>148</v>
      </c>
      <c r="AB876" s="127">
        <f t="shared" ca="1" si="986"/>
        <v>0</v>
      </c>
      <c r="AC876" s="127">
        <f t="shared" ca="1" si="987"/>
        <v>0</v>
      </c>
      <c r="AD876" s="127" t="str">
        <f t="shared" si="988"/>
        <v xml:space="preserve">826061Bronco White </v>
      </c>
      <c r="AE876" s="128">
        <f t="shared" si="989"/>
        <v>826061</v>
      </c>
      <c r="AF876" s="129" t="str">
        <f>INDEX(ATS!$A:$P,MATCH('2) Order Form'!$W876,ATS!$O:$O,0),7)</f>
        <v>Stock</v>
      </c>
    </row>
    <row r="877" spans="1:32" ht="17.25" customHeight="1" x14ac:dyDescent="0.2">
      <c r="A877" s="33">
        <v>7</v>
      </c>
      <c r="B877" s="33" t="str">
        <f>VLOOKUP(A877,Classification!$H$2:$I$11,2,FALSE)</f>
        <v>Apparel &amp; Headwear</v>
      </c>
      <c r="C877" s="33">
        <f>INDEX(ATS!$A:$P,MATCH('2) Order Form'!$W877,ATS!$O:$O,0),1)</f>
        <v>826061</v>
      </c>
      <c r="D877" s="33" t="str">
        <f>INDEX(ATS!$A:$P,MATCH('2) Order Form'!$W877,ATS!$O:$O,0),2)</f>
        <v>Chaser Logo T-shirt W</v>
      </c>
      <c r="E877" s="82" t="str">
        <f>INDEX(ATS!$A:$P,MATCH('2) Order Form'!$W877,ATS!$O:$O,0),4)</f>
        <v>10003-L</v>
      </c>
      <c r="F877" s="82" t="str">
        <f>INDEX(ATS!$A:$P,MATCH('2) Order Form'!$W877,ATS!$O:$O,0),5)</f>
        <v xml:space="preserve">Bronco White </v>
      </c>
      <c r="G877" s="161" t="str">
        <f>INDEX(ATS!$A:$P,MATCH('2) Order Form'!$W877,ATS!$O:$O,0),6)</f>
        <v>L</v>
      </c>
      <c r="H877" s="58">
        <v>1</v>
      </c>
      <c r="I877" s="111">
        <v>0</v>
      </c>
      <c r="J877" s="117">
        <f>IFERROR(VLOOKUP(W877,ATS!$O:$P,2,FALSE),0)</f>
        <v>0</v>
      </c>
      <c r="K877" s="184" t="str">
        <f t="shared" si="990"/>
        <v>0</v>
      </c>
      <c r="L877" s="117">
        <f>IFERROR(VLOOKUP(W877,ATS!$O:$Q,3,FALSE),0)</f>
        <v>0</v>
      </c>
      <c r="M877" s="186" t="str">
        <f t="shared" si="971"/>
        <v>0</v>
      </c>
      <c r="N877" s="93">
        <v>0</v>
      </c>
      <c r="O877" s="55">
        <f t="shared" si="991"/>
        <v>0</v>
      </c>
      <c r="P877" s="50">
        <f>VLOOKUP($C877,Prices!$A$3:$R$1996,MATCH('2) Order Form'!P$8,Prices!$A$2:$R$2,0),FALSE)</f>
        <v>15</v>
      </c>
      <c r="Q877" s="51">
        <f>VLOOKUP($C877,Prices!$A$3:$R$1996,MATCH('2) Order Form'!Q$8,Prices!$A$2:$R$2,0),FALSE)</f>
        <v>29.95</v>
      </c>
      <c r="R877" s="34">
        <f t="shared" si="992"/>
        <v>0</v>
      </c>
      <c r="S877" s="43">
        <f t="shared" si="993"/>
        <v>0</v>
      </c>
      <c r="T877" s="51">
        <f t="shared" si="994"/>
        <v>0</v>
      </c>
      <c r="U877" s="123">
        <f t="shared" si="900"/>
        <v>0</v>
      </c>
      <c r="V877" s="124"/>
      <c r="W877" s="148">
        <v>7048652763860</v>
      </c>
      <c r="X877" s="125"/>
      <c r="Y877" s="126">
        <f t="shared" si="983"/>
        <v>0</v>
      </c>
      <c r="Z877" s="127">
        <f t="shared" ca="1" si="984"/>
        <v>0</v>
      </c>
      <c r="AA877" s="127">
        <f t="shared" ca="1" si="985"/>
        <v>148</v>
      </c>
      <c r="AB877" s="127">
        <f t="shared" ca="1" si="986"/>
        <v>0</v>
      </c>
      <c r="AC877" s="127">
        <f t="shared" ca="1" si="987"/>
        <v>0</v>
      </c>
      <c r="AD877" s="127" t="str">
        <f t="shared" si="988"/>
        <v xml:space="preserve">826061Bronco White </v>
      </c>
      <c r="AE877" s="128">
        <f t="shared" si="989"/>
        <v>826061</v>
      </c>
      <c r="AF877" s="129" t="str">
        <f>INDEX(ATS!$A:$P,MATCH('2) Order Form'!$W877,ATS!$O:$O,0),7)</f>
        <v>Stock</v>
      </c>
    </row>
    <row r="878" spans="1:32" ht="17.25" customHeight="1" x14ac:dyDescent="0.2">
      <c r="A878" s="33">
        <v>7</v>
      </c>
      <c r="B878" s="33" t="str">
        <f>VLOOKUP(A878,Classification!$H$2:$I$11,2,FALSE)</f>
        <v>Apparel &amp; Headwear</v>
      </c>
      <c r="C878" s="33">
        <f>INDEX(ATS!$A:$P,MATCH('2) Order Form'!$W878,ATS!$O:$O,0),1)</f>
        <v>826061</v>
      </c>
      <c r="D878" s="33" t="str">
        <f>INDEX(ATS!$A:$P,MATCH('2) Order Form'!$W878,ATS!$O:$O,0),2)</f>
        <v>Chaser Logo T-shirt W</v>
      </c>
      <c r="E878" s="82" t="str">
        <f>INDEX(ATS!$A:$P,MATCH('2) Order Form'!$W878,ATS!$O:$O,0),4)</f>
        <v>BLACK-XS</v>
      </c>
      <c r="F878" s="82" t="str">
        <f>INDEX(ATS!$A:$P,MATCH('2) Order Form'!$W878,ATS!$O:$O,0),5)</f>
        <v>Black</v>
      </c>
      <c r="G878" s="161" t="str">
        <f>INDEX(ATS!$A:$P,MATCH('2) Order Form'!$W878,ATS!$O:$O,0),6)</f>
        <v>XS</v>
      </c>
      <c r="H878" s="58">
        <v>1</v>
      </c>
      <c r="I878" s="111">
        <v>0</v>
      </c>
      <c r="J878" s="117">
        <f>IFERROR(VLOOKUP(W878,ATS!$O:$P,2,FALSE),0)</f>
        <v>86</v>
      </c>
      <c r="K878" s="184" t="str">
        <f t="shared" si="990"/>
        <v>50+</v>
      </c>
      <c r="L878" s="117">
        <f>IFERROR(VLOOKUP(W878,ATS!$O:$Q,3,FALSE),0)</f>
        <v>129</v>
      </c>
      <c r="M878" s="186" t="str">
        <f t="shared" si="971"/>
        <v>50+</v>
      </c>
      <c r="N878" s="93">
        <v>0</v>
      </c>
      <c r="O878" s="55">
        <f t="shared" si="991"/>
        <v>0</v>
      </c>
      <c r="P878" s="50">
        <f>VLOOKUP($C878,Prices!$A$3:$R$1996,MATCH('2) Order Form'!P$8,Prices!$A$2:$R$2,0),FALSE)</f>
        <v>15</v>
      </c>
      <c r="Q878" s="51">
        <f>VLOOKUP($C878,Prices!$A$3:$R$1996,MATCH('2) Order Form'!Q$8,Prices!$A$2:$R$2,0),FALSE)</f>
        <v>29.95</v>
      </c>
      <c r="R878" s="34">
        <f t="shared" si="992"/>
        <v>0</v>
      </c>
      <c r="S878" s="43">
        <f t="shared" si="993"/>
        <v>0</v>
      </c>
      <c r="T878" s="51">
        <f t="shared" si="994"/>
        <v>0</v>
      </c>
      <c r="U878" s="123">
        <f t="shared" si="900"/>
        <v>0</v>
      </c>
      <c r="V878" s="124"/>
      <c r="W878" s="148">
        <v>7048652280862</v>
      </c>
      <c r="X878" s="125"/>
      <c r="Y878" s="126">
        <f t="shared" si="983"/>
        <v>0</v>
      </c>
      <c r="Z878" s="127">
        <f t="shared" ca="1" si="984"/>
        <v>0</v>
      </c>
      <c r="AA878" s="127">
        <f t="shared" ca="1" si="985"/>
        <v>148</v>
      </c>
      <c r="AB878" s="127">
        <f t="shared" ca="1" si="986"/>
        <v>0</v>
      </c>
      <c r="AC878" s="127">
        <f t="shared" ca="1" si="987"/>
        <v>1</v>
      </c>
      <c r="AD878" s="127" t="str">
        <f t="shared" si="988"/>
        <v>826061Black</v>
      </c>
      <c r="AE878" s="128">
        <f t="shared" si="989"/>
        <v>826061</v>
      </c>
      <c r="AF878" s="129" t="str">
        <f>INDEX(ATS!$A:$P,MATCH('2) Order Form'!$W878,ATS!$O:$O,0),7)</f>
        <v>Active</v>
      </c>
    </row>
    <row r="879" spans="1:32" ht="17.25" customHeight="1" x14ac:dyDescent="0.2">
      <c r="A879" s="33">
        <v>7</v>
      </c>
      <c r="B879" s="33" t="str">
        <f>VLOOKUP(A879,Classification!$H$2:$I$11,2,FALSE)</f>
        <v>Apparel &amp; Headwear</v>
      </c>
      <c r="C879" s="33">
        <f>INDEX(ATS!$A:$P,MATCH('2) Order Form'!$W879,ATS!$O:$O,0),1)</f>
        <v>826061</v>
      </c>
      <c r="D879" s="33" t="str">
        <f>INDEX(ATS!$A:$P,MATCH('2) Order Form'!$W879,ATS!$O:$O,0),2)</f>
        <v>Chaser Logo T-shirt W</v>
      </c>
      <c r="E879" s="82" t="str">
        <f>INDEX(ATS!$A:$P,MATCH('2) Order Form'!$W879,ATS!$O:$O,0),4)</f>
        <v>BLACK-S</v>
      </c>
      <c r="F879" s="82" t="str">
        <f>INDEX(ATS!$A:$P,MATCH('2) Order Form'!$W879,ATS!$O:$O,0),5)</f>
        <v>Black</v>
      </c>
      <c r="G879" s="161" t="str">
        <f>INDEX(ATS!$A:$P,MATCH('2) Order Form'!$W879,ATS!$O:$O,0),6)</f>
        <v>S</v>
      </c>
      <c r="H879" s="58">
        <v>1</v>
      </c>
      <c r="I879" s="111">
        <v>0</v>
      </c>
      <c r="J879" s="117">
        <f>IFERROR(VLOOKUP(W879,ATS!$O:$P,2,FALSE),0)</f>
        <v>162</v>
      </c>
      <c r="K879" s="184" t="str">
        <f t="shared" si="990"/>
        <v>50+</v>
      </c>
      <c r="L879" s="117">
        <f>IFERROR(VLOOKUP(W879,ATS!$O:$Q,3,FALSE),0)</f>
        <v>287</v>
      </c>
      <c r="M879" s="186" t="str">
        <f t="shared" si="971"/>
        <v>50+</v>
      </c>
      <c r="N879" s="93">
        <v>0</v>
      </c>
      <c r="O879" s="55">
        <f t="shared" si="991"/>
        <v>0</v>
      </c>
      <c r="P879" s="50">
        <f>VLOOKUP($C879,Prices!$A$3:$R$1996,MATCH('2) Order Form'!P$8,Prices!$A$2:$R$2,0),FALSE)</f>
        <v>15</v>
      </c>
      <c r="Q879" s="51">
        <f>VLOOKUP($C879,Prices!$A$3:$R$1996,MATCH('2) Order Form'!Q$8,Prices!$A$2:$R$2,0),FALSE)</f>
        <v>29.95</v>
      </c>
      <c r="R879" s="34">
        <f t="shared" si="992"/>
        <v>0</v>
      </c>
      <c r="S879" s="43">
        <f t="shared" si="993"/>
        <v>0</v>
      </c>
      <c r="T879" s="51">
        <f t="shared" si="994"/>
        <v>0</v>
      </c>
      <c r="U879" s="123">
        <f t="shared" si="900"/>
        <v>0</v>
      </c>
      <c r="V879" s="124"/>
      <c r="W879" s="148">
        <v>7048652280855</v>
      </c>
      <c r="X879" s="125"/>
      <c r="Y879" s="126">
        <f t="shared" si="983"/>
        <v>0</v>
      </c>
      <c r="Z879" s="127">
        <f t="shared" ca="1" si="984"/>
        <v>0</v>
      </c>
      <c r="AA879" s="127">
        <f t="shared" ca="1" si="985"/>
        <v>148</v>
      </c>
      <c r="AB879" s="127">
        <f t="shared" ca="1" si="986"/>
        <v>0</v>
      </c>
      <c r="AC879" s="127">
        <f t="shared" ca="1" si="987"/>
        <v>0</v>
      </c>
      <c r="AD879" s="127" t="str">
        <f t="shared" si="988"/>
        <v>826061Black</v>
      </c>
      <c r="AE879" s="128">
        <f t="shared" si="989"/>
        <v>826061</v>
      </c>
      <c r="AF879" s="129" t="str">
        <f>INDEX(ATS!$A:$P,MATCH('2) Order Form'!$W879,ATS!$O:$O,0),7)</f>
        <v>Active</v>
      </c>
    </row>
    <row r="880" spans="1:32" ht="17.25" customHeight="1" x14ac:dyDescent="0.2">
      <c r="A880" s="33">
        <v>7</v>
      </c>
      <c r="B880" s="33" t="str">
        <f>VLOOKUP(A880,Classification!$H$2:$I$11,2,FALSE)</f>
        <v>Apparel &amp; Headwear</v>
      </c>
      <c r="C880" s="33">
        <f>INDEX(ATS!$A:$P,MATCH('2) Order Form'!$W880,ATS!$O:$O,0),1)</f>
        <v>826061</v>
      </c>
      <c r="D880" s="33" t="str">
        <f>INDEX(ATS!$A:$P,MATCH('2) Order Form'!$W880,ATS!$O:$O,0),2)</f>
        <v>Chaser Logo T-shirt W</v>
      </c>
      <c r="E880" s="82" t="str">
        <f>INDEX(ATS!$A:$P,MATCH('2) Order Form'!$W880,ATS!$O:$O,0),4)</f>
        <v>BLACK-M</v>
      </c>
      <c r="F880" s="82" t="str">
        <f>INDEX(ATS!$A:$P,MATCH('2) Order Form'!$W880,ATS!$O:$O,0),5)</f>
        <v>Black</v>
      </c>
      <c r="G880" s="161" t="str">
        <f>INDEX(ATS!$A:$P,MATCH('2) Order Form'!$W880,ATS!$O:$O,0),6)</f>
        <v>M</v>
      </c>
      <c r="H880" s="58">
        <v>1</v>
      </c>
      <c r="I880" s="111">
        <v>0</v>
      </c>
      <c r="J880" s="117">
        <f>IFERROR(VLOOKUP(W880,ATS!$O:$P,2,FALSE),0)</f>
        <v>131</v>
      </c>
      <c r="K880" s="184" t="str">
        <f t="shared" si="990"/>
        <v>50+</v>
      </c>
      <c r="L880" s="117">
        <f>IFERROR(VLOOKUP(W880,ATS!$O:$Q,3,FALSE),0)</f>
        <v>270</v>
      </c>
      <c r="M880" s="186" t="str">
        <f t="shared" si="971"/>
        <v>50+</v>
      </c>
      <c r="N880" s="93">
        <v>0</v>
      </c>
      <c r="O880" s="55">
        <f t="shared" si="991"/>
        <v>0</v>
      </c>
      <c r="P880" s="50">
        <f>VLOOKUP($C880,Prices!$A$3:$R$1996,MATCH('2) Order Form'!P$8,Prices!$A$2:$R$2,0),FALSE)</f>
        <v>15</v>
      </c>
      <c r="Q880" s="51">
        <f>VLOOKUP($C880,Prices!$A$3:$R$1996,MATCH('2) Order Form'!Q$8,Prices!$A$2:$R$2,0),FALSE)</f>
        <v>29.95</v>
      </c>
      <c r="R880" s="34">
        <f t="shared" si="992"/>
        <v>0</v>
      </c>
      <c r="S880" s="43">
        <f t="shared" si="993"/>
        <v>0</v>
      </c>
      <c r="T880" s="51">
        <f t="shared" si="994"/>
        <v>0</v>
      </c>
      <c r="U880" s="123">
        <f t="shared" si="900"/>
        <v>0</v>
      </c>
      <c r="V880" s="124"/>
      <c r="W880" s="148">
        <v>7048652280848</v>
      </c>
      <c r="X880" s="125"/>
      <c r="Y880" s="126">
        <f t="shared" si="983"/>
        <v>0</v>
      </c>
      <c r="Z880" s="127">
        <f t="shared" ca="1" si="984"/>
        <v>0</v>
      </c>
      <c r="AA880" s="127">
        <f t="shared" ca="1" si="985"/>
        <v>148</v>
      </c>
      <c r="AB880" s="127">
        <f t="shared" ca="1" si="986"/>
        <v>0</v>
      </c>
      <c r="AC880" s="127">
        <f t="shared" ca="1" si="987"/>
        <v>0</v>
      </c>
      <c r="AD880" s="127" t="str">
        <f t="shared" si="988"/>
        <v>826061Black</v>
      </c>
      <c r="AE880" s="128">
        <f t="shared" si="989"/>
        <v>826061</v>
      </c>
      <c r="AF880" s="129" t="str">
        <f>INDEX(ATS!$A:$P,MATCH('2) Order Form'!$W880,ATS!$O:$O,0),7)</f>
        <v>Active</v>
      </c>
    </row>
    <row r="881" spans="1:32" ht="17.25" customHeight="1" x14ac:dyDescent="0.2">
      <c r="A881" s="33">
        <v>7</v>
      </c>
      <c r="B881" s="33" t="str">
        <f>VLOOKUP(A881,Classification!$H$2:$I$11,2,FALSE)</f>
        <v>Apparel &amp; Headwear</v>
      </c>
      <c r="C881" s="33">
        <f>INDEX(ATS!$A:$P,MATCH('2) Order Form'!$W881,ATS!$O:$O,0),1)</f>
        <v>826061</v>
      </c>
      <c r="D881" s="33" t="str">
        <f>INDEX(ATS!$A:$P,MATCH('2) Order Form'!$W881,ATS!$O:$O,0),2)</f>
        <v>Chaser Logo T-shirt W</v>
      </c>
      <c r="E881" s="82" t="str">
        <f>INDEX(ATS!$A:$P,MATCH('2) Order Form'!$W881,ATS!$O:$O,0),4)</f>
        <v>BLACK-L</v>
      </c>
      <c r="F881" s="82" t="str">
        <f>INDEX(ATS!$A:$P,MATCH('2) Order Form'!$W881,ATS!$O:$O,0),5)</f>
        <v>Black</v>
      </c>
      <c r="G881" s="161" t="str">
        <f>INDEX(ATS!$A:$P,MATCH('2) Order Form'!$W881,ATS!$O:$O,0),6)</f>
        <v>L</v>
      </c>
      <c r="H881" s="58">
        <v>1</v>
      </c>
      <c r="I881" s="111">
        <v>0</v>
      </c>
      <c r="J881" s="117">
        <f>IFERROR(VLOOKUP(W881,ATS!$O:$P,2,FALSE),0)</f>
        <v>84</v>
      </c>
      <c r="K881" s="184" t="str">
        <f t="shared" si="990"/>
        <v>50+</v>
      </c>
      <c r="L881" s="117">
        <f>IFERROR(VLOOKUP(W881,ATS!$O:$Q,3,FALSE),0)</f>
        <v>140</v>
      </c>
      <c r="M881" s="186" t="str">
        <f t="shared" si="971"/>
        <v>50+</v>
      </c>
      <c r="N881" s="93">
        <v>0</v>
      </c>
      <c r="O881" s="55">
        <f t="shared" si="991"/>
        <v>0</v>
      </c>
      <c r="P881" s="50">
        <f>VLOOKUP($C881,Prices!$A$3:$R$1996,MATCH('2) Order Form'!P$8,Prices!$A$2:$R$2,0),FALSE)</f>
        <v>15</v>
      </c>
      <c r="Q881" s="51">
        <f>VLOOKUP($C881,Prices!$A$3:$R$1996,MATCH('2) Order Form'!Q$8,Prices!$A$2:$R$2,0),FALSE)</f>
        <v>29.95</v>
      </c>
      <c r="R881" s="34">
        <f t="shared" si="992"/>
        <v>0</v>
      </c>
      <c r="S881" s="43">
        <f t="shared" si="993"/>
        <v>0</v>
      </c>
      <c r="T881" s="51">
        <f t="shared" si="994"/>
        <v>0</v>
      </c>
      <c r="U881" s="123">
        <f t="shared" si="900"/>
        <v>0</v>
      </c>
      <c r="V881" s="124"/>
      <c r="W881" s="148">
        <v>7048652280831</v>
      </c>
      <c r="X881" s="125"/>
      <c r="Y881" s="126">
        <f t="shared" si="983"/>
        <v>0</v>
      </c>
      <c r="Z881" s="127">
        <f t="shared" ca="1" si="984"/>
        <v>0</v>
      </c>
      <c r="AA881" s="127">
        <f t="shared" ca="1" si="985"/>
        <v>148</v>
      </c>
      <c r="AB881" s="127">
        <f t="shared" ca="1" si="986"/>
        <v>0</v>
      </c>
      <c r="AC881" s="127">
        <f t="shared" ca="1" si="987"/>
        <v>0</v>
      </c>
      <c r="AD881" s="127" t="str">
        <f t="shared" si="988"/>
        <v>826061Black</v>
      </c>
      <c r="AE881" s="128">
        <f t="shared" si="989"/>
        <v>826061</v>
      </c>
      <c r="AF881" s="129" t="str">
        <f>INDEX(ATS!$A:$P,MATCH('2) Order Form'!$W881,ATS!$O:$O,0),7)</f>
        <v>Active</v>
      </c>
    </row>
    <row r="882" spans="1:32" ht="17.25" customHeight="1" x14ac:dyDescent="0.2">
      <c r="A882" s="33">
        <v>7</v>
      </c>
      <c r="B882" s="33" t="str">
        <f>VLOOKUP(A882,Classification!$H$2:$I$11,2,FALSE)</f>
        <v>Apparel &amp; Headwear</v>
      </c>
      <c r="C882" s="33">
        <f>INDEX(ATS!$A:$P,MATCH('2) Order Form'!$W882,ATS!$O:$O,0),1)</f>
        <v>826051</v>
      </c>
      <c r="D882" s="33" t="str">
        <f>INDEX(ATS!$A:$P,MATCH('2) Order Form'!$W882,ATS!$O:$O,0),2)</f>
        <v>Chaser Shorts W</v>
      </c>
      <c r="E882" s="82" t="str">
        <f>INDEX(ATS!$A:$P,MATCH('2) Order Form'!$W882,ATS!$O:$O,0),4)</f>
        <v>99901-XS</v>
      </c>
      <c r="F882" s="82" t="str">
        <f>INDEX(ATS!$A:$P,MATCH('2) Order Form'!$W882,ATS!$O:$O,0),5)</f>
        <v xml:space="preserve">Black </v>
      </c>
      <c r="G882" s="161" t="str">
        <f>INDEX(ATS!$A:$P,MATCH('2) Order Form'!$W882,ATS!$O:$O,0),6)</f>
        <v>XS</v>
      </c>
      <c r="H882" s="58">
        <v>1</v>
      </c>
      <c r="I882" s="111">
        <v>0</v>
      </c>
      <c r="J882" s="117">
        <f>IFERROR(VLOOKUP(W882,ATS!$O:$P,2,FALSE),0)</f>
        <v>53</v>
      </c>
      <c r="K882" s="184" t="str">
        <f t="shared" ref="K882:K883" si="995">IF(J882=99999,"OPEN",IF(J882&gt;50,"50+",IF(J882&lt;=0,"0",J882)))</f>
        <v>50+</v>
      </c>
      <c r="L882" s="117">
        <f>IFERROR(VLOOKUP(W882,ATS!$O:$Q,3,FALSE),0)</f>
        <v>53</v>
      </c>
      <c r="M882" s="186" t="str">
        <f t="shared" ref="M882:M885" si="996">IF(L882=99999,"OPEN",IF(L882&gt;50,"50+",IF(L882&lt;=0,"0",L882)))</f>
        <v>50+</v>
      </c>
      <c r="N882" s="93">
        <v>0</v>
      </c>
      <c r="O882" s="55">
        <f t="shared" ref="O882:O885" si="997">IF(N882&lt;&gt;0,N882,$P$5)</f>
        <v>0</v>
      </c>
      <c r="P882" s="50">
        <f>VLOOKUP($C882,Prices!$A$3:$R$1996,MATCH('2) Order Form'!P$8,Prices!$A$2:$R$2,0),FALSE)</f>
        <v>45</v>
      </c>
      <c r="Q882" s="51">
        <f>VLOOKUP($C882,Prices!$A$3:$R$1996,MATCH('2) Order Form'!Q$8,Prices!$A$2:$R$2,0),FALSE)</f>
        <v>89.95</v>
      </c>
      <c r="R882" s="34">
        <f t="shared" ref="R882:R885" si="998">I882*P882</f>
        <v>0</v>
      </c>
      <c r="S882" s="43">
        <f t="shared" ref="S882:S883" si="999">R882*O882</f>
        <v>0</v>
      </c>
      <c r="T882" s="51">
        <f t="shared" ref="T882:T883" si="1000">R882-S882</f>
        <v>0</v>
      </c>
      <c r="U882" s="123">
        <f t="shared" si="900"/>
        <v>0</v>
      </c>
      <c r="V882" s="124"/>
      <c r="W882" s="148">
        <v>7048652774101</v>
      </c>
      <c r="X882" s="125"/>
      <c r="Y882" s="126">
        <f t="shared" ref="Y882:Y886" si="1001">I882*Q882</f>
        <v>0</v>
      </c>
      <c r="Z882" s="127">
        <f t="shared" ref="Z882:Z886" ca="1" si="1002">IF(A882=OFFSET(A882,-1,0),0,1)</f>
        <v>0</v>
      </c>
      <c r="AA882" s="127">
        <f t="shared" ref="AA882:AA886" ca="1" si="1003">IF(C882=OFFSET(C882,-1,0),OFFSET(AA882,-1,0),OFFSET(AA882,-1,0)+1)</f>
        <v>149</v>
      </c>
      <c r="AB882" s="127">
        <f t="shared" ref="AB882:AB886" ca="1" si="1004">IF(C882=OFFSET(C882,-1,0),0,1)</f>
        <v>1</v>
      </c>
      <c r="AC882" s="127">
        <f t="shared" ref="AC882:AC886" ca="1" si="1005">IF(F882=OFFSET(F882,-1,0),0,1)</f>
        <v>1</v>
      </c>
      <c r="AD882" s="127" t="str">
        <f t="shared" ref="AD882:AD886" si="1006">CONCATENATE(C882,F882)</f>
        <v xml:space="preserve">826051Black </v>
      </c>
      <c r="AE882" s="128">
        <f t="shared" ref="AE882:AE886" si="1007">IFERROR(IF(B882="EYEWEAR",CONCATENATE(C882,"-",G882),C882),C882)</f>
        <v>826051</v>
      </c>
      <c r="AF882" s="129" t="str">
        <f>INDEX(ATS!$A:$P,MATCH('2) Order Form'!$W882,ATS!$O:$O,0),7)</f>
        <v>Active</v>
      </c>
    </row>
    <row r="883" spans="1:32" ht="17.25" customHeight="1" x14ac:dyDescent="0.2">
      <c r="A883" s="33">
        <v>7</v>
      </c>
      <c r="B883" s="33" t="str">
        <f>VLOOKUP(A883,Classification!$H$2:$I$11,2,FALSE)</f>
        <v>Apparel &amp; Headwear</v>
      </c>
      <c r="C883" s="33">
        <f>INDEX(ATS!$A:$P,MATCH('2) Order Form'!$W883,ATS!$O:$O,0),1)</f>
        <v>826051</v>
      </c>
      <c r="D883" s="33" t="str">
        <f>INDEX(ATS!$A:$P,MATCH('2) Order Form'!$W883,ATS!$O:$O,0),2)</f>
        <v>Chaser Shorts W</v>
      </c>
      <c r="E883" s="82" t="str">
        <f>INDEX(ATS!$A:$P,MATCH('2) Order Form'!$W883,ATS!$O:$O,0),4)</f>
        <v>99901-S</v>
      </c>
      <c r="F883" s="82" t="str">
        <f>INDEX(ATS!$A:$P,MATCH('2) Order Form'!$W883,ATS!$O:$O,0),5)</f>
        <v xml:space="preserve">Black </v>
      </c>
      <c r="G883" s="161" t="str">
        <f>INDEX(ATS!$A:$P,MATCH('2) Order Form'!$W883,ATS!$O:$O,0),6)</f>
        <v>S</v>
      </c>
      <c r="H883" s="58">
        <v>1</v>
      </c>
      <c r="I883" s="111">
        <v>0</v>
      </c>
      <c r="J883" s="117">
        <f>IFERROR(VLOOKUP(W883,ATS!$O:$P,2,FALSE),0)</f>
        <v>119</v>
      </c>
      <c r="K883" s="184" t="str">
        <f t="shared" si="995"/>
        <v>50+</v>
      </c>
      <c r="L883" s="117">
        <f>IFERROR(VLOOKUP(W883,ATS!$O:$Q,3,FALSE),0)</f>
        <v>119</v>
      </c>
      <c r="M883" s="186" t="str">
        <f t="shared" si="996"/>
        <v>50+</v>
      </c>
      <c r="N883" s="93">
        <v>0</v>
      </c>
      <c r="O883" s="55">
        <f t="shared" si="997"/>
        <v>0</v>
      </c>
      <c r="P883" s="50">
        <f>VLOOKUP($C883,Prices!$A$3:$R$1996,MATCH('2) Order Form'!P$8,Prices!$A$2:$R$2,0),FALSE)</f>
        <v>45</v>
      </c>
      <c r="Q883" s="51">
        <f>VLOOKUP($C883,Prices!$A$3:$R$1996,MATCH('2) Order Form'!Q$8,Prices!$A$2:$R$2,0),FALSE)</f>
        <v>89.95</v>
      </c>
      <c r="R883" s="34">
        <f t="shared" si="998"/>
        <v>0</v>
      </c>
      <c r="S883" s="43">
        <f t="shared" si="999"/>
        <v>0</v>
      </c>
      <c r="T883" s="51">
        <f t="shared" si="1000"/>
        <v>0</v>
      </c>
      <c r="U883" s="123">
        <f t="shared" si="900"/>
        <v>0</v>
      </c>
      <c r="V883" s="124"/>
      <c r="W883" s="148">
        <v>7048652763761</v>
      </c>
      <c r="X883" s="125"/>
      <c r="Y883" s="126">
        <f t="shared" si="1001"/>
        <v>0</v>
      </c>
      <c r="Z883" s="127">
        <f t="shared" ca="1" si="1002"/>
        <v>0</v>
      </c>
      <c r="AA883" s="127">
        <f t="shared" ca="1" si="1003"/>
        <v>149</v>
      </c>
      <c r="AB883" s="127">
        <f t="shared" ca="1" si="1004"/>
        <v>0</v>
      </c>
      <c r="AC883" s="127">
        <f t="shared" ca="1" si="1005"/>
        <v>0</v>
      </c>
      <c r="AD883" s="127" t="str">
        <f t="shared" si="1006"/>
        <v xml:space="preserve">826051Black </v>
      </c>
      <c r="AE883" s="128">
        <f t="shared" si="1007"/>
        <v>826051</v>
      </c>
      <c r="AF883" s="129" t="str">
        <f>INDEX(ATS!$A:$P,MATCH('2) Order Form'!$W883,ATS!$O:$O,0),7)</f>
        <v>Active</v>
      </c>
    </row>
    <row r="884" spans="1:32" ht="17.25" customHeight="1" x14ac:dyDescent="0.2">
      <c r="A884" s="33">
        <v>7</v>
      </c>
      <c r="B884" s="33" t="str">
        <f>VLOOKUP(A884,Classification!$H$2:$I$11,2,FALSE)</f>
        <v>Apparel &amp; Headwear</v>
      </c>
      <c r="C884" s="33">
        <f>INDEX(ATS!$A:$P,MATCH('2) Order Form'!$W884,ATS!$O:$O,0),1)</f>
        <v>826051</v>
      </c>
      <c r="D884" s="33" t="str">
        <f>INDEX(ATS!$A:$P,MATCH('2) Order Form'!$W884,ATS!$O:$O,0),2)</f>
        <v>Chaser Shorts W</v>
      </c>
      <c r="E884" s="82" t="str">
        <f>INDEX(ATS!$A:$P,MATCH('2) Order Form'!$W884,ATS!$O:$O,0),4)</f>
        <v>99901-M</v>
      </c>
      <c r="F884" s="82" t="str">
        <f>INDEX(ATS!$A:$P,MATCH('2) Order Form'!$W884,ATS!$O:$O,0),5)</f>
        <v xml:space="preserve">Black </v>
      </c>
      <c r="G884" s="161" t="str">
        <f>INDEX(ATS!$A:$P,MATCH('2) Order Form'!$W884,ATS!$O:$O,0),6)</f>
        <v>M</v>
      </c>
      <c r="H884" s="58">
        <v>1</v>
      </c>
      <c r="I884" s="111">
        <v>0</v>
      </c>
      <c r="J884" s="117">
        <f>IFERROR(VLOOKUP(W884,ATS!$O:$P,2,FALSE),0)</f>
        <v>136</v>
      </c>
      <c r="K884" s="184" t="str">
        <f>IF(J884=99999,"OPEN",IF(J884&gt;50,"50+",IF(J884&lt;=0,"0",J884)))</f>
        <v>50+</v>
      </c>
      <c r="L884" s="117">
        <f>IFERROR(VLOOKUP(W884,ATS!$O:$Q,3,FALSE),0)</f>
        <v>136</v>
      </c>
      <c r="M884" s="186" t="str">
        <f t="shared" si="996"/>
        <v>50+</v>
      </c>
      <c r="N884" s="93">
        <v>0</v>
      </c>
      <c r="O884" s="55">
        <f t="shared" si="997"/>
        <v>0</v>
      </c>
      <c r="P884" s="50">
        <f>VLOOKUP($C884,Prices!$A$3:$R$1996,MATCH('2) Order Form'!P$8,Prices!$A$2:$R$2,0),FALSE)</f>
        <v>45</v>
      </c>
      <c r="Q884" s="51">
        <f>VLOOKUP($C884,Prices!$A$3:$R$1996,MATCH('2) Order Form'!Q$8,Prices!$A$2:$R$2,0),FALSE)</f>
        <v>89.95</v>
      </c>
      <c r="R884" s="34">
        <f t="shared" si="998"/>
        <v>0</v>
      </c>
      <c r="S884" s="43">
        <f>R884*O884</f>
        <v>0</v>
      </c>
      <c r="T884" s="51">
        <f>R884-S884</f>
        <v>0</v>
      </c>
      <c r="U884" s="123">
        <f t="shared" si="900"/>
        <v>0</v>
      </c>
      <c r="V884" s="124"/>
      <c r="W884" s="148">
        <v>7048652763754</v>
      </c>
      <c r="X884" s="125"/>
      <c r="Y884" s="126">
        <f t="shared" si="1001"/>
        <v>0</v>
      </c>
      <c r="Z884" s="127">
        <f t="shared" ca="1" si="1002"/>
        <v>0</v>
      </c>
      <c r="AA884" s="127">
        <f t="shared" ca="1" si="1003"/>
        <v>149</v>
      </c>
      <c r="AB884" s="127">
        <f t="shared" ca="1" si="1004"/>
        <v>0</v>
      </c>
      <c r="AC884" s="127">
        <f t="shared" ca="1" si="1005"/>
        <v>0</v>
      </c>
      <c r="AD884" s="127" t="str">
        <f t="shared" si="1006"/>
        <v xml:space="preserve">826051Black </v>
      </c>
      <c r="AE884" s="128">
        <f t="shared" si="1007"/>
        <v>826051</v>
      </c>
      <c r="AF884" s="129" t="str">
        <f>INDEX(ATS!$A:$P,MATCH('2) Order Form'!$W884,ATS!$O:$O,0),7)</f>
        <v>Active</v>
      </c>
    </row>
    <row r="885" spans="1:32" ht="17.25" customHeight="1" x14ac:dyDescent="0.2">
      <c r="A885" s="33">
        <v>7</v>
      </c>
      <c r="B885" s="33" t="str">
        <f>VLOOKUP(A885,Classification!$H$2:$I$11,2,FALSE)</f>
        <v>Apparel &amp; Headwear</v>
      </c>
      <c r="C885" s="33">
        <f>INDEX(ATS!$A:$P,MATCH('2) Order Form'!$W885,ATS!$O:$O,0),1)</f>
        <v>826051</v>
      </c>
      <c r="D885" s="33" t="str">
        <f>INDEX(ATS!$A:$P,MATCH('2) Order Form'!$W885,ATS!$O:$O,0),2)</f>
        <v>Chaser Shorts W</v>
      </c>
      <c r="E885" s="82" t="str">
        <f>INDEX(ATS!$A:$P,MATCH('2) Order Form'!$W885,ATS!$O:$O,0),4)</f>
        <v>99901-L</v>
      </c>
      <c r="F885" s="82" t="str">
        <f>INDEX(ATS!$A:$P,MATCH('2) Order Form'!$W885,ATS!$O:$O,0),5)</f>
        <v xml:space="preserve">Black </v>
      </c>
      <c r="G885" s="161" t="str">
        <f>INDEX(ATS!$A:$P,MATCH('2) Order Form'!$W885,ATS!$O:$O,0),6)</f>
        <v>L</v>
      </c>
      <c r="H885" s="58">
        <v>1</v>
      </c>
      <c r="I885" s="111">
        <v>0</v>
      </c>
      <c r="J885" s="117">
        <f>IFERROR(VLOOKUP(W885,ATS!$O:$P,2,FALSE),0)</f>
        <v>53</v>
      </c>
      <c r="K885" s="184" t="str">
        <f>IF(J885=99999,"OPEN",IF(J885&gt;50,"50+",IF(J885&lt;=0,"0",J885)))</f>
        <v>50+</v>
      </c>
      <c r="L885" s="117">
        <f>IFERROR(VLOOKUP(W885,ATS!$O:$Q,3,FALSE),0)</f>
        <v>53</v>
      </c>
      <c r="M885" s="186" t="str">
        <f t="shared" si="996"/>
        <v>50+</v>
      </c>
      <c r="N885" s="93">
        <v>0</v>
      </c>
      <c r="O885" s="55">
        <f t="shared" si="997"/>
        <v>0</v>
      </c>
      <c r="P885" s="50">
        <f>VLOOKUP($C885,Prices!$A$3:$R$1996,MATCH('2) Order Form'!P$8,Prices!$A$2:$R$2,0),FALSE)</f>
        <v>45</v>
      </c>
      <c r="Q885" s="51">
        <f>VLOOKUP($C885,Prices!$A$3:$R$1996,MATCH('2) Order Form'!Q$8,Prices!$A$2:$R$2,0),FALSE)</f>
        <v>89.95</v>
      </c>
      <c r="R885" s="34">
        <f t="shared" si="998"/>
        <v>0</v>
      </c>
      <c r="S885" s="43">
        <f>R885*O885</f>
        <v>0</v>
      </c>
      <c r="T885" s="51">
        <f>R885-S885</f>
        <v>0</v>
      </c>
      <c r="U885" s="123">
        <f t="shared" si="900"/>
        <v>0</v>
      </c>
      <c r="V885" s="124"/>
      <c r="W885" s="148">
        <v>7048652763747</v>
      </c>
      <c r="X885" s="125"/>
      <c r="Y885" s="126">
        <f t="shared" si="1001"/>
        <v>0</v>
      </c>
      <c r="Z885" s="127">
        <f t="shared" ca="1" si="1002"/>
        <v>0</v>
      </c>
      <c r="AA885" s="127">
        <f t="shared" ca="1" si="1003"/>
        <v>149</v>
      </c>
      <c r="AB885" s="127">
        <f t="shared" ca="1" si="1004"/>
        <v>0</v>
      </c>
      <c r="AC885" s="127">
        <f t="shared" ca="1" si="1005"/>
        <v>0</v>
      </c>
      <c r="AD885" s="127" t="str">
        <f t="shared" si="1006"/>
        <v xml:space="preserve">826051Black </v>
      </c>
      <c r="AE885" s="128">
        <f t="shared" si="1007"/>
        <v>826051</v>
      </c>
      <c r="AF885" s="129" t="str">
        <f>INDEX(ATS!$A:$P,MATCH('2) Order Form'!$W885,ATS!$O:$O,0),7)</f>
        <v>Active</v>
      </c>
    </row>
    <row r="886" spans="1:32" ht="17.25" customHeight="1" x14ac:dyDescent="0.2">
      <c r="A886" s="33">
        <v>7</v>
      </c>
      <c r="B886" s="33" t="str">
        <f>VLOOKUP(A886,Classification!$H$2:$I$11,2,FALSE)</f>
        <v>Apparel &amp; Headwear</v>
      </c>
      <c r="C886" s="33">
        <f>INDEX(ATS!$A:$P,MATCH('2) Order Form'!$W886,ATS!$O:$O,0),1)</f>
        <v>820192</v>
      </c>
      <c r="D886" s="33" t="str">
        <f>INDEX(ATS!$A:$P,MATCH('2) Order Form'!$W886,ATS!$O:$O,0),2)</f>
        <v>Cord 5-Panel Cap</v>
      </c>
      <c r="E886" s="82" t="str">
        <f>INDEX(ATS!$A:$P,MATCH('2) Order Form'!$W886,ATS!$O:$O,0),4)</f>
        <v>BLACK-OS</v>
      </c>
      <c r="F886" s="82" t="str">
        <f>INDEX(ATS!$A:$P,MATCH('2) Order Form'!$W886,ATS!$O:$O,0),5)</f>
        <v>Black</v>
      </c>
      <c r="G886" s="161" t="str">
        <f>INDEX(ATS!$A:$P,MATCH('2) Order Form'!$W886,ATS!$O:$O,0),6)</f>
        <v>OS</v>
      </c>
      <c r="H886" s="58">
        <v>6</v>
      </c>
      <c r="I886" s="111">
        <v>0</v>
      </c>
      <c r="J886" s="117">
        <f>IFERROR(VLOOKUP(W886,ATS!$O:$P,2,FALSE),0)</f>
        <v>186</v>
      </c>
      <c r="K886" s="184" t="str">
        <f>IF(J886=99999,"OPEN",IF(J886&gt;50,"50+",IF(J886&lt;=0,"0",J886)))</f>
        <v>50+</v>
      </c>
      <c r="L886" s="117">
        <f>IFERROR(VLOOKUP(W886,ATS!$O:$Q,3,FALSE),0)</f>
        <v>186</v>
      </c>
      <c r="M886" s="186" t="str">
        <f>IF(L886=99999,"OPEN",IF(L886&gt;50,"50+",IF(L886&lt;=0,"0",L886)))</f>
        <v>50+</v>
      </c>
      <c r="N886" s="93">
        <v>0</v>
      </c>
      <c r="O886" s="55">
        <f>IF(N886&lt;&gt;0,N886,$P$5)</f>
        <v>0</v>
      </c>
      <c r="P886" s="50">
        <f>VLOOKUP($C886,Prices!$A$3:$R$1996,MATCH('2) Order Form'!P$8,Prices!$A$2:$R$2,0),FALSE)</f>
        <v>18</v>
      </c>
      <c r="Q886" s="51">
        <f>VLOOKUP($C886,Prices!$A$3:$R$1996,MATCH('2) Order Form'!Q$8,Prices!$A$2:$R$2,0),FALSE)</f>
        <v>34.950000000000003</v>
      </c>
      <c r="R886" s="34">
        <f>I886*P886</f>
        <v>0</v>
      </c>
      <c r="S886" s="43">
        <f>R886*O886</f>
        <v>0</v>
      </c>
      <c r="T886" s="51">
        <f>R886-S886</f>
        <v>0</v>
      </c>
      <c r="U886" s="123">
        <f t="shared" si="900"/>
        <v>0</v>
      </c>
      <c r="V886" s="124"/>
      <c r="W886" s="148">
        <v>7048652541482</v>
      </c>
      <c r="X886" s="125"/>
      <c r="Y886" s="126">
        <f t="shared" si="1001"/>
        <v>0</v>
      </c>
      <c r="Z886" s="127">
        <f t="shared" ca="1" si="1002"/>
        <v>0</v>
      </c>
      <c r="AA886" s="127">
        <f t="shared" ca="1" si="1003"/>
        <v>150</v>
      </c>
      <c r="AB886" s="127">
        <f t="shared" ca="1" si="1004"/>
        <v>1</v>
      </c>
      <c r="AC886" s="127">
        <f t="shared" ca="1" si="1005"/>
        <v>1</v>
      </c>
      <c r="AD886" s="127" t="str">
        <f t="shared" si="1006"/>
        <v>820192Black</v>
      </c>
      <c r="AE886" s="128">
        <f t="shared" si="1007"/>
        <v>820192</v>
      </c>
      <c r="AF886" s="129" t="str">
        <f>INDEX(ATS!$A:$P,MATCH('2) Order Form'!$W886,ATS!$O:$O,0),7)</f>
        <v>Active</v>
      </c>
    </row>
    <row r="887" spans="1:32" ht="17.25" customHeight="1" x14ac:dyDescent="0.2">
      <c r="A887" s="33">
        <v>7</v>
      </c>
      <c r="B887" s="33" t="str">
        <f>VLOOKUP(A887,Classification!$H$2:$I$11,2,FALSE)</f>
        <v>Apparel &amp; Headwear</v>
      </c>
      <c r="C887" s="33">
        <f>INDEX(ATS!$A:$P,MATCH('2) Order Form'!$W887,ATS!$O:$O,0),1)</f>
        <v>827028</v>
      </c>
      <c r="D887" s="33" t="str">
        <f>INDEX(ATS!$A:$P,MATCH('2) Order Form'!$W887,ATS!$O:$O,0),2)</f>
        <v>Camper 5-Panel Cap</v>
      </c>
      <c r="E887" s="82" t="str">
        <f>INDEX(ATS!$A:$P,MATCH('2) Order Form'!$W887,ATS!$O:$O,0),4)</f>
        <v>88002-OS</v>
      </c>
      <c r="F887" s="82" t="str">
        <f>INDEX(ATS!$A:$P,MATCH('2) Order Form'!$W887,ATS!$O:$O,0),5)</f>
        <v>Sikorsky</v>
      </c>
      <c r="G887" s="161" t="str">
        <f>INDEX(ATS!$A:$P,MATCH('2) Order Form'!$W887,ATS!$O:$O,0),6)</f>
        <v>OS</v>
      </c>
      <c r="H887" s="58">
        <v>6</v>
      </c>
      <c r="I887" s="111">
        <v>0</v>
      </c>
      <c r="J887" s="117">
        <f>IFERROR(VLOOKUP(W887,ATS!$O:$P,2,FALSE),0)</f>
        <v>0</v>
      </c>
      <c r="K887" s="184" t="str">
        <f t="shared" ref="K887:K888" si="1008">IF(J887=99999,"OPEN",IF(J887&gt;50,"50+",IF(J887&lt;=0,"0",J887)))</f>
        <v>0</v>
      </c>
      <c r="L887" s="117">
        <f>IFERROR(VLOOKUP(W887,ATS!$O:$Q,3,FALSE),0)</f>
        <v>0</v>
      </c>
      <c r="M887" s="186" t="str">
        <f t="shared" si="971"/>
        <v>0</v>
      </c>
      <c r="N887" s="93">
        <v>0</v>
      </c>
      <c r="O887" s="55">
        <f>IF(N887&lt;&gt;0,N887,$P$5)</f>
        <v>0</v>
      </c>
      <c r="P887" s="50">
        <f>VLOOKUP($C887,Prices!$A$3:$R$1996,MATCH('2) Order Form'!P$8,Prices!$A$2:$R$2,0),FALSE)</f>
        <v>18</v>
      </c>
      <c r="Q887" s="51">
        <f>VLOOKUP($C887,Prices!$A$3:$R$1996,MATCH('2) Order Form'!Q$8,Prices!$A$2:$R$2,0),FALSE)</f>
        <v>34.950000000000003</v>
      </c>
      <c r="R887" s="34">
        <f>I887*P887</f>
        <v>0</v>
      </c>
      <c r="S887" s="43">
        <f t="shared" ref="S887:S888" si="1009">R887*O887</f>
        <v>0</v>
      </c>
      <c r="T887" s="51">
        <f t="shared" ref="T887:T888" si="1010">R887-S887</f>
        <v>0</v>
      </c>
      <c r="U887" s="123">
        <f t="shared" si="900"/>
        <v>0</v>
      </c>
      <c r="V887" s="124"/>
      <c r="W887" s="148">
        <v>7048652766106</v>
      </c>
      <c r="X887" s="125"/>
      <c r="Y887" s="126">
        <f t="shared" si="983"/>
        <v>0</v>
      </c>
      <c r="Z887" s="127">
        <f t="shared" ca="1" si="984"/>
        <v>0</v>
      </c>
      <c r="AA887" s="127">
        <f t="shared" ca="1" si="985"/>
        <v>151</v>
      </c>
      <c r="AB887" s="127">
        <f t="shared" ca="1" si="986"/>
        <v>1</v>
      </c>
      <c r="AC887" s="127">
        <f t="shared" ca="1" si="987"/>
        <v>1</v>
      </c>
      <c r="AD887" s="127" t="str">
        <f t="shared" si="988"/>
        <v>827028Sikorsky</v>
      </c>
      <c r="AE887" s="128">
        <f t="shared" si="989"/>
        <v>827028</v>
      </c>
      <c r="AF887" s="129" t="str">
        <f>INDEX(ATS!$A:$P,MATCH('2) Order Form'!$W887,ATS!$O:$O,0),7)</f>
        <v>Active</v>
      </c>
    </row>
    <row r="888" spans="1:32" s="152" customFormat="1" ht="17.25" customHeight="1" x14ac:dyDescent="0.2">
      <c r="A888" s="33">
        <v>7</v>
      </c>
      <c r="B888" s="33" t="str">
        <f>VLOOKUP(A888,Classification!$H$2:$I$11,2,FALSE)</f>
        <v>Apparel &amp; Headwear</v>
      </c>
      <c r="C888" s="33">
        <f>INDEX(ATS!$A:$P,MATCH('2) Order Form'!$W888,ATS!$O:$O,0),1)</f>
        <v>827028</v>
      </c>
      <c r="D888" s="33" t="str">
        <f>INDEX(ATS!$A:$P,MATCH('2) Order Form'!$W888,ATS!$O:$O,0),2)</f>
        <v>Camper 5-Panel Cap</v>
      </c>
      <c r="E888" s="82" t="str">
        <f>INDEX(ATS!$A:$P,MATCH('2) Order Form'!$W888,ATS!$O:$O,0),4)</f>
        <v>SEGRY-OS</v>
      </c>
      <c r="F888" s="82" t="str">
        <f>INDEX(ATS!$A:$P,MATCH('2) Order Form'!$W888,ATS!$O:$O,0),5)</f>
        <v>Stone Gray</v>
      </c>
      <c r="G888" s="161" t="str">
        <f>INDEX(ATS!$A:$P,MATCH('2) Order Form'!$W888,ATS!$O:$O,0),6)</f>
        <v>OS</v>
      </c>
      <c r="H888" s="58">
        <v>6</v>
      </c>
      <c r="I888" s="111">
        <v>0</v>
      </c>
      <c r="J888" s="117">
        <f>IFERROR(VLOOKUP(W888,ATS!$O:$P,2,FALSE),0)</f>
        <v>0</v>
      </c>
      <c r="K888" s="184" t="str">
        <f t="shared" si="1008"/>
        <v>0</v>
      </c>
      <c r="L888" s="117">
        <f>IFERROR(VLOOKUP(W888,ATS!$O:$Q,3,FALSE),0)</f>
        <v>0</v>
      </c>
      <c r="M888" s="186" t="str">
        <f t="shared" si="971"/>
        <v>0</v>
      </c>
      <c r="N888" s="93">
        <v>0</v>
      </c>
      <c r="O888" s="55">
        <f>IF(N888&lt;&gt;0,N888,$P$5)</f>
        <v>0</v>
      </c>
      <c r="P888" s="50">
        <f>VLOOKUP($C888,Prices!$A$3:$R$1996,MATCH('2) Order Form'!P$8,Prices!$A$2:$R$2,0),FALSE)</f>
        <v>18</v>
      </c>
      <c r="Q888" s="51">
        <f>VLOOKUP($C888,Prices!$A$3:$R$1996,MATCH('2) Order Form'!Q$8,Prices!$A$2:$R$2,0),FALSE)</f>
        <v>34.950000000000003</v>
      </c>
      <c r="R888" s="34">
        <f>I888*P888</f>
        <v>0</v>
      </c>
      <c r="S888" s="43">
        <f t="shared" si="1009"/>
        <v>0</v>
      </c>
      <c r="T888" s="51">
        <f t="shared" si="1010"/>
        <v>0</v>
      </c>
      <c r="U888" s="123">
        <f t="shared" si="900"/>
        <v>0</v>
      </c>
      <c r="V888" s="124"/>
      <c r="W888" s="148">
        <v>7048652280961</v>
      </c>
      <c r="X888" s="125"/>
      <c r="Y888" s="126">
        <f t="shared" si="983"/>
        <v>0</v>
      </c>
      <c r="Z888" s="127">
        <f t="shared" ca="1" si="984"/>
        <v>0</v>
      </c>
      <c r="AA888" s="127">
        <f t="shared" ca="1" si="985"/>
        <v>151</v>
      </c>
      <c r="AB888" s="127">
        <f t="shared" ca="1" si="986"/>
        <v>0</v>
      </c>
      <c r="AC888" s="127">
        <f t="shared" ca="1" si="987"/>
        <v>1</v>
      </c>
      <c r="AD888" s="127" t="str">
        <f t="shared" si="988"/>
        <v>827028Stone Gray</v>
      </c>
      <c r="AE888" s="128">
        <f t="shared" si="989"/>
        <v>827028</v>
      </c>
      <c r="AF888" s="129" t="str">
        <f>INDEX(ATS!$A:$P,MATCH('2) Order Form'!$W888,ATS!$O:$O,0),7)</f>
        <v>Active</v>
      </c>
    </row>
    <row r="889" spans="1:32" ht="17.25" customHeight="1" x14ac:dyDescent="0.2">
      <c r="A889" s="33">
        <v>7</v>
      </c>
      <c r="B889" s="33" t="str">
        <f>VLOOKUP(A889,Classification!$H$2:$I$11,2,FALSE)</f>
        <v>Apparel &amp; Headwear</v>
      </c>
      <c r="C889" s="33">
        <f>INDEX(ATS!$A:$P,MATCH('2) Order Form'!$W889,ATS!$O:$O,0),1)</f>
        <v>827044</v>
      </c>
      <c r="D889" s="33" t="str">
        <f>INDEX(ATS!$A:$P,MATCH('2) Order Form'!$W889,ATS!$O:$O,0),2)</f>
        <v>Corporate Trucker Cap</v>
      </c>
      <c r="E889" s="82" t="str">
        <f>INDEX(ATS!$A:$P,MATCH('2) Order Form'!$W889,ATS!$O:$O,0),4)</f>
        <v>SEGRY-OS</v>
      </c>
      <c r="F889" s="82" t="str">
        <f>INDEX(ATS!$A:$P,MATCH('2) Order Form'!$W889,ATS!$O:$O,0),5)</f>
        <v>Stone Gray</v>
      </c>
      <c r="G889" s="161" t="str">
        <f>INDEX(ATS!$A:$P,MATCH('2) Order Form'!$W889,ATS!$O:$O,0),6)</f>
        <v>OS</v>
      </c>
      <c r="H889" s="58">
        <v>6</v>
      </c>
      <c r="I889" s="111">
        <v>0</v>
      </c>
      <c r="J889" s="117">
        <f>IFERROR(VLOOKUP(W889,ATS!$O:$P,2,FALSE),0)</f>
        <v>144</v>
      </c>
      <c r="K889" s="184" t="str">
        <f>IF(J889=99999,"OPEN",IF(J889&gt;50,"50+",IF(J889&lt;=0,"0",J889)))</f>
        <v>50+</v>
      </c>
      <c r="L889" s="117">
        <f>IFERROR(VLOOKUP(W889,ATS!$O:$Q,3,FALSE),0)</f>
        <v>144</v>
      </c>
      <c r="M889" s="186" t="str">
        <f>IF(L889=99999,"OPEN",IF(L889&gt;50,"50+",IF(L889&lt;=0,"0",L889)))</f>
        <v>50+</v>
      </c>
      <c r="N889" s="93">
        <v>0</v>
      </c>
      <c r="O889" s="55">
        <f>IF(N889&lt;&gt;0,N889,$P$5)</f>
        <v>0</v>
      </c>
      <c r="P889" s="50">
        <f>VLOOKUP($C889,Prices!$A$3:$R$1996,MATCH('2) Order Form'!P$8,Prices!$A$2:$R$2,0),FALSE)</f>
        <v>15</v>
      </c>
      <c r="Q889" s="51">
        <f>VLOOKUP($C889,Prices!$A$3:$R$1996,MATCH('2) Order Form'!Q$8,Prices!$A$2:$R$2,0),FALSE)</f>
        <v>29.95</v>
      </c>
      <c r="R889" s="34">
        <f>I889*P889</f>
        <v>0</v>
      </c>
      <c r="S889" s="43">
        <f>R889*O889</f>
        <v>0</v>
      </c>
      <c r="T889" s="51">
        <f>R889-S889</f>
        <v>0</v>
      </c>
      <c r="U889" s="123">
        <f t="shared" si="900"/>
        <v>0</v>
      </c>
      <c r="V889" s="124"/>
      <c r="W889" s="148">
        <v>7048652553881</v>
      </c>
      <c r="X889" s="125"/>
      <c r="Y889" s="126">
        <f t="shared" si="983"/>
        <v>0</v>
      </c>
      <c r="Z889" s="127">
        <f t="shared" ca="1" si="984"/>
        <v>0</v>
      </c>
      <c r="AA889" s="127">
        <f t="shared" ca="1" si="985"/>
        <v>152</v>
      </c>
      <c r="AB889" s="127">
        <f t="shared" ca="1" si="986"/>
        <v>1</v>
      </c>
      <c r="AC889" s="127">
        <f t="shared" ca="1" si="987"/>
        <v>0</v>
      </c>
      <c r="AD889" s="127" t="str">
        <f t="shared" si="988"/>
        <v>827044Stone Gray</v>
      </c>
      <c r="AE889" s="128">
        <f t="shared" si="989"/>
        <v>827044</v>
      </c>
      <c r="AF889" s="129" t="str">
        <f>INDEX(ATS!$A:$P,MATCH('2) Order Form'!$W889,ATS!$O:$O,0),7)</f>
        <v>Active</v>
      </c>
    </row>
    <row r="890" spans="1:32" ht="17.25" customHeight="1" x14ac:dyDescent="0.2">
      <c r="A890" s="33">
        <v>7</v>
      </c>
      <c r="B890" s="33" t="str">
        <f>VLOOKUP(A890,Classification!$H$2:$I$11,2,FALSE)</f>
        <v>Apparel &amp; Headwear</v>
      </c>
      <c r="C890" s="33">
        <f>INDEX(ATS!$A:$P,MATCH('2) Order Form'!$W890,ATS!$O:$O,0),1)</f>
        <v>827036</v>
      </c>
      <c r="D890" s="33" t="str">
        <f>INDEX(ATS!$A:$P,MATCH('2) Order Form'!$W890,ATS!$O:$O,0),2)</f>
        <v>Sweet Tube</v>
      </c>
      <c r="E890" s="82" t="str">
        <f>INDEX(ATS!$A:$P,MATCH('2) Order Form'!$W890,ATS!$O:$O,0),4)</f>
        <v>BLACK-OS</v>
      </c>
      <c r="F890" s="82" t="str">
        <f>INDEX(ATS!$A:$P,MATCH('2) Order Form'!$W890,ATS!$O:$O,0),5)</f>
        <v>Black</v>
      </c>
      <c r="G890" s="161" t="str">
        <f>INDEX(ATS!$A:$P,MATCH('2) Order Form'!$W890,ATS!$O:$O,0),6)</f>
        <v>OS</v>
      </c>
      <c r="H890" s="58">
        <v>6</v>
      </c>
      <c r="I890" s="111">
        <v>0</v>
      </c>
      <c r="J890" s="117">
        <f>IFERROR(VLOOKUP(W890,ATS!$O:$P,2,FALSE),0)</f>
        <v>186</v>
      </c>
      <c r="K890" s="184" t="str">
        <f t="shared" ref="K890" si="1011">IF(J890=99999,"OPEN",IF(J890&gt;50,"50+",IF(J890&lt;=0,"0",J890)))</f>
        <v>50+</v>
      </c>
      <c r="L890" s="117">
        <f>IFERROR(VLOOKUP(W890,ATS!$O:$Q,3,FALSE),0)</f>
        <v>186</v>
      </c>
      <c r="M890" s="186" t="str">
        <f t="shared" ref="M890" si="1012">IF(L890=99999,"OPEN",IF(L890&gt;50,"50+",IF(L890&lt;=0,"0",L890)))</f>
        <v>50+</v>
      </c>
      <c r="N890" s="93">
        <v>0</v>
      </c>
      <c r="O890" s="55">
        <f t="shared" ref="O890" si="1013">IF(N890&lt;&gt;0,N890,$P$5)</f>
        <v>0</v>
      </c>
      <c r="P890" s="50">
        <f>VLOOKUP($C890,Prices!$A$3:$R$1996,MATCH('2) Order Form'!P$8,Prices!$A$2:$R$2,0),FALSE)</f>
        <v>5</v>
      </c>
      <c r="Q890" s="51">
        <f>VLOOKUP($C890,Prices!$A$3:$R$1996,MATCH('2) Order Form'!Q$8,Prices!$A$2:$R$2,0),FALSE)</f>
        <v>9.9499999999999993</v>
      </c>
      <c r="R890" s="34">
        <f t="shared" ref="R890" si="1014">I890*P890</f>
        <v>0</v>
      </c>
      <c r="S890" s="43">
        <f t="shared" ref="S890" si="1015">R890*O890</f>
        <v>0</v>
      </c>
      <c r="T890" s="51">
        <f t="shared" ref="T890" si="1016">R890-S890</f>
        <v>0</v>
      </c>
      <c r="U890" s="123">
        <f t="shared" si="900"/>
        <v>0</v>
      </c>
      <c r="V890" s="124"/>
      <c r="W890" s="148">
        <v>7048652193841</v>
      </c>
      <c r="X890" s="125"/>
      <c r="Y890" s="126">
        <f>I890*Q890</f>
        <v>0</v>
      </c>
      <c r="Z890" s="127">
        <f ca="1">IF(A890=OFFSET(A890,-1,0),0,1)</f>
        <v>0</v>
      </c>
      <c r="AA890" s="127">
        <f ca="1">IF(C890=OFFSET(C890,-1,0),OFFSET(AA890,-1,0),OFFSET(AA890,-1,0)+1)</f>
        <v>153</v>
      </c>
      <c r="AB890" s="127">
        <f ca="1">IF(C890=OFFSET(C890,-1,0),0,1)</f>
        <v>1</v>
      </c>
      <c r="AC890" s="127">
        <f ca="1">IF(F890=OFFSET(F890,-1,0),0,1)</f>
        <v>1</v>
      </c>
      <c r="AD890" s="127" t="str">
        <f>CONCATENATE(C890,F890)</f>
        <v>827036Black</v>
      </c>
      <c r="AE890" s="128">
        <f>IFERROR(IF(B890="EYEWEAR",CONCATENATE(C890,"-",G890),C890),C890)</f>
        <v>827036</v>
      </c>
      <c r="AF890" s="129" t="str">
        <f>INDEX(ATS!$A:$P,MATCH('2) Order Form'!$W890,ATS!$O:$O,0),7)</f>
        <v>Active</v>
      </c>
    </row>
    <row r="901" spans="9:9" x14ac:dyDescent="0.2">
      <c r="I901" s="152"/>
    </row>
  </sheetData>
  <sheetProtection algorithmName="SHA-512" hashValue="6/NMSb6zfKBcRMrym8Cynu2U7nNeJYrSNMmQqhRABVsg1Oe8tCSZ6tqD2l6muSSFZtFpivrgRjm7Cu3ipL0BuA==" saltValue="JAM8UwQAwV7E2ACYVA2Jww==" spinCount="100000" sheet="1" objects="1" scenarios="1" autoFilter="0"/>
  <autoFilter ref="A8:AF890" xr:uid="{3DEAE361-8EE7-47CC-9210-EBED202DC98A}"/>
  <sortState xmlns:xlrd2="http://schemas.microsoft.com/office/spreadsheetml/2017/richdata2" ref="A499:AF738">
    <sortCondition ref="A499:A738"/>
    <sortCondition ref="C499:C738"/>
    <sortCondition ref="F499:F738"/>
    <sortCondition ref="G499:G738" customList="XSS,SM,ML,LXL,XXL,XS,S,M,L,XL,XXL"/>
  </sortState>
  <mergeCells count="9">
    <mergeCell ref="P2:Q2"/>
    <mergeCell ref="P3:Q3"/>
    <mergeCell ref="S6:T6"/>
    <mergeCell ref="S3:T3"/>
    <mergeCell ref="P4:Q4"/>
    <mergeCell ref="P5:Q5"/>
    <mergeCell ref="S2:T2"/>
    <mergeCell ref="S4:T4"/>
    <mergeCell ref="S5:T5"/>
  </mergeCells>
  <phoneticPr fontId="7" type="noConversion"/>
  <conditionalFormatting sqref="I9:I1052">
    <cfRule type="expression" dxfId="51" priority="1844">
      <formula>MOD(I9,$H9)&lt;&gt;0</formula>
    </cfRule>
  </conditionalFormatting>
  <conditionalFormatting sqref="U891:U1352">
    <cfRule type="dataBar" priority="73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{00DDF66B-4F41-2E46-A1DC-8A10BF6923B8}</x14:id>
        </ext>
      </extLst>
    </cfRule>
  </conditionalFormatting>
  <conditionalFormatting sqref="W9:W1000 K9:M1000 A9:H1000 P9:T1000">
    <cfRule type="expression" dxfId="50" priority="51">
      <formula>ISODD($AA9)</formula>
    </cfRule>
  </conditionalFormatting>
  <conditionalFormatting sqref="A9:W9 A358:H424 J358:O424 A10:H355 J10:O355 R10:W355 R358:W424 P10:Q424 A426:H455 A891:W1052 J426:W455 J457:W890 A457:H890 I10:I890">
    <cfRule type="expression" dxfId="49" priority="150">
      <formula>ISODD($Z9)</formula>
    </cfRule>
    <cfRule type="expression" dxfId="48" priority="328">
      <formula>ISODD($AB9)</formula>
    </cfRule>
    <cfRule type="expression" dxfId="47" priority="329">
      <formula>ISODD($AC9)</formula>
    </cfRule>
  </conditionalFormatting>
  <conditionalFormatting sqref="W356:W357 M356:M357 A356:H357 R356:T357">
    <cfRule type="expression" dxfId="46" priority="13">
      <formula>ISODD($AA356)</formula>
    </cfRule>
  </conditionalFormatting>
  <conditionalFormatting sqref="A356:H357 J356:O357 R356:W357">
    <cfRule type="expression" dxfId="45" priority="14">
      <formula>ISODD($Z356)</formula>
    </cfRule>
    <cfRule type="expression" dxfId="44" priority="15">
      <formula>ISODD($AB356)</formula>
    </cfRule>
    <cfRule type="expression" dxfId="43" priority="16">
      <formula>ISODD($AC356)</formula>
    </cfRule>
  </conditionalFormatting>
  <conditionalFormatting sqref="U356:U357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{440CAD75-BF8B-BA4E-9119-070B41D56FAB}</x14:id>
        </ext>
      </extLst>
    </cfRule>
  </conditionalFormatting>
  <conditionalFormatting sqref="P425:T425 W425 M425 A425:H425">
    <cfRule type="expression" dxfId="42" priority="7">
      <formula>ISODD($AA425)</formula>
    </cfRule>
  </conditionalFormatting>
  <conditionalFormatting sqref="A425:H425 J425:W425">
    <cfRule type="expression" dxfId="41" priority="8">
      <formula>ISODD($Z425)</formula>
    </cfRule>
    <cfRule type="expression" dxfId="40" priority="9">
      <formula>ISODD($AB425)</formula>
    </cfRule>
    <cfRule type="expression" dxfId="39" priority="10">
      <formula>ISODD($AC425)</formula>
    </cfRule>
  </conditionalFormatting>
  <conditionalFormatting sqref="U425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{C524B03D-50C0-2A43-804C-C8552C16163F}</x14:id>
        </ext>
      </extLst>
    </cfRule>
  </conditionalFormatting>
  <conditionalFormatting sqref="A456:H456 M456 W456 P456:T456">
    <cfRule type="expression" dxfId="38" priority="1">
      <formula>ISODD($AA456)</formula>
    </cfRule>
  </conditionalFormatting>
  <conditionalFormatting sqref="A456:H456 J456:W456">
    <cfRule type="expression" dxfId="37" priority="2">
      <formula>ISODD($Z456)</formula>
    </cfRule>
    <cfRule type="expression" dxfId="36" priority="3">
      <formula>ISODD($AB456)</formula>
    </cfRule>
    <cfRule type="expression" dxfId="35" priority="4">
      <formula>ISODD($AC456)</formula>
    </cfRule>
  </conditionalFormatting>
  <conditionalFormatting sqref="U456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{0409AEEF-F9DB-7B4F-8A23-EC3785377F20}</x14:id>
        </ext>
      </extLst>
    </cfRule>
  </conditionalFormatting>
  <conditionalFormatting sqref="U9:U355 U358:U424 U426:U455 U457:U890">
    <cfRule type="dataBar" priority="79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{AEF2EACA-99EC-F443-B678-3C07D5C1474A}</x14:id>
        </ext>
      </extLst>
    </cfRule>
  </conditionalFormatting>
  <printOptions horizontalCentered="1"/>
  <pageMargins left="0.25" right="0.25" top="0.75" bottom="0.75" header="0.3" footer="0.3"/>
  <pageSetup paperSize="9" scale="56" fitToHeight="0" orientation="portrait" r:id="rId1"/>
  <ignoredErrors>
    <ignoredError sqref="L499:L506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DDF66B-4F41-2E46-A1DC-8A10BF6923B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U891:U1352</xm:sqref>
        </x14:conditionalFormatting>
        <x14:conditionalFormatting xmlns:xm="http://schemas.microsoft.com/office/excel/2006/main">
          <x14:cfRule type="dataBar" id="{440CAD75-BF8B-BA4E-9119-070B41D56FA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U356:U357</xm:sqref>
        </x14:conditionalFormatting>
        <x14:conditionalFormatting xmlns:xm="http://schemas.microsoft.com/office/excel/2006/main">
          <x14:cfRule type="dataBar" id="{C524B03D-50C0-2A43-804C-C8552C16163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U425</xm:sqref>
        </x14:conditionalFormatting>
        <x14:conditionalFormatting xmlns:xm="http://schemas.microsoft.com/office/excel/2006/main">
          <x14:cfRule type="dataBar" id="{0409AEEF-F9DB-7B4F-8A23-EC3785377F2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U456</xm:sqref>
        </x14:conditionalFormatting>
        <x14:conditionalFormatting xmlns:xm="http://schemas.microsoft.com/office/excel/2006/main">
          <x14:cfRule type="dataBar" id="{AEF2EACA-99EC-F443-B678-3C07D5C147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U9:U355 U358:U424 U426:U455 U457:U890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Lists!$A$4:$A$8</xm:f>
          </x14:formula1>
          <xm:sqref>R4</xm:sqref>
        </x14:dataValidation>
        <x14:dataValidation type="list" allowBlank="1" showInputMessage="1" showErrorMessage="1" xr:uid="{00000000-0002-0000-0100-000001000000}">
          <x14:formula1>
            <xm:f>Lists!$A$3:$A$10</xm:f>
          </x14:formula1>
          <xm:sqref>P3:Q3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BF65-4619-4EED-9944-D482F5A4F070}">
  <sheetPr>
    <tabColor theme="0" tint="-0.34998626667073579"/>
  </sheetPr>
  <dimension ref="A1:F2327"/>
  <sheetViews>
    <sheetView zoomScale="150" zoomScaleNormal="150" workbookViewId="0">
      <selection activeCell="F4" sqref="F4"/>
    </sheetView>
  </sheetViews>
  <sheetFormatPr baseColWidth="10" defaultColWidth="8.83203125" defaultRowHeight="16" x14ac:dyDescent="0.2"/>
  <cols>
    <col min="1" max="1" width="16.6640625" style="151" customWidth="1"/>
    <col min="2" max="2" width="8.6640625" style="151"/>
    <col min="5" max="5" width="18" bestFit="1" customWidth="1"/>
  </cols>
  <sheetData>
    <row r="1" spans="1:6" ht="32" x14ac:dyDescent="0.2">
      <c r="A1" s="171" t="s">
        <v>43</v>
      </c>
      <c r="B1" s="171" t="s">
        <v>98</v>
      </c>
      <c r="E1" s="168"/>
      <c r="F1" s="221" t="s">
        <v>609</v>
      </c>
    </row>
    <row r="2" spans="1:6" x14ac:dyDescent="0.2">
      <c r="A2" s="166">
        <f>SUM('2) Order Form'!W9)</f>
        <v>7048652766632</v>
      </c>
      <c r="B2" s="167">
        <f>SUM('2) Order Form'!I9)</f>
        <v>0</v>
      </c>
      <c r="E2" s="168" t="s">
        <v>610</v>
      </c>
      <c r="F2" s="168">
        <f>SUM(B2:B2327)</f>
        <v>0</v>
      </c>
    </row>
    <row r="3" spans="1:6" x14ac:dyDescent="0.2">
      <c r="A3" s="166">
        <f>SUM('2) Order Form'!W10)</f>
        <v>7048652766625</v>
      </c>
      <c r="B3" s="167">
        <f>SUM('2) Order Form'!I10)</f>
        <v>0</v>
      </c>
      <c r="E3" s="168" t="s">
        <v>611</v>
      </c>
      <c r="F3" s="168">
        <f>'2) Order Form'!S2:S2</f>
        <v>0</v>
      </c>
    </row>
    <row r="4" spans="1:6" x14ac:dyDescent="0.2">
      <c r="A4" s="166">
        <f>SUM('2) Order Form'!W11)</f>
        <v>7048652766656</v>
      </c>
      <c r="B4" s="167">
        <f>SUM('2) Order Form'!I11)</f>
        <v>0</v>
      </c>
      <c r="E4" s="169" t="s">
        <v>612</v>
      </c>
      <c r="F4" s="169">
        <f>F2-F3</f>
        <v>0</v>
      </c>
    </row>
    <row r="5" spans="1:6" x14ac:dyDescent="0.2">
      <c r="A5" s="166">
        <f>SUM('2) Order Form'!W12)</f>
        <v>7048652766649</v>
      </c>
      <c r="B5" s="167">
        <f>SUM('2) Order Form'!I12)</f>
        <v>0</v>
      </c>
      <c r="E5" s="150"/>
      <c r="F5" s="150"/>
    </row>
    <row r="6" spans="1:6" x14ac:dyDescent="0.2">
      <c r="A6" s="166">
        <f>SUM('2) Order Form'!W13)</f>
        <v>7048652273154</v>
      </c>
      <c r="B6" s="167">
        <f>SUM('2) Order Form'!I13)</f>
        <v>0</v>
      </c>
    </row>
    <row r="7" spans="1:6" x14ac:dyDescent="0.2">
      <c r="A7" s="166">
        <f>SUM('2) Order Form'!W14)</f>
        <v>7048652273147</v>
      </c>
      <c r="B7" s="167">
        <f>SUM('2) Order Form'!I14)</f>
        <v>0</v>
      </c>
    </row>
    <row r="8" spans="1:6" x14ac:dyDescent="0.2">
      <c r="A8" s="166">
        <f>SUM('2) Order Form'!W15)</f>
        <v>7048652766670</v>
      </c>
      <c r="B8" s="167">
        <f>SUM('2) Order Form'!I15)</f>
        <v>0</v>
      </c>
    </row>
    <row r="9" spans="1:6" x14ac:dyDescent="0.2">
      <c r="A9" s="166">
        <f>SUM('2) Order Form'!W16)</f>
        <v>7048652766663</v>
      </c>
      <c r="B9" s="167">
        <f>SUM('2) Order Form'!I16)</f>
        <v>0</v>
      </c>
    </row>
    <row r="10" spans="1:6" x14ac:dyDescent="0.2">
      <c r="A10" s="166">
        <f>SUM('2) Order Form'!W17)</f>
        <v>7048652767554</v>
      </c>
      <c r="B10" s="167">
        <f>SUM('2) Order Form'!I17)</f>
        <v>0</v>
      </c>
    </row>
    <row r="11" spans="1:6" x14ac:dyDescent="0.2">
      <c r="A11" s="166">
        <f>SUM('2) Order Form'!W18)</f>
        <v>7048652767547</v>
      </c>
      <c r="B11" s="167">
        <f>SUM('2) Order Form'!I18)</f>
        <v>0</v>
      </c>
    </row>
    <row r="12" spans="1:6" x14ac:dyDescent="0.2">
      <c r="A12" s="166">
        <f>SUM('2) Order Form'!W19)</f>
        <v>7048652767530</v>
      </c>
      <c r="B12" s="167">
        <f>SUM('2) Order Form'!I19)</f>
        <v>0</v>
      </c>
    </row>
    <row r="13" spans="1:6" x14ac:dyDescent="0.2">
      <c r="A13" s="166">
        <f>SUM('2) Order Form'!W20)</f>
        <v>7048652767585</v>
      </c>
      <c r="B13" s="167">
        <f>SUM('2) Order Form'!I20)</f>
        <v>0</v>
      </c>
    </row>
    <row r="14" spans="1:6" x14ac:dyDescent="0.2">
      <c r="A14" s="166">
        <f>SUM('2) Order Form'!W21)</f>
        <v>7048652767578</v>
      </c>
      <c r="B14" s="167">
        <f>SUM('2) Order Form'!I21)</f>
        <v>0</v>
      </c>
    </row>
    <row r="15" spans="1:6" x14ac:dyDescent="0.2">
      <c r="A15" s="166">
        <f>SUM('2) Order Form'!W22)</f>
        <v>7048652767561</v>
      </c>
      <c r="B15" s="167">
        <f>SUM('2) Order Form'!I22)</f>
        <v>0</v>
      </c>
    </row>
    <row r="16" spans="1:6" x14ac:dyDescent="0.2">
      <c r="A16" s="166">
        <f>SUM('2) Order Form'!W23)</f>
        <v>7048652540409</v>
      </c>
      <c r="B16" s="167">
        <f>SUM('2) Order Form'!I23)</f>
        <v>0</v>
      </c>
    </row>
    <row r="17" spans="1:2" x14ac:dyDescent="0.2">
      <c r="A17" s="166">
        <f>SUM('2) Order Form'!W24)</f>
        <v>7048652540393</v>
      </c>
      <c r="B17" s="167">
        <f>SUM('2) Order Form'!I24)</f>
        <v>0</v>
      </c>
    </row>
    <row r="18" spans="1:2" x14ac:dyDescent="0.2">
      <c r="A18" s="166">
        <f>SUM('2) Order Form'!W25)</f>
        <v>7048652540386</v>
      </c>
      <c r="B18" s="167">
        <f>SUM('2) Order Form'!I25)</f>
        <v>0</v>
      </c>
    </row>
    <row r="19" spans="1:2" x14ac:dyDescent="0.2">
      <c r="A19" s="166">
        <f>SUM('2) Order Form'!W26)</f>
        <v>7048652767615</v>
      </c>
      <c r="B19" s="167">
        <f>SUM('2) Order Form'!I26)</f>
        <v>0</v>
      </c>
    </row>
    <row r="20" spans="1:2" x14ac:dyDescent="0.2">
      <c r="A20" s="166">
        <f>SUM('2) Order Form'!W27)</f>
        <v>7048652767608</v>
      </c>
      <c r="B20" s="167">
        <f>SUM('2) Order Form'!I27)</f>
        <v>0</v>
      </c>
    </row>
    <row r="21" spans="1:2" x14ac:dyDescent="0.2">
      <c r="A21" s="166">
        <f>SUM('2) Order Form'!W28)</f>
        <v>7048652767592</v>
      </c>
      <c r="B21" s="167">
        <f>SUM('2) Order Form'!I28)</f>
        <v>0</v>
      </c>
    </row>
    <row r="22" spans="1:2" x14ac:dyDescent="0.2">
      <c r="A22" s="166">
        <f>SUM('2) Order Form'!W29)</f>
        <v>7048652540522</v>
      </c>
      <c r="B22" s="167">
        <f>SUM('2) Order Form'!I29)</f>
        <v>0</v>
      </c>
    </row>
    <row r="23" spans="1:2" x14ac:dyDescent="0.2">
      <c r="A23" s="166">
        <f>SUM('2) Order Form'!W30)</f>
        <v>7048652540515</v>
      </c>
      <c r="B23" s="167">
        <f>SUM('2) Order Form'!I30)</f>
        <v>0</v>
      </c>
    </row>
    <row r="24" spans="1:2" x14ac:dyDescent="0.2">
      <c r="A24" s="166">
        <f>SUM('2) Order Form'!W31)</f>
        <v>7048652540508</v>
      </c>
      <c r="B24" s="167">
        <f>SUM('2) Order Form'!I31)</f>
        <v>0</v>
      </c>
    </row>
    <row r="25" spans="1:2" x14ac:dyDescent="0.2">
      <c r="A25" s="166">
        <f>SUM('2) Order Form'!W32)</f>
        <v>7048652767646</v>
      </c>
      <c r="B25" s="167">
        <f>SUM('2) Order Form'!I32)</f>
        <v>0</v>
      </c>
    </row>
    <row r="26" spans="1:2" x14ac:dyDescent="0.2">
      <c r="A26" s="166">
        <f>SUM('2) Order Form'!W33)</f>
        <v>7048652767639</v>
      </c>
      <c r="B26" s="167">
        <f>SUM('2) Order Form'!I33)</f>
        <v>0</v>
      </c>
    </row>
    <row r="27" spans="1:2" x14ac:dyDescent="0.2">
      <c r="A27" s="166">
        <f>SUM('2) Order Form'!W34)</f>
        <v>7048652767622</v>
      </c>
      <c r="B27" s="167">
        <f>SUM('2) Order Form'!I34)</f>
        <v>0</v>
      </c>
    </row>
    <row r="28" spans="1:2" x14ac:dyDescent="0.2">
      <c r="A28" s="166">
        <f>SUM('2) Order Form'!W35)</f>
        <v>7048652767431</v>
      </c>
      <c r="B28" s="167">
        <f>SUM('2) Order Form'!I35)</f>
        <v>0</v>
      </c>
    </row>
    <row r="29" spans="1:2" x14ac:dyDescent="0.2">
      <c r="A29" s="166">
        <f>SUM('2) Order Form'!W36)</f>
        <v>7048652767424</v>
      </c>
      <c r="B29" s="167">
        <f>SUM('2) Order Form'!I36)</f>
        <v>0</v>
      </c>
    </row>
    <row r="30" spans="1:2" x14ac:dyDescent="0.2">
      <c r="A30" s="166">
        <f>SUM('2) Order Form'!W37)</f>
        <v>7048652767417</v>
      </c>
      <c r="B30" s="167">
        <f>SUM('2) Order Form'!I37)</f>
        <v>0</v>
      </c>
    </row>
    <row r="31" spans="1:2" x14ac:dyDescent="0.2">
      <c r="A31" s="166">
        <f>SUM('2) Order Form'!W38)</f>
        <v>7048652767462</v>
      </c>
      <c r="B31" s="167">
        <f>SUM('2) Order Form'!I38)</f>
        <v>0</v>
      </c>
    </row>
    <row r="32" spans="1:2" x14ac:dyDescent="0.2">
      <c r="A32" s="166">
        <f>SUM('2) Order Form'!W39)</f>
        <v>7048652767455</v>
      </c>
      <c r="B32" s="167">
        <f>SUM('2) Order Form'!I39)</f>
        <v>0</v>
      </c>
    </row>
    <row r="33" spans="1:2" x14ac:dyDescent="0.2">
      <c r="A33" s="166">
        <f>SUM('2) Order Form'!W40)</f>
        <v>7048652767448</v>
      </c>
      <c r="B33" s="167">
        <f>SUM('2) Order Form'!I40)</f>
        <v>0</v>
      </c>
    </row>
    <row r="34" spans="1:2" x14ac:dyDescent="0.2">
      <c r="A34" s="166">
        <f>SUM('2) Order Form'!W41)</f>
        <v>7048652540225</v>
      </c>
      <c r="B34" s="167">
        <f>SUM('2) Order Form'!I41)</f>
        <v>0</v>
      </c>
    </row>
    <row r="35" spans="1:2" x14ac:dyDescent="0.2">
      <c r="A35" s="166">
        <f>SUM('2) Order Form'!W42)</f>
        <v>7048652540218</v>
      </c>
      <c r="B35" s="167">
        <f>SUM('2) Order Form'!I42)</f>
        <v>0</v>
      </c>
    </row>
    <row r="36" spans="1:2" x14ac:dyDescent="0.2">
      <c r="A36" s="166">
        <f>SUM('2) Order Form'!W43)</f>
        <v>7048652540201</v>
      </c>
      <c r="B36" s="167">
        <f>SUM('2) Order Form'!I43)</f>
        <v>0</v>
      </c>
    </row>
    <row r="37" spans="1:2" x14ac:dyDescent="0.2">
      <c r="A37" s="166">
        <f>SUM('2) Order Form'!W44)</f>
        <v>7048652767493</v>
      </c>
      <c r="B37" s="167">
        <f>SUM('2) Order Form'!I44)</f>
        <v>0</v>
      </c>
    </row>
    <row r="38" spans="1:2" x14ac:dyDescent="0.2">
      <c r="A38" s="166">
        <f>SUM('2) Order Form'!W45)</f>
        <v>7048652767486</v>
      </c>
      <c r="B38" s="167">
        <f>SUM('2) Order Form'!I45)</f>
        <v>0</v>
      </c>
    </row>
    <row r="39" spans="1:2" x14ac:dyDescent="0.2">
      <c r="A39" s="166">
        <f>SUM('2) Order Form'!W46)</f>
        <v>7048652767479</v>
      </c>
      <c r="B39" s="167">
        <f>SUM('2) Order Form'!I46)</f>
        <v>0</v>
      </c>
    </row>
    <row r="40" spans="1:2" x14ac:dyDescent="0.2">
      <c r="A40" s="166">
        <f>SUM('2) Order Form'!W47)</f>
        <v>7048652540348</v>
      </c>
      <c r="B40" s="167">
        <f>SUM('2) Order Form'!I47)</f>
        <v>0</v>
      </c>
    </row>
    <row r="41" spans="1:2" x14ac:dyDescent="0.2">
      <c r="A41" s="166">
        <f>SUM('2) Order Form'!W48)</f>
        <v>7048652540331</v>
      </c>
      <c r="B41" s="167">
        <f>SUM('2) Order Form'!I48)</f>
        <v>0</v>
      </c>
    </row>
    <row r="42" spans="1:2" x14ac:dyDescent="0.2">
      <c r="A42" s="166">
        <f>SUM('2) Order Form'!W49)</f>
        <v>7048652540324</v>
      </c>
      <c r="B42" s="167">
        <f>SUM('2) Order Form'!I49)</f>
        <v>0</v>
      </c>
    </row>
    <row r="43" spans="1:2" x14ac:dyDescent="0.2">
      <c r="A43" s="166">
        <f>SUM('2) Order Form'!W50)</f>
        <v>7048652767523</v>
      </c>
      <c r="B43" s="167">
        <f>SUM('2) Order Form'!I50)</f>
        <v>0</v>
      </c>
    </row>
    <row r="44" spans="1:2" x14ac:dyDescent="0.2">
      <c r="A44" s="166">
        <f>SUM('2) Order Form'!W51)</f>
        <v>7048652767516</v>
      </c>
      <c r="B44" s="167">
        <f>SUM('2) Order Form'!I51)</f>
        <v>0</v>
      </c>
    </row>
    <row r="45" spans="1:2" x14ac:dyDescent="0.2">
      <c r="A45" s="166">
        <f>SUM('2) Order Form'!W52)</f>
        <v>7048652767509</v>
      </c>
      <c r="B45" s="167">
        <f>SUM('2) Order Form'!I52)</f>
        <v>0</v>
      </c>
    </row>
    <row r="46" spans="1:2" x14ac:dyDescent="0.2">
      <c r="A46" s="166">
        <f>SUM('2) Order Form'!W53)</f>
        <v>7048652272690</v>
      </c>
      <c r="B46" s="167">
        <f>SUM('2) Order Form'!I53)</f>
        <v>0</v>
      </c>
    </row>
    <row r="47" spans="1:2" x14ac:dyDescent="0.2">
      <c r="A47" s="166">
        <f>SUM('2) Order Form'!W54)</f>
        <v>7048652272683</v>
      </c>
      <c r="B47" s="167">
        <f>SUM('2) Order Form'!I54)</f>
        <v>0</v>
      </c>
    </row>
    <row r="48" spans="1:2" x14ac:dyDescent="0.2">
      <c r="A48" s="166">
        <f>SUM('2) Order Form'!W55)</f>
        <v>7048652272676</v>
      </c>
      <c r="B48" s="167">
        <f>SUM('2) Order Form'!I55)</f>
        <v>0</v>
      </c>
    </row>
    <row r="49" spans="1:2" x14ac:dyDescent="0.2">
      <c r="A49" s="166">
        <f>SUM('2) Order Form'!W56)</f>
        <v>7048652272720</v>
      </c>
      <c r="B49" s="167">
        <f>SUM('2) Order Form'!I56)</f>
        <v>0</v>
      </c>
    </row>
    <row r="50" spans="1:2" x14ac:dyDescent="0.2">
      <c r="A50" s="166">
        <f>SUM('2) Order Form'!W57)</f>
        <v>7048652272713</v>
      </c>
      <c r="B50" s="167">
        <f>SUM('2) Order Form'!I57)</f>
        <v>0</v>
      </c>
    </row>
    <row r="51" spans="1:2" x14ac:dyDescent="0.2">
      <c r="A51" s="166">
        <f>SUM('2) Order Form'!W58)</f>
        <v>7048652272706</v>
      </c>
      <c r="B51" s="167">
        <f>SUM('2) Order Form'!I58)</f>
        <v>0</v>
      </c>
    </row>
    <row r="52" spans="1:2" x14ac:dyDescent="0.2">
      <c r="A52" s="166">
        <f>SUM('2) Order Form'!W59)</f>
        <v>7048652766403</v>
      </c>
      <c r="B52" s="167">
        <f>SUM('2) Order Form'!I59)</f>
        <v>0</v>
      </c>
    </row>
    <row r="53" spans="1:2" x14ac:dyDescent="0.2">
      <c r="A53" s="166">
        <f>SUM('2) Order Form'!W60)</f>
        <v>7048652766397</v>
      </c>
      <c r="B53" s="167">
        <f>SUM('2) Order Form'!I60)</f>
        <v>0</v>
      </c>
    </row>
    <row r="54" spans="1:2" x14ac:dyDescent="0.2">
      <c r="A54" s="166">
        <f>SUM('2) Order Form'!W61)</f>
        <v>7048652766380</v>
      </c>
      <c r="B54" s="167">
        <f>SUM('2) Order Form'!I61)</f>
        <v>0</v>
      </c>
    </row>
    <row r="55" spans="1:2" x14ac:dyDescent="0.2">
      <c r="A55" s="166">
        <f>SUM('2) Order Form'!W62)</f>
        <v>7048652766434</v>
      </c>
      <c r="B55" s="167">
        <f>SUM('2) Order Form'!I62)</f>
        <v>0</v>
      </c>
    </row>
    <row r="56" spans="1:2" x14ac:dyDescent="0.2">
      <c r="A56" s="166">
        <f>SUM('2) Order Form'!W63)</f>
        <v>7048652766427</v>
      </c>
      <c r="B56" s="167">
        <f>SUM('2) Order Form'!I63)</f>
        <v>0</v>
      </c>
    </row>
    <row r="57" spans="1:2" x14ac:dyDescent="0.2">
      <c r="A57" s="166">
        <f>SUM('2) Order Form'!W64)</f>
        <v>7048652766410</v>
      </c>
      <c r="B57" s="167">
        <f>SUM('2) Order Form'!I64)</f>
        <v>0</v>
      </c>
    </row>
    <row r="58" spans="1:2" x14ac:dyDescent="0.2">
      <c r="A58" s="166">
        <f>SUM('2) Order Form'!W65)</f>
        <v>7048652272546</v>
      </c>
      <c r="B58" s="167">
        <f>SUM('2) Order Form'!I65)</f>
        <v>0</v>
      </c>
    </row>
    <row r="59" spans="1:2" x14ac:dyDescent="0.2">
      <c r="A59" s="166">
        <f>SUM('2) Order Form'!W66)</f>
        <v>7048652272539</v>
      </c>
      <c r="B59" s="167">
        <f>SUM('2) Order Form'!I66)</f>
        <v>0</v>
      </c>
    </row>
    <row r="60" spans="1:2" x14ac:dyDescent="0.2">
      <c r="A60" s="166">
        <f>SUM('2) Order Form'!W67)</f>
        <v>7048652272522</v>
      </c>
      <c r="B60" s="167">
        <f>SUM('2) Order Form'!I67)</f>
        <v>0</v>
      </c>
    </row>
    <row r="61" spans="1:2" x14ac:dyDescent="0.2">
      <c r="A61" s="166">
        <f>SUM('2) Order Form'!W68)</f>
        <v>7048652272669</v>
      </c>
      <c r="B61" s="167">
        <f>SUM('2) Order Form'!I68)</f>
        <v>0</v>
      </c>
    </row>
    <row r="62" spans="1:2" x14ac:dyDescent="0.2">
      <c r="A62" s="166">
        <f>SUM('2) Order Form'!W69)</f>
        <v>7048652272652</v>
      </c>
      <c r="B62" s="167">
        <f>SUM('2) Order Form'!I69)</f>
        <v>0</v>
      </c>
    </row>
    <row r="63" spans="1:2" x14ac:dyDescent="0.2">
      <c r="A63" s="166">
        <f>SUM('2) Order Form'!W70)</f>
        <v>7048652272645</v>
      </c>
      <c r="B63" s="167">
        <f>SUM('2) Order Form'!I70)</f>
        <v>0</v>
      </c>
    </row>
    <row r="64" spans="1:2" x14ac:dyDescent="0.2">
      <c r="A64" s="166">
        <f>SUM('2) Order Form'!W71)</f>
        <v>7048652660268</v>
      </c>
      <c r="B64" s="167">
        <f>SUM('2) Order Form'!I71)</f>
        <v>0</v>
      </c>
    </row>
    <row r="65" spans="1:2" x14ac:dyDescent="0.2">
      <c r="A65" s="166">
        <f>SUM('2) Order Form'!W72)</f>
        <v>7048652660251</v>
      </c>
      <c r="B65" s="167">
        <f>SUM('2) Order Form'!I72)</f>
        <v>0</v>
      </c>
    </row>
    <row r="66" spans="1:2" x14ac:dyDescent="0.2">
      <c r="A66" s="166">
        <f>SUM('2) Order Form'!W73)</f>
        <v>7048652660244</v>
      </c>
      <c r="B66" s="167">
        <f>SUM('2) Order Form'!I73)</f>
        <v>0</v>
      </c>
    </row>
    <row r="67" spans="1:2" x14ac:dyDescent="0.2">
      <c r="A67" s="166">
        <f>SUM('2) Order Form'!W74)</f>
        <v>7048652766557</v>
      </c>
      <c r="B67" s="167">
        <f>SUM('2) Order Form'!I74)</f>
        <v>0</v>
      </c>
    </row>
    <row r="68" spans="1:2" x14ac:dyDescent="0.2">
      <c r="A68" s="166">
        <f>SUM('2) Order Form'!W75)</f>
        <v>7048652766540</v>
      </c>
      <c r="B68" s="167">
        <f>SUM('2) Order Form'!I75)</f>
        <v>0</v>
      </c>
    </row>
    <row r="69" spans="1:2" x14ac:dyDescent="0.2">
      <c r="A69" s="166">
        <f>SUM('2) Order Form'!W76)</f>
        <v>7048652766533</v>
      </c>
      <c r="B69" s="167">
        <f>SUM('2) Order Form'!I76)</f>
        <v>0</v>
      </c>
    </row>
    <row r="70" spans="1:2" x14ac:dyDescent="0.2">
      <c r="A70" s="166">
        <f>SUM('2) Order Form'!W77)</f>
        <v>7048652272966</v>
      </c>
      <c r="B70" s="167">
        <f>SUM('2) Order Form'!I77)</f>
        <v>0</v>
      </c>
    </row>
    <row r="71" spans="1:2" x14ac:dyDescent="0.2">
      <c r="A71" s="166">
        <f>SUM('2) Order Form'!W78)</f>
        <v>7048652272959</v>
      </c>
      <c r="B71" s="167">
        <f>SUM('2) Order Form'!I78)</f>
        <v>0</v>
      </c>
    </row>
    <row r="72" spans="1:2" x14ac:dyDescent="0.2">
      <c r="A72" s="166">
        <f>SUM('2) Order Form'!W79)</f>
        <v>7048652272942</v>
      </c>
      <c r="B72" s="167">
        <f>SUM('2) Order Form'!I79)</f>
        <v>0</v>
      </c>
    </row>
    <row r="73" spans="1:2" x14ac:dyDescent="0.2">
      <c r="A73" s="166">
        <f>SUM('2) Order Form'!W80)</f>
        <v>7048652766588</v>
      </c>
      <c r="B73" s="167">
        <f>SUM('2) Order Form'!I80)</f>
        <v>0</v>
      </c>
    </row>
    <row r="74" spans="1:2" x14ac:dyDescent="0.2">
      <c r="A74" s="166">
        <f>SUM('2) Order Form'!W81)</f>
        <v>7048652766571</v>
      </c>
      <c r="B74" s="167">
        <f>SUM('2) Order Form'!I81)</f>
        <v>0</v>
      </c>
    </row>
    <row r="75" spans="1:2" x14ac:dyDescent="0.2">
      <c r="A75" s="166">
        <f>SUM('2) Order Form'!W82)</f>
        <v>7048652766564</v>
      </c>
      <c r="B75" s="167">
        <f>SUM('2) Order Form'!I82)</f>
        <v>0</v>
      </c>
    </row>
    <row r="76" spans="1:2" x14ac:dyDescent="0.2">
      <c r="A76" s="166">
        <f>SUM('2) Order Form'!W83)</f>
        <v>7048652273086</v>
      </c>
      <c r="B76" s="167">
        <f>SUM('2) Order Form'!I83)</f>
        <v>0</v>
      </c>
    </row>
    <row r="77" spans="1:2" x14ac:dyDescent="0.2">
      <c r="A77" s="166">
        <f>SUM('2) Order Form'!W84)</f>
        <v>7048652273079</v>
      </c>
      <c r="B77" s="167">
        <f>SUM('2) Order Form'!I84)</f>
        <v>0</v>
      </c>
    </row>
    <row r="78" spans="1:2" x14ac:dyDescent="0.2">
      <c r="A78" s="166">
        <f>SUM('2) Order Form'!W85)</f>
        <v>7048652273062</v>
      </c>
      <c r="B78" s="167">
        <f>SUM('2) Order Form'!I85)</f>
        <v>0</v>
      </c>
    </row>
    <row r="79" spans="1:2" x14ac:dyDescent="0.2">
      <c r="A79" s="166">
        <f>SUM('2) Order Form'!W86)</f>
        <v>7048652766618</v>
      </c>
      <c r="B79" s="167">
        <f>SUM('2) Order Form'!I86)</f>
        <v>0</v>
      </c>
    </row>
    <row r="80" spans="1:2" x14ac:dyDescent="0.2">
      <c r="A80" s="166">
        <f>SUM('2) Order Form'!W87)</f>
        <v>7048652766601</v>
      </c>
      <c r="B80" s="167">
        <f>SUM('2) Order Form'!I87)</f>
        <v>0</v>
      </c>
    </row>
    <row r="81" spans="1:2" x14ac:dyDescent="0.2">
      <c r="A81" s="166">
        <f>SUM('2) Order Form'!W88)</f>
        <v>7048652766595</v>
      </c>
      <c r="B81" s="167">
        <f>SUM('2) Order Form'!I88)</f>
        <v>0</v>
      </c>
    </row>
    <row r="82" spans="1:2" x14ac:dyDescent="0.2">
      <c r="A82" s="166">
        <f>SUM('2) Order Form'!W89)</f>
        <v>7048652766465</v>
      </c>
      <c r="B82" s="167">
        <f>SUM('2) Order Form'!I89)</f>
        <v>0</v>
      </c>
    </row>
    <row r="83" spans="1:2" x14ac:dyDescent="0.2">
      <c r="A83" s="166">
        <f>SUM('2) Order Form'!W90)</f>
        <v>7048652766458</v>
      </c>
      <c r="B83" s="167">
        <f>SUM('2) Order Form'!I90)</f>
        <v>0</v>
      </c>
    </row>
    <row r="84" spans="1:2" x14ac:dyDescent="0.2">
      <c r="A84" s="166">
        <f>SUM('2) Order Form'!W91)</f>
        <v>7048652766441</v>
      </c>
      <c r="B84" s="167">
        <f>SUM('2) Order Form'!I91)</f>
        <v>0</v>
      </c>
    </row>
    <row r="85" spans="1:2" x14ac:dyDescent="0.2">
      <c r="A85" s="166">
        <f>SUM('2) Order Form'!W92)</f>
        <v>7048652666413</v>
      </c>
      <c r="B85" s="167">
        <f>SUM('2) Order Form'!I92)</f>
        <v>0</v>
      </c>
    </row>
    <row r="86" spans="1:2" x14ac:dyDescent="0.2">
      <c r="A86" s="166">
        <f>SUM('2) Order Form'!W93)</f>
        <v>7048652666406</v>
      </c>
      <c r="B86" s="167">
        <f>SUM('2) Order Form'!I93)</f>
        <v>0</v>
      </c>
    </row>
    <row r="87" spans="1:2" x14ac:dyDescent="0.2">
      <c r="A87" s="166">
        <f>SUM('2) Order Form'!W94)</f>
        <v>7048652666390</v>
      </c>
      <c r="B87" s="167">
        <f>SUM('2) Order Form'!I94)</f>
        <v>0</v>
      </c>
    </row>
    <row r="88" spans="1:2" x14ac:dyDescent="0.2">
      <c r="A88" s="166">
        <f>SUM('2) Order Form'!W95)</f>
        <v>7048652766496</v>
      </c>
      <c r="B88" s="167">
        <f>SUM('2) Order Form'!I95)</f>
        <v>0</v>
      </c>
    </row>
    <row r="89" spans="1:2" x14ac:dyDescent="0.2">
      <c r="A89" s="166">
        <f>SUM('2) Order Form'!W96)</f>
        <v>7048652766489</v>
      </c>
      <c r="B89" s="167">
        <f>SUM('2) Order Form'!I96)</f>
        <v>0</v>
      </c>
    </row>
    <row r="90" spans="1:2" x14ac:dyDescent="0.2">
      <c r="A90" s="166">
        <f>SUM('2) Order Form'!W97)</f>
        <v>7048652766472</v>
      </c>
      <c r="B90" s="167">
        <f>SUM('2) Order Form'!I97)</f>
        <v>0</v>
      </c>
    </row>
    <row r="91" spans="1:2" x14ac:dyDescent="0.2">
      <c r="A91" s="166">
        <f>SUM('2) Order Form'!W98)</f>
        <v>7048652666444</v>
      </c>
      <c r="B91" s="167">
        <f>SUM('2) Order Form'!I98)</f>
        <v>0</v>
      </c>
    </row>
    <row r="92" spans="1:2" x14ac:dyDescent="0.2">
      <c r="A92" s="166">
        <f>SUM('2) Order Form'!W99)</f>
        <v>7048652666437</v>
      </c>
      <c r="B92" s="167">
        <f>SUM('2) Order Form'!I99)</f>
        <v>0</v>
      </c>
    </row>
    <row r="93" spans="1:2" x14ac:dyDescent="0.2">
      <c r="A93" s="166">
        <f>SUM('2) Order Form'!W100)</f>
        <v>7048652666420</v>
      </c>
      <c r="B93" s="167">
        <f>SUM('2) Order Form'!I100)</f>
        <v>0</v>
      </c>
    </row>
    <row r="94" spans="1:2" x14ac:dyDescent="0.2">
      <c r="A94" s="166">
        <f>SUM('2) Order Form'!W101)</f>
        <v>7048652766526</v>
      </c>
      <c r="B94" s="167">
        <f>SUM('2) Order Form'!I101)</f>
        <v>0</v>
      </c>
    </row>
    <row r="95" spans="1:2" x14ac:dyDescent="0.2">
      <c r="A95" s="166">
        <f>SUM('2) Order Form'!W102)</f>
        <v>7048652766519</v>
      </c>
      <c r="B95" s="167">
        <f>SUM('2) Order Form'!I102)</f>
        <v>0</v>
      </c>
    </row>
    <row r="96" spans="1:2" x14ac:dyDescent="0.2">
      <c r="A96" s="166">
        <f>SUM('2) Order Form'!W103)</f>
        <v>7048652766502</v>
      </c>
      <c r="B96" s="167">
        <f>SUM('2) Order Form'!I103)</f>
        <v>0</v>
      </c>
    </row>
    <row r="97" spans="1:2" x14ac:dyDescent="0.2">
      <c r="A97" s="166">
        <f>SUM('2) Order Form'!W104)</f>
        <v>7048652767691</v>
      </c>
      <c r="B97" s="167">
        <f>SUM('2) Order Form'!I104)</f>
        <v>0</v>
      </c>
    </row>
    <row r="98" spans="1:2" x14ac:dyDescent="0.2">
      <c r="A98" s="166">
        <f>SUM('2) Order Form'!W105)</f>
        <v>7048652767707</v>
      </c>
      <c r="B98" s="167">
        <f>SUM('2) Order Form'!I105)</f>
        <v>0</v>
      </c>
    </row>
    <row r="99" spans="1:2" x14ac:dyDescent="0.2">
      <c r="A99" s="166">
        <f>SUM('2) Order Form'!W106)</f>
        <v>7048652767714</v>
      </c>
      <c r="B99" s="167">
        <f>SUM('2) Order Form'!I106)</f>
        <v>0</v>
      </c>
    </row>
    <row r="100" spans="1:2" x14ac:dyDescent="0.2">
      <c r="A100" s="166">
        <f>SUM('2) Order Form'!W107)</f>
        <v>7048652767721</v>
      </c>
      <c r="B100" s="167">
        <f>SUM('2) Order Form'!I107)</f>
        <v>0</v>
      </c>
    </row>
    <row r="101" spans="1:2" x14ac:dyDescent="0.2">
      <c r="A101" s="166">
        <f>SUM('2) Order Form'!W108)</f>
        <v>7048652540980</v>
      </c>
      <c r="B101" s="167">
        <f>SUM('2) Order Form'!I108)</f>
        <v>0</v>
      </c>
    </row>
    <row r="102" spans="1:2" x14ac:dyDescent="0.2">
      <c r="A102" s="166">
        <f>SUM('2) Order Form'!W109)</f>
        <v>7048652541024</v>
      </c>
      <c r="B102" s="167">
        <f>SUM('2) Order Form'!I109)</f>
        <v>0</v>
      </c>
    </row>
    <row r="103" spans="1:2" x14ac:dyDescent="0.2">
      <c r="A103" s="166">
        <f>SUM('2) Order Form'!W110)</f>
        <v>7048652661753</v>
      </c>
      <c r="B103" s="167">
        <f>SUM('2) Order Form'!I110)</f>
        <v>0</v>
      </c>
    </row>
    <row r="104" spans="1:2" x14ac:dyDescent="0.2">
      <c r="A104" s="166">
        <f>SUM('2) Order Form'!W111)</f>
        <v>7048652767653</v>
      </c>
      <c r="B104" s="167">
        <f>SUM('2) Order Form'!I111)</f>
        <v>0</v>
      </c>
    </row>
    <row r="105" spans="1:2" x14ac:dyDescent="0.2">
      <c r="A105" s="166">
        <f>SUM('2) Order Form'!W112)</f>
        <v>7048652767660</v>
      </c>
      <c r="B105" s="167">
        <f>SUM('2) Order Form'!I112)</f>
        <v>0</v>
      </c>
    </row>
    <row r="106" spans="1:2" x14ac:dyDescent="0.2">
      <c r="A106" s="166">
        <f>SUM('2) Order Form'!W113)</f>
        <v>7048652767677</v>
      </c>
      <c r="B106" s="167">
        <f>SUM('2) Order Form'!I113)</f>
        <v>0</v>
      </c>
    </row>
    <row r="107" spans="1:2" x14ac:dyDescent="0.2">
      <c r="A107" s="166">
        <f>SUM('2) Order Form'!W114)</f>
        <v>7048652767684</v>
      </c>
      <c r="B107" s="167">
        <f>SUM('2) Order Form'!I114)</f>
        <v>0</v>
      </c>
    </row>
    <row r="108" spans="1:2" x14ac:dyDescent="0.2">
      <c r="A108" s="166">
        <f>SUM('2) Order Form'!W115)</f>
        <v>7048652540935</v>
      </c>
      <c r="B108" s="167">
        <f>SUM('2) Order Form'!I115)</f>
        <v>0</v>
      </c>
    </row>
    <row r="109" spans="1:2" x14ac:dyDescent="0.2">
      <c r="A109" s="166">
        <f>SUM('2) Order Form'!W116)</f>
        <v>7048652540973</v>
      </c>
      <c r="B109" s="167">
        <f>SUM('2) Order Form'!I116)</f>
        <v>0</v>
      </c>
    </row>
    <row r="110" spans="1:2" x14ac:dyDescent="0.2">
      <c r="A110" s="166">
        <f>SUM('2) Order Form'!W117)</f>
        <v>7048652661739</v>
      </c>
      <c r="B110" s="167">
        <f>SUM('2) Order Form'!I117)</f>
        <v>0</v>
      </c>
    </row>
    <row r="111" spans="1:2" x14ac:dyDescent="0.2">
      <c r="A111" s="166">
        <f>SUM('2) Order Form'!W118)</f>
        <v>7048652766694</v>
      </c>
      <c r="B111" s="167">
        <f>SUM('2) Order Form'!I118)</f>
        <v>0</v>
      </c>
    </row>
    <row r="112" spans="1:2" x14ac:dyDescent="0.2">
      <c r="A112" s="166">
        <f>SUM('2) Order Form'!W119)</f>
        <v>7048652766687</v>
      </c>
      <c r="B112" s="167">
        <f>SUM('2) Order Form'!I119)</f>
        <v>0</v>
      </c>
    </row>
    <row r="113" spans="1:2" x14ac:dyDescent="0.2">
      <c r="A113" s="166">
        <f>SUM('2) Order Form'!W120)</f>
        <v>7048652766717</v>
      </c>
      <c r="B113" s="167">
        <f>SUM('2) Order Form'!I120)</f>
        <v>0</v>
      </c>
    </row>
    <row r="114" spans="1:2" x14ac:dyDescent="0.2">
      <c r="A114" s="166">
        <f>SUM('2) Order Form'!W121)</f>
        <v>7048652766700</v>
      </c>
      <c r="B114" s="167">
        <f>SUM('2) Order Form'!I121)</f>
        <v>0</v>
      </c>
    </row>
    <row r="115" spans="1:2" x14ac:dyDescent="0.2">
      <c r="A115" s="166">
        <f>SUM('2) Order Form'!W122)</f>
        <v>7048652766731</v>
      </c>
      <c r="B115" s="167">
        <f>SUM('2) Order Form'!I122)</f>
        <v>0</v>
      </c>
    </row>
    <row r="116" spans="1:2" x14ac:dyDescent="0.2">
      <c r="A116" s="166">
        <f>SUM('2) Order Form'!W123)</f>
        <v>7048652766724</v>
      </c>
      <c r="B116" s="167">
        <f>SUM('2) Order Form'!I123)</f>
        <v>0</v>
      </c>
    </row>
    <row r="117" spans="1:2" x14ac:dyDescent="0.2">
      <c r="A117" s="166">
        <f>SUM('2) Order Form'!W124)</f>
        <v>7048652767783</v>
      </c>
      <c r="B117" s="167">
        <f>SUM('2) Order Form'!I124)</f>
        <v>0</v>
      </c>
    </row>
    <row r="118" spans="1:2" x14ac:dyDescent="0.2">
      <c r="A118" s="166">
        <f>SUM('2) Order Form'!W125)</f>
        <v>7048652540881</v>
      </c>
      <c r="B118" s="167">
        <f>SUM('2) Order Form'!I125)</f>
        <v>0</v>
      </c>
    </row>
    <row r="119" spans="1:2" x14ac:dyDescent="0.2">
      <c r="A119" s="166">
        <f>SUM('2) Order Form'!W126)</f>
        <v>7048652767790</v>
      </c>
      <c r="B119" s="167">
        <f>SUM('2) Order Form'!I126)</f>
        <v>0</v>
      </c>
    </row>
    <row r="120" spans="1:2" x14ac:dyDescent="0.2">
      <c r="A120" s="166">
        <f>SUM('2) Order Form'!W127)</f>
        <v>7048652540928</v>
      </c>
      <c r="B120" s="167">
        <f>SUM('2) Order Form'!I127)</f>
        <v>0</v>
      </c>
    </row>
    <row r="121" spans="1:2" x14ac:dyDescent="0.2">
      <c r="A121" s="166">
        <f>SUM('2) Order Form'!W128)</f>
        <v>7048652767806</v>
      </c>
      <c r="B121" s="167">
        <f>SUM('2) Order Form'!I128)</f>
        <v>0</v>
      </c>
    </row>
    <row r="122" spans="1:2" x14ac:dyDescent="0.2">
      <c r="A122" s="166">
        <f>SUM('2) Order Form'!W129)</f>
        <v>7048652767813</v>
      </c>
      <c r="B122" s="167">
        <f>SUM('2) Order Form'!I129)</f>
        <v>0</v>
      </c>
    </row>
    <row r="123" spans="1:2" x14ac:dyDescent="0.2">
      <c r="A123" s="166">
        <f>SUM('2) Order Form'!W130)</f>
        <v>7048652767820</v>
      </c>
      <c r="B123" s="167">
        <f>SUM('2) Order Form'!I130)</f>
        <v>0</v>
      </c>
    </row>
    <row r="124" spans="1:2" x14ac:dyDescent="0.2">
      <c r="A124" s="166">
        <f>SUM('2) Order Form'!W131)</f>
        <v>7048652661708</v>
      </c>
      <c r="B124" s="167">
        <f>SUM('2) Order Form'!I131)</f>
        <v>0</v>
      </c>
    </row>
    <row r="125" spans="1:2" x14ac:dyDescent="0.2">
      <c r="A125" s="166">
        <f>SUM('2) Order Form'!W132)</f>
        <v>7048652767776</v>
      </c>
      <c r="B125" s="167">
        <f>SUM('2) Order Form'!I132)</f>
        <v>0</v>
      </c>
    </row>
    <row r="126" spans="1:2" x14ac:dyDescent="0.2">
      <c r="A126" s="166">
        <f>SUM('2) Order Form'!W133)</f>
        <v>7048652540836</v>
      </c>
      <c r="B126" s="167">
        <f>SUM('2) Order Form'!I133)</f>
        <v>0</v>
      </c>
    </row>
    <row r="127" spans="1:2" x14ac:dyDescent="0.2">
      <c r="A127" s="166">
        <f>SUM('2) Order Form'!W134)</f>
        <v>7048652767738</v>
      </c>
      <c r="B127" s="167">
        <f>SUM('2) Order Form'!I134)</f>
        <v>0</v>
      </c>
    </row>
    <row r="128" spans="1:2" x14ac:dyDescent="0.2">
      <c r="A128" s="166">
        <f>SUM('2) Order Form'!W135)</f>
        <v>7048652540874</v>
      </c>
      <c r="B128" s="167">
        <f>SUM('2) Order Form'!I135)</f>
        <v>0</v>
      </c>
    </row>
    <row r="129" spans="1:2" x14ac:dyDescent="0.2">
      <c r="A129" s="166">
        <f>SUM('2) Order Form'!W136)</f>
        <v>7048652767745</v>
      </c>
      <c r="B129" s="167">
        <f>SUM('2) Order Form'!I136)</f>
        <v>0</v>
      </c>
    </row>
    <row r="130" spans="1:2" x14ac:dyDescent="0.2">
      <c r="A130" s="166">
        <f>SUM('2) Order Form'!W137)</f>
        <v>7048652767752</v>
      </c>
      <c r="B130" s="167">
        <f>SUM('2) Order Form'!I137)</f>
        <v>0</v>
      </c>
    </row>
    <row r="131" spans="1:2" x14ac:dyDescent="0.2">
      <c r="A131" s="166">
        <f>SUM('2) Order Form'!W138)</f>
        <v>7048652767769</v>
      </c>
      <c r="B131" s="167">
        <f>SUM('2) Order Form'!I138)</f>
        <v>0</v>
      </c>
    </row>
    <row r="132" spans="1:2" x14ac:dyDescent="0.2">
      <c r="A132" s="166">
        <f>SUM('2) Order Form'!W139)</f>
        <v>7048652661715</v>
      </c>
      <c r="B132" s="167">
        <f>SUM('2) Order Form'!I139)</f>
        <v>0</v>
      </c>
    </row>
    <row r="133" spans="1:2" x14ac:dyDescent="0.2">
      <c r="A133" s="166">
        <f>SUM('2) Order Form'!W140)</f>
        <v>7048652274564</v>
      </c>
      <c r="B133" s="167">
        <f>SUM('2) Order Form'!I140)</f>
        <v>0</v>
      </c>
    </row>
    <row r="134" spans="1:2" x14ac:dyDescent="0.2">
      <c r="A134" s="166">
        <f>SUM('2) Order Form'!W141)</f>
        <v>7048652274557</v>
      </c>
      <c r="B134" s="167">
        <f>SUM('2) Order Form'!I141)</f>
        <v>0</v>
      </c>
    </row>
    <row r="135" spans="1:2" x14ac:dyDescent="0.2">
      <c r="A135" s="166">
        <f>SUM('2) Order Form'!W142)</f>
        <v>7048652274601</v>
      </c>
      <c r="B135" s="167">
        <f>SUM('2) Order Form'!I142)</f>
        <v>0</v>
      </c>
    </row>
    <row r="136" spans="1:2" x14ac:dyDescent="0.2">
      <c r="A136" s="166">
        <f>SUM('2) Order Form'!W143)</f>
        <v>7048652274595</v>
      </c>
      <c r="B136" s="167">
        <f>SUM('2) Order Form'!I143)</f>
        <v>0</v>
      </c>
    </row>
    <row r="137" spans="1:2" x14ac:dyDescent="0.2">
      <c r="A137" s="166">
        <f>SUM('2) Order Form'!W144)</f>
        <v>7048652660602</v>
      </c>
      <c r="B137" s="167">
        <f>SUM('2) Order Form'!I144)</f>
        <v>0</v>
      </c>
    </row>
    <row r="138" spans="1:2" x14ac:dyDescent="0.2">
      <c r="A138" s="166">
        <f>SUM('2) Order Form'!W145)</f>
        <v>7048652660596</v>
      </c>
      <c r="B138" s="167">
        <f>SUM('2) Order Form'!I145)</f>
        <v>0</v>
      </c>
    </row>
    <row r="139" spans="1:2" x14ac:dyDescent="0.2">
      <c r="A139" s="166">
        <f>SUM('2) Order Form'!W146)</f>
        <v>7048652774972</v>
      </c>
      <c r="B139" s="167">
        <f>SUM('2) Order Form'!I146)</f>
        <v>0</v>
      </c>
    </row>
    <row r="140" spans="1:2" x14ac:dyDescent="0.2">
      <c r="A140" s="166">
        <f>SUM('2) Order Form'!W147)</f>
        <v>7048652774965</v>
      </c>
      <c r="B140" s="167">
        <f>SUM('2) Order Form'!I147)</f>
        <v>0</v>
      </c>
    </row>
    <row r="141" spans="1:2" x14ac:dyDescent="0.2">
      <c r="A141" s="166">
        <f>SUM('2) Order Form'!W148)</f>
        <v>7048652660626</v>
      </c>
      <c r="B141" s="167">
        <f>SUM('2) Order Form'!I148)</f>
        <v>0</v>
      </c>
    </row>
    <row r="142" spans="1:2" x14ac:dyDescent="0.2">
      <c r="A142" s="166">
        <f>SUM('2) Order Form'!W149)</f>
        <v>7048652660619</v>
      </c>
      <c r="B142" s="167">
        <f>SUM('2) Order Form'!I149)</f>
        <v>0</v>
      </c>
    </row>
    <row r="143" spans="1:2" x14ac:dyDescent="0.2">
      <c r="A143" s="166">
        <f>SUM('2) Order Form'!W150)</f>
        <v>7048652543875</v>
      </c>
      <c r="B143" s="167">
        <f>SUM('2) Order Form'!I150)</f>
        <v>0</v>
      </c>
    </row>
    <row r="144" spans="1:2" x14ac:dyDescent="0.2">
      <c r="A144" s="166">
        <f>SUM('2) Order Form'!W151)</f>
        <v>7048652543868</v>
      </c>
      <c r="B144" s="167">
        <f>SUM('2) Order Form'!I151)</f>
        <v>0</v>
      </c>
    </row>
    <row r="145" spans="1:2" x14ac:dyDescent="0.2">
      <c r="A145" s="166">
        <f>SUM('2) Order Form'!W152)</f>
        <v>7048652774996</v>
      </c>
      <c r="B145" s="167">
        <f>SUM('2) Order Form'!I152)</f>
        <v>0</v>
      </c>
    </row>
    <row r="146" spans="1:2" x14ac:dyDescent="0.2">
      <c r="A146" s="166">
        <f>SUM('2) Order Form'!W153)</f>
        <v>7048652774989</v>
      </c>
      <c r="B146" s="167">
        <f>SUM('2) Order Form'!I153)</f>
        <v>0</v>
      </c>
    </row>
    <row r="147" spans="1:2" x14ac:dyDescent="0.2">
      <c r="A147" s="166">
        <f>SUM('2) Order Form'!W154)</f>
        <v>7048652775030</v>
      </c>
      <c r="B147" s="167">
        <f>SUM('2) Order Form'!I154)</f>
        <v>0</v>
      </c>
    </row>
    <row r="148" spans="1:2" x14ac:dyDescent="0.2">
      <c r="A148" s="166">
        <f>SUM('2) Order Form'!W155)</f>
        <v>7048652775023</v>
      </c>
      <c r="B148" s="167">
        <f>SUM('2) Order Form'!I155)</f>
        <v>0</v>
      </c>
    </row>
    <row r="149" spans="1:2" x14ac:dyDescent="0.2">
      <c r="A149" s="166">
        <f>SUM('2) Order Form'!W156)</f>
        <v>7048652660527</v>
      </c>
      <c r="B149" s="167">
        <f>SUM('2) Order Form'!I156)</f>
        <v>0</v>
      </c>
    </row>
    <row r="150" spans="1:2" x14ac:dyDescent="0.2">
      <c r="A150" s="166">
        <f>SUM('2) Order Form'!W157)</f>
        <v>7048652660510</v>
      </c>
      <c r="B150" s="167">
        <f>SUM('2) Order Form'!I157)</f>
        <v>0</v>
      </c>
    </row>
    <row r="151" spans="1:2" x14ac:dyDescent="0.2">
      <c r="A151" s="166">
        <f>SUM('2) Order Form'!W158)</f>
        <v>7048652766915</v>
      </c>
      <c r="B151" s="167">
        <f>SUM('2) Order Form'!I158)</f>
        <v>0</v>
      </c>
    </row>
    <row r="152" spans="1:2" x14ac:dyDescent="0.2">
      <c r="A152" s="166">
        <f>SUM('2) Order Form'!W159)</f>
        <v>7048652766908</v>
      </c>
      <c r="B152" s="167">
        <f>SUM('2) Order Form'!I159)</f>
        <v>0</v>
      </c>
    </row>
    <row r="153" spans="1:2" x14ac:dyDescent="0.2">
      <c r="A153" s="166">
        <f>SUM('2) Order Form'!W160)</f>
        <v>7048652660541</v>
      </c>
      <c r="B153" s="167">
        <f>SUM('2) Order Form'!I160)</f>
        <v>0</v>
      </c>
    </row>
    <row r="154" spans="1:2" x14ac:dyDescent="0.2">
      <c r="A154" s="166">
        <f>SUM('2) Order Form'!W161)</f>
        <v>7048652660534</v>
      </c>
      <c r="B154" s="167">
        <f>SUM('2) Order Form'!I161)</f>
        <v>0</v>
      </c>
    </row>
    <row r="155" spans="1:2" x14ac:dyDescent="0.2">
      <c r="A155" s="166">
        <f>SUM('2) Order Form'!W162)</f>
        <v>7048652768513</v>
      </c>
      <c r="B155" s="167">
        <f>SUM('2) Order Form'!I162)</f>
        <v>0</v>
      </c>
    </row>
    <row r="156" spans="1:2" x14ac:dyDescent="0.2">
      <c r="A156" s="166">
        <f>SUM('2) Order Form'!W163)</f>
        <v>7048652768506</v>
      </c>
      <c r="B156" s="167">
        <f>SUM('2) Order Form'!I163)</f>
        <v>0</v>
      </c>
    </row>
    <row r="157" spans="1:2" x14ac:dyDescent="0.2">
      <c r="A157" s="166">
        <f>SUM('2) Order Form'!W164)</f>
        <v>7048652766953</v>
      </c>
      <c r="B157" s="167">
        <f>SUM('2) Order Form'!I164)</f>
        <v>0</v>
      </c>
    </row>
    <row r="158" spans="1:2" x14ac:dyDescent="0.2">
      <c r="A158" s="166">
        <f>SUM('2) Order Form'!W165)</f>
        <v>7048652766946</v>
      </c>
      <c r="B158" s="167">
        <f>SUM('2) Order Form'!I165)</f>
        <v>0</v>
      </c>
    </row>
    <row r="159" spans="1:2" x14ac:dyDescent="0.2">
      <c r="A159" s="166">
        <f>SUM('2) Order Form'!W166)</f>
        <v>7048652766939</v>
      </c>
      <c r="B159" s="167">
        <f>SUM('2) Order Form'!I166)</f>
        <v>0</v>
      </c>
    </row>
    <row r="160" spans="1:2" x14ac:dyDescent="0.2">
      <c r="A160" s="166">
        <f>SUM('2) Order Form'!W167)</f>
        <v>7048652766922</v>
      </c>
      <c r="B160" s="167">
        <f>SUM('2) Order Form'!I167)</f>
        <v>0</v>
      </c>
    </row>
    <row r="161" spans="1:2" x14ac:dyDescent="0.2">
      <c r="A161" s="166">
        <f>SUM('2) Order Form'!W168)</f>
        <v>7048652766830</v>
      </c>
      <c r="B161" s="167">
        <f>SUM('2) Order Form'!I168)</f>
        <v>0</v>
      </c>
    </row>
    <row r="162" spans="1:2" x14ac:dyDescent="0.2">
      <c r="A162" s="166">
        <f>SUM('2) Order Form'!W169)</f>
        <v>7048652766823</v>
      </c>
      <c r="B162" s="167">
        <f>SUM('2) Order Form'!I169)</f>
        <v>0</v>
      </c>
    </row>
    <row r="163" spans="1:2" x14ac:dyDescent="0.2">
      <c r="A163" s="166">
        <f>SUM('2) Order Form'!W170)</f>
        <v>7048652539847</v>
      </c>
      <c r="B163" s="167">
        <f>SUM('2) Order Form'!I170)</f>
        <v>0</v>
      </c>
    </row>
    <row r="164" spans="1:2" x14ac:dyDescent="0.2">
      <c r="A164" s="166">
        <f>SUM('2) Order Form'!W171)</f>
        <v>7048652539830</v>
      </c>
      <c r="B164" s="167">
        <f>SUM('2) Order Form'!I171)</f>
        <v>0</v>
      </c>
    </row>
    <row r="165" spans="1:2" x14ac:dyDescent="0.2">
      <c r="A165" s="166">
        <f>SUM('2) Order Form'!W172)</f>
        <v>7048652766854</v>
      </c>
      <c r="B165" s="167">
        <f>SUM('2) Order Form'!I172)</f>
        <v>0</v>
      </c>
    </row>
    <row r="166" spans="1:2" x14ac:dyDescent="0.2">
      <c r="A166" s="166">
        <f>SUM('2) Order Form'!W173)</f>
        <v>7048652766847</v>
      </c>
      <c r="B166" s="167">
        <f>SUM('2) Order Form'!I173)</f>
        <v>0</v>
      </c>
    </row>
    <row r="167" spans="1:2" x14ac:dyDescent="0.2">
      <c r="A167" s="166">
        <f>SUM('2) Order Form'!W174)</f>
        <v>7048652273949</v>
      </c>
      <c r="B167" s="167">
        <f>SUM('2) Order Form'!I174)</f>
        <v>0</v>
      </c>
    </row>
    <row r="168" spans="1:2" x14ac:dyDescent="0.2">
      <c r="A168" s="166">
        <f>SUM('2) Order Form'!W175)</f>
        <v>7048652273932</v>
      </c>
      <c r="B168" s="167">
        <f>SUM('2) Order Form'!I175)</f>
        <v>0</v>
      </c>
    </row>
    <row r="169" spans="1:2" x14ac:dyDescent="0.2">
      <c r="A169" s="166">
        <f>SUM('2) Order Form'!W176)</f>
        <v>7048652766892</v>
      </c>
      <c r="B169" s="167">
        <f>SUM('2) Order Form'!I176)</f>
        <v>0</v>
      </c>
    </row>
    <row r="170" spans="1:2" x14ac:dyDescent="0.2">
      <c r="A170" s="166">
        <f>SUM('2) Order Form'!W177)</f>
        <v>7048652766885</v>
      </c>
      <c r="B170" s="167">
        <f>SUM('2) Order Form'!I177)</f>
        <v>0</v>
      </c>
    </row>
    <row r="171" spans="1:2" x14ac:dyDescent="0.2">
      <c r="A171" s="166">
        <f>SUM('2) Order Form'!W178)</f>
        <v>7048652766878</v>
      </c>
      <c r="B171" s="167">
        <f>SUM('2) Order Form'!I178)</f>
        <v>0</v>
      </c>
    </row>
    <row r="172" spans="1:2" x14ac:dyDescent="0.2">
      <c r="A172" s="166">
        <f>SUM('2) Order Form'!W179)</f>
        <v>7048652766861</v>
      </c>
      <c r="B172" s="167">
        <f>SUM('2) Order Form'!I179)</f>
        <v>0</v>
      </c>
    </row>
    <row r="173" spans="1:2" x14ac:dyDescent="0.2">
      <c r="A173" s="166">
        <f>SUM('2) Order Form'!W180)</f>
        <v>7048652766755</v>
      </c>
      <c r="B173" s="167">
        <f>SUM('2) Order Form'!I180)</f>
        <v>0</v>
      </c>
    </row>
    <row r="174" spans="1:2" x14ac:dyDescent="0.2">
      <c r="A174" s="166">
        <f>SUM('2) Order Form'!W181)</f>
        <v>7048652766748</v>
      </c>
      <c r="B174" s="167">
        <f>SUM('2) Order Form'!I181)</f>
        <v>0</v>
      </c>
    </row>
    <row r="175" spans="1:2" x14ac:dyDescent="0.2">
      <c r="A175" s="166">
        <f>SUM('2) Order Form'!W182)</f>
        <v>7048652329257</v>
      </c>
      <c r="B175" s="167">
        <f>SUM('2) Order Form'!I182)</f>
        <v>0</v>
      </c>
    </row>
    <row r="176" spans="1:2" x14ac:dyDescent="0.2">
      <c r="A176" s="166">
        <f>SUM('2) Order Form'!W183)</f>
        <v>7048652329240</v>
      </c>
      <c r="B176" s="167">
        <f>SUM('2) Order Form'!I183)</f>
        <v>0</v>
      </c>
    </row>
    <row r="177" spans="1:2" x14ac:dyDescent="0.2">
      <c r="A177" s="166">
        <f>SUM('2) Order Form'!W184)</f>
        <v>7048652766779</v>
      </c>
      <c r="B177" s="167">
        <f>SUM('2) Order Form'!I184)</f>
        <v>0</v>
      </c>
    </row>
    <row r="178" spans="1:2" x14ac:dyDescent="0.2">
      <c r="A178" s="166">
        <f>SUM('2) Order Form'!W185)</f>
        <v>7048652766762</v>
      </c>
      <c r="B178" s="167">
        <f>SUM('2) Order Form'!I185)</f>
        <v>0</v>
      </c>
    </row>
    <row r="179" spans="1:2" x14ac:dyDescent="0.2">
      <c r="A179" s="166">
        <f>SUM('2) Order Form'!W186)</f>
        <v>7048652555540</v>
      </c>
      <c r="B179" s="167">
        <f>SUM('2) Order Form'!I186)</f>
        <v>0</v>
      </c>
    </row>
    <row r="180" spans="1:2" x14ac:dyDescent="0.2">
      <c r="A180" s="166">
        <f>SUM('2) Order Form'!W187)</f>
        <v>7048652555533</v>
      </c>
      <c r="B180" s="167">
        <f>SUM('2) Order Form'!I187)</f>
        <v>0</v>
      </c>
    </row>
    <row r="181" spans="1:2" x14ac:dyDescent="0.2">
      <c r="A181" s="166">
        <f>SUM('2) Order Form'!W188)</f>
        <v>7048652766816</v>
      </c>
      <c r="B181" s="167">
        <f>SUM('2) Order Form'!I188)</f>
        <v>0</v>
      </c>
    </row>
    <row r="182" spans="1:2" x14ac:dyDescent="0.2">
      <c r="A182" s="166">
        <f>SUM('2) Order Form'!W189)</f>
        <v>7048652766809</v>
      </c>
      <c r="B182" s="167">
        <f>SUM('2) Order Form'!I189)</f>
        <v>0</v>
      </c>
    </row>
    <row r="183" spans="1:2" x14ac:dyDescent="0.2">
      <c r="A183" s="166">
        <f>SUM('2) Order Form'!W190)</f>
        <v>7048652766793</v>
      </c>
      <c r="B183" s="167">
        <f>SUM('2) Order Form'!I190)</f>
        <v>0</v>
      </c>
    </row>
    <row r="184" spans="1:2" x14ac:dyDescent="0.2">
      <c r="A184" s="166">
        <f>SUM('2) Order Form'!W191)</f>
        <v>7048652766786</v>
      </c>
      <c r="B184" s="167">
        <f>SUM('2) Order Form'!I191)</f>
        <v>0</v>
      </c>
    </row>
    <row r="185" spans="1:2" x14ac:dyDescent="0.2">
      <c r="A185" s="166">
        <f>SUM('2) Order Form'!W192)</f>
        <v>7048652767226</v>
      </c>
      <c r="B185" s="167">
        <f>SUM('2) Order Form'!I192)</f>
        <v>0</v>
      </c>
    </row>
    <row r="186" spans="1:2" x14ac:dyDescent="0.2">
      <c r="A186" s="166">
        <f>SUM('2) Order Form'!W193)</f>
        <v>7048652767219</v>
      </c>
      <c r="B186" s="167">
        <f>SUM('2) Order Form'!I193)</f>
        <v>0</v>
      </c>
    </row>
    <row r="187" spans="1:2" x14ac:dyDescent="0.2">
      <c r="A187" s="166">
        <f>SUM('2) Order Form'!W194)</f>
        <v>7048652767202</v>
      </c>
      <c r="B187" s="167">
        <f>SUM('2) Order Form'!I194)</f>
        <v>0</v>
      </c>
    </row>
    <row r="188" spans="1:2" x14ac:dyDescent="0.2">
      <c r="A188" s="166">
        <f>SUM('2) Order Form'!W195)</f>
        <v>7048652767257</v>
      </c>
      <c r="B188" s="167">
        <f>SUM('2) Order Form'!I195)</f>
        <v>0</v>
      </c>
    </row>
    <row r="189" spans="1:2" x14ac:dyDescent="0.2">
      <c r="A189" s="166">
        <f>SUM('2) Order Form'!W196)</f>
        <v>7048652767240</v>
      </c>
      <c r="B189" s="167">
        <f>SUM('2) Order Form'!I196)</f>
        <v>0</v>
      </c>
    </row>
    <row r="190" spans="1:2" x14ac:dyDescent="0.2">
      <c r="A190" s="166">
        <f>SUM('2) Order Form'!W197)</f>
        <v>7048652767233</v>
      </c>
      <c r="B190" s="167">
        <f>SUM('2) Order Form'!I197)</f>
        <v>0</v>
      </c>
    </row>
    <row r="191" spans="1:2" x14ac:dyDescent="0.2">
      <c r="A191" s="166">
        <f>SUM('2) Order Form'!W198)</f>
        <v>7048652767288</v>
      </c>
      <c r="B191" s="167">
        <f>SUM('2) Order Form'!I198)</f>
        <v>0</v>
      </c>
    </row>
    <row r="192" spans="1:2" x14ac:dyDescent="0.2">
      <c r="A192" s="166">
        <f>SUM('2) Order Form'!W199)</f>
        <v>7048652767271</v>
      </c>
      <c r="B192" s="167">
        <f>SUM('2) Order Form'!I199)</f>
        <v>0</v>
      </c>
    </row>
    <row r="193" spans="1:2" x14ac:dyDescent="0.2">
      <c r="A193" s="166">
        <f>SUM('2) Order Form'!W200)</f>
        <v>7048652767264</v>
      </c>
      <c r="B193" s="167">
        <f>SUM('2) Order Form'!I200)</f>
        <v>0</v>
      </c>
    </row>
    <row r="194" spans="1:2" x14ac:dyDescent="0.2">
      <c r="A194" s="166">
        <f>SUM('2) Order Form'!W201)</f>
        <v>7048652555526</v>
      </c>
      <c r="B194" s="167">
        <f>SUM('2) Order Form'!I201)</f>
        <v>0</v>
      </c>
    </row>
    <row r="195" spans="1:2" x14ac:dyDescent="0.2">
      <c r="A195" s="166">
        <f>SUM('2) Order Form'!W202)</f>
        <v>7048652555519</v>
      </c>
      <c r="B195" s="167">
        <f>SUM('2) Order Form'!I202)</f>
        <v>0</v>
      </c>
    </row>
    <row r="196" spans="1:2" x14ac:dyDescent="0.2">
      <c r="A196" s="166">
        <f>SUM('2) Order Form'!W203)</f>
        <v>7048652555502</v>
      </c>
      <c r="B196" s="167">
        <f>SUM('2) Order Form'!I203)</f>
        <v>0</v>
      </c>
    </row>
    <row r="197" spans="1:2" x14ac:dyDescent="0.2">
      <c r="A197" s="166">
        <f>SUM('2) Order Form'!W204)</f>
        <v>7048652274502</v>
      </c>
      <c r="B197" s="167">
        <f>SUM('2) Order Form'!I204)</f>
        <v>0</v>
      </c>
    </row>
    <row r="198" spans="1:2" x14ac:dyDescent="0.2">
      <c r="A198" s="166">
        <f>SUM('2) Order Form'!W205)</f>
        <v>7048652274496</v>
      </c>
      <c r="B198" s="167">
        <f>SUM('2) Order Form'!I205)</f>
        <v>0</v>
      </c>
    </row>
    <row r="199" spans="1:2" x14ac:dyDescent="0.2">
      <c r="A199" s="166">
        <f>SUM('2) Order Form'!W206)</f>
        <v>7048652274489</v>
      </c>
      <c r="B199" s="167">
        <f>SUM('2) Order Form'!I206)</f>
        <v>0</v>
      </c>
    </row>
    <row r="200" spans="1:2" x14ac:dyDescent="0.2">
      <c r="A200" s="166">
        <f>SUM('2) Order Form'!W207)</f>
        <v>7048652767318</v>
      </c>
      <c r="B200" s="167">
        <f>SUM('2) Order Form'!I207)</f>
        <v>0</v>
      </c>
    </row>
    <row r="201" spans="1:2" x14ac:dyDescent="0.2">
      <c r="A201" s="166">
        <f>SUM('2) Order Form'!W208)</f>
        <v>7048652767301</v>
      </c>
      <c r="B201" s="167">
        <f>SUM('2) Order Form'!I208)</f>
        <v>0</v>
      </c>
    </row>
    <row r="202" spans="1:2" x14ac:dyDescent="0.2">
      <c r="A202" s="166">
        <f>SUM('2) Order Form'!W209)</f>
        <v>7048652767295</v>
      </c>
      <c r="B202" s="167">
        <f>SUM('2) Order Form'!I209)</f>
        <v>0</v>
      </c>
    </row>
    <row r="203" spans="1:2" x14ac:dyDescent="0.2">
      <c r="A203" s="166">
        <f>SUM('2) Order Form'!W210)</f>
        <v>7048652767103</v>
      </c>
      <c r="B203" s="167">
        <f>SUM('2) Order Form'!I210)</f>
        <v>0</v>
      </c>
    </row>
    <row r="204" spans="1:2" x14ac:dyDescent="0.2">
      <c r="A204" s="166">
        <f>SUM('2) Order Form'!W211)</f>
        <v>7048652767097</v>
      </c>
      <c r="B204" s="167">
        <f>SUM('2) Order Form'!I211)</f>
        <v>0</v>
      </c>
    </row>
    <row r="205" spans="1:2" x14ac:dyDescent="0.2">
      <c r="A205" s="166">
        <f>SUM('2) Order Form'!W212)</f>
        <v>7048652767080</v>
      </c>
      <c r="B205" s="167">
        <f>SUM('2) Order Form'!I212)</f>
        <v>0</v>
      </c>
    </row>
    <row r="206" spans="1:2" x14ac:dyDescent="0.2">
      <c r="A206" s="166">
        <f>SUM('2) Order Form'!W213)</f>
        <v>7048652767134</v>
      </c>
      <c r="B206" s="167">
        <f>SUM('2) Order Form'!I213)</f>
        <v>0</v>
      </c>
    </row>
    <row r="207" spans="1:2" x14ac:dyDescent="0.2">
      <c r="A207" s="166">
        <f>SUM('2) Order Form'!W214)</f>
        <v>7048652767127</v>
      </c>
      <c r="B207" s="167">
        <f>SUM('2) Order Form'!I214)</f>
        <v>0</v>
      </c>
    </row>
    <row r="208" spans="1:2" x14ac:dyDescent="0.2">
      <c r="A208" s="166">
        <f>SUM('2) Order Form'!W215)</f>
        <v>7048652767110</v>
      </c>
      <c r="B208" s="167">
        <f>SUM('2) Order Form'!I215)</f>
        <v>0</v>
      </c>
    </row>
    <row r="209" spans="1:2" x14ac:dyDescent="0.2">
      <c r="A209" s="166">
        <f>SUM('2) Order Form'!W216)</f>
        <v>7048652767165</v>
      </c>
      <c r="B209" s="167">
        <f>SUM('2) Order Form'!I216)</f>
        <v>0</v>
      </c>
    </row>
    <row r="210" spans="1:2" x14ac:dyDescent="0.2">
      <c r="A210" s="166">
        <f>SUM('2) Order Form'!W217)</f>
        <v>7048652767158</v>
      </c>
      <c r="B210" s="167">
        <f>SUM('2) Order Form'!I217)</f>
        <v>0</v>
      </c>
    </row>
    <row r="211" spans="1:2" x14ac:dyDescent="0.2">
      <c r="A211" s="166">
        <f>SUM('2) Order Form'!W218)</f>
        <v>7048652767141</v>
      </c>
      <c r="B211" s="167">
        <f>SUM('2) Order Form'!I218)</f>
        <v>0</v>
      </c>
    </row>
    <row r="212" spans="1:2" x14ac:dyDescent="0.2">
      <c r="A212" s="166">
        <f>SUM('2) Order Form'!W219)</f>
        <v>7048652274236</v>
      </c>
      <c r="B212" s="167">
        <f>SUM('2) Order Form'!I219)</f>
        <v>0</v>
      </c>
    </row>
    <row r="213" spans="1:2" x14ac:dyDescent="0.2">
      <c r="A213" s="166">
        <f>SUM('2) Order Form'!W220)</f>
        <v>7048652274229</v>
      </c>
      <c r="B213" s="167">
        <f>SUM('2) Order Form'!I220)</f>
        <v>0</v>
      </c>
    </row>
    <row r="214" spans="1:2" x14ac:dyDescent="0.2">
      <c r="A214" s="166">
        <f>SUM('2) Order Form'!W221)</f>
        <v>7048652274212</v>
      </c>
      <c r="B214" s="167">
        <f>SUM('2) Order Form'!I221)</f>
        <v>0</v>
      </c>
    </row>
    <row r="215" spans="1:2" x14ac:dyDescent="0.2">
      <c r="A215" s="166">
        <f>SUM('2) Order Form'!W222)</f>
        <v>7048652555496</v>
      </c>
      <c r="B215" s="167">
        <f>SUM('2) Order Form'!I222)</f>
        <v>0</v>
      </c>
    </row>
    <row r="216" spans="1:2" x14ac:dyDescent="0.2">
      <c r="A216" s="166">
        <f>SUM('2) Order Form'!W223)</f>
        <v>7048652555489</v>
      </c>
      <c r="B216" s="167">
        <f>SUM('2) Order Form'!I223)</f>
        <v>0</v>
      </c>
    </row>
    <row r="217" spans="1:2" x14ac:dyDescent="0.2">
      <c r="A217" s="166">
        <f>SUM('2) Order Form'!W224)</f>
        <v>7048652555472</v>
      </c>
      <c r="B217" s="167">
        <f>SUM('2) Order Form'!I224)</f>
        <v>0</v>
      </c>
    </row>
    <row r="218" spans="1:2" x14ac:dyDescent="0.2">
      <c r="A218" s="166">
        <f>SUM('2) Order Form'!W225)</f>
        <v>7048652767196</v>
      </c>
      <c r="B218" s="167">
        <f>SUM('2) Order Form'!I225)</f>
        <v>0</v>
      </c>
    </row>
    <row r="219" spans="1:2" x14ac:dyDescent="0.2">
      <c r="A219" s="166">
        <f>SUM('2) Order Form'!W226)</f>
        <v>7048652767189</v>
      </c>
      <c r="B219" s="167">
        <f>SUM('2) Order Form'!I226)</f>
        <v>0</v>
      </c>
    </row>
    <row r="220" spans="1:2" x14ac:dyDescent="0.2">
      <c r="A220" s="166">
        <f>SUM('2) Order Form'!W227)</f>
        <v>7048652767172</v>
      </c>
      <c r="B220" s="167">
        <f>SUM('2) Order Form'!I227)</f>
        <v>0</v>
      </c>
    </row>
    <row r="221" spans="1:2" x14ac:dyDescent="0.2">
      <c r="A221" s="166">
        <f>SUM('2) Order Form'!W228)</f>
        <v>7048652274724</v>
      </c>
      <c r="B221" s="167">
        <f>SUM('2) Order Form'!I228)</f>
        <v>0</v>
      </c>
    </row>
    <row r="222" spans="1:2" x14ac:dyDescent="0.2">
      <c r="A222" s="166">
        <f>SUM('2) Order Form'!W229)</f>
        <v>7048652274717</v>
      </c>
      <c r="B222" s="167">
        <f>SUM('2) Order Form'!I229)</f>
        <v>0</v>
      </c>
    </row>
    <row r="223" spans="1:2" x14ac:dyDescent="0.2">
      <c r="A223" s="166">
        <f>SUM('2) Order Form'!W230)</f>
        <v>7048652274700</v>
      </c>
      <c r="B223" s="167">
        <f>SUM('2) Order Form'!I230)</f>
        <v>0</v>
      </c>
    </row>
    <row r="224" spans="1:2" x14ac:dyDescent="0.2">
      <c r="A224" s="166">
        <f>SUM('2) Order Form'!W231)</f>
        <v>7048652661067</v>
      </c>
      <c r="B224" s="167">
        <f>SUM('2) Order Form'!I231)</f>
        <v>0</v>
      </c>
    </row>
    <row r="225" spans="1:2" x14ac:dyDescent="0.2">
      <c r="A225" s="166">
        <f>SUM('2) Order Form'!W232)</f>
        <v>7048652661050</v>
      </c>
      <c r="B225" s="167">
        <f>SUM('2) Order Form'!I232)</f>
        <v>0</v>
      </c>
    </row>
    <row r="226" spans="1:2" x14ac:dyDescent="0.2">
      <c r="A226" s="166">
        <f>SUM('2) Order Form'!W233)</f>
        <v>7048652661043</v>
      </c>
      <c r="B226" s="167">
        <f>SUM('2) Order Form'!I233)</f>
        <v>0</v>
      </c>
    </row>
    <row r="227" spans="1:2" x14ac:dyDescent="0.2">
      <c r="A227" s="166">
        <f>SUM('2) Order Form'!W234)</f>
        <v>7048652274663</v>
      </c>
      <c r="B227" s="167">
        <f>SUM('2) Order Form'!I234)</f>
        <v>0</v>
      </c>
    </row>
    <row r="228" spans="1:2" x14ac:dyDescent="0.2">
      <c r="A228" s="166">
        <f>SUM('2) Order Form'!W235)</f>
        <v>7048652274656</v>
      </c>
      <c r="B228" s="167">
        <f>SUM('2) Order Form'!I235)</f>
        <v>0</v>
      </c>
    </row>
    <row r="229" spans="1:2" x14ac:dyDescent="0.2">
      <c r="A229" s="166">
        <f>SUM('2) Order Form'!W236)</f>
        <v>7048652274649</v>
      </c>
      <c r="B229" s="167">
        <f>SUM('2) Order Form'!I236)</f>
        <v>0</v>
      </c>
    </row>
    <row r="230" spans="1:2" x14ac:dyDescent="0.2">
      <c r="A230" s="166">
        <f>SUM('2) Order Form'!W237)</f>
        <v>7048652661036</v>
      </c>
      <c r="B230" s="167">
        <f>SUM('2) Order Form'!I237)</f>
        <v>0</v>
      </c>
    </row>
    <row r="231" spans="1:2" x14ac:dyDescent="0.2">
      <c r="A231" s="166">
        <f>SUM('2) Order Form'!W238)</f>
        <v>7048652661029</v>
      </c>
      <c r="B231" s="167">
        <f>SUM('2) Order Form'!I238)</f>
        <v>0</v>
      </c>
    </row>
    <row r="232" spans="1:2" x14ac:dyDescent="0.2">
      <c r="A232" s="166">
        <f>SUM('2) Order Form'!W239)</f>
        <v>7048652661012</v>
      </c>
      <c r="B232" s="167">
        <f>SUM('2) Order Form'!I239)</f>
        <v>0</v>
      </c>
    </row>
    <row r="233" spans="1:2" x14ac:dyDescent="0.2">
      <c r="A233" s="166">
        <f>SUM('2) Order Form'!W240)</f>
        <v>7048652768209</v>
      </c>
      <c r="B233" s="167">
        <f>SUM('2) Order Form'!I240)</f>
        <v>0</v>
      </c>
    </row>
    <row r="234" spans="1:2" x14ac:dyDescent="0.2">
      <c r="A234" s="166">
        <f>SUM('2) Order Form'!W241)</f>
        <v>7048652768216</v>
      </c>
      <c r="B234" s="167">
        <f>SUM('2) Order Form'!I241)</f>
        <v>0</v>
      </c>
    </row>
    <row r="235" spans="1:2" x14ac:dyDescent="0.2">
      <c r="A235" s="166">
        <f>SUM('2) Order Form'!W242)</f>
        <v>7048652768223</v>
      </c>
      <c r="B235" s="167">
        <f>SUM('2) Order Form'!I242)</f>
        <v>0</v>
      </c>
    </row>
    <row r="236" spans="1:2" x14ac:dyDescent="0.2">
      <c r="A236" s="166">
        <f>SUM('2) Order Form'!W243)</f>
        <v>7048652768230</v>
      </c>
      <c r="B236" s="167">
        <f>SUM('2) Order Form'!I243)</f>
        <v>0</v>
      </c>
    </row>
    <row r="237" spans="1:2" x14ac:dyDescent="0.2">
      <c r="A237" s="166">
        <f>SUM('2) Order Form'!W244)</f>
        <v>7048652768247</v>
      </c>
      <c r="B237" s="167">
        <f>SUM('2) Order Form'!I244)</f>
        <v>0</v>
      </c>
    </row>
    <row r="238" spans="1:2" x14ac:dyDescent="0.2">
      <c r="A238" s="166">
        <f>SUM('2) Order Form'!W245)</f>
        <v>7048652768254</v>
      </c>
      <c r="B238" s="167">
        <f>SUM('2) Order Form'!I245)</f>
        <v>0</v>
      </c>
    </row>
    <row r="239" spans="1:2" x14ac:dyDescent="0.2">
      <c r="A239" s="166">
        <f>SUM('2) Order Form'!W246)</f>
        <v>7048652768155</v>
      </c>
      <c r="B239" s="167">
        <f>SUM('2) Order Form'!I246)</f>
        <v>0</v>
      </c>
    </row>
    <row r="240" spans="1:2" x14ac:dyDescent="0.2">
      <c r="A240" s="166">
        <f>SUM('2) Order Form'!W247)</f>
        <v>7048652768162</v>
      </c>
      <c r="B240" s="167">
        <f>SUM('2) Order Form'!I247)</f>
        <v>0</v>
      </c>
    </row>
    <row r="241" spans="1:2" x14ac:dyDescent="0.2">
      <c r="A241" s="166">
        <f>SUM('2) Order Form'!W248)</f>
        <v>7048652768148</v>
      </c>
      <c r="B241" s="167">
        <f>SUM('2) Order Form'!I248)</f>
        <v>0</v>
      </c>
    </row>
    <row r="242" spans="1:2" x14ac:dyDescent="0.2">
      <c r="A242" s="166">
        <f>SUM('2) Order Form'!W249)</f>
        <v>7048652768179</v>
      </c>
      <c r="B242" s="167">
        <f>SUM('2) Order Form'!I249)</f>
        <v>0</v>
      </c>
    </row>
    <row r="243" spans="1:2" x14ac:dyDescent="0.2">
      <c r="A243" s="166">
        <f>SUM('2) Order Form'!W250)</f>
        <v>7048652768186</v>
      </c>
      <c r="B243" s="167">
        <f>SUM('2) Order Form'!I250)</f>
        <v>0</v>
      </c>
    </row>
    <row r="244" spans="1:2" x14ac:dyDescent="0.2">
      <c r="A244" s="166">
        <f>SUM('2) Order Form'!W251)</f>
        <v>7048652768193</v>
      </c>
      <c r="B244" s="167">
        <f>SUM('2) Order Form'!I251)</f>
        <v>0</v>
      </c>
    </row>
    <row r="245" spans="1:2" x14ac:dyDescent="0.2">
      <c r="A245" s="166">
        <f>SUM('2) Order Form'!W252)</f>
        <v>7048652768322</v>
      </c>
      <c r="B245" s="167">
        <f>SUM('2) Order Form'!I252)</f>
        <v>0</v>
      </c>
    </row>
    <row r="246" spans="1:2" x14ac:dyDescent="0.2">
      <c r="A246" s="166">
        <f>SUM('2) Order Form'!W253)</f>
        <v>7048652768339</v>
      </c>
      <c r="B246" s="167">
        <f>SUM('2) Order Form'!I253)</f>
        <v>0</v>
      </c>
    </row>
    <row r="247" spans="1:2" x14ac:dyDescent="0.2">
      <c r="A247" s="166">
        <f>SUM('2) Order Form'!W254)</f>
        <v>7048652768346</v>
      </c>
      <c r="B247" s="167">
        <f>SUM('2) Order Form'!I254)</f>
        <v>0</v>
      </c>
    </row>
    <row r="248" spans="1:2" x14ac:dyDescent="0.2">
      <c r="A248" s="166">
        <f>SUM('2) Order Form'!W255)</f>
        <v>7048652768353</v>
      </c>
      <c r="B248" s="167">
        <f>SUM('2) Order Form'!I255)</f>
        <v>0</v>
      </c>
    </row>
    <row r="249" spans="1:2" x14ac:dyDescent="0.2">
      <c r="A249" s="166">
        <f>SUM('2) Order Form'!W256)</f>
        <v>7048652768360</v>
      </c>
      <c r="B249" s="167">
        <f>SUM('2) Order Form'!I256)</f>
        <v>0</v>
      </c>
    </row>
    <row r="250" spans="1:2" x14ac:dyDescent="0.2">
      <c r="A250" s="166">
        <f>SUM('2) Order Form'!W257)</f>
        <v>7048652768377</v>
      </c>
      <c r="B250" s="167">
        <f>SUM('2) Order Form'!I257)</f>
        <v>0</v>
      </c>
    </row>
    <row r="251" spans="1:2" x14ac:dyDescent="0.2">
      <c r="A251" s="166">
        <f>SUM('2) Order Form'!W258)</f>
        <v>7048652768261</v>
      </c>
      <c r="B251" s="167">
        <f>SUM('2) Order Form'!I258)</f>
        <v>0</v>
      </c>
    </row>
    <row r="252" spans="1:2" x14ac:dyDescent="0.2">
      <c r="A252" s="166">
        <f>SUM('2) Order Form'!W259)</f>
        <v>7048652768278</v>
      </c>
      <c r="B252" s="167">
        <f>SUM('2) Order Form'!I259)</f>
        <v>0</v>
      </c>
    </row>
    <row r="253" spans="1:2" x14ac:dyDescent="0.2">
      <c r="A253" s="166">
        <f>SUM('2) Order Form'!W260)</f>
        <v>7048652768285</v>
      </c>
      <c r="B253" s="167">
        <f>SUM('2) Order Form'!I260)</f>
        <v>0</v>
      </c>
    </row>
    <row r="254" spans="1:2" x14ac:dyDescent="0.2">
      <c r="A254" s="166">
        <f>SUM('2) Order Form'!W261)</f>
        <v>7048652768292</v>
      </c>
      <c r="B254" s="167">
        <f>SUM('2) Order Form'!I261)</f>
        <v>0</v>
      </c>
    </row>
    <row r="255" spans="1:2" x14ac:dyDescent="0.2">
      <c r="A255" s="166">
        <f>SUM('2) Order Form'!W262)</f>
        <v>7048652768308</v>
      </c>
      <c r="B255" s="167">
        <f>SUM('2) Order Form'!I262)</f>
        <v>0</v>
      </c>
    </row>
    <row r="256" spans="1:2" x14ac:dyDescent="0.2">
      <c r="A256" s="166">
        <f>SUM('2) Order Form'!W263)</f>
        <v>7048652768315</v>
      </c>
      <c r="B256" s="167">
        <f>SUM('2) Order Form'!I263)</f>
        <v>0</v>
      </c>
    </row>
    <row r="257" spans="1:2" x14ac:dyDescent="0.2">
      <c r="A257" s="166">
        <f>SUM('2) Order Form'!W264)</f>
        <v>7048652327543</v>
      </c>
      <c r="B257" s="167">
        <f>SUM('2) Order Form'!I264)</f>
        <v>0</v>
      </c>
    </row>
    <row r="258" spans="1:2" x14ac:dyDescent="0.2">
      <c r="A258" s="166">
        <f>SUM('2) Order Form'!W265)</f>
        <v>7048652766311</v>
      </c>
      <c r="B258" s="167">
        <f>SUM('2) Order Form'!I265)</f>
        <v>0</v>
      </c>
    </row>
    <row r="259" spans="1:2" x14ac:dyDescent="0.2">
      <c r="A259" s="166">
        <f>SUM('2) Order Form'!W266)</f>
        <v>7048652766328</v>
      </c>
      <c r="B259" s="167">
        <f>SUM('2) Order Form'!I266)</f>
        <v>0</v>
      </c>
    </row>
    <row r="260" spans="1:2" x14ac:dyDescent="0.2">
      <c r="A260" s="166">
        <f>SUM('2) Order Form'!W267)</f>
        <v>7048652328250</v>
      </c>
      <c r="B260" s="167">
        <f>SUM('2) Order Form'!I267)</f>
        <v>0</v>
      </c>
    </row>
    <row r="261" spans="1:2" x14ac:dyDescent="0.2">
      <c r="A261" s="166">
        <f>SUM('2) Order Form'!W268)</f>
        <v>7048652766335</v>
      </c>
      <c r="B261" s="167">
        <f>SUM('2) Order Form'!I268)</f>
        <v>0</v>
      </c>
    </row>
    <row r="262" spans="1:2" x14ac:dyDescent="0.2">
      <c r="A262" s="166">
        <f>SUM('2) Order Form'!W269)</f>
        <v>7048652328298</v>
      </c>
      <c r="B262" s="167">
        <f>SUM('2) Order Form'!I269)</f>
        <v>0</v>
      </c>
    </row>
    <row r="263" spans="1:2" x14ac:dyDescent="0.2">
      <c r="A263" s="166">
        <f>SUM('2) Order Form'!W270)</f>
        <v>7048652328281</v>
      </c>
      <c r="B263" s="167">
        <f>SUM('2) Order Form'!I270)</f>
        <v>0</v>
      </c>
    </row>
    <row r="264" spans="1:2" x14ac:dyDescent="0.2">
      <c r="A264" s="166">
        <f>SUM('2) Order Form'!W271)</f>
        <v>7048652476913</v>
      </c>
      <c r="B264" s="167">
        <f>SUM('2) Order Form'!I271)</f>
        <v>0</v>
      </c>
    </row>
    <row r="265" spans="1:2" x14ac:dyDescent="0.2">
      <c r="A265" s="166">
        <f>SUM('2) Order Form'!W272)</f>
        <v>7048652476920</v>
      </c>
      <c r="B265" s="167">
        <f>SUM('2) Order Form'!I272)</f>
        <v>0</v>
      </c>
    </row>
    <row r="266" spans="1:2" x14ac:dyDescent="0.2">
      <c r="A266" s="166">
        <f>SUM('2) Order Form'!W273)</f>
        <v>7048652476937</v>
      </c>
      <c r="B266" s="167">
        <f>SUM('2) Order Form'!I273)</f>
        <v>0</v>
      </c>
    </row>
    <row r="267" spans="1:2" x14ac:dyDescent="0.2">
      <c r="A267" s="166">
        <f>SUM('2) Order Form'!W274)</f>
        <v>7048652476944</v>
      </c>
      <c r="B267" s="167">
        <f>SUM('2) Order Form'!I274)</f>
        <v>0</v>
      </c>
    </row>
    <row r="268" spans="1:2" x14ac:dyDescent="0.2">
      <c r="A268" s="166">
        <f>SUM('2) Order Form'!W275)</f>
        <v>7048652766342</v>
      </c>
      <c r="B268" s="167">
        <f>SUM('2) Order Form'!I275)</f>
        <v>0</v>
      </c>
    </row>
    <row r="269" spans="1:2" x14ac:dyDescent="0.2">
      <c r="A269" s="166">
        <f>SUM('2) Order Form'!W276)</f>
        <v>7048652766359</v>
      </c>
      <c r="B269" s="167">
        <f>SUM('2) Order Form'!I276)</f>
        <v>0</v>
      </c>
    </row>
    <row r="270" spans="1:2" x14ac:dyDescent="0.2">
      <c r="A270" s="166">
        <f>SUM('2) Order Form'!W277)</f>
        <v>7048652542434</v>
      </c>
      <c r="B270" s="167">
        <f>SUM('2) Order Form'!I277)</f>
        <v>0</v>
      </c>
    </row>
    <row r="271" spans="1:2" x14ac:dyDescent="0.2">
      <c r="A271" s="166">
        <f>SUM('2) Order Form'!W278)</f>
        <v>7048652766366</v>
      </c>
      <c r="B271" s="167">
        <f>SUM('2) Order Form'!I278)</f>
        <v>0</v>
      </c>
    </row>
    <row r="272" spans="1:2" x14ac:dyDescent="0.2">
      <c r="A272" s="166">
        <f>SUM('2) Order Form'!W279)</f>
        <v>7048652542472</v>
      </c>
      <c r="B272" s="167">
        <f>SUM('2) Order Form'!I279)</f>
        <v>0</v>
      </c>
    </row>
    <row r="273" spans="1:2" x14ac:dyDescent="0.2">
      <c r="A273" s="166">
        <f>SUM('2) Order Form'!W280)</f>
        <v>7048652766373</v>
      </c>
      <c r="B273" s="167">
        <f>SUM('2) Order Form'!I280)</f>
        <v>0</v>
      </c>
    </row>
    <row r="274" spans="1:2" x14ac:dyDescent="0.2">
      <c r="A274" s="166">
        <f>SUM('2) Order Form'!W281)</f>
        <v>7048652542694</v>
      </c>
      <c r="B274" s="167">
        <f>SUM('2) Order Form'!I281)</f>
        <v>0</v>
      </c>
    </row>
    <row r="275" spans="1:2" x14ac:dyDescent="0.2">
      <c r="A275" s="166">
        <f>SUM('2) Order Form'!W282)</f>
        <v>7048652542687</v>
      </c>
      <c r="B275" s="167">
        <f>SUM('2) Order Form'!I282)</f>
        <v>0</v>
      </c>
    </row>
    <row r="276" spans="1:2" x14ac:dyDescent="0.2">
      <c r="A276" s="166">
        <f>SUM('2) Order Form'!W283)</f>
        <v>7048652542670</v>
      </c>
      <c r="B276" s="167">
        <f>SUM('2) Order Form'!I283)</f>
        <v>0</v>
      </c>
    </row>
    <row r="277" spans="1:2" x14ac:dyDescent="0.2">
      <c r="A277" s="166">
        <f>SUM('2) Order Form'!W284)</f>
        <v>7048652544742</v>
      </c>
      <c r="B277" s="167">
        <f>SUM('2) Order Form'!I284)</f>
        <v>0</v>
      </c>
    </row>
    <row r="278" spans="1:2" x14ac:dyDescent="0.2">
      <c r="A278" s="166">
        <f>SUM('2) Order Form'!W285)</f>
        <v>7048652544735</v>
      </c>
      <c r="B278" s="167">
        <f>SUM('2) Order Form'!I285)</f>
        <v>0</v>
      </c>
    </row>
    <row r="279" spans="1:2" x14ac:dyDescent="0.2">
      <c r="A279" s="166">
        <f>SUM('2) Order Form'!W286)</f>
        <v>7048652544728</v>
      </c>
      <c r="B279" s="167">
        <f>SUM('2) Order Form'!I286)</f>
        <v>0</v>
      </c>
    </row>
    <row r="280" spans="1:2" x14ac:dyDescent="0.2">
      <c r="A280" s="166">
        <f>SUM('2) Order Form'!W287)</f>
        <v>7048652327550</v>
      </c>
      <c r="B280" s="167">
        <f>SUM('2) Order Form'!I287)</f>
        <v>0</v>
      </c>
    </row>
    <row r="281" spans="1:2" x14ac:dyDescent="0.2">
      <c r="A281" s="166">
        <f>SUM('2) Order Form'!W288)</f>
        <v>7048652327567</v>
      </c>
      <c r="B281" s="167">
        <f>SUM('2) Order Form'!I288)</f>
        <v>0</v>
      </c>
    </row>
    <row r="282" spans="1:2" x14ac:dyDescent="0.2">
      <c r="A282" s="166">
        <f>SUM('2) Order Form'!W289)</f>
        <v>7048652766151</v>
      </c>
      <c r="B282" s="167">
        <f>SUM('2) Order Form'!I289)</f>
        <v>0</v>
      </c>
    </row>
    <row r="283" spans="1:2" x14ac:dyDescent="0.2">
      <c r="A283" s="166">
        <f>SUM('2) Order Form'!W290)</f>
        <v>7048652766168</v>
      </c>
      <c r="B283" s="167">
        <f>SUM('2) Order Form'!I290)</f>
        <v>0</v>
      </c>
    </row>
    <row r="284" spans="1:2" x14ac:dyDescent="0.2">
      <c r="A284" s="166">
        <f>SUM('2) Order Form'!W291)</f>
        <v>7048652327581</v>
      </c>
      <c r="B284" s="167">
        <f>SUM('2) Order Form'!I291)</f>
        <v>0</v>
      </c>
    </row>
    <row r="285" spans="1:2" x14ac:dyDescent="0.2">
      <c r="A285" s="166">
        <f>SUM('2) Order Form'!W292)</f>
        <v>7048652542625</v>
      </c>
      <c r="B285" s="167">
        <f>SUM('2) Order Form'!I292)</f>
        <v>0</v>
      </c>
    </row>
    <row r="286" spans="1:2" x14ac:dyDescent="0.2">
      <c r="A286" s="166">
        <f>SUM('2) Order Form'!W293)</f>
        <v>7048652327642</v>
      </c>
      <c r="B286" s="167">
        <f>SUM('2) Order Form'!I293)</f>
        <v>0</v>
      </c>
    </row>
    <row r="287" spans="1:2" x14ac:dyDescent="0.2">
      <c r="A287" s="166">
        <f>SUM('2) Order Form'!W294)</f>
        <v>7048652327703</v>
      </c>
      <c r="B287" s="167">
        <f>SUM('2) Order Form'!I294)</f>
        <v>0</v>
      </c>
    </row>
    <row r="288" spans="1:2" x14ac:dyDescent="0.2">
      <c r="A288" s="166">
        <f>SUM('2) Order Form'!W295)</f>
        <v>7048652327697</v>
      </c>
      <c r="B288" s="167">
        <f>SUM('2) Order Form'!I295)</f>
        <v>0</v>
      </c>
    </row>
    <row r="289" spans="1:2" x14ac:dyDescent="0.2">
      <c r="A289" s="166">
        <f>SUM('2) Order Form'!W296)</f>
        <v>7048652327680</v>
      </c>
      <c r="B289" s="167">
        <f>SUM('2) Order Form'!I296)</f>
        <v>0</v>
      </c>
    </row>
    <row r="290" spans="1:2" x14ac:dyDescent="0.2">
      <c r="A290" s="166">
        <f>SUM('2) Order Form'!W297)</f>
        <v>7048652327673</v>
      </c>
      <c r="B290" s="167">
        <f>SUM('2) Order Form'!I297)</f>
        <v>0</v>
      </c>
    </row>
    <row r="291" spans="1:2" x14ac:dyDescent="0.2">
      <c r="A291" s="166">
        <f>SUM('2) Order Form'!W298)</f>
        <v>7048652327666</v>
      </c>
      <c r="B291" s="167">
        <f>SUM('2) Order Form'!I298)</f>
        <v>0</v>
      </c>
    </row>
    <row r="292" spans="1:2" x14ac:dyDescent="0.2">
      <c r="A292" s="166">
        <f>SUM('2) Order Form'!W299)</f>
        <v>7048652327659</v>
      </c>
      <c r="B292" s="167">
        <f>SUM('2) Order Form'!I299)</f>
        <v>0</v>
      </c>
    </row>
    <row r="293" spans="1:2" x14ac:dyDescent="0.2">
      <c r="A293" s="166">
        <f>SUM('2) Order Form'!W300)</f>
        <v>7048652766175</v>
      </c>
      <c r="B293" s="167">
        <f>SUM('2) Order Form'!I300)</f>
        <v>0</v>
      </c>
    </row>
    <row r="294" spans="1:2" x14ac:dyDescent="0.2">
      <c r="A294" s="166">
        <f>SUM('2) Order Form'!W301)</f>
        <v>7048652766182</v>
      </c>
      <c r="B294" s="167">
        <f>SUM('2) Order Form'!I301)</f>
        <v>0</v>
      </c>
    </row>
    <row r="295" spans="1:2" x14ac:dyDescent="0.2">
      <c r="A295" s="166">
        <f>SUM('2) Order Form'!W302)</f>
        <v>7048652327710</v>
      </c>
      <c r="B295" s="167">
        <f>SUM('2) Order Form'!I302)</f>
        <v>0</v>
      </c>
    </row>
    <row r="296" spans="1:2" x14ac:dyDescent="0.2">
      <c r="A296" s="166">
        <f>SUM('2) Order Form'!W303)</f>
        <v>7048652766199</v>
      </c>
      <c r="B296" s="167">
        <f>SUM('2) Order Form'!I303)</f>
        <v>0</v>
      </c>
    </row>
    <row r="297" spans="1:2" x14ac:dyDescent="0.2">
      <c r="A297" s="166">
        <f>SUM('2) Order Form'!W304)</f>
        <v>7048652661517</v>
      </c>
      <c r="B297" s="167">
        <f>SUM('2) Order Form'!I304)</f>
        <v>0</v>
      </c>
    </row>
    <row r="298" spans="1:2" x14ac:dyDescent="0.2">
      <c r="A298" s="166">
        <f>SUM('2) Order Form'!W305)</f>
        <v>7048652766205</v>
      </c>
      <c r="B298" s="167">
        <f>SUM('2) Order Form'!I305)</f>
        <v>0</v>
      </c>
    </row>
    <row r="299" spans="1:2" x14ac:dyDescent="0.2">
      <c r="A299" s="166">
        <f>SUM('2) Order Form'!W306)</f>
        <v>7048652542601</v>
      </c>
      <c r="B299" s="167">
        <f>SUM('2) Order Form'!I306)</f>
        <v>0</v>
      </c>
    </row>
    <row r="300" spans="1:2" x14ac:dyDescent="0.2">
      <c r="A300" s="166">
        <f>SUM('2) Order Form'!W307)</f>
        <v>7048652327772</v>
      </c>
      <c r="B300" s="167">
        <f>SUM('2) Order Form'!I307)</f>
        <v>0</v>
      </c>
    </row>
    <row r="301" spans="1:2" x14ac:dyDescent="0.2">
      <c r="A301" s="166">
        <f>SUM('2) Order Form'!W308)</f>
        <v>7048652544797</v>
      </c>
      <c r="B301" s="167">
        <f>SUM('2) Order Form'!I308)</f>
        <v>0</v>
      </c>
    </row>
    <row r="302" spans="1:2" x14ac:dyDescent="0.2">
      <c r="A302" s="166">
        <f>SUM('2) Order Form'!W309)</f>
        <v>7048652544780</v>
      </c>
      <c r="B302" s="167">
        <f>SUM('2) Order Form'!I309)</f>
        <v>0</v>
      </c>
    </row>
    <row r="303" spans="1:2" x14ac:dyDescent="0.2">
      <c r="A303" s="166">
        <f>SUM('2) Order Form'!W310)</f>
        <v>7048652544773</v>
      </c>
      <c r="B303" s="167">
        <f>SUM('2) Order Form'!I310)</f>
        <v>0</v>
      </c>
    </row>
    <row r="304" spans="1:2" x14ac:dyDescent="0.2">
      <c r="A304" s="166">
        <f>SUM('2) Order Form'!W311)</f>
        <v>7048652327802</v>
      </c>
      <c r="B304" s="167">
        <f>SUM('2) Order Form'!I311)</f>
        <v>0</v>
      </c>
    </row>
    <row r="305" spans="1:2" x14ac:dyDescent="0.2">
      <c r="A305" s="166">
        <f>SUM('2) Order Form'!W312)</f>
        <v>7048652327796</v>
      </c>
      <c r="B305" s="167">
        <f>SUM('2) Order Form'!I312)</f>
        <v>0</v>
      </c>
    </row>
    <row r="306" spans="1:2" x14ac:dyDescent="0.2">
      <c r="A306" s="166">
        <f>SUM('2) Order Form'!W313)</f>
        <v>7048652327789</v>
      </c>
      <c r="B306" s="167">
        <f>SUM('2) Order Form'!I313)</f>
        <v>0</v>
      </c>
    </row>
    <row r="307" spans="1:2" x14ac:dyDescent="0.2">
      <c r="A307" s="166">
        <f>SUM('2) Order Form'!W314)</f>
        <v>7048652557018</v>
      </c>
      <c r="B307" s="167">
        <f>SUM('2) Order Form'!I314)</f>
        <v>0</v>
      </c>
    </row>
    <row r="308" spans="1:2" x14ac:dyDescent="0.2">
      <c r="A308" s="166">
        <f>SUM('2) Order Form'!W315)</f>
        <v>7048652557001</v>
      </c>
      <c r="B308" s="167">
        <f>SUM('2) Order Form'!I315)</f>
        <v>0</v>
      </c>
    </row>
    <row r="309" spans="1:2" x14ac:dyDescent="0.2">
      <c r="A309" s="166">
        <f>SUM('2) Order Form'!W316)</f>
        <v>7048652557025</v>
      </c>
      <c r="B309" s="167">
        <f>SUM('2) Order Form'!I316)</f>
        <v>0</v>
      </c>
    </row>
    <row r="310" spans="1:2" x14ac:dyDescent="0.2">
      <c r="A310" s="166">
        <f>SUM('2) Order Form'!W317)</f>
        <v>7048652556998</v>
      </c>
      <c r="B310" s="167">
        <f>SUM('2) Order Form'!I317)</f>
        <v>0</v>
      </c>
    </row>
    <row r="311" spans="1:2" x14ac:dyDescent="0.2">
      <c r="A311" s="166">
        <f>SUM('2) Order Form'!W318)</f>
        <v>7048652328229</v>
      </c>
      <c r="B311" s="167">
        <f>SUM('2) Order Form'!I318)</f>
        <v>0</v>
      </c>
    </row>
    <row r="312" spans="1:2" x14ac:dyDescent="0.2">
      <c r="A312" s="166">
        <f>SUM('2) Order Form'!W319)</f>
        <v>7048652328212</v>
      </c>
      <c r="B312" s="167">
        <f>SUM('2) Order Form'!I319)</f>
        <v>0</v>
      </c>
    </row>
    <row r="313" spans="1:2" x14ac:dyDescent="0.2">
      <c r="A313" s="166">
        <f>SUM('2) Order Form'!W320)</f>
        <v>7048652328243</v>
      </c>
      <c r="B313" s="167">
        <f>SUM('2) Order Form'!I320)</f>
        <v>0</v>
      </c>
    </row>
    <row r="314" spans="1:2" x14ac:dyDescent="0.2">
      <c r="A314" s="166">
        <f>SUM('2) Order Form'!W321)</f>
        <v>7048652328236</v>
      </c>
      <c r="B314" s="167">
        <f>SUM('2) Order Form'!I321)</f>
        <v>0</v>
      </c>
    </row>
    <row r="315" spans="1:2" x14ac:dyDescent="0.2">
      <c r="A315" s="166">
        <f>SUM('2) Order Form'!W322)</f>
        <v>7048652328205</v>
      </c>
      <c r="B315" s="167">
        <f>SUM('2) Order Form'!I322)</f>
        <v>0</v>
      </c>
    </row>
    <row r="316" spans="1:2" x14ac:dyDescent="0.2">
      <c r="A316" s="166">
        <f>SUM('2) Order Form'!W323)</f>
        <v>7048652328199</v>
      </c>
      <c r="B316" s="167">
        <f>SUM('2) Order Form'!I323)</f>
        <v>0</v>
      </c>
    </row>
    <row r="317" spans="1:2" x14ac:dyDescent="0.2">
      <c r="A317" s="166">
        <f>SUM('2) Order Form'!W324)</f>
        <v>7048652766304</v>
      </c>
      <c r="B317" s="167">
        <f>SUM('2) Order Form'!I324)</f>
        <v>0</v>
      </c>
    </row>
    <row r="318" spans="1:2" x14ac:dyDescent="0.2">
      <c r="A318" s="166">
        <f>SUM('2) Order Form'!W325)</f>
        <v>7048652766298</v>
      </c>
      <c r="B318" s="167">
        <f>SUM('2) Order Form'!I325)</f>
        <v>0</v>
      </c>
    </row>
    <row r="319" spans="1:2" x14ac:dyDescent="0.2">
      <c r="A319" s="166">
        <f>SUM('2) Order Form'!W326)</f>
        <v>7048652327840</v>
      </c>
      <c r="B319" s="167">
        <f>SUM('2) Order Form'!I326)</f>
        <v>0</v>
      </c>
    </row>
    <row r="320" spans="1:2" x14ac:dyDescent="0.2">
      <c r="A320" s="166">
        <f>SUM('2) Order Form'!W327)</f>
        <v>7048652327833</v>
      </c>
      <c r="B320" s="167">
        <f>SUM('2) Order Form'!I327)</f>
        <v>0</v>
      </c>
    </row>
    <row r="321" spans="1:2" x14ac:dyDescent="0.2">
      <c r="A321" s="166">
        <f>SUM('2) Order Form'!W328)</f>
        <v>7048652327888</v>
      </c>
      <c r="B321" s="167">
        <f>SUM('2) Order Form'!I328)</f>
        <v>0</v>
      </c>
    </row>
    <row r="322" spans="1:2" x14ac:dyDescent="0.2">
      <c r="A322" s="166">
        <f>SUM('2) Order Form'!W329)</f>
        <v>7048652327871</v>
      </c>
      <c r="B322" s="167">
        <f>SUM('2) Order Form'!I329)</f>
        <v>0</v>
      </c>
    </row>
    <row r="323" spans="1:2" x14ac:dyDescent="0.2">
      <c r="A323" s="166">
        <f>SUM('2) Order Form'!W330)</f>
        <v>7048652327925</v>
      </c>
      <c r="B323" s="167">
        <f>SUM('2) Order Form'!I330)</f>
        <v>0</v>
      </c>
    </row>
    <row r="324" spans="1:2" x14ac:dyDescent="0.2">
      <c r="A324" s="166">
        <f>SUM('2) Order Form'!W331)</f>
        <v>7048652327918</v>
      </c>
      <c r="B324" s="167">
        <f>SUM('2) Order Form'!I331)</f>
        <v>0</v>
      </c>
    </row>
    <row r="325" spans="1:2" x14ac:dyDescent="0.2">
      <c r="A325" s="166">
        <f>SUM('2) Order Form'!W332)</f>
        <v>7048652661531</v>
      </c>
      <c r="B325" s="167">
        <f>SUM('2) Order Form'!I332)</f>
        <v>0</v>
      </c>
    </row>
    <row r="326" spans="1:2" x14ac:dyDescent="0.2">
      <c r="A326" s="166">
        <f>SUM('2) Order Form'!W333)</f>
        <v>7048652661524</v>
      </c>
      <c r="B326" s="167">
        <f>SUM('2) Order Form'!I333)</f>
        <v>0</v>
      </c>
    </row>
    <row r="327" spans="1:2" x14ac:dyDescent="0.2">
      <c r="A327" s="166">
        <f>SUM('2) Order Form'!W334)</f>
        <v>7048652766243</v>
      </c>
      <c r="B327" s="167">
        <f>SUM('2) Order Form'!I334)</f>
        <v>0</v>
      </c>
    </row>
    <row r="328" spans="1:2" x14ac:dyDescent="0.2">
      <c r="A328" s="166">
        <f>SUM('2) Order Form'!W335)</f>
        <v>7048652766236</v>
      </c>
      <c r="B328" s="167">
        <f>SUM('2) Order Form'!I335)</f>
        <v>0</v>
      </c>
    </row>
    <row r="329" spans="1:2" x14ac:dyDescent="0.2">
      <c r="A329" s="166">
        <f>SUM('2) Order Form'!W336)</f>
        <v>7048652766281</v>
      </c>
      <c r="B329" s="167">
        <f>SUM('2) Order Form'!I336)</f>
        <v>0</v>
      </c>
    </row>
    <row r="330" spans="1:2" x14ac:dyDescent="0.2">
      <c r="A330" s="166">
        <f>SUM('2) Order Form'!W337)</f>
        <v>7048652766274</v>
      </c>
      <c r="B330" s="167">
        <f>SUM('2) Order Form'!I337)</f>
        <v>0</v>
      </c>
    </row>
    <row r="331" spans="1:2" x14ac:dyDescent="0.2">
      <c r="A331" s="166">
        <f>SUM('2) Order Form'!W338)</f>
        <v>7048652766267</v>
      </c>
      <c r="B331" s="167">
        <f>SUM('2) Order Form'!I338)</f>
        <v>0</v>
      </c>
    </row>
    <row r="332" spans="1:2" x14ac:dyDescent="0.2">
      <c r="A332" s="166">
        <f>SUM('2) Order Form'!W339)</f>
        <v>7048652766250</v>
      </c>
      <c r="B332" s="167">
        <f>SUM('2) Order Form'!I339)</f>
        <v>0</v>
      </c>
    </row>
    <row r="333" spans="1:2" x14ac:dyDescent="0.2">
      <c r="A333" s="166">
        <f>SUM('2) Order Form'!W340)</f>
        <v>7048652328069</v>
      </c>
      <c r="B333" s="167">
        <f>SUM('2) Order Form'!I340)</f>
        <v>0</v>
      </c>
    </row>
    <row r="334" spans="1:2" x14ac:dyDescent="0.2">
      <c r="A334" s="166">
        <f>SUM('2) Order Form'!W341)</f>
        <v>7048652328052</v>
      </c>
      <c r="B334" s="167">
        <f>SUM('2) Order Form'!I341)</f>
        <v>0</v>
      </c>
    </row>
    <row r="335" spans="1:2" x14ac:dyDescent="0.2">
      <c r="A335" s="166">
        <f>SUM('2) Order Form'!W342)</f>
        <v>7048652328045</v>
      </c>
      <c r="B335" s="167">
        <f>SUM('2) Order Form'!I342)</f>
        <v>0</v>
      </c>
    </row>
    <row r="336" spans="1:2" x14ac:dyDescent="0.2">
      <c r="A336" s="166">
        <f>SUM('2) Order Form'!W343)</f>
        <v>7048652328038</v>
      </c>
      <c r="B336" s="167">
        <f>SUM('2) Order Form'!I343)</f>
        <v>0</v>
      </c>
    </row>
    <row r="337" spans="1:2" x14ac:dyDescent="0.2">
      <c r="A337" s="166">
        <f>SUM('2) Order Form'!W344)</f>
        <v>7048652328120</v>
      </c>
      <c r="B337" s="167">
        <f>SUM('2) Order Form'!I344)</f>
        <v>0</v>
      </c>
    </row>
    <row r="338" spans="1:2" x14ac:dyDescent="0.2">
      <c r="A338" s="166">
        <f>SUM('2) Order Form'!W345)</f>
        <v>7048652328113</v>
      </c>
      <c r="B338" s="167">
        <f>SUM('2) Order Form'!I345)</f>
        <v>0</v>
      </c>
    </row>
    <row r="339" spans="1:2" x14ac:dyDescent="0.2">
      <c r="A339" s="166">
        <f>SUM('2) Order Form'!W346)</f>
        <v>7048652328106</v>
      </c>
      <c r="B339" s="167">
        <f>SUM('2) Order Form'!I346)</f>
        <v>0</v>
      </c>
    </row>
    <row r="340" spans="1:2" x14ac:dyDescent="0.2">
      <c r="A340" s="166">
        <f>SUM('2) Order Form'!W347)</f>
        <v>7048652328090</v>
      </c>
      <c r="B340" s="167">
        <f>SUM('2) Order Form'!I347)</f>
        <v>0</v>
      </c>
    </row>
    <row r="341" spans="1:2" x14ac:dyDescent="0.2">
      <c r="A341" s="166">
        <f>SUM('2) Order Form'!W348)</f>
        <v>7048652328083</v>
      </c>
      <c r="B341" s="167">
        <f>SUM('2) Order Form'!I348)</f>
        <v>0</v>
      </c>
    </row>
    <row r="342" spans="1:2" x14ac:dyDescent="0.2">
      <c r="A342" s="166">
        <f>SUM('2) Order Form'!W349)</f>
        <v>7048652328076</v>
      </c>
      <c r="B342" s="167">
        <f>SUM('2) Order Form'!I349)</f>
        <v>0</v>
      </c>
    </row>
    <row r="343" spans="1:2" x14ac:dyDescent="0.2">
      <c r="A343" s="166">
        <f>SUM('2) Order Form'!W350)</f>
        <v>7048652328182</v>
      </c>
      <c r="B343" s="167">
        <f>SUM('2) Order Form'!I350)</f>
        <v>0</v>
      </c>
    </row>
    <row r="344" spans="1:2" x14ac:dyDescent="0.2">
      <c r="A344" s="166">
        <f>SUM('2) Order Form'!W351)</f>
        <v>7048652328175</v>
      </c>
      <c r="B344" s="167">
        <f>SUM('2) Order Form'!I351)</f>
        <v>0</v>
      </c>
    </row>
    <row r="345" spans="1:2" x14ac:dyDescent="0.2">
      <c r="A345" s="166">
        <f>SUM('2) Order Form'!W352)</f>
        <v>7048652328168</v>
      </c>
      <c r="B345" s="167">
        <f>SUM('2) Order Form'!I352)</f>
        <v>0</v>
      </c>
    </row>
    <row r="346" spans="1:2" x14ac:dyDescent="0.2">
      <c r="A346" s="166">
        <f>SUM('2) Order Form'!W353)</f>
        <v>7048652328151</v>
      </c>
      <c r="B346" s="167">
        <f>SUM('2) Order Form'!I353)</f>
        <v>0</v>
      </c>
    </row>
    <row r="347" spans="1:2" x14ac:dyDescent="0.2">
      <c r="A347" s="166">
        <f>SUM('2) Order Form'!W354)</f>
        <v>7048652328144</v>
      </c>
      <c r="B347" s="167">
        <f>SUM('2) Order Form'!I354)</f>
        <v>0</v>
      </c>
    </row>
    <row r="348" spans="1:2" x14ac:dyDescent="0.2">
      <c r="A348" s="166">
        <f>SUM('2) Order Form'!W355)</f>
        <v>7048652328137</v>
      </c>
      <c r="B348" s="167">
        <f>SUM('2) Order Form'!I355)</f>
        <v>0</v>
      </c>
    </row>
    <row r="349" spans="1:2" x14ac:dyDescent="0.2">
      <c r="A349" s="166">
        <f>SUM('2) Order Form'!W356)</f>
        <v>7048652776273</v>
      </c>
      <c r="B349" s="167">
        <f>SUM('2) Order Form'!I356)</f>
        <v>0</v>
      </c>
    </row>
    <row r="350" spans="1:2" x14ac:dyDescent="0.2">
      <c r="A350" s="166">
        <f>SUM('2) Order Form'!W357)</f>
        <v>7048652775764</v>
      </c>
      <c r="B350" s="167">
        <f>SUM('2) Order Form'!I357)</f>
        <v>0</v>
      </c>
    </row>
    <row r="351" spans="1:2" x14ac:dyDescent="0.2">
      <c r="A351" s="166">
        <f>SUM('2) Order Form'!W358)</f>
        <v>7048652762849</v>
      </c>
      <c r="B351" s="167">
        <f>SUM('2) Order Form'!I358)</f>
        <v>0</v>
      </c>
    </row>
    <row r="352" spans="1:2" x14ac:dyDescent="0.2">
      <c r="A352" s="166">
        <f>SUM('2) Order Form'!W359)</f>
        <v>7048652762535</v>
      </c>
      <c r="B352" s="167">
        <f>SUM('2) Order Form'!I359)</f>
        <v>0</v>
      </c>
    </row>
    <row r="353" spans="1:2" x14ac:dyDescent="0.2">
      <c r="A353" s="166">
        <f>SUM('2) Order Form'!W360)</f>
        <v>7048652762542</v>
      </c>
      <c r="B353" s="167">
        <f>SUM('2) Order Form'!I360)</f>
        <v>0</v>
      </c>
    </row>
    <row r="354" spans="1:2" x14ac:dyDescent="0.2">
      <c r="A354" s="166">
        <f>SUM('2) Order Form'!W361)</f>
        <v>7048652762559</v>
      </c>
      <c r="B354" s="167">
        <f>SUM('2) Order Form'!I361)</f>
        <v>0</v>
      </c>
    </row>
    <row r="355" spans="1:2" x14ac:dyDescent="0.2">
      <c r="A355" s="166">
        <f>SUM('2) Order Form'!W362)</f>
        <v>7048652762566</v>
      </c>
      <c r="B355" s="167">
        <f>SUM('2) Order Form'!I362)</f>
        <v>0</v>
      </c>
    </row>
    <row r="356" spans="1:2" x14ac:dyDescent="0.2">
      <c r="A356" s="166">
        <f>SUM('2) Order Form'!W363)</f>
        <v>7048652762573</v>
      </c>
      <c r="B356" s="167">
        <f>SUM('2) Order Form'!I363)</f>
        <v>0</v>
      </c>
    </row>
    <row r="357" spans="1:2" x14ac:dyDescent="0.2">
      <c r="A357" s="166">
        <f>SUM('2) Order Form'!W364)</f>
        <v>7048652762580</v>
      </c>
      <c r="B357" s="167">
        <f>SUM('2) Order Form'!I364)</f>
        <v>0</v>
      </c>
    </row>
    <row r="358" spans="1:2" x14ac:dyDescent="0.2">
      <c r="A358" s="166">
        <f>SUM('2) Order Form'!W365)</f>
        <v>7048652762597</v>
      </c>
      <c r="B358" s="167">
        <f>SUM('2) Order Form'!I365)</f>
        <v>0</v>
      </c>
    </row>
    <row r="359" spans="1:2" x14ac:dyDescent="0.2">
      <c r="A359" s="166">
        <f>SUM('2) Order Form'!W366)</f>
        <v>7048652762603</v>
      </c>
      <c r="B359" s="167">
        <f>SUM('2) Order Form'!I366)</f>
        <v>0</v>
      </c>
    </row>
    <row r="360" spans="1:2" x14ac:dyDescent="0.2">
      <c r="A360" s="166">
        <f>SUM('2) Order Form'!W367)</f>
        <v>7048652762504</v>
      </c>
      <c r="B360" s="167">
        <f>SUM('2) Order Form'!I367)</f>
        <v>0</v>
      </c>
    </row>
    <row r="361" spans="1:2" x14ac:dyDescent="0.2">
      <c r="A361" s="166">
        <f>SUM('2) Order Form'!W368)</f>
        <v>7048652762511</v>
      </c>
      <c r="B361" s="167">
        <f>SUM('2) Order Form'!I368)</f>
        <v>0</v>
      </c>
    </row>
    <row r="362" spans="1:2" x14ac:dyDescent="0.2">
      <c r="A362" s="166">
        <f>SUM('2) Order Form'!W369)</f>
        <v>7048652762481</v>
      </c>
      <c r="B362" s="167">
        <f>SUM('2) Order Form'!I369)</f>
        <v>0</v>
      </c>
    </row>
    <row r="363" spans="1:2" x14ac:dyDescent="0.2">
      <c r="A363" s="166">
        <f>SUM('2) Order Form'!W370)</f>
        <v>7048652661944</v>
      </c>
      <c r="B363" s="167">
        <f>SUM('2) Order Form'!I370)</f>
        <v>0</v>
      </c>
    </row>
    <row r="364" spans="1:2" x14ac:dyDescent="0.2">
      <c r="A364" s="166">
        <f>SUM('2) Order Form'!W371)</f>
        <v>7048652762733</v>
      </c>
      <c r="B364" s="167">
        <f>SUM('2) Order Form'!I371)</f>
        <v>0</v>
      </c>
    </row>
    <row r="365" spans="1:2" x14ac:dyDescent="0.2">
      <c r="A365" s="166">
        <f>SUM('2) Order Form'!W372)</f>
        <v>7048652762740</v>
      </c>
      <c r="B365" s="167">
        <f>SUM('2) Order Form'!I372)</f>
        <v>0</v>
      </c>
    </row>
    <row r="366" spans="1:2" x14ac:dyDescent="0.2">
      <c r="A366" s="166">
        <f>SUM('2) Order Form'!W373)</f>
        <v>7048652661968</v>
      </c>
      <c r="B366" s="167">
        <f>SUM('2) Order Form'!I373)</f>
        <v>0</v>
      </c>
    </row>
    <row r="367" spans="1:2" x14ac:dyDescent="0.2">
      <c r="A367" s="166">
        <f>SUM('2) Order Form'!W374)</f>
        <v>7048652710185</v>
      </c>
      <c r="B367" s="167">
        <f>SUM('2) Order Form'!I374)</f>
        <v>0</v>
      </c>
    </row>
    <row r="368" spans="1:2" x14ac:dyDescent="0.2">
      <c r="A368" s="166">
        <f>SUM('2) Order Form'!W375)</f>
        <v>7048652762757</v>
      </c>
      <c r="B368" s="167">
        <f>SUM('2) Order Form'!I375)</f>
        <v>0</v>
      </c>
    </row>
    <row r="369" spans="1:2" x14ac:dyDescent="0.2">
      <c r="A369" s="166">
        <f>SUM('2) Order Form'!W376)</f>
        <v>7048652762764</v>
      </c>
      <c r="B369" s="167">
        <f>SUM('2) Order Form'!I376)</f>
        <v>0</v>
      </c>
    </row>
    <row r="370" spans="1:2" x14ac:dyDescent="0.2">
      <c r="A370" s="166">
        <f>SUM('2) Order Form'!W377)</f>
        <v>7048652615510</v>
      </c>
      <c r="B370" s="167">
        <f>SUM('2) Order Form'!I377)</f>
        <v>0</v>
      </c>
    </row>
    <row r="371" spans="1:2" x14ac:dyDescent="0.2">
      <c r="A371" s="166">
        <f>SUM('2) Order Form'!W378)</f>
        <v>7048652710215</v>
      </c>
      <c r="B371" s="167">
        <f>SUM('2) Order Form'!I378)</f>
        <v>0</v>
      </c>
    </row>
    <row r="372" spans="1:2" x14ac:dyDescent="0.2">
      <c r="A372" s="166">
        <f>SUM('2) Order Form'!W379)</f>
        <v>7048652710222</v>
      </c>
      <c r="B372" s="167">
        <f>SUM('2) Order Form'!I379)</f>
        <v>0</v>
      </c>
    </row>
    <row r="373" spans="1:2" x14ac:dyDescent="0.2">
      <c r="A373" s="166">
        <f>SUM('2) Order Form'!W380)</f>
        <v>7048652615565</v>
      </c>
      <c r="B373" s="167">
        <f>SUM('2) Order Form'!I380)</f>
        <v>0</v>
      </c>
    </row>
    <row r="374" spans="1:2" x14ac:dyDescent="0.2">
      <c r="A374" s="166">
        <f>SUM('2) Order Form'!W381)</f>
        <v>7048652661982</v>
      </c>
      <c r="B374" s="167">
        <f>SUM('2) Order Form'!I381)</f>
        <v>0</v>
      </c>
    </row>
    <row r="375" spans="1:2" x14ac:dyDescent="0.2">
      <c r="A375" s="166">
        <f>SUM('2) Order Form'!W382)</f>
        <v>7048652762672</v>
      </c>
      <c r="B375" s="167">
        <f>SUM('2) Order Form'!I382)</f>
        <v>0</v>
      </c>
    </row>
    <row r="376" spans="1:2" x14ac:dyDescent="0.2">
      <c r="A376" s="166">
        <f>SUM('2) Order Form'!W383)</f>
        <v>7048652762689</v>
      </c>
      <c r="B376" s="167">
        <f>SUM('2) Order Form'!I383)</f>
        <v>0</v>
      </c>
    </row>
    <row r="377" spans="1:2" x14ac:dyDescent="0.2">
      <c r="A377" s="166">
        <f>SUM('2) Order Form'!W384)</f>
        <v>7048652661999</v>
      </c>
      <c r="B377" s="167">
        <f>SUM('2) Order Form'!I384)</f>
        <v>0</v>
      </c>
    </row>
    <row r="378" spans="1:2" x14ac:dyDescent="0.2">
      <c r="A378" s="166">
        <f>SUM('2) Order Form'!W385)</f>
        <v>7048652710253</v>
      </c>
      <c r="B378" s="167">
        <f>SUM('2) Order Form'!I385)</f>
        <v>0</v>
      </c>
    </row>
    <row r="379" spans="1:2" x14ac:dyDescent="0.2">
      <c r="A379" s="166">
        <f>SUM('2) Order Form'!W386)</f>
        <v>7048652762696</v>
      </c>
      <c r="B379" s="167">
        <f>SUM('2) Order Form'!I386)</f>
        <v>0</v>
      </c>
    </row>
    <row r="380" spans="1:2" x14ac:dyDescent="0.2">
      <c r="A380" s="166">
        <f>SUM('2) Order Form'!W387)</f>
        <v>7048652762702</v>
      </c>
      <c r="B380" s="167">
        <f>SUM('2) Order Form'!I387)</f>
        <v>0</v>
      </c>
    </row>
    <row r="381" spans="1:2" x14ac:dyDescent="0.2">
      <c r="A381" s="166">
        <f>SUM('2) Order Form'!W388)</f>
        <v>7048652615343</v>
      </c>
      <c r="B381" s="167">
        <f>SUM('2) Order Form'!I388)</f>
        <v>0</v>
      </c>
    </row>
    <row r="382" spans="1:2" x14ac:dyDescent="0.2">
      <c r="A382" s="166">
        <f>SUM('2) Order Form'!W389)</f>
        <v>7048652710260</v>
      </c>
      <c r="B382" s="167">
        <f>SUM('2) Order Form'!I389)</f>
        <v>0</v>
      </c>
    </row>
    <row r="383" spans="1:2" x14ac:dyDescent="0.2">
      <c r="A383" s="166">
        <f>SUM('2) Order Form'!W390)</f>
        <v>7048652710277</v>
      </c>
      <c r="B383" s="167">
        <f>SUM('2) Order Form'!I390)</f>
        <v>0</v>
      </c>
    </row>
    <row r="384" spans="1:2" x14ac:dyDescent="0.2">
      <c r="A384" s="166">
        <f>SUM('2) Order Form'!W391)</f>
        <v>7048652615350</v>
      </c>
      <c r="B384" s="167">
        <f>SUM('2) Order Form'!I391)</f>
        <v>0</v>
      </c>
    </row>
    <row r="385" spans="1:2" x14ac:dyDescent="0.2">
      <c r="A385" s="166">
        <f>SUM('2) Order Form'!W392)</f>
        <v>7048652762870</v>
      </c>
      <c r="B385" s="167">
        <f>SUM('2) Order Form'!I392)</f>
        <v>0</v>
      </c>
    </row>
    <row r="386" spans="1:2" x14ac:dyDescent="0.2">
      <c r="A386" s="166">
        <f>SUM('2) Order Form'!W393)</f>
        <v>7048652762306</v>
      </c>
      <c r="B386" s="167">
        <f>SUM('2) Order Form'!I393)</f>
        <v>0</v>
      </c>
    </row>
    <row r="387" spans="1:2" x14ac:dyDescent="0.2">
      <c r="A387" s="166">
        <f>SUM('2) Order Form'!W394)</f>
        <v>7048652762313</v>
      </c>
      <c r="B387" s="167">
        <f>SUM('2) Order Form'!I394)</f>
        <v>0</v>
      </c>
    </row>
    <row r="388" spans="1:2" x14ac:dyDescent="0.2">
      <c r="A388" s="166">
        <f>SUM('2) Order Form'!W395)</f>
        <v>7048652762320</v>
      </c>
      <c r="B388" s="167">
        <f>SUM('2) Order Form'!I395)</f>
        <v>0</v>
      </c>
    </row>
    <row r="389" spans="1:2" x14ac:dyDescent="0.2">
      <c r="A389" s="166">
        <f>SUM('2) Order Form'!W396)</f>
        <v>7048652762337</v>
      </c>
      <c r="B389" s="167">
        <f>SUM('2) Order Form'!I396)</f>
        <v>0</v>
      </c>
    </row>
    <row r="390" spans="1:2" x14ac:dyDescent="0.2">
      <c r="A390" s="166">
        <f>SUM('2) Order Form'!W397)</f>
        <v>7048652762344</v>
      </c>
      <c r="B390" s="167">
        <f>SUM('2) Order Form'!I397)</f>
        <v>0</v>
      </c>
    </row>
    <row r="391" spans="1:2" x14ac:dyDescent="0.2">
      <c r="A391" s="166">
        <f>SUM('2) Order Form'!W398)</f>
        <v>7048652762351</v>
      </c>
      <c r="B391" s="167">
        <f>SUM('2) Order Form'!I398)</f>
        <v>0</v>
      </c>
    </row>
    <row r="392" spans="1:2" x14ac:dyDescent="0.2">
      <c r="A392" s="166">
        <f>SUM('2) Order Form'!W399)</f>
        <v>7048652762368</v>
      </c>
      <c r="B392" s="167">
        <f>SUM('2) Order Form'!I399)</f>
        <v>0</v>
      </c>
    </row>
    <row r="393" spans="1:2" x14ac:dyDescent="0.2">
      <c r="A393" s="166">
        <f>SUM('2) Order Form'!W400)</f>
        <v>7048652762900</v>
      </c>
      <c r="B393" s="167">
        <f>SUM('2) Order Form'!I400)</f>
        <v>0</v>
      </c>
    </row>
    <row r="394" spans="1:2" x14ac:dyDescent="0.2">
      <c r="A394" s="166">
        <f>SUM('2) Order Form'!W401)</f>
        <v>7048652762382</v>
      </c>
      <c r="B394" s="167">
        <f>SUM('2) Order Form'!I401)</f>
        <v>0</v>
      </c>
    </row>
    <row r="395" spans="1:2" x14ac:dyDescent="0.2">
      <c r="A395" s="166">
        <f>SUM('2) Order Form'!W402)</f>
        <v>7048652762399</v>
      </c>
      <c r="B395" s="167">
        <f>SUM('2) Order Form'!I402)</f>
        <v>0</v>
      </c>
    </row>
    <row r="396" spans="1:2" x14ac:dyDescent="0.2">
      <c r="A396" s="166">
        <f>SUM('2) Order Form'!W403)</f>
        <v>7048652762412</v>
      </c>
      <c r="B396" s="167">
        <f>SUM('2) Order Form'!I403)</f>
        <v>0</v>
      </c>
    </row>
    <row r="397" spans="1:2" x14ac:dyDescent="0.2">
      <c r="A397" s="166">
        <f>SUM('2) Order Form'!W404)</f>
        <v>7048652662187</v>
      </c>
      <c r="B397" s="167">
        <f>SUM('2) Order Form'!I404)</f>
        <v>0</v>
      </c>
    </row>
    <row r="398" spans="1:2" x14ac:dyDescent="0.2">
      <c r="A398" s="166">
        <f>SUM('2) Order Form'!W405)</f>
        <v>7048652662194</v>
      </c>
      <c r="B398" s="167">
        <f>SUM('2) Order Form'!I405)</f>
        <v>0</v>
      </c>
    </row>
    <row r="399" spans="1:2" x14ac:dyDescent="0.2">
      <c r="A399" s="166">
        <f>SUM('2) Order Form'!W406)</f>
        <v>7048652762214</v>
      </c>
      <c r="B399" s="167">
        <f>SUM('2) Order Form'!I406)</f>
        <v>0</v>
      </c>
    </row>
    <row r="400" spans="1:2" x14ac:dyDescent="0.2">
      <c r="A400" s="166">
        <f>SUM('2) Order Form'!W407)</f>
        <v>7048652762221</v>
      </c>
      <c r="B400" s="167">
        <f>SUM('2) Order Form'!I407)</f>
        <v>0</v>
      </c>
    </row>
    <row r="401" spans="1:2" x14ac:dyDescent="0.2">
      <c r="A401" s="166">
        <f>SUM('2) Order Form'!W408)</f>
        <v>7048652762238</v>
      </c>
      <c r="B401" s="167">
        <f>SUM('2) Order Form'!I408)</f>
        <v>0</v>
      </c>
    </row>
    <row r="402" spans="1:2" x14ac:dyDescent="0.2">
      <c r="A402" s="166">
        <f>SUM('2) Order Form'!W409)</f>
        <v>7048652662118</v>
      </c>
      <c r="B402" s="167">
        <f>SUM('2) Order Form'!I409)</f>
        <v>0</v>
      </c>
    </row>
    <row r="403" spans="1:2" x14ac:dyDescent="0.2">
      <c r="A403" s="166">
        <f>SUM('2) Order Form'!W410)</f>
        <v>7048652662217</v>
      </c>
      <c r="B403" s="167">
        <f>SUM('2) Order Form'!I410)</f>
        <v>0</v>
      </c>
    </row>
    <row r="404" spans="1:2" x14ac:dyDescent="0.2">
      <c r="A404" s="166">
        <f>SUM('2) Order Form'!W411)</f>
        <v>7048652662101</v>
      </c>
      <c r="B404" s="167">
        <f>SUM('2) Order Form'!I411)</f>
        <v>0</v>
      </c>
    </row>
    <row r="405" spans="1:2" x14ac:dyDescent="0.2">
      <c r="A405" s="166">
        <f>SUM('2) Order Form'!W412)</f>
        <v>7048652616456</v>
      </c>
      <c r="B405" s="167">
        <f>SUM('2) Order Form'!I412)</f>
        <v>0</v>
      </c>
    </row>
    <row r="406" spans="1:2" x14ac:dyDescent="0.2">
      <c r="A406" s="166">
        <f>SUM('2) Order Form'!W413)</f>
        <v>7048652762429</v>
      </c>
      <c r="B406" s="167">
        <f>SUM('2) Order Form'!I413)</f>
        <v>0</v>
      </c>
    </row>
    <row r="407" spans="1:2" x14ac:dyDescent="0.2">
      <c r="A407" s="166">
        <f>SUM('2) Order Form'!W414)</f>
        <v>7048652616463</v>
      </c>
      <c r="B407" s="167">
        <f>SUM('2) Order Form'!I414)</f>
        <v>0</v>
      </c>
    </row>
    <row r="408" spans="1:2" x14ac:dyDescent="0.2">
      <c r="A408" s="166">
        <f>SUM('2) Order Form'!W415)</f>
        <v>7048652710123</v>
      </c>
      <c r="B408" s="167">
        <f>SUM('2) Order Form'!I415)</f>
        <v>0</v>
      </c>
    </row>
    <row r="409" spans="1:2" x14ac:dyDescent="0.2">
      <c r="A409" s="166">
        <f>SUM('2) Order Form'!W416)</f>
        <v>7048652710130</v>
      </c>
      <c r="B409" s="167">
        <f>SUM('2) Order Form'!I416)</f>
        <v>0</v>
      </c>
    </row>
    <row r="410" spans="1:2" x14ac:dyDescent="0.2">
      <c r="A410" s="166">
        <f>SUM('2) Order Form'!W417)</f>
        <v>7048652663849</v>
      </c>
      <c r="B410" s="167">
        <f>SUM('2) Order Form'!I417)</f>
        <v>0</v>
      </c>
    </row>
    <row r="411" spans="1:2" x14ac:dyDescent="0.2">
      <c r="A411" s="166">
        <f>SUM('2) Order Form'!W418)</f>
        <v>7048652775283</v>
      </c>
      <c r="B411" s="167">
        <f>SUM('2) Order Form'!I418)</f>
        <v>0</v>
      </c>
    </row>
    <row r="412" spans="1:2" x14ac:dyDescent="0.2">
      <c r="A412" s="166">
        <f>SUM('2) Order Form'!W419)</f>
        <v>7048652710147</v>
      </c>
      <c r="B412" s="167">
        <f>SUM('2) Order Form'!I419)</f>
        <v>0</v>
      </c>
    </row>
    <row r="413" spans="1:2" x14ac:dyDescent="0.2">
      <c r="A413" s="166">
        <f>SUM('2) Order Form'!W420)</f>
        <v>7048652775078</v>
      </c>
      <c r="B413" s="167">
        <f>SUM('2) Order Form'!I420)</f>
        <v>0</v>
      </c>
    </row>
    <row r="414" spans="1:2" x14ac:dyDescent="0.2">
      <c r="A414" s="166">
        <f>SUM('2) Order Form'!W421)</f>
        <v>7048652762450</v>
      </c>
      <c r="B414" s="167">
        <f>SUM('2) Order Form'!I421)</f>
        <v>0</v>
      </c>
    </row>
    <row r="415" spans="1:2" x14ac:dyDescent="0.2">
      <c r="A415" s="166">
        <f>SUM('2) Order Form'!W422)</f>
        <v>7048652762467</v>
      </c>
      <c r="B415" s="167">
        <f>SUM('2) Order Form'!I422)</f>
        <v>0</v>
      </c>
    </row>
    <row r="416" spans="1:2" x14ac:dyDescent="0.2">
      <c r="A416" s="166">
        <f>SUM('2) Order Form'!W423)</f>
        <v>7048652616449</v>
      </c>
      <c r="B416" s="167">
        <f>SUM('2) Order Form'!I423)</f>
        <v>0</v>
      </c>
    </row>
    <row r="417" spans="1:2" x14ac:dyDescent="0.2">
      <c r="A417" s="166">
        <f>SUM('2) Order Form'!W424)</f>
        <v>7048652762436</v>
      </c>
      <c r="B417" s="167">
        <f>SUM('2) Order Form'!I424)</f>
        <v>0</v>
      </c>
    </row>
    <row r="418" spans="1:2" x14ac:dyDescent="0.2">
      <c r="A418" s="166">
        <f>SUM('2) Order Form'!W425)</f>
        <v>7048652777867</v>
      </c>
      <c r="B418" s="167">
        <f>SUM('2) Order Form'!I425)</f>
        <v>0</v>
      </c>
    </row>
    <row r="419" spans="1:2" x14ac:dyDescent="0.2">
      <c r="A419" s="166">
        <f>SUM('2) Order Form'!W426)</f>
        <v>7048652762610</v>
      </c>
      <c r="B419" s="167">
        <f>SUM('2) Order Form'!I426)</f>
        <v>0</v>
      </c>
    </row>
    <row r="420" spans="1:2" x14ac:dyDescent="0.2">
      <c r="A420" s="166">
        <f>SUM('2) Order Form'!W427)</f>
        <v>7048652762627</v>
      </c>
      <c r="B420" s="167">
        <f>SUM('2) Order Form'!I427)</f>
        <v>0</v>
      </c>
    </row>
    <row r="421" spans="1:2" x14ac:dyDescent="0.2">
      <c r="A421" s="166">
        <f>SUM('2) Order Form'!W428)</f>
        <v>7048652762634</v>
      </c>
      <c r="B421" s="167">
        <f>SUM('2) Order Form'!I428)</f>
        <v>0</v>
      </c>
    </row>
    <row r="422" spans="1:2" x14ac:dyDescent="0.2">
      <c r="A422" s="166">
        <f>SUM('2) Order Form'!W429)</f>
        <v>7048652762641</v>
      </c>
      <c r="B422" s="167">
        <f>SUM('2) Order Form'!I429)</f>
        <v>0</v>
      </c>
    </row>
    <row r="423" spans="1:2" x14ac:dyDescent="0.2">
      <c r="A423" s="166">
        <f>SUM('2) Order Form'!W430)</f>
        <v>7048652762658</v>
      </c>
      <c r="B423" s="167">
        <f>SUM('2) Order Form'!I430)</f>
        <v>0</v>
      </c>
    </row>
    <row r="424" spans="1:2" x14ac:dyDescent="0.2">
      <c r="A424" s="166">
        <f>SUM('2) Order Form'!W431)</f>
        <v>7048652762665</v>
      </c>
      <c r="B424" s="167">
        <f>SUM('2) Order Form'!I431)</f>
        <v>0</v>
      </c>
    </row>
    <row r="425" spans="1:2" x14ac:dyDescent="0.2">
      <c r="A425" s="166">
        <f>SUM('2) Order Form'!W432)</f>
        <v>7048652762528</v>
      </c>
      <c r="B425" s="167">
        <f>SUM('2) Order Form'!I432)</f>
        <v>0</v>
      </c>
    </row>
    <row r="426" spans="1:2" x14ac:dyDescent="0.2">
      <c r="A426" s="166">
        <f>SUM('2) Order Form'!W433)</f>
        <v>7048652762498</v>
      </c>
      <c r="B426" s="167">
        <f>SUM('2) Order Form'!I433)</f>
        <v>0</v>
      </c>
    </row>
    <row r="427" spans="1:2" x14ac:dyDescent="0.2">
      <c r="A427" s="166">
        <f>SUM('2) Order Form'!W434)</f>
        <v>7048652615299</v>
      </c>
      <c r="B427" s="167">
        <f>SUM('2) Order Form'!I434)</f>
        <v>0</v>
      </c>
    </row>
    <row r="428" spans="1:2" x14ac:dyDescent="0.2">
      <c r="A428" s="166">
        <f>SUM('2) Order Form'!W435)</f>
        <v>7048652662156</v>
      </c>
      <c r="B428" s="167">
        <f>SUM('2) Order Form'!I435)</f>
        <v>0</v>
      </c>
    </row>
    <row r="429" spans="1:2" x14ac:dyDescent="0.2">
      <c r="A429" s="166">
        <f>SUM('2) Order Form'!W436)</f>
        <v>7048652615251</v>
      </c>
      <c r="B429" s="167">
        <f>SUM('2) Order Form'!I436)</f>
        <v>0</v>
      </c>
    </row>
    <row r="430" spans="1:2" x14ac:dyDescent="0.2">
      <c r="A430" s="166">
        <f>SUM('2) Order Form'!W437)</f>
        <v>7048652710154</v>
      </c>
      <c r="B430" s="167">
        <f>SUM('2) Order Form'!I437)</f>
        <v>0</v>
      </c>
    </row>
    <row r="431" spans="1:2" x14ac:dyDescent="0.2">
      <c r="A431" s="166">
        <f>SUM('2) Order Form'!W438)</f>
        <v>7048652615268</v>
      </c>
      <c r="B431" s="167">
        <f>SUM('2) Order Form'!I438)</f>
        <v>0</v>
      </c>
    </row>
    <row r="432" spans="1:2" x14ac:dyDescent="0.2">
      <c r="A432" s="166">
        <f>SUM('2) Order Form'!W439)</f>
        <v>7048652615275</v>
      </c>
      <c r="B432" s="167">
        <f>SUM('2) Order Form'!I439)</f>
        <v>0</v>
      </c>
    </row>
    <row r="433" spans="1:2" x14ac:dyDescent="0.2">
      <c r="A433" s="166">
        <f>SUM('2) Order Form'!W440)</f>
        <v>7048652762788</v>
      </c>
      <c r="B433" s="167">
        <f>SUM('2) Order Form'!I440)</f>
        <v>0</v>
      </c>
    </row>
    <row r="434" spans="1:2" x14ac:dyDescent="0.2">
      <c r="A434" s="166">
        <f>SUM('2) Order Form'!W441)</f>
        <v>7048652615282</v>
      </c>
      <c r="B434" s="167">
        <f>SUM('2) Order Form'!I441)</f>
        <v>0</v>
      </c>
    </row>
    <row r="435" spans="1:2" x14ac:dyDescent="0.2">
      <c r="A435" s="166">
        <f>SUM('2) Order Form'!W442)</f>
        <v>7048652762771</v>
      </c>
      <c r="B435" s="167">
        <f>SUM('2) Order Form'!I442)</f>
        <v>0</v>
      </c>
    </row>
    <row r="436" spans="1:2" x14ac:dyDescent="0.2">
      <c r="A436" s="166">
        <f>SUM('2) Order Form'!W443)</f>
        <v>7048652615138</v>
      </c>
      <c r="B436" s="167">
        <f>SUM('2) Order Form'!I443)</f>
        <v>0</v>
      </c>
    </row>
    <row r="437" spans="1:2" x14ac:dyDescent="0.2">
      <c r="A437" s="166">
        <f>SUM('2) Order Form'!W444)</f>
        <v>7048652614919</v>
      </c>
      <c r="B437" s="167">
        <f>SUM('2) Order Form'!I444)</f>
        <v>0</v>
      </c>
    </row>
    <row r="438" spans="1:2" x14ac:dyDescent="0.2">
      <c r="A438" s="166">
        <f>SUM('2) Order Form'!W445)</f>
        <v>7048652615121</v>
      </c>
      <c r="B438" s="167">
        <f>SUM('2) Order Form'!I445)</f>
        <v>0</v>
      </c>
    </row>
    <row r="439" spans="1:2" x14ac:dyDescent="0.2">
      <c r="A439" s="166">
        <f>SUM('2) Order Form'!W446)</f>
        <v>7048652662163</v>
      </c>
      <c r="B439" s="167">
        <f>SUM('2) Order Form'!I446)</f>
        <v>0</v>
      </c>
    </row>
    <row r="440" spans="1:2" x14ac:dyDescent="0.2">
      <c r="A440" s="166">
        <f>SUM('2) Order Form'!W447)</f>
        <v>7048652615084</v>
      </c>
      <c r="B440" s="167">
        <f>SUM('2) Order Form'!I447)</f>
        <v>0</v>
      </c>
    </row>
    <row r="441" spans="1:2" x14ac:dyDescent="0.2">
      <c r="A441" s="166">
        <f>SUM('2) Order Form'!W448)</f>
        <v>7048652710239</v>
      </c>
      <c r="B441" s="167">
        <f>SUM('2) Order Form'!I448)</f>
        <v>0</v>
      </c>
    </row>
    <row r="442" spans="1:2" x14ac:dyDescent="0.2">
      <c r="A442" s="166">
        <f>SUM('2) Order Form'!W449)</f>
        <v>7048652615091</v>
      </c>
      <c r="B442" s="167">
        <f>SUM('2) Order Form'!I449)</f>
        <v>0</v>
      </c>
    </row>
    <row r="443" spans="1:2" x14ac:dyDescent="0.2">
      <c r="A443" s="166">
        <f>SUM('2) Order Form'!W450)</f>
        <v>7048652615107</v>
      </c>
      <c r="B443" s="167">
        <f>SUM('2) Order Form'!I450)</f>
        <v>0</v>
      </c>
    </row>
    <row r="444" spans="1:2" x14ac:dyDescent="0.2">
      <c r="A444" s="166">
        <f>SUM('2) Order Form'!W451)</f>
        <v>7048652762726</v>
      </c>
      <c r="B444" s="167">
        <f>SUM('2) Order Form'!I451)</f>
        <v>0</v>
      </c>
    </row>
    <row r="445" spans="1:2" x14ac:dyDescent="0.2">
      <c r="A445" s="166">
        <f>SUM('2) Order Form'!W452)</f>
        <v>7048652615114</v>
      </c>
      <c r="B445" s="167">
        <f>SUM('2) Order Form'!I452)</f>
        <v>0</v>
      </c>
    </row>
    <row r="446" spans="1:2" x14ac:dyDescent="0.2">
      <c r="A446" s="166">
        <f>SUM('2) Order Form'!W453)</f>
        <v>7048652762719</v>
      </c>
      <c r="B446" s="167">
        <f>SUM('2) Order Form'!I453)</f>
        <v>0</v>
      </c>
    </row>
    <row r="447" spans="1:2" x14ac:dyDescent="0.2">
      <c r="A447" s="166">
        <f>SUM('2) Order Form'!W454)</f>
        <v>7048652615077</v>
      </c>
      <c r="B447" s="167">
        <f>SUM('2) Order Form'!I454)</f>
        <v>0</v>
      </c>
    </row>
    <row r="448" spans="1:2" x14ac:dyDescent="0.2">
      <c r="A448" s="166">
        <f>SUM('2) Order Form'!W455)</f>
        <v>7048652614896</v>
      </c>
      <c r="B448" s="167">
        <f>SUM('2) Order Form'!I455)</f>
        <v>0</v>
      </c>
    </row>
    <row r="449" spans="1:2" x14ac:dyDescent="0.2">
      <c r="A449" s="166">
        <f>SUM('2) Order Form'!W456)</f>
        <v>7048652777850</v>
      </c>
      <c r="B449" s="167">
        <f>SUM('2) Order Form'!I456)</f>
        <v>0</v>
      </c>
    </row>
    <row r="450" spans="1:2" x14ac:dyDescent="0.2">
      <c r="A450" s="166">
        <f>SUM('2) Order Form'!W457)</f>
        <v>7048652762245</v>
      </c>
      <c r="B450" s="167">
        <f>SUM('2) Order Form'!I457)</f>
        <v>0</v>
      </c>
    </row>
    <row r="451" spans="1:2" x14ac:dyDescent="0.2">
      <c r="A451" s="166">
        <f>SUM('2) Order Form'!W458)</f>
        <v>7048652762252</v>
      </c>
      <c r="B451" s="167">
        <f>SUM('2) Order Form'!I458)</f>
        <v>0</v>
      </c>
    </row>
    <row r="452" spans="1:2" x14ac:dyDescent="0.2">
      <c r="A452" s="166">
        <f>SUM('2) Order Form'!W459)</f>
        <v>7048652762269</v>
      </c>
      <c r="B452" s="167">
        <f>SUM('2) Order Form'!I459)</f>
        <v>0</v>
      </c>
    </row>
    <row r="453" spans="1:2" x14ac:dyDescent="0.2">
      <c r="A453" s="166">
        <f>SUM('2) Order Form'!W460)</f>
        <v>7048652762276</v>
      </c>
      <c r="B453" s="167">
        <f>SUM('2) Order Form'!I460)</f>
        <v>0</v>
      </c>
    </row>
    <row r="454" spans="1:2" x14ac:dyDescent="0.2">
      <c r="A454" s="166">
        <f>SUM('2) Order Form'!W461)</f>
        <v>7048652762283</v>
      </c>
      <c r="B454" s="167">
        <f>SUM('2) Order Form'!I461)</f>
        <v>0</v>
      </c>
    </row>
    <row r="455" spans="1:2" x14ac:dyDescent="0.2">
      <c r="A455" s="166">
        <f>SUM('2) Order Form'!W462)</f>
        <v>7048652762290</v>
      </c>
      <c r="B455" s="167">
        <f>SUM('2) Order Form'!I462)</f>
        <v>0</v>
      </c>
    </row>
    <row r="456" spans="1:2" x14ac:dyDescent="0.2">
      <c r="A456" s="166">
        <f>SUM('2) Order Form'!W463)</f>
        <v>7048652762375</v>
      </c>
      <c r="B456" s="167">
        <f>SUM('2) Order Form'!I463)</f>
        <v>0</v>
      </c>
    </row>
    <row r="457" spans="1:2" x14ac:dyDescent="0.2">
      <c r="A457" s="166">
        <f>SUM('2) Order Form'!W464)</f>
        <v>7048652762405</v>
      </c>
      <c r="B457" s="167">
        <f>SUM('2) Order Form'!I464)</f>
        <v>0</v>
      </c>
    </row>
    <row r="458" spans="1:2" x14ac:dyDescent="0.2">
      <c r="A458" s="166">
        <f>SUM('2) Order Form'!W465)</f>
        <v>7048652475442</v>
      </c>
      <c r="B458" s="167">
        <f>SUM('2) Order Form'!I465)</f>
        <v>0</v>
      </c>
    </row>
    <row r="459" spans="1:2" x14ac:dyDescent="0.2">
      <c r="A459" s="166">
        <f>SUM('2) Order Form'!W466)</f>
        <v>7048652498892</v>
      </c>
      <c r="B459" s="167">
        <f>SUM('2) Order Form'!I466)</f>
        <v>0</v>
      </c>
    </row>
    <row r="460" spans="1:2" x14ac:dyDescent="0.2">
      <c r="A460" s="166">
        <f>SUM('2) Order Form'!W467)</f>
        <v>7048652542076</v>
      </c>
      <c r="B460" s="167">
        <f>SUM('2) Order Form'!I467)</f>
        <v>0</v>
      </c>
    </row>
    <row r="461" spans="1:2" x14ac:dyDescent="0.2">
      <c r="A461" s="166">
        <f>SUM('2) Order Form'!W468)</f>
        <v>7048652327277</v>
      </c>
      <c r="B461" s="167">
        <f>SUM('2) Order Form'!I468)</f>
        <v>0</v>
      </c>
    </row>
    <row r="462" spans="1:2" x14ac:dyDescent="0.2">
      <c r="A462" s="166">
        <f>SUM('2) Order Form'!W469)</f>
        <v>7048652327260</v>
      </c>
      <c r="B462" s="167">
        <f>SUM('2) Order Form'!I469)</f>
        <v>0</v>
      </c>
    </row>
    <row r="463" spans="1:2" x14ac:dyDescent="0.2">
      <c r="A463" s="166">
        <f>SUM('2) Order Form'!W470)</f>
        <v>7048652327284</v>
      </c>
      <c r="B463" s="167">
        <f>SUM('2) Order Form'!I470)</f>
        <v>0</v>
      </c>
    </row>
    <row r="464" spans="1:2" x14ac:dyDescent="0.2">
      <c r="A464" s="166">
        <f>SUM('2) Order Form'!W471)</f>
        <v>7048652327239</v>
      </c>
      <c r="B464" s="167">
        <f>SUM('2) Order Form'!I471)</f>
        <v>0</v>
      </c>
    </row>
    <row r="465" spans="1:2" x14ac:dyDescent="0.2">
      <c r="A465" s="166">
        <f>SUM('2) Order Form'!W472)</f>
        <v>7048652327222</v>
      </c>
      <c r="B465" s="167">
        <f>SUM('2) Order Form'!I472)</f>
        <v>0</v>
      </c>
    </row>
    <row r="466" spans="1:2" x14ac:dyDescent="0.2">
      <c r="A466" s="166">
        <f>SUM('2) Order Form'!W473)</f>
        <v>7048652327215</v>
      </c>
      <c r="B466" s="167">
        <f>SUM('2) Order Form'!I473)</f>
        <v>0</v>
      </c>
    </row>
    <row r="467" spans="1:2" x14ac:dyDescent="0.2">
      <c r="A467" s="166">
        <f>SUM('2) Order Form'!W474)</f>
        <v>7048652327246</v>
      </c>
      <c r="B467" s="167">
        <f>SUM('2) Order Form'!I474)</f>
        <v>0</v>
      </c>
    </row>
    <row r="468" spans="1:2" x14ac:dyDescent="0.2">
      <c r="A468" s="166">
        <f>SUM('2) Order Form'!W475)</f>
        <v>7048652326980</v>
      </c>
      <c r="B468" s="167">
        <f>SUM('2) Order Form'!I475)</f>
        <v>0</v>
      </c>
    </row>
    <row r="469" spans="1:2" x14ac:dyDescent="0.2">
      <c r="A469" s="166">
        <f>SUM('2) Order Form'!W476)</f>
        <v>7048652326966</v>
      </c>
      <c r="B469" s="167">
        <f>SUM('2) Order Form'!I476)</f>
        <v>0</v>
      </c>
    </row>
    <row r="470" spans="1:2" x14ac:dyDescent="0.2">
      <c r="A470" s="166">
        <f>SUM('2) Order Form'!W477)</f>
        <v>7048652326959</v>
      </c>
      <c r="B470" s="167">
        <f>SUM('2) Order Form'!I477)</f>
        <v>0</v>
      </c>
    </row>
    <row r="471" spans="1:2" x14ac:dyDescent="0.2">
      <c r="A471" s="166">
        <f>SUM('2) Order Form'!W478)</f>
        <v>7048652326942</v>
      </c>
      <c r="B471" s="167">
        <f>SUM('2) Order Form'!I478)</f>
        <v>0</v>
      </c>
    </row>
    <row r="472" spans="1:2" x14ac:dyDescent="0.2">
      <c r="A472" s="166">
        <f>SUM('2) Order Form'!W479)</f>
        <v>7048652326973</v>
      </c>
      <c r="B472" s="167">
        <f>SUM('2) Order Form'!I479)</f>
        <v>0</v>
      </c>
    </row>
    <row r="473" spans="1:2" x14ac:dyDescent="0.2">
      <c r="A473" s="166">
        <f>SUM('2) Order Form'!W480)</f>
        <v>7048652327086</v>
      </c>
      <c r="B473" s="167">
        <f>SUM('2) Order Form'!I480)</f>
        <v>0</v>
      </c>
    </row>
    <row r="474" spans="1:2" x14ac:dyDescent="0.2">
      <c r="A474" s="166">
        <f>SUM('2) Order Form'!W481)</f>
        <v>7048652327062</v>
      </c>
      <c r="B474" s="167">
        <f>SUM('2) Order Form'!I481)</f>
        <v>0</v>
      </c>
    </row>
    <row r="475" spans="1:2" x14ac:dyDescent="0.2">
      <c r="A475" s="166">
        <f>SUM('2) Order Form'!W482)</f>
        <v>7048652327055</v>
      </c>
      <c r="B475" s="167">
        <f>SUM('2) Order Form'!I482)</f>
        <v>0</v>
      </c>
    </row>
    <row r="476" spans="1:2" x14ac:dyDescent="0.2">
      <c r="A476" s="166">
        <f>SUM('2) Order Form'!W483)</f>
        <v>7048652327048</v>
      </c>
      <c r="B476" s="167">
        <f>SUM('2) Order Form'!I483)</f>
        <v>0</v>
      </c>
    </row>
    <row r="477" spans="1:2" x14ac:dyDescent="0.2">
      <c r="A477" s="166">
        <f>SUM('2) Order Form'!W484)</f>
        <v>7048652327079</v>
      </c>
      <c r="B477" s="167">
        <f>SUM('2) Order Form'!I484)</f>
        <v>0</v>
      </c>
    </row>
    <row r="478" spans="1:2" x14ac:dyDescent="0.2">
      <c r="A478" s="166">
        <f>SUM('2) Order Form'!W485)</f>
        <v>7048652327031</v>
      </c>
      <c r="B478" s="167">
        <f>SUM('2) Order Form'!I485)</f>
        <v>0</v>
      </c>
    </row>
    <row r="479" spans="1:2" x14ac:dyDescent="0.2">
      <c r="A479" s="166">
        <f>SUM('2) Order Form'!W486)</f>
        <v>7048652327017</v>
      </c>
      <c r="B479" s="167">
        <f>SUM('2) Order Form'!I486)</f>
        <v>0</v>
      </c>
    </row>
    <row r="480" spans="1:2" x14ac:dyDescent="0.2">
      <c r="A480" s="166">
        <f>SUM('2) Order Form'!W487)</f>
        <v>7048652327000</v>
      </c>
      <c r="B480" s="167">
        <f>SUM('2) Order Form'!I487)</f>
        <v>0</v>
      </c>
    </row>
    <row r="481" spans="1:2" x14ac:dyDescent="0.2">
      <c r="A481" s="166">
        <f>SUM('2) Order Form'!W488)</f>
        <v>7048652326997</v>
      </c>
      <c r="B481" s="167">
        <f>SUM('2) Order Form'!I488)</f>
        <v>0</v>
      </c>
    </row>
    <row r="482" spans="1:2" x14ac:dyDescent="0.2">
      <c r="A482" s="166">
        <f>SUM('2) Order Form'!W489)</f>
        <v>7048652327024</v>
      </c>
      <c r="B482" s="167">
        <f>SUM('2) Order Form'!I489)</f>
        <v>0</v>
      </c>
    </row>
    <row r="483" spans="1:2" x14ac:dyDescent="0.2">
      <c r="A483" s="166">
        <f>SUM('2) Order Form'!W490)</f>
        <v>7048652327130</v>
      </c>
      <c r="B483" s="167">
        <f>SUM('2) Order Form'!I490)</f>
        <v>0</v>
      </c>
    </row>
    <row r="484" spans="1:2" x14ac:dyDescent="0.2">
      <c r="A484" s="166">
        <f>SUM('2) Order Form'!W491)</f>
        <v>7048652327116</v>
      </c>
      <c r="B484" s="167">
        <f>SUM('2) Order Form'!I491)</f>
        <v>0</v>
      </c>
    </row>
    <row r="485" spans="1:2" x14ac:dyDescent="0.2">
      <c r="A485" s="166">
        <f>SUM('2) Order Form'!W492)</f>
        <v>7048652327109</v>
      </c>
      <c r="B485" s="167">
        <f>SUM('2) Order Form'!I492)</f>
        <v>0</v>
      </c>
    </row>
    <row r="486" spans="1:2" x14ac:dyDescent="0.2">
      <c r="A486" s="166">
        <f>SUM('2) Order Form'!W493)</f>
        <v>7048652327093</v>
      </c>
      <c r="B486" s="167">
        <f>SUM('2) Order Form'!I493)</f>
        <v>0</v>
      </c>
    </row>
    <row r="487" spans="1:2" x14ac:dyDescent="0.2">
      <c r="A487" s="166">
        <f>SUM('2) Order Form'!W494)</f>
        <v>7048652327123</v>
      </c>
      <c r="B487" s="167">
        <f>SUM('2) Order Form'!I494)</f>
        <v>0</v>
      </c>
    </row>
    <row r="488" spans="1:2" x14ac:dyDescent="0.2">
      <c r="A488" s="166">
        <f>SUM('2) Order Form'!W495)</f>
        <v>7048652327178</v>
      </c>
      <c r="B488" s="167">
        <f>SUM('2) Order Form'!I495)</f>
        <v>0</v>
      </c>
    </row>
    <row r="489" spans="1:2" x14ac:dyDescent="0.2">
      <c r="A489" s="166">
        <f>SUM('2) Order Form'!W496)</f>
        <v>7048652327161</v>
      </c>
      <c r="B489" s="167">
        <f>SUM('2) Order Form'!I496)</f>
        <v>0</v>
      </c>
    </row>
    <row r="490" spans="1:2" x14ac:dyDescent="0.2">
      <c r="A490" s="166">
        <f>SUM('2) Order Form'!W497)</f>
        <v>7048652327154</v>
      </c>
      <c r="B490" s="167">
        <f>SUM('2) Order Form'!I497)</f>
        <v>0</v>
      </c>
    </row>
    <row r="491" spans="1:2" x14ac:dyDescent="0.2">
      <c r="A491" s="166">
        <f>SUM('2) Order Form'!W498)</f>
        <v>7048652327147</v>
      </c>
      <c r="B491" s="167">
        <f>SUM('2) Order Form'!I498)</f>
        <v>0</v>
      </c>
    </row>
    <row r="492" spans="1:2" x14ac:dyDescent="0.2">
      <c r="A492" s="166">
        <f>SUM('2) Order Form'!W499)</f>
        <v>7048652763563</v>
      </c>
      <c r="B492" s="167">
        <f>SUM('2) Order Form'!I499)</f>
        <v>0</v>
      </c>
    </row>
    <row r="493" spans="1:2" x14ac:dyDescent="0.2">
      <c r="A493" s="166">
        <f>SUM('2) Order Form'!W500)</f>
        <v>7048652763556</v>
      </c>
      <c r="B493" s="167">
        <f>SUM('2) Order Form'!I500)</f>
        <v>0</v>
      </c>
    </row>
    <row r="494" spans="1:2" x14ac:dyDescent="0.2">
      <c r="A494" s="166">
        <f>SUM('2) Order Form'!W501)</f>
        <v>7048652763549</v>
      </c>
      <c r="B494" s="167">
        <f>SUM('2) Order Form'!I501)</f>
        <v>0</v>
      </c>
    </row>
    <row r="495" spans="1:2" x14ac:dyDescent="0.2">
      <c r="A495" s="166">
        <f>SUM('2) Order Form'!W502)</f>
        <v>7048652763570</v>
      </c>
      <c r="B495" s="167">
        <f>SUM('2) Order Form'!I502)</f>
        <v>0</v>
      </c>
    </row>
    <row r="496" spans="1:2" x14ac:dyDescent="0.2">
      <c r="A496" s="166">
        <f>SUM('2) Order Form'!W503)</f>
        <v>7048652275318</v>
      </c>
      <c r="B496" s="167">
        <f>SUM('2) Order Form'!I503)</f>
        <v>0</v>
      </c>
    </row>
    <row r="497" spans="1:2" x14ac:dyDescent="0.2">
      <c r="A497" s="166">
        <f>SUM('2) Order Form'!W504)</f>
        <v>7048652275301</v>
      </c>
      <c r="B497" s="167">
        <f>SUM('2) Order Form'!I504)</f>
        <v>0</v>
      </c>
    </row>
    <row r="498" spans="1:2" x14ac:dyDescent="0.2">
      <c r="A498" s="166">
        <f>SUM('2) Order Form'!W505)</f>
        <v>7048652275295</v>
      </c>
      <c r="B498" s="167">
        <f>SUM('2) Order Form'!I505)</f>
        <v>0</v>
      </c>
    </row>
    <row r="499" spans="1:2" x14ac:dyDescent="0.2">
      <c r="A499" s="166">
        <f>SUM('2) Order Form'!W506)</f>
        <v>7048652275325</v>
      </c>
      <c r="B499" s="167">
        <f>SUM('2) Order Form'!I506)</f>
        <v>0</v>
      </c>
    </row>
    <row r="500" spans="1:2" x14ac:dyDescent="0.2">
      <c r="A500" s="166">
        <f>SUM('2) Order Form'!W507)</f>
        <v>7048652765482</v>
      </c>
      <c r="B500" s="167">
        <f>SUM('2) Order Form'!I507)</f>
        <v>0</v>
      </c>
    </row>
    <row r="501" spans="1:2" x14ac:dyDescent="0.2">
      <c r="A501" s="166">
        <f>SUM('2) Order Form'!W508)</f>
        <v>7048652765475</v>
      </c>
      <c r="B501" s="167">
        <f>SUM('2) Order Form'!I508)</f>
        <v>0</v>
      </c>
    </row>
    <row r="502" spans="1:2" x14ac:dyDescent="0.2">
      <c r="A502" s="166">
        <f>SUM('2) Order Form'!W509)</f>
        <v>7048652765468</v>
      </c>
      <c r="B502" s="167">
        <f>SUM('2) Order Form'!I509)</f>
        <v>0</v>
      </c>
    </row>
    <row r="503" spans="1:2" x14ac:dyDescent="0.2">
      <c r="A503" s="166">
        <f>SUM('2) Order Form'!W510)</f>
        <v>7048652765499</v>
      </c>
      <c r="B503" s="167">
        <f>SUM('2) Order Form'!I510)</f>
        <v>0</v>
      </c>
    </row>
    <row r="504" spans="1:2" x14ac:dyDescent="0.2">
      <c r="A504" s="166">
        <f>SUM('2) Order Form'!W511)</f>
        <v>7048652537997</v>
      </c>
      <c r="B504" s="167">
        <f>SUM('2) Order Form'!I511)</f>
        <v>0</v>
      </c>
    </row>
    <row r="505" spans="1:2" x14ac:dyDescent="0.2">
      <c r="A505" s="166">
        <f>SUM('2) Order Form'!W512)</f>
        <v>7048652537980</v>
      </c>
      <c r="B505" s="167">
        <f>SUM('2) Order Form'!I512)</f>
        <v>0</v>
      </c>
    </row>
    <row r="506" spans="1:2" x14ac:dyDescent="0.2">
      <c r="A506" s="166">
        <f>SUM('2) Order Form'!W513)</f>
        <v>7048652537973</v>
      </c>
      <c r="B506" s="167">
        <f>SUM('2) Order Form'!I513)</f>
        <v>0</v>
      </c>
    </row>
    <row r="507" spans="1:2" x14ac:dyDescent="0.2">
      <c r="A507" s="166">
        <f>SUM('2) Order Form'!W514)</f>
        <v>7048652538000</v>
      </c>
      <c r="B507" s="167">
        <f>SUM('2) Order Form'!I514)</f>
        <v>0</v>
      </c>
    </row>
    <row r="508" spans="1:2" x14ac:dyDescent="0.2">
      <c r="A508" s="166">
        <f>SUM('2) Order Form'!W515)</f>
        <v>7048652765444</v>
      </c>
      <c r="B508" s="167">
        <f>SUM('2) Order Form'!I515)</f>
        <v>0</v>
      </c>
    </row>
    <row r="509" spans="1:2" x14ac:dyDescent="0.2">
      <c r="A509" s="166">
        <f>SUM('2) Order Form'!W516)</f>
        <v>7048652765437</v>
      </c>
      <c r="B509" s="167">
        <f>SUM('2) Order Form'!I516)</f>
        <v>0</v>
      </c>
    </row>
    <row r="510" spans="1:2" x14ac:dyDescent="0.2">
      <c r="A510" s="166">
        <f>SUM('2) Order Form'!W517)</f>
        <v>7048652765420</v>
      </c>
      <c r="B510" s="167">
        <f>SUM('2) Order Form'!I517)</f>
        <v>0</v>
      </c>
    </row>
    <row r="511" spans="1:2" x14ac:dyDescent="0.2">
      <c r="A511" s="166">
        <f>SUM('2) Order Form'!W518)</f>
        <v>7048652765451</v>
      </c>
      <c r="B511" s="167">
        <f>SUM('2) Order Form'!I518)</f>
        <v>0</v>
      </c>
    </row>
    <row r="512" spans="1:2" x14ac:dyDescent="0.2">
      <c r="A512" s="166">
        <f>SUM('2) Order Form'!W519)</f>
        <v>7048652275516</v>
      </c>
      <c r="B512" s="167">
        <f>SUM('2) Order Form'!I519)</f>
        <v>0</v>
      </c>
    </row>
    <row r="513" spans="1:2" x14ac:dyDescent="0.2">
      <c r="A513" s="166">
        <f>SUM('2) Order Form'!W520)</f>
        <v>7048652275509</v>
      </c>
      <c r="B513" s="167">
        <f>SUM('2) Order Form'!I520)</f>
        <v>0</v>
      </c>
    </row>
    <row r="514" spans="1:2" x14ac:dyDescent="0.2">
      <c r="A514" s="166">
        <f>SUM('2) Order Form'!W521)</f>
        <v>7048652275493</v>
      </c>
      <c r="B514" s="167">
        <f>SUM('2) Order Form'!I521)</f>
        <v>0</v>
      </c>
    </row>
    <row r="515" spans="1:2" x14ac:dyDescent="0.2">
      <c r="A515" s="166">
        <f>SUM('2) Order Form'!W522)</f>
        <v>7048652275523</v>
      </c>
      <c r="B515" s="167">
        <f>SUM('2) Order Form'!I522)</f>
        <v>0</v>
      </c>
    </row>
    <row r="516" spans="1:2" x14ac:dyDescent="0.2">
      <c r="A516" s="166">
        <f>SUM('2) Order Form'!W523)</f>
        <v>7048652276919</v>
      </c>
      <c r="B516" s="167">
        <f>SUM('2) Order Form'!I523)</f>
        <v>0</v>
      </c>
    </row>
    <row r="517" spans="1:2" x14ac:dyDescent="0.2">
      <c r="A517" s="166">
        <f>SUM('2) Order Form'!W524)</f>
        <v>7048652276902</v>
      </c>
      <c r="B517" s="167">
        <f>SUM('2) Order Form'!I524)</f>
        <v>0</v>
      </c>
    </row>
    <row r="518" spans="1:2" x14ac:dyDescent="0.2">
      <c r="A518" s="166">
        <f>SUM('2) Order Form'!W525)</f>
        <v>7048652276896</v>
      </c>
      <c r="B518" s="167">
        <f>SUM('2) Order Form'!I525)</f>
        <v>0</v>
      </c>
    </row>
    <row r="519" spans="1:2" x14ac:dyDescent="0.2">
      <c r="A519" s="166">
        <f>SUM('2) Order Form'!W526)</f>
        <v>7048652276926</v>
      </c>
      <c r="B519" s="167">
        <f>SUM('2) Order Form'!I526)</f>
        <v>0</v>
      </c>
    </row>
    <row r="520" spans="1:2" x14ac:dyDescent="0.2">
      <c r="A520" s="166">
        <f>SUM('2) Order Form'!W527)</f>
        <v>7048652765642</v>
      </c>
      <c r="B520" s="167">
        <f>SUM('2) Order Form'!I527)</f>
        <v>0</v>
      </c>
    </row>
    <row r="521" spans="1:2" x14ac:dyDescent="0.2">
      <c r="A521" s="166">
        <f>SUM('2) Order Form'!W528)</f>
        <v>7048652765635</v>
      </c>
      <c r="B521" s="167">
        <f>SUM('2) Order Form'!I528)</f>
        <v>0</v>
      </c>
    </row>
    <row r="522" spans="1:2" x14ac:dyDescent="0.2">
      <c r="A522" s="166">
        <f>SUM('2) Order Form'!W529)</f>
        <v>7048652765628</v>
      </c>
      <c r="B522" s="167">
        <f>SUM('2) Order Form'!I529)</f>
        <v>0</v>
      </c>
    </row>
    <row r="523" spans="1:2" x14ac:dyDescent="0.2">
      <c r="A523" s="166">
        <f>SUM('2) Order Form'!W530)</f>
        <v>7048652765659</v>
      </c>
      <c r="B523" s="167">
        <f>SUM('2) Order Form'!I530)</f>
        <v>0</v>
      </c>
    </row>
    <row r="524" spans="1:2" x14ac:dyDescent="0.2">
      <c r="A524" s="166">
        <f>SUM('2) Order Form'!W531)</f>
        <v>7048652537478</v>
      </c>
      <c r="B524" s="167">
        <f>SUM('2) Order Form'!I531)</f>
        <v>0</v>
      </c>
    </row>
    <row r="525" spans="1:2" x14ac:dyDescent="0.2">
      <c r="A525" s="166">
        <f>SUM('2) Order Form'!W532)</f>
        <v>7048652537461</v>
      </c>
      <c r="B525" s="167">
        <f>SUM('2) Order Form'!I532)</f>
        <v>0</v>
      </c>
    </row>
    <row r="526" spans="1:2" x14ac:dyDescent="0.2">
      <c r="A526" s="166">
        <f>SUM('2) Order Form'!W533)</f>
        <v>7048652537454</v>
      </c>
      <c r="B526" s="167">
        <f>SUM('2) Order Form'!I533)</f>
        <v>0</v>
      </c>
    </row>
    <row r="527" spans="1:2" x14ac:dyDescent="0.2">
      <c r="A527" s="166">
        <f>SUM('2) Order Form'!W534)</f>
        <v>7048652537485</v>
      </c>
      <c r="B527" s="167">
        <f>SUM('2) Order Form'!I534)</f>
        <v>0</v>
      </c>
    </row>
    <row r="528" spans="1:2" x14ac:dyDescent="0.2">
      <c r="A528" s="166">
        <f>SUM('2) Order Form'!W535)</f>
        <v>7048652764768</v>
      </c>
      <c r="B528" s="167">
        <f>SUM('2) Order Form'!I535)</f>
        <v>0</v>
      </c>
    </row>
    <row r="529" spans="1:2" x14ac:dyDescent="0.2">
      <c r="A529" s="166">
        <f>SUM('2) Order Form'!W536)</f>
        <v>7048652764751</v>
      </c>
      <c r="B529" s="167">
        <f>SUM('2) Order Form'!I536)</f>
        <v>0</v>
      </c>
    </row>
    <row r="530" spans="1:2" x14ac:dyDescent="0.2">
      <c r="A530" s="166">
        <f>SUM('2) Order Form'!W537)</f>
        <v>7048652764744</v>
      </c>
      <c r="B530" s="167">
        <f>SUM('2) Order Form'!I537)</f>
        <v>0</v>
      </c>
    </row>
    <row r="531" spans="1:2" x14ac:dyDescent="0.2">
      <c r="A531" s="166">
        <f>SUM('2) Order Form'!W538)</f>
        <v>7048652764775</v>
      </c>
      <c r="B531" s="167">
        <f>SUM('2) Order Form'!I538)</f>
        <v>0</v>
      </c>
    </row>
    <row r="532" spans="1:2" x14ac:dyDescent="0.2">
      <c r="A532" s="166">
        <f>SUM('2) Order Form'!W539)</f>
        <v>7048652764805</v>
      </c>
      <c r="B532" s="167">
        <f>SUM('2) Order Form'!I539)</f>
        <v>0</v>
      </c>
    </row>
    <row r="533" spans="1:2" x14ac:dyDescent="0.2">
      <c r="A533" s="166">
        <f>SUM('2) Order Form'!W540)</f>
        <v>7048652764799</v>
      </c>
      <c r="B533" s="167">
        <f>SUM('2) Order Form'!I540)</f>
        <v>0</v>
      </c>
    </row>
    <row r="534" spans="1:2" x14ac:dyDescent="0.2">
      <c r="A534" s="166">
        <f>SUM('2) Order Form'!W541)</f>
        <v>7048652764782</v>
      </c>
      <c r="B534" s="167">
        <f>SUM('2) Order Form'!I541)</f>
        <v>0</v>
      </c>
    </row>
    <row r="535" spans="1:2" x14ac:dyDescent="0.2">
      <c r="A535" s="166">
        <f>SUM('2) Order Form'!W542)</f>
        <v>7048652764812</v>
      </c>
      <c r="B535" s="167">
        <f>SUM('2) Order Form'!I542)</f>
        <v>0</v>
      </c>
    </row>
    <row r="536" spans="1:2" x14ac:dyDescent="0.2">
      <c r="A536" s="166">
        <f>SUM('2) Order Form'!W543)</f>
        <v>7048652277398</v>
      </c>
      <c r="B536" s="167">
        <f>SUM('2) Order Form'!I543)</f>
        <v>0</v>
      </c>
    </row>
    <row r="537" spans="1:2" x14ac:dyDescent="0.2">
      <c r="A537" s="166">
        <f>SUM('2) Order Form'!W544)</f>
        <v>7048652277381</v>
      </c>
      <c r="B537" s="167">
        <f>SUM('2) Order Form'!I544)</f>
        <v>0</v>
      </c>
    </row>
    <row r="538" spans="1:2" x14ac:dyDescent="0.2">
      <c r="A538" s="166">
        <f>SUM('2) Order Form'!W545)</f>
        <v>7048652277374</v>
      </c>
      <c r="B538" s="167">
        <f>SUM('2) Order Form'!I545)</f>
        <v>0</v>
      </c>
    </row>
    <row r="539" spans="1:2" x14ac:dyDescent="0.2">
      <c r="A539" s="166">
        <f>SUM('2) Order Form'!W546)</f>
        <v>7048652277404</v>
      </c>
      <c r="B539" s="167">
        <f>SUM('2) Order Form'!I546)</f>
        <v>0</v>
      </c>
    </row>
    <row r="540" spans="1:2" x14ac:dyDescent="0.2">
      <c r="A540" s="166">
        <f>SUM('2) Order Form'!W547)</f>
        <v>7048652765727</v>
      </c>
      <c r="B540" s="167">
        <f>SUM('2) Order Form'!I547)</f>
        <v>0</v>
      </c>
    </row>
    <row r="541" spans="1:2" x14ac:dyDescent="0.2">
      <c r="A541" s="166">
        <f>SUM('2) Order Form'!W548)</f>
        <v>7048652765710</v>
      </c>
      <c r="B541" s="167">
        <f>SUM('2) Order Form'!I548)</f>
        <v>0</v>
      </c>
    </row>
    <row r="542" spans="1:2" x14ac:dyDescent="0.2">
      <c r="A542" s="166">
        <f>SUM('2) Order Form'!W549)</f>
        <v>7048652765703</v>
      </c>
      <c r="B542" s="167">
        <f>SUM('2) Order Form'!I549)</f>
        <v>0</v>
      </c>
    </row>
    <row r="543" spans="1:2" x14ac:dyDescent="0.2">
      <c r="A543" s="166">
        <f>SUM('2) Order Form'!W550)</f>
        <v>7048652765734</v>
      </c>
      <c r="B543" s="167">
        <f>SUM('2) Order Form'!I550)</f>
        <v>0</v>
      </c>
    </row>
    <row r="544" spans="1:2" x14ac:dyDescent="0.2">
      <c r="A544" s="166">
        <f>SUM('2) Order Form'!W551)</f>
        <v>7048652765765</v>
      </c>
      <c r="B544" s="167">
        <f>SUM('2) Order Form'!I551)</f>
        <v>0</v>
      </c>
    </row>
    <row r="545" spans="1:2" x14ac:dyDescent="0.2">
      <c r="A545" s="166">
        <f>SUM('2) Order Form'!W552)</f>
        <v>7048652765758</v>
      </c>
      <c r="B545" s="167">
        <f>SUM('2) Order Form'!I552)</f>
        <v>0</v>
      </c>
    </row>
    <row r="546" spans="1:2" x14ac:dyDescent="0.2">
      <c r="A546" s="166">
        <f>SUM('2) Order Form'!W553)</f>
        <v>7048652765741</v>
      </c>
      <c r="B546" s="167">
        <f>SUM('2) Order Form'!I553)</f>
        <v>0</v>
      </c>
    </row>
    <row r="547" spans="1:2" x14ac:dyDescent="0.2">
      <c r="A547" s="166">
        <f>SUM('2) Order Form'!W554)</f>
        <v>7048652765772</v>
      </c>
      <c r="B547" s="167">
        <f>SUM('2) Order Form'!I554)</f>
        <v>0</v>
      </c>
    </row>
    <row r="548" spans="1:2" x14ac:dyDescent="0.2">
      <c r="A548" s="166">
        <f>SUM('2) Order Form'!W555)</f>
        <v>7048652537157</v>
      </c>
      <c r="B548" s="167">
        <f>SUM('2) Order Form'!I555)</f>
        <v>0</v>
      </c>
    </row>
    <row r="549" spans="1:2" x14ac:dyDescent="0.2">
      <c r="A549" s="166">
        <f>SUM('2) Order Form'!W556)</f>
        <v>7048652537140</v>
      </c>
      <c r="B549" s="167">
        <f>SUM('2) Order Form'!I556)</f>
        <v>0</v>
      </c>
    </row>
    <row r="550" spans="1:2" x14ac:dyDescent="0.2">
      <c r="A550" s="166">
        <f>SUM('2) Order Form'!W557)</f>
        <v>7048652537133</v>
      </c>
      <c r="B550" s="167">
        <f>SUM('2) Order Form'!I557)</f>
        <v>0</v>
      </c>
    </row>
    <row r="551" spans="1:2" x14ac:dyDescent="0.2">
      <c r="A551" s="166">
        <f>SUM('2) Order Form'!W558)</f>
        <v>7048652537164</v>
      </c>
      <c r="B551" s="167">
        <f>SUM('2) Order Form'!I558)</f>
        <v>0</v>
      </c>
    </row>
    <row r="552" spans="1:2" x14ac:dyDescent="0.2">
      <c r="A552" s="166">
        <f>SUM('2) Order Form'!W559)</f>
        <v>7048652277671</v>
      </c>
      <c r="B552" s="167">
        <f>SUM('2) Order Form'!I559)</f>
        <v>0</v>
      </c>
    </row>
    <row r="553" spans="1:2" x14ac:dyDescent="0.2">
      <c r="A553" s="166">
        <f>SUM('2) Order Form'!W560)</f>
        <v>7048652277664</v>
      </c>
      <c r="B553" s="167">
        <f>SUM('2) Order Form'!I560)</f>
        <v>0</v>
      </c>
    </row>
    <row r="554" spans="1:2" x14ac:dyDescent="0.2">
      <c r="A554" s="166">
        <f>SUM('2) Order Form'!W561)</f>
        <v>7048652277657</v>
      </c>
      <c r="B554" s="167">
        <f>SUM('2) Order Form'!I561)</f>
        <v>0</v>
      </c>
    </row>
    <row r="555" spans="1:2" x14ac:dyDescent="0.2">
      <c r="A555" s="166">
        <f>SUM('2) Order Form'!W562)</f>
        <v>7048652277688</v>
      </c>
      <c r="B555" s="167">
        <f>SUM('2) Order Form'!I562)</f>
        <v>0</v>
      </c>
    </row>
    <row r="556" spans="1:2" x14ac:dyDescent="0.2">
      <c r="A556" s="166">
        <f>SUM('2) Order Form'!W563)</f>
        <v>7048652765086</v>
      </c>
      <c r="B556" s="167">
        <f>SUM('2) Order Form'!I563)</f>
        <v>0</v>
      </c>
    </row>
    <row r="557" spans="1:2" x14ac:dyDescent="0.2">
      <c r="A557" s="166">
        <f>SUM('2) Order Form'!W564)</f>
        <v>7048652765079</v>
      </c>
      <c r="B557" s="167">
        <f>SUM('2) Order Form'!I564)</f>
        <v>0</v>
      </c>
    </row>
    <row r="558" spans="1:2" x14ac:dyDescent="0.2">
      <c r="A558" s="166">
        <f>SUM('2) Order Form'!W565)</f>
        <v>7048652765062</v>
      </c>
      <c r="B558" s="167">
        <f>SUM('2) Order Form'!I565)</f>
        <v>0</v>
      </c>
    </row>
    <row r="559" spans="1:2" x14ac:dyDescent="0.2">
      <c r="A559" s="166">
        <f>SUM('2) Order Form'!W566)</f>
        <v>7048652765093</v>
      </c>
      <c r="B559" s="167">
        <f>SUM('2) Order Form'!I566)</f>
        <v>0</v>
      </c>
    </row>
    <row r="560" spans="1:2" x14ac:dyDescent="0.2">
      <c r="A560" s="166">
        <f>SUM('2) Order Form'!W567)</f>
        <v>7048652538796</v>
      </c>
      <c r="B560" s="167">
        <f>SUM('2) Order Form'!I567)</f>
        <v>0</v>
      </c>
    </row>
    <row r="561" spans="1:2" x14ac:dyDescent="0.2">
      <c r="A561" s="166">
        <f>SUM('2) Order Form'!W568)</f>
        <v>7048652538789</v>
      </c>
      <c r="B561" s="167">
        <f>SUM('2) Order Form'!I568)</f>
        <v>0</v>
      </c>
    </row>
    <row r="562" spans="1:2" x14ac:dyDescent="0.2">
      <c r="A562" s="166">
        <f>SUM('2) Order Form'!W569)</f>
        <v>7048652538772</v>
      </c>
      <c r="B562" s="167">
        <f>SUM('2) Order Form'!I569)</f>
        <v>0</v>
      </c>
    </row>
    <row r="563" spans="1:2" x14ac:dyDescent="0.2">
      <c r="A563" s="166">
        <f>SUM('2) Order Form'!W570)</f>
        <v>7048652538802</v>
      </c>
      <c r="B563" s="167">
        <f>SUM('2) Order Form'!I570)</f>
        <v>0</v>
      </c>
    </row>
    <row r="564" spans="1:2" x14ac:dyDescent="0.2">
      <c r="A564" s="166">
        <f>SUM('2) Order Form'!W571)</f>
        <v>7048652765123</v>
      </c>
      <c r="B564" s="167">
        <f>SUM('2) Order Form'!I571)</f>
        <v>0</v>
      </c>
    </row>
    <row r="565" spans="1:2" x14ac:dyDescent="0.2">
      <c r="A565" s="166">
        <f>SUM('2) Order Form'!W572)</f>
        <v>7048652765116</v>
      </c>
      <c r="B565" s="167">
        <f>SUM('2) Order Form'!I572)</f>
        <v>0</v>
      </c>
    </row>
    <row r="566" spans="1:2" x14ac:dyDescent="0.2">
      <c r="A566" s="166">
        <f>SUM('2) Order Form'!W573)</f>
        <v>7048652765109</v>
      </c>
      <c r="B566" s="167">
        <f>SUM('2) Order Form'!I573)</f>
        <v>0</v>
      </c>
    </row>
    <row r="567" spans="1:2" x14ac:dyDescent="0.2">
      <c r="A567" s="166">
        <f>SUM('2) Order Form'!W574)</f>
        <v>7048652765130</v>
      </c>
      <c r="B567" s="167">
        <f>SUM('2) Order Form'!I574)</f>
        <v>0</v>
      </c>
    </row>
    <row r="568" spans="1:2" x14ac:dyDescent="0.2">
      <c r="A568" s="166">
        <f>SUM('2) Order Form'!W575)</f>
        <v>7048652765161</v>
      </c>
      <c r="B568" s="167">
        <f>SUM('2) Order Form'!I575)</f>
        <v>0</v>
      </c>
    </row>
    <row r="569" spans="1:2" x14ac:dyDescent="0.2">
      <c r="A569" s="166">
        <f>SUM('2) Order Form'!W576)</f>
        <v>7048652765154</v>
      </c>
      <c r="B569" s="167">
        <f>SUM('2) Order Form'!I576)</f>
        <v>0</v>
      </c>
    </row>
    <row r="570" spans="1:2" x14ac:dyDescent="0.2">
      <c r="A570" s="166">
        <f>SUM('2) Order Form'!W577)</f>
        <v>7048652765147</v>
      </c>
      <c r="B570" s="167">
        <f>SUM('2) Order Form'!I577)</f>
        <v>0</v>
      </c>
    </row>
    <row r="571" spans="1:2" x14ac:dyDescent="0.2">
      <c r="A571" s="166">
        <f>SUM('2) Order Form'!W578)</f>
        <v>7048652765178</v>
      </c>
      <c r="B571" s="167">
        <f>SUM('2) Order Form'!I578)</f>
        <v>0</v>
      </c>
    </row>
    <row r="572" spans="1:2" x14ac:dyDescent="0.2">
      <c r="A572" s="166">
        <f>SUM('2) Order Form'!W579)</f>
        <v>7048652275752</v>
      </c>
      <c r="B572" s="167">
        <f>SUM('2) Order Form'!I579)</f>
        <v>0</v>
      </c>
    </row>
    <row r="573" spans="1:2" x14ac:dyDescent="0.2">
      <c r="A573" s="166">
        <f>SUM('2) Order Form'!W580)</f>
        <v>7048652275745</v>
      </c>
      <c r="B573" s="167">
        <f>SUM('2) Order Form'!I580)</f>
        <v>0</v>
      </c>
    </row>
    <row r="574" spans="1:2" x14ac:dyDescent="0.2">
      <c r="A574" s="166">
        <f>SUM('2) Order Form'!W581)</f>
        <v>7048652275738</v>
      </c>
      <c r="B574" s="167">
        <f>SUM('2) Order Form'!I581)</f>
        <v>0</v>
      </c>
    </row>
    <row r="575" spans="1:2" x14ac:dyDescent="0.2">
      <c r="A575" s="166">
        <f>SUM('2) Order Form'!W582)</f>
        <v>7048652275769</v>
      </c>
      <c r="B575" s="167">
        <f>SUM('2) Order Form'!I582)</f>
        <v>0</v>
      </c>
    </row>
    <row r="576" spans="1:2" x14ac:dyDescent="0.2">
      <c r="A576" s="166">
        <f>SUM('2) Order Form'!W583)</f>
        <v>7048652765284</v>
      </c>
      <c r="B576" s="167">
        <f>SUM('2) Order Form'!I583)</f>
        <v>0</v>
      </c>
    </row>
    <row r="577" spans="1:2" x14ac:dyDescent="0.2">
      <c r="A577" s="166">
        <f>SUM('2) Order Form'!W584)</f>
        <v>7048652765277</v>
      </c>
      <c r="B577" s="167">
        <f>SUM('2) Order Form'!I584)</f>
        <v>0</v>
      </c>
    </row>
    <row r="578" spans="1:2" x14ac:dyDescent="0.2">
      <c r="A578" s="166">
        <f>SUM('2) Order Form'!W585)</f>
        <v>7048652765260</v>
      </c>
      <c r="B578" s="167">
        <f>SUM('2) Order Form'!I585)</f>
        <v>0</v>
      </c>
    </row>
    <row r="579" spans="1:2" x14ac:dyDescent="0.2">
      <c r="A579" s="166">
        <f>SUM('2) Order Form'!W586)</f>
        <v>7048652765291</v>
      </c>
      <c r="B579" s="167">
        <f>SUM('2) Order Form'!I586)</f>
        <v>0</v>
      </c>
    </row>
    <row r="580" spans="1:2" x14ac:dyDescent="0.2">
      <c r="A580" s="166">
        <f>SUM('2) Order Form'!W587)</f>
        <v>7048652765321</v>
      </c>
      <c r="B580" s="167">
        <f>SUM('2) Order Form'!I587)</f>
        <v>0</v>
      </c>
    </row>
    <row r="581" spans="1:2" x14ac:dyDescent="0.2">
      <c r="A581" s="166">
        <f>SUM('2) Order Form'!W588)</f>
        <v>7048652765314</v>
      </c>
      <c r="B581" s="167">
        <f>SUM('2) Order Form'!I588)</f>
        <v>0</v>
      </c>
    </row>
    <row r="582" spans="1:2" x14ac:dyDescent="0.2">
      <c r="A582" s="166">
        <f>SUM('2) Order Form'!W589)</f>
        <v>7048652765307</v>
      </c>
      <c r="B582" s="167">
        <f>SUM('2) Order Form'!I589)</f>
        <v>0</v>
      </c>
    </row>
    <row r="583" spans="1:2" x14ac:dyDescent="0.2">
      <c r="A583" s="166">
        <f>SUM('2) Order Form'!W590)</f>
        <v>7048652765338</v>
      </c>
      <c r="B583" s="167">
        <f>SUM('2) Order Form'!I590)</f>
        <v>0</v>
      </c>
    </row>
    <row r="584" spans="1:2" x14ac:dyDescent="0.2">
      <c r="A584" s="166">
        <f>SUM('2) Order Form'!W591)</f>
        <v>7048652275950</v>
      </c>
      <c r="B584" s="167">
        <f>SUM('2) Order Form'!I591)</f>
        <v>0</v>
      </c>
    </row>
    <row r="585" spans="1:2" x14ac:dyDescent="0.2">
      <c r="A585" s="166">
        <f>SUM('2) Order Form'!W592)</f>
        <v>7048652275943</v>
      </c>
      <c r="B585" s="167">
        <f>SUM('2) Order Form'!I592)</f>
        <v>0</v>
      </c>
    </row>
    <row r="586" spans="1:2" x14ac:dyDescent="0.2">
      <c r="A586" s="166">
        <f>SUM('2) Order Form'!W593)</f>
        <v>7048652275936</v>
      </c>
      <c r="B586" s="167">
        <f>SUM('2) Order Form'!I593)</f>
        <v>0</v>
      </c>
    </row>
    <row r="587" spans="1:2" x14ac:dyDescent="0.2">
      <c r="A587" s="166">
        <f>SUM('2) Order Form'!W594)</f>
        <v>7048652275967</v>
      </c>
      <c r="B587" s="167">
        <f>SUM('2) Order Form'!I594)</f>
        <v>0</v>
      </c>
    </row>
    <row r="588" spans="1:2" x14ac:dyDescent="0.2">
      <c r="A588" s="166">
        <f>SUM('2) Order Form'!W595)</f>
        <v>7048652765000</v>
      </c>
      <c r="B588" s="167">
        <f>SUM('2) Order Form'!I595)</f>
        <v>0</v>
      </c>
    </row>
    <row r="589" spans="1:2" x14ac:dyDescent="0.2">
      <c r="A589" s="166">
        <f>SUM('2) Order Form'!W596)</f>
        <v>7048652764997</v>
      </c>
      <c r="B589" s="167">
        <f>SUM('2) Order Form'!I596)</f>
        <v>0</v>
      </c>
    </row>
    <row r="590" spans="1:2" x14ac:dyDescent="0.2">
      <c r="A590" s="166">
        <f>SUM('2) Order Form'!W597)</f>
        <v>7048652764980</v>
      </c>
      <c r="B590" s="167">
        <f>SUM('2) Order Form'!I597)</f>
        <v>0</v>
      </c>
    </row>
    <row r="591" spans="1:2" x14ac:dyDescent="0.2">
      <c r="A591" s="166">
        <f>SUM('2) Order Form'!W598)</f>
        <v>7048652765017</v>
      </c>
      <c r="B591" s="167">
        <f>SUM('2) Order Form'!I598)</f>
        <v>0</v>
      </c>
    </row>
    <row r="592" spans="1:2" x14ac:dyDescent="0.2">
      <c r="A592" s="166">
        <f>SUM('2) Order Form'!W599)</f>
        <v>7048652765048</v>
      </c>
      <c r="B592" s="167">
        <f>SUM('2) Order Form'!I599)</f>
        <v>0</v>
      </c>
    </row>
    <row r="593" spans="1:2" x14ac:dyDescent="0.2">
      <c r="A593" s="166">
        <f>SUM('2) Order Form'!W600)</f>
        <v>7048652765031</v>
      </c>
      <c r="B593" s="167">
        <f>SUM('2) Order Form'!I600)</f>
        <v>0</v>
      </c>
    </row>
    <row r="594" spans="1:2" x14ac:dyDescent="0.2">
      <c r="A594" s="166">
        <f>SUM('2) Order Form'!W601)</f>
        <v>7048652765024</v>
      </c>
      <c r="B594" s="167">
        <f>SUM('2) Order Form'!I601)</f>
        <v>0</v>
      </c>
    </row>
    <row r="595" spans="1:2" x14ac:dyDescent="0.2">
      <c r="A595" s="166">
        <f>SUM('2) Order Form'!W602)</f>
        <v>7048652765055</v>
      </c>
      <c r="B595" s="167">
        <f>SUM('2) Order Form'!I602)</f>
        <v>0</v>
      </c>
    </row>
    <row r="596" spans="1:2" x14ac:dyDescent="0.2">
      <c r="A596" s="166">
        <f>SUM('2) Order Form'!W603)</f>
        <v>7048652768407</v>
      </c>
      <c r="B596" s="167">
        <f>SUM('2) Order Form'!I603)</f>
        <v>0</v>
      </c>
    </row>
    <row r="597" spans="1:2" x14ac:dyDescent="0.2">
      <c r="A597" s="166">
        <f>SUM('2) Order Form'!W604)</f>
        <v>7048652768391</v>
      </c>
      <c r="B597" s="167">
        <f>SUM('2) Order Form'!I604)</f>
        <v>0</v>
      </c>
    </row>
    <row r="598" spans="1:2" x14ac:dyDescent="0.2">
      <c r="A598" s="166">
        <f>SUM('2) Order Form'!W605)</f>
        <v>7048652768384</v>
      </c>
      <c r="B598" s="167">
        <f>SUM('2) Order Form'!I605)</f>
        <v>0</v>
      </c>
    </row>
    <row r="599" spans="1:2" x14ac:dyDescent="0.2">
      <c r="A599" s="166">
        <f>SUM('2) Order Form'!W606)</f>
        <v>7048652768414</v>
      </c>
      <c r="B599" s="167">
        <f>SUM('2) Order Form'!I606)</f>
        <v>0</v>
      </c>
    </row>
    <row r="600" spans="1:2" x14ac:dyDescent="0.2">
      <c r="A600" s="166">
        <f>SUM('2) Order Form'!W607)</f>
        <v>7048652765840</v>
      </c>
      <c r="B600" s="167">
        <f>SUM('2) Order Form'!I607)</f>
        <v>0</v>
      </c>
    </row>
    <row r="601" spans="1:2" x14ac:dyDescent="0.2">
      <c r="A601" s="166">
        <f>SUM('2) Order Form'!W608)</f>
        <v>7048652765833</v>
      </c>
      <c r="B601" s="167">
        <f>SUM('2) Order Form'!I608)</f>
        <v>0</v>
      </c>
    </row>
    <row r="602" spans="1:2" x14ac:dyDescent="0.2">
      <c r="A602" s="166">
        <f>SUM('2) Order Form'!W609)</f>
        <v>7048652765826</v>
      </c>
      <c r="B602" s="167">
        <f>SUM('2) Order Form'!I609)</f>
        <v>0</v>
      </c>
    </row>
    <row r="603" spans="1:2" x14ac:dyDescent="0.2">
      <c r="A603" s="166">
        <f>SUM('2) Order Form'!W610)</f>
        <v>7048652765857</v>
      </c>
      <c r="B603" s="167">
        <f>SUM('2) Order Form'!I610)</f>
        <v>0</v>
      </c>
    </row>
    <row r="604" spans="1:2" x14ac:dyDescent="0.2">
      <c r="A604" s="166">
        <f>SUM('2) Order Form'!W611)</f>
        <v>7048652765888</v>
      </c>
      <c r="B604" s="167">
        <f>SUM('2) Order Form'!I611)</f>
        <v>0</v>
      </c>
    </row>
    <row r="605" spans="1:2" x14ac:dyDescent="0.2">
      <c r="A605" s="166">
        <f>SUM('2) Order Form'!W612)</f>
        <v>7048652765871</v>
      </c>
      <c r="B605" s="167">
        <f>SUM('2) Order Form'!I612)</f>
        <v>0</v>
      </c>
    </row>
    <row r="606" spans="1:2" x14ac:dyDescent="0.2">
      <c r="A606" s="166">
        <f>SUM('2) Order Form'!W613)</f>
        <v>7048652765864</v>
      </c>
      <c r="B606" s="167">
        <f>SUM('2) Order Form'!I613)</f>
        <v>0</v>
      </c>
    </row>
    <row r="607" spans="1:2" x14ac:dyDescent="0.2">
      <c r="A607" s="166">
        <f>SUM('2) Order Form'!W614)</f>
        <v>7048652765895</v>
      </c>
      <c r="B607" s="167">
        <f>SUM('2) Order Form'!I614)</f>
        <v>0</v>
      </c>
    </row>
    <row r="608" spans="1:2" x14ac:dyDescent="0.2">
      <c r="A608" s="166">
        <f>SUM('2) Order Form'!W615)</f>
        <v>7048652765925</v>
      </c>
      <c r="B608" s="167">
        <f>SUM('2) Order Form'!I615)</f>
        <v>0</v>
      </c>
    </row>
    <row r="609" spans="1:2" x14ac:dyDescent="0.2">
      <c r="A609" s="166">
        <f>SUM('2) Order Form'!W616)</f>
        <v>7048652765918</v>
      </c>
      <c r="B609" s="167">
        <f>SUM('2) Order Form'!I616)</f>
        <v>0</v>
      </c>
    </row>
    <row r="610" spans="1:2" x14ac:dyDescent="0.2">
      <c r="A610" s="166">
        <f>SUM('2) Order Form'!W617)</f>
        <v>7048652765901</v>
      </c>
      <c r="B610" s="167">
        <f>SUM('2) Order Form'!I617)</f>
        <v>0</v>
      </c>
    </row>
    <row r="611" spans="1:2" x14ac:dyDescent="0.2">
      <c r="A611" s="166">
        <f>SUM('2) Order Form'!W618)</f>
        <v>7048652765932</v>
      </c>
      <c r="B611" s="167">
        <f>SUM('2) Order Form'!I618)</f>
        <v>0</v>
      </c>
    </row>
    <row r="612" spans="1:2" x14ac:dyDescent="0.2">
      <c r="A612" s="166">
        <f>SUM('2) Order Form'!W619)</f>
        <v>7048652276353</v>
      </c>
      <c r="B612" s="167">
        <f>SUM('2) Order Form'!I619)</f>
        <v>0</v>
      </c>
    </row>
    <row r="613" spans="1:2" x14ac:dyDescent="0.2">
      <c r="A613" s="166">
        <f>SUM('2) Order Form'!W620)</f>
        <v>7048652276346</v>
      </c>
      <c r="B613" s="167">
        <f>SUM('2) Order Form'!I620)</f>
        <v>0</v>
      </c>
    </row>
    <row r="614" spans="1:2" x14ac:dyDescent="0.2">
      <c r="A614" s="166">
        <f>SUM('2) Order Form'!W621)</f>
        <v>7048652276339</v>
      </c>
      <c r="B614" s="167">
        <f>SUM('2) Order Form'!I621)</f>
        <v>0</v>
      </c>
    </row>
    <row r="615" spans="1:2" x14ac:dyDescent="0.2">
      <c r="A615" s="166">
        <f>SUM('2) Order Form'!W622)</f>
        <v>7048652276360</v>
      </c>
      <c r="B615" s="167">
        <f>SUM('2) Order Form'!I622)</f>
        <v>0</v>
      </c>
    </row>
    <row r="616" spans="1:2" x14ac:dyDescent="0.2">
      <c r="A616" s="166">
        <f>SUM('2) Order Form'!W623)</f>
        <v>7048652764447</v>
      </c>
      <c r="B616" s="167">
        <f>SUM('2) Order Form'!I623)</f>
        <v>0</v>
      </c>
    </row>
    <row r="617" spans="1:2" x14ac:dyDescent="0.2">
      <c r="A617" s="166">
        <f>SUM('2) Order Form'!W624)</f>
        <v>7048652764430</v>
      </c>
      <c r="B617" s="167">
        <f>SUM('2) Order Form'!I624)</f>
        <v>0</v>
      </c>
    </row>
    <row r="618" spans="1:2" x14ac:dyDescent="0.2">
      <c r="A618" s="166">
        <f>SUM('2) Order Form'!W625)</f>
        <v>7048652764423</v>
      </c>
      <c r="B618" s="167">
        <f>SUM('2) Order Form'!I625)</f>
        <v>0</v>
      </c>
    </row>
    <row r="619" spans="1:2" x14ac:dyDescent="0.2">
      <c r="A619" s="166">
        <f>SUM('2) Order Form'!W626)</f>
        <v>7048652764454</v>
      </c>
      <c r="B619" s="167">
        <f>SUM('2) Order Form'!I626)</f>
        <v>0</v>
      </c>
    </row>
    <row r="620" spans="1:2" x14ac:dyDescent="0.2">
      <c r="A620" s="166">
        <f>SUM('2) Order Form'!W627)</f>
        <v>7048652277954</v>
      </c>
      <c r="B620" s="167">
        <f>SUM('2) Order Form'!I627)</f>
        <v>0</v>
      </c>
    </row>
    <row r="621" spans="1:2" x14ac:dyDescent="0.2">
      <c r="A621" s="166">
        <f>SUM('2) Order Form'!W628)</f>
        <v>7048652277947</v>
      </c>
      <c r="B621" s="167">
        <f>SUM('2) Order Form'!I628)</f>
        <v>0</v>
      </c>
    </row>
    <row r="622" spans="1:2" x14ac:dyDescent="0.2">
      <c r="A622" s="166">
        <f>SUM('2) Order Form'!W629)</f>
        <v>7048652277930</v>
      </c>
      <c r="B622" s="167">
        <f>SUM('2) Order Form'!I629)</f>
        <v>0</v>
      </c>
    </row>
    <row r="623" spans="1:2" x14ac:dyDescent="0.2">
      <c r="A623" s="166">
        <f>SUM('2) Order Form'!W630)</f>
        <v>7048652277961</v>
      </c>
      <c r="B623" s="167">
        <f>SUM('2) Order Form'!I630)</f>
        <v>0</v>
      </c>
    </row>
    <row r="624" spans="1:2" x14ac:dyDescent="0.2">
      <c r="A624" s="166">
        <f>SUM('2) Order Form'!W631)</f>
        <v>7048652277992</v>
      </c>
      <c r="B624" s="167">
        <f>SUM('2) Order Form'!I631)</f>
        <v>0</v>
      </c>
    </row>
    <row r="625" spans="1:2" x14ac:dyDescent="0.2">
      <c r="A625" s="166">
        <f>SUM('2) Order Form'!W632)</f>
        <v>7048652277985</v>
      </c>
      <c r="B625" s="167">
        <f>SUM('2) Order Form'!I632)</f>
        <v>0</v>
      </c>
    </row>
    <row r="626" spans="1:2" x14ac:dyDescent="0.2">
      <c r="A626" s="166">
        <f>SUM('2) Order Form'!W633)</f>
        <v>7048652277978</v>
      </c>
      <c r="B626" s="167">
        <f>SUM('2) Order Form'!I633)</f>
        <v>0</v>
      </c>
    </row>
    <row r="627" spans="1:2" x14ac:dyDescent="0.2">
      <c r="A627" s="166">
        <f>SUM('2) Order Form'!W634)</f>
        <v>7048652278005</v>
      </c>
      <c r="B627" s="167">
        <f>SUM('2) Order Form'!I634)</f>
        <v>0</v>
      </c>
    </row>
    <row r="628" spans="1:2" x14ac:dyDescent="0.2">
      <c r="A628" s="166">
        <f>SUM('2) Order Form'!W635)</f>
        <v>7048652764645</v>
      </c>
      <c r="B628" s="167">
        <f>SUM('2) Order Form'!I635)</f>
        <v>0</v>
      </c>
    </row>
    <row r="629" spans="1:2" x14ac:dyDescent="0.2">
      <c r="A629" s="166">
        <f>SUM('2) Order Form'!W636)</f>
        <v>7048652764638</v>
      </c>
      <c r="B629" s="167">
        <f>SUM('2) Order Form'!I636)</f>
        <v>0</v>
      </c>
    </row>
    <row r="630" spans="1:2" x14ac:dyDescent="0.2">
      <c r="A630" s="166">
        <f>SUM('2) Order Form'!W637)</f>
        <v>7048652764621</v>
      </c>
      <c r="B630" s="167">
        <f>SUM('2) Order Form'!I637)</f>
        <v>0</v>
      </c>
    </row>
    <row r="631" spans="1:2" x14ac:dyDescent="0.2">
      <c r="A631" s="166">
        <f>SUM('2) Order Form'!W638)</f>
        <v>7048652764652</v>
      </c>
      <c r="B631" s="167">
        <f>SUM('2) Order Form'!I638)</f>
        <v>0</v>
      </c>
    </row>
    <row r="632" spans="1:2" x14ac:dyDescent="0.2">
      <c r="A632" s="166">
        <f>SUM('2) Order Form'!W639)</f>
        <v>7048652277756</v>
      </c>
      <c r="B632" s="167">
        <f>SUM('2) Order Form'!I639)</f>
        <v>0</v>
      </c>
    </row>
    <row r="633" spans="1:2" x14ac:dyDescent="0.2">
      <c r="A633" s="166">
        <f>SUM('2) Order Form'!W640)</f>
        <v>7048652277749</v>
      </c>
      <c r="B633" s="167">
        <f>SUM('2) Order Form'!I640)</f>
        <v>0</v>
      </c>
    </row>
    <row r="634" spans="1:2" x14ac:dyDescent="0.2">
      <c r="A634" s="166">
        <f>SUM('2) Order Form'!W641)</f>
        <v>7048652277732</v>
      </c>
      <c r="B634" s="167">
        <f>SUM('2) Order Form'!I641)</f>
        <v>0</v>
      </c>
    </row>
    <row r="635" spans="1:2" x14ac:dyDescent="0.2">
      <c r="A635" s="166">
        <f>SUM('2) Order Form'!W642)</f>
        <v>7048652277763</v>
      </c>
      <c r="B635" s="167">
        <f>SUM('2) Order Form'!I642)</f>
        <v>0</v>
      </c>
    </row>
    <row r="636" spans="1:2" x14ac:dyDescent="0.2">
      <c r="A636" s="166">
        <f>SUM('2) Order Form'!W643)</f>
        <v>7048652277794</v>
      </c>
      <c r="B636" s="167">
        <f>SUM('2) Order Form'!I643)</f>
        <v>0</v>
      </c>
    </row>
    <row r="637" spans="1:2" x14ac:dyDescent="0.2">
      <c r="A637" s="166">
        <f>SUM('2) Order Form'!W644)</f>
        <v>7048652277787</v>
      </c>
      <c r="B637" s="167">
        <f>SUM('2) Order Form'!I644)</f>
        <v>0</v>
      </c>
    </row>
    <row r="638" spans="1:2" x14ac:dyDescent="0.2">
      <c r="A638" s="166">
        <f>SUM('2) Order Form'!W645)</f>
        <v>7048652277770</v>
      </c>
      <c r="B638" s="167">
        <f>SUM('2) Order Form'!I645)</f>
        <v>0</v>
      </c>
    </row>
    <row r="639" spans="1:2" x14ac:dyDescent="0.2">
      <c r="A639" s="166">
        <f>SUM('2) Order Form'!W646)</f>
        <v>7048652277800</v>
      </c>
      <c r="B639" s="167">
        <f>SUM('2) Order Form'!I646)</f>
        <v>0</v>
      </c>
    </row>
    <row r="640" spans="1:2" x14ac:dyDescent="0.2">
      <c r="A640" s="166">
        <f>SUM('2) Order Form'!W647)</f>
        <v>7048652278234</v>
      </c>
      <c r="B640" s="167">
        <f>SUM('2) Order Form'!I647)</f>
        <v>0</v>
      </c>
    </row>
    <row r="641" spans="1:2" x14ac:dyDescent="0.2">
      <c r="A641" s="166">
        <f>SUM('2) Order Form'!W648)</f>
        <v>7048652278227</v>
      </c>
      <c r="B641" s="167">
        <f>SUM('2) Order Form'!I648)</f>
        <v>0</v>
      </c>
    </row>
    <row r="642" spans="1:2" x14ac:dyDescent="0.2">
      <c r="A642" s="166">
        <f>SUM('2) Order Form'!W649)</f>
        <v>7048652278210</v>
      </c>
      <c r="B642" s="167">
        <f>SUM('2) Order Form'!I649)</f>
        <v>0</v>
      </c>
    </row>
    <row r="643" spans="1:2" x14ac:dyDescent="0.2">
      <c r="A643" s="166">
        <f>SUM('2) Order Form'!W650)</f>
        <v>7048652278241</v>
      </c>
      <c r="B643" s="167">
        <f>SUM('2) Order Form'!I650)</f>
        <v>0</v>
      </c>
    </row>
    <row r="644" spans="1:2" x14ac:dyDescent="0.2">
      <c r="A644" s="166">
        <f>SUM('2) Order Form'!W651)</f>
        <v>7048652768421</v>
      </c>
      <c r="B644" s="167">
        <f>SUM('2) Order Form'!I651)</f>
        <v>0</v>
      </c>
    </row>
    <row r="645" spans="1:2" x14ac:dyDescent="0.2">
      <c r="A645" s="166">
        <f>SUM('2) Order Form'!W652)</f>
        <v>7048652768438</v>
      </c>
      <c r="B645" s="167">
        <f>SUM('2) Order Form'!I652)</f>
        <v>0</v>
      </c>
    </row>
    <row r="646" spans="1:2" x14ac:dyDescent="0.2">
      <c r="A646" s="166">
        <f>SUM('2) Order Form'!W653)</f>
        <v>7048652768445</v>
      </c>
      <c r="B646" s="167">
        <f>SUM('2) Order Form'!I653)</f>
        <v>0</v>
      </c>
    </row>
    <row r="647" spans="1:2" x14ac:dyDescent="0.2">
      <c r="A647" s="166">
        <f>SUM('2) Order Form'!W654)</f>
        <v>7048652768452</v>
      </c>
      <c r="B647" s="167">
        <f>SUM('2) Order Form'!I654)</f>
        <v>0</v>
      </c>
    </row>
    <row r="648" spans="1:2" x14ac:dyDescent="0.2">
      <c r="A648" s="166">
        <f>SUM('2) Order Form'!W655)</f>
        <v>7048652768469</v>
      </c>
      <c r="B648" s="167">
        <f>SUM('2) Order Form'!I655)</f>
        <v>0</v>
      </c>
    </row>
    <row r="649" spans="1:2" x14ac:dyDescent="0.2">
      <c r="A649" s="166">
        <f>SUM('2) Order Form'!W656)</f>
        <v>7048652768476</v>
      </c>
      <c r="B649" s="167">
        <f>SUM('2) Order Form'!I656)</f>
        <v>0</v>
      </c>
    </row>
    <row r="650" spans="1:2" x14ac:dyDescent="0.2">
      <c r="A650" s="166">
        <f>SUM('2) Order Form'!W657)</f>
        <v>7048652539052</v>
      </c>
      <c r="B650" s="167">
        <f>SUM('2) Order Form'!I657)</f>
        <v>0</v>
      </c>
    </row>
    <row r="651" spans="1:2" x14ac:dyDescent="0.2">
      <c r="A651" s="166">
        <f>SUM('2) Order Form'!W658)</f>
        <v>7048652278418</v>
      </c>
      <c r="B651" s="167">
        <f>SUM('2) Order Form'!I658)</f>
        <v>0</v>
      </c>
    </row>
    <row r="652" spans="1:2" x14ac:dyDescent="0.2">
      <c r="A652" s="166">
        <f>SUM('2) Order Form'!W659)</f>
        <v>7048652278425</v>
      </c>
      <c r="B652" s="167">
        <f>SUM('2) Order Form'!I659)</f>
        <v>0</v>
      </c>
    </row>
    <row r="653" spans="1:2" x14ac:dyDescent="0.2">
      <c r="A653" s="166">
        <f>SUM('2) Order Form'!W660)</f>
        <v>7048652539069</v>
      </c>
      <c r="B653" s="167">
        <f>SUM('2) Order Form'!I660)</f>
        <v>0</v>
      </c>
    </row>
    <row r="654" spans="1:2" x14ac:dyDescent="0.2">
      <c r="A654" s="166">
        <f>SUM('2) Order Form'!W661)</f>
        <v>7048652278432</v>
      </c>
      <c r="B654" s="167">
        <f>SUM('2) Order Form'!I661)</f>
        <v>0</v>
      </c>
    </row>
    <row r="655" spans="1:2" x14ac:dyDescent="0.2">
      <c r="A655" s="166">
        <f>SUM('2) Order Form'!W662)</f>
        <v>7048652278449</v>
      </c>
      <c r="B655" s="167">
        <f>SUM('2) Order Form'!I662)</f>
        <v>0</v>
      </c>
    </row>
    <row r="656" spans="1:2" x14ac:dyDescent="0.2">
      <c r="A656" s="166">
        <f>SUM('2) Order Form'!W663)</f>
        <v>7048652763457</v>
      </c>
      <c r="B656" s="167">
        <f>SUM('2) Order Form'!I663)</f>
        <v>0</v>
      </c>
    </row>
    <row r="657" spans="1:2" x14ac:dyDescent="0.2">
      <c r="A657" s="166">
        <f>SUM('2) Order Form'!W664)</f>
        <v>7048652763440</v>
      </c>
      <c r="B657" s="167">
        <f>SUM('2) Order Form'!I664)</f>
        <v>0</v>
      </c>
    </row>
    <row r="658" spans="1:2" x14ac:dyDescent="0.2">
      <c r="A658" s="166">
        <f>SUM('2) Order Form'!W665)</f>
        <v>7048652763433</v>
      </c>
      <c r="B658" s="167">
        <f>SUM('2) Order Form'!I665)</f>
        <v>0</v>
      </c>
    </row>
    <row r="659" spans="1:2" x14ac:dyDescent="0.2">
      <c r="A659" s="166">
        <f>SUM('2) Order Form'!W666)</f>
        <v>7048652763426</v>
      </c>
      <c r="B659" s="167">
        <f>SUM('2) Order Form'!I666)</f>
        <v>0</v>
      </c>
    </row>
    <row r="660" spans="1:2" x14ac:dyDescent="0.2">
      <c r="A660" s="166">
        <f>SUM('2) Order Form'!W667)</f>
        <v>7048652763495</v>
      </c>
      <c r="B660" s="167">
        <f>SUM('2) Order Form'!I667)</f>
        <v>0</v>
      </c>
    </row>
    <row r="661" spans="1:2" x14ac:dyDescent="0.2">
      <c r="A661" s="166">
        <f>SUM('2) Order Form'!W668)</f>
        <v>7048652763488</v>
      </c>
      <c r="B661" s="167">
        <f>SUM('2) Order Form'!I668)</f>
        <v>0</v>
      </c>
    </row>
    <row r="662" spans="1:2" x14ac:dyDescent="0.2">
      <c r="A662" s="166">
        <f>SUM('2) Order Form'!W669)</f>
        <v>7048652763471</v>
      </c>
      <c r="B662" s="167">
        <f>SUM('2) Order Form'!I669)</f>
        <v>0</v>
      </c>
    </row>
    <row r="663" spans="1:2" x14ac:dyDescent="0.2">
      <c r="A663" s="166">
        <f>SUM('2) Order Form'!W670)</f>
        <v>7048652763464</v>
      </c>
      <c r="B663" s="167">
        <f>SUM('2) Order Form'!I670)</f>
        <v>0</v>
      </c>
    </row>
    <row r="664" spans="1:2" x14ac:dyDescent="0.2">
      <c r="A664" s="166">
        <f>SUM('2) Order Form'!W671)</f>
        <v>7048652537843</v>
      </c>
      <c r="B664" s="167">
        <f>SUM('2) Order Form'!I671)</f>
        <v>0</v>
      </c>
    </row>
    <row r="665" spans="1:2" x14ac:dyDescent="0.2">
      <c r="A665" s="166">
        <f>SUM('2) Order Form'!W672)</f>
        <v>7048652537836</v>
      </c>
      <c r="B665" s="167">
        <f>SUM('2) Order Form'!I672)</f>
        <v>0</v>
      </c>
    </row>
    <row r="666" spans="1:2" x14ac:dyDescent="0.2">
      <c r="A666" s="166">
        <f>SUM('2) Order Form'!W673)</f>
        <v>7048652537829</v>
      </c>
      <c r="B666" s="167">
        <f>SUM('2) Order Form'!I673)</f>
        <v>0</v>
      </c>
    </row>
    <row r="667" spans="1:2" x14ac:dyDescent="0.2">
      <c r="A667" s="166">
        <f>SUM('2) Order Form'!W674)</f>
        <v>7048652537812</v>
      </c>
      <c r="B667" s="167">
        <f>SUM('2) Order Form'!I674)</f>
        <v>0</v>
      </c>
    </row>
    <row r="668" spans="1:2" x14ac:dyDescent="0.2">
      <c r="A668" s="166">
        <f>SUM('2) Order Form'!W675)</f>
        <v>7048652277169</v>
      </c>
      <c r="B668" s="167">
        <f>SUM('2) Order Form'!I675)</f>
        <v>0</v>
      </c>
    </row>
    <row r="669" spans="1:2" x14ac:dyDescent="0.2">
      <c r="A669" s="166">
        <f>SUM('2) Order Form'!W676)</f>
        <v>7048652277152</v>
      </c>
      <c r="B669" s="167">
        <f>SUM('2) Order Form'!I676)</f>
        <v>0</v>
      </c>
    </row>
    <row r="670" spans="1:2" x14ac:dyDescent="0.2">
      <c r="A670" s="166">
        <f>SUM('2) Order Form'!W677)</f>
        <v>7048652277145</v>
      </c>
      <c r="B670" s="167">
        <f>SUM('2) Order Form'!I677)</f>
        <v>0</v>
      </c>
    </row>
    <row r="671" spans="1:2" x14ac:dyDescent="0.2">
      <c r="A671" s="166">
        <f>SUM('2) Order Form'!W678)</f>
        <v>7048652277138</v>
      </c>
      <c r="B671" s="167">
        <f>SUM('2) Order Form'!I678)</f>
        <v>0</v>
      </c>
    </row>
    <row r="672" spans="1:2" x14ac:dyDescent="0.2">
      <c r="A672" s="166">
        <f>SUM('2) Order Form'!W679)</f>
        <v>7048652765697</v>
      </c>
      <c r="B672" s="167">
        <f>SUM('2) Order Form'!I679)</f>
        <v>0</v>
      </c>
    </row>
    <row r="673" spans="1:2" x14ac:dyDescent="0.2">
      <c r="A673" s="166">
        <f>SUM('2) Order Form'!W680)</f>
        <v>7048652765680</v>
      </c>
      <c r="B673" s="167">
        <f>SUM('2) Order Form'!I680)</f>
        <v>0</v>
      </c>
    </row>
    <row r="674" spans="1:2" x14ac:dyDescent="0.2">
      <c r="A674" s="166">
        <f>SUM('2) Order Form'!W681)</f>
        <v>7048652765673</v>
      </c>
      <c r="B674" s="167">
        <f>SUM('2) Order Form'!I681)</f>
        <v>0</v>
      </c>
    </row>
    <row r="675" spans="1:2" x14ac:dyDescent="0.2">
      <c r="A675" s="166">
        <f>SUM('2) Order Form'!W682)</f>
        <v>7048652765666</v>
      </c>
      <c r="B675" s="167">
        <f>SUM('2) Order Form'!I682)</f>
        <v>0</v>
      </c>
    </row>
    <row r="676" spans="1:2" x14ac:dyDescent="0.2">
      <c r="A676" s="166">
        <f>SUM('2) Order Form'!W683)</f>
        <v>7048652537447</v>
      </c>
      <c r="B676" s="167">
        <f>SUM('2) Order Form'!I683)</f>
        <v>0</v>
      </c>
    </row>
    <row r="677" spans="1:2" x14ac:dyDescent="0.2">
      <c r="A677" s="166">
        <f>SUM('2) Order Form'!W684)</f>
        <v>7048652537430</v>
      </c>
      <c r="B677" s="167">
        <f>SUM('2) Order Form'!I684)</f>
        <v>0</v>
      </c>
    </row>
    <row r="678" spans="1:2" x14ac:dyDescent="0.2">
      <c r="A678" s="166">
        <f>SUM('2) Order Form'!W685)</f>
        <v>7048652537423</v>
      </c>
      <c r="B678" s="167">
        <f>SUM('2) Order Form'!I685)</f>
        <v>0</v>
      </c>
    </row>
    <row r="679" spans="1:2" x14ac:dyDescent="0.2">
      <c r="A679" s="166">
        <f>SUM('2) Order Form'!W686)</f>
        <v>7048652537416</v>
      </c>
      <c r="B679" s="167">
        <f>SUM('2) Order Form'!I686)</f>
        <v>0</v>
      </c>
    </row>
    <row r="680" spans="1:2" x14ac:dyDescent="0.2">
      <c r="A680" s="166">
        <f>SUM('2) Order Form'!W687)</f>
        <v>7048652764850</v>
      </c>
      <c r="B680" s="167">
        <f>SUM('2) Order Form'!I687)</f>
        <v>0</v>
      </c>
    </row>
    <row r="681" spans="1:2" x14ac:dyDescent="0.2">
      <c r="A681" s="166">
        <f>SUM('2) Order Form'!W688)</f>
        <v>7048652764843</v>
      </c>
      <c r="B681" s="167">
        <f>SUM('2) Order Form'!I688)</f>
        <v>0</v>
      </c>
    </row>
    <row r="682" spans="1:2" x14ac:dyDescent="0.2">
      <c r="A682" s="166">
        <f>SUM('2) Order Form'!W689)</f>
        <v>7048652764836</v>
      </c>
      <c r="B682" s="167">
        <f>SUM('2) Order Form'!I689)</f>
        <v>0</v>
      </c>
    </row>
    <row r="683" spans="1:2" x14ac:dyDescent="0.2">
      <c r="A683" s="166">
        <f>SUM('2) Order Form'!W690)</f>
        <v>7048652764829</v>
      </c>
      <c r="B683" s="167">
        <f>SUM('2) Order Form'!I690)</f>
        <v>0</v>
      </c>
    </row>
    <row r="684" spans="1:2" x14ac:dyDescent="0.2">
      <c r="A684" s="166">
        <f>SUM('2) Order Form'!W691)</f>
        <v>7048652764898</v>
      </c>
      <c r="B684" s="167">
        <f>SUM('2) Order Form'!I691)</f>
        <v>0</v>
      </c>
    </row>
    <row r="685" spans="1:2" x14ac:dyDescent="0.2">
      <c r="A685" s="166">
        <f>SUM('2) Order Form'!W692)</f>
        <v>7048652764881</v>
      </c>
      <c r="B685" s="167">
        <f>SUM('2) Order Form'!I692)</f>
        <v>0</v>
      </c>
    </row>
    <row r="686" spans="1:2" x14ac:dyDescent="0.2">
      <c r="A686" s="166">
        <f>SUM('2) Order Form'!W693)</f>
        <v>7048652764874</v>
      </c>
      <c r="B686" s="167">
        <f>SUM('2) Order Form'!I693)</f>
        <v>0</v>
      </c>
    </row>
    <row r="687" spans="1:2" x14ac:dyDescent="0.2">
      <c r="A687" s="166">
        <f>SUM('2) Order Form'!W694)</f>
        <v>7048652764867</v>
      </c>
      <c r="B687" s="167">
        <f>SUM('2) Order Form'!I694)</f>
        <v>0</v>
      </c>
    </row>
    <row r="688" spans="1:2" x14ac:dyDescent="0.2">
      <c r="A688" s="166">
        <f>SUM('2) Order Form'!W695)</f>
        <v>7048652277640</v>
      </c>
      <c r="B688" s="167">
        <f>SUM('2) Order Form'!I695)</f>
        <v>0</v>
      </c>
    </row>
    <row r="689" spans="1:2" x14ac:dyDescent="0.2">
      <c r="A689" s="166">
        <f>SUM('2) Order Form'!W696)</f>
        <v>7048652277633</v>
      </c>
      <c r="B689" s="167">
        <f>SUM('2) Order Form'!I696)</f>
        <v>0</v>
      </c>
    </row>
    <row r="690" spans="1:2" x14ac:dyDescent="0.2">
      <c r="A690" s="166">
        <f>SUM('2) Order Form'!W697)</f>
        <v>7048652277626</v>
      </c>
      <c r="B690" s="167">
        <f>SUM('2) Order Form'!I697)</f>
        <v>0</v>
      </c>
    </row>
    <row r="691" spans="1:2" x14ac:dyDescent="0.2">
      <c r="A691" s="166">
        <f>SUM('2) Order Form'!W698)</f>
        <v>7048652277619</v>
      </c>
      <c r="B691" s="167">
        <f>SUM('2) Order Form'!I698)</f>
        <v>0</v>
      </c>
    </row>
    <row r="692" spans="1:2" x14ac:dyDescent="0.2">
      <c r="A692" s="166">
        <f>SUM('2) Order Form'!W699)</f>
        <v>7048652765819</v>
      </c>
      <c r="B692" s="167">
        <f>SUM('2) Order Form'!I699)</f>
        <v>0</v>
      </c>
    </row>
    <row r="693" spans="1:2" x14ac:dyDescent="0.2">
      <c r="A693" s="166">
        <f>SUM('2) Order Form'!W700)</f>
        <v>7048652765802</v>
      </c>
      <c r="B693" s="167">
        <f>SUM('2) Order Form'!I700)</f>
        <v>0</v>
      </c>
    </row>
    <row r="694" spans="1:2" x14ac:dyDescent="0.2">
      <c r="A694" s="166">
        <f>SUM('2) Order Form'!W701)</f>
        <v>7048652765796</v>
      </c>
      <c r="B694" s="167">
        <f>SUM('2) Order Form'!I701)</f>
        <v>0</v>
      </c>
    </row>
    <row r="695" spans="1:2" x14ac:dyDescent="0.2">
      <c r="A695" s="166">
        <f>SUM('2) Order Form'!W702)</f>
        <v>7048652765789</v>
      </c>
      <c r="B695" s="167">
        <f>SUM('2) Order Form'!I702)</f>
        <v>0</v>
      </c>
    </row>
    <row r="696" spans="1:2" x14ac:dyDescent="0.2">
      <c r="A696" s="166">
        <f>SUM('2) Order Form'!W703)</f>
        <v>7048652537126</v>
      </c>
      <c r="B696" s="167">
        <f>SUM('2) Order Form'!I703)</f>
        <v>0</v>
      </c>
    </row>
    <row r="697" spans="1:2" x14ac:dyDescent="0.2">
      <c r="A697" s="166">
        <f>SUM('2) Order Form'!W704)</f>
        <v>7048652537119</v>
      </c>
      <c r="B697" s="167">
        <f>SUM('2) Order Form'!I704)</f>
        <v>0</v>
      </c>
    </row>
    <row r="698" spans="1:2" x14ac:dyDescent="0.2">
      <c r="A698" s="166">
        <f>SUM('2) Order Form'!W705)</f>
        <v>7048652537102</v>
      </c>
      <c r="B698" s="167">
        <f>SUM('2) Order Form'!I705)</f>
        <v>0</v>
      </c>
    </row>
    <row r="699" spans="1:2" x14ac:dyDescent="0.2">
      <c r="A699" s="166">
        <f>SUM('2) Order Form'!W706)</f>
        <v>7048652537096</v>
      </c>
      <c r="B699" s="167">
        <f>SUM('2) Order Form'!I706)</f>
        <v>0</v>
      </c>
    </row>
    <row r="700" spans="1:2" x14ac:dyDescent="0.2">
      <c r="A700" s="166">
        <f>SUM('2) Order Form'!W707)</f>
        <v>7048652277725</v>
      </c>
      <c r="B700" s="167">
        <f>SUM('2) Order Form'!I707)</f>
        <v>0</v>
      </c>
    </row>
    <row r="701" spans="1:2" x14ac:dyDescent="0.2">
      <c r="A701" s="166">
        <f>SUM('2) Order Form'!W708)</f>
        <v>7048652277718</v>
      </c>
      <c r="B701" s="167">
        <f>SUM('2) Order Form'!I708)</f>
        <v>0</v>
      </c>
    </row>
    <row r="702" spans="1:2" x14ac:dyDescent="0.2">
      <c r="A702" s="166">
        <f>SUM('2) Order Form'!W709)</f>
        <v>7048652277701</v>
      </c>
      <c r="B702" s="167">
        <f>SUM('2) Order Form'!I709)</f>
        <v>0</v>
      </c>
    </row>
    <row r="703" spans="1:2" x14ac:dyDescent="0.2">
      <c r="A703" s="166">
        <f>SUM('2) Order Form'!W710)</f>
        <v>7048652277695</v>
      </c>
      <c r="B703" s="167">
        <f>SUM('2) Order Form'!I710)</f>
        <v>0</v>
      </c>
    </row>
    <row r="704" spans="1:2" x14ac:dyDescent="0.2">
      <c r="A704" s="166">
        <f>SUM('2) Order Form'!W711)</f>
        <v>7048652774088</v>
      </c>
      <c r="B704" s="167">
        <f>SUM('2) Order Form'!I711)</f>
        <v>0</v>
      </c>
    </row>
    <row r="705" spans="1:2" x14ac:dyDescent="0.2">
      <c r="A705" s="166">
        <f>SUM('2) Order Form'!W712)</f>
        <v>7048652765208</v>
      </c>
      <c r="B705" s="167">
        <f>SUM('2) Order Form'!I712)</f>
        <v>0</v>
      </c>
    </row>
    <row r="706" spans="1:2" x14ac:dyDescent="0.2">
      <c r="A706" s="166">
        <f>SUM('2) Order Form'!W713)</f>
        <v>7048652765192</v>
      </c>
      <c r="B706" s="167">
        <f>SUM('2) Order Form'!I713)</f>
        <v>0</v>
      </c>
    </row>
    <row r="707" spans="1:2" x14ac:dyDescent="0.2">
      <c r="A707" s="166">
        <f>SUM('2) Order Form'!W714)</f>
        <v>7048652765185</v>
      </c>
      <c r="B707" s="167">
        <f>SUM('2) Order Form'!I714)</f>
        <v>0</v>
      </c>
    </row>
    <row r="708" spans="1:2" x14ac:dyDescent="0.2">
      <c r="A708" s="166">
        <f>SUM('2) Order Form'!W715)</f>
        <v>7048652774095</v>
      </c>
      <c r="B708" s="167">
        <f>SUM('2) Order Form'!I715)</f>
        <v>0</v>
      </c>
    </row>
    <row r="709" spans="1:2" x14ac:dyDescent="0.2">
      <c r="A709" s="166">
        <f>SUM('2) Order Form'!W716)</f>
        <v>7048652765246</v>
      </c>
      <c r="B709" s="167">
        <f>SUM('2) Order Form'!I716)</f>
        <v>0</v>
      </c>
    </row>
    <row r="710" spans="1:2" x14ac:dyDescent="0.2">
      <c r="A710" s="166">
        <f>SUM('2) Order Form'!W717)</f>
        <v>7048652765239</v>
      </c>
      <c r="B710" s="167">
        <f>SUM('2) Order Form'!I717)</f>
        <v>0</v>
      </c>
    </row>
    <row r="711" spans="1:2" x14ac:dyDescent="0.2">
      <c r="A711" s="166">
        <f>SUM('2) Order Form'!W718)</f>
        <v>7048652765222</v>
      </c>
      <c r="B711" s="167">
        <f>SUM('2) Order Form'!I718)</f>
        <v>0</v>
      </c>
    </row>
    <row r="712" spans="1:2" x14ac:dyDescent="0.2">
      <c r="A712" s="166">
        <f>SUM('2) Order Form'!W719)</f>
        <v>7048652765376</v>
      </c>
      <c r="B712" s="167">
        <f>SUM('2) Order Form'!I719)</f>
        <v>0</v>
      </c>
    </row>
    <row r="713" spans="1:2" x14ac:dyDescent="0.2">
      <c r="A713" s="166">
        <f>SUM('2) Order Form'!W720)</f>
        <v>7048652765369</v>
      </c>
      <c r="B713" s="167">
        <f>SUM('2) Order Form'!I720)</f>
        <v>0</v>
      </c>
    </row>
    <row r="714" spans="1:2" x14ac:dyDescent="0.2">
      <c r="A714" s="166">
        <f>SUM('2) Order Form'!W721)</f>
        <v>7048652765352</v>
      </c>
      <c r="B714" s="167">
        <f>SUM('2) Order Form'!I721)</f>
        <v>0</v>
      </c>
    </row>
    <row r="715" spans="1:2" x14ac:dyDescent="0.2">
      <c r="A715" s="166">
        <f>SUM('2) Order Form'!W722)</f>
        <v>7048652765345</v>
      </c>
      <c r="B715" s="167">
        <f>SUM('2) Order Form'!I722)</f>
        <v>0</v>
      </c>
    </row>
    <row r="716" spans="1:2" x14ac:dyDescent="0.2">
      <c r="A716" s="166">
        <f>SUM('2) Order Form'!W723)</f>
        <v>7048652765413</v>
      </c>
      <c r="B716" s="167">
        <f>SUM('2) Order Form'!I723)</f>
        <v>0</v>
      </c>
    </row>
    <row r="717" spans="1:2" x14ac:dyDescent="0.2">
      <c r="A717" s="166">
        <f>SUM('2) Order Form'!W724)</f>
        <v>7048652765406</v>
      </c>
      <c r="B717" s="167">
        <f>SUM('2) Order Form'!I724)</f>
        <v>0</v>
      </c>
    </row>
    <row r="718" spans="1:2" x14ac:dyDescent="0.2">
      <c r="A718" s="166">
        <f>SUM('2) Order Form'!W725)</f>
        <v>7048652765390</v>
      </c>
      <c r="B718" s="167">
        <f>SUM('2) Order Form'!I725)</f>
        <v>0</v>
      </c>
    </row>
    <row r="719" spans="1:2" x14ac:dyDescent="0.2">
      <c r="A719" s="166">
        <f>SUM('2) Order Form'!W726)</f>
        <v>7048652765383</v>
      </c>
      <c r="B719" s="167">
        <f>SUM('2) Order Form'!I726)</f>
        <v>0</v>
      </c>
    </row>
    <row r="720" spans="1:2" x14ac:dyDescent="0.2">
      <c r="A720" s="166">
        <f>SUM('2) Order Form'!W727)</f>
        <v>7048652765970</v>
      </c>
      <c r="B720" s="167">
        <f>SUM('2) Order Form'!I727)</f>
        <v>0</v>
      </c>
    </row>
    <row r="721" spans="1:2" x14ac:dyDescent="0.2">
      <c r="A721" s="166">
        <f>SUM('2) Order Form'!W728)</f>
        <v>7048652765963</v>
      </c>
      <c r="B721" s="167">
        <f>SUM('2) Order Form'!I728)</f>
        <v>0</v>
      </c>
    </row>
    <row r="722" spans="1:2" x14ac:dyDescent="0.2">
      <c r="A722" s="166">
        <f>SUM('2) Order Form'!W729)</f>
        <v>7048652765956</v>
      </c>
      <c r="B722" s="167">
        <f>SUM('2) Order Form'!I729)</f>
        <v>0</v>
      </c>
    </row>
    <row r="723" spans="1:2" x14ac:dyDescent="0.2">
      <c r="A723" s="166">
        <f>SUM('2) Order Form'!W730)</f>
        <v>7048652765949</v>
      </c>
      <c r="B723" s="167">
        <f>SUM('2) Order Form'!I730)</f>
        <v>0</v>
      </c>
    </row>
    <row r="724" spans="1:2" x14ac:dyDescent="0.2">
      <c r="A724" s="166">
        <f>SUM('2) Order Form'!W731)</f>
        <v>7048652766014</v>
      </c>
      <c r="B724" s="167">
        <f>SUM('2) Order Form'!I731)</f>
        <v>0</v>
      </c>
    </row>
    <row r="725" spans="1:2" x14ac:dyDescent="0.2">
      <c r="A725" s="166">
        <f>SUM('2) Order Form'!W732)</f>
        <v>7048652766007</v>
      </c>
      <c r="B725" s="167">
        <f>SUM('2) Order Form'!I732)</f>
        <v>0</v>
      </c>
    </row>
    <row r="726" spans="1:2" x14ac:dyDescent="0.2">
      <c r="A726" s="166">
        <f>SUM('2) Order Form'!W733)</f>
        <v>7048652765994</v>
      </c>
      <c r="B726" s="167">
        <f>SUM('2) Order Form'!I733)</f>
        <v>0</v>
      </c>
    </row>
    <row r="727" spans="1:2" x14ac:dyDescent="0.2">
      <c r="A727" s="166">
        <f>SUM('2) Order Form'!W734)</f>
        <v>7048652765987</v>
      </c>
      <c r="B727" s="167">
        <f>SUM('2) Order Form'!I734)</f>
        <v>0</v>
      </c>
    </row>
    <row r="728" spans="1:2" x14ac:dyDescent="0.2">
      <c r="A728" s="166">
        <f>SUM('2) Order Form'!W735)</f>
        <v>7048652766052</v>
      </c>
      <c r="B728" s="167">
        <f>SUM('2) Order Form'!I735)</f>
        <v>0</v>
      </c>
    </row>
    <row r="729" spans="1:2" x14ac:dyDescent="0.2">
      <c r="A729" s="166">
        <f>SUM('2) Order Form'!W736)</f>
        <v>7048652766045</v>
      </c>
      <c r="B729" s="167">
        <f>SUM('2) Order Form'!I736)</f>
        <v>0</v>
      </c>
    </row>
    <row r="730" spans="1:2" x14ac:dyDescent="0.2">
      <c r="A730" s="166">
        <f>SUM('2) Order Form'!W737)</f>
        <v>7048652766038</v>
      </c>
      <c r="B730" s="167">
        <f>SUM('2) Order Form'!I737)</f>
        <v>0</v>
      </c>
    </row>
    <row r="731" spans="1:2" x14ac:dyDescent="0.2">
      <c r="A731" s="166">
        <f>SUM('2) Order Form'!W738)</f>
        <v>7048652766021</v>
      </c>
      <c r="B731" s="167">
        <f>SUM('2) Order Form'!I738)</f>
        <v>0</v>
      </c>
    </row>
    <row r="732" spans="1:2" x14ac:dyDescent="0.2">
      <c r="A732" s="166">
        <f>SUM('2) Order Form'!W739)</f>
        <v>7048652764577</v>
      </c>
      <c r="B732" s="167">
        <f>SUM('2) Order Form'!I739)</f>
        <v>0</v>
      </c>
    </row>
    <row r="733" spans="1:2" x14ac:dyDescent="0.2">
      <c r="A733" s="166">
        <f>SUM('2) Order Form'!W740)</f>
        <v>7048652764560</v>
      </c>
      <c r="B733" s="167">
        <f>SUM('2) Order Form'!I740)</f>
        <v>0</v>
      </c>
    </row>
    <row r="734" spans="1:2" x14ac:dyDescent="0.2">
      <c r="A734" s="166">
        <f>SUM('2) Order Form'!W741)</f>
        <v>7048652764553</v>
      </c>
      <c r="B734" s="167">
        <f>SUM('2) Order Form'!I741)</f>
        <v>0</v>
      </c>
    </row>
    <row r="735" spans="1:2" x14ac:dyDescent="0.2">
      <c r="A735" s="166">
        <f>SUM('2) Order Form'!W742)</f>
        <v>7048652764546</v>
      </c>
      <c r="B735" s="167">
        <f>SUM('2) Order Form'!I742)</f>
        <v>0</v>
      </c>
    </row>
    <row r="736" spans="1:2" x14ac:dyDescent="0.2">
      <c r="A736" s="166">
        <f>SUM('2) Order Form'!W743)</f>
        <v>7048652278128</v>
      </c>
      <c r="B736" s="167">
        <f>SUM('2) Order Form'!I743)</f>
        <v>0</v>
      </c>
    </row>
    <row r="737" spans="1:2" x14ac:dyDescent="0.2">
      <c r="A737" s="166">
        <f>SUM('2) Order Form'!W744)</f>
        <v>7048652278111</v>
      </c>
      <c r="B737" s="167">
        <f>SUM('2) Order Form'!I744)</f>
        <v>0</v>
      </c>
    </row>
    <row r="738" spans="1:2" x14ac:dyDescent="0.2">
      <c r="A738" s="166">
        <f>SUM('2) Order Form'!W745)</f>
        <v>7048652278104</v>
      </c>
      <c r="B738" s="167">
        <f>SUM('2) Order Form'!I745)</f>
        <v>0</v>
      </c>
    </row>
    <row r="739" spans="1:2" x14ac:dyDescent="0.2">
      <c r="A739" s="166">
        <f>SUM('2) Order Form'!W746)</f>
        <v>7048652278098</v>
      </c>
      <c r="B739" s="167">
        <f>SUM('2) Order Form'!I746)</f>
        <v>0</v>
      </c>
    </row>
    <row r="740" spans="1:2" x14ac:dyDescent="0.2">
      <c r="A740" s="166">
        <f>SUM('2) Order Form'!W747)</f>
        <v>7048652278166</v>
      </c>
      <c r="B740" s="167">
        <f>SUM('2) Order Form'!I747)</f>
        <v>0</v>
      </c>
    </row>
    <row r="741" spans="1:2" x14ac:dyDescent="0.2">
      <c r="A741" s="166">
        <f>SUM('2) Order Form'!W748)</f>
        <v>7048652278159</v>
      </c>
      <c r="B741" s="167">
        <f>SUM('2) Order Form'!I748)</f>
        <v>0</v>
      </c>
    </row>
    <row r="742" spans="1:2" x14ac:dyDescent="0.2">
      <c r="A742" s="166">
        <f>SUM('2) Order Form'!W749)</f>
        <v>7048652278142</v>
      </c>
      <c r="B742" s="167">
        <f>SUM('2) Order Form'!I749)</f>
        <v>0</v>
      </c>
    </row>
    <row r="743" spans="1:2" x14ac:dyDescent="0.2">
      <c r="A743" s="166">
        <f>SUM('2) Order Form'!W750)</f>
        <v>7048652278135</v>
      </c>
      <c r="B743" s="167">
        <f>SUM('2) Order Form'!I750)</f>
        <v>0</v>
      </c>
    </row>
    <row r="744" spans="1:2" x14ac:dyDescent="0.2">
      <c r="A744" s="166">
        <f>SUM('2) Order Form'!W751)</f>
        <v>7048652764690</v>
      </c>
      <c r="B744" s="167">
        <f>SUM('2) Order Form'!I751)</f>
        <v>0</v>
      </c>
    </row>
    <row r="745" spans="1:2" x14ac:dyDescent="0.2">
      <c r="A745" s="166">
        <f>SUM('2) Order Form'!W752)</f>
        <v>7048652764683</v>
      </c>
      <c r="B745" s="167">
        <f>SUM('2) Order Form'!I752)</f>
        <v>0</v>
      </c>
    </row>
    <row r="746" spans="1:2" x14ac:dyDescent="0.2">
      <c r="A746" s="166">
        <f>SUM('2) Order Form'!W753)</f>
        <v>7048652764676</v>
      </c>
      <c r="B746" s="167">
        <f>SUM('2) Order Form'!I753)</f>
        <v>0</v>
      </c>
    </row>
    <row r="747" spans="1:2" x14ac:dyDescent="0.2">
      <c r="A747" s="166">
        <f>SUM('2) Order Form'!W754)</f>
        <v>7048652764669</v>
      </c>
      <c r="B747" s="167">
        <f>SUM('2) Order Form'!I754)</f>
        <v>0</v>
      </c>
    </row>
    <row r="748" spans="1:2" x14ac:dyDescent="0.2">
      <c r="A748" s="166">
        <f>SUM('2) Order Form'!W755)</f>
        <v>7048652277886</v>
      </c>
      <c r="B748" s="167">
        <f>SUM('2) Order Form'!I755)</f>
        <v>0</v>
      </c>
    </row>
    <row r="749" spans="1:2" x14ac:dyDescent="0.2">
      <c r="A749" s="166">
        <f>SUM('2) Order Form'!W756)</f>
        <v>7048652277879</v>
      </c>
      <c r="B749" s="167">
        <f>SUM('2) Order Form'!I756)</f>
        <v>0</v>
      </c>
    </row>
    <row r="750" spans="1:2" x14ac:dyDescent="0.2">
      <c r="A750" s="166">
        <f>SUM('2) Order Form'!W757)</f>
        <v>7048652277862</v>
      </c>
      <c r="B750" s="167">
        <f>SUM('2) Order Form'!I757)</f>
        <v>0</v>
      </c>
    </row>
    <row r="751" spans="1:2" x14ac:dyDescent="0.2">
      <c r="A751" s="166">
        <f>SUM('2) Order Form'!W758)</f>
        <v>7048652277855</v>
      </c>
      <c r="B751" s="167">
        <f>SUM('2) Order Form'!I758)</f>
        <v>0</v>
      </c>
    </row>
    <row r="752" spans="1:2" x14ac:dyDescent="0.2">
      <c r="A752" s="166">
        <f>SUM('2) Order Form'!W759)</f>
        <v>7048652277923</v>
      </c>
      <c r="B752" s="167">
        <f>SUM('2) Order Form'!I759)</f>
        <v>0</v>
      </c>
    </row>
    <row r="753" spans="1:2" x14ac:dyDescent="0.2">
      <c r="A753" s="166">
        <f>SUM('2) Order Form'!W760)</f>
        <v>7048652277916</v>
      </c>
      <c r="B753" s="167">
        <f>SUM('2) Order Form'!I760)</f>
        <v>0</v>
      </c>
    </row>
    <row r="754" spans="1:2" x14ac:dyDescent="0.2">
      <c r="A754" s="166">
        <f>SUM('2) Order Form'!W761)</f>
        <v>7048652277909</v>
      </c>
      <c r="B754" s="167">
        <f>SUM('2) Order Form'!I761)</f>
        <v>0</v>
      </c>
    </row>
    <row r="755" spans="1:2" x14ac:dyDescent="0.2">
      <c r="A755" s="166">
        <f>SUM('2) Order Form'!W762)</f>
        <v>7048652277893</v>
      </c>
      <c r="B755" s="167">
        <f>SUM('2) Order Form'!I762)</f>
        <v>0</v>
      </c>
    </row>
    <row r="756" spans="1:2" x14ac:dyDescent="0.2">
      <c r="A756" s="166">
        <f>SUM('2) Order Form'!W763)</f>
        <v>7048652763389</v>
      </c>
      <c r="B756" s="167">
        <f>SUM('2) Order Form'!I763)</f>
        <v>0</v>
      </c>
    </row>
    <row r="757" spans="1:2" x14ac:dyDescent="0.2">
      <c r="A757" s="166">
        <f>SUM('2) Order Form'!W764)</f>
        <v>7048652763396</v>
      </c>
      <c r="B757" s="167">
        <f>SUM('2) Order Form'!I764)</f>
        <v>0</v>
      </c>
    </row>
    <row r="758" spans="1:2" x14ac:dyDescent="0.2">
      <c r="A758" s="166">
        <f>SUM('2) Order Form'!W765)</f>
        <v>7048652763402</v>
      </c>
      <c r="B758" s="167">
        <f>SUM('2) Order Form'!I765)</f>
        <v>0</v>
      </c>
    </row>
    <row r="759" spans="1:2" x14ac:dyDescent="0.2">
      <c r="A759" s="166">
        <f>SUM('2) Order Form'!W766)</f>
        <v>7048652763419</v>
      </c>
      <c r="B759" s="167">
        <f>SUM('2) Order Form'!I766)</f>
        <v>0</v>
      </c>
    </row>
    <row r="760" spans="1:2" x14ac:dyDescent="0.2">
      <c r="A760" s="166">
        <f>SUM('2) Order Form'!W767)</f>
        <v>7048652765505</v>
      </c>
      <c r="B760" s="167">
        <f>SUM('2) Order Form'!I767)</f>
        <v>0</v>
      </c>
    </row>
    <row r="761" spans="1:2" x14ac:dyDescent="0.2">
      <c r="A761" s="166">
        <f>SUM('2) Order Form'!W768)</f>
        <v>7048652765512</v>
      </c>
      <c r="B761" s="167">
        <f>SUM('2) Order Form'!I768)</f>
        <v>0</v>
      </c>
    </row>
    <row r="762" spans="1:2" x14ac:dyDescent="0.2">
      <c r="A762" s="166">
        <f>SUM('2) Order Form'!W769)</f>
        <v>7048652765529</v>
      </c>
      <c r="B762" s="167">
        <f>SUM('2) Order Form'!I769)</f>
        <v>0</v>
      </c>
    </row>
    <row r="763" spans="1:2" x14ac:dyDescent="0.2">
      <c r="A763" s="166">
        <f>SUM('2) Order Form'!W770)</f>
        <v>7048652765536</v>
      </c>
      <c r="B763" s="167">
        <f>SUM('2) Order Form'!I770)</f>
        <v>0</v>
      </c>
    </row>
    <row r="764" spans="1:2" x14ac:dyDescent="0.2">
      <c r="A764" s="166">
        <f>SUM('2) Order Form'!W771)</f>
        <v>7048652765581</v>
      </c>
      <c r="B764" s="167">
        <f>SUM('2) Order Form'!I771)</f>
        <v>0</v>
      </c>
    </row>
    <row r="765" spans="1:2" x14ac:dyDescent="0.2">
      <c r="A765" s="166">
        <f>SUM('2) Order Form'!W772)</f>
        <v>7048652765598</v>
      </c>
      <c r="B765" s="167">
        <f>SUM('2) Order Form'!I772)</f>
        <v>0</v>
      </c>
    </row>
    <row r="766" spans="1:2" x14ac:dyDescent="0.2">
      <c r="A766" s="166">
        <f>SUM('2) Order Form'!W773)</f>
        <v>7048652765604</v>
      </c>
      <c r="B766" s="167">
        <f>SUM('2) Order Form'!I773)</f>
        <v>0</v>
      </c>
    </row>
    <row r="767" spans="1:2" x14ac:dyDescent="0.2">
      <c r="A767" s="166">
        <f>SUM('2) Order Form'!W774)</f>
        <v>7048652765611</v>
      </c>
      <c r="B767" s="167">
        <f>SUM('2) Order Form'!I774)</f>
        <v>0</v>
      </c>
    </row>
    <row r="768" spans="1:2" x14ac:dyDescent="0.2">
      <c r="A768" s="166">
        <f>SUM('2) Order Form'!W775)</f>
        <v>7048652765543</v>
      </c>
      <c r="B768" s="167">
        <f>SUM('2) Order Form'!I775)</f>
        <v>0</v>
      </c>
    </row>
    <row r="769" spans="1:2" x14ac:dyDescent="0.2">
      <c r="A769" s="166">
        <f>SUM('2) Order Form'!W776)</f>
        <v>7048652765550</v>
      </c>
      <c r="B769" s="167">
        <f>SUM('2) Order Form'!I776)</f>
        <v>0</v>
      </c>
    </row>
    <row r="770" spans="1:2" x14ac:dyDescent="0.2">
      <c r="A770" s="166">
        <f>SUM('2) Order Form'!W777)</f>
        <v>7048652765567</v>
      </c>
      <c r="B770" s="167">
        <f>SUM('2) Order Form'!I777)</f>
        <v>0</v>
      </c>
    </row>
    <row r="771" spans="1:2" x14ac:dyDescent="0.2">
      <c r="A771" s="166">
        <f>SUM('2) Order Form'!W778)</f>
        <v>7048652765574</v>
      </c>
      <c r="B771" s="167">
        <f>SUM('2) Order Form'!I778)</f>
        <v>0</v>
      </c>
    </row>
    <row r="772" spans="1:2" x14ac:dyDescent="0.2">
      <c r="A772" s="166">
        <f>SUM('2) Order Form'!W779)</f>
        <v>7048652764904</v>
      </c>
      <c r="B772" s="167">
        <f>SUM('2) Order Form'!I779)</f>
        <v>0</v>
      </c>
    </row>
    <row r="773" spans="1:2" x14ac:dyDescent="0.2">
      <c r="A773" s="166">
        <f>SUM('2) Order Form'!W780)</f>
        <v>7048652764911</v>
      </c>
      <c r="B773" s="167">
        <f>SUM('2) Order Form'!I780)</f>
        <v>0</v>
      </c>
    </row>
    <row r="774" spans="1:2" x14ac:dyDescent="0.2">
      <c r="A774" s="166">
        <f>SUM('2) Order Form'!W781)</f>
        <v>7048652764928</v>
      </c>
      <c r="B774" s="167">
        <f>SUM('2) Order Form'!I781)</f>
        <v>0</v>
      </c>
    </row>
    <row r="775" spans="1:2" x14ac:dyDescent="0.2">
      <c r="A775" s="166">
        <f>SUM('2) Order Form'!W782)</f>
        <v>7048652764935</v>
      </c>
      <c r="B775" s="167">
        <f>SUM('2) Order Form'!I782)</f>
        <v>0</v>
      </c>
    </row>
    <row r="776" spans="1:2" x14ac:dyDescent="0.2">
      <c r="A776" s="166">
        <f>SUM('2) Order Form'!W783)</f>
        <v>7048652764942</v>
      </c>
      <c r="B776" s="167">
        <f>SUM('2) Order Form'!I783)</f>
        <v>0</v>
      </c>
    </row>
    <row r="777" spans="1:2" x14ac:dyDescent="0.2">
      <c r="A777" s="166">
        <f>SUM('2) Order Form'!W784)</f>
        <v>7048652764959</v>
      </c>
      <c r="B777" s="167">
        <f>SUM('2) Order Form'!I784)</f>
        <v>0</v>
      </c>
    </row>
    <row r="778" spans="1:2" x14ac:dyDescent="0.2">
      <c r="A778" s="166">
        <f>SUM('2) Order Form'!W785)</f>
        <v>7048652764966</v>
      </c>
      <c r="B778" s="167">
        <f>SUM('2) Order Form'!I785)</f>
        <v>0</v>
      </c>
    </row>
    <row r="779" spans="1:2" x14ac:dyDescent="0.2">
      <c r="A779" s="166">
        <f>SUM('2) Order Form'!W786)</f>
        <v>7048652764973</v>
      </c>
      <c r="B779" s="167">
        <f>SUM('2) Order Form'!I786)</f>
        <v>0</v>
      </c>
    </row>
    <row r="780" spans="1:2" x14ac:dyDescent="0.2">
      <c r="A780" s="166">
        <f>SUM('2) Order Form'!W787)</f>
        <v>7048652763587</v>
      </c>
      <c r="B780" s="167">
        <f>SUM('2) Order Form'!I787)</f>
        <v>0</v>
      </c>
    </row>
    <row r="781" spans="1:2" x14ac:dyDescent="0.2">
      <c r="A781" s="166">
        <f>SUM('2) Order Form'!W788)</f>
        <v>7048652763594</v>
      </c>
      <c r="B781" s="167">
        <f>SUM('2) Order Form'!I788)</f>
        <v>0</v>
      </c>
    </row>
    <row r="782" spans="1:2" x14ac:dyDescent="0.2">
      <c r="A782" s="166">
        <f>SUM('2) Order Form'!W789)</f>
        <v>7048652763600</v>
      </c>
      <c r="B782" s="167">
        <f>SUM('2) Order Form'!I789)</f>
        <v>0</v>
      </c>
    </row>
    <row r="783" spans="1:2" x14ac:dyDescent="0.2">
      <c r="A783" s="166">
        <f>SUM('2) Order Form'!W790)</f>
        <v>7048652763617</v>
      </c>
      <c r="B783" s="167">
        <f>SUM('2) Order Form'!I790)</f>
        <v>0</v>
      </c>
    </row>
    <row r="784" spans="1:2" x14ac:dyDescent="0.2">
      <c r="A784" s="166">
        <f>SUM('2) Order Form'!W791)</f>
        <v>7048652763624</v>
      </c>
      <c r="B784" s="167">
        <f>SUM('2) Order Form'!I791)</f>
        <v>0</v>
      </c>
    </row>
    <row r="785" spans="1:2" x14ac:dyDescent="0.2">
      <c r="A785" s="166">
        <f>SUM('2) Order Form'!W792)</f>
        <v>7048652763631</v>
      </c>
      <c r="B785" s="167">
        <f>SUM('2) Order Form'!I792)</f>
        <v>0</v>
      </c>
    </row>
    <row r="786" spans="1:2" x14ac:dyDescent="0.2">
      <c r="A786" s="166">
        <f>SUM('2) Order Form'!W793)</f>
        <v>7048652763648</v>
      </c>
      <c r="B786" s="167">
        <f>SUM('2) Order Form'!I793)</f>
        <v>0</v>
      </c>
    </row>
    <row r="787" spans="1:2" x14ac:dyDescent="0.2">
      <c r="A787" s="166">
        <f>SUM('2) Order Form'!W794)</f>
        <v>7048652763655</v>
      </c>
      <c r="B787" s="167">
        <f>SUM('2) Order Form'!I794)</f>
        <v>0</v>
      </c>
    </row>
    <row r="788" spans="1:2" x14ac:dyDescent="0.2">
      <c r="A788" s="166">
        <f>SUM('2) Order Form'!W795)</f>
        <v>7048652763662</v>
      </c>
      <c r="B788" s="167">
        <f>SUM('2) Order Form'!I795)</f>
        <v>0</v>
      </c>
    </row>
    <row r="789" spans="1:2" x14ac:dyDescent="0.2">
      <c r="A789" s="166">
        <f>SUM('2) Order Form'!W796)</f>
        <v>7048652763679</v>
      </c>
      <c r="B789" s="167">
        <f>SUM('2) Order Form'!I796)</f>
        <v>0</v>
      </c>
    </row>
    <row r="790" spans="1:2" x14ac:dyDescent="0.2">
      <c r="A790" s="166">
        <f>SUM('2) Order Form'!W797)</f>
        <v>7048652763686</v>
      </c>
      <c r="B790" s="167">
        <f>SUM('2) Order Form'!I797)</f>
        <v>0</v>
      </c>
    </row>
    <row r="791" spans="1:2" x14ac:dyDescent="0.2">
      <c r="A791" s="166">
        <f>SUM('2) Order Form'!W798)</f>
        <v>7048652763693</v>
      </c>
      <c r="B791" s="167">
        <f>SUM('2) Order Form'!I798)</f>
        <v>0</v>
      </c>
    </row>
    <row r="792" spans="1:2" x14ac:dyDescent="0.2">
      <c r="A792" s="166">
        <f>SUM('2) Order Form'!W799)</f>
        <v>7048652764393</v>
      </c>
      <c r="B792" s="167">
        <f>SUM('2) Order Form'!I799)</f>
        <v>0</v>
      </c>
    </row>
    <row r="793" spans="1:2" x14ac:dyDescent="0.2">
      <c r="A793" s="166">
        <f>SUM('2) Order Form'!W800)</f>
        <v>7048652764386</v>
      </c>
      <c r="B793" s="167">
        <f>SUM('2) Order Form'!I800)</f>
        <v>0</v>
      </c>
    </row>
    <row r="794" spans="1:2" x14ac:dyDescent="0.2">
      <c r="A794" s="166">
        <f>SUM('2) Order Form'!W801)</f>
        <v>7048652326713</v>
      </c>
      <c r="B794" s="167">
        <f>SUM('2) Order Form'!I801)</f>
        <v>0</v>
      </c>
    </row>
    <row r="795" spans="1:2" x14ac:dyDescent="0.2">
      <c r="A795" s="166">
        <f>SUM('2) Order Form'!W802)</f>
        <v>7048652326706</v>
      </c>
      <c r="B795" s="167">
        <f>SUM('2) Order Form'!I802)</f>
        <v>0</v>
      </c>
    </row>
    <row r="796" spans="1:2" x14ac:dyDescent="0.2">
      <c r="A796" s="166">
        <f>SUM('2) Order Form'!W803)</f>
        <v>7048652768483</v>
      </c>
      <c r="B796" s="167">
        <f>SUM('2) Order Form'!I803)</f>
        <v>0</v>
      </c>
    </row>
    <row r="797" spans="1:2" x14ac:dyDescent="0.2">
      <c r="A797" s="166">
        <f>SUM('2) Order Form'!W804)</f>
        <v>7048652768490</v>
      </c>
      <c r="B797" s="167">
        <f>SUM('2) Order Form'!I804)</f>
        <v>0</v>
      </c>
    </row>
    <row r="798" spans="1:2" x14ac:dyDescent="0.2">
      <c r="A798" s="166">
        <f>SUM('2) Order Form'!W805)</f>
        <v>7048652539120</v>
      </c>
      <c r="B798" s="167">
        <f>SUM('2) Order Form'!I805)</f>
        <v>0</v>
      </c>
    </row>
    <row r="799" spans="1:2" x14ac:dyDescent="0.2">
      <c r="A799" s="166">
        <f>SUM('2) Order Form'!W806)</f>
        <v>7048652785848</v>
      </c>
      <c r="B799" s="167">
        <f>SUM('2) Order Form'!I806)</f>
        <v>0</v>
      </c>
    </row>
    <row r="800" spans="1:2" x14ac:dyDescent="0.2">
      <c r="A800" s="166">
        <f>SUM('2) Order Form'!W807)</f>
        <v>7048652785831</v>
      </c>
      <c r="B800" s="167">
        <f>SUM('2) Order Form'!I807)</f>
        <v>0</v>
      </c>
    </row>
    <row r="801" spans="1:2" x14ac:dyDescent="0.2">
      <c r="A801" s="166">
        <f>SUM('2) Order Form'!W808)</f>
        <v>7048652785824</v>
      </c>
      <c r="B801" s="167">
        <f>SUM('2) Order Form'!I808)</f>
        <v>0</v>
      </c>
    </row>
    <row r="802" spans="1:2" x14ac:dyDescent="0.2">
      <c r="A802" s="166">
        <f>SUM('2) Order Form'!W809)</f>
        <v>7048652785855</v>
      </c>
      <c r="B802" s="167">
        <f>SUM('2) Order Form'!I809)</f>
        <v>0</v>
      </c>
    </row>
    <row r="803" spans="1:2" x14ac:dyDescent="0.2">
      <c r="A803" s="166">
        <f>SUM('2) Order Form'!W810)</f>
        <v>7048652279132</v>
      </c>
      <c r="B803" s="167">
        <f>SUM('2) Order Form'!I810)</f>
        <v>0</v>
      </c>
    </row>
    <row r="804" spans="1:2" x14ac:dyDescent="0.2">
      <c r="A804" s="166">
        <f>SUM('2) Order Form'!W811)</f>
        <v>7048652279125</v>
      </c>
      <c r="B804" s="167">
        <f>SUM('2) Order Form'!I811)</f>
        <v>0</v>
      </c>
    </row>
    <row r="805" spans="1:2" x14ac:dyDescent="0.2">
      <c r="A805" s="166">
        <f>SUM('2) Order Form'!W812)</f>
        <v>7048652279118</v>
      </c>
      <c r="B805" s="167">
        <f>SUM('2) Order Form'!I812)</f>
        <v>0</v>
      </c>
    </row>
    <row r="806" spans="1:2" x14ac:dyDescent="0.2">
      <c r="A806" s="166">
        <f>SUM('2) Order Form'!W813)</f>
        <v>7048652279149</v>
      </c>
      <c r="B806" s="167">
        <f>SUM('2) Order Form'!I813)</f>
        <v>0</v>
      </c>
    </row>
    <row r="807" spans="1:2" x14ac:dyDescent="0.2">
      <c r="A807" s="166">
        <f>SUM('2) Order Form'!W814)</f>
        <v>7048652764003</v>
      </c>
      <c r="B807" s="167">
        <f>SUM('2) Order Form'!I814)</f>
        <v>0</v>
      </c>
    </row>
    <row r="808" spans="1:2" x14ac:dyDescent="0.2">
      <c r="A808" s="166">
        <f>SUM('2) Order Form'!W815)</f>
        <v>7048652763990</v>
      </c>
      <c r="B808" s="167">
        <f>SUM('2) Order Form'!I815)</f>
        <v>0</v>
      </c>
    </row>
    <row r="809" spans="1:2" x14ac:dyDescent="0.2">
      <c r="A809" s="166">
        <f>SUM('2) Order Form'!W816)</f>
        <v>7048652763983</v>
      </c>
      <c r="B809" s="167">
        <f>SUM('2) Order Form'!I816)</f>
        <v>0</v>
      </c>
    </row>
    <row r="810" spans="1:2" x14ac:dyDescent="0.2">
      <c r="A810" s="166">
        <f>SUM('2) Order Form'!W817)</f>
        <v>7048652764010</v>
      </c>
      <c r="B810" s="167">
        <f>SUM('2) Order Form'!I817)</f>
        <v>0</v>
      </c>
    </row>
    <row r="811" spans="1:2" x14ac:dyDescent="0.2">
      <c r="A811" s="166">
        <f>SUM('2) Order Form'!W818)</f>
        <v>7048652715609</v>
      </c>
      <c r="B811" s="167">
        <f>SUM('2) Order Form'!I818)</f>
        <v>0</v>
      </c>
    </row>
    <row r="812" spans="1:2" x14ac:dyDescent="0.2">
      <c r="A812" s="166">
        <f>SUM('2) Order Form'!W819)</f>
        <v>7048652715593</v>
      </c>
      <c r="B812" s="167">
        <f>SUM('2) Order Form'!I819)</f>
        <v>0</v>
      </c>
    </row>
    <row r="813" spans="1:2" x14ac:dyDescent="0.2">
      <c r="A813" s="166">
        <f>SUM('2) Order Form'!W820)</f>
        <v>7048652715586</v>
      </c>
      <c r="B813" s="167">
        <f>SUM('2) Order Form'!I820)</f>
        <v>0</v>
      </c>
    </row>
    <row r="814" spans="1:2" x14ac:dyDescent="0.2">
      <c r="A814" s="166">
        <f>SUM('2) Order Form'!W821)</f>
        <v>7048652715616</v>
      </c>
      <c r="B814" s="167">
        <f>SUM('2) Order Form'!I821)</f>
        <v>0</v>
      </c>
    </row>
    <row r="815" spans="1:2" x14ac:dyDescent="0.2">
      <c r="A815" s="166">
        <f>SUM('2) Order Form'!W822)</f>
        <v>7048652785909</v>
      </c>
      <c r="B815" s="167">
        <f>SUM('2) Order Form'!I822)</f>
        <v>0</v>
      </c>
    </row>
    <row r="816" spans="1:2" x14ac:dyDescent="0.2">
      <c r="A816" s="166">
        <f>SUM('2) Order Form'!W823)</f>
        <v>7048652785893</v>
      </c>
      <c r="B816" s="167">
        <f>SUM('2) Order Form'!I823)</f>
        <v>0</v>
      </c>
    </row>
    <row r="817" spans="1:2" x14ac:dyDescent="0.2">
      <c r="A817" s="166">
        <f>SUM('2) Order Form'!W824)</f>
        <v>7048652785886</v>
      </c>
      <c r="B817" s="167">
        <f>SUM('2) Order Form'!I824)</f>
        <v>0</v>
      </c>
    </row>
    <row r="818" spans="1:2" x14ac:dyDescent="0.2">
      <c r="A818" s="166">
        <f>SUM('2) Order Form'!W825)</f>
        <v>7048652785879</v>
      </c>
      <c r="B818" s="167">
        <f>SUM('2) Order Form'!I825)</f>
        <v>0</v>
      </c>
    </row>
    <row r="819" spans="1:2" x14ac:dyDescent="0.2">
      <c r="A819" s="166">
        <f>SUM('2) Order Form'!W826)</f>
        <v>7048652764133</v>
      </c>
      <c r="B819" s="167">
        <f>SUM('2) Order Form'!I826)</f>
        <v>0</v>
      </c>
    </row>
    <row r="820" spans="1:2" x14ac:dyDescent="0.2">
      <c r="A820" s="166">
        <f>SUM('2) Order Form'!W827)</f>
        <v>7048652764126</v>
      </c>
      <c r="B820" s="167">
        <f>SUM('2) Order Form'!I827)</f>
        <v>0</v>
      </c>
    </row>
    <row r="821" spans="1:2" x14ac:dyDescent="0.2">
      <c r="A821" s="166">
        <f>SUM('2) Order Form'!W828)</f>
        <v>7048652764119</v>
      </c>
      <c r="B821" s="167">
        <f>SUM('2) Order Form'!I828)</f>
        <v>0</v>
      </c>
    </row>
    <row r="822" spans="1:2" x14ac:dyDescent="0.2">
      <c r="A822" s="166">
        <f>SUM('2) Order Form'!W829)</f>
        <v>7048652764102</v>
      </c>
      <c r="B822" s="167">
        <f>SUM('2) Order Form'!I829)</f>
        <v>0</v>
      </c>
    </row>
    <row r="823" spans="1:2" x14ac:dyDescent="0.2">
      <c r="A823" s="166">
        <f>SUM('2) Order Form'!W830)</f>
        <v>7048652764058</v>
      </c>
      <c r="B823" s="167">
        <f>SUM('2) Order Form'!I830)</f>
        <v>0</v>
      </c>
    </row>
    <row r="824" spans="1:2" x14ac:dyDescent="0.2">
      <c r="A824" s="166">
        <f>SUM('2) Order Form'!W831)</f>
        <v>7048652764041</v>
      </c>
      <c r="B824" s="167">
        <f>SUM('2) Order Form'!I831)</f>
        <v>0</v>
      </c>
    </row>
    <row r="825" spans="1:2" x14ac:dyDescent="0.2">
      <c r="A825" s="166">
        <f>SUM('2) Order Form'!W832)</f>
        <v>7048652764034</v>
      </c>
      <c r="B825" s="167">
        <f>SUM('2) Order Form'!I832)</f>
        <v>0</v>
      </c>
    </row>
    <row r="826" spans="1:2" x14ac:dyDescent="0.2">
      <c r="A826" s="166">
        <f>SUM('2) Order Form'!W833)</f>
        <v>7048652764027</v>
      </c>
      <c r="B826" s="167">
        <f>SUM('2) Order Form'!I833)</f>
        <v>0</v>
      </c>
    </row>
    <row r="827" spans="1:2" x14ac:dyDescent="0.2">
      <c r="A827" s="166">
        <f>SUM('2) Order Form'!W834)</f>
        <v>7048652764096</v>
      </c>
      <c r="B827" s="167">
        <f>SUM('2) Order Form'!I834)</f>
        <v>0</v>
      </c>
    </row>
    <row r="828" spans="1:2" x14ac:dyDescent="0.2">
      <c r="A828" s="166">
        <f>SUM('2) Order Form'!W835)</f>
        <v>7048652764089</v>
      </c>
      <c r="B828" s="167">
        <f>SUM('2) Order Form'!I835)</f>
        <v>0</v>
      </c>
    </row>
    <row r="829" spans="1:2" x14ac:dyDescent="0.2">
      <c r="A829" s="166">
        <f>SUM('2) Order Form'!W836)</f>
        <v>7048652764072</v>
      </c>
      <c r="B829" s="167">
        <f>SUM('2) Order Form'!I836)</f>
        <v>0</v>
      </c>
    </row>
    <row r="830" spans="1:2" x14ac:dyDescent="0.2">
      <c r="A830" s="166">
        <f>SUM('2) Order Form'!W837)</f>
        <v>7048652764065</v>
      </c>
      <c r="B830" s="167">
        <f>SUM('2) Order Form'!I837)</f>
        <v>0</v>
      </c>
    </row>
    <row r="831" spans="1:2" x14ac:dyDescent="0.2">
      <c r="A831" s="166">
        <f>SUM('2) Order Form'!W838)</f>
        <v>7048652535160</v>
      </c>
      <c r="B831" s="167">
        <f>SUM('2) Order Form'!I838)</f>
        <v>0</v>
      </c>
    </row>
    <row r="832" spans="1:2" x14ac:dyDescent="0.2">
      <c r="A832" s="166">
        <f>SUM('2) Order Form'!W839)</f>
        <v>7048652535153</v>
      </c>
      <c r="B832" s="167">
        <f>SUM('2) Order Form'!I839)</f>
        <v>0</v>
      </c>
    </row>
    <row r="833" spans="1:2" x14ac:dyDescent="0.2">
      <c r="A833" s="166">
        <f>SUM('2) Order Form'!W840)</f>
        <v>7048652535146</v>
      </c>
      <c r="B833" s="167">
        <f>SUM('2) Order Form'!I840)</f>
        <v>0</v>
      </c>
    </row>
    <row r="834" spans="1:2" x14ac:dyDescent="0.2">
      <c r="A834" s="166">
        <f>SUM('2) Order Form'!W841)</f>
        <v>7048652535177</v>
      </c>
      <c r="B834" s="167">
        <f>SUM('2) Order Form'!I841)</f>
        <v>0</v>
      </c>
    </row>
    <row r="835" spans="1:2" x14ac:dyDescent="0.2">
      <c r="A835" s="166">
        <f>SUM('2) Order Form'!W842)</f>
        <v>7048652535665</v>
      </c>
      <c r="B835" s="167">
        <f>SUM('2) Order Form'!I842)</f>
        <v>0</v>
      </c>
    </row>
    <row r="836" spans="1:2" x14ac:dyDescent="0.2">
      <c r="A836" s="166">
        <f>SUM('2) Order Form'!W843)</f>
        <v>7048652535658</v>
      </c>
      <c r="B836" s="167">
        <f>SUM('2) Order Form'!I843)</f>
        <v>0</v>
      </c>
    </row>
    <row r="837" spans="1:2" x14ac:dyDescent="0.2">
      <c r="A837" s="166">
        <f>SUM('2) Order Form'!W844)</f>
        <v>7048652535641</v>
      </c>
      <c r="B837" s="167">
        <f>SUM('2) Order Form'!I844)</f>
        <v>0</v>
      </c>
    </row>
    <row r="838" spans="1:2" x14ac:dyDescent="0.2">
      <c r="A838" s="166">
        <f>SUM('2) Order Form'!W845)</f>
        <v>7048652535672</v>
      </c>
      <c r="B838" s="167">
        <f>SUM('2) Order Form'!I845)</f>
        <v>0</v>
      </c>
    </row>
    <row r="839" spans="1:2" x14ac:dyDescent="0.2">
      <c r="A839" s="166">
        <f>SUM('2) Order Form'!W846)</f>
        <v>7048652763808</v>
      </c>
      <c r="B839" s="167">
        <f>SUM('2) Order Form'!I846)</f>
        <v>0</v>
      </c>
    </row>
    <row r="840" spans="1:2" x14ac:dyDescent="0.2">
      <c r="A840" s="166">
        <f>SUM('2) Order Form'!W847)</f>
        <v>7048652763792</v>
      </c>
      <c r="B840" s="167">
        <f>SUM('2) Order Form'!I847)</f>
        <v>0</v>
      </c>
    </row>
    <row r="841" spans="1:2" x14ac:dyDescent="0.2">
      <c r="A841" s="166">
        <f>SUM('2) Order Form'!W848)</f>
        <v>7048652763785</v>
      </c>
      <c r="B841" s="167">
        <f>SUM('2) Order Form'!I848)</f>
        <v>0</v>
      </c>
    </row>
    <row r="842" spans="1:2" x14ac:dyDescent="0.2">
      <c r="A842" s="166">
        <f>SUM('2) Order Form'!W849)</f>
        <v>7048652763815</v>
      </c>
      <c r="B842" s="167">
        <f>SUM('2) Order Form'!I849)</f>
        <v>0</v>
      </c>
    </row>
    <row r="843" spans="1:2" x14ac:dyDescent="0.2">
      <c r="A843" s="166">
        <f>SUM('2) Order Form'!W850)</f>
        <v>7048652763846</v>
      </c>
      <c r="B843" s="167">
        <f>SUM('2) Order Form'!I850)</f>
        <v>0</v>
      </c>
    </row>
    <row r="844" spans="1:2" x14ac:dyDescent="0.2">
      <c r="A844" s="166">
        <f>SUM('2) Order Form'!W851)</f>
        <v>7048652763839</v>
      </c>
      <c r="B844" s="167">
        <f>SUM('2) Order Form'!I851)</f>
        <v>0</v>
      </c>
    </row>
    <row r="845" spans="1:2" x14ac:dyDescent="0.2">
      <c r="A845" s="166">
        <f>SUM('2) Order Form'!W852)</f>
        <v>7048652763822</v>
      </c>
      <c r="B845" s="167">
        <f>SUM('2) Order Form'!I852)</f>
        <v>0</v>
      </c>
    </row>
    <row r="846" spans="1:2" x14ac:dyDescent="0.2">
      <c r="A846" s="166">
        <f>SUM('2) Order Form'!W853)</f>
        <v>7048652763853</v>
      </c>
      <c r="B846" s="167">
        <f>SUM('2) Order Form'!I853)</f>
        <v>0</v>
      </c>
    </row>
    <row r="847" spans="1:2" x14ac:dyDescent="0.2">
      <c r="A847" s="166">
        <f>SUM('2) Order Form'!W854)</f>
        <v>7048652461568</v>
      </c>
      <c r="B847" s="167">
        <f>SUM('2) Order Form'!I854)</f>
        <v>0</v>
      </c>
    </row>
    <row r="848" spans="1:2" x14ac:dyDescent="0.2">
      <c r="A848" s="166">
        <f>SUM('2) Order Form'!W855)</f>
        <v>7048652461551</v>
      </c>
      <c r="B848" s="167">
        <f>SUM('2) Order Form'!I855)</f>
        <v>0</v>
      </c>
    </row>
    <row r="849" spans="1:2" x14ac:dyDescent="0.2">
      <c r="A849" s="166">
        <f>SUM('2) Order Form'!W856)</f>
        <v>7048652461544</v>
      </c>
      <c r="B849" s="167">
        <f>SUM('2) Order Form'!I856)</f>
        <v>0</v>
      </c>
    </row>
    <row r="850" spans="1:2" x14ac:dyDescent="0.2">
      <c r="A850" s="166">
        <f>SUM('2) Order Form'!W857)</f>
        <v>7048652461575</v>
      </c>
      <c r="B850" s="167">
        <f>SUM('2) Order Form'!I857)</f>
        <v>0</v>
      </c>
    </row>
    <row r="851" spans="1:2" x14ac:dyDescent="0.2">
      <c r="A851" s="166">
        <f>SUM('2) Order Form'!W858)</f>
        <v>7048652763921</v>
      </c>
      <c r="B851" s="167">
        <f>SUM('2) Order Form'!I858)</f>
        <v>0</v>
      </c>
    </row>
    <row r="852" spans="1:2" x14ac:dyDescent="0.2">
      <c r="A852" s="166">
        <f>SUM('2) Order Form'!W859)</f>
        <v>7048652763914</v>
      </c>
      <c r="B852" s="167">
        <f>SUM('2) Order Form'!I859)</f>
        <v>0</v>
      </c>
    </row>
    <row r="853" spans="1:2" x14ac:dyDescent="0.2">
      <c r="A853" s="166">
        <f>SUM('2) Order Form'!W860)</f>
        <v>7048652763907</v>
      </c>
      <c r="B853" s="167">
        <f>SUM('2) Order Form'!I860)</f>
        <v>0</v>
      </c>
    </row>
    <row r="854" spans="1:2" x14ac:dyDescent="0.2">
      <c r="A854" s="166">
        <f>SUM('2) Order Form'!W861)</f>
        <v>7048652763938</v>
      </c>
      <c r="B854" s="167">
        <f>SUM('2) Order Form'!I861)</f>
        <v>0</v>
      </c>
    </row>
    <row r="855" spans="1:2" x14ac:dyDescent="0.2">
      <c r="A855" s="166">
        <f>SUM('2) Order Form'!W862)</f>
        <v>7048652763969</v>
      </c>
      <c r="B855" s="167">
        <f>SUM('2) Order Form'!I862)</f>
        <v>0</v>
      </c>
    </row>
    <row r="856" spans="1:2" x14ac:dyDescent="0.2">
      <c r="A856" s="166">
        <f>SUM('2) Order Form'!W863)</f>
        <v>7048652763952</v>
      </c>
      <c r="B856" s="167">
        <f>SUM('2) Order Form'!I863)</f>
        <v>0</v>
      </c>
    </row>
    <row r="857" spans="1:2" x14ac:dyDescent="0.2">
      <c r="A857" s="166">
        <f>SUM('2) Order Form'!W864)</f>
        <v>7048652763945</v>
      </c>
      <c r="B857" s="167">
        <f>SUM('2) Order Form'!I864)</f>
        <v>0</v>
      </c>
    </row>
    <row r="858" spans="1:2" x14ac:dyDescent="0.2">
      <c r="A858" s="166">
        <f>SUM('2) Order Form'!W865)</f>
        <v>7048652763976</v>
      </c>
      <c r="B858" s="167">
        <f>SUM('2) Order Form'!I865)</f>
        <v>0</v>
      </c>
    </row>
    <row r="859" spans="1:2" x14ac:dyDescent="0.2">
      <c r="A859" s="166">
        <f>SUM('2) Order Form'!W866)</f>
        <v>7048652535054</v>
      </c>
      <c r="B859" s="167">
        <f>SUM('2) Order Form'!I866)</f>
        <v>0</v>
      </c>
    </row>
    <row r="860" spans="1:2" x14ac:dyDescent="0.2">
      <c r="A860" s="166">
        <f>SUM('2) Order Form'!W867)</f>
        <v>7048652535047</v>
      </c>
      <c r="B860" s="167">
        <f>SUM('2) Order Form'!I867)</f>
        <v>0</v>
      </c>
    </row>
    <row r="861" spans="1:2" x14ac:dyDescent="0.2">
      <c r="A861" s="166">
        <f>SUM('2) Order Form'!W868)</f>
        <v>7048652535030</v>
      </c>
      <c r="B861" s="167">
        <f>SUM('2) Order Form'!I868)</f>
        <v>0</v>
      </c>
    </row>
    <row r="862" spans="1:2" x14ac:dyDescent="0.2">
      <c r="A862" s="166">
        <f>SUM('2) Order Form'!W869)</f>
        <v>7048652535023</v>
      </c>
      <c r="B862" s="167">
        <f>SUM('2) Order Form'!I869)</f>
        <v>0</v>
      </c>
    </row>
    <row r="863" spans="1:2" x14ac:dyDescent="0.2">
      <c r="A863" s="166">
        <f>SUM('2) Order Form'!W870)</f>
        <v>7048652535559</v>
      </c>
      <c r="B863" s="167">
        <f>SUM('2) Order Form'!I870)</f>
        <v>0</v>
      </c>
    </row>
    <row r="864" spans="1:2" x14ac:dyDescent="0.2">
      <c r="A864" s="166">
        <f>SUM('2) Order Form'!W871)</f>
        <v>7048652535542</v>
      </c>
      <c r="B864" s="167">
        <f>SUM('2) Order Form'!I871)</f>
        <v>0</v>
      </c>
    </row>
    <row r="865" spans="1:2" x14ac:dyDescent="0.2">
      <c r="A865" s="166">
        <f>SUM('2) Order Form'!W872)</f>
        <v>7048652535535</v>
      </c>
      <c r="B865" s="167">
        <f>SUM('2) Order Form'!I872)</f>
        <v>0</v>
      </c>
    </row>
    <row r="866" spans="1:2" x14ac:dyDescent="0.2">
      <c r="A866" s="166">
        <f>SUM('2) Order Form'!W873)</f>
        <v>7048652535528</v>
      </c>
      <c r="B866" s="167">
        <f>SUM('2) Order Form'!I873)</f>
        <v>0</v>
      </c>
    </row>
    <row r="867" spans="1:2" x14ac:dyDescent="0.2">
      <c r="A867" s="166">
        <f>SUM('2) Order Form'!W874)</f>
        <v>7048652763891</v>
      </c>
      <c r="B867" s="167">
        <f>SUM('2) Order Form'!I874)</f>
        <v>0</v>
      </c>
    </row>
    <row r="868" spans="1:2" x14ac:dyDescent="0.2">
      <c r="A868" s="166">
        <f>SUM('2) Order Form'!W875)</f>
        <v>7048652763884</v>
      </c>
      <c r="B868" s="167">
        <f>SUM('2) Order Form'!I875)</f>
        <v>0</v>
      </c>
    </row>
    <row r="869" spans="1:2" x14ac:dyDescent="0.2">
      <c r="A869" s="166">
        <f>SUM('2) Order Form'!W876)</f>
        <v>7048652763877</v>
      </c>
      <c r="B869" s="167">
        <f>SUM('2) Order Form'!I876)</f>
        <v>0</v>
      </c>
    </row>
    <row r="870" spans="1:2" x14ac:dyDescent="0.2">
      <c r="A870" s="166">
        <f>SUM('2) Order Form'!W877)</f>
        <v>7048652763860</v>
      </c>
      <c r="B870" s="167">
        <f>SUM('2) Order Form'!I877)</f>
        <v>0</v>
      </c>
    </row>
    <row r="871" spans="1:2" x14ac:dyDescent="0.2">
      <c r="A871" s="166">
        <f>SUM('2) Order Form'!W878)</f>
        <v>7048652280862</v>
      </c>
      <c r="B871" s="167">
        <f>SUM('2) Order Form'!I878)</f>
        <v>0</v>
      </c>
    </row>
    <row r="872" spans="1:2" x14ac:dyDescent="0.2">
      <c r="A872" s="166">
        <f>SUM('2) Order Form'!W879)</f>
        <v>7048652280855</v>
      </c>
      <c r="B872" s="167">
        <f>SUM('2) Order Form'!I879)</f>
        <v>0</v>
      </c>
    </row>
    <row r="873" spans="1:2" x14ac:dyDescent="0.2">
      <c r="A873" s="166">
        <f>SUM('2) Order Form'!W880)</f>
        <v>7048652280848</v>
      </c>
      <c r="B873" s="167">
        <f>SUM('2) Order Form'!I880)</f>
        <v>0</v>
      </c>
    </row>
    <row r="874" spans="1:2" x14ac:dyDescent="0.2">
      <c r="A874" s="166">
        <f>SUM('2) Order Form'!W881)</f>
        <v>7048652280831</v>
      </c>
      <c r="B874" s="167">
        <f>SUM('2) Order Form'!I881)</f>
        <v>0</v>
      </c>
    </row>
    <row r="875" spans="1:2" x14ac:dyDescent="0.2">
      <c r="A875" s="166">
        <f>SUM('2) Order Form'!W882)</f>
        <v>7048652774101</v>
      </c>
      <c r="B875" s="167">
        <f>SUM('2) Order Form'!I882)</f>
        <v>0</v>
      </c>
    </row>
    <row r="876" spans="1:2" x14ac:dyDescent="0.2">
      <c r="A876" s="166">
        <f>SUM('2) Order Form'!W883)</f>
        <v>7048652763761</v>
      </c>
      <c r="B876" s="167">
        <f>SUM('2) Order Form'!I883)</f>
        <v>0</v>
      </c>
    </row>
    <row r="877" spans="1:2" x14ac:dyDescent="0.2">
      <c r="A877" s="166">
        <f>SUM('2) Order Form'!W884)</f>
        <v>7048652763754</v>
      </c>
      <c r="B877" s="167">
        <f>SUM('2) Order Form'!I884)</f>
        <v>0</v>
      </c>
    </row>
    <row r="878" spans="1:2" x14ac:dyDescent="0.2">
      <c r="A878" s="166">
        <f>SUM('2) Order Form'!W885)</f>
        <v>7048652763747</v>
      </c>
      <c r="B878" s="167">
        <f>SUM('2) Order Form'!I885)</f>
        <v>0</v>
      </c>
    </row>
    <row r="879" spans="1:2" x14ac:dyDescent="0.2">
      <c r="A879" s="166">
        <f>SUM('2) Order Form'!W886)</f>
        <v>7048652541482</v>
      </c>
      <c r="B879" s="167">
        <f>SUM('2) Order Form'!I886)</f>
        <v>0</v>
      </c>
    </row>
    <row r="880" spans="1:2" x14ac:dyDescent="0.2">
      <c r="A880" s="166">
        <f>SUM('2) Order Form'!W887)</f>
        <v>7048652766106</v>
      </c>
      <c r="B880" s="167">
        <f>SUM('2) Order Form'!I887)</f>
        <v>0</v>
      </c>
    </row>
    <row r="881" spans="1:2" x14ac:dyDescent="0.2">
      <c r="A881" s="166">
        <f>SUM('2) Order Form'!W888)</f>
        <v>7048652280961</v>
      </c>
      <c r="B881" s="167">
        <f>SUM('2) Order Form'!I888)</f>
        <v>0</v>
      </c>
    </row>
    <row r="882" spans="1:2" x14ac:dyDescent="0.2">
      <c r="A882" s="166">
        <f>SUM('2) Order Form'!W889)</f>
        <v>7048652553881</v>
      </c>
      <c r="B882" s="167">
        <f>SUM('2) Order Form'!I889)</f>
        <v>0</v>
      </c>
    </row>
    <row r="883" spans="1:2" x14ac:dyDescent="0.2">
      <c r="A883" s="166">
        <f>SUM('2) Order Form'!W890)</f>
        <v>7048652193841</v>
      </c>
      <c r="B883" s="167">
        <f>SUM('2) Order Form'!I890)</f>
        <v>0</v>
      </c>
    </row>
    <row r="884" spans="1:2" x14ac:dyDescent="0.2">
      <c r="A884" s="166"/>
      <c r="B884" s="167"/>
    </row>
    <row r="885" spans="1:2" x14ac:dyDescent="0.2">
      <c r="A885" s="166"/>
      <c r="B885" s="167"/>
    </row>
    <row r="886" spans="1:2" x14ac:dyDescent="0.2">
      <c r="A886" s="166"/>
      <c r="B886" s="167"/>
    </row>
    <row r="887" spans="1:2" x14ac:dyDescent="0.2">
      <c r="A887" s="166"/>
      <c r="B887" s="167"/>
    </row>
    <row r="888" spans="1:2" x14ac:dyDescent="0.2">
      <c r="A888" s="166"/>
      <c r="B888" s="167"/>
    </row>
    <row r="889" spans="1:2" x14ac:dyDescent="0.2">
      <c r="A889" s="166"/>
      <c r="B889" s="167"/>
    </row>
    <row r="890" spans="1:2" x14ac:dyDescent="0.2">
      <c r="A890" s="166"/>
      <c r="B890" s="167"/>
    </row>
    <row r="891" spans="1:2" x14ac:dyDescent="0.2">
      <c r="A891" s="166"/>
      <c r="B891" s="167"/>
    </row>
    <row r="892" spans="1:2" x14ac:dyDescent="0.2">
      <c r="A892" s="166"/>
      <c r="B892" s="167"/>
    </row>
    <row r="893" spans="1:2" x14ac:dyDescent="0.2">
      <c r="A893" s="166"/>
      <c r="B893" s="167"/>
    </row>
    <row r="894" spans="1:2" x14ac:dyDescent="0.2">
      <c r="A894" s="166"/>
      <c r="B894" s="167"/>
    </row>
    <row r="895" spans="1:2" x14ac:dyDescent="0.2">
      <c r="A895" s="166"/>
      <c r="B895" s="167"/>
    </row>
    <row r="896" spans="1:2" x14ac:dyDescent="0.2">
      <c r="A896" s="166"/>
      <c r="B896" s="167"/>
    </row>
    <row r="897" spans="1:2" x14ac:dyDescent="0.2">
      <c r="A897" s="166"/>
      <c r="B897" s="167"/>
    </row>
    <row r="898" spans="1:2" x14ac:dyDescent="0.2">
      <c r="A898" s="166"/>
      <c r="B898" s="167"/>
    </row>
    <row r="899" spans="1:2" x14ac:dyDescent="0.2">
      <c r="A899" s="166"/>
      <c r="B899" s="167"/>
    </row>
    <row r="900" spans="1:2" x14ac:dyDescent="0.2">
      <c r="A900" s="166"/>
      <c r="B900" s="167"/>
    </row>
    <row r="901" spans="1:2" x14ac:dyDescent="0.2">
      <c r="A901" s="166"/>
      <c r="B901" s="167"/>
    </row>
    <row r="902" spans="1:2" x14ac:dyDescent="0.2">
      <c r="A902" s="166"/>
      <c r="B902" s="167"/>
    </row>
    <row r="903" spans="1:2" x14ac:dyDescent="0.2">
      <c r="A903" s="166"/>
      <c r="B903" s="167"/>
    </row>
    <row r="904" spans="1:2" x14ac:dyDescent="0.2">
      <c r="A904" s="166"/>
      <c r="B904" s="167"/>
    </row>
    <row r="905" spans="1:2" x14ac:dyDescent="0.2">
      <c r="A905" s="166"/>
      <c r="B905" s="167"/>
    </row>
    <row r="906" spans="1:2" x14ac:dyDescent="0.2">
      <c r="A906" s="166"/>
      <c r="B906" s="167"/>
    </row>
    <row r="907" spans="1:2" x14ac:dyDescent="0.2">
      <c r="A907" s="166"/>
      <c r="B907" s="167"/>
    </row>
    <row r="908" spans="1:2" x14ac:dyDescent="0.2">
      <c r="A908" s="166"/>
      <c r="B908" s="167"/>
    </row>
    <row r="909" spans="1:2" x14ac:dyDescent="0.2">
      <c r="A909" s="166"/>
      <c r="B909" s="167"/>
    </row>
    <row r="910" spans="1:2" x14ac:dyDescent="0.2">
      <c r="A910" s="166"/>
      <c r="B910" s="167"/>
    </row>
    <row r="911" spans="1:2" x14ac:dyDescent="0.2">
      <c r="A911" s="166"/>
      <c r="B911" s="167"/>
    </row>
    <row r="912" spans="1:2" x14ac:dyDescent="0.2">
      <c r="A912" s="166"/>
      <c r="B912" s="167"/>
    </row>
    <row r="913" spans="1:2" x14ac:dyDescent="0.2">
      <c r="A913" s="166"/>
      <c r="B913" s="167"/>
    </row>
    <row r="914" spans="1:2" x14ac:dyDescent="0.2">
      <c r="A914" s="166"/>
      <c r="B914" s="167"/>
    </row>
    <row r="915" spans="1:2" x14ac:dyDescent="0.2">
      <c r="A915" s="166"/>
      <c r="B915" s="167"/>
    </row>
    <row r="916" spans="1:2" x14ac:dyDescent="0.2">
      <c r="A916" s="166"/>
      <c r="B916" s="167"/>
    </row>
    <row r="917" spans="1:2" x14ac:dyDescent="0.2">
      <c r="A917" s="166"/>
      <c r="B917" s="167"/>
    </row>
    <row r="918" spans="1:2" x14ac:dyDescent="0.2">
      <c r="A918" s="166"/>
      <c r="B918" s="167"/>
    </row>
    <row r="919" spans="1:2" x14ac:dyDescent="0.2">
      <c r="A919" s="166"/>
      <c r="B919" s="167"/>
    </row>
    <row r="920" spans="1:2" x14ac:dyDescent="0.2">
      <c r="A920" s="166"/>
      <c r="B920" s="167"/>
    </row>
    <row r="921" spans="1:2" x14ac:dyDescent="0.2">
      <c r="A921" s="166"/>
      <c r="B921" s="167"/>
    </row>
    <row r="922" spans="1:2" x14ac:dyDescent="0.2">
      <c r="A922" s="166"/>
      <c r="B922" s="167"/>
    </row>
    <row r="923" spans="1:2" x14ac:dyDescent="0.2">
      <c r="A923" s="166"/>
      <c r="B923" s="167"/>
    </row>
    <row r="924" spans="1:2" x14ac:dyDescent="0.2">
      <c r="A924" s="166"/>
      <c r="B924" s="167"/>
    </row>
    <row r="925" spans="1:2" x14ac:dyDescent="0.2">
      <c r="A925" s="166"/>
      <c r="B925" s="167"/>
    </row>
    <row r="926" spans="1:2" x14ac:dyDescent="0.2">
      <c r="A926" s="166"/>
      <c r="B926" s="167"/>
    </row>
    <row r="927" spans="1:2" x14ac:dyDescent="0.2">
      <c r="A927" s="166"/>
      <c r="B927" s="167"/>
    </row>
    <row r="928" spans="1:2" x14ac:dyDescent="0.2">
      <c r="A928" s="166"/>
      <c r="B928" s="167"/>
    </row>
    <row r="929" spans="1:2" x14ac:dyDescent="0.2">
      <c r="A929" s="166"/>
      <c r="B929" s="167"/>
    </row>
    <row r="930" spans="1:2" x14ac:dyDescent="0.2">
      <c r="A930" s="166"/>
      <c r="B930" s="167"/>
    </row>
    <row r="931" spans="1:2" x14ac:dyDescent="0.2">
      <c r="A931" s="166"/>
      <c r="B931" s="167"/>
    </row>
    <row r="932" spans="1:2" x14ac:dyDescent="0.2">
      <c r="A932" s="166"/>
      <c r="B932" s="167"/>
    </row>
    <row r="933" spans="1:2" x14ac:dyDescent="0.2">
      <c r="A933" s="166"/>
      <c r="B933" s="167"/>
    </row>
    <row r="934" spans="1:2" x14ac:dyDescent="0.2">
      <c r="A934" s="166"/>
      <c r="B934" s="167"/>
    </row>
    <row r="935" spans="1:2" x14ac:dyDescent="0.2">
      <c r="A935" s="166"/>
      <c r="B935" s="167"/>
    </row>
    <row r="936" spans="1:2" x14ac:dyDescent="0.2">
      <c r="A936" s="166"/>
      <c r="B936" s="167"/>
    </row>
    <row r="937" spans="1:2" x14ac:dyDescent="0.2">
      <c r="A937" s="166"/>
      <c r="B937" s="167"/>
    </row>
    <row r="938" spans="1:2" x14ac:dyDescent="0.2">
      <c r="A938" s="166"/>
      <c r="B938" s="167"/>
    </row>
    <row r="939" spans="1:2" x14ac:dyDescent="0.2">
      <c r="A939" s="166"/>
      <c r="B939" s="167"/>
    </row>
    <row r="940" spans="1:2" x14ac:dyDescent="0.2">
      <c r="A940" s="166"/>
      <c r="B940" s="167"/>
    </row>
    <row r="941" spans="1:2" x14ac:dyDescent="0.2">
      <c r="A941" s="166"/>
      <c r="B941" s="167"/>
    </row>
    <row r="942" spans="1:2" x14ac:dyDescent="0.2">
      <c r="A942" s="166"/>
      <c r="B942" s="167"/>
    </row>
    <row r="943" spans="1:2" x14ac:dyDescent="0.2">
      <c r="A943" s="166"/>
      <c r="B943" s="167"/>
    </row>
    <row r="944" spans="1:2" x14ac:dyDescent="0.2">
      <c r="A944" s="166"/>
      <c r="B944" s="167"/>
    </row>
    <row r="945" spans="1:2" x14ac:dyDescent="0.2">
      <c r="A945" s="166"/>
      <c r="B945" s="167"/>
    </row>
    <row r="946" spans="1:2" x14ac:dyDescent="0.2">
      <c r="A946" s="166"/>
      <c r="B946" s="167"/>
    </row>
    <row r="947" spans="1:2" x14ac:dyDescent="0.2">
      <c r="A947" s="166"/>
      <c r="B947" s="167"/>
    </row>
    <row r="948" spans="1:2" x14ac:dyDescent="0.2">
      <c r="A948" s="166"/>
      <c r="B948" s="167"/>
    </row>
    <row r="949" spans="1:2" x14ac:dyDescent="0.2">
      <c r="A949" s="166"/>
      <c r="B949" s="167"/>
    </row>
    <row r="950" spans="1:2" x14ac:dyDescent="0.2">
      <c r="A950" s="166"/>
      <c r="B950" s="167"/>
    </row>
    <row r="951" spans="1:2" x14ac:dyDescent="0.2">
      <c r="A951" s="166"/>
      <c r="B951" s="167"/>
    </row>
    <row r="952" spans="1:2" x14ac:dyDescent="0.2">
      <c r="A952" s="166"/>
      <c r="B952" s="167"/>
    </row>
    <row r="953" spans="1:2" x14ac:dyDescent="0.2">
      <c r="A953" s="166"/>
      <c r="B953" s="167"/>
    </row>
    <row r="954" spans="1:2" x14ac:dyDescent="0.2">
      <c r="A954" s="166"/>
      <c r="B954" s="167"/>
    </row>
    <row r="955" spans="1:2" x14ac:dyDescent="0.2">
      <c r="A955" s="166"/>
      <c r="B955" s="167"/>
    </row>
    <row r="956" spans="1:2" x14ac:dyDescent="0.2">
      <c r="A956" s="166"/>
      <c r="B956" s="167"/>
    </row>
    <row r="957" spans="1:2" x14ac:dyDescent="0.2">
      <c r="A957" s="166"/>
      <c r="B957" s="167"/>
    </row>
    <row r="958" spans="1:2" x14ac:dyDescent="0.2">
      <c r="A958" s="166"/>
      <c r="B958" s="167"/>
    </row>
    <row r="959" spans="1:2" x14ac:dyDescent="0.2">
      <c r="A959" s="166"/>
      <c r="B959" s="167"/>
    </row>
    <row r="960" spans="1:2" x14ac:dyDescent="0.2">
      <c r="A960" s="166"/>
      <c r="B960" s="167"/>
    </row>
    <row r="961" spans="1:2" x14ac:dyDescent="0.2">
      <c r="A961" s="166"/>
      <c r="B961" s="167"/>
    </row>
    <row r="962" spans="1:2" x14ac:dyDescent="0.2">
      <c r="A962" s="166"/>
      <c r="B962" s="167"/>
    </row>
    <row r="963" spans="1:2" x14ac:dyDescent="0.2">
      <c r="A963" s="166"/>
      <c r="B963" s="167"/>
    </row>
    <row r="964" spans="1:2" x14ac:dyDescent="0.2">
      <c r="A964" s="166"/>
      <c r="B964" s="167"/>
    </row>
    <row r="965" spans="1:2" x14ac:dyDescent="0.2">
      <c r="A965" s="166"/>
      <c r="B965" s="167"/>
    </row>
    <row r="966" spans="1:2" x14ac:dyDescent="0.2">
      <c r="A966" s="166"/>
      <c r="B966" s="167"/>
    </row>
    <row r="967" spans="1:2" x14ac:dyDescent="0.2">
      <c r="A967" s="166"/>
      <c r="B967" s="167"/>
    </row>
    <row r="968" spans="1:2" x14ac:dyDescent="0.2">
      <c r="A968" s="166"/>
      <c r="B968" s="167"/>
    </row>
    <row r="969" spans="1:2" x14ac:dyDescent="0.2">
      <c r="A969" s="166"/>
      <c r="B969" s="167"/>
    </row>
    <row r="970" spans="1:2" x14ac:dyDescent="0.2">
      <c r="A970" s="166"/>
      <c r="B970" s="167"/>
    </row>
    <row r="971" spans="1:2" x14ac:dyDescent="0.2">
      <c r="A971" s="166"/>
      <c r="B971" s="167"/>
    </row>
    <row r="972" spans="1:2" x14ac:dyDescent="0.2">
      <c r="A972" s="166"/>
      <c r="B972" s="167"/>
    </row>
    <row r="973" spans="1:2" x14ac:dyDescent="0.2">
      <c r="A973" s="166"/>
      <c r="B973" s="167"/>
    </row>
    <row r="974" spans="1:2" x14ac:dyDescent="0.2">
      <c r="A974" s="166"/>
      <c r="B974" s="167"/>
    </row>
    <row r="975" spans="1:2" x14ac:dyDescent="0.2">
      <c r="A975" s="166"/>
      <c r="B975" s="167"/>
    </row>
    <row r="976" spans="1:2" x14ac:dyDescent="0.2">
      <c r="A976" s="166"/>
      <c r="B976" s="167"/>
    </row>
    <row r="977" spans="1:2" x14ac:dyDescent="0.2">
      <c r="A977" s="166"/>
      <c r="B977" s="167"/>
    </row>
    <row r="978" spans="1:2" x14ac:dyDescent="0.2">
      <c r="A978" s="166"/>
      <c r="B978" s="167"/>
    </row>
    <row r="979" spans="1:2" x14ac:dyDescent="0.2">
      <c r="A979" s="166"/>
      <c r="B979" s="167"/>
    </row>
    <row r="980" spans="1:2" x14ac:dyDescent="0.2">
      <c r="A980" s="166"/>
      <c r="B980" s="167"/>
    </row>
    <row r="981" spans="1:2" x14ac:dyDescent="0.2">
      <c r="A981" s="166"/>
      <c r="B981" s="167"/>
    </row>
    <row r="982" spans="1:2" x14ac:dyDescent="0.2">
      <c r="A982" s="166"/>
      <c r="B982" s="167"/>
    </row>
    <row r="983" spans="1:2" x14ac:dyDescent="0.2">
      <c r="A983" s="166"/>
      <c r="B983" s="167"/>
    </row>
    <row r="984" spans="1:2" x14ac:dyDescent="0.2">
      <c r="A984" s="166"/>
      <c r="B984" s="167"/>
    </row>
    <row r="985" spans="1:2" x14ac:dyDescent="0.2">
      <c r="A985" s="166"/>
      <c r="B985" s="167"/>
    </row>
    <row r="986" spans="1:2" x14ac:dyDescent="0.2">
      <c r="A986" s="166"/>
      <c r="B986" s="167"/>
    </row>
    <row r="987" spans="1:2" x14ac:dyDescent="0.2">
      <c r="A987" s="166"/>
      <c r="B987" s="167"/>
    </row>
    <row r="988" spans="1:2" x14ac:dyDescent="0.2">
      <c r="A988" s="166"/>
      <c r="B988" s="167"/>
    </row>
    <row r="989" spans="1:2" x14ac:dyDescent="0.2">
      <c r="A989" s="166"/>
      <c r="B989" s="167"/>
    </row>
    <row r="990" spans="1:2" x14ac:dyDescent="0.2">
      <c r="A990" s="166"/>
      <c r="B990" s="167"/>
    </row>
    <row r="991" spans="1:2" x14ac:dyDescent="0.2">
      <c r="A991" s="166"/>
      <c r="B991" s="167"/>
    </row>
    <row r="992" spans="1:2" x14ac:dyDescent="0.2">
      <c r="A992" s="166"/>
      <c r="B992" s="167"/>
    </row>
    <row r="993" spans="1:2" x14ac:dyDescent="0.2">
      <c r="A993" s="166"/>
      <c r="B993" s="167"/>
    </row>
    <row r="994" spans="1:2" x14ac:dyDescent="0.2">
      <c r="A994" s="166"/>
      <c r="B994" s="167"/>
    </row>
    <row r="995" spans="1:2" x14ac:dyDescent="0.2">
      <c r="A995" s="166"/>
      <c r="B995" s="167"/>
    </row>
    <row r="996" spans="1:2" x14ac:dyDescent="0.2">
      <c r="A996" s="166"/>
      <c r="B996" s="167"/>
    </row>
    <row r="997" spans="1:2" x14ac:dyDescent="0.2">
      <c r="A997" s="166"/>
      <c r="B997" s="167"/>
    </row>
    <row r="998" spans="1:2" x14ac:dyDescent="0.2">
      <c r="A998" s="166"/>
      <c r="B998" s="167"/>
    </row>
    <row r="999" spans="1:2" x14ac:dyDescent="0.2">
      <c r="A999" s="166"/>
      <c r="B999" s="167"/>
    </row>
    <row r="1000" spans="1:2" x14ac:dyDescent="0.2">
      <c r="A1000" s="166"/>
      <c r="B1000" s="167"/>
    </row>
    <row r="1001" spans="1:2" x14ac:dyDescent="0.2">
      <c r="A1001" s="166"/>
      <c r="B1001" s="167"/>
    </row>
    <row r="1002" spans="1:2" x14ac:dyDescent="0.2">
      <c r="A1002" s="166"/>
      <c r="B1002" s="167"/>
    </row>
    <row r="1003" spans="1:2" x14ac:dyDescent="0.2">
      <c r="A1003" s="166"/>
      <c r="B1003" s="167"/>
    </row>
    <row r="1004" spans="1:2" x14ac:dyDescent="0.2">
      <c r="A1004" s="166"/>
      <c r="B1004" s="167"/>
    </row>
    <row r="1005" spans="1:2" x14ac:dyDescent="0.2">
      <c r="A1005" s="166"/>
      <c r="B1005" s="167"/>
    </row>
    <row r="1006" spans="1:2" x14ac:dyDescent="0.2">
      <c r="A1006" s="166"/>
      <c r="B1006" s="167"/>
    </row>
    <row r="1007" spans="1:2" x14ac:dyDescent="0.2">
      <c r="A1007" s="166"/>
      <c r="B1007" s="167"/>
    </row>
    <row r="1008" spans="1:2" x14ac:dyDescent="0.2">
      <c r="A1008" s="166"/>
      <c r="B1008" s="167"/>
    </row>
    <row r="1009" spans="1:2" x14ac:dyDescent="0.2">
      <c r="A1009" s="166"/>
      <c r="B1009" s="167"/>
    </row>
    <row r="1010" spans="1:2" x14ac:dyDescent="0.2">
      <c r="A1010" s="166"/>
      <c r="B1010" s="167"/>
    </row>
    <row r="1011" spans="1:2" x14ac:dyDescent="0.2">
      <c r="A1011" s="166"/>
      <c r="B1011" s="167"/>
    </row>
    <row r="1012" spans="1:2" x14ac:dyDescent="0.2">
      <c r="A1012" s="166"/>
      <c r="B1012" s="167"/>
    </row>
    <row r="1013" spans="1:2" x14ac:dyDescent="0.2">
      <c r="A1013" s="166"/>
      <c r="B1013" s="167"/>
    </row>
    <row r="1014" spans="1:2" x14ac:dyDescent="0.2">
      <c r="A1014" s="166"/>
      <c r="B1014" s="167"/>
    </row>
    <row r="1015" spans="1:2" x14ac:dyDescent="0.2">
      <c r="A1015" s="166"/>
      <c r="B1015" s="167"/>
    </row>
    <row r="1016" spans="1:2" x14ac:dyDescent="0.2">
      <c r="A1016" s="166"/>
      <c r="B1016" s="167"/>
    </row>
    <row r="1017" spans="1:2" x14ac:dyDescent="0.2">
      <c r="A1017" s="166"/>
      <c r="B1017" s="167"/>
    </row>
    <row r="1018" spans="1:2" x14ac:dyDescent="0.2">
      <c r="A1018" s="166"/>
      <c r="B1018" s="167"/>
    </row>
    <row r="1019" spans="1:2" x14ac:dyDescent="0.2">
      <c r="A1019" s="166"/>
      <c r="B1019" s="167"/>
    </row>
    <row r="1020" spans="1:2" x14ac:dyDescent="0.2">
      <c r="A1020" s="166"/>
      <c r="B1020" s="167"/>
    </row>
    <row r="1021" spans="1:2" x14ac:dyDescent="0.2">
      <c r="A1021" s="166"/>
      <c r="B1021" s="167"/>
    </row>
    <row r="1022" spans="1:2" x14ac:dyDescent="0.2">
      <c r="A1022" s="166"/>
      <c r="B1022" s="167"/>
    </row>
    <row r="1023" spans="1:2" x14ac:dyDescent="0.2">
      <c r="A1023" s="166"/>
      <c r="B1023" s="167"/>
    </row>
    <row r="1024" spans="1:2" x14ac:dyDescent="0.2">
      <c r="A1024" s="166"/>
      <c r="B1024" s="167"/>
    </row>
    <row r="1025" spans="1:2" x14ac:dyDescent="0.2">
      <c r="A1025" s="166"/>
      <c r="B1025" s="167"/>
    </row>
    <row r="1026" spans="1:2" x14ac:dyDescent="0.2">
      <c r="A1026" s="166"/>
      <c r="B1026" s="167"/>
    </row>
    <row r="1027" spans="1:2" x14ac:dyDescent="0.2">
      <c r="A1027" s="166"/>
      <c r="B1027" s="167"/>
    </row>
    <row r="1028" spans="1:2" x14ac:dyDescent="0.2">
      <c r="A1028" s="166"/>
      <c r="B1028" s="167"/>
    </row>
    <row r="1029" spans="1:2" x14ac:dyDescent="0.2">
      <c r="A1029" s="166"/>
      <c r="B1029" s="167"/>
    </row>
    <row r="1030" spans="1:2" x14ac:dyDescent="0.2">
      <c r="A1030" s="166"/>
      <c r="B1030" s="167"/>
    </row>
    <row r="1031" spans="1:2" x14ac:dyDescent="0.2">
      <c r="A1031" s="166"/>
      <c r="B1031" s="167"/>
    </row>
    <row r="1032" spans="1:2" x14ac:dyDescent="0.2">
      <c r="A1032" s="166"/>
      <c r="B1032" s="167"/>
    </row>
    <row r="1033" spans="1:2" x14ac:dyDescent="0.2">
      <c r="A1033" s="166"/>
      <c r="B1033" s="167"/>
    </row>
    <row r="1034" spans="1:2" x14ac:dyDescent="0.2">
      <c r="A1034" s="166"/>
      <c r="B1034" s="167"/>
    </row>
    <row r="1035" spans="1:2" x14ac:dyDescent="0.2">
      <c r="A1035" s="166"/>
      <c r="B1035" s="167"/>
    </row>
    <row r="1036" spans="1:2" x14ac:dyDescent="0.2">
      <c r="A1036" s="166"/>
      <c r="B1036" s="167"/>
    </row>
    <row r="1037" spans="1:2" x14ac:dyDescent="0.2">
      <c r="A1037" s="166"/>
      <c r="B1037" s="167"/>
    </row>
    <row r="1038" spans="1:2" x14ac:dyDescent="0.2">
      <c r="A1038" s="166"/>
      <c r="B1038" s="167"/>
    </row>
    <row r="1039" spans="1:2" x14ac:dyDescent="0.2">
      <c r="A1039" s="166"/>
      <c r="B1039" s="167"/>
    </row>
    <row r="1040" spans="1:2" x14ac:dyDescent="0.2">
      <c r="A1040" s="166"/>
      <c r="B1040" s="167"/>
    </row>
    <row r="1041" spans="1:2" x14ac:dyDescent="0.2">
      <c r="A1041" s="166"/>
      <c r="B1041" s="167"/>
    </row>
    <row r="1042" spans="1:2" x14ac:dyDescent="0.2">
      <c r="A1042" s="166"/>
      <c r="B1042" s="167"/>
    </row>
    <row r="1043" spans="1:2" x14ac:dyDescent="0.2">
      <c r="A1043" s="166"/>
      <c r="B1043" s="167"/>
    </row>
    <row r="1044" spans="1:2" x14ac:dyDescent="0.2">
      <c r="A1044" s="166"/>
      <c r="B1044" s="167"/>
    </row>
    <row r="1045" spans="1:2" x14ac:dyDescent="0.2">
      <c r="A1045" s="166"/>
      <c r="B1045" s="167"/>
    </row>
    <row r="1046" spans="1:2" x14ac:dyDescent="0.2">
      <c r="A1046" s="166"/>
      <c r="B1046" s="167"/>
    </row>
    <row r="1047" spans="1:2" x14ac:dyDescent="0.2">
      <c r="A1047" s="166"/>
      <c r="B1047" s="167"/>
    </row>
    <row r="1048" spans="1:2" x14ac:dyDescent="0.2">
      <c r="A1048" s="166"/>
      <c r="B1048" s="167"/>
    </row>
    <row r="1049" spans="1:2" x14ac:dyDescent="0.2">
      <c r="A1049" s="166"/>
      <c r="B1049" s="167"/>
    </row>
    <row r="1050" spans="1:2" x14ac:dyDescent="0.2">
      <c r="A1050" s="166"/>
      <c r="B1050" s="167"/>
    </row>
    <row r="1051" spans="1:2" x14ac:dyDescent="0.2">
      <c r="A1051" s="166"/>
      <c r="B1051" s="167"/>
    </row>
    <row r="1052" spans="1:2" x14ac:dyDescent="0.2">
      <c r="A1052" s="166"/>
      <c r="B1052" s="167"/>
    </row>
    <row r="1053" spans="1:2" x14ac:dyDescent="0.2">
      <c r="A1053" s="166"/>
      <c r="B1053" s="167"/>
    </row>
    <row r="1054" spans="1:2" x14ac:dyDescent="0.2">
      <c r="A1054" s="166"/>
      <c r="B1054" s="167"/>
    </row>
    <row r="1055" spans="1:2" x14ac:dyDescent="0.2">
      <c r="A1055" s="166"/>
      <c r="B1055" s="167"/>
    </row>
    <row r="1056" spans="1:2" x14ac:dyDescent="0.2">
      <c r="A1056" s="166"/>
      <c r="B1056" s="167"/>
    </row>
    <row r="1057" spans="1:2" x14ac:dyDescent="0.2">
      <c r="A1057" s="166"/>
      <c r="B1057" s="167"/>
    </row>
    <row r="1058" spans="1:2" x14ac:dyDescent="0.2">
      <c r="A1058" s="166"/>
      <c r="B1058" s="167"/>
    </row>
    <row r="1059" spans="1:2" x14ac:dyDescent="0.2">
      <c r="A1059" s="166"/>
      <c r="B1059" s="167"/>
    </row>
    <row r="1060" spans="1:2" x14ac:dyDescent="0.2">
      <c r="A1060" s="166"/>
      <c r="B1060" s="167"/>
    </row>
    <row r="1061" spans="1:2" x14ac:dyDescent="0.2">
      <c r="A1061" s="166"/>
      <c r="B1061" s="167"/>
    </row>
    <row r="1062" spans="1:2" x14ac:dyDescent="0.2">
      <c r="A1062" s="166"/>
      <c r="B1062" s="167"/>
    </row>
    <row r="1063" spans="1:2" x14ac:dyDescent="0.2">
      <c r="A1063" s="166"/>
      <c r="B1063" s="167"/>
    </row>
    <row r="1064" spans="1:2" x14ac:dyDescent="0.2">
      <c r="A1064" s="166"/>
      <c r="B1064" s="167"/>
    </row>
    <row r="1065" spans="1:2" x14ac:dyDescent="0.2">
      <c r="A1065" s="166"/>
      <c r="B1065" s="167"/>
    </row>
    <row r="1066" spans="1:2" x14ac:dyDescent="0.2">
      <c r="A1066" s="166"/>
      <c r="B1066" s="167"/>
    </row>
    <row r="1067" spans="1:2" x14ac:dyDescent="0.2">
      <c r="A1067" s="166"/>
      <c r="B1067" s="167"/>
    </row>
    <row r="1068" spans="1:2" x14ac:dyDescent="0.2">
      <c r="A1068" s="166"/>
      <c r="B1068" s="167"/>
    </row>
    <row r="1069" spans="1:2" x14ac:dyDescent="0.2">
      <c r="A1069" s="166"/>
      <c r="B1069" s="167"/>
    </row>
    <row r="1070" spans="1:2" x14ac:dyDescent="0.2">
      <c r="A1070" s="166"/>
      <c r="B1070" s="167"/>
    </row>
    <row r="1071" spans="1:2" x14ac:dyDescent="0.2">
      <c r="A1071" s="166"/>
      <c r="B1071" s="167"/>
    </row>
    <row r="1072" spans="1:2" x14ac:dyDescent="0.2">
      <c r="A1072" s="166"/>
      <c r="B1072" s="167"/>
    </row>
    <row r="1073" spans="1:2" x14ac:dyDescent="0.2">
      <c r="A1073" s="166"/>
      <c r="B1073" s="167"/>
    </row>
    <row r="1074" spans="1:2" x14ac:dyDescent="0.2">
      <c r="A1074" s="166"/>
      <c r="B1074" s="167"/>
    </row>
    <row r="1075" spans="1:2" x14ac:dyDescent="0.2">
      <c r="A1075" s="166"/>
      <c r="B1075" s="167"/>
    </row>
    <row r="1076" spans="1:2" x14ac:dyDescent="0.2">
      <c r="A1076" s="166"/>
      <c r="B1076" s="167"/>
    </row>
    <row r="1077" spans="1:2" x14ac:dyDescent="0.2">
      <c r="A1077" s="166"/>
      <c r="B1077" s="167"/>
    </row>
    <row r="1078" spans="1:2" x14ac:dyDescent="0.2">
      <c r="A1078" s="166"/>
      <c r="B1078" s="167"/>
    </row>
    <row r="1079" spans="1:2" x14ac:dyDescent="0.2">
      <c r="A1079" s="166"/>
      <c r="B1079" s="167"/>
    </row>
    <row r="1080" spans="1:2" x14ac:dyDescent="0.2">
      <c r="A1080" s="166"/>
      <c r="B1080" s="167"/>
    </row>
    <row r="1081" spans="1:2" x14ac:dyDescent="0.2">
      <c r="A1081" s="166"/>
      <c r="B1081" s="167"/>
    </row>
    <row r="1082" spans="1:2" x14ac:dyDescent="0.2">
      <c r="A1082" s="166"/>
      <c r="B1082" s="167"/>
    </row>
    <row r="1083" spans="1:2" x14ac:dyDescent="0.2">
      <c r="A1083" s="166"/>
      <c r="B1083" s="167"/>
    </row>
    <row r="1084" spans="1:2" x14ac:dyDescent="0.2">
      <c r="A1084" s="166"/>
      <c r="B1084" s="167"/>
    </row>
    <row r="1085" spans="1:2" x14ac:dyDescent="0.2">
      <c r="A1085" s="166"/>
      <c r="B1085" s="167"/>
    </row>
    <row r="1086" spans="1:2" x14ac:dyDescent="0.2">
      <c r="A1086" s="166"/>
      <c r="B1086" s="167"/>
    </row>
    <row r="1087" spans="1:2" x14ac:dyDescent="0.2">
      <c r="A1087" s="166"/>
      <c r="B1087" s="167"/>
    </row>
    <row r="1088" spans="1:2" x14ac:dyDescent="0.2">
      <c r="A1088" s="166"/>
      <c r="B1088" s="167"/>
    </row>
    <row r="1089" spans="1:2" x14ac:dyDescent="0.2">
      <c r="A1089" s="166"/>
      <c r="B1089" s="167"/>
    </row>
    <row r="1090" spans="1:2" x14ac:dyDescent="0.2">
      <c r="A1090" s="166"/>
      <c r="B1090" s="167"/>
    </row>
    <row r="1091" spans="1:2" x14ac:dyDescent="0.2">
      <c r="A1091" s="166"/>
      <c r="B1091" s="167"/>
    </row>
    <row r="1092" spans="1:2" x14ac:dyDescent="0.2">
      <c r="A1092" s="166"/>
      <c r="B1092" s="167"/>
    </row>
    <row r="1093" spans="1:2" x14ac:dyDescent="0.2">
      <c r="A1093" s="166"/>
      <c r="B1093" s="167"/>
    </row>
    <row r="1094" spans="1:2" x14ac:dyDescent="0.2">
      <c r="A1094" s="166"/>
      <c r="B1094" s="167"/>
    </row>
    <row r="1095" spans="1:2" x14ac:dyDescent="0.2">
      <c r="A1095" s="166"/>
      <c r="B1095" s="167"/>
    </row>
    <row r="1096" spans="1:2" x14ac:dyDescent="0.2">
      <c r="A1096" s="166"/>
      <c r="B1096" s="167"/>
    </row>
    <row r="1097" spans="1:2" x14ac:dyDescent="0.2">
      <c r="A1097" s="166"/>
      <c r="B1097" s="167"/>
    </row>
    <row r="1098" spans="1:2" x14ac:dyDescent="0.2">
      <c r="A1098" s="166"/>
      <c r="B1098" s="167"/>
    </row>
    <row r="1099" spans="1:2" x14ac:dyDescent="0.2">
      <c r="A1099" s="166"/>
      <c r="B1099" s="167"/>
    </row>
    <row r="1100" spans="1:2" x14ac:dyDescent="0.2">
      <c r="A1100" s="166"/>
      <c r="B1100" s="167"/>
    </row>
    <row r="1101" spans="1:2" x14ac:dyDescent="0.2">
      <c r="A1101" s="166"/>
      <c r="B1101" s="167"/>
    </row>
    <row r="1102" spans="1:2" x14ac:dyDescent="0.2">
      <c r="A1102" s="166"/>
      <c r="B1102" s="167"/>
    </row>
    <row r="1103" spans="1:2" x14ac:dyDescent="0.2">
      <c r="A1103" s="166"/>
      <c r="B1103" s="167"/>
    </row>
    <row r="1104" spans="1:2" x14ac:dyDescent="0.2">
      <c r="A1104" s="166"/>
      <c r="B1104" s="167"/>
    </row>
    <row r="1105" spans="1:2" x14ac:dyDescent="0.2">
      <c r="A1105" s="166"/>
      <c r="B1105" s="167"/>
    </row>
    <row r="1106" spans="1:2" x14ac:dyDescent="0.2">
      <c r="A1106" s="166"/>
      <c r="B1106" s="167"/>
    </row>
    <row r="1107" spans="1:2" x14ac:dyDescent="0.2">
      <c r="A1107" s="166"/>
      <c r="B1107" s="167"/>
    </row>
    <row r="1108" spans="1:2" x14ac:dyDescent="0.2">
      <c r="A1108" s="166"/>
      <c r="B1108" s="167"/>
    </row>
    <row r="1109" spans="1:2" x14ac:dyDescent="0.2">
      <c r="A1109" s="166"/>
      <c r="B1109" s="167"/>
    </row>
    <row r="1110" spans="1:2" x14ac:dyDescent="0.2">
      <c r="A1110" s="166"/>
      <c r="B1110" s="167"/>
    </row>
    <row r="1111" spans="1:2" x14ac:dyDescent="0.2">
      <c r="A1111" s="166"/>
      <c r="B1111" s="167"/>
    </row>
    <row r="1112" spans="1:2" x14ac:dyDescent="0.2">
      <c r="A1112" s="166"/>
      <c r="B1112" s="167"/>
    </row>
    <row r="1113" spans="1:2" x14ac:dyDescent="0.2">
      <c r="A1113" s="166"/>
      <c r="B1113" s="167"/>
    </row>
    <row r="1114" spans="1:2" x14ac:dyDescent="0.2">
      <c r="A1114" s="166"/>
      <c r="B1114" s="167"/>
    </row>
    <row r="1115" spans="1:2" x14ac:dyDescent="0.2">
      <c r="A1115" s="166"/>
      <c r="B1115" s="167"/>
    </row>
    <row r="1116" spans="1:2" x14ac:dyDescent="0.2">
      <c r="A1116" s="166"/>
      <c r="B1116" s="167"/>
    </row>
    <row r="1117" spans="1:2" x14ac:dyDescent="0.2">
      <c r="A1117" s="166"/>
      <c r="B1117" s="167"/>
    </row>
    <row r="1118" spans="1:2" x14ac:dyDescent="0.2">
      <c r="A1118" s="166"/>
      <c r="B1118" s="167"/>
    </row>
    <row r="1119" spans="1:2" x14ac:dyDescent="0.2">
      <c r="A1119" s="166"/>
      <c r="B1119" s="167"/>
    </row>
    <row r="1120" spans="1:2" x14ac:dyDescent="0.2">
      <c r="A1120" s="166"/>
      <c r="B1120" s="167"/>
    </row>
    <row r="1121" spans="1:2" x14ac:dyDescent="0.2">
      <c r="A1121" s="166"/>
      <c r="B1121" s="167"/>
    </row>
    <row r="1122" spans="1:2" x14ac:dyDescent="0.2">
      <c r="A1122" s="166"/>
      <c r="B1122" s="167"/>
    </row>
    <row r="1123" spans="1:2" x14ac:dyDescent="0.2">
      <c r="A1123" s="166"/>
      <c r="B1123" s="167"/>
    </row>
    <row r="1124" spans="1:2" x14ac:dyDescent="0.2">
      <c r="A1124" s="166"/>
      <c r="B1124" s="167"/>
    </row>
    <row r="1125" spans="1:2" x14ac:dyDescent="0.2">
      <c r="A1125" s="166"/>
      <c r="B1125" s="167"/>
    </row>
    <row r="1126" spans="1:2" x14ac:dyDescent="0.2">
      <c r="A1126" s="166"/>
      <c r="B1126" s="167"/>
    </row>
    <row r="1127" spans="1:2" x14ac:dyDescent="0.2">
      <c r="A1127" s="166"/>
      <c r="B1127" s="167"/>
    </row>
    <row r="1128" spans="1:2" x14ac:dyDescent="0.2">
      <c r="A1128" s="166"/>
      <c r="B1128" s="167"/>
    </row>
    <row r="1129" spans="1:2" x14ac:dyDescent="0.2">
      <c r="A1129" s="166"/>
      <c r="B1129" s="167"/>
    </row>
    <row r="1130" spans="1:2" x14ac:dyDescent="0.2">
      <c r="A1130" s="166"/>
      <c r="B1130" s="167"/>
    </row>
    <row r="1131" spans="1:2" x14ac:dyDescent="0.2">
      <c r="A1131" s="166"/>
      <c r="B1131" s="167"/>
    </row>
    <row r="1132" spans="1:2" x14ac:dyDescent="0.2">
      <c r="A1132" s="166"/>
      <c r="B1132" s="167"/>
    </row>
    <row r="1133" spans="1:2" x14ac:dyDescent="0.2">
      <c r="A1133" s="166"/>
      <c r="B1133" s="167"/>
    </row>
    <row r="1134" spans="1:2" x14ac:dyDescent="0.2">
      <c r="A1134" s="166"/>
      <c r="B1134" s="167"/>
    </row>
    <row r="1135" spans="1:2" x14ac:dyDescent="0.2">
      <c r="A1135" s="166"/>
      <c r="B1135" s="167"/>
    </row>
    <row r="1136" spans="1:2" x14ac:dyDescent="0.2">
      <c r="A1136" s="166"/>
      <c r="B1136" s="167"/>
    </row>
    <row r="1137" spans="1:2" x14ac:dyDescent="0.2">
      <c r="A1137" s="166"/>
      <c r="B1137" s="167"/>
    </row>
    <row r="1138" spans="1:2" x14ac:dyDescent="0.2">
      <c r="A1138" s="166"/>
      <c r="B1138" s="167"/>
    </row>
    <row r="1139" spans="1:2" x14ac:dyDescent="0.2">
      <c r="A1139" s="166"/>
      <c r="B1139" s="167"/>
    </row>
    <row r="1140" spans="1:2" x14ac:dyDescent="0.2">
      <c r="A1140" s="166"/>
      <c r="B1140" s="167"/>
    </row>
    <row r="1141" spans="1:2" x14ac:dyDescent="0.2">
      <c r="A1141" s="166"/>
      <c r="B1141" s="167"/>
    </row>
    <row r="1142" spans="1:2" x14ac:dyDescent="0.2">
      <c r="A1142" s="166"/>
      <c r="B1142" s="167"/>
    </row>
    <row r="1143" spans="1:2" x14ac:dyDescent="0.2">
      <c r="A1143" s="166"/>
      <c r="B1143" s="167"/>
    </row>
    <row r="1144" spans="1:2" x14ac:dyDescent="0.2">
      <c r="A1144" s="166"/>
      <c r="B1144" s="167"/>
    </row>
    <row r="1145" spans="1:2" x14ac:dyDescent="0.2">
      <c r="A1145" s="166"/>
      <c r="B1145" s="167"/>
    </row>
    <row r="1146" spans="1:2" x14ac:dyDescent="0.2">
      <c r="A1146" s="166"/>
      <c r="B1146" s="167"/>
    </row>
    <row r="1147" spans="1:2" x14ac:dyDescent="0.2">
      <c r="A1147" s="166"/>
      <c r="B1147" s="167"/>
    </row>
    <row r="1148" spans="1:2" x14ac:dyDescent="0.2">
      <c r="A1148" s="166"/>
      <c r="B1148" s="167"/>
    </row>
    <row r="1149" spans="1:2" x14ac:dyDescent="0.2">
      <c r="A1149" s="166"/>
      <c r="B1149" s="167"/>
    </row>
    <row r="1150" spans="1:2" x14ac:dyDescent="0.2">
      <c r="A1150" s="166"/>
      <c r="B1150" s="167"/>
    </row>
    <row r="1151" spans="1:2" x14ac:dyDescent="0.2">
      <c r="A1151" s="166"/>
      <c r="B1151" s="167"/>
    </row>
    <row r="1152" spans="1:2" x14ac:dyDescent="0.2">
      <c r="A1152" s="166"/>
      <c r="B1152" s="167"/>
    </row>
    <row r="1153" spans="1:2" x14ac:dyDescent="0.2">
      <c r="A1153" s="166"/>
      <c r="B1153" s="167"/>
    </row>
    <row r="1154" spans="1:2" x14ac:dyDescent="0.2">
      <c r="A1154" s="166"/>
      <c r="B1154" s="167"/>
    </row>
    <row r="1155" spans="1:2" x14ac:dyDescent="0.2">
      <c r="A1155" s="166"/>
      <c r="B1155" s="167"/>
    </row>
    <row r="1156" spans="1:2" x14ac:dyDescent="0.2">
      <c r="A1156" s="166"/>
      <c r="B1156" s="167"/>
    </row>
    <row r="1157" spans="1:2" x14ac:dyDescent="0.2">
      <c r="A1157" s="166"/>
      <c r="B1157" s="167"/>
    </row>
    <row r="1158" spans="1:2" x14ac:dyDescent="0.2">
      <c r="A1158" s="166"/>
      <c r="B1158" s="167"/>
    </row>
    <row r="1159" spans="1:2" x14ac:dyDescent="0.2">
      <c r="A1159" s="166"/>
      <c r="B1159" s="167"/>
    </row>
    <row r="1160" spans="1:2" x14ac:dyDescent="0.2">
      <c r="A1160" s="166"/>
      <c r="B1160" s="167"/>
    </row>
    <row r="1161" spans="1:2" x14ac:dyDescent="0.2">
      <c r="A1161" s="166"/>
      <c r="B1161" s="167"/>
    </row>
    <row r="1162" spans="1:2" x14ac:dyDescent="0.2">
      <c r="A1162" s="166"/>
      <c r="B1162" s="167"/>
    </row>
    <row r="1163" spans="1:2" x14ac:dyDescent="0.2">
      <c r="A1163" s="166"/>
      <c r="B1163" s="167"/>
    </row>
    <row r="1164" spans="1:2" x14ac:dyDescent="0.2">
      <c r="A1164" s="166"/>
      <c r="B1164" s="167"/>
    </row>
    <row r="1165" spans="1:2" x14ac:dyDescent="0.2">
      <c r="A1165" s="166"/>
      <c r="B1165" s="167"/>
    </row>
    <row r="1166" spans="1:2" x14ac:dyDescent="0.2">
      <c r="A1166" s="166"/>
      <c r="B1166" s="167"/>
    </row>
    <row r="1167" spans="1:2" x14ac:dyDescent="0.2">
      <c r="A1167" s="166"/>
      <c r="B1167" s="167"/>
    </row>
    <row r="1168" spans="1:2" x14ac:dyDescent="0.2">
      <c r="A1168" s="166"/>
      <c r="B1168" s="167"/>
    </row>
    <row r="1169" spans="1:2" x14ac:dyDescent="0.2">
      <c r="A1169" s="166"/>
      <c r="B1169" s="167"/>
    </row>
    <row r="1170" spans="1:2" x14ac:dyDescent="0.2">
      <c r="A1170" s="166"/>
      <c r="B1170" s="167"/>
    </row>
    <row r="1171" spans="1:2" x14ac:dyDescent="0.2">
      <c r="A1171" s="166"/>
      <c r="B1171" s="167"/>
    </row>
    <row r="1172" spans="1:2" x14ac:dyDescent="0.2">
      <c r="A1172" s="166"/>
      <c r="B1172" s="167"/>
    </row>
    <row r="1173" spans="1:2" x14ac:dyDescent="0.2">
      <c r="A1173" s="166"/>
      <c r="B1173" s="167"/>
    </row>
    <row r="1174" spans="1:2" x14ac:dyDescent="0.2">
      <c r="A1174" s="166"/>
      <c r="B1174" s="167"/>
    </row>
    <row r="1175" spans="1:2" x14ac:dyDescent="0.2">
      <c r="A1175" s="166"/>
      <c r="B1175" s="167"/>
    </row>
    <row r="1176" spans="1:2" x14ac:dyDescent="0.2">
      <c r="A1176" s="166"/>
      <c r="B1176" s="167"/>
    </row>
    <row r="1177" spans="1:2" x14ac:dyDescent="0.2">
      <c r="A1177" s="166"/>
      <c r="B1177" s="167"/>
    </row>
    <row r="1178" spans="1:2" x14ac:dyDescent="0.2">
      <c r="A1178" s="166"/>
      <c r="B1178" s="167"/>
    </row>
    <row r="1179" spans="1:2" x14ac:dyDescent="0.2">
      <c r="A1179" s="166"/>
      <c r="B1179" s="167"/>
    </row>
    <row r="1180" spans="1:2" x14ac:dyDescent="0.2">
      <c r="A1180" s="166"/>
      <c r="B1180" s="167"/>
    </row>
    <row r="1181" spans="1:2" x14ac:dyDescent="0.2">
      <c r="A1181" s="166"/>
      <c r="B1181" s="167"/>
    </row>
    <row r="1182" spans="1:2" x14ac:dyDescent="0.2">
      <c r="A1182" s="166"/>
      <c r="B1182" s="167"/>
    </row>
    <row r="1183" spans="1:2" x14ac:dyDescent="0.2">
      <c r="A1183" s="166"/>
      <c r="B1183" s="167"/>
    </row>
    <row r="1184" spans="1:2" x14ac:dyDescent="0.2">
      <c r="A1184" s="166"/>
      <c r="B1184" s="167"/>
    </row>
    <row r="1185" spans="1:2" x14ac:dyDescent="0.2">
      <c r="A1185" s="166"/>
      <c r="B1185" s="167"/>
    </row>
    <row r="1186" spans="1:2" x14ac:dyDescent="0.2">
      <c r="A1186" s="166"/>
      <c r="B1186" s="167"/>
    </row>
    <row r="1187" spans="1:2" x14ac:dyDescent="0.2">
      <c r="A1187" s="166"/>
      <c r="B1187" s="167"/>
    </row>
    <row r="1188" spans="1:2" x14ac:dyDescent="0.2">
      <c r="A1188" s="166"/>
      <c r="B1188" s="167"/>
    </row>
    <row r="1189" spans="1:2" x14ac:dyDescent="0.2">
      <c r="A1189" s="166"/>
      <c r="B1189" s="167"/>
    </row>
    <row r="1190" spans="1:2" x14ac:dyDescent="0.2">
      <c r="A1190" s="166"/>
      <c r="B1190" s="167"/>
    </row>
    <row r="1191" spans="1:2" x14ac:dyDescent="0.2">
      <c r="A1191" s="166"/>
      <c r="B1191" s="167"/>
    </row>
    <row r="1192" spans="1:2" x14ac:dyDescent="0.2">
      <c r="A1192" s="166"/>
      <c r="B1192" s="167"/>
    </row>
    <row r="1193" spans="1:2" x14ac:dyDescent="0.2">
      <c r="A1193" s="166"/>
      <c r="B1193" s="167"/>
    </row>
    <row r="1194" spans="1:2" x14ac:dyDescent="0.2">
      <c r="A1194" s="166"/>
      <c r="B1194" s="167"/>
    </row>
    <row r="1195" spans="1:2" x14ac:dyDescent="0.2">
      <c r="A1195" s="166"/>
      <c r="B1195" s="167"/>
    </row>
    <row r="1196" spans="1:2" x14ac:dyDescent="0.2">
      <c r="A1196" s="166"/>
      <c r="B1196" s="167"/>
    </row>
    <row r="1197" spans="1:2" x14ac:dyDescent="0.2">
      <c r="A1197" s="166"/>
      <c r="B1197" s="167"/>
    </row>
    <row r="1198" spans="1:2" x14ac:dyDescent="0.2">
      <c r="A1198" s="166"/>
      <c r="B1198" s="167"/>
    </row>
    <row r="1199" spans="1:2" x14ac:dyDescent="0.2">
      <c r="A1199" s="166"/>
      <c r="B1199" s="167"/>
    </row>
    <row r="1200" spans="1:2" x14ac:dyDescent="0.2">
      <c r="A1200" s="166"/>
      <c r="B1200" s="167"/>
    </row>
    <row r="1201" spans="1:2" x14ac:dyDescent="0.2">
      <c r="A1201" s="166"/>
      <c r="B1201" s="167"/>
    </row>
    <row r="1202" spans="1:2" x14ac:dyDescent="0.2">
      <c r="A1202" s="166"/>
      <c r="B1202" s="167"/>
    </row>
    <row r="1203" spans="1:2" x14ac:dyDescent="0.2">
      <c r="A1203" s="166"/>
      <c r="B1203" s="167"/>
    </row>
    <row r="1204" spans="1:2" x14ac:dyDescent="0.2">
      <c r="A1204" s="166"/>
      <c r="B1204" s="167"/>
    </row>
    <row r="1205" spans="1:2" x14ac:dyDescent="0.2">
      <c r="A1205" s="166"/>
      <c r="B1205" s="167"/>
    </row>
    <row r="1206" spans="1:2" x14ac:dyDescent="0.2">
      <c r="A1206" s="166"/>
      <c r="B1206" s="167"/>
    </row>
    <row r="1207" spans="1:2" x14ac:dyDescent="0.2">
      <c r="A1207" s="166"/>
      <c r="B1207" s="167"/>
    </row>
    <row r="1208" spans="1:2" x14ac:dyDescent="0.2">
      <c r="A1208" s="166"/>
      <c r="B1208" s="167"/>
    </row>
    <row r="1209" spans="1:2" x14ac:dyDescent="0.2">
      <c r="A1209" s="166"/>
      <c r="B1209" s="167"/>
    </row>
    <row r="1210" spans="1:2" x14ac:dyDescent="0.2">
      <c r="A1210" s="166"/>
      <c r="B1210" s="167"/>
    </row>
    <row r="1211" spans="1:2" x14ac:dyDescent="0.2">
      <c r="A1211" s="166"/>
      <c r="B1211" s="167"/>
    </row>
    <row r="1212" spans="1:2" x14ac:dyDescent="0.2">
      <c r="A1212" s="166"/>
      <c r="B1212" s="167"/>
    </row>
    <row r="1213" spans="1:2" x14ac:dyDescent="0.2">
      <c r="A1213" s="166"/>
      <c r="B1213" s="167"/>
    </row>
    <row r="1214" spans="1:2" x14ac:dyDescent="0.2">
      <c r="A1214" s="166"/>
      <c r="B1214" s="167"/>
    </row>
    <row r="1215" spans="1:2" x14ac:dyDescent="0.2">
      <c r="A1215" s="166"/>
      <c r="B1215" s="167"/>
    </row>
    <row r="1216" spans="1:2" x14ac:dyDescent="0.2">
      <c r="A1216" s="166"/>
      <c r="B1216" s="167"/>
    </row>
    <row r="1217" spans="1:2" x14ac:dyDescent="0.2">
      <c r="A1217" s="166"/>
      <c r="B1217" s="167"/>
    </row>
    <row r="1218" spans="1:2" x14ac:dyDescent="0.2">
      <c r="A1218" s="166"/>
      <c r="B1218" s="167"/>
    </row>
    <row r="1219" spans="1:2" x14ac:dyDescent="0.2">
      <c r="A1219" s="166"/>
      <c r="B1219" s="167"/>
    </row>
    <row r="1220" spans="1:2" x14ac:dyDescent="0.2">
      <c r="A1220" s="166"/>
      <c r="B1220" s="167"/>
    </row>
    <row r="1221" spans="1:2" x14ac:dyDescent="0.2">
      <c r="A1221" s="166"/>
      <c r="B1221" s="167"/>
    </row>
    <row r="1222" spans="1:2" x14ac:dyDescent="0.2">
      <c r="A1222" s="166"/>
      <c r="B1222" s="167"/>
    </row>
    <row r="1223" spans="1:2" x14ac:dyDescent="0.2">
      <c r="A1223" s="166"/>
      <c r="B1223" s="167"/>
    </row>
    <row r="1224" spans="1:2" x14ac:dyDescent="0.2">
      <c r="A1224" s="166"/>
      <c r="B1224" s="167"/>
    </row>
    <row r="1225" spans="1:2" x14ac:dyDescent="0.2">
      <c r="A1225" s="166"/>
      <c r="B1225" s="167"/>
    </row>
    <row r="1226" spans="1:2" x14ac:dyDescent="0.2">
      <c r="A1226" s="166"/>
      <c r="B1226" s="167"/>
    </row>
    <row r="1227" spans="1:2" x14ac:dyDescent="0.2">
      <c r="A1227" s="166"/>
      <c r="B1227" s="167"/>
    </row>
    <row r="1228" spans="1:2" x14ac:dyDescent="0.2">
      <c r="A1228" s="166"/>
      <c r="B1228" s="167"/>
    </row>
    <row r="1229" spans="1:2" x14ac:dyDescent="0.2">
      <c r="A1229" s="166"/>
      <c r="B1229" s="167"/>
    </row>
    <row r="1230" spans="1:2" x14ac:dyDescent="0.2">
      <c r="A1230" s="166"/>
      <c r="B1230" s="167"/>
    </row>
    <row r="1231" spans="1:2" x14ac:dyDescent="0.2">
      <c r="A1231" s="166"/>
      <c r="B1231" s="167"/>
    </row>
    <row r="1232" spans="1:2" x14ac:dyDescent="0.2">
      <c r="A1232" s="166"/>
      <c r="B1232" s="167"/>
    </row>
    <row r="1233" spans="1:2" x14ac:dyDescent="0.2">
      <c r="A1233" s="166"/>
      <c r="B1233" s="167"/>
    </row>
    <row r="1234" spans="1:2" x14ac:dyDescent="0.2">
      <c r="A1234" s="166"/>
      <c r="B1234" s="167"/>
    </row>
    <row r="1235" spans="1:2" x14ac:dyDescent="0.2">
      <c r="A1235" s="166"/>
      <c r="B1235" s="167"/>
    </row>
    <row r="1236" spans="1:2" x14ac:dyDescent="0.2">
      <c r="A1236" s="166"/>
      <c r="B1236" s="167"/>
    </row>
    <row r="1237" spans="1:2" x14ac:dyDescent="0.2">
      <c r="A1237" s="166"/>
      <c r="B1237" s="167"/>
    </row>
    <row r="1238" spans="1:2" x14ac:dyDescent="0.2">
      <c r="A1238" s="166"/>
      <c r="B1238" s="167"/>
    </row>
    <row r="1239" spans="1:2" x14ac:dyDescent="0.2">
      <c r="A1239" s="166"/>
      <c r="B1239" s="167"/>
    </row>
    <row r="1240" spans="1:2" x14ac:dyDescent="0.2">
      <c r="A1240" s="166"/>
      <c r="B1240" s="167"/>
    </row>
    <row r="1241" spans="1:2" x14ac:dyDescent="0.2">
      <c r="A1241" s="166"/>
      <c r="B1241" s="167"/>
    </row>
    <row r="1242" spans="1:2" x14ac:dyDescent="0.2">
      <c r="A1242" s="166"/>
      <c r="B1242" s="167"/>
    </row>
    <row r="1243" spans="1:2" x14ac:dyDescent="0.2">
      <c r="A1243" s="166"/>
      <c r="B1243" s="167"/>
    </row>
    <row r="1244" spans="1:2" x14ac:dyDescent="0.2">
      <c r="A1244" s="166"/>
      <c r="B1244" s="167"/>
    </row>
    <row r="1245" spans="1:2" x14ac:dyDescent="0.2">
      <c r="A1245" s="166"/>
      <c r="B1245" s="167"/>
    </row>
    <row r="1246" spans="1:2" x14ac:dyDescent="0.2">
      <c r="A1246" s="166"/>
      <c r="B1246" s="167"/>
    </row>
    <row r="1247" spans="1:2" x14ac:dyDescent="0.2">
      <c r="A1247" s="166"/>
      <c r="B1247" s="167"/>
    </row>
    <row r="1248" spans="1:2" x14ac:dyDescent="0.2">
      <c r="A1248" s="166"/>
      <c r="B1248" s="167"/>
    </row>
    <row r="1249" spans="1:2" x14ac:dyDescent="0.2">
      <c r="A1249" s="166"/>
      <c r="B1249" s="167"/>
    </row>
    <row r="1250" spans="1:2" x14ac:dyDescent="0.2">
      <c r="A1250" s="166"/>
      <c r="B1250" s="167"/>
    </row>
    <row r="1251" spans="1:2" x14ac:dyDescent="0.2">
      <c r="A1251" s="166"/>
      <c r="B1251" s="167"/>
    </row>
    <row r="1252" spans="1:2" x14ac:dyDescent="0.2">
      <c r="A1252" s="166"/>
      <c r="B1252" s="167"/>
    </row>
    <row r="1253" spans="1:2" x14ac:dyDescent="0.2">
      <c r="A1253" s="166"/>
      <c r="B1253" s="167"/>
    </row>
    <row r="1254" spans="1:2" x14ac:dyDescent="0.2">
      <c r="A1254" s="166"/>
      <c r="B1254" s="167"/>
    </row>
    <row r="1255" spans="1:2" x14ac:dyDescent="0.2">
      <c r="A1255" s="166"/>
      <c r="B1255" s="167"/>
    </row>
    <row r="1256" spans="1:2" x14ac:dyDescent="0.2">
      <c r="A1256" s="166"/>
      <c r="B1256" s="167"/>
    </row>
    <row r="1257" spans="1:2" x14ac:dyDescent="0.2">
      <c r="A1257" s="166"/>
      <c r="B1257" s="167"/>
    </row>
    <row r="1258" spans="1:2" x14ac:dyDescent="0.2">
      <c r="A1258" s="166"/>
      <c r="B1258" s="167"/>
    </row>
    <row r="1259" spans="1:2" x14ac:dyDescent="0.2">
      <c r="A1259" s="166"/>
      <c r="B1259" s="167"/>
    </row>
    <row r="1260" spans="1:2" x14ac:dyDescent="0.2">
      <c r="A1260" s="166"/>
      <c r="B1260" s="167"/>
    </row>
    <row r="1261" spans="1:2" x14ac:dyDescent="0.2">
      <c r="A1261" s="166"/>
      <c r="B1261" s="167"/>
    </row>
    <row r="1262" spans="1:2" x14ac:dyDescent="0.2">
      <c r="A1262" s="166"/>
      <c r="B1262" s="167"/>
    </row>
    <row r="1263" spans="1:2" x14ac:dyDescent="0.2">
      <c r="A1263" s="166"/>
      <c r="B1263" s="167"/>
    </row>
    <row r="1264" spans="1:2" x14ac:dyDescent="0.2">
      <c r="A1264" s="166"/>
      <c r="B1264" s="167"/>
    </row>
    <row r="1265" spans="1:2" x14ac:dyDescent="0.2">
      <c r="A1265" s="166"/>
      <c r="B1265" s="167"/>
    </row>
    <row r="1266" spans="1:2" x14ac:dyDescent="0.2">
      <c r="A1266" s="166"/>
      <c r="B1266" s="167"/>
    </row>
    <row r="1267" spans="1:2" x14ac:dyDescent="0.2">
      <c r="A1267" s="166"/>
      <c r="B1267" s="167"/>
    </row>
    <row r="1268" spans="1:2" x14ac:dyDescent="0.2">
      <c r="A1268" s="166"/>
      <c r="B1268" s="167"/>
    </row>
    <row r="1269" spans="1:2" x14ac:dyDescent="0.2">
      <c r="A1269" s="166"/>
      <c r="B1269" s="167"/>
    </row>
    <row r="1270" spans="1:2" x14ac:dyDescent="0.2">
      <c r="A1270" s="166"/>
      <c r="B1270" s="167"/>
    </row>
    <row r="1271" spans="1:2" x14ac:dyDescent="0.2">
      <c r="A1271" s="166"/>
      <c r="B1271" s="167"/>
    </row>
    <row r="1272" spans="1:2" x14ac:dyDescent="0.2">
      <c r="A1272" s="166"/>
      <c r="B1272" s="167"/>
    </row>
    <row r="1273" spans="1:2" x14ac:dyDescent="0.2">
      <c r="A1273" s="166"/>
      <c r="B1273" s="167"/>
    </row>
    <row r="1274" spans="1:2" x14ac:dyDescent="0.2">
      <c r="A1274" s="166"/>
      <c r="B1274" s="167"/>
    </row>
    <row r="1275" spans="1:2" x14ac:dyDescent="0.2">
      <c r="A1275" s="166"/>
      <c r="B1275" s="167"/>
    </row>
    <row r="1276" spans="1:2" x14ac:dyDescent="0.2">
      <c r="A1276" s="166"/>
      <c r="B1276" s="167"/>
    </row>
    <row r="1277" spans="1:2" x14ac:dyDescent="0.2">
      <c r="A1277" s="166"/>
      <c r="B1277" s="167"/>
    </row>
    <row r="1278" spans="1:2" x14ac:dyDescent="0.2">
      <c r="A1278" s="166"/>
      <c r="B1278" s="167"/>
    </row>
    <row r="1279" spans="1:2" x14ac:dyDescent="0.2">
      <c r="A1279" s="166"/>
      <c r="B1279" s="167"/>
    </row>
    <row r="1280" spans="1:2" x14ac:dyDescent="0.2">
      <c r="A1280" s="166"/>
      <c r="B1280" s="167"/>
    </row>
    <row r="1281" spans="1:2" x14ac:dyDescent="0.2">
      <c r="A1281" s="166"/>
      <c r="B1281" s="167"/>
    </row>
    <row r="1282" spans="1:2" x14ac:dyDescent="0.2">
      <c r="A1282" s="166"/>
      <c r="B1282" s="167"/>
    </row>
    <row r="1283" spans="1:2" x14ac:dyDescent="0.2">
      <c r="A1283" s="166"/>
      <c r="B1283" s="167"/>
    </row>
    <row r="1284" spans="1:2" x14ac:dyDescent="0.2">
      <c r="A1284" s="166"/>
      <c r="B1284" s="167"/>
    </row>
    <row r="1285" spans="1:2" x14ac:dyDescent="0.2">
      <c r="A1285" s="166"/>
      <c r="B1285" s="167"/>
    </row>
    <row r="1286" spans="1:2" x14ac:dyDescent="0.2">
      <c r="A1286" s="166"/>
      <c r="B1286" s="167"/>
    </row>
    <row r="1287" spans="1:2" x14ac:dyDescent="0.2">
      <c r="A1287" s="166"/>
      <c r="B1287" s="167"/>
    </row>
    <row r="1288" spans="1:2" x14ac:dyDescent="0.2">
      <c r="A1288" s="166"/>
      <c r="B1288" s="167"/>
    </row>
    <row r="1289" spans="1:2" x14ac:dyDescent="0.2">
      <c r="A1289" s="166"/>
      <c r="B1289" s="167"/>
    </row>
    <row r="1290" spans="1:2" x14ac:dyDescent="0.2">
      <c r="A1290" s="166"/>
      <c r="B1290" s="167"/>
    </row>
    <row r="1291" spans="1:2" x14ac:dyDescent="0.2">
      <c r="A1291" s="166"/>
      <c r="B1291" s="167"/>
    </row>
    <row r="1292" spans="1:2" x14ac:dyDescent="0.2">
      <c r="A1292" s="166"/>
      <c r="B1292" s="167"/>
    </row>
    <row r="1293" spans="1:2" x14ac:dyDescent="0.2">
      <c r="A1293" s="166"/>
      <c r="B1293" s="167"/>
    </row>
    <row r="1294" spans="1:2" x14ac:dyDescent="0.2">
      <c r="A1294" s="166"/>
      <c r="B1294" s="167"/>
    </row>
    <row r="1295" spans="1:2" x14ac:dyDescent="0.2">
      <c r="A1295" s="166"/>
      <c r="B1295" s="167"/>
    </row>
    <row r="1296" spans="1:2" x14ac:dyDescent="0.2">
      <c r="A1296" s="166"/>
      <c r="B1296" s="167"/>
    </row>
    <row r="1297" spans="1:2" x14ac:dyDescent="0.2">
      <c r="A1297" s="166"/>
      <c r="B1297" s="167"/>
    </row>
    <row r="1298" spans="1:2" x14ac:dyDescent="0.2">
      <c r="A1298" s="166"/>
      <c r="B1298" s="167"/>
    </row>
    <row r="1299" spans="1:2" x14ac:dyDescent="0.2">
      <c r="A1299" s="166"/>
      <c r="B1299" s="167"/>
    </row>
    <row r="1300" spans="1:2" x14ac:dyDescent="0.2">
      <c r="A1300" s="166"/>
      <c r="B1300" s="167"/>
    </row>
    <row r="1301" spans="1:2" x14ac:dyDescent="0.2">
      <c r="A1301" s="166"/>
      <c r="B1301" s="167"/>
    </row>
    <row r="1302" spans="1:2" x14ac:dyDescent="0.2">
      <c r="A1302" s="166"/>
      <c r="B1302" s="167"/>
    </row>
    <row r="1303" spans="1:2" x14ac:dyDescent="0.2">
      <c r="A1303" s="166"/>
      <c r="B1303" s="167"/>
    </row>
    <row r="1304" spans="1:2" x14ac:dyDescent="0.2">
      <c r="A1304" s="166"/>
      <c r="B1304" s="167"/>
    </row>
    <row r="1305" spans="1:2" x14ac:dyDescent="0.2">
      <c r="A1305" s="166"/>
      <c r="B1305" s="167"/>
    </row>
    <row r="1306" spans="1:2" x14ac:dyDescent="0.2">
      <c r="A1306" s="166"/>
      <c r="B1306" s="167"/>
    </row>
    <row r="1307" spans="1:2" x14ac:dyDescent="0.2">
      <c r="A1307" s="166"/>
      <c r="B1307" s="167"/>
    </row>
    <row r="1308" spans="1:2" x14ac:dyDescent="0.2">
      <c r="A1308" s="166"/>
      <c r="B1308" s="167"/>
    </row>
    <row r="1309" spans="1:2" x14ac:dyDescent="0.2">
      <c r="A1309" s="166"/>
      <c r="B1309" s="167"/>
    </row>
    <row r="1310" spans="1:2" x14ac:dyDescent="0.2">
      <c r="A1310" s="166"/>
      <c r="B1310" s="167"/>
    </row>
    <row r="1311" spans="1:2" x14ac:dyDescent="0.2">
      <c r="A1311" s="166"/>
      <c r="B1311" s="167"/>
    </row>
    <row r="1312" spans="1:2" x14ac:dyDescent="0.2">
      <c r="A1312" s="166"/>
      <c r="B1312" s="167"/>
    </row>
    <row r="1313" spans="1:2" x14ac:dyDescent="0.2">
      <c r="A1313" s="166"/>
      <c r="B1313" s="167"/>
    </row>
    <row r="1314" spans="1:2" x14ac:dyDescent="0.2">
      <c r="A1314" s="166"/>
      <c r="B1314" s="167"/>
    </row>
    <row r="1315" spans="1:2" x14ac:dyDescent="0.2">
      <c r="A1315" s="166"/>
      <c r="B1315" s="167"/>
    </row>
    <row r="1316" spans="1:2" x14ac:dyDescent="0.2">
      <c r="A1316" s="166"/>
      <c r="B1316" s="167"/>
    </row>
    <row r="1317" spans="1:2" x14ac:dyDescent="0.2">
      <c r="A1317" s="166"/>
      <c r="B1317" s="167"/>
    </row>
    <row r="1318" spans="1:2" x14ac:dyDescent="0.2">
      <c r="A1318" s="166"/>
      <c r="B1318" s="167"/>
    </row>
    <row r="1319" spans="1:2" x14ac:dyDescent="0.2">
      <c r="A1319" s="166"/>
      <c r="B1319" s="167"/>
    </row>
    <row r="1320" spans="1:2" x14ac:dyDescent="0.2">
      <c r="A1320" s="166"/>
      <c r="B1320" s="167"/>
    </row>
    <row r="1321" spans="1:2" x14ac:dyDescent="0.2">
      <c r="A1321" s="166"/>
      <c r="B1321" s="167"/>
    </row>
    <row r="1322" spans="1:2" x14ac:dyDescent="0.2">
      <c r="A1322" s="166"/>
      <c r="B1322" s="167"/>
    </row>
    <row r="1323" spans="1:2" x14ac:dyDescent="0.2">
      <c r="A1323" s="166"/>
      <c r="B1323" s="167"/>
    </row>
    <row r="1324" spans="1:2" x14ac:dyDescent="0.2">
      <c r="A1324" s="166"/>
      <c r="B1324" s="167"/>
    </row>
    <row r="1325" spans="1:2" x14ac:dyDescent="0.2">
      <c r="A1325" s="166"/>
      <c r="B1325" s="167"/>
    </row>
    <row r="1326" spans="1:2" x14ac:dyDescent="0.2">
      <c r="A1326" s="166"/>
      <c r="B1326" s="167"/>
    </row>
    <row r="1327" spans="1:2" x14ac:dyDescent="0.2">
      <c r="A1327" s="166"/>
      <c r="B1327" s="167"/>
    </row>
    <row r="1328" spans="1:2" x14ac:dyDescent="0.2">
      <c r="A1328" s="166"/>
      <c r="B1328" s="167"/>
    </row>
    <row r="1329" spans="1:2" x14ac:dyDescent="0.2">
      <c r="A1329" s="166"/>
      <c r="B1329" s="167"/>
    </row>
    <row r="1330" spans="1:2" x14ac:dyDescent="0.2">
      <c r="A1330" s="166"/>
      <c r="B1330" s="167"/>
    </row>
    <row r="1331" spans="1:2" x14ac:dyDescent="0.2">
      <c r="A1331" s="166"/>
      <c r="B1331" s="167"/>
    </row>
    <row r="1332" spans="1:2" x14ac:dyDescent="0.2">
      <c r="A1332" s="166"/>
      <c r="B1332" s="167"/>
    </row>
    <row r="1333" spans="1:2" x14ac:dyDescent="0.2">
      <c r="A1333" s="166"/>
      <c r="B1333" s="167"/>
    </row>
    <row r="1334" spans="1:2" x14ac:dyDescent="0.2">
      <c r="A1334" s="166"/>
      <c r="B1334" s="167"/>
    </row>
    <row r="1335" spans="1:2" x14ac:dyDescent="0.2">
      <c r="A1335" s="166"/>
      <c r="B1335" s="167"/>
    </row>
    <row r="1336" spans="1:2" x14ac:dyDescent="0.2">
      <c r="A1336" s="166"/>
      <c r="B1336" s="167"/>
    </row>
    <row r="1337" spans="1:2" x14ac:dyDescent="0.2">
      <c r="A1337" s="166"/>
      <c r="B1337" s="167"/>
    </row>
    <row r="1338" spans="1:2" x14ac:dyDescent="0.2">
      <c r="A1338" s="166"/>
      <c r="B1338" s="167"/>
    </row>
    <row r="1339" spans="1:2" x14ac:dyDescent="0.2">
      <c r="A1339" s="166"/>
      <c r="B1339" s="167"/>
    </row>
    <row r="1340" spans="1:2" x14ac:dyDescent="0.2">
      <c r="A1340" s="166"/>
      <c r="B1340" s="167"/>
    </row>
    <row r="1341" spans="1:2" x14ac:dyDescent="0.2">
      <c r="A1341" s="166"/>
      <c r="B1341" s="167"/>
    </row>
    <row r="1342" spans="1:2" x14ac:dyDescent="0.2">
      <c r="A1342" s="166"/>
      <c r="B1342" s="167"/>
    </row>
    <row r="1343" spans="1:2" x14ac:dyDescent="0.2">
      <c r="A1343" s="166"/>
      <c r="B1343" s="167"/>
    </row>
    <row r="1344" spans="1:2" x14ac:dyDescent="0.2">
      <c r="A1344" s="166"/>
      <c r="B1344" s="167"/>
    </row>
    <row r="1345" spans="1:2" x14ac:dyDescent="0.2">
      <c r="A1345" s="166"/>
      <c r="B1345" s="167"/>
    </row>
    <row r="1346" spans="1:2" x14ac:dyDescent="0.2">
      <c r="A1346" s="166"/>
      <c r="B1346" s="167"/>
    </row>
    <row r="1347" spans="1:2" x14ac:dyDescent="0.2">
      <c r="A1347" s="166"/>
      <c r="B1347" s="167"/>
    </row>
    <row r="1348" spans="1:2" x14ac:dyDescent="0.2">
      <c r="A1348" s="166"/>
      <c r="B1348" s="167"/>
    </row>
    <row r="1349" spans="1:2" x14ac:dyDescent="0.2">
      <c r="A1349" s="166"/>
      <c r="B1349" s="167"/>
    </row>
    <row r="1350" spans="1:2" x14ac:dyDescent="0.2">
      <c r="A1350" s="166"/>
      <c r="B1350" s="167"/>
    </row>
    <row r="1351" spans="1:2" x14ac:dyDescent="0.2">
      <c r="A1351" s="166"/>
      <c r="B1351" s="167"/>
    </row>
    <row r="1352" spans="1:2" x14ac:dyDescent="0.2">
      <c r="A1352" s="166"/>
      <c r="B1352" s="167"/>
    </row>
    <row r="1353" spans="1:2" x14ac:dyDescent="0.2">
      <c r="A1353" s="166"/>
      <c r="B1353" s="167"/>
    </row>
    <row r="1354" spans="1:2" x14ac:dyDescent="0.2">
      <c r="A1354" s="166"/>
      <c r="B1354" s="167"/>
    </row>
    <row r="1355" spans="1:2" x14ac:dyDescent="0.2">
      <c r="A1355" s="166"/>
      <c r="B1355" s="167"/>
    </row>
    <row r="1356" spans="1:2" x14ac:dyDescent="0.2">
      <c r="A1356" s="166"/>
      <c r="B1356" s="167"/>
    </row>
    <row r="1357" spans="1:2" x14ac:dyDescent="0.2">
      <c r="A1357" s="166"/>
      <c r="B1357" s="167"/>
    </row>
    <row r="1358" spans="1:2" x14ac:dyDescent="0.2">
      <c r="A1358" s="166"/>
      <c r="B1358" s="167"/>
    </row>
    <row r="1359" spans="1:2" x14ac:dyDescent="0.2">
      <c r="A1359" s="166"/>
      <c r="B1359" s="167"/>
    </row>
    <row r="1360" spans="1:2" x14ac:dyDescent="0.2">
      <c r="A1360" s="166"/>
      <c r="B1360" s="167"/>
    </row>
    <row r="1361" spans="1:2" x14ac:dyDescent="0.2">
      <c r="A1361" s="166"/>
      <c r="B1361" s="167"/>
    </row>
    <row r="1362" spans="1:2" x14ac:dyDescent="0.2">
      <c r="A1362" s="166"/>
      <c r="B1362" s="167"/>
    </row>
    <row r="1363" spans="1:2" x14ac:dyDescent="0.2">
      <c r="A1363" s="166"/>
      <c r="B1363" s="167"/>
    </row>
    <row r="1364" spans="1:2" x14ac:dyDescent="0.2">
      <c r="A1364" s="166"/>
      <c r="B1364" s="167"/>
    </row>
    <row r="1365" spans="1:2" x14ac:dyDescent="0.2">
      <c r="A1365" s="166"/>
      <c r="B1365" s="167"/>
    </row>
    <row r="1366" spans="1:2" x14ac:dyDescent="0.2">
      <c r="A1366" s="166"/>
      <c r="B1366" s="167"/>
    </row>
    <row r="1367" spans="1:2" x14ac:dyDescent="0.2">
      <c r="A1367" s="166"/>
      <c r="B1367" s="167"/>
    </row>
    <row r="1368" spans="1:2" x14ac:dyDescent="0.2">
      <c r="A1368" s="166"/>
      <c r="B1368" s="167"/>
    </row>
    <row r="1369" spans="1:2" x14ac:dyDescent="0.2">
      <c r="A1369" s="166"/>
      <c r="B1369" s="167"/>
    </row>
    <row r="1370" spans="1:2" x14ac:dyDescent="0.2">
      <c r="A1370" s="166"/>
      <c r="B1370" s="167"/>
    </row>
    <row r="1371" spans="1:2" x14ac:dyDescent="0.2">
      <c r="A1371" s="166"/>
      <c r="B1371" s="167"/>
    </row>
    <row r="1372" spans="1:2" x14ac:dyDescent="0.2">
      <c r="A1372" s="166"/>
      <c r="B1372" s="167"/>
    </row>
    <row r="1373" spans="1:2" x14ac:dyDescent="0.2">
      <c r="A1373" s="166"/>
      <c r="B1373" s="167"/>
    </row>
    <row r="1374" spans="1:2" x14ac:dyDescent="0.2">
      <c r="A1374" s="166"/>
      <c r="B1374" s="167"/>
    </row>
    <row r="1375" spans="1:2" x14ac:dyDescent="0.2">
      <c r="A1375" s="166"/>
      <c r="B1375" s="167"/>
    </row>
    <row r="1376" spans="1:2" x14ac:dyDescent="0.2">
      <c r="A1376" s="166"/>
      <c r="B1376" s="167"/>
    </row>
    <row r="1377" spans="1:2" x14ac:dyDescent="0.2">
      <c r="A1377" s="166"/>
      <c r="B1377" s="167"/>
    </row>
    <row r="1378" spans="1:2" x14ac:dyDescent="0.2">
      <c r="A1378" s="166"/>
      <c r="B1378" s="167"/>
    </row>
    <row r="1379" spans="1:2" x14ac:dyDescent="0.2">
      <c r="A1379" s="166"/>
      <c r="B1379" s="167"/>
    </row>
    <row r="1380" spans="1:2" x14ac:dyDescent="0.2">
      <c r="A1380" s="166"/>
      <c r="B1380" s="167"/>
    </row>
    <row r="1381" spans="1:2" x14ac:dyDescent="0.2">
      <c r="A1381" s="166"/>
      <c r="B1381" s="167"/>
    </row>
    <row r="1382" spans="1:2" x14ac:dyDescent="0.2">
      <c r="A1382" s="166"/>
      <c r="B1382" s="167"/>
    </row>
    <row r="1383" spans="1:2" x14ac:dyDescent="0.2">
      <c r="A1383" s="166"/>
      <c r="B1383" s="167"/>
    </row>
    <row r="1384" spans="1:2" x14ac:dyDescent="0.2">
      <c r="A1384" s="166"/>
      <c r="B1384" s="167"/>
    </row>
    <row r="1385" spans="1:2" x14ac:dyDescent="0.2">
      <c r="A1385" s="166"/>
      <c r="B1385" s="167"/>
    </row>
    <row r="1386" spans="1:2" x14ac:dyDescent="0.2">
      <c r="A1386" s="166"/>
      <c r="B1386" s="167"/>
    </row>
    <row r="1387" spans="1:2" x14ac:dyDescent="0.2">
      <c r="A1387" s="166"/>
      <c r="B1387" s="167"/>
    </row>
    <row r="1388" spans="1:2" x14ac:dyDescent="0.2">
      <c r="A1388" s="166"/>
      <c r="B1388" s="167"/>
    </row>
    <row r="1389" spans="1:2" x14ac:dyDescent="0.2">
      <c r="A1389" s="166"/>
      <c r="B1389" s="167"/>
    </row>
    <row r="1390" spans="1:2" x14ac:dyDescent="0.2">
      <c r="A1390" s="166"/>
      <c r="B1390" s="167"/>
    </row>
    <row r="1391" spans="1:2" x14ac:dyDescent="0.2">
      <c r="A1391" s="166"/>
      <c r="B1391" s="167"/>
    </row>
    <row r="1392" spans="1:2" x14ac:dyDescent="0.2">
      <c r="A1392" s="166"/>
      <c r="B1392" s="167"/>
    </row>
    <row r="1393" spans="1:2" x14ac:dyDescent="0.2">
      <c r="A1393" s="166"/>
      <c r="B1393" s="167"/>
    </row>
    <row r="1394" spans="1:2" x14ac:dyDescent="0.2">
      <c r="A1394" s="166"/>
      <c r="B1394" s="167"/>
    </row>
    <row r="1395" spans="1:2" x14ac:dyDescent="0.2">
      <c r="A1395" s="166"/>
      <c r="B1395" s="167"/>
    </row>
    <row r="1396" spans="1:2" x14ac:dyDescent="0.2">
      <c r="A1396" s="166"/>
      <c r="B1396" s="167"/>
    </row>
    <row r="1397" spans="1:2" x14ac:dyDescent="0.2">
      <c r="A1397" s="166"/>
      <c r="B1397" s="167"/>
    </row>
    <row r="1398" spans="1:2" x14ac:dyDescent="0.2">
      <c r="A1398" s="166"/>
      <c r="B1398" s="167"/>
    </row>
    <row r="1399" spans="1:2" x14ac:dyDescent="0.2">
      <c r="A1399" s="166"/>
      <c r="B1399" s="167"/>
    </row>
    <row r="1400" spans="1:2" x14ac:dyDescent="0.2">
      <c r="A1400" s="166"/>
      <c r="B1400" s="167"/>
    </row>
    <row r="1401" spans="1:2" x14ac:dyDescent="0.2">
      <c r="A1401" s="166"/>
      <c r="B1401" s="167"/>
    </row>
    <row r="1402" spans="1:2" x14ac:dyDescent="0.2">
      <c r="A1402" s="166"/>
      <c r="B1402" s="167"/>
    </row>
    <row r="1403" spans="1:2" x14ac:dyDescent="0.2">
      <c r="A1403" s="166"/>
      <c r="B1403" s="167"/>
    </row>
    <row r="1404" spans="1:2" x14ac:dyDescent="0.2">
      <c r="A1404" s="166"/>
      <c r="B1404" s="167"/>
    </row>
    <row r="1405" spans="1:2" x14ac:dyDescent="0.2">
      <c r="A1405" s="166"/>
      <c r="B1405" s="167"/>
    </row>
    <row r="1406" spans="1:2" x14ac:dyDescent="0.2">
      <c r="A1406" s="166"/>
      <c r="B1406" s="167"/>
    </row>
    <row r="1407" spans="1:2" x14ac:dyDescent="0.2">
      <c r="A1407" s="166"/>
      <c r="B1407" s="167"/>
    </row>
    <row r="1408" spans="1:2" x14ac:dyDescent="0.2">
      <c r="A1408" s="166"/>
      <c r="B1408" s="167"/>
    </row>
    <row r="1409" spans="1:2" x14ac:dyDescent="0.2">
      <c r="A1409" s="166"/>
      <c r="B1409" s="167"/>
    </row>
    <row r="1410" spans="1:2" x14ac:dyDescent="0.2">
      <c r="A1410" s="166"/>
      <c r="B1410" s="167"/>
    </row>
    <row r="1411" spans="1:2" x14ac:dyDescent="0.2">
      <c r="A1411" s="166"/>
      <c r="B1411" s="167"/>
    </row>
    <row r="1412" spans="1:2" x14ac:dyDescent="0.2">
      <c r="A1412" s="166"/>
      <c r="B1412" s="167"/>
    </row>
    <row r="1413" spans="1:2" x14ac:dyDescent="0.2">
      <c r="A1413" s="166"/>
      <c r="B1413" s="167"/>
    </row>
    <row r="1414" spans="1:2" x14ac:dyDescent="0.2">
      <c r="A1414" s="166"/>
      <c r="B1414" s="167"/>
    </row>
    <row r="1415" spans="1:2" x14ac:dyDescent="0.2">
      <c r="A1415" s="166"/>
      <c r="B1415" s="167"/>
    </row>
    <row r="1416" spans="1:2" x14ac:dyDescent="0.2">
      <c r="A1416" s="166"/>
      <c r="B1416" s="167"/>
    </row>
    <row r="1417" spans="1:2" x14ac:dyDescent="0.2">
      <c r="A1417" s="166"/>
      <c r="B1417" s="167"/>
    </row>
    <row r="1418" spans="1:2" x14ac:dyDescent="0.2">
      <c r="A1418" s="166"/>
      <c r="B1418" s="167"/>
    </row>
    <row r="1419" spans="1:2" x14ac:dyDescent="0.2">
      <c r="A1419" s="166"/>
      <c r="B1419" s="167"/>
    </row>
    <row r="1420" spans="1:2" x14ac:dyDescent="0.2">
      <c r="A1420" s="166"/>
      <c r="B1420" s="167"/>
    </row>
    <row r="1421" spans="1:2" x14ac:dyDescent="0.2">
      <c r="A1421" s="166"/>
      <c r="B1421" s="167"/>
    </row>
    <row r="1422" spans="1:2" x14ac:dyDescent="0.2">
      <c r="A1422" s="166"/>
      <c r="B1422" s="167"/>
    </row>
    <row r="1423" spans="1:2" x14ac:dyDescent="0.2">
      <c r="A1423" s="166"/>
      <c r="B1423" s="167"/>
    </row>
    <row r="1424" spans="1:2" x14ac:dyDescent="0.2">
      <c r="A1424" s="166"/>
      <c r="B1424" s="167"/>
    </row>
    <row r="1425" spans="1:2" x14ac:dyDescent="0.2">
      <c r="A1425" s="166"/>
      <c r="B1425" s="167"/>
    </row>
    <row r="1426" spans="1:2" x14ac:dyDescent="0.2">
      <c r="A1426" s="166"/>
      <c r="B1426" s="167"/>
    </row>
    <row r="1427" spans="1:2" x14ac:dyDescent="0.2">
      <c r="A1427" s="166"/>
      <c r="B1427" s="167"/>
    </row>
    <row r="1428" spans="1:2" x14ac:dyDescent="0.2">
      <c r="A1428" s="166"/>
      <c r="B1428" s="167"/>
    </row>
    <row r="1429" spans="1:2" x14ac:dyDescent="0.2">
      <c r="A1429" s="166"/>
      <c r="B1429" s="167"/>
    </row>
    <row r="1430" spans="1:2" x14ac:dyDescent="0.2">
      <c r="A1430" s="166"/>
      <c r="B1430" s="167"/>
    </row>
    <row r="1431" spans="1:2" x14ac:dyDescent="0.2">
      <c r="A1431" s="166"/>
      <c r="B1431" s="167"/>
    </row>
    <row r="1432" spans="1:2" x14ac:dyDescent="0.2">
      <c r="A1432" s="166"/>
      <c r="B1432" s="167"/>
    </row>
    <row r="1433" spans="1:2" x14ac:dyDescent="0.2">
      <c r="A1433" s="166"/>
      <c r="B1433" s="167"/>
    </row>
    <row r="1434" spans="1:2" x14ac:dyDescent="0.2">
      <c r="A1434" s="166"/>
      <c r="B1434" s="167"/>
    </row>
    <row r="1435" spans="1:2" x14ac:dyDescent="0.2">
      <c r="A1435" s="166"/>
      <c r="B1435" s="167"/>
    </row>
    <row r="1436" spans="1:2" x14ac:dyDescent="0.2">
      <c r="A1436" s="166"/>
      <c r="B1436" s="167"/>
    </row>
    <row r="1437" spans="1:2" x14ac:dyDescent="0.2">
      <c r="A1437" s="166"/>
      <c r="B1437" s="167"/>
    </row>
    <row r="1438" spans="1:2" x14ac:dyDescent="0.2">
      <c r="A1438" s="166"/>
      <c r="B1438" s="167"/>
    </row>
    <row r="1439" spans="1:2" x14ac:dyDescent="0.2">
      <c r="A1439" s="166"/>
      <c r="B1439" s="167"/>
    </row>
    <row r="1440" spans="1:2" x14ac:dyDescent="0.2">
      <c r="A1440" s="166"/>
      <c r="B1440" s="167"/>
    </row>
    <row r="1441" spans="1:2" x14ac:dyDescent="0.2">
      <c r="A1441" s="166"/>
      <c r="B1441" s="167"/>
    </row>
    <row r="1442" spans="1:2" x14ac:dyDescent="0.2">
      <c r="A1442" s="166"/>
      <c r="B1442" s="167"/>
    </row>
    <row r="1443" spans="1:2" x14ac:dyDescent="0.2">
      <c r="A1443" s="166"/>
      <c r="B1443" s="167"/>
    </row>
    <row r="1444" spans="1:2" x14ac:dyDescent="0.2">
      <c r="A1444" s="166"/>
      <c r="B1444" s="167"/>
    </row>
    <row r="1445" spans="1:2" x14ac:dyDescent="0.2">
      <c r="A1445" s="166"/>
      <c r="B1445" s="167"/>
    </row>
    <row r="1446" spans="1:2" x14ac:dyDescent="0.2">
      <c r="A1446" s="166"/>
      <c r="B1446" s="167"/>
    </row>
    <row r="1447" spans="1:2" x14ac:dyDescent="0.2">
      <c r="A1447" s="166"/>
      <c r="B1447" s="167"/>
    </row>
    <row r="1448" spans="1:2" x14ac:dyDescent="0.2">
      <c r="A1448" s="166"/>
      <c r="B1448" s="167"/>
    </row>
    <row r="1449" spans="1:2" x14ac:dyDescent="0.2">
      <c r="A1449" s="166"/>
      <c r="B1449" s="167"/>
    </row>
    <row r="1450" spans="1:2" x14ac:dyDescent="0.2">
      <c r="A1450" s="166"/>
      <c r="B1450" s="167"/>
    </row>
    <row r="1451" spans="1:2" x14ac:dyDescent="0.2">
      <c r="A1451" s="166"/>
      <c r="B1451" s="167"/>
    </row>
    <row r="1452" spans="1:2" x14ac:dyDescent="0.2">
      <c r="A1452" s="166"/>
      <c r="B1452" s="167"/>
    </row>
    <row r="1453" spans="1:2" x14ac:dyDescent="0.2">
      <c r="A1453" s="166"/>
      <c r="B1453" s="167"/>
    </row>
    <row r="1454" spans="1:2" x14ac:dyDescent="0.2">
      <c r="A1454" s="166"/>
      <c r="B1454" s="167"/>
    </row>
    <row r="1455" spans="1:2" x14ac:dyDescent="0.2">
      <c r="A1455" s="166"/>
      <c r="B1455" s="167"/>
    </row>
    <row r="1456" spans="1:2" x14ac:dyDescent="0.2">
      <c r="A1456" s="166"/>
      <c r="B1456" s="167"/>
    </row>
    <row r="1457" spans="1:2" x14ac:dyDescent="0.2">
      <c r="A1457" s="166"/>
      <c r="B1457" s="167"/>
    </row>
    <row r="1458" spans="1:2" x14ac:dyDescent="0.2">
      <c r="A1458" s="166"/>
      <c r="B1458" s="167"/>
    </row>
    <row r="1459" spans="1:2" x14ac:dyDescent="0.2">
      <c r="A1459" s="166"/>
      <c r="B1459" s="167"/>
    </row>
    <row r="1460" spans="1:2" x14ac:dyDescent="0.2">
      <c r="A1460" s="166"/>
      <c r="B1460" s="167"/>
    </row>
    <row r="1461" spans="1:2" x14ac:dyDescent="0.2">
      <c r="A1461" s="166"/>
      <c r="B1461" s="167"/>
    </row>
    <row r="1462" spans="1:2" x14ac:dyDescent="0.2">
      <c r="A1462" s="166"/>
      <c r="B1462" s="167"/>
    </row>
    <row r="1463" spans="1:2" x14ac:dyDescent="0.2">
      <c r="A1463" s="166"/>
      <c r="B1463" s="167"/>
    </row>
    <row r="1464" spans="1:2" x14ac:dyDescent="0.2">
      <c r="A1464" s="166"/>
      <c r="B1464" s="167"/>
    </row>
    <row r="1465" spans="1:2" x14ac:dyDescent="0.2">
      <c r="A1465" s="166"/>
      <c r="B1465" s="167"/>
    </row>
    <row r="1466" spans="1:2" x14ac:dyDescent="0.2">
      <c r="A1466" s="166"/>
      <c r="B1466" s="167"/>
    </row>
    <row r="1467" spans="1:2" x14ac:dyDescent="0.2">
      <c r="A1467" s="166"/>
      <c r="B1467" s="167"/>
    </row>
    <row r="1468" spans="1:2" x14ac:dyDescent="0.2">
      <c r="A1468" s="166"/>
      <c r="B1468" s="167"/>
    </row>
    <row r="1469" spans="1:2" x14ac:dyDescent="0.2">
      <c r="A1469" s="166"/>
      <c r="B1469" s="167"/>
    </row>
    <row r="1470" spans="1:2" x14ac:dyDescent="0.2">
      <c r="A1470" s="166"/>
      <c r="B1470" s="167"/>
    </row>
    <row r="1471" spans="1:2" x14ac:dyDescent="0.2">
      <c r="A1471" s="166"/>
      <c r="B1471" s="167"/>
    </row>
    <row r="1472" spans="1:2" x14ac:dyDescent="0.2">
      <c r="A1472" s="166"/>
      <c r="B1472" s="167"/>
    </row>
    <row r="1473" spans="1:2" x14ac:dyDescent="0.2">
      <c r="A1473" s="166"/>
      <c r="B1473" s="167"/>
    </row>
    <row r="1474" spans="1:2" x14ac:dyDescent="0.2">
      <c r="A1474" s="166"/>
      <c r="B1474" s="167"/>
    </row>
    <row r="1475" spans="1:2" x14ac:dyDescent="0.2">
      <c r="A1475" s="166"/>
      <c r="B1475" s="167"/>
    </row>
    <row r="1476" spans="1:2" x14ac:dyDescent="0.2">
      <c r="A1476" s="166"/>
      <c r="B1476" s="167"/>
    </row>
    <row r="1477" spans="1:2" x14ac:dyDescent="0.2">
      <c r="A1477" s="166"/>
      <c r="B1477" s="167"/>
    </row>
    <row r="1478" spans="1:2" x14ac:dyDescent="0.2">
      <c r="A1478" s="166"/>
      <c r="B1478" s="167"/>
    </row>
    <row r="1479" spans="1:2" x14ac:dyDescent="0.2">
      <c r="A1479" s="166"/>
      <c r="B1479" s="167"/>
    </row>
    <row r="1480" spans="1:2" x14ac:dyDescent="0.2">
      <c r="A1480" s="166"/>
      <c r="B1480" s="167"/>
    </row>
    <row r="1481" spans="1:2" x14ac:dyDescent="0.2">
      <c r="A1481" s="166"/>
      <c r="B1481" s="167"/>
    </row>
    <row r="1482" spans="1:2" x14ac:dyDescent="0.2">
      <c r="A1482" s="166"/>
      <c r="B1482" s="167"/>
    </row>
    <row r="1483" spans="1:2" x14ac:dyDescent="0.2">
      <c r="A1483" s="166"/>
      <c r="B1483" s="167"/>
    </row>
    <row r="1484" spans="1:2" x14ac:dyDescent="0.2">
      <c r="A1484" s="166"/>
      <c r="B1484" s="167"/>
    </row>
    <row r="1485" spans="1:2" x14ac:dyDescent="0.2">
      <c r="A1485" s="166"/>
      <c r="B1485" s="167"/>
    </row>
    <row r="1486" spans="1:2" x14ac:dyDescent="0.2">
      <c r="A1486" s="166"/>
      <c r="B1486" s="167"/>
    </row>
    <row r="1487" spans="1:2" x14ac:dyDescent="0.2">
      <c r="A1487" s="166"/>
      <c r="B1487" s="167"/>
    </row>
    <row r="1488" spans="1:2" x14ac:dyDescent="0.2">
      <c r="A1488" s="166"/>
      <c r="B1488" s="167"/>
    </row>
    <row r="1489" spans="1:2" x14ac:dyDescent="0.2">
      <c r="A1489" s="166"/>
      <c r="B1489" s="167"/>
    </row>
    <row r="1490" spans="1:2" x14ac:dyDescent="0.2">
      <c r="A1490" s="166"/>
      <c r="B1490" s="167"/>
    </row>
    <row r="1491" spans="1:2" x14ac:dyDescent="0.2">
      <c r="A1491" s="166"/>
      <c r="B1491" s="167"/>
    </row>
    <row r="1492" spans="1:2" x14ac:dyDescent="0.2">
      <c r="A1492" s="166"/>
      <c r="B1492" s="167"/>
    </row>
    <row r="1493" spans="1:2" x14ac:dyDescent="0.2">
      <c r="A1493" s="166"/>
      <c r="B1493" s="167"/>
    </row>
    <row r="1494" spans="1:2" x14ac:dyDescent="0.2">
      <c r="A1494" s="166"/>
      <c r="B1494" s="167"/>
    </row>
    <row r="1495" spans="1:2" x14ac:dyDescent="0.2">
      <c r="A1495" s="166"/>
      <c r="B1495" s="167"/>
    </row>
    <row r="1496" spans="1:2" x14ac:dyDescent="0.2">
      <c r="A1496" s="166"/>
      <c r="B1496" s="167"/>
    </row>
    <row r="1497" spans="1:2" x14ac:dyDescent="0.2">
      <c r="A1497" s="166"/>
      <c r="B1497" s="167"/>
    </row>
    <row r="1498" spans="1:2" x14ac:dyDescent="0.2">
      <c r="A1498" s="166"/>
      <c r="B1498" s="167"/>
    </row>
    <row r="1499" spans="1:2" x14ac:dyDescent="0.2">
      <c r="A1499" s="166"/>
      <c r="B1499" s="167"/>
    </row>
    <row r="1500" spans="1:2" x14ac:dyDescent="0.2">
      <c r="A1500" s="166"/>
      <c r="B1500" s="167"/>
    </row>
    <row r="1501" spans="1:2" x14ac:dyDescent="0.2">
      <c r="A1501" s="166"/>
      <c r="B1501" s="167"/>
    </row>
    <row r="1502" spans="1:2" x14ac:dyDescent="0.2">
      <c r="A1502" s="166"/>
      <c r="B1502" s="167"/>
    </row>
    <row r="1503" spans="1:2" x14ac:dyDescent="0.2">
      <c r="A1503" s="166"/>
      <c r="B1503" s="167"/>
    </row>
    <row r="1504" spans="1:2" x14ac:dyDescent="0.2">
      <c r="A1504" s="166"/>
      <c r="B1504" s="167"/>
    </row>
    <row r="1505" spans="1:2" x14ac:dyDescent="0.2">
      <c r="A1505" s="166"/>
      <c r="B1505" s="167"/>
    </row>
    <row r="1506" spans="1:2" x14ac:dyDescent="0.2">
      <c r="A1506" s="166"/>
      <c r="B1506" s="167"/>
    </row>
    <row r="1507" spans="1:2" x14ac:dyDescent="0.2">
      <c r="A1507" s="166"/>
      <c r="B1507" s="167"/>
    </row>
    <row r="1508" spans="1:2" x14ac:dyDescent="0.2">
      <c r="A1508" s="166"/>
      <c r="B1508" s="167"/>
    </row>
    <row r="1509" spans="1:2" x14ac:dyDescent="0.2">
      <c r="A1509" s="166"/>
      <c r="B1509" s="167"/>
    </row>
    <row r="1510" spans="1:2" x14ac:dyDescent="0.2">
      <c r="A1510" s="166"/>
      <c r="B1510" s="167"/>
    </row>
    <row r="1511" spans="1:2" x14ac:dyDescent="0.2">
      <c r="A1511" s="166"/>
      <c r="B1511" s="167"/>
    </row>
    <row r="1512" spans="1:2" x14ac:dyDescent="0.2">
      <c r="A1512" s="166"/>
      <c r="B1512" s="167"/>
    </row>
    <row r="1513" spans="1:2" x14ac:dyDescent="0.2">
      <c r="A1513" s="166"/>
      <c r="B1513" s="167"/>
    </row>
    <row r="1514" spans="1:2" x14ac:dyDescent="0.2">
      <c r="A1514" s="166"/>
      <c r="B1514" s="167"/>
    </row>
    <row r="1515" spans="1:2" x14ac:dyDescent="0.2">
      <c r="A1515" s="166"/>
      <c r="B1515" s="167"/>
    </row>
    <row r="1516" spans="1:2" x14ac:dyDescent="0.2">
      <c r="A1516" s="166"/>
      <c r="B1516" s="167"/>
    </row>
    <row r="1517" spans="1:2" x14ac:dyDescent="0.2">
      <c r="A1517" s="166"/>
      <c r="B1517" s="167"/>
    </row>
    <row r="1518" spans="1:2" x14ac:dyDescent="0.2">
      <c r="A1518" s="166"/>
      <c r="B1518" s="167"/>
    </row>
    <row r="1519" spans="1:2" x14ac:dyDescent="0.2">
      <c r="A1519" s="166"/>
      <c r="B1519" s="167"/>
    </row>
    <row r="1520" spans="1:2" x14ac:dyDescent="0.2">
      <c r="A1520" s="166"/>
      <c r="B1520" s="167"/>
    </row>
    <row r="1521" spans="1:2" x14ac:dyDescent="0.2">
      <c r="A1521" s="166"/>
      <c r="B1521" s="167"/>
    </row>
    <row r="1522" spans="1:2" x14ac:dyDescent="0.2">
      <c r="A1522" s="166"/>
      <c r="B1522" s="167"/>
    </row>
    <row r="1523" spans="1:2" x14ac:dyDescent="0.2">
      <c r="A1523" s="166"/>
      <c r="B1523" s="167"/>
    </row>
    <row r="1524" spans="1:2" x14ac:dyDescent="0.2">
      <c r="A1524" s="166"/>
      <c r="B1524" s="167"/>
    </row>
    <row r="1525" spans="1:2" x14ac:dyDescent="0.2">
      <c r="A1525" s="166"/>
      <c r="B1525" s="167"/>
    </row>
    <row r="1526" spans="1:2" x14ac:dyDescent="0.2">
      <c r="A1526" s="166"/>
      <c r="B1526" s="167"/>
    </row>
    <row r="1527" spans="1:2" x14ac:dyDescent="0.2">
      <c r="A1527" s="166"/>
      <c r="B1527" s="167"/>
    </row>
    <row r="1528" spans="1:2" x14ac:dyDescent="0.2">
      <c r="A1528" s="166"/>
      <c r="B1528" s="167"/>
    </row>
    <row r="1529" spans="1:2" x14ac:dyDescent="0.2">
      <c r="A1529" s="166"/>
      <c r="B1529" s="167"/>
    </row>
    <row r="1530" spans="1:2" x14ac:dyDescent="0.2">
      <c r="A1530" s="166"/>
      <c r="B1530" s="167"/>
    </row>
    <row r="1531" spans="1:2" x14ac:dyDescent="0.2">
      <c r="A1531" s="166"/>
      <c r="B1531" s="167"/>
    </row>
    <row r="1532" spans="1:2" x14ac:dyDescent="0.2">
      <c r="A1532" s="166"/>
      <c r="B1532" s="167"/>
    </row>
    <row r="1533" spans="1:2" x14ac:dyDescent="0.2">
      <c r="A1533" s="166"/>
      <c r="B1533" s="167"/>
    </row>
    <row r="1534" spans="1:2" x14ac:dyDescent="0.2">
      <c r="A1534" s="166"/>
      <c r="B1534" s="167"/>
    </row>
    <row r="1535" spans="1:2" x14ac:dyDescent="0.2">
      <c r="A1535" s="166"/>
      <c r="B1535" s="167"/>
    </row>
    <row r="1536" spans="1:2" x14ac:dyDescent="0.2">
      <c r="A1536" s="166"/>
      <c r="B1536" s="167"/>
    </row>
    <row r="1537" spans="1:2" x14ac:dyDescent="0.2">
      <c r="A1537" s="166"/>
      <c r="B1537" s="167"/>
    </row>
    <row r="1538" spans="1:2" x14ac:dyDescent="0.2">
      <c r="A1538" s="166"/>
      <c r="B1538" s="167"/>
    </row>
    <row r="1539" spans="1:2" x14ac:dyDescent="0.2">
      <c r="A1539" s="166"/>
      <c r="B1539" s="167"/>
    </row>
    <row r="1540" spans="1:2" x14ac:dyDescent="0.2">
      <c r="A1540" s="166"/>
      <c r="B1540" s="167"/>
    </row>
    <row r="1541" spans="1:2" x14ac:dyDescent="0.2">
      <c r="A1541" s="166"/>
      <c r="B1541" s="167"/>
    </row>
    <row r="1542" spans="1:2" x14ac:dyDescent="0.2">
      <c r="A1542" s="166"/>
      <c r="B1542" s="167"/>
    </row>
    <row r="1543" spans="1:2" x14ac:dyDescent="0.2">
      <c r="A1543" s="166"/>
      <c r="B1543" s="167"/>
    </row>
    <row r="1544" spans="1:2" x14ac:dyDescent="0.2">
      <c r="A1544" s="166"/>
      <c r="B1544" s="167"/>
    </row>
    <row r="1545" spans="1:2" x14ac:dyDescent="0.2">
      <c r="A1545" s="166"/>
      <c r="B1545" s="167"/>
    </row>
    <row r="1546" spans="1:2" x14ac:dyDescent="0.2">
      <c r="A1546" s="166"/>
      <c r="B1546" s="167"/>
    </row>
    <row r="1547" spans="1:2" x14ac:dyDescent="0.2">
      <c r="A1547" s="166"/>
      <c r="B1547" s="167"/>
    </row>
    <row r="1548" spans="1:2" x14ac:dyDescent="0.2">
      <c r="A1548" s="166"/>
      <c r="B1548" s="167"/>
    </row>
    <row r="1549" spans="1:2" x14ac:dyDescent="0.2">
      <c r="A1549" s="166"/>
      <c r="B1549" s="167"/>
    </row>
    <row r="1550" spans="1:2" x14ac:dyDescent="0.2">
      <c r="A1550" s="166"/>
      <c r="B1550" s="167"/>
    </row>
    <row r="1551" spans="1:2" x14ac:dyDescent="0.2">
      <c r="A1551" s="166"/>
      <c r="B1551" s="167"/>
    </row>
    <row r="1552" spans="1:2" x14ac:dyDescent="0.2">
      <c r="A1552" s="166"/>
      <c r="B1552" s="167"/>
    </row>
    <row r="1553" spans="1:2" x14ac:dyDescent="0.2">
      <c r="A1553" s="166"/>
      <c r="B1553" s="167"/>
    </row>
    <row r="1554" spans="1:2" x14ac:dyDescent="0.2">
      <c r="A1554" s="166"/>
      <c r="B1554" s="167"/>
    </row>
    <row r="1555" spans="1:2" x14ac:dyDescent="0.2">
      <c r="A1555" s="166"/>
      <c r="B1555" s="167"/>
    </row>
    <row r="1556" spans="1:2" x14ac:dyDescent="0.2">
      <c r="A1556" s="166"/>
      <c r="B1556" s="167"/>
    </row>
    <row r="1557" spans="1:2" x14ac:dyDescent="0.2">
      <c r="A1557" s="166"/>
      <c r="B1557" s="167"/>
    </row>
    <row r="1558" spans="1:2" x14ac:dyDescent="0.2">
      <c r="A1558" s="166"/>
      <c r="B1558" s="167"/>
    </row>
    <row r="1559" spans="1:2" x14ac:dyDescent="0.2">
      <c r="A1559" s="166"/>
      <c r="B1559" s="167"/>
    </row>
    <row r="1560" spans="1:2" x14ac:dyDescent="0.2">
      <c r="A1560" s="166"/>
      <c r="B1560" s="167"/>
    </row>
    <row r="1561" spans="1:2" x14ac:dyDescent="0.2">
      <c r="A1561" s="166"/>
      <c r="B1561" s="167"/>
    </row>
    <row r="1562" spans="1:2" x14ac:dyDescent="0.2">
      <c r="A1562" s="166"/>
      <c r="B1562" s="167"/>
    </row>
    <row r="1563" spans="1:2" x14ac:dyDescent="0.2">
      <c r="A1563" s="166"/>
      <c r="B1563" s="167"/>
    </row>
    <row r="1564" spans="1:2" x14ac:dyDescent="0.2">
      <c r="A1564" s="166"/>
      <c r="B1564" s="167"/>
    </row>
    <row r="1565" spans="1:2" x14ac:dyDescent="0.2">
      <c r="A1565" s="166"/>
      <c r="B1565" s="167"/>
    </row>
    <row r="1566" spans="1:2" x14ac:dyDescent="0.2">
      <c r="A1566" s="166"/>
      <c r="B1566" s="167"/>
    </row>
    <row r="1567" spans="1:2" x14ac:dyDescent="0.2">
      <c r="A1567" s="166"/>
      <c r="B1567" s="167"/>
    </row>
    <row r="1568" spans="1:2" x14ac:dyDescent="0.2">
      <c r="A1568" s="166"/>
      <c r="B1568" s="167"/>
    </row>
    <row r="1569" spans="1:2" x14ac:dyDescent="0.2">
      <c r="A1569" s="166"/>
      <c r="B1569" s="167"/>
    </row>
    <row r="1570" spans="1:2" x14ac:dyDescent="0.2">
      <c r="A1570" s="166"/>
      <c r="B1570" s="167"/>
    </row>
    <row r="1571" spans="1:2" x14ac:dyDescent="0.2">
      <c r="A1571" s="166"/>
      <c r="B1571" s="167"/>
    </row>
    <row r="1572" spans="1:2" x14ac:dyDescent="0.2">
      <c r="A1572" s="166"/>
      <c r="B1572" s="167"/>
    </row>
    <row r="1573" spans="1:2" x14ac:dyDescent="0.2">
      <c r="A1573" s="166"/>
      <c r="B1573" s="167"/>
    </row>
    <row r="1574" spans="1:2" x14ac:dyDescent="0.2">
      <c r="A1574" s="166"/>
      <c r="B1574" s="167"/>
    </row>
    <row r="1575" spans="1:2" x14ac:dyDescent="0.2">
      <c r="A1575" s="166"/>
      <c r="B1575" s="167"/>
    </row>
    <row r="1576" spans="1:2" x14ac:dyDescent="0.2">
      <c r="A1576" s="166"/>
      <c r="B1576" s="167"/>
    </row>
    <row r="1577" spans="1:2" x14ac:dyDescent="0.2">
      <c r="A1577" s="166"/>
      <c r="B1577" s="167"/>
    </row>
    <row r="1578" spans="1:2" x14ac:dyDescent="0.2">
      <c r="A1578" s="166"/>
      <c r="B1578" s="167"/>
    </row>
    <row r="1579" spans="1:2" x14ac:dyDescent="0.2">
      <c r="A1579" s="166"/>
      <c r="B1579" s="167"/>
    </row>
    <row r="1580" spans="1:2" x14ac:dyDescent="0.2">
      <c r="A1580" s="166"/>
      <c r="B1580" s="167"/>
    </row>
    <row r="1581" spans="1:2" x14ac:dyDescent="0.2">
      <c r="A1581" s="166"/>
      <c r="B1581" s="167"/>
    </row>
    <row r="1582" spans="1:2" x14ac:dyDescent="0.2">
      <c r="A1582" s="166"/>
      <c r="B1582" s="167"/>
    </row>
    <row r="1583" spans="1:2" x14ac:dyDescent="0.2">
      <c r="A1583" s="166"/>
      <c r="B1583" s="167"/>
    </row>
    <row r="1584" spans="1:2" x14ac:dyDescent="0.2">
      <c r="A1584" s="166"/>
      <c r="B1584" s="167"/>
    </row>
    <row r="1585" spans="1:2" x14ac:dyDescent="0.2">
      <c r="A1585" s="166"/>
      <c r="B1585" s="167"/>
    </row>
    <row r="1586" spans="1:2" x14ac:dyDescent="0.2">
      <c r="A1586" s="166"/>
      <c r="B1586" s="167"/>
    </row>
    <row r="1587" spans="1:2" x14ac:dyDescent="0.2">
      <c r="A1587" s="166"/>
      <c r="B1587" s="167"/>
    </row>
    <row r="1588" spans="1:2" x14ac:dyDescent="0.2">
      <c r="A1588" s="166"/>
      <c r="B1588" s="167"/>
    </row>
    <row r="1589" spans="1:2" x14ac:dyDescent="0.2">
      <c r="A1589" s="166"/>
      <c r="B1589" s="167"/>
    </row>
    <row r="1590" spans="1:2" x14ac:dyDescent="0.2">
      <c r="A1590" s="166"/>
      <c r="B1590" s="167"/>
    </row>
    <row r="1591" spans="1:2" x14ac:dyDescent="0.2">
      <c r="A1591" s="166"/>
      <c r="B1591" s="167"/>
    </row>
    <row r="1592" spans="1:2" x14ac:dyDescent="0.2">
      <c r="A1592" s="166"/>
      <c r="B1592" s="167"/>
    </row>
    <row r="1593" spans="1:2" x14ac:dyDescent="0.2">
      <c r="A1593" s="166"/>
      <c r="B1593" s="167"/>
    </row>
    <row r="1594" spans="1:2" x14ac:dyDescent="0.2">
      <c r="A1594" s="166"/>
      <c r="B1594" s="167"/>
    </row>
    <row r="1595" spans="1:2" x14ac:dyDescent="0.2">
      <c r="A1595" s="166"/>
      <c r="B1595" s="167"/>
    </row>
    <row r="1596" spans="1:2" x14ac:dyDescent="0.2">
      <c r="A1596" s="166"/>
      <c r="B1596" s="167"/>
    </row>
    <row r="1597" spans="1:2" x14ac:dyDescent="0.2">
      <c r="A1597" s="166"/>
      <c r="B1597" s="167"/>
    </row>
    <row r="1598" spans="1:2" x14ac:dyDescent="0.2">
      <c r="A1598" s="166"/>
      <c r="B1598" s="167"/>
    </row>
    <row r="1599" spans="1:2" x14ac:dyDescent="0.2">
      <c r="A1599" s="166"/>
      <c r="B1599" s="167"/>
    </row>
    <row r="1600" spans="1:2" x14ac:dyDescent="0.2">
      <c r="A1600" s="166"/>
      <c r="B1600" s="167"/>
    </row>
    <row r="1601" spans="1:2" x14ac:dyDescent="0.2">
      <c r="A1601" s="166"/>
      <c r="B1601" s="167"/>
    </row>
    <row r="1602" spans="1:2" x14ac:dyDescent="0.2">
      <c r="A1602" s="166"/>
      <c r="B1602" s="167"/>
    </row>
    <row r="1603" spans="1:2" x14ac:dyDescent="0.2">
      <c r="A1603" s="166"/>
      <c r="B1603" s="167"/>
    </row>
    <row r="1604" spans="1:2" x14ac:dyDescent="0.2">
      <c r="A1604" s="166"/>
      <c r="B1604" s="167"/>
    </row>
    <row r="1605" spans="1:2" x14ac:dyDescent="0.2">
      <c r="A1605" s="166"/>
      <c r="B1605" s="167"/>
    </row>
    <row r="1606" spans="1:2" x14ac:dyDescent="0.2">
      <c r="A1606" s="166"/>
      <c r="B1606" s="167"/>
    </row>
    <row r="1607" spans="1:2" x14ac:dyDescent="0.2">
      <c r="A1607" s="166"/>
      <c r="B1607" s="167"/>
    </row>
    <row r="1608" spans="1:2" x14ac:dyDescent="0.2">
      <c r="A1608" s="166"/>
      <c r="B1608" s="167"/>
    </row>
    <row r="1609" spans="1:2" x14ac:dyDescent="0.2">
      <c r="A1609" s="166"/>
      <c r="B1609" s="167"/>
    </row>
    <row r="1610" spans="1:2" x14ac:dyDescent="0.2">
      <c r="A1610" s="166"/>
      <c r="B1610" s="167"/>
    </row>
    <row r="1611" spans="1:2" x14ac:dyDescent="0.2">
      <c r="A1611" s="166"/>
      <c r="B1611" s="167"/>
    </row>
    <row r="1612" spans="1:2" x14ac:dyDescent="0.2">
      <c r="A1612" s="166"/>
      <c r="B1612" s="167"/>
    </row>
    <row r="1613" spans="1:2" x14ac:dyDescent="0.2">
      <c r="A1613" s="166"/>
      <c r="B1613" s="167"/>
    </row>
    <row r="1614" spans="1:2" x14ac:dyDescent="0.2">
      <c r="A1614" s="166"/>
      <c r="B1614" s="167"/>
    </row>
    <row r="1615" spans="1:2" x14ac:dyDescent="0.2">
      <c r="A1615" s="166"/>
      <c r="B1615" s="167"/>
    </row>
    <row r="1616" spans="1:2" x14ac:dyDescent="0.2">
      <c r="A1616" s="166"/>
      <c r="B1616" s="167"/>
    </row>
    <row r="1617" spans="1:2" x14ac:dyDescent="0.2">
      <c r="A1617" s="166"/>
      <c r="B1617" s="167"/>
    </row>
    <row r="1618" spans="1:2" x14ac:dyDescent="0.2">
      <c r="A1618" s="166"/>
      <c r="B1618" s="167"/>
    </row>
    <row r="1619" spans="1:2" x14ac:dyDescent="0.2">
      <c r="A1619" s="166"/>
      <c r="B1619" s="167"/>
    </row>
    <row r="1620" spans="1:2" x14ac:dyDescent="0.2">
      <c r="A1620" s="166"/>
      <c r="B1620" s="167"/>
    </row>
    <row r="1621" spans="1:2" x14ac:dyDescent="0.2">
      <c r="A1621" s="166"/>
      <c r="B1621" s="167"/>
    </row>
    <row r="1622" spans="1:2" x14ac:dyDescent="0.2">
      <c r="A1622" s="166"/>
      <c r="B1622" s="167"/>
    </row>
    <row r="1623" spans="1:2" x14ac:dyDescent="0.2">
      <c r="A1623" s="166"/>
      <c r="B1623" s="167"/>
    </row>
    <row r="1624" spans="1:2" x14ac:dyDescent="0.2">
      <c r="A1624" s="166"/>
      <c r="B1624" s="167"/>
    </row>
    <row r="1625" spans="1:2" x14ac:dyDescent="0.2">
      <c r="A1625" s="166"/>
      <c r="B1625" s="167"/>
    </row>
    <row r="1626" spans="1:2" x14ac:dyDescent="0.2">
      <c r="A1626" s="166"/>
      <c r="B1626" s="167"/>
    </row>
    <row r="1627" spans="1:2" x14ac:dyDescent="0.2">
      <c r="A1627" s="166"/>
      <c r="B1627" s="167"/>
    </row>
    <row r="1628" spans="1:2" x14ac:dyDescent="0.2">
      <c r="A1628" s="166"/>
      <c r="B1628" s="167"/>
    </row>
    <row r="1629" spans="1:2" x14ac:dyDescent="0.2">
      <c r="A1629" s="166"/>
      <c r="B1629" s="167"/>
    </row>
    <row r="1630" spans="1:2" x14ac:dyDescent="0.2">
      <c r="A1630" s="166"/>
      <c r="B1630" s="167"/>
    </row>
    <row r="1631" spans="1:2" x14ac:dyDescent="0.2">
      <c r="A1631" s="166"/>
      <c r="B1631" s="167"/>
    </row>
    <row r="1632" spans="1:2" x14ac:dyDescent="0.2">
      <c r="A1632" s="166"/>
      <c r="B1632" s="167"/>
    </row>
    <row r="1633" spans="1:2" x14ac:dyDescent="0.2">
      <c r="A1633" s="166"/>
      <c r="B1633" s="167"/>
    </row>
    <row r="1634" spans="1:2" x14ac:dyDescent="0.2">
      <c r="A1634" s="166"/>
      <c r="B1634" s="167"/>
    </row>
    <row r="1635" spans="1:2" x14ac:dyDescent="0.2">
      <c r="A1635" s="166"/>
      <c r="B1635" s="167"/>
    </row>
    <row r="1636" spans="1:2" x14ac:dyDescent="0.2">
      <c r="A1636" s="166"/>
      <c r="B1636" s="167"/>
    </row>
    <row r="1637" spans="1:2" x14ac:dyDescent="0.2">
      <c r="A1637" s="166"/>
      <c r="B1637" s="167"/>
    </row>
    <row r="1638" spans="1:2" x14ac:dyDescent="0.2">
      <c r="A1638" s="166"/>
      <c r="B1638" s="167"/>
    </row>
    <row r="1639" spans="1:2" x14ac:dyDescent="0.2">
      <c r="A1639" s="166"/>
      <c r="B1639" s="167"/>
    </row>
    <row r="1640" spans="1:2" x14ac:dyDescent="0.2">
      <c r="A1640" s="166"/>
      <c r="B1640" s="167"/>
    </row>
    <row r="1641" spans="1:2" x14ac:dyDescent="0.2">
      <c r="A1641" s="166"/>
      <c r="B1641" s="167"/>
    </row>
    <row r="1642" spans="1:2" x14ac:dyDescent="0.2">
      <c r="A1642" s="166"/>
      <c r="B1642" s="167"/>
    </row>
    <row r="1643" spans="1:2" x14ac:dyDescent="0.2">
      <c r="A1643" s="166"/>
      <c r="B1643" s="167"/>
    </row>
    <row r="1644" spans="1:2" x14ac:dyDescent="0.2">
      <c r="A1644" s="166"/>
      <c r="B1644" s="167"/>
    </row>
    <row r="1645" spans="1:2" x14ac:dyDescent="0.2">
      <c r="A1645" s="166"/>
      <c r="B1645" s="167"/>
    </row>
    <row r="1646" spans="1:2" x14ac:dyDescent="0.2">
      <c r="A1646" s="166"/>
      <c r="B1646" s="167"/>
    </row>
    <row r="1647" spans="1:2" x14ac:dyDescent="0.2">
      <c r="A1647" s="166"/>
      <c r="B1647" s="167"/>
    </row>
    <row r="1648" spans="1:2" x14ac:dyDescent="0.2">
      <c r="A1648" s="166"/>
      <c r="B1648" s="167"/>
    </row>
    <row r="1649" spans="1:2" x14ac:dyDescent="0.2">
      <c r="A1649" s="166"/>
      <c r="B1649" s="167"/>
    </row>
    <row r="1650" spans="1:2" x14ac:dyDescent="0.2">
      <c r="A1650" s="166"/>
      <c r="B1650" s="167"/>
    </row>
    <row r="1651" spans="1:2" x14ac:dyDescent="0.2">
      <c r="A1651" s="166"/>
      <c r="B1651" s="167"/>
    </row>
    <row r="1652" spans="1:2" x14ac:dyDescent="0.2">
      <c r="A1652" s="166"/>
      <c r="B1652" s="167"/>
    </row>
    <row r="1653" spans="1:2" x14ac:dyDescent="0.2">
      <c r="A1653" s="166"/>
      <c r="B1653" s="167"/>
    </row>
    <row r="1654" spans="1:2" x14ac:dyDescent="0.2">
      <c r="A1654" s="166"/>
      <c r="B1654" s="167"/>
    </row>
    <row r="1655" spans="1:2" x14ac:dyDescent="0.2">
      <c r="A1655" s="166"/>
      <c r="B1655" s="167"/>
    </row>
    <row r="1656" spans="1:2" x14ac:dyDescent="0.2">
      <c r="A1656" s="166"/>
      <c r="B1656" s="167"/>
    </row>
    <row r="1657" spans="1:2" x14ac:dyDescent="0.2">
      <c r="A1657" s="166"/>
      <c r="B1657" s="167"/>
    </row>
    <row r="1658" spans="1:2" x14ac:dyDescent="0.2">
      <c r="A1658" s="166"/>
      <c r="B1658" s="167"/>
    </row>
    <row r="1659" spans="1:2" x14ac:dyDescent="0.2">
      <c r="A1659" s="166"/>
      <c r="B1659" s="167"/>
    </row>
    <row r="1660" spans="1:2" x14ac:dyDescent="0.2">
      <c r="A1660" s="166"/>
      <c r="B1660" s="167"/>
    </row>
    <row r="1661" spans="1:2" x14ac:dyDescent="0.2">
      <c r="A1661" s="166"/>
      <c r="B1661" s="167"/>
    </row>
    <row r="1662" spans="1:2" x14ac:dyDescent="0.2">
      <c r="A1662" s="166"/>
      <c r="B1662" s="167"/>
    </row>
    <row r="1663" spans="1:2" x14ac:dyDescent="0.2">
      <c r="A1663" s="166"/>
      <c r="B1663" s="167"/>
    </row>
    <row r="1664" spans="1:2" x14ac:dyDescent="0.2">
      <c r="A1664" s="166"/>
      <c r="B1664" s="167"/>
    </row>
    <row r="1665" spans="1:2" x14ac:dyDescent="0.2">
      <c r="A1665" s="166"/>
      <c r="B1665" s="167"/>
    </row>
    <row r="1666" spans="1:2" x14ac:dyDescent="0.2">
      <c r="A1666" s="166"/>
      <c r="B1666" s="167"/>
    </row>
    <row r="1667" spans="1:2" x14ac:dyDescent="0.2">
      <c r="A1667" s="166"/>
      <c r="B1667" s="167"/>
    </row>
    <row r="1668" spans="1:2" x14ac:dyDescent="0.2">
      <c r="A1668" s="166"/>
      <c r="B1668" s="167"/>
    </row>
    <row r="1669" spans="1:2" x14ac:dyDescent="0.2">
      <c r="A1669" s="166"/>
      <c r="B1669" s="167"/>
    </row>
    <row r="1670" spans="1:2" x14ac:dyDescent="0.2">
      <c r="A1670" s="166"/>
      <c r="B1670" s="167"/>
    </row>
    <row r="1671" spans="1:2" x14ac:dyDescent="0.2">
      <c r="A1671" s="166"/>
      <c r="B1671" s="167"/>
    </row>
    <row r="1672" spans="1:2" x14ac:dyDescent="0.2">
      <c r="A1672" s="166"/>
      <c r="B1672" s="167"/>
    </row>
    <row r="1673" spans="1:2" x14ac:dyDescent="0.2">
      <c r="A1673" s="166"/>
      <c r="B1673" s="167"/>
    </row>
    <row r="1674" spans="1:2" x14ac:dyDescent="0.2">
      <c r="A1674" s="166"/>
      <c r="B1674" s="167"/>
    </row>
    <row r="1675" spans="1:2" x14ac:dyDescent="0.2">
      <c r="A1675" s="166"/>
      <c r="B1675" s="167"/>
    </row>
    <row r="1676" spans="1:2" x14ac:dyDescent="0.2">
      <c r="A1676" s="166"/>
      <c r="B1676" s="167"/>
    </row>
    <row r="1677" spans="1:2" x14ac:dyDescent="0.2">
      <c r="A1677" s="166"/>
      <c r="B1677" s="167"/>
    </row>
    <row r="1678" spans="1:2" x14ac:dyDescent="0.2">
      <c r="A1678" s="166"/>
      <c r="B1678" s="167"/>
    </row>
    <row r="1679" spans="1:2" x14ac:dyDescent="0.2">
      <c r="A1679" s="166"/>
      <c r="B1679" s="167"/>
    </row>
    <row r="1680" spans="1:2" x14ac:dyDescent="0.2">
      <c r="A1680" s="166"/>
      <c r="B1680" s="167"/>
    </row>
    <row r="1681" spans="1:2" x14ac:dyDescent="0.2">
      <c r="A1681" s="166"/>
      <c r="B1681" s="167"/>
    </row>
    <row r="1682" spans="1:2" x14ac:dyDescent="0.2">
      <c r="A1682" s="166"/>
      <c r="B1682" s="167"/>
    </row>
    <row r="1683" spans="1:2" x14ac:dyDescent="0.2">
      <c r="A1683" s="166"/>
      <c r="B1683" s="167"/>
    </row>
    <row r="1684" spans="1:2" x14ac:dyDescent="0.2">
      <c r="A1684" s="166"/>
      <c r="B1684" s="167"/>
    </row>
    <row r="1685" spans="1:2" x14ac:dyDescent="0.2">
      <c r="A1685" s="166"/>
      <c r="B1685" s="167"/>
    </row>
    <row r="1686" spans="1:2" x14ac:dyDescent="0.2">
      <c r="A1686" s="166"/>
      <c r="B1686" s="167"/>
    </row>
    <row r="1687" spans="1:2" x14ac:dyDescent="0.2">
      <c r="A1687" s="166"/>
      <c r="B1687" s="167"/>
    </row>
    <row r="1688" spans="1:2" x14ac:dyDescent="0.2">
      <c r="A1688" s="166"/>
      <c r="B1688" s="167"/>
    </row>
    <row r="1689" spans="1:2" x14ac:dyDescent="0.2">
      <c r="A1689" s="166"/>
      <c r="B1689" s="167"/>
    </row>
    <row r="1690" spans="1:2" x14ac:dyDescent="0.2">
      <c r="A1690" s="166"/>
      <c r="B1690" s="167"/>
    </row>
    <row r="1691" spans="1:2" x14ac:dyDescent="0.2">
      <c r="A1691" s="166"/>
      <c r="B1691" s="167"/>
    </row>
    <row r="1692" spans="1:2" x14ac:dyDescent="0.2">
      <c r="A1692" s="166"/>
      <c r="B1692" s="167"/>
    </row>
    <row r="1693" spans="1:2" x14ac:dyDescent="0.2">
      <c r="A1693" s="166"/>
      <c r="B1693" s="167"/>
    </row>
    <row r="1694" spans="1:2" x14ac:dyDescent="0.2">
      <c r="A1694" s="166"/>
      <c r="B1694" s="167"/>
    </row>
    <row r="1695" spans="1:2" x14ac:dyDescent="0.2">
      <c r="A1695" s="166"/>
      <c r="B1695" s="167"/>
    </row>
    <row r="1696" spans="1:2" x14ac:dyDescent="0.2">
      <c r="A1696" s="166"/>
      <c r="B1696" s="167"/>
    </row>
    <row r="1697" spans="1:2" x14ac:dyDescent="0.2">
      <c r="A1697" s="166"/>
      <c r="B1697" s="167"/>
    </row>
    <row r="1698" spans="1:2" x14ac:dyDescent="0.2">
      <c r="A1698" s="166"/>
      <c r="B1698" s="167"/>
    </row>
    <row r="1699" spans="1:2" x14ac:dyDescent="0.2">
      <c r="A1699" s="166"/>
      <c r="B1699" s="167"/>
    </row>
    <row r="1700" spans="1:2" x14ac:dyDescent="0.2">
      <c r="A1700" s="166"/>
      <c r="B1700" s="167"/>
    </row>
    <row r="1701" spans="1:2" x14ac:dyDescent="0.2">
      <c r="A1701" s="166"/>
      <c r="B1701" s="167"/>
    </row>
    <row r="1702" spans="1:2" x14ac:dyDescent="0.2">
      <c r="A1702" s="166"/>
      <c r="B1702" s="167"/>
    </row>
    <row r="1703" spans="1:2" x14ac:dyDescent="0.2">
      <c r="A1703" s="166"/>
      <c r="B1703" s="167"/>
    </row>
    <row r="1704" spans="1:2" x14ac:dyDescent="0.2">
      <c r="A1704" s="166"/>
      <c r="B1704" s="167"/>
    </row>
    <row r="1705" spans="1:2" x14ac:dyDescent="0.2">
      <c r="A1705" s="166"/>
      <c r="B1705" s="167"/>
    </row>
    <row r="1706" spans="1:2" x14ac:dyDescent="0.2">
      <c r="A1706" s="166"/>
      <c r="B1706" s="167"/>
    </row>
    <row r="1707" spans="1:2" x14ac:dyDescent="0.2">
      <c r="A1707" s="166"/>
      <c r="B1707" s="167"/>
    </row>
    <row r="1708" spans="1:2" x14ac:dyDescent="0.2">
      <c r="A1708" s="166"/>
      <c r="B1708" s="167"/>
    </row>
    <row r="1709" spans="1:2" x14ac:dyDescent="0.2">
      <c r="A1709" s="166"/>
      <c r="B1709" s="167"/>
    </row>
    <row r="1710" spans="1:2" x14ac:dyDescent="0.2">
      <c r="A1710" s="166"/>
      <c r="B1710" s="167"/>
    </row>
    <row r="1711" spans="1:2" x14ac:dyDescent="0.2">
      <c r="A1711" s="166"/>
      <c r="B1711" s="167"/>
    </row>
    <row r="1712" spans="1:2" x14ac:dyDescent="0.2">
      <c r="A1712" s="166"/>
      <c r="B1712" s="167"/>
    </row>
    <row r="1713" spans="1:2" x14ac:dyDescent="0.2">
      <c r="A1713" s="166"/>
      <c r="B1713" s="167"/>
    </row>
    <row r="1714" spans="1:2" x14ac:dyDescent="0.2">
      <c r="A1714" s="166"/>
      <c r="B1714" s="167"/>
    </row>
    <row r="1715" spans="1:2" x14ac:dyDescent="0.2">
      <c r="A1715" s="166"/>
      <c r="B1715" s="167"/>
    </row>
    <row r="1716" spans="1:2" x14ac:dyDescent="0.2">
      <c r="A1716" s="166"/>
      <c r="B1716" s="167"/>
    </row>
    <row r="1717" spans="1:2" x14ac:dyDescent="0.2">
      <c r="A1717" s="166"/>
      <c r="B1717" s="167"/>
    </row>
    <row r="1718" spans="1:2" x14ac:dyDescent="0.2">
      <c r="A1718" s="166"/>
      <c r="B1718" s="167"/>
    </row>
    <row r="1719" spans="1:2" x14ac:dyDescent="0.2">
      <c r="A1719" s="166"/>
      <c r="B1719" s="167"/>
    </row>
    <row r="1720" spans="1:2" x14ac:dyDescent="0.2">
      <c r="A1720" s="166"/>
      <c r="B1720" s="167"/>
    </row>
    <row r="1721" spans="1:2" x14ac:dyDescent="0.2">
      <c r="A1721" s="166"/>
      <c r="B1721" s="167"/>
    </row>
    <row r="1722" spans="1:2" x14ac:dyDescent="0.2">
      <c r="A1722" s="166"/>
      <c r="B1722" s="167"/>
    </row>
    <row r="1723" spans="1:2" x14ac:dyDescent="0.2">
      <c r="A1723" s="166"/>
      <c r="B1723" s="167"/>
    </row>
    <row r="1724" spans="1:2" x14ac:dyDescent="0.2">
      <c r="A1724" s="166"/>
      <c r="B1724" s="167"/>
    </row>
    <row r="1725" spans="1:2" x14ac:dyDescent="0.2">
      <c r="A1725" s="166"/>
      <c r="B1725" s="167"/>
    </row>
    <row r="1726" spans="1:2" x14ac:dyDescent="0.2">
      <c r="A1726" s="166"/>
      <c r="B1726" s="167"/>
    </row>
    <row r="1727" spans="1:2" x14ac:dyDescent="0.2">
      <c r="A1727" s="166"/>
      <c r="B1727" s="167"/>
    </row>
    <row r="1728" spans="1:2" x14ac:dyDescent="0.2">
      <c r="A1728" s="166"/>
      <c r="B1728" s="167"/>
    </row>
    <row r="1729" spans="1:2" x14ac:dyDescent="0.2">
      <c r="A1729" s="166"/>
      <c r="B1729" s="167"/>
    </row>
    <row r="1730" spans="1:2" x14ac:dyDescent="0.2">
      <c r="A1730" s="166"/>
      <c r="B1730" s="167"/>
    </row>
    <row r="1731" spans="1:2" x14ac:dyDescent="0.2">
      <c r="A1731" s="166"/>
      <c r="B1731" s="167"/>
    </row>
    <row r="1732" spans="1:2" x14ac:dyDescent="0.2">
      <c r="A1732" s="166"/>
      <c r="B1732" s="167"/>
    </row>
    <row r="1733" spans="1:2" x14ac:dyDescent="0.2">
      <c r="A1733" s="166"/>
      <c r="B1733" s="167"/>
    </row>
    <row r="1734" spans="1:2" x14ac:dyDescent="0.2">
      <c r="A1734" s="166"/>
      <c r="B1734" s="167"/>
    </row>
    <row r="1735" spans="1:2" x14ac:dyDescent="0.2">
      <c r="A1735" s="166"/>
      <c r="B1735" s="167"/>
    </row>
    <row r="1736" spans="1:2" x14ac:dyDescent="0.2">
      <c r="A1736" s="166"/>
      <c r="B1736" s="167"/>
    </row>
    <row r="1737" spans="1:2" x14ac:dyDescent="0.2">
      <c r="A1737" s="166"/>
      <c r="B1737" s="167"/>
    </row>
    <row r="1738" spans="1:2" x14ac:dyDescent="0.2">
      <c r="A1738" s="166"/>
      <c r="B1738" s="167"/>
    </row>
    <row r="1739" spans="1:2" x14ac:dyDescent="0.2">
      <c r="A1739" s="166"/>
      <c r="B1739" s="167"/>
    </row>
    <row r="1740" spans="1:2" x14ac:dyDescent="0.2">
      <c r="A1740" s="166"/>
      <c r="B1740" s="167"/>
    </row>
    <row r="1741" spans="1:2" x14ac:dyDescent="0.2">
      <c r="A1741" s="166"/>
      <c r="B1741" s="167"/>
    </row>
    <row r="1742" spans="1:2" x14ac:dyDescent="0.2">
      <c r="A1742" s="166"/>
      <c r="B1742" s="167"/>
    </row>
    <row r="1743" spans="1:2" x14ac:dyDescent="0.2">
      <c r="A1743" s="166"/>
      <c r="B1743" s="167"/>
    </row>
    <row r="1744" spans="1:2" x14ac:dyDescent="0.2">
      <c r="A1744" s="166"/>
      <c r="B1744" s="167"/>
    </row>
    <row r="1745" spans="1:2" x14ac:dyDescent="0.2">
      <c r="A1745" s="166"/>
      <c r="B1745" s="167"/>
    </row>
    <row r="1746" spans="1:2" x14ac:dyDescent="0.2">
      <c r="A1746" s="166"/>
      <c r="B1746" s="167"/>
    </row>
    <row r="1747" spans="1:2" x14ac:dyDescent="0.2">
      <c r="A1747" s="166"/>
      <c r="B1747" s="167"/>
    </row>
    <row r="1748" spans="1:2" x14ac:dyDescent="0.2">
      <c r="A1748" s="166"/>
      <c r="B1748" s="167"/>
    </row>
    <row r="1749" spans="1:2" x14ac:dyDescent="0.2">
      <c r="A1749" s="166"/>
      <c r="B1749" s="167"/>
    </row>
    <row r="1750" spans="1:2" x14ac:dyDescent="0.2">
      <c r="A1750" s="166"/>
      <c r="B1750" s="167"/>
    </row>
    <row r="1751" spans="1:2" x14ac:dyDescent="0.2">
      <c r="A1751" s="166"/>
      <c r="B1751" s="167"/>
    </row>
    <row r="1752" spans="1:2" x14ac:dyDescent="0.2">
      <c r="A1752" s="166"/>
      <c r="B1752" s="167"/>
    </row>
    <row r="1753" spans="1:2" x14ac:dyDescent="0.2">
      <c r="A1753" s="166"/>
      <c r="B1753" s="167"/>
    </row>
    <row r="1754" spans="1:2" x14ac:dyDescent="0.2">
      <c r="A1754" s="166"/>
      <c r="B1754" s="167"/>
    </row>
    <row r="1755" spans="1:2" x14ac:dyDescent="0.2">
      <c r="A1755" s="166"/>
      <c r="B1755" s="167"/>
    </row>
    <row r="1756" spans="1:2" x14ac:dyDescent="0.2">
      <c r="A1756" s="166"/>
      <c r="B1756" s="167"/>
    </row>
    <row r="1757" spans="1:2" x14ac:dyDescent="0.2">
      <c r="A1757" s="166"/>
      <c r="B1757" s="167"/>
    </row>
    <row r="1758" spans="1:2" x14ac:dyDescent="0.2">
      <c r="A1758" s="166"/>
      <c r="B1758" s="167"/>
    </row>
    <row r="1759" spans="1:2" x14ac:dyDescent="0.2">
      <c r="A1759" s="166"/>
      <c r="B1759" s="167"/>
    </row>
    <row r="1760" spans="1:2" x14ac:dyDescent="0.2">
      <c r="A1760" s="166"/>
      <c r="B1760" s="167"/>
    </row>
    <row r="1761" spans="1:2" x14ac:dyDescent="0.2">
      <c r="A1761" s="166"/>
      <c r="B1761" s="167"/>
    </row>
    <row r="1762" spans="1:2" x14ac:dyDescent="0.2">
      <c r="A1762" s="166"/>
      <c r="B1762" s="167"/>
    </row>
    <row r="1763" spans="1:2" x14ac:dyDescent="0.2">
      <c r="A1763" s="166"/>
      <c r="B1763" s="167"/>
    </row>
    <row r="1764" spans="1:2" x14ac:dyDescent="0.2">
      <c r="A1764" s="166"/>
      <c r="B1764" s="167"/>
    </row>
    <row r="1765" spans="1:2" x14ac:dyDescent="0.2">
      <c r="A1765" s="166"/>
      <c r="B1765" s="167"/>
    </row>
    <row r="1766" spans="1:2" x14ac:dyDescent="0.2">
      <c r="A1766" s="166"/>
      <c r="B1766" s="167"/>
    </row>
    <row r="1767" spans="1:2" x14ac:dyDescent="0.2">
      <c r="A1767" s="166"/>
      <c r="B1767" s="167"/>
    </row>
    <row r="1768" spans="1:2" x14ac:dyDescent="0.2">
      <c r="A1768" s="166"/>
      <c r="B1768" s="167"/>
    </row>
    <row r="1769" spans="1:2" x14ac:dyDescent="0.2">
      <c r="A1769" s="166"/>
      <c r="B1769" s="167"/>
    </row>
    <row r="1770" spans="1:2" x14ac:dyDescent="0.2">
      <c r="A1770" s="166"/>
      <c r="B1770" s="167"/>
    </row>
    <row r="1771" spans="1:2" x14ac:dyDescent="0.2">
      <c r="A1771" s="166"/>
      <c r="B1771" s="167"/>
    </row>
    <row r="1772" spans="1:2" x14ac:dyDescent="0.2">
      <c r="A1772" s="166"/>
      <c r="B1772" s="167"/>
    </row>
    <row r="1773" spans="1:2" x14ac:dyDescent="0.2">
      <c r="A1773" s="166"/>
      <c r="B1773" s="167"/>
    </row>
    <row r="1774" spans="1:2" x14ac:dyDescent="0.2">
      <c r="A1774" s="166"/>
      <c r="B1774" s="167"/>
    </row>
    <row r="1775" spans="1:2" x14ac:dyDescent="0.2">
      <c r="A1775" s="166"/>
      <c r="B1775" s="167"/>
    </row>
    <row r="1776" spans="1:2" x14ac:dyDescent="0.2">
      <c r="A1776" s="166"/>
      <c r="B1776" s="167"/>
    </row>
    <row r="1777" spans="1:2" x14ac:dyDescent="0.2">
      <c r="A1777" s="166"/>
      <c r="B1777" s="167"/>
    </row>
    <row r="1778" spans="1:2" x14ac:dyDescent="0.2">
      <c r="A1778" s="166"/>
      <c r="B1778" s="167"/>
    </row>
    <row r="1779" spans="1:2" x14ac:dyDescent="0.2">
      <c r="A1779" s="166"/>
      <c r="B1779" s="167"/>
    </row>
    <row r="1780" spans="1:2" x14ac:dyDescent="0.2">
      <c r="A1780" s="166"/>
      <c r="B1780" s="167"/>
    </row>
    <row r="1781" spans="1:2" x14ac:dyDescent="0.2">
      <c r="A1781" s="166"/>
      <c r="B1781" s="167"/>
    </row>
    <row r="1782" spans="1:2" x14ac:dyDescent="0.2">
      <c r="A1782" s="166"/>
      <c r="B1782" s="167"/>
    </row>
    <row r="1783" spans="1:2" x14ac:dyDescent="0.2">
      <c r="A1783" s="166"/>
      <c r="B1783" s="167"/>
    </row>
    <row r="1784" spans="1:2" x14ac:dyDescent="0.2">
      <c r="A1784" s="166"/>
      <c r="B1784" s="167"/>
    </row>
    <row r="1785" spans="1:2" x14ac:dyDescent="0.2">
      <c r="A1785" s="166"/>
      <c r="B1785" s="167"/>
    </row>
    <row r="1786" spans="1:2" x14ac:dyDescent="0.2">
      <c r="A1786" s="166"/>
      <c r="B1786" s="167"/>
    </row>
    <row r="1787" spans="1:2" x14ac:dyDescent="0.2">
      <c r="A1787" s="166"/>
      <c r="B1787" s="167"/>
    </row>
    <row r="1788" spans="1:2" x14ac:dyDescent="0.2">
      <c r="A1788" s="166"/>
      <c r="B1788" s="167"/>
    </row>
    <row r="1789" spans="1:2" x14ac:dyDescent="0.2">
      <c r="A1789" s="166"/>
      <c r="B1789" s="167"/>
    </row>
    <row r="1790" spans="1:2" x14ac:dyDescent="0.2">
      <c r="A1790" s="166"/>
      <c r="B1790" s="167"/>
    </row>
    <row r="1791" spans="1:2" x14ac:dyDescent="0.2">
      <c r="A1791" s="166"/>
      <c r="B1791" s="167"/>
    </row>
    <row r="1792" spans="1:2" x14ac:dyDescent="0.2">
      <c r="A1792" s="166"/>
      <c r="B1792" s="167"/>
    </row>
    <row r="1793" spans="1:2" x14ac:dyDescent="0.2">
      <c r="A1793" s="166"/>
      <c r="B1793" s="167"/>
    </row>
    <row r="1794" spans="1:2" x14ac:dyDescent="0.2">
      <c r="A1794" s="166"/>
      <c r="B1794" s="167"/>
    </row>
    <row r="1795" spans="1:2" x14ac:dyDescent="0.2">
      <c r="A1795" s="166"/>
      <c r="B1795" s="167"/>
    </row>
    <row r="1796" spans="1:2" x14ac:dyDescent="0.2">
      <c r="A1796" s="166"/>
      <c r="B1796" s="167"/>
    </row>
    <row r="1797" spans="1:2" x14ac:dyDescent="0.2">
      <c r="A1797" s="166"/>
      <c r="B1797" s="167"/>
    </row>
    <row r="1798" spans="1:2" x14ac:dyDescent="0.2">
      <c r="A1798" s="166"/>
      <c r="B1798" s="167"/>
    </row>
    <row r="1799" spans="1:2" x14ac:dyDescent="0.2">
      <c r="A1799" s="166"/>
      <c r="B1799" s="167"/>
    </row>
    <row r="1800" spans="1:2" x14ac:dyDescent="0.2">
      <c r="A1800" s="166"/>
      <c r="B1800" s="167"/>
    </row>
    <row r="1801" spans="1:2" x14ac:dyDescent="0.2">
      <c r="A1801" s="166"/>
      <c r="B1801" s="167"/>
    </row>
    <row r="1802" spans="1:2" x14ac:dyDescent="0.2">
      <c r="A1802" s="166"/>
      <c r="B1802" s="167"/>
    </row>
    <row r="1803" spans="1:2" x14ac:dyDescent="0.2">
      <c r="A1803" s="166"/>
      <c r="B1803" s="167"/>
    </row>
    <row r="1804" spans="1:2" x14ac:dyDescent="0.2">
      <c r="A1804" s="166"/>
      <c r="B1804" s="167"/>
    </row>
    <row r="1805" spans="1:2" x14ac:dyDescent="0.2">
      <c r="A1805" s="166"/>
      <c r="B1805" s="167"/>
    </row>
    <row r="1806" spans="1:2" x14ac:dyDescent="0.2">
      <c r="A1806" s="166"/>
      <c r="B1806" s="167"/>
    </row>
    <row r="1807" spans="1:2" x14ac:dyDescent="0.2">
      <c r="A1807" s="166"/>
      <c r="B1807" s="167"/>
    </row>
    <row r="1808" spans="1:2" x14ac:dyDescent="0.2">
      <c r="A1808" s="166"/>
      <c r="B1808" s="167"/>
    </row>
    <row r="1809" spans="1:2" x14ac:dyDescent="0.2">
      <c r="A1809" s="166"/>
      <c r="B1809" s="167"/>
    </row>
    <row r="1810" spans="1:2" x14ac:dyDescent="0.2">
      <c r="A1810" s="166"/>
      <c r="B1810" s="167"/>
    </row>
    <row r="1811" spans="1:2" x14ac:dyDescent="0.2">
      <c r="A1811" s="166"/>
      <c r="B1811" s="167"/>
    </row>
    <row r="1812" spans="1:2" x14ac:dyDescent="0.2">
      <c r="A1812" s="166"/>
      <c r="B1812" s="167"/>
    </row>
    <row r="1813" spans="1:2" x14ac:dyDescent="0.2">
      <c r="A1813" s="166"/>
      <c r="B1813" s="167"/>
    </row>
    <row r="1814" spans="1:2" x14ac:dyDescent="0.2">
      <c r="A1814" s="166"/>
      <c r="B1814" s="167"/>
    </row>
    <row r="1815" spans="1:2" x14ac:dyDescent="0.2">
      <c r="A1815" s="166"/>
      <c r="B1815" s="167"/>
    </row>
    <row r="1816" spans="1:2" x14ac:dyDescent="0.2">
      <c r="A1816" s="166"/>
      <c r="B1816" s="167"/>
    </row>
    <row r="1817" spans="1:2" x14ac:dyDescent="0.2">
      <c r="A1817" s="166"/>
      <c r="B1817" s="167"/>
    </row>
    <row r="1818" spans="1:2" x14ac:dyDescent="0.2">
      <c r="A1818" s="166"/>
      <c r="B1818" s="167"/>
    </row>
    <row r="1819" spans="1:2" x14ac:dyDescent="0.2">
      <c r="A1819" s="166"/>
      <c r="B1819" s="167"/>
    </row>
    <row r="1820" spans="1:2" x14ac:dyDescent="0.2">
      <c r="A1820" s="166"/>
      <c r="B1820" s="167"/>
    </row>
    <row r="1821" spans="1:2" x14ac:dyDescent="0.2">
      <c r="A1821" s="166"/>
      <c r="B1821" s="167"/>
    </row>
    <row r="1822" spans="1:2" x14ac:dyDescent="0.2">
      <c r="A1822" s="166"/>
      <c r="B1822" s="167"/>
    </row>
    <row r="1823" spans="1:2" x14ac:dyDescent="0.2">
      <c r="A1823" s="166"/>
      <c r="B1823" s="167"/>
    </row>
    <row r="1824" spans="1:2" x14ac:dyDescent="0.2">
      <c r="A1824" s="166"/>
      <c r="B1824" s="167"/>
    </row>
    <row r="1825" spans="1:2" x14ac:dyDescent="0.2">
      <c r="A1825" s="166"/>
      <c r="B1825" s="167"/>
    </row>
    <row r="1826" spans="1:2" x14ac:dyDescent="0.2">
      <c r="A1826" s="166"/>
      <c r="B1826" s="167"/>
    </row>
    <row r="1827" spans="1:2" x14ac:dyDescent="0.2">
      <c r="A1827" s="166"/>
      <c r="B1827" s="167"/>
    </row>
    <row r="1828" spans="1:2" x14ac:dyDescent="0.2">
      <c r="A1828" s="166"/>
      <c r="B1828" s="167"/>
    </row>
    <row r="1829" spans="1:2" x14ac:dyDescent="0.2">
      <c r="A1829" s="166"/>
      <c r="B1829" s="167"/>
    </row>
    <row r="1830" spans="1:2" x14ac:dyDescent="0.2">
      <c r="A1830" s="166"/>
      <c r="B1830" s="167"/>
    </row>
    <row r="1831" spans="1:2" x14ac:dyDescent="0.2">
      <c r="A1831" s="166"/>
      <c r="B1831" s="167"/>
    </row>
    <row r="1832" spans="1:2" x14ac:dyDescent="0.2">
      <c r="A1832" s="166"/>
      <c r="B1832" s="167"/>
    </row>
    <row r="1833" spans="1:2" x14ac:dyDescent="0.2">
      <c r="A1833" s="166"/>
      <c r="B1833" s="167"/>
    </row>
    <row r="1834" spans="1:2" x14ac:dyDescent="0.2">
      <c r="A1834" s="166"/>
      <c r="B1834" s="167"/>
    </row>
    <row r="1835" spans="1:2" x14ac:dyDescent="0.2">
      <c r="A1835" s="166"/>
      <c r="B1835" s="167"/>
    </row>
    <row r="1836" spans="1:2" x14ac:dyDescent="0.2">
      <c r="A1836" s="166"/>
      <c r="B1836" s="167"/>
    </row>
    <row r="1837" spans="1:2" x14ac:dyDescent="0.2">
      <c r="A1837" s="166"/>
      <c r="B1837" s="167"/>
    </row>
    <row r="1838" spans="1:2" x14ac:dyDescent="0.2">
      <c r="A1838" s="166"/>
      <c r="B1838" s="167"/>
    </row>
    <row r="1839" spans="1:2" x14ac:dyDescent="0.2">
      <c r="A1839" s="166"/>
      <c r="B1839" s="167"/>
    </row>
    <row r="1840" spans="1:2" x14ac:dyDescent="0.2">
      <c r="A1840" s="166"/>
      <c r="B1840" s="167"/>
    </row>
    <row r="1841" spans="1:2" x14ac:dyDescent="0.2">
      <c r="A1841" s="166"/>
      <c r="B1841" s="167"/>
    </row>
    <row r="1842" spans="1:2" x14ac:dyDescent="0.2">
      <c r="A1842" s="166"/>
      <c r="B1842" s="167"/>
    </row>
    <row r="1843" spans="1:2" x14ac:dyDescent="0.2">
      <c r="A1843" s="166"/>
      <c r="B1843" s="167"/>
    </row>
    <row r="1844" spans="1:2" x14ac:dyDescent="0.2">
      <c r="A1844" s="166"/>
      <c r="B1844" s="167"/>
    </row>
    <row r="1845" spans="1:2" x14ac:dyDescent="0.2">
      <c r="A1845" s="166"/>
      <c r="B1845" s="167"/>
    </row>
    <row r="1846" spans="1:2" x14ac:dyDescent="0.2">
      <c r="A1846" s="166"/>
      <c r="B1846" s="167"/>
    </row>
    <row r="1847" spans="1:2" x14ac:dyDescent="0.2">
      <c r="A1847" s="166"/>
      <c r="B1847" s="167"/>
    </row>
    <row r="1848" spans="1:2" x14ac:dyDescent="0.2">
      <c r="A1848" s="166"/>
      <c r="B1848" s="167"/>
    </row>
    <row r="1849" spans="1:2" x14ac:dyDescent="0.2">
      <c r="A1849" s="166"/>
      <c r="B1849" s="167"/>
    </row>
    <row r="1850" spans="1:2" x14ac:dyDescent="0.2">
      <c r="A1850" s="166"/>
      <c r="B1850" s="167"/>
    </row>
    <row r="1851" spans="1:2" x14ac:dyDescent="0.2">
      <c r="A1851" s="166"/>
      <c r="B1851" s="167"/>
    </row>
    <row r="1852" spans="1:2" x14ac:dyDescent="0.2">
      <c r="A1852" s="166"/>
      <c r="B1852" s="167"/>
    </row>
    <row r="1853" spans="1:2" x14ac:dyDescent="0.2">
      <c r="A1853" s="166"/>
      <c r="B1853" s="167"/>
    </row>
    <row r="1854" spans="1:2" x14ac:dyDescent="0.2">
      <c r="A1854" s="166"/>
      <c r="B1854" s="167"/>
    </row>
    <row r="1855" spans="1:2" x14ac:dyDescent="0.2">
      <c r="A1855" s="166"/>
      <c r="B1855" s="167"/>
    </row>
    <row r="1856" spans="1:2" x14ac:dyDescent="0.2">
      <c r="A1856" s="166"/>
      <c r="B1856" s="167"/>
    </row>
    <row r="1857" spans="1:2" x14ac:dyDescent="0.2">
      <c r="A1857" s="166"/>
      <c r="B1857" s="167"/>
    </row>
    <row r="1858" spans="1:2" x14ac:dyDescent="0.2">
      <c r="A1858" s="166"/>
      <c r="B1858" s="167"/>
    </row>
    <row r="1859" spans="1:2" x14ac:dyDescent="0.2">
      <c r="A1859" s="166"/>
      <c r="B1859" s="167"/>
    </row>
    <row r="1860" spans="1:2" x14ac:dyDescent="0.2">
      <c r="A1860" s="166"/>
      <c r="B1860" s="167"/>
    </row>
    <row r="1861" spans="1:2" x14ac:dyDescent="0.2">
      <c r="A1861" s="166"/>
      <c r="B1861" s="167"/>
    </row>
    <row r="1862" spans="1:2" x14ac:dyDescent="0.2">
      <c r="A1862" s="166"/>
      <c r="B1862" s="167"/>
    </row>
    <row r="1863" spans="1:2" x14ac:dyDescent="0.2">
      <c r="A1863" s="166"/>
      <c r="B1863" s="167"/>
    </row>
    <row r="1864" spans="1:2" x14ac:dyDescent="0.2">
      <c r="A1864" s="166"/>
      <c r="B1864" s="167"/>
    </row>
    <row r="1865" spans="1:2" x14ac:dyDescent="0.2">
      <c r="A1865" s="166"/>
      <c r="B1865" s="167"/>
    </row>
    <row r="1866" spans="1:2" x14ac:dyDescent="0.2">
      <c r="A1866" s="166"/>
      <c r="B1866" s="167"/>
    </row>
    <row r="1867" spans="1:2" x14ac:dyDescent="0.2">
      <c r="A1867" s="166"/>
      <c r="B1867" s="167"/>
    </row>
    <row r="1868" spans="1:2" x14ac:dyDescent="0.2">
      <c r="A1868" s="166"/>
      <c r="B1868" s="167"/>
    </row>
    <row r="1869" spans="1:2" x14ac:dyDescent="0.2">
      <c r="A1869" s="166"/>
      <c r="B1869" s="167"/>
    </row>
    <row r="1870" spans="1:2" x14ac:dyDescent="0.2">
      <c r="A1870" s="166"/>
      <c r="B1870" s="167"/>
    </row>
    <row r="1871" spans="1:2" x14ac:dyDescent="0.2">
      <c r="A1871" s="166"/>
      <c r="B1871" s="167"/>
    </row>
    <row r="1872" spans="1:2" x14ac:dyDescent="0.2">
      <c r="A1872" s="166"/>
      <c r="B1872" s="167"/>
    </row>
    <row r="1873" spans="1:2" x14ac:dyDescent="0.2">
      <c r="A1873" s="166"/>
      <c r="B1873" s="167"/>
    </row>
    <row r="1874" spans="1:2" x14ac:dyDescent="0.2">
      <c r="A1874" s="166"/>
      <c r="B1874" s="167"/>
    </row>
    <row r="1875" spans="1:2" x14ac:dyDescent="0.2">
      <c r="A1875" s="166"/>
      <c r="B1875" s="167"/>
    </row>
    <row r="1876" spans="1:2" x14ac:dyDescent="0.2">
      <c r="A1876" s="166"/>
      <c r="B1876" s="167"/>
    </row>
    <row r="1877" spans="1:2" x14ac:dyDescent="0.2">
      <c r="A1877" s="166"/>
      <c r="B1877" s="167"/>
    </row>
    <row r="1878" spans="1:2" x14ac:dyDescent="0.2">
      <c r="A1878" s="166"/>
      <c r="B1878" s="167"/>
    </row>
    <row r="1879" spans="1:2" x14ac:dyDescent="0.2">
      <c r="A1879" s="166"/>
      <c r="B1879" s="167"/>
    </row>
    <row r="1880" spans="1:2" x14ac:dyDescent="0.2">
      <c r="A1880" s="166"/>
      <c r="B1880" s="167"/>
    </row>
    <row r="1881" spans="1:2" x14ac:dyDescent="0.2">
      <c r="A1881" s="166"/>
      <c r="B1881" s="167"/>
    </row>
    <row r="1882" spans="1:2" x14ac:dyDescent="0.2">
      <c r="A1882" s="166"/>
      <c r="B1882" s="167"/>
    </row>
    <row r="1883" spans="1:2" x14ac:dyDescent="0.2">
      <c r="A1883" s="166"/>
      <c r="B1883" s="167"/>
    </row>
    <row r="1884" spans="1:2" x14ac:dyDescent="0.2">
      <c r="A1884" s="166"/>
      <c r="B1884" s="167"/>
    </row>
    <row r="1885" spans="1:2" x14ac:dyDescent="0.2">
      <c r="A1885" s="166"/>
      <c r="B1885" s="167"/>
    </row>
    <row r="1886" spans="1:2" x14ac:dyDescent="0.2">
      <c r="A1886" s="166"/>
      <c r="B1886" s="167"/>
    </row>
    <row r="1887" spans="1:2" x14ac:dyDescent="0.2">
      <c r="A1887" s="166"/>
      <c r="B1887" s="167"/>
    </row>
    <row r="1888" spans="1:2" x14ac:dyDescent="0.2">
      <c r="A1888" s="166"/>
      <c r="B1888" s="167"/>
    </row>
    <row r="1889" spans="1:2" x14ac:dyDescent="0.2">
      <c r="A1889" s="166"/>
      <c r="B1889" s="167"/>
    </row>
    <row r="1890" spans="1:2" x14ac:dyDescent="0.2">
      <c r="A1890" s="166"/>
      <c r="B1890" s="167"/>
    </row>
    <row r="1891" spans="1:2" x14ac:dyDescent="0.2">
      <c r="A1891" s="166"/>
      <c r="B1891" s="167"/>
    </row>
    <row r="1892" spans="1:2" x14ac:dyDescent="0.2">
      <c r="A1892" s="166"/>
      <c r="B1892" s="167"/>
    </row>
    <row r="1893" spans="1:2" x14ac:dyDescent="0.2">
      <c r="A1893" s="166"/>
      <c r="B1893" s="167"/>
    </row>
    <row r="1894" spans="1:2" x14ac:dyDescent="0.2">
      <c r="A1894" s="166"/>
      <c r="B1894" s="167"/>
    </row>
    <row r="1895" spans="1:2" x14ac:dyDescent="0.2">
      <c r="A1895" s="166"/>
      <c r="B1895" s="167"/>
    </row>
    <row r="1896" spans="1:2" x14ac:dyDescent="0.2">
      <c r="A1896" s="166"/>
      <c r="B1896" s="167"/>
    </row>
    <row r="1897" spans="1:2" x14ac:dyDescent="0.2">
      <c r="A1897" s="166"/>
      <c r="B1897" s="167"/>
    </row>
    <row r="1898" spans="1:2" x14ac:dyDescent="0.2">
      <c r="A1898" s="166"/>
      <c r="B1898" s="167"/>
    </row>
    <row r="1899" spans="1:2" x14ac:dyDescent="0.2">
      <c r="A1899" s="166"/>
      <c r="B1899" s="167"/>
    </row>
    <row r="1900" spans="1:2" x14ac:dyDescent="0.2">
      <c r="A1900" s="166"/>
      <c r="B1900" s="167"/>
    </row>
    <row r="1901" spans="1:2" x14ac:dyDescent="0.2">
      <c r="A1901" s="166"/>
      <c r="B1901" s="167"/>
    </row>
    <row r="1902" spans="1:2" x14ac:dyDescent="0.2">
      <c r="A1902" s="166"/>
      <c r="B1902" s="167"/>
    </row>
    <row r="1903" spans="1:2" x14ac:dyDescent="0.2">
      <c r="A1903" s="166"/>
      <c r="B1903" s="167"/>
    </row>
    <row r="1904" spans="1:2" x14ac:dyDescent="0.2">
      <c r="A1904" s="166"/>
      <c r="B1904" s="167"/>
    </row>
    <row r="1905" spans="1:2" x14ac:dyDescent="0.2">
      <c r="A1905" s="166"/>
      <c r="B1905" s="167"/>
    </row>
    <row r="1906" spans="1:2" x14ac:dyDescent="0.2">
      <c r="A1906" s="166"/>
      <c r="B1906" s="167"/>
    </row>
    <row r="1907" spans="1:2" x14ac:dyDescent="0.2">
      <c r="A1907" s="166"/>
      <c r="B1907" s="167"/>
    </row>
    <row r="1908" spans="1:2" x14ac:dyDescent="0.2">
      <c r="A1908" s="166"/>
      <c r="B1908" s="167"/>
    </row>
    <row r="1909" spans="1:2" x14ac:dyDescent="0.2">
      <c r="A1909" s="166"/>
      <c r="B1909" s="167"/>
    </row>
    <row r="1910" spans="1:2" x14ac:dyDescent="0.2">
      <c r="A1910" s="166"/>
      <c r="B1910" s="167"/>
    </row>
    <row r="1911" spans="1:2" x14ac:dyDescent="0.2">
      <c r="A1911" s="166"/>
      <c r="B1911" s="167"/>
    </row>
    <row r="1912" spans="1:2" x14ac:dyDescent="0.2">
      <c r="A1912" s="166"/>
      <c r="B1912" s="167"/>
    </row>
    <row r="1913" spans="1:2" x14ac:dyDescent="0.2">
      <c r="A1913" s="166"/>
      <c r="B1913" s="167"/>
    </row>
    <row r="1914" spans="1:2" x14ac:dyDescent="0.2">
      <c r="A1914" s="166"/>
      <c r="B1914" s="167"/>
    </row>
    <row r="1915" spans="1:2" x14ac:dyDescent="0.2">
      <c r="A1915" s="166"/>
      <c r="B1915" s="167"/>
    </row>
    <row r="1916" spans="1:2" x14ac:dyDescent="0.2">
      <c r="A1916" s="166"/>
      <c r="B1916" s="167"/>
    </row>
    <row r="1917" spans="1:2" x14ac:dyDescent="0.2">
      <c r="A1917" s="166"/>
      <c r="B1917" s="167"/>
    </row>
    <row r="1918" spans="1:2" x14ac:dyDescent="0.2">
      <c r="A1918" s="166"/>
      <c r="B1918" s="167"/>
    </row>
    <row r="1919" spans="1:2" x14ac:dyDescent="0.2">
      <c r="A1919" s="166"/>
      <c r="B1919" s="167"/>
    </row>
    <row r="1920" spans="1:2" x14ac:dyDescent="0.2">
      <c r="A1920" s="166"/>
      <c r="B1920" s="167"/>
    </row>
    <row r="1921" spans="1:2" x14ac:dyDescent="0.2">
      <c r="A1921" s="166"/>
      <c r="B1921" s="167"/>
    </row>
    <row r="1922" spans="1:2" x14ac:dyDescent="0.2">
      <c r="A1922" s="166"/>
      <c r="B1922" s="167"/>
    </row>
    <row r="1923" spans="1:2" x14ac:dyDescent="0.2">
      <c r="A1923" s="166"/>
      <c r="B1923" s="167"/>
    </row>
    <row r="1924" spans="1:2" x14ac:dyDescent="0.2">
      <c r="A1924" s="166"/>
      <c r="B1924" s="167"/>
    </row>
    <row r="1925" spans="1:2" x14ac:dyDescent="0.2">
      <c r="A1925" s="166"/>
      <c r="B1925" s="167"/>
    </row>
    <row r="1926" spans="1:2" x14ac:dyDescent="0.2">
      <c r="A1926" s="166"/>
      <c r="B1926" s="167"/>
    </row>
    <row r="1927" spans="1:2" x14ac:dyDescent="0.2">
      <c r="A1927" s="166"/>
      <c r="B1927" s="167"/>
    </row>
    <row r="1928" spans="1:2" x14ac:dyDescent="0.2">
      <c r="A1928" s="166"/>
      <c r="B1928" s="167"/>
    </row>
    <row r="1929" spans="1:2" x14ac:dyDescent="0.2">
      <c r="A1929" s="166"/>
      <c r="B1929" s="167"/>
    </row>
    <row r="1930" spans="1:2" x14ac:dyDescent="0.2">
      <c r="A1930" s="166"/>
      <c r="B1930" s="167"/>
    </row>
    <row r="1931" spans="1:2" x14ac:dyDescent="0.2">
      <c r="A1931" s="166"/>
      <c r="B1931" s="167"/>
    </row>
    <row r="1932" spans="1:2" x14ac:dyDescent="0.2">
      <c r="A1932" s="166"/>
      <c r="B1932" s="167"/>
    </row>
    <row r="1933" spans="1:2" x14ac:dyDescent="0.2">
      <c r="A1933" s="166"/>
      <c r="B1933" s="167"/>
    </row>
    <row r="1934" spans="1:2" x14ac:dyDescent="0.2">
      <c r="A1934" s="166"/>
      <c r="B1934" s="167"/>
    </row>
    <row r="1935" spans="1:2" x14ac:dyDescent="0.2">
      <c r="A1935" s="166"/>
      <c r="B1935" s="167"/>
    </row>
    <row r="1936" spans="1:2" x14ac:dyDescent="0.2">
      <c r="A1936" s="166"/>
      <c r="B1936" s="167"/>
    </row>
    <row r="1937" spans="1:2" x14ac:dyDescent="0.2">
      <c r="A1937" s="166"/>
      <c r="B1937" s="167"/>
    </row>
    <row r="1938" spans="1:2" x14ac:dyDescent="0.2">
      <c r="A1938" s="166"/>
      <c r="B1938" s="167"/>
    </row>
    <row r="1939" spans="1:2" x14ac:dyDescent="0.2">
      <c r="A1939" s="166"/>
      <c r="B1939" s="167"/>
    </row>
    <row r="1940" spans="1:2" x14ac:dyDescent="0.2">
      <c r="A1940" s="166"/>
      <c r="B1940" s="167"/>
    </row>
    <row r="1941" spans="1:2" x14ac:dyDescent="0.2">
      <c r="A1941" s="166"/>
      <c r="B1941" s="167"/>
    </row>
    <row r="1942" spans="1:2" x14ac:dyDescent="0.2">
      <c r="A1942" s="166"/>
      <c r="B1942" s="167"/>
    </row>
    <row r="1943" spans="1:2" x14ac:dyDescent="0.2">
      <c r="A1943" s="166"/>
      <c r="B1943" s="167"/>
    </row>
    <row r="1944" spans="1:2" x14ac:dyDescent="0.2">
      <c r="A1944" s="166"/>
      <c r="B1944" s="167"/>
    </row>
    <row r="1945" spans="1:2" x14ac:dyDescent="0.2">
      <c r="A1945" s="166"/>
      <c r="B1945" s="167"/>
    </row>
    <row r="1946" spans="1:2" x14ac:dyDescent="0.2">
      <c r="A1946" s="166"/>
      <c r="B1946" s="167"/>
    </row>
    <row r="1947" spans="1:2" x14ac:dyDescent="0.2">
      <c r="A1947" s="166"/>
      <c r="B1947" s="167"/>
    </row>
    <row r="1948" spans="1:2" x14ac:dyDescent="0.2">
      <c r="A1948" s="166"/>
      <c r="B1948" s="167"/>
    </row>
    <row r="1949" spans="1:2" x14ac:dyDescent="0.2">
      <c r="A1949" s="166"/>
      <c r="B1949" s="167"/>
    </row>
    <row r="1950" spans="1:2" x14ac:dyDescent="0.2">
      <c r="A1950" s="166"/>
      <c r="B1950" s="167"/>
    </row>
    <row r="1951" spans="1:2" x14ac:dyDescent="0.2">
      <c r="A1951" s="166"/>
      <c r="B1951" s="167"/>
    </row>
    <row r="1952" spans="1:2" x14ac:dyDescent="0.2">
      <c r="A1952" s="166"/>
      <c r="B1952" s="167"/>
    </row>
    <row r="1953" spans="1:2" x14ac:dyDescent="0.2">
      <c r="A1953" s="166"/>
      <c r="B1953" s="167"/>
    </row>
    <row r="1954" spans="1:2" x14ac:dyDescent="0.2">
      <c r="A1954" s="166"/>
      <c r="B1954" s="167"/>
    </row>
    <row r="1955" spans="1:2" x14ac:dyDescent="0.2">
      <c r="A1955" s="166"/>
      <c r="B1955" s="167"/>
    </row>
    <row r="1956" spans="1:2" x14ac:dyDescent="0.2">
      <c r="A1956" s="166"/>
      <c r="B1956" s="167"/>
    </row>
    <row r="1957" spans="1:2" x14ac:dyDescent="0.2">
      <c r="A1957" s="166"/>
      <c r="B1957" s="167"/>
    </row>
    <row r="1958" spans="1:2" x14ac:dyDescent="0.2">
      <c r="A1958" s="166"/>
      <c r="B1958" s="167"/>
    </row>
    <row r="1959" spans="1:2" x14ac:dyDescent="0.2">
      <c r="A1959" s="166"/>
      <c r="B1959" s="167"/>
    </row>
    <row r="1960" spans="1:2" x14ac:dyDescent="0.2">
      <c r="A1960" s="166"/>
      <c r="B1960" s="167"/>
    </row>
    <row r="1961" spans="1:2" x14ac:dyDescent="0.2">
      <c r="A1961" s="166"/>
      <c r="B1961" s="167"/>
    </row>
    <row r="1962" spans="1:2" x14ac:dyDescent="0.2">
      <c r="A1962" s="166"/>
      <c r="B1962" s="167"/>
    </row>
    <row r="1963" spans="1:2" x14ac:dyDescent="0.2">
      <c r="A1963" s="166"/>
      <c r="B1963" s="167"/>
    </row>
    <row r="1964" spans="1:2" x14ac:dyDescent="0.2">
      <c r="A1964" s="166"/>
      <c r="B1964" s="167"/>
    </row>
    <row r="1965" spans="1:2" x14ac:dyDescent="0.2">
      <c r="A1965" s="166"/>
      <c r="B1965" s="167"/>
    </row>
    <row r="1966" spans="1:2" x14ac:dyDescent="0.2">
      <c r="A1966" s="166"/>
      <c r="B1966" s="167"/>
    </row>
    <row r="1967" spans="1:2" x14ac:dyDescent="0.2">
      <c r="A1967" s="166"/>
      <c r="B1967" s="167"/>
    </row>
    <row r="1968" spans="1:2" x14ac:dyDescent="0.2">
      <c r="A1968" s="166"/>
      <c r="B1968" s="167"/>
    </row>
    <row r="1969" spans="1:2" x14ac:dyDescent="0.2">
      <c r="A1969" s="166"/>
      <c r="B1969" s="167"/>
    </row>
    <row r="1970" spans="1:2" x14ac:dyDescent="0.2">
      <c r="A1970" s="166"/>
      <c r="B1970" s="167"/>
    </row>
    <row r="1971" spans="1:2" x14ac:dyDescent="0.2">
      <c r="A1971" s="166"/>
      <c r="B1971" s="167"/>
    </row>
    <row r="1972" spans="1:2" x14ac:dyDescent="0.2">
      <c r="A1972" s="166"/>
      <c r="B1972" s="167"/>
    </row>
    <row r="1973" spans="1:2" x14ac:dyDescent="0.2">
      <c r="A1973" s="166"/>
      <c r="B1973" s="167"/>
    </row>
    <row r="1974" spans="1:2" x14ac:dyDescent="0.2">
      <c r="A1974" s="166"/>
      <c r="B1974" s="167"/>
    </row>
    <row r="1975" spans="1:2" x14ac:dyDescent="0.2">
      <c r="A1975" s="166"/>
      <c r="B1975" s="167"/>
    </row>
    <row r="1976" spans="1:2" x14ac:dyDescent="0.2">
      <c r="A1976" s="166"/>
      <c r="B1976" s="167"/>
    </row>
    <row r="1977" spans="1:2" x14ac:dyDescent="0.2">
      <c r="A1977" s="166"/>
      <c r="B1977" s="167"/>
    </row>
    <row r="1978" spans="1:2" x14ac:dyDescent="0.2">
      <c r="A1978" s="166"/>
      <c r="B1978" s="167"/>
    </row>
    <row r="1979" spans="1:2" x14ac:dyDescent="0.2">
      <c r="A1979" s="166"/>
      <c r="B1979" s="167"/>
    </row>
    <row r="1980" spans="1:2" x14ac:dyDescent="0.2">
      <c r="A1980" s="166"/>
      <c r="B1980" s="167"/>
    </row>
    <row r="1981" spans="1:2" x14ac:dyDescent="0.2">
      <c r="A1981" s="166"/>
      <c r="B1981" s="167"/>
    </row>
    <row r="1982" spans="1:2" x14ac:dyDescent="0.2">
      <c r="A1982" s="166"/>
      <c r="B1982" s="167"/>
    </row>
    <row r="1983" spans="1:2" x14ac:dyDescent="0.2">
      <c r="A1983" s="166"/>
      <c r="B1983" s="167"/>
    </row>
    <row r="1984" spans="1:2" x14ac:dyDescent="0.2">
      <c r="A1984" s="166"/>
      <c r="B1984" s="167"/>
    </row>
    <row r="1985" spans="1:2" x14ac:dyDescent="0.2">
      <c r="A1985" s="166"/>
      <c r="B1985" s="167"/>
    </row>
    <row r="1986" spans="1:2" x14ac:dyDescent="0.2">
      <c r="A1986" s="166"/>
      <c r="B1986" s="167"/>
    </row>
    <row r="1987" spans="1:2" x14ac:dyDescent="0.2">
      <c r="A1987" s="166"/>
      <c r="B1987" s="167"/>
    </row>
    <row r="1988" spans="1:2" x14ac:dyDescent="0.2">
      <c r="A1988" s="166"/>
      <c r="B1988" s="167"/>
    </row>
    <row r="1989" spans="1:2" x14ac:dyDescent="0.2">
      <c r="A1989" s="166"/>
      <c r="B1989" s="167"/>
    </row>
    <row r="1990" spans="1:2" x14ac:dyDescent="0.2">
      <c r="A1990" s="166"/>
      <c r="B1990" s="167"/>
    </row>
    <row r="1991" spans="1:2" x14ac:dyDescent="0.2">
      <c r="A1991" s="166"/>
      <c r="B1991" s="167"/>
    </row>
    <row r="1992" spans="1:2" x14ac:dyDescent="0.2">
      <c r="A1992" s="166"/>
      <c r="B1992" s="167"/>
    </row>
    <row r="1993" spans="1:2" x14ac:dyDescent="0.2">
      <c r="A1993" s="166"/>
      <c r="B1993" s="167"/>
    </row>
    <row r="1994" spans="1:2" x14ac:dyDescent="0.2">
      <c r="A1994" s="166"/>
      <c r="B1994" s="167"/>
    </row>
    <row r="1995" spans="1:2" x14ac:dyDescent="0.2">
      <c r="A1995" s="166"/>
      <c r="B1995" s="167"/>
    </row>
    <row r="1996" spans="1:2" x14ac:dyDescent="0.2">
      <c r="A1996" s="166"/>
      <c r="B1996" s="167"/>
    </row>
    <row r="1997" spans="1:2" x14ac:dyDescent="0.2">
      <c r="A1997" s="166"/>
      <c r="B1997" s="167"/>
    </row>
    <row r="1998" spans="1:2" x14ac:dyDescent="0.2">
      <c r="A1998" s="166"/>
      <c r="B1998" s="167"/>
    </row>
    <row r="1999" spans="1:2" x14ac:dyDescent="0.2">
      <c r="A1999" s="166"/>
      <c r="B1999" s="167"/>
    </row>
    <row r="2000" spans="1:2" x14ac:dyDescent="0.2">
      <c r="A2000" s="166"/>
      <c r="B2000" s="167"/>
    </row>
    <row r="2001" spans="1:2" x14ac:dyDescent="0.2">
      <c r="A2001" s="166"/>
      <c r="B2001" s="167"/>
    </row>
    <row r="2002" spans="1:2" x14ac:dyDescent="0.2">
      <c r="A2002" s="166"/>
      <c r="B2002" s="167"/>
    </row>
    <row r="2003" spans="1:2" x14ac:dyDescent="0.2">
      <c r="A2003" s="166"/>
      <c r="B2003" s="167"/>
    </row>
    <row r="2004" spans="1:2" x14ac:dyDescent="0.2">
      <c r="A2004" s="166"/>
      <c r="B2004" s="167"/>
    </row>
    <row r="2005" spans="1:2" x14ac:dyDescent="0.2">
      <c r="A2005" s="166"/>
      <c r="B2005" s="167"/>
    </row>
    <row r="2006" spans="1:2" x14ac:dyDescent="0.2">
      <c r="A2006" s="166"/>
      <c r="B2006" s="167"/>
    </row>
    <row r="2007" spans="1:2" x14ac:dyDescent="0.2">
      <c r="A2007" s="166"/>
      <c r="B2007" s="167"/>
    </row>
    <row r="2008" spans="1:2" x14ac:dyDescent="0.2">
      <c r="A2008" s="166"/>
      <c r="B2008" s="167"/>
    </row>
    <row r="2009" spans="1:2" x14ac:dyDescent="0.2">
      <c r="A2009" s="166"/>
      <c r="B2009" s="167"/>
    </row>
    <row r="2010" spans="1:2" x14ac:dyDescent="0.2">
      <c r="A2010" s="166"/>
      <c r="B2010" s="167"/>
    </row>
    <row r="2011" spans="1:2" x14ac:dyDescent="0.2">
      <c r="A2011" s="166"/>
      <c r="B2011" s="167"/>
    </row>
    <row r="2012" spans="1:2" x14ac:dyDescent="0.2">
      <c r="A2012" s="166"/>
      <c r="B2012" s="167"/>
    </row>
    <row r="2013" spans="1:2" x14ac:dyDescent="0.2">
      <c r="A2013" s="166"/>
      <c r="B2013" s="167"/>
    </row>
    <row r="2014" spans="1:2" x14ac:dyDescent="0.2">
      <c r="A2014" s="166"/>
      <c r="B2014" s="167"/>
    </row>
    <row r="2015" spans="1:2" x14ac:dyDescent="0.2">
      <c r="A2015" s="166"/>
      <c r="B2015" s="167"/>
    </row>
    <row r="2016" spans="1:2" x14ac:dyDescent="0.2">
      <c r="A2016" s="166"/>
      <c r="B2016" s="167"/>
    </row>
    <row r="2017" spans="1:2" x14ac:dyDescent="0.2">
      <c r="A2017" s="166"/>
      <c r="B2017" s="167"/>
    </row>
    <row r="2018" spans="1:2" x14ac:dyDescent="0.2">
      <c r="A2018" s="166"/>
      <c r="B2018" s="167"/>
    </row>
    <row r="2019" spans="1:2" x14ac:dyDescent="0.2">
      <c r="A2019" s="166"/>
      <c r="B2019" s="167"/>
    </row>
    <row r="2020" spans="1:2" x14ac:dyDescent="0.2">
      <c r="A2020" s="166"/>
      <c r="B2020" s="167"/>
    </row>
    <row r="2021" spans="1:2" x14ac:dyDescent="0.2">
      <c r="A2021" s="166"/>
      <c r="B2021" s="167"/>
    </row>
    <row r="2022" spans="1:2" x14ac:dyDescent="0.2">
      <c r="A2022" s="166"/>
      <c r="B2022" s="167"/>
    </row>
    <row r="2023" spans="1:2" x14ac:dyDescent="0.2">
      <c r="A2023" s="166"/>
      <c r="B2023" s="167"/>
    </row>
    <row r="2024" spans="1:2" x14ac:dyDescent="0.2">
      <c r="A2024" s="166"/>
      <c r="B2024" s="167"/>
    </row>
    <row r="2025" spans="1:2" x14ac:dyDescent="0.2">
      <c r="A2025" s="166"/>
      <c r="B2025" s="167"/>
    </row>
    <row r="2026" spans="1:2" x14ac:dyDescent="0.2">
      <c r="A2026" s="166"/>
      <c r="B2026" s="167"/>
    </row>
    <row r="2027" spans="1:2" x14ac:dyDescent="0.2">
      <c r="A2027" s="166"/>
      <c r="B2027" s="167"/>
    </row>
    <row r="2028" spans="1:2" x14ac:dyDescent="0.2">
      <c r="A2028" s="166"/>
      <c r="B2028" s="167"/>
    </row>
    <row r="2029" spans="1:2" x14ac:dyDescent="0.2">
      <c r="A2029" s="166"/>
      <c r="B2029" s="167"/>
    </row>
    <row r="2030" spans="1:2" x14ac:dyDescent="0.2">
      <c r="A2030" s="166"/>
      <c r="B2030" s="167"/>
    </row>
    <row r="2031" spans="1:2" x14ac:dyDescent="0.2">
      <c r="A2031" s="166"/>
      <c r="B2031" s="167"/>
    </row>
    <row r="2032" spans="1:2" x14ac:dyDescent="0.2">
      <c r="A2032" s="166"/>
      <c r="B2032" s="167"/>
    </row>
    <row r="2033" spans="1:2" x14ac:dyDescent="0.2">
      <c r="A2033" s="166"/>
      <c r="B2033" s="167"/>
    </row>
    <row r="2034" spans="1:2" x14ac:dyDescent="0.2">
      <c r="A2034" s="166"/>
      <c r="B2034" s="167"/>
    </row>
    <row r="2035" spans="1:2" x14ac:dyDescent="0.2">
      <c r="A2035" s="166"/>
      <c r="B2035" s="167"/>
    </row>
    <row r="2036" spans="1:2" x14ac:dyDescent="0.2">
      <c r="A2036" s="166"/>
      <c r="B2036" s="167"/>
    </row>
    <row r="2037" spans="1:2" x14ac:dyDescent="0.2">
      <c r="A2037" s="166"/>
      <c r="B2037" s="167"/>
    </row>
    <row r="2038" spans="1:2" x14ac:dyDescent="0.2">
      <c r="A2038" s="166"/>
      <c r="B2038" s="167"/>
    </row>
    <row r="2039" spans="1:2" x14ac:dyDescent="0.2">
      <c r="A2039" s="166"/>
      <c r="B2039" s="167"/>
    </row>
    <row r="2040" spans="1:2" x14ac:dyDescent="0.2">
      <c r="A2040" s="166"/>
      <c r="B2040" s="167"/>
    </row>
    <row r="2041" spans="1:2" x14ac:dyDescent="0.2">
      <c r="A2041" s="166"/>
      <c r="B2041" s="167"/>
    </row>
    <row r="2042" spans="1:2" x14ac:dyDescent="0.2">
      <c r="A2042" s="166"/>
      <c r="B2042" s="167"/>
    </row>
    <row r="2043" spans="1:2" x14ac:dyDescent="0.2">
      <c r="A2043" s="166"/>
      <c r="B2043" s="167"/>
    </row>
    <row r="2044" spans="1:2" x14ac:dyDescent="0.2">
      <c r="A2044" s="166"/>
      <c r="B2044" s="167"/>
    </row>
    <row r="2045" spans="1:2" x14ac:dyDescent="0.2">
      <c r="A2045" s="166"/>
      <c r="B2045" s="167"/>
    </row>
    <row r="2046" spans="1:2" x14ac:dyDescent="0.2">
      <c r="A2046" s="166"/>
      <c r="B2046" s="167"/>
    </row>
    <row r="2047" spans="1:2" x14ac:dyDescent="0.2">
      <c r="A2047" s="166"/>
      <c r="B2047" s="167"/>
    </row>
    <row r="2048" spans="1:2" x14ac:dyDescent="0.2">
      <c r="A2048" s="166"/>
      <c r="B2048" s="167"/>
    </row>
    <row r="2049" spans="1:2" x14ac:dyDescent="0.2">
      <c r="A2049" s="166"/>
      <c r="B2049" s="167"/>
    </row>
    <row r="2050" spans="1:2" x14ac:dyDescent="0.2">
      <c r="A2050" s="166"/>
      <c r="B2050" s="167"/>
    </row>
    <row r="2051" spans="1:2" x14ac:dyDescent="0.2">
      <c r="A2051" s="166"/>
      <c r="B2051" s="167"/>
    </row>
    <row r="2052" spans="1:2" x14ac:dyDescent="0.2">
      <c r="A2052" s="166"/>
      <c r="B2052" s="167"/>
    </row>
    <row r="2053" spans="1:2" x14ac:dyDescent="0.2">
      <c r="A2053" s="166"/>
      <c r="B2053" s="167"/>
    </row>
    <row r="2054" spans="1:2" x14ac:dyDescent="0.2">
      <c r="A2054" s="166"/>
      <c r="B2054" s="167"/>
    </row>
    <row r="2055" spans="1:2" x14ac:dyDescent="0.2">
      <c r="A2055" s="166"/>
      <c r="B2055" s="167"/>
    </row>
    <row r="2056" spans="1:2" x14ac:dyDescent="0.2">
      <c r="A2056" s="166"/>
      <c r="B2056" s="167"/>
    </row>
    <row r="2057" spans="1:2" x14ac:dyDescent="0.2">
      <c r="A2057" s="166"/>
      <c r="B2057" s="167"/>
    </row>
    <row r="2058" spans="1:2" x14ac:dyDescent="0.2">
      <c r="A2058" s="166"/>
      <c r="B2058" s="167"/>
    </row>
    <row r="2059" spans="1:2" x14ac:dyDescent="0.2">
      <c r="A2059" s="166"/>
      <c r="B2059" s="167"/>
    </row>
    <row r="2060" spans="1:2" x14ac:dyDescent="0.2">
      <c r="A2060" s="166"/>
      <c r="B2060" s="167"/>
    </row>
    <row r="2061" spans="1:2" x14ac:dyDescent="0.2">
      <c r="A2061" s="166"/>
      <c r="B2061" s="167"/>
    </row>
    <row r="2062" spans="1:2" x14ac:dyDescent="0.2">
      <c r="A2062" s="166"/>
      <c r="B2062" s="167"/>
    </row>
    <row r="2063" spans="1:2" x14ac:dyDescent="0.2">
      <c r="A2063" s="166"/>
      <c r="B2063" s="167"/>
    </row>
    <row r="2064" spans="1:2" x14ac:dyDescent="0.2">
      <c r="A2064" s="166"/>
      <c r="B2064" s="167"/>
    </row>
    <row r="2065" spans="1:2" x14ac:dyDescent="0.2">
      <c r="A2065" s="166"/>
      <c r="B2065" s="167"/>
    </row>
    <row r="2066" spans="1:2" x14ac:dyDescent="0.2">
      <c r="A2066" s="166"/>
      <c r="B2066" s="167"/>
    </row>
    <row r="2067" spans="1:2" x14ac:dyDescent="0.2">
      <c r="A2067" s="166"/>
      <c r="B2067" s="167"/>
    </row>
    <row r="2068" spans="1:2" x14ac:dyDescent="0.2">
      <c r="A2068" s="166"/>
      <c r="B2068" s="167"/>
    </row>
    <row r="2069" spans="1:2" x14ac:dyDescent="0.2">
      <c r="A2069" s="166"/>
      <c r="B2069" s="167"/>
    </row>
    <row r="2070" spans="1:2" x14ac:dyDescent="0.2">
      <c r="A2070" s="166"/>
      <c r="B2070" s="167"/>
    </row>
    <row r="2071" spans="1:2" x14ac:dyDescent="0.2">
      <c r="A2071" s="166"/>
      <c r="B2071" s="167"/>
    </row>
    <row r="2072" spans="1:2" x14ac:dyDescent="0.2">
      <c r="A2072" s="166"/>
      <c r="B2072" s="167"/>
    </row>
    <row r="2073" spans="1:2" x14ac:dyDescent="0.2">
      <c r="A2073" s="166"/>
      <c r="B2073" s="167"/>
    </row>
    <row r="2074" spans="1:2" x14ac:dyDescent="0.2">
      <c r="A2074" s="166"/>
      <c r="B2074" s="167"/>
    </row>
    <row r="2075" spans="1:2" x14ac:dyDescent="0.2">
      <c r="A2075" s="166"/>
      <c r="B2075" s="167"/>
    </row>
    <row r="2076" spans="1:2" x14ac:dyDescent="0.2">
      <c r="A2076" s="166"/>
      <c r="B2076" s="167"/>
    </row>
    <row r="2077" spans="1:2" x14ac:dyDescent="0.2">
      <c r="A2077" s="166"/>
      <c r="B2077" s="167"/>
    </row>
    <row r="2078" spans="1:2" x14ac:dyDescent="0.2">
      <c r="A2078" s="166"/>
      <c r="B2078" s="167"/>
    </row>
    <row r="2079" spans="1:2" x14ac:dyDescent="0.2">
      <c r="A2079" s="166"/>
      <c r="B2079" s="167"/>
    </row>
    <row r="2080" spans="1:2" x14ac:dyDescent="0.2">
      <c r="A2080" s="166"/>
      <c r="B2080" s="167"/>
    </row>
    <row r="2081" spans="1:2" x14ac:dyDescent="0.2">
      <c r="A2081" s="166"/>
      <c r="B2081" s="167"/>
    </row>
    <row r="2082" spans="1:2" x14ac:dyDescent="0.2">
      <c r="A2082" s="166"/>
      <c r="B2082" s="167"/>
    </row>
    <row r="2083" spans="1:2" x14ac:dyDescent="0.2">
      <c r="A2083" s="166"/>
      <c r="B2083" s="167"/>
    </row>
    <row r="2084" spans="1:2" x14ac:dyDescent="0.2">
      <c r="A2084" s="166"/>
      <c r="B2084" s="167"/>
    </row>
    <row r="2085" spans="1:2" x14ac:dyDescent="0.2">
      <c r="A2085" s="166"/>
      <c r="B2085" s="167"/>
    </row>
    <row r="2086" spans="1:2" x14ac:dyDescent="0.2">
      <c r="A2086" s="166"/>
      <c r="B2086" s="167"/>
    </row>
    <row r="2087" spans="1:2" x14ac:dyDescent="0.2">
      <c r="A2087" s="166"/>
      <c r="B2087" s="167"/>
    </row>
    <row r="2088" spans="1:2" x14ac:dyDescent="0.2">
      <c r="A2088" s="166"/>
      <c r="B2088" s="167"/>
    </row>
    <row r="2089" spans="1:2" x14ac:dyDescent="0.2">
      <c r="A2089" s="166"/>
      <c r="B2089" s="167"/>
    </row>
    <row r="2090" spans="1:2" x14ac:dyDescent="0.2">
      <c r="A2090" s="166"/>
      <c r="B2090" s="167"/>
    </row>
    <row r="2091" spans="1:2" x14ac:dyDescent="0.2">
      <c r="A2091" s="166"/>
      <c r="B2091" s="167"/>
    </row>
    <row r="2092" spans="1:2" x14ac:dyDescent="0.2">
      <c r="A2092" s="166"/>
      <c r="B2092" s="167"/>
    </row>
    <row r="2093" spans="1:2" x14ac:dyDescent="0.2">
      <c r="A2093" s="166"/>
      <c r="B2093" s="167"/>
    </row>
    <row r="2094" spans="1:2" x14ac:dyDescent="0.2">
      <c r="A2094" s="166"/>
      <c r="B2094" s="167"/>
    </row>
    <row r="2095" spans="1:2" x14ac:dyDescent="0.2">
      <c r="A2095" s="166"/>
      <c r="B2095" s="167"/>
    </row>
    <row r="2096" spans="1:2" x14ac:dyDescent="0.2">
      <c r="A2096" s="166"/>
      <c r="B2096" s="167"/>
    </row>
    <row r="2097" spans="1:2" x14ac:dyDescent="0.2">
      <c r="A2097" s="166"/>
      <c r="B2097" s="167"/>
    </row>
    <row r="2098" spans="1:2" x14ac:dyDescent="0.2">
      <c r="A2098" s="166"/>
      <c r="B2098" s="167"/>
    </row>
    <row r="2099" spans="1:2" x14ac:dyDescent="0.2">
      <c r="A2099" s="166"/>
      <c r="B2099" s="167"/>
    </row>
    <row r="2100" spans="1:2" x14ac:dyDescent="0.2">
      <c r="A2100" s="166"/>
      <c r="B2100" s="167"/>
    </row>
    <row r="2101" spans="1:2" x14ac:dyDescent="0.2">
      <c r="A2101" s="166"/>
      <c r="B2101" s="167"/>
    </row>
    <row r="2102" spans="1:2" x14ac:dyDescent="0.2">
      <c r="A2102" s="166"/>
      <c r="B2102" s="167"/>
    </row>
    <row r="2103" spans="1:2" x14ac:dyDescent="0.2">
      <c r="A2103" s="166"/>
      <c r="B2103" s="167"/>
    </row>
    <row r="2104" spans="1:2" x14ac:dyDescent="0.2">
      <c r="A2104" s="166"/>
      <c r="B2104" s="167"/>
    </row>
    <row r="2105" spans="1:2" x14ac:dyDescent="0.2">
      <c r="A2105" s="166"/>
      <c r="B2105" s="167"/>
    </row>
    <row r="2106" spans="1:2" x14ac:dyDescent="0.2">
      <c r="A2106" s="166"/>
      <c r="B2106" s="167"/>
    </row>
    <row r="2107" spans="1:2" x14ac:dyDescent="0.2">
      <c r="A2107" s="166"/>
      <c r="B2107" s="167"/>
    </row>
    <row r="2108" spans="1:2" x14ac:dyDescent="0.2">
      <c r="A2108" s="166"/>
      <c r="B2108" s="167"/>
    </row>
    <row r="2109" spans="1:2" x14ac:dyDescent="0.2">
      <c r="A2109" s="166"/>
      <c r="B2109" s="167"/>
    </row>
    <row r="2110" spans="1:2" x14ac:dyDescent="0.2">
      <c r="A2110" s="166"/>
      <c r="B2110" s="167"/>
    </row>
    <row r="2111" spans="1:2" x14ac:dyDescent="0.2">
      <c r="A2111" s="166"/>
      <c r="B2111" s="167"/>
    </row>
    <row r="2112" spans="1:2" x14ac:dyDescent="0.2">
      <c r="A2112" s="166"/>
      <c r="B2112" s="167"/>
    </row>
    <row r="2113" spans="1:2" x14ac:dyDescent="0.2">
      <c r="A2113" s="166"/>
      <c r="B2113" s="167"/>
    </row>
    <row r="2114" spans="1:2" x14ac:dyDescent="0.2">
      <c r="A2114" s="166"/>
      <c r="B2114" s="167"/>
    </row>
    <row r="2115" spans="1:2" x14ac:dyDescent="0.2">
      <c r="A2115" s="166"/>
      <c r="B2115" s="167"/>
    </row>
    <row r="2116" spans="1:2" x14ac:dyDescent="0.2">
      <c r="A2116" s="166"/>
      <c r="B2116" s="167"/>
    </row>
    <row r="2117" spans="1:2" x14ac:dyDescent="0.2">
      <c r="A2117" s="166"/>
      <c r="B2117" s="167"/>
    </row>
    <row r="2118" spans="1:2" x14ac:dyDescent="0.2">
      <c r="A2118" s="166"/>
      <c r="B2118" s="167"/>
    </row>
    <row r="2119" spans="1:2" x14ac:dyDescent="0.2">
      <c r="A2119" s="166"/>
      <c r="B2119" s="167"/>
    </row>
    <row r="2120" spans="1:2" x14ac:dyDescent="0.2">
      <c r="A2120" s="166"/>
      <c r="B2120" s="167"/>
    </row>
    <row r="2121" spans="1:2" x14ac:dyDescent="0.2">
      <c r="A2121" s="166"/>
      <c r="B2121" s="167"/>
    </row>
    <row r="2122" spans="1:2" x14ac:dyDescent="0.2">
      <c r="A2122" s="166"/>
      <c r="B2122" s="167"/>
    </row>
    <row r="2123" spans="1:2" x14ac:dyDescent="0.2">
      <c r="A2123" s="166"/>
      <c r="B2123" s="167"/>
    </row>
    <row r="2124" spans="1:2" x14ac:dyDescent="0.2">
      <c r="A2124" s="166"/>
      <c r="B2124" s="167"/>
    </row>
    <row r="2125" spans="1:2" x14ac:dyDescent="0.2">
      <c r="A2125" s="166"/>
      <c r="B2125" s="167"/>
    </row>
    <row r="2126" spans="1:2" x14ac:dyDescent="0.2">
      <c r="A2126" s="166"/>
      <c r="B2126" s="167"/>
    </row>
    <row r="2127" spans="1:2" x14ac:dyDescent="0.2">
      <c r="A2127" s="166"/>
      <c r="B2127" s="167"/>
    </row>
    <row r="2128" spans="1:2" x14ac:dyDescent="0.2">
      <c r="A2128" s="166"/>
      <c r="B2128" s="167"/>
    </row>
    <row r="2129" spans="1:2" x14ac:dyDescent="0.2">
      <c r="A2129" s="166"/>
      <c r="B2129" s="167"/>
    </row>
    <row r="2130" spans="1:2" x14ac:dyDescent="0.2">
      <c r="A2130" s="166"/>
      <c r="B2130" s="167"/>
    </row>
    <row r="2131" spans="1:2" x14ac:dyDescent="0.2">
      <c r="A2131" s="166"/>
      <c r="B2131" s="167"/>
    </row>
    <row r="2132" spans="1:2" x14ac:dyDescent="0.2">
      <c r="A2132" s="166"/>
      <c r="B2132" s="167"/>
    </row>
    <row r="2133" spans="1:2" x14ac:dyDescent="0.2">
      <c r="A2133" s="166"/>
      <c r="B2133" s="167"/>
    </row>
    <row r="2134" spans="1:2" x14ac:dyDescent="0.2">
      <c r="A2134" s="166"/>
      <c r="B2134" s="167"/>
    </row>
    <row r="2135" spans="1:2" x14ac:dyDescent="0.2">
      <c r="A2135" s="166"/>
      <c r="B2135" s="167"/>
    </row>
    <row r="2136" spans="1:2" x14ac:dyDescent="0.2">
      <c r="A2136" s="166"/>
      <c r="B2136" s="167"/>
    </row>
    <row r="2137" spans="1:2" x14ac:dyDescent="0.2">
      <c r="A2137" s="166"/>
      <c r="B2137" s="167"/>
    </row>
    <row r="2138" spans="1:2" x14ac:dyDescent="0.2">
      <c r="A2138" s="166"/>
      <c r="B2138" s="167"/>
    </row>
    <row r="2139" spans="1:2" x14ac:dyDescent="0.2">
      <c r="A2139" s="166"/>
      <c r="B2139" s="167"/>
    </row>
    <row r="2140" spans="1:2" x14ac:dyDescent="0.2">
      <c r="A2140" s="166"/>
      <c r="B2140" s="167"/>
    </row>
    <row r="2141" spans="1:2" x14ac:dyDescent="0.2">
      <c r="A2141" s="166"/>
      <c r="B2141" s="167"/>
    </row>
    <row r="2142" spans="1:2" x14ac:dyDescent="0.2">
      <c r="A2142" s="166"/>
      <c r="B2142" s="167"/>
    </row>
    <row r="2143" spans="1:2" x14ac:dyDescent="0.2">
      <c r="A2143" s="166"/>
      <c r="B2143" s="167"/>
    </row>
    <row r="2144" spans="1:2" x14ac:dyDescent="0.2">
      <c r="A2144" s="166"/>
      <c r="B2144" s="167"/>
    </row>
    <row r="2145" spans="1:2" x14ac:dyDescent="0.2">
      <c r="A2145" s="166"/>
      <c r="B2145" s="167"/>
    </row>
    <row r="2146" spans="1:2" x14ac:dyDescent="0.2">
      <c r="A2146" s="166"/>
      <c r="B2146" s="167"/>
    </row>
    <row r="2147" spans="1:2" x14ac:dyDescent="0.2">
      <c r="A2147" s="166"/>
      <c r="B2147" s="167"/>
    </row>
    <row r="2148" spans="1:2" x14ac:dyDescent="0.2">
      <c r="A2148" s="166"/>
      <c r="B2148" s="167"/>
    </row>
    <row r="2149" spans="1:2" x14ac:dyDescent="0.2">
      <c r="A2149" s="166"/>
      <c r="B2149" s="167"/>
    </row>
    <row r="2150" spans="1:2" x14ac:dyDescent="0.2">
      <c r="A2150" s="166"/>
      <c r="B2150" s="167"/>
    </row>
    <row r="2151" spans="1:2" x14ac:dyDescent="0.2">
      <c r="A2151" s="166"/>
      <c r="B2151" s="167"/>
    </row>
    <row r="2152" spans="1:2" x14ac:dyDescent="0.2">
      <c r="A2152" s="166"/>
      <c r="B2152" s="167"/>
    </row>
    <row r="2153" spans="1:2" x14ac:dyDescent="0.2">
      <c r="A2153" s="166"/>
      <c r="B2153" s="167"/>
    </row>
    <row r="2154" spans="1:2" x14ac:dyDescent="0.2">
      <c r="A2154" s="166"/>
      <c r="B2154" s="167"/>
    </row>
    <row r="2155" spans="1:2" x14ac:dyDescent="0.2">
      <c r="A2155" s="166"/>
      <c r="B2155" s="167"/>
    </row>
    <row r="2156" spans="1:2" x14ac:dyDescent="0.2">
      <c r="A2156" s="166"/>
      <c r="B2156" s="167"/>
    </row>
    <row r="2157" spans="1:2" x14ac:dyDescent="0.2">
      <c r="A2157" s="166"/>
      <c r="B2157" s="167"/>
    </row>
    <row r="2158" spans="1:2" x14ac:dyDescent="0.2">
      <c r="A2158" s="166"/>
      <c r="B2158" s="167"/>
    </row>
    <row r="2159" spans="1:2" x14ac:dyDescent="0.2">
      <c r="A2159" s="166"/>
      <c r="B2159" s="167"/>
    </row>
    <row r="2160" spans="1:2" x14ac:dyDescent="0.2">
      <c r="A2160" s="166"/>
      <c r="B2160" s="167"/>
    </row>
    <row r="2161" spans="1:2" x14ac:dyDescent="0.2">
      <c r="A2161" s="166"/>
      <c r="B2161" s="167"/>
    </row>
    <row r="2162" spans="1:2" x14ac:dyDescent="0.2">
      <c r="A2162" s="166"/>
      <c r="B2162" s="167"/>
    </row>
    <row r="2163" spans="1:2" x14ac:dyDescent="0.2">
      <c r="A2163" s="166"/>
      <c r="B2163" s="167"/>
    </row>
    <row r="2164" spans="1:2" x14ac:dyDescent="0.2">
      <c r="A2164" s="166"/>
      <c r="B2164" s="167"/>
    </row>
    <row r="2165" spans="1:2" x14ac:dyDescent="0.2">
      <c r="A2165" s="166"/>
      <c r="B2165" s="167"/>
    </row>
    <row r="2166" spans="1:2" x14ac:dyDescent="0.2">
      <c r="A2166" s="166"/>
      <c r="B2166" s="167"/>
    </row>
    <row r="2167" spans="1:2" x14ac:dyDescent="0.2">
      <c r="A2167" s="166"/>
      <c r="B2167" s="167"/>
    </row>
    <row r="2168" spans="1:2" x14ac:dyDescent="0.2">
      <c r="A2168" s="166"/>
      <c r="B2168" s="167"/>
    </row>
    <row r="2169" spans="1:2" x14ac:dyDescent="0.2">
      <c r="A2169" s="166"/>
      <c r="B2169" s="167"/>
    </row>
    <row r="2170" spans="1:2" x14ac:dyDescent="0.2">
      <c r="A2170" s="166"/>
      <c r="B2170" s="167"/>
    </row>
    <row r="2171" spans="1:2" x14ac:dyDescent="0.2">
      <c r="A2171" s="166"/>
      <c r="B2171" s="167"/>
    </row>
    <row r="2172" spans="1:2" x14ac:dyDescent="0.2">
      <c r="A2172" s="166"/>
      <c r="B2172" s="167"/>
    </row>
    <row r="2173" spans="1:2" x14ac:dyDescent="0.2">
      <c r="A2173" s="166"/>
      <c r="B2173" s="167"/>
    </row>
    <row r="2174" spans="1:2" x14ac:dyDescent="0.2">
      <c r="A2174" s="166"/>
      <c r="B2174" s="167"/>
    </row>
    <row r="2175" spans="1:2" x14ac:dyDescent="0.2">
      <c r="A2175" s="166"/>
      <c r="B2175" s="167"/>
    </row>
    <row r="2176" spans="1:2" x14ac:dyDescent="0.2">
      <c r="A2176" s="166"/>
      <c r="B2176" s="167"/>
    </row>
    <row r="2177" spans="1:2" x14ac:dyDescent="0.2">
      <c r="A2177" s="166"/>
      <c r="B2177" s="167"/>
    </row>
    <row r="2178" spans="1:2" x14ac:dyDescent="0.2">
      <c r="A2178" s="166"/>
      <c r="B2178" s="167"/>
    </row>
    <row r="2179" spans="1:2" x14ac:dyDescent="0.2">
      <c r="A2179" s="166"/>
      <c r="B2179" s="167"/>
    </row>
    <row r="2180" spans="1:2" x14ac:dyDescent="0.2">
      <c r="A2180" s="166"/>
      <c r="B2180" s="167"/>
    </row>
    <row r="2181" spans="1:2" x14ac:dyDescent="0.2">
      <c r="A2181" s="166"/>
      <c r="B2181" s="167"/>
    </row>
    <row r="2182" spans="1:2" x14ac:dyDescent="0.2">
      <c r="A2182" s="166"/>
      <c r="B2182" s="167"/>
    </row>
    <row r="2183" spans="1:2" x14ac:dyDescent="0.2">
      <c r="A2183" s="166"/>
      <c r="B2183" s="167"/>
    </row>
    <row r="2184" spans="1:2" x14ac:dyDescent="0.2">
      <c r="A2184" s="166"/>
      <c r="B2184" s="167"/>
    </row>
    <row r="2185" spans="1:2" x14ac:dyDescent="0.2">
      <c r="A2185" s="166"/>
      <c r="B2185" s="167"/>
    </row>
    <row r="2186" spans="1:2" x14ac:dyDescent="0.2">
      <c r="A2186" s="166"/>
      <c r="B2186" s="167"/>
    </row>
    <row r="2187" spans="1:2" x14ac:dyDescent="0.2">
      <c r="A2187" s="166"/>
      <c r="B2187" s="167"/>
    </row>
    <row r="2188" spans="1:2" x14ac:dyDescent="0.2">
      <c r="A2188" s="166"/>
      <c r="B2188" s="167"/>
    </row>
    <row r="2189" spans="1:2" x14ac:dyDescent="0.2">
      <c r="A2189" s="166"/>
      <c r="B2189" s="167"/>
    </row>
    <row r="2190" spans="1:2" x14ac:dyDescent="0.2">
      <c r="A2190" s="166"/>
      <c r="B2190" s="167"/>
    </row>
    <row r="2191" spans="1:2" x14ac:dyDescent="0.2">
      <c r="A2191" s="166"/>
      <c r="B2191" s="167"/>
    </row>
    <row r="2192" spans="1:2" x14ac:dyDescent="0.2">
      <c r="A2192" s="166"/>
      <c r="B2192" s="167"/>
    </row>
    <row r="2193" spans="1:2" x14ac:dyDescent="0.2">
      <c r="A2193" s="166"/>
      <c r="B2193" s="167"/>
    </row>
    <row r="2194" spans="1:2" x14ac:dyDescent="0.2">
      <c r="A2194" s="166"/>
      <c r="B2194" s="167"/>
    </row>
    <row r="2195" spans="1:2" x14ac:dyDescent="0.2">
      <c r="A2195" s="166"/>
      <c r="B2195" s="167"/>
    </row>
    <row r="2196" spans="1:2" x14ac:dyDescent="0.2">
      <c r="A2196" s="166"/>
      <c r="B2196" s="167"/>
    </row>
    <row r="2197" spans="1:2" x14ac:dyDescent="0.2">
      <c r="A2197" s="166"/>
      <c r="B2197" s="167"/>
    </row>
    <row r="2198" spans="1:2" x14ac:dyDescent="0.2">
      <c r="A2198" s="166"/>
      <c r="B2198" s="167"/>
    </row>
    <row r="2199" spans="1:2" x14ac:dyDescent="0.2">
      <c r="A2199" s="166"/>
      <c r="B2199" s="167"/>
    </row>
    <row r="2200" spans="1:2" x14ac:dyDescent="0.2">
      <c r="A2200" s="166"/>
      <c r="B2200" s="167"/>
    </row>
    <row r="2201" spans="1:2" x14ac:dyDescent="0.2">
      <c r="A2201" s="166"/>
      <c r="B2201" s="167"/>
    </row>
    <row r="2202" spans="1:2" x14ac:dyDescent="0.2">
      <c r="A2202" s="166"/>
      <c r="B2202" s="167"/>
    </row>
    <row r="2203" spans="1:2" x14ac:dyDescent="0.2">
      <c r="A2203" s="166"/>
      <c r="B2203" s="167"/>
    </row>
    <row r="2204" spans="1:2" x14ac:dyDescent="0.2">
      <c r="A2204" s="166"/>
      <c r="B2204" s="167"/>
    </row>
    <row r="2205" spans="1:2" x14ac:dyDescent="0.2">
      <c r="A2205" s="166"/>
      <c r="B2205" s="167"/>
    </row>
    <row r="2206" spans="1:2" x14ac:dyDescent="0.2">
      <c r="A2206" s="166"/>
      <c r="B2206" s="167"/>
    </row>
    <row r="2207" spans="1:2" x14ac:dyDescent="0.2">
      <c r="A2207" s="166"/>
      <c r="B2207" s="167"/>
    </row>
    <row r="2208" spans="1:2" x14ac:dyDescent="0.2">
      <c r="A2208" s="166"/>
      <c r="B2208" s="167"/>
    </row>
    <row r="2209" spans="1:2" x14ac:dyDescent="0.2">
      <c r="A2209" s="166"/>
      <c r="B2209" s="167"/>
    </row>
    <row r="2210" spans="1:2" x14ac:dyDescent="0.2">
      <c r="A2210" s="166"/>
      <c r="B2210" s="167"/>
    </row>
    <row r="2211" spans="1:2" x14ac:dyDescent="0.2">
      <c r="A2211" s="166"/>
      <c r="B2211" s="167"/>
    </row>
    <row r="2212" spans="1:2" x14ac:dyDescent="0.2">
      <c r="A2212" s="166"/>
      <c r="B2212" s="167"/>
    </row>
    <row r="2213" spans="1:2" x14ac:dyDescent="0.2">
      <c r="A2213" s="166"/>
      <c r="B2213" s="167"/>
    </row>
    <row r="2214" spans="1:2" x14ac:dyDescent="0.2">
      <c r="A2214" s="166"/>
      <c r="B2214" s="167"/>
    </row>
    <row r="2215" spans="1:2" x14ac:dyDescent="0.2">
      <c r="A2215" s="166"/>
      <c r="B2215" s="167"/>
    </row>
    <row r="2216" spans="1:2" x14ac:dyDescent="0.2">
      <c r="A2216" s="166"/>
      <c r="B2216" s="167"/>
    </row>
    <row r="2217" spans="1:2" x14ac:dyDescent="0.2">
      <c r="A2217" s="166"/>
      <c r="B2217" s="167"/>
    </row>
    <row r="2218" spans="1:2" x14ac:dyDescent="0.2">
      <c r="A2218" s="166"/>
      <c r="B2218" s="167"/>
    </row>
    <row r="2219" spans="1:2" x14ac:dyDescent="0.2">
      <c r="A2219" s="166"/>
      <c r="B2219" s="167"/>
    </row>
    <row r="2220" spans="1:2" x14ac:dyDescent="0.2">
      <c r="A2220" s="166"/>
      <c r="B2220" s="167"/>
    </row>
    <row r="2221" spans="1:2" x14ac:dyDescent="0.2">
      <c r="A2221" s="166"/>
      <c r="B2221" s="167"/>
    </row>
    <row r="2222" spans="1:2" x14ac:dyDescent="0.2">
      <c r="A2222" s="166"/>
      <c r="B2222" s="167"/>
    </row>
    <row r="2223" spans="1:2" x14ac:dyDescent="0.2">
      <c r="A2223" s="166"/>
      <c r="B2223" s="167"/>
    </row>
    <row r="2224" spans="1:2" x14ac:dyDescent="0.2">
      <c r="A2224" s="166"/>
      <c r="B2224" s="167"/>
    </row>
    <row r="2225" spans="1:2" x14ac:dyDescent="0.2">
      <c r="A2225" s="166"/>
      <c r="B2225" s="167"/>
    </row>
    <row r="2226" spans="1:2" x14ac:dyDescent="0.2">
      <c r="A2226" s="166"/>
      <c r="B2226" s="167"/>
    </row>
    <row r="2227" spans="1:2" x14ac:dyDescent="0.2">
      <c r="A2227" s="166"/>
      <c r="B2227" s="167"/>
    </row>
    <row r="2228" spans="1:2" x14ac:dyDescent="0.2">
      <c r="A2228" s="166"/>
      <c r="B2228" s="167"/>
    </row>
    <row r="2229" spans="1:2" x14ac:dyDescent="0.2">
      <c r="A2229" s="166"/>
      <c r="B2229" s="167"/>
    </row>
    <row r="2230" spans="1:2" x14ac:dyDescent="0.2">
      <c r="A2230" s="166"/>
      <c r="B2230" s="167"/>
    </row>
    <row r="2231" spans="1:2" x14ac:dyDescent="0.2">
      <c r="A2231" s="166"/>
      <c r="B2231" s="167"/>
    </row>
    <row r="2232" spans="1:2" x14ac:dyDescent="0.2">
      <c r="A2232" s="166"/>
      <c r="B2232" s="167"/>
    </row>
    <row r="2233" spans="1:2" x14ac:dyDescent="0.2">
      <c r="A2233" s="166"/>
      <c r="B2233" s="167"/>
    </row>
    <row r="2234" spans="1:2" x14ac:dyDescent="0.2">
      <c r="A2234" s="166"/>
      <c r="B2234" s="167"/>
    </row>
    <row r="2235" spans="1:2" x14ac:dyDescent="0.2">
      <c r="A2235" s="166"/>
      <c r="B2235" s="167"/>
    </row>
    <row r="2236" spans="1:2" x14ac:dyDescent="0.2">
      <c r="A2236" s="166"/>
      <c r="B2236" s="167"/>
    </row>
    <row r="2237" spans="1:2" x14ac:dyDescent="0.2">
      <c r="A2237" s="166"/>
      <c r="B2237" s="167"/>
    </row>
    <row r="2238" spans="1:2" x14ac:dyDescent="0.2">
      <c r="A2238" s="166"/>
      <c r="B2238" s="167"/>
    </row>
    <row r="2239" spans="1:2" x14ac:dyDescent="0.2">
      <c r="A2239" s="166"/>
      <c r="B2239" s="167"/>
    </row>
    <row r="2240" spans="1:2" x14ac:dyDescent="0.2">
      <c r="A2240" s="166"/>
      <c r="B2240" s="167"/>
    </row>
    <row r="2241" spans="1:2" x14ac:dyDescent="0.2">
      <c r="A2241" s="166"/>
      <c r="B2241" s="167"/>
    </row>
    <row r="2242" spans="1:2" x14ac:dyDescent="0.2">
      <c r="A2242" s="166"/>
      <c r="B2242" s="167"/>
    </row>
    <row r="2243" spans="1:2" x14ac:dyDescent="0.2">
      <c r="A2243" s="166"/>
      <c r="B2243" s="167"/>
    </row>
    <row r="2244" spans="1:2" x14ac:dyDescent="0.2">
      <c r="A2244" s="166"/>
      <c r="B2244" s="167"/>
    </row>
    <row r="2245" spans="1:2" x14ac:dyDescent="0.2">
      <c r="A2245" s="166"/>
      <c r="B2245" s="167"/>
    </row>
    <row r="2246" spans="1:2" x14ac:dyDescent="0.2">
      <c r="A2246" s="166"/>
      <c r="B2246" s="167"/>
    </row>
    <row r="2247" spans="1:2" x14ac:dyDescent="0.2">
      <c r="A2247" s="166"/>
      <c r="B2247" s="167"/>
    </row>
    <row r="2248" spans="1:2" x14ac:dyDescent="0.2">
      <c r="A2248" s="166"/>
      <c r="B2248" s="167"/>
    </row>
    <row r="2249" spans="1:2" x14ac:dyDescent="0.2">
      <c r="A2249" s="166"/>
      <c r="B2249" s="167"/>
    </row>
    <row r="2250" spans="1:2" x14ac:dyDescent="0.2">
      <c r="A2250" s="166"/>
      <c r="B2250" s="167"/>
    </row>
    <row r="2251" spans="1:2" x14ac:dyDescent="0.2">
      <c r="A2251" s="166"/>
      <c r="B2251" s="167"/>
    </row>
    <row r="2252" spans="1:2" x14ac:dyDescent="0.2">
      <c r="A2252" s="166"/>
      <c r="B2252" s="167"/>
    </row>
    <row r="2253" spans="1:2" x14ac:dyDescent="0.2">
      <c r="A2253" s="166"/>
      <c r="B2253" s="167"/>
    </row>
    <row r="2254" spans="1:2" x14ac:dyDescent="0.2">
      <c r="A2254" s="166"/>
      <c r="B2254" s="167"/>
    </row>
    <row r="2255" spans="1:2" x14ac:dyDescent="0.2">
      <c r="A2255" s="166"/>
      <c r="B2255" s="167"/>
    </row>
    <row r="2256" spans="1:2" x14ac:dyDescent="0.2">
      <c r="A2256" s="166"/>
      <c r="B2256" s="167"/>
    </row>
    <row r="2257" spans="1:2" x14ac:dyDescent="0.2">
      <c r="A2257" s="166"/>
      <c r="B2257" s="167"/>
    </row>
    <row r="2258" spans="1:2" x14ac:dyDescent="0.2">
      <c r="A2258" s="166"/>
      <c r="B2258" s="167"/>
    </row>
    <row r="2259" spans="1:2" x14ac:dyDescent="0.2">
      <c r="A2259" s="166"/>
      <c r="B2259" s="167"/>
    </row>
    <row r="2260" spans="1:2" x14ac:dyDescent="0.2">
      <c r="A2260" s="166"/>
      <c r="B2260" s="167"/>
    </row>
    <row r="2261" spans="1:2" x14ac:dyDescent="0.2">
      <c r="A2261" s="166"/>
      <c r="B2261" s="167"/>
    </row>
    <row r="2262" spans="1:2" x14ac:dyDescent="0.2">
      <c r="A2262" s="166"/>
      <c r="B2262" s="167"/>
    </row>
    <row r="2263" spans="1:2" x14ac:dyDescent="0.2">
      <c r="A2263" s="166"/>
      <c r="B2263" s="167"/>
    </row>
    <row r="2264" spans="1:2" x14ac:dyDescent="0.2">
      <c r="A2264" s="166"/>
      <c r="B2264" s="167"/>
    </row>
    <row r="2265" spans="1:2" x14ac:dyDescent="0.2">
      <c r="A2265" s="166"/>
      <c r="B2265" s="167"/>
    </row>
    <row r="2266" spans="1:2" x14ac:dyDescent="0.2">
      <c r="A2266" s="166"/>
      <c r="B2266" s="167"/>
    </row>
    <row r="2267" spans="1:2" x14ac:dyDescent="0.2">
      <c r="A2267" s="166"/>
      <c r="B2267" s="167"/>
    </row>
    <row r="2268" spans="1:2" x14ac:dyDescent="0.2">
      <c r="A2268" s="166"/>
      <c r="B2268" s="167"/>
    </row>
    <row r="2269" spans="1:2" x14ac:dyDescent="0.2">
      <c r="A2269" s="166"/>
      <c r="B2269" s="167"/>
    </row>
    <row r="2270" spans="1:2" x14ac:dyDescent="0.2">
      <c r="A2270" s="166"/>
      <c r="B2270" s="167"/>
    </row>
    <row r="2271" spans="1:2" x14ac:dyDescent="0.2">
      <c r="A2271" s="166"/>
      <c r="B2271" s="167"/>
    </row>
    <row r="2272" spans="1:2" x14ac:dyDescent="0.2">
      <c r="A2272" s="166"/>
      <c r="B2272" s="167"/>
    </row>
    <row r="2273" spans="1:2" x14ac:dyDescent="0.2">
      <c r="A2273" s="166"/>
      <c r="B2273" s="167"/>
    </row>
    <row r="2274" spans="1:2" x14ac:dyDescent="0.2">
      <c r="A2274" s="166"/>
      <c r="B2274" s="167"/>
    </row>
    <row r="2275" spans="1:2" x14ac:dyDescent="0.2">
      <c r="A2275" s="166"/>
      <c r="B2275" s="167"/>
    </row>
    <row r="2276" spans="1:2" x14ac:dyDescent="0.2">
      <c r="A2276" s="166"/>
      <c r="B2276" s="167"/>
    </row>
    <row r="2277" spans="1:2" x14ac:dyDescent="0.2">
      <c r="A2277" s="166"/>
      <c r="B2277" s="167"/>
    </row>
    <row r="2278" spans="1:2" x14ac:dyDescent="0.2">
      <c r="A2278" s="166"/>
      <c r="B2278" s="167"/>
    </row>
    <row r="2279" spans="1:2" x14ac:dyDescent="0.2">
      <c r="A2279" s="166"/>
      <c r="B2279" s="167"/>
    </row>
    <row r="2280" spans="1:2" x14ac:dyDescent="0.2">
      <c r="A2280" s="166"/>
      <c r="B2280" s="167"/>
    </row>
    <row r="2281" spans="1:2" x14ac:dyDescent="0.2">
      <c r="A2281" s="166"/>
      <c r="B2281" s="167"/>
    </row>
    <row r="2282" spans="1:2" x14ac:dyDescent="0.2">
      <c r="A2282" s="166"/>
      <c r="B2282" s="167"/>
    </row>
    <row r="2283" spans="1:2" x14ac:dyDescent="0.2">
      <c r="A2283" s="166"/>
      <c r="B2283" s="167"/>
    </row>
    <row r="2284" spans="1:2" x14ac:dyDescent="0.2">
      <c r="A2284" s="166"/>
      <c r="B2284" s="167"/>
    </row>
    <row r="2285" spans="1:2" x14ac:dyDescent="0.2">
      <c r="A2285" s="166"/>
      <c r="B2285" s="167"/>
    </row>
    <row r="2286" spans="1:2" x14ac:dyDescent="0.2">
      <c r="A2286" s="166"/>
      <c r="B2286" s="167"/>
    </row>
    <row r="2287" spans="1:2" x14ac:dyDescent="0.2">
      <c r="A2287" s="166"/>
      <c r="B2287" s="167"/>
    </row>
    <row r="2288" spans="1:2" x14ac:dyDescent="0.2">
      <c r="A2288" s="166"/>
      <c r="B2288" s="167"/>
    </row>
    <row r="2289" spans="1:2" x14ac:dyDescent="0.2">
      <c r="A2289" s="166"/>
      <c r="B2289" s="167"/>
    </row>
    <row r="2290" spans="1:2" x14ac:dyDescent="0.2">
      <c r="A2290" s="166"/>
      <c r="B2290" s="167"/>
    </row>
    <row r="2291" spans="1:2" x14ac:dyDescent="0.2">
      <c r="A2291" s="166"/>
      <c r="B2291" s="167"/>
    </row>
    <row r="2292" spans="1:2" x14ac:dyDescent="0.2">
      <c r="A2292" s="166"/>
      <c r="B2292" s="167"/>
    </row>
    <row r="2293" spans="1:2" x14ac:dyDescent="0.2">
      <c r="A2293" s="166"/>
      <c r="B2293" s="167"/>
    </row>
    <row r="2294" spans="1:2" x14ac:dyDescent="0.2">
      <c r="A2294" s="166"/>
      <c r="B2294" s="167"/>
    </row>
    <row r="2295" spans="1:2" x14ac:dyDescent="0.2">
      <c r="A2295" s="166"/>
      <c r="B2295" s="167"/>
    </row>
    <row r="2296" spans="1:2" x14ac:dyDescent="0.2">
      <c r="A2296" s="166"/>
      <c r="B2296" s="167"/>
    </row>
    <row r="2297" spans="1:2" x14ac:dyDescent="0.2">
      <c r="A2297" s="166"/>
      <c r="B2297" s="167"/>
    </row>
    <row r="2298" spans="1:2" x14ac:dyDescent="0.2">
      <c r="A2298" s="166"/>
      <c r="B2298" s="167"/>
    </row>
    <row r="2299" spans="1:2" x14ac:dyDescent="0.2">
      <c r="A2299" s="166"/>
      <c r="B2299" s="167"/>
    </row>
    <row r="2300" spans="1:2" x14ac:dyDescent="0.2">
      <c r="A2300" s="166"/>
      <c r="B2300" s="167"/>
    </row>
    <row r="2301" spans="1:2" x14ac:dyDescent="0.2">
      <c r="A2301" s="166"/>
      <c r="B2301" s="167"/>
    </row>
    <row r="2302" spans="1:2" x14ac:dyDescent="0.2">
      <c r="A2302" s="166"/>
      <c r="B2302" s="167"/>
    </row>
    <row r="2303" spans="1:2" x14ac:dyDescent="0.2">
      <c r="A2303" s="166"/>
      <c r="B2303" s="167"/>
    </row>
    <row r="2304" spans="1:2" x14ac:dyDescent="0.2">
      <c r="A2304" s="166"/>
      <c r="B2304" s="167"/>
    </row>
    <row r="2305" spans="1:2" x14ac:dyDescent="0.2">
      <c r="A2305" s="166"/>
      <c r="B2305" s="167"/>
    </row>
    <row r="2306" spans="1:2" x14ac:dyDescent="0.2">
      <c r="A2306" s="166"/>
      <c r="B2306" s="167"/>
    </row>
    <row r="2307" spans="1:2" x14ac:dyDescent="0.2">
      <c r="A2307" s="166"/>
      <c r="B2307" s="167"/>
    </row>
    <row r="2308" spans="1:2" x14ac:dyDescent="0.2">
      <c r="A2308" s="166"/>
      <c r="B2308" s="167"/>
    </row>
    <row r="2309" spans="1:2" x14ac:dyDescent="0.2">
      <c r="A2309" s="166"/>
      <c r="B2309" s="167"/>
    </row>
    <row r="2310" spans="1:2" x14ac:dyDescent="0.2">
      <c r="A2310" s="166"/>
      <c r="B2310" s="167"/>
    </row>
    <row r="2311" spans="1:2" x14ac:dyDescent="0.2">
      <c r="A2311" s="166"/>
      <c r="B2311" s="167"/>
    </row>
    <row r="2312" spans="1:2" x14ac:dyDescent="0.2">
      <c r="A2312" s="166"/>
      <c r="B2312" s="167"/>
    </row>
    <row r="2313" spans="1:2" x14ac:dyDescent="0.2">
      <c r="A2313" s="166"/>
      <c r="B2313" s="167"/>
    </row>
    <row r="2314" spans="1:2" x14ac:dyDescent="0.2">
      <c r="A2314" s="166"/>
      <c r="B2314" s="167"/>
    </row>
    <row r="2315" spans="1:2" x14ac:dyDescent="0.2">
      <c r="A2315" s="166"/>
      <c r="B2315" s="167"/>
    </row>
    <row r="2316" spans="1:2" x14ac:dyDescent="0.2">
      <c r="A2316" s="166"/>
      <c r="B2316" s="167"/>
    </row>
    <row r="2317" spans="1:2" x14ac:dyDescent="0.2">
      <c r="A2317" s="166"/>
      <c r="B2317" s="167"/>
    </row>
    <row r="2318" spans="1:2" x14ac:dyDescent="0.2">
      <c r="A2318" s="166"/>
      <c r="B2318" s="167"/>
    </row>
    <row r="2319" spans="1:2" x14ac:dyDescent="0.2">
      <c r="A2319" s="166"/>
      <c r="B2319" s="167"/>
    </row>
    <row r="2320" spans="1:2" x14ac:dyDescent="0.2">
      <c r="A2320" s="166"/>
      <c r="B2320" s="167"/>
    </row>
    <row r="2321" spans="1:2" x14ac:dyDescent="0.2">
      <c r="A2321" s="166"/>
      <c r="B2321" s="167"/>
    </row>
    <row r="2322" spans="1:2" x14ac:dyDescent="0.2">
      <c r="A2322" s="166"/>
      <c r="B2322" s="167"/>
    </row>
    <row r="2323" spans="1:2" x14ac:dyDescent="0.2">
      <c r="A2323" s="166"/>
      <c r="B2323" s="167"/>
    </row>
    <row r="2324" spans="1:2" x14ac:dyDescent="0.2">
      <c r="A2324" s="166"/>
      <c r="B2324" s="167"/>
    </row>
    <row r="2325" spans="1:2" x14ac:dyDescent="0.2">
      <c r="A2325" s="166"/>
      <c r="B2325" s="167"/>
    </row>
    <row r="2326" spans="1:2" x14ac:dyDescent="0.2">
      <c r="A2326" s="166"/>
      <c r="B2326" s="167"/>
    </row>
    <row r="2327" spans="1:2" x14ac:dyDescent="0.2">
      <c r="A2327" s="166"/>
      <c r="B2327" s="167"/>
    </row>
  </sheetData>
  <autoFilter ref="A1:B1" xr:uid="{C4DF45DD-6386-B449-8E99-1F034EC189C3}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75DC-FD67-469F-A286-20EDB11B92E8}">
  <sheetPr codeName="Sheet3">
    <tabColor rgb="FFFFFF00"/>
  </sheetPr>
  <dimension ref="A1:AE5785"/>
  <sheetViews>
    <sheetView zoomScale="80" zoomScaleNormal="80" workbookViewId="0">
      <selection sqref="A1:L1048576"/>
    </sheetView>
  </sheetViews>
  <sheetFormatPr baseColWidth="10" defaultColWidth="8.5" defaultRowHeight="16" x14ac:dyDescent="0.2"/>
  <cols>
    <col min="1" max="12" width="8"/>
    <col min="13" max="13" width="3.5" customWidth="1"/>
    <col min="14" max="14" width="16.83203125" customWidth="1"/>
    <col min="15" max="15" width="20.83203125" customWidth="1"/>
    <col min="16" max="16" width="11" customWidth="1"/>
    <col min="17" max="17" width="8.83203125" customWidth="1"/>
    <col min="19" max="19" width="17.1640625" customWidth="1"/>
    <col min="21" max="21" width="14.83203125" style="133" customWidth="1"/>
    <col min="22" max="22" width="14.83203125" customWidth="1"/>
    <col min="23" max="23" width="10.83203125" style="133" customWidth="1"/>
    <col min="24" max="24" width="25.83203125" customWidth="1"/>
    <col min="25" max="25" width="10.83203125" customWidth="1"/>
    <col min="26" max="26" width="2.83203125" customWidth="1"/>
    <col min="27" max="28" width="14.83203125" style="133" customWidth="1"/>
    <col min="29" max="29" width="10.83203125" customWidth="1"/>
    <col min="30" max="30" width="25.83203125" customWidth="1"/>
    <col min="31" max="31" width="10.83203125" customWidth="1"/>
  </cols>
  <sheetData>
    <row r="1" spans="1:31" s="2" customFormat="1" thickBot="1" x14ac:dyDescent="0.25">
      <c r="A1" s="229" t="s">
        <v>3942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31"/>
      <c r="N1" s="269" t="s">
        <v>190</v>
      </c>
      <c r="O1" s="270"/>
      <c r="P1" s="271"/>
      <c r="Q1" s="188"/>
      <c r="S1" s="137" t="s">
        <v>191</v>
      </c>
      <c r="U1" s="222"/>
      <c r="W1" s="120"/>
      <c r="AA1" s="137"/>
      <c r="AB1" s="137"/>
    </row>
    <row r="2" spans="1:31" s="2" customFormat="1" ht="15" x14ac:dyDescent="0.2">
      <c r="A2" s="228" t="s">
        <v>4348</v>
      </c>
      <c r="B2" s="229" t="s">
        <v>505</v>
      </c>
      <c r="C2" s="228"/>
      <c r="D2" s="228"/>
      <c r="E2" s="228"/>
      <c r="F2" s="228"/>
      <c r="G2" s="228"/>
      <c r="H2" s="228"/>
      <c r="I2" s="228"/>
      <c r="J2" s="228"/>
      <c r="K2" s="228"/>
      <c r="L2" s="231"/>
      <c r="O2" s="120"/>
      <c r="P2" s="2">
        <f>SUM(P4:P3960)</f>
        <v>76480487</v>
      </c>
      <c r="Q2" s="2">
        <f>SUM(Q4:Q3960)</f>
        <v>76494615</v>
      </c>
      <c r="S2" s="137"/>
      <c r="U2" s="223"/>
      <c r="V2" s="225" t="s">
        <v>3198</v>
      </c>
      <c r="W2" s="120"/>
      <c r="AA2" s="225" t="s">
        <v>3198</v>
      </c>
      <c r="AB2" s="137"/>
    </row>
    <row r="3" spans="1:31" s="2" customFormat="1" ht="31" thickBot="1" x14ac:dyDescent="0.25">
      <c r="A3" s="230" t="s">
        <v>65</v>
      </c>
      <c r="B3" s="230" t="s">
        <v>66</v>
      </c>
      <c r="C3" s="230" t="s">
        <v>134</v>
      </c>
      <c r="D3" s="230" t="s">
        <v>135</v>
      </c>
      <c r="E3" s="230" t="s">
        <v>136</v>
      </c>
      <c r="F3" s="230" t="s">
        <v>137</v>
      </c>
      <c r="G3" s="230" t="s">
        <v>138</v>
      </c>
      <c r="H3" s="230" t="s">
        <v>3941</v>
      </c>
      <c r="I3" s="230" t="s">
        <v>3943</v>
      </c>
      <c r="J3" s="230" t="s">
        <v>3944</v>
      </c>
      <c r="K3" s="230" t="s">
        <v>3945</v>
      </c>
      <c r="L3" s="233" t="s">
        <v>4496</v>
      </c>
      <c r="N3" s="118" t="s">
        <v>179</v>
      </c>
      <c r="O3" s="121" t="str">
        <f>IFERROR(VLOOKUP(N3,EAN!$A:$B,2,FALSE),"")</f>
        <v>Cross-Reference No.</v>
      </c>
      <c r="P3" s="227" t="str">
        <f>"ATS
Week "&amp;(P4-202200)</f>
        <v>ATS
Week 26</v>
      </c>
      <c r="Q3" s="227" t="str">
        <f>"ATS
Week "&amp;(Q4-202200)</f>
        <v>ATS
Week 34</v>
      </c>
      <c r="S3" s="131" t="s">
        <v>616</v>
      </c>
      <c r="U3" s="224" t="s">
        <v>631</v>
      </c>
      <c r="V3" s="173" t="s">
        <v>632</v>
      </c>
      <c r="W3" s="120"/>
      <c r="AA3" s="194" t="s">
        <v>633</v>
      </c>
      <c r="AB3" s="137"/>
    </row>
    <row r="4" spans="1:31" s="2" customFormat="1" x14ac:dyDescent="0.2">
      <c r="A4" s="229">
        <v>18100</v>
      </c>
      <c r="B4" s="228" t="s">
        <v>248</v>
      </c>
      <c r="C4" s="228"/>
      <c r="D4" s="228"/>
      <c r="E4" s="228"/>
      <c r="F4" s="228"/>
      <c r="G4" s="228"/>
      <c r="H4" s="229">
        <v>202226</v>
      </c>
      <c r="I4" s="229">
        <v>202227</v>
      </c>
      <c r="J4" s="229">
        <v>202228</v>
      </c>
      <c r="K4" s="229">
        <v>202229</v>
      </c>
      <c r="L4" s="232">
        <v>202234</v>
      </c>
      <c r="N4" s="119" t="str">
        <f t="shared" ref="N4:N67" si="0">CONCATENATE(A4,"-",D4)</f>
        <v>18100-</v>
      </c>
      <c r="O4" s="122" t="str">
        <f>IF(B4="NET","",IF(B4="","",IFERROR(VLOOKUP(N4,EAN!$A:$B,2,FALSE),"MANGLER - MÅ OPPDATERE EAN-FANEN")))</f>
        <v/>
      </c>
      <c r="P4" s="119">
        <f>H4</f>
        <v>202226</v>
      </c>
      <c r="Q4" s="119">
        <f>L4</f>
        <v>202234</v>
      </c>
      <c r="S4" s="137" t="str">
        <f>IF(B4="NET","",IFERROR(VLOOKUP(O4,'2) Order Form'!$W$9:$W$1926,1,FALSE),"Ikke med I order form"))</f>
        <v/>
      </c>
      <c r="U4" s="226">
        <v>7048652273154</v>
      </c>
      <c r="V4" s="120">
        <f>IFERROR(VLOOKUP(U4,'2) Order Form'!$W$9:$W$1996,1,FALSE),"Ikke med I order form")</f>
        <v>7048652273154</v>
      </c>
      <c r="W4" s="195">
        <f>INDEX(ATS!$A:$P,MATCH(ATS!$U4,ATS!$O:$O,0),1)</f>
        <v>845073</v>
      </c>
      <c r="X4" s="174" t="str">
        <f>INDEX(ATS!$A:$P,MATCH(ATS!$U4,ATS!$O:$O,0),2)</f>
        <v>Arbitrator Mips Helmet</v>
      </c>
      <c r="Y4" s="175" t="str">
        <f>INDEX(ATS!$A:$P,MATCH(ATS!$U4,ATS!$O:$O,0),4)</f>
        <v>MBKNC-SM</v>
      </c>
      <c r="AA4" s="195">
        <f>IFERROR(VLOOKUP('2) Order Form'!W9,$U$4:$U$1000,1,FALSE),"Ikke med i Elastic")</f>
        <v>7048652766632</v>
      </c>
      <c r="AB4" s="195">
        <f>SUM('2) Order Form'!W9)</f>
        <v>7048652766632</v>
      </c>
      <c r="AC4" s="195">
        <f>INDEX(ATS!$A:$P,MATCH(ATS!$AB4,ATS!$O:$O,0),1)</f>
        <v>845073</v>
      </c>
      <c r="AD4" s="195" t="str">
        <f>INDEX(ATS!$A:$P,MATCH(ATS!$AB4,ATS!$O:$O,0),2)</f>
        <v>Arbitrator Mips Helmet</v>
      </c>
      <c r="AE4" s="195" t="str">
        <f>INDEX(ATS!$A:$P,MATCH(ATS!$AB4,ATS!$O:$O,0),4)</f>
        <v>BWHNC-SM</v>
      </c>
    </row>
    <row r="5" spans="1:31" s="2" customFormat="1" x14ac:dyDescent="0.2">
      <c r="A5" s="228">
        <v>18100</v>
      </c>
      <c r="B5" s="228" t="s">
        <v>4349</v>
      </c>
      <c r="C5" s="228" t="s">
        <v>4204</v>
      </c>
      <c r="D5" s="228" t="s">
        <v>140</v>
      </c>
      <c r="E5" s="228" t="s">
        <v>93</v>
      </c>
      <c r="F5" s="228" t="s">
        <v>8</v>
      </c>
      <c r="G5" s="228" t="s">
        <v>128</v>
      </c>
      <c r="H5" s="228">
        <v>0</v>
      </c>
      <c r="I5" s="228">
        <v>0</v>
      </c>
      <c r="J5" s="228">
        <v>0</v>
      </c>
      <c r="K5" s="228">
        <v>0</v>
      </c>
      <c r="L5" s="231">
        <v>0</v>
      </c>
      <c r="N5" s="119" t="str">
        <f t="shared" si="0"/>
        <v>18100-BLACK-S</v>
      </c>
      <c r="O5" s="122" t="str">
        <f>IF(B5="NET","",IF(B5="","",IFERROR(VLOOKUP(N5,EAN!$A:$B,2,FALSE),"MANGLER - MÅ OPPDATERE EAN-FANEN")))</f>
        <v>MANGLER - MÅ OPPDATERE EAN-FANEN</v>
      </c>
      <c r="P5" s="119">
        <f t="shared" ref="P5:P68" si="1">H5</f>
        <v>0</v>
      </c>
      <c r="Q5" s="119">
        <f t="shared" ref="Q5:Q68" si="2">L5</f>
        <v>0</v>
      </c>
      <c r="S5" s="137" t="str">
        <f>IF(B5="NET","",IFERROR(VLOOKUP(O5,'2) Order Form'!$W$9:$W$1926,1,FALSE),"Ikke med I order form"))</f>
        <v>Ikke med I order form</v>
      </c>
      <c r="U5" s="226">
        <v>7048652273147</v>
      </c>
      <c r="V5" s="120">
        <f>IFERROR(VLOOKUP(U5,'2) Order Form'!$W$9:$W$1996,1,FALSE),"Ikke med I order form")</f>
        <v>7048652273147</v>
      </c>
      <c r="W5" s="195">
        <f>INDEX(ATS!$A:$P,MATCH(ATS!$U5,ATS!$O:$O,0),1)</f>
        <v>845073</v>
      </c>
      <c r="X5" s="174" t="str">
        <f>INDEX(ATS!$A:$P,MATCH(ATS!$U5,ATS!$O:$O,0),2)</f>
        <v>Arbitrator Mips Helmet</v>
      </c>
      <c r="Y5" s="175" t="str">
        <f>INDEX(ATS!$A:$P,MATCH(ATS!$U5,ATS!$O:$O,0),4)</f>
        <v>MBKNC-ML</v>
      </c>
      <c r="AA5" s="195">
        <f>IFERROR(VLOOKUP('2) Order Form'!W10,$U$4:$U$1000,1,FALSE),"Ikke med i Elastic")</f>
        <v>7048652766625</v>
      </c>
      <c r="AB5" s="195">
        <f>SUM('2) Order Form'!W10)</f>
        <v>7048652766625</v>
      </c>
      <c r="AC5" s="195">
        <f>INDEX(ATS!$A:$P,MATCH(ATS!$AB5,ATS!$O:$O,0),1)</f>
        <v>845073</v>
      </c>
      <c r="AD5" s="195" t="str">
        <f>INDEX(ATS!$A:$P,MATCH(ATS!$AB5,ATS!$O:$O,0),2)</f>
        <v>Arbitrator Mips Helmet</v>
      </c>
      <c r="AE5" s="195" t="str">
        <f>INDEX(ATS!$A:$P,MATCH(ATS!$AB5,ATS!$O:$O,0),4)</f>
        <v>BWHNC-ML</v>
      </c>
    </row>
    <row r="6" spans="1:31" s="2" customFormat="1" x14ac:dyDescent="0.2">
      <c r="A6" s="228">
        <v>18100</v>
      </c>
      <c r="B6" s="228" t="s">
        <v>4349</v>
      </c>
      <c r="C6" s="228" t="s">
        <v>4204</v>
      </c>
      <c r="D6" s="228" t="s">
        <v>141</v>
      </c>
      <c r="E6" s="228" t="s">
        <v>93</v>
      </c>
      <c r="F6" s="228" t="s">
        <v>7</v>
      </c>
      <c r="G6" s="228" t="s">
        <v>128</v>
      </c>
      <c r="H6" s="228">
        <v>0</v>
      </c>
      <c r="I6" s="228">
        <v>0</v>
      </c>
      <c r="J6" s="228">
        <v>0</v>
      </c>
      <c r="K6" s="228">
        <v>0</v>
      </c>
      <c r="L6" s="231">
        <v>0</v>
      </c>
      <c r="N6" s="119" t="str">
        <f t="shared" si="0"/>
        <v>18100-BLACK-M</v>
      </c>
      <c r="O6" s="122" t="str">
        <f>IF(B6="NET","",IF(B6="","",IFERROR(VLOOKUP(N6,EAN!$A:$B,2,FALSE),"MANGLER - MÅ OPPDATERE EAN-FANEN")))</f>
        <v>MANGLER - MÅ OPPDATERE EAN-FANEN</v>
      </c>
      <c r="P6" s="119">
        <f t="shared" si="1"/>
        <v>0</v>
      </c>
      <c r="Q6" s="119">
        <f t="shared" si="2"/>
        <v>0</v>
      </c>
      <c r="S6" s="137" t="str">
        <f>IF(B6="NET","",IFERROR(VLOOKUP(O6,'2) Order Form'!$W$9:$W$1926,1,FALSE),"Ikke med I order form"))</f>
        <v>Ikke med I order form</v>
      </c>
      <c r="U6" s="226">
        <v>7048652766632</v>
      </c>
      <c r="V6" s="120">
        <f>IFERROR(VLOOKUP(U6,'2) Order Form'!$W$9:$W$1996,1,FALSE),"Ikke med I order form")</f>
        <v>7048652766632</v>
      </c>
      <c r="W6" s="195">
        <f>INDEX(ATS!$A:$P,MATCH(ATS!$U6,ATS!$O:$O,0),1)</f>
        <v>845073</v>
      </c>
      <c r="X6" s="174" t="str">
        <f>INDEX(ATS!$A:$P,MATCH(ATS!$U6,ATS!$O:$O,0),2)</f>
        <v>Arbitrator Mips Helmet</v>
      </c>
      <c r="Y6" s="175" t="str">
        <f>INDEX(ATS!$A:$P,MATCH(ATS!$U6,ATS!$O:$O,0),4)</f>
        <v>BWHNC-SM</v>
      </c>
      <c r="AA6" s="195">
        <f>IFERROR(VLOOKUP('2) Order Form'!W11,$U$4:$U$1000,1,FALSE),"Ikke med i Elastic")</f>
        <v>7048652766656</v>
      </c>
      <c r="AB6" s="195">
        <f>SUM('2) Order Form'!W11)</f>
        <v>7048652766656</v>
      </c>
      <c r="AC6" s="195">
        <f>INDEX(ATS!$A:$P,MATCH(ATS!$AB6,ATS!$O:$O,0),1)</f>
        <v>845073</v>
      </c>
      <c r="AD6" s="195" t="str">
        <f>INDEX(ATS!$A:$P,MATCH(ATS!$AB6,ATS!$O:$O,0),2)</f>
        <v>Arbitrator Mips Helmet</v>
      </c>
      <c r="AE6" s="195" t="str">
        <f>INDEX(ATS!$A:$P,MATCH(ATS!$AB6,ATS!$O:$O,0),4)</f>
        <v>DPUNC-SM</v>
      </c>
    </row>
    <row r="7" spans="1:31" s="2" customFormat="1" x14ac:dyDescent="0.2">
      <c r="A7" s="229">
        <v>18101</v>
      </c>
      <c r="B7" s="228" t="s">
        <v>248</v>
      </c>
      <c r="C7" s="228"/>
      <c r="D7" s="228"/>
      <c r="E7" s="228"/>
      <c r="F7" s="228"/>
      <c r="G7" s="228"/>
      <c r="H7" s="229">
        <v>202226</v>
      </c>
      <c r="I7" s="229">
        <v>202227</v>
      </c>
      <c r="J7" s="229">
        <v>202228</v>
      </c>
      <c r="K7" s="229">
        <v>202229</v>
      </c>
      <c r="L7" s="232">
        <v>202234</v>
      </c>
      <c r="N7" s="119" t="str">
        <f t="shared" si="0"/>
        <v>18101-</v>
      </c>
      <c r="O7" s="122" t="str">
        <f>IF(B7="NET","",IF(B7="","",IFERROR(VLOOKUP(N7,EAN!$A:$B,2,FALSE),"MANGLER - MÅ OPPDATERE EAN-FANEN")))</f>
        <v/>
      </c>
      <c r="P7" s="119">
        <f t="shared" si="1"/>
        <v>202226</v>
      </c>
      <c r="Q7" s="119">
        <f t="shared" si="2"/>
        <v>202234</v>
      </c>
      <c r="S7" s="137" t="str">
        <f>IF(B7="NET","",IFERROR(VLOOKUP(O7,'2) Order Form'!$W$9:$W$1926,1,FALSE),"Ikke med I order form"))</f>
        <v/>
      </c>
      <c r="U7" s="226">
        <v>7048652766625</v>
      </c>
      <c r="V7" s="120">
        <f>IFERROR(VLOOKUP(U7,'2) Order Form'!$W$9:$W$1996,1,FALSE),"Ikke med I order form")</f>
        <v>7048652766625</v>
      </c>
      <c r="W7" s="195">
        <f>INDEX(ATS!$A:$P,MATCH(ATS!$U7,ATS!$O:$O,0),1)</f>
        <v>845073</v>
      </c>
      <c r="X7" s="174" t="str">
        <f>INDEX(ATS!$A:$P,MATCH(ATS!$U7,ATS!$O:$O,0),2)</f>
        <v>Arbitrator Mips Helmet</v>
      </c>
      <c r="Y7" s="175" t="str">
        <f>INDEX(ATS!$A:$P,MATCH(ATS!$U7,ATS!$O:$O,0),4)</f>
        <v>BWHNC-ML</v>
      </c>
      <c r="AA7" s="195">
        <f>IFERROR(VLOOKUP('2) Order Form'!W12,$U$4:$U$1000,1,FALSE),"Ikke med i Elastic")</f>
        <v>7048652766649</v>
      </c>
      <c r="AB7" s="195">
        <f>SUM('2) Order Form'!W12)</f>
        <v>7048652766649</v>
      </c>
      <c r="AC7" s="195">
        <f>INDEX(ATS!$A:$P,MATCH(ATS!$AB7,ATS!$O:$O,0),1)</f>
        <v>845073</v>
      </c>
      <c r="AD7" s="195" t="str">
        <f>INDEX(ATS!$A:$P,MATCH(ATS!$AB7,ATS!$O:$O,0),2)</f>
        <v>Arbitrator Mips Helmet</v>
      </c>
      <c r="AE7" s="195" t="str">
        <f>INDEX(ATS!$A:$P,MATCH(ATS!$AB7,ATS!$O:$O,0),4)</f>
        <v>DPUNC-ML</v>
      </c>
    </row>
    <row r="8" spans="1:31" s="2" customFormat="1" x14ac:dyDescent="0.2">
      <c r="A8" s="229">
        <v>18102</v>
      </c>
      <c r="B8" s="228" t="s">
        <v>248</v>
      </c>
      <c r="C8" s="228"/>
      <c r="D8" s="228"/>
      <c r="E8" s="228"/>
      <c r="F8" s="228"/>
      <c r="G8" s="228"/>
      <c r="H8" s="229">
        <v>202226</v>
      </c>
      <c r="I8" s="229">
        <v>202227</v>
      </c>
      <c r="J8" s="229">
        <v>202228</v>
      </c>
      <c r="K8" s="229">
        <v>202229</v>
      </c>
      <c r="L8" s="232">
        <v>202234</v>
      </c>
      <c r="N8" s="119" t="str">
        <f t="shared" si="0"/>
        <v>18102-</v>
      </c>
      <c r="O8" s="122" t="str">
        <f>IF(B8="NET","",IF(B8="","",IFERROR(VLOOKUP(N8,EAN!$A:$B,2,FALSE),"MANGLER - MÅ OPPDATERE EAN-FANEN")))</f>
        <v/>
      </c>
      <c r="P8" s="119">
        <f t="shared" si="1"/>
        <v>202226</v>
      </c>
      <c r="Q8" s="119">
        <f t="shared" si="2"/>
        <v>202234</v>
      </c>
      <c r="S8" s="137" t="str">
        <f>IF(B8="NET","",IFERROR(VLOOKUP(O8,'2) Order Form'!$W$9:$W$1926,1,FALSE),"Ikke med I order form"))</f>
        <v/>
      </c>
      <c r="U8" s="226">
        <v>7048652766656</v>
      </c>
      <c r="V8" s="120">
        <f>IFERROR(VLOOKUP(U8,'2) Order Form'!$W$9:$W$1996,1,FALSE),"Ikke med I order form")</f>
        <v>7048652766656</v>
      </c>
      <c r="W8" s="195">
        <f>INDEX(ATS!$A:$P,MATCH(ATS!$U8,ATS!$O:$O,0),1)</f>
        <v>845073</v>
      </c>
      <c r="X8" s="174" t="str">
        <f>INDEX(ATS!$A:$P,MATCH(ATS!$U8,ATS!$O:$O,0),2)</f>
        <v>Arbitrator Mips Helmet</v>
      </c>
      <c r="Y8" s="175" t="str">
        <f>INDEX(ATS!$A:$P,MATCH(ATS!$U8,ATS!$O:$O,0),4)</f>
        <v>DPUNC-SM</v>
      </c>
      <c r="AA8" s="195">
        <f>IFERROR(VLOOKUP('2) Order Form'!W13,$U$4:$U$1000,1,FALSE),"Ikke med i Elastic")</f>
        <v>7048652273154</v>
      </c>
      <c r="AB8" s="195">
        <f>SUM('2) Order Form'!W13)</f>
        <v>7048652273154</v>
      </c>
      <c r="AC8" s="195">
        <f>INDEX(ATS!$A:$P,MATCH(ATS!$AB8,ATS!$O:$O,0),1)</f>
        <v>845073</v>
      </c>
      <c r="AD8" s="195" t="str">
        <f>INDEX(ATS!$A:$P,MATCH(ATS!$AB8,ATS!$O:$O,0),2)</f>
        <v>Arbitrator Mips Helmet</v>
      </c>
      <c r="AE8" s="195" t="str">
        <f>INDEX(ATS!$A:$P,MATCH(ATS!$AB8,ATS!$O:$O,0),4)</f>
        <v>MBKNC-SM</v>
      </c>
    </row>
    <row r="9" spans="1:31" s="2" customFormat="1" x14ac:dyDescent="0.2">
      <c r="A9" s="229">
        <v>18103</v>
      </c>
      <c r="B9" s="228" t="s">
        <v>248</v>
      </c>
      <c r="C9" s="228"/>
      <c r="D9" s="228"/>
      <c r="E9" s="228"/>
      <c r="F9" s="228"/>
      <c r="G9" s="228"/>
      <c r="H9" s="229">
        <v>202226</v>
      </c>
      <c r="I9" s="229">
        <v>202227</v>
      </c>
      <c r="J9" s="229">
        <v>202228</v>
      </c>
      <c r="K9" s="229">
        <v>202229</v>
      </c>
      <c r="L9" s="232">
        <v>202234</v>
      </c>
      <c r="N9" s="119" t="str">
        <f t="shared" si="0"/>
        <v>18103-</v>
      </c>
      <c r="O9" s="122" t="str">
        <f>IF(B9="NET","",IF(B9="","",IFERROR(VLOOKUP(N9,EAN!$A:$B,2,FALSE),"MANGLER - MÅ OPPDATERE EAN-FANEN")))</f>
        <v/>
      </c>
      <c r="P9" s="119">
        <f t="shared" si="1"/>
        <v>202226</v>
      </c>
      <c r="Q9" s="119">
        <f t="shared" si="2"/>
        <v>202234</v>
      </c>
      <c r="S9" s="137" t="str">
        <f>IF(B9="NET","",IFERROR(VLOOKUP(O9,'2) Order Form'!$W$9:$W$1926,1,FALSE),"Ikke med I order form"))</f>
        <v/>
      </c>
      <c r="U9" s="226">
        <v>7048652766649</v>
      </c>
      <c r="V9" s="120">
        <f>IFERROR(VLOOKUP(U9,'2) Order Form'!$W$9:$W$1996,1,FALSE),"Ikke med I order form")</f>
        <v>7048652766649</v>
      </c>
      <c r="W9" s="195">
        <f>INDEX(ATS!$A:$P,MATCH(ATS!$U9,ATS!$O:$O,0),1)</f>
        <v>845073</v>
      </c>
      <c r="X9" s="174" t="str">
        <f>INDEX(ATS!$A:$P,MATCH(ATS!$U9,ATS!$O:$O,0),2)</f>
        <v>Arbitrator Mips Helmet</v>
      </c>
      <c r="Y9" s="175" t="str">
        <f>INDEX(ATS!$A:$P,MATCH(ATS!$U9,ATS!$O:$O,0),4)</f>
        <v>DPUNC-ML</v>
      </c>
      <c r="AA9" s="195">
        <f>IFERROR(VLOOKUP('2) Order Form'!W14,$U$4:$U$1000,1,FALSE),"Ikke med i Elastic")</f>
        <v>7048652273147</v>
      </c>
      <c r="AB9" s="195">
        <f>SUM('2) Order Form'!W14)</f>
        <v>7048652273147</v>
      </c>
      <c r="AC9" s="195">
        <f>INDEX(ATS!$A:$P,MATCH(ATS!$AB9,ATS!$O:$O,0),1)</f>
        <v>845073</v>
      </c>
      <c r="AD9" s="195" t="str">
        <f>INDEX(ATS!$A:$P,MATCH(ATS!$AB9,ATS!$O:$O,0),2)</f>
        <v>Arbitrator Mips Helmet</v>
      </c>
      <c r="AE9" s="195" t="str">
        <f>INDEX(ATS!$A:$P,MATCH(ATS!$AB9,ATS!$O:$O,0),4)</f>
        <v>MBKNC-ML</v>
      </c>
    </row>
    <row r="10" spans="1:31" s="2" customFormat="1" x14ac:dyDescent="0.2">
      <c r="A10" s="229">
        <v>18104</v>
      </c>
      <c r="B10" s="228" t="s">
        <v>248</v>
      </c>
      <c r="C10" s="228"/>
      <c r="D10" s="228"/>
      <c r="E10" s="228"/>
      <c r="F10" s="228"/>
      <c r="G10" s="228"/>
      <c r="H10" s="229">
        <v>202226</v>
      </c>
      <c r="I10" s="229">
        <v>202227</v>
      </c>
      <c r="J10" s="229">
        <v>202228</v>
      </c>
      <c r="K10" s="229">
        <v>202229</v>
      </c>
      <c r="L10" s="232">
        <v>202234</v>
      </c>
      <c r="N10" s="119" t="str">
        <f t="shared" si="0"/>
        <v>18104-</v>
      </c>
      <c r="O10" s="122" t="str">
        <f>IF(B10="NET","",IF(B10="","",IFERROR(VLOOKUP(N10,EAN!$A:$B,2,FALSE),"MANGLER - MÅ OPPDATERE EAN-FANEN")))</f>
        <v/>
      </c>
      <c r="P10" s="119">
        <f t="shared" si="1"/>
        <v>202226</v>
      </c>
      <c r="Q10" s="119">
        <f t="shared" si="2"/>
        <v>202234</v>
      </c>
      <c r="S10" s="137" t="str">
        <f>IF(B10="NET","",IFERROR(VLOOKUP(O10,'2) Order Form'!$W$9:$W$1926,1,FALSE),"Ikke med I order form"))</f>
        <v/>
      </c>
      <c r="U10" s="226">
        <v>7048652766670</v>
      </c>
      <c r="V10" s="120">
        <f>IFERROR(VLOOKUP(U10,'2) Order Form'!$W$9:$W$1996,1,FALSE),"Ikke med I order form")</f>
        <v>7048652766670</v>
      </c>
      <c r="W10" s="195">
        <f>INDEX(ATS!$A:$P,MATCH(ATS!$U10,ATS!$O:$O,0),1)</f>
        <v>845073</v>
      </c>
      <c r="X10" s="174" t="str">
        <f>INDEX(ATS!$A:$P,MATCH(ATS!$U10,ATS!$O:$O,0),2)</f>
        <v>Arbitrator Mips Helmet</v>
      </c>
      <c r="Y10" s="175" t="str">
        <f>INDEX(ATS!$A:$P,MATCH(ATS!$U10,ATS!$O:$O,0),4)</f>
        <v>MFLNC-SM</v>
      </c>
      <c r="AA10" s="195">
        <f>IFERROR(VLOOKUP('2) Order Form'!W15,$U$4:$U$1000,1,FALSE),"Ikke med i Elastic")</f>
        <v>7048652766670</v>
      </c>
      <c r="AB10" s="195">
        <f>SUM('2) Order Form'!W15)</f>
        <v>7048652766670</v>
      </c>
      <c r="AC10" s="195">
        <f>INDEX(ATS!$A:$P,MATCH(ATS!$AB10,ATS!$O:$O,0),1)</f>
        <v>845073</v>
      </c>
      <c r="AD10" s="195" t="str">
        <f>INDEX(ATS!$A:$P,MATCH(ATS!$AB10,ATS!$O:$O,0),2)</f>
        <v>Arbitrator Mips Helmet</v>
      </c>
      <c r="AE10" s="195" t="str">
        <f>INDEX(ATS!$A:$P,MATCH(ATS!$AB10,ATS!$O:$O,0),4)</f>
        <v>MFLNC-SM</v>
      </c>
    </row>
    <row r="11" spans="1:31" s="2" customFormat="1" x14ac:dyDescent="0.2">
      <c r="A11" s="229">
        <v>810050</v>
      </c>
      <c r="B11" s="228" t="s">
        <v>248</v>
      </c>
      <c r="C11" s="228"/>
      <c r="D11" s="228"/>
      <c r="E11" s="228"/>
      <c r="F11" s="228"/>
      <c r="G11" s="228"/>
      <c r="H11" s="229">
        <v>202226</v>
      </c>
      <c r="I11" s="229">
        <v>202227</v>
      </c>
      <c r="J11" s="229">
        <v>202228</v>
      </c>
      <c r="K11" s="229">
        <v>202229</v>
      </c>
      <c r="L11" s="232">
        <v>202234</v>
      </c>
      <c r="N11" s="119" t="str">
        <f t="shared" si="0"/>
        <v>810050-</v>
      </c>
      <c r="O11" s="122" t="str">
        <f>IF(B11="NET","",IF(B11="","",IFERROR(VLOOKUP(N11,EAN!$A:$B,2,FALSE),"MANGLER - MÅ OPPDATERE EAN-FANEN")))</f>
        <v/>
      </c>
      <c r="P11" s="119">
        <f t="shared" si="1"/>
        <v>202226</v>
      </c>
      <c r="Q11" s="119">
        <f t="shared" si="2"/>
        <v>202234</v>
      </c>
      <c r="S11" s="137" t="str">
        <f>IF(B11="NET","",IFERROR(VLOOKUP(O11,'2) Order Form'!$W$9:$W$1926,1,FALSE),"Ikke med I order form"))</f>
        <v/>
      </c>
      <c r="U11" s="226">
        <v>7048652766663</v>
      </c>
      <c r="V11" s="120">
        <f>IFERROR(VLOOKUP(U11,'2) Order Form'!$W$9:$W$1996,1,FALSE),"Ikke med I order form")</f>
        <v>7048652766663</v>
      </c>
      <c r="W11" s="195">
        <f>INDEX(ATS!$A:$P,MATCH(ATS!$U11,ATS!$O:$O,0),1)</f>
        <v>845073</v>
      </c>
      <c r="X11" s="174" t="str">
        <f>INDEX(ATS!$A:$P,MATCH(ATS!$U11,ATS!$O:$O,0),2)</f>
        <v>Arbitrator Mips Helmet</v>
      </c>
      <c r="Y11" s="175" t="str">
        <f>INDEX(ATS!$A:$P,MATCH(ATS!$U11,ATS!$O:$O,0),4)</f>
        <v>MFLNC-ML</v>
      </c>
      <c r="AA11" s="195">
        <f>IFERROR(VLOOKUP('2) Order Form'!W16,$U$4:$U$1000,1,FALSE),"Ikke med i Elastic")</f>
        <v>7048652766663</v>
      </c>
      <c r="AB11" s="195">
        <f>SUM('2) Order Form'!W16)</f>
        <v>7048652766663</v>
      </c>
      <c r="AC11" s="195">
        <f>INDEX(ATS!$A:$P,MATCH(ATS!$AB11,ATS!$O:$O,0),1)</f>
        <v>845073</v>
      </c>
      <c r="AD11" s="195" t="str">
        <f>INDEX(ATS!$A:$P,MATCH(ATS!$AB11,ATS!$O:$O,0),2)</f>
        <v>Arbitrator Mips Helmet</v>
      </c>
      <c r="AE11" s="195" t="str">
        <f>INDEX(ATS!$A:$P,MATCH(ATS!$AB11,ATS!$O:$O,0),4)</f>
        <v>MFLNC-ML</v>
      </c>
    </row>
    <row r="12" spans="1:31" s="2" customFormat="1" x14ac:dyDescent="0.2">
      <c r="A12" s="228">
        <v>810050</v>
      </c>
      <c r="B12" s="228" t="s">
        <v>2089</v>
      </c>
      <c r="C12" s="228" t="s">
        <v>4204</v>
      </c>
      <c r="D12" s="228" t="s">
        <v>743</v>
      </c>
      <c r="E12" s="228" t="s">
        <v>2088</v>
      </c>
      <c r="F12" s="228" t="s">
        <v>84</v>
      </c>
      <c r="G12" s="228" t="s">
        <v>504</v>
      </c>
      <c r="H12" s="228">
        <v>4</v>
      </c>
      <c r="I12" s="228">
        <v>4</v>
      </c>
      <c r="J12" s="228">
        <v>4</v>
      </c>
      <c r="K12" s="228">
        <v>4</v>
      </c>
      <c r="L12" s="231">
        <v>4</v>
      </c>
      <c r="N12" s="119" t="str">
        <f t="shared" si="0"/>
        <v>810050-CLGRY-OS</v>
      </c>
      <c r="O12" s="122">
        <f>IF(B12="NET","",IF(B12="","",IFERROR(VLOOKUP(N12,EAN!$A:$B,2,FALSE),"MANGLER - MÅ OPPDATERE EAN-FANEN")))</f>
        <v>7048652327482</v>
      </c>
      <c r="P12" s="119">
        <f t="shared" si="1"/>
        <v>4</v>
      </c>
      <c r="Q12" s="119">
        <f t="shared" si="2"/>
        <v>4</v>
      </c>
      <c r="S12" s="137" t="str">
        <f>IF(B12="NET","",IFERROR(VLOOKUP(O12,'2) Order Form'!$W$9:$W$1926,1,FALSE),"Ikke med I order form"))</f>
        <v>Ikke med I order form</v>
      </c>
      <c r="U12" s="226">
        <v>7048652540409</v>
      </c>
      <c r="V12" s="120">
        <f>IFERROR(VLOOKUP(U12,'2) Order Form'!$W$9:$W$1996,1,FALSE),"Ikke med I order form")</f>
        <v>7048652540409</v>
      </c>
      <c r="W12" s="195">
        <f>INDEX(ATS!$A:$P,MATCH(ATS!$U12,ATS!$O:$O,0),1)</f>
        <v>845104</v>
      </c>
      <c r="X12" s="174" t="str">
        <f>INDEX(ATS!$A:$P,MATCH(ATS!$U12,ATS!$O:$O,0),2)</f>
        <v>Trailblazer Mips Helmet</v>
      </c>
      <c r="Y12" s="175" t="str">
        <f>INDEX(ATS!$A:$P,MATCH(ATS!$U12,ATS!$O:$O,0),4)</f>
        <v>MBLCK-SM</v>
      </c>
      <c r="AA12" s="195">
        <f>IFERROR(VLOOKUP('2) Order Form'!W17,$U$4:$U$1000,1,FALSE),"Ikke med i Elastic")</f>
        <v>7048652767554</v>
      </c>
      <c r="AB12" s="195">
        <f>SUM('2) Order Form'!W17)</f>
        <v>7048652767554</v>
      </c>
      <c r="AC12" s="195">
        <f>INDEX(ATS!$A:$P,MATCH(ATS!$AB12,ATS!$O:$O,0),1)</f>
        <v>845104</v>
      </c>
      <c r="AD12" s="195" t="str">
        <f>INDEX(ATS!$A:$P,MATCH(ATS!$AB12,ATS!$O:$O,0),2)</f>
        <v>Trailblazer Mips Helmet</v>
      </c>
      <c r="AE12" s="195" t="str">
        <f>INDEX(ATS!$A:$P,MATCH(ATS!$AB12,ATS!$O:$O,0),4)</f>
        <v>BGRRG-SM</v>
      </c>
    </row>
    <row r="13" spans="1:31" s="2" customFormat="1" x14ac:dyDescent="0.2">
      <c r="A13" s="228">
        <v>810050</v>
      </c>
      <c r="B13" s="228" t="s">
        <v>2089</v>
      </c>
      <c r="C13" s="228" t="s">
        <v>4204</v>
      </c>
      <c r="D13" s="228" t="s">
        <v>2240</v>
      </c>
      <c r="E13" s="228" t="s">
        <v>3063</v>
      </c>
      <c r="F13" s="228" t="s">
        <v>84</v>
      </c>
      <c r="G13" s="228" t="s">
        <v>504</v>
      </c>
      <c r="H13" s="228">
        <v>20</v>
      </c>
      <c r="I13" s="228">
        <v>20</v>
      </c>
      <c r="J13" s="228">
        <v>20</v>
      </c>
      <c r="K13" s="228">
        <v>20</v>
      </c>
      <c r="L13" s="231">
        <v>20</v>
      </c>
      <c r="N13" s="119" t="str">
        <f t="shared" si="0"/>
        <v>810050-DPUMC-OS</v>
      </c>
      <c r="O13" s="122">
        <f>IF(B13="NET","",IF(B13="","",IFERROR(VLOOKUP(N13,EAN!$A:$B,2,FALSE),"MANGLER - MÅ OPPDATERE EAN-FANEN")))</f>
        <v>7048652766120</v>
      </c>
      <c r="P13" s="119">
        <f t="shared" si="1"/>
        <v>20</v>
      </c>
      <c r="Q13" s="119">
        <f t="shared" si="2"/>
        <v>20</v>
      </c>
      <c r="S13" s="137" t="str">
        <f>IF(B13="NET","",IFERROR(VLOOKUP(O13,'2) Order Form'!$W$9:$W$1926,1,FALSE),"Ikke med I order form"))</f>
        <v>Ikke med I order form</v>
      </c>
      <c r="U13" s="226">
        <v>7048652540393</v>
      </c>
      <c r="V13" s="120">
        <f>IFERROR(VLOOKUP(U13,'2) Order Form'!$W$9:$W$1996,1,FALSE),"Ikke med I order form")</f>
        <v>7048652540393</v>
      </c>
      <c r="W13" s="195">
        <f>INDEX(ATS!$A:$P,MATCH(ATS!$U13,ATS!$O:$O,0),1)</f>
        <v>845104</v>
      </c>
      <c r="X13" s="174" t="str">
        <f>INDEX(ATS!$A:$P,MATCH(ATS!$U13,ATS!$O:$O,0),2)</f>
        <v>Trailblazer Mips Helmet</v>
      </c>
      <c r="Y13" s="175" t="str">
        <f>INDEX(ATS!$A:$P,MATCH(ATS!$U13,ATS!$O:$O,0),4)</f>
        <v>MBLCK-ML</v>
      </c>
      <c r="AA13" s="195">
        <f>IFERROR(VLOOKUP('2) Order Form'!W18,$U$4:$U$1000,1,FALSE),"Ikke med i Elastic")</f>
        <v>7048652767547</v>
      </c>
      <c r="AB13" s="195">
        <f>SUM('2) Order Form'!W18)</f>
        <v>7048652767547</v>
      </c>
      <c r="AC13" s="195">
        <f>INDEX(ATS!$A:$P,MATCH(ATS!$AB13,ATS!$O:$O,0),1)</f>
        <v>845104</v>
      </c>
      <c r="AD13" s="195" t="str">
        <f>INDEX(ATS!$A:$P,MATCH(ATS!$AB13,ATS!$O:$O,0),2)</f>
        <v>Trailblazer Mips Helmet</v>
      </c>
      <c r="AE13" s="195" t="str">
        <f>INDEX(ATS!$A:$P,MATCH(ATS!$AB13,ATS!$O:$O,0),4)</f>
        <v>BGRRG-ML</v>
      </c>
    </row>
    <row r="14" spans="1:31" s="2" customFormat="1" x14ac:dyDescent="0.2">
      <c r="A14" s="228">
        <v>810050</v>
      </c>
      <c r="B14" s="228" t="s">
        <v>2089</v>
      </c>
      <c r="C14" s="228" t="s">
        <v>4204</v>
      </c>
      <c r="D14" s="228" t="s">
        <v>744</v>
      </c>
      <c r="E14" s="228" t="s">
        <v>240</v>
      </c>
      <c r="F14" s="228" t="s">
        <v>84</v>
      </c>
      <c r="G14" s="228" t="s">
        <v>128</v>
      </c>
      <c r="H14" s="228">
        <v>15</v>
      </c>
      <c r="I14" s="228">
        <v>15</v>
      </c>
      <c r="J14" s="228">
        <v>15</v>
      </c>
      <c r="K14" s="228">
        <v>15</v>
      </c>
      <c r="L14" s="231">
        <v>15</v>
      </c>
      <c r="N14" s="119" t="str">
        <f t="shared" si="0"/>
        <v>810050-DTBLK-OS</v>
      </c>
      <c r="O14" s="122">
        <f>IF(B14="NET","",IF(B14="","",IFERROR(VLOOKUP(N14,EAN!$A:$B,2,FALSE),"MANGLER - MÅ OPPDATERE EAN-FANEN")))</f>
        <v>7048652328304</v>
      </c>
      <c r="P14" s="119">
        <f t="shared" si="1"/>
        <v>15</v>
      </c>
      <c r="Q14" s="119">
        <f t="shared" si="2"/>
        <v>15</v>
      </c>
      <c r="S14" s="137" t="str">
        <f>IF(B14="NET","",IFERROR(VLOOKUP(O14,'2) Order Form'!$W$9:$W$1926,1,FALSE),"Ikke med I order form"))</f>
        <v>Ikke med I order form</v>
      </c>
      <c r="U14" s="226">
        <v>7048652540386</v>
      </c>
      <c r="V14" s="120">
        <f>IFERROR(VLOOKUP(U14,'2) Order Form'!$W$9:$W$1996,1,FALSE),"Ikke med I order form")</f>
        <v>7048652540386</v>
      </c>
      <c r="W14" s="195">
        <f>INDEX(ATS!$A:$P,MATCH(ATS!$U14,ATS!$O:$O,0),1)</f>
        <v>845104</v>
      </c>
      <c r="X14" s="174" t="str">
        <f>INDEX(ATS!$A:$P,MATCH(ATS!$U14,ATS!$O:$O,0),2)</f>
        <v>Trailblazer Mips Helmet</v>
      </c>
      <c r="Y14" s="175" t="str">
        <f>INDEX(ATS!$A:$P,MATCH(ATS!$U14,ATS!$O:$O,0),4)</f>
        <v>MBLCK-LXL</v>
      </c>
      <c r="AA14" s="195">
        <f>IFERROR(VLOOKUP('2) Order Form'!W19,$U$4:$U$1000,1,FALSE),"Ikke med i Elastic")</f>
        <v>7048652767530</v>
      </c>
      <c r="AB14" s="195">
        <f>SUM('2) Order Form'!W19)</f>
        <v>7048652767530</v>
      </c>
      <c r="AC14" s="195">
        <f>INDEX(ATS!$A:$P,MATCH(ATS!$AB14,ATS!$O:$O,0),1)</f>
        <v>845104</v>
      </c>
      <c r="AD14" s="195" t="str">
        <f>INDEX(ATS!$A:$P,MATCH(ATS!$AB14,ATS!$O:$O,0),2)</f>
        <v>Trailblazer Mips Helmet</v>
      </c>
      <c r="AE14" s="195" t="str">
        <f>INDEX(ATS!$A:$P,MATCH(ATS!$AB14,ATS!$O:$O,0),4)</f>
        <v>BGRRG-LXL</v>
      </c>
    </row>
    <row r="15" spans="1:31" s="2" customFormat="1" x14ac:dyDescent="0.2">
      <c r="A15" s="228">
        <v>810050</v>
      </c>
      <c r="B15" s="228" t="s">
        <v>2089</v>
      </c>
      <c r="C15" s="228" t="s">
        <v>4204</v>
      </c>
      <c r="D15" s="228" t="s">
        <v>620</v>
      </c>
      <c r="E15" s="228" t="s">
        <v>2090</v>
      </c>
      <c r="F15" s="228" t="s">
        <v>84</v>
      </c>
      <c r="G15" s="228" t="s">
        <v>504</v>
      </c>
      <c r="H15" s="228">
        <v>2</v>
      </c>
      <c r="I15" s="228">
        <v>2</v>
      </c>
      <c r="J15" s="228">
        <v>2</v>
      </c>
      <c r="K15" s="228">
        <v>2</v>
      </c>
      <c r="L15" s="231">
        <v>2</v>
      </c>
      <c r="N15" s="119" t="str">
        <f t="shared" si="0"/>
        <v>810050-EHRED-OS</v>
      </c>
      <c r="O15" s="122">
        <f>IF(B15="NET","",IF(B15="","",IFERROR(VLOOKUP(N15,EAN!$A:$B,2,FALSE),"MANGLER - MÅ OPPDATERE EAN-FANEN")))</f>
        <v>7048652327499</v>
      </c>
      <c r="P15" s="119">
        <f t="shared" si="1"/>
        <v>2</v>
      </c>
      <c r="Q15" s="119">
        <f t="shared" si="2"/>
        <v>2</v>
      </c>
      <c r="S15" s="137" t="str">
        <f>IF(B15="NET","",IFERROR(VLOOKUP(O15,'2) Order Form'!$W$9:$W$1926,1,FALSE),"Ikke med I order form"))</f>
        <v>Ikke med I order form</v>
      </c>
      <c r="U15" s="226">
        <v>7048652540522</v>
      </c>
      <c r="V15" s="120">
        <f>IFERROR(VLOOKUP(U15,'2) Order Form'!$W$9:$W$1996,1,FALSE),"Ikke med I order form")</f>
        <v>7048652540522</v>
      </c>
      <c r="W15" s="195">
        <f>INDEX(ATS!$A:$P,MATCH(ATS!$U15,ATS!$O:$O,0),1)</f>
        <v>845104</v>
      </c>
      <c r="X15" s="174" t="str">
        <f>INDEX(ATS!$A:$P,MATCH(ATS!$U15,ATS!$O:$O,0),2)</f>
        <v>Trailblazer Mips Helmet</v>
      </c>
      <c r="Y15" s="175" t="str">
        <f>INDEX(ATS!$A:$P,MATCH(ATS!$U15,ATS!$O:$O,0),4)</f>
        <v>MWHTE-SM</v>
      </c>
      <c r="AA15" s="195">
        <f>IFERROR(VLOOKUP('2) Order Form'!W20,$U$4:$U$1000,1,FALSE),"Ikke med i Elastic")</f>
        <v>7048652767585</v>
      </c>
      <c r="AB15" s="195">
        <f>SUM('2) Order Form'!W20)</f>
        <v>7048652767585</v>
      </c>
      <c r="AC15" s="195">
        <f>INDEX(ATS!$A:$P,MATCH(ATS!$AB15,ATS!$O:$O,0),1)</f>
        <v>845104</v>
      </c>
      <c r="AD15" s="195" t="str">
        <f>INDEX(ATS!$A:$P,MATCH(ATS!$AB15,ATS!$O:$O,0),2)</f>
        <v>Trailblazer Mips Helmet</v>
      </c>
      <c r="AE15" s="195" t="str">
        <f>INDEX(ATS!$A:$P,MATCH(ATS!$AB15,ATS!$O:$O,0),4)</f>
        <v>BRWHT-SM</v>
      </c>
    </row>
    <row r="16" spans="1:31" s="2" customFormat="1" x14ac:dyDescent="0.2">
      <c r="A16" s="228">
        <v>810050</v>
      </c>
      <c r="B16" s="228" t="s">
        <v>2089</v>
      </c>
      <c r="C16" s="228" t="s">
        <v>4204</v>
      </c>
      <c r="D16" s="228" t="s">
        <v>745</v>
      </c>
      <c r="E16" s="228" t="s">
        <v>241</v>
      </c>
      <c r="F16" s="228" t="s">
        <v>84</v>
      </c>
      <c r="G16" s="228" t="s">
        <v>128</v>
      </c>
      <c r="H16" s="228">
        <v>10</v>
      </c>
      <c r="I16" s="228">
        <v>10</v>
      </c>
      <c r="J16" s="228">
        <v>10</v>
      </c>
      <c r="K16" s="228">
        <v>10</v>
      </c>
      <c r="L16" s="231">
        <v>10</v>
      </c>
      <c r="N16" s="119" t="str">
        <f t="shared" si="0"/>
        <v>810050-GSWHT-OS</v>
      </c>
      <c r="O16" s="122">
        <f>IF(B16="NET","",IF(B16="","",IFERROR(VLOOKUP(N16,EAN!$A:$B,2,FALSE),"MANGLER - MÅ OPPDATERE EAN-FANEN")))</f>
        <v>7048652327505</v>
      </c>
      <c r="P16" s="119">
        <f t="shared" si="1"/>
        <v>10</v>
      </c>
      <c r="Q16" s="119">
        <f t="shared" si="2"/>
        <v>10</v>
      </c>
      <c r="S16" s="137" t="str">
        <f>IF(B16="NET","",IFERROR(VLOOKUP(O16,'2) Order Form'!$W$9:$W$1926,1,FALSE),"Ikke med I order form"))</f>
        <v>Ikke med I order form</v>
      </c>
      <c r="U16" s="226">
        <v>7048652540515</v>
      </c>
      <c r="V16" s="120">
        <f>IFERROR(VLOOKUP(U16,'2) Order Form'!$W$9:$W$1996,1,FALSE),"Ikke med I order form")</f>
        <v>7048652540515</v>
      </c>
      <c r="W16" s="195">
        <f>INDEX(ATS!$A:$P,MATCH(ATS!$U16,ATS!$O:$O,0),1)</f>
        <v>845104</v>
      </c>
      <c r="X16" s="174" t="str">
        <f>INDEX(ATS!$A:$P,MATCH(ATS!$U16,ATS!$O:$O,0),2)</f>
        <v>Trailblazer Mips Helmet</v>
      </c>
      <c r="Y16" s="175" t="str">
        <f>INDEX(ATS!$A:$P,MATCH(ATS!$U16,ATS!$O:$O,0),4)</f>
        <v>MWHTE-ML</v>
      </c>
      <c r="AA16" s="195">
        <f>IFERROR(VLOOKUP('2) Order Form'!W21,$U$4:$U$1000,1,FALSE),"Ikke med i Elastic")</f>
        <v>7048652767578</v>
      </c>
      <c r="AB16" s="195">
        <f>SUM('2) Order Form'!W21)</f>
        <v>7048652767578</v>
      </c>
      <c r="AC16" s="195">
        <f>INDEX(ATS!$A:$P,MATCH(ATS!$AB16,ATS!$O:$O,0),1)</f>
        <v>845104</v>
      </c>
      <c r="AD16" s="195" t="str">
        <f>INDEX(ATS!$A:$P,MATCH(ATS!$AB16,ATS!$O:$O,0),2)</f>
        <v>Trailblazer Mips Helmet</v>
      </c>
      <c r="AE16" s="195" t="str">
        <f>INDEX(ATS!$A:$P,MATCH(ATS!$AB16,ATS!$O:$O,0),4)</f>
        <v>BRWHT-ML</v>
      </c>
    </row>
    <row r="17" spans="1:31" s="2" customFormat="1" x14ac:dyDescent="0.2">
      <c r="A17" s="228">
        <v>810050</v>
      </c>
      <c r="B17" s="228" t="s">
        <v>2089</v>
      </c>
      <c r="C17" s="228" t="s">
        <v>4204</v>
      </c>
      <c r="D17" s="228" t="s">
        <v>2241</v>
      </c>
      <c r="E17" s="228" t="s">
        <v>4350</v>
      </c>
      <c r="F17" s="228" t="s">
        <v>84</v>
      </c>
      <c r="G17" s="228" t="s">
        <v>504</v>
      </c>
      <c r="H17" s="228">
        <v>14</v>
      </c>
      <c r="I17" s="228">
        <v>14</v>
      </c>
      <c r="J17" s="228">
        <v>14</v>
      </c>
      <c r="K17" s="228">
        <v>14</v>
      </c>
      <c r="L17" s="231">
        <v>14</v>
      </c>
      <c r="N17" s="119" t="str">
        <f t="shared" si="0"/>
        <v>810050-MBUOE-OS</v>
      </c>
      <c r="O17" s="122">
        <f>IF(B17="NET","",IF(B17="","",IFERROR(VLOOKUP(N17,EAN!$A:$B,2,FALSE),"MANGLER - MÅ OPPDATERE EAN-FANEN")))</f>
        <v>7048652766137</v>
      </c>
      <c r="P17" s="119">
        <f t="shared" si="1"/>
        <v>14</v>
      </c>
      <c r="Q17" s="119">
        <f t="shared" si="2"/>
        <v>14</v>
      </c>
      <c r="S17" s="137" t="str">
        <f>IF(B17="NET","",IFERROR(VLOOKUP(O17,'2) Order Form'!$W$9:$W$1926,1,FALSE),"Ikke med I order form"))</f>
        <v>Ikke med I order form</v>
      </c>
      <c r="U17" s="226">
        <v>7048652540508</v>
      </c>
      <c r="V17" s="120">
        <f>IFERROR(VLOOKUP(U17,'2) Order Form'!$W$9:$W$1996,1,FALSE),"Ikke med I order form")</f>
        <v>7048652540508</v>
      </c>
      <c r="W17" s="195">
        <f>INDEX(ATS!$A:$P,MATCH(ATS!$U17,ATS!$O:$O,0),1)</f>
        <v>845104</v>
      </c>
      <c r="X17" s="174" t="str">
        <f>INDEX(ATS!$A:$P,MATCH(ATS!$U17,ATS!$O:$O,0),2)</f>
        <v>Trailblazer Mips Helmet</v>
      </c>
      <c r="Y17" s="175" t="str">
        <f>INDEX(ATS!$A:$P,MATCH(ATS!$U17,ATS!$O:$O,0),4)</f>
        <v>MWHTE-LXL</v>
      </c>
      <c r="AA17" s="195">
        <f>IFERROR(VLOOKUP('2) Order Form'!W22,$U$4:$U$1000,1,FALSE),"Ikke med i Elastic")</f>
        <v>7048652767561</v>
      </c>
      <c r="AB17" s="195">
        <f>SUM('2) Order Form'!W22)</f>
        <v>7048652767561</v>
      </c>
      <c r="AC17" s="195">
        <f>INDEX(ATS!$A:$P,MATCH(ATS!$AB17,ATS!$O:$O,0),1)</f>
        <v>845104</v>
      </c>
      <c r="AD17" s="195" t="str">
        <f>INDEX(ATS!$A:$P,MATCH(ATS!$AB17,ATS!$O:$O,0),2)</f>
        <v>Trailblazer Mips Helmet</v>
      </c>
      <c r="AE17" s="195" t="str">
        <f>INDEX(ATS!$A:$P,MATCH(ATS!$AB17,ATS!$O:$O,0),4)</f>
        <v>BRWHT-LXL</v>
      </c>
    </row>
    <row r="18" spans="1:31" s="2" customFormat="1" x14ac:dyDescent="0.2">
      <c r="A18" s="228">
        <v>810050</v>
      </c>
      <c r="B18" s="228" t="s">
        <v>2089</v>
      </c>
      <c r="C18" s="228" t="s">
        <v>4204</v>
      </c>
      <c r="D18" s="228" t="s">
        <v>746</v>
      </c>
      <c r="E18" s="228" t="s">
        <v>523</v>
      </c>
      <c r="F18" s="228" t="s">
        <v>84</v>
      </c>
      <c r="G18" s="228" t="s">
        <v>504</v>
      </c>
      <c r="H18" s="228">
        <v>13</v>
      </c>
      <c r="I18" s="228">
        <v>13</v>
      </c>
      <c r="J18" s="228">
        <v>13</v>
      </c>
      <c r="K18" s="228">
        <v>13</v>
      </c>
      <c r="L18" s="231">
        <v>13</v>
      </c>
      <c r="N18" s="119" t="str">
        <f t="shared" si="0"/>
        <v>810050-MEAME-OS</v>
      </c>
      <c r="O18" s="122">
        <f>IF(B18="NET","",IF(B18="","",IFERROR(VLOOKUP(N18,EAN!$A:$B,2,FALSE),"MANGLER - MÅ OPPDATERE EAN-FANEN")))</f>
        <v>7048652661487</v>
      </c>
      <c r="P18" s="119">
        <f t="shared" si="1"/>
        <v>13</v>
      </c>
      <c r="Q18" s="119">
        <f t="shared" si="2"/>
        <v>13</v>
      </c>
      <c r="S18" s="137" t="str">
        <f>IF(B18="NET","",IFERROR(VLOOKUP(O18,'2) Order Form'!$W$9:$W$1926,1,FALSE),"Ikke med I order form"))</f>
        <v>Ikke med I order form</v>
      </c>
      <c r="U18" s="226">
        <v>7048652767646</v>
      </c>
      <c r="V18" s="120">
        <f>IFERROR(VLOOKUP(U18,'2) Order Form'!$W$9:$W$1996,1,FALSE),"Ikke med I order form")</f>
        <v>7048652767646</v>
      </c>
      <c r="W18" s="195">
        <f>INDEX(ATS!$A:$P,MATCH(ATS!$U18,ATS!$O:$O,0),1)</f>
        <v>845104</v>
      </c>
      <c r="X18" s="174" t="str">
        <f>INDEX(ATS!$A:$P,MATCH(ATS!$U18,ATS!$O:$O,0),2)</f>
        <v>Trailblazer Mips Helmet</v>
      </c>
      <c r="Y18" s="175" t="str">
        <f>INDEX(ATS!$A:$P,MATCH(ATS!$U18,ATS!$O:$O,0),4)</f>
        <v>SGRBO-SM</v>
      </c>
      <c r="AA18" s="195">
        <f>IFERROR(VLOOKUP('2) Order Form'!W23,$U$4:$U$1000,1,FALSE),"Ikke med i Elastic")</f>
        <v>7048652540409</v>
      </c>
      <c r="AB18" s="195">
        <f>SUM('2) Order Form'!W23)</f>
        <v>7048652540409</v>
      </c>
      <c r="AC18" s="195">
        <f>INDEX(ATS!$A:$P,MATCH(ATS!$AB18,ATS!$O:$O,0),1)</f>
        <v>845104</v>
      </c>
      <c r="AD18" s="195" t="str">
        <f>INDEX(ATS!$A:$P,MATCH(ATS!$AB18,ATS!$O:$O,0),2)</f>
        <v>Trailblazer Mips Helmet</v>
      </c>
      <c r="AE18" s="195" t="str">
        <f>INDEX(ATS!$A:$P,MATCH(ATS!$AB18,ATS!$O:$O,0),4)</f>
        <v>MBLCK-SM</v>
      </c>
    </row>
    <row r="19" spans="1:31" s="2" customFormat="1" x14ac:dyDescent="0.2">
      <c r="A19" s="228">
        <v>810050</v>
      </c>
      <c r="B19" s="228" t="s">
        <v>2089</v>
      </c>
      <c r="C19" s="228" t="s">
        <v>4204</v>
      </c>
      <c r="D19" s="228" t="s">
        <v>2242</v>
      </c>
      <c r="E19" s="228" t="s">
        <v>4351</v>
      </c>
      <c r="F19" s="228" t="s">
        <v>84</v>
      </c>
      <c r="G19" s="228" t="s">
        <v>504</v>
      </c>
      <c r="H19" s="228">
        <v>18</v>
      </c>
      <c r="I19" s="228">
        <v>18</v>
      </c>
      <c r="J19" s="228">
        <v>18</v>
      </c>
      <c r="K19" s="228">
        <v>18</v>
      </c>
      <c r="L19" s="231">
        <v>18</v>
      </c>
      <c r="N19" s="119" t="str">
        <f t="shared" si="0"/>
        <v>810050-MFLUO-OS</v>
      </c>
      <c r="O19" s="122">
        <f>IF(B19="NET","",IF(B19="","",IFERROR(VLOOKUP(N19,EAN!$A:$B,2,FALSE),"MANGLER - MÅ OPPDATERE EAN-FANEN")))</f>
        <v>7048652766144</v>
      </c>
      <c r="P19" s="119">
        <f t="shared" si="1"/>
        <v>18</v>
      </c>
      <c r="Q19" s="119">
        <f t="shared" si="2"/>
        <v>18</v>
      </c>
      <c r="S19" s="137" t="str">
        <f>IF(B19="NET","",IFERROR(VLOOKUP(O19,'2) Order Form'!$W$9:$W$1926,1,FALSE),"Ikke med I order form"))</f>
        <v>Ikke med I order form</v>
      </c>
      <c r="U19" s="226">
        <v>7048652767639</v>
      </c>
      <c r="V19" s="120">
        <f>IFERROR(VLOOKUP(U19,'2) Order Form'!$W$9:$W$1996,1,FALSE),"Ikke med I order form")</f>
        <v>7048652767639</v>
      </c>
      <c r="W19" s="195">
        <f>INDEX(ATS!$A:$P,MATCH(ATS!$U19,ATS!$O:$O,0),1)</f>
        <v>845104</v>
      </c>
      <c r="X19" s="174" t="str">
        <f>INDEX(ATS!$A:$P,MATCH(ATS!$U19,ATS!$O:$O,0),2)</f>
        <v>Trailblazer Mips Helmet</v>
      </c>
      <c r="Y19" s="175" t="str">
        <f>INDEX(ATS!$A:$P,MATCH(ATS!$U19,ATS!$O:$O,0),4)</f>
        <v>SGRBO-ML</v>
      </c>
      <c r="AA19" s="195">
        <f>IFERROR(VLOOKUP('2) Order Form'!W24,$U$4:$U$1000,1,FALSE),"Ikke med i Elastic")</f>
        <v>7048652540393</v>
      </c>
      <c r="AB19" s="195">
        <f>SUM('2) Order Form'!W24)</f>
        <v>7048652540393</v>
      </c>
      <c r="AC19" s="195">
        <f>INDEX(ATS!$A:$P,MATCH(ATS!$AB19,ATS!$O:$O,0),1)</f>
        <v>845104</v>
      </c>
      <c r="AD19" s="195" t="str">
        <f>INDEX(ATS!$A:$P,MATCH(ATS!$AB19,ATS!$O:$O,0),2)</f>
        <v>Trailblazer Mips Helmet</v>
      </c>
      <c r="AE19" s="195" t="str">
        <f>INDEX(ATS!$A:$P,MATCH(ATS!$AB19,ATS!$O:$O,0),4)</f>
        <v>MBLCK-ML</v>
      </c>
    </row>
    <row r="20" spans="1:31" s="2" customFormat="1" x14ac:dyDescent="0.2">
      <c r="A20" s="228">
        <v>810050</v>
      </c>
      <c r="B20" s="228" t="s">
        <v>2089</v>
      </c>
      <c r="C20" s="228" t="s">
        <v>4204</v>
      </c>
      <c r="D20" s="228" t="s">
        <v>747</v>
      </c>
      <c r="E20" s="228" t="s">
        <v>2091</v>
      </c>
      <c r="F20" s="228" t="s">
        <v>84</v>
      </c>
      <c r="G20" s="228" t="s">
        <v>504</v>
      </c>
      <c r="H20" s="228">
        <v>25</v>
      </c>
      <c r="I20" s="228">
        <v>25</v>
      </c>
      <c r="J20" s="228">
        <v>25</v>
      </c>
      <c r="K20" s="228">
        <v>25</v>
      </c>
      <c r="L20" s="231">
        <v>25</v>
      </c>
      <c r="N20" s="119" t="str">
        <f t="shared" si="0"/>
        <v>810050-MNBME-OS</v>
      </c>
      <c r="O20" s="122">
        <f>IF(B20="NET","",IF(B20="","",IFERROR(VLOOKUP(N20,EAN!$A:$B,2,FALSE),"MANGLER - MÅ OPPDATERE EAN-FANEN")))</f>
        <v>7048652553843</v>
      </c>
      <c r="P20" s="119">
        <f t="shared" si="1"/>
        <v>25</v>
      </c>
      <c r="Q20" s="119">
        <f t="shared" si="2"/>
        <v>25</v>
      </c>
      <c r="S20" s="137" t="str">
        <f>IF(B20="NET","",IFERROR(VLOOKUP(O20,'2) Order Form'!$W$9:$W$1926,1,FALSE),"Ikke med I order form"))</f>
        <v>Ikke med I order form</v>
      </c>
      <c r="U20" s="226">
        <v>7048652767622</v>
      </c>
      <c r="V20" s="120">
        <f>IFERROR(VLOOKUP(U20,'2) Order Form'!$W$9:$W$1996,1,FALSE),"Ikke med I order form")</f>
        <v>7048652767622</v>
      </c>
      <c r="W20" s="195">
        <f>INDEX(ATS!$A:$P,MATCH(ATS!$U20,ATS!$O:$O,0),1)</f>
        <v>845104</v>
      </c>
      <c r="X20" s="174" t="str">
        <f>INDEX(ATS!$A:$P,MATCH(ATS!$U20,ATS!$O:$O,0),2)</f>
        <v>Trailblazer Mips Helmet</v>
      </c>
      <c r="Y20" s="175" t="str">
        <f>INDEX(ATS!$A:$P,MATCH(ATS!$U20,ATS!$O:$O,0),4)</f>
        <v>SGRBO-LXL</v>
      </c>
      <c r="AA20" s="195">
        <f>IFERROR(VLOOKUP('2) Order Form'!W25,$U$4:$U$1000,1,FALSE),"Ikke med i Elastic")</f>
        <v>7048652540386</v>
      </c>
      <c r="AB20" s="195">
        <f>SUM('2) Order Form'!W25)</f>
        <v>7048652540386</v>
      </c>
      <c r="AC20" s="195">
        <f>INDEX(ATS!$A:$P,MATCH(ATS!$AB20,ATS!$O:$O,0),1)</f>
        <v>845104</v>
      </c>
      <c r="AD20" s="195" t="str">
        <f>INDEX(ATS!$A:$P,MATCH(ATS!$AB20,ATS!$O:$O,0),2)</f>
        <v>Trailblazer Mips Helmet</v>
      </c>
      <c r="AE20" s="195" t="str">
        <f>INDEX(ATS!$A:$P,MATCH(ATS!$AB20,ATS!$O:$O,0),4)</f>
        <v>MBLCK-LXL</v>
      </c>
    </row>
    <row r="21" spans="1:31" s="2" customFormat="1" x14ac:dyDescent="0.2">
      <c r="A21" s="228">
        <v>810050</v>
      </c>
      <c r="B21" s="228" t="s">
        <v>2089</v>
      </c>
      <c r="C21" s="228" t="s">
        <v>4204</v>
      </c>
      <c r="D21" s="228" t="s">
        <v>748</v>
      </c>
      <c r="E21" s="228" t="s">
        <v>2092</v>
      </c>
      <c r="F21" s="228" t="s">
        <v>84</v>
      </c>
      <c r="G21" s="228" t="s">
        <v>504</v>
      </c>
      <c r="H21" s="228">
        <v>16</v>
      </c>
      <c r="I21" s="228">
        <v>16</v>
      </c>
      <c r="J21" s="228">
        <v>16</v>
      </c>
      <c r="K21" s="228">
        <v>16</v>
      </c>
      <c r="L21" s="231">
        <v>16</v>
      </c>
      <c r="N21" s="119" t="str">
        <f t="shared" si="0"/>
        <v>810050-MSGMC-OS</v>
      </c>
      <c r="O21" s="122">
        <f>IF(B21="NET","",IF(B21="","",IFERROR(VLOOKUP(N21,EAN!$A:$B,2,FALSE),"MANGLER - MÅ OPPDATERE EAN-FANEN")))</f>
        <v>7048652553850</v>
      </c>
      <c r="P21" s="119">
        <f t="shared" si="1"/>
        <v>16</v>
      </c>
      <c r="Q21" s="119">
        <f t="shared" si="2"/>
        <v>16</v>
      </c>
      <c r="S21" s="137" t="str">
        <f>IF(B21="NET","",IFERROR(VLOOKUP(O21,'2) Order Form'!$W$9:$W$1926,1,FALSE),"Ikke med I order form"))</f>
        <v>Ikke med I order form</v>
      </c>
      <c r="U21" s="226">
        <v>7048652767554</v>
      </c>
      <c r="V21" s="120">
        <f>IFERROR(VLOOKUP(U21,'2) Order Form'!$W$9:$W$1996,1,FALSE),"Ikke med I order form")</f>
        <v>7048652767554</v>
      </c>
      <c r="W21" s="195">
        <f>INDEX(ATS!$A:$P,MATCH(ATS!$U21,ATS!$O:$O,0),1)</f>
        <v>845104</v>
      </c>
      <c r="X21" s="174" t="str">
        <f>INDEX(ATS!$A:$P,MATCH(ATS!$U21,ATS!$O:$O,0),2)</f>
        <v>Trailblazer Mips Helmet</v>
      </c>
      <c r="Y21" s="175" t="str">
        <f>INDEX(ATS!$A:$P,MATCH(ATS!$U21,ATS!$O:$O,0),4)</f>
        <v>BGRRG-SM</v>
      </c>
      <c r="AA21" s="195">
        <f>IFERROR(VLOOKUP('2) Order Form'!W26,$U$4:$U$1000,1,FALSE),"Ikke med i Elastic")</f>
        <v>7048652767615</v>
      </c>
      <c r="AB21" s="195">
        <f>SUM('2) Order Form'!W26)</f>
        <v>7048652767615</v>
      </c>
      <c r="AC21" s="195">
        <f>INDEX(ATS!$A:$P,MATCH(ATS!$AB21,ATS!$O:$O,0),1)</f>
        <v>845104</v>
      </c>
      <c r="AD21" s="195" t="str">
        <f>INDEX(ATS!$A:$P,MATCH(ATS!$AB21,ATS!$O:$O,0),2)</f>
        <v>Trailblazer Mips Helmet</v>
      </c>
      <c r="AE21" s="195" t="str">
        <f>INDEX(ATS!$A:$P,MATCH(ATS!$AB21,ATS!$O:$O,0),4)</f>
        <v>MFLUO-SM</v>
      </c>
    </row>
    <row r="22" spans="1:31" s="2" customFormat="1" x14ac:dyDescent="0.2">
      <c r="A22" s="229">
        <v>810051</v>
      </c>
      <c r="B22" s="228" t="s">
        <v>248</v>
      </c>
      <c r="C22" s="228"/>
      <c r="D22" s="228"/>
      <c r="E22" s="228"/>
      <c r="F22" s="228"/>
      <c r="G22" s="228"/>
      <c r="H22" s="229">
        <v>202226</v>
      </c>
      <c r="I22" s="229">
        <v>202227</v>
      </c>
      <c r="J22" s="229">
        <v>202228</v>
      </c>
      <c r="K22" s="229">
        <v>202229</v>
      </c>
      <c r="L22" s="232">
        <v>202234</v>
      </c>
      <c r="N22" s="119" t="str">
        <f t="shared" si="0"/>
        <v>810051-</v>
      </c>
      <c r="O22" s="122" t="str">
        <f>IF(B22="NET","",IF(B22="","",IFERROR(VLOOKUP(N22,EAN!$A:$B,2,FALSE),"MANGLER - MÅ OPPDATERE EAN-FANEN")))</f>
        <v/>
      </c>
      <c r="P22" s="119">
        <f t="shared" si="1"/>
        <v>202226</v>
      </c>
      <c r="Q22" s="119">
        <f t="shared" si="2"/>
        <v>202234</v>
      </c>
      <c r="S22" s="137" t="str">
        <f>IF(B22="NET","",IFERROR(VLOOKUP(O22,'2) Order Form'!$W$9:$W$1926,1,FALSE),"Ikke med I order form"))</f>
        <v/>
      </c>
      <c r="U22" s="226">
        <v>7048652767547</v>
      </c>
      <c r="V22" s="120">
        <f>IFERROR(VLOOKUP(U22,'2) Order Form'!$W$9:$W$1996,1,FALSE),"Ikke med I order form")</f>
        <v>7048652767547</v>
      </c>
      <c r="W22" s="195">
        <f>INDEX(ATS!$A:$P,MATCH(ATS!$U22,ATS!$O:$O,0),1)</f>
        <v>845104</v>
      </c>
      <c r="X22" s="174" t="str">
        <f>INDEX(ATS!$A:$P,MATCH(ATS!$U22,ATS!$O:$O,0),2)</f>
        <v>Trailblazer Mips Helmet</v>
      </c>
      <c r="Y22" s="175" t="str">
        <f>INDEX(ATS!$A:$P,MATCH(ATS!$U22,ATS!$O:$O,0),4)</f>
        <v>BGRRG-ML</v>
      </c>
      <c r="AA22" s="195">
        <f>IFERROR(VLOOKUP('2) Order Form'!W27,$U$4:$U$1000,1,FALSE),"Ikke med i Elastic")</f>
        <v>7048652767608</v>
      </c>
      <c r="AB22" s="195">
        <f>SUM('2) Order Form'!W27)</f>
        <v>7048652767608</v>
      </c>
      <c r="AC22" s="195">
        <f>INDEX(ATS!$A:$P,MATCH(ATS!$AB22,ATS!$O:$O,0),1)</f>
        <v>845104</v>
      </c>
      <c r="AD22" s="195" t="str">
        <f>INDEX(ATS!$A:$P,MATCH(ATS!$AB22,ATS!$O:$O,0),2)</f>
        <v>Trailblazer Mips Helmet</v>
      </c>
      <c r="AE22" s="195" t="str">
        <f>INDEX(ATS!$A:$P,MATCH(ATS!$AB22,ATS!$O:$O,0),4)</f>
        <v>MFLUO-ML</v>
      </c>
    </row>
    <row r="23" spans="1:31" s="2" customFormat="1" x14ac:dyDescent="0.2">
      <c r="A23" s="228">
        <v>810051</v>
      </c>
      <c r="B23" s="228" t="s">
        <v>2093</v>
      </c>
      <c r="C23" s="228" t="s">
        <v>4204</v>
      </c>
      <c r="D23" s="228" t="s">
        <v>744</v>
      </c>
      <c r="E23" s="228" t="s">
        <v>240</v>
      </c>
      <c r="F23" s="228" t="s">
        <v>84</v>
      </c>
      <c r="G23" s="228" t="s">
        <v>128</v>
      </c>
      <c r="H23" s="228">
        <v>0</v>
      </c>
      <c r="I23" s="228">
        <v>0</v>
      </c>
      <c r="J23" s="228">
        <v>0</v>
      </c>
      <c r="K23" s="228">
        <v>0</v>
      </c>
      <c r="L23" s="231">
        <v>0</v>
      </c>
      <c r="N23" s="119" t="str">
        <f t="shared" si="0"/>
        <v>810051-DTBLK-OS</v>
      </c>
      <c r="O23" s="122">
        <f>IF(B23="NET","",IF(B23="","",IFERROR(VLOOKUP(N23,EAN!$A:$B,2,FALSE),"MANGLER - MÅ OPPDATERE EAN-FANEN")))</f>
        <v>7048652327536</v>
      </c>
      <c r="P23" s="119">
        <f t="shared" si="1"/>
        <v>0</v>
      </c>
      <c r="Q23" s="119">
        <f t="shared" si="2"/>
        <v>0</v>
      </c>
      <c r="S23" s="137" t="str">
        <f>IF(B23="NET","",IFERROR(VLOOKUP(O23,'2) Order Form'!$W$9:$W$1926,1,FALSE),"Ikke med I order form"))</f>
        <v>Ikke med I order form</v>
      </c>
      <c r="U23" s="226">
        <v>7048652767530</v>
      </c>
      <c r="V23" s="120">
        <f>IFERROR(VLOOKUP(U23,'2) Order Form'!$W$9:$W$1996,1,FALSE),"Ikke med I order form")</f>
        <v>7048652767530</v>
      </c>
      <c r="W23" s="195">
        <f>INDEX(ATS!$A:$P,MATCH(ATS!$U23,ATS!$O:$O,0),1)</f>
        <v>845104</v>
      </c>
      <c r="X23" s="174" t="str">
        <f>INDEX(ATS!$A:$P,MATCH(ATS!$U23,ATS!$O:$O,0),2)</f>
        <v>Trailblazer Mips Helmet</v>
      </c>
      <c r="Y23" s="175" t="str">
        <f>INDEX(ATS!$A:$P,MATCH(ATS!$U23,ATS!$O:$O,0),4)</f>
        <v>BGRRG-LXL</v>
      </c>
      <c r="AA23" s="195">
        <f>IFERROR(VLOOKUP('2) Order Form'!W28,$U$4:$U$1000,1,FALSE),"Ikke med i Elastic")</f>
        <v>7048652767592</v>
      </c>
      <c r="AB23" s="195">
        <f>SUM('2) Order Form'!W28)</f>
        <v>7048652767592</v>
      </c>
      <c r="AC23" s="195">
        <f>INDEX(ATS!$A:$P,MATCH(ATS!$AB23,ATS!$O:$O,0),1)</f>
        <v>845104</v>
      </c>
      <c r="AD23" s="195" t="str">
        <f>INDEX(ATS!$A:$P,MATCH(ATS!$AB23,ATS!$O:$O,0),2)</f>
        <v>Trailblazer Mips Helmet</v>
      </c>
      <c r="AE23" s="195" t="str">
        <f>INDEX(ATS!$A:$P,MATCH(ATS!$AB23,ATS!$O:$O,0),4)</f>
        <v>MFLUO-LXL</v>
      </c>
    </row>
    <row r="24" spans="1:31" s="2" customFormat="1" x14ac:dyDescent="0.2">
      <c r="A24" s="229">
        <v>810052</v>
      </c>
      <c r="B24" s="228" t="s">
        <v>248</v>
      </c>
      <c r="C24" s="228"/>
      <c r="D24" s="228"/>
      <c r="E24" s="228"/>
      <c r="F24" s="228"/>
      <c r="G24" s="228"/>
      <c r="H24" s="229">
        <v>202226</v>
      </c>
      <c r="I24" s="229">
        <v>202227</v>
      </c>
      <c r="J24" s="229">
        <v>202228</v>
      </c>
      <c r="K24" s="229">
        <v>202229</v>
      </c>
      <c r="L24" s="232">
        <v>202234</v>
      </c>
      <c r="N24" s="119" t="str">
        <f t="shared" si="0"/>
        <v>810052-</v>
      </c>
      <c r="O24" s="122" t="str">
        <f>IF(B24="NET","",IF(B24="","",IFERROR(VLOOKUP(N24,EAN!$A:$B,2,FALSE),"MANGLER - MÅ OPPDATERE EAN-FANEN")))</f>
        <v/>
      </c>
      <c r="P24" s="119">
        <f t="shared" si="1"/>
        <v>202226</v>
      </c>
      <c r="Q24" s="119">
        <f t="shared" si="2"/>
        <v>202234</v>
      </c>
      <c r="S24" s="137" t="str">
        <f>IF(B24="NET","",IFERROR(VLOOKUP(O24,'2) Order Form'!$W$9:$W$1926,1,FALSE),"Ikke med I order form"))</f>
        <v/>
      </c>
      <c r="U24" s="226">
        <v>7048652767585</v>
      </c>
      <c r="V24" s="120">
        <f>IFERROR(VLOOKUP(U24,'2) Order Form'!$W$9:$W$1996,1,FALSE),"Ikke med I order form")</f>
        <v>7048652767585</v>
      </c>
      <c r="W24" s="195">
        <f>INDEX(ATS!$A:$P,MATCH(ATS!$U24,ATS!$O:$O,0),1)</f>
        <v>845104</v>
      </c>
      <c r="X24" s="174" t="str">
        <f>INDEX(ATS!$A:$P,MATCH(ATS!$U24,ATS!$O:$O,0),2)</f>
        <v>Trailblazer Mips Helmet</v>
      </c>
      <c r="Y24" s="175" t="str">
        <f>INDEX(ATS!$A:$P,MATCH(ATS!$U24,ATS!$O:$O,0),4)</f>
        <v>BRWHT-SM</v>
      </c>
      <c r="AA24" s="195">
        <f>IFERROR(VLOOKUP('2) Order Form'!W29,$U$4:$U$1000,1,FALSE),"Ikke med i Elastic")</f>
        <v>7048652540522</v>
      </c>
      <c r="AB24" s="195">
        <f>SUM('2) Order Form'!W29)</f>
        <v>7048652540522</v>
      </c>
      <c r="AC24" s="195">
        <f>INDEX(ATS!$A:$P,MATCH(ATS!$AB24,ATS!$O:$O,0),1)</f>
        <v>845104</v>
      </c>
      <c r="AD24" s="195" t="str">
        <f>INDEX(ATS!$A:$P,MATCH(ATS!$AB24,ATS!$O:$O,0),2)</f>
        <v>Trailblazer Mips Helmet</v>
      </c>
      <c r="AE24" s="195" t="str">
        <f>INDEX(ATS!$A:$P,MATCH(ATS!$AB24,ATS!$O:$O,0),4)</f>
        <v>MWHTE-SM</v>
      </c>
    </row>
    <row r="25" spans="1:31" s="2" customFormat="1" x14ac:dyDescent="0.2">
      <c r="A25" s="228">
        <v>810052</v>
      </c>
      <c r="B25" s="228" t="s">
        <v>2094</v>
      </c>
      <c r="C25" s="228" t="s">
        <v>4204</v>
      </c>
      <c r="D25" s="228" t="s">
        <v>243</v>
      </c>
      <c r="E25" s="228" t="s">
        <v>244</v>
      </c>
      <c r="F25" s="228" t="s">
        <v>84</v>
      </c>
      <c r="G25" s="228" t="s">
        <v>128</v>
      </c>
      <c r="H25" s="228">
        <v>674</v>
      </c>
      <c r="I25" s="228">
        <v>674</v>
      </c>
      <c r="J25" s="228">
        <v>674</v>
      </c>
      <c r="K25" s="228">
        <v>674</v>
      </c>
      <c r="L25" s="231">
        <v>674</v>
      </c>
      <c r="N25" s="119" t="str">
        <f t="shared" si="0"/>
        <v>810052-TEBLK-OS</v>
      </c>
      <c r="O25" s="122">
        <f>IF(B25="NET","",IF(B25="","",IFERROR(VLOOKUP(N25,EAN!$A:$B,2,FALSE),"MANGLER - MÅ OPPDATERE EAN-FANEN")))</f>
        <v>7048652327543</v>
      </c>
      <c r="P25" s="119">
        <f t="shared" si="1"/>
        <v>674</v>
      </c>
      <c r="Q25" s="119">
        <f t="shared" si="2"/>
        <v>674</v>
      </c>
      <c r="S25" s="137">
        <f>IF(B25="NET","",IFERROR(VLOOKUP(O25,'2) Order Form'!$W$9:$W$1926,1,FALSE),"Ikke med I order form"))</f>
        <v>7048652327543</v>
      </c>
      <c r="U25" s="226">
        <v>7048652767578</v>
      </c>
      <c r="V25" s="120">
        <f>IFERROR(VLOOKUP(U25,'2) Order Form'!$W$9:$W$1996,1,FALSE),"Ikke med I order form")</f>
        <v>7048652767578</v>
      </c>
      <c r="W25" s="195">
        <f>INDEX(ATS!$A:$P,MATCH(ATS!$U25,ATS!$O:$O,0),1)</f>
        <v>845104</v>
      </c>
      <c r="X25" s="174" t="str">
        <f>INDEX(ATS!$A:$P,MATCH(ATS!$U25,ATS!$O:$O,0),2)</f>
        <v>Trailblazer Mips Helmet</v>
      </c>
      <c r="Y25" s="175" t="str">
        <f>INDEX(ATS!$A:$P,MATCH(ATS!$U25,ATS!$O:$O,0),4)</f>
        <v>BRWHT-ML</v>
      </c>
      <c r="AA25" s="195">
        <f>IFERROR(VLOOKUP('2) Order Form'!W30,$U$4:$U$1000,1,FALSE),"Ikke med i Elastic")</f>
        <v>7048652540515</v>
      </c>
      <c r="AB25" s="195">
        <f>SUM('2) Order Form'!W30)</f>
        <v>7048652540515</v>
      </c>
      <c r="AC25" s="195">
        <f>INDEX(ATS!$A:$P,MATCH(ATS!$AB25,ATS!$O:$O,0),1)</f>
        <v>845104</v>
      </c>
      <c r="AD25" s="195" t="str">
        <f>INDEX(ATS!$A:$P,MATCH(ATS!$AB25,ATS!$O:$O,0),2)</f>
        <v>Trailblazer Mips Helmet</v>
      </c>
      <c r="AE25" s="195" t="str">
        <f>INDEX(ATS!$A:$P,MATCH(ATS!$AB25,ATS!$O:$O,0),4)</f>
        <v>MWHTE-ML</v>
      </c>
    </row>
    <row r="26" spans="1:31" s="2" customFormat="1" x14ac:dyDescent="0.2">
      <c r="A26" s="229">
        <v>810053</v>
      </c>
      <c r="B26" s="228" t="s">
        <v>248</v>
      </c>
      <c r="C26" s="228"/>
      <c r="D26" s="228"/>
      <c r="E26" s="228"/>
      <c r="F26" s="228"/>
      <c r="G26" s="228"/>
      <c r="H26" s="229">
        <v>202226</v>
      </c>
      <c r="I26" s="229">
        <v>202227</v>
      </c>
      <c r="J26" s="229">
        <v>202228</v>
      </c>
      <c r="K26" s="229">
        <v>202229</v>
      </c>
      <c r="L26" s="232">
        <v>202234</v>
      </c>
      <c r="N26" s="119" t="str">
        <f t="shared" si="0"/>
        <v>810053-</v>
      </c>
      <c r="O26" s="122" t="str">
        <f>IF(B26="NET","",IF(B26="","",IFERROR(VLOOKUP(N26,EAN!$A:$B,2,FALSE),"MANGLER - MÅ OPPDATERE EAN-FANEN")))</f>
        <v/>
      </c>
      <c r="P26" s="119">
        <f t="shared" si="1"/>
        <v>202226</v>
      </c>
      <c r="Q26" s="119">
        <f t="shared" si="2"/>
        <v>202234</v>
      </c>
      <c r="S26" s="137" t="str">
        <f>IF(B26="NET","",IFERROR(VLOOKUP(O26,'2) Order Form'!$W$9:$W$1926,1,FALSE),"Ikke med I order form"))</f>
        <v/>
      </c>
      <c r="U26" s="226">
        <v>7048652767561</v>
      </c>
      <c r="V26" s="120">
        <f>IFERROR(VLOOKUP(U26,'2) Order Form'!$W$9:$W$1996,1,FALSE),"Ikke med I order form")</f>
        <v>7048652767561</v>
      </c>
      <c r="W26" s="195">
        <f>INDEX(ATS!$A:$P,MATCH(ATS!$U26,ATS!$O:$O,0),1)</f>
        <v>845104</v>
      </c>
      <c r="X26" s="174" t="str">
        <f>INDEX(ATS!$A:$P,MATCH(ATS!$U26,ATS!$O:$O,0),2)</f>
        <v>Trailblazer Mips Helmet</v>
      </c>
      <c r="Y26" s="175" t="str">
        <f>INDEX(ATS!$A:$P,MATCH(ATS!$U26,ATS!$O:$O,0),4)</f>
        <v>BRWHT-LXL</v>
      </c>
      <c r="AA26" s="195">
        <f>IFERROR(VLOOKUP('2) Order Form'!W31,$U$4:$U$1000,1,FALSE),"Ikke med i Elastic")</f>
        <v>7048652540508</v>
      </c>
      <c r="AB26" s="195">
        <f>SUM('2) Order Form'!W31)</f>
        <v>7048652540508</v>
      </c>
      <c r="AC26" s="195">
        <f>INDEX(ATS!$A:$P,MATCH(ATS!$AB26,ATS!$O:$O,0),1)</f>
        <v>845104</v>
      </c>
      <c r="AD26" s="195" t="str">
        <f>INDEX(ATS!$A:$P,MATCH(ATS!$AB26,ATS!$O:$O,0),2)</f>
        <v>Trailblazer Mips Helmet</v>
      </c>
      <c r="AE26" s="195" t="str">
        <f>INDEX(ATS!$A:$P,MATCH(ATS!$AB26,ATS!$O:$O,0),4)</f>
        <v>MWHTE-LXL</v>
      </c>
    </row>
    <row r="27" spans="1:31" s="2" customFormat="1" x14ac:dyDescent="0.2">
      <c r="A27" s="228">
        <v>810053</v>
      </c>
      <c r="B27" s="228" t="s">
        <v>2096</v>
      </c>
      <c r="C27" s="228" t="s">
        <v>4204</v>
      </c>
      <c r="D27" s="228" t="s">
        <v>2243</v>
      </c>
      <c r="E27" s="228" t="s">
        <v>685</v>
      </c>
      <c r="F27" s="228" t="s">
        <v>84</v>
      </c>
      <c r="G27" s="228" t="s">
        <v>128</v>
      </c>
      <c r="H27" s="228">
        <v>4</v>
      </c>
      <c r="I27" s="228">
        <v>4</v>
      </c>
      <c r="J27" s="228">
        <v>4</v>
      </c>
      <c r="K27" s="228">
        <v>4</v>
      </c>
      <c r="L27" s="231">
        <v>4</v>
      </c>
      <c r="N27" s="119" t="str">
        <f t="shared" si="0"/>
        <v>810053-BGRRG-OS</v>
      </c>
      <c r="O27" s="122">
        <f>IF(B27="NET","",IF(B27="","",IFERROR(VLOOKUP(N27,EAN!$A:$B,2,FALSE),"MANGLER - MÅ OPPDATERE EAN-FANEN")))</f>
        <v>7048652766151</v>
      </c>
      <c r="P27" s="119">
        <f t="shared" si="1"/>
        <v>4</v>
      </c>
      <c r="Q27" s="119">
        <f t="shared" si="2"/>
        <v>4</v>
      </c>
      <c r="S27" s="137">
        <f>IF(B27="NET","",IFERROR(VLOOKUP(O27,'2) Order Form'!$W$9:$W$1926,1,FALSE),"Ikke med I order form"))</f>
        <v>7048652766151</v>
      </c>
      <c r="U27" s="226">
        <v>7048652767615</v>
      </c>
      <c r="V27" s="120">
        <f>IFERROR(VLOOKUP(U27,'2) Order Form'!$W$9:$W$1996,1,FALSE),"Ikke med I order form")</f>
        <v>7048652767615</v>
      </c>
      <c r="W27" s="195">
        <f>INDEX(ATS!$A:$P,MATCH(ATS!$U27,ATS!$O:$O,0),1)</f>
        <v>845104</v>
      </c>
      <c r="X27" s="174" t="str">
        <f>INDEX(ATS!$A:$P,MATCH(ATS!$U27,ATS!$O:$O,0),2)</f>
        <v>Trailblazer Mips Helmet</v>
      </c>
      <c r="Y27" s="175" t="str">
        <f>INDEX(ATS!$A:$P,MATCH(ATS!$U27,ATS!$O:$O,0),4)</f>
        <v>MFLUO-SM</v>
      </c>
      <c r="AA27" s="195">
        <f>IFERROR(VLOOKUP('2) Order Form'!W32,$U$4:$U$1000,1,FALSE),"Ikke med i Elastic")</f>
        <v>7048652767646</v>
      </c>
      <c r="AB27" s="195">
        <f>SUM('2) Order Form'!W32)</f>
        <v>7048652767646</v>
      </c>
      <c r="AC27" s="195">
        <f>INDEX(ATS!$A:$P,MATCH(ATS!$AB27,ATS!$O:$O,0),1)</f>
        <v>845104</v>
      </c>
      <c r="AD27" s="195" t="str">
        <f>INDEX(ATS!$A:$P,MATCH(ATS!$AB27,ATS!$O:$O,0),2)</f>
        <v>Trailblazer Mips Helmet</v>
      </c>
      <c r="AE27" s="195" t="str">
        <f>INDEX(ATS!$A:$P,MATCH(ATS!$AB27,ATS!$O:$O,0),4)</f>
        <v>SGRBO-SM</v>
      </c>
    </row>
    <row r="28" spans="1:31" s="2" customFormat="1" x14ac:dyDescent="0.2">
      <c r="A28" s="228">
        <v>810053</v>
      </c>
      <c r="B28" s="228" t="s">
        <v>2096</v>
      </c>
      <c r="C28" s="228" t="s">
        <v>4204</v>
      </c>
      <c r="D28" s="228" t="s">
        <v>2244</v>
      </c>
      <c r="E28" s="228" t="s">
        <v>4353</v>
      </c>
      <c r="F28" s="228" t="s">
        <v>84</v>
      </c>
      <c r="G28" s="228" t="s">
        <v>128</v>
      </c>
      <c r="H28" s="228">
        <v>4</v>
      </c>
      <c r="I28" s="228">
        <v>4</v>
      </c>
      <c r="J28" s="228">
        <v>4</v>
      </c>
      <c r="K28" s="228">
        <v>4</v>
      </c>
      <c r="L28" s="231">
        <v>4</v>
      </c>
      <c r="N28" s="119" t="str">
        <f t="shared" si="0"/>
        <v>810053-BRWHT-OS</v>
      </c>
      <c r="O28" s="122">
        <f>IF(B28="NET","",IF(B28="","",IFERROR(VLOOKUP(N28,EAN!$A:$B,2,FALSE),"MANGLER - MÅ OPPDATERE EAN-FANEN")))</f>
        <v>7048652766168</v>
      </c>
      <c r="P28" s="119">
        <f t="shared" si="1"/>
        <v>4</v>
      </c>
      <c r="Q28" s="119">
        <f t="shared" si="2"/>
        <v>4</v>
      </c>
      <c r="S28" s="137">
        <f>IF(B28="NET","",IFERROR(VLOOKUP(O28,'2) Order Form'!$W$9:$W$1926,1,FALSE),"Ikke med I order form"))</f>
        <v>7048652766168</v>
      </c>
      <c r="U28" s="226">
        <v>7048652767608</v>
      </c>
      <c r="V28" s="120">
        <f>IFERROR(VLOOKUP(U28,'2) Order Form'!$W$9:$W$1996,1,FALSE),"Ikke med I order form")</f>
        <v>7048652767608</v>
      </c>
      <c r="W28" s="195">
        <f>INDEX(ATS!$A:$P,MATCH(ATS!$U28,ATS!$O:$O,0),1)</f>
        <v>845104</v>
      </c>
      <c r="X28" s="174" t="str">
        <f>INDEX(ATS!$A:$P,MATCH(ATS!$U28,ATS!$O:$O,0),2)</f>
        <v>Trailblazer Mips Helmet</v>
      </c>
      <c r="Y28" s="175" t="str">
        <f>INDEX(ATS!$A:$P,MATCH(ATS!$U28,ATS!$O:$O,0),4)</f>
        <v>MFLUO-ML</v>
      </c>
      <c r="AA28" s="195">
        <f>IFERROR(VLOOKUP('2) Order Form'!W33,$U$4:$U$1000,1,FALSE),"Ikke med i Elastic")</f>
        <v>7048652767639</v>
      </c>
      <c r="AB28" s="195">
        <f>SUM('2) Order Form'!W33)</f>
        <v>7048652767639</v>
      </c>
      <c r="AC28" s="195">
        <f>INDEX(ATS!$A:$P,MATCH(ATS!$AB28,ATS!$O:$O,0),1)</f>
        <v>845104</v>
      </c>
      <c r="AD28" s="195" t="str">
        <f>INDEX(ATS!$A:$P,MATCH(ATS!$AB28,ATS!$O:$O,0),2)</f>
        <v>Trailblazer Mips Helmet</v>
      </c>
      <c r="AE28" s="195" t="str">
        <f>INDEX(ATS!$A:$P,MATCH(ATS!$AB28,ATS!$O:$O,0),4)</f>
        <v>SGRBO-ML</v>
      </c>
    </row>
    <row r="29" spans="1:31" s="2" customFormat="1" x14ac:dyDescent="0.2">
      <c r="A29" s="228">
        <v>810053</v>
      </c>
      <c r="B29" s="228" t="s">
        <v>2096</v>
      </c>
      <c r="C29" s="228" t="s">
        <v>4204</v>
      </c>
      <c r="D29" s="228" t="s">
        <v>749</v>
      </c>
      <c r="E29" s="228" t="s">
        <v>2095</v>
      </c>
      <c r="F29" s="228" t="s">
        <v>84</v>
      </c>
      <c r="G29" s="228" t="s">
        <v>504</v>
      </c>
      <c r="H29" s="228">
        <v>16</v>
      </c>
      <c r="I29" s="228">
        <v>16</v>
      </c>
      <c r="J29" s="228">
        <v>16</v>
      </c>
      <c r="K29" s="228">
        <v>16</v>
      </c>
      <c r="L29" s="231">
        <v>16</v>
      </c>
      <c r="N29" s="119" t="str">
        <f t="shared" si="0"/>
        <v>810053-MBKCE-OS</v>
      </c>
      <c r="O29" s="122">
        <f>IF(B29="NET","",IF(B29="","",IFERROR(VLOOKUP(N29,EAN!$A:$B,2,FALSE),"MANGLER - MÅ OPPDATERE EAN-FANEN")))</f>
        <v>7048652327574</v>
      </c>
      <c r="P29" s="119">
        <f t="shared" si="1"/>
        <v>16</v>
      </c>
      <c r="Q29" s="119">
        <f t="shared" si="2"/>
        <v>16</v>
      </c>
      <c r="S29" s="137" t="str">
        <f>IF(B29="NET","",IFERROR(VLOOKUP(O29,'2) Order Form'!$W$9:$W$1926,1,FALSE),"Ikke med I order form"))</f>
        <v>Ikke med I order form</v>
      </c>
      <c r="U29" s="226">
        <v>7048652767592</v>
      </c>
      <c r="V29" s="120">
        <f>IFERROR(VLOOKUP(U29,'2) Order Form'!$W$9:$W$1996,1,FALSE),"Ikke med I order form")</f>
        <v>7048652767592</v>
      </c>
      <c r="W29" s="195">
        <f>INDEX(ATS!$A:$P,MATCH(ATS!$U29,ATS!$O:$O,0),1)</f>
        <v>845104</v>
      </c>
      <c r="X29" s="174" t="str">
        <f>INDEX(ATS!$A:$P,MATCH(ATS!$U29,ATS!$O:$O,0),2)</f>
        <v>Trailblazer Mips Helmet</v>
      </c>
      <c r="Y29" s="175" t="str">
        <f>INDEX(ATS!$A:$P,MATCH(ATS!$U29,ATS!$O:$O,0),4)</f>
        <v>MFLUO-LXL</v>
      </c>
      <c r="AA29" s="195">
        <f>IFERROR(VLOOKUP('2) Order Form'!W34,$U$4:$U$1000,1,FALSE),"Ikke med i Elastic")</f>
        <v>7048652767622</v>
      </c>
      <c r="AB29" s="195">
        <f>SUM('2) Order Form'!W34)</f>
        <v>7048652767622</v>
      </c>
      <c r="AC29" s="195">
        <f>INDEX(ATS!$A:$P,MATCH(ATS!$AB29,ATS!$O:$O,0),1)</f>
        <v>845104</v>
      </c>
      <c r="AD29" s="195" t="str">
        <f>INDEX(ATS!$A:$P,MATCH(ATS!$AB29,ATS!$O:$O,0),2)</f>
        <v>Trailblazer Mips Helmet</v>
      </c>
      <c r="AE29" s="195" t="str">
        <f>INDEX(ATS!$A:$P,MATCH(ATS!$AB29,ATS!$O:$O,0),4)</f>
        <v>SGRBO-LXL</v>
      </c>
    </row>
    <row r="30" spans="1:31" s="2" customFormat="1" x14ac:dyDescent="0.2">
      <c r="A30" s="228">
        <v>810053</v>
      </c>
      <c r="B30" s="228" t="s">
        <v>2096</v>
      </c>
      <c r="C30" s="228" t="s">
        <v>4204</v>
      </c>
      <c r="D30" s="228" t="s">
        <v>750</v>
      </c>
      <c r="E30" s="228" t="s">
        <v>2097</v>
      </c>
      <c r="F30" s="228" t="s">
        <v>84</v>
      </c>
      <c r="G30" s="228" t="s">
        <v>128</v>
      </c>
      <c r="H30" s="228">
        <v>8</v>
      </c>
      <c r="I30" s="228">
        <v>8</v>
      </c>
      <c r="J30" s="228">
        <v>8</v>
      </c>
      <c r="K30" s="228">
        <v>8</v>
      </c>
      <c r="L30" s="231">
        <v>8</v>
      </c>
      <c r="N30" s="119" t="str">
        <f t="shared" si="0"/>
        <v>810053-MBLCK-OS</v>
      </c>
      <c r="O30" s="122">
        <f>IF(B30="NET","",IF(B30="","",IFERROR(VLOOKUP(N30,EAN!$A:$B,2,FALSE),"MANGLER - MÅ OPPDATERE EAN-FANEN")))</f>
        <v>7048652327581</v>
      </c>
      <c r="P30" s="119">
        <f t="shared" si="1"/>
        <v>8</v>
      </c>
      <c r="Q30" s="119">
        <f t="shared" si="2"/>
        <v>8</v>
      </c>
      <c r="S30" s="137">
        <f>IF(B30="NET","",IFERROR(VLOOKUP(O30,'2) Order Form'!$W$9:$W$1926,1,FALSE),"Ikke med I order form"))</f>
        <v>7048652327581</v>
      </c>
      <c r="U30" s="226">
        <v>7048652540225</v>
      </c>
      <c r="V30" s="120">
        <f>IFERROR(VLOOKUP(U30,'2) Order Form'!$W$9:$W$1996,1,FALSE),"Ikke med I order form")</f>
        <v>7048652540225</v>
      </c>
      <c r="W30" s="195">
        <f>INDEX(ATS!$A:$P,MATCH(ATS!$U30,ATS!$O:$O,0),1)</f>
        <v>845103</v>
      </c>
      <c r="X30" s="174" t="str">
        <f>INDEX(ATS!$A:$P,MATCH(ATS!$U30,ATS!$O:$O,0),2)</f>
        <v>Trailblazer Helmet</v>
      </c>
      <c r="Y30" s="175" t="str">
        <f>INDEX(ATS!$A:$P,MATCH(ATS!$U30,ATS!$O:$O,0),4)</f>
        <v>MBLCK-SM</v>
      </c>
      <c r="AA30" s="195">
        <f>IFERROR(VLOOKUP('2) Order Form'!W35,$U$4:$U$1000,1,FALSE),"Ikke med i Elastic")</f>
        <v>7048652767431</v>
      </c>
      <c r="AB30" s="195">
        <f>SUM('2) Order Form'!W35)</f>
        <v>7048652767431</v>
      </c>
      <c r="AC30" s="195">
        <f>INDEX(ATS!$A:$P,MATCH(ATS!$AB30,ATS!$O:$O,0),1)</f>
        <v>845103</v>
      </c>
      <c r="AD30" s="195" t="str">
        <f>INDEX(ATS!$A:$P,MATCH(ATS!$AB30,ATS!$O:$O,0),2)</f>
        <v>Trailblazer Helmet</v>
      </c>
      <c r="AE30" s="195" t="str">
        <f>INDEX(ATS!$A:$P,MATCH(ATS!$AB30,ATS!$O:$O,0),4)</f>
        <v>BGRRG-SM</v>
      </c>
    </row>
    <row r="31" spans="1:31" s="2" customFormat="1" x14ac:dyDescent="0.2">
      <c r="A31" s="228">
        <v>810053</v>
      </c>
      <c r="B31" s="228" t="s">
        <v>2096</v>
      </c>
      <c r="C31" s="228" t="s">
        <v>4204</v>
      </c>
      <c r="D31" s="228" t="s">
        <v>751</v>
      </c>
      <c r="E31" s="228" t="s">
        <v>2098</v>
      </c>
      <c r="F31" s="228" t="s">
        <v>84</v>
      </c>
      <c r="G31" s="228" t="s">
        <v>504</v>
      </c>
      <c r="H31" s="228">
        <v>12</v>
      </c>
      <c r="I31" s="228">
        <v>12</v>
      </c>
      <c r="J31" s="228">
        <v>12</v>
      </c>
      <c r="K31" s="228">
        <v>12</v>
      </c>
      <c r="L31" s="231">
        <v>12</v>
      </c>
      <c r="N31" s="119" t="str">
        <f t="shared" si="0"/>
        <v>810053-MCDGY-OS</v>
      </c>
      <c r="O31" s="122">
        <f>IF(B31="NET","",IF(B31="","",IFERROR(VLOOKUP(N31,EAN!$A:$B,2,FALSE),"MANGLER - MÅ OPPDATERE EAN-FANEN")))</f>
        <v>7048652327598</v>
      </c>
      <c r="P31" s="119">
        <f t="shared" si="1"/>
        <v>12</v>
      </c>
      <c r="Q31" s="119">
        <f t="shared" si="2"/>
        <v>12</v>
      </c>
      <c r="S31" s="137" t="str">
        <f>IF(B31="NET","",IFERROR(VLOOKUP(O31,'2) Order Form'!$W$9:$W$1926,1,FALSE),"Ikke med I order form"))</f>
        <v>Ikke med I order form</v>
      </c>
      <c r="U31" s="226">
        <v>7048652540218</v>
      </c>
      <c r="V31" s="120">
        <f>IFERROR(VLOOKUP(U31,'2) Order Form'!$W$9:$W$1996,1,FALSE),"Ikke med I order form")</f>
        <v>7048652540218</v>
      </c>
      <c r="W31" s="195">
        <f>INDEX(ATS!$A:$P,MATCH(ATS!$U31,ATS!$O:$O,0),1)</f>
        <v>845103</v>
      </c>
      <c r="X31" s="174" t="str">
        <f>INDEX(ATS!$A:$P,MATCH(ATS!$U31,ATS!$O:$O,0),2)</f>
        <v>Trailblazer Helmet</v>
      </c>
      <c r="Y31" s="175" t="str">
        <f>INDEX(ATS!$A:$P,MATCH(ATS!$U31,ATS!$O:$O,0),4)</f>
        <v>MBLCK-ML</v>
      </c>
      <c r="AA31" s="195">
        <f>IFERROR(VLOOKUP('2) Order Form'!W36,$U$4:$U$1000,1,FALSE),"Ikke med i Elastic")</f>
        <v>7048652767424</v>
      </c>
      <c r="AB31" s="195">
        <f>SUM('2) Order Form'!W36)</f>
        <v>7048652767424</v>
      </c>
      <c r="AC31" s="195">
        <f>INDEX(ATS!$A:$P,MATCH(ATS!$AB31,ATS!$O:$O,0),1)</f>
        <v>845103</v>
      </c>
      <c r="AD31" s="195" t="str">
        <f>INDEX(ATS!$A:$P,MATCH(ATS!$AB31,ATS!$O:$O,0),2)</f>
        <v>Trailblazer Helmet</v>
      </c>
      <c r="AE31" s="195" t="str">
        <f>INDEX(ATS!$A:$P,MATCH(ATS!$AB31,ATS!$O:$O,0),4)</f>
        <v>BGRRG-ML</v>
      </c>
    </row>
    <row r="32" spans="1:31" s="2" customFormat="1" x14ac:dyDescent="0.2">
      <c r="A32" s="228">
        <v>810053</v>
      </c>
      <c r="B32" s="228" t="s">
        <v>2096</v>
      </c>
      <c r="C32" s="228" t="s">
        <v>4204</v>
      </c>
      <c r="D32" s="228" t="s">
        <v>752</v>
      </c>
      <c r="E32" s="228" t="s">
        <v>2099</v>
      </c>
      <c r="F32" s="228" t="s">
        <v>84</v>
      </c>
      <c r="G32" s="228" t="s">
        <v>504</v>
      </c>
      <c r="H32" s="228">
        <v>11</v>
      </c>
      <c r="I32" s="228">
        <v>11</v>
      </c>
      <c r="J32" s="228">
        <v>11</v>
      </c>
      <c r="K32" s="228">
        <v>11</v>
      </c>
      <c r="L32" s="231">
        <v>11</v>
      </c>
      <c r="N32" s="119" t="str">
        <f t="shared" si="0"/>
        <v>810053-MEHRD-OS</v>
      </c>
      <c r="O32" s="122">
        <f>IF(B32="NET","",IF(B32="","",IFERROR(VLOOKUP(N32,EAN!$A:$B,2,FALSE),"MANGLER - MÅ OPPDATERE EAN-FANEN")))</f>
        <v>7048652327604</v>
      </c>
      <c r="P32" s="119">
        <f t="shared" si="1"/>
        <v>11</v>
      </c>
      <c r="Q32" s="119">
        <f t="shared" si="2"/>
        <v>11</v>
      </c>
      <c r="S32" s="137" t="str">
        <f>IF(B32="NET","",IFERROR(VLOOKUP(O32,'2) Order Form'!$W$9:$W$1926,1,FALSE),"Ikke med I order form"))</f>
        <v>Ikke med I order form</v>
      </c>
      <c r="U32" s="226">
        <v>7048652540201</v>
      </c>
      <c r="V32" s="120">
        <f>IFERROR(VLOOKUP(U32,'2) Order Form'!$W$9:$W$1996,1,FALSE),"Ikke med I order form")</f>
        <v>7048652540201</v>
      </c>
      <c r="W32" s="195">
        <f>INDEX(ATS!$A:$P,MATCH(ATS!$U32,ATS!$O:$O,0),1)</f>
        <v>845103</v>
      </c>
      <c r="X32" s="174" t="str">
        <f>INDEX(ATS!$A:$P,MATCH(ATS!$U32,ATS!$O:$O,0),2)</f>
        <v>Trailblazer Helmet</v>
      </c>
      <c r="Y32" s="175" t="str">
        <f>INDEX(ATS!$A:$P,MATCH(ATS!$U32,ATS!$O:$O,0),4)</f>
        <v>MBLCK-LXL</v>
      </c>
      <c r="AA32" s="195">
        <f>IFERROR(VLOOKUP('2) Order Form'!W37,$U$4:$U$1000,1,FALSE),"Ikke med i Elastic")</f>
        <v>7048652767417</v>
      </c>
      <c r="AB32" s="195">
        <f>SUM('2) Order Form'!W37)</f>
        <v>7048652767417</v>
      </c>
      <c r="AC32" s="195">
        <f>INDEX(ATS!$A:$P,MATCH(ATS!$AB32,ATS!$O:$O,0),1)</f>
        <v>845103</v>
      </c>
      <c r="AD32" s="195" t="str">
        <f>INDEX(ATS!$A:$P,MATCH(ATS!$AB32,ATS!$O:$O,0),2)</f>
        <v>Trailblazer Helmet</v>
      </c>
      <c r="AE32" s="195" t="str">
        <f>INDEX(ATS!$A:$P,MATCH(ATS!$AB32,ATS!$O:$O,0),4)</f>
        <v>BGRRG-LXL</v>
      </c>
    </row>
    <row r="33" spans="1:31" s="2" customFormat="1" x14ac:dyDescent="0.2">
      <c r="A33" s="228">
        <v>810053</v>
      </c>
      <c r="B33" s="228" t="s">
        <v>2096</v>
      </c>
      <c r="C33" s="228" t="s">
        <v>4204</v>
      </c>
      <c r="D33" s="228" t="s">
        <v>753</v>
      </c>
      <c r="E33" s="228" t="s">
        <v>2100</v>
      </c>
      <c r="F33" s="228" t="s">
        <v>84</v>
      </c>
      <c r="G33" s="228" t="s">
        <v>504</v>
      </c>
      <c r="H33" s="228">
        <v>8</v>
      </c>
      <c r="I33" s="228">
        <v>8</v>
      </c>
      <c r="J33" s="228">
        <v>8</v>
      </c>
      <c r="K33" s="228">
        <v>8</v>
      </c>
      <c r="L33" s="231">
        <v>8</v>
      </c>
      <c r="N33" s="119" t="str">
        <f t="shared" si="0"/>
        <v>810053-MFGRN-OS</v>
      </c>
      <c r="O33" s="122">
        <f>IF(B33="NET","",IF(B33="","",IFERROR(VLOOKUP(N33,EAN!$A:$B,2,FALSE),"MANGLER - MÅ OPPDATERE EAN-FANEN")))</f>
        <v>7048652542618</v>
      </c>
      <c r="P33" s="119">
        <f t="shared" si="1"/>
        <v>8</v>
      </c>
      <c r="Q33" s="119">
        <f t="shared" si="2"/>
        <v>8</v>
      </c>
      <c r="S33" s="137" t="str">
        <f>IF(B33="NET","",IFERROR(VLOOKUP(O33,'2) Order Form'!$W$9:$W$1926,1,FALSE),"Ikke med I order form"))</f>
        <v>Ikke med I order form</v>
      </c>
      <c r="U33" s="226">
        <v>7048652540348</v>
      </c>
      <c r="V33" s="120">
        <f>IFERROR(VLOOKUP(U33,'2) Order Form'!$W$9:$W$1996,1,FALSE),"Ikke med I order form")</f>
        <v>7048652540348</v>
      </c>
      <c r="W33" s="195">
        <f>INDEX(ATS!$A:$P,MATCH(ATS!$U33,ATS!$O:$O,0),1)</f>
        <v>845103</v>
      </c>
      <c r="X33" s="174" t="str">
        <f>INDEX(ATS!$A:$P,MATCH(ATS!$U33,ATS!$O:$O,0),2)</f>
        <v>Trailblazer Helmet</v>
      </c>
      <c r="Y33" s="175" t="str">
        <f>INDEX(ATS!$A:$P,MATCH(ATS!$U33,ATS!$O:$O,0),4)</f>
        <v>MWHTE-SM</v>
      </c>
      <c r="AA33" s="195">
        <f>IFERROR(VLOOKUP('2) Order Form'!W38,$U$4:$U$1000,1,FALSE),"Ikke med i Elastic")</f>
        <v>7048652767462</v>
      </c>
      <c r="AB33" s="195">
        <f>SUM('2) Order Form'!W38)</f>
        <v>7048652767462</v>
      </c>
      <c r="AC33" s="195">
        <f>INDEX(ATS!$A:$P,MATCH(ATS!$AB33,ATS!$O:$O,0),1)</f>
        <v>845103</v>
      </c>
      <c r="AD33" s="195" t="str">
        <f>INDEX(ATS!$A:$P,MATCH(ATS!$AB33,ATS!$O:$O,0),2)</f>
        <v>Trailblazer Helmet</v>
      </c>
      <c r="AE33" s="195" t="str">
        <f>INDEX(ATS!$A:$P,MATCH(ATS!$AB33,ATS!$O:$O,0),4)</f>
        <v>BRWHT-SM</v>
      </c>
    </row>
    <row r="34" spans="1:31" s="2" customFormat="1" ht="16" customHeight="1" x14ac:dyDescent="0.2">
      <c r="A34" s="228">
        <v>810053</v>
      </c>
      <c r="B34" s="228" t="s">
        <v>2096</v>
      </c>
      <c r="C34" s="228" t="s">
        <v>4204</v>
      </c>
      <c r="D34" s="228" t="s">
        <v>754</v>
      </c>
      <c r="E34" s="228" t="s">
        <v>89</v>
      </c>
      <c r="F34" s="228" t="s">
        <v>84</v>
      </c>
      <c r="G34" s="228" t="s">
        <v>504</v>
      </c>
      <c r="H34" s="228">
        <v>8</v>
      </c>
      <c r="I34" s="228">
        <v>8</v>
      </c>
      <c r="J34" s="228">
        <v>8</v>
      </c>
      <c r="K34" s="228">
        <v>8</v>
      </c>
      <c r="L34" s="231">
        <v>8</v>
      </c>
      <c r="N34" s="119" t="str">
        <f t="shared" si="0"/>
        <v>810053-MNAVY-OS</v>
      </c>
      <c r="O34" s="122">
        <f>IF(B34="NET","",IF(B34="","",IFERROR(VLOOKUP(N34,EAN!$A:$B,2,FALSE),"MANGLER - MÅ OPPDATERE EAN-FANEN")))</f>
        <v>7048652327611</v>
      </c>
      <c r="P34" s="119">
        <f t="shared" si="1"/>
        <v>8</v>
      </c>
      <c r="Q34" s="119">
        <f t="shared" si="2"/>
        <v>8</v>
      </c>
      <c r="S34" s="137" t="str">
        <f>IF(B34="NET","",IFERROR(VLOOKUP(O34,'2) Order Form'!$W$9:$W$1926,1,FALSE),"Ikke med I order form"))</f>
        <v>Ikke med I order form</v>
      </c>
      <c r="U34" s="226">
        <v>7048652540331</v>
      </c>
      <c r="V34" s="120">
        <f>IFERROR(VLOOKUP(U34,'2) Order Form'!$W$9:$W$1996,1,FALSE),"Ikke med I order form")</f>
        <v>7048652540331</v>
      </c>
      <c r="W34" s="195">
        <f>INDEX(ATS!$A:$P,MATCH(ATS!$U34,ATS!$O:$O,0),1)</f>
        <v>845103</v>
      </c>
      <c r="X34" s="174" t="str">
        <f>INDEX(ATS!$A:$P,MATCH(ATS!$U34,ATS!$O:$O,0),2)</f>
        <v>Trailblazer Helmet</v>
      </c>
      <c r="Y34" s="175" t="str">
        <f>INDEX(ATS!$A:$P,MATCH(ATS!$U34,ATS!$O:$O,0),4)</f>
        <v>MWHTE-ML</v>
      </c>
      <c r="AA34" s="195">
        <f>IFERROR(VLOOKUP('2) Order Form'!W39,$U$4:$U$1000,1,FALSE),"Ikke med i Elastic")</f>
        <v>7048652767455</v>
      </c>
      <c r="AB34" s="195">
        <f>SUM('2) Order Form'!W39)</f>
        <v>7048652767455</v>
      </c>
      <c r="AC34" s="195">
        <f>INDEX(ATS!$A:$P,MATCH(ATS!$AB34,ATS!$O:$O,0),1)</f>
        <v>845103</v>
      </c>
      <c r="AD34" s="195" t="str">
        <f>INDEX(ATS!$A:$P,MATCH(ATS!$AB34,ATS!$O:$O,0),2)</f>
        <v>Trailblazer Helmet</v>
      </c>
      <c r="AE34" s="195" t="str">
        <f>INDEX(ATS!$A:$P,MATCH(ATS!$AB34,ATS!$O:$O,0),4)</f>
        <v>BRWHT-ML</v>
      </c>
    </row>
    <row r="35" spans="1:31" s="2" customFormat="1" ht="16" customHeight="1" x14ac:dyDescent="0.2">
      <c r="A35" s="228">
        <v>810053</v>
      </c>
      <c r="B35" s="228" t="s">
        <v>2096</v>
      </c>
      <c r="C35" s="228" t="s">
        <v>4204</v>
      </c>
      <c r="D35" s="228" t="s">
        <v>756</v>
      </c>
      <c r="E35" s="228" t="s">
        <v>2101</v>
      </c>
      <c r="F35" s="228" t="s">
        <v>84</v>
      </c>
      <c r="G35" s="228" t="s">
        <v>504</v>
      </c>
      <c r="H35" s="228">
        <v>11</v>
      </c>
      <c r="I35" s="228">
        <v>11</v>
      </c>
      <c r="J35" s="228">
        <v>11</v>
      </c>
      <c r="K35" s="228">
        <v>11</v>
      </c>
      <c r="L35" s="231">
        <v>11</v>
      </c>
      <c r="N35" s="119" t="str">
        <f t="shared" si="0"/>
        <v>810053-MOEDB-OS</v>
      </c>
      <c r="O35" s="122">
        <f>IF(B35="NET","",IF(B35="","",IFERROR(VLOOKUP(N35,EAN!$A:$B,2,FALSE),"MANGLER - MÅ OPPDATERE EAN-FANEN")))</f>
        <v>7048652327628</v>
      </c>
      <c r="P35" s="119">
        <f t="shared" si="1"/>
        <v>11</v>
      </c>
      <c r="Q35" s="119">
        <f t="shared" si="2"/>
        <v>11</v>
      </c>
      <c r="S35" s="137" t="str">
        <f>IF(B35="NET","",IFERROR(VLOOKUP(O35,'2) Order Form'!$W$9:$W$1926,1,FALSE),"Ikke med I order form"))</f>
        <v>Ikke med I order form</v>
      </c>
      <c r="U35" s="226">
        <v>7048652540324</v>
      </c>
      <c r="V35" s="120">
        <f>IFERROR(VLOOKUP(U35,'2) Order Form'!$W$9:$W$1996,1,FALSE),"Ikke med I order form")</f>
        <v>7048652540324</v>
      </c>
      <c r="W35" s="195">
        <f>INDEX(ATS!$A:$P,MATCH(ATS!$U35,ATS!$O:$O,0),1)</f>
        <v>845103</v>
      </c>
      <c r="X35" s="174" t="str">
        <f>INDEX(ATS!$A:$P,MATCH(ATS!$U35,ATS!$O:$O,0),2)</f>
        <v>Trailblazer Helmet</v>
      </c>
      <c r="Y35" s="175" t="str">
        <f>INDEX(ATS!$A:$P,MATCH(ATS!$U35,ATS!$O:$O,0),4)</f>
        <v>MWHTE-LXL</v>
      </c>
      <c r="AA35" s="195">
        <f>IFERROR(VLOOKUP('2) Order Form'!W40,$U$4:$U$1000,1,FALSE),"Ikke med i Elastic")</f>
        <v>7048652767448</v>
      </c>
      <c r="AB35" s="195">
        <f>SUM('2) Order Form'!W40)</f>
        <v>7048652767448</v>
      </c>
      <c r="AC35" s="195">
        <f>INDEX(ATS!$A:$P,MATCH(ATS!$AB35,ATS!$O:$O,0),1)</f>
        <v>845103</v>
      </c>
      <c r="AD35" s="195" t="str">
        <f>INDEX(ATS!$A:$P,MATCH(ATS!$AB35,ATS!$O:$O,0),2)</f>
        <v>Trailblazer Helmet</v>
      </c>
      <c r="AE35" s="195" t="str">
        <f>INDEX(ATS!$A:$P,MATCH(ATS!$AB35,ATS!$O:$O,0),4)</f>
        <v>BRWHT-LXL</v>
      </c>
    </row>
    <row r="36" spans="1:31" s="2" customFormat="1" ht="16" customHeight="1" x14ac:dyDescent="0.2">
      <c r="A36" s="228">
        <v>810053</v>
      </c>
      <c r="B36" s="228" t="s">
        <v>2096</v>
      </c>
      <c r="C36" s="228" t="s">
        <v>4204</v>
      </c>
      <c r="D36" s="228" t="s">
        <v>757</v>
      </c>
      <c r="E36" s="228" t="s">
        <v>2102</v>
      </c>
      <c r="F36" s="228" t="s">
        <v>84</v>
      </c>
      <c r="G36" s="228" t="s">
        <v>504</v>
      </c>
      <c r="H36" s="228">
        <v>12</v>
      </c>
      <c r="I36" s="228">
        <v>12</v>
      </c>
      <c r="J36" s="228">
        <v>12</v>
      </c>
      <c r="K36" s="228">
        <v>12</v>
      </c>
      <c r="L36" s="231">
        <v>12</v>
      </c>
      <c r="N36" s="119" t="str">
        <f t="shared" si="0"/>
        <v>810053-MSEGY-OS</v>
      </c>
      <c r="O36" s="122">
        <f>IF(B36="NET","",IF(B36="","",IFERROR(VLOOKUP(N36,EAN!$A:$B,2,FALSE),"MANGLER - MÅ OPPDATERE EAN-FANEN")))</f>
        <v>7048652327635</v>
      </c>
      <c r="P36" s="119">
        <f t="shared" si="1"/>
        <v>12</v>
      </c>
      <c r="Q36" s="119">
        <f t="shared" si="2"/>
        <v>12</v>
      </c>
      <c r="S36" s="137" t="str">
        <f>IF(B36="NET","",IFERROR(VLOOKUP(O36,'2) Order Form'!$W$9:$W$1926,1,FALSE),"Ikke med I order form"))</f>
        <v>Ikke med I order form</v>
      </c>
      <c r="U36" s="226">
        <v>7048652767523</v>
      </c>
      <c r="V36" s="120">
        <f>IFERROR(VLOOKUP(U36,'2) Order Form'!$W$9:$W$1996,1,FALSE),"Ikke med I order form")</f>
        <v>7048652767523</v>
      </c>
      <c r="W36" s="195">
        <f>INDEX(ATS!$A:$P,MATCH(ATS!$U36,ATS!$O:$O,0),1)</f>
        <v>845103</v>
      </c>
      <c r="X36" s="174" t="str">
        <f>INDEX(ATS!$A:$P,MATCH(ATS!$U36,ATS!$O:$O,0),2)</f>
        <v>Trailblazer Helmet</v>
      </c>
      <c r="Y36" s="175" t="str">
        <f>INDEX(ATS!$A:$P,MATCH(ATS!$U36,ATS!$O:$O,0),4)</f>
        <v>SGRBO-SM</v>
      </c>
      <c r="AA36" s="195">
        <f>IFERROR(VLOOKUP('2) Order Form'!W41,$U$4:$U$1000,1,FALSE),"Ikke med i Elastic")</f>
        <v>7048652540225</v>
      </c>
      <c r="AB36" s="195">
        <f>SUM('2) Order Form'!W41)</f>
        <v>7048652540225</v>
      </c>
      <c r="AC36" s="195">
        <f>INDEX(ATS!$A:$P,MATCH(ATS!$AB36,ATS!$O:$O,0),1)</f>
        <v>845103</v>
      </c>
      <c r="AD36" s="195" t="str">
        <f>INDEX(ATS!$A:$P,MATCH(ATS!$AB36,ATS!$O:$O,0),2)</f>
        <v>Trailblazer Helmet</v>
      </c>
      <c r="AE36" s="195" t="str">
        <f>INDEX(ATS!$A:$P,MATCH(ATS!$AB36,ATS!$O:$O,0),4)</f>
        <v>MBLCK-SM</v>
      </c>
    </row>
    <row r="37" spans="1:31" s="2" customFormat="1" ht="16" customHeight="1" x14ac:dyDescent="0.2">
      <c r="A37" s="228">
        <v>810053</v>
      </c>
      <c r="B37" s="228" t="s">
        <v>2096</v>
      </c>
      <c r="C37" s="228" t="s">
        <v>4204</v>
      </c>
      <c r="D37" s="228" t="s">
        <v>748</v>
      </c>
      <c r="E37" s="228" t="s">
        <v>2092</v>
      </c>
      <c r="F37" s="228" t="s">
        <v>84</v>
      </c>
      <c r="G37" s="228" t="s">
        <v>128</v>
      </c>
      <c r="H37" s="228">
        <v>11</v>
      </c>
      <c r="I37" s="228">
        <v>11</v>
      </c>
      <c r="J37" s="228">
        <v>11</v>
      </c>
      <c r="K37" s="228">
        <v>11</v>
      </c>
      <c r="L37" s="231">
        <v>11</v>
      </c>
      <c r="N37" s="119" t="str">
        <f t="shared" si="0"/>
        <v>810053-MSGMC-OS</v>
      </c>
      <c r="O37" s="122">
        <f>IF(B37="NET","",IF(B37="","",IFERROR(VLOOKUP(N37,EAN!$A:$B,2,FALSE),"MANGLER - MÅ OPPDATERE EAN-FANEN")))</f>
        <v>7048652542625</v>
      </c>
      <c r="P37" s="119">
        <f t="shared" si="1"/>
        <v>11</v>
      </c>
      <c r="Q37" s="119">
        <f t="shared" si="2"/>
        <v>11</v>
      </c>
      <c r="S37" s="137">
        <f>IF(B37="NET","",IFERROR(VLOOKUP(O37,'2) Order Form'!$W$9:$W$1926,1,FALSE),"Ikke med I order form"))</f>
        <v>7048652542625</v>
      </c>
      <c r="U37" s="226">
        <v>7048652767516</v>
      </c>
      <c r="V37" s="120">
        <f>IFERROR(VLOOKUP(U37,'2) Order Form'!$W$9:$W$1996,1,FALSE),"Ikke med I order form")</f>
        <v>7048652767516</v>
      </c>
      <c r="W37" s="195">
        <f>INDEX(ATS!$A:$P,MATCH(ATS!$U37,ATS!$O:$O,0),1)</f>
        <v>845103</v>
      </c>
      <c r="X37" s="174" t="str">
        <f>INDEX(ATS!$A:$P,MATCH(ATS!$U37,ATS!$O:$O,0),2)</f>
        <v>Trailblazer Helmet</v>
      </c>
      <c r="Y37" s="175" t="str">
        <f>INDEX(ATS!$A:$P,MATCH(ATS!$U37,ATS!$O:$O,0),4)</f>
        <v>SGRBO-ML</v>
      </c>
      <c r="AA37" s="195">
        <f>IFERROR(VLOOKUP('2) Order Form'!W42,$U$4:$U$1000,1,FALSE),"Ikke med i Elastic")</f>
        <v>7048652540218</v>
      </c>
      <c r="AB37" s="195">
        <f>SUM('2) Order Form'!W42)</f>
        <v>7048652540218</v>
      </c>
      <c r="AC37" s="195">
        <f>INDEX(ATS!$A:$P,MATCH(ATS!$AB37,ATS!$O:$O,0),1)</f>
        <v>845103</v>
      </c>
      <c r="AD37" s="195" t="str">
        <f>INDEX(ATS!$A:$P,MATCH(ATS!$AB37,ATS!$O:$O,0),2)</f>
        <v>Trailblazer Helmet</v>
      </c>
      <c r="AE37" s="195" t="str">
        <f>INDEX(ATS!$A:$P,MATCH(ATS!$AB37,ATS!$O:$O,0),4)</f>
        <v>MBLCK-ML</v>
      </c>
    </row>
    <row r="38" spans="1:31" s="2" customFormat="1" ht="16" customHeight="1" x14ac:dyDescent="0.2">
      <c r="A38" s="228">
        <v>810053</v>
      </c>
      <c r="B38" s="228" t="s">
        <v>2096</v>
      </c>
      <c r="C38" s="228" t="s">
        <v>4204</v>
      </c>
      <c r="D38" s="228" t="s">
        <v>758</v>
      </c>
      <c r="E38" s="228" t="s">
        <v>90</v>
      </c>
      <c r="F38" s="228" t="s">
        <v>84</v>
      </c>
      <c r="G38" s="228" t="s">
        <v>128</v>
      </c>
      <c r="H38" s="228">
        <v>12</v>
      </c>
      <c r="I38" s="228">
        <v>12</v>
      </c>
      <c r="J38" s="228">
        <v>12</v>
      </c>
      <c r="K38" s="228">
        <v>12</v>
      </c>
      <c r="L38" s="231">
        <v>12</v>
      </c>
      <c r="N38" s="119" t="str">
        <f t="shared" si="0"/>
        <v>810053-MWHTE-OS</v>
      </c>
      <c r="O38" s="122">
        <f>IF(B38="NET","",IF(B38="","",IFERROR(VLOOKUP(N38,EAN!$A:$B,2,FALSE),"MANGLER - MÅ OPPDATERE EAN-FANEN")))</f>
        <v>7048652327642</v>
      </c>
      <c r="P38" s="119">
        <f t="shared" si="1"/>
        <v>12</v>
      </c>
      <c r="Q38" s="119">
        <f t="shared" si="2"/>
        <v>12</v>
      </c>
      <c r="S38" s="137">
        <f>IF(B38="NET","",IFERROR(VLOOKUP(O38,'2) Order Form'!$W$9:$W$1926,1,FALSE),"Ikke med I order form"))</f>
        <v>7048652327642</v>
      </c>
      <c r="U38" s="226">
        <v>7048652767509</v>
      </c>
      <c r="V38" s="120">
        <f>IFERROR(VLOOKUP(U38,'2) Order Form'!$W$9:$W$1996,1,FALSE),"Ikke med I order form")</f>
        <v>7048652767509</v>
      </c>
      <c r="W38" s="195">
        <f>INDEX(ATS!$A:$P,MATCH(ATS!$U38,ATS!$O:$O,0),1)</f>
        <v>845103</v>
      </c>
      <c r="X38" s="174" t="str">
        <f>INDEX(ATS!$A:$P,MATCH(ATS!$U38,ATS!$O:$O,0),2)</f>
        <v>Trailblazer Helmet</v>
      </c>
      <c r="Y38" s="175" t="str">
        <f>INDEX(ATS!$A:$P,MATCH(ATS!$U38,ATS!$O:$O,0),4)</f>
        <v>SGRBO-LXL</v>
      </c>
      <c r="AA38" s="195">
        <f>IFERROR(VLOOKUP('2) Order Form'!W43,$U$4:$U$1000,1,FALSE),"Ikke med i Elastic")</f>
        <v>7048652540201</v>
      </c>
      <c r="AB38" s="195">
        <f>SUM('2) Order Form'!W43)</f>
        <v>7048652540201</v>
      </c>
      <c r="AC38" s="195">
        <f>INDEX(ATS!$A:$P,MATCH(ATS!$AB38,ATS!$O:$O,0),1)</f>
        <v>845103</v>
      </c>
      <c r="AD38" s="195" t="str">
        <f>INDEX(ATS!$A:$P,MATCH(ATS!$AB38,ATS!$O:$O,0),2)</f>
        <v>Trailblazer Helmet</v>
      </c>
      <c r="AE38" s="195" t="str">
        <f>INDEX(ATS!$A:$P,MATCH(ATS!$AB38,ATS!$O:$O,0),4)</f>
        <v>MBLCK-LXL</v>
      </c>
    </row>
    <row r="39" spans="1:31" s="2" customFormat="1" ht="16" customHeight="1" x14ac:dyDescent="0.2">
      <c r="A39" s="229">
        <v>810054</v>
      </c>
      <c r="B39" s="228" t="s">
        <v>248</v>
      </c>
      <c r="C39" s="228"/>
      <c r="D39" s="228"/>
      <c r="E39" s="228"/>
      <c r="F39" s="228"/>
      <c r="G39" s="228"/>
      <c r="H39" s="229">
        <v>202226</v>
      </c>
      <c r="I39" s="229">
        <v>202227</v>
      </c>
      <c r="J39" s="229">
        <v>202228</v>
      </c>
      <c r="K39" s="229">
        <v>202229</v>
      </c>
      <c r="L39" s="232">
        <v>202234</v>
      </c>
      <c r="N39" s="119" t="str">
        <f t="shared" si="0"/>
        <v>810054-</v>
      </c>
      <c r="O39" s="122" t="str">
        <f>IF(B39="NET","",IF(B39="","",IFERROR(VLOOKUP(N39,EAN!$A:$B,2,FALSE),"MANGLER - MÅ OPPDATERE EAN-FANEN")))</f>
        <v/>
      </c>
      <c r="P39" s="119">
        <f t="shared" si="1"/>
        <v>202226</v>
      </c>
      <c r="Q39" s="119">
        <f t="shared" si="2"/>
        <v>202234</v>
      </c>
      <c r="S39" s="137" t="str">
        <f>IF(B39="NET","",IFERROR(VLOOKUP(O39,'2) Order Form'!$W$9:$W$1926,1,FALSE),"Ikke med I order form"))</f>
        <v/>
      </c>
      <c r="U39" s="226">
        <v>7048652767462</v>
      </c>
      <c r="V39" s="120">
        <f>IFERROR(VLOOKUP(U39,'2) Order Form'!$W$9:$W$1996,1,FALSE),"Ikke med I order form")</f>
        <v>7048652767462</v>
      </c>
      <c r="W39" s="195">
        <f>INDEX(ATS!$A:$P,MATCH(ATS!$U39,ATS!$O:$O,0),1)</f>
        <v>845103</v>
      </c>
      <c r="X39" s="174" t="str">
        <f>INDEX(ATS!$A:$P,MATCH(ATS!$U39,ATS!$O:$O,0),2)</f>
        <v>Trailblazer Helmet</v>
      </c>
      <c r="Y39" s="175" t="str">
        <f>INDEX(ATS!$A:$P,MATCH(ATS!$U39,ATS!$O:$O,0),4)</f>
        <v>BRWHT-SM</v>
      </c>
      <c r="AA39" s="195">
        <f>IFERROR(VLOOKUP('2) Order Form'!W44,$U$4:$U$1000,1,FALSE),"Ikke med i Elastic")</f>
        <v>7048652767493</v>
      </c>
      <c r="AB39" s="195">
        <f>SUM('2) Order Form'!W44)</f>
        <v>7048652767493</v>
      </c>
      <c r="AC39" s="195">
        <f>INDEX(ATS!$A:$P,MATCH(ATS!$AB39,ATS!$O:$O,0),1)</f>
        <v>845103</v>
      </c>
      <c r="AD39" s="195" t="str">
        <f>INDEX(ATS!$A:$P,MATCH(ATS!$AB39,ATS!$O:$O,0),2)</f>
        <v>Trailblazer Helmet</v>
      </c>
      <c r="AE39" s="195" t="str">
        <f>INDEX(ATS!$A:$P,MATCH(ATS!$AB39,ATS!$O:$O,0),4)</f>
        <v>MFLUO-SM</v>
      </c>
    </row>
    <row r="40" spans="1:31" s="2" customFormat="1" ht="16" customHeight="1" x14ac:dyDescent="0.2">
      <c r="A40" s="228">
        <v>810054</v>
      </c>
      <c r="B40" s="228" t="s">
        <v>3009</v>
      </c>
      <c r="C40" s="228" t="s">
        <v>4204</v>
      </c>
      <c r="D40" s="228" t="s">
        <v>759</v>
      </c>
      <c r="E40" s="228" t="s">
        <v>2103</v>
      </c>
      <c r="F40" s="228" t="s">
        <v>84</v>
      </c>
      <c r="G40" s="228" t="s">
        <v>128</v>
      </c>
      <c r="H40" s="228">
        <v>17</v>
      </c>
      <c r="I40" s="228">
        <v>17</v>
      </c>
      <c r="J40" s="228">
        <v>17</v>
      </c>
      <c r="K40" s="228">
        <v>17</v>
      </c>
      <c r="L40" s="231">
        <v>17</v>
      </c>
      <c r="N40" s="119" t="str">
        <f t="shared" si="0"/>
        <v>810054-MBKME-OS</v>
      </c>
      <c r="O40" s="122">
        <f>IF(B40="NET","",IF(B40="","",IFERROR(VLOOKUP(N40,EAN!$A:$B,2,FALSE),"MANGLER - MÅ OPPDATERE EAN-FANEN")))</f>
        <v>7048652327550</v>
      </c>
      <c r="P40" s="119">
        <f t="shared" si="1"/>
        <v>17</v>
      </c>
      <c r="Q40" s="119">
        <f t="shared" si="2"/>
        <v>17</v>
      </c>
      <c r="S40" s="137">
        <f>IF(B40="NET","",IFERROR(VLOOKUP(O40,'2) Order Form'!$W$9:$W$1926,1,FALSE),"Ikke med I order form"))</f>
        <v>7048652327550</v>
      </c>
      <c r="U40" s="226">
        <v>7048652767455</v>
      </c>
      <c r="V40" s="120">
        <f>IFERROR(VLOOKUP(U40,'2) Order Form'!$W$9:$W$1996,1,FALSE),"Ikke med I order form")</f>
        <v>7048652767455</v>
      </c>
      <c r="W40" s="195">
        <f>INDEX(ATS!$A:$P,MATCH(ATS!$U40,ATS!$O:$O,0),1)</f>
        <v>845103</v>
      </c>
      <c r="X40" s="174" t="str">
        <f>INDEX(ATS!$A:$P,MATCH(ATS!$U40,ATS!$O:$O,0),2)</f>
        <v>Trailblazer Helmet</v>
      </c>
      <c r="Y40" s="175" t="str">
        <f>INDEX(ATS!$A:$P,MATCH(ATS!$U40,ATS!$O:$O,0),4)</f>
        <v>BRWHT-ML</v>
      </c>
      <c r="AA40" s="195">
        <f>IFERROR(VLOOKUP('2) Order Form'!W45,$U$4:$U$1000,1,FALSE),"Ikke med i Elastic")</f>
        <v>7048652767486</v>
      </c>
      <c r="AB40" s="195">
        <f>SUM('2) Order Form'!W45)</f>
        <v>7048652767486</v>
      </c>
      <c r="AC40" s="195">
        <f>INDEX(ATS!$A:$P,MATCH(ATS!$AB40,ATS!$O:$O,0),1)</f>
        <v>845103</v>
      </c>
      <c r="AD40" s="195" t="str">
        <f>INDEX(ATS!$A:$P,MATCH(ATS!$AB40,ATS!$O:$O,0),2)</f>
        <v>Trailblazer Helmet</v>
      </c>
      <c r="AE40" s="195" t="str">
        <f>INDEX(ATS!$A:$P,MATCH(ATS!$AB40,ATS!$O:$O,0),4)</f>
        <v>MFLUO-ML</v>
      </c>
    </row>
    <row r="41" spans="1:31" s="2" customFormat="1" x14ac:dyDescent="0.2">
      <c r="A41" s="228">
        <v>810054</v>
      </c>
      <c r="B41" s="228" t="s">
        <v>3009</v>
      </c>
      <c r="C41" s="228" t="s">
        <v>4204</v>
      </c>
      <c r="D41" s="228" t="s">
        <v>760</v>
      </c>
      <c r="E41" s="228" t="s">
        <v>2104</v>
      </c>
      <c r="F41" s="228" t="s">
        <v>84</v>
      </c>
      <c r="G41" s="228" t="s">
        <v>128</v>
      </c>
      <c r="H41" s="228">
        <v>18</v>
      </c>
      <c r="I41" s="228">
        <v>18</v>
      </c>
      <c r="J41" s="228">
        <v>18</v>
      </c>
      <c r="K41" s="228">
        <v>18</v>
      </c>
      <c r="L41" s="231">
        <v>18</v>
      </c>
      <c r="N41" s="119" t="str">
        <f t="shared" si="0"/>
        <v>810054-MWEMC-OS</v>
      </c>
      <c r="O41" s="122">
        <f>IF(B41="NET","",IF(B41="","",IFERROR(VLOOKUP(N41,EAN!$A:$B,2,FALSE),"MANGLER - MÅ OPPDATERE EAN-FANEN")))</f>
        <v>7048652327567</v>
      </c>
      <c r="P41" s="119">
        <f t="shared" si="1"/>
        <v>18</v>
      </c>
      <c r="Q41" s="119">
        <f t="shared" si="2"/>
        <v>18</v>
      </c>
      <c r="S41" s="137">
        <f>IF(B41="NET","",IFERROR(VLOOKUP(O41,'2) Order Form'!$W$9:$W$1926,1,FALSE),"Ikke med I order form"))</f>
        <v>7048652327567</v>
      </c>
      <c r="U41" s="226">
        <v>7048652767448</v>
      </c>
      <c r="V41" s="120">
        <f>IFERROR(VLOOKUP(U41,'2) Order Form'!$W$9:$W$1996,1,FALSE),"Ikke med I order form")</f>
        <v>7048652767448</v>
      </c>
      <c r="W41" s="195">
        <f>INDEX(ATS!$A:$P,MATCH(ATS!$U41,ATS!$O:$O,0),1)</f>
        <v>845103</v>
      </c>
      <c r="X41" s="174" t="str">
        <f>INDEX(ATS!$A:$P,MATCH(ATS!$U41,ATS!$O:$O,0),2)</f>
        <v>Trailblazer Helmet</v>
      </c>
      <c r="Y41" s="175" t="str">
        <f>INDEX(ATS!$A:$P,MATCH(ATS!$U41,ATS!$O:$O,0),4)</f>
        <v>BRWHT-LXL</v>
      </c>
      <c r="AA41" s="195">
        <f>IFERROR(VLOOKUP('2) Order Form'!W46,$U$4:$U$1000,1,FALSE),"Ikke med i Elastic")</f>
        <v>7048652767479</v>
      </c>
      <c r="AB41" s="195">
        <f>SUM('2) Order Form'!W46)</f>
        <v>7048652767479</v>
      </c>
      <c r="AC41" s="195">
        <f>INDEX(ATS!$A:$P,MATCH(ATS!$AB41,ATS!$O:$O,0),1)</f>
        <v>845103</v>
      </c>
      <c r="AD41" s="195" t="str">
        <f>INDEX(ATS!$A:$P,MATCH(ATS!$AB41,ATS!$O:$O,0),2)</f>
        <v>Trailblazer Helmet</v>
      </c>
      <c r="AE41" s="195" t="str">
        <f>INDEX(ATS!$A:$P,MATCH(ATS!$AB41,ATS!$O:$O,0),4)</f>
        <v>MFLUO-LXL</v>
      </c>
    </row>
    <row r="42" spans="1:31" s="2" customFormat="1" ht="16" customHeight="1" x14ac:dyDescent="0.2">
      <c r="A42" s="229">
        <v>810055</v>
      </c>
      <c r="B42" s="228" t="s">
        <v>248</v>
      </c>
      <c r="C42" s="228"/>
      <c r="D42" s="228"/>
      <c r="E42" s="228"/>
      <c r="F42" s="228"/>
      <c r="G42" s="228"/>
      <c r="H42" s="229">
        <v>202226</v>
      </c>
      <c r="I42" s="229">
        <v>202227</v>
      </c>
      <c r="J42" s="229">
        <v>202228</v>
      </c>
      <c r="K42" s="229">
        <v>202229</v>
      </c>
      <c r="L42" s="232">
        <v>202234</v>
      </c>
      <c r="N42" s="119" t="str">
        <f t="shared" si="0"/>
        <v>810055-</v>
      </c>
      <c r="O42" s="122" t="str">
        <f>IF(B42="NET","",IF(B42="","",IFERROR(VLOOKUP(N42,EAN!$A:$B,2,FALSE),"MANGLER - MÅ OPPDATERE EAN-FANEN")))</f>
        <v/>
      </c>
      <c r="P42" s="119">
        <f t="shared" si="1"/>
        <v>202226</v>
      </c>
      <c r="Q42" s="119">
        <f t="shared" si="2"/>
        <v>202234</v>
      </c>
      <c r="S42" s="137" t="str">
        <f>IF(B42="NET","",IFERROR(VLOOKUP(O42,'2) Order Form'!$W$9:$W$1926,1,FALSE),"Ikke med I order form"))</f>
        <v/>
      </c>
      <c r="U42" s="226">
        <v>7048652767493</v>
      </c>
      <c r="V42" s="120">
        <f>IFERROR(VLOOKUP(U42,'2) Order Form'!$W$9:$W$1996,1,FALSE),"Ikke med I order form")</f>
        <v>7048652767493</v>
      </c>
      <c r="W42" s="195">
        <f>INDEX(ATS!$A:$P,MATCH(ATS!$U42,ATS!$O:$O,0),1)</f>
        <v>845103</v>
      </c>
      <c r="X42" s="174" t="str">
        <f>INDEX(ATS!$A:$P,MATCH(ATS!$U42,ATS!$O:$O,0),2)</f>
        <v>Trailblazer Helmet</v>
      </c>
      <c r="Y42" s="175" t="str">
        <f>INDEX(ATS!$A:$P,MATCH(ATS!$U42,ATS!$O:$O,0),4)</f>
        <v>MFLUO-SM</v>
      </c>
      <c r="AA42" s="195">
        <f>IFERROR(VLOOKUP('2) Order Form'!W47,$U$4:$U$1000,1,FALSE),"Ikke med i Elastic")</f>
        <v>7048652540348</v>
      </c>
      <c r="AB42" s="195">
        <f>SUM('2) Order Form'!W47)</f>
        <v>7048652540348</v>
      </c>
      <c r="AC42" s="195">
        <f>INDEX(ATS!$A:$P,MATCH(ATS!$AB42,ATS!$O:$O,0),1)</f>
        <v>845103</v>
      </c>
      <c r="AD42" s="195" t="str">
        <f>INDEX(ATS!$A:$P,MATCH(ATS!$AB42,ATS!$O:$O,0),2)</f>
        <v>Trailblazer Helmet</v>
      </c>
      <c r="AE42" s="195" t="str">
        <f>INDEX(ATS!$A:$P,MATCH(ATS!$AB42,ATS!$O:$O,0),4)</f>
        <v>MWHTE-SM</v>
      </c>
    </row>
    <row r="43" spans="1:31" s="2" customFormat="1" ht="16" customHeight="1" x14ac:dyDescent="0.2">
      <c r="A43" s="228">
        <v>810055</v>
      </c>
      <c r="B43" s="228" t="s">
        <v>2105</v>
      </c>
      <c r="C43" s="228" t="s">
        <v>4204</v>
      </c>
      <c r="D43" s="228" t="s">
        <v>761</v>
      </c>
      <c r="E43" s="228" t="s">
        <v>244</v>
      </c>
      <c r="F43" s="228" t="s">
        <v>85</v>
      </c>
      <c r="G43" s="228" t="s">
        <v>504</v>
      </c>
      <c r="H43" s="228">
        <v>0</v>
      </c>
      <c r="I43" s="228">
        <v>0</v>
      </c>
      <c r="J43" s="228">
        <v>0</v>
      </c>
      <c r="K43" s="228">
        <v>0</v>
      </c>
      <c r="L43" s="231">
        <v>0</v>
      </c>
      <c r="N43" s="119" t="str">
        <f t="shared" si="0"/>
        <v>810055-TEBLK-SM</v>
      </c>
      <c r="O43" s="122">
        <f>IF(B43="NET","",IF(B43="","",IFERROR(VLOOKUP(N43,EAN!$A:$B,2,FALSE),"MANGLER - MÅ OPPDATERE EAN-FANEN")))</f>
        <v>7048652327673</v>
      </c>
      <c r="P43" s="119">
        <f t="shared" si="1"/>
        <v>0</v>
      </c>
      <c r="Q43" s="119">
        <f t="shared" si="2"/>
        <v>0</v>
      </c>
      <c r="S43" s="137">
        <f>IF(B43="NET","",IFERROR(VLOOKUP(O43,'2) Order Form'!$W$9:$W$1926,1,FALSE),"Ikke med I order form"))</f>
        <v>7048652327673</v>
      </c>
      <c r="U43" s="226">
        <v>7048652767486</v>
      </c>
      <c r="V43" s="120">
        <f>IFERROR(VLOOKUP(U43,'2) Order Form'!$W$9:$W$1996,1,FALSE),"Ikke med I order form")</f>
        <v>7048652767486</v>
      </c>
      <c r="W43" s="195">
        <f>INDEX(ATS!$A:$P,MATCH(ATS!$U43,ATS!$O:$O,0),1)</f>
        <v>845103</v>
      </c>
      <c r="X43" s="174" t="str">
        <f>INDEX(ATS!$A:$P,MATCH(ATS!$U43,ATS!$O:$O,0),2)</f>
        <v>Trailblazer Helmet</v>
      </c>
      <c r="Y43" s="175" t="str">
        <f>INDEX(ATS!$A:$P,MATCH(ATS!$U43,ATS!$O:$O,0),4)</f>
        <v>MFLUO-ML</v>
      </c>
      <c r="AA43" s="195">
        <f>IFERROR(VLOOKUP('2) Order Form'!W48,$U$4:$U$1000,1,FALSE),"Ikke med i Elastic")</f>
        <v>7048652540331</v>
      </c>
      <c r="AB43" s="195">
        <f>SUM('2) Order Form'!W48)</f>
        <v>7048652540331</v>
      </c>
      <c r="AC43" s="195">
        <f>INDEX(ATS!$A:$P,MATCH(ATS!$AB43,ATS!$O:$O,0),1)</f>
        <v>845103</v>
      </c>
      <c r="AD43" s="195" t="str">
        <f>INDEX(ATS!$A:$P,MATCH(ATS!$AB43,ATS!$O:$O,0),2)</f>
        <v>Trailblazer Helmet</v>
      </c>
      <c r="AE43" s="195" t="str">
        <f>INDEX(ATS!$A:$P,MATCH(ATS!$AB43,ATS!$O:$O,0),4)</f>
        <v>MWHTE-ML</v>
      </c>
    </row>
    <row r="44" spans="1:31" s="2" customFormat="1" ht="16" customHeight="1" x14ac:dyDescent="0.2">
      <c r="A44" s="228">
        <v>810055</v>
      </c>
      <c r="B44" s="228" t="s">
        <v>2105</v>
      </c>
      <c r="C44" s="228" t="s">
        <v>4204</v>
      </c>
      <c r="D44" s="228" t="s">
        <v>762</v>
      </c>
      <c r="E44" s="228" t="s">
        <v>244</v>
      </c>
      <c r="F44" s="228" t="s">
        <v>86</v>
      </c>
      <c r="G44" s="228" t="s">
        <v>504</v>
      </c>
      <c r="H44" s="228">
        <v>1</v>
      </c>
      <c r="I44" s="228">
        <v>1</v>
      </c>
      <c r="J44" s="228">
        <v>1</v>
      </c>
      <c r="K44" s="228">
        <v>1</v>
      </c>
      <c r="L44" s="231">
        <v>1</v>
      </c>
      <c r="N44" s="119" t="str">
        <f t="shared" si="0"/>
        <v>810055-TEBLK-ML</v>
      </c>
      <c r="O44" s="122">
        <f>IF(B44="NET","",IF(B44="","",IFERROR(VLOOKUP(N44,EAN!$A:$B,2,FALSE),"MANGLER - MÅ OPPDATERE EAN-FANEN")))</f>
        <v>7048652327666</v>
      </c>
      <c r="P44" s="119">
        <f t="shared" si="1"/>
        <v>1</v>
      </c>
      <c r="Q44" s="119">
        <f t="shared" si="2"/>
        <v>1</v>
      </c>
      <c r="S44" s="137">
        <f>IF(B44="NET","",IFERROR(VLOOKUP(O44,'2) Order Form'!$W$9:$W$1926,1,FALSE),"Ikke med I order form"))</f>
        <v>7048652327666</v>
      </c>
      <c r="U44" s="226">
        <v>7048652767479</v>
      </c>
      <c r="V44" s="120">
        <f>IFERROR(VLOOKUP(U44,'2) Order Form'!$W$9:$W$1996,1,FALSE),"Ikke med I order form")</f>
        <v>7048652767479</v>
      </c>
      <c r="W44" s="195">
        <f>INDEX(ATS!$A:$P,MATCH(ATS!$U44,ATS!$O:$O,0),1)</f>
        <v>845103</v>
      </c>
      <c r="X44" s="174" t="str">
        <f>INDEX(ATS!$A:$P,MATCH(ATS!$U44,ATS!$O:$O,0),2)</f>
        <v>Trailblazer Helmet</v>
      </c>
      <c r="Y44" s="175" t="str">
        <f>INDEX(ATS!$A:$P,MATCH(ATS!$U44,ATS!$O:$O,0),4)</f>
        <v>MFLUO-LXL</v>
      </c>
      <c r="AA44" s="195">
        <f>IFERROR(VLOOKUP('2) Order Form'!W49,$U$4:$U$1000,1,FALSE),"Ikke med i Elastic")</f>
        <v>7048652540324</v>
      </c>
      <c r="AB44" s="195">
        <f>SUM('2) Order Form'!W49)</f>
        <v>7048652540324</v>
      </c>
      <c r="AC44" s="195">
        <f>INDEX(ATS!$A:$P,MATCH(ATS!$AB44,ATS!$O:$O,0),1)</f>
        <v>845103</v>
      </c>
      <c r="AD44" s="195" t="str">
        <f>INDEX(ATS!$A:$P,MATCH(ATS!$AB44,ATS!$O:$O,0),2)</f>
        <v>Trailblazer Helmet</v>
      </c>
      <c r="AE44" s="195" t="str">
        <f>INDEX(ATS!$A:$P,MATCH(ATS!$AB44,ATS!$O:$O,0),4)</f>
        <v>MWHTE-LXL</v>
      </c>
    </row>
    <row r="45" spans="1:31" s="2" customFormat="1" ht="16" customHeight="1" x14ac:dyDescent="0.2">
      <c r="A45" s="228">
        <v>810055</v>
      </c>
      <c r="B45" s="228" t="s">
        <v>2105</v>
      </c>
      <c r="C45" s="228" t="s">
        <v>4204</v>
      </c>
      <c r="D45" s="228" t="s">
        <v>763</v>
      </c>
      <c r="E45" s="228" t="s">
        <v>244</v>
      </c>
      <c r="F45" s="228" t="s">
        <v>87</v>
      </c>
      <c r="G45" s="228" t="s">
        <v>504</v>
      </c>
      <c r="H45" s="228">
        <v>0</v>
      </c>
      <c r="I45" s="228">
        <v>0</v>
      </c>
      <c r="J45" s="228">
        <v>0</v>
      </c>
      <c r="K45" s="228">
        <v>0</v>
      </c>
      <c r="L45" s="231">
        <v>0</v>
      </c>
      <c r="N45" s="119" t="str">
        <f t="shared" si="0"/>
        <v>810055-TEBLK-LXL</v>
      </c>
      <c r="O45" s="122">
        <f>IF(B45="NET","",IF(B45="","",IFERROR(VLOOKUP(N45,EAN!$A:$B,2,FALSE),"MANGLER - MÅ OPPDATERE EAN-FANEN")))</f>
        <v>7048652327659</v>
      </c>
      <c r="P45" s="119">
        <f t="shared" si="1"/>
        <v>0</v>
      </c>
      <c r="Q45" s="119">
        <f t="shared" si="2"/>
        <v>0</v>
      </c>
      <c r="S45" s="137">
        <f>IF(B45="NET","",IFERROR(VLOOKUP(O45,'2) Order Form'!$W$9:$W$1926,1,FALSE),"Ikke med I order form"))</f>
        <v>7048652327659</v>
      </c>
      <c r="U45" s="226">
        <v>7048652767431</v>
      </c>
      <c r="V45" s="120">
        <f>IFERROR(VLOOKUP(U45,'2) Order Form'!$W$9:$W$1996,1,FALSE),"Ikke med I order form")</f>
        <v>7048652767431</v>
      </c>
      <c r="W45" s="195">
        <f>INDEX(ATS!$A:$P,MATCH(ATS!$U45,ATS!$O:$O,0),1)</f>
        <v>845103</v>
      </c>
      <c r="X45" s="174" t="str">
        <f>INDEX(ATS!$A:$P,MATCH(ATS!$U45,ATS!$O:$O,0),2)</f>
        <v>Trailblazer Helmet</v>
      </c>
      <c r="Y45" s="175" t="str">
        <f>INDEX(ATS!$A:$P,MATCH(ATS!$U45,ATS!$O:$O,0),4)</f>
        <v>BGRRG-SM</v>
      </c>
      <c r="AA45" s="195">
        <f>IFERROR(VLOOKUP('2) Order Form'!W50,$U$4:$U$1000,1,FALSE),"Ikke med i Elastic")</f>
        <v>7048652767523</v>
      </c>
      <c r="AB45" s="195">
        <f>SUM('2) Order Form'!W50)</f>
        <v>7048652767523</v>
      </c>
      <c r="AC45" s="195">
        <f>INDEX(ATS!$A:$P,MATCH(ATS!$AB45,ATS!$O:$O,0),1)</f>
        <v>845103</v>
      </c>
      <c r="AD45" s="195" t="str">
        <f>INDEX(ATS!$A:$P,MATCH(ATS!$AB45,ATS!$O:$O,0),2)</f>
        <v>Trailblazer Helmet</v>
      </c>
      <c r="AE45" s="195" t="str">
        <f>INDEX(ATS!$A:$P,MATCH(ATS!$AB45,ATS!$O:$O,0),4)</f>
        <v>SGRBO-SM</v>
      </c>
    </row>
    <row r="46" spans="1:31" s="2" customFormat="1" ht="16" customHeight="1" x14ac:dyDescent="0.2">
      <c r="A46" s="229">
        <v>810056</v>
      </c>
      <c r="B46" s="228" t="s">
        <v>248</v>
      </c>
      <c r="C46" s="228"/>
      <c r="D46" s="228"/>
      <c r="E46" s="228"/>
      <c r="F46" s="228"/>
      <c r="G46" s="228"/>
      <c r="H46" s="229">
        <v>202226</v>
      </c>
      <c r="I46" s="229">
        <v>202227</v>
      </c>
      <c r="J46" s="229">
        <v>202228</v>
      </c>
      <c r="K46" s="229">
        <v>202229</v>
      </c>
      <c r="L46" s="232">
        <v>202234</v>
      </c>
      <c r="N46" s="119" t="str">
        <f t="shared" si="0"/>
        <v>810056-</v>
      </c>
      <c r="O46" s="122" t="str">
        <f>IF(B46="NET","",IF(B46="","",IFERROR(VLOOKUP(N46,EAN!$A:$B,2,FALSE),"MANGLER - MÅ OPPDATERE EAN-FANEN")))</f>
        <v/>
      </c>
      <c r="P46" s="119">
        <f t="shared" si="1"/>
        <v>202226</v>
      </c>
      <c r="Q46" s="119">
        <f t="shared" si="2"/>
        <v>202234</v>
      </c>
      <c r="S46" s="137" t="str">
        <f>IF(B46="NET","",IFERROR(VLOOKUP(O46,'2) Order Form'!$W$9:$W$1926,1,FALSE),"Ikke med I order form"))</f>
        <v/>
      </c>
      <c r="U46" s="226">
        <v>7048652767424</v>
      </c>
      <c r="V46" s="120">
        <f>IFERROR(VLOOKUP(U46,'2) Order Form'!$W$9:$W$1996,1,FALSE),"Ikke med I order form")</f>
        <v>7048652767424</v>
      </c>
      <c r="W46" s="195">
        <f>INDEX(ATS!$A:$P,MATCH(ATS!$U46,ATS!$O:$O,0),1)</f>
        <v>845103</v>
      </c>
      <c r="X46" s="174" t="str">
        <f>INDEX(ATS!$A:$P,MATCH(ATS!$U46,ATS!$O:$O,0),2)</f>
        <v>Trailblazer Helmet</v>
      </c>
      <c r="Y46" s="175" t="str">
        <f>INDEX(ATS!$A:$P,MATCH(ATS!$U46,ATS!$O:$O,0),4)</f>
        <v>BGRRG-ML</v>
      </c>
      <c r="AA46" s="195">
        <f>IFERROR(VLOOKUP('2) Order Form'!W51,$U$4:$U$1000,1,FALSE),"Ikke med i Elastic")</f>
        <v>7048652767516</v>
      </c>
      <c r="AB46" s="195">
        <f>SUM('2) Order Form'!W51)</f>
        <v>7048652767516</v>
      </c>
      <c r="AC46" s="195">
        <f>INDEX(ATS!$A:$P,MATCH(ATS!$AB46,ATS!$O:$O,0),1)</f>
        <v>845103</v>
      </c>
      <c r="AD46" s="195" t="str">
        <f>INDEX(ATS!$A:$P,MATCH(ATS!$AB46,ATS!$O:$O,0),2)</f>
        <v>Trailblazer Helmet</v>
      </c>
      <c r="AE46" s="195" t="str">
        <f>INDEX(ATS!$A:$P,MATCH(ATS!$AB46,ATS!$O:$O,0),4)</f>
        <v>SGRBO-ML</v>
      </c>
    </row>
    <row r="47" spans="1:31" s="2" customFormat="1" ht="16" customHeight="1" x14ac:dyDescent="0.2">
      <c r="A47" s="228">
        <v>810056</v>
      </c>
      <c r="B47" s="228" t="s">
        <v>3010</v>
      </c>
      <c r="C47" s="228" t="s">
        <v>4204</v>
      </c>
      <c r="D47" s="228" t="s">
        <v>761</v>
      </c>
      <c r="E47" s="228" t="s">
        <v>244</v>
      </c>
      <c r="F47" s="228" t="s">
        <v>85</v>
      </c>
      <c r="G47" s="228" t="s">
        <v>128</v>
      </c>
      <c r="H47" s="228">
        <v>8</v>
      </c>
      <c r="I47" s="228">
        <v>8</v>
      </c>
      <c r="J47" s="228">
        <v>8</v>
      </c>
      <c r="K47" s="228">
        <v>8</v>
      </c>
      <c r="L47" s="231">
        <v>8</v>
      </c>
      <c r="N47" s="119" t="str">
        <f t="shared" si="0"/>
        <v>810056-TEBLK-SM</v>
      </c>
      <c r="O47" s="122">
        <f>IF(B47="NET","",IF(B47="","",IFERROR(VLOOKUP(N47,EAN!$A:$B,2,FALSE),"MANGLER - MÅ OPPDATERE EAN-FANEN")))</f>
        <v>7048652327703</v>
      </c>
      <c r="P47" s="119">
        <f t="shared" si="1"/>
        <v>8</v>
      </c>
      <c r="Q47" s="119">
        <f t="shared" si="2"/>
        <v>8</v>
      </c>
      <c r="S47" s="137">
        <f>IF(B47="NET","",IFERROR(VLOOKUP(O47,'2) Order Form'!$W$9:$W$1926,1,FALSE),"Ikke med I order form"))</f>
        <v>7048652327703</v>
      </c>
      <c r="U47" s="226">
        <v>7048652767417</v>
      </c>
      <c r="V47" s="120">
        <f>IFERROR(VLOOKUP(U47,'2) Order Form'!$W$9:$W$1996,1,FALSE),"Ikke med I order form")</f>
        <v>7048652767417</v>
      </c>
      <c r="W47" s="195">
        <f>INDEX(ATS!$A:$P,MATCH(ATS!$U47,ATS!$O:$O,0),1)</f>
        <v>845103</v>
      </c>
      <c r="X47" s="174" t="str">
        <f>INDEX(ATS!$A:$P,MATCH(ATS!$U47,ATS!$O:$O,0),2)</f>
        <v>Trailblazer Helmet</v>
      </c>
      <c r="Y47" s="175" t="str">
        <f>INDEX(ATS!$A:$P,MATCH(ATS!$U47,ATS!$O:$O,0),4)</f>
        <v>BGRRG-LXL</v>
      </c>
      <c r="AA47" s="195">
        <f>IFERROR(VLOOKUP('2) Order Form'!W52,$U$4:$U$1000,1,FALSE),"Ikke med i Elastic")</f>
        <v>7048652767509</v>
      </c>
      <c r="AB47" s="195">
        <f>SUM('2) Order Form'!W52)</f>
        <v>7048652767509</v>
      </c>
      <c r="AC47" s="195">
        <f>INDEX(ATS!$A:$P,MATCH(ATS!$AB47,ATS!$O:$O,0),1)</f>
        <v>845103</v>
      </c>
      <c r="AD47" s="195" t="str">
        <f>INDEX(ATS!$A:$P,MATCH(ATS!$AB47,ATS!$O:$O,0),2)</f>
        <v>Trailblazer Helmet</v>
      </c>
      <c r="AE47" s="195" t="str">
        <f>INDEX(ATS!$A:$P,MATCH(ATS!$AB47,ATS!$O:$O,0),4)</f>
        <v>SGRBO-LXL</v>
      </c>
    </row>
    <row r="48" spans="1:31" s="2" customFormat="1" ht="16" customHeight="1" x14ac:dyDescent="0.2">
      <c r="A48" s="228">
        <v>810056</v>
      </c>
      <c r="B48" s="228" t="s">
        <v>3010</v>
      </c>
      <c r="C48" s="228" t="s">
        <v>4204</v>
      </c>
      <c r="D48" s="228" t="s">
        <v>762</v>
      </c>
      <c r="E48" s="228" t="s">
        <v>244</v>
      </c>
      <c r="F48" s="228" t="s">
        <v>86</v>
      </c>
      <c r="G48" s="228" t="s">
        <v>128</v>
      </c>
      <c r="H48" s="228">
        <v>9</v>
      </c>
      <c r="I48" s="228">
        <v>9</v>
      </c>
      <c r="J48" s="228">
        <v>9</v>
      </c>
      <c r="K48" s="228">
        <v>9</v>
      </c>
      <c r="L48" s="231">
        <v>9</v>
      </c>
      <c r="N48" s="119" t="str">
        <f t="shared" si="0"/>
        <v>810056-TEBLK-ML</v>
      </c>
      <c r="O48" s="122">
        <f>IF(B48="NET","",IF(B48="","",IFERROR(VLOOKUP(N48,EAN!$A:$B,2,FALSE),"MANGLER - MÅ OPPDATERE EAN-FANEN")))</f>
        <v>7048652327697</v>
      </c>
      <c r="P48" s="119">
        <f t="shared" si="1"/>
        <v>9</v>
      </c>
      <c r="Q48" s="119">
        <f t="shared" si="2"/>
        <v>9</v>
      </c>
      <c r="S48" s="137">
        <f>IF(B48="NET","",IFERROR(VLOOKUP(O48,'2) Order Form'!$W$9:$W$1926,1,FALSE),"Ikke med I order form"))</f>
        <v>7048652327697</v>
      </c>
      <c r="U48" s="226">
        <v>7048652272690</v>
      </c>
      <c r="V48" s="120">
        <f>IFERROR(VLOOKUP(U48,'2) Order Form'!$W$9:$W$1996,1,FALSE),"Ikke med I order form")</f>
        <v>7048652272690</v>
      </c>
      <c r="W48" s="195">
        <f>INDEX(ATS!$A:$P,MATCH(ATS!$U48,ATS!$O:$O,0),1)</f>
        <v>845066</v>
      </c>
      <c r="X48" s="174" t="str">
        <f>INDEX(ATS!$A:$P,MATCH(ATS!$U48,ATS!$O:$O,0),2)</f>
        <v>Bushwhacker II Carbon Mips Helmet</v>
      </c>
      <c r="Y48" s="175" t="str">
        <f>INDEX(ATS!$A:$P,MATCH(ATS!$U48,ATS!$O:$O,0),4)</f>
        <v>MBKME-SM</v>
      </c>
      <c r="AA48" s="195">
        <f>IFERROR(VLOOKUP('2) Order Form'!W53,$U$4:$U$1000,1,FALSE),"Ikke med i Elastic")</f>
        <v>7048652272690</v>
      </c>
      <c r="AB48" s="195">
        <f>SUM('2) Order Form'!W53)</f>
        <v>7048652272690</v>
      </c>
      <c r="AC48" s="195">
        <f>INDEX(ATS!$A:$P,MATCH(ATS!$AB48,ATS!$O:$O,0),1)</f>
        <v>845066</v>
      </c>
      <c r="AD48" s="195" t="str">
        <f>INDEX(ATS!$A:$P,MATCH(ATS!$AB48,ATS!$O:$O,0),2)</f>
        <v>Bushwhacker II Carbon Mips Helmet</v>
      </c>
      <c r="AE48" s="195" t="str">
        <f>INDEX(ATS!$A:$P,MATCH(ATS!$AB48,ATS!$O:$O,0),4)</f>
        <v>MBKME-SM</v>
      </c>
    </row>
    <row r="49" spans="1:31" s="2" customFormat="1" ht="16" customHeight="1" x14ac:dyDescent="0.2">
      <c r="A49" s="228">
        <v>810056</v>
      </c>
      <c r="B49" s="228" t="s">
        <v>3010</v>
      </c>
      <c r="C49" s="228" t="s">
        <v>4204</v>
      </c>
      <c r="D49" s="228" t="s">
        <v>763</v>
      </c>
      <c r="E49" s="228" t="s">
        <v>244</v>
      </c>
      <c r="F49" s="228" t="s">
        <v>87</v>
      </c>
      <c r="G49" s="228" t="s">
        <v>128</v>
      </c>
      <c r="H49" s="228">
        <v>12</v>
      </c>
      <c r="I49" s="228">
        <v>12</v>
      </c>
      <c r="J49" s="228">
        <v>12</v>
      </c>
      <c r="K49" s="228">
        <v>12</v>
      </c>
      <c r="L49" s="231">
        <v>12</v>
      </c>
      <c r="N49" s="119" t="str">
        <f t="shared" si="0"/>
        <v>810056-TEBLK-LXL</v>
      </c>
      <c r="O49" s="122">
        <f>IF(B49="NET","",IF(B49="","",IFERROR(VLOOKUP(N49,EAN!$A:$B,2,FALSE),"MANGLER - MÅ OPPDATERE EAN-FANEN")))</f>
        <v>7048652327680</v>
      </c>
      <c r="P49" s="119">
        <f t="shared" si="1"/>
        <v>12</v>
      </c>
      <c r="Q49" s="119">
        <f t="shared" si="2"/>
        <v>12</v>
      </c>
      <c r="S49" s="137">
        <f>IF(B49="NET","",IFERROR(VLOOKUP(O49,'2) Order Form'!$W$9:$W$1926,1,FALSE),"Ikke med I order form"))</f>
        <v>7048652327680</v>
      </c>
      <c r="U49" s="226">
        <v>7048652272683</v>
      </c>
      <c r="V49" s="120">
        <f>IFERROR(VLOOKUP(U49,'2) Order Form'!$W$9:$W$1996,1,FALSE),"Ikke med I order form")</f>
        <v>7048652272683</v>
      </c>
      <c r="W49" s="195">
        <f>INDEX(ATS!$A:$P,MATCH(ATS!$U49,ATS!$O:$O,0),1)</f>
        <v>845066</v>
      </c>
      <c r="X49" s="174" t="str">
        <f>INDEX(ATS!$A:$P,MATCH(ATS!$U49,ATS!$O:$O,0),2)</f>
        <v>Bushwhacker II Carbon Mips Helmet</v>
      </c>
      <c r="Y49" s="175" t="str">
        <f>INDEX(ATS!$A:$P,MATCH(ATS!$U49,ATS!$O:$O,0),4)</f>
        <v>MBKME-ML</v>
      </c>
      <c r="AA49" s="195">
        <f>IFERROR(VLOOKUP('2) Order Form'!W54,$U$4:$U$1000,1,FALSE),"Ikke med i Elastic")</f>
        <v>7048652272683</v>
      </c>
      <c r="AB49" s="195">
        <f>SUM('2) Order Form'!W54)</f>
        <v>7048652272683</v>
      </c>
      <c r="AC49" s="195">
        <f>INDEX(ATS!$A:$P,MATCH(ATS!$AB49,ATS!$O:$O,0),1)</f>
        <v>845066</v>
      </c>
      <c r="AD49" s="195" t="str">
        <f>INDEX(ATS!$A:$P,MATCH(ATS!$AB49,ATS!$O:$O,0),2)</f>
        <v>Bushwhacker II Carbon Mips Helmet</v>
      </c>
      <c r="AE49" s="195" t="str">
        <f>INDEX(ATS!$A:$P,MATCH(ATS!$AB49,ATS!$O:$O,0),4)</f>
        <v>MBKME-ML</v>
      </c>
    </row>
    <row r="50" spans="1:31" s="2" customFormat="1" ht="16" customHeight="1" x14ac:dyDescent="0.2">
      <c r="A50" s="229">
        <v>810057</v>
      </c>
      <c r="B50" s="228" t="s">
        <v>248</v>
      </c>
      <c r="C50" s="228"/>
      <c r="D50" s="228"/>
      <c r="E50" s="228"/>
      <c r="F50" s="228"/>
      <c r="G50" s="228"/>
      <c r="H50" s="229">
        <v>202226</v>
      </c>
      <c r="I50" s="229">
        <v>202227</v>
      </c>
      <c r="J50" s="229">
        <v>202228</v>
      </c>
      <c r="K50" s="229">
        <v>202229</v>
      </c>
      <c r="L50" s="232">
        <v>202234</v>
      </c>
      <c r="N50" s="119" t="str">
        <f t="shared" si="0"/>
        <v>810057-</v>
      </c>
      <c r="O50" s="122" t="str">
        <f>IF(B50="NET","",IF(B50="","",IFERROR(VLOOKUP(N50,EAN!$A:$B,2,FALSE),"MANGLER - MÅ OPPDATERE EAN-FANEN")))</f>
        <v/>
      </c>
      <c r="P50" s="119">
        <f t="shared" si="1"/>
        <v>202226</v>
      </c>
      <c r="Q50" s="119">
        <f t="shared" si="2"/>
        <v>202234</v>
      </c>
      <c r="S50" s="137" t="str">
        <f>IF(B50="NET","",IFERROR(VLOOKUP(O50,'2) Order Form'!$W$9:$W$1926,1,FALSE),"Ikke med I order form"))</f>
        <v/>
      </c>
      <c r="U50" s="226">
        <v>7048652272676</v>
      </c>
      <c r="V50" s="120">
        <f>IFERROR(VLOOKUP(U50,'2) Order Form'!$W$9:$W$1996,1,FALSE),"Ikke med I order form")</f>
        <v>7048652272676</v>
      </c>
      <c r="W50" s="195">
        <f>INDEX(ATS!$A:$P,MATCH(ATS!$U50,ATS!$O:$O,0),1)</f>
        <v>845066</v>
      </c>
      <c r="X50" s="174" t="str">
        <f>INDEX(ATS!$A:$P,MATCH(ATS!$U50,ATS!$O:$O,0),2)</f>
        <v>Bushwhacker II Carbon Mips Helmet</v>
      </c>
      <c r="Y50" s="175" t="str">
        <f>INDEX(ATS!$A:$P,MATCH(ATS!$U50,ATS!$O:$O,0),4)</f>
        <v>MBKME-LXL</v>
      </c>
      <c r="AA50" s="195">
        <f>IFERROR(VLOOKUP('2) Order Form'!W55,$U$4:$U$1000,1,FALSE),"Ikke med i Elastic")</f>
        <v>7048652272676</v>
      </c>
      <c r="AB50" s="195">
        <f>SUM('2) Order Form'!W55)</f>
        <v>7048652272676</v>
      </c>
      <c r="AC50" s="195">
        <f>INDEX(ATS!$A:$P,MATCH(ATS!$AB50,ATS!$O:$O,0),1)</f>
        <v>845066</v>
      </c>
      <c r="AD50" s="195" t="str">
        <f>INDEX(ATS!$A:$P,MATCH(ATS!$AB50,ATS!$O:$O,0),2)</f>
        <v>Bushwhacker II Carbon Mips Helmet</v>
      </c>
      <c r="AE50" s="195" t="str">
        <f>INDEX(ATS!$A:$P,MATCH(ATS!$AB50,ATS!$O:$O,0),4)</f>
        <v>MBKME-LXL</v>
      </c>
    </row>
    <row r="51" spans="1:31" s="2" customFormat="1" ht="16" customHeight="1" x14ac:dyDescent="0.2">
      <c r="A51" s="228">
        <v>810057</v>
      </c>
      <c r="B51" s="228" t="s">
        <v>4352</v>
      </c>
      <c r="C51" s="228" t="s">
        <v>4204</v>
      </c>
      <c r="D51" s="228" t="s">
        <v>2244</v>
      </c>
      <c r="E51" s="228" t="s">
        <v>4353</v>
      </c>
      <c r="F51" s="228" t="s">
        <v>84</v>
      </c>
      <c r="G51" s="228" t="s">
        <v>504</v>
      </c>
      <c r="H51" s="228">
        <v>7</v>
      </c>
      <c r="I51" s="228">
        <v>7</v>
      </c>
      <c r="J51" s="228">
        <v>7</v>
      </c>
      <c r="K51" s="228">
        <v>7</v>
      </c>
      <c r="L51" s="231">
        <v>7</v>
      </c>
      <c r="N51" s="119" t="str">
        <f t="shared" si="0"/>
        <v>810057-BRWHT-OS</v>
      </c>
      <c r="O51" s="122">
        <f>IF(B51="NET","",IF(B51="","",IFERROR(VLOOKUP(N51,EAN!$A:$B,2,FALSE),"MANGLER - MÅ OPPDATERE EAN-FANEN")))</f>
        <v>7048652766175</v>
      </c>
      <c r="P51" s="119">
        <f t="shared" si="1"/>
        <v>7</v>
      </c>
      <c r="Q51" s="119">
        <f t="shared" si="2"/>
        <v>7</v>
      </c>
      <c r="S51" s="137">
        <f>IF(B51="NET","",IFERROR(VLOOKUP(O51,'2) Order Form'!$W$9:$W$1926,1,FALSE),"Ikke med I order form"))</f>
        <v>7048652766175</v>
      </c>
      <c r="U51" s="226">
        <v>7048652272720</v>
      </c>
      <c r="V51" s="120">
        <f>IFERROR(VLOOKUP(U51,'2) Order Form'!$W$9:$W$1996,1,FALSE),"Ikke med I order form")</f>
        <v>7048652272720</v>
      </c>
      <c r="W51" s="195">
        <f>INDEX(ATS!$A:$P,MATCH(ATS!$U51,ATS!$O:$O,0),1)</f>
        <v>845066</v>
      </c>
      <c r="X51" s="174" t="str">
        <f>INDEX(ATS!$A:$P,MATCH(ATS!$U51,ATS!$O:$O,0),2)</f>
        <v>Bushwhacker II Carbon Mips Helmet</v>
      </c>
      <c r="Y51" s="175" t="str">
        <f>INDEX(ATS!$A:$P,MATCH(ATS!$U51,ATS!$O:$O,0),4)</f>
        <v>MWEMC-SM</v>
      </c>
      <c r="AA51" s="195">
        <f>IFERROR(VLOOKUP('2) Order Form'!W56,$U$4:$U$1000,1,FALSE),"Ikke med i Elastic")</f>
        <v>7048652272720</v>
      </c>
      <c r="AB51" s="195">
        <f>SUM('2) Order Form'!W56)</f>
        <v>7048652272720</v>
      </c>
      <c r="AC51" s="195">
        <f>INDEX(ATS!$A:$P,MATCH(ATS!$AB51,ATS!$O:$O,0),1)</f>
        <v>845066</v>
      </c>
      <c r="AD51" s="195" t="str">
        <f>INDEX(ATS!$A:$P,MATCH(ATS!$AB51,ATS!$O:$O,0),2)</f>
        <v>Bushwhacker II Carbon Mips Helmet</v>
      </c>
      <c r="AE51" s="195" t="str">
        <f>INDEX(ATS!$A:$P,MATCH(ATS!$AB51,ATS!$O:$O,0),4)</f>
        <v>MWEMC-SM</v>
      </c>
    </row>
    <row r="52" spans="1:31" s="2" customFormat="1" ht="16" customHeight="1" x14ac:dyDescent="0.2">
      <c r="A52" s="228">
        <v>810057</v>
      </c>
      <c r="B52" s="228" t="s">
        <v>4352</v>
      </c>
      <c r="C52" s="228" t="s">
        <v>4204</v>
      </c>
      <c r="D52" s="228" t="s">
        <v>3956</v>
      </c>
      <c r="E52" s="228" t="s">
        <v>3957</v>
      </c>
      <c r="F52" s="228" t="s">
        <v>84</v>
      </c>
      <c r="G52" s="228" t="s">
        <v>128</v>
      </c>
      <c r="H52" s="228">
        <v>0</v>
      </c>
      <c r="I52" s="228">
        <v>0</v>
      </c>
      <c r="J52" s="228">
        <v>0</v>
      </c>
      <c r="K52" s="228">
        <v>0</v>
      </c>
      <c r="L52" s="231">
        <v>0</v>
      </c>
      <c r="N52" s="119" t="str">
        <f t="shared" si="0"/>
        <v>810057-DALIM-OS</v>
      </c>
      <c r="O52" s="122" t="str">
        <f>IF(B52="NET","",IF(B52="","",IFERROR(VLOOKUP(N52,EAN!$A:$B,2,FALSE),"MANGLER - MÅ OPPDATERE EAN-FANEN")))</f>
        <v>MANGLER - MÅ OPPDATERE EAN-FANEN</v>
      </c>
      <c r="P52" s="119">
        <f t="shared" si="1"/>
        <v>0</v>
      </c>
      <c r="Q52" s="119">
        <f t="shared" si="2"/>
        <v>0</v>
      </c>
      <c r="S52" s="137" t="str">
        <f>IF(B52="NET","",IFERROR(VLOOKUP(O52,'2) Order Form'!$W$9:$W$1926,1,FALSE),"Ikke med I order form"))</f>
        <v>Ikke med I order form</v>
      </c>
      <c r="U52" s="226">
        <v>7048652272713</v>
      </c>
      <c r="V52" s="120">
        <f>IFERROR(VLOOKUP(U52,'2) Order Form'!$W$9:$W$1996,1,FALSE),"Ikke med I order form")</f>
        <v>7048652272713</v>
      </c>
      <c r="W52" s="195">
        <f>INDEX(ATS!$A:$P,MATCH(ATS!$U52,ATS!$O:$O,0),1)</f>
        <v>845066</v>
      </c>
      <c r="X52" s="174" t="str">
        <f>INDEX(ATS!$A:$P,MATCH(ATS!$U52,ATS!$O:$O,0),2)</f>
        <v>Bushwhacker II Carbon Mips Helmet</v>
      </c>
      <c r="Y52" s="175" t="str">
        <f>INDEX(ATS!$A:$P,MATCH(ATS!$U52,ATS!$O:$O,0),4)</f>
        <v>MWEMC-ML</v>
      </c>
      <c r="AA52" s="195">
        <f>IFERROR(VLOOKUP('2) Order Form'!W57,$U$4:$U$1000,1,FALSE),"Ikke med i Elastic")</f>
        <v>7048652272713</v>
      </c>
      <c r="AB52" s="195">
        <f>SUM('2) Order Form'!W57)</f>
        <v>7048652272713</v>
      </c>
      <c r="AC52" s="195">
        <f>INDEX(ATS!$A:$P,MATCH(ATS!$AB52,ATS!$O:$O,0),1)</f>
        <v>845066</v>
      </c>
      <c r="AD52" s="195" t="str">
        <f>INDEX(ATS!$A:$P,MATCH(ATS!$AB52,ATS!$O:$O,0),2)</f>
        <v>Bushwhacker II Carbon Mips Helmet</v>
      </c>
      <c r="AE52" s="195" t="str">
        <f>INDEX(ATS!$A:$P,MATCH(ATS!$AB52,ATS!$O:$O,0),4)</f>
        <v>MWEMC-ML</v>
      </c>
    </row>
    <row r="53" spans="1:31" s="2" customFormat="1" ht="16" customHeight="1" x14ac:dyDescent="0.2">
      <c r="A53" s="228">
        <v>810057</v>
      </c>
      <c r="B53" s="228" t="s">
        <v>4352</v>
      </c>
      <c r="C53" s="228" t="s">
        <v>4204</v>
      </c>
      <c r="D53" s="228" t="s">
        <v>3958</v>
      </c>
      <c r="E53" s="228" t="s">
        <v>3959</v>
      </c>
      <c r="F53" s="228" t="s">
        <v>84</v>
      </c>
      <c r="G53" s="228" t="s">
        <v>128</v>
      </c>
      <c r="H53" s="228">
        <v>0</v>
      </c>
      <c r="I53" s="228">
        <v>0</v>
      </c>
      <c r="J53" s="228">
        <v>0</v>
      </c>
      <c r="K53" s="228">
        <v>0</v>
      </c>
      <c r="L53" s="231">
        <v>0</v>
      </c>
      <c r="N53" s="119" t="str">
        <f t="shared" si="0"/>
        <v>810057-DUSK-OS</v>
      </c>
      <c r="O53" s="122" t="str">
        <f>IF(B53="NET","",IF(B53="","",IFERROR(VLOOKUP(N53,EAN!$A:$B,2,FALSE),"MANGLER - MÅ OPPDATERE EAN-FANEN")))</f>
        <v>MANGLER - MÅ OPPDATERE EAN-FANEN</v>
      </c>
      <c r="P53" s="119">
        <f t="shared" si="1"/>
        <v>0</v>
      </c>
      <c r="Q53" s="119">
        <f t="shared" si="2"/>
        <v>0</v>
      </c>
      <c r="S53" s="137" t="str">
        <f>IF(B53="NET","",IFERROR(VLOOKUP(O53,'2) Order Form'!$W$9:$W$1926,1,FALSE),"Ikke med I order form"))</f>
        <v>Ikke med I order form</v>
      </c>
      <c r="U53" s="226">
        <v>7048652272706</v>
      </c>
      <c r="V53" s="120">
        <f>IFERROR(VLOOKUP(U53,'2) Order Form'!$W$9:$W$1996,1,FALSE),"Ikke med I order form")</f>
        <v>7048652272706</v>
      </c>
      <c r="W53" s="195">
        <f>INDEX(ATS!$A:$P,MATCH(ATS!$U53,ATS!$O:$O,0),1)</f>
        <v>845066</v>
      </c>
      <c r="X53" s="174" t="str">
        <f>INDEX(ATS!$A:$P,MATCH(ATS!$U53,ATS!$O:$O,0),2)</f>
        <v>Bushwhacker II Carbon Mips Helmet</v>
      </c>
      <c r="Y53" s="175" t="str">
        <f>INDEX(ATS!$A:$P,MATCH(ATS!$U53,ATS!$O:$O,0),4)</f>
        <v>MWEMC-LXL</v>
      </c>
      <c r="AA53" s="195">
        <f>IFERROR(VLOOKUP('2) Order Form'!W58,$U$4:$U$1000,1,FALSE),"Ikke med i Elastic")</f>
        <v>7048652272706</v>
      </c>
      <c r="AB53" s="195">
        <f>SUM('2) Order Form'!W58)</f>
        <v>7048652272706</v>
      </c>
      <c r="AC53" s="195">
        <f>INDEX(ATS!$A:$P,MATCH(ATS!$AB53,ATS!$O:$O,0),1)</f>
        <v>845066</v>
      </c>
      <c r="AD53" s="195" t="str">
        <f>INDEX(ATS!$A:$P,MATCH(ATS!$AB53,ATS!$O:$O,0),2)</f>
        <v>Bushwhacker II Carbon Mips Helmet</v>
      </c>
      <c r="AE53" s="195" t="str">
        <f>INDEX(ATS!$A:$P,MATCH(ATS!$AB53,ATS!$O:$O,0),4)</f>
        <v>MWEMC-LXL</v>
      </c>
    </row>
    <row r="54" spans="1:31" s="2" customFormat="1" x14ac:dyDescent="0.2">
      <c r="A54" s="228">
        <v>810057</v>
      </c>
      <c r="B54" s="228" t="s">
        <v>4352</v>
      </c>
      <c r="C54" s="228" t="s">
        <v>4204</v>
      </c>
      <c r="D54" s="228" t="s">
        <v>2245</v>
      </c>
      <c r="E54" s="228" t="s">
        <v>3064</v>
      </c>
      <c r="F54" s="228" t="s">
        <v>84</v>
      </c>
      <c r="G54" s="228" t="s">
        <v>504</v>
      </c>
      <c r="H54" s="228">
        <v>7</v>
      </c>
      <c r="I54" s="228">
        <v>7</v>
      </c>
      <c r="J54" s="228">
        <v>7</v>
      </c>
      <c r="K54" s="228">
        <v>7</v>
      </c>
      <c r="L54" s="231">
        <v>7</v>
      </c>
      <c r="N54" s="119" t="str">
        <f t="shared" si="0"/>
        <v>810057-GLBLM-OS</v>
      </c>
      <c r="O54" s="122">
        <f>IF(B54="NET","",IF(B54="","",IFERROR(VLOOKUP(N54,EAN!$A:$B,2,FALSE),"MANGLER - MÅ OPPDATERE EAN-FANEN")))</f>
        <v>7048652766182</v>
      </c>
      <c r="P54" s="119">
        <f t="shared" si="1"/>
        <v>7</v>
      </c>
      <c r="Q54" s="119">
        <f t="shared" si="2"/>
        <v>7</v>
      </c>
      <c r="S54" s="137">
        <f>IF(B54="NET","",IFERROR(VLOOKUP(O54,'2) Order Form'!$W$9:$W$1926,1,FALSE),"Ikke med I order form"))</f>
        <v>7048652766182</v>
      </c>
      <c r="U54" s="226">
        <v>7048652272546</v>
      </c>
      <c r="V54" s="120">
        <f>IFERROR(VLOOKUP(U54,'2) Order Form'!$W$9:$W$1996,1,FALSE),"Ikke med I order form")</f>
        <v>7048652272546</v>
      </c>
      <c r="W54" s="195">
        <f>INDEX(ATS!$A:$P,MATCH(ATS!$U54,ATS!$O:$O,0),1)</f>
        <v>845065</v>
      </c>
      <c r="X54" s="174" t="str">
        <f>INDEX(ATS!$A:$P,MATCH(ATS!$U54,ATS!$O:$O,0),2)</f>
        <v>Bushwhacker II Mips Helmet</v>
      </c>
      <c r="Y54" s="175" t="str">
        <f>INDEX(ATS!$A:$P,MATCH(ATS!$U54,ATS!$O:$O,0),4)</f>
        <v>MBLCK-SM</v>
      </c>
      <c r="AA54" s="195">
        <f>IFERROR(VLOOKUP('2) Order Form'!W59,$U$4:$U$1000,1,FALSE),"Ikke med i Elastic")</f>
        <v>7048652766403</v>
      </c>
      <c r="AB54" s="195">
        <f>SUM('2) Order Form'!W59)</f>
        <v>7048652766403</v>
      </c>
      <c r="AC54" s="195">
        <f>INDEX(ATS!$A:$P,MATCH(ATS!$AB54,ATS!$O:$O,0),1)</f>
        <v>845065</v>
      </c>
      <c r="AD54" s="195" t="str">
        <f>INDEX(ATS!$A:$P,MATCH(ATS!$AB54,ATS!$O:$O,0),2)</f>
        <v>Bushwhacker II Mips Helmet</v>
      </c>
      <c r="AE54" s="195" t="str">
        <f>INDEX(ATS!$A:$P,MATCH(ATS!$AB54,ATS!$O:$O,0),4)</f>
        <v>BGRRG-SM</v>
      </c>
    </row>
    <row r="55" spans="1:31" s="2" customFormat="1" ht="16" customHeight="1" x14ac:dyDescent="0.2">
      <c r="A55" s="228">
        <v>810057</v>
      </c>
      <c r="B55" s="228" t="s">
        <v>4352</v>
      </c>
      <c r="C55" s="228" t="s">
        <v>4204</v>
      </c>
      <c r="D55" s="228" t="s">
        <v>750</v>
      </c>
      <c r="E55" s="228" t="s">
        <v>2097</v>
      </c>
      <c r="F55" s="228" t="s">
        <v>84</v>
      </c>
      <c r="G55" s="228" t="s">
        <v>128</v>
      </c>
      <c r="H55" s="228">
        <v>44</v>
      </c>
      <c r="I55" s="228">
        <v>44</v>
      </c>
      <c r="J55" s="228">
        <v>44</v>
      </c>
      <c r="K55" s="228">
        <v>44</v>
      </c>
      <c r="L55" s="231">
        <v>44</v>
      </c>
      <c r="N55" s="119" t="str">
        <f t="shared" si="0"/>
        <v>810057-MBLCK-OS</v>
      </c>
      <c r="O55" s="122">
        <f>IF(B55="NET","",IF(B55="","",IFERROR(VLOOKUP(N55,EAN!$A:$B,2,FALSE),"MANGLER - MÅ OPPDATERE EAN-FANEN")))</f>
        <v>7048652327710</v>
      </c>
      <c r="P55" s="119">
        <f t="shared" si="1"/>
        <v>44</v>
      </c>
      <c r="Q55" s="119">
        <f t="shared" si="2"/>
        <v>44</v>
      </c>
      <c r="S55" s="137">
        <f>IF(B55="NET","",IFERROR(VLOOKUP(O55,'2) Order Form'!$W$9:$W$1926,1,FALSE),"Ikke med I order form"))</f>
        <v>7048652327710</v>
      </c>
      <c r="U55" s="226">
        <v>7048652272539</v>
      </c>
      <c r="V55" s="120">
        <f>IFERROR(VLOOKUP(U55,'2) Order Form'!$W$9:$W$1996,1,FALSE),"Ikke med I order form")</f>
        <v>7048652272539</v>
      </c>
      <c r="W55" s="195">
        <f>INDEX(ATS!$A:$P,MATCH(ATS!$U55,ATS!$O:$O,0),1)</f>
        <v>845065</v>
      </c>
      <c r="X55" s="174" t="str">
        <f>INDEX(ATS!$A:$P,MATCH(ATS!$U55,ATS!$O:$O,0),2)</f>
        <v>Bushwhacker II Mips Helmet</v>
      </c>
      <c r="Y55" s="175" t="str">
        <f>INDEX(ATS!$A:$P,MATCH(ATS!$U55,ATS!$O:$O,0),4)</f>
        <v>MBLCK-ML</v>
      </c>
      <c r="AA55" s="195">
        <f>IFERROR(VLOOKUP('2) Order Form'!W60,$U$4:$U$1000,1,FALSE),"Ikke med i Elastic")</f>
        <v>7048652766397</v>
      </c>
      <c r="AB55" s="195">
        <f>SUM('2) Order Form'!W60)</f>
        <v>7048652766397</v>
      </c>
      <c r="AC55" s="195">
        <f>INDEX(ATS!$A:$P,MATCH(ATS!$AB55,ATS!$O:$O,0),1)</f>
        <v>845065</v>
      </c>
      <c r="AD55" s="195" t="str">
        <f>INDEX(ATS!$A:$P,MATCH(ATS!$AB55,ATS!$O:$O,0),2)</f>
        <v>Bushwhacker II Mips Helmet</v>
      </c>
      <c r="AE55" s="195" t="str">
        <f>INDEX(ATS!$A:$P,MATCH(ATS!$AB55,ATS!$O:$O,0),4)</f>
        <v>BGRRG-ML</v>
      </c>
    </row>
    <row r="56" spans="1:31" s="2" customFormat="1" ht="16" customHeight="1" x14ac:dyDescent="0.2">
      <c r="A56" s="228">
        <v>810057</v>
      </c>
      <c r="B56" s="228" t="s">
        <v>4352</v>
      </c>
      <c r="C56" s="228" t="s">
        <v>4204</v>
      </c>
      <c r="D56" s="228" t="s">
        <v>751</v>
      </c>
      <c r="E56" s="228" t="s">
        <v>2098</v>
      </c>
      <c r="F56" s="228" t="s">
        <v>84</v>
      </c>
      <c r="G56" s="228" t="s">
        <v>504</v>
      </c>
      <c r="H56" s="228">
        <v>18</v>
      </c>
      <c r="I56" s="228">
        <v>18</v>
      </c>
      <c r="J56" s="228">
        <v>18</v>
      </c>
      <c r="K56" s="228">
        <v>18</v>
      </c>
      <c r="L56" s="231">
        <v>18</v>
      </c>
      <c r="N56" s="119" t="str">
        <f t="shared" si="0"/>
        <v>810057-MCDGY-OS</v>
      </c>
      <c r="O56" s="122">
        <f>IF(B56="NET","",IF(B56="","",IFERROR(VLOOKUP(N56,EAN!$A:$B,2,FALSE),"MANGLER - MÅ OPPDATERE EAN-FANEN")))</f>
        <v>7048652327727</v>
      </c>
      <c r="P56" s="119">
        <f t="shared" si="1"/>
        <v>18</v>
      </c>
      <c r="Q56" s="119">
        <f t="shared" si="2"/>
        <v>18</v>
      </c>
      <c r="S56" s="137" t="str">
        <f>IF(B56="NET","",IFERROR(VLOOKUP(O56,'2) Order Form'!$W$9:$W$1926,1,FALSE),"Ikke med I order form"))</f>
        <v>Ikke med I order form</v>
      </c>
      <c r="U56" s="226">
        <v>7048652272522</v>
      </c>
      <c r="V56" s="120">
        <f>IFERROR(VLOOKUP(U56,'2) Order Form'!$W$9:$W$1996,1,FALSE),"Ikke med I order form")</f>
        <v>7048652272522</v>
      </c>
      <c r="W56" s="195">
        <f>INDEX(ATS!$A:$P,MATCH(ATS!$U56,ATS!$O:$O,0),1)</f>
        <v>845065</v>
      </c>
      <c r="X56" s="174" t="str">
        <f>INDEX(ATS!$A:$P,MATCH(ATS!$U56,ATS!$O:$O,0),2)</f>
        <v>Bushwhacker II Mips Helmet</v>
      </c>
      <c r="Y56" s="175" t="str">
        <f>INDEX(ATS!$A:$P,MATCH(ATS!$U56,ATS!$O:$O,0),4)</f>
        <v>MBLCK-LXL</v>
      </c>
      <c r="AA56" s="195">
        <f>IFERROR(VLOOKUP('2) Order Form'!W61,$U$4:$U$1000,1,FALSE),"Ikke med i Elastic")</f>
        <v>7048652766380</v>
      </c>
      <c r="AB56" s="195">
        <f>SUM('2) Order Form'!W61)</f>
        <v>7048652766380</v>
      </c>
      <c r="AC56" s="195">
        <f>INDEX(ATS!$A:$P,MATCH(ATS!$AB56,ATS!$O:$O,0),1)</f>
        <v>845065</v>
      </c>
      <c r="AD56" s="195" t="str">
        <f>INDEX(ATS!$A:$P,MATCH(ATS!$AB56,ATS!$O:$O,0),2)</f>
        <v>Bushwhacker II Mips Helmet</v>
      </c>
      <c r="AE56" s="195" t="str">
        <f>INDEX(ATS!$A:$P,MATCH(ATS!$AB56,ATS!$O:$O,0),4)</f>
        <v>BGRRG-LXL</v>
      </c>
    </row>
    <row r="57" spans="1:31" s="2" customFormat="1" x14ac:dyDescent="0.2">
      <c r="A57" s="228">
        <v>810057</v>
      </c>
      <c r="B57" s="228" t="s">
        <v>4352</v>
      </c>
      <c r="C57" s="228" t="s">
        <v>4204</v>
      </c>
      <c r="D57" s="228" t="s">
        <v>746</v>
      </c>
      <c r="E57" s="228" t="s">
        <v>523</v>
      </c>
      <c r="F57" s="228" t="s">
        <v>84</v>
      </c>
      <c r="G57" s="228" t="s">
        <v>504</v>
      </c>
      <c r="H57" s="228">
        <v>24</v>
      </c>
      <c r="I57" s="228">
        <v>24</v>
      </c>
      <c r="J57" s="228">
        <v>24</v>
      </c>
      <c r="K57" s="228">
        <v>24</v>
      </c>
      <c r="L57" s="231">
        <v>24</v>
      </c>
      <c r="N57" s="119" t="str">
        <f t="shared" si="0"/>
        <v>810057-MEAME-OS</v>
      </c>
      <c r="O57" s="122">
        <f>IF(B57="NET","",IF(B57="","",IFERROR(VLOOKUP(N57,EAN!$A:$B,2,FALSE),"MANGLER - MÅ OPPDATERE EAN-FANEN")))</f>
        <v>7048652661500</v>
      </c>
      <c r="P57" s="119">
        <f t="shared" si="1"/>
        <v>24</v>
      </c>
      <c r="Q57" s="119">
        <f t="shared" si="2"/>
        <v>24</v>
      </c>
      <c r="S57" s="137" t="str">
        <f>IF(B57="NET","",IFERROR(VLOOKUP(O57,'2) Order Form'!$W$9:$W$1926,1,FALSE),"Ikke med I order form"))</f>
        <v>Ikke med I order form</v>
      </c>
      <c r="U57" s="226">
        <v>7048652272669</v>
      </c>
      <c r="V57" s="120">
        <f>IFERROR(VLOOKUP(U57,'2) Order Form'!$W$9:$W$1996,1,FALSE),"Ikke med I order form")</f>
        <v>7048652272669</v>
      </c>
      <c r="W57" s="195">
        <f>INDEX(ATS!$A:$P,MATCH(ATS!$U57,ATS!$O:$O,0),1)</f>
        <v>845065</v>
      </c>
      <c r="X57" s="174" t="str">
        <f>INDEX(ATS!$A:$P,MATCH(ATS!$U57,ATS!$O:$O,0),2)</f>
        <v>Bushwhacker II Mips Helmet</v>
      </c>
      <c r="Y57" s="175" t="str">
        <f>INDEX(ATS!$A:$P,MATCH(ATS!$U57,ATS!$O:$O,0),4)</f>
        <v>MWHTE-SM</v>
      </c>
      <c r="AA57" s="195">
        <f>IFERROR(VLOOKUP('2) Order Form'!W62,$U$4:$U$1000,1,FALSE),"Ikke med i Elastic")</f>
        <v>7048652766434</v>
      </c>
      <c r="AB57" s="195">
        <f>SUM('2) Order Form'!W62)</f>
        <v>7048652766434</v>
      </c>
      <c r="AC57" s="195">
        <f>INDEX(ATS!$A:$P,MATCH(ATS!$AB57,ATS!$O:$O,0),1)</f>
        <v>845065</v>
      </c>
      <c r="AD57" s="195" t="str">
        <f>INDEX(ATS!$A:$P,MATCH(ATS!$AB57,ATS!$O:$O,0),2)</f>
        <v>Bushwhacker II Mips Helmet</v>
      </c>
      <c r="AE57" s="195" t="str">
        <f>INDEX(ATS!$A:$P,MATCH(ATS!$AB57,ATS!$O:$O,0),4)</f>
        <v>BRWHT-SM</v>
      </c>
    </row>
    <row r="58" spans="1:31" s="2" customFormat="1" ht="16" customHeight="1" x14ac:dyDescent="0.2">
      <c r="A58" s="228">
        <v>810057</v>
      </c>
      <c r="B58" s="228" t="s">
        <v>4352</v>
      </c>
      <c r="C58" s="228" t="s">
        <v>4204</v>
      </c>
      <c r="D58" s="228" t="s">
        <v>752</v>
      </c>
      <c r="E58" s="228" t="s">
        <v>2099</v>
      </c>
      <c r="F58" s="228" t="s">
        <v>84</v>
      </c>
      <c r="G58" s="228" t="s">
        <v>504</v>
      </c>
      <c r="H58" s="228">
        <v>17</v>
      </c>
      <c r="I58" s="228">
        <v>17</v>
      </c>
      <c r="J58" s="228">
        <v>17</v>
      </c>
      <c r="K58" s="228">
        <v>17</v>
      </c>
      <c r="L58" s="231">
        <v>17</v>
      </c>
      <c r="N58" s="119" t="str">
        <f t="shared" si="0"/>
        <v>810057-MEHRD-OS</v>
      </c>
      <c r="O58" s="122">
        <f>IF(B58="NET","",IF(B58="","",IFERROR(VLOOKUP(N58,EAN!$A:$B,2,FALSE),"MANGLER - MÅ OPPDATERE EAN-FANEN")))</f>
        <v>7048652327734</v>
      </c>
      <c r="P58" s="119">
        <f t="shared" si="1"/>
        <v>17</v>
      </c>
      <c r="Q58" s="119">
        <f t="shared" si="2"/>
        <v>17</v>
      </c>
      <c r="S58" s="137" t="str">
        <f>IF(B58="NET","",IFERROR(VLOOKUP(O58,'2) Order Form'!$W$9:$W$1926,1,FALSE),"Ikke med I order form"))</f>
        <v>Ikke med I order form</v>
      </c>
      <c r="U58" s="226">
        <v>7048652272652</v>
      </c>
      <c r="V58" s="120">
        <f>IFERROR(VLOOKUP(U58,'2) Order Form'!$W$9:$W$1996,1,FALSE),"Ikke med I order form")</f>
        <v>7048652272652</v>
      </c>
      <c r="W58" s="195">
        <f>INDEX(ATS!$A:$P,MATCH(ATS!$U58,ATS!$O:$O,0),1)</f>
        <v>845065</v>
      </c>
      <c r="X58" s="174" t="str">
        <f>INDEX(ATS!$A:$P,MATCH(ATS!$U58,ATS!$O:$O,0),2)</f>
        <v>Bushwhacker II Mips Helmet</v>
      </c>
      <c r="Y58" s="175" t="str">
        <f>INDEX(ATS!$A:$P,MATCH(ATS!$U58,ATS!$O:$O,0),4)</f>
        <v>MWHTE-ML</v>
      </c>
      <c r="AA58" s="195">
        <f>IFERROR(VLOOKUP('2) Order Form'!W63,$U$4:$U$1000,1,FALSE),"Ikke med i Elastic")</f>
        <v>7048652766427</v>
      </c>
      <c r="AB58" s="195">
        <f>SUM('2) Order Form'!W63)</f>
        <v>7048652766427</v>
      </c>
      <c r="AC58" s="195">
        <f>INDEX(ATS!$A:$P,MATCH(ATS!$AB58,ATS!$O:$O,0),1)</f>
        <v>845065</v>
      </c>
      <c r="AD58" s="195" t="str">
        <f>INDEX(ATS!$A:$P,MATCH(ATS!$AB58,ATS!$O:$O,0),2)</f>
        <v>Bushwhacker II Mips Helmet</v>
      </c>
      <c r="AE58" s="195" t="str">
        <f>INDEX(ATS!$A:$P,MATCH(ATS!$AB58,ATS!$O:$O,0),4)</f>
        <v>BRWHT-ML</v>
      </c>
    </row>
    <row r="59" spans="1:31" s="2" customFormat="1" ht="16" customHeight="1" x14ac:dyDescent="0.2">
      <c r="A59" s="228">
        <v>810057</v>
      </c>
      <c r="B59" s="228" t="s">
        <v>4352</v>
      </c>
      <c r="C59" s="228" t="s">
        <v>4204</v>
      </c>
      <c r="D59" s="228" t="s">
        <v>753</v>
      </c>
      <c r="E59" s="228" t="s">
        <v>2100</v>
      </c>
      <c r="F59" s="228" t="s">
        <v>84</v>
      </c>
      <c r="G59" s="228" t="s">
        <v>504</v>
      </c>
      <c r="H59" s="228">
        <v>10</v>
      </c>
      <c r="I59" s="228">
        <v>10</v>
      </c>
      <c r="J59" s="228">
        <v>10</v>
      </c>
      <c r="K59" s="228">
        <v>10</v>
      </c>
      <c r="L59" s="231">
        <v>10</v>
      </c>
      <c r="N59" s="119" t="str">
        <f t="shared" si="0"/>
        <v>810057-MFGRN-OS</v>
      </c>
      <c r="O59" s="122">
        <f>IF(B59="NET","",IF(B59="","",IFERROR(VLOOKUP(N59,EAN!$A:$B,2,FALSE),"MANGLER - MÅ OPPDATERE EAN-FANEN")))</f>
        <v>7048652542571</v>
      </c>
      <c r="P59" s="119">
        <f t="shared" si="1"/>
        <v>10</v>
      </c>
      <c r="Q59" s="119">
        <f t="shared" si="2"/>
        <v>10</v>
      </c>
      <c r="S59" s="137" t="str">
        <f>IF(B59="NET","",IFERROR(VLOOKUP(O59,'2) Order Form'!$W$9:$W$1926,1,FALSE),"Ikke med I order form"))</f>
        <v>Ikke med I order form</v>
      </c>
      <c r="U59" s="226">
        <v>7048652272645</v>
      </c>
      <c r="V59" s="120">
        <f>IFERROR(VLOOKUP(U59,'2) Order Form'!$W$9:$W$1996,1,FALSE),"Ikke med I order form")</f>
        <v>7048652272645</v>
      </c>
      <c r="W59" s="195">
        <f>INDEX(ATS!$A:$P,MATCH(ATS!$U59,ATS!$O:$O,0),1)</f>
        <v>845065</v>
      </c>
      <c r="X59" s="174" t="str">
        <f>INDEX(ATS!$A:$P,MATCH(ATS!$U59,ATS!$O:$O,0),2)</f>
        <v>Bushwhacker II Mips Helmet</v>
      </c>
      <c r="Y59" s="175" t="str">
        <f>INDEX(ATS!$A:$P,MATCH(ATS!$U59,ATS!$O:$O,0),4)</f>
        <v>MWHTE-LXL</v>
      </c>
      <c r="AA59" s="195">
        <f>IFERROR(VLOOKUP('2) Order Form'!W64,$U$4:$U$1000,1,FALSE),"Ikke med i Elastic")</f>
        <v>7048652766410</v>
      </c>
      <c r="AB59" s="195">
        <f>SUM('2) Order Form'!W64)</f>
        <v>7048652766410</v>
      </c>
      <c r="AC59" s="195">
        <f>INDEX(ATS!$A:$P,MATCH(ATS!$AB59,ATS!$O:$O,0),1)</f>
        <v>845065</v>
      </c>
      <c r="AD59" s="195" t="str">
        <f>INDEX(ATS!$A:$P,MATCH(ATS!$AB59,ATS!$O:$O,0),2)</f>
        <v>Bushwhacker II Mips Helmet</v>
      </c>
      <c r="AE59" s="195" t="str">
        <f>INDEX(ATS!$A:$P,MATCH(ATS!$AB59,ATS!$O:$O,0),4)</f>
        <v>BRWHT-LXL</v>
      </c>
    </row>
    <row r="60" spans="1:31" s="2" customFormat="1" ht="16" customHeight="1" x14ac:dyDescent="0.2">
      <c r="A60" s="228">
        <v>810057</v>
      </c>
      <c r="B60" s="228" t="s">
        <v>4352</v>
      </c>
      <c r="C60" s="228" t="s">
        <v>4204</v>
      </c>
      <c r="D60" s="228" t="s">
        <v>2242</v>
      </c>
      <c r="E60" s="228" t="s">
        <v>4351</v>
      </c>
      <c r="F60" s="228" t="s">
        <v>84</v>
      </c>
      <c r="G60" s="228" t="s">
        <v>504</v>
      </c>
      <c r="H60" s="228">
        <v>7</v>
      </c>
      <c r="I60" s="228">
        <v>7</v>
      </c>
      <c r="J60" s="228">
        <v>7</v>
      </c>
      <c r="K60" s="228">
        <v>7</v>
      </c>
      <c r="L60" s="231">
        <v>7</v>
      </c>
      <c r="N60" s="119" t="str">
        <f t="shared" si="0"/>
        <v>810057-MFLUO-OS</v>
      </c>
      <c r="O60" s="122">
        <f>IF(B60="NET","",IF(B60="","",IFERROR(VLOOKUP(N60,EAN!$A:$B,2,FALSE),"MANGLER - MÅ OPPDATERE EAN-FANEN")))</f>
        <v>7048652766199</v>
      </c>
      <c r="P60" s="119">
        <f t="shared" si="1"/>
        <v>7</v>
      </c>
      <c r="Q60" s="119">
        <f t="shared" si="2"/>
        <v>7</v>
      </c>
      <c r="S60" s="137">
        <f>IF(B60="NET","",IFERROR(VLOOKUP(O60,'2) Order Form'!$W$9:$W$1926,1,FALSE),"Ikke med I order form"))</f>
        <v>7048652766199</v>
      </c>
      <c r="U60" s="226">
        <v>7048652660268</v>
      </c>
      <c r="V60" s="120">
        <f>IFERROR(VLOOKUP(U60,'2) Order Form'!$W$9:$W$1996,1,FALSE),"Ikke med I order form")</f>
        <v>7048652660268</v>
      </c>
      <c r="W60" s="195">
        <f>INDEX(ATS!$A:$P,MATCH(ATS!$U60,ATS!$O:$O,0),1)</f>
        <v>845065</v>
      </c>
      <c r="X60" s="174" t="str">
        <f>INDEX(ATS!$A:$P,MATCH(ATS!$U60,ATS!$O:$O,0),2)</f>
        <v>Bushwhacker II Mips Helmet</v>
      </c>
      <c r="Y60" s="175" t="str">
        <f>INDEX(ATS!$A:$P,MATCH(ATS!$U60,ATS!$O:$O,0),4)</f>
        <v>SGRME-SM</v>
      </c>
      <c r="AA60" s="195">
        <f>IFERROR(VLOOKUP('2) Order Form'!W65,$U$4:$U$1000,1,FALSE),"Ikke med i Elastic")</f>
        <v>7048652272546</v>
      </c>
      <c r="AB60" s="195">
        <f>SUM('2) Order Form'!W65)</f>
        <v>7048652272546</v>
      </c>
      <c r="AC60" s="195">
        <f>INDEX(ATS!$A:$P,MATCH(ATS!$AB60,ATS!$O:$O,0),1)</f>
        <v>845065</v>
      </c>
      <c r="AD60" s="195" t="str">
        <f>INDEX(ATS!$A:$P,MATCH(ATS!$AB60,ATS!$O:$O,0),2)</f>
        <v>Bushwhacker II Mips Helmet</v>
      </c>
      <c r="AE60" s="195" t="str">
        <f>INDEX(ATS!$A:$P,MATCH(ATS!$AB60,ATS!$O:$O,0),4)</f>
        <v>MBLCK-SM</v>
      </c>
    </row>
    <row r="61" spans="1:31" s="2" customFormat="1" ht="16" customHeight="1" x14ac:dyDescent="0.2">
      <c r="A61" s="228">
        <v>810057</v>
      </c>
      <c r="B61" s="228" t="s">
        <v>4352</v>
      </c>
      <c r="C61" s="228" t="s">
        <v>4204</v>
      </c>
      <c r="D61" s="228" t="s">
        <v>764</v>
      </c>
      <c r="E61" s="228" t="s">
        <v>196</v>
      </c>
      <c r="F61" s="228" t="s">
        <v>84</v>
      </c>
      <c r="G61" s="228" t="s">
        <v>504</v>
      </c>
      <c r="H61" s="228">
        <v>11</v>
      </c>
      <c r="I61" s="228">
        <v>11</v>
      </c>
      <c r="J61" s="228">
        <v>11</v>
      </c>
      <c r="K61" s="228">
        <v>11</v>
      </c>
      <c r="L61" s="231">
        <v>11</v>
      </c>
      <c r="N61" s="119" t="str">
        <f t="shared" si="0"/>
        <v>810057-MMBLU-OS</v>
      </c>
      <c r="O61" s="122">
        <f>IF(B61="NET","",IF(B61="","",IFERROR(VLOOKUP(N61,EAN!$A:$B,2,FALSE),"MANGLER - MÅ OPPDATERE EAN-FANEN")))</f>
        <v>7048652542588</v>
      </c>
      <c r="P61" s="119">
        <f t="shared" si="1"/>
        <v>11</v>
      </c>
      <c r="Q61" s="119">
        <f t="shared" si="2"/>
        <v>11</v>
      </c>
      <c r="S61" s="137" t="str">
        <f>IF(B61="NET","",IFERROR(VLOOKUP(O61,'2) Order Form'!$W$9:$W$1926,1,FALSE),"Ikke med I order form"))</f>
        <v>Ikke med I order form</v>
      </c>
      <c r="U61" s="226">
        <v>7048652660251</v>
      </c>
      <c r="V61" s="120">
        <f>IFERROR(VLOOKUP(U61,'2) Order Form'!$W$9:$W$1996,1,FALSE),"Ikke med I order form")</f>
        <v>7048652660251</v>
      </c>
      <c r="W61" s="195">
        <f>INDEX(ATS!$A:$P,MATCH(ATS!$U61,ATS!$O:$O,0),1)</f>
        <v>845065</v>
      </c>
      <c r="X61" s="174" t="str">
        <f>INDEX(ATS!$A:$P,MATCH(ATS!$U61,ATS!$O:$O,0),2)</f>
        <v>Bushwhacker II Mips Helmet</v>
      </c>
      <c r="Y61" s="175" t="str">
        <f>INDEX(ATS!$A:$P,MATCH(ATS!$U61,ATS!$O:$O,0),4)</f>
        <v>SGRME-ML</v>
      </c>
      <c r="AA61" s="195">
        <f>IFERROR(VLOOKUP('2) Order Form'!W66,$U$4:$U$1000,1,FALSE),"Ikke med i Elastic")</f>
        <v>7048652272539</v>
      </c>
      <c r="AB61" s="195">
        <f>SUM('2) Order Form'!W66)</f>
        <v>7048652272539</v>
      </c>
      <c r="AC61" s="195">
        <f>INDEX(ATS!$A:$P,MATCH(ATS!$AB61,ATS!$O:$O,0),1)</f>
        <v>845065</v>
      </c>
      <c r="AD61" s="195" t="str">
        <f>INDEX(ATS!$A:$P,MATCH(ATS!$AB61,ATS!$O:$O,0),2)</f>
        <v>Bushwhacker II Mips Helmet</v>
      </c>
      <c r="AE61" s="195" t="str">
        <f>INDEX(ATS!$A:$P,MATCH(ATS!$AB61,ATS!$O:$O,0),4)</f>
        <v>MBLCK-ML</v>
      </c>
    </row>
    <row r="62" spans="1:31" s="2" customFormat="1" x14ac:dyDescent="0.2">
      <c r="A62" s="228">
        <v>810057</v>
      </c>
      <c r="B62" s="228" t="s">
        <v>4352</v>
      </c>
      <c r="C62" s="228" t="s">
        <v>4204</v>
      </c>
      <c r="D62" s="228" t="s">
        <v>754</v>
      </c>
      <c r="E62" s="228" t="s">
        <v>89</v>
      </c>
      <c r="F62" s="228" t="s">
        <v>84</v>
      </c>
      <c r="G62" s="228" t="s">
        <v>504</v>
      </c>
      <c r="H62" s="228">
        <v>16</v>
      </c>
      <c r="I62" s="228">
        <v>16</v>
      </c>
      <c r="J62" s="228">
        <v>16</v>
      </c>
      <c r="K62" s="228">
        <v>16</v>
      </c>
      <c r="L62" s="231">
        <v>16</v>
      </c>
      <c r="N62" s="119" t="str">
        <f t="shared" si="0"/>
        <v>810057-MNAVY-OS</v>
      </c>
      <c r="O62" s="122">
        <f>IF(B62="NET","",IF(B62="","",IFERROR(VLOOKUP(N62,EAN!$A:$B,2,FALSE),"MANGLER - MÅ OPPDATERE EAN-FANEN")))</f>
        <v>7048652327741</v>
      </c>
      <c r="P62" s="119">
        <f t="shared" si="1"/>
        <v>16</v>
      </c>
      <c r="Q62" s="119">
        <f t="shared" si="2"/>
        <v>16</v>
      </c>
      <c r="S62" s="137" t="str">
        <f>IF(B62="NET","",IFERROR(VLOOKUP(O62,'2) Order Form'!$W$9:$W$1926,1,FALSE),"Ikke med I order form"))</f>
        <v>Ikke med I order form</v>
      </c>
      <c r="U62" s="226">
        <v>7048652660244</v>
      </c>
      <c r="V62" s="120">
        <f>IFERROR(VLOOKUP(U62,'2) Order Form'!$W$9:$W$1996,1,FALSE),"Ikke med I order form")</f>
        <v>7048652660244</v>
      </c>
      <c r="W62" s="195">
        <f>INDEX(ATS!$A:$P,MATCH(ATS!$U62,ATS!$O:$O,0),1)</f>
        <v>845065</v>
      </c>
      <c r="X62" s="174" t="str">
        <f>INDEX(ATS!$A:$P,MATCH(ATS!$U62,ATS!$O:$O,0),2)</f>
        <v>Bushwhacker II Mips Helmet</v>
      </c>
      <c r="Y62" s="175" t="str">
        <f>INDEX(ATS!$A:$P,MATCH(ATS!$U62,ATS!$O:$O,0),4)</f>
        <v>SGRME-LXL</v>
      </c>
      <c r="AA62" s="195">
        <f>IFERROR(VLOOKUP('2) Order Form'!W67,$U$4:$U$1000,1,FALSE),"Ikke med i Elastic")</f>
        <v>7048652272522</v>
      </c>
      <c r="AB62" s="195">
        <f>SUM('2) Order Form'!W67)</f>
        <v>7048652272522</v>
      </c>
      <c r="AC62" s="195">
        <f>INDEX(ATS!$A:$P,MATCH(ATS!$AB62,ATS!$O:$O,0),1)</f>
        <v>845065</v>
      </c>
      <c r="AD62" s="195" t="str">
        <f>INDEX(ATS!$A:$P,MATCH(ATS!$AB62,ATS!$O:$O,0),2)</f>
        <v>Bushwhacker II Mips Helmet</v>
      </c>
      <c r="AE62" s="195" t="str">
        <f>INDEX(ATS!$A:$P,MATCH(ATS!$AB62,ATS!$O:$O,0),4)</f>
        <v>MBLCK-LXL</v>
      </c>
    </row>
    <row r="63" spans="1:31" s="2" customFormat="1" x14ac:dyDescent="0.2">
      <c r="A63" s="228">
        <v>810057</v>
      </c>
      <c r="B63" s="228" t="s">
        <v>4352</v>
      </c>
      <c r="C63" s="228" t="s">
        <v>4204</v>
      </c>
      <c r="D63" s="228" t="s">
        <v>755</v>
      </c>
      <c r="E63" s="228" t="s">
        <v>518</v>
      </c>
      <c r="F63" s="228" t="s">
        <v>84</v>
      </c>
      <c r="G63" s="228" t="s">
        <v>128</v>
      </c>
      <c r="H63" s="228">
        <v>7</v>
      </c>
      <c r="I63" s="228">
        <v>7</v>
      </c>
      <c r="J63" s="228">
        <v>7</v>
      </c>
      <c r="K63" s="228">
        <v>7</v>
      </c>
      <c r="L63" s="231">
        <v>7</v>
      </c>
      <c r="N63" s="119" t="str">
        <f t="shared" si="0"/>
        <v>810057-MNGRY-OS</v>
      </c>
      <c r="O63" s="122">
        <f>IF(B63="NET","",IF(B63="","",IFERROR(VLOOKUP(N63,EAN!$A:$B,2,FALSE),"MANGLER - MÅ OPPDATERE EAN-FANEN")))</f>
        <v>7048652661517</v>
      </c>
      <c r="P63" s="119">
        <f t="shared" si="1"/>
        <v>7</v>
      </c>
      <c r="Q63" s="119">
        <f t="shared" si="2"/>
        <v>7</v>
      </c>
      <c r="S63" s="137">
        <f>IF(B63="NET","",IFERROR(VLOOKUP(O63,'2) Order Form'!$W$9:$W$1926,1,FALSE),"Ikke med I order form"))</f>
        <v>7048652661517</v>
      </c>
      <c r="U63" s="226">
        <v>7048652766403</v>
      </c>
      <c r="V63" s="120">
        <f>IFERROR(VLOOKUP(U63,'2) Order Form'!$W$9:$W$1996,1,FALSE),"Ikke med I order form")</f>
        <v>7048652766403</v>
      </c>
      <c r="W63" s="195">
        <f>INDEX(ATS!$A:$P,MATCH(ATS!$U63,ATS!$O:$O,0),1)</f>
        <v>845065</v>
      </c>
      <c r="X63" s="174" t="str">
        <f>INDEX(ATS!$A:$P,MATCH(ATS!$U63,ATS!$O:$O,0),2)</f>
        <v>Bushwhacker II Mips Helmet</v>
      </c>
      <c r="Y63" s="175" t="str">
        <f>INDEX(ATS!$A:$P,MATCH(ATS!$U63,ATS!$O:$O,0),4)</f>
        <v>BGRRG-SM</v>
      </c>
      <c r="AA63" s="195">
        <f>IFERROR(VLOOKUP('2) Order Form'!W68,$U$4:$U$1000,1,FALSE),"Ikke med i Elastic")</f>
        <v>7048652272669</v>
      </c>
      <c r="AB63" s="195">
        <f>SUM('2) Order Form'!W68)</f>
        <v>7048652272669</v>
      </c>
      <c r="AC63" s="195">
        <f>INDEX(ATS!$A:$P,MATCH(ATS!$AB63,ATS!$O:$O,0),1)</f>
        <v>845065</v>
      </c>
      <c r="AD63" s="195" t="str">
        <f>INDEX(ATS!$A:$P,MATCH(ATS!$AB63,ATS!$O:$O,0),2)</f>
        <v>Bushwhacker II Mips Helmet</v>
      </c>
      <c r="AE63" s="195" t="str">
        <f>INDEX(ATS!$A:$P,MATCH(ATS!$AB63,ATS!$O:$O,0),4)</f>
        <v>MWHTE-SM</v>
      </c>
    </row>
    <row r="64" spans="1:31" s="2" customFormat="1" x14ac:dyDescent="0.2">
      <c r="A64" s="228">
        <v>810057</v>
      </c>
      <c r="B64" s="228" t="s">
        <v>4352</v>
      </c>
      <c r="C64" s="228" t="s">
        <v>4204</v>
      </c>
      <c r="D64" s="228" t="s">
        <v>756</v>
      </c>
      <c r="E64" s="228" t="s">
        <v>2101</v>
      </c>
      <c r="F64" s="228" t="s">
        <v>84</v>
      </c>
      <c r="G64" s="228" t="s">
        <v>504</v>
      </c>
      <c r="H64" s="228">
        <v>18</v>
      </c>
      <c r="I64" s="228">
        <v>18</v>
      </c>
      <c r="J64" s="228">
        <v>18</v>
      </c>
      <c r="K64" s="228">
        <v>18</v>
      </c>
      <c r="L64" s="231">
        <v>18</v>
      </c>
      <c r="N64" s="119" t="str">
        <f t="shared" si="0"/>
        <v>810057-MOEDB-OS</v>
      </c>
      <c r="O64" s="122">
        <f>IF(B64="NET","",IF(B64="","",IFERROR(VLOOKUP(N64,EAN!$A:$B,2,FALSE),"MANGLER - MÅ OPPDATERE EAN-FANEN")))</f>
        <v>7048652327758</v>
      </c>
      <c r="P64" s="119">
        <f t="shared" si="1"/>
        <v>18</v>
      </c>
      <c r="Q64" s="119">
        <f t="shared" si="2"/>
        <v>18</v>
      </c>
      <c r="S64" s="137" t="str">
        <f>IF(B64="NET","",IFERROR(VLOOKUP(O64,'2) Order Form'!$W$9:$W$1926,1,FALSE),"Ikke med I order form"))</f>
        <v>Ikke med I order form</v>
      </c>
      <c r="U64" s="226">
        <v>7048652766397</v>
      </c>
      <c r="V64" s="120">
        <f>IFERROR(VLOOKUP(U64,'2) Order Form'!$W$9:$W$1996,1,FALSE),"Ikke med I order form")</f>
        <v>7048652766397</v>
      </c>
      <c r="W64" s="195">
        <f>INDEX(ATS!$A:$P,MATCH(ATS!$U64,ATS!$O:$O,0),1)</f>
        <v>845065</v>
      </c>
      <c r="X64" s="174" t="str">
        <f>INDEX(ATS!$A:$P,MATCH(ATS!$U64,ATS!$O:$O,0),2)</f>
        <v>Bushwhacker II Mips Helmet</v>
      </c>
      <c r="Y64" s="175" t="str">
        <f>INDEX(ATS!$A:$P,MATCH(ATS!$U64,ATS!$O:$O,0),4)</f>
        <v>BGRRG-ML</v>
      </c>
      <c r="AA64" s="195">
        <f>IFERROR(VLOOKUP('2) Order Form'!W69,$U$4:$U$1000,1,FALSE),"Ikke med i Elastic")</f>
        <v>7048652272652</v>
      </c>
      <c r="AB64" s="195">
        <f>SUM('2) Order Form'!W69)</f>
        <v>7048652272652</v>
      </c>
      <c r="AC64" s="195">
        <f>INDEX(ATS!$A:$P,MATCH(ATS!$AB64,ATS!$O:$O,0),1)</f>
        <v>845065</v>
      </c>
      <c r="AD64" s="195" t="str">
        <f>INDEX(ATS!$A:$P,MATCH(ATS!$AB64,ATS!$O:$O,0),2)</f>
        <v>Bushwhacker II Mips Helmet</v>
      </c>
      <c r="AE64" s="195" t="str">
        <f>INDEX(ATS!$A:$P,MATCH(ATS!$AB64,ATS!$O:$O,0),4)</f>
        <v>MWHTE-ML</v>
      </c>
    </row>
    <row r="65" spans="1:31" s="2" customFormat="1" x14ac:dyDescent="0.2">
      <c r="A65" s="228">
        <v>810057</v>
      </c>
      <c r="B65" s="228" t="s">
        <v>4352</v>
      </c>
      <c r="C65" s="228" t="s">
        <v>4204</v>
      </c>
      <c r="D65" s="228" t="s">
        <v>765</v>
      </c>
      <c r="E65" s="228" t="s">
        <v>96</v>
      </c>
      <c r="F65" s="228" t="s">
        <v>84</v>
      </c>
      <c r="G65" s="228" t="s">
        <v>504</v>
      </c>
      <c r="H65" s="228">
        <v>15</v>
      </c>
      <c r="I65" s="228">
        <v>15</v>
      </c>
      <c r="J65" s="228">
        <v>15</v>
      </c>
      <c r="K65" s="228">
        <v>15</v>
      </c>
      <c r="L65" s="231">
        <v>15</v>
      </c>
      <c r="N65" s="119" t="str">
        <f t="shared" si="0"/>
        <v>810057-MOPRE-OS</v>
      </c>
      <c r="O65" s="122">
        <f>IF(B65="NET","",IF(B65="","",IFERROR(VLOOKUP(N65,EAN!$A:$B,2,FALSE),"MANGLER - MÅ OPPDATERE EAN-FANEN")))</f>
        <v>7048652664143</v>
      </c>
      <c r="P65" s="119">
        <f t="shared" si="1"/>
        <v>15</v>
      </c>
      <c r="Q65" s="119">
        <f t="shared" si="2"/>
        <v>15</v>
      </c>
      <c r="S65" s="137" t="str">
        <f>IF(B65="NET","",IFERROR(VLOOKUP(O65,'2) Order Form'!$W$9:$W$1926,1,FALSE),"Ikke med I order form"))</f>
        <v>Ikke med I order form</v>
      </c>
      <c r="U65" s="226">
        <v>7048652766380</v>
      </c>
      <c r="V65" s="120">
        <f>IFERROR(VLOOKUP(U65,'2) Order Form'!$W$9:$W$1996,1,FALSE),"Ikke med I order form")</f>
        <v>7048652766380</v>
      </c>
      <c r="W65" s="195">
        <f>INDEX(ATS!$A:$P,MATCH(ATS!$U65,ATS!$O:$O,0),1)</f>
        <v>845065</v>
      </c>
      <c r="X65" s="174" t="str">
        <f>INDEX(ATS!$A:$P,MATCH(ATS!$U65,ATS!$O:$O,0),2)</f>
        <v>Bushwhacker II Mips Helmet</v>
      </c>
      <c r="Y65" s="175" t="str">
        <f>INDEX(ATS!$A:$P,MATCH(ATS!$U65,ATS!$O:$O,0),4)</f>
        <v>BGRRG-LXL</v>
      </c>
      <c r="AA65" s="195">
        <f>IFERROR(VLOOKUP('2) Order Form'!W70,$U$4:$U$1000,1,FALSE),"Ikke med i Elastic")</f>
        <v>7048652272645</v>
      </c>
      <c r="AB65" s="195">
        <f>SUM('2) Order Form'!W70)</f>
        <v>7048652272645</v>
      </c>
      <c r="AC65" s="195">
        <f>INDEX(ATS!$A:$P,MATCH(ATS!$AB65,ATS!$O:$O,0),1)</f>
        <v>845065</v>
      </c>
      <c r="AD65" s="195" t="str">
        <f>INDEX(ATS!$A:$P,MATCH(ATS!$AB65,ATS!$O:$O,0),2)</f>
        <v>Bushwhacker II Mips Helmet</v>
      </c>
      <c r="AE65" s="195" t="str">
        <f>INDEX(ATS!$A:$P,MATCH(ATS!$AB65,ATS!$O:$O,0),4)</f>
        <v>MWHTE-LXL</v>
      </c>
    </row>
    <row r="66" spans="1:31" s="2" customFormat="1" x14ac:dyDescent="0.2">
      <c r="A66" s="228">
        <v>810057</v>
      </c>
      <c r="B66" s="228" t="s">
        <v>4352</v>
      </c>
      <c r="C66" s="228" t="s">
        <v>4204</v>
      </c>
      <c r="D66" s="228" t="s">
        <v>766</v>
      </c>
      <c r="E66" s="228" t="s">
        <v>2107</v>
      </c>
      <c r="F66" s="228" t="s">
        <v>84</v>
      </c>
      <c r="G66" s="228" t="s">
        <v>504</v>
      </c>
      <c r="H66" s="228">
        <v>16</v>
      </c>
      <c r="I66" s="228">
        <v>16</v>
      </c>
      <c r="J66" s="228">
        <v>16</v>
      </c>
      <c r="K66" s="228">
        <v>16</v>
      </c>
      <c r="L66" s="231">
        <v>16</v>
      </c>
      <c r="N66" s="119" t="str">
        <f t="shared" si="0"/>
        <v>810057-MRBE-OS</v>
      </c>
      <c r="O66" s="122">
        <f>IF(B66="NET","",IF(B66="","",IFERROR(VLOOKUP(N66,EAN!$A:$B,2,FALSE),"MANGLER - MÅ OPPDATERE EAN-FANEN")))</f>
        <v>7048652664150</v>
      </c>
      <c r="P66" s="119">
        <f t="shared" si="1"/>
        <v>16</v>
      </c>
      <c r="Q66" s="119">
        <f t="shared" si="2"/>
        <v>16</v>
      </c>
      <c r="S66" s="137" t="str">
        <f>IF(B66="NET","",IFERROR(VLOOKUP(O66,'2) Order Form'!$W$9:$W$1926,1,FALSE),"Ikke med I order form"))</f>
        <v>Ikke med I order form</v>
      </c>
      <c r="U66" s="226">
        <v>7048652766434</v>
      </c>
      <c r="V66" s="120">
        <f>IFERROR(VLOOKUP(U66,'2) Order Form'!$W$9:$W$1996,1,FALSE),"Ikke med I order form")</f>
        <v>7048652766434</v>
      </c>
      <c r="W66" s="195">
        <f>INDEX(ATS!$A:$P,MATCH(ATS!$U66,ATS!$O:$O,0),1)</f>
        <v>845065</v>
      </c>
      <c r="X66" s="174" t="str">
        <f>INDEX(ATS!$A:$P,MATCH(ATS!$U66,ATS!$O:$O,0),2)</f>
        <v>Bushwhacker II Mips Helmet</v>
      </c>
      <c r="Y66" s="175" t="str">
        <f>INDEX(ATS!$A:$P,MATCH(ATS!$U66,ATS!$O:$O,0),4)</f>
        <v>BRWHT-SM</v>
      </c>
      <c r="AA66" s="195">
        <f>IFERROR(VLOOKUP('2) Order Form'!W71,$U$4:$U$1000,1,FALSE),"Ikke med i Elastic")</f>
        <v>7048652660268</v>
      </c>
      <c r="AB66" s="195">
        <f>SUM('2) Order Form'!W71)</f>
        <v>7048652660268</v>
      </c>
      <c r="AC66" s="195">
        <f>INDEX(ATS!$A:$P,MATCH(ATS!$AB66,ATS!$O:$O,0),1)</f>
        <v>845065</v>
      </c>
      <c r="AD66" s="195" t="str">
        <f>INDEX(ATS!$A:$P,MATCH(ATS!$AB66,ATS!$O:$O,0),2)</f>
        <v>Bushwhacker II Mips Helmet</v>
      </c>
      <c r="AE66" s="195" t="str">
        <f>INDEX(ATS!$A:$P,MATCH(ATS!$AB66,ATS!$O:$O,0),4)</f>
        <v>SGRME-SM</v>
      </c>
    </row>
    <row r="67" spans="1:31" s="2" customFormat="1" x14ac:dyDescent="0.2">
      <c r="A67" s="228">
        <v>810057</v>
      </c>
      <c r="B67" s="228" t="s">
        <v>4352</v>
      </c>
      <c r="C67" s="228" t="s">
        <v>4204</v>
      </c>
      <c r="D67" s="228" t="s">
        <v>2246</v>
      </c>
      <c r="E67" s="228" t="s">
        <v>678</v>
      </c>
      <c r="F67" s="228" t="s">
        <v>84</v>
      </c>
      <c r="G67" s="228" t="s">
        <v>504</v>
      </c>
      <c r="H67" s="228">
        <v>7</v>
      </c>
      <c r="I67" s="228">
        <v>7</v>
      </c>
      <c r="J67" s="228">
        <v>7</v>
      </c>
      <c r="K67" s="228">
        <v>7</v>
      </c>
      <c r="L67" s="231">
        <v>7</v>
      </c>
      <c r="N67" s="119" t="str">
        <f t="shared" si="0"/>
        <v>810057-MROGD-OS</v>
      </c>
      <c r="O67" s="122">
        <f>IF(B67="NET","",IF(B67="","",IFERROR(VLOOKUP(N67,EAN!$A:$B,2,FALSE),"MANGLER - MÅ OPPDATERE EAN-FANEN")))</f>
        <v>7048652766205</v>
      </c>
      <c r="P67" s="119">
        <f t="shared" si="1"/>
        <v>7</v>
      </c>
      <c r="Q67" s="119">
        <f t="shared" si="2"/>
        <v>7</v>
      </c>
      <c r="S67" s="137">
        <f>IF(B67="NET","",IFERROR(VLOOKUP(O67,'2) Order Form'!$W$9:$W$1926,1,FALSE),"Ikke med I order form"))</f>
        <v>7048652766205</v>
      </c>
      <c r="U67" s="226">
        <v>7048652766427</v>
      </c>
      <c r="V67" s="120">
        <f>IFERROR(VLOOKUP(U67,'2) Order Form'!$W$9:$W$1996,1,FALSE),"Ikke med I order form")</f>
        <v>7048652766427</v>
      </c>
      <c r="W67" s="195">
        <f>INDEX(ATS!$A:$P,MATCH(ATS!$U67,ATS!$O:$O,0),1)</f>
        <v>845065</v>
      </c>
      <c r="X67" s="174" t="str">
        <f>INDEX(ATS!$A:$P,MATCH(ATS!$U67,ATS!$O:$O,0),2)</f>
        <v>Bushwhacker II Mips Helmet</v>
      </c>
      <c r="Y67" s="175" t="str">
        <f>INDEX(ATS!$A:$P,MATCH(ATS!$U67,ATS!$O:$O,0),4)</f>
        <v>BRWHT-ML</v>
      </c>
      <c r="AA67" s="195">
        <f>IFERROR(VLOOKUP('2) Order Form'!W72,$U$4:$U$1000,1,FALSE),"Ikke med i Elastic")</f>
        <v>7048652660251</v>
      </c>
      <c r="AB67" s="195">
        <f>SUM('2) Order Form'!W72)</f>
        <v>7048652660251</v>
      </c>
      <c r="AC67" s="195">
        <f>INDEX(ATS!$A:$P,MATCH(ATS!$AB67,ATS!$O:$O,0),1)</f>
        <v>845065</v>
      </c>
      <c r="AD67" s="195" t="str">
        <f>INDEX(ATS!$A:$P,MATCH(ATS!$AB67,ATS!$O:$O,0),2)</f>
        <v>Bushwhacker II Mips Helmet</v>
      </c>
      <c r="AE67" s="195" t="str">
        <f>INDEX(ATS!$A:$P,MATCH(ATS!$AB67,ATS!$O:$O,0),4)</f>
        <v>SGRME-ML</v>
      </c>
    </row>
    <row r="68" spans="1:31" s="2" customFormat="1" x14ac:dyDescent="0.2">
      <c r="A68" s="228">
        <v>810057</v>
      </c>
      <c r="B68" s="228" t="s">
        <v>4352</v>
      </c>
      <c r="C68" s="228" t="s">
        <v>4204</v>
      </c>
      <c r="D68" s="228" t="s">
        <v>767</v>
      </c>
      <c r="E68" s="228" t="s">
        <v>197</v>
      </c>
      <c r="F68" s="228" t="s">
        <v>84</v>
      </c>
      <c r="G68" s="228" t="s">
        <v>504</v>
      </c>
      <c r="H68" s="228">
        <v>10</v>
      </c>
      <c r="I68" s="228">
        <v>10</v>
      </c>
      <c r="J68" s="228">
        <v>10</v>
      </c>
      <c r="K68" s="228">
        <v>10</v>
      </c>
      <c r="L68" s="231">
        <v>10</v>
      </c>
      <c r="N68" s="119" t="str">
        <f t="shared" ref="N68:N131" si="3">CONCATENATE(A68,"-",D68)</f>
        <v>810057-MSBMC-OS</v>
      </c>
      <c r="O68" s="122">
        <f>IF(B68="NET","",IF(B68="","",IFERROR(VLOOKUP(N68,EAN!$A:$B,2,FALSE),"MANGLER - MÅ OPPDATERE EAN-FANEN")))</f>
        <v>7048652542595</v>
      </c>
      <c r="P68" s="119">
        <f t="shared" si="1"/>
        <v>10</v>
      </c>
      <c r="Q68" s="119">
        <f t="shared" si="2"/>
        <v>10</v>
      </c>
      <c r="S68" s="137" t="str">
        <f>IF(B68="NET","",IFERROR(VLOOKUP(O68,'2) Order Form'!$W$9:$W$1926,1,FALSE),"Ikke med I order form"))</f>
        <v>Ikke med I order form</v>
      </c>
      <c r="U68" s="226">
        <v>7048652766410</v>
      </c>
      <c r="V68" s="120">
        <f>IFERROR(VLOOKUP(U68,'2) Order Form'!$W$9:$W$1996,1,FALSE),"Ikke med I order form")</f>
        <v>7048652766410</v>
      </c>
      <c r="W68" s="195">
        <f>INDEX(ATS!$A:$P,MATCH(ATS!$U68,ATS!$O:$O,0),1)</f>
        <v>845065</v>
      </c>
      <c r="X68" s="174" t="str">
        <f>INDEX(ATS!$A:$P,MATCH(ATS!$U68,ATS!$O:$O,0),2)</f>
        <v>Bushwhacker II Mips Helmet</v>
      </c>
      <c r="Y68" s="175" t="str">
        <f>INDEX(ATS!$A:$P,MATCH(ATS!$U68,ATS!$O:$O,0),4)</f>
        <v>BRWHT-LXL</v>
      </c>
      <c r="AA68" s="195">
        <f>IFERROR(VLOOKUP('2) Order Form'!W73,$U$4:$U$1000,1,FALSE),"Ikke med i Elastic")</f>
        <v>7048652660244</v>
      </c>
      <c r="AB68" s="195">
        <f>SUM('2) Order Form'!W73)</f>
        <v>7048652660244</v>
      </c>
      <c r="AC68" s="195">
        <f>INDEX(ATS!$A:$P,MATCH(ATS!$AB68,ATS!$O:$O,0),1)</f>
        <v>845065</v>
      </c>
      <c r="AD68" s="195" t="str">
        <f>INDEX(ATS!$A:$P,MATCH(ATS!$AB68,ATS!$O:$O,0),2)</f>
        <v>Bushwhacker II Mips Helmet</v>
      </c>
      <c r="AE68" s="195" t="str">
        <f>INDEX(ATS!$A:$P,MATCH(ATS!$AB68,ATS!$O:$O,0),4)</f>
        <v>SGRME-LXL</v>
      </c>
    </row>
    <row r="69" spans="1:31" s="2" customFormat="1" x14ac:dyDescent="0.2">
      <c r="A69" s="228">
        <v>810057</v>
      </c>
      <c r="B69" s="228" t="s">
        <v>4352</v>
      </c>
      <c r="C69" s="228" t="s">
        <v>4204</v>
      </c>
      <c r="D69" s="228" t="s">
        <v>757</v>
      </c>
      <c r="E69" s="228" t="s">
        <v>2102</v>
      </c>
      <c r="F69" s="228" t="s">
        <v>84</v>
      </c>
      <c r="G69" s="228" t="s">
        <v>504</v>
      </c>
      <c r="H69" s="228">
        <v>17</v>
      </c>
      <c r="I69" s="228">
        <v>17</v>
      </c>
      <c r="J69" s="228">
        <v>17</v>
      </c>
      <c r="K69" s="228">
        <v>17</v>
      </c>
      <c r="L69" s="231">
        <v>17</v>
      </c>
      <c r="N69" s="119" t="str">
        <f t="shared" si="3"/>
        <v>810057-MSEGY-OS</v>
      </c>
      <c r="O69" s="122">
        <f>IF(B69="NET","",IF(B69="","",IFERROR(VLOOKUP(N69,EAN!$A:$B,2,FALSE),"MANGLER - MÅ OPPDATERE EAN-FANEN")))</f>
        <v>7048652327765</v>
      </c>
      <c r="P69" s="119">
        <f t="shared" ref="P69:P132" si="4">H69</f>
        <v>17</v>
      </c>
      <c r="Q69" s="119">
        <f t="shared" ref="Q69:Q132" si="5">L69</f>
        <v>17</v>
      </c>
      <c r="S69" s="137" t="str">
        <f>IF(B69="NET","",IFERROR(VLOOKUP(O69,'2) Order Form'!$W$9:$W$1926,1,FALSE),"Ikke med I order form"))</f>
        <v>Ikke med I order form</v>
      </c>
      <c r="U69" s="226">
        <v>7048652272966</v>
      </c>
      <c r="V69" s="120">
        <f>IFERROR(VLOOKUP(U69,'2) Order Form'!$W$9:$W$1996,1,FALSE),"Ikke med I order form")</f>
        <v>7048652272966</v>
      </c>
      <c r="W69" s="195">
        <f>INDEX(ATS!$A:$P,MATCH(ATS!$U69,ATS!$O:$O,0),1)</f>
        <v>845070</v>
      </c>
      <c r="X69" s="174" t="str">
        <f>INDEX(ATS!$A:$P,MATCH(ATS!$U69,ATS!$O:$O,0),2)</f>
        <v>Dissenter Mips Helmet</v>
      </c>
      <c r="Y69" s="175" t="str">
        <f>INDEX(ATS!$A:$P,MATCH(ATS!$U69,ATS!$O:$O,0),4)</f>
        <v>MBLCK-SM</v>
      </c>
      <c r="AA69" s="195">
        <f>IFERROR(VLOOKUP('2) Order Form'!W74,$U$4:$U$1000,1,FALSE),"Ikke med i Elastic")</f>
        <v>7048652766557</v>
      </c>
      <c r="AB69" s="195">
        <f>SUM('2) Order Form'!W74)</f>
        <v>7048652766557</v>
      </c>
      <c r="AC69" s="195">
        <f>INDEX(ATS!$A:$P,MATCH(ATS!$AB69,ATS!$O:$O,0),1)</f>
        <v>845070</v>
      </c>
      <c r="AD69" s="195" t="str">
        <f>INDEX(ATS!$A:$P,MATCH(ATS!$AB69,ATS!$O:$O,0),2)</f>
        <v>Dissenter Mips Helmet</v>
      </c>
      <c r="AE69" s="195" t="str">
        <f>INDEX(ATS!$A:$P,MATCH(ATS!$AB69,ATS!$O:$O,0),4)</f>
        <v>BRWHT-SM</v>
      </c>
    </row>
    <row r="70" spans="1:31" s="2" customFormat="1" x14ac:dyDescent="0.2">
      <c r="A70" s="228">
        <v>810057</v>
      </c>
      <c r="B70" s="228" t="s">
        <v>4352</v>
      </c>
      <c r="C70" s="228" t="s">
        <v>4204</v>
      </c>
      <c r="D70" s="228" t="s">
        <v>748</v>
      </c>
      <c r="E70" s="228" t="s">
        <v>2092</v>
      </c>
      <c r="F70" s="228" t="s">
        <v>84</v>
      </c>
      <c r="G70" s="228" t="s">
        <v>504</v>
      </c>
      <c r="H70" s="228">
        <v>15</v>
      </c>
      <c r="I70" s="228">
        <v>15</v>
      </c>
      <c r="J70" s="228">
        <v>15</v>
      </c>
      <c r="K70" s="228">
        <v>15</v>
      </c>
      <c r="L70" s="231">
        <v>15</v>
      </c>
      <c r="N70" s="119" t="str">
        <f t="shared" si="3"/>
        <v>810057-MSGMC-OS</v>
      </c>
      <c r="O70" s="122">
        <f>IF(B70="NET","",IF(B70="","",IFERROR(VLOOKUP(N70,EAN!$A:$B,2,FALSE),"MANGLER - MÅ OPPDATERE EAN-FANEN")))</f>
        <v>7048652542601</v>
      </c>
      <c r="P70" s="119">
        <f t="shared" si="4"/>
        <v>15</v>
      </c>
      <c r="Q70" s="119">
        <f t="shared" si="5"/>
        <v>15</v>
      </c>
      <c r="S70" s="137">
        <f>IF(B70="NET","",IFERROR(VLOOKUP(O70,'2) Order Form'!$W$9:$W$1926,1,FALSE),"Ikke med I order form"))</f>
        <v>7048652542601</v>
      </c>
      <c r="U70" s="226">
        <v>7048652272959</v>
      </c>
      <c r="V70" s="120">
        <f>IFERROR(VLOOKUP(U70,'2) Order Form'!$W$9:$W$1996,1,FALSE),"Ikke med I order form")</f>
        <v>7048652272959</v>
      </c>
      <c r="W70" s="195">
        <f>INDEX(ATS!$A:$P,MATCH(ATS!$U70,ATS!$O:$O,0),1)</f>
        <v>845070</v>
      </c>
      <c r="X70" s="174" t="str">
        <f>INDEX(ATS!$A:$P,MATCH(ATS!$U70,ATS!$O:$O,0),2)</f>
        <v>Dissenter Mips Helmet</v>
      </c>
      <c r="Y70" s="175" t="str">
        <f>INDEX(ATS!$A:$P,MATCH(ATS!$U70,ATS!$O:$O,0),4)</f>
        <v>MBLCK-ML</v>
      </c>
      <c r="AA70" s="195">
        <f>IFERROR(VLOOKUP('2) Order Form'!W75,$U$4:$U$1000,1,FALSE),"Ikke med i Elastic")</f>
        <v>7048652766540</v>
      </c>
      <c r="AB70" s="195">
        <f>SUM('2) Order Form'!W75)</f>
        <v>7048652766540</v>
      </c>
      <c r="AC70" s="195">
        <f>INDEX(ATS!$A:$P,MATCH(ATS!$AB70,ATS!$O:$O,0),1)</f>
        <v>845070</v>
      </c>
      <c r="AD70" s="195" t="str">
        <f>INDEX(ATS!$A:$P,MATCH(ATS!$AB70,ATS!$O:$O,0),2)</f>
        <v>Dissenter Mips Helmet</v>
      </c>
      <c r="AE70" s="195" t="str">
        <f>INDEX(ATS!$A:$P,MATCH(ATS!$AB70,ATS!$O:$O,0),4)</f>
        <v>BRWHT-ML</v>
      </c>
    </row>
    <row r="71" spans="1:31" s="2" customFormat="1" x14ac:dyDescent="0.2">
      <c r="A71" s="228">
        <v>810057</v>
      </c>
      <c r="B71" s="228" t="s">
        <v>4352</v>
      </c>
      <c r="C71" s="228" t="s">
        <v>4204</v>
      </c>
      <c r="D71" s="228" t="s">
        <v>758</v>
      </c>
      <c r="E71" s="228" t="s">
        <v>90</v>
      </c>
      <c r="F71" s="228" t="s">
        <v>84</v>
      </c>
      <c r="G71" s="228" t="s">
        <v>128</v>
      </c>
      <c r="H71" s="228">
        <v>39</v>
      </c>
      <c r="I71" s="228">
        <v>39</v>
      </c>
      <c r="J71" s="228">
        <v>39</v>
      </c>
      <c r="K71" s="228">
        <v>39</v>
      </c>
      <c r="L71" s="231">
        <v>39</v>
      </c>
      <c r="N71" s="119" t="str">
        <f t="shared" si="3"/>
        <v>810057-MWHTE-OS</v>
      </c>
      <c r="O71" s="122">
        <f>IF(B71="NET","",IF(B71="","",IFERROR(VLOOKUP(N71,EAN!$A:$B,2,FALSE),"MANGLER - MÅ OPPDATERE EAN-FANEN")))</f>
        <v>7048652327772</v>
      </c>
      <c r="P71" s="119">
        <f t="shared" si="4"/>
        <v>39</v>
      </c>
      <c r="Q71" s="119">
        <f t="shared" si="5"/>
        <v>39</v>
      </c>
      <c r="S71" s="137">
        <f>IF(B71="NET","",IFERROR(VLOOKUP(O71,'2) Order Form'!$W$9:$W$1926,1,FALSE),"Ikke med I order form"))</f>
        <v>7048652327772</v>
      </c>
      <c r="U71" s="226">
        <v>7048652272942</v>
      </c>
      <c r="V71" s="120">
        <f>IFERROR(VLOOKUP(U71,'2) Order Form'!$W$9:$W$1996,1,FALSE),"Ikke med I order form")</f>
        <v>7048652272942</v>
      </c>
      <c r="W71" s="195">
        <f>INDEX(ATS!$A:$P,MATCH(ATS!$U71,ATS!$O:$O,0),1)</f>
        <v>845070</v>
      </c>
      <c r="X71" s="174" t="str">
        <f>INDEX(ATS!$A:$P,MATCH(ATS!$U71,ATS!$O:$O,0),2)</f>
        <v>Dissenter Mips Helmet</v>
      </c>
      <c r="Y71" s="175" t="str">
        <f>INDEX(ATS!$A:$P,MATCH(ATS!$U71,ATS!$O:$O,0),4)</f>
        <v>MBLCK-LXL</v>
      </c>
      <c r="AA71" s="195">
        <f>IFERROR(VLOOKUP('2) Order Form'!W76,$U$4:$U$1000,1,FALSE),"Ikke med i Elastic")</f>
        <v>7048652766533</v>
      </c>
      <c r="AB71" s="195">
        <f>SUM('2) Order Form'!W76)</f>
        <v>7048652766533</v>
      </c>
      <c r="AC71" s="195">
        <f>INDEX(ATS!$A:$P,MATCH(ATS!$AB71,ATS!$O:$O,0),1)</f>
        <v>845070</v>
      </c>
      <c r="AD71" s="195" t="str">
        <f>INDEX(ATS!$A:$P,MATCH(ATS!$AB71,ATS!$O:$O,0),2)</f>
        <v>Dissenter Mips Helmet</v>
      </c>
      <c r="AE71" s="195" t="str">
        <f>INDEX(ATS!$A:$P,MATCH(ATS!$AB71,ATS!$O:$O,0),4)</f>
        <v>BRWHT-LXL</v>
      </c>
    </row>
    <row r="72" spans="1:31" s="2" customFormat="1" x14ac:dyDescent="0.2">
      <c r="A72" s="228">
        <v>810057</v>
      </c>
      <c r="B72" s="228" t="s">
        <v>4352</v>
      </c>
      <c r="C72" s="228" t="s">
        <v>4204</v>
      </c>
      <c r="D72" s="228" t="s">
        <v>3960</v>
      </c>
      <c r="E72" s="228" t="s">
        <v>3961</v>
      </c>
      <c r="F72" s="228" t="s">
        <v>84</v>
      </c>
      <c r="G72" s="228" t="s">
        <v>128</v>
      </c>
      <c r="H72" s="228">
        <v>0</v>
      </c>
      <c r="I72" s="228">
        <v>0</v>
      </c>
      <c r="J72" s="228">
        <v>0</v>
      </c>
      <c r="K72" s="228">
        <v>0</v>
      </c>
      <c r="L72" s="231">
        <v>0</v>
      </c>
      <c r="N72" s="119" t="str">
        <f t="shared" si="3"/>
        <v>810057-SEAME-OS</v>
      </c>
      <c r="O72" s="122" t="str">
        <f>IF(B72="NET","",IF(B72="","",IFERROR(VLOOKUP(N72,EAN!$A:$B,2,FALSE),"MANGLER - MÅ OPPDATERE EAN-FANEN")))</f>
        <v>MANGLER - MÅ OPPDATERE EAN-FANEN</v>
      </c>
      <c r="P72" s="119">
        <f t="shared" si="4"/>
        <v>0</v>
      </c>
      <c r="Q72" s="119">
        <f t="shared" si="5"/>
        <v>0</v>
      </c>
      <c r="S72" s="137" t="str">
        <f>IF(B72="NET","",IFERROR(VLOOKUP(O72,'2) Order Form'!$W$9:$W$1926,1,FALSE),"Ikke med I order form"))</f>
        <v>Ikke med I order form</v>
      </c>
      <c r="U72" s="226">
        <v>7048652273086</v>
      </c>
      <c r="V72" s="120">
        <f>IFERROR(VLOOKUP(U72,'2) Order Form'!$W$9:$W$1996,1,FALSE),"Ikke med I order form")</f>
        <v>7048652273086</v>
      </c>
      <c r="W72" s="195">
        <f>INDEX(ATS!$A:$P,MATCH(ATS!$U72,ATS!$O:$O,0),1)</f>
        <v>845070</v>
      </c>
      <c r="X72" s="174" t="str">
        <f>INDEX(ATS!$A:$P,MATCH(ATS!$U72,ATS!$O:$O,0),2)</f>
        <v>Dissenter Mips Helmet</v>
      </c>
      <c r="Y72" s="175" t="str">
        <f>INDEX(ATS!$A:$P,MATCH(ATS!$U72,ATS!$O:$O,0),4)</f>
        <v>MWHTE-SM</v>
      </c>
      <c r="AA72" s="195">
        <f>IFERROR(VLOOKUP('2) Order Form'!W77,$U$4:$U$1000,1,FALSE),"Ikke med i Elastic")</f>
        <v>7048652272966</v>
      </c>
      <c r="AB72" s="195">
        <f>SUM('2) Order Form'!W77)</f>
        <v>7048652272966</v>
      </c>
      <c r="AC72" s="195">
        <f>INDEX(ATS!$A:$P,MATCH(ATS!$AB72,ATS!$O:$O,0),1)</f>
        <v>845070</v>
      </c>
      <c r="AD72" s="195" t="str">
        <f>INDEX(ATS!$A:$P,MATCH(ATS!$AB72,ATS!$O:$O,0),2)</f>
        <v>Dissenter Mips Helmet</v>
      </c>
      <c r="AE72" s="195" t="str">
        <f>INDEX(ATS!$A:$P,MATCH(ATS!$AB72,ATS!$O:$O,0),4)</f>
        <v>MBLCK-SM</v>
      </c>
    </row>
    <row r="73" spans="1:31" s="2" customFormat="1" x14ac:dyDescent="0.2">
      <c r="A73" s="228">
        <v>810057</v>
      </c>
      <c r="B73" s="228" t="s">
        <v>4352</v>
      </c>
      <c r="C73" s="228" t="s">
        <v>4204</v>
      </c>
      <c r="D73" s="228" t="s">
        <v>3962</v>
      </c>
      <c r="E73" s="228" t="s">
        <v>3065</v>
      </c>
      <c r="F73" s="228" t="s">
        <v>84</v>
      </c>
      <c r="G73" s="228" t="s">
        <v>128</v>
      </c>
      <c r="H73" s="228">
        <v>0</v>
      </c>
      <c r="I73" s="228">
        <v>0</v>
      </c>
      <c r="J73" s="228">
        <v>0</v>
      </c>
      <c r="K73" s="228">
        <v>0</v>
      </c>
      <c r="L73" s="231">
        <v>0</v>
      </c>
      <c r="N73" s="119" t="str">
        <f t="shared" si="3"/>
        <v>810057-SKBLM-OS</v>
      </c>
      <c r="O73" s="122" t="str">
        <f>IF(B73="NET","",IF(B73="","",IFERROR(VLOOKUP(N73,EAN!$A:$B,2,FALSE),"MANGLER - MÅ OPPDATERE EAN-FANEN")))</f>
        <v>MANGLER - MÅ OPPDATERE EAN-FANEN</v>
      </c>
      <c r="P73" s="119">
        <f t="shared" si="4"/>
        <v>0</v>
      </c>
      <c r="Q73" s="119">
        <f t="shared" si="5"/>
        <v>0</v>
      </c>
      <c r="S73" s="137" t="str">
        <f>IF(B73="NET","",IFERROR(VLOOKUP(O73,'2) Order Form'!$W$9:$W$1926,1,FALSE),"Ikke med I order form"))</f>
        <v>Ikke med I order form</v>
      </c>
      <c r="U73" s="226">
        <v>7048652273079</v>
      </c>
      <c r="V73" s="120">
        <f>IFERROR(VLOOKUP(U73,'2) Order Form'!$W$9:$W$1996,1,FALSE),"Ikke med I order form")</f>
        <v>7048652273079</v>
      </c>
      <c r="W73" s="195">
        <f>INDEX(ATS!$A:$P,MATCH(ATS!$U73,ATS!$O:$O,0),1)</f>
        <v>845070</v>
      </c>
      <c r="X73" s="174" t="str">
        <f>INDEX(ATS!$A:$P,MATCH(ATS!$U73,ATS!$O:$O,0),2)</f>
        <v>Dissenter Mips Helmet</v>
      </c>
      <c r="Y73" s="175" t="str">
        <f>INDEX(ATS!$A:$P,MATCH(ATS!$U73,ATS!$O:$O,0),4)</f>
        <v>MWHTE-ML</v>
      </c>
      <c r="AA73" s="195">
        <f>IFERROR(VLOOKUP('2) Order Form'!W78,$U$4:$U$1000,1,FALSE),"Ikke med i Elastic")</f>
        <v>7048652272959</v>
      </c>
      <c r="AB73" s="195">
        <f>SUM('2) Order Form'!W78)</f>
        <v>7048652272959</v>
      </c>
      <c r="AC73" s="195">
        <f>INDEX(ATS!$A:$P,MATCH(ATS!$AB73,ATS!$O:$O,0),1)</f>
        <v>845070</v>
      </c>
      <c r="AD73" s="195" t="str">
        <f>INDEX(ATS!$A:$P,MATCH(ATS!$AB73,ATS!$O:$O,0),2)</f>
        <v>Dissenter Mips Helmet</v>
      </c>
      <c r="AE73" s="195" t="str">
        <f>INDEX(ATS!$A:$P,MATCH(ATS!$AB73,ATS!$O:$O,0),4)</f>
        <v>MBLCK-ML</v>
      </c>
    </row>
    <row r="74" spans="1:31" s="2" customFormat="1" x14ac:dyDescent="0.2">
      <c r="A74" s="228">
        <v>810057</v>
      </c>
      <c r="B74" s="228" t="s">
        <v>4352</v>
      </c>
      <c r="C74" s="228" t="s">
        <v>4204</v>
      </c>
      <c r="D74" s="228" t="s">
        <v>3963</v>
      </c>
      <c r="E74" s="228" t="s">
        <v>3964</v>
      </c>
      <c r="F74" s="228" t="s">
        <v>84</v>
      </c>
      <c r="G74" s="228" t="s">
        <v>128</v>
      </c>
      <c r="H74" s="228">
        <v>0</v>
      </c>
      <c r="I74" s="228">
        <v>0</v>
      </c>
      <c r="J74" s="228">
        <v>0</v>
      </c>
      <c r="K74" s="228">
        <v>0</v>
      </c>
      <c r="L74" s="231">
        <v>0</v>
      </c>
      <c r="N74" s="119" t="str">
        <f t="shared" si="3"/>
        <v>810057-WOLND-OS</v>
      </c>
      <c r="O74" s="122" t="str">
        <f>IF(B74="NET","",IF(B74="","",IFERROR(VLOOKUP(N74,EAN!$A:$B,2,FALSE),"MANGLER - MÅ OPPDATERE EAN-FANEN")))</f>
        <v>MANGLER - MÅ OPPDATERE EAN-FANEN</v>
      </c>
      <c r="P74" s="119">
        <f t="shared" si="4"/>
        <v>0</v>
      </c>
      <c r="Q74" s="119">
        <f t="shared" si="5"/>
        <v>0</v>
      </c>
      <c r="S74" s="137" t="str">
        <f>IF(B74="NET","",IFERROR(VLOOKUP(O74,'2) Order Form'!$W$9:$W$1926,1,FALSE),"Ikke med I order form"))</f>
        <v>Ikke med I order form</v>
      </c>
      <c r="U74" s="226">
        <v>7048652273062</v>
      </c>
      <c r="V74" s="120">
        <f>IFERROR(VLOOKUP(U74,'2) Order Form'!$W$9:$W$1996,1,FALSE),"Ikke med I order form")</f>
        <v>7048652273062</v>
      </c>
      <c r="W74" s="195">
        <f>INDEX(ATS!$A:$P,MATCH(ATS!$U74,ATS!$O:$O,0),1)</f>
        <v>845070</v>
      </c>
      <c r="X74" s="174" t="str">
        <f>INDEX(ATS!$A:$P,MATCH(ATS!$U74,ATS!$O:$O,0),2)</f>
        <v>Dissenter Mips Helmet</v>
      </c>
      <c r="Y74" s="175" t="str">
        <f>INDEX(ATS!$A:$P,MATCH(ATS!$U74,ATS!$O:$O,0),4)</f>
        <v>MWHTE-LXL</v>
      </c>
      <c r="AA74" s="195">
        <f>IFERROR(VLOOKUP('2) Order Form'!W79,$U$4:$U$1000,1,FALSE),"Ikke med i Elastic")</f>
        <v>7048652272942</v>
      </c>
      <c r="AB74" s="195">
        <f>SUM('2) Order Form'!W79)</f>
        <v>7048652272942</v>
      </c>
      <c r="AC74" s="195">
        <f>INDEX(ATS!$A:$P,MATCH(ATS!$AB74,ATS!$O:$O,0),1)</f>
        <v>845070</v>
      </c>
      <c r="AD74" s="195" t="str">
        <f>INDEX(ATS!$A:$P,MATCH(ATS!$AB74,ATS!$O:$O,0),2)</f>
        <v>Dissenter Mips Helmet</v>
      </c>
      <c r="AE74" s="195" t="str">
        <f>INDEX(ATS!$A:$P,MATCH(ATS!$AB74,ATS!$O:$O,0),4)</f>
        <v>MBLCK-LXL</v>
      </c>
    </row>
    <row r="75" spans="1:31" s="2" customFormat="1" x14ac:dyDescent="0.2">
      <c r="A75" s="229">
        <v>810058</v>
      </c>
      <c r="B75" s="228" t="s">
        <v>248</v>
      </c>
      <c r="C75" s="228"/>
      <c r="D75" s="228"/>
      <c r="E75" s="228"/>
      <c r="F75" s="228"/>
      <c r="G75" s="228"/>
      <c r="H75" s="229">
        <v>202226</v>
      </c>
      <c r="I75" s="229">
        <v>202227</v>
      </c>
      <c r="J75" s="229">
        <v>202228</v>
      </c>
      <c r="K75" s="229">
        <v>202229</v>
      </c>
      <c r="L75" s="232">
        <v>202234</v>
      </c>
      <c r="N75" s="119" t="str">
        <f t="shared" si="3"/>
        <v>810058-</v>
      </c>
      <c r="O75" s="122" t="str">
        <f>IF(B75="NET","",IF(B75="","",IFERROR(VLOOKUP(N75,EAN!$A:$B,2,FALSE),"MANGLER - MÅ OPPDATERE EAN-FANEN")))</f>
        <v/>
      </c>
      <c r="P75" s="119">
        <f t="shared" si="4"/>
        <v>202226</v>
      </c>
      <c r="Q75" s="119">
        <f t="shared" si="5"/>
        <v>202234</v>
      </c>
      <c r="S75" s="137" t="str">
        <f>IF(B75="NET","",IFERROR(VLOOKUP(O75,'2) Order Form'!$W$9:$W$1926,1,FALSE),"Ikke med I order form"))</f>
        <v/>
      </c>
      <c r="U75" s="226">
        <v>7048652766588</v>
      </c>
      <c r="V75" s="120">
        <f>IFERROR(VLOOKUP(U75,'2) Order Form'!$W$9:$W$1996,1,FALSE),"Ikke med I order form")</f>
        <v>7048652766588</v>
      </c>
      <c r="W75" s="195">
        <f>INDEX(ATS!$A:$P,MATCH(ATS!$U75,ATS!$O:$O,0),1)</f>
        <v>845070</v>
      </c>
      <c r="X75" s="174" t="str">
        <f>INDEX(ATS!$A:$P,MATCH(ATS!$U75,ATS!$O:$O,0),2)</f>
        <v>Dissenter Mips Helmet</v>
      </c>
      <c r="Y75" s="175" t="str">
        <f>INDEX(ATS!$A:$P,MATCH(ATS!$U75,ATS!$O:$O,0),4)</f>
        <v>MROGD-SM</v>
      </c>
      <c r="AA75" s="195">
        <f>IFERROR(VLOOKUP('2) Order Form'!W80,$U$4:$U$1000,1,FALSE),"Ikke med i Elastic")</f>
        <v>7048652766588</v>
      </c>
      <c r="AB75" s="195">
        <f>SUM('2) Order Form'!W80)</f>
        <v>7048652766588</v>
      </c>
      <c r="AC75" s="195">
        <f>INDEX(ATS!$A:$P,MATCH(ATS!$AB75,ATS!$O:$O,0),1)</f>
        <v>845070</v>
      </c>
      <c r="AD75" s="195" t="str">
        <f>INDEX(ATS!$A:$P,MATCH(ATS!$AB75,ATS!$O:$O,0),2)</f>
        <v>Dissenter Mips Helmet</v>
      </c>
      <c r="AE75" s="195" t="str">
        <f>INDEX(ATS!$A:$P,MATCH(ATS!$AB75,ATS!$O:$O,0),4)</f>
        <v>MROGD-SM</v>
      </c>
    </row>
    <row r="76" spans="1:31" s="2" customFormat="1" x14ac:dyDescent="0.2">
      <c r="A76" s="228">
        <v>810058</v>
      </c>
      <c r="B76" s="228" t="s">
        <v>2108</v>
      </c>
      <c r="C76" s="228" t="s">
        <v>4204</v>
      </c>
      <c r="D76" s="228" t="s">
        <v>761</v>
      </c>
      <c r="E76" s="228" t="s">
        <v>244</v>
      </c>
      <c r="F76" s="228" t="s">
        <v>85</v>
      </c>
      <c r="G76" s="228" t="s">
        <v>128</v>
      </c>
      <c r="H76" s="228">
        <v>33</v>
      </c>
      <c r="I76" s="228">
        <v>33</v>
      </c>
      <c r="J76" s="228">
        <v>33</v>
      </c>
      <c r="K76" s="228">
        <v>33</v>
      </c>
      <c r="L76" s="231">
        <v>33</v>
      </c>
      <c r="N76" s="119" t="str">
        <f t="shared" si="3"/>
        <v>810058-TEBLK-SM</v>
      </c>
      <c r="O76" s="122">
        <f>IF(B76="NET","",IF(B76="","",IFERROR(VLOOKUP(N76,EAN!$A:$B,2,FALSE),"MANGLER - MÅ OPPDATERE EAN-FANEN")))</f>
        <v>7048652327802</v>
      </c>
      <c r="P76" s="119">
        <f t="shared" si="4"/>
        <v>33</v>
      </c>
      <c r="Q76" s="119">
        <f t="shared" si="5"/>
        <v>33</v>
      </c>
      <c r="S76" s="137">
        <f>IF(B76="NET","",IFERROR(VLOOKUP(O76,'2) Order Form'!$W$9:$W$1926,1,FALSE),"Ikke med I order form"))</f>
        <v>7048652327802</v>
      </c>
      <c r="U76" s="226">
        <v>7048652766571</v>
      </c>
      <c r="V76" s="120">
        <f>IFERROR(VLOOKUP(U76,'2) Order Form'!$W$9:$W$1996,1,FALSE),"Ikke med I order form")</f>
        <v>7048652766571</v>
      </c>
      <c r="W76" s="195">
        <f>INDEX(ATS!$A:$P,MATCH(ATS!$U76,ATS!$O:$O,0),1)</f>
        <v>845070</v>
      </c>
      <c r="X76" s="174" t="str">
        <f>INDEX(ATS!$A:$P,MATCH(ATS!$U76,ATS!$O:$O,0),2)</f>
        <v>Dissenter Mips Helmet</v>
      </c>
      <c r="Y76" s="175" t="str">
        <f>INDEX(ATS!$A:$P,MATCH(ATS!$U76,ATS!$O:$O,0),4)</f>
        <v>MROGD-ML</v>
      </c>
      <c r="AA76" s="195">
        <f>IFERROR(VLOOKUP('2) Order Form'!W81,$U$4:$U$1000,1,FALSE),"Ikke med i Elastic")</f>
        <v>7048652766571</v>
      </c>
      <c r="AB76" s="195">
        <f>SUM('2) Order Form'!W81)</f>
        <v>7048652766571</v>
      </c>
      <c r="AC76" s="195">
        <f>INDEX(ATS!$A:$P,MATCH(ATS!$AB76,ATS!$O:$O,0),1)</f>
        <v>845070</v>
      </c>
      <c r="AD76" s="195" t="str">
        <f>INDEX(ATS!$A:$P,MATCH(ATS!$AB76,ATS!$O:$O,0),2)</f>
        <v>Dissenter Mips Helmet</v>
      </c>
      <c r="AE76" s="195" t="str">
        <f>INDEX(ATS!$A:$P,MATCH(ATS!$AB76,ATS!$O:$O,0),4)</f>
        <v>MROGD-ML</v>
      </c>
    </row>
    <row r="77" spans="1:31" s="2" customFormat="1" x14ac:dyDescent="0.2">
      <c r="A77" s="228">
        <v>810058</v>
      </c>
      <c r="B77" s="228" t="s">
        <v>2108</v>
      </c>
      <c r="C77" s="228" t="s">
        <v>4204</v>
      </c>
      <c r="D77" s="228" t="s">
        <v>762</v>
      </c>
      <c r="E77" s="228" t="s">
        <v>244</v>
      </c>
      <c r="F77" s="228" t="s">
        <v>86</v>
      </c>
      <c r="G77" s="228" t="s">
        <v>128</v>
      </c>
      <c r="H77" s="228">
        <v>30</v>
      </c>
      <c r="I77" s="228">
        <v>30</v>
      </c>
      <c r="J77" s="228">
        <v>30</v>
      </c>
      <c r="K77" s="228">
        <v>30</v>
      </c>
      <c r="L77" s="231">
        <v>30</v>
      </c>
      <c r="N77" s="119" t="str">
        <f t="shared" si="3"/>
        <v>810058-TEBLK-ML</v>
      </c>
      <c r="O77" s="122">
        <f>IF(B77="NET","",IF(B77="","",IFERROR(VLOOKUP(N77,EAN!$A:$B,2,FALSE),"MANGLER - MÅ OPPDATERE EAN-FANEN")))</f>
        <v>7048652327796</v>
      </c>
      <c r="P77" s="119">
        <f t="shared" si="4"/>
        <v>30</v>
      </c>
      <c r="Q77" s="119">
        <f t="shared" si="5"/>
        <v>30</v>
      </c>
      <c r="S77" s="137">
        <f>IF(B77="NET","",IFERROR(VLOOKUP(O77,'2) Order Form'!$W$9:$W$1926,1,FALSE),"Ikke med I order form"))</f>
        <v>7048652327796</v>
      </c>
      <c r="U77" s="226">
        <v>7048652766564</v>
      </c>
      <c r="V77" s="120">
        <f>IFERROR(VLOOKUP(U77,'2) Order Form'!$W$9:$W$1996,1,FALSE),"Ikke med I order form")</f>
        <v>7048652766564</v>
      </c>
      <c r="W77" s="195">
        <f>INDEX(ATS!$A:$P,MATCH(ATS!$U77,ATS!$O:$O,0),1)</f>
        <v>845070</v>
      </c>
      <c r="X77" s="174" t="str">
        <f>INDEX(ATS!$A:$P,MATCH(ATS!$U77,ATS!$O:$O,0),2)</f>
        <v>Dissenter Mips Helmet</v>
      </c>
      <c r="Y77" s="175" t="str">
        <f>INDEX(ATS!$A:$P,MATCH(ATS!$U77,ATS!$O:$O,0),4)</f>
        <v>MROGD-LXL</v>
      </c>
      <c r="AA77" s="195">
        <f>IFERROR(VLOOKUP('2) Order Form'!W82,$U$4:$U$1000,1,FALSE),"Ikke med i Elastic")</f>
        <v>7048652766564</v>
      </c>
      <c r="AB77" s="195">
        <f>SUM('2) Order Form'!W82)</f>
        <v>7048652766564</v>
      </c>
      <c r="AC77" s="195">
        <f>INDEX(ATS!$A:$P,MATCH(ATS!$AB77,ATS!$O:$O,0),1)</f>
        <v>845070</v>
      </c>
      <c r="AD77" s="195" t="str">
        <f>INDEX(ATS!$A:$P,MATCH(ATS!$AB77,ATS!$O:$O,0),2)</f>
        <v>Dissenter Mips Helmet</v>
      </c>
      <c r="AE77" s="195" t="str">
        <f>INDEX(ATS!$A:$P,MATCH(ATS!$AB77,ATS!$O:$O,0),4)</f>
        <v>MROGD-LXL</v>
      </c>
    </row>
    <row r="78" spans="1:31" s="2" customFormat="1" x14ac:dyDescent="0.2">
      <c r="A78" s="228">
        <v>810058</v>
      </c>
      <c r="B78" s="228" t="s">
        <v>2108</v>
      </c>
      <c r="C78" s="228" t="s">
        <v>4204</v>
      </c>
      <c r="D78" s="228" t="s">
        <v>763</v>
      </c>
      <c r="E78" s="228" t="s">
        <v>244</v>
      </c>
      <c r="F78" s="228" t="s">
        <v>87</v>
      </c>
      <c r="G78" s="228" t="s">
        <v>128</v>
      </c>
      <c r="H78" s="228">
        <v>29</v>
      </c>
      <c r="I78" s="228">
        <v>29</v>
      </c>
      <c r="J78" s="228">
        <v>29</v>
      </c>
      <c r="K78" s="228">
        <v>29</v>
      </c>
      <c r="L78" s="231">
        <v>29</v>
      </c>
      <c r="N78" s="119" t="str">
        <f t="shared" si="3"/>
        <v>810058-TEBLK-LXL</v>
      </c>
      <c r="O78" s="122">
        <f>IF(B78="NET","",IF(B78="","",IFERROR(VLOOKUP(N78,EAN!$A:$B,2,FALSE),"MANGLER - MÅ OPPDATERE EAN-FANEN")))</f>
        <v>7048652327789</v>
      </c>
      <c r="P78" s="119">
        <f t="shared" si="4"/>
        <v>29</v>
      </c>
      <c r="Q78" s="119">
        <f t="shared" si="5"/>
        <v>29</v>
      </c>
      <c r="S78" s="137">
        <f>IF(B78="NET","",IFERROR(VLOOKUP(O78,'2) Order Form'!$W$9:$W$1926,1,FALSE),"Ikke med I order form"))</f>
        <v>7048652327789</v>
      </c>
      <c r="U78" s="226">
        <v>7048652766618</v>
      </c>
      <c r="V78" s="120">
        <f>IFERROR(VLOOKUP(U78,'2) Order Form'!$W$9:$W$1996,1,FALSE),"Ikke med I order form")</f>
        <v>7048652766618</v>
      </c>
      <c r="W78" s="195">
        <f>INDEX(ATS!$A:$P,MATCH(ATS!$U78,ATS!$O:$O,0),1)</f>
        <v>845070</v>
      </c>
      <c r="X78" s="174" t="str">
        <f>INDEX(ATS!$A:$P,MATCH(ATS!$U78,ATS!$O:$O,0),2)</f>
        <v>Dissenter Mips Helmet</v>
      </c>
      <c r="Y78" s="175" t="str">
        <f>INDEX(ATS!$A:$P,MATCH(ATS!$U78,ATS!$O:$O,0),4)</f>
        <v>SGMFL-SM</v>
      </c>
      <c r="AA78" s="195">
        <f>IFERROR(VLOOKUP('2) Order Form'!W83,$U$4:$U$1000,1,FALSE),"Ikke med i Elastic")</f>
        <v>7048652273086</v>
      </c>
      <c r="AB78" s="195">
        <f>SUM('2) Order Form'!W83)</f>
        <v>7048652273086</v>
      </c>
      <c r="AC78" s="195">
        <f>INDEX(ATS!$A:$P,MATCH(ATS!$AB78,ATS!$O:$O,0),1)</f>
        <v>845070</v>
      </c>
      <c r="AD78" s="195" t="str">
        <f>INDEX(ATS!$A:$P,MATCH(ATS!$AB78,ATS!$O:$O,0),2)</f>
        <v>Dissenter Mips Helmet</v>
      </c>
      <c r="AE78" s="195" t="str">
        <f>INDEX(ATS!$A:$P,MATCH(ATS!$AB78,ATS!$O:$O,0),4)</f>
        <v>MWHTE-SM</v>
      </c>
    </row>
    <row r="79" spans="1:31" s="2" customFormat="1" x14ac:dyDescent="0.2">
      <c r="A79" s="229">
        <v>810059</v>
      </c>
      <c r="B79" s="228" t="s">
        <v>248</v>
      </c>
      <c r="C79" s="228"/>
      <c r="D79" s="228"/>
      <c r="E79" s="228"/>
      <c r="F79" s="228"/>
      <c r="G79" s="228"/>
      <c r="H79" s="229">
        <v>202226</v>
      </c>
      <c r="I79" s="229">
        <v>202227</v>
      </c>
      <c r="J79" s="229">
        <v>202228</v>
      </c>
      <c r="K79" s="229">
        <v>202229</v>
      </c>
      <c r="L79" s="232">
        <v>202234</v>
      </c>
      <c r="N79" s="119" t="str">
        <f t="shared" si="3"/>
        <v>810059-</v>
      </c>
      <c r="O79" s="122" t="str">
        <f>IF(B79="NET","",IF(B79="","",IFERROR(VLOOKUP(N79,EAN!$A:$B,2,FALSE),"MANGLER - MÅ OPPDATERE EAN-FANEN")))</f>
        <v/>
      </c>
      <c r="P79" s="119">
        <f t="shared" si="4"/>
        <v>202226</v>
      </c>
      <c r="Q79" s="119">
        <f t="shared" si="5"/>
        <v>202234</v>
      </c>
      <c r="S79" s="137" t="str">
        <f>IF(B79="NET","",IFERROR(VLOOKUP(O79,'2) Order Form'!$W$9:$W$1926,1,FALSE),"Ikke med I order form"))</f>
        <v/>
      </c>
      <c r="U79" s="226">
        <v>7048652766601</v>
      </c>
      <c r="V79" s="120">
        <f>IFERROR(VLOOKUP(U79,'2) Order Form'!$W$9:$W$1996,1,FALSE),"Ikke med I order form")</f>
        <v>7048652766601</v>
      </c>
      <c r="W79" s="195">
        <f>INDEX(ATS!$A:$P,MATCH(ATS!$U79,ATS!$O:$O,0),1)</f>
        <v>845070</v>
      </c>
      <c r="X79" s="174" t="str">
        <f>INDEX(ATS!$A:$P,MATCH(ATS!$U79,ATS!$O:$O,0),2)</f>
        <v>Dissenter Mips Helmet</v>
      </c>
      <c r="Y79" s="175" t="str">
        <f>INDEX(ATS!$A:$P,MATCH(ATS!$U79,ATS!$O:$O,0),4)</f>
        <v>SGMFL-ML</v>
      </c>
      <c r="AA79" s="195">
        <f>IFERROR(VLOOKUP('2) Order Form'!W84,$U$4:$U$1000,1,FALSE),"Ikke med i Elastic")</f>
        <v>7048652273079</v>
      </c>
      <c r="AB79" s="195">
        <f>SUM('2) Order Form'!W84)</f>
        <v>7048652273079</v>
      </c>
      <c r="AC79" s="195">
        <f>INDEX(ATS!$A:$P,MATCH(ATS!$AB79,ATS!$O:$O,0),1)</f>
        <v>845070</v>
      </c>
      <c r="AD79" s="195" t="str">
        <f>INDEX(ATS!$A:$P,MATCH(ATS!$AB79,ATS!$O:$O,0),2)</f>
        <v>Dissenter Mips Helmet</v>
      </c>
      <c r="AE79" s="195" t="str">
        <f>INDEX(ATS!$A:$P,MATCH(ATS!$AB79,ATS!$O:$O,0),4)</f>
        <v>MWHTE-ML</v>
      </c>
    </row>
    <row r="80" spans="1:31" s="2" customFormat="1" x14ac:dyDescent="0.2">
      <c r="A80" s="228">
        <v>810059</v>
      </c>
      <c r="B80" s="228" t="s">
        <v>2110</v>
      </c>
      <c r="C80" s="228" t="s">
        <v>4204</v>
      </c>
      <c r="D80" s="228" t="s">
        <v>2247</v>
      </c>
      <c r="E80" s="228" t="s">
        <v>4450</v>
      </c>
      <c r="F80" s="228" t="s">
        <v>7</v>
      </c>
      <c r="G80" s="228" t="s">
        <v>128</v>
      </c>
      <c r="H80" s="228">
        <v>7</v>
      </c>
      <c r="I80" s="228">
        <v>7</v>
      </c>
      <c r="J80" s="228">
        <v>7</v>
      </c>
      <c r="K80" s="228">
        <v>7</v>
      </c>
      <c r="L80" s="231">
        <v>7</v>
      </c>
      <c r="N80" s="119" t="str">
        <f t="shared" si="3"/>
        <v>810059-BUORE-M</v>
      </c>
      <c r="O80" s="122">
        <f>IF(B80="NET","",IF(B80="","",IFERROR(VLOOKUP(N80,EAN!$A:$B,2,FALSE),"MANGLER - MÅ OPPDATERE EAN-FANEN")))</f>
        <v>7048652766304</v>
      </c>
      <c r="P80" s="119">
        <f t="shared" si="4"/>
        <v>7</v>
      </c>
      <c r="Q80" s="119">
        <f t="shared" si="5"/>
        <v>7</v>
      </c>
      <c r="S80" s="137">
        <f>IF(B80="NET","",IFERROR(VLOOKUP(O80,'2) Order Form'!$W$9:$W$1926,1,FALSE),"Ikke med I order form"))</f>
        <v>7048652766304</v>
      </c>
      <c r="U80" s="226">
        <v>7048652766595</v>
      </c>
      <c r="V80" s="120">
        <f>IFERROR(VLOOKUP(U80,'2) Order Form'!$W$9:$W$1996,1,FALSE),"Ikke med I order form")</f>
        <v>7048652766595</v>
      </c>
      <c r="W80" s="195">
        <f>INDEX(ATS!$A:$P,MATCH(ATS!$U80,ATS!$O:$O,0),1)</f>
        <v>845070</v>
      </c>
      <c r="X80" s="174" t="str">
        <f>INDEX(ATS!$A:$P,MATCH(ATS!$U80,ATS!$O:$O,0),2)</f>
        <v>Dissenter Mips Helmet</v>
      </c>
      <c r="Y80" s="175" t="str">
        <f>INDEX(ATS!$A:$P,MATCH(ATS!$U80,ATS!$O:$O,0),4)</f>
        <v>SGMFL-LXL</v>
      </c>
      <c r="AA80" s="195">
        <f>IFERROR(VLOOKUP('2) Order Form'!W85,$U$4:$U$1000,1,FALSE),"Ikke med i Elastic")</f>
        <v>7048652273062</v>
      </c>
      <c r="AB80" s="195">
        <f>SUM('2) Order Form'!W85)</f>
        <v>7048652273062</v>
      </c>
      <c r="AC80" s="195">
        <f>INDEX(ATS!$A:$P,MATCH(ATS!$AB80,ATS!$O:$O,0),1)</f>
        <v>845070</v>
      </c>
      <c r="AD80" s="195" t="str">
        <f>INDEX(ATS!$A:$P,MATCH(ATS!$AB80,ATS!$O:$O,0),2)</f>
        <v>Dissenter Mips Helmet</v>
      </c>
      <c r="AE80" s="195" t="str">
        <f>INDEX(ATS!$A:$P,MATCH(ATS!$AB80,ATS!$O:$O,0),4)</f>
        <v>MWHTE-LXL</v>
      </c>
    </row>
    <row r="81" spans="1:31" s="2" customFormat="1" x14ac:dyDescent="0.2">
      <c r="A81" s="228">
        <v>810059</v>
      </c>
      <c r="B81" s="228" t="s">
        <v>2110</v>
      </c>
      <c r="C81" s="228" t="s">
        <v>4204</v>
      </c>
      <c r="D81" s="228" t="s">
        <v>2248</v>
      </c>
      <c r="E81" s="228" t="s">
        <v>4450</v>
      </c>
      <c r="F81" s="228" t="s">
        <v>67</v>
      </c>
      <c r="G81" s="228" t="s">
        <v>128</v>
      </c>
      <c r="H81" s="228">
        <v>7</v>
      </c>
      <c r="I81" s="228">
        <v>7</v>
      </c>
      <c r="J81" s="228">
        <v>7</v>
      </c>
      <c r="K81" s="228">
        <v>7</v>
      </c>
      <c r="L81" s="231">
        <v>7</v>
      </c>
      <c r="N81" s="119" t="str">
        <f t="shared" si="3"/>
        <v>810059-BUORE-L</v>
      </c>
      <c r="O81" s="122">
        <f>IF(B81="NET","",IF(B81="","",IFERROR(VLOOKUP(N81,EAN!$A:$B,2,FALSE),"MANGLER - MÅ OPPDATERE EAN-FANEN")))</f>
        <v>7048652766298</v>
      </c>
      <c r="P81" s="119">
        <f t="shared" si="4"/>
        <v>7</v>
      </c>
      <c r="Q81" s="119">
        <f t="shared" si="5"/>
        <v>7</v>
      </c>
      <c r="S81" s="137">
        <f>IF(B81="NET","",IFERROR(VLOOKUP(O81,'2) Order Form'!$W$9:$W$1926,1,FALSE),"Ikke med I order form"))</f>
        <v>7048652766298</v>
      </c>
      <c r="U81" s="226">
        <v>7048652766557</v>
      </c>
      <c r="V81" s="120">
        <f>IFERROR(VLOOKUP(U81,'2) Order Form'!$W$9:$W$1996,1,FALSE),"Ikke med I order form")</f>
        <v>7048652766557</v>
      </c>
      <c r="W81" s="195">
        <f>INDEX(ATS!$A:$P,MATCH(ATS!$U81,ATS!$O:$O,0),1)</f>
        <v>845070</v>
      </c>
      <c r="X81" s="174" t="str">
        <f>INDEX(ATS!$A:$P,MATCH(ATS!$U81,ATS!$O:$O,0),2)</f>
        <v>Dissenter Mips Helmet</v>
      </c>
      <c r="Y81" s="175" t="str">
        <f>INDEX(ATS!$A:$P,MATCH(ATS!$U81,ATS!$O:$O,0),4)</f>
        <v>BRWHT-SM</v>
      </c>
      <c r="AA81" s="195">
        <f>IFERROR(VLOOKUP('2) Order Form'!W86,$U$4:$U$1000,1,FALSE),"Ikke med i Elastic")</f>
        <v>7048652766618</v>
      </c>
      <c r="AB81" s="195">
        <f>SUM('2) Order Form'!W86)</f>
        <v>7048652766618</v>
      </c>
      <c r="AC81" s="195">
        <f>INDEX(ATS!$A:$P,MATCH(ATS!$AB81,ATS!$O:$O,0),1)</f>
        <v>845070</v>
      </c>
      <c r="AD81" s="195" t="str">
        <f>INDEX(ATS!$A:$P,MATCH(ATS!$AB81,ATS!$O:$O,0),2)</f>
        <v>Dissenter Mips Helmet</v>
      </c>
      <c r="AE81" s="195" t="str">
        <f>INDEX(ATS!$A:$P,MATCH(ATS!$AB81,ATS!$O:$O,0),4)</f>
        <v>SGMFL-SM</v>
      </c>
    </row>
    <row r="82" spans="1:31" s="2" customFormat="1" x14ac:dyDescent="0.2">
      <c r="A82" s="228">
        <v>810059</v>
      </c>
      <c r="B82" s="228" t="s">
        <v>2110</v>
      </c>
      <c r="C82" s="228" t="s">
        <v>4204</v>
      </c>
      <c r="D82" s="228" t="s">
        <v>768</v>
      </c>
      <c r="E82" s="228" t="s">
        <v>2109</v>
      </c>
      <c r="F82" s="228" t="s">
        <v>7</v>
      </c>
      <c r="G82" s="228" t="s">
        <v>504</v>
      </c>
      <c r="H82" s="228">
        <v>1</v>
      </c>
      <c r="I82" s="228">
        <v>1</v>
      </c>
      <c r="J82" s="228">
        <v>1</v>
      </c>
      <c r="K82" s="228">
        <v>1</v>
      </c>
      <c r="L82" s="231">
        <v>1</v>
      </c>
      <c r="N82" s="119" t="str">
        <f t="shared" si="3"/>
        <v>810059-FAGRN-M</v>
      </c>
      <c r="O82" s="122">
        <f>IF(B82="NET","",IF(B82="","",IFERROR(VLOOKUP(N82,EAN!$A:$B,2,FALSE),"MANGLER - MÅ OPPDATERE EAN-FANEN")))</f>
        <v>7048652327826</v>
      </c>
      <c r="P82" s="119">
        <f t="shared" si="4"/>
        <v>1</v>
      </c>
      <c r="Q82" s="119">
        <f t="shared" si="5"/>
        <v>1</v>
      </c>
      <c r="S82" s="137" t="str">
        <f>IF(B82="NET","",IFERROR(VLOOKUP(O82,'2) Order Form'!$W$9:$W$1926,1,FALSE),"Ikke med I order form"))</f>
        <v>Ikke med I order form</v>
      </c>
      <c r="U82" s="226">
        <v>7048652766540</v>
      </c>
      <c r="V82" s="120">
        <f>IFERROR(VLOOKUP(U82,'2) Order Form'!$W$9:$W$1996,1,FALSE),"Ikke med I order form")</f>
        <v>7048652766540</v>
      </c>
      <c r="W82" s="195">
        <f>INDEX(ATS!$A:$P,MATCH(ATS!$U82,ATS!$O:$O,0),1)</f>
        <v>845070</v>
      </c>
      <c r="X82" s="174" t="str">
        <f>INDEX(ATS!$A:$P,MATCH(ATS!$U82,ATS!$O:$O,0),2)</f>
        <v>Dissenter Mips Helmet</v>
      </c>
      <c r="Y82" s="175" t="str">
        <f>INDEX(ATS!$A:$P,MATCH(ATS!$U82,ATS!$O:$O,0),4)</f>
        <v>BRWHT-ML</v>
      </c>
      <c r="AA82" s="195">
        <f>IFERROR(VLOOKUP('2) Order Form'!W87,$U$4:$U$1000,1,FALSE),"Ikke med i Elastic")</f>
        <v>7048652766601</v>
      </c>
      <c r="AB82" s="195">
        <f>SUM('2) Order Form'!W87)</f>
        <v>7048652766601</v>
      </c>
      <c r="AC82" s="195">
        <f>INDEX(ATS!$A:$P,MATCH(ATS!$AB82,ATS!$O:$O,0),1)</f>
        <v>845070</v>
      </c>
      <c r="AD82" s="195" t="str">
        <f>INDEX(ATS!$A:$P,MATCH(ATS!$AB82,ATS!$O:$O,0),2)</f>
        <v>Dissenter Mips Helmet</v>
      </c>
      <c r="AE82" s="195" t="str">
        <f>INDEX(ATS!$A:$P,MATCH(ATS!$AB82,ATS!$O:$O,0),4)</f>
        <v>SGMFL-ML</v>
      </c>
    </row>
    <row r="83" spans="1:31" s="2" customFormat="1" x14ac:dyDescent="0.2">
      <c r="A83" s="228">
        <v>810059</v>
      </c>
      <c r="B83" s="228" t="s">
        <v>2110</v>
      </c>
      <c r="C83" s="228" t="s">
        <v>4204</v>
      </c>
      <c r="D83" s="228" t="s">
        <v>769</v>
      </c>
      <c r="E83" s="228" t="s">
        <v>2109</v>
      </c>
      <c r="F83" s="228" t="s">
        <v>67</v>
      </c>
      <c r="G83" s="228" t="s">
        <v>504</v>
      </c>
      <c r="H83" s="228">
        <v>0</v>
      </c>
      <c r="I83" s="228">
        <v>0</v>
      </c>
      <c r="J83" s="228">
        <v>0</v>
      </c>
      <c r="K83" s="228">
        <v>0</v>
      </c>
      <c r="L83" s="231">
        <v>0</v>
      </c>
      <c r="N83" s="119" t="str">
        <f t="shared" si="3"/>
        <v>810059-FAGRN-L</v>
      </c>
      <c r="O83" s="122">
        <f>IF(B83="NET","",IF(B83="","",IFERROR(VLOOKUP(N83,EAN!$A:$B,2,FALSE),"MANGLER - MÅ OPPDATERE EAN-FANEN")))</f>
        <v>7048652327819</v>
      </c>
      <c r="P83" s="119">
        <f t="shared" si="4"/>
        <v>0</v>
      </c>
      <c r="Q83" s="119">
        <f t="shared" si="5"/>
        <v>0</v>
      </c>
      <c r="S83" s="137" t="str">
        <f>IF(B83="NET","",IFERROR(VLOOKUP(O83,'2) Order Form'!$W$9:$W$1926,1,FALSE),"Ikke med I order form"))</f>
        <v>Ikke med I order form</v>
      </c>
      <c r="U83" s="226">
        <v>7048652766533</v>
      </c>
      <c r="V83" s="120">
        <f>IFERROR(VLOOKUP(U83,'2) Order Form'!$W$9:$W$1996,1,FALSE),"Ikke med I order form")</f>
        <v>7048652766533</v>
      </c>
      <c r="W83" s="195">
        <f>INDEX(ATS!$A:$P,MATCH(ATS!$U83,ATS!$O:$O,0),1)</f>
        <v>845070</v>
      </c>
      <c r="X83" s="174" t="str">
        <f>INDEX(ATS!$A:$P,MATCH(ATS!$U83,ATS!$O:$O,0),2)</f>
        <v>Dissenter Mips Helmet</v>
      </c>
      <c r="Y83" s="175" t="str">
        <f>INDEX(ATS!$A:$P,MATCH(ATS!$U83,ATS!$O:$O,0),4)</f>
        <v>BRWHT-LXL</v>
      </c>
      <c r="AA83" s="195">
        <f>IFERROR(VLOOKUP('2) Order Form'!W88,$U$4:$U$1000,1,FALSE),"Ikke med i Elastic")</f>
        <v>7048652766595</v>
      </c>
      <c r="AB83" s="195">
        <f>SUM('2) Order Form'!W88)</f>
        <v>7048652766595</v>
      </c>
      <c r="AC83" s="195">
        <f>INDEX(ATS!$A:$P,MATCH(ATS!$AB83,ATS!$O:$O,0),1)</f>
        <v>845070</v>
      </c>
      <c r="AD83" s="195" t="str">
        <f>INDEX(ATS!$A:$P,MATCH(ATS!$AB83,ATS!$O:$O,0),2)</f>
        <v>Dissenter Mips Helmet</v>
      </c>
      <c r="AE83" s="195" t="str">
        <f>INDEX(ATS!$A:$P,MATCH(ATS!$AB83,ATS!$O:$O,0),4)</f>
        <v>SGMFL-LXL</v>
      </c>
    </row>
    <row r="84" spans="1:31" s="2" customFormat="1" x14ac:dyDescent="0.2">
      <c r="A84" s="228">
        <v>810059</v>
      </c>
      <c r="B84" s="228" t="s">
        <v>2110</v>
      </c>
      <c r="C84" s="228" t="s">
        <v>4204</v>
      </c>
      <c r="D84" s="228" t="s">
        <v>770</v>
      </c>
      <c r="E84" s="228" t="s">
        <v>2111</v>
      </c>
      <c r="F84" s="228" t="s">
        <v>7</v>
      </c>
      <c r="G84" s="228" t="s">
        <v>128</v>
      </c>
      <c r="H84" s="228">
        <v>0</v>
      </c>
      <c r="I84" s="228">
        <v>0</v>
      </c>
      <c r="J84" s="228">
        <v>0</v>
      </c>
      <c r="K84" s="228">
        <v>0</v>
      </c>
      <c r="L84" s="231">
        <v>0</v>
      </c>
      <c r="N84" s="119" t="str">
        <f t="shared" si="3"/>
        <v>810059-FCWHE-M</v>
      </c>
      <c r="O84" s="122">
        <f>IF(B84="NET","",IF(B84="","",IFERROR(VLOOKUP(N84,EAN!$A:$B,2,FALSE),"MANGLER - MÅ OPPDATERE EAN-FANEN")))</f>
        <v>7048652327840</v>
      </c>
      <c r="P84" s="119">
        <f t="shared" si="4"/>
        <v>0</v>
      </c>
      <c r="Q84" s="119">
        <f t="shared" si="5"/>
        <v>0</v>
      </c>
      <c r="S84" s="137">
        <f>IF(B84="NET","",IFERROR(VLOOKUP(O84,'2) Order Form'!$W$9:$W$1926,1,FALSE),"Ikke med I order form"))</f>
        <v>7048652327840</v>
      </c>
      <c r="U84" s="226">
        <v>7048652666413</v>
      </c>
      <c r="V84" s="120">
        <f>IFERROR(VLOOKUP(U84,'2) Order Form'!$W$9:$W$1996,1,FALSE),"Ikke med I order form")</f>
        <v>7048652666413</v>
      </c>
      <c r="W84" s="195">
        <f>INDEX(ATS!$A:$P,MATCH(ATS!$U84,ATS!$O:$O,0),1)</f>
        <v>845069</v>
      </c>
      <c r="X84" s="174" t="str">
        <f>INDEX(ATS!$A:$P,MATCH(ATS!$U84,ATS!$O:$O,0),2)</f>
        <v>Dissenter Helmet</v>
      </c>
      <c r="Y84" s="175" t="str">
        <f>INDEX(ATS!$A:$P,MATCH(ATS!$U84,ATS!$O:$O,0),4)</f>
        <v>MBL21-SM</v>
      </c>
      <c r="AA84" s="195">
        <f>IFERROR(VLOOKUP('2) Order Form'!W89,$U$4:$U$1000,1,FALSE),"Ikke med i Elastic")</f>
        <v>7048652766465</v>
      </c>
      <c r="AB84" s="195">
        <f>SUM('2) Order Form'!W89)</f>
        <v>7048652766465</v>
      </c>
      <c r="AC84" s="195">
        <f>INDEX(ATS!$A:$P,MATCH(ATS!$AB84,ATS!$O:$O,0),1)</f>
        <v>845069</v>
      </c>
      <c r="AD84" s="195" t="str">
        <f>INDEX(ATS!$A:$P,MATCH(ATS!$AB84,ATS!$O:$O,0),2)</f>
        <v>Dissenter Helmet</v>
      </c>
      <c r="AE84" s="195" t="str">
        <f>INDEX(ATS!$A:$P,MATCH(ATS!$AB84,ATS!$O:$O,0),4)</f>
        <v>BRWHT-SM</v>
      </c>
    </row>
    <row r="85" spans="1:31" s="2" customFormat="1" x14ac:dyDescent="0.2">
      <c r="A85" s="228">
        <v>810059</v>
      </c>
      <c r="B85" s="228" t="s">
        <v>2110</v>
      </c>
      <c r="C85" s="228" t="s">
        <v>4204</v>
      </c>
      <c r="D85" s="228" t="s">
        <v>771</v>
      </c>
      <c r="E85" s="228" t="s">
        <v>2111</v>
      </c>
      <c r="F85" s="228" t="s">
        <v>67</v>
      </c>
      <c r="G85" s="228" t="s">
        <v>128</v>
      </c>
      <c r="H85" s="228">
        <v>5</v>
      </c>
      <c r="I85" s="228">
        <v>5</v>
      </c>
      <c r="J85" s="228">
        <v>5</v>
      </c>
      <c r="K85" s="228">
        <v>5</v>
      </c>
      <c r="L85" s="231">
        <v>5</v>
      </c>
      <c r="N85" s="119" t="str">
        <f t="shared" si="3"/>
        <v>810059-FCWHE-L</v>
      </c>
      <c r="O85" s="122">
        <f>IF(B85="NET","",IF(B85="","",IFERROR(VLOOKUP(N85,EAN!$A:$B,2,FALSE),"MANGLER - MÅ OPPDATERE EAN-FANEN")))</f>
        <v>7048652327833</v>
      </c>
      <c r="P85" s="119">
        <f t="shared" si="4"/>
        <v>5</v>
      </c>
      <c r="Q85" s="119">
        <f t="shared" si="5"/>
        <v>5</v>
      </c>
      <c r="S85" s="137">
        <f>IF(B85="NET","",IFERROR(VLOOKUP(O85,'2) Order Form'!$W$9:$W$1926,1,FALSE),"Ikke med I order form"))</f>
        <v>7048652327833</v>
      </c>
      <c r="U85" s="226">
        <v>7048652666406</v>
      </c>
      <c r="V85" s="120">
        <f>IFERROR(VLOOKUP(U85,'2) Order Form'!$W$9:$W$1996,1,FALSE),"Ikke med I order form")</f>
        <v>7048652666406</v>
      </c>
      <c r="W85" s="195">
        <f>INDEX(ATS!$A:$P,MATCH(ATS!$U85,ATS!$O:$O,0),1)</f>
        <v>845069</v>
      </c>
      <c r="X85" s="174" t="str">
        <f>INDEX(ATS!$A:$P,MATCH(ATS!$U85,ATS!$O:$O,0),2)</f>
        <v>Dissenter Helmet</v>
      </c>
      <c r="Y85" s="175" t="str">
        <f>INDEX(ATS!$A:$P,MATCH(ATS!$U85,ATS!$O:$O,0),4)</f>
        <v>MBL21-ML</v>
      </c>
      <c r="AA85" s="195">
        <f>IFERROR(VLOOKUP('2) Order Form'!W90,$U$4:$U$1000,1,FALSE),"Ikke med i Elastic")</f>
        <v>7048652766458</v>
      </c>
      <c r="AB85" s="195">
        <f>SUM('2) Order Form'!W90)</f>
        <v>7048652766458</v>
      </c>
      <c r="AC85" s="195">
        <f>INDEX(ATS!$A:$P,MATCH(ATS!$AB85,ATS!$O:$O,0),1)</f>
        <v>845069</v>
      </c>
      <c r="AD85" s="195" t="str">
        <f>INDEX(ATS!$A:$P,MATCH(ATS!$AB85,ATS!$O:$O,0),2)</f>
        <v>Dissenter Helmet</v>
      </c>
      <c r="AE85" s="195" t="str">
        <f>INDEX(ATS!$A:$P,MATCH(ATS!$AB85,ATS!$O:$O,0),4)</f>
        <v>BRWHT-ML</v>
      </c>
    </row>
    <row r="86" spans="1:31" s="2" customFormat="1" x14ac:dyDescent="0.2">
      <c r="A86" s="228">
        <v>810059</v>
      </c>
      <c r="B86" s="228" t="s">
        <v>2110</v>
      </c>
      <c r="C86" s="228" t="s">
        <v>4204</v>
      </c>
      <c r="D86" s="228" t="s">
        <v>772</v>
      </c>
      <c r="E86" s="228" t="s">
        <v>2112</v>
      </c>
      <c r="F86" s="228" t="s">
        <v>7</v>
      </c>
      <c r="G86" s="228" t="s">
        <v>504</v>
      </c>
      <c r="H86" s="228">
        <v>0</v>
      </c>
      <c r="I86" s="228">
        <v>0</v>
      </c>
      <c r="J86" s="228">
        <v>0</v>
      </c>
      <c r="K86" s="228">
        <v>0</v>
      </c>
      <c r="L86" s="231">
        <v>0</v>
      </c>
      <c r="N86" s="119" t="str">
        <f t="shared" si="3"/>
        <v>810059-FFRED-M</v>
      </c>
      <c r="O86" s="122">
        <f>IF(B86="NET","",IF(B86="","",IFERROR(VLOOKUP(N86,EAN!$A:$B,2,FALSE),"MANGLER - MÅ OPPDATERE EAN-FANEN")))</f>
        <v>7048652542526</v>
      </c>
      <c r="P86" s="119">
        <f t="shared" si="4"/>
        <v>0</v>
      </c>
      <c r="Q86" s="119">
        <f t="shared" si="5"/>
        <v>0</v>
      </c>
      <c r="S86" s="137" t="str">
        <f>IF(B86="NET","",IFERROR(VLOOKUP(O86,'2) Order Form'!$W$9:$W$1926,1,FALSE),"Ikke med I order form"))</f>
        <v>Ikke med I order form</v>
      </c>
      <c r="U86" s="226">
        <v>7048652666390</v>
      </c>
      <c r="V86" s="120">
        <f>IFERROR(VLOOKUP(U86,'2) Order Form'!$W$9:$W$1996,1,FALSE),"Ikke med I order form")</f>
        <v>7048652666390</v>
      </c>
      <c r="W86" s="195">
        <f>INDEX(ATS!$A:$P,MATCH(ATS!$U86,ATS!$O:$O,0),1)</f>
        <v>845069</v>
      </c>
      <c r="X86" s="174" t="str">
        <f>INDEX(ATS!$A:$P,MATCH(ATS!$U86,ATS!$O:$O,0),2)</f>
        <v>Dissenter Helmet</v>
      </c>
      <c r="Y86" s="175" t="str">
        <f>INDEX(ATS!$A:$P,MATCH(ATS!$U86,ATS!$O:$O,0),4)</f>
        <v>MBL21-LXL</v>
      </c>
      <c r="AA86" s="195">
        <f>IFERROR(VLOOKUP('2) Order Form'!W91,$U$4:$U$1000,1,FALSE),"Ikke med i Elastic")</f>
        <v>7048652766441</v>
      </c>
      <c r="AB86" s="195">
        <f>SUM('2) Order Form'!W91)</f>
        <v>7048652766441</v>
      </c>
      <c r="AC86" s="195">
        <f>INDEX(ATS!$A:$P,MATCH(ATS!$AB86,ATS!$O:$O,0),1)</f>
        <v>845069</v>
      </c>
      <c r="AD86" s="195" t="str">
        <f>INDEX(ATS!$A:$P,MATCH(ATS!$AB86,ATS!$O:$O,0),2)</f>
        <v>Dissenter Helmet</v>
      </c>
      <c r="AE86" s="195" t="str">
        <f>INDEX(ATS!$A:$P,MATCH(ATS!$AB86,ATS!$O:$O,0),4)</f>
        <v>BRWHT-LXL</v>
      </c>
    </row>
    <row r="87" spans="1:31" s="2" customFormat="1" x14ac:dyDescent="0.2">
      <c r="A87" s="228">
        <v>810059</v>
      </c>
      <c r="B87" s="228" t="s">
        <v>2110</v>
      </c>
      <c r="C87" s="228" t="s">
        <v>4204</v>
      </c>
      <c r="D87" s="228" t="s">
        <v>773</v>
      </c>
      <c r="E87" s="228" t="s">
        <v>2112</v>
      </c>
      <c r="F87" s="228" t="s">
        <v>67</v>
      </c>
      <c r="G87" s="228" t="s">
        <v>504</v>
      </c>
      <c r="H87" s="228">
        <v>0</v>
      </c>
      <c r="I87" s="228">
        <v>0</v>
      </c>
      <c r="J87" s="228">
        <v>0</v>
      </c>
      <c r="K87" s="228">
        <v>0</v>
      </c>
      <c r="L87" s="231">
        <v>0</v>
      </c>
      <c r="N87" s="119" t="str">
        <f t="shared" si="3"/>
        <v>810059-FFRED-L</v>
      </c>
      <c r="O87" s="122">
        <f>IF(B87="NET","",IF(B87="","",IFERROR(VLOOKUP(N87,EAN!$A:$B,2,FALSE),"MANGLER - MÅ OPPDATERE EAN-FANEN")))</f>
        <v>7048652542519</v>
      </c>
      <c r="P87" s="119">
        <f t="shared" si="4"/>
        <v>0</v>
      </c>
      <c r="Q87" s="119">
        <f t="shared" si="5"/>
        <v>0</v>
      </c>
      <c r="S87" s="137" t="str">
        <f>IF(B87="NET","",IFERROR(VLOOKUP(O87,'2) Order Form'!$W$9:$W$1926,1,FALSE),"Ikke med I order form"))</f>
        <v>Ikke med I order form</v>
      </c>
      <c r="U87" s="226">
        <v>7048652666444</v>
      </c>
      <c r="V87" s="120">
        <f>IFERROR(VLOOKUP(U87,'2) Order Form'!$W$9:$W$1996,1,FALSE),"Ikke med I order form")</f>
        <v>7048652666444</v>
      </c>
      <c r="W87" s="195">
        <f>INDEX(ATS!$A:$P,MATCH(ATS!$U87,ATS!$O:$O,0),1)</f>
        <v>845069</v>
      </c>
      <c r="X87" s="174" t="str">
        <f>INDEX(ATS!$A:$P,MATCH(ATS!$U87,ATS!$O:$O,0),2)</f>
        <v>Dissenter Helmet</v>
      </c>
      <c r="Y87" s="175" t="str">
        <f>INDEX(ATS!$A:$P,MATCH(ATS!$U87,ATS!$O:$O,0),4)</f>
        <v>MWH21-SM</v>
      </c>
      <c r="AA87" s="195">
        <f>IFERROR(VLOOKUP('2) Order Form'!W92,$U$4:$U$1000,1,FALSE),"Ikke med i Elastic")</f>
        <v>7048652666413</v>
      </c>
      <c r="AB87" s="195">
        <f>SUM('2) Order Form'!W92)</f>
        <v>7048652666413</v>
      </c>
      <c r="AC87" s="195">
        <f>INDEX(ATS!$A:$P,MATCH(ATS!$AB87,ATS!$O:$O,0),1)</f>
        <v>845069</v>
      </c>
      <c r="AD87" s="195" t="str">
        <f>INDEX(ATS!$A:$P,MATCH(ATS!$AB87,ATS!$O:$O,0),2)</f>
        <v>Dissenter Helmet</v>
      </c>
      <c r="AE87" s="195" t="str">
        <f>INDEX(ATS!$A:$P,MATCH(ATS!$AB87,ATS!$O:$O,0),4)</f>
        <v>MBL21-SM</v>
      </c>
    </row>
    <row r="88" spans="1:31" s="2" customFormat="1" x14ac:dyDescent="0.2">
      <c r="A88" s="228">
        <v>810059</v>
      </c>
      <c r="B88" s="228" t="s">
        <v>2110</v>
      </c>
      <c r="C88" s="228" t="s">
        <v>4204</v>
      </c>
      <c r="D88" s="228" t="s">
        <v>774</v>
      </c>
      <c r="E88" s="228" t="s">
        <v>2113</v>
      </c>
      <c r="F88" s="228" t="s">
        <v>7</v>
      </c>
      <c r="G88" s="228" t="s">
        <v>504</v>
      </c>
      <c r="H88" s="228">
        <v>10</v>
      </c>
      <c r="I88" s="228">
        <v>10</v>
      </c>
      <c r="J88" s="228">
        <v>10</v>
      </c>
      <c r="K88" s="228">
        <v>10</v>
      </c>
      <c r="L88" s="231">
        <v>10</v>
      </c>
      <c r="N88" s="119" t="str">
        <f t="shared" si="3"/>
        <v>810059-FIBLU-M</v>
      </c>
      <c r="O88" s="122">
        <f>IF(B88="NET","",IF(B88="","",IFERROR(VLOOKUP(N88,EAN!$A:$B,2,FALSE),"MANGLER - MÅ OPPDATERE EAN-FANEN")))</f>
        <v>7048652327864</v>
      </c>
      <c r="P88" s="119">
        <f t="shared" si="4"/>
        <v>10</v>
      </c>
      <c r="Q88" s="119">
        <f t="shared" si="5"/>
        <v>10</v>
      </c>
      <c r="S88" s="137" t="str">
        <f>IF(B88="NET","",IFERROR(VLOOKUP(O88,'2) Order Form'!$W$9:$W$1926,1,FALSE),"Ikke med I order form"))</f>
        <v>Ikke med I order form</v>
      </c>
      <c r="U88" s="226">
        <v>7048652666437</v>
      </c>
      <c r="V88" s="120">
        <f>IFERROR(VLOOKUP(U88,'2) Order Form'!$W$9:$W$1996,1,FALSE),"Ikke med I order form")</f>
        <v>7048652666437</v>
      </c>
      <c r="W88" s="195">
        <f>INDEX(ATS!$A:$P,MATCH(ATS!$U88,ATS!$O:$O,0),1)</f>
        <v>845069</v>
      </c>
      <c r="X88" s="174" t="str">
        <f>INDEX(ATS!$A:$P,MATCH(ATS!$U88,ATS!$O:$O,0),2)</f>
        <v>Dissenter Helmet</v>
      </c>
      <c r="Y88" s="175" t="str">
        <f>INDEX(ATS!$A:$P,MATCH(ATS!$U88,ATS!$O:$O,0),4)</f>
        <v>MWH21-ML</v>
      </c>
      <c r="AA88" s="195">
        <f>IFERROR(VLOOKUP('2) Order Form'!W93,$U$4:$U$1000,1,FALSE),"Ikke med i Elastic")</f>
        <v>7048652666406</v>
      </c>
      <c r="AB88" s="195">
        <f>SUM('2) Order Form'!W93)</f>
        <v>7048652666406</v>
      </c>
      <c r="AC88" s="195">
        <f>INDEX(ATS!$A:$P,MATCH(ATS!$AB88,ATS!$O:$O,0),1)</f>
        <v>845069</v>
      </c>
      <c r="AD88" s="195" t="str">
        <f>INDEX(ATS!$A:$P,MATCH(ATS!$AB88,ATS!$O:$O,0),2)</f>
        <v>Dissenter Helmet</v>
      </c>
      <c r="AE88" s="195" t="str">
        <f>INDEX(ATS!$A:$P,MATCH(ATS!$AB88,ATS!$O:$O,0),4)</f>
        <v>MBL21-ML</v>
      </c>
    </row>
    <row r="89" spans="1:31" s="2" customFormat="1" x14ac:dyDescent="0.2">
      <c r="A89" s="228">
        <v>810059</v>
      </c>
      <c r="B89" s="228" t="s">
        <v>2110</v>
      </c>
      <c r="C89" s="228" t="s">
        <v>4204</v>
      </c>
      <c r="D89" s="228" t="s">
        <v>775</v>
      </c>
      <c r="E89" s="228" t="s">
        <v>2113</v>
      </c>
      <c r="F89" s="228" t="s">
        <v>67</v>
      </c>
      <c r="G89" s="228" t="s">
        <v>504</v>
      </c>
      <c r="H89" s="228">
        <v>11</v>
      </c>
      <c r="I89" s="228">
        <v>11</v>
      </c>
      <c r="J89" s="228">
        <v>11</v>
      </c>
      <c r="K89" s="228">
        <v>11</v>
      </c>
      <c r="L89" s="231">
        <v>11</v>
      </c>
      <c r="N89" s="119" t="str">
        <f t="shared" si="3"/>
        <v>810059-FIBLU-L</v>
      </c>
      <c r="O89" s="122">
        <f>IF(B89="NET","",IF(B89="","",IFERROR(VLOOKUP(N89,EAN!$A:$B,2,FALSE),"MANGLER - MÅ OPPDATERE EAN-FANEN")))</f>
        <v>7048652327857</v>
      </c>
      <c r="P89" s="119">
        <f t="shared" si="4"/>
        <v>11</v>
      </c>
      <c r="Q89" s="119">
        <f t="shared" si="5"/>
        <v>11</v>
      </c>
      <c r="S89" s="137" t="str">
        <f>IF(B89="NET","",IFERROR(VLOOKUP(O89,'2) Order Form'!$W$9:$W$1926,1,FALSE),"Ikke med I order form"))</f>
        <v>Ikke med I order form</v>
      </c>
      <c r="U89" s="226">
        <v>7048652666420</v>
      </c>
      <c r="V89" s="120">
        <f>IFERROR(VLOOKUP(U89,'2) Order Form'!$W$9:$W$1996,1,FALSE),"Ikke med I order form")</f>
        <v>7048652666420</v>
      </c>
      <c r="W89" s="195">
        <f>INDEX(ATS!$A:$P,MATCH(ATS!$U89,ATS!$O:$O,0),1)</f>
        <v>845069</v>
      </c>
      <c r="X89" s="174" t="str">
        <f>INDEX(ATS!$A:$P,MATCH(ATS!$U89,ATS!$O:$O,0),2)</f>
        <v>Dissenter Helmet</v>
      </c>
      <c r="Y89" s="175" t="str">
        <f>INDEX(ATS!$A:$P,MATCH(ATS!$U89,ATS!$O:$O,0),4)</f>
        <v>MWH21-LXL</v>
      </c>
      <c r="AA89" s="195">
        <f>IFERROR(VLOOKUP('2) Order Form'!W94,$U$4:$U$1000,1,FALSE),"Ikke med i Elastic")</f>
        <v>7048652666390</v>
      </c>
      <c r="AB89" s="195">
        <f>SUM('2) Order Form'!W94)</f>
        <v>7048652666390</v>
      </c>
      <c r="AC89" s="195">
        <f>INDEX(ATS!$A:$P,MATCH(ATS!$AB89,ATS!$O:$O,0),1)</f>
        <v>845069</v>
      </c>
      <c r="AD89" s="195" t="str">
        <f>INDEX(ATS!$A:$P,MATCH(ATS!$AB89,ATS!$O:$O,0),2)</f>
        <v>Dissenter Helmet</v>
      </c>
      <c r="AE89" s="195" t="str">
        <f>INDEX(ATS!$A:$P,MATCH(ATS!$AB89,ATS!$O:$O,0),4)</f>
        <v>MBL21-LXL</v>
      </c>
    </row>
    <row r="90" spans="1:31" s="2" customFormat="1" x14ac:dyDescent="0.2">
      <c r="A90" s="228">
        <v>810059</v>
      </c>
      <c r="B90" s="228" t="s">
        <v>2110</v>
      </c>
      <c r="C90" s="228" t="s">
        <v>4204</v>
      </c>
      <c r="D90" s="228" t="s">
        <v>776</v>
      </c>
      <c r="E90" s="228" t="s">
        <v>2114</v>
      </c>
      <c r="F90" s="228" t="s">
        <v>7</v>
      </c>
      <c r="G90" s="228" t="s">
        <v>504</v>
      </c>
      <c r="H90" s="228">
        <v>1</v>
      </c>
      <c r="I90" s="228">
        <v>1</v>
      </c>
      <c r="J90" s="228">
        <v>1</v>
      </c>
      <c r="K90" s="228">
        <v>1</v>
      </c>
      <c r="L90" s="231">
        <v>1</v>
      </c>
      <c r="N90" s="119" t="str">
        <f t="shared" si="3"/>
        <v>810059-FRMBE-M</v>
      </c>
      <c r="O90" s="122">
        <f>IF(B90="NET","",IF(B90="","",IFERROR(VLOOKUP(N90,EAN!$A:$B,2,FALSE),"MANGLER - MÅ OPPDATERE EAN-FANEN")))</f>
        <v>7048652542540</v>
      </c>
      <c r="P90" s="119">
        <f t="shared" si="4"/>
        <v>1</v>
      </c>
      <c r="Q90" s="119">
        <f t="shared" si="5"/>
        <v>1</v>
      </c>
      <c r="S90" s="137" t="str">
        <f>IF(B90="NET","",IFERROR(VLOOKUP(O90,'2) Order Form'!$W$9:$W$1926,1,FALSE),"Ikke med I order form"))</f>
        <v>Ikke med I order form</v>
      </c>
      <c r="U90" s="226">
        <v>7048652766496</v>
      </c>
      <c r="V90" s="120">
        <f>IFERROR(VLOOKUP(U90,'2) Order Form'!$W$9:$W$1996,1,FALSE),"Ikke med I order form")</f>
        <v>7048652766496</v>
      </c>
      <c r="W90" s="195">
        <f>INDEX(ATS!$A:$P,MATCH(ATS!$U90,ATS!$O:$O,0),1)</f>
        <v>845069</v>
      </c>
      <c r="X90" s="174" t="str">
        <f>INDEX(ATS!$A:$P,MATCH(ATS!$U90,ATS!$O:$O,0),2)</f>
        <v>Dissenter Helmet</v>
      </c>
      <c r="Y90" s="175" t="str">
        <f>INDEX(ATS!$A:$P,MATCH(ATS!$U90,ATS!$O:$O,0),4)</f>
        <v>MROGD-SM</v>
      </c>
      <c r="AA90" s="195">
        <f>IFERROR(VLOOKUP('2) Order Form'!W95,$U$4:$U$1000,1,FALSE),"Ikke med i Elastic")</f>
        <v>7048652766496</v>
      </c>
      <c r="AB90" s="195">
        <f>SUM('2) Order Form'!W95)</f>
        <v>7048652766496</v>
      </c>
      <c r="AC90" s="195">
        <f>INDEX(ATS!$A:$P,MATCH(ATS!$AB90,ATS!$O:$O,0),1)</f>
        <v>845069</v>
      </c>
      <c r="AD90" s="195" t="str">
        <f>INDEX(ATS!$A:$P,MATCH(ATS!$AB90,ATS!$O:$O,0),2)</f>
        <v>Dissenter Helmet</v>
      </c>
      <c r="AE90" s="195" t="str">
        <f>INDEX(ATS!$A:$P,MATCH(ATS!$AB90,ATS!$O:$O,0),4)</f>
        <v>MROGD-SM</v>
      </c>
    </row>
    <row r="91" spans="1:31" s="2" customFormat="1" x14ac:dyDescent="0.2">
      <c r="A91" s="228">
        <v>810059</v>
      </c>
      <c r="B91" s="228" t="s">
        <v>2110</v>
      </c>
      <c r="C91" s="228" t="s">
        <v>4204</v>
      </c>
      <c r="D91" s="228" t="s">
        <v>777</v>
      </c>
      <c r="E91" s="228" t="s">
        <v>2114</v>
      </c>
      <c r="F91" s="228" t="s">
        <v>67</v>
      </c>
      <c r="G91" s="228" t="s">
        <v>504</v>
      </c>
      <c r="H91" s="228">
        <v>1</v>
      </c>
      <c r="I91" s="228">
        <v>1</v>
      </c>
      <c r="J91" s="228">
        <v>1</v>
      </c>
      <c r="K91" s="228">
        <v>1</v>
      </c>
      <c r="L91" s="231">
        <v>1</v>
      </c>
      <c r="N91" s="119" t="str">
        <f t="shared" si="3"/>
        <v>810059-FRMBE-L</v>
      </c>
      <c r="O91" s="122">
        <f>IF(B91="NET","",IF(B91="","",IFERROR(VLOOKUP(N91,EAN!$A:$B,2,FALSE),"MANGLER - MÅ OPPDATERE EAN-FANEN")))</f>
        <v>7048652542533</v>
      </c>
      <c r="P91" s="119">
        <f t="shared" si="4"/>
        <v>1</v>
      </c>
      <c r="Q91" s="119">
        <f t="shared" si="5"/>
        <v>1</v>
      </c>
      <c r="S91" s="137" t="str">
        <f>IF(B91="NET","",IFERROR(VLOOKUP(O91,'2) Order Form'!$W$9:$W$1926,1,FALSE),"Ikke med I order form"))</f>
        <v>Ikke med I order form</v>
      </c>
      <c r="U91" s="226">
        <v>7048652766489</v>
      </c>
      <c r="V91" s="120">
        <f>IFERROR(VLOOKUP(U91,'2) Order Form'!$W$9:$W$1996,1,FALSE),"Ikke med I order form")</f>
        <v>7048652766489</v>
      </c>
      <c r="W91" s="195">
        <f>INDEX(ATS!$A:$P,MATCH(ATS!$U91,ATS!$O:$O,0),1)</f>
        <v>845069</v>
      </c>
      <c r="X91" s="174" t="str">
        <f>INDEX(ATS!$A:$P,MATCH(ATS!$U91,ATS!$O:$O,0),2)</f>
        <v>Dissenter Helmet</v>
      </c>
      <c r="Y91" s="175" t="str">
        <f>INDEX(ATS!$A:$P,MATCH(ATS!$U91,ATS!$O:$O,0),4)</f>
        <v>MROGD-ML</v>
      </c>
      <c r="AA91" s="195">
        <f>IFERROR(VLOOKUP('2) Order Form'!W96,$U$4:$U$1000,1,FALSE),"Ikke med i Elastic")</f>
        <v>7048652766489</v>
      </c>
      <c r="AB91" s="195">
        <f>SUM('2) Order Form'!W96)</f>
        <v>7048652766489</v>
      </c>
      <c r="AC91" s="195">
        <f>INDEX(ATS!$A:$P,MATCH(ATS!$AB91,ATS!$O:$O,0),1)</f>
        <v>845069</v>
      </c>
      <c r="AD91" s="195" t="str">
        <f>INDEX(ATS!$A:$P,MATCH(ATS!$AB91,ATS!$O:$O,0),2)</f>
        <v>Dissenter Helmet</v>
      </c>
      <c r="AE91" s="195" t="str">
        <f>INDEX(ATS!$A:$P,MATCH(ATS!$AB91,ATS!$O:$O,0),4)</f>
        <v>MROGD-ML</v>
      </c>
    </row>
    <row r="92" spans="1:31" s="2" customFormat="1" x14ac:dyDescent="0.2">
      <c r="A92" s="228">
        <v>810059</v>
      </c>
      <c r="B92" s="228" t="s">
        <v>2110</v>
      </c>
      <c r="C92" s="228" t="s">
        <v>4204</v>
      </c>
      <c r="D92" s="228" t="s">
        <v>778</v>
      </c>
      <c r="E92" s="228" t="s">
        <v>2115</v>
      </c>
      <c r="F92" s="228" t="s">
        <v>7</v>
      </c>
      <c r="G92" s="228" t="s">
        <v>504</v>
      </c>
      <c r="H92" s="228">
        <v>1</v>
      </c>
      <c r="I92" s="228">
        <v>1</v>
      </c>
      <c r="J92" s="228">
        <v>1</v>
      </c>
      <c r="K92" s="228">
        <v>1</v>
      </c>
      <c r="L92" s="231">
        <v>1</v>
      </c>
      <c r="N92" s="119" t="str">
        <f t="shared" si="3"/>
        <v>810059-FRMGN-M</v>
      </c>
      <c r="O92" s="122">
        <f>IF(B92="NET","",IF(B92="","",IFERROR(VLOOKUP(N92,EAN!$A:$B,2,FALSE),"MANGLER - MÅ OPPDATERE EAN-FANEN")))</f>
        <v>7048652542564</v>
      </c>
      <c r="P92" s="119">
        <f t="shared" si="4"/>
        <v>1</v>
      </c>
      <c r="Q92" s="119">
        <f t="shared" si="5"/>
        <v>1</v>
      </c>
      <c r="S92" s="137" t="str">
        <f>IF(B92="NET","",IFERROR(VLOOKUP(O92,'2) Order Form'!$W$9:$W$1926,1,FALSE),"Ikke med I order form"))</f>
        <v>Ikke med I order form</v>
      </c>
      <c r="U92" s="226">
        <v>7048652766472</v>
      </c>
      <c r="V92" s="120">
        <f>IFERROR(VLOOKUP(U92,'2) Order Form'!$W$9:$W$1996,1,FALSE),"Ikke med I order form")</f>
        <v>7048652766472</v>
      </c>
      <c r="W92" s="195">
        <f>INDEX(ATS!$A:$P,MATCH(ATS!$U92,ATS!$O:$O,0),1)</f>
        <v>845069</v>
      </c>
      <c r="X92" s="174" t="str">
        <f>INDEX(ATS!$A:$P,MATCH(ATS!$U92,ATS!$O:$O,0),2)</f>
        <v>Dissenter Helmet</v>
      </c>
      <c r="Y92" s="175" t="str">
        <f>INDEX(ATS!$A:$P,MATCH(ATS!$U92,ATS!$O:$O,0),4)</f>
        <v>MROGD-LXL</v>
      </c>
      <c r="AA92" s="195">
        <f>IFERROR(VLOOKUP('2) Order Form'!W97,$U$4:$U$1000,1,FALSE),"Ikke med i Elastic")</f>
        <v>7048652766472</v>
      </c>
      <c r="AB92" s="195">
        <f>SUM('2) Order Form'!W97)</f>
        <v>7048652766472</v>
      </c>
      <c r="AC92" s="195">
        <f>INDEX(ATS!$A:$P,MATCH(ATS!$AB92,ATS!$O:$O,0),1)</f>
        <v>845069</v>
      </c>
      <c r="AD92" s="195" t="str">
        <f>INDEX(ATS!$A:$P,MATCH(ATS!$AB92,ATS!$O:$O,0),2)</f>
        <v>Dissenter Helmet</v>
      </c>
      <c r="AE92" s="195" t="str">
        <f>INDEX(ATS!$A:$P,MATCH(ATS!$AB92,ATS!$O:$O,0),4)</f>
        <v>MROGD-LXL</v>
      </c>
    </row>
    <row r="93" spans="1:31" s="2" customFormat="1" x14ac:dyDescent="0.2">
      <c r="A93" s="228">
        <v>810059</v>
      </c>
      <c r="B93" s="228" t="s">
        <v>2110</v>
      </c>
      <c r="C93" s="228" t="s">
        <v>4204</v>
      </c>
      <c r="D93" s="228" t="s">
        <v>779</v>
      </c>
      <c r="E93" s="228" t="s">
        <v>2115</v>
      </c>
      <c r="F93" s="228" t="s">
        <v>67</v>
      </c>
      <c r="G93" s="228" t="s">
        <v>504</v>
      </c>
      <c r="H93" s="228">
        <v>0</v>
      </c>
      <c r="I93" s="228">
        <v>0</v>
      </c>
      <c r="J93" s="228">
        <v>0</v>
      </c>
      <c r="K93" s="228">
        <v>0</v>
      </c>
      <c r="L93" s="231">
        <v>0</v>
      </c>
      <c r="N93" s="119" t="str">
        <f t="shared" si="3"/>
        <v>810059-FRMGN-L</v>
      </c>
      <c r="O93" s="122">
        <f>IF(B93="NET","",IF(B93="","",IFERROR(VLOOKUP(N93,EAN!$A:$B,2,FALSE),"MANGLER - MÅ OPPDATERE EAN-FANEN")))</f>
        <v>7048652542557</v>
      </c>
      <c r="P93" s="119">
        <f t="shared" si="4"/>
        <v>0</v>
      </c>
      <c r="Q93" s="119">
        <f t="shared" si="5"/>
        <v>0</v>
      </c>
      <c r="S93" s="137" t="str">
        <f>IF(B93="NET","",IFERROR(VLOOKUP(O93,'2) Order Form'!$W$9:$W$1926,1,FALSE),"Ikke med I order form"))</f>
        <v>Ikke med I order form</v>
      </c>
      <c r="U93" s="226">
        <v>7048652766526</v>
      </c>
      <c r="V93" s="120">
        <f>IFERROR(VLOOKUP(U93,'2) Order Form'!$W$9:$W$1996,1,FALSE),"Ikke med I order form")</f>
        <v>7048652766526</v>
      </c>
      <c r="W93" s="195">
        <f>INDEX(ATS!$A:$P,MATCH(ATS!$U93,ATS!$O:$O,0),1)</f>
        <v>845069</v>
      </c>
      <c r="X93" s="174" t="str">
        <f>INDEX(ATS!$A:$P,MATCH(ATS!$U93,ATS!$O:$O,0),2)</f>
        <v>Dissenter Helmet</v>
      </c>
      <c r="Y93" s="175" t="str">
        <f>INDEX(ATS!$A:$P,MATCH(ATS!$U93,ATS!$O:$O,0),4)</f>
        <v>SGMFL-SM</v>
      </c>
      <c r="AA93" s="195">
        <f>IFERROR(VLOOKUP('2) Order Form'!W98,$U$4:$U$1000,1,FALSE),"Ikke med i Elastic")</f>
        <v>7048652666444</v>
      </c>
      <c r="AB93" s="195">
        <f>SUM('2) Order Form'!W98)</f>
        <v>7048652666444</v>
      </c>
      <c r="AC93" s="195">
        <f>INDEX(ATS!$A:$P,MATCH(ATS!$AB93,ATS!$O:$O,0),1)</f>
        <v>845069</v>
      </c>
      <c r="AD93" s="195" t="str">
        <f>INDEX(ATS!$A:$P,MATCH(ATS!$AB93,ATS!$O:$O,0),2)</f>
        <v>Dissenter Helmet</v>
      </c>
      <c r="AE93" s="195" t="str">
        <f>INDEX(ATS!$A:$P,MATCH(ATS!$AB93,ATS!$O:$O,0),4)</f>
        <v>MWH21-SM</v>
      </c>
    </row>
    <row r="94" spans="1:31" s="2" customFormat="1" x14ac:dyDescent="0.2">
      <c r="A94" s="228">
        <v>810059</v>
      </c>
      <c r="B94" s="228" t="s">
        <v>2110</v>
      </c>
      <c r="C94" s="228" t="s">
        <v>4204</v>
      </c>
      <c r="D94" s="228" t="s">
        <v>780</v>
      </c>
      <c r="E94" s="228" t="s">
        <v>2116</v>
      </c>
      <c r="F94" s="228" t="s">
        <v>7</v>
      </c>
      <c r="G94" s="228" t="s">
        <v>128</v>
      </c>
      <c r="H94" s="228">
        <v>0</v>
      </c>
      <c r="I94" s="228">
        <v>0</v>
      </c>
      <c r="J94" s="228">
        <v>0</v>
      </c>
      <c r="K94" s="228">
        <v>0</v>
      </c>
      <c r="L94" s="231">
        <v>0</v>
      </c>
      <c r="N94" s="119" t="str">
        <f t="shared" si="3"/>
        <v>810059-FSBLK-M</v>
      </c>
      <c r="O94" s="122">
        <f>IF(B94="NET","",IF(B94="","",IFERROR(VLOOKUP(N94,EAN!$A:$B,2,FALSE),"MANGLER - MÅ OPPDATERE EAN-FANEN")))</f>
        <v>7048652327888</v>
      </c>
      <c r="P94" s="119">
        <f t="shared" si="4"/>
        <v>0</v>
      </c>
      <c r="Q94" s="119">
        <f t="shared" si="5"/>
        <v>0</v>
      </c>
      <c r="S94" s="137">
        <f>IF(B94="NET","",IFERROR(VLOOKUP(O94,'2) Order Form'!$W$9:$W$1926,1,FALSE),"Ikke med I order form"))</f>
        <v>7048652327888</v>
      </c>
      <c r="U94" s="226">
        <v>7048652766519</v>
      </c>
      <c r="V94" s="120">
        <f>IFERROR(VLOOKUP(U94,'2) Order Form'!$W$9:$W$1996,1,FALSE),"Ikke med I order form")</f>
        <v>7048652766519</v>
      </c>
      <c r="W94" s="195">
        <f>INDEX(ATS!$A:$P,MATCH(ATS!$U94,ATS!$O:$O,0),1)</f>
        <v>845069</v>
      </c>
      <c r="X94" s="174" t="str">
        <f>INDEX(ATS!$A:$P,MATCH(ATS!$U94,ATS!$O:$O,0),2)</f>
        <v>Dissenter Helmet</v>
      </c>
      <c r="Y94" s="175" t="str">
        <f>INDEX(ATS!$A:$P,MATCH(ATS!$U94,ATS!$O:$O,0),4)</f>
        <v>SGMFL-ML</v>
      </c>
      <c r="AA94" s="195">
        <f>IFERROR(VLOOKUP('2) Order Form'!W99,$U$4:$U$1000,1,FALSE),"Ikke med i Elastic")</f>
        <v>7048652666437</v>
      </c>
      <c r="AB94" s="195">
        <f>SUM('2) Order Form'!W99)</f>
        <v>7048652666437</v>
      </c>
      <c r="AC94" s="195">
        <f>INDEX(ATS!$A:$P,MATCH(ATS!$AB94,ATS!$O:$O,0),1)</f>
        <v>845069</v>
      </c>
      <c r="AD94" s="195" t="str">
        <f>INDEX(ATS!$A:$P,MATCH(ATS!$AB94,ATS!$O:$O,0),2)</f>
        <v>Dissenter Helmet</v>
      </c>
      <c r="AE94" s="195" t="str">
        <f>INDEX(ATS!$A:$P,MATCH(ATS!$AB94,ATS!$O:$O,0),4)</f>
        <v>MWH21-ML</v>
      </c>
    </row>
    <row r="95" spans="1:31" s="2" customFormat="1" x14ac:dyDescent="0.2">
      <c r="A95" s="228">
        <v>810059</v>
      </c>
      <c r="B95" s="228" t="s">
        <v>2110</v>
      </c>
      <c r="C95" s="228" t="s">
        <v>4204</v>
      </c>
      <c r="D95" s="228" t="s">
        <v>781</v>
      </c>
      <c r="E95" s="228" t="s">
        <v>2116</v>
      </c>
      <c r="F95" s="228" t="s">
        <v>67</v>
      </c>
      <c r="G95" s="228" t="s">
        <v>128</v>
      </c>
      <c r="H95" s="228">
        <v>2</v>
      </c>
      <c r="I95" s="228">
        <v>2</v>
      </c>
      <c r="J95" s="228">
        <v>2</v>
      </c>
      <c r="K95" s="228">
        <v>2</v>
      </c>
      <c r="L95" s="231">
        <v>2</v>
      </c>
      <c r="N95" s="119" t="str">
        <f t="shared" si="3"/>
        <v>810059-FSBLK-L</v>
      </c>
      <c r="O95" s="122">
        <f>IF(B95="NET","",IF(B95="","",IFERROR(VLOOKUP(N95,EAN!$A:$B,2,FALSE),"MANGLER - MÅ OPPDATERE EAN-FANEN")))</f>
        <v>7048652327871</v>
      </c>
      <c r="P95" s="119">
        <f t="shared" si="4"/>
        <v>2</v>
      </c>
      <c r="Q95" s="119">
        <f t="shared" si="5"/>
        <v>2</v>
      </c>
      <c r="S95" s="137">
        <f>IF(B95="NET","",IFERROR(VLOOKUP(O95,'2) Order Form'!$W$9:$W$1926,1,FALSE),"Ikke med I order form"))</f>
        <v>7048652327871</v>
      </c>
      <c r="U95" s="226">
        <v>7048652766502</v>
      </c>
      <c r="V95" s="120">
        <f>IFERROR(VLOOKUP(U95,'2) Order Form'!$W$9:$W$1996,1,FALSE),"Ikke med I order form")</f>
        <v>7048652766502</v>
      </c>
      <c r="W95" s="195">
        <f>INDEX(ATS!$A:$P,MATCH(ATS!$U95,ATS!$O:$O,0),1)</f>
        <v>845069</v>
      </c>
      <c r="X95" s="174" t="str">
        <f>INDEX(ATS!$A:$P,MATCH(ATS!$U95,ATS!$O:$O,0),2)</f>
        <v>Dissenter Helmet</v>
      </c>
      <c r="Y95" s="175" t="str">
        <f>INDEX(ATS!$A:$P,MATCH(ATS!$U95,ATS!$O:$O,0),4)</f>
        <v>SGMFL-LXL</v>
      </c>
      <c r="AA95" s="195">
        <f>IFERROR(VLOOKUP('2) Order Form'!W100,$U$4:$U$1000,1,FALSE),"Ikke med i Elastic")</f>
        <v>7048652666420</v>
      </c>
      <c r="AB95" s="195">
        <f>SUM('2) Order Form'!W100)</f>
        <v>7048652666420</v>
      </c>
      <c r="AC95" s="195">
        <f>INDEX(ATS!$A:$P,MATCH(ATS!$AB95,ATS!$O:$O,0),1)</f>
        <v>845069</v>
      </c>
      <c r="AD95" s="195" t="str">
        <f>INDEX(ATS!$A:$P,MATCH(ATS!$AB95,ATS!$O:$O,0),2)</f>
        <v>Dissenter Helmet</v>
      </c>
      <c r="AE95" s="195" t="str">
        <f>INDEX(ATS!$A:$P,MATCH(ATS!$AB95,ATS!$O:$O,0),4)</f>
        <v>MWH21-LXL</v>
      </c>
    </row>
    <row r="96" spans="1:31" s="2" customFormat="1" x14ac:dyDescent="0.2">
      <c r="A96" s="228">
        <v>810059</v>
      </c>
      <c r="B96" s="228" t="s">
        <v>2110</v>
      </c>
      <c r="C96" s="228" t="s">
        <v>4204</v>
      </c>
      <c r="D96" s="228" t="s">
        <v>782</v>
      </c>
      <c r="E96" s="228" t="s">
        <v>2117</v>
      </c>
      <c r="F96" s="228" t="s">
        <v>67</v>
      </c>
      <c r="G96" s="228" t="s">
        <v>504</v>
      </c>
      <c r="H96" s="228">
        <v>0</v>
      </c>
      <c r="I96" s="228">
        <v>0</v>
      </c>
      <c r="J96" s="228">
        <v>0</v>
      </c>
      <c r="K96" s="228">
        <v>0</v>
      </c>
      <c r="L96" s="231">
        <v>0</v>
      </c>
      <c r="N96" s="119" t="str">
        <f t="shared" si="3"/>
        <v>810059-FSPNK-L</v>
      </c>
      <c r="O96" s="122">
        <f>IF(B96="NET","",IF(B96="","",IFERROR(VLOOKUP(N96,EAN!$A:$B,2,FALSE),"MANGLER - MÅ OPPDATERE EAN-FANEN")))</f>
        <v>7048652327895</v>
      </c>
      <c r="P96" s="119">
        <f t="shared" si="4"/>
        <v>0</v>
      </c>
      <c r="Q96" s="119">
        <f t="shared" si="5"/>
        <v>0</v>
      </c>
      <c r="S96" s="137" t="str">
        <f>IF(B96="NET","",IFERROR(VLOOKUP(O96,'2) Order Form'!$W$9:$W$1926,1,FALSE),"Ikke med I order form"))</f>
        <v>Ikke med I order form</v>
      </c>
      <c r="U96" s="226">
        <v>7048652766465</v>
      </c>
      <c r="V96" s="120">
        <f>IFERROR(VLOOKUP(U96,'2) Order Form'!$W$9:$W$1996,1,FALSE),"Ikke med I order form")</f>
        <v>7048652766465</v>
      </c>
      <c r="W96" s="195">
        <f>INDEX(ATS!$A:$P,MATCH(ATS!$U96,ATS!$O:$O,0),1)</f>
        <v>845069</v>
      </c>
      <c r="X96" s="174" t="str">
        <f>INDEX(ATS!$A:$P,MATCH(ATS!$U96,ATS!$O:$O,0),2)</f>
        <v>Dissenter Helmet</v>
      </c>
      <c r="Y96" s="175" t="str">
        <f>INDEX(ATS!$A:$P,MATCH(ATS!$U96,ATS!$O:$O,0),4)</f>
        <v>BRWHT-SM</v>
      </c>
      <c r="AA96" s="195">
        <f>IFERROR(VLOOKUP('2) Order Form'!W101,$U$4:$U$1000,1,FALSE),"Ikke med i Elastic")</f>
        <v>7048652766526</v>
      </c>
      <c r="AB96" s="195">
        <f>SUM('2) Order Form'!W101)</f>
        <v>7048652766526</v>
      </c>
      <c r="AC96" s="195">
        <f>INDEX(ATS!$A:$P,MATCH(ATS!$AB96,ATS!$O:$O,0),1)</f>
        <v>845069</v>
      </c>
      <c r="AD96" s="195" t="str">
        <f>INDEX(ATS!$A:$P,MATCH(ATS!$AB96,ATS!$O:$O,0),2)</f>
        <v>Dissenter Helmet</v>
      </c>
      <c r="AE96" s="195" t="str">
        <f>INDEX(ATS!$A:$P,MATCH(ATS!$AB96,ATS!$O:$O,0),4)</f>
        <v>SGMFL-SM</v>
      </c>
    </row>
    <row r="97" spans="1:31" s="2" customFormat="1" x14ac:dyDescent="0.2">
      <c r="A97" s="228">
        <v>810059</v>
      </c>
      <c r="B97" s="228" t="s">
        <v>2110</v>
      </c>
      <c r="C97" s="228" t="s">
        <v>4204</v>
      </c>
      <c r="D97" s="228" t="s">
        <v>783</v>
      </c>
      <c r="E97" s="228" t="s">
        <v>2097</v>
      </c>
      <c r="F97" s="228" t="s">
        <v>7</v>
      </c>
      <c r="G97" s="228" t="s">
        <v>128</v>
      </c>
      <c r="H97" s="228">
        <v>0</v>
      </c>
      <c r="I97" s="228">
        <v>0</v>
      </c>
      <c r="J97" s="228">
        <v>0</v>
      </c>
      <c r="K97" s="228">
        <v>0</v>
      </c>
      <c r="L97" s="231">
        <v>0</v>
      </c>
      <c r="N97" s="119" t="str">
        <f t="shared" si="3"/>
        <v>810059-MBLCK-M</v>
      </c>
      <c r="O97" s="122">
        <f>IF(B97="NET","",IF(B97="","",IFERROR(VLOOKUP(N97,EAN!$A:$B,2,FALSE),"MANGLER - MÅ OPPDATERE EAN-FANEN")))</f>
        <v>7048652327925</v>
      </c>
      <c r="P97" s="119">
        <f t="shared" si="4"/>
        <v>0</v>
      </c>
      <c r="Q97" s="119">
        <f t="shared" si="5"/>
        <v>0</v>
      </c>
      <c r="S97" s="137">
        <f>IF(B97="NET","",IFERROR(VLOOKUP(O97,'2) Order Form'!$W$9:$W$1926,1,FALSE),"Ikke med I order form"))</f>
        <v>7048652327925</v>
      </c>
      <c r="U97" s="226">
        <v>7048652766458</v>
      </c>
      <c r="V97" s="120">
        <f>IFERROR(VLOOKUP(U97,'2) Order Form'!$W$9:$W$1996,1,FALSE),"Ikke med I order form")</f>
        <v>7048652766458</v>
      </c>
      <c r="W97" s="195">
        <f>INDEX(ATS!$A:$P,MATCH(ATS!$U97,ATS!$O:$O,0),1)</f>
        <v>845069</v>
      </c>
      <c r="X97" s="174" t="str">
        <f>INDEX(ATS!$A:$P,MATCH(ATS!$U97,ATS!$O:$O,0),2)</f>
        <v>Dissenter Helmet</v>
      </c>
      <c r="Y97" s="175" t="str">
        <f>INDEX(ATS!$A:$P,MATCH(ATS!$U97,ATS!$O:$O,0),4)</f>
        <v>BRWHT-ML</v>
      </c>
      <c r="AA97" s="195">
        <f>IFERROR(VLOOKUP('2) Order Form'!W102,$U$4:$U$1000,1,FALSE),"Ikke med i Elastic")</f>
        <v>7048652766519</v>
      </c>
      <c r="AB97" s="195">
        <f>SUM('2) Order Form'!W102)</f>
        <v>7048652766519</v>
      </c>
      <c r="AC97" s="195">
        <f>INDEX(ATS!$A:$P,MATCH(ATS!$AB97,ATS!$O:$O,0),1)</f>
        <v>845069</v>
      </c>
      <c r="AD97" s="195" t="str">
        <f>INDEX(ATS!$A:$P,MATCH(ATS!$AB97,ATS!$O:$O,0),2)</f>
        <v>Dissenter Helmet</v>
      </c>
      <c r="AE97" s="195" t="str">
        <f>INDEX(ATS!$A:$P,MATCH(ATS!$AB97,ATS!$O:$O,0),4)</f>
        <v>SGMFL-ML</v>
      </c>
    </row>
    <row r="98" spans="1:31" s="2" customFormat="1" x14ac:dyDescent="0.2">
      <c r="A98" s="228">
        <v>810059</v>
      </c>
      <c r="B98" s="228" t="s">
        <v>2110</v>
      </c>
      <c r="C98" s="228" t="s">
        <v>4204</v>
      </c>
      <c r="D98" s="228" t="s">
        <v>784</v>
      </c>
      <c r="E98" s="228" t="s">
        <v>2097</v>
      </c>
      <c r="F98" s="228" t="s">
        <v>67</v>
      </c>
      <c r="G98" s="228" t="s">
        <v>128</v>
      </c>
      <c r="H98" s="228">
        <v>0</v>
      </c>
      <c r="I98" s="228">
        <v>0</v>
      </c>
      <c r="J98" s="228">
        <v>0</v>
      </c>
      <c r="K98" s="228">
        <v>0</v>
      </c>
      <c r="L98" s="231">
        <v>0</v>
      </c>
      <c r="N98" s="119" t="str">
        <f t="shared" si="3"/>
        <v>810059-MBLCK-L</v>
      </c>
      <c r="O98" s="122">
        <f>IF(B98="NET","",IF(B98="","",IFERROR(VLOOKUP(N98,EAN!$A:$B,2,FALSE),"MANGLER - MÅ OPPDATERE EAN-FANEN")))</f>
        <v>7048652327918</v>
      </c>
      <c r="P98" s="119">
        <f t="shared" si="4"/>
        <v>0</v>
      </c>
      <c r="Q98" s="119">
        <f t="shared" si="5"/>
        <v>0</v>
      </c>
      <c r="S98" s="137">
        <f>IF(B98="NET","",IFERROR(VLOOKUP(O98,'2) Order Form'!$W$9:$W$1926,1,FALSE),"Ikke med I order form"))</f>
        <v>7048652327918</v>
      </c>
      <c r="U98" s="226">
        <v>7048652766441</v>
      </c>
      <c r="V98" s="120">
        <f>IFERROR(VLOOKUP(U98,'2) Order Form'!$W$9:$W$1996,1,FALSE),"Ikke med I order form")</f>
        <v>7048652766441</v>
      </c>
      <c r="W98" s="195">
        <f>INDEX(ATS!$A:$P,MATCH(ATS!$U98,ATS!$O:$O,0),1)</f>
        <v>845069</v>
      </c>
      <c r="X98" s="174" t="str">
        <f>INDEX(ATS!$A:$P,MATCH(ATS!$U98,ATS!$O:$O,0),2)</f>
        <v>Dissenter Helmet</v>
      </c>
      <c r="Y98" s="175" t="str">
        <f>INDEX(ATS!$A:$P,MATCH(ATS!$U98,ATS!$O:$O,0),4)</f>
        <v>BRWHT-LXL</v>
      </c>
      <c r="AA98" s="195">
        <f>IFERROR(VLOOKUP('2) Order Form'!W103,$U$4:$U$1000,1,FALSE),"Ikke med i Elastic")</f>
        <v>7048652766502</v>
      </c>
      <c r="AB98" s="195">
        <f>SUM('2) Order Form'!W103)</f>
        <v>7048652766502</v>
      </c>
      <c r="AC98" s="195">
        <f>INDEX(ATS!$A:$P,MATCH(ATS!$AB98,ATS!$O:$O,0),1)</f>
        <v>845069</v>
      </c>
      <c r="AD98" s="195" t="str">
        <f>INDEX(ATS!$A:$P,MATCH(ATS!$AB98,ATS!$O:$O,0),2)</f>
        <v>Dissenter Helmet</v>
      </c>
      <c r="AE98" s="195" t="str">
        <f>INDEX(ATS!$A:$P,MATCH(ATS!$AB98,ATS!$O:$O,0),4)</f>
        <v>SGMFL-LXL</v>
      </c>
    </row>
    <row r="99" spans="1:31" s="2" customFormat="1" x14ac:dyDescent="0.2">
      <c r="A99" s="228">
        <v>810059</v>
      </c>
      <c r="B99" s="228" t="s">
        <v>2110</v>
      </c>
      <c r="C99" s="228" t="s">
        <v>4204</v>
      </c>
      <c r="D99" s="228" t="s">
        <v>785</v>
      </c>
      <c r="E99" s="228" t="s">
        <v>2098</v>
      </c>
      <c r="F99" s="228" t="s">
        <v>7</v>
      </c>
      <c r="G99" s="228" t="s">
        <v>128</v>
      </c>
      <c r="H99" s="228">
        <v>0</v>
      </c>
      <c r="I99" s="228">
        <v>0</v>
      </c>
      <c r="J99" s="228">
        <v>0</v>
      </c>
      <c r="K99" s="228">
        <v>0</v>
      </c>
      <c r="L99" s="231">
        <v>0</v>
      </c>
      <c r="N99" s="119" t="str">
        <f t="shared" si="3"/>
        <v>810059-MCDGY-M</v>
      </c>
      <c r="O99" s="122">
        <f>IF(B99="NET","",IF(B99="","",IFERROR(VLOOKUP(N99,EAN!$A:$B,2,FALSE),"MANGLER - MÅ OPPDATERE EAN-FANEN")))</f>
        <v>7048652661531</v>
      </c>
      <c r="P99" s="119">
        <f t="shared" si="4"/>
        <v>0</v>
      </c>
      <c r="Q99" s="119">
        <f t="shared" si="5"/>
        <v>0</v>
      </c>
      <c r="S99" s="137">
        <f>IF(B99="NET","",IFERROR(VLOOKUP(O99,'2) Order Form'!$W$9:$W$1926,1,FALSE),"Ikke med I order form"))</f>
        <v>7048652661531</v>
      </c>
      <c r="U99" s="226">
        <v>7048652540980</v>
      </c>
      <c r="V99" s="120">
        <f>IFERROR(VLOOKUP(U99,'2) Order Form'!$W$9:$W$1996,1,FALSE),"Ikke med I order form")</f>
        <v>7048652540980</v>
      </c>
      <c r="W99" s="195">
        <f>INDEX(ATS!$A:$P,MATCH(ATS!$U99,ATS!$O:$O,0),1)</f>
        <v>845106</v>
      </c>
      <c r="X99" s="174" t="str">
        <f>INDEX(ATS!$A:$P,MATCH(ATS!$U99,ATS!$O:$O,0),2)</f>
        <v>Ripper Mips Helmet</v>
      </c>
      <c r="Y99" s="175" t="str">
        <f>INDEX(ATS!$A:$P,MATCH(ATS!$U99,ATS!$O:$O,0),4)</f>
        <v>MBLK-53/61</v>
      </c>
      <c r="AA99" s="195">
        <f>IFERROR(VLOOKUP('2) Order Form'!W104,$U$4:$U$1000,1,FALSE),"Ikke med i Elastic")</f>
        <v>7048652767691</v>
      </c>
      <c r="AB99" s="195">
        <f>SUM('2) Order Form'!W104)</f>
        <v>7048652767691</v>
      </c>
      <c r="AC99" s="195">
        <f>INDEX(ATS!$A:$P,MATCH(ATS!$AB99,ATS!$O:$O,0),1)</f>
        <v>845106</v>
      </c>
      <c r="AD99" s="195" t="str">
        <f>INDEX(ATS!$A:$P,MATCH(ATS!$AB99,ATS!$O:$O,0),2)</f>
        <v>Ripper Mips Helmet</v>
      </c>
      <c r="AE99" s="195" t="str">
        <f>INDEX(ATS!$A:$P,MATCH(ATS!$AB99,ATS!$O:$O,0),4)</f>
        <v>BGRG-53/61</v>
      </c>
    </row>
    <row r="100" spans="1:31" s="2" customFormat="1" x14ac:dyDescent="0.2">
      <c r="A100" s="228">
        <v>810059</v>
      </c>
      <c r="B100" s="228" t="s">
        <v>2110</v>
      </c>
      <c r="C100" s="228" t="s">
        <v>4204</v>
      </c>
      <c r="D100" s="228" t="s">
        <v>786</v>
      </c>
      <c r="E100" s="228" t="s">
        <v>2098</v>
      </c>
      <c r="F100" s="228" t="s">
        <v>67</v>
      </c>
      <c r="G100" s="228" t="s">
        <v>128</v>
      </c>
      <c r="H100" s="228">
        <v>1</v>
      </c>
      <c r="I100" s="228">
        <v>1</v>
      </c>
      <c r="J100" s="228">
        <v>1</v>
      </c>
      <c r="K100" s="228">
        <v>1</v>
      </c>
      <c r="L100" s="231">
        <v>1</v>
      </c>
      <c r="N100" s="119" t="str">
        <f t="shared" si="3"/>
        <v>810059-MCDGY-L</v>
      </c>
      <c r="O100" s="122">
        <f>IF(B100="NET","",IF(B100="","",IFERROR(VLOOKUP(N100,EAN!$A:$B,2,FALSE),"MANGLER - MÅ OPPDATERE EAN-FANEN")))</f>
        <v>7048652661524</v>
      </c>
      <c r="P100" s="119">
        <f t="shared" si="4"/>
        <v>1</v>
      </c>
      <c r="Q100" s="119">
        <f t="shared" si="5"/>
        <v>1</v>
      </c>
      <c r="S100" s="137">
        <f>IF(B100="NET","",IFERROR(VLOOKUP(O100,'2) Order Form'!$W$9:$W$1926,1,FALSE),"Ikke med I order form"))</f>
        <v>7048652661524</v>
      </c>
      <c r="U100" s="226">
        <v>7048652541024</v>
      </c>
      <c r="V100" s="120">
        <f>IFERROR(VLOOKUP(U100,'2) Order Form'!$W$9:$W$1996,1,FALSE),"Ikke med I order form")</f>
        <v>7048652541024</v>
      </c>
      <c r="W100" s="195">
        <f>INDEX(ATS!$A:$P,MATCH(ATS!$U100,ATS!$O:$O,0),1)</f>
        <v>845106</v>
      </c>
      <c r="X100" s="174" t="str">
        <f>INDEX(ATS!$A:$P,MATCH(ATS!$U100,ATS!$O:$O,0),2)</f>
        <v>Ripper Mips Helmet</v>
      </c>
      <c r="Y100" s="175" t="str">
        <f>INDEX(ATS!$A:$P,MATCH(ATS!$U100,ATS!$O:$O,0),4)</f>
        <v>MWHT-53/61</v>
      </c>
      <c r="AA100" s="195">
        <f>IFERROR(VLOOKUP('2) Order Form'!W105,$U$4:$U$1000,1,FALSE),"Ikke med i Elastic")</f>
        <v>7048652767707</v>
      </c>
      <c r="AB100" s="195">
        <f>SUM('2) Order Form'!W105)</f>
        <v>7048652767707</v>
      </c>
      <c r="AC100" s="195">
        <f>INDEX(ATS!$A:$P,MATCH(ATS!$AB100,ATS!$O:$O,0),1)</f>
        <v>845106</v>
      </c>
      <c r="AD100" s="195" t="str">
        <f>INDEX(ATS!$A:$P,MATCH(ATS!$AB100,ATS!$O:$O,0),2)</f>
        <v>Ripper Mips Helmet</v>
      </c>
      <c r="AE100" s="195" t="str">
        <f>INDEX(ATS!$A:$P,MATCH(ATS!$AB100,ATS!$O:$O,0),4)</f>
        <v>BRWT-53/61</v>
      </c>
    </row>
    <row r="101" spans="1:31" s="2" customFormat="1" x14ac:dyDescent="0.2">
      <c r="A101" s="228">
        <v>810059</v>
      </c>
      <c r="B101" s="228" t="s">
        <v>2110</v>
      </c>
      <c r="C101" s="228" t="s">
        <v>4204</v>
      </c>
      <c r="D101" s="228" t="s">
        <v>787</v>
      </c>
      <c r="E101" s="228" t="s">
        <v>634</v>
      </c>
      <c r="F101" s="228" t="s">
        <v>7</v>
      </c>
      <c r="G101" s="228" t="s">
        <v>504</v>
      </c>
      <c r="H101" s="228">
        <v>0</v>
      </c>
      <c r="I101" s="228">
        <v>0</v>
      </c>
      <c r="J101" s="228">
        <v>0</v>
      </c>
      <c r="K101" s="228">
        <v>0</v>
      </c>
      <c r="L101" s="231">
        <v>0</v>
      </c>
      <c r="N101" s="119" t="str">
        <f t="shared" si="3"/>
        <v>810059-MCHOR-M</v>
      </c>
      <c r="O101" s="122">
        <f>IF(B101="NET","",IF(B101="","",IFERROR(VLOOKUP(N101,EAN!$A:$B,2,FALSE),"MANGLER - MÅ OPPDATERE EAN-FANEN")))</f>
        <v>7048652661555</v>
      </c>
      <c r="P101" s="119">
        <f t="shared" si="4"/>
        <v>0</v>
      </c>
      <c r="Q101" s="119">
        <f t="shared" si="5"/>
        <v>0</v>
      </c>
      <c r="S101" s="137" t="str">
        <f>IF(B101="NET","",IFERROR(VLOOKUP(O101,'2) Order Form'!$W$9:$W$1926,1,FALSE),"Ikke med I order form"))</f>
        <v>Ikke med I order form</v>
      </c>
      <c r="U101" s="226">
        <v>7048652661753</v>
      </c>
      <c r="V101" s="120">
        <f>IFERROR(VLOOKUP(U101,'2) Order Form'!$W$9:$W$1996,1,FALSE),"Ikke med I order form")</f>
        <v>7048652661753</v>
      </c>
      <c r="W101" s="195">
        <f>INDEX(ATS!$A:$P,MATCH(ATS!$U101,ATS!$O:$O,0),1)</f>
        <v>845106</v>
      </c>
      <c r="X101" s="174" t="str">
        <f>INDEX(ATS!$A:$P,MATCH(ATS!$U101,ATS!$O:$O,0),2)</f>
        <v>Ripper Mips Helmet</v>
      </c>
      <c r="Y101" s="175" t="str">
        <f>INDEX(ATS!$A:$P,MATCH(ATS!$U101,ATS!$O:$O,0),4)</f>
        <v>SGRM-53/61</v>
      </c>
      <c r="AA101" s="195">
        <f>IFERROR(VLOOKUP('2) Order Form'!W106,$U$4:$U$1000,1,FALSE),"Ikke med i Elastic")</f>
        <v>7048652767714</v>
      </c>
      <c r="AB101" s="195">
        <f>SUM('2) Order Form'!W106)</f>
        <v>7048652767714</v>
      </c>
      <c r="AC101" s="195">
        <f>INDEX(ATS!$A:$P,MATCH(ATS!$AB101,ATS!$O:$O,0),1)</f>
        <v>845106</v>
      </c>
      <c r="AD101" s="195" t="str">
        <f>INDEX(ATS!$A:$P,MATCH(ATS!$AB101,ATS!$O:$O,0),2)</f>
        <v>Ripper Mips Helmet</v>
      </c>
      <c r="AE101" s="195" t="str">
        <f>INDEX(ATS!$A:$P,MATCH(ATS!$AB101,ATS!$O:$O,0),4)</f>
        <v>BUOR-53/61</v>
      </c>
    </row>
    <row r="102" spans="1:31" s="2" customFormat="1" x14ac:dyDescent="0.2">
      <c r="A102" s="228">
        <v>810059</v>
      </c>
      <c r="B102" s="228" t="s">
        <v>2110</v>
      </c>
      <c r="C102" s="228" t="s">
        <v>4204</v>
      </c>
      <c r="D102" s="228" t="s">
        <v>788</v>
      </c>
      <c r="E102" s="228" t="s">
        <v>634</v>
      </c>
      <c r="F102" s="228" t="s">
        <v>67</v>
      </c>
      <c r="G102" s="228" t="s">
        <v>504</v>
      </c>
      <c r="H102" s="228">
        <v>0</v>
      </c>
      <c r="I102" s="228">
        <v>0</v>
      </c>
      <c r="J102" s="228">
        <v>0</v>
      </c>
      <c r="K102" s="228">
        <v>0</v>
      </c>
      <c r="L102" s="231">
        <v>0</v>
      </c>
      <c r="N102" s="119" t="str">
        <f t="shared" si="3"/>
        <v>810059-MCHOR-L</v>
      </c>
      <c r="O102" s="122">
        <f>IF(B102="NET","",IF(B102="","",IFERROR(VLOOKUP(N102,EAN!$A:$B,2,FALSE),"MANGLER - MÅ OPPDATERE EAN-FANEN")))</f>
        <v>7048652661548</v>
      </c>
      <c r="P102" s="119">
        <f t="shared" si="4"/>
        <v>0</v>
      </c>
      <c r="Q102" s="119">
        <f t="shared" si="5"/>
        <v>0</v>
      </c>
      <c r="S102" s="137" t="str">
        <f>IF(B102="NET","",IFERROR(VLOOKUP(O102,'2) Order Form'!$W$9:$W$1926,1,FALSE),"Ikke med I order form"))</f>
        <v>Ikke med I order form</v>
      </c>
      <c r="U102" s="226">
        <v>7048652767691</v>
      </c>
      <c r="V102" s="120">
        <f>IFERROR(VLOOKUP(U102,'2) Order Form'!$W$9:$W$1996,1,FALSE),"Ikke med I order form")</f>
        <v>7048652767691</v>
      </c>
      <c r="W102" s="195">
        <f>INDEX(ATS!$A:$P,MATCH(ATS!$U102,ATS!$O:$O,0),1)</f>
        <v>845106</v>
      </c>
      <c r="X102" s="174" t="str">
        <f>INDEX(ATS!$A:$P,MATCH(ATS!$U102,ATS!$O:$O,0),2)</f>
        <v>Ripper Mips Helmet</v>
      </c>
      <c r="Y102" s="175" t="str">
        <f>INDEX(ATS!$A:$P,MATCH(ATS!$U102,ATS!$O:$O,0),4)</f>
        <v>BGRG-53/61</v>
      </c>
      <c r="AA102" s="195">
        <f>IFERROR(VLOOKUP('2) Order Form'!W107,$U$4:$U$1000,1,FALSE),"Ikke med i Elastic")</f>
        <v>7048652767721</v>
      </c>
      <c r="AB102" s="195">
        <f>SUM('2) Order Form'!W107)</f>
        <v>7048652767721</v>
      </c>
      <c r="AC102" s="195">
        <f>INDEX(ATS!$A:$P,MATCH(ATS!$AB102,ATS!$O:$O,0),1)</f>
        <v>845106</v>
      </c>
      <c r="AD102" s="195" t="str">
        <f>INDEX(ATS!$A:$P,MATCH(ATS!$AB102,ATS!$O:$O,0),2)</f>
        <v>Ripper Mips Helmet</v>
      </c>
      <c r="AE102" s="195" t="str">
        <f>INDEX(ATS!$A:$P,MATCH(ATS!$AB102,ATS!$O:$O,0),4)</f>
        <v>DPMC-53/61</v>
      </c>
    </row>
    <row r="103" spans="1:31" s="2" customFormat="1" x14ac:dyDescent="0.2">
      <c r="A103" s="228">
        <v>810059</v>
      </c>
      <c r="B103" s="228" t="s">
        <v>2110</v>
      </c>
      <c r="C103" s="228" t="s">
        <v>4204</v>
      </c>
      <c r="D103" s="228" t="s">
        <v>789</v>
      </c>
      <c r="E103" s="228" t="s">
        <v>4497</v>
      </c>
      <c r="F103" s="228" t="s">
        <v>7</v>
      </c>
      <c r="G103" s="228" t="s">
        <v>504</v>
      </c>
      <c r="H103" s="228">
        <v>4</v>
      </c>
      <c r="I103" s="228">
        <v>4</v>
      </c>
      <c r="J103" s="228">
        <v>4</v>
      </c>
      <c r="K103" s="228">
        <v>4</v>
      </c>
      <c r="L103" s="231">
        <v>4</v>
      </c>
      <c r="N103" s="119" t="str">
        <f t="shared" si="3"/>
        <v>810059-MCRFL-M</v>
      </c>
      <c r="O103" s="122">
        <f>IF(B103="NET","",IF(B103="","",IFERROR(VLOOKUP(N103,EAN!$A:$B,2,FALSE),"MANGLER - MÅ OPPDATERE EAN-FANEN")))</f>
        <v>7048652661579</v>
      </c>
      <c r="P103" s="119">
        <f t="shared" si="4"/>
        <v>4</v>
      </c>
      <c r="Q103" s="119">
        <f t="shared" si="5"/>
        <v>4</v>
      </c>
      <c r="S103" s="137" t="str">
        <f>IF(B103="NET","",IFERROR(VLOOKUP(O103,'2) Order Form'!$W$9:$W$1926,1,FALSE),"Ikke med I order form"))</f>
        <v>Ikke med I order form</v>
      </c>
      <c r="U103" s="226">
        <v>7048652767714</v>
      </c>
      <c r="V103" s="120">
        <f>IFERROR(VLOOKUP(U103,'2) Order Form'!$W$9:$W$1996,1,FALSE),"Ikke med I order form")</f>
        <v>7048652767714</v>
      </c>
      <c r="W103" s="195">
        <f>INDEX(ATS!$A:$P,MATCH(ATS!$U103,ATS!$O:$O,0),1)</f>
        <v>845106</v>
      </c>
      <c r="X103" s="174" t="str">
        <f>INDEX(ATS!$A:$P,MATCH(ATS!$U103,ATS!$O:$O,0),2)</f>
        <v>Ripper Mips Helmet</v>
      </c>
      <c r="Y103" s="175" t="str">
        <f>INDEX(ATS!$A:$P,MATCH(ATS!$U103,ATS!$O:$O,0),4)</f>
        <v>BUOR-53/61</v>
      </c>
      <c r="AA103" s="195">
        <f>IFERROR(VLOOKUP('2) Order Form'!W108,$U$4:$U$1000,1,FALSE),"Ikke med i Elastic")</f>
        <v>7048652540980</v>
      </c>
      <c r="AB103" s="195">
        <f>SUM('2) Order Form'!W108)</f>
        <v>7048652540980</v>
      </c>
      <c r="AC103" s="195">
        <f>INDEX(ATS!$A:$P,MATCH(ATS!$AB103,ATS!$O:$O,0),1)</f>
        <v>845106</v>
      </c>
      <c r="AD103" s="195" t="str">
        <f>INDEX(ATS!$A:$P,MATCH(ATS!$AB103,ATS!$O:$O,0),2)</f>
        <v>Ripper Mips Helmet</v>
      </c>
      <c r="AE103" s="195" t="str">
        <f>INDEX(ATS!$A:$P,MATCH(ATS!$AB103,ATS!$O:$O,0),4)</f>
        <v>MBLK-53/61</v>
      </c>
    </row>
    <row r="104" spans="1:31" s="2" customFormat="1" x14ac:dyDescent="0.2">
      <c r="A104" s="228">
        <v>810059</v>
      </c>
      <c r="B104" s="228" t="s">
        <v>2110</v>
      </c>
      <c r="C104" s="228" t="s">
        <v>4204</v>
      </c>
      <c r="D104" s="228" t="s">
        <v>790</v>
      </c>
      <c r="E104" s="228" t="s">
        <v>4497</v>
      </c>
      <c r="F104" s="228" t="s">
        <v>67</v>
      </c>
      <c r="G104" s="228" t="s">
        <v>504</v>
      </c>
      <c r="H104" s="228">
        <v>1</v>
      </c>
      <c r="I104" s="228">
        <v>1</v>
      </c>
      <c r="J104" s="228">
        <v>1</v>
      </c>
      <c r="K104" s="228">
        <v>1</v>
      </c>
      <c r="L104" s="231">
        <v>1</v>
      </c>
      <c r="N104" s="119" t="str">
        <f t="shared" si="3"/>
        <v>810059-MCRFL-L</v>
      </c>
      <c r="O104" s="122">
        <f>IF(B104="NET","",IF(B104="","",IFERROR(VLOOKUP(N104,EAN!$A:$B,2,FALSE),"MANGLER - MÅ OPPDATERE EAN-FANEN")))</f>
        <v>7048652661562</v>
      </c>
      <c r="P104" s="119">
        <f t="shared" si="4"/>
        <v>1</v>
      </c>
      <c r="Q104" s="119">
        <f t="shared" si="5"/>
        <v>1</v>
      </c>
      <c r="S104" s="137" t="str">
        <f>IF(B104="NET","",IFERROR(VLOOKUP(O104,'2) Order Form'!$W$9:$W$1926,1,FALSE),"Ikke med I order form"))</f>
        <v>Ikke med I order form</v>
      </c>
      <c r="U104" s="226">
        <v>7048652767707</v>
      </c>
      <c r="V104" s="120">
        <f>IFERROR(VLOOKUP(U104,'2) Order Form'!$W$9:$W$1996,1,FALSE),"Ikke med I order form")</f>
        <v>7048652767707</v>
      </c>
      <c r="W104" s="195">
        <f>INDEX(ATS!$A:$P,MATCH(ATS!$U104,ATS!$O:$O,0),1)</f>
        <v>845106</v>
      </c>
      <c r="X104" s="174" t="str">
        <f>INDEX(ATS!$A:$P,MATCH(ATS!$U104,ATS!$O:$O,0),2)</f>
        <v>Ripper Mips Helmet</v>
      </c>
      <c r="Y104" s="175" t="str">
        <f>INDEX(ATS!$A:$P,MATCH(ATS!$U104,ATS!$O:$O,0),4)</f>
        <v>BRWT-53/61</v>
      </c>
      <c r="AA104" s="195">
        <f>IFERROR(VLOOKUP('2) Order Form'!W109,$U$4:$U$1000,1,FALSE),"Ikke med i Elastic")</f>
        <v>7048652541024</v>
      </c>
      <c r="AB104" s="195">
        <f>SUM('2) Order Form'!W109)</f>
        <v>7048652541024</v>
      </c>
      <c r="AC104" s="195">
        <f>INDEX(ATS!$A:$P,MATCH(ATS!$AB104,ATS!$O:$O,0),1)</f>
        <v>845106</v>
      </c>
      <c r="AD104" s="195" t="str">
        <f>INDEX(ATS!$A:$P,MATCH(ATS!$AB104,ATS!$O:$O,0),2)</f>
        <v>Ripper Mips Helmet</v>
      </c>
      <c r="AE104" s="195" t="str">
        <f>INDEX(ATS!$A:$P,MATCH(ATS!$AB104,ATS!$O:$O,0),4)</f>
        <v>MWHT-53/61</v>
      </c>
    </row>
    <row r="105" spans="1:31" s="2" customFormat="1" x14ac:dyDescent="0.2">
      <c r="A105" s="228">
        <v>810059</v>
      </c>
      <c r="B105" s="228" t="s">
        <v>2110</v>
      </c>
      <c r="C105" s="228" t="s">
        <v>4204</v>
      </c>
      <c r="D105" s="228" t="s">
        <v>791</v>
      </c>
      <c r="E105" s="228" t="s">
        <v>2118</v>
      </c>
      <c r="F105" s="228" t="s">
        <v>7</v>
      </c>
      <c r="G105" s="228" t="s">
        <v>504</v>
      </c>
      <c r="H105" s="228">
        <v>0</v>
      </c>
      <c r="I105" s="228">
        <v>0</v>
      </c>
      <c r="J105" s="228">
        <v>0</v>
      </c>
      <c r="K105" s="228">
        <v>0</v>
      </c>
      <c r="L105" s="231">
        <v>0</v>
      </c>
      <c r="N105" s="119" t="str">
        <f t="shared" si="3"/>
        <v>810059-MEBLU-M</v>
      </c>
      <c r="O105" s="122">
        <f>IF(B105="NET","",IF(B105="","",IFERROR(VLOOKUP(N105,EAN!$A:$B,2,FALSE),"MANGLER - MÅ OPPDATERE EAN-FANEN")))</f>
        <v>7048652327949</v>
      </c>
      <c r="P105" s="119">
        <f t="shared" si="4"/>
        <v>0</v>
      </c>
      <c r="Q105" s="119">
        <f t="shared" si="5"/>
        <v>0</v>
      </c>
      <c r="S105" s="137" t="str">
        <f>IF(B105="NET","",IFERROR(VLOOKUP(O105,'2) Order Form'!$W$9:$W$1926,1,FALSE),"Ikke med I order form"))</f>
        <v>Ikke med I order form</v>
      </c>
      <c r="U105" s="226">
        <v>7048652767721</v>
      </c>
      <c r="V105" s="120">
        <f>IFERROR(VLOOKUP(U105,'2) Order Form'!$W$9:$W$1996,1,FALSE),"Ikke med I order form")</f>
        <v>7048652767721</v>
      </c>
      <c r="W105" s="195">
        <f>INDEX(ATS!$A:$P,MATCH(ATS!$U105,ATS!$O:$O,0),1)</f>
        <v>845106</v>
      </c>
      <c r="X105" s="174" t="str">
        <f>INDEX(ATS!$A:$P,MATCH(ATS!$U105,ATS!$O:$O,0),2)</f>
        <v>Ripper Mips Helmet</v>
      </c>
      <c r="Y105" s="175" t="str">
        <f>INDEX(ATS!$A:$P,MATCH(ATS!$U105,ATS!$O:$O,0),4)</f>
        <v>DPMC-53/61</v>
      </c>
      <c r="AA105" s="195">
        <f>IFERROR(VLOOKUP('2) Order Form'!W110,$U$4:$U$1000,1,FALSE),"Ikke med i Elastic")</f>
        <v>7048652661753</v>
      </c>
      <c r="AB105" s="195">
        <f>SUM('2) Order Form'!W110)</f>
        <v>7048652661753</v>
      </c>
      <c r="AC105" s="195">
        <f>INDEX(ATS!$A:$P,MATCH(ATS!$AB105,ATS!$O:$O,0),1)</f>
        <v>845106</v>
      </c>
      <c r="AD105" s="195" t="str">
        <f>INDEX(ATS!$A:$P,MATCH(ATS!$AB105,ATS!$O:$O,0),2)</f>
        <v>Ripper Mips Helmet</v>
      </c>
      <c r="AE105" s="195" t="str">
        <f>INDEX(ATS!$A:$P,MATCH(ATS!$AB105,ATS!$O:$O,0),4)</f>
        <v>SGRM-53/61</v>
      </c>
    </row>
    <row r="106" spans="1:31" s="2" customFormat="1" x14ac:dyDescent="0.2">
      <c r="A106" s="228">
        <v>810059</v>
      </c>
      <c r="B106" s="228" t="s">
        <v>2110</v>
      </c>
      <c r="C106" s="228" t="s">
        <v>4204</v>
      </c>
      <c r="D106" s="228" t="s">
        <v>792</v>
      </c>
      <c r="E106" s="228" t="s">
        <v>2118</v>
      </c>
      <c r="F106" s="228" t="s">
        <v>67</v>
      </c>
      <c r="G106" s="228" t="s">
        <v>504</v>
      </c>
      <c r="H106" s="228">
        <v>4</v>
      </c>
      <c r="I106" s="228">
        <v>4</v>
      </c>
      <c r="J106" s="228">
        <v>4</v>
      </c>
      <c r="K106" s="228">
        <v>4</v>
      </c>
      <c r="L106" s="231">
        <v>4</v>
      </c>
      <c r="N106" s="119" t="str">
        <f t="shared" si="3"/>
        <v>810059-MEBLU-L</v>
      </c>
      <c r="O106" s="122">
        <f>IF(B106="NET","",IF(B106="","",IFERROR(VLOOKUP(N106,EAN!$A:$B,2,FALSE),"MANGLER - MÅ OPPDATERE EAN-FANEN")))</f>
        <v>7048652327932</v>
      </c>
      <c r="P106" s="119">
        <f t="shared" si="4"/>
        <v>4</v>
      </c>
      <c r="Q106" s="119">
        <f t="shared" si="5"/>
        <v>4</v>
      </c>
      <c r="S106" s="137" t="str">
        <f>IF(B106="NET","",IFERROR(VLOOKUP(O106,'2) Order Form'!$W$9:$W$1926,1,FALSE),"Ikke med I order form"))</f>
        <v>Ikke med I order form</v>
      </c>
      <c r="U106" s="226">
        <v>7048652540935</v>
      </c>
      <c r="V106" s="120">
        <f>IFERROR(VLOOKUP(U106,'2) Order Form'!$W$9:$W$1996,1,FALSE),"Ikke med I order form")</f>
        <v>7048652540935</v>
      </c>
      <c r="W106" s="195">
        <f>INDEX(ATS!$A:$P,MATCH(ATS!$U106,ATS!$O:$O,0),1)</f>
        <v>845105</v>
      </c>
      <c r="X106" s="174" t="str">
        <f>INDEX(ATS!$A:$P,MATCH(ATS!$U106,ATS!$O:$O,0),2)</f>
        <v>Ripper Helmet</v>
      </c>
      <c r="Y106" s="175" t="str">
        <f>INDEX(ATS!$A:$P,MATCH(ATS!$U106,ATS!$O:$O,0),4)</f>
        <v>MBLK-53/61</v>
      </c>
      <c r="AA106" s="195">
        <f>IFERROR(VLOOKUP('2) Order Form'!W111,$U$4:$U$1000,1,FALSE),"Ikke med i Elastic")</f>
        <v>7048652767653</v>
      </c>
      <c r="AB106" s="195">
        <f>SUM('2) Order Form'!W111)</f>
        <v>7048652767653</v>
      </c>
      <c r="AC106" s="195">
        <f>INDEX(ATS!$A:$P,MATCH(ATS!$AB106,ATS!$O:$O,0),1)</f>
        <v>845105</v>
      </c>
      <c r="AD106" s="195" t="str">
        <f>INDEX(ATS!$A:$P,MATCH(ATS!$AB106,ATS!$O:$O,0),2)</f>
        <v>Ripper Helmet</v>
      </c>
      <c r="AE106" s="195" t="str">
        <f>INDEX(ATS!$A:$P,MATCH(ATS!$AB106,ATS!$O:$O,0),4)</f>
        <v>BGRG-53/61</v>
      </c>
    </row>
    <row r="107" spans="1:31" s="2" customFormat="1" x14ac:dyDescent="0.2">
      <c r="A107" s="228">
        <v>810059</v>
      </c>
      <c r="B107" s="228" t="s">
        <v>2110</v>
      </c>
      <c r="C107" s="228" t="s">
        <v>4204</v>
      </c>
      <c r="D107" s="228" t="s">
        <v>793</v>
      </c>
      <c r="E107" s="228" t="s">
        <v>2099</v>
      </c>
      <c r="F107" s="228" t="s">
        <v>7</v>
      </c>
      <c r="G107" s="228" t="s">
        <v>504</v>
      </c>
      <c r="H107" s="228">
        <v>11</v>
      </c>
      <c r="I107" s="228">
        <v>11</v>
      </c>
      <c r="J107" s="228">
        <v>11</v>
      </c>
      <c r="K107" s="228">
        <v>11</v>
      </c>
      <c r="L107" s="231">
        <v>11</v>
      </c>
      <c r="N107" s="119" t="str">
        <f t="shared" si="3"/>
        <v>810059-MEHRD-M</v>
      </c>
      <c r="O107" s="122">
        <f>IF(B107="NET","",IF(B107="","",IFERROR(VLOOKUP(N107,EAN!$A:$B,2,FALSE),"MANGLER - MÅ OPPDATERE EAN-FANEN")))</f>
        <v>7048652327963</v>
      </c>
      <c r="P107" s="119">
        <f t="shared" si="4"/>
        <v>11</v>
      </c>
      <c r="Q107" s="119">
        <f t="shared" si="5"/>
        <v>11</v>
      </c>
      <c r="S107" s="137" t="str">
        <f>IF(B107="NET","",IFERROR(VLOOKUP(O107,'2) Order Form'!$W$9:$W$1926,1,FALSE),"Ikke med I order form"))</f>
        <v>Ikke med I order form</v>
      </c>
      <c r="U107" s="226">
        <v>7048652540973</v>
      </c>
      <c r="V107" s="120">
        <f>IFERROR(VLOOKUP(U107,'2) Order Form'!$W$9:$W$1996,1,FALSE),"Ikke med I order form")</f>
        <v>7048652540973</v>
      </c>
      <c r="W107" s="195">
        <f>INDEX(ATS!$A:$P,MATCH(ATS!$U107,ATS!$O:$O,0),1)</f>
        <v>845105</v>
      </c>
      <c r="X107" s="174" t="str">
        <f>INDEX(ATS!$A:$P,MATCH(ATS!$U107,ATS!$O:$O,0),2)</f>
        <v>Ripper Helmet</v>
      </c>
      <c r="Y107" s="175" t="str">
        <f>INDEX(ATS!$A:$P,MATCH(ATS!$U107,ATS!$O:$O,0),4)</f>
        <v>MWHT-53/61</v>
      </c>
      <c r="AA107" s="195">
        <f>IFERROR(VLOOKUP('2) Order Form'!W112,$U$4:$U$1000,1,FALSE),"Ikke med i Elastic")</f>
        <v>7048652767660</v>
      </c>
      <c r="AB107" s="195">
        <f>SUM('2) Order Form'!W112)</f>
        <v>7048652767660</v>
      </c>
      <c r="AC107" s="195">
        <f>INDEX(ATS!$A:$P,MATCH(ATS!$AB107,ATS!$O:$O,0),1)</f>
        <v>845105</v>
      </c>
      <c r="AD107" s="195" t="str">
        <f>INDEX(ATS!$A:$P,MATCH(ATS!$AB107,ATS!$O:$O,0),2)</f>
        <v>Ripper Helmet</v>
      </c>
      <c r="AE107" s="195" t="str">
        <f>INDEX(ATS!$A:$P,MATCH(ATS!$AB107,ATS!$O:$O,0),4)</f>
        <v>BRWT-53/61</v>
      </c>
    </row>
    <row r="108" spans="1:31" s="2" customFormat="1" x14ac:dyDescent="0.2">
      <c r="A108" s="228">
        <v>810059</v>
      </c>
      <c r="B108" s="228" t="s">
        <v>2110</v>
      </c>
      <c r="C108" s="228" t="s">
        <v>4204</v>
      </c>
      <c r="D108" s="228" t="s">
        <v>794</v>
      </c>
      <c r="E108" s="228" t="s">
        <v>2099</v>
      </c>
      <c r="F108" s="228" t="s">
        <v>67</v>
      </c>
      <c r="G108" s="228" t="s">
        <v>504</v>
      </c>
      <c r="H108" s="228">
        <v>11</v>
      </c>
      <c r="I108" s="228">
        <v>11</v>
      </c>
      <c r="J108" s="228">
        <v>11</v>
      </c>
      <c r="K108" s="228">
        <v>11</v>
      </c>
      <c r="L108" s="231">
        <v>11</v>
      </c>
      <c r="N108" s="119" t="str">
        <f t="shared" si="3"/>
        <v>810059-MEHRD-L</v>
      </c>
      <c r="O108" s="122">
        <f>IF(B108="NET","",IF(B108="","",IFERROR(VLOOKUP(N108,EAN!$A:$B,2,FALSE),"MANGLER - MÅ OPPDATERE EAN-FANEN")))</f>
        <v>7048652327956</v>
      </c>
      <c r="P108" s="119">
        <f t="shared" si="4"/>
        <v>11</v>
      </c>
      <c r="Q108" s="119">
        <f t="shared" si="5"/>
        <v>11</v>
      </c>
      <c r="S108" s="137" t="str">
        <f>IF(B108="NET","",IFERROR(VLOOKUP(O108,'2) Order Form'!$W$9:$W$1926,1,FALSE),"Ikke med I order form"))</f>
        <v>Ikke med I order form</v>
      </c>
      <c r="U108" s="226">
        <v>7048652661739</v>
      </c>
      <c r="V108" s="120">
        <f>IFERROR(VLOOKUP(U108,'2) Order Form'!$W$9:$W$1996,1,FALSE),"Ikke med I order form")</f>
        <v>7048652661739</v>
      </c>
      <c r="W108" s="195">
        <f>INDEX(ATS!$A:$P,MATCH(ATS!$U108,ATS!$O:$O,0),1)</f>
        <v>845105</v>
      </c>
      <c r="X108" s="174" t="str">
        <f>INDEX(ATS!$A:$P,MATCH(ATS!$U108,ATS!$O:$O,0),2)</f>
        <v>Ripper Helmet</v>
      </c>
      <c r="Y108" s="175" t="str">
        <f>INDEX(ATS!$A:$P,MATCH(ATS!$U108,ATS!$O:$O,0),4)</f>
        <v>SGRM-53/61</v>
      </c>
      <c r="AA108" s="195">
        <f>IFERROR(VLOOKUP('2) Order Form'!W113,$U$4:$U$1000,1,FALSE),"Ikke med i Elastic")</f>
        <v>7048652767677</v>
      </c>
      <c r="AB108" s="195">
        <f>SUM('2) Order Form'!W113)</f>
        <v>7048652767677</v>
      </c>
      <c r="AC108" s="195">
        <f>INDEX(ATS!$A:$P,MATCH(ATS!$AB108,ATS!$O:$O,0),1)</f>
        <v>845105</v>
      </c>
      <c r="AD108" s="195" t="str">
        <f>INDEX(ATS!$A:$P,MATCH(ATS!$AB108,ATS!$O:$O,0),2)</f>
        <v>Ripper Helmet</v>
      </c>
      <c r="AE108" s="195" t="str">
        <f>INDEX(ATS!$A:$P,MATCH(ATS!$AB108,ATS!$O:$O,0),4)</f>
        <v>BUOR-53/61</v>
      </c>
    </row>
    <row r="109" spans="1:31" s="2" customFormat="1" x14ac:dyDescent="0.2">
      <c r="A109" s="228">
        <v>810059</v>
      </c>
      <c r="B109" s="228" t="s">
        <v>2110</v>
      </c>
      <c r="C109" s="228" t="s">
        <v>4204</v>
      </c>
      <c r="D109" s="228" t="s">
        <v>2249</v>
      </c>
      <c r="E109" s="228" t="s">
        <v>4351</v>
      </c>
      <c r="F109" s="228" t="s">
        <v>7</v>
      </c>
      <c r="G109" s="228" t="s">
        <v>128</v>
      </c>
      <c r="H109" s="228">
        <v>7</v>
      </c>
      <c r="I109" s="228">
        <v>7</v>
      </c>
      <c r="J109" s="228">
        <v>7</v>
      </c>
      <c r="K109" s="228">
        <v>7</v>
      </c>
      <c r="L109" s="231">
        <v>7</v>
      </c>
      <c r="N109" s="119" t="str">
        <f t="shared" si="3"/>
        <v>810059-MFLUO-M</v>
      </c>
      <c r="O109" s="122">
        <f>IF(B109="NET","",IF(B109="","",IFERROR(VLOOKUP(N109,EAN!$A:$B,2,FALSE),"MANGLER - MÅ OPPDATERE EAN-FANEN")))</f>
        <v>7048652766243</v>
      </c>
      <c r="P109" s="119">
        <f t="shared" si="4"/>
        <v>7</v>
      </c>
      <c r="Q109" s="119">
        <f t="shared" si="5"/>
        <v>7</v>
      </c>
      <c r="S109" s="137">
        <f>IF(B109="NET","",IFERROR(VLOOKUP(O109,'2) Order Form'!$W$9:$W$1926,1,FALSE),"Ikke med I order form"))</f>
        <v>7048652766243</v>
      </c>
      <c r="U109" s="226">
        <v>7048652767653</v>
      </c>
      <c r="V109" s="120">
        <f>IFERROR(VLOOKUP(U109,'2) Order Form'!$W$9:$W$1996,1,FALSE),"Ikke med I order form")</f>
        <v>7048652767653</v>
      </c>
      <c r="W109" s="195">
        <f>INDEX(ATS!$A:$P,MATCH(ATS!$U109,ATS!$O:$O,0),1)</f>
        <v>845105</v>
      </c>
      <c r="X109" s="174" t="str">
        <f>INDEX(ATS!$A:$P,MATCH(ATS!$U109,ATS!$O:$O,0),2)</f>
        <v>Ripper Helmet</v>
      </c>
      <c r="Y109" s="175" t="str">
        <f>INDEX(ATS!$A:$P,MATCH(ATS!$U109,ATS!$O:$O,0),4)</f>
        <v>BGRG-53/61</v>
      </c>
      <c r="AA109" s="195">
        <f>IFERROR(VLOOKUP('2) Order Form'!W114,$U$4:$U$1000,1,FALSE),"Ikke med i Elastic")</f>
        <v>7048652767684</v>
      </c>
      <c r="AB109" s="195">
        <f>SUM('2) Order Form'!W114)</f>
        <v>7048652767684</v>
      </c>
      <c r="AC109" s="195">
        <f>INDEX(ATS!$A:$P,MATCH(ATS!$AB109,ATS!$O:$O,0),1)</f>
        <v>845105</v>
      </c>
      <c r="AD109" s="195" t="str">
        <f>INDEX(ATS!$A:$P,MATCH(ATS!$AB109,ATS!$O:$O,0),2)</f>
        <v>Ripper Helmet</v>
      </c>
      <c r="AE109" s="195" t="str">
        <f>INDEX(ATS!$A:$P,MATCH(ATS!$AB109,ATS!$O:$O,0),4)</f>
        <v>DPMC-53/61</v>
      </c>
    </row>
    <row r="110" spans="1:31" s="2" customFormat="1" x14ac:dyDescent="0.2">
      <c r="A110" s="228">
        <v>810059</v>
      </c>
      <c r="B110" s="228" t="s">
        <v>2110</v>
      </c>
      <c r="C110" s="228" t="s">
        <v>4204</v>
      </c>
      <c r="D110" s="228" t="s">
        <v>2250</v>
      </c>
      <c r="E110" s="228" t="s">
        <v>4351</v>
      </c>
      <c r="F110" s="228" t="s">
        <v>67</v>
      </c>
      <c r="G110" s="228" t="s">
        <v>128</v>
      </c>
      <c r="H110" s="228">
        <v>5</v>
      </c>
      <c r="I110" s="228">
        <v>5</v>
      </c>
      <c r="J110" s="228">
        <v>5</v>
      </c>
      <c r="K110" s="228">
        <v>5</v>
      </c>
      <c r="L110" s="231">
        <v>5</v>
      </c>
      <c r="N110" s="119" t="str">
        <f t="shared" si="3"/>
        <v>810059-MFLUO-L</v>
      </c>
      <c r="O110" s="122">
        <f>IF(B110="NET","",IF(B110="","",IFERROR(VLOOKUP(N110,EAN!$A:$B,2,FALSE),"MANGLER - MÅ OPPDATERE EAN-FANEN")))</f>
        <v>7048652766236</v>
      </c>
      <c r="P110" s="119">
        <f t="shared" si="4"/>
        <v>5</v>
      </c>
      <c r="Q110" s="119">
        <f t="shared" si="5"/>
        <v>5</v>
      </c>
      <c r="S110" s="137">
        <f>IF(B110="NET","",IFERROR(VLOOKUP(O110,'2) Order Form'!$W$9:$W$1926,1,FALSE),"Ikke med I order form"))</f>
        <v>7048652766236</v>
      </c>
      <c r="U110" s="226">
        <v>7048652767660</v>
      </c>
      <c r="V110" s="120">
        <f>IFERROR(VLOOKUP(U110,'2) Order Form'!$W$9:$W$1996,1,FALSE),"Ikke med I order form")</f>
        <v>7048652767660</v>
      </c>
      <c r="W110" s="195">
        <f>INDEX(ATS!$A:$P,MATCH(ATS!$U110,ATS!$O:$O,0),1)</f>
        <v>845105</v>
      </c>
      <c r="X110" s="174" t="str">
        <f>INDEX(ATS!$A:$P,MATCH(ATS!$U110,ATS!$O:$O,0),2)</f>
        <v>Ripper Helmet</v>
      </c>
      <c r="Y110" s="175" t="str">
        <f>INDEX(ATS!$A:$P,MATCH(ATS!$U110,ATS!$O:$O,0),4)</f>
        <v>BRWT-53/61</v>
      </c>
      <c r="AA110" s="195">
        <f>IFERROR(VLOOKUP('2) Order Form'!W115,$U$4:$U$1000,1,FALSE),"Ikke med i Elastic")</f>
        <v>7048652540935</v>
      </c>
      <c r="AB110" s="195">
        <f>SUM('2) Order Form'!W115)</f>
        <v>7048652540935</v>
      </c>
      <c r="AC110" s="195">
        <f>INDEX(ATS!$A:$P,MATCH(ATS!$AB110,ATS!$O:$O,0),1)</f>
        <v>845105</v>
      </c>
      <c r="AD110" s="195" t="str">
        <f>INDEX(ATS!$A:$P,MATCH(ATS!$AB110,ATS!$O:$O,0),2)</f>
        <v>Ripper Helmet</v>
      </c>
      <c r="AE110" s="195" t="str">
        <f>INDEX(ATS!$A:$P,MATCH(ATS!$AB110,ATS!$O:$O,0),4)</f>
        <v>MBLK-53/61</v>
      </c>
    </row>
    <row r="111" spans="1:31" s="2" customFormat="1" x14ac:dyDescent="0.2">
      <c r="A111" s="228">
        <v>810059</v>
      </c>
      <c r="B111" s="228" t="s">
        <v>2110</v>
      </c>
      <c r="C111" s="228" t="s">
        <v>4204</v>
      </c>
      <c r="D111" s="228" t="s">
        <v>795</v>
      </c>
      <c r="E111" s="228" t="s">
        <v>518</v>
      </c>
      <c r="F111" s="228" t="s">
        <v>7</v>
      </c>
      <c r="G111" s="228" t="s">
        <v>504</v>
      </c>
      <c r="H111" s="228">
        <v>1</v>
      </c>
      <c r="I111" s="228">
        <v>1</v>
      </c>
      <c r="J111" s="228">
        <v>1</v>
      </c>
      <c r="K111" s="228">
        <v>1</v>
      </c>
      <c r="L111" s="231">
        <v>1</v>
      </c>
      <c r="N111" s="119" t="str">
        <f t="shared" si="3"/>
        <v>810059-MNGRY-M</v>
      </c>
      <c r="O111" s="122">
        <f>IF(B111="NET","",IF(B111="","",IFERROR(VLOOKUP(N111,EAN!$A:$B,2,FALSE),"MANGLER - MÅ OPPDATERE EAN-FANEN")))</f>
        <v>7048652661593</v>
      </c>
      <c r="P111" s="119">
        <f t="shared" si="4"/>
        <v>1</v>
      </c>
      <c r="Q111" s="119">
        <f t="shared" si="5"/>
        <v>1</v>
      </c>
      <c r="S111" s="137" t="str">
        <f>IF(B111="NET","",IFERROR(VLOOKUP(O111,'2) Order Form'!$W$9:$W$1926,1,FALSE),"Ikke med I order form"))</f>
        <v>Ikke med I order form</v>
      </c>
      <c r="U111" s="226">
        <v>7048652767684</v>
      </c>
      <c r="V111" s="120">
        <f>IFERROR(VLOOKUP(U111,'2) Order Form'!$W$9:$W$1996,1,FALSE),"Ikke med I order form")</f>
        <v>7048652767684</v>
      </c>
      <c r="W111" s="195">
        <f>INDEX(ATS!$A:$P,MATCH(ATS!$U111,ATS!$O:$O,0),1)</f>
        <v>845105</v>
      </c>
      <c r="X111" s="174" t="str">
        <f>INDEX(ATS!$A:$P,MATCH(ATS!$U111,ATS!$O:$O,0),2)</f>
        <v>Ripper Helmet</v>
      </c>
      <c r="Y111" s="175" t="str">
        <f>INDEX(ATS!$A:$P,MATCH(ATS!$U111,ATS!$O:$O,0),4)</f>
        <v>DPMC-53/61</v>
      </c>
      <c r="AA111" s="195">
        <f>IFERROR(VLOOKUP('2) Order Form'!W116,$U$4:$U$1000,1,FALSE),"Ikke med i Elastic")</f>
        <v>7048652540973</v>
      </c>
      <c r="AB111" s="195">
        <f>SUM('2) Order Form'!W116)</f>
        <v>7048652540973</v>
      </c>
      <c r="AC111" s="195">
        <f>INDEX(ATS!$A:$P,MATCH(ATS!$AB111,ATS!$O:$O,0),1)</f>
        <v>845105</v>
      </c>
      <c r="AD111" s="195" t="str">
        <f>INDEX(ATS!$A:$P,MATCH(ATS!$AB111,ATS!$O:$O,0),2)</f>
        <v>Ripper Helmet</v>
      </c>
      <c r="AE111" s="195" t="str">
        <f>INDEX(ATS!$A:$P,MATCH(ATS!$AB111,ATS!$O:$O,0),4)</f>
        <v>MWHT-53/61</v>
      </c>
    </row>
    <row r="112" spans="1:31" s="2" customFormat="1" x14ac:dyDescent="0.2">
      <c r="A112" s="228">
        <v>810059</v>
      </c>
      <c r="B112" s="228" t="s">
        <v>2110</v>
      </c>
      <c r="C112" s="228" t="s">
        <v>4204</v>
      </c>
      <c r="D112" s="228" t="s">
        <v>796</v>
      </c>
      <c r="E112" s="228" t="s">
        <v>518</v>
      </c>
      <c r="F112" s="228" t="s">
        <v>67</v>
      </c>
      <c r="G112" s="228" t="s">
        <v>504</v>
      </c>
      <c r="H112" s="228">
        <v>0</v>
      </c>
      <c r="I112" s="228">
        <v>0</v>
      </c>
      <c r="J112" s="228">
        <v>0</v>
      </c>
      <c r="K112" s="228">
        <v>0</v>
      </c>
      <c r="L112" s="231">
        <v>0</v>
      </c>
      <c r="N112" s="119" t="str">
        <f t="shared" si="3"/>
        <v>810059-MNGRY-L</v>
      </c>
      <c r="O112" s="122">
        <f>IF(B112="NET","",IF(B112="","",IFERROR(VLOOKUP(N112,EAN!$A:$B,2,FALSE),"MANGLER - MÅ OPPDATERE EAN-FANEN")))</f>
        <v>7048652661586</v>
      </c>
      <c r="P112" s="119">
        <f t="shared" si="4"/>
        <v>0</v>
      </c>
      <c r="Q112" s="119">
        <f t="shared" si="5"/>
        <v>0</v>
      </c>
      <c r="S112" s="137" t="str">
        <f>IF(B112="NET","",IFERROR(VLOOKUP(O112,'2) Order Form'!$W$9:$W$1926,1,FALSE),"Ikke med I order form"))</f>
        <v>Ikke med I order form</v>
      </c>
      <c r="U112" s="226">
        <v>7048652767677</v>
      </c>
      <c r="V112" s="120">
        <f>IFERROR(VLOOKUP(U112,'2) Order Form'!$W$9:$W$1996,1,FALSE),"Ikke med I order form")</f>
        <v>7048652767677</v>
      </c>
      <c r="W112" s="195">
        <f>INDEX(ATS!$A:$P,MATCH(ATS!$U112,ATS!$O:$O,0),1)</f>
        <v>845105</v>
      </c>
      <c r="X112" s="174" t="str">
        <f>INDEX(ATS!$A:$P,MATCH(ATS!$U112,ATS!$O:$O,0),2)</f>
        <v>Ripper Helmet</v>
      </c>
      <c r="Y112" s="175" t="str">
        <f>INDEX(ATS!$A:$P,MATCH(ATS!$U112,ATS!$O:$O,0),4)</f>
        <v>BUOR-53/61</v>
      </c>
      <c r="AA112" s="195">
        <f>IFERROR(VLOOKUP('2) Order Form'!W117,$U$4:$U$1000,1,FALSE),"Ikke med i Elastic")</f>
        <v>7048652661739</v>
      </c>
      <c r="AB112" s="195">
        <f>SUM('2) Order Form'!W117)</f>
        <v>7048652661739</v>
      </c>
      <c r="AC112" s="195">
        <f>INDEX(ATS!$A:$P,MATCH(ATS!$AB112,ATS!$O:$O,0),1)</f>
        <v>845105</v>
      </c>
      <c r="AD112" s="195" t="str">
        <f>INDEX(ATS!$A:$P,MATCH(ATS!$AB112,ATS!$O:$O,0),2)</f>
        <v>Ripper Helmet</v>
      </c>
      <c r="AE112" s="195" t="str">
        <f>INDEX(ATS!$A:$P,MATCH(ATS!$AB112,ATS!$O:$O,0),4)</f>
        <v>SGRM-53/61</v>
      </c>
    </row>
    <row r="113" spans="1:31" s="2" customFormat="1" x14ac:dyDescent="0.2">
      <c r="A113" s="228">
        <v>810059</v>
      </c>
      <c r="B113" s="228" t="s">
        <v>2110</v>
      </c>
      <c r="C113" s="228" t="s">
        <v>4204</v>
      </c>
      <c r="D113" s="228" t="s">
        <v>797</v>
      </c>
      <c r="E113" s="228" t="s">
        <v>2101</v>
      </c>
      <c r="F113" s="228" t="s">
        <v>7</v>
      </c>
      <c r="G113" s="228" t="s">
        <v>504</v>
      </c>
      <c r="H113" s="228">
        <v>2</v>
      </c>
      <c r="I113" s="228">
        <v>2</v>
      </c>
      <c r="J113" s="228">
        <v>2</v>
      </c>
      <c r="K113" s="228">
        <v>2</v>
      </c>
      <c r="L113" s="231">
        <v>2</v>
      </c>
      <c r="N113" s="119" t="str">
        <f t="shared" si="3"/>
        <v>810059-MOEDB-M</v>
      </c>
      <c r="O113" s="122">
        <f>IF(B113="NET","",IF(B113="","",IFERROR(VLOOKUP(N113,EAN!$A:$B,2,FALSE),"MANGLER - MÅ OPPDATERE EAN-FANEN")))</f>
        <v>7048652327987</v>
      </c>
      <c r="P113" s="119">
        <f t="shared" si="4"/>
        <v>2</v>
      </c>
      <c r="Q113" s="119">
        <f t="shared" si="5"/>
        <v>2</v>
      </c>
      <c r="S113" s="137" t="str">
        <f>IF(B113="NET","",IFERROR(VLOOKUP(O113,'2) Order Form'!$W$9:$W$1926,1,FALSE),"Ikke med I order form"))</f>
        <v>Ikke med I order form</v>
      </c>
      <c r="U113" s="226">
        <v>7048652766731</v>
      </c>
      <c r="V113" s="120">
        <f>IFERROR(VLOOKUP(U113,'2) Order Form'!$W$9:$W$1996,1,FALSE),"Ikke med I order form")</f>
        <v>7048652766731</v>
      </c>
      <c r="W113" s="195">
        <f>INDEX(ATS!$A:$P,MATCH(ATS!$U113,ATS!$O:$O,0),1)</f>
        <v>845074</v>
      </c>
      <c r="X113" s="174" t="str">
        <f>INDEX(ATS!$A:$P,MATCH(ATS!$U113,ATS!$O:$O,0),2)</f>
        <v>Dissenter Helmet Jr</v>
      </c>
      <c r="Y113" s="175" t="str">
        <f>INDEX(ATS!$A:$P,MATCH(ATS!$U113,ATS!$O:$O,0),4)</f>
        <v>MNGRY-XSS</v>
      </c>
      <c r="AA113" s="195">
        <f>IFERROR(VLOOKUP('2) Order Form'!W118,$U$4:$U$1000,1,FALSE),"Ikke med i Elastic")</f>
        <v>7048652766694</v>
      </c>
      <c r="AB113" s="195">
        <f>SUM('2) Order Form'!W118)</f>
        <v>7048652766694</v>
      </c>
      <c r="AC113" s="195">
        <f>INDEX(ATS!$A:$P,MATCH(ATS!$AB113,ATS!$O:$O,0),1)</f>
        <v>845074</v>
      </c>
      <c r="AD113" s="195" t="str">
        <f>INDEX(ATS!$A:$P,MATCH(ATS!$AB113,ATS!$O:$O,0),2)</f>
        <v>Dissenter Helmet Jr</v>
      </c>
      <c r="AE113" s="195" t="str">
        <f>INDEX(ATS!$A:$P,MATCH(ATS!$AB113,ATS!$O:$O,0),4)</f>
        <v>GLBLM-XSS</v>
      </c>
    </row>
    <row r="114" spans="1:31" s="2" customFormat="1" x14ac:dyDescent="0.2">
      <c r="A114" s="228">
        <v>810059</v>
      </c>
      <c r="B114" s="228" t="s">
        <v>2110</v>
      </c>
      <c r="C114" s="228" t="s">
        <v>4204</v>
      </c>
      <c r="D114" s="228" t="s">
        <v>798</v>
      </c>
      <c r="E114" s="228" t="s">
        <v>2101</v>
      </c>
      <c r="F114" s="228" t="s">
        <v>67</v>
      </c>
      <c r="G114" s="228" t="s">
        <v>504</v>
      </c>
      <c r="H114" s="228">
        <v>4</v>
      </c>
      <c r="I114" s="228">
        <v>4</v>
      </c>
      <c r="J114" s="228">
        <v>4</v>
      </c>
      <c r="K114" s="228">
        <v>4</v>
      </c>
      <c r="L114" s="231">
        <v>4</v>
      </c>
      <c r="N114" s="119" t="str">
        <f t="shared" si="3"/>
        <v>810059-MOEDB-L</v>
      </c>
      <c r="O114" s="122">
        <f>IF(B114="NET","",IF(B114="","",IFERROR(VLOOKUP(N114,EAN!$A:$B,2,FALSE),"MANGLER - MÅ OPPDATERE EAN-FANEN")))</f>
        <v>7048652327970</v>
      </c>
      <c r="P114" s="119">
        <f t="shared" si="4"/>
        <v>4</v>
      </c>
      <c r="Q114" s="119">
        <f t="shared" si="5"/>
        <v>4</v>
      </c>
      <c r="S114" s="137" t="str">
        <f>IF(B114="NET","",IFERROR(VLOOKUP(O114,'2) Order Form'!$W$9:$W$1926,1,FALSE),"Ikke med I order form"))</f>
        <v>Ikke med I order form</v>
      </c>
      <c r="U114" s="226">
        <v>7048652766724</v>
      </c>
      <c r="V114" s="120">
        <f>IFERROR(VLOOKUP(U114,'2) Order Form'!$W$9:$W$1996,1,FALSE),"Ikke med I order form")</f>
        <v>7048652766724</v>
      </c>
      <c r="W114" s="195">
        <f>INDEX(ATS!$A:$P,MATCH(ATS!$U114,ATS!$O:$O,0),1)</f>
        <v>845074</v>
      </c>
      <c r="X114" s="174" t="str">
        <f>INDEX(ATS!$A:$P,MATCH(ATS!$U114,ATS!$O:$O,0),2)</f>
        <v>Dissenter Helmet Jr</v>
      </c>
      <c r="Y114" s="175" t="str">
        <f>INDEX(ATS!$A:$P,MATCH(ATS!$U114,ATS!$O:$O,0),4)</f>
        <v>MNGRY-SM</v>
      </c>
      <c r="AA114" s="195">
        <f>IFERROR(VLOOKUP('2) Order Form'!W119,$U$4:$U$1000,1,FALSE),"Ikke med i Elastic")</f>
        <v>7048652766687</v>
      </c>
      <c r="AB114" s="195">
        <f>SUM('2) Order Form'!W119)</f>
        <v>7048652766687</v>
      </c>
      <c r="AC114" s="195">
        <f>INDEX(ATS!$A:$P,MATCH(ATS!$AB114,ATS!$O:$O,0),1)</f>
        <v>845074</v>
      </c>
      <c r="AD114" s="195" t="str">
        <f>INDEX(ATS!$A:$P,MATCH(ATS!$AB114,ATS!$O:$O,0),2)</f>
        <v>Dissenter Helmet Jr</v>
      </c>
      <c r="AE114" s="195" t="str">
        <f>INDEX(ATS!$A:$P,MATCH(ATS!$AB114,ATS!$O:$O,0),4)</f>
        <v>GLBLM-SM</v>
      </c>
    </row>
    <row r="115" spans="1:31" s="2" customFormat="1" x14ac:dyDescent="0.2">
      <c r="A115" s="228">
        <v>810059</v>
      </c>
      <c r="B115" s="228" t="s">
        <v>2110</v>
      </c>
      <c r="C115" s="228" t="s">
        <v>4204</v>
      </c>
      <c r="D115" s="228" t="s">
        <v>799</v>
      </c>
      <c r="E115" s="228" t="s">
        <v>2119</v>
      </c>
      <c r="F115" s="228" t="s">
        <v>7</v>
      </c>
      <c r="G115" s="228" t="s">
        <v>504</v>
      </c>
      <c r="H115" s="228">
        <v>2</v>
      </c>
      <c r="I115" s="228">
        <v>2</v>
      </c>
      <c r="J115" s="228">
        <v>2</v>
      </c>
      <c r="K115" s="228">
        <v>2</v>
      </c>
      <c r="L115" s="231">
        <v>2</v>
      </c>
      <c r="N115" s="119" t="str">
        <f t="shared" si="3"/>
        <v>810059-MOWHT-M</v>
      </c>
      <c r="O115" s="122">
        <f>IF(B115="NET","",IF(B115="","",IFERROR(VLOOKUP(N115,EAN!$A:$B,2,FALSE),"MANGLER - MÅ OPPDATERE EAN-FANEN")))</f>
        <v>7048652328007</v>
      </c>
      <c r="P115" s="119">
        <f t="shared" si="4"/>
        <v>2</v>
      </c>
      <c r="Q115" s="119">
        <f t="shared" si="5"/>
        <v>2</v>
      </c>
      <c r="S115" s="137" t="str">
        <f>IF(B115="NET","",IFERROR(VLOOKUP(O115,'2) Order Form'!$W$9:$W$1926,1,FALSE),"Ikke med I order form"))</f>
        <v>Ikke med I order form</v>
      </c>
      <c r="U115" s="226">
        <v>7048652766694</v>
      </c>
      <c r="V115" s="120">
        <f>IFERROR(VLOOKUP(U115,'2) Order Form'!$W$9:$W$1996,1,FALSE),"Ikke med I order form")</f>
        <v>7048652766694</v>
      </c>
      <c r="W115" s="195">
        <f>INDEX(ATS!$A:$P,MATCH(ATS!$U115,ATS!$O:$O,0),1)</f>
        <v>845074</v>
      </c>
      <c r="X115" s="174" t="str">
        <f>INDEX(ATS!$A:$P,MATCH(ATS!$U115,ATS!$O:$O,0),2)</f>
        <v>Dissenter Helmet Jr</v>
      </c>
      <c r="Y115" s="175" t="str">
        <f>INDEX(ATS!$A:$P,MATCH(ATS!$U115,ATS!$O:$O,0),4)</f>
        <v>GLBLM-XSS</v>
      </c>
      <c r="AA115" s="195">
        <f>IFERROR(VLOOKUP('2) Order Form'!W120,$U$4:$U$1000,1,FALSE),"Ikke med i Elastic")</f>
        <v>7048652766717</v>
      </c>
      <c r="AB115" s="195">
        <f>SUM('2) Order Form'!W120)</f>
        <v>7048652766717</v>
      </c>
      <c r="AC115" s="195">
        <f>INDEX(ATS!$A:$P,MATCH(ATS!$AB115,ATS!$O:$O,0),1)</f>
        <v>845074</v>
      </c>
      <c r="AD115" s="195" t="str">
        <f>INDEX(ATS!$A:$P,MATCH(ATS!$AB115,ATS!$O:$O,0),2)</f>
        <v>Dissenter Helmet Jr</v>
      </c>
      <c r="AE115" s="195" t="str">
        <f>INDEX(ATS!$A:$P,MATCH(ATS!$AB115,ATS!$O:$O,0),4)</f>
        <v>MFLUO-XSS</v>
      </c>
    </row>
    <row r="116" spans="1:31" s="2" customFormat="1" x14ac:dyDescent="0.2">
      <c r="A116" s="228">
        <v>810059</v>
      </c>
      <c r="B116" s="228" t="s">
        <v>2110</v>
      </c>
      <c r="C116" s="228" t="s">
        <v>4204</v>
      </c>
      <c r="D116" s="228" t="s">
        <v>800</v>
      </c>
      <c r="E116" s="228" t="s">
        <v>2119</v>
      </c>
      <c r="F116" s="228" t="s">
        <v>67</v>
      </c>
      <c r="G116" s="228" t="s">
        <v>504</v>
      </c>
      <c r="H116" s="228">
        <v>3</v>
      </c>
      <c r="I116" s="228">
        <v>3</v>
      </c>
      <c r="J116" s="228">
        <v>3</v>
      </c>
      <c r="K116" s="228">
        <v>3</v>
      </c>
      <c r="L116" s="231">
        <v>3</v>
      </c>
      <c r="N116" s="119" t="str">
        <f t="shared" si="3"/>
        <v>810059-MOWHT-L</v>
      </c>
      <c r="O116" s="122">
        <f>IF(B116="NET","",IF(B116="","",IFERROR(VLOOKUP(N116,EAN!$A:$B,2,FALSE),"MANGLER - MÅ OPPDATERE EAN-FANEN")))</f>
        <v>7048652327994</v>
      </c>
      <c r="P116" s="119">
        <f t="shared" si="4"/>
        <v>3</v>
      </c>
      <c r="Q116" s="119">
        <f t="shared" si="5"/>
        <v>3</v>
      </c>
      <c r="S116" s="137" t="str">
        <f>IF(B116="NET","",IFERROR(VLOOKUP(O116,'2) Order Form'!$W$9:$W$1926,1,FALSE),"Ikke med I order form"))</f>
        <v>Ikke med I order form</v>
      </c>
      <c r="U116" s="226">
        <v>7048652766687</v>
      </c>
      <c r="V116" s="120">
        <f>IFERROR(VLOOKUP(U116,'2) Order Form'!$W$9:$W$1996,1,FALSE),"Ikke med I order form")</f>
        <v>7048652766687</v>
      </c>
      <c r="W116" s="195">
        <f>INDEX(ATS!$A:$P,MATCH(ATS!$U116,ATS!$O:$O,0),1)</f>
        <v>845074</v>
      </c>
      <c r="X116" s="174" t="str">
        <f>INDEX(ATS!$A:$P,MATCH(ATS!$U116,ATS!$O:$O,0),2)</f>
        <v>Dissenter Helmet Jr</v>
      </c>
      <c r="Y116" s="175" t="str">
        <f>INDEX(ATS!$A:$P,MATCH(ATS!$U116,ATS!$O:$O,0),4)</f>
        <v>GLBLM-SM</v>
      </c>
      <c r="AA116" s="195">
        <f>IFERROR(VLOOKUP('2) Order Form'!W121,$U$4:$U$1000,1,FALSE),"Ikke med i Elastic")</f>
        <v>7048652766700</v>
      </c>
      <c r="AB116" s="195">
        <f>SUM('2) Order Form'!W121)</f>
        <v>7048652766700</v>
      </c>
      <c r="AC116" s="195">
        <f>INDEX(ATS!$A:$P,MATCH(ATS!$AB116,ATS!$O:$O,0),1)</f>
        <v>845074</v>
      </c>
      <c r="AD116" s="195" t="str">
        <f>INDEX(ATS!$A:$P,MATCH(ATS!$AB116,ATS!$O:$O,0),2)</f>
        <v>Dissenter Helmet Jr</v>
      </c>
      <c r="AE116" s="195" t="str">
        <f>INDEX(ATS!$A:$P,MATCH(ATS!$AB116,ATS!$O:$O,0),4)</f>
        <v>MFLUO-SM</v>
      </c>
    </row>
    <row r="117" spans="1:31" s="2" customFormat="1" x14ac:dyDescent="0.2">
      <c r="A117" s="228">
        <v>810059</v>
      </c>
      <c r="B117" s="228" t="s">
        <v>2110</v>
      </c>
      <c r="C117" s="228" t="s">
        <v>4204</v>
      </c>
      <c r="D117" s="228" t="s">
        <v>801</v>
      </c>
      <c r="E117" s="228" t="s">
        <v>2120</v>
      </c>
      <c r="F117" s="228" t="s">
        <v>7</v>
      </c>
      <c r="G117" s="228" t="s">
        <v>504</v>
      </c>
      <c r="H117" s="228">
        <v>6</v>
      </c>
      <c r="I117" s="228">
        <v>6</v>
      </c>
      <c r="J117" s="228">
        <v>6</v>
      </c>
      <c r="K117" s="228">
        <v>6</v>
      </c>
      <c r="L117" s="231">
        <v>6</v>
      </c>
      <c r="N117" s="119" t="str">
        <f t="shared" si="3"/>
        <v>810059-MSYLW-M</v>
      </c>
      <c r="O117" s="122">
        <f>IF(B117="NET","",IF(B117="","",IFERROR(VLOOKUP(N117,EAN!$A:$B,2,FALSE),"MANGLER - MÅ OPPDATERE EAN-FANEN")))</f>
        <v>7048652328021</v>
      </c>
      <c r="P117" s="119">
        <f t="shared" si="4"/>
        <v>6</v>
      </c>
      <c r="Q117" s="119">
        <f t="shared" si="5"/>
        <v>6</v>
      </c>
      <c r="S117" s="137" t="str">
        <f>IF(B117="NET","",IFERROR(VLOOKUP(O117,'2) Order Form'!$W$9:$W$1926,1,FALSE),"Ikke med I order form"))</f>
        <v>Ikke med I order form</v>
      </c>
      <c r="U117" s="226">
        <v>7048652766717</v>
      </c>
      <c r="V117" s="120">
        <f>IFERROR(VLOOKUP(U117,'2) Order Form'!$W$9:$W$1996,1,FALSE),"Ikke med I order form")</f>
        <v>7048652766717</v>
      </c>
      <c r="W117" s="195">
        <f>INDEX(ATS!$A:$P,MATCH(ATS!$U117,ATS!$O:$O,0),1)</f>
        <v>845074</v>
      </c>
      <c r="X117" s="174" t="str">
        <f>INDEX(ATS!$A:$P,MATCH(ATS!$U117,ATS!$O:$O,0),2)</f>
        <v>Dissenter Helmet Jr</v>
      </c>
      <c r="Y117" s="175" t="str">
        <f>INDEX(ATS!$A:$P,MATCH(ATS!$U117,ATS!$O:$O,0),4)</f>
        <v>MFLUO-XSS</v>
      </c>
      <c r="AA117" s="195">
        <f>IFERROR(VLOOKUP('2) Order Form'!W122,$U$4:$U$1000,1,FALSE),"Ikke med i Elastic")</f>
        <v>7048652766731</v>
      </c>
      <c r="AB117" s="195">
        <f>SUM('2) Order Form'!W122)</f>
        <v>7048652766731</v>
      </c>
      <c r="AC117" s="195">
        <f>INDEX(ATS!$A:$P,MATCH(ATS!$AB117,ATS!$O:$O,0),1)</f>
        <v>845074</v>
      </c>
      <c r="AD117" s="195" t="str">
        <f>INDEX(ATS!$A:$P,MATCH(ATS!$AB117,ATS!$O:$O,0),2)</f>
        <v>Dissenter Helmet Jr</v>
      </c>
      <c r="AE117" s="195" t="str">
        <f>INDEX(ATS!$A:$P,MATCH(ATS!$AB117,ATS!$O:$O,0),4)</f>
        <v>MNGRY-XSS</v>
      </c>
    </row>
    <row r="118" spans="1:31" s="2" customFormat="1" x14ac:dyDescent="0.2">
      <c r="A118" s="228">
        <v>810059</v>
      </c>
      <c r="B118" s="228" t="s">
        <v>2110</v>
      </c>
      <c r="C118" s="228" t="s">
        <v>4204</v>
      </c>
      <c r="D118" s="228" t="s">
        <v>802</v>
      </c>
      <c r="E118" s="228" t="s">
        <v>2120</v>
      </c>
      <c r="F118" s="228" t="s">
        <v>67</v>
      </c>
      <c r="G118" s="228" t="s">
        <v>504</v>
      </c>
      <c r="H118" s="228">
        <v>6</v>
      </c>
      <c r="I118" s="228">
        <v>6</v>
      </c>
      <c r="J118" s="228">
        <v>6</v>
      </c>
      <c r="K118" s="228">
        <v>6</v>
      </c>
      <c r="L118" s="231">
        <v>6</v>
      </c>
      <c r="N118" s="119" t="str">
        <f t="shared" si="3"/>
        <v>810059-MSYLW-L</v>
      </c>
      <c r="O118" s="122">
        <f>IF(B118="NET","",IF(B118="","",IFERROR(VLOOKUP(N118,EAN!$A:$B,2,FALSE),"MANGLER - MÅ OPPDATERE EAN-FANEN")))</f>
        <v>7048652328014</v>
      </c>
      <c r="P118" s="119">
        <f t="shared" si="4"/>
        <v>6</v>
      </c>
      <c r="Q118" s="119">
        <f t="shared" si="5"/>
        <v>6</v>
      </c>
      <c r="S118" s="137" t="str">
        <f>IF(B118="NET","",IFERROR(VLOOKUP(O118,'2) Order Form'!$W$9:$W$1926,1,FALSE),"Ikke med I order form"))</f>
        <v>Ikke med I order form</v>
      </c>
      <c r="U118" s="226">
        <v>7048652766700</v>
      </c>
      <c r="V118" s="120">
        <f>IFERROR(VLOOKUP(U118,'2) Order Form'!$W$9:$W$1996,1,FALSE),"Ikke med I order form")</f>
        <v>7048652766700</v>
      </c>
      <c r="W118" s="195">
        <f>INDEX(ATS!$A:$P,MATCH(ATS!$U118,ATS!$O:$O,0),1)</f>
        <v>845074</v>
      </c>
      <c r="X118" s="174" t="str">
        <f>INDEX(ATS!$A:$P,MATCH(ATS!$U118,ATS!$O:$O,0),2)</f>
        <v>Dissenter Helmet Jr</v>
      </c>
      <c r="Y118" s="175" t="str">
        <f>INDEX(ATS!$A:$P,MATCH(ATS!$U118,ATS!$O:$O,0),4)</f>
        <v>MFLUO-SM</v>
      </c>
      <c r="AA118" s="195">
        <f>IFERROR(VLOOKUP('2) Order Form'!W123,$U$4:$U$1000,1,FALSE),"Ikke med i Elastic")</f>
        <v>7048652766724</v>
      </c>
      <c r="AB118" s="195">
        <f>SUM('2) Order Form'!W123)</f>
        <v>7048652766724</v>
      </c>
      <c r="AC118" s="195">
        <f>INDEX(ATS!$A:$P,MATCH(ATS!$AB118,ATS!$O:$O,0),1)</f>
        <v>845074</v>
      </c>
      <c r="AD118" s="195" t="str">
        <f>INDEX(ATS!$A:$P,MATCH(ATS!$AB118,ATS!$O:$O,0),2)</f>
        <v>Dissenter Helmet Jr</v>
      </c>
      <c r="AE118" s="195" t="str">
        <f>INDEX(ATS!$A:$P,MATCH(ATS!$AB118,ATS!$O:$O,0),4)</f>
        <v>MNGRY-SM</v>
      </c>
    </row>
    <row r="119" spans="1:31" s="2" customFormat="1" x14ac:dyDescent="0.2">
      <c r="A119" s="228">
        <v>810059</v>
      </c>
      <c r="B119" s="228" t="s">
        <v>2110</v>
      </c>
      <c r="C119" s="228" t="s">
        <v>4204</v>
      </c>
      <c r="D119" s="228" t="s">
        <v>2253</v>
      </c>
      <c r="E119" s="228" t="s">
        <v>102</v>
      </c>
      <c r="F119" s="228" t="s">
        <v>7</v>
      </c>
      <c r="G119" s="228" t="s">
        <v>128</v>
      </c>
      <c r="H119" s="228">
        <v>22</v>
      </c>
      <c r="I119" s="228">
        <v>22</v>
      </c>
      <c r="J119" s="228">
        <v>22</v>
      </c>
      <c r="K119" s="228">
        <v>22</v>
      </c>
      <c r="L119" s="231">
        <v>22</v>
      </c>
      <c r="N119" s="119" t="str">
        <f t="shared" si="3"/>
        <v>810059-SGRME-M</v>
      </c>
      <c r="O119" s="122">
        <f>IF(B119="NET","",IF(B119="","",IFERROR(VLOOKUP(N119,EAN!$A:$B,2,FALSE),"MANGLER - MÅ OPPDATERE EAN-FANEN")))</f>
        <v>7048652766267</v>
      </c>
      <c r="P119" s="119">
        <f t="shared" si="4"/>
        <v>22</v>
      </c>
      <c r="Q119" s="119">
        <f t="shared" si="5"/>
        <v>22</v>
      </c>
      <c r="S119" s="137">
        <f>IF(B119="NET","",IFERROR(VLOOKUP(O119,'2) Order Form'!$W$9:$W$1926,1,FALSE),"Ikke med I order form"))</f>
        <v>7048652766267</v>
      </c>
      <c r="U119" s="226">
        <v>7048652540881</v>
      </c>
      <c r="V119" s="120">
        <f>IFERROR(VLOOKUP(U119,'2) Order Form'!$W$9:$W$1996,1,FALSE),"Ikke med I order form")</f>
        <v>7048652540881</v>
      </c>
      <c r="W119" s="195">
        <f>INDEX(ATS!$A:$P,MATCH(ATS!$U119,ATS!$O:$O,0),1)</f>
        <v>845108</v>
      </c>
      <c r="X119" s="174" t="str">
        <f>INDEX(ATS!$A:$P,MATCH(ATS!$U119,ATS!$O:$O,0),2)</f>
        <v>Ripper Mips Helmet Jr</v>
      </c>
      <c r="Y119" s="175" t="str">
        <f>INDEX(ATS!$A:$P,MATCH(ATS!$U119,ATS!$O:$O,0),4)</f>
        <v>MBLK-48/53</v>
      </c>
      <c r="AA119" s="195">
        <f>IFERROR(VLOOKUP('2) Order Form'!W124,$U$4:$U$1000,1,FALSE),"Ikke med i Elastic")</f>
        <v>7048652767783</v>
      </c>
      <c r="AB119" s="195">
        <f>SUM('2) Order Form'!W124)</f>
        <v>7048652767783</v>
      </c>
      <c r="AC119" s="195">
        <f>INDEX(ATS!$A:$P,MATCH(ATS!$AB119,ATS!$O:$O,0),1)</f>
        <v>845108</v>
      </c>
      <c r="AD119" s="195" t="str">
        <f>INDEX(ATS!$A:$P,MATCH(ATS!$AB119,ATS!$O:$O,0),2)</f>
        <v>Ripper Mips Helmet Jr</v>
      </c>
      <c r="AE119" s="195" t="str">
        <f>INDEX(ATS!$A:$P,MATCH(ATS!$AB119,ATS!$O:$O,0),4)</f>
        <v>GLBM-48/53</v>
      </c>
    </row>
    <row r="120" spans="1:31" s="2" customFormat="1" x14ac:dyDescent="0.2">
      <c r="A120" s="228">
        <v>810059</v>
      </c>
      <c r="B120" s="228" t="s">
        <v>2110</v>
      </c>
      <c r="C120" s="228" t="s">
        <v>4204</v>
      </c>
      <c r="D120" s="228" t="s">
        <v>2254</v>
      </c>
      <c r="E120" s="228" t="s">
        <v>102</v>
      </c>
      <c r="F120" s="228" t="s">
        <v>67</v>
      </c>
      <c r="G120" s="228" t="s">
        <v>128</v>
      </c>
      <c r="H120" s="228">
        <v>23</v>
      </c>
      <c r="I120" s="228">
        <v>23</v>
      </c>
      <c r="J120" s="228">
        <v>23</v>
      </c>
      <c r="K120" s="228">
        <v>23</v>
      </c>
      <c r="L120" s="231">
        <v>23</v>
      </c>
      <c r="N120" s="119" t="str">
        <f t="shared" si="3"/>
        <v>810059-SGRME-L</v>
      </c>
      <c r="O120" s="122">
        <f>IF(B120="NET","",IF(B120="","",IFERROR(VLOOKUP(N120,EAN!$A:$B,2,FALSE),"MANGLER - MÅ OPPDATERE EAN-FANEN")))</f>
        <v>7048652766250</v>
      </c>
      <c r="P120" s="119">
        <f t="shared" si="4"/>
        <v>23</v>
      </c>
      <c r="Q120" s="119">
        <f t="shared" si="5"/>
        <v>23</v>
      </c>
      <c r="S120" s="137">
        <f>IF(B120="NET","",IFERROR(VLOOKUP(O120,'2) Order Form'!$W$9:$W$1926,1,FALSE),"Ikke med I order form"))</f>
        <v>7048652766250</v>
      </c>
      <c r="U120" s="226">
        <v>7048652540928</v>
      </c>
      <c r="V120" s="120">
        <f>IFERROR(VLOOKUP(U120,'2) Order Form'!$W$9:$W$1996,1,FALSE),"Ikke med I order form")</f>
        <v>7048652540928</v>
      </c>
      <c r="W120" s="195">
        <f>INDEX(ATS!$A:$P,MATCH(ATS!$U120,ATS!$O:$O,0),1)</f>
        <v>845108</v>
      </c>
      <c r="X120" s="174" t="str">
        <f>INDEX(ATS!$A:$P,MATCH(ATS!$U120,ATS!$O:$O,0),2)</f>
        <v>Ripper Mips Helmet Jr</v>
      </c>
      <c r="Y120" s="175" t="str">
        <f>INDEX(ATS!$A:$P,MATCH(ATS!$U120,ATS!$O:$O,0),4)</f>
        <v>MWHT-48/53</v>
      </c>
      <c r="AA120" s="195">
        <f>IFERROR(VLOOKUP('2) Order Form'!W125,$U$4:$U$1000,1,FALSE),"Ikke med i Elastic")</f>
        <v>7048652540881</v>
      </c>
      <c r="AB120" s="195">
        <f>SUM('2) Order Form'!W125)</f>
        <v>7048652540881</v>
      </c>
      <c r="AC120" s="195">
        <f>INDEX(ATS!$A:$P,MATCH(ATS!$AB120,ATS!$O:$O,0),1)</f>
        <v>845108</v>
      </c>
      <c r="AD120" s="195" t="str">
        <f>INDEX(ATS!$A:$P,MATCH(ATS!$AB120,ATS!$O:$O,0),2)</f>
        <v>Ripper Mips Helmet Jr</v>
      </c>
      <c r="AE120" s="195" t="str">
        <f>INDEX(ATS!$A:$P,MATCH(ATS!$AB120,ATS!$O:$O,0),4)</f>
        <v>MBLK-48/53</v>
      </c>
    </row>
    <row r="121" spans="1:31" s="2" customFormat="1" x14ac:dyDescent="0.2">
      <c r="A121" s="228">
        <v>810059</v>
      </c>
      <c r="B121" s="228" t="s">
        <v>2110</v>
      </c>
      <c r="C121" s="228" t="s">
        <v>4204</v>
      </c>
      <c r="D121" s="228" t="s">
        <v>2251</v>
      </c>
      <c r="E121" s="228" t="s">
        <v>3065</v>
      </c>
      <c r="F121" s="228" t="s">
        <v>7</v>
      </c>
      <c r="G121" s="228" t="s">
        <v>128</v>
      </c>
      <c r="H121" s="228">
        <v>8</v>
      </c>
      <c r="I121" s="228">
        <v>8</v>
      </c>
      <c r="J121" s="228">
        <v>8</v>
      </c>
      <c r="K121" s="228">
        <v>8</v>
      </c>
      <c r="L121" s="231">
        <v>8</v>
      </c>
      <c r="N121" s="119" t="str">
        <f t="shared" si="3"/>
        <v>810059-SKBLM-M</v>
      </c>
      <c r="O121" s="122">
        <f>IF(B121="NET","",IF(B121="","",IFERROR(VLOOKUP(N121,EAN!$A:$B,2,FALSE),"MANGLER - MÅ OPPDATERE EAN-FANEN")))</f>
        <v>7048652766281</v>
      </c>
      <c r="P121" s="119">
        <f t="shared" si="4"/>
        <v>8</v>
      </c>
      <c r="Q121" s="119">
        <f t="shared" si="5"/>
        <v>8</v>
      </c>
      <c r="S121" s="137">
        <f>IF(B121="NET","",IFERROR(VLOOKUP(O121,'2) Order Form'!$W$9:$W$1926,1,FALSE),"Ikke med I order form"))</f>
        <v>7048652766281</v>
      </c>
      <c r="U121" s="226">
        <v>7048652661708</v>
      </c>
      <c r="V121" s="120">
        <f>IFERROR(VLOOKUP(U121,'2) Order Form'!$W$9:$W$1996,1,FALSE),"Ikke med I order form")</f>
        <v>7048652661708</v>
      </c>
      <c r="W121" s="195">
        <f>INDEX(ATS!$A:$P,MATCH(ATS!$U121,ATS!$O:$O,0),1)</f>
        <v>845108</v>
      </c>
      <c r="X121" s="174" t="str">
        <f>INDEX(ATS!$A:$P,MATCH(ATS!$U121,ATS!$O:$O,0),2)</f>
        <v>Ripper Mips Helmet Jr</v>
      </c>
      <c r="Y121" s="175" t="str">
        <f>INDEX(ATS!$A:$P,MATCH(ATS!$U121,ATS!$O:$O,0),4)</f>
        <v>SGRM-48/53</v>
      </c>
      <c r="AA121" s="195">
        <f>IFERROR(VLOOKUP('2) Order Form'!W126,$U$4:$U$1000,1,FALSE),"Ikke med i Elastic")</f>
        <v>7048652767790</v>
      </c>
      <c r="AB121" s="195">
        <f>SUM('2) Order Form'!W126)</f>
        <v>7048652767790</v>
      </c>
      <c r="AC121" s="195">
        <f>INDEX(ATS!$A:$P,MATCH(ATS!$AB121,ATS!$O:$O,0),1)</f>
        <v>845108</v>
      </c>
      <c r="AD121" s="195" t="str">
        <f>INDEX(ATS!$A:$P,MATCH(ATS!$AB121,ATS!$O:$O,0),2)</f>
        <v>Ripper Mips Helmet Jr</v>
      </c>
      <c r="AE121" s="195" t="str">
        <f>INDEX(ATS!$A:$P,MATCH(ATS!$AB121,ATS!$O:$O,0),4)</f>
        <v>MFLU-48/53</v>
      </c>
    </row>
    <row r="122" spans="1:31" s="2" customFormat="1" x14ac:dyDescent="0.2">
      <c r="A122" s="228">
        <v>810059</v>
      </c>
      <c r="B122" s="228" t="s">
        <v>2110</v>
      </c>
      <c r="C122" s="228" t="s">
        <v>4204</v>
      </c>
      <c r="D122" s="228" t="s">
        <v>2252</v>
      </c>
      <c r="E122" s="228" t="s">
        <v>3065</v>
      </c>
      <c r="F122" s="228" t="s">
        <v>67</v>
      </c>
      <c r="G122" s="228" t="s">
        <v>128</v>
      </c>
      <c r="H122" s="228">
        <v>6</v>
      </c>
      <c r="I122" s="228">
        <v>6</v>
      </c>
      <c r="J122" s="228">
        <v>6</v>
      </c>
      <c r="K122" s="228">
        <v>6</v>
      </c>
      <c r="L122" s="231">
        <v>6</v>
      </c>
      <c r="N122" s="119" t="str">
        <f t="shared" si="3"/>
        <v>810059-SKBLM-L</v>
      </c>
      <c r="O122" s="122">
        <f>IF(B122="NET","",IF(B122="","",IFERROR(VLOOKUP(N122,EAN!$A:$B,2,FALSE),"MANGLER - MÅ OPPDATERE EAN-FANEN")))</f>
        <v>7048652766274</v>
      </c>
      <c r="P122" s="119">
        <f t="shared" si="4"/>
        <v>6</v>
      </c>
      <c r="Q122" s="119">
        <f t="shared" si="5"/>
        <v>6</v>
      </c>
      <c r="S122" s="137">
        <f>IF(B122="NET","",IFERROR(VLOOKUP(O122,'2) Order Form'!$W$9:$W$1926,1,FALSE),"Ikke med I order form"))</f>
        <v>7048652766274</v>
      </c>
      <c r="U122" s="226">
        <v>7048652767783</v>
      </c>
      <c r="V122" s="120">
        <f>IFERROR(VLOOKUP(U122,'2) Order Form'!$W$9:$W$1996,1,FALSE),"Ikke med I order form")</f>
        <v>7048652767783</v>
      </c>
      <c r="W122" s="195">
        <f>INDEX(ATS!$A:$P,MATCH(ATS!$U122,ATS!$O:$O,0),1)</f>
        <v>845108</v>
      </c>
      <c r="X122" s="174" t="str">
        <f>INDEX(ATS!$A:$P,MATCH(ATS!$U122,ATS!$O:$O,0),2)</f>
        <v>Ripper Mips Helmet Jr</v>
      </c>
      <c r="Y122" s="175" t="str">
        <f>INDEX(ATS!$A:$P,MATCH(ATS!$U122,ATS!$O:$O,0),4)</f>
        <v>GLBM-48/53</v>
      </c>
      <c r="AA122" s="195">
        <f>IFERROR(VLOOKUP('2) Order Form'!W127,$U$4:$U$1000,1,FALSE),"Ikke med i Elastic")</f>
        <v>7048652540928</v>
      </c>
      <c r="AB122" s="195">
        <f>SUM('2) Order Form'!W127)</f>
        <v>7048652540928</v>
      </c>
      <c r="AC122" s="195">
        <f>INDEX(ATS!$A:$P,MATCH(ATS!$AB122,ATS!$O:$O,0),1)</f>
        <v>845108</v>
      </c>
      <c r="AD122" s="195" t="str">
        <f>INDEX(ATS!$A:$P,MATCH(ATS!$AB122,ATS!$O:$O,0),2)</f>
        <v>Ripper Mips Helmet Jr</v>
      </c>
      <c r="AE122" s="195" t="str">
        <f>INDEX(ATS!$A:$P,MATCH(ATS!$AB122,ATS!$O:$O,0),4)</f>
        <v>MWHT-48/53</v>
      </c>
    </row>
    <row r="123" spans="1:31" s="2" customFormat="1" x14ac:dyDescent="0.2">
      <c r="A123" s="229">
        <v>810060</v>
      </c>
      <c r="B123" s="228" t="s">
        <v>248</v>
      </c>
      <c r="C123" s="228"/>
      <c r="D123" s="228"/>
      <c r="E123" s="228"/>
      <c r="F123" s="228"/>
      <c r="G123" s="228"/>
      <c r="H123" s="229">
        <v>202226</v>
      </c>
      <c r="I123" s="229">
        <v>202227</v>
      </c>
      <c r="J123" s="229">
        <v>202228</v>
      </c>
      <c r="K123" s="229">
        <v>202229</v>
      </c>
      <c r="L123" s="232">
        <v>202234</v>
      </c>
      <c r="N123" s="119" t="str">
        <f t="shared" si="3"/>
        <v>810060-</v>
      </c>
      <c r="O123" s="122" t="str">
        <f>IF(B123="NET","",IF(B123="","",IFERROR(VLOOKUP(N123,EAN!$A:$B,2,FALSE),"MANGLER - MÅ OPPDATERE EAN-FANEN")))</f>
        <v/>
      </c>
      <c r="P123" s="119">
        <f t="shared" si="4"/>
        <v>202226</v>
      </c>
      <c r="Q123" s="119">
        <f t="shared" si="5"/>
        <v>202234</v>
      </c>
      <c r="S123" s="137" t="str">
        <f>IF(B123="NET","",IFERROR(VLOOKUP(O123,'2) Order Form'!$W$9:$W$1926,1,FALSE),"Ikke med I order form"))</f>
        <v/>
      </c>
      <c r="U123" s="226">
        <v>7048652767790</v>
      </c>
      <c r="V123" s="120">
        <f>IFERROR(VLOOKUP(U123,'2) Order Form'!$W$9:$W$1996,1,FALSE),"Ikke med I order form")</f>
        <v>7048652767790</v>
      </c>
      <c r="W123" s="195">
        <f>INDEX(ATS!$A:$P,MATCH(ATS!$U123,ATS!$O:$O,0),1)</f>
        <v>845108</v>
      </c>
      <c r="X123" s="174" t="str">
        <f>INDEX(ATS!$A:$P,MATCH(ATS!$U123,ATS!$O:$O,0),2)</f>
        <v>Ripper Mips Helmet Jr</v>
      </c>
      <c r="Y123" s="175" t="str">
        <f>INDEX(ATS!$A:$P,MATCH(ATS!$U123,ATS!$O:$O,0),4)</f>
        <v>MFLU-48/53</v>
      </c>
      <c r="AA123" s="195">
        <f>IFERROR(VLOOKUP('2) Order Form'!W128,$U$4:$U$1000,1,FALSE),"Ikke med i Elastic")</f>
        <v>7048652767806</v>
      </c>
      <c r="AB123" s="195">
        <f>SUM('2) Order Form'!W128)</f>
        <v>7048652767806</v>
      </c>
      <c r="AC123" s="195">
        <f>INDEX(ATS!$A:$P,MATCH(ATS!$AB123,ATS!$O:$O,0),1)</f>
        <v>845108</v>
      </c>
      <c r="AD123" s="195" t="str">
        <f>INDEX(ATS!$A:$P,MATCH(ATS!$AB123,ATS!$O:$O,0),2)</f>
        <v>Ripper Mips Helmet Jr</v>
      </c>
      <c r="AE123" s="195" t="str">
        <f>INDEX(ATS!$A:$P,MATCH(ATS!$AB123,ATS!$O:$O,0),4)</f>
        <v>NGFL-48/53</v>
      </c>
    </row>
    <row r="124" spans="1:31" s="2" customFormat="1" x14ac:dyDescent="0.2">
      <c r="A124" s="228">
        <v>810060</v>
      </c>
      <c r="B124" s="228" t="s">
        <v>2121</v>
      </c>
      <c r="C124" s="228" t="s">
        <v>4204</v>
      </c>
      <c r="D124" s="228" t="s">
        <v>245</v>
      </c>
      <c r="E124" s="228" t="s">
        <v>244</v>
      </c>
      <c r="F124" s="228" t="s">
        <v>7</v>
      </c>
      <c r="G124" s="228" t="s">
        <v>128</v>
      </c>
      <c r="H124" s="228">
        <v>3</v>
      </c>
      <c r="I124" s="228">
        <v>3</v>
      </c>
      <c r="J124" s="228">
        <v>3</v>
      </c>
      <c r="K124" s="228">
        <v>3</v>
      </c>
      <c r="L124" s="231">
        <v>3</v>
      </c>
      <c r="N124" s="119" t="str">
        <f t="shared" si="3"/>
        <v>810060-TEBLK-M</v>
      </c>
      <c r="O124" s="122">
        <f>IF(B124="NET","",IF(B124="","",IFERROR(VLOOKUP(N124,EAN!$A:$B,2,FALSE),"MANGLER - MÅ OPPDATERE EAN-FANEN")))</f>
        <v>7048652328045</v>
      </c>
      <c r="P124" s="119">
        <f t="shared" si="4"/>
        <v>3</v>
      </c>
      <c r="Q124" s="119">
        <f t="shared" si="5"/>
        <v>3</v>
      </c>
      <c r="S124" s="137">
        <f>IF(B124="NET","",IFERROR(VLOOKUP(O124,'2) Order Form'!$W$9:$W$1926,1,FALSE),"Ikke med I order form"))</f>
        <v>7048652328045</v>
      </c>
      <c r="U124" s="226">
        <v>7048652767813</v>
      </c>
      <c r="V124" s="120">
        <f>IFERROR(VLOOKUP(U124,'2) Order Form'!$W$9:$W$1996,1,FALSE),"Ikke med I order form")</f>
        <v>7048652767813</v>
      </c>
      <c r="W124" s="195">
        <f>INDEX(ATS!$A:$P,MATCH(ATS!$U124,ATS!$O:$O,0),1)</f>
        <v>845108</v>
      </c>
      <c r="X124" s="174" t="str">
        <f>INDEX(ATS!$A:$P,MATCH(ATS!$U124,ATS!$O:$O,0),2)</f>
        <v>Ripper Mips Helmet Jr</v>
      </c>
      <c r="Y124" s="175" t="str">
        <f>INDEX(ATS!$A:$P,MATCH(ATS!$U124,ATS!$O:$O,0),4)</f>
        <v>RGLD-48/53</v>
      </c>
      <c r="AA124" s="195">
        <f>IFERROR(VLOOKUP('2) Order Form'!W129,$U$4:$U$1000,1,FALSE),"Ikke med i Elastic")</f>
        <v>7048652767813</v>
      </c>
      <c r="AB124" s="195">
        <f>SUM('2) Order Form'!W129)</f>
        <v>7048652767813</v>
      </c>
      <c r="AC124" s="195">
        <f>INDEX(ATS!$A:$P,MATCH(ATS!$AB124,ATS!$O:$O,0),1)</f>
        <v>845108</v>
      </c>
      <c r="AD124" s="195" t="str">
        <f>INDEX(ATS!$A:$P,MATCH(ATS!$AB124,ATS!$O:$O,0),2)</f>
        <v>Ripper Mips Helmet Jr</v>
      </c>
      <c r="AE124" s="195" t="str">
        <f>INDEX(ATS!$A:$P,MATCH(ATS!$AB124,ATS!$O:$O,0),4)</f>
        <v>RGLD-48/53</v>
      </c>
    </row>
    <row r="125" spans="1:31" s="2" customFormat="1" x14ac:dyDescent="0.2">
      <c r="A125" s="228">
        <v>810060</v>
      </c>
      <c r="B125" s="228" t="s">
        <v>2121</v>
      </c>
      <c r="C125" s="228" t="s">
        <v>4204</v>
      </c>
      <c r="D125" s="228" t="s">
        <v>246</v>
      </c>
      <c r="E125" s="228" t="s">
        <v>244</v>
      </c>
      <c r="F125" s="228" t="s">
        <v>67</v>
      </c>
      <c r="G125" s="228" t="s">
        <v>128</v>
      </c>
      <c r="H125" s="228">
        <v>4</v>
      </c>
      <c r="I125" s="228">
        <v>4</v>
      </c>
      <c r="J125" s="228">
        <v>4</v>
      </c>
      <c r="K125" s="228">
        <v>4</v>
      </c>
      <c r="L125" s="231">
        <v>4</v>
      </c>
      <c r="N125" s="119" t="str">
        <f t="shared" si="3"/>
        <v>810060-TEBLK-L</v>
      </c>
      <c r="O125" s="122">
        <f>IF(B125="NET","",IF(B125="","",IFERROR(VLOOKUP(N125,EAN!$A:$B,2,FALSE),"MANGLER - MÅ OPPDATERE EAN-FANEN")))</f>
        <v>7048652328038</v>
      </c>
      <c r="P125" s="119">
        <f t="shared" si="4"/>
        <v>4</v>
      </c>
      <c r="Q125" s="119">
        <f t="shared" si="5"/>
        <v>4</v>
      </c>
      <c r="S125" s="137">
        <f>IF(B125="NET","",IFERROR(VLOOKUP(O125,'2) Order Form'!$W$9:$W$1926,1,FALSE),"Ikke med I order form"))</f>
        <v>7048652328038</v>
      </c>
      <c r="U125" s="226">
        <v>7048652767806</v>
      </c>
      <c r="V125" s="120">
        <f>IFERROR(VLOOKUP(U125,'2) Order Form'!$W$9:$W$1996,1,FALSE),"Ikke med I order form")</f>
        <v>7048652767806</v>
      </c>
      <c r="W125" s="195">
        <f>INDEX(ATS!$A:$P,MATCH(ATS!$U125,ATS!$O:$O,0),1)</f>
        <v>845108</v>
      </c>
      <c r="X125" s="174" t="str">
        <f>INDEX(ATS!$A:$P,MATCH(ATS!$U125,ATS!$O:$O,0),2)</f>
        <v>Ripper Mips Helmet Jr</v>
      </c>
      <c r="Y125" s="175" t="str">
        <f>INDEX(ATS!$A:$P,MATCH(ATS!$U125,ATS!$O:$O,0),4)</f>
        <v>NGFL-48/53</v>
      </c>
      <c r="AA125" s="195">
        <f>IFERROR(VLOOKUP('2) Order Form'!W130,$U$4:$U$1000,1,FALSE),"Ikke med i Elastic")</f>
        <v>7048652767820</v>
      </c>
      <c r="AB125" s="195">
        <f>SUM('2) Order Form'!W130)</f>
        <v>7048652767820</v>
      </c>
      <c r="AC125" s="195">
        <f>INDEX(ATS!$A:$P,MATCH(ATS!$AB125,ATS!$O:$O,0),1)</f>
        <v>845108</v>
      </c>
      <c r="AD125" s="195" t="str">
        <f>INDEX(ATS!$A:$P,MATCH(ATS!$AB125,ATS!$O:$O,0),2)</f>
        <v>Ripper Mips Helmet Jr</v>
      </c>
      <c r="AE125" s="195" t="str">
        <f>INDEX(ATS!$A:$P,MATCH(ATS!$AB125,ATS!$O:$O,0),4)</f>
        <v>SBLM-48/53</v>
      </c>
    </row>
    <row r="126" spans="1:31" s="2" customFormat="1" x14ac:dyDescent="0.2">
      <c r="A126" s="229">
        <v>810061</v>
      </c>
      <c r="B126" s="228" t="s">
        <v>248</v>
      </c>
      <c r="C126" s="228"/>
      <c r="D126" s="228"/>
      <c r="E126" s="228"/>
      <c r="F126" s="228"/>
      <c r="G126" s="228"/>
      <c r="H126" s="229">
        <v>202226</v>
      </c>
      <c r="I126" s="229">
        <v>202227</v>
      </c>
      <c r="J126" s="229">
        <v>202228</v>
      </c>
      <c r="K126" s="229">
        <v>202229</v>
      </c>
      <c r="L126" s="232">
        <v>202234</v>
      </c>
      <c r="N126" s="119" t="str">
        <f t="shared" si="3"/>
        <v>810061-</v>
      </c>
      <c r="O126" s="122" t="str">
        <f>IF(B126="NET","",IF(B126="","",IFERROR(VLOOKUP(N126,EAN!$A:$B,2,FALSE),"MANGLER - MÅ OPPDATERE EAN-FANEN")))</f>
        <v/>
      </c>
      <c r="P126" s="119">
        <f t="shared" si="4"/>
        <v>202226</v>
      </c>
      <c r="Q126" s="119">
        <f t="shared" si="5"/>
        <v>202234</v>
      </c>
      <c r="S126" s="137" t="str">
        <f>IF(B126="NET","",IFERROR(VLOOKUP(O126,'2) Order Form'!$W$9:$W$1926,1,FALSE),"Ikke med I order form"))</f>
        <v/>
      </c>
      <c r="U126" s="226">
        <v>7048652767820</v>
      </c>
      <c r="V126" s="120">
        <f>IFERROR(VLOOKUP(U126,'2) Order Form'!$W$9:$W$1996,1,FALSE),"Ikke med I order form")</f>
        <v>7048652767820</v>
      </c>
      <c r="W126" s="195">
        <f>INDEX(ATS!$A:$P,MATCH(ATS!$U126,ATS!$O:$O,0),1)</f>
        <v>845108</v>
      </c>
      <c r="X126" s="174" t="str">
        <f>INDEX(ATS!$A:$P,MATCH(ATS!$U126,ATS!$O:$O,0),2)</f>
        <v>Ripper Mips Helmet Jr</v>
      </c>
      <c r="Y126" s="175" t="str">
        <f>INDEX(ATS!$A:$P,MATCH(ATS!$U126,ATS!$O:$O,0),4)</f>
        <v>SBLM-48/53</v>
      </c>
      <c r="AA126" s="195">
        <f>IFERROR(VLOOKUP('2) Order Form'!W131,$U$4:$U$1000,1,FALSE),"Ikke med i Elastic")</f>
        <v>7048652661708</v>
      </c>
      <c r="AB126" s="195">
        <f>SUM('2) Order Form'!W131)</f>
        <v>7048652661708</v>
      </c>
      <c r="AC126" s="195">
        <f>INDEX(ATS!$A:$P,MATCH(ATS!$AB126,ATS!$O:$O,0),1)</f>
        <v>845108</v>
      </c>
      <c r="AD126" s="195" t="str">
        <f>INDEX(ATS!$A:$P,MATCH(ATS!$AB126,ATS!$O:$O,0),2)</f>
        <v>Ripper Mips Helmet Jr</v>
      </c>
      <c r="AE126" s="195" t="str">
        <f>INDEX(ATS!$A:$P,MATCH(ATS!$AB126,ATS!$O:$O,0),4)</f>
        <v>SGRM-48/53</v>
      </c>
    </row>
    <row r="127" spans="1:31" s="2" customFormat="1" x14ac:dyDescent="0.2">
      <c r="A127" s="228">
        <v>810061</v>
      </c>
      <c r="B127" s="228" t="s">
        <v>3011</v>
      </c>
      <c r="C127" s="228" t="s">
        <v>4204</v>
      </c>
      <c r="D127" s="228" t="s">
        <v>245</v>
      </c>
      <c r="E127" s="228" t="s">
        <v>244</v>
      </c>
      <c r="F127" s="228" t="s">
        <v>7</v>
      </c>
      <c r="G127" s="228" t="s">
        <v>128</v>
      </c>
      <c r="H127" s="228">
        <v>0</v>
      </c>
      <c r="I127" s="228">
        <v>0</v>
      </c>
      <c r="J127" s="228">
        <v>0</v>
      </c>
      <c r="K127" s="228">
        <v>0</v>
      </c>
      <c r="L127" s="231">
        <v>0</v>
      </c>
      <c r="N127" s="119" t="str">
        <f t="shared" si="3"/>
        <v>810061-TEBLK-M</v>
      </c>
      <c r="O127" s="122">
        <f>IF(B127="NET","",IF(B127="","",IFERROR(VLOOKUP(N127,EAN!$A:$B,2,FALSE),"MANGLER - MÅ OPPDATERE EAN-FANEN")))</f>
        <v>7048652328069</v>
      </c>
      <c r="P127" s="119">
        <f t="shared" si="4"/>
        <v>0</v>
      </c>
      <c r="Q127" s="119">
        <f t="shared" si="5"/>
        <v>0</v>
      </c>
      <c r="S127" s="137">
        <f>IF(B127="NET","",IFERROR(VLOOKUP(O127,'2) Order Form'!$W$9:$W$1926,1,FALSE),"Ikke med I order form"))</f>
        <v>7048652328069</v>
      </c>
      <c r="U127" s="226">
        <v>7048652540836</v>
      </c>
      <c r="V127" s="120">
        <f>IFERROR(VLOOKUP(U127,'2) Order Form'!$W$9:$W$1996,1,FALSE),"Ikke med I order form")</f>
        <v>7048652540836</v>
      </c>
      <c r="W127" s="195">
        <f>INDEX(ATS!$A:$P,MATCH(ATS!$U127,ATS!$O:$O,0),1)</f>
        <v>845107</v>
      </c>
      <c r="X127" s="174" t="str">
        <f>INDEX(ATS!$A:$P,MATCH(ATS!$U127,ATS!$O:$O,0),2)</f>
        <v>Ripper Helmet Jr</v>
      </c>
      <c r="Y127" s="175" t="str">
        <f>INDEX(ATS!$A:$P,MATCH(ATS!$U127,ATS!$O:$O,0),4)</f>
        <v>MBLK-48/53</v>
      </c>
      <c r="AA127" s="195">
        <f>IFERROR(VLOOKUP('2) Order Form'!W132,$U$4:$U$1000,1,FALSE),"Ikke med i Elastic")</f>
        <v>7048652767776</v>
      </c>
      <c r="AB127" s="195">
        <f>SUM('2) Order Form'!W132)</f>
        <v>7048652767776</v>
      </c>
      <c r="AC127" s="195">
        <f>INDEX(ATS!$A:$P,MATCH(ATS!$AB127,ATS!$O:$O,0),1)</f>
        <v>845107</v>
      </c>
      <c r="AD127" s="195" t="str">
        <f>INDEX(ATS!$A:$P,MATCH(ATS!$AB127,ATS!$O:$O,0),2)</f>
        <v>Ripper Helmet Jr</v>
      </c>
      <c r="AE127" s="195" t="str">
        <f>INDEX(ATS!$A:$P,MATCH(ATS!$AB127,ATS!$O:$O,0),4)</f>
        <v>GLBM-48/53</v>
      </c>
    </row>
    <row r="128" spans="1:31" s="2" customFormat="1" x14ac:dyDescent="0.2">
      <c r="A128" s="228">
        <v>810061</v>
      </c>
      <c r="B128" s="228" t="s">
        <v>3011</v>
      </c>
      <c r="C128" s="228" t="s">
        <v>4204</v>
      </c>
      <c r="D128" s="228" t="s">
        <v>246</v>
      </c>
      <c r="E128" s="228" t="s">
        <v>244</v>
      </c>
      <c r="F128" s="228" t="s">
        <v>67</v>
      </c>
      <c r="G128" s="228" t="s">
        <v>128</v>
      </c>
      <c r="H128" s="228">
        <v>40</v>
      </c>
      <c r="I128" s="228">
        <v>40</v>
      </c>
      <c r="J128" s="228">
        <v>40</v>
      </c>
      <c r="K128" s="228">
        <v>40</v>
      </c>
      <c r="L128" s="231">
        <v>40</v>
      </c>
      <c r="N128" s="119" t="str">
        <f t="shared" si="3"/>
        <v>810061-TEBLK-L</v>
      </c>
      <c r="O128" s="122">
        <f>IF(B128="NET","",IF(B128="","",IFERROR(VLOOKUP(N128,EAN!$A:$B,2,FALSE),"MANGLER - MÅ OPPDATERE EAN-FANEN")))</f>
        <v>7048652328052</v>
      </c>
      <c r="P128" s="119">
        <f t="shared" si="4"/>
        <v>40</v>
      </c>
      <c r="Q128" s="119">
        <f t="shared" si="5"/>
        <v>40</v>
      </c>
      <c r="S128" s="137">
        <f>IF(B128="NET","",IFERROR(VLOOKUP(O128,'2) Order Form'!$W$9:$W$1926,1,FALSE),"Ikke med I order form"))</f>
        <v>7048652328052</v>
      </c>
      <c r="U128" s="226">
        <v>7048652540874</v>
      </c>
      <c r="V128" s="120">
        <f>IFERROR(VLOOKUP(U128,'2) Order Form'!$W$9:$W$1996,1,FALSE),"Ikke med I order form")</f>
        <v>7048652540874</v>
      </c>
      <c r="W128" s="195">
        <f>INDEX(ATS!$A:$P,MATCH(ATS!$U128,ATS!$O:$O,0),1)</f>
        <v>845107</v>
      </c>
      <c r="X128" s="174" t="str">
        <f>INDEX(ATS!$A:$P,MATCH(ATS!$U128,ATS!$O:$O,0),2)</f>
        <v>Ripper Helmet Jr</v>
      </c>
      <c r="Y128" s="175" t="str">
        <f>INDEX(ATS!$A:$P,MATCH(ATS!$U128,ATS!$O:$O,0),4)</f>
        <v>MWHT-48/53</v>
      </c>
      <c r="AA128" s="195">
        <f>IFERROR(VLOOKUP('2) Order Form'!W133,$U$4:$U$1000,1,FALSE),"Ikke med i Elastic")</f>
        <v>7048652540836</v>
      </c>
      <c r="AB128" s="195">
        <f>SUM('2) Order Form'!W133)</f>
        <v>7048652540836</v>
      </c>
      <c r="AC128" s="195">
        <f>INDEX(ATS!$A:$P,MATCH(ATS!$AB128,ATS!$O:$O,0),1)</f>
        <v>845107</v>
      </c>
      <c r="AD128" s="195" t="str">
        <f>INDEX(ATS!$A:$P,MATCH(ATS!$AB128,ATS!$O:$O,0),2)</f>
        <v>Ripper Helmet Jr</v>
      </c>
      <c r="AE128" s="195" t="str">
        <f>INDEX(ATS!$A:$P,MATCH(ATS!$AB128,ATS!$O:$O,0),4)</f>
        <v>MBLK-48/53</v>
      </c>
    </row>
    <row r="129" spans="1:31" s="2" customFormat="1" x14ac:dyDescent="0.2">
      <c r="A129" s="229">
        <v>810062</v>
      </c>
      <c r="B129" s="228" t="s">
        <v>248</v>
      </c>
      <c r="C129" s="228"/>
      <c r="D129" s="228"/>
      <c r="E129" s="228"/>
      <c r="F129" s="228"/>
      <c r="G129" s="228"/>
      <c r="H129" s="229">
        <v>202226</v>
      </c>
      <c r="I129" s="229">
        <v>202227</v>
      </c>
      <c r="J129" s="229">
        <v>202228</v>
      </c>
      <c r="K129" s="229">
        <v>202229</v>
      </c>
      <c r="L129" s="232">
        <v>202234</v>
      </c>
      <c r="N129" s="119" t="str">
        <f t="shared" si="3"/>
        <v>810062-</v>
      </c>
      <c r="O129" s="122" t="str">
        <f>IF(B129="NET","",IF(B129="","",IFERROR(VLOOKUP(N129,EAN!$A:$B,2,FALSE),"MANGLER - MÅ OPPDATERE EAN-FANEN")))</f>
        <v/>
      </c>
      <c r="P129" s="119">
        <f t="shared" si="4"/>
        <v>202226</v>
      </c>
      <c r="Q129" s="119">
        <f t="shared" si="5"/>
        <v>202234</v>
      </c>
      <c r="S129" s="137" t="str">
        <f>IF(B129="NET","",IFERROR(VLOOKUP(O129,'2) Order Form'!$W$9:$W$1926,1,FALSE),"Ikke med I order form"))</f>
        <v/>
      </c>
      <c r="U129" s="226">
        <v>7048652661715</v>
      </c>
      <c r="V129" s="120">
        <f>IFERROR(VLOOKUP(U129,'2) Order Form'!$W$9:$W$1996,1,FALSE),"Ikke med I order form")</f>
        <v>7048652661715</v>
      </c>
      <c r="W129" s="195">
        <f>INDEX(ATS!$A:$P,MATCH(ATS!$U129,ATS!$O:$O,0),1)</f>
        <v>845107</v>
      </c>
      <c r="X129" s="174" t="str">
        <f>INDEX(ATS!$A:$P,MATCH(ATS!$U129,ATS!$O:$O,0),2)</f>
        <v>Ripper Helmet Jr</v>
      </c>
      <c r="Y129" s="175" t="str">
        <f>INDEX(ATS!$A:$P,MATCH(ATS!$U129,ATS!$O:$O,0),4)</f>
        <v>SGRM-48/53</v>
      </c>
      <c r="AA129" s="195">
        <f>IFERROR(VLOOKUP('2) Order Form'!W134,$U$4:$U$1000,1,FALSE),"Ikke med i Elastic")</f>
        <v>7048652767738</v>
      </c>
      <c r="AB129" s="195">
        <f>SUM('2) Order Form'!W134)</f>
        <v>7048652767738</v>
      </c>
      <c r="AC129" s="195">
        <f>INDEX(ATS!$A:$P,MATCH(ATS!$AB129,ATS!$O:$O,0),1)</f>
        <v>845107</v>
      </c>
      <c r="AD129" s="195" t="str">
        <f>INDEX(ATS!$A:$P,MATCH(ATS!$AB129,ATS!$O:$O,0),2)</f>
        <v>Ripper Helmet Jr</v>
      </c>
      <c r="AE129" s="195" t="str">
        <f>INDEX(ATS!$A:$P,MATCH(ATS!$AB129,ATS!$O:$O,0),4)</f>
        <v>MFLU-48/53</v>
      </c>
    </row>
    <row r="130" spans="1:31" s="2" customFormat="1" x14ac:dyDescent="0.2">
      <c r="A130" s="228">
        <v>810062</v>
      </c>
      <c r="B130" s="228" t="s">
        <v>2122</v>
      </c>
      <c r="C130" s="228" t="s">
        <v>4204</v>
      </c>
      <c r="D130" s="228" t="s">
        <v>247</v>
      </c>
      <c r="E130" s="228" t="s">
        <v>244</v>
      </c>
      <c r="F130" s="228" t="s">
        <v>8</v>
      </c>
      <c r="G130" s="228" t="s">
        <v>128</v>
      </c>
      <c r="H130" s="228">
        <v>20</v>
      </c>
      <c r="I130" s="228">
        <v>20</v>
      </c>
      <c r="J130" s="228">
        <v>20</v>
      </c>
      <c r="K130" s="228">
        <v>20</v>
      </c>
      <c r="L130" s="231">
        <v>20</v>
      </c>
      <c r="N130" s="119" t="str">
        <f t="shared" si="3"/>
        <v>810062-TEBLK-S</v>
      </c>
      <c r="O130" s="122">
        <f>IF(B130="NET","",IF(B130="","",IFERROR(VLOOKUP(N130,EAN!$A:$B,2,FALSE),"MANGLER - MÅ OPPDATERE EAN-FANEN")))</f>
        <v>7048652328090</v>
      </c>
      <c r="P130" s="119">
        <f t="shared" si="4"/>
        <v>20</v>
      </c>
      <c r="Q130" s="119">
        <f t="shared" si="5"/>
        <v>20</v>
      </c>
      <c r="S130" s="137">
        <f>IF(B130="NET","",IFERROR(VLOOKUP(O130,'2) Order Form'!$W$9:$W$1926,1,FALSE),"Ikke med I order form"))</f>
        <v>7048652328090</v>
      </c>
      <c r="U130" s="226">
        <v>7048652767738</v>
      </c>
      <c r="V130" s="120">
        <f>IFERROR(VLOOKUP(U130,'2) Order Form'!$W$9:$W$1996,1,FALSE),"Ikke med I order form")</f>
        <v>7048652767738</v>
      </c>
      <c r="W130" s="195">
        <f>INDEX(ATS!$A:$P,MATCH(ATS!$U130,ATS!$O:$O,0),1)</f>
        <v>845107</v>
      </c>
      <c r="X130" s="174" t="str">
        <f>INDEX(ATS!$A:$P,MATCH(ATS!$U130,ATS!$O:$O,0),2)</f>
        <v>Ripper Helmet Jr</v>
      </c>
      <c r="Y130" s="175" t="str">
        <f>INDEX(ATS!$A:$P,MATCH(ATS!$U130,ATS!$O:$O,0),4)</f>
        <v>MFLU-48/53</v>
      </c>
      <c r="AA130" s="195">
        <f>IFERROR(VLOOKUP('2) Order Form'!W135,$U$4:$U$1000,1,FALSE),"Ikke med i Elastic")</f>
        <v>7048652540874</v>
      </c>
      <c r="AB130" s="195">
        <f>SUM('2) Order Form'!W135)</f>
        <v>7048652540874</v>
      </c>
      <c r="AC130" s="195">
        <f>INDEX(ATS!$A:$P,MATCH(ATS!$AB130,ATS!$O:$O,0),1)</f>
        <v>845107</v>
      </c>
      <c r="AD130" s="195" t="str">
        <f>INDEX(ATS!$A:$P,MATCH(ATS!$AB130,ATS!$O:$O,0),2)</f>
        <v>Ripper Helmet Jr</v>
      </c>
      <c r="AE130" s="195" t="str">
        <f>INDEX(ATS!$A:$P,MATCH(ATS!$AB130,ATS!$O:$O,0),4)</f>
        <v>MWHT-48/53</v>
      </c>
    </row>
    <row r="131" spans="1:31" s="2" customFormat="1" x14ac:dyDescent="0.2">
      <c r="A131" s="228">
        <v>810062</v>
      </c>
      <c r="B131" s="228" t="s">
        <v>2122</v>
      </c>
      <c r="C131" s="228" t="s">
        <v>4204</v>
      </c>
      <c r="D131" s="228" t="s">
        <v>245</v>
      </c>
      <c r="E131" s="228" t="s">
        <v>244</v>
      </c>
      <c r="F131" s="228" t="s">
        <v>7</v>
      </c>
      <c r="G131" s="228" t="s">
        <v>128</v>
      </c>
      <c r="H131" s="228">
        <v>21</v>
      </c>
      <c r="I131" s="228">
        <v>21</v>
      </c>
      <c r="J131" s="228">
        <v>21</v>
      </c>
      <c r="K131" s="228">
        <v>21</v>
      </c>
      <c r="L131" s="231">
        <v>21</v>
      </c>
      <c r="N131" s="119" t="str">
        <f t="shared" si="3"/>
        <v>810062-TEBLK-M</v>
      </c>
      <c r="O131" s="122">
        <f>IF(B131="NET","",IF(B131="","",IFERROR(VLOOKUP(N131,EAN!$A:$B,2,FALSE),"MANGLER - MÅ OPPDATERE EAN-FANEN")))</f>
        <v>7048652328083</v>
      </c>
      <c r="P131" s="119">
        <f t="shared" si="4"/>
        <v>21</v>
      </c>
      <c r="Q131" s="119">
        <f t="shared" si="5"/>
        <v>21</v>
      </c>
      <c r="S131" s="137">
        <f>IF(B131="NET","",IFERROR(VLOOKUP(O131,'2) Order Form'!$W$9:$W$1926,1,FALSE),"Ikke med I order form"))</f>
        <v>7048652328083</v>
      </c>
      <c r="U131" s="226">
        <v>7048652767776</v>
      </c>
      <c r="V131" s="120">
        <f>IFERROR(VLOOKUP(U131,'2) Order Form'!$W$9:$W$1996,1,FALSE),"Ikke med I order form")</f>
        <v>7048652767776</v>
      </c>
      <c r="W131" s="195">
        <f>INDEX(ATS!$A:$P,MATCH(ATS!$U131,ATS!$O:$O,0),1)</f>
        <v>845107</v>
      </c>
      <c r="X131" s="174" t="str">
        <f>INDEX(ATS!$A:$P,MATCH(ATS!$U131,ATS!$O:$O,0),2)</f>
        <v>Ripper Helmet Jr</v>
      </c>
      <c r="Y131" s="175" t="str">
        <f>INDEX(ATS!$A:$P,MATCH(ATS!$U131,ATS!$O:$O,0),4)</f>
        <v>GLBM-48/53</v>
      </c>
      <c r="AA131" s="195">
        <f>IFERROR(VLOOKUP('2) Order Form'!W136,$U$4:$U$1000,1,FALSE),"Ikke med i Elastic")</f>
        <v>7048652767745</v>
      </c>
      <c r="AB131" s="195">
        <f>SUM('2) Order Form'!W136)</f>
        <v>7048652767745</v>
      </c>
      <c r="AC131" s="195">
        <f>INDEX(ATS!$A:$P,MATCH(ATS!$AB131,ATS!$O:$O,0),1)</f>
        <v>845107</v>
      </c>
      <c r="AD131" s="195" t="str">
        <f>INDEX(ATS!$A:$P,MATCH(ATS!$AB131,ATS!$O:$O,0),2)</f>
        <v>Ripper Helmet Jr</v>
      </c>
      <c r="AE131" s="195" t="str">
        <f>INDEX(ATS!$A:$P,MATCH(ATS!$AB131,ATS!$O:$O,0),4)</f>
        <v>NGFL-48/53</v>
      </c>
    </row>
    <row r="132" spans="1:31" s="2" customFormat="1" x14ac:dyDescent="0.2">
      <c r="A132" s="228">
        <v>810062</v>
      </c>
      <c r="B132" s="228" t="s">
        <v>2122</v>
      </c>
      <c r="C132" s="228" t="s">
        <v>4204</v>
      </c>
      <c r="D132" s="228" t="s">
        <v>246</v>
      </c>
      <c r="E132" s="228" t="s">
        <v>244</v>
      </c>
      <c r="F132" s="228" t="s">
        <v>67</v>
      </c>
      <c r="G132" s="228" t="s">
        <v>128</v>
      </c>
      <c r="H132" s="228">
        <v>13</v>
      </c>
      <c r="I132" s="228">
        <v>13</v>
      </c>
      <c r="J132" s="228">
        <v>13</v>
      </c>
      <c r="K132" s="228">
        <v>13</v>
      </c>
      <c r="L132" s="231">
        <v>13</v>
      </c>
      <c r="N132" s="119" t="str">
        <f t="shared" ref="N132:N195" si="6">CONCATENATE(A132,"-",D132)</f>
        <v>810062-TEBLK-L</v>
      </c>
      <c r="O132" s="122">
        <f>IF(B132="NET","",IF(B132="","",IFERROR(VLOOKUP(N132,EAN!$A:$B,2,FALSE),"MANGLER - MÅ OPPDATERE EAN-FANEN")))</f>
        <v>7048652328076</v>
      </c>
      <c r="P132" s="119">
        <f t="shared" si="4"/>
        <v>13</v>
      </c>
      <c r="Q132" s="119">
        <f t="shared" si="5"/>
        <v>13</v>
      </c>
      <c r="S132" s="137">
        <f>IF(B132="NET","",IFERROR(VLOOKUP(O132,'2) Order Form'!$W$9:$W$1926,1,FALSE),"Ikke med I order form"))</f>
        <v>7048652328076</v>
      </c>
      <c r="U132" s="226">
        <v>7048652767752</v>
      </c>
      <c r="V132" s="120">
        <f>IFERROR(VLOOKUP(U132,'2) Order Form'!$W$9:$W$1996,1,FALSE),"Ikke med I order form")</f>
        <v>7048652767752</v>
      </c>
      <c r="W132" s="195">
        <f>INDEX(ATS!$A:$P,MATCH(ATS!$U132,ATS!$O:$O,0),1)</f>
        <v>845107</v>
      </c>
      <c r="X132" s="174" t="str">
        <f>INDEX(ATS!$A:$P,MATCH(ATS!$U132,ATS!$O:$O,0),2)</f>
        <v>Ripper Helmet Jr</v>
      </c>
      <c r="Y132" s="175" t="str">
        <f>INDEX(ATS!$A:$P,MATCH(ATS!$U132,ATS!$O:$O,0),4)</f>
        <v>RGLD-48/53</v>
      </c>
      <c r="AA132" s="195">
        <f>IFERROR(VLOOKUP('2) Order Form'!W137,$U$4:$U$1000,1,FALSE),"Ikke med i Elastic")</f>
        <v>7048652767752</v>
      </c>
      <c r="AB132" s="195">
        <f>SUM('2) Order Form'!W137)</f>
        <v>7048652767752</v>
      </c>
      <c r="AC132" s="195">
        <f>INDEX(ATS!$A:$P,MATCH(ATS!$AB132,ATS!$O:$O,0),1)</f>
        <v>845107</v>
      </c>
      <c r="AD132" s="195" t="str">
        <f>INDEX(ATS!$A:$P,MATCH(ATS!$AB132,ATS!$O:$O,0),2)</f>
        <v>Ripper Helmet Jr</v>
      </c>
      <c r="AE132" s="195" t="str">
        <f>INDEX(ATS!$A:$P,MATCH(ATS!$AB132,ATS!$O:$O,0),4)</f>
        <v>RGLD-48/53</v>
      </c>
    </row>
    <row r="133" spans="1:31" s="2" customFormat="1" x14ac:dyDescent="0.2">
      <c r="A133" s="229">
        <v>810063</v>
      </c>
      <c r="B133" s="228" t="s">
        <v>248</v>
      </c>
      <c r="C133" s="228"/>
      <c r="D133" s="228"/>
      <c r="E133" s="228"/>
      <c r="F133" s="228"/>
      <c r="G133" s="228"/>
      <c r="H133" s="229">
        <v>202226</v>
      </c>
      <c r="I133" s="229">
        <v>202227</v>
      </c>
      <c r="J133" s="229">
        <v>202228</v>
      </c>
      <c r="K133" s="229">
        <v>202229</v>
      </c>
      <c r="L133" s="232">
        <v>202234</v>
      </c>
      <c r="N133" s="119" t="str">
        <f t="shared" si="6"/>
        <v>810063-</v>
      </c>
      <c r="O133" s="122" t="str">
        <f>IF(B133="NET","",IF(B133="","",IFERROR(VLOOKUP(N133,EAN!$A:$B,2,FALSE),"MANGLER - MÅ OPPDATERE EAN-FANEN")))</f>
        <v/>
      </c>
      <c r="P133" s="119">
        <f t="shared" ref="P133:P196" si="7">H133</f>
        <v>202226</v>
      </c>
      <c r="Q133" s="119">
        <f t="shared" ref="Q133:Q196" si="8">L133</f>
        <v>202234</v>
      </c>
      <c r="S133" s="137" t="str">
        <f>IF(B133="NET","",IFERROR(VLOOKUP(O133,'2) Order Form'!$W$9:$W$1926,1,FALSE),"Ikke med I order form"))</f>
        <v/>
      </c>
      <c r="U133" s="226">
        <v>7048652767745</v>
      </c>
      <c r="V133" s="120">
        <f>IFERROR(VLOOKUP(U133,'2) Order Form'!$W$9:$W$1996,1,FALSE),"Ikke med I order form")</f>
        <v>7048652767745</v>
      </c>
      <c r="W133" s="195">
        <f>INDEX(ATS!$A:$P,MATCH(ATS!$U133,ATS!$O:$O,0),1)</f>
        <v>845107</v>
      </c>
      <c r="X133" s="174" t="str">
        <f>INDEX(ATS!$A:$P,MATCH(ATS!$U133,ATS!$O:$O,0),2)</f>
        <v>Ripper Helmet Jr</v>
      </c>
      <c r="Y133" s="175" t="str">
        <f>INDEX(ATS!$A:$P,MATCH(ATS!$U133,ATS!$O:$O,0),4)</f>
        <v>NGFL-48/53</v>
      </c>
      <c r="AA133" s="195">
        <f>IFERROR(VLOOKUP('2) Order Form'!W138,$U$4:$U$1000,1,FALSE),"Ikke med i Elastic")</f>
        <v>7048652767769</v>
      </c>
      <c r="AB133" s="195">
        <f>SUM('2) Order Form'!W138)</f>
        <v>7048652767769</v>
      </c>
      <c r="AC133" s="195">
        <f>INDEX(ATS!$A:$P,MATCH(ATS!$AB133,ATS!$O:$O,0),1)</f>
        <v>845107</v>
      </c>
      <c r="AD133" s="195" t="str">
        <f>INDEX(ATS!$A:$P,MATCH(ATS!$AB133,ATS!$O:$O,0),2)</f>
        <v>Ripper Helmet Jr</v>
      </c>
      <c r="AE133" s="195" t="str">
        <f>INDEX(ATS!$A:$P,MATCH(ATS!$AB133,ATS!$O:$O,0),4)</f>
        <v>SBLM-48/53</v>
      </c>
    </row>
    <row r="134" spans="1:31" s="2" customFormat="1" x14ac:dyDescent="0.2">
      <c r="A134" s="228">
        <v>810063</v>
      </c>
      <c r="B134" s="228" t="s">
        <v>3012</v>
      </c>
      <c r="C134" s="228" t="s">
        <v>4204</v>
      </c>
      <c r="D134" s="228" t="s">
        <v>247</v>
      </c>
      <c r="E134" s="228" t="s">
        <v>244</v>
      </c>
      <c r="F134" s="228" t="s">
        <v>8</v>
      </c>
      <c r="G134" s="228" t="s">
        <v>128</v>
      </c>
      <c r="H134" s="228">
        <v>28</v>
      </c>
      <c r="I134" s="228">
        <v>28</v>
      </c>
      <c r="J134" s="228">
        <v>28</v>
      </c>
      <c r="K134" s="228">
        <v>28</v>
      </c>
      <c r="L134" s="231">
        <v>28</v>
      </c>
      <c r="N134" s="119" t="str">
        <f t="shared" si="6"/>
        <v>810063-TEBLK-S</v>
      </c>
      <c r="O134" s="122">
        <f>IF(B134="NET","",IF(B134="","",IFERROR(VLOOKUP(N134,EAN!$A:$B,2,FALSE),"MANGLER - MÅ OPPDATERE EAN-FANEN")))</f>
        <v>7048652328120</v>
      </c>
      <c r="P134" s="119">
        <f t="shared" si="7"/>
        <v>28</v>
      </c>
      <c r="Q134" s="119">
        <f t="shared" si="8"/>
        <v>28</v>
      </c>
      <c r="S134" s="137">
        <f>IF(B134="NET","",IFERROR(VLOOKUP(O134,'2) Order Form'!$W$9:$W$1926,1,FALSE),"Ikke med I order form"))</f>
        <v>7048652328120</v>
      </c>
      <c r="U134" s="226">
        <v>7048652767769</v>
      </c>
      <c r="V134" s="120">
        <f>IFERROR(VLOOKUP(U134,'2) Order Form'!$W$9:$W$1996,1,FALSE),"Ikke med I order form")</f>
        <v>7048652767769</v>
      </c>
      <c r="W134" s="195">
        <f>INDEX(ATS!$A:$P,MATCH(ATS!$U134,ATS!$O:$O,0),1)</f>
        <v>845107</v>
      </c>
      <c r="X134" s="174" t="str">
        <f>INDEX(ATS!$A:$P,MATCH(ATS!$U134,ATS!$O:$O,0),2)</f>
        <v>Ripper Helmet Jr</v>
      </c>
      <c r="Y134" s="175" t="str">
        <f>INDEX(ATS!$A:$P,MATCH(ATS!$U134,ATS!$O:$O,0),4)</f>
        <v>SBLM-48/53</v>
      </c>
      <c r="AA134" s="195">
        <f>IFERROR(VLOOKUP('2) Order Form'!W139,$U$4:$U$1000,1,FALSE),"Ikke med i Elastic")</f>
        <v>7048652661715</v>
      </c>
      <c r="AB134" s="195">
        <f>SUM('2) Order Form'!W139)</f>
        <v>7048652661715</v>
      </c>
      <c r="AC134" s="195">
        <f>INDEX(ATS!$A:$P,MATCH(ATS!$AB134,ATS!$O:$O,0),1)</f>
        <v>845107</v>
      </c>
      <c r="AD134" s="195" t="str">
        <f>INDEX(ATS!$A:$P,MATCH(ATS!$AB134,ATS!$O:$O,0),2)</f>
        <v>Ripper Helmet Jr</v>
      </c>
      <c r="AE134" s="195" t="str">
        <f>INDEX(ATS!$A:$P,MATCH(ATS!$AB134,ATS!$O:$O,0),4)</f>
        <v>SGRM-48/53</v>
      </c>
    </row>
    <row r="135" spans="1:31" s="2" customFormat="1" x14ac:dyDescent="0.2">
      <c r="A135" s="228">
        <v>810063</v>
      </c>
      <c r="B135" s="228" t="s">
        <v>3012</v>
      </c>
      <c r="C135" s="228" t="s">
        <v>4204</v>
      </c>
      <c r="D135" s="228" t="s">
        <v>245</v>
      </c>
      <c r="E135" s="228" t="s">
        <v>244</v>
      </c>
      <c r="F135" s="228" t="s">
        <v>7</v>
      </c>
      <c r="G135" s="228" t="s">
        <v>128</v>
      </c>
      <c r="H135" s="228">
        <v>27</v>
      </c>
      <c r="I135" s="228">
        <v>27</v>
      </c>
      <c r="J135" s="228">
        <v>27</v>
      </c>
      <c r="K135" s="228">
        <v>27</v>
      </c>
      <c r="L135" s="231">
        <v>27</v>
      </c>
      <c r="N135" s="119" t="str">
        <f t="shared" si="6"/>
        <v>810063-TEBLK-M</v>
      </c>
      <c r="O135" s="122">
        <f>IF(B135="NET","",IF(B135="","",IFERROR(VLOOKUP(N135,EAN!$A:$B,2,FALSE),"MANGLER - MÅ OPPDATERE EAN-FANEN")))</f>
        <v>7048652328113</v>
      </c>
      <c r="P135" s="119">
        <f t="shared" si="7"/>
        <v>27</v>
      </c>
      <c r="Q135" s="119">
        <f t="shared" si="8"/>
        <v>27</v>
      </c>
      <c r="S135" s="137">
        <f>IF(B135="NET","",IFERROR(VLOOKUP(O135,'2) Order Form'!$W$9:$W$1926,1,FALSE),"Ikke med I order form"))</f>
        <v>7048652328113</v>
      </c>
      <c r="U135" s="226">
        <v>7048652274564</v>
      </c>
      <c r="V135" s="120">
        <f>IFERROR(VLOOKUP(U135,'2) Order Form'!$W$9:$W$1996,1,FALSE),"Ikke med I order form")</f>
        <v>7048652274564</v>
      </c>
      <c r="W135" s="195">
        <f>INDEX(ATS!$A:$P,MATCH(ATS!$U135,ATS!$O:$O,0),1)</f>
        <v>845086</v>
      </c>
      <c r="X135" s="174" t="str">
        <f>INDEX(ATS!$A:$P,MATCH(ATS!$U135,ATS!$O:$O,0),2)</f>
        <v>Tucker Mips Helmet</v>
      </c>
      <c r="Y135" s="175" t="str">
        <f>INDEX(ATS!$A:$P,MATCH(ATS!$U135,ATS!$O:$O,0),4)</f>
        <v>MBLCK-M</v>
      </c>
      <c r="AA135" s="195">
        <f>IFERROR(VLOOKUP('2) Order Form'!W140,$U$4:$U$1000,1,FALSE),"Ikke med i Elastic")</f>
        <v>7048652274564</v>
      </c>
      <c r="AB135" s="195">
        <f>SUM('2) Order Form'!W140)</f>
        <v>7048652274564</v>
      </c>
      <c r="AC135" s="195">
        <f>INDEX(ATS!$A:$P,MATCH(ATS!$AB135,ATS!$O:$O,0),1)</f>
        <v>845086</v>
      </c>
      <c r="AD135" s="195" t="str">
        <f>INDEX(ATS!$A:$P,MATCH(ATS!$AB135,ATS!$O:$O,0),2)</f>
        <v>Tucker Mips Helmet</v>
      </c>
      <c r="AE135" s="195" t="str">
        <f>INDEX(ATS!$A:$P,MATCH(ATS!$AB135,ATS!$O:$O,0),4)</f>
        <v>MBLCK-M</v>
      </c>
    </row>
    <row r="136" spans="1:31" s="2" customFormat="1" x14ac:dyDescent="0.2">
      <c r="A136" s="228">
        <v>810063</v>
      </c>
      <c r="B136" s="228" t="s">
        <v>3012</v>
      </c>
      <c r="C136" s="228" t="s">
        <v>4204</v>
      </c>
      <c r="D136" s="228" t="s">
        <v>246</v>
      </c>
      <c r="E136" s="228" t="s">
        <v>244</v>
      </c>
      <c r="F136" s="228" t="s">
        <v>67</v>
      </c>
      <c r="G136" s="228" t="s">
        <v>128</v>
      </c>
      <c r="H136" s="228">
        <v>29</v>
      </c>
      <c r="I136" s="228">
        <v>29</v>
      </c>
      <c r="J136" s="228">
        <v>29</v>
      </c>
      <c r="K136" s="228">
        <v>29</v>
      </c>
      <c r="L136" s="231">
        <v>29</v>
      </c>
      <c r="N136" s="119" t="str">
        <f t="shared" si="6"/>
        <v>810063-TEBLK-L</v>
      </c>
      <c r="O136" s="122">
        <f>IF(B136="NET","",IF(B136="","",IFERROR(VLOOKUP(N136,EAN!$A:$B,2,FALSE),"MANGLER - MÅ OPPDATERE EAN-FANEN")))</f>
        <v>7048652328106</v>
      </c>
      <c r="P136" s="119">
        <f t="shared" si="7"/>
        <v>29</v>
      </c>
      <c r="Q136" s="119">
        <f t="shared" si="8"/>
        <v>29</v>
      </c>
      <c r="S136" s="137">
        <f>IF(B136="NET","",IFERROR(VLOOKUP(O136,'2) Order Form'!$W$9:$W$1926,1,FALSE),"Ikke med I order form"))</f>
        <v>7048652328106</v>
      </c>
      <c r="U136" s="226">
        <v>7048652274557</v>
      </c>
      <c r="V136" s="120">
        <f>IFERROR(VLOOKUP(U136,'2) Order Form'!$W$9:$W$1996,1,FALSE),"Ikke med I order form")</f>
        <v>7048652274557</v>
      </c>
      <c r="W136" s="195">
        <f>INDEX(ATS!$A:$P,MATCH(ATS!$U136,ATS!$O:$O,0),1)</f>
        <v>845086</v>
      </c>
      <c r="X136" s="174" t="str">
        <f>INDEX(ATS!$A:$P,MATCH(ATS!$U136,ATS!$O:$O,0),2)</f>
        <v>Tucker Mips Helmet</v>
      </c>
      <c r="Y136" s="175" t="str">
        <f>INDEX(ATS!$A:$P,MATCH(ATS!$U136,ATS!$O:$O,0),4)</f>
        <v>MBLCK-L</v>
      </c>
      <c r="AA136" s="195">
        <f>IFERROR(VLOOKUP('2) Order Form'!W141,$U$4:$U$1000,1,FALSE),"Ikke med i Elastic")</f>
        <v>7048652274557</v>
      </c>
      <c r="AB136" s="195">
        <f>SUM('2) Order Form'!W141)</f>
        <v>7048652274557</v>
      </c>
      <c r="AC136" s="195">
        <f>INDEX(ATS!$A:$P,MATCH(ATS!$AB136,ATS!$O:$O,0),1)</f>
        <v>845086</v>
      </c>
      <c r="AD136" s="195" t="str">
        <f>INDEX(ATS!$A:$P,MATCH(ATS!$AB136,ATS!$O:$O,0),2)</f>
        <v>Tucker Mips Helmet</v>
      </c>
      <c r="AE136" s="195" t="str">
        <f>INDEX(ATS!$A:$P,MATCH(ATS!$AB136,ATS!$O:$O,0),4)</f>
        <v>MBLCK-L</v>
      </c>
    </row>
    <row r="137" spans="1:31" s="2" customFormat="1" x14ac:dyDescent="0.2">
      <c r="A137" s="229">
        <v>810064</v>
      </c>
      <c r="B137" s="228" t="s">
        <v>248</v>
      </c>
      <c r="C137" s="228"/>
      <c r="D137" s="228"/>
      <c r="E137" s="228"/>
      <c r="F137" s="228"/>
      <c r="G137" s="228"/>
      <c r="H137" s="229">
        <v>202226</v>
      </c>
      <c r="I137" s="229">
        <v>202227</v>
      </c>
      <c r="J137" s="229">
        <v>202228</v>
      </c>
      <c r="K137" s="229">
        <v>202229</v>
      </c>
      <c r="L137" s="232">
        <v>202234</v>
      </c>
      <c r="N137" s="119" t="str">
        <f t="shared" si="6"/>
        <v>810064-</v>
      </c>
      <c r="O137" s="122" t="str">
        <f>IF(B137="NET","",IF(B137="","",IFERROR(VLOOKUP(N137,EAN!$A:$B,2,FALSE),"MANGLER - MÅ OPPDATERE EAN-FANEN")))</f>
        <v/>
      </c>
      <c r="P137" s="119">
        <f t="shared" si="7"/>
        <v>202226</v>
      </c>
      <c r="Q137" s="119">
        <f t="shared" si="8"/>
        <v>202234</v>
      </c>
      <c r="S137" s="137" t="str">
        <f>IF(B137="NET","",IFERROR(VLOOKUP(O137,'2) Order Form'!$W$9:$W$1926,1,FALSE),"Ikke med I order form"))</f>
        <v/>
      </c>
      <c r="U137" s="226">
        <v>7048652274601</v>
      </c>
      <c r="V137" s="120">
        <f>IFERROR(VLOOKUP(U137,'2) Order Form'!$W$9:$W$1996,1,FALSE),"Ikke med I order form")</f>
        <v>7048652274601</v>
      </c>
      <c r="W137" s="195">
        <f>INDEX(ATS!$A:$P,MATCH(ATS!$U137,ATS!$O:$O,0),1)</f>
        <v>845086</v>
      </c>
      <c r="X137" s="174" t="str">
        <f>INDEX(ATS!$A:$P,MATCH(ATS!$U137,ATS!$O:$O,0),2)</f>
        <v>Tucker Mips Helmet</v>
      </c>
      <c r="Y137" s="175" t="str">
        <f>INDEX(ATS!$A:$P,MATCH(ATS!$U137,ATS!$O:$O,0),4)</f>
        <v>MWHTE-M</v>
      </c>
      <c r="AA137" s="195">
        <f>IFERROR(VLOOKUP('2) Order Form'!W142,$U$4:$U$1000,1,FALSE),"Ikke med i Elastic")</f>
        <v>7048652274601</v>
      </c>
      <c r="AB137" s="195">
        <f>SUM('2) Order Form'!W142)</f>
        <v>7048652274601</v>
      </c>
      <c r="AC137" s="195">
        <f>INDEX(ATS!$A:$P,MATCH(ATS!$AB137,ATS!$O:$O,0),1)</f>
        <v>845086</v>
      </c>
      <c r="AD137" s="195" t="str">
        <f>INDEX(ATS!$A:$P,MATCH(ATS!$AB137,ATS!$O:$O,0),2)</f>
        <v>Tucker Mips Helmet</v>
      </c>
      <c r="AE137" s="195" t="str">
        <f>INDEX(ATS!$A:$P,MATCH(ATS!$AB137,ATS!$O:$O,0),4)</f>
        <v>MWHTE-M</v>
      </c>
    </row>
    <row r="138" spans="1:31" s="2" customFormat="1" x14ac:dyDescent="0.2">
      <c r="A138" s="228">
        <v>810064</v>
      </c>
      <c r="B138" s="228" t="s">
        <v>2123</v>
      </c>
      <c r="C138" s="228" t="s">
        <v>4204</v>
      </c>
      <c r="D138" s="228" t="s">
        <v>761</v>
      </c>
      <c r="E138" s="228" t="s">
        <v>244</v>
      </c>
      <c r="F138" s="228" t="s">
        <v>85</v>
      </c>
      <c r="G138" s="228" t="s">
        <v>504</v>
      </c>
      <c r="H138" s="228">
        <v>20</v>
      </c>
      <c r="I138" s="228">
        <v>20</v>
      </c>
      <c r="J138" s="228">
        <v>20</v>
      </c>
      <c r="K138" s="228">
        <v>20</v>
      </c>
      <c r="L138" s="231">
        <v>20</v>
      </c>
      <c r="N138" s="119" t="str">
        <f t="shared" si="6"/>
        <v>810064-TEBLK-SM</v>
      </c>
      <c r="O138" s="122">
        <f>IF(B138="NET","",IF(B138="","",IFERROR(VLOOKUP(N138,EAN!$A:$B,2,FALSE),"MANGLER - MÅ OPPDATERE EAN-FANEN")))</f>
        <v>7048652328151</v>
      </c>
      <c r="P138" s="119">
        <f t="shared" si="7"/>
        <v>20</v>
      </c>
      <c r="Q138" s="119">
        <f t="shared" si="8"/>
        <v>20</v>
      </c>
      <c r="S138" s="137">
        <f>IF(B138="NET","",IFERROR(VLOOKUP(O138,'2) Order Form'!$W$9:$W$1926,1,FALSE),"Ikke med I order form"))</f>
        <v>7048652328151</v>
      </c>
      <c r="U138" s="226">
        <v>7048652274595</v>
      </c>
      <c r="V138" s="120">
        <f>IFERROR(VLOOKUP(U138,'2) Order Form'!$W$9:$W$1996,1,FALSE),"Ikke med I order form")</f>
        <v>7048652274595</v>
      </c>
      <c r="W138" s="195">
        <f>INDEX(ATS!$A:$P,MATCH(ATS!$U138,ATS!$O:$O,0),1)</f>
        <v>845086</v>
      </c>
      <c r="X138" s="174" t="str">
        <f>INDEX(ATS!$A:$P,MATCH(ATS!$U138,ATS!$O:$O,0),2)</f>
        <v>Tucker Mips Helmet</v>
      </c>
      <c r="Y138" s="175" t="str">
        <f>INDEX(ATS!$A:$P,MATCH(ATS!$U138,ATS!$O:$O,0),4)</f>
        <v>MWHTE-L</v>
      </c>
      <c r="AA138" s="195">
        <f>IFERROR(VLOOKUP('2) Order Form'!W143,$U$4:$U$1000,1,FALSE),"Ikke med i Elastic")</f>
        <v>7048652274595</v>
      </c>
      <c r="AB138" s="195">
        <f>SUM('2) Order Form'!W143)</f>
        <v>7048652274595</v>
      </c>
      <c r="AC138" s="195">
        <f>INDEX(ATS!$A:$P,MATCH(ATS!$AB138,ATS!$O:$O,0),1)</f>
        <v>845086</v>
      </c>
      <c r="AD138" s="195" t="str">
        <f>INDEX(ATS!$A:$P,MATCH(ATS!$AB138,ATS!$O:$O,0),2)</f>
        <v>Tucker Mips Helmet</v>
      </c>
      <c r="AE138" s="195" t="str">
        <f>INDEX(ATS!$A:$P,MATCH(ATS!$AB138,ATS!$O:$O,0),4)</f>
        <v>MWHTE-L</v>
      </c>
    </row>
    <row r="139" spans="1:31" s="2" customFormat="1" x14ac:dyDescent="0.2">
      <c r="A139" s="228">
        <v>810064</v>
      </c>
      <c r="B139" s="228" t="s">
        <v>2123</v>
      </c>
      <c r="C139" s="228" t="s">
        <v>4204</v>
      </c>
      <c r="D139" s="228" t="s">
        <v>762</v>
      </c>
      <c r="E139" s="228" t="s">
        <v>244</v>
      </c>
      <c r="F139" s="228" t="s">
        <v>86</v>
      </c>
      <c r="G139" s="228" t="s">
        <v>504</v>
      </c>
      <c r="H139" s="228">
        <v>24</v>
      </c>
      <c r="I139" s="228">
        <v>24</v>
      </c>
      <c r="J139" s="228">
        <v>24</v>
      </c>
      <c r="K139" s="228">
        <v>24</v>
      </c>
      <c r="L139" s="231">
        <v>24</v>
      </c>
      <c r="N139" s="119" t="str">
        <f t="shared" si="6"/>
        <v>810064-TEBLK-ML</v>
      </c>
      <c r="O139" s="122">
        <f>IF(B139="NET","",IF(B139="","",IFERROR(VLOOKUP(N139,EAN!$A:$B,2,FALSE),"MANGLER - MÅ OPPDATERE EAN-FANEN")))</f>
        <v>7048652328144</v>
      </c>
      <c r="P139" s="119">
        <f t="shared" si="7"/>
        <v>24</v>
      </c>
      <c r="Q139" s="119">
        <f t="shared" si="8"/>
        <v>24</v>
      </c>
      <c r="S139" s="137">
        <f>IF(B139="NET","",IFERROR(VLOOKUP(O139,'2) Order Form'!$W$9:$W$1926,1,FALSE),"Ikke med I order form"))</f>
        <v>7048652328144</v>
      </c>
      <c r="U139" s="226">
        <v>7048652543875</v>
      </c>
      <c r="V139" s="120">
        <f>IFERROR(VLOOKUP(U139,'2) Order Form'!$W$9:$W$1996,1,FALSE),"Ikke med I order form")</f>
        <v>7048652543875</v>
      </c>
      <c r="W139" s="195">
        <f>INDEX(ATS!$A:$P,MATCH(ATS!$U139,ATS!$O:$O,0),1)</f>
        <v>845111</v>
      </c>
      <c r="X139" s="174" t="str">
        <f>INDEX(ATS!$A:$P,MATCH(ATS!$U139,ATS!$O:$O,0),2)</f>
        <v>Falconer II Aero MIPS Helmet</v>
      </c>
      <c r="Y139" s="175" t="str">
        <f>INDEX(ATS!$A:$P,MATCH(ATS!$U139,ATS!$O:$O,0),4)</f>
        <v>MWHTE-M</v>
      </c>
      <c r="AA139" s="195">
        <f>IFERROR(VLOOKUP('2) Order Form'!W144,$U$4:$U$1000,1,FALSE),"Ikke med i Elastic")</f>
        <v>7048652660602</v>
      </c>
      <c r="AB139" s="195">
        <f>SUM('2) Order Form'!W144)</f>
        <v>7048652660602</v>
      </c>
      <c r="AC139" s="195">
        <f>INDEX(ATS!$A:$P,MATCH(ATS!$AB139,ATS!$O:$O,0),1)</f>
        <v>845111</v>
      </c>
      <c r="AD139" s="195" t="str">
        <f>INDEX(ATS!$A:$P,MATCH(ATS!$AB139,ATS!$O:$O,0),2)</f>
        <v>Falconer II Aero MIPS Helmet</v>
      </c>
      <c r="AE139" s="195" t="str">
        <f>INDEX(ATS!$A:$P,MATCH(ATS!$AB139,ATS!$O:$O,0),4)</f>
        <v>ABLCK-M</v>
      </c>
    </row>
    <row r="140" spans="1:31" s="2" customFormat="1" x14ac:dyDescent="0.2">
      <c r="A140" s="228">
        <v>810064</v>
      </c>
      <c r="B140" s="228" t="s">
        <v>2123</v>
      </c>
      <c r="C140" s="228" t="s">
        <v>4204</v>
      </c>
      <c r="D140" s="228" t="s">
        <v>763</v>
      </c>
      <c r="E140" s="228" t="s">
        <v>244</v>
      </c>
      <c r="F140" s="228" t="s">
        <v>87</v>
      </c>
      <c r="G140" s="228" t="s">
        <v>504</v>
      </c>
      <c r="H140" s="228">
        <v>19</v>
      </c>
      <c r="I140" s="228">
        <v>19</v>
      </c>
      <c r="J140" s="228">
        <v>19</v>
      </c>
      <c r="K140" s="228">
        <v>19</v>
      </c>
      <c r="L140" s="231">
        <v>19</v>
      </c>
      <c r="N140" s="119" t="str">
        <f t="shared" si="6"/>
        <v>810064-TEBLK-LXL</v>
      </c>
      <c r="O140" s="122">
        <f>IF(B140="NET","",IF(B140="","",IFERROR(VLOOKUP(N140,EAN!$A:$B,2,FALSE),"MANGLER - MÅ OPPDATERE EAN-FANEN")))</f>
        <v>7048652328137</v>
      </c>
      <c r="P140" s="119">
        <f t="shared" si="7"/>
        <v>19</v>
      </c>
      <c r="Q140" s="119">
        <f t="shared" si="8"/>
        <v>19</v>
      </c>
      <c r="S140" s="137">
        <f>IF(B140="NET","",IFERROR(VLOOKUP(O140,'2) Order Form'!$W$9:$W$1926,1,FALSE),"Ikke med I order form"))</f>
        <v>7048652328137</v>
      </c>
      <c r="U140" s="226">
        <v>7048652543868</v>
      </c>
      <c r="V140" s="120">
        <f>IFERROR(VLOOKUP(U140,'2) Order Form'!$W$9:$W$1996,1,FALSE),"Ikke med I order form")</f>
        <v>7048652543868</v>
      </c>
      <c r="W140" s="195">
        <f>INDEX(ATS!$A:$P,MATCH(ATS!$U140,ATS!$O:$O,0),1)</f>
        <v>845111</v>
      </c>
      <c r="X140" s="174" t="str">
        <f>INDEX(ATS!$A:$P,MATCH(ATS!$U140,ATS!$O:$O,0),2)</f>
        <v>Falconer II Aero MIPS Helmet</v>
      </c>
      <c r="Y140" s="175" t="str">
        <f>INDEX(ATS!$A:$P,MATCH(ATS!$U140,ATS!$O:$O,0),4)</f>
        <v>MWHTE-L</v>
      </c>
      <c r="AA140" s="195">
        <f>IFERROR(VLOOKUP('2) Order Form'!W145,$U$4:$U$1000,1,FALSE),"Ikke med i Elastic")</f>
        <v>7048652660596</v>
      </c>
      <c r="AB140" s="195">
        <f>SUM('2) Order Form'!W145)</f>
        <v>7048652660596</v>
      </c>
      <c r="AC140" s="195">
        <f>INDEX(ATS!$A:$P,MATCH(ATS!$AB140,ATS!$O:$O,0),1)</f>
        <v>845111</v>
      </c>
      <c r="AD140" s="195" t="str">
        <f>INDEX(ATS!$A:$P,MATCH(ATS!$AB140,ATS!$O:$O,0),2)</f>
        <v>Falconer II Aero MIPS Helmet</v>
      </c>
      <c r="AE140" s="195" t="str">
        <f>INDEX(ATS!$A:$P,MATCH(ATS!$AB140,ATS!$O:$O,0),4)</f>
        <v>ABLCK-L</v>
      </c>
    </row>
    <row r="141" spans="1:31" s="2" customFormat="1" x14ac:dyDescent="0.2">
      <c r="A141" s="229">
        <v>810065</v>
      </c>
      <c r="B141" s="228" t="s">
        <v>248</v>
      </c>
      <c r="C141" s="228"/>
      <c r="D141" s="228"/>
      <c r="E141" s="228"/>
      <c r="F141" s="228"/>
      <c r="G141" s="228"/>
      <c r="H141" s="229">
        <v>202226</v>
      </c>
      <c r="I141" s="229">
        <v>202227</v>
      </c>
      <c r="J141" s="229">
        <v>202228</v>
      </c>
      <c r="K141" s="229">
        <v>202229</v>
      </c>
      <c r="L141" s="232">
        <v>202234</v>
      </c>
      <c r="N141" s="119" t="str">
        <f t="shared" si="6"/>
        <v>810065-</v>
      </c>
      <c r="O141" s="122" t="str">
        <f>IF(B141="NET","",IF(B141="","",IFERROR(VLOOKUP(N141,EAN!$A:$B,2,FALSE),"MANGLER - MÅ OPPDATERE EAN-FANEN")))</f>
        <v/>
      </c>
      <c r="P141" s="119">
        <f t="shared" si="7"/>
        <v>202226</v>
      </c>
      <c r="Q141" s="119">
        <f t="shared" si="8"/>
        <v>202234</v>
      </c>
      <c r="S141" s="137" t="str">
        <f>IF(B141="NET","",IFERROR(VLOOKUP(O141,'2) Order Form'!$W$9:$W$1926,1,FALSE),"Ikke med I order form"))</f>
        <v/>
      </c>
      <c r="U141" s="226">
        <v>7048652660602</v>
      </c>
      <c r="V141" s="120">
        <f>IFERROR(VLOOKUP(U141,'2) Order Form'!$W$9:$W$1996,1,FALSE),"Ikke med I order form")</f>
        <v>7048652660602</v>
      </c>
      <c r="W141" s="195">
        <f>INDEX(ATS!$A:$P,MATCH(ATS!$U141,ATS!$O:$O,0),1)</f>
        <v>845111</v>
      </c>
      <c r="X141" s="174" t="str">
        <f>INDEX(ATS!$A:$P,MATCH(ATS!$U141,ATS!$O:$O,0),2)</f>
        <v>Falconer II Aero MIPS Helmet</v>
      </c>
      <c r="Y141" s="175" t="str">
        <f>INDEX(ATS!$A:$P,MATCH(ATS!$U141,ATS!$O:$O,0),4)</f>
        <v>ABLCK-M</v>
      </c>
      <c r="AA141" s="195">
        <f>IFERROR(VLOOKUP('2) Order Form'!W146,$U$4:$U$1000,1,FALSE),"Ikke med i Elastic")</f>
        <v>7048652774972</v>
      </c>
      <c r="AB141" s="195">
        <f>SUM('2) Order Form'!W146)</f>
        <v>7048652774972</v>
      </c>
      <c r="AC141" s="195">
        <f>INDEX(ATS!$A:$P,MATCH(ATS!$AB141,ATS!$O:$O,0),1)</f>
        <v>845111</v>
      </c>
      <c r="AD141" s="195" t="str">
        <f>INDEX(ATS!$A:$P,MATCH(ATS!$AB141,ATS!$O:$O,0),2)</f>
        <v>Falconer II Aero MIPS Helmet</v>
      </c>
      <c r="AE141" s="195" t="str">
        <f>INDEX(ATS!$A:$P,MATCH(ATS!$AB141,ATS!$O:$O,0),4)</f>
        <v>BUORE-M</v>
      </c>
    </row>
    <row r="142" spans="1:31" s="2" customFormat="1" x14ac:dyDescent="0.2">
      <c r="A142" s="228">
        <v>810065</v>
      </c>
      <c r="B142" s="228" t="s">
        <v>3013</v>
      </c>
      <c r="C142" s="228" t="s">
        <v>4204</v>
      </c>
      <c r="D142" s="228" t="s">
        <v>761</v>
      </c>
      <c r="E142" s="228" t="s">
        <v>244</v>
      </c>
      <c r="F142" s="228" t="s">
        <v>85</v>
      </c>
      <c r="G142" s="228" t="s">
        <v>504</v>
      </c>
      <c r="H142" s="228">
        <v>19</v>
      </c>
      <c r="I142" s="228">
        <v>19</v>
      </c>
      <c r="J142" s="228">
        <v>19</v>
      </c>
      <c r="K142" s="228">
        <v>19</v>
      </c>
      <c r="L142" s="231">
        <v>19</v>
      </c>
      <c r="N142" s="119" t="str">
        <f t="shared" si="6"/>
        <v>810065-TEBLK-SM</v>
      </c>
      <c r="O142" s="122">
        <f>IF(B142="NET","",IF(B142="","",IFERROR(VLOOKUP(N142,EAN!$A:$B,2,FALSE),"MANGLER - MÅ OPPDATERE EAN-FANEN")))</f>
        <v>7048652328182</v>
      </c>
      <c r="P142" s="119">
        <f t="shared" si="7"/>
        <v>19</v>
      </c>
      <c r="Q142" s="119">
        <f t="shared" si="8"/>
        <v>19</v>
      </c>
      <c r="S142" s="137">
        <f>IF(B142="NET","",IFERROR(VLOOKUP(O142,'2) Order Form'!$W$9:$W$1926,1,FALSE),"Ikke med I order form"))</f>
        <v>7048652328182</v>
      </c>
      <c r="U142" s="226">
        <v>7048652660596</v>
      </c>
      <c r="V142" s="120">
        <f>IFERROR(VLOOKUP(U142,'2) Order Form'!$W$9:$W$1996,1,FALSE),"Ikke med I order form")</f>
        <v>7048652660596</v>
      </c>
      <c r="W142" s="195">
        <f>INDEX(ATS!$A:$P,MATCH(ATS!$U142,ATS!$O:$O,0),1)</f>
        <v>845111</v>
      </c>
      <c r="X142" s="174" t="str">
        <f>INDEX(ATS!$A:$P,MATCH(ATS!$U142,ATS!$O:$O,0),2)</f>
        <v>Falconer II Aero MIPS Helmet</v>
      </c>
      <c r="Y142" s="175" t="str">
        <f>INDEX(ATS!$A:$P,MATCH(ATS!$U142,ATS!$O:$O,0),4)</f>
        <v>ABLCK-L</v>
      </c>
      <c r="AA142" s="195">
        <f>IFERROR(VLOOKUP('2) Order Form'!W147,$U$4:$U$1000,1,FALSE),"Ikke med i Elastic")</f>
        <v>7048652774965</v>
      </c>
      <c r="AB142" s="195">
        <f>SUM('2) Order Form'!W147)</f>
        <v>7048652774965</v>
      </c>
      <c r="AC142" s="195">
        <f>INDEX(ATS!$A:$P,MATCH(ATS!$AB142,ATS!$O:$O,0),1)</f>
        <v>845111</v>
      </c>
      <c r="AD142" s="195" t="str">
        <f>INDEX(ATS!$A:$P,MATCH(ATS!$AB142,ATS!$O:$O,0),2)</f>
        <v>Falconer II Aero MIPS Helmet</v>
      </c>
      <c r="AE142" s="195" t="str">
        <f>INDEX(ATS!$A:$P,MATCH(ATS!$AB142,ATS!$O:$O,0),4)</f>
        <v>BUORE-L</v>
      </c>
    </row>
    <row r="143" spans="1:31" s="2" customFormat="1" x14ac:dyDescent="0.2">
      <c r="A143" s="228">
        <v>810065</v>
      </c>
      <c r="B143" s="228" t="s">
        <v>3013</v>
      </c>
      <c r="C143" s="228" t="s">
        <v>4204</v>
      </c>
      <c r="D143" s="228" t="s">
        <v>762</v>
      </c>
      <c r="E143" s="228" t="s">
        <v>244</v>
      </c>
      <c r="F143" s="228" t="s">
        <v>86</v>
      </c>
      <c r="G143" s="228" t="s">
        <v>504</v>
      </c>
      <c r="H143" s="228">
        <v>22</v>
      </c>
      <c r="I143" s="228">
        <v>22</v>
      </c>
      <c r="J143" s="228">
        <v>22</v>
      </c>
      <c r="K143" s="228">
        <v>22</v>
      </c>
      <c r="L143" s="231">
        <v>22</v>
      </c>
      <c r="N143" s="119" t="str">
        <f t="shared" si="6"/>
        <v>810065-TEBLK-ML</v>
      </c>
      <c r="O143" s="122">
        <f>IF(B143="NET","",IF(B143="","",IFERROR(VLOOKUP(N143,EAN!$A:$B,2,FALSE),"MANGLER - MÅ OPPDATERE EAN-FANEN")))</f>
        <v>7048652328175</v>
      </c>
      <c r="P143" s="119">
        <f t="shared" si="7"/>
        <v>22</v>
      </c>
      <c r="Q143" s="119">
        <f t="shared" si="8"/>
        <v>22</v>
      </c>
      <c r="S143" s="137">
        <f>IF(B143="NET","",IFERROR(VLOOKUP(O143,'2) Order Form'!$W$9:$W$1926,1,FALSE),"Ikke med I order form"))</f>
        <v>7048652328175</v>
      </c>
      <c r="U143" s="226">
        <v>7048652660626</v>
      </c>
      <c r="V143" s="120">
        <f>IFERROR(VLOOKUP(U143,'2) Order Form'!$W$9:$W$1996,1,FALSE),"Ikke med I order form")</f>
        <v>7048652660626</v>
      </c>
      <c r="W143" s="195">
        <f>INDEX(ATS!$A:$P,MATCH(ATS!$U143,ATS!$O:$O,0),1)</f>
        <v>845111</v>
      </c>
      <c r="X143" s="174" t="str">
        <f>INDEX(ATS!$A:$P,MATCH(ATS!$U143,ATS!$O:$O,0),2)</f>
        <v>Falconer II Aero MIPS Helmet</v>
      </c>
      <c r="Y143" s="175" t="str">
        <f>INDEX(ATS!$A:$P,MATCH(ATS!$U143,ATS!$O:$O,0),4)</f>
        <v>MCDGY-M</v>
      </c>
      <c r="AA143" s="195">
        <f>IFERROR(VLOOKUP('2) Order Form'!W148,$U$4:$U$1000,1,FALSE),"Ikke med i Elastic")</f>
        <v>7048652660626</v>
      </c>
      <c r="AB143" s="195">
        <f>SUM('2) Order Form'!W148)</f>
        <v>7048652660626</v>
      </c>
      <c r="AC143" s="195">
        <f>INDEX(ATS!$A:$P,MATCH(ATS!$AB143,ATS!$O:$O,0),1)</f>
        <v>845111</v>
      </c>
      <c r="AD143" s="195" t="str">
        <f>INDEX(ATS!$A:$P,MATCH(ATS!$AB143,ATS!$O:$O,0),2)</f>
        <v>Falconer II Aero MIPS Helmet</v>
      </c>
      <c r="AE143" s="195" t="str">
        <f>INDEX(ATS!$A:$P,MATCH(ATS!$AB143,ATS!$O:$O,0),4)</f>
        <v>MCDGY-M</v>
      </c>
    </row>
    <row r="144" spans="1:31" s="2" customFormat="1" x14ac:dyDescent="0.2">
      <c r="A144" s="228">
        <v>810065</v>
      </c>
      <c r="B144" s="228" t="s">
        <v>3013</v>
      </c>
      <c r="C144" s="228" t="s">
        <v>4204</v>
      </c>
      <c r="D144" s="228" t="s">
        <v>763</v>
      </c>
      <c r="E144" s="228" t="s">
        <v>244</v>
      </c>
      <c r="F144" s="228" t="s">
        <v>87</v>
      </c>
      <c r="G144" s="228" t="s">
        <v>504</v>
      </c>
      <c r="H144" s="228">
        <v>19</v>
      </c>
      <c r="I144" s="228">
        <v>19</v>
      </c>
      <c r="J144" s="228">
        <v>19</v>
      </c>
      <c r="K144" s="228">
        <v>19</v>
      </c>
      <c r="L144" s="231">
        <v>19</v>
      </c>
      <c r="N144" s="119" t="str">
        <f t="shared" si="6"/>
        <v>810065-TEBLK-LXL</v>
      </c>
      <c r="O144" s="122">
        <f>IF(B144="NET","",IF(B144="","",IFERROR(VLOOKUP(N144,EAN!$A:$B,2,FALSE),"MANGLER - MÅ OPPDATERE EAN-FANEN")))</f>
        <v>7048652328168</v>
      </c>
      <c r="P144" s="119">
        <f t="shared" si="7"/>
        <v>19</v>
      </c>
      <c r="Q144" s="119">
        <f t="shared" si="8"/>
        <v>19</v>
      </c>
      <c r="S144" s="137">
        <f>IF(B144="NET","",IFERROR(VLOOKUP(O144,'2) Order Form'!$W$9:$W$1926,1,FALSE),"Ikke med I order form"))</f>
        <v>7048652328168</v>
      </c>
      <c r="U144" s="226">
        <v>7048652660619</v>
      </c>
      <c r="V144" s="120">
        <f>IFERROR(VLOOKUP(U144,'2) Order Form'!$W$9:$W$1996,1,FALSE),"Ikke med I order form")</f>
        <v>7048652660619</v>
      </c>
      <c r="W144" s="195">
        <f>INDEX(ATS!$A:$P,MATCH(ATS!$U144,ATS!$O:$O,0),1)</f>
        <v>845111</v>
      </c>
      <c r="X144" s="174" t="str">
        <f>INDEX(ATS!$A:$P,MATCH(ATS!$U144,ATS!$O:$O,0),2)</f>
        <v>Falconer II Aero MIPS Helmet</v>
      </c>
      <c r="Y144" s="175" t="str">
        <f>INDEX(ATS!$A:$P,MATCH(ATS!$U144,ATS!$O:$O,0),4)</f>
        <v>MCDGY-L</v>
      </c>
      <c r="AA144" s="195">
        <f>IFERROR(VLOOKUP('2) Order Form'!W149,$U$4:$U$1000,1,FALSE),"Ikke med i Elastic")</f>
        <v>7048652660619</v>
      </c>
      <c r="AB144" s="195">
        <f>SUM('2) Order Form'!W149)</f>
        <v>7048652660619</v>
      </c>
      <c r="AC144" s="195">
        <f>INDEX(ATS!$A:$P,MATCH(ATS!$AB144,ATS!$O:$O,0),1)</f>
        <v>845111</v>
      </c>
      <c r="AD144" s="195" t="str">
        <f>INDEX(ATS!$A:$P,MATCH(ATS!$AB144,ATS!$O:$O,0),2)</f>
        <v>Falconer II Aero MIPS Helmet</v>
      </c>
      <c r="AE144" s="195" t="str">
        <f>INDEX(ATS!$A:$P,MATCH(ATS!$AB144,ATS!$O:$O,0),4)</f>
        <v>MCDGY-L</v>
      </c>
    </row>
    <row r="145" spans="1:31" s="2" customFormat="1" x14ac:dyDescent="0.2">
      <c r="A145" s="229">
        <v>810066</v>
      </c>
      <c r="B145" s="228" t="s">
        <v>248</v>
      </c>
      <c r="C145" s="228"/>
      <c r="D145" s="228"/>
      <c r="E145" s="228"/>
      <c r="F145" s="228"/>
      <c r="G145" s="228"/>
      <c r="H145" s="229">
        <v>202226</v>
      </c>
      <c r="I145" s="229">
        <v>202227</v>
      </c>
      <c r="J145" s="229">
        <v>202228</v>
      </c>
      <c r="K145" s="229">
        <v>202229</v>
      </c>
      <c r="L145" s="232">
        <v>202234</v>
      </c>
      <c r="N145" s="119" t="str">
        <f t="shared" si="6"/>
        <v>810066-</v>
      </c>
      <c r="O145" s="122" t="str">
        <f>IF(B145="NET","",IF(B145="","",IFERROR(VLOOKUP(N145,EAN!$A:$B,2,FALSE),"MANGLER - MÅ OPPDATERE EAN-FANEN")))</f>
        <v/>
      </c>
      <c r="P145" s="119">
        <f t="shared" si="7"/>
        <v>202226</v>
      </c>
      <c r="Q145" s="119">
        <f t="shared" si="8"/>
        <v>202234</v>
      </c>
      <c r="S145" s="137" t="str">
        <f>IF(B145="NET","",IFERROR(VLOOKUP(O145,'2) Order Form'!$W$9:$W$1926,1,FALSE),"Ikke med I order form"))</f>
        <v/>
      </c>
      <c r="U145" s="226">
        <v>7048652774972</v>
      </c>
      <c r="V145" s="120">
        <f>IFERROR(VLOOKUP(U145,'2) Order Form'!$W$9:$W$1996,1,FALSE),"Ikke med I order form")</f>
        <v>7048652774972</v>
      </c>
      <c r="W145" s="195">
        <f>INDEX(ATS!$A:$P,MATCH(ATS!$U145,ATS!$O:$O,0),1)</f>
        <v>845111</v>
      </c>
      <c r="X145" s="174" t="str">
        <f>INDEX(ATS!$A:$P,MATCH(ATS!$U145,ATS!$O:$O,0),2)</f>
        <v>Falconer II Aero MIPS Helmet</v>
      </c>
      <c r="Y145" s="175" t="str">
        <f>INDEX(ATS!$A:$P,MATCH(ATS!$U145,ATS!$O:$O,0),4)</f>
        <v>BUORE-M</v>
      </c>
      <c r="AA145" s="195">
        <f>IFERROR(VLOOKUP('2) Order Form'!W150,$U$4:$U$1000,1,FALSE),"Ikke med i Elastic")</f>
        <v>7048652543875</v>
      </c>
      <c r="AB145" s="195">
        <f>SUM('2) Order Form'!W150)</f>
        <v>7048652543875</v>
      </c>
      <c r="AC145" s="195">
        <f>INDEX(ATS!$A:$P,MATCH(ATS!$AB145,ATS!$O:$O,0),1)</f>
        <v>845111</v>
      </c>
      <c r="AD145" s="195" t="str">
        <f>INDEX(ATS!$A:$P,MATCH(ATS!$AB145,ATS!$O:$O,0),2)</f>
        <v>Falconer II Aero MIPS Helmet</v>
      </c>
      <c r="AE145" s="195" t="str">
        <f>INDEX(ATS!$A:$P,MATCH(ATS!$AB145,ATS!$O:$O,0),4)</f>
        <v>MWHTE-M</v>
      </c>
    </row>
    <row r="146" spans="1:31" s="2" customFormat="1" x14ac:dyDescent="0.2">
      <c r="A146" s="228">
        <v>810066</v>
      </c>
      <c r="B146" s="228" t="s">
        <v>2124</v>
      </c>
      <c r="C146" s="228" t="s">
        <v>4204</v>
      </c>
      <c r="D146" s="228" t="s">
        <v>245</v>
      </c>
      <c r="E146" s="228" t="s">
        <v>244</v>
      </c>
      <c r="F146" s="228" t="s">
        <v>7</v>
      </c>
      <c r="G146" s="228" t="s">
        <v>128</v>
      </c>
      <c r="H146" s="228">
        <v>17</v>
      </c>
      <c r="I146" s="228">
        <v>17</v>
      </c>
      <c r="J146" s="228">
        <v>17</v>
      </c>
      <c r="K146" s="228">
        <v>17</v>
      </c>
      <c r="L146" s="231">
        <v>17</v>
      </c>
      <c r="N146" s="119" t="str">
        <f t="shared" si="6"/>
        <v>810066-TEBLK-M</v>
      </c>
      <c r="O146" s="122">
        <f>IF(B146="NET","",IF(B146="","",IFERROR(VLOOKUP(N146,EAN!$A:$B,2,FALSE),"MANGLER - MÅ OPPDATERE EAN-FANEN")))</f>
        <v>7048652328205</v>
      </c>
      <c r="P146" s="119">
        <f t="shared" si="7"/>
        <v>17</v>
      </c>
      <c r="Q146" s="119">
        <f t="shared" si="8"/>
        <v>17</v>
      </c>
      <c r="S146" s="137">
        <f>IF(B146="NET","",IFERROR(VLOOKUP(O146,'2) Order Form'!$W$9:$W$1926,1,FALSE),"Ikke med I order form"))</f>
        <v>7048652328205</v>
      </c>
      <c r="U146" s="226">
        <v>7048652774965</v>
      </c>
      <c r="V146" s="120">
        <f>IFERROR(VLOOKUP(U146,'2) Order Form'!$W$9:$W$1996,1,FALSE),"Ikke med I order form")</f>
        <v>7048652774965</v>
      </c>
      <c r="W146" s="195">
        <f>INDEX(ATS!$A:$P,MATCH(ATS!$U146,ATS!$O:$O,0),1)</f>
        <v>845111</v>
      </c>
      <c r="X146" s="174" t="str">
        <f>INDEX(ATS!$A:$P,MATCH(ATS!$U146,ATS!$O:$O,0),2)</f>
        <v>Falconer II Aero MIPS Helmet</v>
      </c>
      <c r="Y146" s="175" t="str">
        <f>INDEX(ATS!$A:$P,MATCH(ATS!$U146,ATS!$O:$O,0),4)</f>
        <v>BUORE-L</v>
      </c>
      <c r="AA146" s="195">
        <f>IFERROR(VLOOKUP('2) Order Form'!W151,$U$4:$U$1000,1,FALSE),"Ikke med i Elastic")</f>
        <v>7048652543868</v>
      </c>
      <c r="AB146" s="195">
        <f>SUM('2) Order Form'!W151)</f>
        <v>7048652543868</v>
      </c>
      <c r="AC146" s="195">
        <f>INDEX(ATS!$A:$P,MATCH(ATS!$AB146,ATS!$O:$O,0),1)</f>
        <v>845111</v>
      </c>
      <c r="AD146" s="195" t="str">
        <f>INDEX(ATS!$A:$P,MATCH(ATS!$AB146,ATS!$O:$O,0),2)</f>
        <v>Falconer II Aero MIPS Helmet</v>
      </c>
      <c r="AE146" s="195" t="str">
        <f>INDEX(ATS!$A:$P,MATCH(ATS!$AB146,ATS!$O:$O,0),4)</f>
        <v>MWHTE-L</v>
      </c>
    </row>
    <row r="147" spans="1:31" s="2" customFormat="1" x14ac:dyDescent="0.2">
      <c r="A147" s="228">
        <v>810066</v>
      </c>
      <c r="B147" s="228" t="s">
        <v>2124</v>
      </c>
      <c r="C147" s="228" t="s">
        <v>4204</v>
      </c>
      <c r="D147" s="228" t="s">
        <v>246</v>
      </c>
      <c r="E147" s="228" t="s">
        <v>244</v>
      </c>
      <c r="F147" s="228" t="s">
        <v>67</v>
      </c>
      <c r="G147" s="228" t="s">
        <v>128</v>
      </c>
      <c r="H147" s="228">
        <v>19</v>
      </c>
      <c r="I147" s="228">
        <v>19</v>
      </c>
      <c r="J147" s="228">
        <v>19</v>
      </c>
      <c r="K147" s="228">
        <v>19</v>
      </c>
      <c r="L147" s="231">
        <v>19</v>
      </c>
      <c r="N147" s="119" t="str">
        <f t="shared" si="6"/>
        <v>810066-TEBLK-L</v>
      </c>
      <c r="O147" s="122">
        <f>IF(B147="NET","",IF(B147="","",IFERROR(VLOOKUP(N147,EAN!$A:$B,2,FALSE),"MANGLER - MÅ OPPDATERE EAN-FANEN")))</f>
        <v>7048652328199</v>
      </c>
      <c r="P147" s="119">
        <f t="shared" si="7"/>
        <v>19</v>
      </c>
      <c r="Q147" s="119">
        <f t="shared" si="8"/>
        <v>19</v>
      </c>
      <c r="S147" s="137">
        <f>IF(B147="NET","",IFERROR(VLOOKUP(O147,'2) Order Form'!$W$9:$W$1926,1,FALSE),"Ikke med I order form"))</f>
        <v>7048652328199</v>
      </c>
      <c r="U147" s="226">
        <v>7048652775030</v>
      </c>
      <c r="V147" s="120">
        <f>IFERROR(VLOOKUP(U147,'2) Order Form'!$W$9:$W$1996,1,FALSE),"Ikke med I order form")</f>
        <v>7048652775030</v>
      </c>
      <c r="W147" s="195">
        <f>INDEX(ATS!$A:$P,MATCH(ATS!$U147,ATS!$O:$O,0),1)</f>
        <v>845111</v>
      </c>
      <c r="X147" s="174" t="str">
        <f>INDEX(ATS!$A:$P,MATCH(ATS!$U147,ATS!$O:$O,0),2)</f>
        <v>Falconer II Aero MIPS Helmet</v>
      </c>
      <c r="Y147" s="175" t="str">
        <f>INDEX(ATS!$A:$P,MATCH(ATS!$U147,ATS!$O:$O,0),4)</f>
        <v>SGMFL-M</v>
      </c>
      <c r="AA147" s="195">
        <f>IFERROR(VLOOKUP('2) Order Form'!W152,$U$4:$U$1000,1,FALSE),"Ikke med i Elastic")</f>
        <v>7048652774996</v>
      </c>
      <c r="AB147" s="195">
        <f>SUM('2) Order Form'!W152)</f>
        <v>7048652774996</v>
      </c>
      <c r="AC147" s="195">
        <f>INDEX(ATS!$A:$P,MATCH(ATS!$AB147,ATS!$O:$O,0),1)</f>
        <v>845111</v>
      </c>
      <c r="AD147" s="195" t="str">
        <f>INDEX(ATS!$A:$P,MATCH(ATS!$AB147,ATS!$O:$O,0),2)</f>
        <v>Falconer II Aero MIPS Helmet</v>
      </c>
      <c r="AE147" s="195" t="str">
        <f>INDEX(ATS!$A:$P,MATCH(ATS!$AB147,ATS!$O:$O,0),4)</f>
        <v>SKBLM-M</v>
      </c>
    </row>
    <row r="148" spans="1:31" s="2" customFormat="1" x14ac:dyDescent="0.2">
      <c r="A148" s="229">
        <v>810067</v>
      </c>
      <c r="B148" s="228" t="s">
        <v>248</v>
      </c>
      <c r="C148" s="228"/>
      <c r="D148" s="228"/>
      <c r="E148" s="228"/>
      <c r="F148" s="228"/>
      <c r="G148" s="228"/>
      <c r="H148" s="229">
        <v>202226</v>
      </c>
      <c r="I148" s="229">
        <v>202227</v>
      </c>
      <c r="J148" s="229">
        <v>202228</v>
      </c>
      <c r="K148" s="229">
        <v>202229</v>
      </c>
      <c r="L148" s="232">
        <v>202234</v>
      </c>
      <c r="N148" s="119" t="str">
        <f t="shared" si="6"/>
        <v>810067-</v>
      </c>
      <c r="O148" s="122" t="str">
        <f>IF(B148="NET","",IF(B148="","",IFERROR(VLOOKUP(N148,EAN!$A:$B,2,FALSE),"MANGLER - MÅ OPPDATERE EAN-FANEN")))</f>
        <v/>
      </c>
      <c r="P148" s="119">
        <f t="shared" si="7"/>
        <v>202226</v>
      </c>
      <c r="Q148" s="119">
        <f t="shared" si="8"/>
        <v>202234</v>
      </c>
      <c r="S148" s="137" t="str">
        <f>IF(B148="NET","",IFERROR(VLOOKUP(O148,'2) Order Form'!$W$9:$W$1926,1,FALSE),"Ikke med I order form"))</f>
        <v/>
      </c>
      <c r="U148" s="226">
        <v>7048652775023</v>
      </c>
      <c r="V148" s="120">
        <f>IFERROR(VLOOKUP(U148,'2) Order Form'!$W$9:$W$1996,1,FALSE),"Ikke med I order form")</f>
        <v>7048652775023</v>
      </c>
      <c r="W148" s="195">
        <f>INDEX(ATS!$A:$P,MATCH(ATS!$U148,ATS!$O:$O,0),1)</f>
        <v>845111</v>
      </c>
      <c r="X148" s="174" t="str">
        <f>INDEX(ATS!$A:$P,MATCH(ATS!$U148,ATS!$O:$O,0),2)</f>
        <v>Falconer II Aero MIPS Helmet</v>
      </c>
      <c r="Y148" s="175" t="str">
        <f>INDEX(ATS!$A:$P,MATCH(ATS!$U148,ATS!$O:$O,0),4)</f>
        <v>SGMFL-L</v>
      </c>
      <c r="AA148" s="195">
        <f>IFERROR(VLOOKUP('2) Order Form'!W153,$U$4:$U$1000,1,FALSE),"Ikke med i Elastic")</f>
        <v>7048652774989</v>
      </c>
      <c r="AB148" s="195">
        <f>SUM('2) Order Form'!W153)</f>
        <v>7048652774989</v>
      </c>
      <c r="AC148" s="195">
        <f>INDEX(ATS!$A:$P,MATCH(ATS!$AB148,ATS!$O:$O,0),1)</f>
        <v>845111</v>
      </c>
      <c r="AD148" s="195" t="str">
        <f>INDEX(ATS!$A:$P,MATCH(ATS!$AB148,ATS!$O:$O,0),2)</f>
        <v>Falconer II Aero MIPS Helmet</v>
      </c>
      <c r="AE148" s="195" t="str">
        <f>INDEX(ATS!$A:$P,MATCH(ATS!$AB148,ATS!$O:$O,0),4)</f>
        <v>SKBLM-L</v>
      </c>
    </row>
    <row r="149" spans="1:31" s="2" customFormat="1" x14ac:dyDescent="0.2">
      <c r="A149" s="228">
        <v>810067</v>
      </c>
      <c r="B149" s="228" t="s">
        <v>3014</v>
      </c>
      <c r="C149" s="228" t="s">
        <v>4204</v>
      </c>
      <c r="D149" s="228" t="s">
        <v>2255</v>
      </c>
      <c r="E149" s="228" t="s">
        <v>125</v>
      </c>
      <c r="F149" s="228" t="s">
        <v>7</v>
      </c>
      <c r="G149" s="228" t="s">
        <v>128</v>
      </c>
      <c r="H149" s="228">
        <v>4</v>
      </c>
      <c r="I149" s="228">
        <v>4</v>
      </c>
      <c r="J149" s="228">
        <v>4</v>
      </c>
      <c r="K149" s="228">
        <v>4</v>
      </c>
      <c r="L149" s="231">
        <v>4</v>
      </c>
      <c r="N149" s="119" t="str">
        <f t="shared" si="6"/>
        <v>810067-CLEAR-M</v>
      </c>
      <c r="O149" s="122">
        <f>IF(B149="NET","",IF(B149="","",IFERROR(VLOOKUP(N149,EAN!$A:$B,2,FALSE),"MANGLER - MÅ OPPDATERE EAN-FANEN")))</f>
        <v>7048652328229</v>
      </c>
      <c r="P149" s="119">
        <f t="shared" si="7"/>
        <v>4</v>
      </c>
      <c r="Q149" s="119">
        <f t="shared" si="8"/>
        <v>4</v>
      </c>
      <c r="S149" s="137">
        <f>IF(B149="NET","",IFERROR(VLOOKUP(O149,'2) Order Form'!$W$9:$W$1926,1,FALSE),"Ikke med I order form"))</f>
        <v>7048652328229</v>
      </c>
      <c r="U149" s="226">
        <v>7048652774996</v>
      </c>
      <c r="V149" s="120">
        <f>IFERROR(VLOOKUP(U149,'2) Order Form'!$W$9:$W$1996,1,FALSE),"Ikke med I order form")</f>
        <v>7048652774996</v>
      </c>
      <c r="W149" s="195">
        <f>INDEX(ATS!$A:$P,MATCH(ATS!$U149,ATS!$O:$O,0),1)</f>
        <v>845111</v>
      </c>
      <c r="X149" s="174" t="str">
        <f>INDEX(ATS!$A:$P,MATCH(ATS!$U149,ATS!$O:$O,0),2)</f>
        <v>Falconer II Aero MIPS Helmet</v>
      </c>
      <c r="Y149" s="175" t="str">
        <f>INDEX(ATS!$A:$P,MATCH(ATS!$U149,ATS!$O:$O,0),4)</f>
        <v>SKBLM-M</v>
      </c>
      <c r="AA149" s="195">
        <f>IFERROR(VLOOKUP('2) Order Form'!W154,$U$4:$U$1000,1,FALSE),"Ikke med i Elastic")</f>
        <v>7048652775030</v>
      </c>
      <c r="AB149" s="195">
        <f>SUM('2) Order Form'!W154)</f>
        <v>7048652775030</v>
      </c>
      <c r="AC149" s="195">
        <f>INDEX(ATS!$A:$P,MATCH(ATS!$AB149,ATS!$O:$O,0),1)</f>
        <v>845111</v>
      </c>
      <c r="AD149" s="195" t="str">
        <f>INDEX(ATS!$A:$P,MATCH(ATS!$AB149,ATS!$O:$O,0),2)</f>
        <v>Falconer II Aero MIPS Helmet</v>
      </c>
      <c r="AE149" s="195" t="str">
        <f>INDEX(ATS!$A:$P,MATCH(ATS!$AB149,ATS!$O:$O,0),4)</f>
        <v>SGMFL-M</v>
      </c>
    </row>
    <row r="150" spans="1:31" s="2" customFormat="1" x14ac:dyDescent="0.2">
      <c r="A150" s="228">
        <v>810067</v>
      </c>
      <c r="B150" s="228" t="s">
        <v>3014</v>
      </c>
      <c r="C150" s="228" t="s">
        <v>4204</v>
      </c>
      <c r="D150" s="228" t="s">
        <v>2256</v>
      </c>
      <c r="E150" s="228" t="s">
        <v>125</v>
      </c>
      <c r="F150" s="228" t="s">
        <v>67</v>
      </c>
      <c r="G150" s="228" t="s">
        <v>128</v>
      </c>
      <c r="H150" s="228">
        <v>7</v>
      </c>
      <c r="I150" s="228">
        <v>7</v>
      </c>
      <c r="J150" s="228">
        <v>7</v>
      </c>
      <c r="K150" s="228">
        <v>7</v>
      </c>
      <c r="L150" s="231">
        <v>7</v>
      </c>
      <c r="N150" s="119" t="str">
        <f t="shared" si="6"/>
        <v>810067-CLEAR-L</v>
      </c>
      <c r="O150" s="122">
        <f>IF(B150="NET","",IF(B150="","",IFERROR(VLOOKUP(N150,EAN!$A:$B,2,FALSE),"MANGLER - MÅ OPPDATERE EAN-FANEN")))</f>
        <v>7048652328212</v>
      </c>
      <c r="P150" s="119">
        <f t="shared" si="7"/>
        <v>7</v>
      </c>
      <c r="Q150" s="119">
        <f t="shared" si="8"/>
        <v>7</v>
      </c>
      <c r="S150" s="137">
        <f>IF(B150="NET","",IFERROR(VLOOKUP(O150,'2) Order Form'!$W$9:$W$1926,1,FALSE),"Ikke med I order form"))</f>
        <v>7048652328212</v>
      </c>
      <c r="U150" s="226">
        <v>7048652774989</v>
      </c>
      <c r="V150" s="120">
        <f>IFERROR(VLOOKUP(U150,'2) Order Form'!$W$9:$W$1996,1,FALSE),"Ikke med I order form")</f>
        <v>7048652774989</v>
      </c>
      <c r="W150" s="195">
        <f>INDEX(ATS!$A:$P,MATCH(ATS!$U150,ATS!$O:$O,0),1)</f>
        <v>845111</v>
      </c>
      <c r="X150" s="174" t="str">
        <f>INDEX(ATS!$A:$P,MATCH(ATS!$U150,ATS!$O:$O,0),2)</f>
        <v>Falconer II Aero MIPS Helmet</v>
      </c>
      <c r="Y150" s="175" t="str">
        <f>INDEX(ATS!$A:$P,MATCH(ATS!$U150,ATS!$O:$O,0),4)</f>
        <v>SKBLM-L</v>
      </c>
      <c r="AA150" s="195">
        <f>IFERROR(VLOOKUP('2) Order Form'!W155,$U$4:$U$1000,1,FALSE),"Ikke med i Elastic")</f>
        <v>7048652775023</v>
      </c>
      <c r="AB150" s="195">
        <f>SUM('2) Order Form'!W155)</f>
        <v>7048652775023</v>
      </c>
      <c r="AC150" s="195">
        <f>INDEX(ATS!$A:$P,MATCH(ATS!$AB150,ATS!$O:$O,0),1)</f>
        <v>845111</v>
      </c>
      <c r="AD150" s="195" t="str">
        <f>INDEX(ATS!$A:$P,MATCH(ATS!$AB150,ATS!$O:$O,0),2)</f>
        <v>Falconer II Aero MIPS Helmet</v>
      </c>
      <c r="AE150" s="195" t="str">
        <f>INDEX(ATS!$A:$P,MATCH(ATS!$AB150,ATS!$O:$O,0),4)</f>
        <v>SGMFL-L</v>
      </c>
    </row>
    <row r="151" spans="1:31" s="2" customFormat="1" x14ac:dyDescent="0.2">
      <c r="A151" s="228">
        <v>810067</v>
      </c>
      <c r="B151" s="228" t="s">
        <v>3014</v>
      </c>
      <c r="C151" s="228" t="s">
        <v>4204</v>
      </c>
      <c r="D151" s="228" t="s">
        <v>2257</v>
      </c>
      <c r="E151" s="228" t="s">
        <v>3066</v>
      </c>
      <c r="F151" s="228" t="s">
        <v>7</v>
      </c>
      <c r="G151" s="228" t="s">
        <v>128</v>
      </c>
      <c r="H151" s="228">
        <v>5</v>
      </c>
      <c r="I151" s="228">
        <v>5</v>
      </c>
      <c r="J151" s="228">
        <v>5</v>
      </c>
      <c r="K151" s="228">
        <v>5</v>
      </c>
      <c r="L151" s="231">
        <v>5</v>
      </c>
      <c r="N151" s="119" t="str">
        <f t="shared" si="6"/>
        <v>810067-SRMOR-M</v>
      </c>
      <c r="O151" s="122">
        <f>IF(B151="NET","",IF(B151="","",IFERROR(VLOOKUP(N151,EAN!$A:$B,2,FALSE),"MANGLER - MÅ OPPDATERE EAN-FANEN")))</f>
        <v>7048652328243</v>
      </c>
      <c r="P151" s="119">
        <f t="shared" si="7"/>
        <v>5</v>
      </c>
      <c r="Q151" s="119">
        <f t="shared" si="8"/>
        <v>5</v>
      </c>
      <c r="S151" s="137">
        <f>IF(B151="NET","",IFERROR(VLOOKUP(O151,'2) Order Form'!$W$9:$W$1926,1,FALSE),"Ikke med I order form"))</f>
        <v>7048652328243</v>
      </c>
      <c r="U151" s="226">
        <v>7048652660527</v>
      </c>
      <c r="V151" s="120">
        <f>IFERROR(VLOOKUP(U151,'2) Order Form'!$W$9:$W$1996,1,FALSE),"Ikke med I order form")</f>
        <v>7048652660527</v>
      </c>
      <c r="W151" s="195">
        <f>INDEX(ATS!$A:$P,MATCH(ATS!$U151,ATS!$O:$O,0),1)</f>
        <v>845077</v>
      </c>
      <c r="X151" s="174" t="str">
        <f>INDEX(ATS!$A:$P,MATCH(ATS!$U151,ATS!$O:$O,0),2)</f>
        <v>Falconer II Aero Helmet</v>
      </c>
      <c r="Y151" s="175" t="str">
        <f>INDEX(ATS!$A:$P,MATCH(ATS!$U151,ATS!$O:$O,0),4)</f>
        <v>ABLCK-M</v>
      </c>
      <c r="AA151" s="195">
        <f>IFERROR(VLOOKUP('2) Order Form'!W156,$U$4:$U$1000,1,FALSE),"Ikke med i Elastic")</f>
        <v>7048652660527</v>
      </c>
      <c r="AB151" s="195">
        <f>SUM('2) Order Form'!W156)</f>
        <v>7048652660527</v>
      </c>
      <c r="AC151" s="195">
        <f>INDEX(ATS!$A:$P,MATCH(ATS!$AB151,ATS!$O:$O,0),1)</f>
        <v>845077</v>
      </c>
      <c r="AD151" s="195" t="str">
        <f>INDEX(ATS!$A:$P,MATCH(ATS!$AB151,ATS!$O:$O,0),2)</f>
        <v>Falconer II Aero Helmet</v>
      </c>
      <c r="AE151" s="195" t="str">
        <f>INDEX(ATS!$A:$P,MATCH(ATS!$AB151,ATS!$O:$O,0),4)</f>
        <v>ABLCK-M</v>
      </c>
    </row>
    <row r="152" spans="1:31" s="2" customFormat="1" x14ac:dyDescent="0.2">
      <c r="A152" s="228">
        <v>810067</v>
      </c>
      <c r="B152" s="228" t="s">
        <v>3014</v>
      </c>
      <c r="C152" s="228" t="s">
        <v>4204</v>
      </c>
      <c r="D152" s="228" t="s">
        <v>2258</v>
      </c>
      <c r="E152" s="228" t="s">
        <v>3066</v>
      </c>
      <c r="F152" s="228" t="s">
        <v>67</v>
      </c>
      <c r="G152" s="228" t="s">
        <v>128</v>
      </c>
      <c r="H152" s="228">
        <v>13</v>
      </c>
      <c r="I152" s="228">
        <v>13</v>
      </c>
      <c r="J152" s="228">
        <v>13</v>
      </c>
      <c r="K152" s="228">
        <v>13</v>
      </c>
      <c r="L152" s="231">
        <v>13</v>
      </c>
      <c r="N152" s="119" t="str">
        <f t="shared" si="6"/>
        <v>810067-SRMOR-L</v>
      </c>
      <c r="O152" s="122">
        <f>IF(B152="NET","",IF(B152="","",IFERROR(VLOOKUP(N152,EAN!$A:$B,2,FALSE),"MANGLER - MÅ OPPDATERE EAN-FANEN")))</f>
        <v>7048652328236</v>
      </c>
      <c r="P152" s="119">
        <f t="shared" si="7"/>
        <v>13</v>
      </c>
      <c r="Q152" s="119">
        <f t="shared" si="8"/>
        <v>13</v>
      </c>
      <c r="S152" s="137">
        <f>IF(B152="NET","",IFERROR(VLOOKUP(O152,'2) Order Form'!$W$9:$W$1926,1,FALSE),"Ikke med I order form"))</f>
        <v>7048652328236</v>
      </c>
      <c r="U152" s="226">
        <v>7048652660510</v>
      </c>
      <c r="V152" s="120">
        <f>IFERROR(VLOOKUP(U152,'2) Order Form'!$W$9:$W$1996,1,FALSE),"Ikke med I order form")</f>
        <v>7048652660510</v>
      </c>
      <c r="W152" s="195">
        <f>INDEX(ATS!$A:$P,MATCH(ATS!$U152,ATS!$O:$O,0),1)</f>
        <v>845077</v>
      </c>
      <c r="X152" s="174" t="str">
        <f>INDEX(ATS!$A:$P,MATCH(ATS!$U152,ATS!$O:$O,0),2)</f>
        <v>Falconer II Aero Helmet</v>
      </c>
      <c r="Y152" s="175" t="str">
        <f>INDEX(ATS!$A:$P,MATCH(ATS!$U152,ATS!$O:$O,0),4)</f>
        <v>ABLCK-L</v>
      </c>
      <c r="AA152" s="195">
        <f>IFERROR(VLOOKUP('2) Order Form'!W157,$U$4:$U$1000,1,FALSE),"Ikke med i Elastic")</f>
        <v>7048652660510</v>
      </c>
      <c r="AB152" s="195">
        <f>SUM('2) Order Form'!W157)</f>
        <v>7048652660510</v>
      </c>
      <c r="AC152" s="195">
        <f>INDEX(ATS!$A:$P,MATCH(ATS!$AB152,ATS!$O:$O,0),1)</f>
        <v>845077</v>
      </c>
      <c r="AD152" s="195" t="str">
        <f>INDEX(ATS!$A:$P,MATCH(ATS!$AB152,ATS!$O:$O,0),2)</f>
        <v>Falconer II Aero Helmet</v>
      </c>
      <c r="AE152" s="195" t="str">
        <f>INDEX(ATS!$A:$P,MATCH(ATS!$AB152,ATS!$O:$O,0),4)</f>
        <v>ABLCK-L</v>
      </c>
    </row>
    <row r="153" spans="1:31" s="2" customFormat="1" x14ac:dyDescent="0.2">
      <c r="A153" s="229">
        <v>810068</v>
      </c>
      <c r="B153" s="228" t="s">
        <v>248</v>
      </c>
      <c r="C153" s="228"/>
      <c r="D153" s="228"/>
      <c r="E153" s="228"/>
      <c r="F153" s="228"/>
      <c r="G153" s="228"/>
      <c r="H153" s="229">
        <v>202226</v>
      </c>
      <c r="I153" s="229">
        <v>202227</v>
      </c>
      <c r="J153" s="229">
        <v>202228</v>
      </c>
      <c r="K153" s="229">
        <v>202229</v>
      </c>
      <c r="L153" s="232">
        <v>202234</v>
      </c>
      <c r="N153" s="119" t="str">
        <f t="shared" si="6"/>
        <v>810068-</v>
      </c>
      <c r="O153" s="122" t="str">
        <f>IF(B153="NET","",IF(B153="","",IFERROR(VLOOKUP(N153,EAN!$A:$B,2,FALSE),"MANGLER - MÅ OPPDATERE EAN-FANEN")))</f>
        <v/>
      </c>
      <c r="P153" s="119">
        <f t="shared" si="7"/>
        <v>202226</v>
      </c>
      <c r="Q153" s="119">
        <f t="shared" si="8"/>
        <v>202234</v>
      </c>
      <c r="S153" s="137" t="str">
        <f>IF(B153="NET","",IFERROR(VLOOKUP(O153,'2) Order Form'!$W$9:$W$1926,1,FALSE),"Ikke med I order form"))</f>
        <v/>
      </c>
      <c r="U153" s="226">
        <v>7048652660541</v>
      </c>
      <c r="V153" s="120">
        <f>IFERROR(VLOOKUP(U153,'2) Order Form'!$W$9:$W$1996,1,FALSE),"Ikke med I order form")</f>
        <v>7048652660541</v>
      </c>
      <c r="W153" s="195">
        <f>INDEX(ATS!$A:$P,MATCH(ATS!$U153,ATS!$O:$O,0),1)</f>
        <v>845077</v>
      </c>
      <c r="X153" s="174" t="str">
        <f>INDEX(ATS!$A:$P,MATCH(ATS!$U153,ATS!$O:$O,0),2)</f>
        <v>Falconer II Aero Helmet</v>
      </c>
      <c r="Y153" s="175" t="str">
        <f>INDEX(ATS!$A:$P,MATCH(ATS!$U153,ATS!$O:$O,0),4)</f>
        <v>MCDGY-M</v>
      </c>
      <c r="AA153" s="195">
        <f>IFERROR(VLOOKUP('2) Order Form'!W158,$U$4:$U$1000,1,FALSE),"Ikke med i Elastic")</f>
        <v>7048652766915</v>
      </c>
      <c r="AB153" s="195">
        <f>SUM('2) Order Form'!W158)</f>
        <v>7048652766915</v>
      </c>
      <c r="AC153" s="195">
        <f>INDEX(ATS!$A:$P,MATCH(ATS!$AB153,ATS!$O:$O,0),1)</f>
        <v>845077</v>
      </c>
      <c r="AD153" s="195" t="str">
        <f>INDEX(ATS!$A:$P,MATCH(ATS!$AB153,ATS!$O:$O,0),2)</f>
        <v>Falconer II Aero Helmet</v>
      </c>
      <c r="AE153" s="195" t="str">
        <f>INDEX(ATS!$A:$P,MATCH(ATS!$AB153,ATS!$O:$O,0),4)</f>
        <v>BUORE-M</v>
      </c>
    </row>
    <row r="154" spans="1:31" s="2" customFormat="1" x14ac:dyDescent="0.2">
      <c r="A154" s="228">
        <v>810068</v>
      </c>
      <c r="B154" s="228" t="s">
        <v>3015</v>
      </c>
      <c r="C154" s="228" t="s">
        <v>4204</v>
      </c>
      <c r="D154" s="228" t="s">
        <v>2244</v>
      </c>
      <c r="E154" s="228" t="s">
        <v>4353</v>
      </c>
      <c r="F154" s="228" t="s">
        <v>84</v>
      </c>
      <c r="G154" s="228" t="s">
        <v>504</v>
      </c>
      <c r="H154" s="228">
        <v>18</v>
      </c>
      <c r="I154" s="228">
        <v>18</v>
      </c>
      <c r="J154" s="228">
        <v>18</v>
      </c>
      <c r="K154" s="228">
        <v>18</v>
      </c>
      <c r="L154" s="231">
        <v>18</v>
      </c>
      <c r="N154" s="119" t="str">
        <f t="shared" si="6"/>
        <v>810068-BRWHT-OS</v>
      </c>
      <c r="O154" s="122">
        <f>IF(B154="NET","",IF(B154="","",IFERROR(VLOOKUP(N154,EAN!$A:$B,2,FALSE),"MANGLER - MÅ OPPDATERE EAN-FANEN")))</f>
        <v>7048652766311</v>
      </c>
      <c r="P154" s="119">
        <f t="shared" si="7"/>
        <v>18</v>
      </c>
      <c r="Q154" s="119">
        <f t="shared" si="8"/>
        <v>18</v>
      </c>
      <c r="S154" s="137">
        <f>IF(B154="NET","",IFERROR(VLOOKUP(O154,'2) Order Form'!$W$9:$W$1926,1,FALSE),"Ikke med I order form"))</f>
        <v>7048652766311</v>
      </c>
      <c r="U154" s="226">
        <v>7048652660534</v>
      </c>
      <c r="V154" s="120">
        <f>IFERROR(VLOOKUP(U154,'2) Order Form'!$W$9:$W$1996,1,FALSE),"Ikke med I order form")</f>
        <v>7048652660534</v>
      </c>
      <c r="W154" s="195">
        <f>INDEX(ATS!$A:$P,MATCH(ATS!$U154,ATS!$O:$O,0),1)</f>
        <v>845077</v>
      </c>
      <c r="X154" s="174" t="str">
        <f>INDEX(ATS!$A:$P,MATCH(ATS!$U154,ATS!$O:$O,0),2)</f>
        <v>Falconer II Aero Helmet</v>
      </c>
      <c r="Y154" s="175" t="str">
        <f>INDEX(ATS!$A:$P,MATCH(ATS!$U154,ATS!$O:$O,0),4)</f>
        <v>MCDGY-L</v>
      </c>
      <c r="AA154" s="195">
        <f>IFERROR(VLOOKUP('2) Order Form'!W159,$U$4:$U$1000,1,FALSE),"Ikke med i Elastic")</f>
        <v>7048652766908</v>
      </c>
      <c r="AB154" s="195">
        <f>SUM('2) Order Form'!W159)</f>
        <v>7048652766908</v>
      </c>
      <c r="AC154" s="195">
        <f>INDEX(ATS!$A:$P,MATCH(ATS!$AB154,ATS!$O:$O,0),1)</f>
        <v>845077</v>
      </c>
      <c r="AD154" s="195" t="str">
        <f>INDEX(ATS!$A:$P,MATCH(ATS!$AB154,ATS!$O:$O,0),2)</f>
        <v>Falconer II Aero Helmet</v>
      </c>
      <c r="AE154" s="195" t="str">
        <f>INDEX(ATS!$A:$P,MATCH(ATS!$AB154,ATS!$O:$O,0),4)</f>
        <v>BUORE-L</v>
      </c>
    </row>
    <row r="155" spans="1:31" s="2" customFormat="1" x14ac:dyDescent="0.2">
      <c r="A155" s="228">
        <v>810068</v>
      </c>
      <c r="B155" s="228" t="s">
        <v>3015</v>
      </c>
      <c r="C155" s="228" t="s">
        <v>4204</v>
      </c>
      <c r="D155" s="228" t="s">
        <v>803</v>
      </c>
      <c r="E155" s="228" t="s">
        <v>4354</v>
      </c>
      <c r="F155" s="228" t="s">
        <v>84</v>
      </c>
      <c r="G155" s="228" t="s">
        <v>504</v>
      </c>
      <c r="H155" s="228">
        <v>13</v>
      </c>
      <c r="I155" s="228">
        <v>13</v>
      </c>
      <c r="J155" s="228">
        <v>13</v>
      </c>
      <c r="K155" s="228">
        <v>13</v>
      </c>
      <c r="L155" s="231">
        <v>13</v>
      </c>
      <c r="N155" s="119" t="str">
        <f t="shared" si="6"/>
        <v>810068-CHOR-OS</v>
      </c>
      <c r="O155" s="122">
        <f>IF(B155="NET","",IF(B155="","",IFERROR(VLOOKUP(N155,EAN!$A:$B,2,FALSE),"MANGLER - MÅ OPPDATERE EAN-FANEN")))</f>
        <v>7048652661609</v>
      </c>
      <c r="P155" s="119">
        <f t="shared" si="7"/>
        <v>13</v>
      </c>
      <c r="Q155" s="119">
        <f t="shared" si="8"/>
        <v>13</v>
      </c>
      <c r="S155" s="137" t="str">
        <f>IF(B155="NET","",IFERROR(VLOOKUP(O155,'2) Order Form'!$W$9:$W$1926,1,FALSE),"Ikke med I order form"))</f>
        <v>Ikke med I order form</v>
      </c>
      <c r="U155" s="226">
        <v>7048652766939</v>
      </c>
      <c r="V155" s="120">
        <f>IFERROR(VLOOKUP(U155,'2) Order Form'!$W$9:$W$1996,1,FALSE),"Ikke med I order form")</f>
        <v>7048652766939</v>
      </c>
      <c r="W155" s="195">
        <f>INDEX(ATS!$A:$P,MATCH(ATS!$U155,ATS!$O:$O,0),1)</f>
        <v>845077</v>
      </c>
      <c r="X155" s="174" t="str">
        <f>INDEX(ATS!$A:$P,MATCH(ATS!$U155,ATS!$O:$O,0),2)</f>
        <v>Falconer II Aero Helmet</v>
      </c>
      <c r="Y155" s="175" t="str">
        <f>INDEX(ATS!$A:$P,MATCH(ATS!$U155,ATS!$O:$O,0),4)</f>
        <v>SGMFL-M</v>
      </c>
      <c r="AA155" s="195">
        <f>IFERROR(VLOOKUP('2) Order Form'!W160,$U$4:$U$1000,1,FALSE),"Ikke med i Elastic")</f>
        <v>7048652660541</v>
      </c>
      <c r="AB155" s="195">
        <f>SUM('2) Order Form'!W160)</f>
        <v>7048652660541</v>
      </c>
      <c r="AC155" s="195">
        <f>INDEX(ATS!$A:$P,MATCH(ATS!$AB155,ATS!$O:$O,0),1)</f>
        <v>845077</v>
      </c>
      <c r="AD155" s="195" t="str">
        <f>INDEX(ATS!$A:$P,MATCH(ATS!$AB155,ATS!$O:$O,0),2)</f>
        <v>Falconer II Aero Helmet</v>
      </c>
      <c r="AE155" s="195" t="str">
        <f>INDEX(ATS!$A:$P,MATCH(ATS!$AB155,ATS!$O:$O,0),4)</f>
        <v>MCDGY-M</v>
      </c>
    </row>
    <row r="156" spans="1:31" s="2" customFormat="1" x14ac:dyDescent="0.2">
      <c r="A156" s="228">
        <v>810068</v>
      </c>
      <c r="B156" s="228" t="s">
        <v>3015</v>
      </c>
      <c r="C156" s="228" t="s">
        <v>4204</v>
      </c>
      <c r="D156" s="228" t="s">
        <v>2259</v>
      </c>
      <c r="E156" s="228" t="s">
        <v>4355</v>
      </c>
      <c r="F156" s="228" t="s">
        <v>84</v>
      </c>
      <c r="G156" s="228" t="s">
        <v>504</v>
      </c>
      <c r="H156" s="228">
        <v>18</v>
      </c>
      <c r="I156" s="228">
        <v>18</v>
      </c>
      <c r="J156" s="228">
        <v>18</v>
      </c>
      <c r="K156" s="228">
        <v>18</v>
      </c>
      <c r="L156" s="231">
        <v>18</v>
      </c>
      <c r="N156" s="119" t="str">
        <f t="shared" si="6"/>
        <v>810068-DEPUR-OS</v>
      </c>
      <c r="O156" s="122">
        <f>IF(B156="NET","",IF(B156="","",IFERROR(VLOOKUP(N156,EAN!$A:$B,2,FALSE),"MANGLER - MÅ OPPDATERE EAN-FANEN")))</f>
        <v>7048652766328</v>
      </c>
      <c r="P156" s="119">
        <f t="shared" si="7"/>
        <v>18</v>
      </c>
      <c r="Q156" s="119">
        <f t="shared" si="8"/>
        <v>18</v>
      </c>
      <c r="S156" s="137">
        <f>IF(B156="NET","",IFERROR(VLOOKUP(O156,'2) Order Form'!$W$9:$W$1926,1,FALSE),"Ikke med I order form"))</f>
        <v>7048652766328</v>
      </c>
      <c r="U156" s="226">
        <v>7048652766922</v>
      </c>
      <c r="V156" s="120">
        <f>IFERROR(VLOOKUP(U156,'2) Order Form'!$W$9:$W$1996,1,FALSE),"Ikke med I order form")</f>
        <v>7048652766922</v>
      </c>
      <c r="W156" s="195">
        <f>INDEX(ATS!$A:$P,MATCH(ATS!$U156,ATS!$O:$O,0),1)</f>
        <v>845077</v>
      </c>
      <c r="X156" s="174" t="str">
        <f>INDEX(ATS!$A:$P,MATCH(ATS!$U156,ATS!$O:$O,0),2)</f>
        <v>Falconer II Aero Helmet</v>
      </c>
      <c r="Y156" s="175" t="str">
        <f>INDEX(ATS!$A:$P,MATCH(ATS!$U156,ATS!$O:$O,0),4)</f>
        <v>SGMFL-L</v>
      </c>
      <c r="AA156" s="195">
        <f>IFERROR(VLOOKUP('2) Order Form'!W161,$U$4:$U$1000,1,FALSE),"Ikke med i Elastic")</f>
        <v>7048652660534</v>
      </c>
      <c r="AB156" s="195">
        <f>SUM('2) Order Form'!W161)</f>
        <v>7048652660534</v>
      </c>
      <c r="AC156" s="195">
        <f>INDEX(ATS!$A:$P,MATCH(ATS!$AB156,ATS!$O:$O,0),1)</f>
        <v>845077</v>
      </c>
      <c r="AD156" s="195" t="str">
        <f>INDEX(ATS!$A:$P,MATCH(ATS!$AB156,ATS!$O:$O,0),2)</f>
        <v>Falconer II Aero Helmet</v>
      </c>
      <c r="AE156" s="195" t="str">
        <f>INDEX(ATS!$A:$P,MATCH(ATS!$AB156,ATS!$O:$O,0),4)</f>
        <v>MCDGY-L</v>
      </c>
    </row>
    <row r="157" spans="1:31" s="2" customFormat="1" x14ac:dyDescent="0.2">
      <c r="A157" s="228">
        <v>810068</v>
      </c>
      <c r="B157" s="228" t="s">
        <v>3015</v>
      </c>
      <c r="C157" s="228" t="s">
        <v>4204</v>
      </c>
      <c r="D157" s="228" t="s">
        <v>3958</v>
      </c>
      <c r="E157" s="228" t="s">
        <v>3959</v>
      </c>
      <c r="F157" s="228" t="s">
        <v>84</v>
      </c>
      <c r="G157" s="228" t="s">
        <v>128</v>
      </c>
      <c r="H157" s="228">
        <v>0</v>
      </c>
      <c r="I157" s="228">
        <v>0</v>
      </c>
      <c r="J157" s="228">
        <v>0</v>
      </c>
      <c r="K157" s="228">
        <v>0</v>
      </c>
      <c r="L157" s="231">
        <v>0</v>
      </c>
      <c r="N157" s="119" t="str">
        <f t="shared" si="6"/>
        <v>810068-DUSK-OS</v>
      </c>
      <c r="O157" s="122" t="str">
        <f>IF(B157="NET","",IF(B157="","",IFERROR(VLOOKUP(N157,EAN!$A:$B,2,FALSE),"MANGLER - MÅ OPPDATERE EAN-FANEN")))</f>
        <v>MANGLER - MÅ OPPDATERE EAN-FANEN</v>
      </c>
      <c r="P157" s="119">
        <f t="shared" si="7"/>
        <v>0</v>
      </c>
      <c r="Q157" s="119">
        <f t="shared" si="8"/>
        <v>0</v>
      </c>
      <c r="S157" s="137" t="str">
        <f>IF(B157="NET","",IFERROR(VLOOKUP(O157,'2) Order Form'!$W$9:$W$1926,1,FALSE),"Ikke med I order form"))</f>
        <v>Ikke med I order form</v>
      </c>
      <c r="U157" s="226">
        <v>7048652768513</v>
      </c>
      <c r="V157" s="120">
        <f>IFERROR(VLOOKUP(U157,'2) Order Form'!$W$9:$W$1996,1,FALSE),"Ikke med I order form")</f>
        <v>7048652768513</v>
      </c>
      <c r="W157" s="195">
        <f>INDEX(ATS!$A:$P,MATCH(ATS!$U157,ATS!$O:$O,0),1)</f>
        <v>845077</v>
      </c>
      <c r="X157" s="174" t="str">
        <f>INDEX(ATS!$A:$P,MATCH(ATS!$U157,ATS!$O:$O,0),2)</f>
        <v>Falconer II Aero Helmet</v>
      </c>
      <c r="Y157" s="175" t="str">
        <f>INDEX(ATS!$A:$P,MATCH(ATS!$U157,ATS!$O:$O,0),4)</f>
        <v>MWH22-M</v>
      </c>
      <c r="AA157" s="195">
        <f>IFERROR(VLOOKUP('2) Order Form'!W162,$U$4:$U$1000,1,FALSE),"Ikke med i Elastic")</f>
        <v>7048652768513</v>
      </c>
      <c r="AB157" s="195">
        <f>SUM('2) Order Form'!W162)</f>
        <v>7048652768513</v>
      </c>
      <c r="AC157" s="195">
        <f>INDEX(ATS!$A:$P,MATCH(ATS!$AB157,ATS!$O:$O,0),1)</f>
        <v>845077</v>
      </c>
      <c r="AD157" s="195" t="str">
        <f>INDEX(ATS!$A:$P,MATCH(ATS!$AB157,ATS!$O:$O,0),2)</f>
        <v>Falconer II Aero Helmet</v>
      </c>
      <c r="AE157" s="195" t="str">
        <f>INDEX(ATS!$A:$P,MATCH(ATS!$AB157,ATS!$O:$O,0),4)</f>
        <v>MWH22-M</v>
      </c>
    </row>
    <row r="158" spans="1:31" s="2" customFormat="1" x14ac:dyDescent="0.2">
      <c r="A158" s="228">
        <v>810068</v>
      </c>
      <c r="B158" s="228" t="s">
        <v>3015</v>
      </c>
      <c r="C158" s="228" t="s">
        <v>4204</v>
      </c>
      <c r="D158" s="228" t="s">
        <v>3965</v>
      </c>
      <c r="E158" s="228" t="s">
        <v>3966</v>
      </c>
      <c r="F158" s="228" t="s">
        <v>84</v>
      </c>
      <c r="G158" s="228" t="s">
        <v>128</v>
      </c>
      <c r="H158" s="228">
        <v>0</v>
      </c>
      <c r="I158" s="228">
        <v>0</v>
      </c>
      <c r="J158" s="228">
        <v>0</v>
      </c>
      <c r="K158" s="228">
        <v>0</v>
      </c>
      <c r="L158" s="231">
        <v>0</v>
      </c>
      <c r="N158" s="119" t="str">
        <f t="shared" si="6"/>
        <v>810068-LAVA-OS</v>
      </c>
      <c r="O158" s="122" t="str">
        <f>IF(B158="NET","",IF(B158="","",IFERROR(VLOOKUP(N158,EAN!$A:$B,2,FALSE),"MANGLER - MÅ OPPDATERE EAN-FANEN")))</f>
        <v>MANGLER - MÅ OPPDATERE EAN-FANEN</v>
      </c>
      <c r="P158" s="119">
        <f t="shared" si="7"/>
        <v>0</v>
      </c>
      <c r="Q158" s="119">
        <f t="shared" si="8"/>
        <v>0</v>
      </c>
      <c r="S158" s="137" t="str">
        <f>IF(B158="NET","",IFERROR(VLOOKUP(O158,'2) Order Form'!$W$9:$W$1926,1,FALSE),"Ikke med I order form"))</f>
        <v>Ikke med I order form</v>
      </c>
      <c r="U158" s="226">
        <v>7048652768506</v>
      </c>
      <c r="V158" s="120">
        <f>IFERROR(VLOOKUP(U158,'2) Order Form'!$W$9:$W$1996,1,FALSE),"Ikke med I order form")</f>
        <v>7048652768506</v>
      </c>
      <c r="W158" s="195">
        <f>INDEX(ATS!$A:$P,MATCH(ATS!$U158,ATS!$O:$O,0),1)</f>
        <v>845077</v>
      </c>
      <c r="X158" s="174" t="str">
        <f>INDEX(ATS!$A:$P,MATCH(ATS!$U158,ATS!$O:$O,0),2)</f>
        <v>Falconer II Aero Helmet</v>
      </c>
      <c r="Y158" s="175" t="str">
        <f>INDEX(ATS!$A:$P,MATCH(ATS!$U158,ATS!$O:$O,0),4)</f>
        <v>MWH22-L</v>
      </c>
      <c r="AA158" s="195">
        <f>IFERROR(VLOOKUP('2) Order Form'!W163,$U$4:$U$1000,1,FALSE),"Ikke med i Elastic")</f>
        <v>7048652768506</v>
      </c>
      <c r="AB158" s="195">
        <f>SUM('2) Order Form'!W163)</f>
        <v>7048652768506</v>
      </c>
      <c r="AC158" s="195">
        <f>INDEX(ATS!$A:$P,MATCH(ATS!$AB158,ATS!$O:$O,0),1)</f>
        <v>845077</v>
      </c>
      <c r="AD158" s="195" t="str">
        <f>INDEX(ATS!$A:$P,MATCH(ATS!$AB158,ATS!$O:$O,0),2)</f>
        <v>Falconer II Aero Helmet</v>
      </c>
      <c r="AE158" s="195" t="str">
        <f>INDEX(ATS!$A:$P,MATCH(ATS!$AB158,ATS!$O:$O,0),4)</f>
        <v>MWH22-L</v>
      </c>
    </row>
    <row r="159" spans="1:31" s="2" customFormat="1" x14ac:dyDescent="0.2">
      <c r="A159" s="228">
        <v>810068</v>
      </c>
      <c r="B159" s="228" t="s">
        <v>3015</v>
      </c>
      <c r="C159" s="228" t="s">
        <v>4204</v>
      </c>
      <c r="D159" s="228" t="s">
        <v>750</v>
      </c>
      <c r="E159" s="228" t="s">
        <v>2097</v>
      </c>
      <c r="F159" s="228" t="s">
        <v>84</v>
      </c>
      <c r="G159" s="228" t="s">
        <v>128</v>
      </c>
      <c r="H159" s="228">
        <v>25</v>
      </c>
      <c r="I159" s="228">
        <v>25</v>
      </c>
      <c r="J159" s="228">
        <v>25</v>
      </c>
      <c r="K159" s="228">
        <v>25</v>
      </c>
      <c r="L159" s="231">
        <v>25</v>
      </c>
      <c r="N159" s="119" t="str">
        <f t="shared" si="6"/>
        <v>810068-MBLCK-OS</v>
      </c>
      <c r="O159" s="122">
        <f>IF(B159="NET","",IF(B159="","",IFERROR(VLOOKUP(N159,EAN!$A:$B,2,FALSE),"MANGLER - MÅ OPPDATERE EAN-FANEN")))</f>
        <v>7048652328250</v>
      </c>
      <c r="P159" s="119">
        <f t="shared" si="7"/>
        <v>25</v>
      </c>
      <c r="Q159" s="119">
        <f t="shared" si="8"/>
        <v>25</v>
      </c>
      <c r="S159" s="137">
        <f>IF(B159="NET","",IFERROR(VLOOKUP(O159,'2) Order Form'!$W$9:$W$1926,1,FALSE),"Ikke med I order form"))</f>
        <v>7048652328250</v>
      </c>
      <c r="U159" s="226">
        <v>7048652766915</v>
      </c>
      <c r="V159" s="120">
        <f>IFERROR(VLOOKUP(U159,'2) Order Form'!$W$9:$W$1996,1,FALSE),"Ikke med I order form")</f>
        <v>7048652766915</v>
      </c>
      <c r="W159" s="195">
        <f>INDEX(ATS!$A:$P,MATCH(ATS!$U159,ATS!$O:$O,0),1)</f>
        <v>845077</v>
      </c>
      <c r="X159" s="174" t="str">
        <f>INDEX(ATS!$A:$P,MATCH(ATS!$U159,ATS!$O:$O,0),2)</f>
        <v>Falconer II Aero Helmet</v>
      </c>
      <c r="Y159" s="175" t="str">
        <f>INDEX(ATS!$A:$P,MATCH(ATS!$U159,ATS!$O:$O,0),4)</f>
        <v>BUORE-M</v>
      </c>
      <c r="AA159" s="195">
        <f>IFERROR(VLOOKUP('2) Order Form'!W164,$U$4:$U$1000,1,FALSE),"Ikke med i Elastic")</f>
        <v>7048652766953</v>
      </c>
      <c r="AB159" s="195">
        <f>SUM('2) Order Form'!W164)</f>
        <v>7048652766953</v>
      </c>
      <c r="AC159" s="195">
        <f>INDEX(ATS!$A:$P,MATCH(ATS!$AB159,ATS!$O:$O,0),1)</f>
        <v>845077</v>
      </c>
      <c r="AD159" s="195" t="str">
        <f>INDEX(ATS!$A:$P,MATCH(ATS!$AB159,ATS!$O:$O,0),2)</f>
        <v>Falconer II Aero Helmet</v>
      </c>
      <c r="AE159" s="195" t="str">
        <f>INDEX(ATS!$A:$P,MATCH(ATS!$AB159,ATS!$O:$O,0),4)</f>
        <v>SKBLM-M</v>
      </c>
    </row>
    <row r="160" spans="1:31" s="2" customFormat="1" x14ac:dyDescent="0.2">
      <c r="A160" s="228">
        <v>810068</v>
      </c>
      <c r="B160" s="228" t="s">
        <v>3015</v>
      </c>
      <c r="C160" s="228" t="s">
        <v>4204</v>
      </c>
      <c r="D160" s="228" t="s">
        <v>2242</v>
      </c>
      <c r="E160" s="228" t="s">
        <v>4351</v>
      </c>
      <c r="F160" s="228" t="s">
        <v>84</v>
      </c>
      <c r="G160" s="228" t="s">
        <v>504</v>
      </c>
      <c r="H160" s="228">
        <v>18</v>
      </c>
      <c r="I160" s="228">
        <v>18</v>
      </c>
      <c r="J160" s="228">
        <v>18</v>
      </c>
      <c r="K160" s="228">
        <v>18</v>
      </c>
      <c r="L160" s="231">
        <v>18</v>
      </c>
      <c r="N160" s="119" t="str">
        <f t="shared" si="6"/>
        <v>810068-MFLUO-OS</v>
      </c>
      <c r="O160" s="122">
        <f>IF(B160="NET","",IF(B160="","",IFERROR(VLOOKUP(N160,EAN!$A:$B,2,FALSE),"MANGLER - MÅ OPPDATERE EAN-FANEN")))</f>
        <v>7048652766335</v>
      </c>
      <c r="P160" s="119">
        <f t="shared" si="7"/>
        <v>18</v>
      </c>
      <c r="Q160" s="119">
        <f t="shared" si="8"/>
        <v>18</v>
      </c>
      <c r="S160" s="137">
        <f>IF(B160="NET","",IFERROR(VLOOKUP(O160,'2) Order Form'!$W$9:$W$1926,1,FALSE),"Ikke med I order form"))</f>
        <v>7048652766335</v>
      </c>
      <c r="U160" s="226">
        <v>7048652766908</v>
      </c>
      <c r="V160" s="120">
        <f>IFERROR(VLOOKUP(U160,'2) Order Form'!$W$9:$W$1996,1,FALSE),"Ikke med I order form")</f>
        <v>7048652766908</v>
      </c>
      <c r="W160" s="195">
        <f>INDEX(ATS!$A:$P,MATCH(ATS!$U160,ATS!$O:$O,0),1)</f>
        <v>845077</v>
      </c>
      <c r="X160" s="174" t="str">
        <f>INDEX(ATS!$A:$P,MATCH(ATS!$U160,ATS!$O:$O,0),2)</f>
        <v>Falconer II Aero Helmet</v>
      </c>
      <c r="Y160" s="175" t="str">
        <f>INDEX(ATS!$A:$P,MATCH(ATS!$U160,ATS!$O:$O,0),4)</f>
        <v>BUORE-L</v>
      </c>
      <c r="AA160" s="195">
        <f>IFERROR(VLOOKUP('2) Order Form'!W165,$U$4:$U$1000,1,FALSE),"Ikke med i Elastic")</f>
        <v>7048652766946</v>
      </c>
      <c r="AB160" s="195">
        <f>SUM('2) Order Form'!W165)</f>
        <v>7048652766946</v>
      </c>
      <c r="AC160" s="195">
        <f>INDEX(ATS!$A:$P,MATCH(ATS!$AB160,ATS!$O:$O,0),1)</f>
        <v>845077</v>
      </c>
      <c r="AD160" s="195" t="str">
        <f>INDEX(ATS!$A:$P,MATCH(ATS!$AB160,ATS!$O:$O,0),2)</f>
        <v>Falconer II Aero Helmet</v>
      </c>
      <c r="AE160" s="195" t="str">
        <f>INDEX(ATS!$A:$P,MATCH(ATS!$AB160,ATS!$O:$O,0),4)</f>
        <v>SKBLM-L</v>
      </c>
    </row>
    <row r="161" spans="1:31" s="2" customFormat="1" x14ac:dyDescent="0.2">
      <c r="A161" s="228">
        <v>810068</v>
      </c>
      <c r="B161" s="228" t="s">
        <v>3015</v>
      </c>
      <c r="C161" s="228" t="s">
        <v>4204</v>
      </c>
      <c r="D161" s="228" t="s">
        <v>635</v>
      </c>
      <c r="E161" s="228" t="s">
        <v>4356</v>
      </c>
      <c r="F161" s="228" t="s">
        <v>84</v>
      </c>
      <c r="G161" s="228" t="s">
        <v>504</v>
      </c>
      <c r="H161" s="228">
        <v>27</v>
      </c>
      <c r="I161" s="228">
        <v>27</v>
      </c>
      <c r="J161" s="228">
        <v>27</v>
      </c>
      <c r="K161" s="228">
        <v>27</v>
      </c>
      <c r="L161" s="231">
        <v>27</v>
      </c>
      <c r="N161" s="119" t="str">
        <f t="shared" si="6"/>
        <v>810068-NAGR-OS</v>
      </c>
      <c r="O161" s="122">
        <f>IF(B161="NET","",IF(B161="","",IFERROR(VLOOKUP(N161,EAN!$A:$B,2,FALSE),"MANGLER - MÅ OPPDATERE EAN-FANEN")))</f>
        <v>7048652661623</v>
      </c>
      <c r="P161" s="119">
        <f t="shared" si="7"/>
        <v>27</v>
      </c>
      <c r="Q161" s="119">
        <f t="shared" si="8"/>
        <v>27</v>
      </c>
      <c r="S161" s="137" t="str">
        <f>IF(B161="NET","",IFERROR(VLOOKUP(O161,'2) Order Form'!$W$9:$W$1926,1,FALSE),"Ikke med I order form"))</f>
        <v>Ikke med I order form</v>
      </c>
      <c r="U161" s="226">
        <v>7048652766953</v>
      </c>
      <c r="V161" s="120">
        <f>IFERROR(VLOOKUP(U161,'2) Order Form'!$W$9:$W$1996,1,FALSE),"Ikke med I order form")</f>
        <v>7048652766953</v>
      </c>
      <c r="W161" s="195">
        <f>INDEX(ATS!$A:$P,MATCH(ATS!$U161,ATS!$O:$O,0),1)</f>
        <v>845077</v>
      </c>
      <c r="X161" s="174" t="str">
        <f>INDEX(ATS!$A:$P,MATCH(ATS!$U161,ATS!$O:$O,0),2)</f>
        <v>Falconer II Aero Helmet</v>
      </c>
      <c r="Y161" s="175" t="str">
        <f>INDEX(ATS!$A:$P,MATCH(ATS!$U161,ATS!$O:$O,0),4)</f>
        <v>SKBLM-M</v>
      </c>
      <c r="AA161" s="195">
        <f>IFERROR(VLOOKUP('2) Order Form'!W166,$U$4:$U$1000,1,FALSE),"Ikke med i Elastic")</f>
        <v>7048652766939</v>
      </c>
      <c r="AB161" s="195">
        <f>SUM('2) Order Form'!W166)</f>
        <v>7048652766939</v>
      </c>
      <c r="AC161" s="195">
        <f>INDEX(ATS!$A:$P,MATCH(ATS!$AB161,ATS!$O:$O,0),1)</f>
        <v>845077</v>
      </c>
      <c r="AD161" s="195" t="str">
        <f>INDEX(ATS!$A:$P,MATCH(ATS!$AB161,ATS!$O:$O,0),2)</f>
        <v>Falconer II Aero Helmet</v>
      </c>
      <c r="AE161" s="195" t="str">
        <f>INDEX(ATS!$A:$P,MATCH(ATS!$AB161,ATS!$O:$O,0),4)</f>
        <v>SGMFL-M</v>
      </c>
    </row>
    <row r="162" spans="1:31" s="2" customFormat="1" x14ac:dyDescent="0.2">
      <c r="A162" s="228">
        <v>810068</v>
      </c>
      <c r="B162" s="228" t="s">
        <v>3015</v>
      </c>
      <c r="C162" s="228" t="s">
        <v>4204</v>
      </c>
      <c r="D162" s="228" t="s">
        <v>242</v>
      </c>
      <c r="E162" s="228" t="s">
        <v>91</v>
      </c>
      <c r="F162" s="228" t="s">
        <v>84</v>
      </c>
      <c r="G162" s="228" t="s">
        <v>504</v>
      </c>
      <c r="H162" s="228">
        <v>29</v>
      </c>
      <c r="I162" s="228">
        <v>29</v>
      </c>
      <c r="J162" s="228">
        <v>29</v>
      </c>
      <c r="K162" s="228">
        <v>29</v>
      </c>
      <c r="L162" s="231">
        <v>29</v>
      </c>
      <c r="N162" s="119" t="str">
        <f t="shared" si="6"/>
        <v>810068-RBLUE-OS</v>
      </c>
      <c r="O162" s="122">
        <f>IF(B162="NET","",IF(B162="","",IFERROR(VLOOKUP(N162,EAN!$A:$B,2,FALSE),"MANGLER - MÅ OPPDATERE EAN-FANEN")))</f>
        <v>7048652328267</v>
      </c>
      <c r="P162" s="119">
        <f t="shared" si="7"/>
        <v>29</v>
      </c>
      <c r="Q162" s="119">
        <f t="shared" si="8"/>
        <v>29</v>
      </c>
      <c r="S162" s="137" t="str">
        <f>IF(B162="NET","",IFERROR(VLOOKUP(O162,'2) Order Form'!$W$9:$W$1926,1,FALSE),"Ikke med I order form"))</f>
        <v>Ikke med I order form</v>
      </c>
      <c r="U162" s="226">
        <v>7048652766946</v>
      </c>
      <c r="V162" s="120">
        <f>IFERROR(VLOOKUP(U162,'2) Order Form'!$W$9:$W$1996,1,FALSE),"Ikke med I order form")</f>
        <v>7048652766946</v>
      </c>
      <c r="W162" s="195">
        <f>INDEX(ATS!$A:$P,MATCH(ATS!$U162,ATS!$O:$O,0),1)</f>
        <v>845077</v>
      </c>
      <c r="X162" s="174" t="str">
        <f>INDEX(ATS!$A:$P,MATCH(ATS!$U162,ATS!$O:$O,0),2)</f>
        <v>Falconer II Aero Helmet</v>
      </c>
      <c r="Y162" s="175" t="str">
        <f>INDEX(ATS!$A:$P,MATCH(ATS!$U162,ATS!$O:$O,0),4)</f>
        <v>SKBLM-L</v>
      </c>
      <c r="AA162" s="195">
        <f>IFERROR(VLOOKUP('2) Order Form'!W167,$U$4:$U$1000,1,FALSE),"Ikke med i Elastic")</f>
        <v>7048652766922</v>
      </c>
      <c r="AB162" s="195">
        <f>SUM('2) Order Form'!W167)</f>
        <v>7048652766922</v>
      </c>
      <c r="AC162" s="195">
        <f>INDEX(ATS!$A:$P,MATCH(ATS!$AB162,ATS!$O:$O,0),1)</f>
        <v>845077</v>
      </c>
      <c r="AD162" s="195" t="str">
        <f>INDEX(ATS!$A:$P,MATCH(ATS!$AB162,ATS!$O:$O,0),2)</f>
        <v>Falconer II Aero Helmet</v>
      </c>
      <c r="AE162" s="195" t="str">
        <f>INDEX(ATS!$A:$P,MATCH(ATS!$AB162,ATS!$O:$O,0),4)</f>
        <v>SGMFL-L</v>
      </c>
    </row>
    <row r="163" spans="1:31" s="2" customFormat="1" x14ac:dyDescent="0.2">
      <c r="A163" s="228">
        <v>810068</v>
      </c>
      <c r="B163" s="228" t="s">
        <v>3015</v>
      </c>
      <c r="C163" s="228" t="s">
        <v>4204</v>
      </c>
      <c r="D163" s="228" t="s">
        <v>804</v>
      </c>
      <c r="E163" s="228" t="s">
        <v>102</v>
      </c>
      <c r="F163" s="228" t="s">
        <v>84</v>
      </c>
      <c r="G163" s="228" t="s">
        <v>504</v>
      </c>
      <c r="H163" s="228">
        <v>35</v>
      </c>
      <c r="I163" s="228">
        <v>35</v>
      </c>
      <c r="J163" s="228">
        <v>35</v>
      </c>
      <c r="K163" s="228">
        <v>35</v>
      </c>
      <c r="L163" s="231">
        <v>35</v>
      </c>
      <c r="N163" s="119" t="str">
        <f t="shared" si="6"/>
        <v>810068-SGRME-OS</v>
      </c>
      <c r="O163" s="122">
        <f>IF(B163="NET","",IF(B163="","",IFERROR(VLOOKUP(N163,EAN!$A:$B,2,FALSE),"MANGLER - MÅ OPPDATERE EAN-FANEN")))</f>
        <v>7048652542496</v>
      </c>
      <c r="P163" s="119">
        <f t="shared" si="7"/>
        <v>35</v>
      </c>
      <c r="Q163" s="119">
        <f t="shared" si="8"/>
        <v>35</v>
      </c>
      <c r="S163" s="137" t="str">
        <f>IF(B163="NET","",IFERROR(VLOOKUP(O163,'2) Order Form'!$W$9:$W$1926,1,FALSE),"Ikke med I order form"))</f>
        <v>Ikke med I order form</v>
      </c>
      <c r="U163" s="226">
        <v>7048652273949</v>
      </c>
      <c r="V163" s="120">
        <f>IFERROR(VLOOKUP(U163,'2) Order Form'!$W$9:$W$1996,1,FALSE),"Ikke med I order form")</f>
        <v>7048652273949</v>
      </c>
      <c r="W163" s="195">
        <f>INDEX(ATS!$A:$P,MATCH(ATS!$U163,ATS!$O:$O,0),1)</f>
        <v>845076</v>
      </c>
      <c r="X163" s="174" t="str">
        <f>INDEX(ATS!$A:$P,MATCH(ATS!$U163,ATS!$O:$O,0),2)</f>
        <v>Falconer II Mips Helmet</v>
      </c>
      <c r="Y163" s="175" t="str">
        <f>INDEX(ATS!$A:$P,MATCH(ATS!$U163,ATS!$O:$O,0),4)</f>
        <v>MWHTE-M</v>
      </c>
      <c r="AA163" s="195">
        <f>IFERROR(VLOOKUP('2) Order Form'!W168,$U$4:$U$1000,1,FALSE),"Ikke med i Elastic")</f>
        <v>7048652766830</v>
      </c>
      <c r="AB163" s="195">
        <f>SUM('2) Order Form'!W168)</f>
        <v>7048652766830</v>
      </c>
      <c r="AC163" s="195">
        <f>INDEX(ATS!$A:$P,MATCH(ATS!$AB163,ATS!$O:$O,0),1)</f>
        <v>845076</v>
      </c>
      <c r="AD163" s="195" t="str">
        <f>INDEX(ATS!$A:$P,MATCH(ATS!$AB163,ATS!$O:$O,0),2)</f>
        <v>Falconer II Mips Helmet</v>
      </c>
      <c r="AE163" s="195" t="str">
        <f>INDEX(ATS!$A:$P,MATCH(ATS!$AB163,ATS!$O:$O,0),4)</f>
        <v>BUORE-M</v>
      </c>
    </row>
    <row r="164" spans="1:31" s="2" customFormat="1" x14ac:dyDescent="0.2">
      <c r="A164" s="228">
        <v>810068</v>
      </c>
      <c r="B164" s="228" t="s">
        <v>3015</v>
      </c>
      <c r="C164" s="228" t="s">
        <v>4204</v>
      </c>
      <c r="D164" s="228" t="s">
        <v>3963</v>
      </c>
      <c r="E164" s="228" t="s">
        <v>3964</v>
      </c>
      <c r="F164" s="228" t="s">
        <v>84</v>
      </c>
      <c r="G164" s="228" t="s">
        <v>128</v>
      </c>
      <c r="H164" s="228">
        <v>0</v>
      </c>
      <c r="I164" s="228">
        <v>0</v>
      </c>
      <c r="J164" s="228">
        <v>0</v>
      </c>
      <c r="K164" s="228">
        <v>0</v>
      </c>
      <c r="L164" s="231">
        <v>0</v>
      </c>
      <c r="N164" s="119" t="str">
        <f t="shared" si="6"/>
        <v>810068-WOLND-OS</v>
      </c>
      <c r="O164" s="122" t="str">
        <f>IF(B164="NET","",IF(B164="","",IFERROR(VLOOKUP(N164,EAN!$A:$B,2,FALSE),"MANGLER - MÅ OPPDATERE EAN-FANEN")))</f>
        <v>MANGLER - MÅ OPPDATERE EAN-FANEN</v>
      </c>
      <c r="P164" s="119">
        <f t="shared" si="7"/>
        <v>0</v>
      </c>
      <c r="Q164" s="119">
        <f t="shared" si="8"/>
        <v>0</v>
      </c>
      <c r="S164" s="137" t="str">
        <f>IF(B164="NET","",IFERROR(VLOOKUP(O164,'2) Order Form'!$W$9:$W$1926,1,FALSE),"Ikke med I order form"))</f>
        <v>Ikke med I order form</v>
      </c>
      <c r="U164" s="226">
        <v>7048652273932</v>
      </c>
      <c r="V164" s="120">
        <f>IFERROR(VLOOKUP(U164,'2) Order Form'!$W$9:$W$1996,1,FALSE),"Ikke med I order form")</f>
        <v>7048652273932</v>
      </c>
      <c r="W164" s="195">
        <f>INDEX(ATS!$A:$P,MATCH(ATS!$U164,ATS!$O:$O,0),1)</f>
        <v>845076</v>
      </c>
      <c r="X164" s="174" t="str">
        <f>INDEX(ATS!$A:$P,MATCH(ATS!$U164,ATS!$O:$O,0),2)</f>
        <v>Falconer II Mips Helmet</v>
      </c>
      <c r="Y164" s="175" t="str">
        <f>INDEX(ATS!$A:$P,MATCH(ATS!$U164,ATS!$O:$O,0),4)</f>
        <v>MWHTE-L</v>
      </c>
      <c r="AA164" s="195">
        <f>IFERROR(VLOOKUP('2) Order Form'!W169,$U$4:$U$1000,1,FALSE),"Ikke med i Elastic")</f>
        <v>7048652766823</v>
      </c>
      <c r="AB164" s="195">
        <f>SUM('2) Order Form'!W169)</f>
        <v>7048652766823</v>
      </c>
      <c r="AC164" s="195">
        <f>INDEX(ATS!$A:$P,MATCH(ATS!$AB164,ATS!$O:$O,0),1)</f>
        <v>845076</v>
      </c>
      <c r="AD164" s="195" t="str">
        <f>INDEX(ATS!$A:$P,MATCH(ATS!$AB164,ATS!$O:$O,0),2)</f>
        <v>Falconer II Mips Helmet</v>
      </c>
      <c r="AE164" s="195" t="str">
        <f>INDEX(ATS!$A:$P,MATCH(ATS!$AB164,ATS!$O:$O,0),4)</f>
        <v>BUORE-L</v>
      </c>
    </row>
    <row r="165" spans="1:31" s="2" customFormat="1" x14ac:dyDescent="0.2">
      <c r="A165" s="229">
        <v>810069</v>
      </c>
      <c r="B165" s="228" t="s">
        <v>248</v>
      </c>
      <c r="C165" s="228"/>
      <c r="D165" s="228"/>
      <c r="E165" s="228"/>
      <c r="F165" s="228"/>
      <c r="G165" s="228"/>
      <c r="H165" s="229">
        <v>202226</v>
      </c>
      <c r="I165" s="229">
        <v>202227</v>
      </c>
      <c r="J165" s="229">
        <v>202228</v>
      </c>
      <c r="K165" s="229">
        <v>202229</v>
      </c>
      <c r="L165" s="232">
        <v>202234</v>
      </c>
      <c r="N165" s="119" t="str">
        <f t="shared" si="6"/>
        <v>810069-</v>
      </c>
      <c r="O165" s="122" t="str">
        <f>IF(B165="NET","",IF(B165="","",IFERROR(VLOOKUP(N165,EAN!$A:$B,2,FALSE),"MANGLER - MÅ OPPDATERE EAN-FANEN")))</f>
        <v/>
      </c>
      <c r="P165" s="119">
        <f t="shared" si="7"/>
        <v>202226</v>
      </c>
      <c r="Q165" s="119">
        <f t="shared" si="8"/>
        <v>202234</v>
      </c>
      <c r="S165" s="137" t="str">
        <f>IF(B165="NET","",IFERROR(VLOOKUP(O165,'2) Order Form'!$W$9:$W$1926,1,FALSE),"Ikke med I order form"))</f>
        <v/>
      </c>
      <c r="U165" s="226">
        <v>7048652539847</v>
      </c>
      <c r="V165" s="120">
        <f>IFERROR(VLOOKUP(U165,'2) Order Form'!$W$9:$W$1996,1,FALSE),"Ikke med I order form")</f>
        <v>7048652539847</v>
      </c>
      <c r="W165" s="195">
        <f>INDEX(ATS!$A:$P,MATCH(ATS!$U165,ATS!$O:$O,0),1)</f>
        <v>845076</v>
      </c>
      <c r="X165" s="174" t="str">
        <f>INDEX(ATS!$A:$P,MATCH(ATS!$U165,ATS!$O:$O,0),2)</f>
        <v>Falconer II Mips Helmet</v>
      </c>
      <c r="Y165" s="175" t="str">
        <f>INDEX(ATS!$A:$P,MATCH(ATS!$U165,ATS!$O:$O,0),4)</f>
        <v>MBLCK-M</v>
      </c>
      <c r="AA165" s="195">
        <f>IFERROR(VLOOKUP('2) Order Form'!W170,$U$4:$U$1000,1,FALSE),"Ikke med i Elastic")</f>
        <v>7048652539847</v>
      </c>
      <c r="AB165" s="195">
        <f>SUM('2) Order Form'!W170)</f>
        <v>7048652539847</v>
      </c>
      <c r="AC165" s="195">
        <f>INDEX(ATS!$A:$P,MATCH(ATS!$AB165,ATS!$O:$O,0),1)</f>
        <v>845076</v>
      </c>
      <c r="AD165" s="195" t="str">
        <f>INDEX(ATS!$A:$P,MATCH(ATS!$AB165,ATS!$O:$O,0),2)</f>
        <v>Falconer II Mips Helmet</v>
      </c>
      <c r="AE165" s="195" t="str">
        <f>INDEX(ATS!$A:$P,MATCH(ATS!$AB165,ATS!$O:$O,0),4)</f>
        <v>MBLCK-M</v>
      </c>
    </row>
    <row r="166" spans="1:31" s="2" customFormat="1" x14ac:dyDescent="0.2">
      <c r="A166" s="228">
        <v>810069</v>
      </c>
      <c r="B166" s="228" t="s">
        <v>3016</v>
      </c>
      <c r="C166" s="228" t="s">
        <v>4204</v>
      </c>
      <c r="D166" s="228" t="s">
        <v>761</v>
      </c>
      <c r="E166" s="228" t="s">
        <v>244</v>
      </c>
      <c r="F166" s="228" t="s">
        <v>85</v>
      </c>
      <c r="G166" s="228" t="s">
        <v>128</v>
      </c>
      <c r="H166" s="228">
        <v>48</v>
      </c>
      <c r="I166" s="228">
        <v>48</v>
      </c>
      <c r="J166" s="228">
        <v>48</v>
      </c>
      <c r="K166" s="228">
        <v>48</v>
      </c>
      <c r="L166" s="231">
        <v>48</v>
      </c>
      <c r="N166" s="119" t="str">
        <f t="shared" si="6"/>
        <v>810069-TEBLK-SM</v>
      </c>
      <c r="O166" s="122">
        <f>IF(B166="NET","",IF(B166="","",IFERROR(VLOOKUP(N166,EAN!$A:$B,2,FALSE),"MANGLER - MÅ OPPDATERE EAN-FANEN")))</f>
        <v>7048652328298</v>
      </c>
      <c r="P166" s="119">
        <f t="shared" si="7"/>
        <v>48</v>
      </c>
      <c r="Q166" s="119">
        <f t="shared" si="8"/>
        <v>48</v>
      </c>
      <c r="S166" s="137">
        <f>IF(B166="NET","",IFERROR(VLOOKUP(O166,'2) Order Form'!$W$9:$W$1926,1,FALSE),"Ikke med I order form"))</f>
        <v>7048652328298</v>
      </c>
      <c r="U166" s="226">
        <v>7048652539830</v>
      </c>
      <c r="V166" s="120">
        <f>IFERROR(VLOOKUP(U166,'2) Order Form'!$W$9:$W$1996,1,FALSE),"Ikke med I order form")</f>
        <v>7048652539830</v>
      </c>
      <c r="W166" s="195">
        <f>INDEX(ATS!$A:$P,MATCH(ATS!$U166,ATS!$O:$O,0),1)</f>
        <v>845076</v>
      </c>
      <c r="X166" s="174" t="str">
        <f>INDEX(ATS!$A:$P,MATCH(ATS!$U166,ATS!$O:$O,0),2)</f>
        <v>Falconer II Mips Helmet</v>
      </c>
      <c r="Y166" s="175" t="str">
        <f>INDEX(ATS!$A:$P,MATCH(ATS!$U166,ATS!$O:$O,0),4)</f>
        <v>MBLCK-L</v>
      </c>
      <c r="AA166" s="195">
        <f>IFERROR(VLOOKUP('2) Order Form'!W171,$U$4:$U$1000,1,FALSE),"Ikke med i Elastic")</f>
        <v>7048652539830</v>
      </c>
      <c r="AB166" s="195">
        <f>SUM('2) Order Form'!W171)</f>
        <v>7048652539830</v>
      </c>
      <c r="AC166" s="195">
        <f>INDEX(ATS!$A:$P,MATCH(ATS!$AB166,ATS!$O:$O,0),1)</f>
        <v>845076</v>
      </c>
      <c r="AD166" s="195" t="str">
        <f>INDEX(ATS!$A:$P,MATCH(ATS!$AB166,ATS!$O:$O,0),2)</f>
        <v>Falconer II Mips Helmet</v>
      </c>
      <c r="AE166" s="195" t="str">
        <f>INDEX(ATS!$A:$P,MATCH(ATS!$AB166,ATS!$O:$O,0),4)</f>
        <v>MBLCK-L</v>
      </c>
    </row>
    <row r="167" spans="1:31" s="2" customFormat="1" x14ac:dyDescent="0.2">
      <c r="A167" s="228">
        <v>810069</v>
      </c>
      <c r="B167" s="228" t="s">
        <v>3016</v>
      </c>
      <c r="C167" s="228" t="s">
        <v>4204</v>
      </c>
      <c r="D167" s="228" t="s">
        <v>762</v>
      </c>
      <c r="E167" s="228" t="s">
        <v>244</v>
      </c>
      <c r="F167" s="228" t="s">
        <v>86</v>
      </c>
      <c r="G167" s="228" t="s">
        <v>128</v>
      </c>
      <c r="H167" s="228">
        <v>31</v>
      </c>
      <c r="I167" s="228">
        <v>31</v>
      </c>
      <c r="J167" s="228">
        <v>31</v>
      </c>
      <c r="K167" s="228">
        <v>31</v>
      </c>
      <c r="L167" s="231">
        <v>31</v>
      </c>
      <c r="N167" s="119" t="str">
        <f t="shared" si="6"/>
        <v>810069-TEBLK-ML</v>
      </c>
      <c r="O167" s="122">
        <f>IF(B167="NET","",IF(B167="","",IFERROR(VLOOKUP(N167,EAN!$A:$B,2,FALSE),"MANGLER - MÅ OPPDATERE EAN-FANEN")))</f>
        <v>7048652328281</v>
      </c>
      <c r="P167" s="119">
        <f t="shared" si="7"/>
        <v>31</v>
      </c>
      <c r="Q167" s="119">
        <f t="shared" si="8"/>
        <v>31</v>
      </c>
      <c r="S167" s="137">
        <f>IF(B167="NET","",IFERROR(VLOOKUP(O167,'2) Order Form'!$W$9:$W$1926,1,FALSE),"Ikke med I order form"))</f>
        <v>7048652328281</v>
      </c>
      <c r="U167" s="226">
        <v>7048652766854</v>
      </c>
      <c r="V167" s="120">
        <f>IFERROR(VLOOKUP(U167,'2) Order Form'!$W$9:$W$1996,1,FALSE),"Ikke med I order form")</f>
        <v>7048652766854</v>
      </c>
      <c r="W167" s="195">
        <f>INDEX(ATS!$A:$P,MATCH(ATS!$U167,ATS!$O:$O,0),1)</f>
        <v>845076</v>
      </c>
      <c r="X167" s="174" t="str">
        <f>INDEX(ATS!$A:$P,MATCH(ATS!$U167,ATS!$O:$O,0),2)</f>
        <v>Falconer II Mips Helmet</v>
      </c>
      <c r="Y167" s="175" t="str">
        <f>INDEX(ATS!$A:$P,MATCH(ATS!$U167,ATS!$O:$O,0),4)</f>
        <v>MCDGY-M</v>
      </c>
      <c r="AA167" s="195">
        <f>IFERROR(VLOOKUP('2) Order Form'!W172,$U$4:$U$1000,1,FALSE),"Ikke med i Elastic")</f>
        <v>7048652766854</v>
      </c>
      <c r="AB167" s="195">
        <f>SUM('2) Order Form'!W172)</f>
        <v>7048652766854</v>
      </c>
      <c r="AC167" s="195">
        <f>INDEX(ATS!$A:$P,MATCH(ATS!$AB167,ATS!$O:$O,0),1)</f>
        <v>845076</v>
      </c>
      <c r="AD167" s="195" t="str">
        <f>INDEX(ATS!$A:$P,MATCH(ATS!$AB167,ATS!$O:$O,0),2)</f>
        <v>Falconer II Mips Helmet</v>
      </c>
      <c r="AE167" s="195" t="str">
        <f>INDEX(ATS!$A:$P,MATCH(ATS!$AB167,ATS!$O:$O,0),4)</f>
        <v>MCDGY-M</v>
      </c>
    </row>
    <row r="168" spans="1:31" s="2" customFormat="1" x14ac:dyDescent="0.2">
      <c r="A168" s="229">
        <v>810070</v>
      </c>
      <c r="B168" s="228" t="s">
        <v>248</v>
      </c>
      <c r="C168" s="228"/>
      <c r="D168" s="228"/>
      <c r="E168" s="228"/>
      <c r="F168" s="228"/>
      <c r="G168" s="228"/>
      <c r="H168" s="229">
        <v>202226</v>
      </c>
      <c r="I168" s="229">
        <v>202227</v>
      </c>
      <c r="J168" s="229">
        <v>202228</v>
      </c>
      <c r="K168" s="229">
        <v>202229</v>
      </c>
      <c r="L168" s="232">
        <v>202234</v>
      </c>
      <c r="N168" s="119" t="str">
        <f t="shared" si="6"/>
        <v>810070-</v>
      </c>
      <c r="O168" s="122" t="str">
        <f>IF(B168="NET","",IF(B168="","",IFERROR(VLOOKUP(N168,EAN!$A:$B,2,FALSE),"MANGLER - MÅ OPPDATERE EAN-FANEN")))</f>
        <v/>
      </c>
      <c r="P168" s="119">
        <f t="shared" si="7"/>
        <v>202226</v>
      </c>
      <c r="Q168" s="119">
        <f t="shared" si="8"/>
        <v>202234</v>
      </c>
      <c r="S168" s="137" t="str">
        <f>IF(B168="NET","",IFERROR(VLOOKUP(O168,'2) Order Form'!$W$9:$W$1926,1,FALSE),"Ikke med I order form"))</f>
        <v/>
      </c>
      <c r="U168" s="226">
        <v>7048652766847</v>
      </c>
      <c r="V168" s="120">
        <f>IFERROR(VLOOKUP(U168,'2) Order Form'!$W$9:$W$1996,1,FALSE),"Ikke med I order form")</f>
        <v>7048652766847</v>
      </c>
      <c r="W168" s="195">
        <f>INDEX(ATS!$A:$P,MATCH(ATS!$U168,ATS!$O:$O,0),1)</f>
        <v>845076</v>
      </c>
      <c r="X168" s="174" t="str">
        <f>INDEX(ATS!$A:$P,MATCH(ATS!$U168,ATS!$O:$O,0),2)</f>
        <v>Falconer II Mips Helmet</v>
      </c>
      <c r="Y168" s="175" t="str">
        <f>INDEX(ATS!$A:$P,MATCH(ATS!$U168,ATS!$O:$O,0),4)</f>
        <v>MCDGY-L</v>
      </c>
      <c r="AA168" s="195">
        <f>IFERROR(VLOOKUP('2) Order Form'!W173,$U$4:$U$1000,1,FALSE),"Ikke med i Elastic")</f>
        <v>7048652766847</v>
      </c>
      <c r="AB168" s="195">
        <f>SUM('2) Order Form'!W173)</f>
        <v>7048652766847</v>
      </c>
      <c r="AC168" s="195">
        <f>INDEX(ATS!$A:$P,MATCH(ATS!$AB168,ATS!$O:$O,0),1)</f>
        <v>845076</v>
      </c>
      <c r="AD168" s="195" t="str">
        <f>INDEX(ATS!$A:$P,MATCH(ATS!$AB168,ATS!$O:$O,0),2)</f>
        <v>Falconer II Mips Helmet</v>
      </c>
      <c r="AE168" s="195" t="str">
        <f>INDEX(ATS!$A:$P,MATCH(ATS!$AB168,ATS!$O:$O,0),4)</f>
        <v>MCDGY-L</v>
      </c>
    </row>
    <row r="169" spans="1:31" s="2" customFormat="1" x14ac:dyDescent="0.2">
      <c r="A169" s="228">
        <v>810070</v>
      </c>
      <c r="B169" s="228" t="s">
        <v>3017</v>
      </c>
      <c r="C169" s="228" t="s">
        <v>4204</v>
      </c>
      <c r="D169" s="228" t="s">
        <v>805</v>
      </c>
      <c r="E169" s="228" t="s">
        <v>244</v>
      </c>
      <c r="F169" s="228" t="s">
        <v>3067</v>
      </c>
      <c r="G169" s="228" t="s">
        <v>128</v>
      </c>
      <c r="H169" s="228">
        <v>27</v>
      </c>
      <c r="I169" s="228">
        <v>27</v>
      </c>
      <c r="J169" s="228">
        <v>27</v>
      </c>
      <c r="K169" s="228">
        <v>27</v>
      </c>
      <c r="L169" s="231">
        <v>27</v>
      </c>
      <c r="N169" s="119" t="str">
        <f t="shared" si="6"/>
        <v>810070-TEBLK-ML17</v>
      </c>
      <c r="O169" s="122">
        <f>IF(B169="NET","",IF(B169="","",IFERROR(VLOOKUP(N169,EAN!$A:$B,2,FALSE),"MANGLER - MÅ OPPDATERE EAN-FANEN")))</f>
        <v>7048652476913</v>
      </c>
      <c r="P169" s="119">
        <f t="shared" si="7"/>
        <v>27</v>
      </c>
      <c r="Q169" s="119">
        <f t="shared" si="8"/>
        <v>27</v>
      </c>
      <c r="S169" s="137">
        <f>IF(B169="NET","",IFERROR(VLOOKUP(O169,'2) Order Form'!$W$9:$W$1926,1,FALSE),"Ikke med I order form"))</f>
        <v>7048652476913</v>
      </c>
      <c r="U169" s="226">
        <v>7048652766878</v>
      </c>
      <c r="V169" s="120">
        <f>IFERROR(VLOOKUP(U169,'2) Order Form'!$W$9:$W$1996,1,FALSE),"Ikke med I order form")</f>
        <v>7048652766878</v>
      </c>
      <c r="W169" s="195">
        <f>INDEX(ATS!$A:$P,MATCH(ATS!$U169,ATS!$O:$O,0),1)</f>
        <v>845076</v>
      </c>
      <c r="X169" s="174" t="str">
        <f>INDEX(ATS!$A:$P,MATCH(ATS!$U169,ATS!$O:$O,0),2)</f>
        <v>Falconer II Mips Helmet</v>
      </c>
      <c r="Y169" s="175" t="str">
        <f>INDEX(ATS!$A:$P,MATCH(ATS!$U169,ATS!$O:$O,0),4)</f>
        <v>SGMFL-M</v>
      </c>
      <c r="AA169" s="195">
        <f>IFERROR(VLOOKUP('2) Order Form'!W174,$U$4:$U$1000,1,FALSE),"Ikke med i Elastic")</f>
        <v>7048652273949</v>
      </c>
      <c r="AB169" s="195">
        <f>SUM('2) Order Form'!W174)</f>
        <v>7048652273949</v>
      </c>
      <c r="AC169" s="195">
        <f>INDEX(ATS!$A:$P,MATCH(ATS!$AB169,ATS!$O:$O,0),1)</f>
        <v>845076</v>
      </c>
      <c r="AD169" s="195" t="str">
        <f>INDEX(ATS!$A:$P,MATCH(ATS!$AB169,ATS!$O:$O,0),2)</f>
        <v>Falconer II Mips Helmet</v>
      </c>
      <c r="AE169" s="195" t="str">
        <f>INDEX(ATS!$A:$P,MATCH(ATS!$AB169,ATS!$O:$O,0),4)</f>
        <v>MWHTE-M</v>
      </c>
    </row>
    <row r="170" spans="1:31" s="2" customFormat="1" x14ac:dyDescent="0.2">
      <c r="A170" s="228">
        <v>810070</v>
      </c>
      <c r="B170" s="228" t="s">
        <v>3017</v>
      </c>
      <c r="C170" s="228" t="s">
        <v>4204</v>
      </c>
      <c r="D170" s="228" t="s">
        <v>806</v>
      </c>
      <c r="E170" s="228" t="s">
        <v>244</v>
      </c>
      <c r="F170" s="228" t="s">
        <v>3068</v>
      </c>
      <c r="G170" s="228" t="s">
        <v>128</v>
      </c>
      <c r="H170" s="228">
        <v>27</v>
      </c>
      <c r="I170" s="228">
        <v>27</v>
      </c>
      <c r="J170" s="228">
        <v>27</v>
      </c>
      <c r="K170" s="228">
        <v>27</v>
      </c>
      <c r="L170" s="231">
        <v>27</v>
      </c>
      <c r="N170" s="119" t="str">
        <f t="shared" si="6"/>
        <v>810070-TEBLK-ML25</v>
      </c>
      <c r="O170" s="122">
        <f>IF(B170="NET","",IF(B170="","",IFERROR(VLOOKUP(N170,EAN!$A:$B,2,FALSE),"MANGLER - MÅ OPPDATERE EAN-FANEN")))</f>
        <v>7048652476920</v>
      </c>
      <c r="P170" s="119">
        <f t="shared" si="7"/>
        <v>27</v>
      </c>
      <c r="Q170" s="119">
        <f t="shared" si="8"/>
        <v>27</v>
      </c>
      <c r="S170" s="137">
        <f>IF(B170="NET","",IFERROR(VLOOKUP(O170,'2) Order Form'!$W$9:$W$1926,1,FALSE),"Ikke med I order form"))</f>
        <v>7048652476920</v>
      </c>
      <c r="U170" s="226">
        <v>7048652766861</v>
      </c>
      <c r="V170" s="120">
        <f>IFERROR(VLOOKUP(U170,'2) Order Form'!$W$9:$W$1996,1,FALSE),"Ikke med I order form")</f>
        <v>7048652766861</v>
      </c>
      <c r="W170" s="195">
        <f>INDEX(ATS!$A:$P,MATCH(ATS!$U170,ATS!$O:$O,0),1)</f>
        <v>845076</v>
      </c>
      <c r="X170" s="174" t="str">
        <f>INDEX(ATS!$A:$P,MATCH(ATS!$U170,ATS!$O:$O,0),2)</f>
        <v>Falconer II Mips Helmet</v>
      </c>
      <c r="Y170" s="175" t="str">
        <f>INDEX(ATS!$A:$P,MATCH(ATS!$U170,ATS!$O:$O,0),4)</f>
        <v>SGMFL-L</v>
      </c>
      <c r="AA170" s="195">
        <f>IFERROR(VLOOKUP('2) Order Form'!W175,$U$4:$U$1000,1,FALSE),"Ikke med i Elastic")</f>
        <v>7048652273932</v>
      </c>
      <c r="AB170" s="195">
        <f>SUM('2) Order Form'!W175)</f>
        <v>7048652273932</v>
      </c>
      <c r="AC170" s="195">
        <f>INDEX(ATS!$A:$P,MATCH(ATS!$AB170,ATS!$O:$O,0),1)</f>
        <v>845076</v>
      </c>
      <c r="AD170" s="195" t="str">
        <f>INDEX(ATS!$A:$P,MATCH(ATS!$AB170,ATS!$O:$O,0),2)</f>
        <v>Falconer II Mips Helmet</v>
      </c>
      <c r="AE170" s="195" t="str">
        <f>INDEX(ATS!$A:$P,MATCH(ATS!$AB170,ATS!$O:$O,0),4)</f>
        <v>MWHTE-L</v>
      </c>
    </row>
    <row r="171" spans="1:31" s="2" customFormat="1" x14ac:dyDescent="0.2">
      <c r="A171" s="228">
        <v>810070</v>
      </c>
      <c r="B171" s="228" t="s">
        <v>3017</v>
      </c>
      <c r="C171" s="228" t="s">
        <v>4204</v>
      </c>
      <c r="D171" s="228" t="s">
        <v>807</v>
      </c>
      <c r="E171" s="228" t="s">
        <v>244</v>
      </c>
      <c r="F171" s="228" t="s">
        <v>3069</v>
      </c>
      <c r="G171" s="228" t="s">
        <v>128</v>
      </c>
      <c r="H171" s="228">
        <v>26</v>
      </c>
      <c r="I171" s="228">
        <v>26</v>
      </c>
      <c r="J171" s="228">
        <v>26</v>
      </c>
      <c r="K171" s="228">
        <v>26</v>
      </c>
      <c r="L171" s="231">
        <v>26</v>
      </c>
      <c r="N171" s="119" t="str">
        <f t="shared" si="6"/>
        <v>810070-TEBLK-SM25</v>
      </c>
      <c r="O171" s="122">
        <f>IF(B171="NET","",IF(B171="","",IFERROR(VLOOKUP(N171,EAN!$A:$B,2,FALSE),"MANGLER - MÅ OPPDATERE EAN-FANEN")))</f>
        <v>7048652476937</v>
      </c>
      <c r="P171" s="119">
        <f t="shared" si="7"/>
        <v>26</v>
      </c>
      <c r="Q171" s="119">
        <f t="shared" si="8"/>
        <v>26</v>
      </c>
      <c r="S171" s="137">
        <f>IF(B171="NET","",IFERROR(VLOOKUP(O171,'2) Order Form'!$W$9:$W$1926,1,FALSE),"Ikke med I order form"))</f>
        <v>7048652476937</v>
      </c>
      <c r="U171" s="226">
        <v>7048652766830</v>
      </c>
      <c r="V171" s="120">
        <f>IFERROR(VLOOKUP(U171,'2) Order Form'!$W$9:$W$1996,1,FALSE),"Ikke med I order form")</f>
        <v>7048652766830</v>
      </c>
      <c r="W171" s="195">
        <f>INDEX(ATS!$A:$P,MATCH(ATS!$U171,ATS!$O:$O,0),1)</f>
        <v>845076</v>
      </c>
      <c r="X171" s="174" t="str">
        <f>INDEX(ATS!$A:$P,MATCH(ATS!$U171,ATS!$O:$O,0),2)</f>
        <v>Falconer II Mips Helmet</v>
      </c>
      <c r="Y171" s="175" t="str">
        <f>INDEX(ATS!$A:$P,MATCH(ATS!$U171,ATS!$O:$O,0),4)</f>
        <v>BUORE-M</v>
      </c>
      <c r="AA171" s="195">
        <f>IFERROR(VLOOKUP('2) Order Form'!W176,$U$4:$U$1000,1,FALSE),"Ikke med i Elastic")</f>
        <v>7048652766892</v>
      </c>
      <c r="AB171" s="195">
        <f>SUM('2) Order Form'!W176)</f>
        <v>7048652766892</v>
      </c>
      <c r="AC171" s="195">
        <f>INDEX(ATS!$A:$P,MATCH(ATS!$AB171,ATS!$O:$O,0),1)</f>
        <v>845076</v>
      </c>
      <c r="AD171" s="195" t="str">
        <f>INDEX(ATS!$A:$P,MATCH(ATS!$AB171,ATS!$O:$O,0),2)</f>
        <v>Falconer II Mips Helmet</v>
      </c>
      <c r="AE171" s="195" t="str">
        <f>INDEX(ATS!$A:$P,MATCH(ATS!$AB171,ATS!$O:$O,0),4)</f>
        <v>SKBLM-M</v>
      </c>
    </row>
    <row r="172" spans="1:31" s="2" customFormat="1" x14ac:dyDescent="0.2">
      <c r="A172" s="228">
        <v>810070</v>
      </c>
      <c r="B172" s="228" t="s">
        <v>3017</v>
      </c>
      <c r="C172" s="228" t="s">
        <v>4204</v>
      </c>
      <c r="D172" s="228" t="s">
        <v>808</v>
      </c>
      <c r="E172" s="228" t="s">
        <v>244</v>
      </c>
      <c r="F172" s="228" t="s">
        <v>3070</v>
      </c>
      <c r="G172" s="228" t="s">
        <v>128</v>
      </c>
      <c r="H172" s="228">
        <v>29</v>
      </c>
      <c r="I172" s="228">
        <v>29</v>
      </c>
      <c r="J172" s="228">
        <v>29</v>
      </c>
      <c r="K172" s="228">
        <v>29</v>
      </c>
      <c r="L172" s="231">
        <v>29</v>
      </c>
      <c r="N172" s="119" t="str">
        <f t="shared" si="6"/>
        <v>810070-TEBLK-SM32</v>
      </c>
      <c r="O172" s="122">
        <f>IF(B172="NET","",IF(B172="","",IFERROR(VLOOKUP(N172,EAN!$A:$B,2,FALSE),"MANGLER - MÅ OPPDATERE EAN-FANEN")))</f>
        <v>7048652476944</v>
      </c>
      <c r="P172" s="119">
        <f t="shared" si="7"/>
        <v>29</v>
      </c>
      <c r="Q172" s="119">
        <f t="shared" si="8"/>
        <v>29</v>
      </c>
      <c r="S172" s="137">
        <f>IF(B172="NET","",IFERROR(VLOOKUP(O172,'2) Order Form'!$W$9:$W$1926,1,FALSE),"Ikke med I order form"))</f>
        <v>7048652476944</v>
      </c>
      <c r="U172" s="226">
        <v>7048652766823</v>
      </c>
      <c r="V172" s="120">
        <f>IFERROR(VLOOKUP(U172,'2) Order Form'!$W$9:$W$1996,1,FALSE),"Ikke med I order form")</f>
        <v>7048652766823</v>
      </c>
      <c r="W172" s="195">
        <f>INDEX(ATS!$A:$P,MATCH(ATS!$U172,ATS!$O:$O,0),1)</f>
        <v>845076</v>
      </c>
      <c r="X172" s="174" t="str">
        <f>INDEX(ATS!$A:$P,MATCH(ATS!$U172,ATS!$O:$O,0),2)</f>
        <v>Falconer II Mips Helmet</v>
      </c>
      <c r="Y172" s="175" t="str">
        <f>INDEX(ATS!$A:$P,MATCH(ATS!$U172,ATS!$O:$O,0),4)</f>
        <v>BUORE-L</v>
      </c>
      <c r="AA172" s="195">
        <f>IFERROR(VLOOKUP('2) Order Form'!W177,$U$4:$U$1000,1,FALSE),"Ikke med i Elastic")</f>
        <v>7048652766885</v>
      </c>
      <c r="AB172" s="195">
        <f>SUM('2) Order Form'!W177)</f>
        <v>7048652766885</v>
      </c>
      <c r="AC172" s="195">
        <f>INDEX(ATS!$A:$P,MATCH(ATS!$AB172,ATS!$O:$O,0),1)</f>
        <v>845076</v>
      </c>
      <c r="AD172" s="195" t="str">
        <f>INDEX(ATS!$A:$P,MATCH(ATS!$AB172,ATS!$O:$O,0),2)</f>
        <v>Falconer II Mips Helmet</v>
      </c>
      <c r="AE172" s="195" t="str">
        <f>INDEX(ATS!$A:$P,MATCH(ATS!$AB172,ATS!$O:$O,0),4)</f>
        <v>SKBLM-L</v>
      </c>
    </row>
    <row r="173" spans="1:31" s="2" customFormat="1" x14ac:dyDescent="0.2">
      <c r="A173" s="229">
        <v>810071</v>
      </c>
      <c r="B173" s="228" t="s">
        <v>248</v>
      </c>
      <c r="C173" s="228"/>
      <c r="D173" s="228"/>
      <c r="E173" s="228"/>
      <c r="F173" s="228"/>
      <c r="G173" s="228"/>
      <c r="H173" s="229">
        <v>202226</v>
      </c>
      <c r="I173" s="229">
        <v>202227</v>
      </c>
      <c r="J173" s="229">
        <v>202228</v>
      </c>
      <c r="K173" s="229">
        <v>202229</v>
      </c>
      <c r="L173" s="232">
        <v>202234</v>
      </c>
      <c r="N173" s="119" t="str">
        <f t="shared" si="6"/>
        <v>810071-</v>
      </c>
      <c r="O173" s="122" t="str">
        <f>IF(B173="NET","",IF(B173="","",IFERROR(VLOOKUP(N173,EAN!$A:$B,2,FALSE),"MANGLER - MÅ OPPDATERE EAN-FANEN")))</f>
        <v/>
      </c>
      <c r="P173" s="119">
        <f t="shared" si="7"/>
        <v>202226</v>
      </c>
      <c r="Q173" s="119">
        <f t="shared" si="8"/>
        <v>202234</v>
      </c>
      <c r="S173" s="137" t="str">
        <f>IF(B173="NET","",IFERROR(VLOOKUP(O173,'2) Order Form'!$W$9:$W$1926,1,FALSE),"Ikke med I order form"))</f>
        <v/>
      </c>
      <c r="U173" s="226">
        <v>7048652766892</v>
      </c>
      <c r="V173" s="120">
        <f>IFERROR(VLOOKUP(U173,'2) Order Form'!$W$9:$W$1996,1,FALSE),"Ikke med I order form")</f>
        <v>7048652766892</v>
      </c>
      <c r="W173" s="195">
        <f>INDEX(ATS!$A:$P,MATCH(ATS!$U173,ATS!$O:$O,0),1)</f>
        <v>845076</v>
      </c>
      <c r="X173" s="174" t="str">
        <f>INDEX(ATS!$A:$P,MATCH(ATS!$U173,ATS!$O:$O,0),2)</f>
        <v>Falconer II Mips Helmet</v>
      </c>
      <c r="Y173" s="175" t="str">
        <f>INDEX(ATS!$A:$P,MATCH(ATS!$U173,ATS!$O:$O,0),4)</f>
        <v>SKBLM-M</v>
      </c>
      <c r="AA173" s="195">
        <f>IFERROR(VLOOKUP('2) Order Form'!W178,$U$4:$U$1000,1,FALSE),"Ikke med i Elastic")</f>
        <v>7048652766878</v>
      </c>
      <c r="AB173" s="195">
        <f>SUM('2) Order Form'!W178)</f>
        <v>7048652766878</v>
      </c>
      <c r="AC173" s="195">
        <f>INDEX(ATS!$A:$P,MATCH(ATS!$AB173,ATS!$O:$O,0),1)</f>
        <v>845076</v>
      </c>
      <c r="AD173" s="195" t="str">
        <f>INDEX(ATS!$A:$P,MATCH(ATS!$AB173,ATS!$O:$O,0),2)</f>
        <v>Falconer II Mips Helmet</v>
      </c>
      <c r="AE173" s="195" t="str">
        <f>INDEX(ATS!$A:$P,MATCH(ATS!$AB173,ATS!$O:$O,0),4)</f>
        <v>SGMFL-M</v>
      </c>
    </row>
    <row r="174" spans="1:31" s="2" customFormat="1" x14ac:dyDescent="0.2">
      <c r="A174" s="228">
        <v>810071</v>
      </c>
      <c r="B174" s="228" t="s">
        <v>299</v>
      </c>
      <c r="C174" s="228" t="s">
        <v>4204</v>
      </c>
      <c r="D174" s="228" t="s">
        <v>4205</v>
      </c>
      <c r="E174" s="228" t="s">
        <v>4206</v>
      </c>
      <c r="F174" s="228" t="s">
        <v>84</v>
      </c>
      <c r="G174" s="228" t="s">
        <v>504</v>
      </c>
      <c r="H174" s="228">
        <v>0</v>
      </c>
      <c r="I174" s="228">
        <v>0</v>
      </c>
      <c r="J174" s="228">
        <v>0</v>
      </c>
      <c r="K174" s="228">
        <v>0</v>
      </c>
      <c r="L174" s="231">
        <v>0</v>
      </c>
      <c r="N174" s="119" t="str">
        <f t="shared" si="6"/>
        <v>810071-GRAY-OS</v>
      </c>
      <c r="O174" s="122" t="str">
        <f>IF(B174="NET","",IF(B174="","",IFERROR(VLOOKUP(N174,EAN!$A:$B,2,FALSE),"MANGLER - MÅ OPPDATERE EAN-FANEN")))</f>
        <v>MANGLER - MÅ OPPDATERE EAN-FANEN</v>
      </c>
      <c r="P174" s="119">
        <f t="shared" si="7"/>
        <v>0</v>
      </c>
      <c r="Q174" s="119">
        <f t="shared" si="8"/>
        <v>0</v>
      </c>
      <c r="S174" s="137" t="str">
        <f>IF(B174="NET","",IFERROR(VLOOKUP(O174,'2) Order Form'!$W$9:$W$1926,1,FALSE),"Ikke med I order form"))</f>
        <v>Ikke med I order form</v>
      </c>
      <c r="U174" s="226">
        <v>7048652766885</v>
      </c>
      <c r="V174" s="120">
        <f>IFERROR(VLOOKUP(U174,'2) Order Form'!$W$9:$W$1996,1,FALSE),"Ikke med I order form")</f>
        <v>7048652766885</v>
      </c>
      <c r="W174" s="195">
        <f>INDEX(ATS!$A:$P,MATCH(ATS!$U174,ATS!$O:$O,0),1)</f>
        <v>845076</v>
      </c>
      <c r="X174" s="174" t="str">
        <f>INDEX(ATS!$A:$P,MATCH(ATS!$U174,ATS!$O:$O,0),2)</f>
        <v>Falconer II Mips Helmet</v>
      </c>
      <c r="Y174" s="175" t="str">
        <f>INDEX(ATS!$A:$P,MATCH(ATS!$U174,ATS!$O:$O,0),4)</f>
        <v>SKBLM-L</v>
      </c>
      <c r="AA174" s="195">
        <f>IFERROR(VLOOKUP('2) Order Form'!W179,$U$4:$U$1000,1,FALSE),"Ikke med i Elastic")</f>
        <v>7048652766861</v>
      </c>
      <c r="AB174" s="195">
        <f>SUM('2) Order Form'!W179)</f>
        <v>7048652766861</v>
      </c>
      <c r="AC174" s="195">
        <f>INDEX(ATS!$A:$P,MATCH(ATS!$AB174,ATS!$O:$O,0),1)</f>
        <v>845076</v>
      </c>
      <c r="AD174" s="195" t="str">
        <f>INDEX(ATS!$A:$P,MATCH(ATS!$AB174,ATS!$O:$O,0),2)</f>
        <v>Falconer II Mips Helmet</v>
      </c>
      <c r="AE174" s="195" t="str">
        <f>INDEX(ATS!$A:$P,MATCH(ATS!$AB174,ATS!$O:$O,0),4)</f>
        <v>SGMFL-L</v>
      </c>
    </row>
    <row r="175" spans="1:31" s="2" customFormat="1" x14ac:dyDescent="0.2">
      <c r="A175" s="229">
        <v>810072</v>
      </c>
      <c r="B175" s="228" t="s">
        <v>248</v>
      </c>
      <c r="C175" s="228"/>
      <c r="D175" s="228"/>
      <c r="E175" s="228"/>
      <c r="F175" s="228"/>
      <c r="G175" s="228"/>
      <c r="H175" s="229">
        <v>202226</v>
      </c>
      <c r="I175" s="229">
        <v>202227</v>
      </c>
      <c r="J175" s="229">
        <v>202228</v>
      </c>
      <c r="K175" s="229">
        <v>202229</v>
      </c>
      <c r="L175" s="232">
        <v>202234</v>
      </c>
      <c r="N175" s="119" t="str">
        <f t="shared" si="6"/>
        <v>810072-</v>
      </c>
      <c r="O175" s="122" t="str">
        <f>IF(B175="NET","",IF(B175="","",IFERROR(VLOOKUP(N175,EAN!$A:$B,2,FALSE),"MANGLER - MÅ OPPDATERE EAN-FANEN")))</f>
        <v/>
      </c>
      <c r="P175" s="119">
        <f t="shared" si="7"/>
        <v>202226</v>
      </c>
      <c r="Q175" s="119">
        <f t="shared" si="8"/>
        <v>202234</v>
      </c>
      <c r="S175" s="137" t="str">
        <f>IF(B175="NET","",IFERROR(VLOOKUP(O175,'2) Order Form'!$W$9:$W$1926,1,FALSE),"Ikke med I order form"))</f>
        <v/>
      </c>
      <c r="U175" s="226">
        <v>7048652329257</v>
      </c>
      <c r="V175" s="120">
        <f>IFERROR(VLOOKUP(U175,'2) Order Form'!$W$9:$W$1996,1,FALSE),"Ikke med I order form")</f>
        <v>7048652329257</v>
      </c>
      <c r="W175" s="195">
        <f>INDEX(ATS!$A:$P,MATCH(ATS!$U175,ATS!$O:$O,0),1)</f>
        <v>845075</v>
      </c>
      <c r="X175" s="174" t="str">
        <f>INDEX(ATS!$A:$P,MATCH(ATS!$U175,ATS!$O:$O,0),2)</f>
        <v>Falconer II Helmet</v>
      </c>
      <c r="Y175" s="175" t="str">
        <f>INDEX(ATS!$A:$P,MATCH(ATS!$U175,ATS!$O:$O,0),4)</f>
        <v>MBLCK-M</v>
      </c>
      <c r="AA175" s="195">
        <f>IFERROR(VLOOKUP('2) Order Form'!W180,$U$4:$U$1000,1,FALSE),"Ikke med i Elastic")</f>
        <v>7048652766755</v>
      </c>
      <c r="AB175" s="195">
        <f>SUM('2) Order Form'!W180)</f>
        <v>7048652766755</v>
      </c>
      <c r="AC175" s="195">
        <f>INDEX(ATS!$A:$P,MATCH(ATS!$AB175,ATS!$O:$O,0),1)</f>
        <v>845075</v>
      </c>
      <c r="AD175" s="195" t="str">
        <f>INDEX(ATS!$A:$P,MATCH(ATS!$AB175,ATS!$O:$O,0),2)</f>
        <v>Falconer II Helmet</v>
      </c>
      <c r="AE175" s="195" t="str">
        <f>INDEX(ATS!$A:$P,MATCH(ATS!$AB175,ATS!$O:$O,0),4)</f>
        <v>BUORE-M</v>
      </c>
    </row>
    <row r="176" spans="1:31" s="2" customFormat="1" x14ac:dyDescent="0.2">
      <c r="A176" s="228">
        <v>810072</v>
      </c>
      <c r="B176" s="228" t="s">
        <v>300</v>
      </c>
      <c r="C176" s="228" t="s">
        <v>4204</v>
      </c>
      <c r="D176" s="228" t="s">
        <v>139</v>
      </c>
      <c r="E176" s="228" t="s">
        <v>93</v>
      </c>
      <c r="F176" s="228" t="s">
        <v>84</v>
      </c>
      <c r="G176" s="228" t="s">
        <v>128</v>
      </c>
      <c r="H176" s="228">
        <v>0</v>
      </c>
      <c r="I176" s="228">
        <v>0</v>
      </c>
      <c r="J176" s="228">
        <v>0</v>
      </c>
      <c r="K176" s="228">
        <v>0</v>
      </c>
      <c r="L176" s="231">
        <v>0</v>
      </c>
      <c r="N176" s="119" t="str">
        <f t="shared" si="6"/>
        <v>810072-BLACK-OS</v>
      </c>
      <c r="O176" s="122" t="str">
        <f>IF(B176="NET","",IF(B176="","",IFERROR(VLOOKUP(N176,EAN!$A:$B,2,FALSE),"MANGLER - MÅ OPPDATERE EAN-FANEN")))</f>
        <v>MANGLER - MÅ OPPDATERE EAN-FANEN</v>
      </c>
      <c r="P176" s="119">
        <f t="shared" si="7"/>
        <v>0</v>
      </c>
      <c r="Q176" s="119">
        <f t="shared" si="8"/>
        <v>0</v>
      </c>
      <c r="S176" s="137" t="str">
        <f>IF(B176="NET","",IFERROR(VLOOKUP(O176,'2) Order Form'!$W$9:$W$1926,1,FALSE),"Ikke med I order form"))</f>
        <v>Ikke med I order form</v>
      </c>
      <c r="U176" s="226">
        <v>7048652329240</v>
      </c>
      <c r="V176" s="120">
        <f>IFERROR(VLOOKUP(U176,'2) Order Form'!$W$9:$W$1996,1,FALSE),"Ikke med I order form")</f>
        <v>7048652329240</v>
      </c>
      <c r="W176" s="195">
        <f>INDEX(ATS!$A:$P,MATCH(ATS!$U176,ATS!$O:$O,0),1)</f>
        <v>845075</v>
      </c>
      <c r="X176" s="174" t="str">
        <f>INDEX(ATS!$A:$P,MATCH(ATS!$U176,ATS!$O:$O,0),2)</f>
        <v>Falconer II Helmet</v>
      </c>
      <c r="Y176" s="175" t="str">
        <f>INDEX(ATS!$A:$P,MATCH(ATS!$U176,ATS!$O:$O,0),4)</f>
        <v>MBLCK-L</v>
      </c>
      <c r="AA176" s="195">
        <f>IFERROR(VLOOKUP('2) Order Form'!W181,$U$4:$U$1000,1,FALSE),"Ikke med i Elastic")</f>
        <v>7048652766748</v>
      </c>
      <c r="AB176" s="195">
        <f>SUM('2) Order Form'!W181)</f>
        <v>7048652766748</v>
      </c>
      <c r="AC176" s="195">
        <f>INDEX(ATS!$A:$P,MATCH(ATS!$AB176,ATS!$O:$O,0),1)</f>
        <v>845075</v>
      </c>
      <c r="AD176" s="195" t="str">
        <f>INDEX(ATS!$A:$P,MATCH(ATS!$AB176,ATS!$O:$O,0),2)</f>
        <v>Falconer II Helmet</v>
      </c>
      <c r="AE176" s="195" t="str">
        <f>INDEX(ATS!$A:$P,MATCH(ATS!$AB176,ATS!$O:$O,0),4)</f>
        <v>BUORE-L</v>
      </c>
    </row>
    <row r="177" spans="1:31" s="2" customFormat="1" x14ac:dyDescent="0.2">
      <c r="A177" s="229">
        <v>810073</v>
      </c>
      <c r="B177" s="228" t="s">
        <v>248</v>
      </c>
      <c r="C177" s="228"/>
      <c r="D177" s="228"/>
      <c r="E177" s="228"/>
      <c r="F177" s="228"/>
      <c r="G177" s="228"/>
      <c r="H177" s="229">
        <v>202226</v>
      </c>
      <c r="I177" s="229">
        <v>202227</v>
      </c>
      <c r="J177" s="229">
        <v>202228</v>
      </c>
      <c r="K177" s="229">
        <v>202229</v>
      </c>
      <c r="L177" s="232">
        <v>202234</v>
      </c>
      <c r="N177" s="119" t="str">
        <f t="shared" si="6"/>
        <v>810073-</v>
      </c>
      <c r="O177" s="122" t="str">
        <f>IF(B177="NET","",IF(B177="","",IFERROR(VLOOKUP(N177,EAN!$A:$B,2,FALSE),"MANGLER - MÅ OPPDATERE EAN-FANEN")))</f>
        <v/>
      </c>
      <c r="P177" s="119">
        <f t="shared" si="7"/>
        <v>202226</v>
      </c>
      <c r="Q177" s="119">
        <f t="shared" si="8"/>
        <v>202234</v>
      </c>
      <c r="S177" s="137" t="str">
        <f>IF(B177="NET","",IFERROR(VLOOKUP(O177,'2) Order Form'!$W$9:$W$1926,1,FALSE),"Ikke med I order form"))</f>
        <v/>
      </c>
      <c r="U177" s="226">
        <v>7048652555540</v>
      </c>
      <c r="V177" s="120">
        <f>IFERROR(VLOOKUP(U177,'2) Order Form'!$W$9:$W$1996,1,FALSE),"Ikke med I order form")</f>
        <v>7048652555540</v>
      </c>
      <c r="W177" s="195">
        <f>INDEX(ATS!$A:$P,MATCH(ATS!$U177,ATS!$O:$O,0),1)</f>
        <v>845075</v>
      </c>
      <c r="X177" s="174" t="str">
        <f>INDEX(ATS!$A:$P,MATCH(ATS!$U177,ATS!$O:$O,0),2)</f>
        <v>Falconer II Helmet</v>
      </c>
      <c r="Y177" s="175" t="str">
        <f>INDEX(ATS!$A:$P,MATCH(ATS!$U177,ATS!$O:$O,0),4)</f>
        <v>MWH20-M</v>
      </c>
      <c r="AA177" s="195">
        <f>IFERROR(VLOOKUP('2) Order Form'!W182,$U$4:$U$1000,1,FALSE),"Ikke med i Elastic")</f>
        <v>7048652329257</v>
      </c>
      <c r="AB177" s="195">
        <f>SUM('2) Order Form'!W182)</f>
        <v>7048652329257</v>
      </c>
      <c r="AC177" s="195">
        <f>INDEX(ATS!$A:$P,MATCH(ATS!$AB177,ATS!$O:$O,0),1)</f>
        <v>845075</v>
      </c>
      <c r="AD177" s="195" t="str">
        <f>INDEX(ATS!$A:$P,MATCH(ATS!$AB177,ATS!$O:$O,0),2)</f>
        <v>Falconer II Helmet</v>
      </c>
      <c r="AE177" s="195" t="str">
        <f>INDEX(ATS!$A:$P,MATCH(ATS!$AB177,ATS!$O:$O,0),4)</f>
        <v>MBLCK-M</v>
      </c>
    </row>
    <row r="178" spans="1:31" s="2" customFormat="1" x14ac:dyDescent="0.2">
      <c r="A178" s="228">
        <v>810073</v>
      </c>
      <c r="B178" s="228" t="s">
        <v>298</v>
      </c>
      <c r="C178" s="228" t="s">
        <v>4204</v>
      </c>
      <c r="D178" s="228" t="s">
        <v>139</v>
      </c>
      <c r="E178" s="228" t="s">
        <v>93</v>
      </c>
      <c r="F178" s="228" t="s">
        <v>84</v>
      </c>
      <c r="G178" s="228" t="s">
        <v>128</v>
      </c>
      <c r="H178" s="228">
        <v>0</v>
      </c>
      <c r="I178" s="228">
        <v>0</v>
      </c>
      <c r="J178" s="228">
        <v>0</v>
      </c>
      <c r="K178" s="228">
        <v>0</v>
      </c>
      <c r="L178" s="231">
        <v>0</v>
      </c>
      <c r="N178" s="119" t="str">
        <f t="shared" si="6"/>
        <v>810073-BLACK-OS</v>
      </c>
      <c r="O178" s="122" t="str">
        <f>IF(B178="NET","",IF(B178="","",IFERROR(VLOOKUP(N178,EAN!$A:$B,2,FALSE),"MANGLER - MÅ OPPDATERE EAN-FANEN")))</f>
        <v>MANGLER - MÅ OPPDATERE EAN-FANEN</v>
      </c>
      <c r="P178" s="119">
        <f t="shared" si="7"/>
        <v>0</v>
      </c>
      <c r="Q178" s="119">
        <f t="shared" si="8"/>
        <v>0</v>
      </c>
      <c r="S178" s="137" t="str">
        <f>IF(B178="NET","",IFERROR(VLOOKUP(O178,'2) Order Form'!$W$9:$W$1926,1,FALSE),"Ikke med I order form"))</f>
        <v>Ikke med I order form</v>
      </c>
      <c r="U178" s="226">
        <v>7048652555533</v>
      </c>
      <c r="V178" s="120">
        <f>IFERROR(VLOOKUP(U178,'2) Order Form'!$W$9:$W$1996,1,FALSE),"Ikke med I order form")</f>
        <v>7048652555533</v>
      </c>
      <c r="W178" s="195">
        <f>INDEX(ATS!$A:$P,MATCH(ATS!$U178,ATS!$O:$O,0),1)</f>
        <v>845075</v>
      </c>
      <c r="X178" s="174" t="str">
        <f>INDEX(ATS!$A:$P,MATCH(ATS!$U178,ATS!$O:$O,0),2)</f>
        <v>Falconer II Helmet</v>
      </c>
      <c r="Y178" s="175" t="str">
        <f>INDEX(ATS!$A:$P,MATCH(ATS!$U178,ATS!$O:$O,0),4)</f>
        <v>MWH20-L</v>
      </c>
      <c r="AA178" s="195">
        <f>IFERROR(VLOOKUP('2) Order Form'!W183,$U$4:$U$1000,1,FALSE),"Ikke med i Elastic")</f>
        <v>7048652329240</v>
      </c>
      <c r="AB178" s="195">
        <f>SUM('2) Order Form'!W183)</f>
        <v>7048652329240</v>
      </c>
      <c r="AC178" s="195">
        <f>INDEX(ATS!$A:$P,MATCH(ATS!$AB178,ATS!$O:$O,0),1)</f>
        <v>845075</v>
      </c>
      <c r="AD178" s="195" t="str">
        <f>INDEX(ATS!$A:$P,MATCH(ATS!$AB178,ATS!$O:$O,0),2)</f>
        <v>Falconer II Helmet</v>
      </c>
      <c r="AE178" s="195" t="str">
        <f>INDEX(ATS!$A:$P,MATCH(ATS!$AB178,ATS!$O:$O,0),4)</f>
        <v>MBLCK-L</v>
      </c>
    </row>
    <row r="179" spans="1:31" s="2" customFormat="1" x14ac:dyDescent="0.2">
      <c r="A179" s="229">
        <v>810074</v>
      </c>
      <c r="B179" s="228" t="s">
        <v>248</v>
      </c>
      <c r="C179" s="228"/>
      <c r="D179" s="228"/>
      <c r="E179" s="228"/>
      <c r="F179" s="228"/>
      <c r="G179" s="228"/>
      <c r="H179" s="229">
        <v>202226</v>
      </c>
      <c r="I179" s="229">
        <v>202227</v>
      </c>
      <c r="J179" s="229">
        <v>202228</v>
      </c>
      <c r="K179" s="229">
        <v>202229</v>
      </c>
      <c r="L179" s="232">
        <v>202234</v>
      </c>
      <c r="N179" s="119" t="str">
        <f t="shared" si="6"/>
        <v>810074-</v>
      </c>
      <c r="O179" s="122" t="str">
        <f>IF(B179="NET","",IF(B179="","",IFERROR(VLOOKUP(N179,EAN!$A:$B,2,FALSE),"MANGLER - MÅ OPPDATERE EAN-FANEN")))</f>
        <v/>
      </c>
      <c r="P179" s="119">
        <f t="shared" si="7"/>
        <v>202226</v>
      </c>
      <c r="Q179" s="119">
        <f t="shared" si="8"/>
        <v>202234</v>
      </c>
      <c r="S179" s="137" t="str">
        <f>IF(B179="NET","",IFERROR(VLOOKUP(O179,'2) Order Form'!$W$9:$W$1926,1,FALSE),"Ikke med I order form"))</f>
        <v/>
      </c>
      <c r="U179" s="226">
        <v>7048652766779</v>
      </c>
      <c r="V179" s="120">
        <f>IFERROR(VLOOKUP(U179,'2) Order Form'!$W$9:$W$1996,1,FALSE),"Ikke med I order form")</f>
        <v>7048652766779</v>
      </c>
      <c r="W179" s="195">
        <f>INDEX(ATS!$A:$P,MATCH(ATS!$U179,ATS!$O:$O,0),1)</f>
        <v>845075</v>
      </c>
      <c r="X179" s="174" t="str">
        <f>INDEX(ATS!$A:$P,MATCH(ATS!$U179,ATS!$O:$O,0),2)</f>
        <v>Falconer II Helmet</v>
      </c>
      <c r="Y179" s="175" t="str">
        <f>INDEX(ATS!$A:$P,MATCH(ATS!$U179,ATS!$O:$O,0),4)</f>
        <v>MCDGY-M</v>
      </c>
      <c r="AA179" s="195">
        <f>IFERROR(VLOOKUP('2) Order Form'!W184,$U$4:$U$1000,1,FALSE),"Ikke med i Elastic")</f>
        <v>7048652766779</v>
      </c>
      <c r="AB179" s="195">
        <f>SUM('2) Order Form'!W184)</f>
        <v>7048652766779</v>
      </c>
      <c r="AC179" s="195">
        <f>INDEX(ATS!$A:$P,MATCH(ATS!$AB179,ATS!$O:$O,0),1)</f>
        <v>845075</v>
      </c>
      <c r="AD179" s="195" t="str">
        <f>INDEX(ATS!$A:$P,MATCH(ATS!$AB179,ATS!$O:$O,0),2)</f>
        <v>Falconer II Helmet</v>
      </c>
      <c r="AE179" s="195" t="str">
        <f>INDEX(ATS!$A:$P,MATCH(ATS!$AB179,ATS!$O:$O,0),4)</f>
        <v>MCDGY-M</v>
      </c>
    </row>
    <row r="180" spans="1:31" s="2" customFormat="1" x14ac:dyDescent="0.2">
      <c r="A180" s="228">
        <v>810074</v>
      </c>
      <c r="B180" s="228" t="s">
        <v>3946</v>
      </c>
      <c r="C180" s="228" t="s">
        <v>4204</v>
      </c>
      <c r="D180" s="228" t="s">
        <v>139</v>
      </c>
      <c r="E180" s="228" t="s">
        <v>93</v>
      </c>
      <c r="F180" s="228" t="s">
        <v>84</v>
      </c>
      <c r="G180" s="228" t="s">
        <v>504</v>
      </c>
      <c r="H180" s="228">
        <v>23</v>
      </c>
      <c r="I180" s="228">
        <v>23</v>
      </c>
      <c r="J180" s="228">
        <v>23</v>
      </c>
      <c r="K180" s="228">
        <v>23</v>
      </c>
      <c r="L180" s="231">
        <v>23</v>
      </c>
      <c r="N180" s="119" t="str">
        <f t="shared" si="6"/>
        <v>810074-BLACK-OS</v>
      </c>
      <c r="O180" s="122" t="str">
        <f>IF(B180="NET","",IF(B180="","",IFERROR(VLOOKUP(N180,EAN!$A:$B,2,FALSE),"MANGLER - MÅ OPPDATERE EAN-FANEN")))</f>
        <v>MANGLER - MÅ OPPDATERE EAN-FANEN</v>
      </c>
      <c r="P180" s="119">
        <f t="shared" si="7"/>
        <v>23</v>
      </c>
      <c r="Q180" s="119">
        <f t="shared" si="8"/>
        <v>23</v>
      </c>
      <c r="S180" s="137" t="str">
        <f>IF(B180="NET","",IFERROR(VLOOKUP(O180,'2) Order Form'!$W$9:$W$1926,1,FALSE),"Ikke med I order form"))</f>
        <v>Ikke med I order form</v>
      </c>
      <c r="U180" s="226">
        <v>7048652766762</v>
      </c>
      <c r="V180" s="120">
        <f>IFERROR(VLOOKUP(U180,'2) Order Form'!$W$9:$W$1996,1,FALSE),"Ikke med I order form")</f>
        <v>7048652766762</v>
      </c>
      <c r="W180" s="195">
        <f>INDEX(ATS!$A:$P,MATCH(ATS!$U180,ATS!$O:$O,0),1)</f>
        <v>845075</v>
      </c>
      <c r="X180" s="174" t="str">
        <f>INDEX(ATS!$A:$P,MATCH(ATS!$U180,ATS!$O:$O,0),2)</f>
        <v>Falconer II Helmet</v>
      </c>
      <c r="Y180" s="175" t="str">
        <f>INDEX(ATS!$A:$P,MATCH(ATS!$U180,ATS!$O:$O,0),4)</f>
        <v>MCDGY-L</v>
      </c>
      <c r="AA180" s="195">
        <f>IFERROR(VLOOKUP('2) Order Form'!W185,$U$4:$U$1000,1,FALSE),"Ikke med i Elastic")</f>
        <v>7048652766762</v>
      </c>
      <c r="AB180" s="195">
        <f>SUM('2) Order Form'!W185)</f>
        <v>7048652766762</v>
      </c>
      <c r="AC180" s="195">
        <f>INDEX(ATS!$A:$P,MATCH(ATS!$AB180,ATS!$O:$O,0),1)</f>
        <v>845075</v>
      </c>
      <c r="AD180" s="195" t="str">
        <f>INDEX(ATS!$A:$P,MATCH(ATS!$AB180,ATS!$O:$O,0),2)</f>
        <v>Falconer II Helmet</v>
      </c>
      <c r="AE180" s="195" t="str">
        <f>INDEX(ATS!$A:$P,MATCH(ATS!$AB180,ATS!$O:$O,0),4)</f>
        <v>MCDGY-L</v>
      </c>
    </row>
    <row r="181" spans="1:31" s="2" customFormat="1" x14ac:dyDescent="0.2">
      <c r="A181" s="229">
        <v>810075</v>
      </c>
      <c r="B181" s="228" t="s">
        <v>248</v>
      </c>
      <c r="C181" s="228"/>
      <c r="D181" s="228"/>
      <c r="E181" s="228"/>
      <c r="F181" s="228"/>
      <c r="G181" s="228"/>
      <c r="H181" s="229">
        <v>202226</v>
      </c>
      <c r="I181" s="229">
        <v>202227</v>
      </c>
      <c r="J181" s="229">
        <v>202228</v>
      </c>
      <c r="K181" s="229">
        <v>202229</v>
      </c>
      <c r="L181" s="232">
        <v>202234</v>
      </c>
      <c r="N181" s="119" t="str">
        <f t="shared" si="6"/>
        <v>810075-</v>
      </c>
      <c r="O181" s="122" t="str">
        <f>IF(B181="NET","",IF(B181="","",IFERROR(VLOOKUP(N181,EAN!$A:$B,2,FALSE),"MANGLER - MÅ OPPDATERE EAN-FANEN")))</f>
        <v/>
      </c>
      <c r="P181" s="119">
        <f t="shared" si="7"/>
        <v>202226</v>
      </c>
      <c r="Q181" s="119">
        <f t="shared" si="8"/>
        <v>202234</v>
      </c>
      <c r="S181" s="137" t="str">
        <f>IF(B181="NET","",IFERROR(VLOOKUP(O181,'2) Order Form'!$W$9:$W$1926,1,FALSE),"Ikke med I order form"))</f>
        <v/>
      </c>
      <c r="U181" s="226">
        <v>7048652766793</v>
      </c>
      <c r="V181" s="120">
        <f>IFERROR(VLOOKUP(U181,'2) Order Form'!$W$9:$W$1996,1,FALSE),"Ikke med I order form")</f>
        <v>7048652766793</v>
      </c>
      <c r="W181" s="195">
        <f>INDEX(ATS!$A:$P,MATCH(ATS!$U181,ATS!$O:$O,0),1)</f>
        <v>845075</v>
      </c>
      <c r="X181" s="174" t="str">
        <f>INDEX(ATS!$A:$P,MATCH(ATS!$U181,ATS!$O:$O,0),2)</f>
        <v>Falconer II Helmet</v>
      </c>
      <c r="Y181" s="175" t="str">
        <f>INDEX(ATS!$A:$P,MATCH(ATS!$U181,ATS!$O:$O,0),4)</f>
        <v>SGMFL-M</v>
      </c>
      <c r="AA181" s="195">
        <f>IFERROR(VLOOKUP('2) Order Form'!W186,$U$4:$U$1000,1,FALSE),"Ikke med i Elastic")</f>
        <v>7048652555540</v>
      </c>
      <c r="AB181" s="195">
        <f>SUM('2) Order Form'!W186)</f>
        <v>7048652555540</v>
      </c>
      <c r="AC181" s="195">
        <f>INDEX(ATS!$A:$P,MATCH(ATS!$AB181,ATS!$O:$O,0),1)</f>
        <v>845075</v>
      </c>
      <c r="AD181" s="195" t="str">
        <f>INDEX(ATS!$A:$P,MATCH(ATS!$AB181,ATS!$O:$O,0),2)</f>
        <v>Falconer II Helmet</v>
      </c>
      <c r="AE181" s="195" t="str">
        <f>INDEX(ATS!$A:$P,MATCH(ATS!$AB181,ATS!$O:$O,0),4)</f>
        <v>MWH20-M</v>
      </c>
    </row>
    <row r="182" spans="1:31" s="2" customFormat="1" x14ac:dyDescent="0.2">
      <c r="A182" s="228">
        <v>810075</v>
      </c>
      <c r="B182" s="228" t="s">
        <v>301</v>
      </c>
      <c r="C182" s="228" t="s">
        <v>4204</v>
      </c>
      <c r="D182" s="228" t="s">
        <v>139</v>
      </c>
      <c r="E182" s="228" t="s">
        <v>93</v>
      </c>
      <c r="F182" s="228" t="s">
        <v>84</v>
      </c>
      <c r="G182" s="228" t="s">
        <v>128</v>
      </c>
      <c r="H182" s="228">
        <v>74</v>
      </c>
      <c r="I182" s="228">
        <v>74</v>
      </c>
      <c r="J182" s="228">
        <v>74</v>
      </c>
      <c r="K182" s="228">
        <v>74</v>
      </c>
      <c r="L182" s="231">
        <v>74</v>
      </c>
      <c r="N182" s="119" t="str">
        <f t="shared" si="6"/>
        <v>810075-BLACK-OS</v>
      </c>
      <c r="O182" s="122" t="str">
        <f>IF(B182="NET","",IF(B182="","",IFERROR(VLOOKUP(N182,EAN!$A:$B,2,FALSE),"MANGLER - MÅ OPPDATERE EAN-FANEN")))</f>
        <v>MANGLER - MÅ OPPDATERE EAN-FANEN</v>
      </c>
      <c r="P182" s="119">
        <f t="shared" si="7"/>
        <v>74</v>
      </c>
      <c r="Q182" s="119">
        <f t="shared" si="8"/>
        <v>74</v>
      </c>
      <c r="S182" s="137" t="str">
        <f>IF(B182="NET","",IFERROR(VLOOKUP(O182,'2) Order Form'!$W$9:$W$1926,1,FALSE),"Ikke med I order form"))</f>
        <v>Ikke med I order form</v>
      </c>
      <c r="U182" s="226">
        <v>7048652766786</v>
      </c>
      <c r="V182" s="120">
        <f>IFERROR(VLOOKUP(U182,'2) Order Form'!$W$9:$W$1996,1,FALSE),"Ikke med I order form")</f>
        <v>7048652766786</v>
      </c>
      <c r="W182" s="195">
        <f>INDEX(ATS!$A:$P,MATCH(ATS!$U182,ATS!$O:$O,0),1)</f>
        <v>845075</v>
      </c>
      <c r="X182" s="174" t="str">
        <f>INDEX(ATS!$A:$P,MATCH(ATS!$U182,ATS!$O:$O,0),2)</f>
        <v>Falconer II Helmet</v>
      </c>
      <c r="Y182" s="175" t="str">
        <f>INDEX(ATS!$A:$P,MATCH(ATS!$U182,ATS!$O:$O,0),4)</f>
        <v>SGMFL-L</v>
      </c>
      <c r="AA182" s="195">
        <f>IFERROR(VLOOKUP('2) Order Form'!W187,$U$4:$U$1000,1,FALSE),"Ikke med i Elastic")</f>
        <v>7048652555533</v>
      </c>
      <c r="AB182" s="195">
        <f>SUM('2) Order Form'!W187)</f>
        <v>7048652555533</v>
      </c>
      <c r="AC182" s="195">
        <f>INDEX(ATS!$A:$P,MATCH(ATS!$AB182,ATS!$O:$O,0),1)</f>
        <v>845075</v>
      </c>
      <c r="AD182" s="195" t="str">
        <f>INDEX(ATS!$A:$P,MATCH(ATS!$AB182,ATS!$O:$O,0),2)</f>
        <v>Falconer II Helmet</v>
      </c>
      <c r="AE182" s="195" t="str">
        <f>INDEX(ATS!$A:$P,MATCH(ATS!$AB182,ATS!$O:$O,0),4)</f>
        <v>MWH20-L</v>
      </c>
    </row>
    <row r="183" spans="1:31" s="2" customFormat="1" x14ac:dyDescent="0.2">
      <c r="A183" s="229">
        <v>810076</v>
      </c>
      <c r="B183" s="228" t="s">
        <v>248</v>
      </c>
      <c r="C183" s="228"/>
      <c r="D183" s="228"/>
      <c r="E183" s="228"/>
      <c r="F183" s="228"/>
      <c r="G183" s="228"/>
      <c r="H183" s="229">
        <v>202226</v>
      </c>
      <c r="I183" s="229">
        <v>202227</v>
      </c>
      <c r="J183" s="229">
        <v>202228</v>
      </c>
      <c r="K183" s="229">
        <v>202229</v>
      </c>
      <c r="L183" s="232">
        <v>202234</v>
      </c>
      <c r="N183" s="119" t="str">
        <f t="shared" si="6"/>
        <v>810076-</v>
      </c>
      <c r="O183" s="122" t="str">
        <f>IF(B183="NET","",IF(B183="","",IFERROR(VLOOKUP(N183,EAN!$A:$B,2,FALSE),"MANGLER - MÅ OPPDATERE EAN-FANEN")))</f>
        <v/>
      </c>
      <c r="P183" s="119">
        <f t="shared" si="7"/>
        <v>202226</v>
      </c>
      <c r="Q183" s="119">
        <f t="shared" si="8"/>
        <v>202234</v>
      </c>
      <c r="S183" s="137" t="str">
        <f>IF(B183="NET","",IFERROR(VLOOKUP(O183,'2) Order Form'!$W$9:$W$1926,1,FALSE),"Ikke med I order form"))</f>
        <v/>
      </c>
      <c r="U183" s="226">
        <v>7048652766755</v>
      </c>
      <c r="V183" s="120">
        <f>IFERROR(VLOOKUP(U183,'2) Order Form'!$W$9:$W$1996,1,FALSE),"Ikke med I order form")</f>
        <v>7048652766755</v>
      </c>
      <c r="W183" s="195">
        <f>INDEX(ATS!$A:$P,MATCH(ATS!$U183,ATS!$O:$O,0),1)</f>
        <v>845075</v>
      </c>
      <c r="X183" s="174" t="str">
        <f>INDEX(ATS!$A:$P,MATCH(ATS!$U183,ATS!$O:$O,0),2)</f>
        <v>Falconer II Helmet</v>
      </c>
      <c r="Y183" s="175" t="str">
        <f>INDEX(ATS!$A:$P,MATCH(ATS!$U183,ATS!$O:$O,0),4)</f>
        <v>BUORE-M</v>
      </c>
      <c r="AA183" s="195">
        <f>IFERROR(VLOOKUP('2) Order Form'!W188,$U$4:$U$1000,1,FALSE),"Ikke med i Elastic")</f>
        <v>7048652766816</v>
      </c>
      <c r="AB183" s="195">
        <f>SUM('2) Order Form'!W188)</f>
        <v>7048652766816</v>
      </c>
      <c r="AC183" s="195">
        <f>INDEX(ATS!$A:$P,MATCH(ATS!$AB183,ATS!$O:$O,0),1)</f>
        <v>845075</v>
      </c>
      <c r="AD183" s="195" t="str">
        <f>INDEX(ATS!$A:$P,MATCH(ATS!$AB183,ATS!$O:$O,0),2)</f>
        <v>Falconer II Helmet</v>
      </c>
      <c r="AE183" s="195" t="str">
        <f>INDEX(ATS!$A:$P,MATCH(ATS!$AB183,ATS!$O:$O,0),4)</f>
        <v>SKBLM-M</v>
      </c>
    </row>
    <row r="184" spans="1:31" s="2" customFormat="1" x14ac:dyDescent="0.2">
      <c r="A184" s="228">
        <v>810076</v>
      </c>
      <c r="B184" s="228" t="s">
        <v>302</v>
      </c>
      <c r="C184" s="228" t="s">
        <v>4204</v>
      </c>
      <c r="D184" s="228" t="s">
        <v>139</v>
      </c>
      <c r="E184" s="228" t="s">
        <v>93</v>
      </c>
      <c r="F184" s="228" t="s">
        <v>84</v>
      </c>
      <c r="G184" s="228" t="s">
        <v>504</v>
      </c>
      <c r="H184" s="228">
        <v>4</v>
      </c>
      <c r="I184" s="228">
        <v>4</v>
      </c>
      <c r="J184" s="228">
        <v>4</v>
      </c>
      <c r="K184" s="228">
        <v>4</v>
      </c>
      <c r="L184" s="231">
        <v>4</v>
      </c>
      <c r="N184" s="119" t="str">
        <f t="shared" si="6"/>
        <v>810076-BLACK-OS</v>
      </c>
      <c r="O184" s="122" t="str">
        <f>IF(B184="NET","",IF(B184="","",IFERROR(VLOOKUP(N184,EAN!$A:$B,2,FALSE),"MANGLER - MÅ OPPDATERE EAN-FANEN")))</f>
        <v>MANGLER - MÅ OPPDATERE EAN-FANEN</v>
      </c>
      <c r="P184" s="119">
        <f t="shared" si="7"/>
        <v>4</v>
      </c>
      <c r="Q184" s="119">
        <f t="shared" si="8"/>
        <v>4</v>
      </c>
      <c r="S184" s="137" t="str">
        <f>IF(B184="NET","",IFERROR(VLOOKUP(O184,'2) Order Form'!$W$9:$W$1926,1,FALSE),"Ikke med I order form"))</f>
        <v>Ikke med I order form</v>
      </c>
      <c r="U184" s="226">
        <v>7048652766748</v>
      </c>
      <c r="V184" s="120">
        <f>IFERROR(VLOOKUP(U184,'2) Order Form'!$W$9:$W$1996,1,FALSE),"Ikke med I order form")</f>
        <v>7048652766748</v>
      </c>
      <c r="W184" s="195">
        <f>INDEX(ATS!$A:$P,MATCH(ATS!$U184,ATS!$O:$O,0),1)</f>
        <v>845075</v>
      </c>
      <c r="X184" s="174" t="str">
        <f>INDEX(ATS!$A:$P,MATCH(ATS!$U184,ATS!$O:$O,0),2)</f>
        <v>Falconer II Helmet</v>
      </c>
      <c r="Y184" s="175" t="str">
        <f>INDEX(ATS!$A:$P,MATCH(ATS!$U184,ATS!$O:$O,0),4)</f>
        <v>BUORE-L</v>
      </c>
      <c r="AA184" s="195">
        <f>IFERROR(VLOOKUP('2) Order Form'!W189,$U$4:$U$1000,1,FALSE),"Ikke med i Elastic")</f>
        <v>7048652766809</v>
      </c>
      <c r="AB184" s="195">
        <f>SUM('2) Order Form'!W189)</f>
        <v>7048652766809</v>
      </c>
      <c r="AC184" s="195">
        <f>INDEX(ATS!$A:$P,MATCH(ATS!$AB184,ATS!$O:$O,0),1)</f>
        <v>845075</v>
      </c>
      <c r="AD184" s="195" t="str">
        <f>INDEX(ATS!$A:$P,MATCH(ATS!$AB184,ATS!$O:$O,0),2)</f>
        <v>Falconer II Helmet</v>
      </c>
      <c r="AE184" s="195" t="str">
        <f>INDEX(ATS!$A:$P,MATCH(ATS!$AB184,ATS!$O:$O,0),4)</f>
        <v>SKBLM-L</v>
      </c>
    </row>
    <row r="185" spans="1:31" s="2" customFormat="1" x14ac:dyDescent="0.2">
      <c r="A185" s="229">
        <v>810077</v>
      </c>
      <c r="B185" s="228" t="s">
        <v>248</v>
      </c>
      <c r="C185" s="228"/>
      <c r="D185" s="228"/>
      <c r="E185" s="228"/>
      <c r="F185" s="228"/>
      <c r="G185" s="228"/>
      <c r="H185" s="229">
        <v>202226</v>
      </c>
      <c r="I185" s="229">
        <v>202227</v>
      </c>
      <c r="J185" s="229">
        <v>202228</v>
      </c>
      <c r="K185" s="229">
        <v>202229</v>
      </c>
      <c r="L185" s="232">
        <v>202234</v>
      </c>
      <c r="N185" s="119" t="str">
        <f t="shared" si="6"/>
        <v>810077-</v>
      </c>
      <c r="O185" s="122" t="str">
        <f>IF(B185="NET","",IF(B185="","",IFERROR(VLOOKUP(N185,EAN!$A:$B,2,FALSE),"MANGLER - MÅ OPPDATERE EAN-FANEN")))</f>
        <v/>
      </c>
      <c r="P185" s="119">
        <f t="shared" si="7"/>
        <v>202226</v>
      </c>
      <c r="Q185" s="119">
        <f t="shared" si="8"/>
        <v>202234</v>
      </c>
      <c r="S185" s="137" t="str">
        <f>IF(B185="NET","",IFERROR(VLOOKUP(O185,'2) Order Form'!$W$9:$W$1926,1,FALSE),"Ikke med I order form"))</f>
        <v/>
      </c>
      <c r="U185" s="226">
        <v>7048652766816</v>
      </c>
      <c r="V185" s="120">
        <f>IFERROR(VLOOKUP(U185,'2) Order Form'!$W$9:$W$1996,1,FALSE),"Ikke med I order form")</f>
        <v>7048652766816</v>
      </c>
      <c r="W185" s="195">
        <f>INDEX(ATS!$A:$P,MATCH(ATS!$U185,ATS!$O:$O,0),1)</f>
        <v>845075</v>
      </c>
      <c r="X185" s="174" t="str">
        <f>INDEX(ATS!$A:$P,MATCH(ATS!$U185,ATS!$O:$O,0),2)</f>
        <v>Falconer II Helmet</v>
      </c>
      <c r="Y185" s="175" t="str">
        <f>INDEX(ATS!$A:$P,MATCH(ATS!$U185,ATS!$O:$O,0),4)</f>
        <v>SKBLM-M</v>
      </c>
      <c r="AA185" s="195">
        <f>IFERROR(VLOOKUP('2) Order Form'!W190,$U$4:$U$1000,1,FALSE),"Ikke med i Elastic")</f>
        <v>7048652766793</v>
      </c>
      <c r="AB185" s="195">
        <f>SUM('2) Order Form'!W190)</f>
        <v>7048652766793</v>
      </c>
      <c r="AC185" s="195">
        <f>INDEX(ATS!$A:$P,MATCH(ATS!$AB185,ATS!$O:$O,0),1)</f>
        <v>845075</v>
      </c>
      <c r="AD185" s="195" t="str">
        <f>INDEX(ATS!$A:$P,MATCH(ATS!$AB185,ATS!$O:$O,0),2)</f>
        <v>Falconer II Helmet</v>
      </c>
      <c r="AE185" s="195" t="str">
        <f>INDEX(ATS!$A:$P,MATCH(ATS!$AB185,ATS!$O:$O,0),4)</f>
        <v>SGMFL-M</v>
      </c>
    </row>
    <row r="186" spans="1:31" s="2" customFormat="1" x14ac:dyDescent="0.2">
      <c r="A186" s="228">
        <v>810077</v>
      </c>
      <c r="B186" s="228" t="s">
        <v>303</v>
      </c>
      <c r="C186" s="228" t="s">
        <v>4204</v>
      </c>
      <c r="D186" s="228" t="s">
        <v>3211</v>
      </c>
      <c r="E186" s="228" t="s">
        <v>93</v>
      </c>
      <c r="F186" s="228" t="s">
        <v>3212</v>
      </c>
      <c r="G186" s="228" t="s">
        <v>128</v>
      </c>
      <c r="H186" s="228">
        <v>30</v>
      </c>
      <c r="I186" s="228">
        <v>30</v>
      </c>
      <c r="J186" s="228">
        <v>30</v>
      </c>
      <c r="K186" s="228">
        <v>30</v>
      </c>
      <c r="L186" s="231">
        <v>30</v>
      </c>
      <c r="N186" s="119" t="str">
        <f t="shared" si="6"/>
        <v>810077-BLCK-XS/SM</v>
      </c>
      <c r="O186" s="122" t="str">
        <f>IF(B186="NET","",IF(B186="","",IFERROR(VLOOKUP(N186,EAN!$A:$B,2,FALSE),"MANGLER - MÅ OPPDATERE EAN-FANEN")))</f>
        <v>MANGLER - MÅ OPPDATERE EAN-FANEN</v>
      </c>
      <c r="P186" s="119">
        <f t="shared" si="7"/>
        <v>30</v>
      </c>
      <c r="Q186" s="119">
        <f t="shared" si="8"/>
        <v>30</v>
      </c>
      <c r="S186" s="137" t="str">
        <f>IF(B186="NET","",IFERROR(VLOOKUP(O186,'2) Order Form'!$W$9:$W$1926,1,FALSE),"Ikke med I order form"))</f>
        <v>Ikke med I order form</v>
      </c>
      <c r="U186" s="226">
        <v>7048652766809</v>
      </c>
      <c r="V186" s="120">
        <f>IFERROR(VLOOKUP(U186,'2) Order Form'!$W$9:$W$1996,1,FALSE),"Ikke med I order form")</f>
        <v>7048652766809</v>
      </c>
      <c r="W186" s="195">
        <f>INDEX(ATS!$A:$P,MATCH(ATS!$U186,ATS!$O:$O,0),1)</f>
        <v>845075</v>
      </c>
      <c r="X186" s="174" t="str">
        <f>INDEX(ATS!$A:$P,MATCH(ATS!$U186,ATS!$O:$O,0),2)</f>
        <v>Falconer II Helmet</v>
      </c>
      <c r="Y186" s="175" t="str">
        <f>INDEX(ATS!$A:$P,MATCH(ATS!$U186,ATS!$O:$O,0),4)</f>
        <v>SKBLM-L</v>
      </c>
      <c r="AA186" s="195">
        <f>IFERROR(VLOOKUP('2) Order Form'!W191,$U$4:$U$1000,1,FALSE),"Ikke med i Elastic")</f>
        <v>7048652766786</v>
      </c>
      <c r="AB186" s="195">
        <f>SUM('2) Order Form'!W191)</f>
        <v>7048652766786</v>
      </c>
      <c r="AC186" s="195">
        <f>INDEX(ATS!$A:$P,MATCH(ATS!$AB186,ATS!$O:$O,0),1)</f>
        <v>845075</v>
      </c>
      <c r="AD186" s="195" t="str">
        <f>INDEX(ATS!$A:$P,MATCH(ATS!$AB186,ATS!$O:$O,0),2)</f>
        <v>Falconer II Helmet</v>
      </c>
      <c r="AE186" s="195" t="str">
        <f>INDEX(ATS!$A:$P,MATCH(ATS!$AB186,ATS!$O:$O,0),4)</f>
        <v>SGMFL-L</v>
      </c>
    </row>
    <row r="187" spans="1:31" s="2" customFormat="1" x14ac:dyDescent="0.2">
      <c r="A187" s="228">
        <v>810077</v>
      </c>
      <c r="B187" s="228" t="s">
        <v>303</v>
      </c>
      <c r="C187" s="228" t="s">
        <v>4204</v>
      </c>
      <c r="D187" s="228" t="s">
        <v>3213</v>
      </c>
      <c r="E187" s="228" t="s">
        <v>93</v>
      </c>
      <c r="F187" s="228" t="s">
        <v>86</v>
      </c>
      <c r="G187" s="228" t="s">
        <v>128</v>
      </c>
      <c r="H187" s="228">
        <v>92</v>
      </c>
      <c r="I187" s="228">
        <v>92</v>
      </c>
      <c r="J187" s="228">
        <v>92</v>
      </c>
      <c r="K187" s="228">
        <v>92</v>
      </c>
      <c r="L187" s="231">
        <v>92</v>
      </c>
      <c r="N187" s="119" t="str">
        <f t="shared" si="6"/>
        <v>810077-BLCK-ML</v>
      </c>
      <c r="O187" s="122" t="str">
        <f>IF(B187="NET","",IF(B187="","",IFERROR(VLOOKUP(N187,EAN!$A:$B,2,FALSE),"MANGLER - MÅ OPPDATERE EAN-FANEN")))</f>
        <v>MANGLER - MÅ OPPDATERE EAN-FANEN</v>
      </c>
      <c r="P187" s="119">
        <f t="shared" si="7"/>
        <v>92</v>
      </c>
      <c r="Q187" s="119">
        <f t="shared" si="8"/>
        <v>92</v>
      </c>
      <c r="S187" s="137" t="str">
        <f>IF(B187="NET","",IFERROR(VLOOKUP(O187,'2) Order Form'!$W$9:$W$1926,1,FALSE),"Ikke med I order form"))</f>
        <v>Ikke med I order form</v>
      </c>
      <c r="U187" s="226">
        <v>7048652274502</v>
      </c>
      <c r="V187" s="120">
        <f>IFERROR(VLOOKUP(U187,'2) Order Form'!$W$9:$W$1996,1,FALSE),"Ikke med I order form")</f>
        <v>7048652274502</v>
      </c>
      <c r="W187" s="195">
        <f>INDEX(ATS!$A:$P,MATCH(ATS!$U187,ATS!$O:$O,0),1)</f>
        <v>845082</v>
      </c>
      <c r="X187" s="174" t="str">
        <f>INDEX(ATS!$A:$P,MATCH(ATS!$U187,ATS!$O:$O,0),2)</f>
        <v>Outrider Mips Helmet</v>
      </c>
      <c r="Y187" s="175" t="str">
        <f>INDEX(ATS!$A:$P,MATCH(ATS!$U187,ATS!$O:$O,0),4)</f>
        <v>MWHTE-S</v>
      </c>
      <c r="AA187" s="195">
        <f>IFERROR(VLOOKUP('2) Order Form'!W192,$U$4:$U$1000,1,FALSE),"Ikke med i Elastic")</f>
        <v>7048652767226</v>
      </c>
      <c r="AB187" s="195">
        <f>SUM('2) Order Form'!W192)</f>
        <v>7048652767226</v>
      </c>
      <c r="AC187" s="195">
        <f>INDEX(ATS!$A:$P,MATCH(ATS!$AB187,ATS!$O:$O,0),1)</f>
        <v>845082</v>
      </c>
      <c r="AD187" s="195" t="str">
        <f>INDEX(ATS!$A:$P,MATCH(ATS!$AB187,ATS!$O:$O,0),2)</f>
        <v>Outrider Mips Helmet</v>
      </c>
      <c r="AE187" s="195" t="str">
        <f>INDEX(ATS!$A:$P,MATCH(ATS!$AB187,ATS!$O:$O,0),4)</f>
        <v>BGRRG-S</v>
      </c>
    </row>
    <row r="188" spans="1:31" s="2" customFormat="1" x14ac:dyDescent="0.2">
      <c r="A188" s="228">
        <v>810077</v>
      </c>
      <c r="B188" s="228" t="s">
        <v>303</v>
      </c>
      <c r="C188" s="228" t="s">
        <v>4204</v>
      </c>
      <c r="D188" s="228" t="s">
        <v>3214</v>
      </c>
      <c r="E188" s="228" t="s">
        <v>93</v>
      </c>
      <c r="F188" s="228" t="s">
        <v>87</v>
      </c>
      <c r="G188" s="228" t="s">
        <v>128</v>
      </c>
      <c r="H188" s="228">
        <v>19</v>
      </c>
      <c r="I188" s="228">
        <v>19</v>
      </c>
      <c r="J188" s="228">
        <v>19</v>
      </c>
      <c r="K188" s="228">
        <v>19</v>
      </c>
      <c r="L188" s="231">
        <v>19</v>
      </c>
      <c r="N188" s="119" t="str">
        <f t="shared" si="6"/>
        <v>810077-BLCK-LXL</v>
      </c>
      <c r="O188" s="122" t="str">
        <f>IF(B188="NET","",IF(B188="","",IFERROR(VLOOKUP(N188,EAN!$A:$B,2,FALSE),"MANGLER - MÅ OPPDATERE EAN-FANEN")))</f>
        <v>MANGLER - MÅ OPPDATERE EAN-FANEN</v>
      </c>
      <c r="P188" s="119">
        <f t="shared" si="7"/>
        <v>19</v>
      </c>
      <c r="Q188" s="119">
        <f t="shared" si="8"/>
        <v>19</v>
      </c>
      <c r="S188" s="137" t="str">
        <f>IF(B188="NET","",IFERROR(VLOOKUP(O188,'2) Order Form'!$W$9:$W$1926,1,FALSE),"Ikke med I order form"))</f>
        <v>Ikke med I order form</v>
      </c>
      <c r="U188" s="226">
        <v>7048652274496</v>
      </c>
      <c r="V188" s="120">
        <f>IFERROR(VLOOKUP(U188,'2) Order Form'!$W$9:$W$1996,1,FALSE),"Ikke med I order form")</f>
        <v>7048652274496</v>
      </c>
      <c r="W188" s="195">
        <f>INDEX(ATS!$A:$P,MATCH(ATS!$U188,ATS!$O:$O,0),1)</f>
        <v>845082</v>
      </c>
      <c r="X188" s="174" t="str">
        <f>INDEX(ATS!$A:$P,MATCH(ATS!$U188,ATS!$O:$O,0),2)</f>
        <v>Outrider Mips Helmet</v>
      </c>
      <c r="Y188" s="175" t="str">
        <f>INDEX(ATS!$A:$P,MATCH(ATS!$U188,ATS!$O:$O,0),4)</f>
        <v>MWHTE-M</v>
      </c>
      <c r="AA188" s="195">
        <f>IFERROR(VLOOKUP('2) Order Form'!W193,$U$4:$U$1000,1,FALSE),"Ikke med i Elastic")</f>
        <v>7048652767219</v>
      </c>
      <c r="AB188" s="195">
        <f>SUM('2) Order Form'!W193)</f>
        <v>7048652767219</v>
      </c>
      <c r="AC188" s="195">
        <f>INDEX(ATS!$A:$P,MATCH(ATS!$AB188,ATS!$O:$O,0),1)</f>
        <v>845082</v>
      </c>
      <c r="AD188" s="195" t="str">
        <f>INDEX(ATS!$A:$P,MATCH(ATS!$AB188,ATS!$O:$O,0),2)</f>
        <v>Outrider Mips Helmet</v>
      </c>
      <c r="AE188" s="195" t="str">
        <f>INDEX(ATS!$A:$P,MATCH(ATS!$AB188,ATS!$O:$O,0),4)</f>
        <v>BGRRG-M</v>
      </c>
    </row>
    <row r="189" spans="1:31" s="2" customFormat="1" x14ac:dyDescent="0.2">
      <c r="A189" s="229">
        <v>810078</v>
      </c>
      <c r="B189" s="228" t="s">
        <v>248</v>
      </c>
      <c r="C189" s="228"/>
      <c r="D189" s="228"/>
      <c r="E189" s="228"/>
      <c r="F189" s="228"/>
      <c r="G189" s="228"/>
      <c r="H189" s="229">
        <v>202226</v>
      </c>
      <c r="I189" s="229">
        <v>202227</v>
      </c>
      <c r="J189" s="229">
        <v>202228</v>
      </c>
      <c r="K189" s="229">
        <v>202229</v>
      </c>
      <c r="L189" s="232">
        <v>202234</v>
      </c>
      <c r="N189" s="119" t="str">
        <f t="shared" si="6"/>
        <v>810078-</v>
      </c>
      <c r="O189" s="122" t="str">
        <f>IF(B189="NET","",IF(B189="","",IFERROR(VLOOKUP(N189,EAN!$A:$B,2,FALSE),"MANGLER - MÅ OPPDATERE EAN-FANEN")))</f>
        <v/>
      </c>
      <c r="P189" s="119">
        <f t="shared" si="7"/>
        <v>202226</v>
      </c>
      <c r="Q189" s="119">
        <f t="shared" si="8"/>
        <v>202234</v>
      </c>
      <c r="S189" s="137" t="str">
        <f>IF(B189="NET","",IFERROR(VLOOKUP(O189,'2) Order Form'!$W$9:$W$1926,1,FALSE),"Ikke med I order form"))</f>
        <v/>
      </c>
      <c r="U189" s="226">
        <v>7048652274489</v>
      </c>
      <c r="V189" s="120">
        <f>IFERROR(VLOOKUP(U189,'2) Order Form'!$W$9:$W$1996,1,FALSE),"Ikke med I order form")</f>
        <v>7048652274489</v>
      </c>
      <c r="W189" s="195">
        <f>INDEX(ATS!$A:$P,MATCH(ATS!$U189,ATS!$O:$O,0),1)</f>
        <v>845082</v>
      </c>
      <c r="X189" s="174" t="str">
        <f>INDEX(ATS!$A:$P,MATCH(ATS!$U189,ATS!$O:$O,0),2)</f>
        <v>Outrider Mips Helmet</v>
      </c>
      <c r="Y189" s="175" t="str">
        <f>INDEX(ATS!$A:$P,MATCH(ATS!$U189,ATS!$O:$O,0),4)</f>
        <v>MWHTE-L</v>
      </c>
      <c r="AA189" s="195">
        <f>IFERROR(VLOOKUP('2) Order Form'!W194,$U$4:$U$1000,1,FALSE),"Ikke med i Elastic")</f>
        <v>7048652767202</v>
      </c>
      <c r="AB189" s="195">
        <f>SUM('2) Order Form'!W194)</f>
        <v>7048652767202</v>
      </c>
      <c r="AC189" s="195">
        <f>INDEX(ATS!$A:$P,MATCH(ATS!$AB189,ATS!$O:$O,0),1)</f>
        <v>845082</v>
      </c>
      <c r="AD189" s="195" t="str">
        <f>INDEX(ATS!$A:$P,MATCH(ATS!$AB189,ATS!$O:$O,0),2)</f>
        <v>Outrider Mips Helmet</v>
      </c>
      <c r="AE189" s="195" t="str">
        <f>INDEX(ATS!$A:$P,MATCH(ATS!$AB189,ATS!$O:$O,0),4)</f>
        <v>BGRRG-L</v>
      </c>
    </row>
    <row r="190" spans="1:31" s="2" customFormat="1" x14ac:dyDescent="0.2">
      <c r="A190" s="228">
        <v>810078</v>
      </c>
      <c r="B190" s="228" t="s">
        <v>304</v>
      </c>
      <c r="C190" s="228" t="s">
        <v>4204</v>
      </c>
      <c r="D190" s="228" t="s">
        <v>139</v>
      </c>
      <c r="E190" s="228" t="s">
        <v>93</v>
      </c>
      <c r="F190" s="228" t="s">
        <v>84</v>
      </c>
      <c r="G190" s="228" t="s">
        <v>128</v>
      </c>
      <c r="H190" s="228">
        <v>95</v>
      </c>
      <c r="I190" s="228">
        <v>95</v>
      </c>
      <c r="J190" s="228">
        <v>95</v>
      </c>
      <c r="K190" s="228">
        <v>95</v>
      </c>
      <c r="L190" s="231">
        <v>95</v>
      </c>
      <c r="N190" s="119" t="str">
        <f t="shared" si="6"/>
        <v>810078-BLACK-OS</v>
      </c>
      <c r="O190" s="122" t="str">
        <f>IF(B190="NET","",IF(B190="","",IFERROR(VLOOKUP(N190,EAN!$A:$B,2,FALSE),"MANGLER - MÅ OPPDATERE EAN-FANEN")))</f>
        <v>MANGLER - MÅ OPPDATERE EAN-FANEN</v>
      </c>
      <c r="P190" s="119">
        <f t="shared" si="7"/>
        <v>95</v>
      </c>
      <c r="Q190" s="119">
        <f t="shared" si="8"/>
        <v>95</v>
      </c>
      <c r="S190" s="137" t="str">
        <f>IF(B190="NET","",IFERROR(VLOOKUP(O190,'2) Order Form'!$W$9:$W$1926,1,FALSE),"Ikke med I order form"))</f>
        <v>Ikke med I order form</v>
      </c>
      <c r="U190" s="226">
        <v>7048652555526</v>
      </c>
      <c r="V190" s="120">
        <f>IFERROR(VLOOKUP(U190,'2) Order Form'!$W$9:$W$1996,1,FALSE),"Ikke med I order form")</f>
        <v>7048652555526</v>
      </c>
      <c r="W190" s="195">
        <f>INDEX(ATS!$A:$P,MATCH(ATS!$U190,ATS!$O:$O,0),1)</f>
        <v>845082</v>
      </c>
      <c r="X190" s="174" t="str">
        <f>INDEX(ATS!$A:$P,MATCH(ATS!$U190,ATS!$O:$O,0),2)</f>
        <v>Outrider Mips Helmet</v>
      </c>
      <c r="Y190" s="175" t="str">
        <f>INDEX(ATS!$A:$P,MATCH(ATS!$U190,ATS!$O:$O,0),4)</f>
        <v>MBL20-S</v>
      </c>
      <c r="AA190" s="195">
        <f>IFERROR(VLOOKUP('2) Order Form'!W195,$U$4:$U$1000,1,FALSE),"Ikke med i Elastic")</f>
        <v>7048652767257</v>
      </c>
      <c r="AB190" s="195">
        <f>SUM('2) Order Form'!W195)</f>
        <v>7048652767257</v>
      </c>
      <c r="AC190" s="195">
        <f>INDEX(ATS!$A:$P,MATCH(ATS!$AB190,ATS!$O:$O,0),1)</f>
        <v>845082</v>
      </c>
      <c r="AD190" s="195" t="str">
        <f>INDEX(ATS!$A:$P,MATCH(ATS!$AB190,ATS!$O:$O,0),2)</f>
        <v>Outrider Mips Helmet</v>
      </c>
      <c r="AE190" s="195" t="str">
        <f>INDEX(ATS!$A:$P,MATCH(ATS!$AB190,ATS!$O:$O,0),4)</f>
        <v>BRWHT-S</v>
      </c>
    </row>
    <row r="191" spans="1:31" s="2" customFormat="1" x14ac:dyDescent="0.2">
      <c r="A191" s="229">
        <v>810079</v>
      </c>
      <c r="B191" s="228" t="s">
        <v>248</v>
      </c>
      <c r="C191" s="228"/>
      <c r="D191" s="228"/>
      <c r="E191" s="228"/>
      <c r="F191" s="228"/>
      <c r="G191" s="228"/>
      <c r="H191" s="229">
        <v>202226</v>
      </c>
      <c r="I191" s="229">
        <v>202227</v>
      </c>
      <c r="J191" s="229">
        <v>202228</v>
      </c>
      <c r="K191" s="229">
        <v>202229</v>
      </c>
      <c r="L191" s="232">
        <v>202234</v>
      </c>
      <c r="N191" s="119" t="str">
        <f t="shared" si="6"/>
        <v>810079-</v>
      </c>
      <c r="O191" s="122" t="str">
        <f>IF(B191="NET","",IF(B191="","",IFERROR(VLOOKUP(N191,EAN!$A:$B,2,FALSE),"MANGLER - MÅ OPPDATERE EAN-FANEN")))</f>
        <v/>
      </c>
      <c r="P191" s="119">
        <f t="shared" si="7"/>
        <v>202226</v>
      </c>
      <c r="Q191" s="119">
        <f t="shared" si="8"/>
        <v>202234</v>
      </c>
      <c r="S191" s="137" t="str">
        <f>IF(B191="NET","",IFERROR(VLOOKUP(O191,'2) Order Form'!$W$9:$W$1926,1,FALSE),"Ikke med I order form"))</f>
        <v/>
      </c>
      <c r="U191" s="226">
        <v>7048652555519</v>
      </c>
      <c r="V191" s="120">
        <f>IFERROR(VLOOKUP(U191,'2) Order Form'!$W$9:$W$1996,1,FALSE),"Ikke med I order form")</f>
        <v>7048652555519</v>
      </c>
      <c r="W191" s="195">
        <f>INDEX(ATS!$A:$P,MATCH(ATS!$U191,ATS!$O:$O,0),1)</f>
        <v>845082</v>
      </c>
      <c r="X191" s="174" t="str">
        <f>INDEX(ATS!$A:$P,MATCH(ATS!$U191,ATS!$O:$O,0),2)</f>
        <v>Outrider Mips Helmet</v>
      </c>
      <c r="Y191" s="175" t="str">
        <f>INDEX(ATS!$A:$P,MATCH(ATS!$U191,ATS!$O:$O,0),4)</f>
        <v>MBL20-M</v>
      </c>
      <c r="AA191" s="195">
        <f>IFERROR(VLOOKUP('2) Order Form'!W196,$U$4:$U$1000,1,FALSE),"Ikke med i Elastic")</f>
        <v>7048652767240</v>
      </c>
      <c r="AB191" s="195">
        <f>SUM('2) Order Form'!W196)</f>
        <v>7048652767240</v>
      </c>
      <c r="AC191" s="195">
        <f>INDEX(ATS!$A:$P,MATCH(ATS!$AB191,ATS!$O:$O,0),1)</f>
        <v>845082</v>
      </c>
      <c r="AD191" s="195" t="str">
        <f>INDEX(ATS!$A:$P,MATCH(ATS!$AB191,ATS!$O:$O,0),2)</f>
        <v>Outrider Mips Helmet</v>
      </c>
      <c r="AE191" s="195" t="str">
        <f>INDEX(ATS!$A:$P,MATCH(ATS!$AB191,ATS!$O:$O,0),4)</f>
        <v>BRWHT-M</v>
      </c>
    </row>
    <row r="192" spans="1:31" s="2" customFormat="1" x14ac:dyDescent="0.2">
      <c r="A192" s="228">
        <v>810079</v>
      </c>
      <c r="B192" s="228" t="s">
        <v>305</v>
      </c>
      <c r="C192" s="228" t="s">
        <v>4204</v>
      </c>
      <c r="D192" s="228" t="s">
        <v>3215</v>
      </c>
      <c r="E192" s="228" t="s">
        <v>3216</v>
      </c>
      <c r="F192" s="228" t="s">
        <v>84</v>
      </c>
      <c r="G192" s="228" t="s">
        <v>128</v>
      </c>
      <c r="H192" s="228">
        <v>0</v>
      </c>
      <c r="I192" s="228">
        <v>0</v>
      </c>
      <c r="J192" s="228">
        <v>0</v>
      </c>
      <c r="K192" s="228">
        <v>0</v>
      </c>
      <c r="L192" s="231">
        <v>289</v>
      </c>
      <c r="N192" s="119" t="str">
        <f t="shared" si="6"/>
        <v>810079-ADBLK-OS</v>
      </c>
      <c r="O192" s="122" t="str">
        <f>IF(B192="NET","",IF(B192="","",IFERROR(VLOOKUP(N192,EAN!$A:$B,2,FALSE),"MANGLER - MÅ OPPDATERE EAN-FANEN")))</f>
        <v>MANGLER - MÅ OPPDATERE EAN-FANEN</v>
      </c>
      <c r="P192" s="119">
        <f t="shared" si="7"/>
        <v>0</v>
      </c>
      <c r="Q192" s="119">
        <f t="shared" si="8"/>
        <v>289</v>
      </c>
      <c r="S192" s="137" t="str">
        <f>IF(B192="NET","",IFERROR(VLOOKUP(O192,'2) Order Form'!$W$9:$W$1926,1,FALSE),"Ikke med I order form"))</f>
        <v>Ikke med I order form</v>
      </c>
      <c r="U192" s="226">
        <v>7048652555502</v>
      </c>
      <c r="V192" s="120">
        <f>IFERROR(VLOOKUP(U192,'2) Order Form'!$W$9:$W$1996,1,FALSE),"Ikke med I order form")</f>
        <v>7048652555502</v>
      </c>
      <c r="W192" s="195">
        <f>INDEX(ATS!$A:$P,MATCH(ATS!$U192,ATS!$O:$O,0),1)</f>
        <v>845082</v>
      </c>
      <c r="X192" s="174" t="str">
        <f>INDEX(ATS!$A:$P,MATCH(ATS!$U192,ATS!$O:$O,0),2)</f>
        <v>Outrider Mips Helmet</v>
      </c>
      <c r="Y192" s="175" t="str">
        <f>INDEX(ATS!$A:$P,MATCH(ATS!$U192,ATS!$O:$O,0),4)</f>
        <v>MBL20-L</v>
      </c>
      <c r="AA192" s="195">
        <f>IFERROR(VLOOKUP('2) Order Form'!W197,$U$4:$U$1000,1,FALSE),"Ikke med i Elastic")</f>
        <v>7048652767233</v>
      </c>
      <c r="AB192" s="195">
        <f>SUM('2) Order Form'!W197)</f>
        <v>7048652767233</v>
      </c>
      <c r="AC192" s="195">
        <f>INDEX(ATS!$A:$P,MATCH(ATS!$AB192,ATS!$O:$O,0),1)</f>
        <v>845082</v>
      </c>
      <c r="AD192" s="195" t="str">
        <f>INDEX(ATS!$A:$P,MATCH(ATS!$AB192,ATS!$O:$O,0),2)</f>
        <v>Outrider Mips Helmet</v>
      </c>
      <c r="AE192" s="195" t="str">
        <f>INDEX(ATS!$A:$P,MATCH(ATS!$AB192,ATS!$O:$O,0),4)</f>
        <v>BRWHT-L</v>
      </c>
    </row>
    <row r="193" spans="1:31" s="2" customFormat="1" x14ac:dyDescent="0.2">
      <c r="A193" s="228">
        <v>810079</v>
      </c>
      <c r="B193" s="228" t="s">
        <v>305</v>
      </c>
      <c r="C193" s="228" t="s">
        <v>4204</v>
      </c>
      <c r="D193" s="228" t="s">
        <v>3217</v>
      </c>
      <c r="E193" s="228" t="s">
        <v>4357</v>
      </c>
      <c r="F193" s="228" t="s">
        <v>84</v>
      </c>
      <c r="G193" s="228" t="s">
        <v>504</v>
      </c>
      <c r="H193" s="228">
        <v>0</v>
      </c>
      <c r="I193" s="228">
        <v>0</v>
      </c>
      <c r="J193" s="228">
        <v>0</v>
      </c>
      <c r="K193" s="228">
        <v>0</v>
      </c>
      <c r="L193" s="231">
        <v>0</v>
      </c>
      <c r="N193" s="119" t="str">
        <f t="shared" si="6"/>
        <v>810079-FLUO-OS</v>
      </c>
      <c r="O193" s="122" t="str">
        <f>IF(B193="NET","",IF(B193="","",IFERROR(VLOOKUP(N193,EAN!$A:$B,2,FALSE),"MANGLER - MÅ OPPDATERE EAN-FANEN")))</f>
        <v>MANGLER - MÅ OPPDATERE EAN-FANEN</v>
      </c>
      <c r="P193" s="119">
        <f t="shared" si="7"/>
        <v>0</v>
      </c>
      <c r="Q193" s="119">
        <f t="shared" si="8"/>
        <v>0</v>
      </c>
      <c r="S193" s="137" t="str">
        <f>IF(B193="NET","",IFERROR(VLOOKUP(O193,'2) Order Form'!$W$9:$W$1926,1,FALSE),"Ikke med I order form"))</f>
        <v>Ikke med I order form</v>
      </c>
      <c r="U193" s="226">
        <v>7048652767318</v>
      </c>
      <c r="V193" s="120">
        <f>IFERROR(VLOOKUP(U193,'2) Order Form'!$W$9:$W$1996,1,FALSE),"Ikke med I order form")</f>
        <v>7048652767318</v>
      </c>
      <c r="W193" s="195">
        <f>INDEX(ATS!$A:$P,MATCH(ATS!$U193,ATS!$O:$O,0),1)</f>
        <v>845082</v>
      </c>
      <c r="X193" s="174" t="str">
        <f>INDEX(ATS!$A:$P,MATCH(ATS!$U193,ATS!$O:$O,0),2)</f>
        <v>Outrider Mips Helmet</v>
      </c>
      <c r="Y193" s="175" t="str">
        <f>INDEX(ATS!$A:$P,MATCH(ATS!$U193,ATS!$O:$O,0),4)</f>
        <v>SGMFL-S</v>
      </c>
      <c r="AA193" s="195">
        <f>IFERROR(VLOOKUP('2) Order Form'!W198,$U$4:$U$1000,1,FALSE),"Ikke med i Elastic")</f>
        <v>7048652767288</v>
      </c>
      <c r="AB193" s="195">
        <f>SUM('2) Order Form'!W198)</f>
        <v>7048652767288</v>
      </c>
      <c r="AC193" s="195">
        <f>INDEX(ATS!$A:$P,MATCH(ATS!$AB193,ATS!$O:$O,0),1)</f>
        <v>845082</v>
      </c>
      <c r="AD193" s="195" t="str">
        <f>INDEX(ATS!$A:$P,MATCH(ATS!$AB193,ATS!$O:$O,0),2)</f>
        <v>Outrider Mips Helmet</v>
      </c>
      <c r="AE193" s="195" t="str">
        <f>INDEX(ATS!$A:$P,MATCH(ATS!$AB193,ATS!$O:$O,0),4)</f>
        <v>BUORE-S</v>
      </c>
    </row>
    <row r="194" spans="1:31" s="2" customFormat="1" x14ac:dyDescent="0.2">
      <c r="A194" s="228">
        <v>810079</v>
      </c>
      <c r="B194" s="228" t="s">
        <v>305</v>
      </c>
      <c r="C194" s="228" t="s">
        <v>4204</v>
      </c>
      <c r="D194" s="228" t="s">
        <v>3218</v>
      </c>
      <c r="E194" s="228" t="s">
        <v>3219</v>
      </c>
      <c r="F194" s="228" t="s">
        <v>84</v>
      </c>
      <c r="G194" s="228" t="s">
        <v>504</v>
      </c>
      <c r="H194" s="228">
        <v>196</v>
      </c>
      <c r="I194" s="228">
        <v>196</v>
      </c>
      <c r="J194" s="228">
        <v>196</v>
      </c>
      <c r="K194" s="228">
        <v>196</v>
      </c>
      <c r="L194" s="231">
        <v>196</v>
      </c>
      <c r="N194" s="119" t="str">
        <f t="shared" si="6"/>
        <v>810079-PABLU-OS</v>
      </c>
      <c r="O194" s="122" t="str">
        <f>IF(B194="NET","",IF(B194="","",IFERROR(VLOOKUP(N194,EAN!$A:$B,2,FALSE),"MANGLER - MÅ OPPDATERE EAN-FANEN")))</f>
        <v>MANGLER - MÅ OPPDATERE EAN-FANEN</v>
      </c>
      <c r="P194" s="119">
        <f t="shared" si="7"/>
        <v>196</v>
      </c>
      <c r="Q194" s="119">
        <f t="shared" si="8"/>
        <v>196</v>
      </c>
      <c r="S194" s="137" t="str">
        <f>IF(B194="NET","",IFERROR(VLOOKUP(O194,'2) Order Form'!$W$9:$W$1926,1,FALSE),"Ikke med I order form"))</f>
        <v>Ikke med I order form</v>
      </c>
      <c r="U194" s="226">
        <v>7048652767301</v>
      </c>
      <c r="V194" s="120">
        <f>IFERROR(VLOOKUP(U194,'2) Order Form'!$W$9:$W$1996,1,FALSE),"Ikke med I order form")</f>
        <v>7048652767301</v>
      </c>
      <c r="W194" s="195">
        <f>INDEX(ATS!$A:$P,MATCH(ATS!$U194,ATS!$O:$O,0),1)</f>
        <v>845082</v>
      </c>
      <c r="X194" s="174" t="str">
        <f>INDEX(ATS!$A:$P,MATCH(ATS!$U194,ATS!$O:$O,0),2)</f>
        <v>Outrider Mips Helmet</v>
      </c>
      <c r="Y194" s="175" t="str">
        <f>INDEX(ATS!$A:$P,MATCH(ATS!$U194,ATS!$O:$O,0),4)</f>
        <v>SGMFL-M</v>
      </c>
      <c r="AA194" s="195">
        <f>IFERROR(VLOOKUP('2) Order Form'!W199,$U$4:$U$1000,1,FALSE),"Ikke med i Elastic")</f>
        <v>7048652767271</v>
      </c>
      <c r="AB194" s="195">
        <f>SUM('2) Order Form'!W199)</f>
        <v>7048652767271</v>
      </c>
      <c r="AC194" s="195">
        <f>INDEX(ATS!$A:$P,MATCH(ATS!$AB194,ATS!$O:$O,0),1)</f>
        <v>845082</v>
      </c>
      <c r="AD194" s="195" t="str">
        <f>INDEX(ATS!$A:$P,MATCH(ATS!$AB194,ATS!$O:$O,0),2)</f>
        <v>Outrider Mips Helmet</v>
      </c>
      <c r="AE194" s="195" t="str">
        <f>INDEX(ATS!$A:$P,MATCH(ATS!$AB194,ATS!$O:$O,0),4)</f>
        <v>BUORE-M</v>
      </c>
    </row>
    <row r="195" spans="1:31" s="2" customFormat="1" x14ac:dyDescent="0.2">
      <c r="A195" s="228">
        <v>810079</v>
      </c>
      <c r="B195" s="228" t="s">
        <v>305</v>
      </c>
      <c r="C195" s="228" t="s">
        <v>4204</v>
      </c>
      <c r="D195" s="228" t="s">
        <v>3220</v>
      </c>
      <c r="E195" s="228" t="s">
        <v>3221</v>
      </c>
      <c r="F195" s="228" t="s">
        <v>84</v>
      </c>
      <c r="G195" s="228" t="s">
        <v>504</v>
      </c>
      <c r="H195" s="228">
        <v>348</v>
      </c>
      <c r="I195" s="228">
        <v>348</v>
      </c>
      <c r="J195" s="228">
        <v>348</v>
      </c>
      <c r="K195" s="228">
        <v>348</v>
      </c>
      <c r="L195" s="231">
        <v>348</v>
      </c>
      <c r="N195" s="119" t="str">
        <f t="shared" si="6"/>
        <v>810079-RSRED-OS</v>
      </c>
      <c r="O195" s="122" t="str">
        <f>IF(B195="NET","",IF(B195="","",IFERROR(VLOOKUP(N195,EAN!$A:$B,2,FALSE),"MANGLER - MÅ OPPDATERE EAN-FANEN")))</f>
        <v>MANGLER - MÅ OPPDATERE EAN-FANEN</v>
      </c>
      <c r="P195" s="119">
        <f t="shared" si="7"/>
        <v>348</v>
      </c>
      <c r="Q195" s="119">
        <f t="shared" si="8"/>
        <v>348</v>
      </c>
      <c r="S195" s="137" t="str">
        <f>IF(B195="NET","",IFERROR(VLOOKUP(O195,'2) Order Form'!$W$9:$W$1926,1,FALSE),"Ikke med I order form"))</f>
        <v>Ikke med I order form</v>
      </c>
      <c r="U195" s="226">
        <v>7048652767295</v>
      </c>
      <c r="V195" s="120">
        <f>IFERROR(VLOOKUP(U195,'2) Order Form'!$W$9:$W$1996,1,FALSE),"Ikke med I order form")</f>
        <v>7048652767295</v>
      </c>
      <c r="W195" s="195">
        <f>INDEX(ATS!$A:$P,MATCH(ATS!$U195,ATS!$O:$O,0),1)</f>
        <v>845082</v>
      </c>
      <c r="X195" s="174" t="str">
        <f>INDEX(ATS!$A:$P,MATCH(ATS!$U195,ATS!$O:$O,0),2)</f>
        <v>Outrider Mips Helmet</v>
      </c>
      <c r="Y195" s="175" t="str">
        <f>INDEX(ATS!$A:$P,MATCH(ATS!$U195,ATS!$O:$O,0),4)</f>
        <v>SGMFL-L</v>
      </c>
      <c r="AA195" s="195">
        <f>IFERROR(VLOOKUP('2) Order Form'!W200,$U$4:$U$1000,1,FALSE),"Ikke med i Elastic")</f>
        <v>7048652767264</v>
      </c>
      <c r="AB195" s="195">
        <f>SUM('2) Order Form'!W200)</f>
        <v>7048652767264</v>
      </c>
      <c r="AC195" s="195">
        <f>INDEX(ATS!$A:$P,MATCH(ATS!$AB195,ATS!$O:$O,0),1)</f>
        <v>845082</v>
      </c>
      <c r="AD195" s="195" t="str">
        <f>INDEX(ATS!$A:$P,MATCH(ATS!$AB195,ATS!$O:$O,0),2)</f>
        <v>Outrider Mips Helmet</v>
      </c>
      <c r="AE195" s="195" t="str">
        <f>INDEX(ATS!$A:$P,MATCH(ATS!$AB195,ATS!$O:$O,0),4)</f>
        <v>BUORE-L</v>
      </c>
    </row>
    <row r="196" spans="1:31" s="2" customFormat="1" x14ac:dyDescent="0.2">
      <c r="A196" s="229">
        <v>810080</v>
      </c>
      <c r="B196" s="228" t="s">
        <v>248</v>
      </c>
      <c r="C196" s="228"/>
      <c r="D196" s="228"/>
      <c r="E196" s="228"/>
      <c r="F196" s="228"/>
      <c r="G196" s="228"/>
      <c r="H196" s="229">
        <v>202226</v>
      </c>
      <c r="I196" s="229">
        <v>202227</v>
      </c>
      <c r="J196" s="229">
        <v>202228</v>
      </c>
      <c r="K196" s="229">
        <v>202229</v>
      </c>
      <c r="L196" s="232">
        <v>202234</v>
      </c>
      <c r="N196" s="119" t="str">
        <f t="shared" ref="N196:N259" si="9">CONCATENATE(A196,"-",D196)</f>
        <v>810080-</v>
      </c>
      <c r="O196" s="122" t="str">
        <f>IF(B196="NET","",IF(B196="","",IFERROR(VLOOKUP(N196,EAN!$A:$B,2,FALSE),"MANGLER - MÅ OPPDATERE EAN-FANEN")))</f>
        <v/>
      </c>
      <c r="P196" s="119">
        <f t="shared" si="7"/>
        <v>202226</v>
      </c>
      <c r="Q196" s="119">
        <f t="shared" si="8"/>
        <v>202234</v>
      </c>
      <c r="S196" s="137" t="str">
        <f>IF(B196="NET","",IFERROR(VLOOKUP(O196,'2) Order Form'!$W$9:$W$1926,1,FALSE),"Ikke med I order form"))</f>
        <v/>
      </c>
      <c r="U196" s="226">
        <v>7048652767226</v>
      </c>
      <c r="V196" s="120">
        <f>IFERROR(VLOOKUP(U196,'2) Order Form'!$W$9:$W$1996,1,FALSE),"Ikke med I order form")</f>
        <v>7048652767226</v>
      </c>
      <c r="W196" s="195">
        <f>INDEX(ATS!$A:$P,MATCH(ATS!$U196,ATS!$O:$O,0),1)</f>
        <v>845082</v>
      </c>
      <c r="X196" s="174" t="str">
        <f>INDEX(ATS!$A:$P,MATCH(ATS!$U196,ATS!$O:$O,0),2)</f>
        <v>Outrider Mips Helmet</v>
      </c>
      <c r="Y196" s="175" t="str">
        <f>INDEX(ATS!$A:$P,MATCH(ATS!$U196,ATS!$O:$O,0),4)</f>
        <v>BGRRG-S</v>
      </c>
      <c r="AA196" s="195">
        <f>IFERROR(VLOOKUP('2) Order Form'!W201,$U$4:$U$1000,1,FALSE),"Ikke med i Elastic")</f>
        <v>7048652555526</v>
      </c>
      <c r="AB196" s="195">
        <f>SUM('2) Order Form'!W201)</f>
        <v>7048652555526</v>
      </c>
      <c r="AC196" s="195">
        <f>INDEX(ATS!$A:$P,MATCH(ATS!$AB196,ATS!$O:$O,0),1)</f>
        <v>845082</v>
      </c>
      <c r="AD196" s="195" t="str">
        <f>INDEX(ATS!$A:$P,MATCH(ATS!$AB196,ATS!$O:$O,0),2)</f>
        <v>Outrider Mips Helmet</v>
      </c>
      <c r="AE196" s="195" t="str">
        <f>INDEX(ATS!$A:$P,MATCH(ATS!$AB196,ATS!$O:$O,0),4)</f>
        <v>MBL20-S</v>
      </c>
    </row>
    <row r="197" spans="1:31" s="2" customFormat="1" x14ac:dyDescent="0.2">
      <c r="A197" s="228">
        <v>810080</v>
      </c>
      <c r="B197" s="228" t="s">
        <v>306</v>
      </c>
      <c r="C197" s="228" t="s">
        <v>4204</v>
      </c>
      <c r="D197" s="228" t="s">
        <v>139</v>
      </c>
      <c r="E197" s="228" t="s">
        <v>93</v>
      </c>
      <c r="F197" s="228" t="s">
        <v>84</v>
      </c>
      <c r="G197" s="228" t="s">
        <v>128</v>
      </c>
      <c r="H197" s="228">
        <v>2</v>
      </c>
      <c r="I197" s="228">
        <v>2</v>
      </c>
      <c r="J197" s="228">
        <v>2</v>
      </c>
      <c r="K197" s="228">
        <v>2</v>
      </c>
      <c r="L197" s="231">
        <v>2</v>
      </c>
      <c r="N197" s="119" t="str">
        <f t="shared" si="9"/>
        <v>810080-BLACK-OS</v>
      </c>
      <c r="O197" s="122" t="str">
        <f>IF(B197="NET","",IF(B197="","",IFERROR(VLOOKUP(N197,EAN!$A:$B,2,FALSE),"MANGLER - MÅ OPPDATERE EAN-FANEN")))</f>
        <v>MANGLER - MÅ OPPDATERE EAN-FANEN</v>
      </c>
      <c r="P197" s="119">
        <f t="shared" ref="P197:P260" si="10">H197</f>
        <v>2</v>
      </c>
      <c r="Q197" s="119">
        <f t="shared" ref="Q197:Q260" si="11">L197</f>
        <v>2</v>
      </c>
      <c r="S197" s="137" t="str">
        <f>IF(B197="NET","",IFERROR(VLOOKUP(O197,'2) Order Form'!$W$9:$W$1926,1,FALSE),"Ikke med I order form"))</f>
        <v>Ikke med I order form</v>
      </c>
      <c r="U197" s="226">
        <v>7048652767219</v>
      </c>
      <c r="V197" s="120">
        <f>IFERROR(VLOOKUP(U197,'2) Order Form'!$W$9:$W$1996,1,FALSE),"Ikke med I order form")</f>
        <v>7048652767219</v>
      </c>
      <c r="W197" s="195">
        <f>INDEX(ATS!$A:$P,MATCH(ATS!$U197,ATS!$O:$O,0),1)</f>
        <v>845082</v>
      </c>
      <c r="X197" s="174" t="str">
        <f>INDEX(ATS!$A:$P,MATCH(ATS!$U197,ATS!$O:$O,0),2)</f>
        <v>Outrider Mips Helmet</v>
      </c>
      <c r="Y197" s="175" t="str">
        <f>INDEX(ATS!$A:$P,MATCH(ATS!$U197,ATS!$O:$O,0),4)</f>
        <v>BGRRG-M</v>
      </c>
      <c r="AA197" s="195">
        <f>IFERROR(VLOOKUP('2) Order Form'!W202,$U$4:$U$1000,1,FALSE),"Ikke med i Elastic")</f>
        <v>7048652555519</v>
      </c>
      <c r="AB197" s="195">
        <f>SUM('2) Order Form'!W202)</f>
        <v>7048652555519</v>
      </c>
      <c r="AC197" s="195">
        <f>INDEX(ATS!$A:$P,MATCH(ATS!$AB197,ATS!$O:$O,0),1)</f>
        <v>845082</v>
      </c>
      <c r="AD197" s="195" t="str">
        <f>INDEX(ATS!$A:$P,MATCH(ATS!$AB197,ATS!$O:$O,0),2)</f>
        <v>Outrider Mips Helmet</v>
      </c>
      <c r="AE197" s="195" t="str">
        <f>INDEX(ATS!$A:$P,MATCH(ATS!$AB197,ATS!$O:$O,0),4)</f>
        <v>MBL20-M</v>
      </c>
    </row>
    <row r="198" spans="1:31" s="2" customFormat="1" x14ac:dyDescent="0.2">
      <c r="A198" s="228">
        <v>810080</v>
      </c>
      <c r="B198" s="228" t="s">
        <v>306</v>
      </c>
      <c r="C198" s="228" t="s">
        <v>4204</v>
      </c>
      <c r="D198" s="228" t="s">
        <v>2259</v>
      </c>
      <c r="E198" s="228" t="s">
        <v>4355</v>
      </c>
      <c r="F198" s="228" t="s">
        <v>84</v>
      </c>
      <c r="G198" s="228" t="s">
        <v>128</v>
      </c>
      <c r="H198" s="228">
        <v>0</v>
      </c>
      <c r="I198" s="228">
        <v>0</v>
      </c>
      <c r="J198" s="228">
        <v>0</v>
      </c>
      <c r="K198" s="228">
        <v>0</v>
      </c>
      <c r="L198" s="231">
        <v>0</v>
      </c>
      <c r="N198" s="119" t="str">
        <f t="shared" si="9"/>
        <v>810080-DEPUR-OS</v>
      </c>
      <c r="O198" s="122" t="str">
        <f>IF(B198="NET","",IF(B198="","",IFERROR(VLOOKUP(N198,EAN!$A:$B,2,FALSE),"MANGLER - MÅ OPPDATERE EAN-FANEN")))</f>
        <v>MANGLER - MÅ OPPDATERE EAN-FANEN</v>
      </c>
      <c r="P198" s="119">
        <f t="shared" si="10"/>
        <v>0</v>
      </c>
      <c r="Q198" s="119">
        <f t="shared" si="11"/>
        <v>0</v>
      </c>
      <c r="S198" s="137" t="str">
        <f>IF(B198="NET","",IFERROR(VLOOKUP(O198,'2) Order Form'!$W$9:$W$1926,1,FALSE),"Ikke med I order form"))</f>
        <v>Ikke med I order form</v>
      </c>
      <c r="U198" s="226">
        <v>7048652767202</v>
      </c>
      <c r="V198" s="120">
        <f>IFERROR(VLOOKUP(U198,'2) Order Form'!$W$9:$W$1996,1,FALSE),"Ikke med I order form")</f>
        <v>7048652767202</v>
      </c>
      <c r="W198" s="195">
        <f>INDEX(ATS!$A:$P,MATCH(ATS!$U198,ATS!$O:$O,0),1)</f>
        <v>845082</v>
      </c>
      <c r="X198" s="174" t="str">
        <f>INDEX(ATS!$A:$P,MATCH(ATS!$U198,ATS!$O:$O,0),2)</f>
        <v>Outrider Mips Helmet</v>
      </c>
      <c r="Y198" s="175" t="str">
        <f>INDEX(ATS!$A:$P,MATCH(ATS!$U198,ATS!$O:$O,0),4)</f>
        <v>BGRRG-L</v>
      </c>
      <c r="AA198" s="195">
        <f>IFERROR(VLOOKUP('2) Order Form'!W203,$U$4:$U$1000,1,FALSE),"Ikke med i Elastic")</f>
        <v>7048652555502</v>
      </c>
      <c r="AB198" s="195">
        <f>SUM('2) Order Form'!W203)</f>
        <v>7048652555502</v>
      </c>
      <c r="AC198" s="195">
        <f>INDEX(ATS!$A:$P,MATCH(ATS!$AB198,ATS!$O:$O,0),1)</f>
        <v>845082</v>
      </c>
      <c r="AD198" s="195" t="str">
        <f>INDEX(ATS!$A:$P,MATCH(ATS!$AB198,ATS!$O:$O,0),2)</f>
        <v>Outrider Mips Helmet</v>
      </c>
      <c r="AE198" s="195" t="str">
        <f>INDEX(ATS!$A:$P,MATCH(ATS!$AB198,ATS!$O:$O,0),4)</f>
        <v>MBL20-L</v>
      </c>
    </row>
    <row r="199" spans="1:31" s="2" customFormat="1" x14ac:dyDescent="0.2">
      <c r="A199" s="228">
        <v>810080</v>
      </c>
      <c r="B199" s="228" t="s">
        <v>306</v>
      </c>
      <c r="C199" s="228" t="s">
        <v>4204</v>
      </c>
      <c r="D199" s="228" t="s">
        <v>3217</v>
      </c>
      <c r="E199" s="228" t="s">
        <v>4357</v>
      </c>
      <c r="F199" s="228" t="s">
        <v>84</v>
      </c>
      <c r="G199" s="228" t="s">
        <v>504</v>
      </c>
      <c r="H199" s="228">
        <v>13</v>
      </c>
      <c r="I199" s="228">
        <v>13</v>
      </c>
      <c r="J199" s="228">
        <v>13</v>
      </c>
      <c r="K199" s="228">
        <v>13</v>
      </c>
      <c r="L199" s="231">
        <v>13</v>
      </c>
      <c r="N199" s="119" t="str">
        <f t="shared" si="9"/>
        <v>810080-FLUO-OS</v>
      </c>
      <c r="O199" s="122" t="str">
        <f>IF(B199="NET","",IF(B199="","",IFERROR(VLOOKUP(N199,EAN!$A:$B,2,FALSE),"MANGLER - MÅ OPPDATERE EAN-FANEN")))</f>
        <v>MANGLER - MÅ OPPDATERE EAN-FANEN</v>
      </c>
      <c r="P199" s="119">
        <f t="shared" si="10"/>
        <v>13</v>
      </c>
      <c r="Q199" s="119">
        <f t="shared" si="11"/>
        <v>13</v>
      </c>
      <c r="S199" s="137" t="str">
        <f>IF(B199="NET","",IFERROR(VLOOKUP(O199,'2) Order Form'!$W$9:$W$1926,1,FALSE),"Ikke med I order form"))</f>
        <v>Ikke med I order form</v>
      </c>
      <c r="U199" s="226">
        <v>7048652767257</v>
      </c>
      <c r="V199" s="120">
        <f>IFERROR(VLOOKUP(U199,'2) Order Form'!$W$9:$W$1996,1,FALSE),"Ikke med I order form")</f>
        <v>7048652767257</v>
      </c>
      <c r="W199" s="195">
        <f>INDEX(ATS!$A:$P,MATCH(ATS!$U199,ATS!$O:$O,0),1)</f>
        <v>845082</v>
      </c>
      <c r="X199" s="174" t="str">
        <f>INDEX(ATS!$A:$P,MATCH(ATS!$U199,ATS!$O:$O,0),2)</f>
        <v>Outrider Mips Helmet</v>
      </c>
      <c r="Y199" s="175" t="str">
        <f>INDEX(ATS!$A:$P,MATCH(ATS!$U199,ATS!$O:$O,0),4)</f>
        <v>BRWHT-S</v>
      </c>
      <c r="AA199" s="195">
        <f>IFERROR(VLOOKUP('2) Order Form'!W204,$U$4:$U$1000,1,FALSE),"Ikke med i Elastic")</f>
        <v>7048652274502</v>
      </c>
      <c r="AB199" s="195">
        <f>SUM('2) Order Form'!W204)</f>
        <v>7048652274502</v>
      </c>
      <c r="AC199" s="195">
        <f>INDEX(ATS!$A:$P,MATCH(ATS!$AB199,ATS!$O:$O,0),1)</f>
        <v>845082</v>
      </c>
      <c r="AD199" s="195" t="str">
        <f>INDEX(ATS!$A:$P,MATCH(ATS!$AB199,ATS!$O:$O,0),2)</f>
        <v>Outrider Mips Helmet</v>
      </c>
      <c r="AE199" s="195" t="str">
        <f>INDEX(ATS!$A:$P,MATCH(ATS!$AB199,ATS!$O:$O,0),4)</f>
        <v>MWHTE-S</v>
      </c>
    </row>
    <row r="200" spans="1:31" s="2" customFormat="1" x14ac:dyDescent="0.2">
      <c r="A200" s="228">
        <v>810080</v>
      </c>
      <c r="B200" s="228" t="s">
        <v>306</v>
      </c>
      <c r="C200" s="228" t="s">
        <v>4204</v>
      </c>
      <c r="D200" s="228" t="s">
        <v>3222</v>
      </c>
      <c r="E200" s="228" t="s">
        <v>133</v>
      </c>
      <c r="F200" s="228" t="s">
        <v>84</v>
      </c>
      <c r="G200" s="228" t="s">
        <v>128</v>
      </c>
      <c r="H200" s="228">
        <v>0</v>
      </c>
      <c r="I200" s="228">
        <v>0</v>
      </c>
      <c r="J200" s="228">
        <v>0</v>
      </c>
      <c r="K200" s="228">
        <v>0</v>
      </c>
      <c r="L200" s="231">
        <v>0</v>
      </c>
      <c r="N200" s="119" t="str">
        <f t="shared" si="9"/>
        <v>810080-GRBLU-OS</v>
      </c>
      <c r="O200" s="122" t="str">
        <f>IF(B200="NET","",IF(B200="","",IFERROR(VLOOKUP(N200,EAN!$A:$B,2,FALSE),"MANGLER - MÅ OPPDATERE EAN-FANEN")))</f>
        <v>MANGLER - MÅ OPPDATERE EAN-FANEN</v>
      </c>
      <c r="P200" s="119">
        <f t="shared" si="10"/>
        <v>0</v>
      </c>
      <c r="Q200" s="119">
        <f t="shared" si="11"/>
        <v>0</v>
      </c>
      <c r="S200" s="137" t="str">
        <f>IF(B200="NET","",IFERROR(VLOOKUP(O200,'2) Order Form'!$W$9:$W$1926,1,FALSE),"Ikke med I order form"))</f>
        <v>Ikke med I order form</v>
      </c>
      <c r="U200" s="226">
        <v>7048652767240</v>
      </c>
      <c r="V200" s="120">
        <f>IFERROR(VLOOKUP(U200,'2) Order Form'!$W$9:$W$1996,1,FALSE),"Ikke med I order form")</f>
        <v>7048652767240</v>
      </c>
      <c r="W200" s="195">
        <f>INDEX(ATS!$A:$P,MATCH(ATS!$U200,ATS!$O:$O,0),1)</f>
        <v>845082</v>
      </c>
      <c r="X200" s="174" t="str">
        <f>INDEX(ATS!$A:$P,MATCH(ATS!$U200,ATS!$O:$O,0),2)</f>
        <v>Outrider Mips Helmet</v>
      </c>
      <c r="Y200" s="175" t="str">
        <f>INDEX(ATS!$A:$P,MATCH(ATS!$U200,ATS!$O:$O,0),4)</f>
        <v>BRWHT-M</v>
      </c>
      <c r="AA200" s="195">
        <f>IFERROR(VLOOKUP('2) Order Form'!W205,$U$4:$U$1000,1,FALSE),"Ikke med i Elastic")</f>
        <v>7048652274496</v>
      </c>
      <c r="AB200" s="195">
        <f>SUM('2) Order Form'!W205)</f>
        <v>7048652274496</v>
      </c>
      <c r="AC200" s="195">
        <f>INDEX(ATS!$A:$P,MATCH(ATS!$AB200,ATS!$O:$O,0),1)</f>
        <v>845082</v>
      </c>
      <c r="AD200" s="195" t="str">
        <f>INDEX(ATS!$A:$P,MATCH(ATS!$AB200,ATS!$O:$O,0),2)</f>
        <v>Outrider Mips Helmet</v>
      </c>
      <c r="AE200" s="195" t="str">
        <f>INDEX(ATS!$A:$P,MATCH(ATS!$AB200,ATS!$O:$O,0),4)</f>
        <v>MWHTE-M</v>
      </c>
    </row>
    <row r="201" spans="1:31" s="2" customFormat="1" x14ac:dyDescent="0.2">
      <c r="A201" s="228">
        <v>810080</v>
      </c>
      <c r="B201" s="228" t="s">
        <v>306</v>
      </c>
      <c r="C201" s="228" t="s">
        <v>4204</v>
      </c>
      <c r="D201" s="228" t="s">
        <v>635</v>
      </c>
      <c r="E201" s="228" t="s">
        <v>4356</v>
      </c>
      <c r="F201" s="228" t="s">
        <v>84</v>
      </c>
      <c r="G201" s="228" t="s">
        <v>504</v>
      </c>
      <c r="H201" s="228">
        <v>8</v>
      </c>
      <c r="I201" s="228">
        <v>8</v>
      </c>
      <c r="J201" s="228">
        <v>8</v>
      </c>
      <c r="K201" s="228">
        <v>8</v>
      </c>
      <c r="L201" s="231">
        <v>8</v>
      </c>
      <c r="N201" s="119" t="str">
        <f t="shared" si="9"/>
        <v>810080-NAGR-OS</v>
      </c>
      <c r="O201" s="122" t="str">
        <f>IF(B201="NET","",IF(B201="","",IFERROR(VLOOKUP(N201,EAN!$A:$B,2,FALSE),"MANGLER - MÅ OPPDATERE EAN-FANEN")))</f>
        <v>MANGLER - MÅ OPPDATERE EAN-FANEN</v>
      </c>
      <c r="P201" s="119">
        <f t="shared" si="10"/>
        <v>8</v>
      </c>
      <c r="Q201" s="119">
        <f t="shared" si="11"/>
        <v>8</v>
      </c>
      <c r="S201" s="137" t="str">
        <f>IF(B201="NET","",IFERROR(VLOOKUP(O201,'2) Order Form'!$W$9:$W$1926,1,FALSE),"Ikke med I order form"))</f>
        <v>Ikke med I order form</v>
      </c>
      <c r="U201" s="226">
        <v>7048652767233</v>
      </c>
      <c r="V201" s="120">
        <f>IFERROR(VLOOKUP(U201,'2) Order Form'!$W$9:$W$1996,1,FALSE),"Ikke med I order form")</f>
        <v>7048652767233</v>
      </c>
      <c r="W201" s="195">
        <f>INDEX(ATS!$A:$P,MATCH(ATS!$U201,ATS!$O:$O,0),1)</f>
        <v>845082</v>
      </c>
      <c r="X201" s="174" t="str">
        <f>INDEX(ATS!$A:$P,MATCH(ATS!$U201,ATS!$O:$O,0),2)</f>
        <v>Outrider Mips Helmet</v>
      </c>
      <c r="Y201" s="175" t="str">
        <f>INDEX(ATS!$A:$P,MATCH(ATS!$U201,ATS!$O:$O,0),4)</f>
        <v>BRWHT-L</v>
      </c>
      <c r="AA201" s="195">
        <f>IFERROR(VLOOKUP('2) Order Form'!W206,$U$4:$U$1000,1,FALSE),"Ikke med i Elastic")</f>
        <v>7048652274489</v>
      </c>
      <c r="AB201" s="195">
        <f>SUM('2) Order Form'!W206)</f>
        <v>7048652274489</v>
      </c>
      <c r="AC201" s="195">
        <f>INDEX(ATS!$A:$P,MATCH(ATS!$AB201,ATS!$O:$O,0),1)</f>
        <v>845082</v>
      </c>
      <c r="AD201" s="195" t="str">
        <f>INDEX(ATS!$A:$P,MATCH(ATS!$AB201,ATS!$O:$O,0),2)</f>
        <v>Outrider Mips Helmet</v>
      </c>
      <c r="AE201" s="195" t="str">
        <f>INDEX(ATS!$A:$P,MATCH(ATS!$AB201,ATS!$O:$O,0),4)</f>
        <v>MWHTE-L</v>
      </c>
    </row>
    <row r="202" spans="1:31" s="2" customFormat="1" x14ac:dyDescent="0.2">
      <c r="A202" s="228">
        <v>810080</v>
      </c>
      <c r="B202" s="228" t="s">
        <v>306</v>
      </c>
      <c r="C202" s="228" t="s">
        <v>4204</v>
      </c>
      <c r="D202" s="228" t="s">
        <v>3223</v>
      </c>
      <c r="E202" s="228" t="s">
        <v>4358</v>
      </c>
      <c r="F202" s="228" t="s">
        <v>84</v>
      </c>
      <c r="G202" s="228" t="s">
        <v>504</v>
      </c>
      <c r="H202" s="228">
        <v>15</v>
      </c>
      <c r="I202" s="228">
        <v>15</v>
      </c>
      <c r="J202" s="228">
        <v>15</v>
      </c>
      <c r="K202" s="228">
        <v>15</v>
      </c>
      <c r="L202" s="231">
        <v>15</v>
      </c>
      <c r="N202" s="119" t="str">
        <f t="shared" si="9"/>
        <v>810080-RGGRN-OS</v>
      </c>
      <c r="O202" s="122" t="str">
        <f>IF(B202="NET","",IF(B202="","",IFERROR(VLOOKUP(N202,EAN!$A:$B,2,FALSE),"MANGLER - MÅ OPPDATERE EAN-FANEN")))</f>
        <v>MANGLER - MÅ OPPDATERE EAN-FANEN</v>
      </c>
      <c r="P202" s="119">
        <f t="shared" si="10"/>
        <v>15</v>
      </c>
      <c r="Q202" s="119">
        <f t="shared" si="11"/>
        <v>15</v>
      </c>
      <c r="S202" s="137" t="str">
        <f>IF(B202="NET","",IFERROR(VLOOKUP(O202,'2) Order Form'!$W$9:$W$1926,1,FALSE),"Ikke med I order form"))</f>
        <v>Ikke med I order form</v>
      </c>
      <c r="U202" s="226">
        <v>7048652767288</v>
      </c>
      <c r="V202" s="120">
        <f>IFERROR(VLOOKUP(U202,'2) Order Form'!$W$9:$W$1996,1,FALSE),"Ikke med I order form")</f>
        <v>7048652767288</v>
      </c>
      <c r="W202" s="195">
        <f>INDEX(ATS!$A:$P,MATCH(ATS!$U202,ATS!$O:$O,0),1)</f>
        <v>845082</v>
      </c>
      <c r="X202" s="174" t="str">
        <f>INDEX(ATS!$A:$P,MATCH(ATS!$U202,ATS!$O:$O,0),2)</f>
        <v>Outrider Mips Helmet</v>
      </c>
      <c r="Y202" s="175" t="str">
        <f>INDEX(ATS!$A:$P,MATCH(ATS!$U202,ATS!$O:$O,0),4)</f>
        <v>BUORE-S</v>
      </c>
      <c r="AA202" s="195">
        <f>IFERROR(VLOOKUP('2) Order Form'!W207,$U$4:$U$1000,1,FALSE),"Ikke med i Elastic")</f>
        <v>7048652767318</v>
      </c>
      <c r="AB202" s="195">
        <f>SUM('2) Order Form'!W207)</f>
        <v>7048652767318</v>
      </c>
      <c r="AC202" s="195">
        <f>INDEX(ATS!$A:$P,MATCH(ATS!$AB202,ATS!$O:$O,0),1)</f>
        <v>845082</v>
      </c>
      <c r="AD202" s="195" t="str">
        <f>INDEX(ATS!$A:$P,MATCH(ATS!$AB202,ATS!$O:$O,0),2)</f>
        <v>Outrider Mips Helmet</v>
      </c>
      <c r="AE202" s="195" t="str">
        <f>INDEX(ATS!$A:$P,MATCH(ATS!$AB202,ATS!$O:$O,0),4)</f>
        <v>SGMFL-S</v>
      </c>
    </row>
    <row r="203" spans="1:31" s="2" customFormat="1" x14ac:dyDescent="0.2">
      <c r="A203" s="228">
        <v>810080</v>
      </c>
      <c r="B203" s="228" t="s">
        <v>306</v>
      </c>
      <c r="C203" s="228" t="s">
        <v>4204</v>
      </c>
      <c r="D203" s="228" t="s">
        <v>3224</v>
      </c>
      <c r="E203" s="228" t="s">
        <v>3225</v>
      </c>
      <c r="F203" s="228" t="s">
        <v>84</v>
      </c>
      <c r="G203" s="228" t="s">
        <v>128</v>
      </c>
      <c r="H203" s="228">
        <v>3</v>
      </c>
      <c r="I203" s="228">
        <v>3</v>
      </c>
      <c r="J203" s="228">
        <v>3</v>
      </c>
      <c r="K203" s="228">
        <v>3</v>
      </c>
      <c r="L203" s="231">
        <v>3</v>
      </c>
      <c r="N203" s="119" t="str">
        <f t="shared" si="9"/>
        <v>810080-WHITE-OS</v>
      </c>
      <c r="O203" s="122" t="str">
        <f>IF(B203="NET","",IF(B203="","",IFERROR(VLOOKUP(N203,EAN!$A:$B,2,FALSE),"MANGLER - MÅ OPPDATERE EAN-FANEN")))</f>
        <v>MANGLER - MÅ OPPDATERE EAN-FANEN</v>
      </c>
      <c r="P203" s="119">
        <f t="shared" si="10"/>
        <v>3</v>
      </c>
      <c r="Q203" s="119">
        <f t="shared" si="11"/>
        <v>3</v>
      </c>
      <c r="S203" s="137" t="str">
        <f>IF(B203="NET","",IFERROR(VLOOKUP(O203,'2) Order Form'!$W$9:$W$1926,1,FALSE),"Ikke med I order form"))</f>
        <v>Ikke med I order form</v>
      </c>
      <c r="U203" s="226">
        <v>7048652767271</v>
      </c>
      <c r="V203" s="120">
        <f>IFERROR(VLOOKUP(U203,'2) Order Form'!$W$9:$W$1996,1,FALSE),"Ikke med I order form")</f>
        <v>7048652767271</v>
      </c>
      <c r="W203" s="195">
        <f>INDEX(ATS!$A:$P,MATCH(ATS!$U203,ATS!$O:$O,0),1)</f>
        <v>845082</v>
      </c>
      <c r="X203" s="174" t="str">
        <f>INDEX(ATS!$A:$P,MATCH(ATS!$U203,ATS!$O:$O,0),2)</f>
        <v>Outrider Mips Helmet</v>
      </c>
      <c r="Y203" s="175" t="str">
        <f>INDEX(ATS!$A:$P,MATCH(ATS!$U203,ATS!$O:$O,0),4)</f>
        <v>BUORE-M</v>
      </c>
      <c r="AA203" s="195">
        <f>IFERROR(VLOOKUP('2) Order Form'!W208,$U$4:$U$1000,1,FALSE),"Ikke med i Elastic")</f>
        <v>7048652767301</v>
      </c>
      <c r="AB203" s="195">
        <f>SUM('2) Order Form'!W208)</f>
        <v>7048652767301</v>
      </c>
      <c r="AC203" s="195">
        <f>INDEX(ATS!$A:$P,MATCH(ATS!$AB203,ATS!$O:$O,0),1)</f>
        <v>845082</v>
      </c>
      <c r="AD203" s="195" t="str">
        <f>INDEX(ATS!$A:$P,MATCH(ATS!$AB203,ATS!$O:$O,0),2)</f>
        <v>Outrider Mips Helmet</v>
      </c>
      <c r="AE203" s="195" t="str">
        <f>INDEX(ATS!$A:$P,MATCH(ATS!$AB203,ATS!$O:$O,0),4)</f>
        <v>SGMFL-M</v>
      </c>
    </row>
    <row r="204" spans="1:31" s="2" customFormat="1" x14ac:dyDescent="0.2">
      <c r="A204" s="229">
        <v>810082</v>
      </c>
      <c r="B204" s="228" t="s">
        <v>248</v>
      </c>
      <c r="C204" s="228"/>
      <c r="D204" s="228"/>
      <c r="E204" s="228"/>
      <c r="F204" s="228"/>
      <c r="G204" s="228"/>
      <c r="H204" s="229">
        <v>202226</v>
      </c>
      <c r="I204" s="229">
        <v>202227</v>
      </c>
      <c r="J204" s="229">
        <v>202228</v>
      </c>
      <c r="K204" s="229">
        <v>202229</v>
      </c>
      <c r="L204" s="232">
        <v>202234</v>
      </c>
      <c r="N204" s="119" t="str">
        <f t="shared" si="9"/>
        <v>810082-</v>
      </c>
      <c r="O204" s="122" t="str">
        <f>IF(B204="NET","",IF(B204="","",IFERROR(VLOOKUP(N204,EAN!$A:$B,2,FALSE),"MANGLER - MÅ OPPDATERE EAN-FANEN")))</f>
        <v/>
      </c>
      <c r="P204" s="119">
        <f t="shared" si="10"/>
        <v>202226</v>
      </c>
      <c r="Q204" s="119">
        <f t="shared" si="11"/>
        <v>202234</v>
      </c>
      <c r="S204" s="137" t="str">
        <f>IF(B204="NET","",IFERROR(VLOOKUP(O204,'2) Order Form'!$W$9:$W$1926,1,FALSE),"Ikke med I order form"))</f>
        <v/>
      </c>
      <c r="U204" s="226">
        <v>7048652767264</v>
      </c>
      <c r="V204" s="120">
        <f>IFERROR(VLOOKUP(U204,'2) Order Form'!$W$9:$W$1996,1,FALSE),"Ikke med I order form")</f>
        <v>7048652767264</v>
      </c>
      <c r="W204" s="195">
        <f>INDEX(ATS!$A:$P,MATCH(ATS!$U204,ATS!$O:$O,0),1)</f>
        <v>845082</v>
      </c>
      <c r="X204" s="174" t="str">
        <f>INDEX(ATS!$A:$P,MATCH(ATS!$U204,ATS!$O:$O,0),2)</f>
        <v>Outrider Mips Helmet</v>
      </c>
      <c r="Y204" s="175" t="str">
        <f>INDEX(ATS!$A:$P,MATCH(ATS!$U204,ATS!$O:$O,0),4)</f>
        <v>BUORE-L</v>
      </c>
      <c r="AA204" s="195">
        <f>IFERROR(VLOOKUP('2) Order Form'!W209,$U$4:$U$1000,1,FALSE),"Ikke med i Elastic")</f>
        <v>7048652767295</v>
      </c>
      <c r="AB204" s="195">
        <f>SUM('2) Order Form'!W209)</f>
        <v>7048652767295</v>
      </c>
      <c r="AC204" s="195">
        <f>INDEX(ATS!$A:$P,MATCH(ATS!$AB204,ATS!$O:$O,0),1)</f>
        <v>845082</v>
      </c>
      <c r="AD204" s="195" t="str">
        <f>INDEX(ATS!$A:$P,MATCH(ATS!$AB204,ATS!$O:$O,0),2)</f>
        <v>Outrider Mips Helmet</v>
      </c>
      <c r="AE204" s="195" t="str">
        <f>INDEX(ATS!$A:$P,MATCH(ATS!$AB204,ATS!$O:$O,0),4)</f>
        <v>SGMFL-L</v>
      </c>
    </row>
    <row r="205" spans="1:31" s="2" customFormat="1" x14ac:dyDescent="0.2">
      <c r="A205" s="228">
        <v>810082</v>
      </c>
      <c r="B205" s="228" t="s">
        <v>308</v>
      </c>
      <c r="C205" s="228" t="s">
        <v>4204</v>
      </c>
      <c r="D205" s="228" t="s">
        <v>139</v>
      </c>
      <c r="E205" s="228" t="s">
        <v>93</v>
      </c>
      <c r="F205" s="228" t="s">
        <v>84</v>
      </c>
      <c r="G205" s="228" t="s">
        <v>128</v>
      </c>
      <c r="H205" s="228">
        <v>0</v>
      </c>
      <c r="I205" s="228">
        <v>0</v>
      </c>
      <c r="J205" s="228">
        <v>0</v>
      </c>
      <c r="K205" s="228">
        <v>0</v>
      </c>
      <c r="L205" s="231">
        <v>0</v>
      </c>
      <c r="N205" s="119" t="str">
        <f t="shared" si="9"/>
        <v>810082-BLACK-OS</v>
      </c>
      <c r="O205" s="122" t="str">
        <f>IF(B205="NET","",IF(B205="","",IFERROR(VLOOKUP(N205,EAN!$A:$B,2,FALSE),"MANGLER - MÅ OPPDATERE EAN-FANEN")))</f>
        <v>MANGLER - MÅ OPPDATERE EAN-FANEN</v>
      </c>
      <c r="P205" s="119">
        <f t="shared" si="10"/>
        <v>0</v>
      </c>
      <c r="Q205" s="119">
        <f t="shared" si="11"/>
        <v>0</v>
      </c>
      <c r="S205" s="137" t="str">
        <f>IF(B205="NET","",IFERROR(VLOOKUP(O205,'2) Order Form'!$W$9:$W$1926,1,FALSE),"Ikke med I order form"))</f>
        <v>Ikke med I order form</v>
      </c>
      <c r="U205" s="226">
        <v>7048652274236</v>
      </c>
      <c r="V205" s="120">
        <f>IFERROR(VLOOKUP(U205,'2) Order Form'!$W$9:$W$1996,1,FALSE),"Ikke med I order form")</f>
        <v>7048652274236</v>
      </c>
      <c r="W205" s="195">
        <f>INDEX(ATS!$A:$P,MATCH(ATS!$U205,ATS!$O:$O,0),1)</f>
        <v>845081</v>
      </c>
      <c r="X205" s="174" t="str">
        <f>INDEX(ATS!$A:$P,MATCH(ATS!$U205,ATS!$O:$O,0),2)</f>
        <v>Outrider Helmet</v>
      </c>
      <c r="Y205" s="175" t="str">
        <f>INDEX(ATS!$A:$P,MATCH(ATS!$U205,ATS!$O:$O,0),4)</f>
        <v>MBLCK-S</v>
      </c>
      <c r="AA205" s="195">
        <f>IFERROR(VLOOKUP('2) Order Form'!W210,$U$4:$U$1000,1,FALSE),"Ikke med i Elastic")</f>
        <v>7048652767103</v>
      </c>
      <c r="AB205" s="195">
        <f>SUM('2) Order Form'!W210)</f>
        <v>7048652767103</v>
      </c>
      <c r="AC205" s="195">
        <f>INDEX(ATS!$A:$P,MATCH(ATS!$AB205,ATS!$O:$O,0),1)</f>
        <v>845081</v>
      </c>
      <c r="AD205" s="195" t="str">
        <f>INDEX(ATS!$A:$P,MATCH(ATS!$AB205,ATS!$O:$O,0),2)</f>
        <v>Outrider Helmet</v>
      </c>
      <c r="AE205" s="195" t="str">
        <f>INDEX(ATS!$A:$P,MATCH(ATS!$AB205,ATS!$O:$O,0),4)</f>
        <v>BGRRG-S</v>
      </c>
    </row>
    <row r="206" spans="1:31" s="2" customFormat="1" x14ac:dyDescent="0.2">
      <c r="A206" s="229">
        <v>810084</v>
      </c>
      <c r="B206" s="228" t="s">
        <v>248</v>
      </c>
      <c r="C206" s="228"/>
      <c r="D206" s="228"/>
      <c r="E206" s="228"/>
      <c r="F206" s="228"/>
      <c r="G206" s="228"/>
      <c r="H206" s="229">
        <v>202226</v>
      </c>
      <c r="I206" s="229">
        <v>202227</v>
      </c>
      <c r="J206" s="229">
        <v>202228</v>
      </c>
      <c r="K206" s="229">
        <v>202229</v>
      </c>
      <c r="L206" s="232">
        <v>202234</v>
      </c>
      <c r="N206" s="119" t="str">
        <f t="shared" si="9"/>
        <v>810084-</v>
      </c>
      <c r="O206" s="122" t="str">
        <f>IF(B206="NET","",IF(B206="","",IFERROR(VLOOKUP(N206,EAN!$A:$B,2,FALSE),"MANGLER - MÅ OPPDATERE EAN-FANEN")))</f>
        <v/>
      </c>
      <c r="P206" s="119">
        <f t="shared" si="10"/>
        <v>202226</v>
      </c>
      <c r="Q206" s="119">
        <f t="shared" si="11"/>
        <v>202234</v>
      </c>
      <c r="S206" s="137" t="str">
        <f>IF(B206="NET","",IFERROR(VLOOKUP(O206,'2) Order Form'!$W$9:$W$1926,1,FALSE),"Ikke med I order form"))</f>
        <v/>
      </c>
      <c r="U206" s="226">
        <v>7048652274229</v>
      </c>
      <c r="V206" s="120">
        <f>IFERROR(VLOOKUP(U206,'2) Order Form'!$W$9:$W$1996,1,FALSE),"Ikke med I order form")</f>
        <v>7048652274229</v>
      </c>
      <c r="W206" s="195">
        <f>INDEX(ATS!$A:$P,MATCH(ATS!$U206,ATS!$O:$O,0),1)</f>
        <v>845081</v>
      </c>
      <c r="X206" s="174" t="str">
        <f>INDEX(ATS!$A:$P,MATCH(ATS!$U206,ATS!$O:$O,0),2)</f>
        <v>Outrider Helmet</v>
      </c>
      <c r="Y206" s="175" t="str">
        <f>INDEX(ATS!$A:$P,MATCH(ATS!$U206,ATS!$O:$O,0),4)</f>
        <v>MBLCK-M</v>
      </c>
      <c r="AA206" s="195">
        <f>IFERROR(VLOOKUP('2) Order Form'!W211,$U$4:$U$1000,1,FALSE),"Ikke med i Elastic")</f>
        <v>7048652767097</v>
      </c>
      <c r="AB206" s="195">
        <f>SUM('2) Order Form'!W211)</f>
        <v>7048652767097</v>
      </c>
      <c r="AC206" s="195">
        <f>INDEX(ATS!$A:$P,MATCH(ATS!$AB206,ATS!$O:$O,0),1)</f>
        <v>845081</v>
      </c>
      <c r="AD206" s="195" t="str">
        <f>INDEX(ATS!$A:$P,MATCH(ATS!$AB206,ATS!$O:$O,0),2)</f>
        <v>Outrider Helmet</v>
      </c>
      <c r="AE206" s="195" t="str">
        <f>INDEX(ATS!$A:$P,MATCH(ATS!$AB206,ATS!$O:$O,0),4)</f>
        <v>BGRRG-M</v>
      </c>
    </row>
    <row r="207" spans="1:31" s="2" customFormat="1" x14ac:dyDescent="0.2">
      <c r="A207" s="228">
        <v>810084</v>
      </c>
      <c r="B207" s="228" t="s">
        <v>310</v>
      </c>
      <c r="C207" s="228" t="s">
        <v>4204</v>
      </c>
      <c r="D207" s="228" t="s">
        <v>139</v>
      </c>
      <c r="E207" s="228" t="s">
        <v>93</v>
      </c>
      <c r="F207" s="228" t="s">
        <v>84</v>
      </c>
      <c r="G207" s="228" t="s">
        <v>128</v>
      </c>
      <c r="H207" s="228">
        <v>37</v>
      </c>
      <c r="I207" s="228">
        <v>37</v>
      </c>
      <c r="J207" s="228">
        <v>37</v>
      </c>
      <c r="K207" s="228">
        <v>37</v>
      </c>
      <c r="L207" s="231">
        <v>37</v>
      </c>
      <c r="N207" s="119" t="str">
        <f t="shared" si="9"/>
        <v>810084-BLACK-OS</v>
      </c>
      <c r="O207" s="122" t="str">
        <f>IF(B207="NET","",IF(B207="","",IFERROR(VLOOKUP(N207,EAN!$A:$B,2,FALSE),"MANGLER - MÅ OPPDATERE EAN-FANEN")))</f>
        <v>MANGLER - MÅ OPPDATERE EAN-FANEN</v>
      </c>
      <c r="P207" s="119">
        <f t="shared" si="10"/>
        <v>37</v>
      </c>
      <c r="Q207" s="119">
        <f t="shared" si="11"/>
        <v>37</v>
      </c>
      <c r="S207" s="137" t="str">
        <f>IF(B207="NET","",IFERROR(VLOOKUP(O207,'2) Order Form'!$W$9:$W$1926,1,FALSE),"Ikke med I order form"))</f>
        <v>Ikke med I order form</v>
      </c>
      <c r="U207" s="226">
        <v>7048652274212</v>
      </c>
      <c r="V207" s="120">
        <f>IFERROR(VLOOKUP(U207,'2) Order Form'!$W$9:$W$1996,1,FALSE),"Ikke med I order form")</f>
        <v>7048652274212</v>
      </c>
      <c r="W207" s="195">
        <f>INDEX(ATS!$A:$P,MATCH(ATS!$U207,ATS!$O:$O,0),1)</f>
        <v>845081</v>
      </c>
      <c r="X207" s="174" t="str">
        <f>INDEX(ATS!$A:$P,MATCH(ATS!$U207,ATS!$O:$O,0),2)</f>
        <v>Outrider Helmet</v>
      </c>
      <c r="Y207" s="175" t="str">
        <f>INDEX(ATS!$A:$P,MATCH(ATS!$U207,ATS!$O:$O,0),4)</f>
        <v>MBLCK-L</v>
      </c>
      <c r="AA207" s="195">
        <f>IFERROR(VLOOKUP('2) Order Form'!W212,$U$4:$U$1000,1,FALSE),"Ikke med i Elastic")</f>
        <v>7048652767080</v>
      </c>
      <c r="AB207" s="195">
        <f>SUM('2) Order Form'!W212)</f>
        <v>7048652767080</v>
      </c>
      <c r="AC207" s="195">
        <f>INDEX(ATS!$A:$P,MATCH(ATS!$AB207,ATS!$O:$O,0),1)</f>
        <v>845081</v>
      </c>
      <c r="AD207" s="195" t="str">
        <f>INDEX(ATS!$A:$P,MATCH(ATS!$AB207,ATS!$O:$O,0),2)</f>
        <v>Outrider Helmet</v>
      </c>
      <c r="AE207" s="195" t="str">
        <f>INDEX(ATS!$A:$P,MATCH(ATS!$AB207,ATS!$O:$O,0),4)</f>
        <v>BGRRG-L</v>
      </c>
    </row>
    <row r="208" spans="1:31" s="2" customFormat="1" x14ac:dyDescent="0.2">
      <c r="A208" s="229">
        <v>810087</v>
      </c>
      <c r="B208" s="228" t="s">
        <v>248</v>
      </c>
      <c r="C208" s="228"/>
      <c r="D208" s="228"/>
      <c r="E208" s="228"/>
      <c r="F208" s="228"/>
      <c r="G208" s="228"/>
      <c r="H208" s="229">
        <v>202226</v>
      </c>
      <c r="I208" s="229">
        <v>202227</v>
      </c>
      <c r="J208" s="229">
        <v>202228</v>
      </c>
      <c r="K208" s="229">
        <v>202229</v>
      </c>
      <c r="L208" s="232">
        <v>202234</v>
      </c>
      <c r="N208" s="119" t="str">
        <f t="shared" si="9"/>
        <v>810087-</v>
      </c>
      <c r="O208" s="122" t="str">
        <f>IF(B208="NET","",IF(B208="","",IFERROR(VLOOKUP(N208,EAN!$A:$B,2,FALSE),"MANGLER - MÅ OPPDATERE EAN-FANEN")))</f>
        <v/>
      </c>
      <c r="P208" s="119">
        <f t="shared" si="10"/>
        <v>202226</v>
      </c>
      <c r="Q208" s="119">
        <f t="shared" si="11"/>
        <v>202234</v>
      </c>
      <c r="S208" s="137" t="str">
        <f>IF(B208="NET","",IFERROR(VLOOKUP(O208,'2) Order Form'!$W$9:$W$1926,1,FALSE),"Ikke med I order form"))</f>
        <v/>
      </c>
      <c r="U208" s="226">
        <v>7048652555496</v>
      </c>
      <c r="V208" s="120">
        <f>IFERROR(VLOOKUP(U208,'2) Order Form'!$W$9:$W$1996,1,FALSE),"Ikke med I order form")</f>
        <v>7048652555496</v>
      </c>
      <c r="W208" s="195">
        <f>INDEX(ATS!$A:$P,MATCH(ATS!$U208,ATS!$O:$O,0),1)</f>
        <v>845081</v>
      </c>
      <c r="X208" s="174" t="str">
        <f>INDEX(ATS!$A:$P,MATCH(ATS!$U208,ATS!$O:$O,0),2)</f>
        <v>Outrider Helmet</v>
      </c>
      <c r="Y208" s="175" t="str">
        <f>INDEX(ATS!$A:$P,MATCH(ATS!$U208,ATS!$O:$O,0),4)</f>
        <v>MWH20-S</v>
      </c>
      <c r="AA208" s="195">
        <f>IFERROR(VLOOKUP('2) Order Form'!W213,$U$4:$U$1000,1,FALSE),"Ikke med i Elastic")</f>
        <v>7048652767134</v>
      </c>
      <c r="AB208" s="195">
        <f>SUM('2) Order Form'!W213)</f>
        <v>7048652767134</v>
      </c>
      <c r="AC208" s="195">
        <f>INDEX(ATS!$A:$P,MATCH(ATS!$AB208,ATS!$O:$O,0),1)</f>
        <v>845081</v>
      </c>
      <c r="AD208" s="195" t="str">
        <f>INDEX(ATS!$A:$P,MATCH(ATS!$AB208,ATS!$O:$O,0),2)</f>
        <v>Outrider Helmet</v>
      </c>
      <c r="AE208" s="195" t="str">
        <f>INDEX(ATS!$A:$P,MATCH(ATS!$AB208,ATS!$O:$O,0),4)</f>
        <v>BRWHT-S</v>
      </c>
    </row>
    <row r="209" spans="1:31" s="2" customFormat="1" x14ac:dyDescent="0.2">
      <c r="A209" s="228">
        <v>810087</v>
      </c>
      <c r="B209" s="228" t="s">
        <v>311</v>
      </c>
      <c r="C209" s="228" t="s">
        <v>4204</v>
      </c>
      <c r="D209" s="228" t="s">
        <v>139</v>
      </c>
      <c r="E209" s="228" t="s">
        <v>93</v>
      </c>
      <c r="F209" s="228" t="s">
        <v>84</v>
      </c>
      <c r="G209" s="228" t="s">
        <v>504</v>
      </c>
      <c r="H209" s="228">
        <v>38</v>
      </c>
      <c r="I209" s="228">
        <v>38</v>
      </c>
      <c r="J209" s="228">
        <v>38</v>
      </c>
      <c r="K209" s="228">
        <v>38</v>
      </c>
      <c r="L209" s="231">
        <v>38</v>
      </c>
      <c r="N209" s="119" t="str">
        <f t="shared" si="9"/>
        <v>810087-BLACK-OS</v>
      </c>
      <c r="O209" s="122" t="str">
        <f>IF(B209="NET","",IF(B209="","",IFERROR(VLOOKUP(N209,EAN!$A:$B,2,FALSE),"MANGLER - MÅ OPPDATERE EAN-FANEN")))</f>
        <v>MANGLER - MÅ OPPDATERE EAN-FANEN</v>
      </c>
      <c r="P209" s="119">
        <f t="shared" si="10"/>
        <v>38</v>
      </c>
      <c r="Q209" s="119">
        <f t="shared" si="11"/>
        <v>38</v>
      </c>
      <c r="S209" s="137" t="str">
        <f>IF(B209="NET","",IFERROR(VLOOKUP(O209,'2) Order Form'!$W$9:$W$1926,1,FALSE),"Ikke med I order form"))</f>
        <v>Ikke med I order form</v>
      </c>
      <c r="U209" s="226">
        <v>7048652555489</v>
      </c>
      <c r="V209" s="120">
        <f>IFERROR(VLOOKUP(U209,'2) Order Form'!$W$9:$W$1996,1,FALSE),"Ikke med I order form")</f>
        <v>7048652555489</v>
      </c>
      <c r="W209" s="195">
        <f>INDEX(ATS!$A:$P,MATCH(ATS!$U209,ATS!$O:$O,0),1)</f>
        <v>845081</v>
      </c>
      <c r="X209" s="174" t="str">
        <f>INDEX(ATS!$A:$P,MATCH(ATS!$U209,ATS!$O:$O,0),2)</f>
        <v>Outrider Helmet</v>
      </c>
      <c r="Y209" s="175" t="str">
        <f>INDEX(ATS!$A:$P,MATCH(ATS!$U209,ATS!$O:$O,0),4)</f>
        <v>MWH20-M</v>
      </c>
      <c r="AA209" s="195">
        <f>IFERROR(VLOOKUP('2) Order Form'!W214,$U$4:$U$1000,1,FALSE),"Ikke med i Elastic")</f>
        <v>7048652767127</v>
      </c>
      <c r="AB209" s="195">
        <f>SUM('2) Order Form'!W214)</f>
        <v>7048652767127</v>
      </c>
      <c r="AC209" s="195">
        <f>INDEX(ATS!$A:$P,MATCH(ATS!$AB209,ATS!$O:$O,0),1)</f>
        <v>845081</v>
      </c>
      <c r="AD209" s="195" t="str">
        <f>INDEX(ATS!$A:$P,MATCH(ATS!$AB209,ATS!$O:$O,0),2)</f>
        <v>Outrider Helmet</v>
      </c>
      <c r="AE209" s="195" t="str">
        <f>INDEX(ATS!$A:$P,MATCH(ATS!$AB209,ATS!$O:$O,0),4)</f>
        <v>BRWHT-M</v>
      </c>
    </row>
    <row r="210" spans="1:31" s="2" customFormat="1" x14ac:dyDescent="0.2">
      <c r="A210" s="229">
        <v>810088</v>
      </c>
      <c r="B210" s="228" t="s">
        <v>248</v>
      </c>
      <c r="C210" s="228"/>
      <c r="D210" s="228"/>
      <c r="E210" s="228"/>
      <c r="F210" s="228"/>
      <c r="G210" s="228"/>
      <c r="H210" s="229">
        <v>202226</v>
      </c>
      <c r="I210" s="229">
        <v>202227</v>
      </c>
      <c r="J210" s="229">
        <v>202228</v>
      </c>
      <c r="K210" s="229">
        <v>202229</v>
      </c>
      <c r="L210" s="232">
        <v>202234</v>
      </c>
      <c r="N210" s="119" t="str">
        <f t="shared" si="9"/>
        <v>810088-</v>
      </c>
      <c r="O210" s="122" t="str">
        <f>IF(B210="NET","",IF(B210="","",IFERROR(VLOOKUP(N210,EAN!$A:$B,2,FALSE),"MANGLER - MÅ OPPDATERE EAN-FANEN")))</f>
        <v/>
      </c>
      <c r="P210" s="119">
        <f t="shared" si="10"/>
        <v>202226</v>
      </c>
      <c r="Q210" s="119">
        <f t="shared" si="11"/>
        <v>202234</v>
      </c>
      <c r="S210" s="137" t="str">
        <f>IF(B210="NET","",IFERROR(VLOOKUP(O210,'2) Order Form'!$W$9:$W$1926,1,FALSE),"Ikke med I order form"))</f>
        <v/>
      </c>
      <c r="U210" s="226">
        <v>7048652555472</v>
      </c>
      <c r="V210" s="120">
        <f>IFERROR(VLOOKUP(U210,'2) Order Form'!$W$9:$W$1996,1,FALSE),"Ikke med I order form")</f>
        <v>7048652555472</v>
      </c>
      <c r="W210" s="195">
        <f>INDEX(ATS!$A:$P,MATCH(ATS!$U210,ATS!$O:$O,0),1)</f>
        <v>845081</v>
      </c>
      <c r="X210" s="174" t="str">
        <f>INDEX(ATS!$A:$P,MATCH(ATS!$U210,ATS!$O:$O,0),2)</f>
        <v>Outrider Helmet</v>
      </c>
      <c r="Y210" s="175" t="str">
        <f>INDEX(ATS!$A:$P,MATCH(ATS!$U210,ATS!$O:$O,0),4)</f>
        <v>MWH20-L</v>
      </c>
      <c r="AA210" s="195">
        <f>IFERROR(VLOOKUP('2) Order Form'!W215,$U$4:$U$1000,1,FALSE),"Ikke med i Elastic")</f>
        <v>7048652767110</v>
      </c>
      <c r="AB210" s="195">
        <f>SUM('2) Order Form'!W215)</f>
        <v>7048652767110</v>
      </c>
      <c r="AC210" s="195">
        <f>INDEX(ATS!$A:$P,MATCH(ATS!$AB210,ATS!$O:$O,0),1)</f>
        <v>845081</v>
      </c>
      <c r="AD210" s="195" t="str">
        <f>INDEX(ATS!$A:$P,MATCH(ATS!$AB210,ATS!$O:$O,0),2)</f>
        <v>Outrider Helmet</v>
      </c>
      <c r="AE210" s="195" t="str">
        <f>INDEX(ATS!$A:$P,MATCH(ATS!$AB210,ATS!$O:$O,0),4)</f>
        <v>BRWHT-L</v>
      </c>
    </row>
    <row r="211" spans="1:31" s="2" customFormat="1" x14ac:dyDescent="0.2">
      <c r="A211" s="228">
        <v>810088</v>
      </c>
      <c r="B211" s="228" t="s">
        <v>312</v>
      </c>
      <c r="C211" s="228" t="s">
        <v>4204</v>
      </c>
      <c r="D211" s="228" t="s">
        <v>139</v>
      </c>
      <c r="E211" s="228" t="s">
        <v>93</v>
      </c>
      <c r="F211" s="228" t="s">
        <v>84</v>
      </c>
      <c r="G211" s="228" t="s">
        <v>128</v>
      </c>
      <c r="H211" s="228">
        <v>0</v>
      </c>
      <c r="I211" s="228">
        <v>0</v>
      </c>
      <c r="J211" s="228">
        <v>0</v>
      </c>
      <c r="K211" s="228">
        <v>0</v>
      </c>
      <c r="L211" s="231">
        <v>0</v>
      </c>
      <c r="N211" s="119" t="str">
        <f t="shared" si="9"/>
        <v>810088-BLACK-OS</v>
      </c>
      <c r="O211" s="122" t="str">
        <f>IF(B211="NET","",IF(B211="","",IFERROR(VLOOKUP(N211,EAN!$A:$B,2,FALSE),"MANGLER - MÅ OPPDATERE EAN-FANEN")))</f>
        <v>MANGLER - MÅ OPPDATERE EAN-FANEN</v>
      </c>
      <c r="P211" s="119">
        <f t="shared" si="10"/>
        <v>0</v>
      </c>
      <c r="Q211" s="119">
        <f t="shared" si="11"/>
        <v>0</v>
      </c>
      <c r="S211" s="137" t="str">
        <f>IF(B211="NET","",IFERROR(VLOOKUP(O211,'2) Order Form'!$W$9:$W$1926,1,FALSE),"Ikke med I order form"))</f>
        <v>Ikke med I order form</v>
      </c>
      <c r="U211" s="226">
        <v>7048652767196</v>
      </c>
      <c r="V211" s="120">
        <f>IFERROR(VLOOKUP(U211,'2) Order Form'!$W$9:$W$1996,1,FALSE),"Ikke med I order form")</f>
        <v>7048652767196</v>
      </c>
      <c r="W211" s="195">
        <f>INDEX(ATS!$A:$P,MATCH(ATS!$U211,ATS!$O:$O,0),1)</f>
        <v>845081</v>
      </c>
      <c r="X211" s="174" t="str">
        <f>INDEX(ATS!$A:$P,MATCH(ATS!$U211,ATS!$O:$O,0),2)</f>
        <v>Outrider Helmet</v>
      </c>
      <c r="Y211" s="175" t="str">
        <f>INDEX(ATS!$A:$P,MATCH(ATS!$U211,ATS!$O:$O,0),4)</f>
        <v>SGMFL-S</v>
      </c>
      <c r="AA211" s="195">
        <f>IFERROR(VLOOKUP('2) Order Form'!W216,$U$4:$U$1000,1,FALSE),"Ikke med i Elastic")</f>
        <v>7048652767165</v>
      </c>
      <c r="AB211" s="195">
        <f>SUM('2) Order Form'!W216)</f>
        <v>7048652767165</v>
      </c>
      <c r="AC211" s="195">
        <f>INDEX(ATS!$A:$P,MATCH(ATS!$AB211,ATS!$O:$O,0),1)</f>
        <v>845081</v>
      </c>
      <c r="AD211" s="195" t="str">
        <f>INDEX(ATS!$A:$P,MATCH(ATS!$AB211,ATS!$O:$O,0),2)</f>
        <v>Outrider Helmet</v>
      </c>
      <c r="AE211" s="195" t="str">
        <f>INDEX(ATS!$A:$P,MATCH(ATS!$AB211,ATS!$O:$O,0),4)</f>
        <v>BUORE-S</v>
      </c>
    </row>
    <row r="212" spans="1:31" s="2" customFormat="1" x14ac:dyDescent="0.2">
      <c r="A212" s="229">
        <v>810089</v>
      </c>
      <c r="B212" s="228" t="s">
        <v>248</v>
      </c>
      <c r="C212" s="228"/>
      <c r="D212" s="228"/>
      <c r="E212" s="228"/>
      <c r="F212" s="228"/>
      <c r="G212" s="228"/>
      <c r="H212" s="229">
        <v>202226</v>
      </c>
      <c r="I212" s="229">
        <v>202227</v>
      </c>
      <c r="J212" s="229">
        <v>202228</v>
      </c>
      <c r="K212" s="229">
        <v>202229</v>
      </c>
      <c r="L212" s="232">
        <v>202234</v>
      </c>
      <c r="N212" s="119" t="str">
        <f t="shared" si="9"/>
        <v>810089-</v>
      </c>
      <c r="O212" s="122" t="str">
        <f>IF(B212="NET","",IF(B212="","",IFERROR(VLOOKUP(N212,EAN!$A:$B,2,FALSE),"MANGLER - MÅ OPPDATERE EAN-FANEN")))</f>
        <v/>
      </c>
      <c r="P212" s="119">
        <f t="shared" si="10"/>
        <v>202226</v>
      </c>
      <c r="Q212" s="119">
        <f t="shared" si="11"/>
        <v>202234</v>
      </c>
      <c r="S212" s="137" t="str">
        <f>IF(B212="NET","",IFERROR(VLOOKUP(O212,'2) Order Form'!$W$9:$W$1926,1,FALSE),"Ikke med I order form"))</f>
        <v/>
      </c>
      <c r="U212" s="226">
        <v>7048652767189</v>
      </c>
      <c r="V212" s="120">
        <f>IFERROR(VLOOKUP(U212,'2) Order Form'!$W$9:$W$1996,1,FALSE),"Ikke med I order form")</f>
        <v>7048652767189</v>
      </c>
      <c r="W212" s="195">
        <f>INDEX(ATS!$A:$P,MATCH(ATS!$U212,ATS!$O:$O,0),1)</f>
        <v>845081</v>
      </c>
      <c r="X212" s="174" t="str">
        <f>INDEX(ATS!$A:$P,MATCH(ATS!$U212,ATS!$O:$O,0),2)</f>
        <v>Outrider Helmet</v>
      </c>
      <c r="Y212" s="175" t="str">
        <f>INDEX(ATS!$A:$P,MATCH(ATS!$U212,ATS!$O:$O,0),4)</f>
        <v>SGMFL-M</v>
      </c>
      <c r="AA212" s="195">
        <f>IFERROR(VLOOKUP('2) Order Form'!W217,$U$4:$U$1000,1,FALSE),"Ikke med i Elastic")</f>
        <v>7048652767158</v>
      </c>
      <c r="AB212" s="195">
        <f>SUM('2) Order Form'!W217)</f>
        <v>7048652767158</v>
      </c>
      <c r="AC212" s="195">
        <f>INDEX(ATS!$A:$P,MATCH(ATS!$AB212,ATS!$O:$O,0),1)</f>
        <v>845081</v>
      </c>
      <c r="AD212" s="195" t="str">
        <f>INDEX(ATS!$A:$P,MATCH(ATS!$AB212,ATS!$O:$O,0),2)</f>
        <v>Outrider Helmet</v>
      </c>
      <c r="AE212" s="195" t="str">
        <f>INDEX(ATS!$A:$P,MATCH(ATS!$AB212,ATS!$O:$O,0),4)</f>
        <v>BUORE-M</v>
      </c>
    </row>
    <row r="213" spans="1:31" s="2" customFormat="1" x14ac:dyDescent="0.2">
      <c r="A213" s="228">
        <v>810089</v>
      </c>
      <c r="B213" s="228" t="s">
        <v>2126</v>
      </c>
      <c r="C213" s="228" t="s">
        <v>4204</v>
      </c>
      <c r="D213" s="228" t="s">
        <v>2244</v>
      </c>
      <c r="E213" s="228" t="s">
        <v>4353</v>
      </c>
      <c r="F213" s="228" t="s">
        <v>84</v>
      </c>
      <c r="G213" s="228" t="s">
        <v>128</v>
      </c>
      <c r="H213" s="228">
        <v>10</v>
      </c>
      <c r="I213" s="228">
        <v>10</v>
      </c>
      <c r="J213" s="228">
        <v>10</v>
      </c>
      <c r="K213" s="228">
        <v>10</v>
      </c>
      <c r="L213" s="231">
        <v>10</v>
      </c>
      <c r="N213" s="119" t="str">
        <f t="shared" si="9"/>
        <v>810089-BRWHT-OS</v>
      </c>
      <c r="O213" s="122">
        <f>IF(B213="NET","",IF(B213="","",IFERROR(VLOOKUP(N213,EAN!$A:$B,2,FALSE),"MANGLER - MÅ OPPDATERE EAN-FANEN")))</f>
        <v>7048652766342</v>
      </c>
      <c r="P213" s="119">
        <f t="shared" si="10"/>
        <v>10</v>
      </c>
      <c r="Q213" s="119">
        <f t="shared" si="11"/>
        <v>10</v>
      </c>
      <c r="S213" s="137">
        <f>IF(B213="NET","",IFERROR(VLOOKUP(O213,'2) Order Form'!$W$9:$W$1926,1,FALSE),"Ikke med I order form"))</f>
        <v>7048652766342</v>
      </c>
      <c r="U213" s="226">
        <v>7048652767172</v>
      </c>
      <c r="V213" s="120">
        <f>IFERROR(VLOOKUP(U213,'2) Order Form'!$W$9:$W$1996,1,FALSE),"Ikke med I order form")</f>
        <v>7048652767172</v>
      </c>
      <c r="W213" s="195">
        <f>INDEX(ATS!$A:$P,MATCH(ATS!$U213,ATS!$O:$O,0),1)</f>
        <v>845081</v>
      </c>
      <c r="X213" s="174" t="str">
        <f>INDEX(ATS!$A:$P,MATCH(ATS!$U213,ATS!$O:$O,0),2)</f>
        <v>Outrider Helmet</v>
      </c>
      <c r="Y213" s="175" t="str">
        <f>INDEX(ATS!$A:$P,MATCH(ATS!$U213,ATS!$O:$O,0),4)</f>
        <v>SGMFL-L</v>
      </c>
      <c r="AA213" s="195">
        <f>IFERROR(VLOOKUP('2) Order Form'!W218,$U$4:$U$1000,1,FALSE),"Ikke med i Elastic")</f>
        <v>7048652767141</v>
      </c>
      <c r="AB213" s="195">
        <f>SUM('2) Order Form'!W218)</f>
        <v>7048652767141</v>
      </c>
      <c r="AC213" s="195">
        <f>INDEX(ATS!$A:$P,MATCH(ATS!$AB213,ATS!$O:$O,0),1)</f>
        <v>845081</v>
      </c>
      <c r="AD213" s="195" t="str">
        <f>INDEX(ATS!$A:$P,MATCH(ATS!$AB213,ATS!$O:$O,0),2)</f>
        <v>Outrider Helmet</v>
      </c>
      <c r="AE213" s="195" t="str">
        <f>INDEX(ATS!$A:$P,MATCH(ATS!$AB213,ATS!$O:$O,0),4)</f>
        <v>BUORE-L</v>
      </c>
    </row>
    <row r="214" spans="1:31" s="2" customFormat="1" x14ac:dyDescent="0.2">
      <c r="A214" s="228">
        <v>810089</v>
      </c>
      <c r="B214" s="228" t="s">
        <v>2126</v>
      </c>
      <c r="C214" s="228" t="s">
        <v>4204</v>
      </c>
      <c r="D214" s="228" t="s">
        <v>2260</v>
      </c>
      <c r="E214" s="228" t="s">
        <v>526</v>
      </c>
      <c r="F214" s="228" t="s">
        <v>84</v>
      </c>
      <c r="G214" s="228" t="s">
        <v>504</v>
      </c>
      <c r="H214" s="228">
        <v>10</v>
      </c>
      <c r="I214" s="228">
        <v>10</v>
      </c>
      <c r="J214" s="228">
        <v>10</v>
      </c>
      <c r="K214" s="228">
        <v>10</v>
      </c>
      <c r="L214" s="231">
        <v>10</v>
      </c>
      <c r="N214" s="119" t="str">
        <f t="shared" si="9"/>
        <v>810089-BTGRY-OS</v>
      </c>
      <c r="O214" s="122">
        <f>IF(B214="NET","",IF(B214="","",IFERROR(VLOOKUP(N214,EAN!$A:$B,2,FALSE),"MANGLER - MÅ OPPDATERE EAN-FANEN")))</f>
        <v>7048652766359</v>
      </c>
      <c r="P214" s="119">
        <f t="shared" si="10"/>
        <v>10</v>
      </c>
      <c r="Q214" s="119">
        <f t="shared" si="11"/>
        <v>10</v>
      </c>
      <c r="S214" s="137">
        <f>IF(B214="NET","",IFERROR(VLOOKUP(O214,'2) Order Form'!$W$9:$W$1926,1,FALSE),"Ikke med I order form"))</f>
        <v>7048652766359</v>
      </c>
      <c r="U214" s="226">
        <v>7048652767134</v>
      </c>
      <c r="V214" s="120">
        <f>IFERROR(VLOOKUP(U214,'2) Order Form'!$W$9:$W$1996,1,FALSE),"Ikke med I order form")</f>
        <v>7048652767134</v>
      </c>
      <c r="W214" s="195">
        <f>INDEX(ATS!$A:$P,MATCH(ATS!$U214,ATS!$O:$O,0),1)</f>
        <v>845081</v>
      </c>
      <c r="X214" s="174" t="str">
        <f>INDEX(ATS!$A:$P,MATCH(ATS!$U214,ATS!$O:$O,0),2)</f>
        <v>Outrider Helmet</v>
      </c>
      <c r="Y214" s="175" t="str">
        <f>INDEX(ATS!$A:$P,MATCH(ATS!$U214,ATS!$O:$O,0),4)</f>
        <v>BRWHT-S</v>
      </c>
      <c r="AA214" s="195">
        <f>IFERROR(VLOOKUP('2) Order Form'!W219,$U$4:$U$1000,1,FALSE),"Ikke med i Elastic")</f>
        <v>7048652274236</v>
      </c>
      <c r="AB214" s="195">
        <f>SUM('2) Order Form'!W219)</f>
        <v>7048652274236</v>
      </c>
      <c r="AC214" s="195">
        <f>INDEX(ATS!$A:$P,MATCH(ATS!$AB214,ATS!$O:$O,0),1)</f>
        <v>845081</v>
      </c>
      <c r="AD214" s="195" t="str">
        <f>INDEX(ATS!$A:$P,MATCH(ATS!$AB214,ATS!$O:$O,0),2)</f>
        <v>Outrider Helmet</v>
      </c>
      <c r="AE214" s="195" t="str">
        <f>INDEX(ATS!$A:$P,MATCH(ATS!$AB214,ATS!$O:$O,0),4)</f>
        <v>MBLCK-S</v>
      </c>
    </row>
    <row r="215" spans="1:31" s="2" customFormat="1" x14ac:dyDescent="0.2">
      <c r="A215" s="228">
        <v>810089</v>
      </c>
      <c r="B215" s="228" t="s">
        <v>2126</v>
      </c>
      <c r="C215" s="228" t="s">
        <v>4204</v>
      </c>
      <c r="D215" s="228" t="s">
        <v>3958</v>
      </c>
      <c r="E215" s="228" t="s">
        <v>3959</v>
      </c>
      <c r="F215" s="228" t="s">
        <v>84</v>
      </c>
      <c r="G215" s="228" t="s">
        <v>128</v>
      </c>
      <c r="H215" s="228">
        <v>0</v>
      </c>
      <c r="I215" s="228">
        <v>0</v>
      </c>
      <c r="J215" s="228">
        <v>0</v>
      </c>
      <c r="K215" s="228">
        <v>0</v>
      </c>
      <c r="L215" s="231">
        <v>0</v>
      </c>
      <c r="N215" s="119" t="str">
        <f t="shared" si="9"/>
        <v>810089-DUSK-OS</v>
      </c>
      <c r="O215" s="122" t="str">
        <f>IF(B215="NET","",IF(B215="","",IFERROR(VLOOKUP(N215,EAN!$A:$B,2,FALSE),"MANGLER - MÅ OPPDATERE EAN-FANEN")))</f>
        <v>MANGLER - MÅ OPPDATERE EAN-FANEN</v>
      </c>
      <c r="P215" s="119">
        <f t="shared" si="10"/>
        <v>0</v>
      </c>
      <c r="Q215" s="119">
        <f t="shared" si="11"/>
        <v>0</v>
      </c>
      <c r="S215" s="137" t="str">
        <f>IF(B215="NET","",IFERROR(VLOOKUP(O215,'2) Order Form'!$W$9:$W$1926,1,FALSE),"Ikke med I order form"))</f>
        <v>Ikke med I order form</v>
      </c>
      <c r="U215" s="226">
        <v>7048652767127</v>
      </c>
      <c r="V215" s="120">
        <f>IFERROR(VLOOKUP(U215,'2) Order Form'!$W$9:$W$1996,1,FALSE),"Ikke med I order form")</f>
        <v>7048652767127</v>
      </c>
      <c r="W215" s="195">
        <f>INDEX(ATS!$A:$P,MATCH(ATS!$U215,ATS!$O:$O,0),1)</f>
        <v>845081</v>
      </c>
      <c r="X215" s="174" t="str">
        <f>INDEX(ATS!$A:$P,MATCH(ATS!$U215,ATS!$O:$O,0),2)</f>
        <v>Outrider Helmet</v>
      </c>
      <c r="Y215" s="175" t="str">
        <f>INDEX(ATS!$A:$P,MATCH(ATS!$U215,ATS!$O:$O,0),4)</f>
        <v>BRWHT-M</v>
      </c>
      <c r="AA215" s="195">
        <f>IFERROR(VLOOKUP('2) Order Form'!W220,$U$4:$U$1000,1,FALSE),"Ikke med i Elastic")</f>
        <v>7048652274229</v>
      </c>
      <c r="AB215" s="195">
        <f>SUM('2) Order Form'!W220)</f>
        <v>7048652274229</v>
      </c>
      <c r="AC215" s="195">
        <f>INDEX(ATS!$A:$P,MATCH(ATS!$AB215,ATS!$O:$O,0),1)</f>
        <v>845081</v>
      </c>
      <c r="AD215" s="195" t="str">
        <f>INDEX(ATS!$A:$P,MATCH(ATS!$AB215,ATS!$O:$O,0),2)</f>
        <v>Outrider Helmet</v>
      </c>
      <c r="AE215" s="195" t="str">
        <f>INDEX(ATS!$A:$P,MATCH(ATS!$AB215,ATS!$O:$O,0),4)</f>
        <v>MBLCK-M</v>
      </c>
    </row>
    <row r="216" spans="1:31" s="2" customFormat="1" x14ac:dyDescent="0.2">
      <c r="A216" s="228">
        <v>810089</v>
      </c>
      <c r="B216" s="228" t="s">
        <v>2126</v>
      </c>
      <c r="C216" s="228" t="s">
        <v>4204</v>
      </c>
      <c r="D216" s="228" t="s">
        <v>809</v>
      </c>
      <c r="E216" s="228" t="s">
        <v>2125</v>
      </c>
      <c r="F216" s="228" t="s">
        <v>84</v>
      </c>
      <c r="G216" s="228" t="s">
        <v>504</v>
      </c>
      <c r="H216" s="228">
        <v>14</v>
      </c>
      <c r="I216" s="228">
        <v>14</v>
      </c>
      <c r="J216" s="228">
        <v>14</v>
      </c>
      <c r="K216" s="228">
        <v>14</v>
      </c>
      <c r="L216" s="231">
        <v>14</v>
      </c>
      <c r="N216" s="119" t="str">
        <f t="shared" si="9"/>
        <v>810089-GFGRN-OS</v>
      </c>
      <c r="O216" s="122">
        <f>IF(B216="NET","",IF(B216="","",IFERROR(VLOOKUP(N216,EAN!$A:$B,2,FALSE),"MANGLER - MÅ OPPDATERE EAN-FANEN")))</f>
        <v>7048652542427</v>
      </c>
      <c r="P216" s="119">
        <f t="shared" si="10"/>
        <v>14</v>
      </c>
      <c r="Q216" s="119">
        <f t="shared" si="11"/>
        <v>14</v>
      </c>
      <c r="S216" s="137" t="str">
        <f>IF(B216="NET","",IFERROR(VLOOKUP(O216,'2) Order Form'!$W$9:$W$1926,1,FALSE),"Ikke med I order form"))</f>
        <v>Ikke med I order form</v>
      </c>
      <c r="U216" s="226">
        <v>7048652767110</v>
      </c>
      <c r="V216" s="120">
        <f>IFERROR(VLOOKUP(U216,'2) Order Form'!$W$9:$W$1996,1,FALSE),"Ikke med I order form")</f>
        <v>7048652767110</v>
      </c>
      <c r="W216" s="195">
        <f>INDEX(ATS!$A:$P,MATCH(ATS!$U216,ATS!$O:$O,0),1)</f>
        <v>845081</v>
      </c>
      <c r="X216" s="174" t="str">
        <f>INDEX(ATS!$A:$P,MATCH(ATS!$U216,ATS!$O:$O,0),2)</f>
        <v>Outrider Helmet</v>
      </c>
      <c r="Y216" s="175" t="str">
        <f>INDEX(ATS!$A:$P,MATCH(ATS!$U216,ATS!$O:$O,0),4)</f>
        <v>BRWHT-L</v>
      </c>
      <c r="AA216" s="195">
        <f>IFERROR(VLOOKUP('2) Order Form'!W221,$U$4:$U$1000,1,FALSE),"Ikke med i Elastic")</f>
        <v>7048652274212</v>
      </c>
      <c r="AB216" s="195">
        <f>SUM('2) Order Form'!W221)</f>
        <v>7048652274212</v>
      </c>
      <c r="AC216" s="195">
        <f>INDEX(ATS!$A:$P,MATCH(ATS!$AB216,ATS!$O:$O,0),1)</f>
        <v>845081</v>
      </c>
      <c r="AD216" s="195" t="str">
        <f>INDEX(ATS!$A:$P,MATCH(ATS!$AB216,ATS!$O:$O,0),2)</f>
        <v>Outrider Helmet</v>
      </c>
      <c r="AE216" s="195" t="str">
        <f>INDEX(ATS!$A:$P,MATCH(ATS!$AB216,ATS!$O:$O,0),4)</f>
        <v>MBLCK-L</v>
      </c>
    </row>
    <row r="217" spans="1:31" s="2" customFormat="1" x14ac:dyDescent="0.2">
      <c r="A217" s="228">
        <v>810089</v>
      </c>
      <c r="B217" s="228" t="s">
        <v>2126</v>
      </c>
      <c r="C217" s="228" t="s">
        <v>4204</v>
      </c>
      <c r="D217" s="228" t="s">
        <v>3965</v>
      </c>
      <c r="E217" s="228" t="s">
        <v>3966</v>
      </c>
      <c r="F217" s="228" t="s">
        <v>84</v>
      </c>
      <c r="G217" s="228" t="s">
        <v>128</v>
      </c>
      <c r="H217" s="228">
        <v>0</v>
      </c>
      <c r="I217" s="228">
        <v>0</v>
      </c>
      <c r="J217" s="228">
        <v>0</v>
      </c>
      <c r="K217" s="228">
        <v>0</v>
      </c>
      <c r="L217" s="231">
        <v>0</v>
      </c>
      <c r="N217" s="119" t="str">
        <f t="shared" si="9"/>
        <v>810089-LAVA-OS</v>
      </c>
      <c r="O217" s="122" t="str">
        <f>IF(B217="NET","",IF(B217="","",IFERROR(VLOOKUP(N217,EAN!$A:$B,2,FALSE),"MANGLER - MÅ OPPDATERE EAN-FANEN")))</f>
        <v>MANGLER - MÅ OPPDATERE EAN-FANEN</v>
      </c>
      <c r="P217" s="119">
        <f t="shared" si="10"/>
        <v>0</v>
      </c>
      <c r="Q217" s="119">
        <f t="shared" si="11"/>
        <v>0</v>
      </c>
      <c r="S217" s="137" t="str">
        <f>IF(B217="NET","",IFERROR(VLOOKUP(O217,'2) Order Form'!$W$9:$W$1926,1,FALSE),"Ikke med I order form"))</f>
        <v>Ikke med I order form</v>
      </c>
      <c r="U217" s="226">
        <v>7048652767165</v>
      </c>
      <c r="V217" s="120">
        <f>IFERROR(VLOOKUP(U217,'2) Order Form'!$W$9:$W$1996,1,FALSE),"Ikke med I order form")</f>
        <v>7048652767165</v>
      </c>
      <c r="W217" s="195">
        <f>INDEX(ATS!$A:$P,MATCH(ATS!$U217,ATS!$O:$O,0),1)</f>
        <v>845081</v>
      </c>
      <c r="X217" s="174" t="str">
        <f>INDEX(ATS!$A:$P,MATCH(ATS!$U217,ATS!$O:$O,0),2)</f>
        <v>Outrider Helmet</v>
      </c>
      <c r="Y217" s="175" t="str">
        <f>INDEX(ATS!$A:$P,MATCH(ATS!$U217,ATS!$O:$O,0),4)</f>
        <v>BUORE-S</v>
      </c>
      <c r="AA217" s="195">
        <f>IFERROR(VLOOKUP('2) Order Form'!W222,$U$4:$U$1000,1,FALSE),"Ikke med i Elastic")</f>
        <v>7048652555496</v>
      </c>
      <c r="AB217" s="195">
        <f>SUM('2) Order Form'!W222)</f>
        <v>7048652555496</v>
      </c>
      <c r="AC217" s="195">
        <f>INDEX(ATS!$A:$P,MATCH(ATS!$AB217,ATS!$O:$O,0),1)</f>
        <v>845081</v>
      </c>
      <c r="AD217" s="195" t="str">
        <f>INDEX(ATS!$A:$P,MATCH(ATS!$AB217,ATS!$O:$O,0),2)</f>
        <v>Outrider Helmet</v>
      </c>
      <c r="AE217" s="195" t="str">
        <f>INDEX(ATS!$A:$P,MATCH(ATS!$AB217,ATS!$O:$O,0),4)</f>
        <v>MWH20-S</v>
      </c>
    </row>
    <row r="218" spans="1:31" s="2" customFormat="1" x14ac:dyDescent="0.2">
      <c r="A218" s="228">
        <v>810089</v>
      </c>
      <c r="B218" s="228" t="s">
        <v>2126</v>
      </c>
      <c r="C218" s="228" t="s">
        <v>4204</v>
      </c>
      <c r="D218" s="228" t="s">
        <v>3969</v>
      </c>
      <c r="E218" s="228" t="s">
        <v>3970</v>
      </c>
      <c r="F218" s="228" t="s">
        <v>84</v>
      </c>
      <c r="G218" s="228" t="s">
        <v>128</v>
      </c>
      <c r="H218" s="228">
        <v>0</v>
      </c>
      <c r="I218" s="228">
        <v>0</v>
      </c>
      <c r="J218" s="228">
        <v>0</v>
      </c>
      <c r="K218" s="228">
        <v>0</v>
      </c>
      <c r="L218" s="231">
        <v>0</v>
      </c>
      <c r="N218" s="119" t="str">
        <f t="shared" si="9"/>
        <v>810089-LILAM-OS</v>
      </c>
      <c r="O218" s="122" t="str">
        <f>IF(B218="NET","",IF(B218="","",IFERROR(VLOOKUP(N218,EAN!$A:$B,2,FALSE),"MANGLER - MÅ OPPDATERE EAN-FANEN")))</f>
        <v>MANGLER - MÅ OPPDATERE EAN-FANEN</v>
      </c>
      <c r="P218" s="119">
        <f t="shared" si="10"/>
        <v>0</v>
      </c>
      <c r="Q218" s="119">
        <f t="shared" si="11"/>
        <v>0</v>
      </c>
      <c r="S218" s="137" t="str">
        <f>IF(B218="NET","",IFERROR(VLOOKUP(O218,'2) Order Form'!$W$9:$W$1926,1,FALSE),"Ikke med I order form"))</f>
        <v>Ikke med I order form</v>
      </c>
      <c r="U218" s="226">
        <v>7048652767158</v>
      </c>
      <c r="V218" s="120">
        <f>IFERROR(VLOOKUP(U218,'2) Order Form'!$W$9:$W$1996,1,FALSE),"Ikke med I order form")</f>
        <v>7048652767158</v>
      </c>
      <c r="W218" s="195">
        <f>INDEX(ATS!$A:$P,MATCH(ATS!$U218,ATS!$O:$O,0),1)</f>
        <v>845081</v>
      </c>
      <c r="X218" s="174" t="str">
        <f>INDEX(ATS!$A:$P,MATCH(ATS!$U218,ATS!$O:$O,0),2)</f>
        <v>Outrider Helmet</v>
      </c>
      <c r="Y218" s="175" t="str">
        <f>INDEX(ATS!$A:$P,MATCH(ATS!$U218,ATS!$O:$O,0),4)</f>
        <v>BUORE-M</v>
      </c>
      <c r="AA218" s="195">
        <f>IFERROR(VLOOKUP('2) Order Form'!W223,$U$4:$U$1000,1,FALSE),"Ikke med i Elastic")</f>
        <v>7048652555489</v>
      </c>
      <c r="AB218" s="195">
        <f>SUM('2) Order Form'!W223)</f>
        <v>7048652555489</v>
      </c>
      <c r="AC218" s="195">
        <f>INDEX(ATS!$A:$P,MATCH(ATS!$AB218,ATS!$O:$O,0),1)</f>
        <v>845081</v>
      </c>
      <c r="AD218" s="195" t="str">
        <f>INDEX(ATS!$A:$P,MATCH(ATS!$AB218,ATS!$O:$O,0),2)</f>
        <v>Outrider Helmet</v>
      </c>
      <c r="AE218" s="195" t="str">
        <f>INDEX(ATS!$A:$P,MATCH(ATS!$AB218,ATS!$O:$O,0),4)</f>
        <v>MWH20-M</v>
      </c>
    </row>
    <row r="219" spans="1:31" s="2" customFormat="1" x14ac:dyDescent="0.2">
      <c r="A219" s="228">
        <v>810089</v>
      </c>
      <c r="B219" s="228" t="s">
        <v>2126</v>
      </c>
      <c r="C219" s="228" t="s">
        <v>4204</v>
      </c>
      <c r="D219" s="228" t="s">
        <v>750</v>
      </c>
      <c r="E219" s="228" t="s">
        <v>2097</v>
      </c>
      <c r="F219" s="228" t="s">
        <v>84</v>
      </c>
      <c r="G219" s="228" t="s">
        <v>128</v>
      </c>
      <c r="H219" s="228">
        <v>40</v>
      </c>
      <c r="I219" s="228">
        <v>40</v>
      </c>
      <c r="J219" s="228">
        <v>40</v>
      </c>
      <c r="K219" s="228">
        <v>40</v>
      </c>
      <c r="L219" s="231">
        <v>40</v>
      </c>
      <c r="N219" s="119" t="str">
        <f t="shared" si="9"/>
        <v>810089-MBLCK-OS</v>
      </c>
      <c r="O219" s="122">
        <f>IF(B219="NET","",IF(B219="","",IFERROR(VLOOKUP(N219,EAN!$A:$B,2,FALSE),"MANGLER - MÅ OPPDATERE EAN-FANEN")))</f>
        <v>7048652542434</v>
      </c>
      <c r="P219" s="119">
        <f t="shared" si="10"/>
        <v>40</v>
      </c>
      <c r="Q219" s="119">
        <f t="shared" si="11"/>
        <v>40</v>
      </c>
      <c r="S219" s="137">
        <f>IF(B219="NET","",IFERROR(VLOOKUP(O219,'2) Order Form'!$W$9:$W$1926,1,FALSE),"Ikke med I order form"))</f>
        <v>7048652542434</v>
      </c>
      <c r="U219" s="226">
        <v>7048652767141</v>
      </c>
      <c r="V219" s="120">
        <f>IFERROR(VLOOKUP(U219,'2) Order Form'!$W$9:$W$1996,1,FALSE),"Ikke med I order form")</f>
        <v>7048652767141</v>
      </c>
      <c r="W219" s="195">
        <f>INDEX(ATS!$A:$P,MATCH(ATS!$U219,ATS!$O:$O,0),1)</f>
        <v>845081</v>
      </c>
      <c r="X219" s="174" t="str">
        <f>INDEX(ATS!$A:$P,MATCH(ATS!$U219,ATS!$O:$O,0),2)</f>
        <v>Outrider Helmet</v>
      </c>
      <c r="Y219" s="175" t="str">
        <f>INDEX(ATS!$A:$P,MATCH(ATS!$U219,ATS!$O:$O,0),4)</f>
        <v>BUORE-L</v>
      </c>
      <c r="AA219" s="195">
        <f>IFERROR(VLOOKUP('2) Order Form'!W224,$U$4:$U$1000,1,FALSE),"Ikke med i Elastic")</f>
        <v>7048652555472</v>
      </c>
      <c r="AB219" s="195">
        <f>SUM('2) Order Form'!W224)</f>
        <v>7048652555472</v>
      </c>
      <c r="AC219" s="195">
        <f>INDEX(ATS!$A:$P,MATCH(ATS!$AB219,ATS!$O:$O,0),1)</f>
        <v>845081</v>
      </c>
      <c r="AD219" s="195" t="str">
        <f>INDEX(ATS!$A:$P,MATCH(ATS!$AB219,ATS!$O:$O,0),2)</f>
        <v>Outrider Helmet</v>
      </c>
      <c r="AE219" s="195" t="str">
        <f>INDEX(ATS!$A:$P,MATCH(ATS!$AB219,ATS!$O:$O,0),4)</f>
        <v>MWH20-L</v>
      </c>
    </row>
    <row r="220" spans="1:31" s="2" customFormat="1" x14ac:dyDescent="0.2">
      <c r="A220" s="228">
        <v>810089</v>
      </c>
      <c r="B220" s="228" t="s">
        <v>2126</v>
      </c>
      <c r="C220" s="228" t="s">
        <v>4204</v>
      </c>
      <c r="D220" s="228" t="s">
        <v>746</v>
      </c>
      <c r="E220" s="228" t="s">
        <v>523</v>
      </c>
      <c r="F220" s="228" t="s">
        <v>84</v>
      </c>
      <c r="G220" s="228" t="s">
        <v>504</v>
      </c>
      <c r="H220" s="228">
        <v>21</v>
      </c>
      <c r="I220" s="228">
        <v>21</v>
      </c>
      <c r="J220" s="228">
        <v>21</v>
      </c>
      <c r="K220" s="228">
        <v>21</v>
      </c>
      <c r="L220" s="231">
        <v>21</v>
      </c>
      <c r="N220" s="119" t="str">
        <f t="shared" si="9"/>
        <v>810089-MEAME-OS</v>
      </c>
      <c r="O220" s="122">
        <f>IF(B220="NET","",IF(B220="","",IFERROR(VLOOKUP(N220,EAN!$A:$B,2,FALSE),"MANGLER - MÅ OPPDATERE EAN-FANEN")))</f>
        <v>7048652661630</v>
      </c>
      <c r="P220" s="119">
        <f t="shared" si="10"/>
        <v>21</v>
      </c>
      <c r="Q220" s="119">
        <f t="shared" si="11"/>
        <v>21</v>
      </c>
      <c r="S220" s="137" t="str">
        <f>IF(B220="NET","",IFERROR(VLOOKUP(O220,'2) Order Form'!$W$9:$W$1926,1,FALSE),"Ikke med I order form"))</f>
        <v>Ikke med I order form</v>
      </c>
      <c r="U220" s="226">
        <v>7048652767103</v>
      </c>
      <c r="V220" s="120">
        <f>IFERROR(VLOOKUP(U220,'2) Order Form'!$W$9:$W$1996,1,FALSE),"Ikke med I order form")</f>
        <v>7048652767103</v>
      </c>
      <c r="W220" s="195">
        <f>INDEX(ATS!$A:$P,MATCH(ATS!$U220,ATS!$O:$O,0),1)</f>
        <v>845081</v>
      </c>
      <c r="X220" s="174" t="str">
        <f>INDEX(ATS!$A:$P,MATCH(ATS!$U220,ATS!$O:$O,0),2)</f>
        <v>Outrider Helmet</v>
      </c>
      <c r="Y220" s="175" t="str">
        <f>INDEX(ATS!$A:$P,MATCH(ATS!$U220,ATS!$O:$O,0),4)</f>
        <v>BGRRG-S</v>
      </c>
      <c r="AA220" s="195">
        <f>IFERROR(VLOOKUP('2) Order Form'!W225,$U$4:$U$1000,1,FALSE),"Ikke med i Elastic")</f>
        <v>7048652767196</v>
      </c>
      <c r="AB220" s="195">
        <f>SUM('2) Order Form'!W225)</f>
        <v>7048652767196</v>
      </c>
      <c r="AC220" s="195">
        <f>INDEX(ATS!$A:$P,MATCH(ATS!$AB220,ATS!$O:$O,0),1)</f>
        <v>845081</v>
      </c>
      <c r="AD220" s="195" t="str">
        <f>INDEX(ATS!$A:$P,MATCH(ATS!$AB220,ATS!$O:$O,0),2)</f>
        <v>Outrider Helmet</v>
      </c>
      <c r="AE220" s="195" t="str">
        <f>INDEX(ATS!$A:$P,MATCH(ATS!$AB220,ATS!$O:$O,0),4)</f>
        <v>SGMFL-S</v>
      </c>
    </row>
    <row r="221" spans="1:31" s="2" customFormat="1" x14ac:dyDescent="0.2">
      <c r="A221" s="228">
        <v>810089</v>
      </c>
      <c r="B221" s="228" t="s">
        <v>2126</v>
      </c>
      <c r="C221" s="228" t="s">
        <v>4204</v>
      </c>
      <c r="D221" s="228" t="s">
        <v>2242</v>
      </c>
      <c r="E221" s="228" t="s">
        <v>4351</v>
      </c>
      <c r="F221" s="228" t="s">
        <v>84</v>
      </c>
      <c r="G221" s="228" t="s">
        <v>504</v>
      </c>
      <c r="H221" s="228">
        <v>10</v>
      </c>
      <c r="I221" s="228">
        <v>10</v>
      </c>
      <c r="J221" s="228">
        <v>10</v>
      </c>
      <c r="K221" s="228">
        <v>10</v>
      </c>
      <c r="L221" s="231">
        <v>10</v>
      </c>
      <c r="N221" s="119" t="str">
        <f t="shared" si="9"/>
        <v>810089-MFLUO-OS</v>
      </c>
      <c r="O221" s="122">
        <f>IF(B221="NET","",IF(B221="","",IFERROR(VLOOKUP(N221,EAN!$A:$B,2,FALSE),"MANGLER - MÅ OPPDATERE EAN-FANEN")))</f>
        <v>7048652766366</v>
      </c>
      <c r="P221" s="119">
        <f t="shared" si="10"/>
        <v>10</v>
      </c>
      <c r="Q221" s="119">
        <f t="shared" si="11"/>
        <v>10</v>
      </c>
      <c r="S221" s="137">
        <f>IF(B221="NET","",IFERROR(VLOOKUP(O221,'2) Order Form'!$W$9:$W$1926,1,FALSE),"Ikke med I order form"))</f>
        <v>7048652766366</v>
      </c>
      <c r="U221" s="226">
        <v>7048652767097</v>
      </c>
      <c r="V221" s="120">
        <f>IFERROR(VLOOKUP(U221,'2) Order Form'!$W$9:$W$1996,1,FALSE),"Ikke med I order form")</f>
        <v>7048652767097</v>
      </c>
      <c r="W221" s="195">
        <f>INDEX(ATS!$A:$P,MATCH(ATS!$U221,ATS!$O:$O,0),1)</f>
        <v>845081</v>
      </c>
      <c r="X221" s="174" t="str">
        <f>INDEX(ATS!$A:$P,MATCH(ATS!$U221,ATS!$O:$O,0),2)</f>
        <v>Outrider Helmet</v>
      </c>
      <c r="Y221" s="175" t="str">
        <f>INDEX(ATS!$A:$P,MATCH(ATS!$U221,ATS!$O:$O,0),4)</f>
        <v>BGRRG-M</v>
      </c>
      <c r="AA221" s="195">
        <f>IFERROR(VLOOKUP('2) Order Form'!W226,$U$4:$U$1000,1,FALSE),"Ikke med i Elastic")</f>
        <v>7048652767189</v>
      </c>
      <c r="AB221" s="195">
        <f>SUM('2) Order Form'!W226)</f>
        <v>7048652767189</v>
      </c>
      <c r="AC221" s="195">
        <f>INDEX(ATS!$A:$P,MATCH(ATS!$AB221,ATS!$O:$O,0),1)</f>
        <v>845081</v>
      </c>
      <c r="AD221" s="195" t="str">
        <f>INDEX(ATS!$A:$P,MATCH(ATS!$AB221,ATS!$O:$O,0),2)</f>
        <v>Outrider Helmet</v>
      </c>
      <c r="AE221" s="195" t="str">
        <f>INDEX(ATS!$A:$P,MATCH(ATS!$AB221,ATS!$O:$O,0),4)</f>
        <v>SGMFL-M</v>
      </c>
    </row>
    <row r="222" spans="1:31" s="2" customFormat="1" x14ac:dyDescent="0.2">
      <c r="A222" s="228">
        <v>810089</v>
      </c>
      <c r="B222" s="228" t="s">
        <v>2126</v>
      </c>
      <c r="C222" s="228" t="s">
        <v>4204</v>
      </c>
      <c r="D222" s="228" t="s">
        <v>764</v>
      </c>
      <c r="E222" s="228" t="s">
        <v>196</v>
      </c>
      <c r="F222" s="228" t="s">
        <v>84</v>
      </c>
      <c r="G222" s="228" t="s">
        <v>504</v>
      </c>
      <c r="H222" s="228">
        <v>10</v>
      </c>
      <c r="I222" s="228">
        <v>10</v>
      </c>
      <c r="J222" s="228">
        <v>10</v>
      </c>
      <c r="K222" s="228">
        <v>10</v>
      </c>
      <c r="L222" s="231">
        <v>10</v>
      </c>
      <c r="N222" s="119" t="str">
        <f t="shared" si="9"/>
        <v>810089-MMBLU-OS</v>
      </c>
      <c r="O222" s="122">
        <f>IF(B222="NET","",IF(B222="","",IFERROR(VLOOKUP(N222,EAN!$A:$B,2,FALSE),"MANGLER - MÅ OPPDATERE EAN-FANEN")))</f>
        <v>7048652542441</v>
      </c>
      <c r="P222" s="119">
        <f t="shared" si="10"/>
        <v>10</v>
      </c>
      <c r="Q222" s="119">
        <f t="shared" si="11"/>
        <v>10</v>
      </c>
      <c r="S222" s="137" t="str">
        <f>IF(B222="NET","",IFERROR(VLOOKUP(O222,'2) Order Form'!$W$9:$W$1926,1,FALSE),"Ikke med I order form"))</f>
        <v>Ikke med I order form</v>
      </c>
      <c r="U222" s="226">
        <v>7048652767080</v>
      </c>
      <c r="V222" s="120">
        <f>IFERROR(VLOOKUP(U222,'2) Order Form'!$W$9:$W$1996,1,FALSE),"Ikke med I order form")</f>
        <v>7048652767080</v>
      </c>
      <c r="W222" s="195">
        <f>INDEX(ATS!$A:$P,MATCH(ATS!$U222,ATS!$O:$O,0),1)</f>
        <v>845081</v>
      </c>
      <c r="X222" s="174" t="str">
        <f>INDEX(ATS!$A:$P,MATCH(ATS!$U222,ATS!$O:$O,0),2)</f>
        <v>Outrider Helmet</v>
      </c>
      <c r="Y222" s="175" t="str">
        <f>INDEX(ATS!$A:$P,MATCH(ATS!$U222,ATS!$O:$O,0),4)</f>
        <v>BGRRG-L</v>
      </c>
      <c r="AA222" s="195">
        <f>IFERROR(VLOOKUP('2) Order Form'!W227,$U$4:$U$1000,1,FALSE),"Ikke med i Elastic")</f>
        <v>7048652767172</v>
      </c>
      <c r="AB222" s="195">
        <f>SUM('2) Order Form'!W227)</f>
        <v>7048652767172</v>
      </c>
      <c r="AC222" s="195">
        <f>INDEX(ATS!$A:$P,MATCH(ATS!$AB222,ATS!$O:$O,0),1)</f>
        <v>845081</v>
      </c>
      <c r="AD222" s="195" t="str">
        <f>INDEX(ATS!$A:$P,MATCH(ATS!$AB222,ATS!$O:$O,0),2)</f>
        <v>Outrider Helmet</v>
      </c>
      <c r="AE222" s="195" t="str">
        <f>INDEX(ATS!$A:$P,MATCH(ATS!$AB222,ATS!$O:$O,0),4)</f>
        <v>SGMFL-L</v>
      </c>
    </row>
    <row r="223" spans="1:31" s="2" customFormat="1" x14ac:dyDescent="0.2">
      <c r="A223" s="228">
        <v>810089</v>
      </c>
      <c r="B223" s="228" t="s">
        <v>2126</v>
      </c>
      <c r="C223" s="228" t="s">
        <v>4204</v>
      </c>
      <c r="D223" s="228" t="s">
        <v>755</v>
      </c>
      <c r="E223" s="228" t="s">
        <v>518</v>
      </c>
      <c r="F223" s="228" t="s">
        <v>84</v>
      </c>
      <c r="G223" s="228" t="s">
        <v>504</v>
      </c>
      <c r="H223" s="228">
        <v>25</v>
      </c>
      <c r="I223" s="228">
        <v>25</v>
      </c>
      <c r="J223" s="228">
        <v>25</v>
      </c>
      <c r="K223" s="228">
        <v>25</v>
      </c>
      <c r="L223" s="231">
        <v>25</v>
      </c>
      <c r="N223" s="119" t="str">
        <f t="shared" si="9"/>
        <v>810089-MNGRY-OS</v>
      </c>
      <c r="O223" s="122">
        <f>IF(B223="NET","",IF(B223="","",IFERROR(VLOOKUP(N223,EAN!$A:$B,2,FALSE),"MANGLER - MÅ OPPDATERE EAN-FANEN")))</f>
        <v>7048652661647</v>
      </c>
      <c r="P223" s="119">
        <f t="shared" si="10"/>
        <v>25</v>
      </c>
      <c r="Q223" s="119">
        <f t="shared" si="11"/>
        <v>25</v>
      </c>
      <c r="S223" s="137" t="str">
        <f>IF(B223="NET","",IFERROR(VLOOKUP(O223,'2) Order Form'!$W$9:$W$1926,1,FALSE),"Ikke med I order form"))</f>
        <v>Ikke med I order form</v>
      </c>
      <c r="U223" s="226">
        <v>7048652274724</v>
      </c>
      <c r="V223" s="120">
        <f>IFERROR(VLOOKUP(U223,'2) Order Form'!$W$9:$W$1996,1,FALSE),"Ikke med I order form")</f>
        <v>7048652274724</v>
      </c>
      <c r="W223" s="195">
        <f>INDEX(ATS!$A:$P,MATCH(ATS!$U223,ATS!$O:$O,0),1)</f>
        <v>845088</v>
      </c>
      <c r="X223" s="174" t="str">
        <f>INDEX(ATS!$A:$P,MATCH(ATS!$U223,ATS!$O:$O,0),2)</f>
        <v>Chaser Mips Helmet</v>
      </c>
      <c r="Y223" s="175" t="str">
        <f>INDEX(ATS!$A:$P,MATCH(ATS!$U223,ATS!$O:$O,0),4)</f>
        <v>MBLCK-SM</v>
      </c>
      <c r="AA223" s="195">
        <f>IFERROR(VLOOKUP('2) Order Form'!W228,$U$4:$U$1000,1,FALSE),"Ikke med i Elastic")</f>
        <v>7048652274724</v>
      </c>
      <c r="AB223" s="195">
        <f>SUM('2) Order Form'!W228)</f>
        <v>7048652274724</v>
      </c>
      <c r="AC223" s="195">
        <f>INDEX(ATS!$A:$P,MATCH(ATS!$AB223,ATS!$O:$O,0),1)</f>
        <v>845088</v>
      </c>
      <c r="AD223" s="195" t="str">
        <f>INDEX(ATS!$A:$P,MATCH(ATS!$AB223,ATS!$O:$O,0),2)</f>
        <v>Chaser Mips Helmet</v>
      </c>
      <c r="AE223" s="195" t="str">
        <f>INDEX(ATS!$A:$P,MATCH(ATS!$AB223,ATS!$O:$O,0),4)</f>
        <v>MBLCK-SM</v>
      </c>
    </row>
    <row r="224" spans="1:31" s="2" customFormat="1" x14ac:dyDescent="0.2">
      <c r="A224" s="228">
        <v>810089</v>
      </c>
      <c r="B224" s="228" t="s">
        <v>2126</v>
      </c>
      <c r="C224" s="228" t="s">
        <v>4204</v>
      </c>
      <c r="D224" s="228" t="s">
        <v>767</v>
      </c>
      <c r="E224" s="228" t="s">
        <v>197</v>
      </c>
      <c r="F224" s="228" t="s">
        <v>84</v>
      </c>
      <c r="G224" s="228" t="s">
        <v>504</v>
      </c>
      <c r="H224" s="228">
        <v>9</v>
      </c>
      <c r="I224" s="228">
        <v>9</v>
      </c>
      <c r="J224" s="228">
        <v>9</v>
      </c>
      <c r="K224" s="228">
        <v>9</v>
      </c>
      <c r="L224" s="231">
        <v>9</v>
      </c>
      <c r="N224" s="119" t="str">
        <f t="shared" si="9"/>
        <v>810089-MSBMC-OS</v>
      </c>
      <c r="O224" s="122">
        <f>IF(B224="NET","",IF(B224="","",IFERROR(VLOOKUP(N224,EAN!$A:$B,2,FALSE),"MANGLER - MÅ OPPDATERE EAN-FANEN")))</f>
        <v>7048652542458</v>
      </c>
      <c r="P224" s="119">
        <f t="shared" si="10"/>
        <v>9</v>
      </c>
      <c r="Q224" s="119">
        <f t="shared" si="11"/>
        <v>9</v>
      </c>
      <c r="S224" s="137" t="str">
        <f>IF(B224="NET","",IFERROR(VLOOKUP(O224,'2) Order Form'!$W$9:$W$1926,1,FALSE),"Ikke med I order form"))</f>
        <v>Ikke med I order form</v>
      </c>
      <c r="U224" s="226">
        <v>7048652274717</v>
      </c>
      <c r="V224" s="120">
        <f>IFERROR(VLOOKUP(U224,'2) Order Form'!$W$9:$W$1996,1,FALSE),"Ikke med I order form")</f>
        <v>7048652274717</v>
      </c>
      <c r="W224" s="195">
        <f>INDEX(ATS!$A:$P,MATCH(ATS!$U224,ATS!$O:$O,0),1)</f>
        <v>845088</v>
      </c>
      <c r="X224" s="174" t="str">
        <f>INDEX(ATS!$A:$P,MATCH(ATS!$U224,ATS!$O:$O,0),2)</f>
        <v>Chaser Mips Helmet</v>
      </c>
      <c r="Y224" s="175" t="str">
        <f>INDEX(ATS!$A:$P,MATCH(ATS!$U224,ATS!$O:$O,0),4)</f>
        <v>MBLCK-ML</v>
      </c>
      <c r="AA224" s="195">
        <f>IFERROR(VLOOKUP('2) Order Form'!W229,$U$4:$U$1000,1,FALSE),"Ikke med i Elastic")</f>
        <v>7048652274717</v>
      </c>
      <c r="AB224" s="195">
        <f>SUM('2) Order Form'!W229)</f>
        <v>7048652274717</v>
      </c>
      <c r="AC224" s="195">
        <f>INDEX(ATS!$A:$P,MATCH(ATS!$AB224,ATS!$O:$O,0),1)</f>
        <v>845088</v>
      </c>
      <c r="AD224" s="195" t="str">
        <f>INDEX(ATS!$A:$P,MATCH(ATS!$AB224,ATS!$O:$O,0),2)</f>
        <v>Chaser Mips Helmet</v>
      </c>
      <c r="AE224" s="195" t="str">
        <f>INDEX(ATS!$A:$P,MATCH(ATS!$AB224,ATS!$O:$O,0),4)</f>
        <v>MBLCK-ML</v>
      </c>
    </row>
    <row r="225" spans="1:31" s="2" customFormat="1" x14ac:dyDescent="0.2">
      <c r="A225" s="228">
        <v>810089</v>
      </c>
      <c r="B225" s="228" t="s">
        <v>2126</v>
      </c>
      <c r="C225" s="228" t="s">
        <v>4204</v>
      </c>
      <c r="D225" s="228" t="s">
        <v>748</v>
      </c>
      <c r="E225" s="228" t="s">
        <v>2092</v>
      </c>
      <c r="F225" s="228" t="s">
        <v>84</v>
      </c>
      <c r="G225" s="228" t="s">
        <v>504</v>
      </c>
      <c r="H225" s="228">
        <v>3</v>
      </c>
      <c r="I225" s="228">
        <v>3</v>
      </c>
      <c r="J225" s="228">
        <v>3</v>
      </c>
      <c r="K225" s="228">
        <v>3</v>
      </c>
      <c r="L225" s="231">
        <v>3</v>
      </c>
      <c r="N225" s="119" t="str">
        <f t="shared" si="9"/>
        <v>810089-MSGMC-OS</v>
      </c>
      <c r="O225" s="122">
        <f>IF(B225="NET","",IF(B225="","",IFERROR(VLOOKUP(N225,EAN!$A:$B,2,FALSE),"MANGLER - MÅ OPPDATERE EAN-FANEN")))</f>
        <v>7048652542465</v>
      </c>
      <c r="P225" s="119">
        <f t="shared" si="10"/>
        <v>3</v>
      </c>
      <c r="Q225" s="119">
        <f t="shared" si="11"/>
        <v>3</v>
      </c>
      <c r="S225" s="137" t="str">
        <f>IF(B225="NET","",IFERROR(VLOOKUP(O225,'2) Order Form'!$W$9:$W$1926,1,FALSE),"Ikke med I order form"))</f>
        <v>Ikke med I order form</v>
      </c>
      <c r="U225" s="226">
        <v>7048652274700</v>
      </c>
      <c r="V225" s="120">
        <f>IFERROR(VLOOKUP(U225,'2) Order Form'!$W$9:$W$1996,1,FALSE),"Ikke med I order form")</f>
        <v>7048652274700</v>
      </c>
      <c r="W225" s="195">
        <f>INDEX(ATS!$A:$P,MATCH(ATS!$U225,ATS!$O:$O,0),1)</f>
        <v>845088</v>
      </c>
      <c r="X225" s="174" t="str">
        <f>INDEX(ATS!$A:$P,MATCH(ATS!$U225,ATS!$O:$O,0),2)</f>
        <v>Chaser Mips Helmet</v>
      </c>
      <c r="Y225" s="175" t="str">
        <f>INDEX(ATS!$A:$P,MATCH(ATS!$U225,ATS!$O:$O,0),4)</f>
        <v>MBLCK-LXL</v>
      </c>
      <c r="AA225" s="195">
        <f>IFERROR(VLOOKUP('2) Order Form'!W230,$U$4:$U$1000,1,FALSE),"Ikke med i Elastic")</f>
        <v>7048652274700</v>
      </c>
      <c r="AB225" s="195">
        <f>SUM('2) Order Form'!W230)</f>
        <v>7048652274700</v>
      </c>
      <c r="AC225" s="195">
        <f>INDEX(ATS!$A:$P,MATCH(ATS!$AB225,ATS!$O:$O,0),1)</f>
        <v>845088</v>
      </c>
      <c r="AD225" s="195" t="str">
        <f>INDEX(ATS!$A:$P,MATCH(ATS!$AB225,ATS!$O:$O,0),2)</f>
        <v>Chaser Mips Helmet</v>
      </c>
      <c r="AE225" s="195" t="str">
        <f>INDEX(ATS!$A:$P,MATCH(ATS!$AB225,ATS!$O:$O,0),4)</f>
        <v>MBLCK-LXL</v>
      </c>
    </row>
    <row r="226" spans="1:31" s="2" customFormat="1" x14ac:dyDescent="0.2">
      <c r="A226" s="228">
        <v>810089</v>
      </c>
      <c r="B226" s="228" t="s">
        <v>2126</v>
      </c>
      <c r="C226" s="228" t="s">
        <v>4204</v>
      </c>
      <c r="D226" s="228" t="s">
        <v>758</v>
      </c>
      <c r="E226" s="228" t="s">
        <v>90</v>
      </c>
      <c r="F226" s="228" t="s">
        <v>84</v>
      </c>
      <c r="G226" s="228" t="s">
        <v>128</v>
      </c>
      <c r="H226" s="228">
        <v>17</v>
      </c>
      <c r="I226" s="228">
        <v>17</v>
      </c>
      <c r="J226" s="228">
        <v>17</v>
      </c>
      <c r="K226" s="228">
        <v>17</v>
      </c>
      <c r="L226" s="231">
        <v>17</v>
      </c>
      <c r="N226" s="119" t="str">
        <f t="shared" si="9"/>
        <v>810089-MWHTE-OS</v>
      </c>
      <c r="O226" s="122">
        <f>IF(B226="NET","",IF(B226="","",IFERROR(VLOOKUP(N226,EAN!$A:$B,2,FALSE),"MANGLER - MÅ OPPDATERE EAN-FANEN")))</f>
        <v>7048652542472</v>
      </c>
      <c r="P226" s="119">
        <f t="shared" si="10"/>
        <v>17</v>
      </c>
      <c r="Q226" s="119">
        <f t="shared" si="11"/>
        <v>17</v>
      </c>
      <c r="S226" s="137">
        <f>IF(B226="NET","",IFERROR(VLOOKUP(O226,'2) Order Form'!$W$9:$W$1926,1,FALSE),"Ikke med I order form"))</f>
        <v>7048652542472</v>
      </c>
      <c r="U226" s="226">
        <v>7048652661067</v>
      </c>
      <c r="V226" s="120">
        <f>IFERROR(VLOOKUP(U226,'2) Order Form'!$W$9:$W$1996,1,FALSE),"Ikke med I order form")</f>
        <v>7048652661067</v>
      </c>
      <c r="W226" s="195">
        <f>INDEX(ATS!$A:$P,MATCH(ATS!$U226,ATS!$O:$O,0),1)</f>
        <v>845088</v>
      </c>
      <c r="X226" s="174" t="str">
        <f>INDEX(ATS!$A:$P,MATCH(ATS!$U226,ATS!$O:$O,0),2)</f>
        <v>Chaser Mips Helmet</v>
      </c>
      <c r="Y226" s="175" t="str">
        <f>INDEX(ATS!$A:$P,MATCH(ATS!$U226,ATS!$O:$O,0),4)</f>
        <v>MNGRY-SM</v>
      </c>
      <c r="AA226" s="195">
        <f>IFERROR(VLOOKUP('2) Order Form'!W231,$U$4:$U$1000,1,FALSE),"Ikke med i Elastic")</f>
        <v>7048652661067</v>
      </c>
      <c r="AB226" s="195">
        <f>SUM('2) Order Form'!W231)</f>
        <v>7048652661067</v>
      </c>
      <c r="AC226" s="195">
        <f>INDEX(ATS!$A:$P,MATCH(ATS!$AB226,ATS!$O:$O,0),1)</f>
        <v>845088</v>
      </c>
      <c r="AD226" s="195" t="str">
        <f>INDEX(ATS!$A:$P,MATCH(ATS!$AB226,ATS!$O:$O,0),2)</f>
        <v>Chaser Mips Helmet</v>
      </c>
      <c r="AE226" s="195" t="str">
        <f>INDEX(ATS!$A:$P,MATCH(ATS!$AB226,ATS!$O:$O,0),4)</f>
        <v>MNGRY-SM</v>
      </c>
    </row>
    <row r="227" spans="1:31" s="2" customFormat="1" x14ac:dyDescent="0.2">
      <c r="A227" s="228">
        <v>810089</v>
      </c>
      <c r="B227" s="228" t="s">
        <v>2126</v>
      </c>
      <c r="C227" s="228" t="s">
        <v>4204</v>
      </c>
      <c r="D227" s="228" t="s">
        <v>3971</v>
      </c>
      <c r="E227" s="228" t="s">
        <v>3972</v>
      </c>
      <c r="F227" s="228" t="s">
        <v>84</v>
      </c>
      <c r="G227" s="228" t="s">
        <v>128</v>
      </c>
      <c r="H227" s="228">
        <v>0</v>
      </c>
      <c r="I227" s="228">
        <v>0</v>
      </c>
      <c r="J227" s="228">
        <v>0</v>
      </c>
      <c r="K227" s="228">
        <v>0</v>
      </c>
      <c r="L227" s="231">
        <v>0</v>
      </c>
      <c r="N227" s="119" t="str">
        <f t="shared" si="9"/>
        <v>810089-NANI-OS</v>
      </c>
      <c r="O227" s="122" t="str">
        <f>IF(B227="NET","",IF(B227="","",IFERROR(VLOOKUP(N227,EAN!$A:$B,2,FALSE),"MANGLER - MÅ OPPDATERE EAN-FANEN")))</f>
        <v>MANGLER - MÅ OPPDATERE EAN-FANEN</v>
      </c>
      <c r="P227" s="119">
        <f t="shared" si="10"/>
        <v>0</v>
      </c>
      <c r="Q227" s="119">
        <f t="shared" si="11"/>
        <v>0</v>
      </c>
      <c r="S227" s="137" t="str">
        <f>IF(B227="NET","",IFERROR(VLOOKUP(O227,'2) Order Form'!$W$9:$W$1926,1,FALSE),"Ikke med I order form"))</f>
        <v>Ikke med I order form</v>
      </c>
      <c r="U227" s="226">
        <v>7048652661050</v>
      </c>
      <c r="V227" s="120">
        <f>IFERROR(VLOOKUP(U227,'2) Order Form'!$W$9:$W$1996,1,FALSE),"Ikke med I order form")</f>
        <v>7048652661050</v>
      </c>
      <c r="W227" s="195">
        <f>INDEX(ATS!$A:$P,MATCH(ATS!$U227,ATS!$O:$O,0),1)</f>
        <v>845088</v>
      </c>
      <c r="X227" s="174" t="str">
        <f>INDEX(ATS!$A:$P,MATCH(ATS!$U227,ATS!$O:$O,0),2)</f>
        <v>Chaser Mips Helmet</v>
      </c>
      <c r="Y227" s="175" t="str">
        <f>INDEX(ATS!$A:$P,MATCH(ATS!$U227,ATS!$O:$O,0),4)</f>
        <v>MNGRY-ML</v>
      </c>
      <c r="AA227" s="195">
        <f>IFERROR(VLOOKUP('2) Order Form'!W232,$U$4:$U$1000,1,FALSE),"Ikke med i Elastic")</f>
        <v>7048652661050</v>
      </c>
      <c r="AB227" s="195">
        <f>SUM('2) Order Form'!W232)</f>
        <v>7048652661050</v>
      </c>
      <c r="AC227" s="195">
        <f>INDEX(ATS!$A:$P,MATCH(ATS!$AB227,ATS!$O:$O,0),1)</f>
        <v>845088</v>
      </c>
      <c r="AD227" s="195" t="str">
        <f>INDEX(ATS!$A:$P,MATCH(ATS!$AB227,ATS!$O:$O,0),2)</f>
        <v>Chaser Mips Helmet</v>
      </c>
      <c r="AE227" s="195" t="str">
        <f>INDEX(ATS!$A:$P,MATCH(ATS!$AB227,ATS!$O:$O,0),4)</f>
        <v>MNGRY-ML</v>
      </c>
    </row>
    <row r="228" spans="1:31" s="2" customFormat="1" x14ac:dyDescent="0.2">
      <c r="A228" s="228">
        <v>810089</v>
      </c>
      <c r="B228" s="228" t="s">
        <v>2126</v>
      </c>
      <c r="C228" s="228" t="s">
        <v>4204</v>
      </c>
      <c r="D228" s="228" t="s">
        <v>3967</v>
      </c>
      <c r="E228" s="228" t="s">
        <v>3968</v>
      </c>
      <c r="F228" s="228" t="s">
        <v>84</v>
      </c>
      <c r="G228" s="228" t="s">
        <v>128</v>
      </c>
      <c r="H228" s="228">
        <v>0</v>
      </c>
      <c r="I228" s="228">
        <v>0</v>
      </c>
      <c r="J228" s="228">
        <v>0</v>
      </c>
      <c r="K228" s="228">
        <v>0</v>
      </c>
      <c r="L228" s="231">
        <v>0</v>
      </c>
      <c r="N228" s="119" t="str">
        <f t="shared" si="9"/>
        <v>810089-NOMAD-OS</v>
      </c>
      <c r="O228" s="122" t="str">
        <f>IF(B228="NET","",IF(B228="","",IFERROR(VLOOKUP(N228,EAN!$A:$B,2,FALSE),"MANGLER - MÅ OPPDATERE EAN-FANEN")))</f>
        <v>MANGLER - MÅ OPPDATERE EAN-FANEN</v>
      </c>
      <c r="P228" s="119">
        <f t="shared" si="10"/>
        <v>0</v>
      </c>
      <c r="Q228" s="119">
        <f t="shared" si="11"/>
        <v>0</v>
      </c>
      <c r="S228" s="137" t="str">
        <f>IF(B228="NET","",IFERROR(VLOOKUP(O228,'2) Order Form'!$W$9:$W$1926,1,FALSE),"Ikke med I order form"))</f>
        <v>Ikke med I order form</v>
      </c>
      <c r="U228" s="226">
        <v>7048652661043</v>
      </c>
      <c r="V228" s="120">
        <f>IFERROR(VLOOKUP(U228,'2) Order Form'!$W$9:$W$1996,1,FALSE),"Ikke med I order form")</f>
        <v>7048652661043</v>
      </c>
      <c r="W228" s="195">
        <f>INDEX(ATS!$A:$P,MATCH(ATS!$U228,ATS!$O:$O,0),1)</f>
        <v>845088</v>
      </c>
      <c r="X228" s="174" t="str">
        <f>INDEX(ATS!$A:$P,MATCH(ATS!$U228,ATS!$O:$O,0),2)</f>
        <v>Chaser Mips Helmet</v>
      </c>
      <c r="Y228" s="175" t="str">
        <f>INDEX(ATS!$A:$P,MATCH(ATS!$U228,ATS!$O:$O,0),4)</f>
        <v>MNGRY-LXL</v>
      </c>
      <c r="AA228" s="195">
        <f>IFERROR(VLOOKUP('2) Order Form'!W233,$U$4:$U$1000,1,FALSE),"Ikke med i Elastic")</f>
        <v>7048652661043</v>
      </c>
      <c r="AB228" s="195">
        <f>SUM('2) Order Form'!W233)</f>
        <v>7048652661043</v>
      </c>
      <c r="AC228" s="195">
        <f>INDEX(ATS!$A:$P,MATCH(ATS!$AB228,ATS!$O:$O,0),1)</f>
        <v>845088</v>
      </c>
      <c r="AD228" s="195" t="str">
        <f>INDEX(ATS!$A:$P,MATCH(ATS!$AB228,ATS!$O:$O,0),2)</f>
        <v>Chaser Mips Helmet</v>
      </c>
      <c r="AE228" s="195" t="str">
        <f>INDEX(ATS!$A:$P,MATCH(ATS!$AB228,ATS!$O:$O,0),4)</f>
        <v>MNGRY-LXL</v>
      </c>
    </row>
    <row r="229" spans="1:31" s="2" customFormat="1" x14ac:dyDescent="0.2">
      <c r="A229" s="228">
        <v>810089</v>
      </c>
      <c r="B229" s="228" t="s">
        <v>2126</v>
      </c>
      <c r="C229" s="228" t="s">
        <v>4204</v>
      </c>
      <c r="D229" s="228" t="s">
        <v>810</v>
      </c>
      <c r="E229" s="228" t="s">
        <v>4359</v>
      </c>
      <c r="F229" s="228" t="s">
        <v>84</v>
      </c>
      <c r="G229" s="228" t="s">
        <v>504</v>
      </c>
      <c r="H229" s="228">
        <v>9</v>
      </c>
      <c r="I229" s="228">
        <v>9</v>
      </c>
      <c r="J229" s="228">
        <v>9</v>
      </c>
      <c r="K229" s="228">
        <v>9</v>
      </c>
      <c r="L229" s="231">
        <v>9</v>
      </c>
      <c r="N229" s="119" t="str">
        <f t="shared" si="9"/>
        <v>810089-SGRM-OS</v>
      </c>
      <c r="O229" s="122">
        <f>IF(B229="NET","",IF(B229="","",IFERROR(VLOOKUP(N229,EAN!$A:$B,2,FALSE),"MANGLER - MÅ OPPDATERE EAN-FANEN")))</f>
        <v>7048652714985</v>
      </c>
      <c r="P229" s="119">
        <f t="shared" si="10"/>
        <v>9</v>
      </c>
      <c r="Q229" s="119">
        <f t="shared" si="11"/>
        <v>9</v>
      </c>
      <c r="S229" s="137" t="str">
        <f>IF(B229="NET","",IFERROR(VLOOKUP(O229,'2) Order Form'!$W$9:$W$1926,1,FALSE),"Ikke med I order form"))</f>
        <v>Ikke med I order form</v>
      </c>
      <c r="U229" s="226">
        <v>7048652274663</v>
      </c>
      <c r="V229" s="120">
        <f>IFERROR(VLOOKUP(U229,'2) Order Form'!$W$9:$W$1996,1,FALSE),"Ikke med I order form")</f>
        <v>7048652274663</v>
      </c>
      <c r="W229" s="195">
        <f>INDEX(ATS!$A:$P,MATCH(ATS!$U229,ATS!$O:$O,0),1)</f>
        <v>845087</v>
      </c>
      <c r="X229" s="174" t="str">
        <f>INDEX(ATS!$A:$P,MATCH(ATS!$U229,ATS!$O:$O,0),2)</f>
        <v>Chaser Helmet</v>
      </c>
      <c r="Y229" s="175" t="str">
        <f>INDEX(ATS!$A:$P,MATCH(ATS!$U229,ATS!$O:$O,0),4)</f>
        <v>MBLCK-SM</v>
      </c>
      <c r="AA229" s="195">
        <f>IFERROR(VLOOKUP('2) Order Form'!W234,$U$4:$U$1000,1,FALSE),"Ikke med i Elastic")</f>
        <v>7048652274663</v>
      </c>
      <c r="AB229" s="195">
        <f>SUM('2) Order Form'!W234)</f>
        <v>7048652274663</v>
      </c>
      <c r="AC229" s="195">
        <f>INDEX(ATS!$A:$P,MATCH(ATS!$AB229,ATS!$O:$O,0),1)</f>
        <v>845087</v>
      </c>
      <c r="AD229" s="195" t="str">
        <f>INDEX(ATS!$A:$P,MATCH(ATS!$AB229,ATS!$O:$O,0),2)</f>
        <v>Chaser Helmet</v>
      </c>
      <c r="AE229" s="195" t="str">
        <f>INDEX(ATS!$A:$P,MATCH(ATS!$AB229,ATS!$O:$O,0),4)</f>
        <v>MBLCK-SM</v>
      </c>
    </row>
    <row r="230" spans="1:31" s="2" customFormat="1" x14ac:dyDescent="0.2">
      <c r="A230" s="228">
        <v>810089</v>
      </c>
      <c r="B230" s="228" t="s">
        <v>2126</v>
      </c>
      <c r="C230" s="228" t="s">
        <v>4204</v>
      </c>
      <c r="D230" s="228" t="s">
        <v>2261</v>
      </c>
      <c r="E230" s="228" t="s">
        <v>4360</v>
      </c>
      <c r="F230" s="228" t="s">
        <v>84</v>
      </c>
      <c r="G230" s="228" t="s">
        <v>504</v>
      </c>
      <c r="H230" s="228">
        <v>11</v>
      </c>
      <c r="I230" s="228">
        <v>11</v>
      </c>
      <c r="J230" s="228">
        <v>11</v>
      </c>
      <c r="K230" s="228">
        <v>11</v>
      </c>
      <c r="L230" s="231">
        <v>11</v>
      </c>
      <c r="N230" s="119" t="str">
        <f t="shared" si="9"/>
        <v>810089-SLGRY-OS</v>
      </c>
      <c r="O230" s="122">
        <f>IF(B230="NET","",IF(B230="","",IFERROR(VLOOKUP(N230,EAN!$A:$B,2,FALSE),"MANGLER - MÅ OPPDATERE EAN-FANEN")))</f>
        <v>7048652766373</v>
      </c>
      <c r="P230" s="119">
        <f t="shared" si="10"/>
        <v>11</v>
      </c>
      <c r="Q230" s="119">
        <f t="shared" si="11"/>
        <v>11</v>
      </c>
      <c r="S230" s="137">
        <f>IF(B230="NET","",IFERROR(VLOOKUP(O230,'2) Order Form'!$W$9:$W$1926,1,FALSE),"Ikke med I order form"))</f>
        <v>7048652766373</v>
      </c>
      <c r="U230" s="226">
        <v>7048652274656</v>
      </c>
      <c r="V230" s="120">
        <f>IFERROR(VLOOKUP(U230,'2) Order Form'!$W$9:$W$1996,1,FALSE),"Ikke med I order form")</f>
        <v>7048652274656</v>
      </c>
      <c r="W230" s="195">
        <f>INDEX(ATS!$A:$P,MATCH(ATS!$U230,ATS!$O:$O,0),1)</f>
        <v>845087</v>
      </c>
      <c r="X230" s="174" t="str">
        <f>INDEX(ATS!$A:$P,MATCH(ATS!$U230,ATS!$O:$O,0),2)</f>
        <v>Chaser Helmet</v>
      </c>
      <c r="Y230" s="175" t="str">
        <f>INDEX(ATS!$A:$P,MATCH(ATS!$U230,ATS!$O:$O,0),4)</f>
        <v>MBLCK-ML</v>
      </c>
      <c r="AA230" s="195">
        <f>IFERROR(VLOOKUP('2) Order Form'!W235,$U$4:$U$1000,1,FALSE),"Ikke med i Elastic")</f>
        <v>7048652274656</v>
      </c>
      <c r="AB230" s="195">
        <f>SUM('2) Order Form'!W235)</f>
        <v>7048652274656</v>
      </c>
      <c r="AC230" s="195">
        <f>INDEX(ATS!$A:$P,MATCH(ATS!$AB230,ATS!$O:$O,0),1)</f>
        <v>845087</v>
      </c>
      <c r="AD230" s="195" t="str">
        <f>INDEX(ATS!$A:$P,MATCH(ATS!$AB230,ATS!$O:$O,0),2)</f>
        <v>Chaser Helmet</v>
      </c>
      <c r="AE230" s="195" t="str">
        <f>INDEX(ATS!$A:$P,MATCH(ATS!$AB230,ATS!$O:$O,0),4)</f>
        <v>MBLCK-ML</v>
      </c>
    </row>
    <row r="231" spans="1:31" s="2" customFormat="1" x14ac:dyDescent="0.2">
      <c r="A231" s="228">
        <v>810089</v>
      </c>
      <c r="B231" s="228" t="s">
        <v>2126</v>
      </c>
      <c r="C231" s="228" t="s">
        <v>4204</v>
      </c>
      <c r="D231" s="228" t="s">
        <v>3963</v>
      </c>
      <c r="E231" s="228" t="s">
        <v>3964</v>
      </c>
      <c r="F231" s="228" t="s">
        <v>84</v>
      </c>
      <c r="G231" s="228" t="s">
        <v>128</v>
      </c>
      <c r="H231" s="228">
        <v>0</v>
      </c>
      <c r="I231" s="228">
        <v>0</v>
      </c>
      <c r="J231" s="228">
        <v>0</v>
      </c>
      <c r="K231" s="228">
        <v>0</v>
      </c>
      <c r="L231" s="231">
        <v>0</v>
      </c>
      <c r="N231" s="119" t="str">
        <f t="shared" si="9"/>
        <v>810089-WOLND-OS</v>
      </c>
      <c r="O231" s="122" t="str">
        <f>IF(B231="NET","",IF(B231="","",IFERROR(VLOOKUP(N231,EAN!$A:$B,2,FALSE),"MANGLER - MÅ OPPDATERE EAN-FANEN")))</f>
        <v>MANGLER - MÅ OPPDATERE EAN-FANEN</v>
      </c>
      <c r="P231" s="119">
        <f t="shared" si="10"/>
        <v>0</v>
      </c>
      <c r="Q231" s="119">
        <f t="shared" si="11"/>
        <v>0</v>
      </c>
      <c r="S231" s="137" t="str">
        <f>IF(B231="NET","",IFERROR(VLOOKUP(O231,'2) Order Form'!$W$9:$W$1926,1,FALSE),"Ikke med I order form"))</f>
        <v>Ikke med I order form</v>
      </c>
      <c r="U231" s="226">
        <v>7048652274649</v>
      </c>
      <c r="V231" s="120">
        <f>IFERROR(VLOOKUP(U231,'2) Order Form'!$W$9:$W$1996,1,FALSE),"Ikke med I order form")</f>
        <v>7048652274649</v>
      </c>
      <c r="W231" s="195">
        <f>INDEX(ATS!$A:$P,MATCH(ATS!$U231,ATS!$O:$O,0),1)</f>
        <v>845087</v>
      </c>
      <c r="X231" s="174" t="str">
        <f>INDEX(ATS!$A:$P,MATCH(ATS!$U231,ATS!$O:$O,0),2)</f>
        <v>Chaser Helmet</v>
      </c>
      <c r="Y231" s="175" t="str">
        <f>INDEX(ATS!$A:$P,MATCH(ATS!$U231,ATS!$O:$O,0),4)</f>
        <v>MBLCK-LXL</v>
      </c>
      <c r="AA231" s="195">
        <f>IFERROR(VLOOKUP('2) Order Form'!W236,$U$4:$U$1000,1,FALSE),"Ikke med i Elastic")</f>
        <v>7048652274649</v>
      </c>
      <c r="AB231" s="195">
        <f>SUM('2) Order Form'!W236)</f>
        <v>7048652274649</v>
      </c>
      <c r="AC231" s="195">
        <f>INDEX(ATS!$A:$P,MATCH(ATS!$AB231,ATS!$O:$O,0),1)</f>
        <v>845087</v>
      </c>
      <c r="AD231" s="195" t="str">
        <f>INDEX(ATS!$A:$P,MATCH(ATS!$AB231,ATS!$O:$O,0),2)</f>
        <v>Chaser Helmet</v>
      </c>
      <c r="AE231" s="195" t="str">
        <f>INDEX(ATS!$A:$P,MATCH(ATS!$AB231,ATS!$O:$O,0),4)</f>
        <v>MBLCK-LXL</v>
      </c>
    </row>
    <row r="232" spans="1:31" s="2" customFormat="1" x14ac:dyDescent="0.2">
      <c r="A232" s="229">
        <v>810091</v>
      </c>
      <c r="B232" s="228" t="s">
        <v>248</v>
      </c>
      <c r="C232" s="228"/>
      <c r="D232" s="228"/>
      <c r="E232" s="228"/>
      <c r="F232" s="228"/>
      <c r="G232" s="228"/>
      <c r="H232" s="229">
        <v>202226</v>
      </c>
      <c r="I232" s="229">
        <v>202227</v>
      </c>
      <c r="J232" s="229">
        <v>202228</v>
      </c>
      <c r="K232" s="229">
        <v>202229</v>
      </c>
      <c r="L232" s="232">
        <v>202234</v>
      </c>
      <c r="N232" s="119" t="str">
        <f t="shared" si="9"/>
        <v>810091-</v>
      </c>
      <c r="O232" s="122" t="str">
        <f>IF(B232="NET","",IF(B232="","",IFERROR(VLOOKUP(N232,EAN!$A:$B,2,FALSE),"MANGLER - MÅ OPPDATERE EAN-FANEN")))</f>
        <v/>
      </c>
      <c r="P232" s="119">
        <f t="shared" si="10"/>
        <v>202226</v>
      </c>
      <c r="Q232" s="119">
        <f t="shared" si="11"/>
        <v>202234</v>
      </c>
      <c r="S232" s="137" t="str">
        <f>IF(B232="NET","",IFERROR(VLOOKUP(O232,'2) Order Form'!$W$9:$W$1926,1,FALSE),"Ikke med I order form"))</f>
        <v/>
      </c>
      <c r="U232" s="226">
        <v>7048652661036</v>
      </c>
      <c r="V232" s="120">
        <f>IFERROR(VLOOKUP(U232,'2) Order Form'!$W$9:$W$1996,1,FALSE),"Ikke med I order form")</f>
        <v>7048652661036</v>
      </c>
      <c r="W232" s="195">
        <f>INDEX(ATS!$A:$P,MATCH(ATS!$U232,ATS!$O:$O,0),1)</f>
        <v>845087</v>
      </c>
      <c r="X232" s="174" t="str">
        <f>INDEX(ATS!$A:$P,MATCH(ATS!$U232,ATS!$O:$O,0),2)</f>
        <v>Chaser Helmet</v>
      </c>
      <c r="Y232" s="175" t="str">
        <f>INDEX(ATS!$A:$P,MATCH(ATS!$U232,ATS!$O:$O,0),4)</f>
        <v>MNGRY-SM</v>
      </c>
      <c r="AA232" s="195">
        <f>IFERROR(VLOOKUP('2) Order Form'!W237,$U$4:$U$1000,1,FALSE),"Ikke med i Elastic")</f>
        <v>7048652661036</v>
      </c>
      <c r="AB232" s="195">
        <f>SUM('2) Order Form'!W237)</f>
        <v>7048652661036</v>
      </c>
      <c r="AC232" s="195">
        <f>INDEX(ATS!$A:$P,MATCH(ATS!$AB232,ATS!$O:$O,0),1)</f>
        <v>845087</v>
      </c>
      <c r="AD232" s="195" t="str">
        <f>INDEX(ATS!$A:$P,MATCH(ATS!$AB232,ATS!$O:$O,0),2)</f>
        <v>Chaser Helmet</v>
      </c>
      <c r="AE232" s="195" t="str">
        <f>INDEX(ATS!$A:$P,MATCH(ATS!$AB232,ATS!$O:$O,0),4)</f>
        <v>MNGRY-SM</v>
      </c>
    </row>
    <row r="233" spans="1:31" s="2" customFormat="1" x14ac:dyDescent="0.2">
      <c r="A233" s="228">
        <v>810091</v>
      </c>
      <c r="B233" s="228" t="s">
        <v>2127</v>
      </c>
      <c r="C233" s="228" t="s">
        <v>4204</v>
      </c>
      <c r="D233" s="228" t="s">
        <v>761</v>
      </c>
      <c r="E233" s="228" t="s">
        <v>244</v>
      </c>
      <c r="F233" s="228" t="s">
        <v>85</v>
      </c>
      <c r="G233" s="228" t="s">
        <v>128</v>
      </c>
      <c r="H233" s="228">
        <v>5</v>
      </c>
      <c r="I233" s="228">
        <v>5</v>
      </c>
      <c r="J233" s="228">
        <v>5</v>
      </c>
      <c r="K233" s="228">
        <v>5</v>
      </c>
      <c r="L233" s="231">
        <v>5</v>
      </c>
      <c r="N233" s="119" t="str">
        <f t="shared" si="9"/>
        <v>810091-TEBLK-SM</v>
      </c>
      <c r="O233" s="122">
        <f>IF(B233="NET","",IF(B233="","",IFERROR(VLOOKUP(N233,EAN!$A:$B,2,FALSE),"MANGLER - MÅ OPPDATERE EAN-FANEN")))</f>
        <v>7048652544742</v>
      </c>
      <c r="P233" s="119">
        <f t="shared" si="10"/>
        <v>5</v>
      </c>
      <c r="Q233" s="119">
        <f t="shared" si="11"/>
        <v>5</v>
      </c>
      <c r="S233" s="137">
        <f>IF(B233="NET","",IFERROR(VLOOKUP(O233,'2) Order Form'!$W$9:$W$1926,1,FALSE),"Ikke med I order form"))</f>
        <v>7048652544742</v>
      </c>
      <c r="U233" s="226">
        <v>7048652661029</v>
      </c>
      <c r="V233" s="120">
        <f>IFERROR(VLOOKUP(U233,'2) Order Form'!$W$9:$W$1996,1,FALSE),"Ikke med I order form")</f>
        <v>7048652661029</v>
      </c>
      <c r="W233" s="195">
        <f>INDEX(ATS!$A:$P,MATCH(ATS!$U233,ATS!$O:$O,0),1)</f>
        <v>845087</v>
      </c>
      <c r="X233" s="174" t="str">
        <f>INDEX(ATS!$A:$P,MATCH(ATS!$U233,ATS!$O:$O,0),2)</f>
        <v>Chaser Helmet</v>
      </c>
      <c r="Y233" s="175" t="str">
        <f>INDEX(ATS!$A:$P,MATCH(ATS!$U233,ATS!$O:$O,0),4)</f>
        <v>MNGRY-ML</v>
      </c>
      <c r="AA233" s="195">
        <f>IFERROR(VLOOKUP('2) Order Form'!W238,$U$4:$U$1000,1,FALSE),"Ikke med i Elastic")</f>
        <v>7048652661029</v>
      </c>
      <c r="AB233" s="195">
        <f>SUM('2) Order Form'!W238)</f>
        <v>7048652661029</v>
      </c>
      <c r="AC233" s="195">
        <f>INDEX(ATS!$A:$P,MATCH(ATS!$AB233,ATS!$O:$O,0),1)</f>
        <v>845087</v>
      </c>
      <c r="AD233" s="195" t="str">
        <f>INDEX(ATS!$A:$P,MATCH(ATS!$AB233,ATS!$O:$O,0),2)</f>
        <v>Chaser Helmet</v>
      </c>
      <c r="AE233" s="195" t="str">
        <f>INDEX(ATS!$A:$P,MATCH(ATS!$AB233,ATS!$O:$O,0),4)</f>
        <v>MNGRY-ML</v>
      </c>
    </row>
    <row r="234" spans="1:31" s="2" customFormat="1" x14ac:dyDescent="0.2">
      <c r="A234" s="228">
        <v>810091</v>
      </c>
      <c r="B234" s="228" t="s">
        <v>2127</v>
      </c>
      <c r="C234" s="228" t="s">
        <v>4204</v>
      </c>
      <c r="D234" s="228" t="s">
        <v>762</v>
      </c>
      <c r="E234" s="228" t="s">
        <v>244</v>
      </c>
      <c r="F234" s="228" t="s">
        <v>86</v>
      </c>
      <c r="G234" s="228" t="s">
        <v>128</v>
      </c>
      <c r="H234" s="228">
        <v>5</v>
      </c>
      <c r="I234" s="228">
        <v>5</v>
      </c>
      <c r="J234" s="228">
        <v>5</v>
      </c>
      <c r="K234" s="228">
        <v>5</v>
      </c>
      <c r="L234" s="231">
        <v>5</v>
      </c>
      <c r="N234" s="119" t="str">
        <f t="shared" si="9"/>
        <v>810091-TEBLK-ML</v>
      </c>
      <c r="O234" s="122">
        <f>IF(B234="NET","",IF(B234="","",IFERROR(VLOOKUP(N234,EAN!$A:$B,2,FALSE),"MANGLER - MÅ OPPDATERE EAN-FANEN")))</f>
        <v>7048652544735</v>
      </c>
      <c r="P234" s="119">
        <f t="shared" si="10"/>
        <v>5</v>
      </c>
      <c r="Q234" s="119">
        <f t="shared" si="11"/>
        <v>5</v>
      </c>
      <c r="S234" s="137">
        <f>IF(B234="NET","",IFERROR(VLOOKUP(O234,'2) Order Form'!$W$9:$W$1926,1,FALSE),"Ikke med I order form"))</f>
        <v>7048652544735</v>
      </c>
      <c r="U234" s="226">
        <v>7048652661012</v>
      </c>
      <c r="V234" s="120">
        <f>IFERROR(VLOOKUP(U234,'2) Order Form'!$W$9:$W$1996,1,FALSE),"Ikke med I order form")</f>
        <v>7048652661012</v>
      </c>
      <c r="W234" s="195">
        <f>INDEX(ATS!$A:$P,MATCH(ATS!$U234,ATS!$O:$O,0),1)</f>
        <v>845087</v>
      </c>
      <c r="X234" s="174" t="str">
        <f>INDEX(ATS!$A:$P,MATCH(ATS!$U234,ATS!$O:$O,0),2)</f>
        <v>Chaser Helmet</v>
      </c>
      <c r="Y234" s="175" t="str">
        <f>INDEX(ATS!$A:$P,MATCH(ATS!$U234,ATS!$O:$O,0),4)</f>
        <v>MNGRY-LXL</v>
      </c>
      <c r="AA234" s="195">
        <f>IFERROR(VLOOKUP('2) Order Form'!W239,$U$4:$U$1000,1,FALSE),"Ikke med i Elastic")</f>
        <v>7048652661012</v>
      </c>
      <c r="AB234" s="195">
        <f>SUM('2) Order Form'!W239)</f>
        <v>7048652661012</v>
      </c>
      <c r="AC234" s="195">
        <f>INDEX(ATS!$A:$P,MATCH(ATS!$AB234,ATS!$O:$O,0),1)</f>
        <v>845087</v>
      </c>
      <c r="AD234" s="195" t="str">
        <f>INDEX(ATS!$A:$P,MATCH(ATS!$AB234,ATS!$O:$O,0),2)</f>
        <v>Chaser Helmet</v>
      </c>
      <c r="AE234" s="195" t="str">
        <f>INDEX(ATS!$A:$P,MATCH(ATS!$AB234,ATS!$O:$O,0),4)</f>
        <v>MNGRY-LXL</v>
      </c>
    </row>
    <row r="235" spans="1:31" s="2" customFormat="1" x14ac:dyDescent="0.2">
      <c r="A235" s="228">
        <v>810091</v>
      </c>
      <c r="B235" s="228" t="s">
        <v>2127</v>
      </c>
      <c r="C235" s="228" t="s">
        <v>4204</v>
      </c>
      <c r="D235" s="228" t="s">
        <v>763</v>
      </c>
      <c r="E235" s="228" t="s">
        <v>244</v>
      </c>
      <c r="F235" s="228" t="s">
        <v>87</v>
      </c>
      <c r="G235" s="228" t="s">
        <v>128</v>
      </c>
      <c r="H235" s="228">
        <v>10</v>
      </c>
      <c r="I235" s="228">
        <v>10</v>
      </c>
      <c r="J235" s="228">
        <v>10</v>
      </c>
      <c r="K235" s="228">
        <v>10</v>
      </c>
      <c r="L235" s="231">
        <v>10</v>
      </c>
      <c r="N235" s="119" t="str">
        <f t="shared" si="9"/>
        <v>810091-TEBLK-LXL</v>
      </c>
      <c r="O235" s="122">
        <f>IF(B235="NET","",IF(B235="","",IFERROR(VLOOKUP(N235,EAN!$A:$B,2,FALSE),"MANGLER - MÅ OPPDATERE EAN-FANEN")))</f>
        <v>7048652544728</v>
      </c>
      <c r="P235" s="119">
        <f t="shared" si="10"/>
        <v>10</v>
      </c>
      <c r="Q235" s="119">
        <f t="shared" si="11"/>
        <v>10</v>
      </c>
      <c r="S235" s="137">
        <f>IF(B235="NET","",IFERROR(VLOOKUP(O235,'2) Order Form'!$W$9:$W$1926,1,FALSE),"Ikke med I order form"))</f>
        <v>7048652544728</v>
      </c>
      <c r="U235" s="226">
        <v>7048652768216</v>
      </c>
      <c r="V235" s="120">
        <f>IFERROR(VLOOKUP(U235,'2) Order Form'!$W$9:$W$1996,1,FALSE),"Ikke med I order form")</f>
        <v>7048652768216</v>
      </c>
      <c r="W235" s="195">
        <f>INDEX(ATS!$A:$P,MATCH(ATS!$U235,ATS!$O:$O,0),1)</f>
        <v>845130</v>
      </c>
      <c r="X235" s="174" t="str">
        <f>INDEX(ATS!$A:$P,MATCH(ATS!$U235,ATS!$O:$O,0),2)</f>
        <v>Seeker Mips Helmet</v>
      </c>
      <c r="Y235" s="175" t="str">
        <f>INDEX(ATS!$A:$P,MATCH(ATS!$U235,ATS!$O:$O,0),4)</f>
        <v>BUOR-53/61</v>
      </c>
      <c r="AA235" s="195">
        <f>IFERROR(VLOOKUP('2) Order Form'!W240,$U$4:$U$1000,1,FALSE),"Ikke med i Elastic")</f>
        <v>7048652768209</v>
      </c>
      <c r="AB235" s="195">
        <f>SUM('2) Order Form'!W240)</f>
        <v>7048652768209</v>
      </c>
      <c r="AC235" s="195">
        <f>INDEX(ATS!$A:$P,MATCH(ATS!$AB235,ATS!$O:$O,0),1)</f>
        <v>845130</v>
      </c>
      <c r="AD235" s="195" t="str">
        <f>INDEX(ATS!$A:$P,MATCH(ATS!$AB235,ATS!$O:$O,0),2)</f>
        <v>Seeker Mips Helmet</v>
      </c>
      <c r="AE235" s="195" t="str">
        <f>INDEX(ATS!$A:$P,MATCH(ATS!$AB235,ATS!$O:$O,0),4)</f>
        <v>BGRG-53/61</v>
      </c>
    </row>
    <row r="236" spans="1:31" s="2" customFormat="1" x14ac:dyDescent="0.2">
      <c r="A236" s="229">
        <v>810092</v>
      </c>
      <c r="B236" s="228" t="s">
        <v>248</v>
      </c>
      <c r="C236" s="228"/>
      <c r="D236" s="228"/>
      <c r="E236" s="228"/>
      <c r="F236" s="228"/>
      <c r="G236" s="228"/>
      <c r="H236" s="229">
        <v>202226</v>
      </c>
      <c r="I236" s="229">
        <v>202227</v>
      </c>
      <c r="J236" s="229">
        <v>202228</v>
      </c>
      <c r="K236" s="229">
        <v>202229</v>
      </c>
      <c r="L236" s="232">
        <v>202234</v>
      </c>
      <c r="N236" s="119" t="str">
        <f t="shared" si="9"/>
        <v>810092-</v>
      </c>
      <c r="O236" s="122" t="str">
        <f>IF(B236="NET","",IF(B236="","",IFERROR(VLOOKUP(N236,EAN!$A:$B,2,FALSE),"MANGLER - MÅ OPPDATERE EAN-FANEN")))</f>
        <v/>
      </c>
      <c r="P236" s="119">
        <f t="shared" si="10"/>
        <v>202226</v>
      </c>
      <c r="Q236" s="119">
        <f t="shared" si="11"/>
        <v>202234</v>
      </c>
      <c r="S236" s="137" t="str">
        <f>IF(B236="NET","",IFERROR(VLOOKUP(O236,'2) Order Form'!$W$9:$W$1926,1,FALSE),"Ikke med I order form"))</f>
        <v/>
      </c>
      <c r="U236" s="226">
        <v>7048652768209</v>
      </c>
      <c r="V236" s="120">
        <f>IFERROR(VLOOKUP(U236,'2) Order Form'!$W$9:$W$1996,1,FALSE),"Ikke med I order form")</f>
        <v>7048652768209</v>
      </c>
      <c r="W236" s="195">
        <f>INDEX(ATS!$A:$P,MATCH(ATS!$U236,ATS!$O:$O,0),1)</f>
        <v>845130</v>
      </c>
      <c r="X236" s="174" t="str">
        <f>INDEX(ATS!$A:$P,MATCH(ATS!$U236,ATS!$O:$O,0),2)</f>
        <v>Seeker Mips Helmet</v>
      </c>
      <c r="Y236" s="175" t="str">
        <f>INDEX(ATS!$A:$P,MATCH(ATS!$U236,ATS!$O:$O,0),4)</f>
        <v>BGRG-53/61</v>
      </c>
      <c r="AA236" s="195">
        <f>IFERROR(VLOOKUP('2) Order Form'!W241,$U$4:$U$1000,1,FALSE),"Ikke med i Elastic")</f>
        <v>7048652768216</v>
      </c>
      <c r="AB236" s="195">
        <f>SUM('2) Order Form'!W241)</f>
        <v>7048652768216</v>
      </c>
      <c r="AC236" s="195">
        <f>INDEX(ATS!$A:$P,MATCH(ATS!$AB236,ATS!$O:$O,0),1)</f>
        <v>845130</v>
      </c>
      <c r="AD236" s="195" t="str">
        <f>INDEX(ATS!$A:$P,MATCH(ATS!$AB236,ATS!$O:$O,0),2)</f>
        <v>Seeker Mips Helmet</v>
      </c>
      <c r="AE236" s="195" t="str">
        <f>INDEX(ATS!$A:$P,MATCH(ATS!$AB236,ATS!$O:$O,0),4)</f>
        <v>BUOR-53/61</v>
      </c>
    </row>
    <row r="237" spans="1:31" s="2" customFormat="1" x14ac:dyDescent="0.2">
      <c r="A237" s="228">
        <v>810092</v>
      </c>
      <c r="B237" s="228" t="s">
        <v>4361</v>
      </c>
      <c r="C237" s="228" t="s">
        <v>4204</v>
      </c>
      <c r="D237" s="228" t="s">
        <v>243</v>
      </c>
      <c r="E237" s="228" t="s">
        <v>244</v>
      </c>
      <c r="F237" s="228" t="s">
        <v>84</v>
      </c>
      <c r="G237" s="228" t="s">
        <v>128</v>
      </c>
      <c r="H237" s="228">
        <v>74</v>
      </c>
      <c r="I237" s="228">
        <v>74</v>
      </c>
      <c r="J237" s="228">
        <v>74</v>
      </c>
      <c r="K237" s="228">
        <v>74</v>
      </c>
      <c r="L237" s="231">
        <v>74</v>
      </c>
      <c r="N237" s="119" t="str">
        <f t="shared" si="9"/>
        <v>810092-TEBLK-OS</v>
      </c>
      <c r="O237" s="122">
        <f>IF(B237="NET","",IF(B237="","",IFERROR(VLOOKUP(N237,EAN!$A:$B,2,FALSE),"MANGLER - MÅ OPPDATERE EAN-FANEN")))</f>
        <v>7048652556998</v>
      </c>
      <c r="P237" s="119">
        <f t="shared" si="10"/>
        <v>74</v>
      </c>
      <c r="Q237" s="119">
        <f t="shared" si="11"/>
        <v>74</v>
      </c>
      <c r="S237" s="137">
        <f>IF(B237="NET","",IFERROR(VLOOKUP(O237,'2) Order Form'!$W$9:$W$1926,1,FALSE),"Ikke med I order form"))</f>
        <v>7048652556998</v>
      </c>
      <c r="U237" s="226">
        <v>7048652768223</v>
      </c>
      <c r="V237" s="120">
        <f>IFERROR(VLOOKUP(U237,'2) Order Form'!$W$9:$W$1996,1,FALSE),"Ikke med I order form")</f>
        <v>7048652768223</v>
      </c>
      <c r="W237" s="195">
        <f>INDEX(ATS!$A:$P,MATCH(ATS!$U237,ATS!$O:$O,0),1)</f>
        <v>845130</v>
      </c>
      <c r="X237" s="174" t="str">
        <f>INDEX(ATS!$A:$P,MATCH(ATS!$U237,ATS!$O:$O,0),2)</f>
        <v>Seeker Mips Helmet</v>
      </c>
      <c r="Y237" s="175" t="str">
        <f>INDEX(ATS!$A:$P,MATCH(ATS!$U237,ATS!$O:$O,0),4)</f>
        <v>MBLK-53/61</v>
      </c>
      <c r="AA237" s="195">
        <f>IFERROR(VLOOKUP('2) Order Form'!W242,$U$4:$U$1000,1,FALSE),"Ikke med i Elastic")</f>
        <v>7048652768223</v>
      </c>
      <c r="AB237" s="195">
        <f>SUM('2) Order Form'!W242)</f>
        <v>7048652768223</v>
      </c>
      <c r="AC237" s="195">
        <f>INDEX(ATS!$A:$P,MATCH(ATS!$AB237,ATS!$O:$O,0),1)</f>
        <v>845130</v>
      </c>
      <c r="AD237" s="195" t="str">
        <f>INDEX(ATS!$A:$P,MATCH(ATS!$AB237,ATS!$O:$O,0),2)</f>
        <v>Seeker Mips Helmet</v>
      </c>
      <c r="AE237" s="195" t="str">
        <f>INDEX(ATS!$A:$P,MATCH(ATS!$AB237,ATS!$O:$O,0),4)</f>
        <v>MBLK-53/61</v>
      </c>
    </row>
    <row r="238" spans="1:31" s="2" customFormat="1" x14ac:dyDescent="0.2">
      <c r="A238" s="229">
        <v>810093</v>
      </c>
      <c r="B238" s="228" t="s">
        <v>248</v>
      </c>
      <c r="C238" s="228"/>
      <c r="D238" s="228"/>
      <c r="E238" s="228"/>
      <c r="F238" s="228"/>
      <c r="G238" s="228"/>
      <c r="H238" s="229">
        <v>202226</v>
      </c>
      <c r="I238" s="229">
        <v>202227</v>
      </c>
      <c r="J238" s="229">
        <v>202228</v>
      </c>
      <c r="K238" s="229">
        <v>202229</v>
      </c>
      <c r="L238" s="232">
        <v>202234</v>
      </c>
      <c r="N238" s="119" t="str">
        <f t="shared" si="9"/>
        <v>810093-</v>
      </c>
      <c r="O238" s="122" t="str">
        <f>IF(B238="NET","",IF(B238="","",IFERROR(VLOOKUP(N238,EAN!$A:$B,2,FALSE),"MANGLER - MÅ OPPDATERE EAN-FANEN")))</f>
        <v/>
      </c>
      <c r="P238" s="119">
        <f t="shared" si="10"/>
        <v>202226</v>
      </c>
      <c r="Q238" s="119">
        <f t="shared" si="11"/>
        <v>202234</v>
      </c>
      <c r="S238" s="137" t="str">
        <f>IF(B238="NET","",IFERROR(VLOOKUP(O238,'2) Order Form'!$W$9:$W$1926,1,FALSE),"Ikke med I order form"))</f>
        <v/>
      </c>
      <c r="U238" s="226">
        <v>7048652768230</v>
      </c>
      <c r="V238" s="120">
        <f>IFERROR(VLOOKUP(U238,'2) Order Form'!$W$9:$W$1996,1,FALSE),"Ikke med I order form")</f>
        <v>7048652768230</v>
      </c>
      <c r="W238" s="195">
        <f>INDEX(ATS!$A:$P,MATCH(ATS!$U238,ATS!$O:$O,0),1)</f>
        <v>845130</v>
      </c>
      <c r="X238" s="174" t="str">
        <f>INDEX(ATS!$A:$P,MATCH(ATS!$U238,ATS!$O:$O,0),2)</f>
        <v>Seeker Mips Helmet</v>
      </c>
      <c r="Y238" s="175" t="str">
        <f>INDEX(ATS!$A:$P,MATCH(ATS!$U238,ATS!$O:$O,0),4)</f>
        <v>MFLU-53/61</v>
      </c>
      <c r="AA238" s="195">
        <f>IFERROR(VLOOKUP('2) Order Form'!W243,$U$4:$U$1000,1,FALSE),"Ikke med i Elastic")</f>
        <v>7048652768230</v>
      </c>
      <c r="AB238" s="195">
        <f>SUM('2) Order Form'!W243)</f>
        <v>7048652768230</v>
      </c>
      <c r="AC238" s="195">
        <f>INDEX(ATS!$A:$P,MATCH(ATS!$AB238,ATS!$O:$O,0),1)</f>
        <v>845130</v>
      </c>
      <c r="AD238" s="195" t="str">
        <f>INDEX(ATS!$A:$P,MATCH(ATS!$AB238,ATS!$O:$O,0),2)</f>
        <v>Seeker Mips Helmet</v>
      </c>
      <c r="AE238" s="195" t="str">
        <f>INDEX(ATS!$A:$P,MATCH(ATS!$AB238,ATS!$O:$O,0),4)</f>
        <v>MFLU-53/61</v>
      </c>
    </row>
    <row r="239" spans="1:31" s="2" customFormat="1" x14ac:dyDescent="0.2">
      <c r="A239" s="228">
        <v>810093</v>
      </c>
      <c r="B239" s="228" t="s">
        <v>2129</v>
      </c>
      <c r="C239" s="228" t="s">
        <v>4204</v>
      </c>
      <c r="D239" s="228" t="s">
        <v>243</v>
      </c>
      <c r="E239" s="228" t="s">
        <v>244</v>
      </c>
      <c r="F239" s="228" t="s">
        <v>84</v>
      </c>
      <c r="G239" s="228" t="s">
        <v>128</v>
      </c>
      <c r="H239" s="228">
        <v>122</v>
      </c>
      <c r="I239" s="228">
        <v>122</v>
      </c>
      <c r="J239" s="228">
        <v>122</v>
      </c>
      <c r="K239" s="228">
        <v>122</v>
      </c>
      <c r="L239" s="231">
        <v>122</v>
      </c>
      <c r="N239" s="119" t="str">
        <f t="shared" si="9"/>
        <v>810093-TEBLK-OS</v>
      </c>
      <c r="O239" s="122">
        <f>IF(B239="NET","",IF(B239="","",IFERROR(VLOOKUP(N239,EAN!$A:$B,2,FALSE),"MANGLER - MÅ OPPDATERE EAN-FANEN")))</f>
        <v>7048652557001</v>
      </c>
      <c r="P239" s="119">
        <f t="shared" si="10"/>
        <v>122</v>
      </c>
      <c r="Q239" s="119">
        <f t="shared" si="11"/>
        <v>122</v>
      </c>
      <c r="S239" s="137">
        <f>IF(B239="NET","",IFERROR(VLOOKUP(O239,'2) Order Form'!$W$9:$W$1926,1,FALSE),"Ikke med I order form"))</f>
        <v>7048652557001</v>
      </c>
      <c r="U239" s="226">
        <v>7048652768247</v>
      </c>
      <c r="V239" s="120">
        <f>IFERROR(VLOOKUP(U239,'2) Order Form'!$W$9:$W$1996,1,FALSE),"Ikke med I order form")</f>
        <v>7048652768247</v>
      </c>
      <c r="W239" s="195">
        <f>INDEX(ATS!$A:$P,MATCH(ATS!$U239,ATS!$O:$O,0),1)</f>
        <v>845130</v>
      </c>
      <c r="X239" s="174" t="str">
        <f>INDEX(ATS!$A:$P,MATCH(ATS!$U239,ATS!$O:$O,0),2)</f>
        <v>Seeker Mips Helmet</v>
      </c>
      <c r="Y239" s="175" t="str">
        <f>INDEX(ATS!$A:$P,MATCH(ATS!$U239,ATS!$O:$O,0),4)</f>
        <v>MWHT-53/61</v>
      </c>
      <c r="AA239" s="195">
        <f>IFERROR(VLOOKUP('2) Order Form'!W244,$U$4:$U$1000,1,FALSE),"Ikke med i Elastic")</f>
        <v>7048652768247</v>
      </c>
      <c r="AB239" s="195">
        <f>SUM('2) Order Form'!W244)</f>
        <v>7048652768247</v>
      </c>
      <c r="AC239" s="195">
        <f>INDEX(ATS!$A:$P,MATCH(ATS!$AB239,ATS!$O:$O,0),1)</f>
        <v>845130</v>
      </c>
      <c r="AD239" s="195" t="str">
        <f>INDEX(ATS!$A:$P,MATCH(ATS!$AB239,ATS!$O:$O,0),2)</f>
        <v>Seeker Mips Helmet</v>
      </c>
      <c r="AE239" s="195" t="str">
        <f>INDEX(ATS!$A:$P,MATCH(ATS!$AB239,ATS!$O:$O,0),4)</f>
        <v>MWHT-53/61</v>
      </c>
    </row>
    <row r="240" spans="1:31" s="2" customFormat="1" x14ac:dyDescent="0.2">
      <c r="A240" s="229">
        <v>810094</v>
      </c>
      <c r="B240" s="228" t="s">
        <v>248</v>
      </c>
      <c r="C240" s="228"/>
      <c r="D240" s="228"/>
      <c r="E240" s="228"/>
      <c r="F240" s="228"/>
      <c r="G240" s="228"/>
      <c r="H240" s="229">
        <v>202226</v>
      </c>
      <c r="I240" s="229">
        <v>202227</v>
      </c>
      <c r="J240" s="229">
        <v>202228</v>
      </c>
      <c r="K240" s="229">
        <v>202229</v>
      </c>
      <c r="L240" s="232">
        <v>202234</v>
      </c>
      <c r="N240" s="119" t="str">
        <f t="shared" si="9"/>
        <v>810094-</v>
      </c>
      <c r="O240" s="122" t="str">
        <f>IF(B240="NET","",IF(B240="","",IFERROR(VLOOKUP(N240,EAN!$A:$B,2,FALSE),"MANGLER - MÅ OPPDATERE EAN-FANEN")))</f>
        <v/>
      </c>
      <c r="P240" s="119">
        <f t="shared" si="10"/>
        <v>202226</v>
      </c>
      <c r="Q240" s="119">
        <f t="shared" si="11"/>
        <v>202234</v>
      </c>
      <c r="S240" s="137" t="str">
        <f>IF(B240="NET","",IFERROR(VLOOKUP(O240,'2) Order Form'!$W$9:$W$1926,1,FALSE),"Ikke med I order form"))</f>
        <v/>
      </c>
      <c r="U240" s="226">
        <v>7048652768254</v>
      </c>
      <c r="V240" s="120">
        <f>IFERROR(VLOOKUP(U240,'2) Order Form'!$W$9:$W$1996,1,FALSE),"Ikke med I order form")</f>
        <v>7048652768254</v>
      </c>
      <c r="W240" s="195">
        <f>INDEX(ATS!$A:$P,MATCH(ATS!$U240,ATS!$O:$O,0),1)</f>
        <v>845130</v>
      </c>
      <c r="X240" s="174" t="str">
        <f>INDEX(ATS!$A:$P,MATCH(ATS!$U240,ATS!$O:$O,0),2)</f>
        <v>Seeker Mips Helmet</v>
      </c>
      <c r="Y240" s="175" t="str">
        <f>INDEX(ATS!$A:$P,MATCH(ATS!$U240,ATS!$O:$O,0),4)</f>
        <v>SBLM-53/61</v>
      </c>
      <c r="AA240" s="195">
        <f>IFERROR(VLOOKUP('2) Order Form'!W245,$U$4:$U$1000,1,FALSE),"Ikke med i Elastic")</f>
        <v>7048652768254</v>
      </c>
      <c r="AB240" s="195">
        <f>SUM('2) Order Form'!W245)</f>
        <v>7048652768254</v>
      </c>
      <c r="AC240" s="195">
        <f>INDEX(ATS!$A:$P,MATCH(ATS!$AB240,ATS!$O:$O,0),1)</f>
        <v>845130</v>
      </c>
      <c r="AD240" s="195" t="str">
        <f>INDEX(ATS!$A:$P,MATCH(ATS!$AB240,ATS!$O:$O,0),2)</f>
        <v>Seeker Mips Helmet</v>
      </c>
      <c r="AE240" s="195" t="str">
        <f>INDEX(ATS!$A:$P,MATCH(ATS!$AB240,ATS!$O:$O,0),4)</f>
        <v>SBLM-53/61</v>
      </c>
    </row>
    <row r="241" spans="1:31" s="2" customFormat="1" x14ac:dyDescent="0.2">
      <c r="A241" s="228">
        <v>810094</v>
      </c>
      <c r="B241" s="228" t="s">
        <v>3018</v>
      </c>
      <c r="C241" s="228" t="s">
        <v>4204</v>
      </c>
      <c r="D241" s="228" t="s">
        <v>761</v>
      </c>
      <c r="E241" s="228" t="s">
        <v>244</v>
      </c>
      <c r="F241" s="228" t="s">
        <v>85</v>
      </c>
      <c r="G241" s="228" t="s">
        <v>128</v>
      </c>
      <c r="H241" s="228">
        <v>27</v>
      </c>
      <c r="I241" s="228">
        <v>27</v>
      </c>
      <c r="J241" s="228">
        <v>27</v>
      </c>
      <c r="K241" s="228">
        <v>27</v>
      </c>
      <c r="L241" s="231">
        <v>27</v>
      </c>
      <c r="N241" s="119" t="str">
        <f t="shared" si="9"/>
        <v>810094-TEBLK-SM</v>
      </c>
      <c r="O241" s="122">
        <f>IF(B241="NET","",IF(B241="","",IFERROR(VLOOKUP(N241,EAN!$A:$B,2,FALSE),"MANGLER - MÅ OPPDATERE EAN-FANEN")))</f>
        <v>7048652542694</v>
      </c>
      <c r="P241" s="119">
        <f t="shared" si="10"/>
        <v>27</v>
      </c>
      <c r="Q241" s="119">
        <f t="shared" si="11"/>
        <v>27</v>
      </c>
      <c r="S241" s="137">
        <f>IF(B241="NET","",IFERROR(VLOOKUP(O241,'2) Order Form'!$W$9:$W$1926,1,FALSE),"Ikke med I order form"))</f>
        <v>7048652542694</v>
      </c>
      <c r="U241" s="226">
        <v>7048652768155</v>
      </c>
      <c r="V241" s="120">
        <f>IFERROR(VLOOKUP(U241,'2) Order Form'!$W$9:$W$1996,1,FALSE),"Ikke med I order form")</f>
        <v>7048652768155</v>
      </c>
      <c r="W241" s="195">
        <f>INDEX(ATS!$A:$P,MATCH(ATS!$U241,ATS!$O:$O,0),1)</f>
        <v>845129</v>
      </c>
      <c r="X241" s="174" t="str">
        <f>INDEX(ATS!$A:$P,MATCH(ATS!$U241,ATS!$O:$O,0),2)</f>
        <v>Seeker Helmet</v>
      </c>
      <c r="Y241" s="175" t="str">
        <f>INDEX(ATS!$A:$P,MATCH(ATS!$U241,ATS!$O:$O,0),4)</f>
        <v>BGRG-53/61</v>
      </c>
      <c r="AA241" s="195">
        <f>IFERROR(VLOOKUP('2) Order Form'!W246,$U$4:$U$1000,1,FALSE),"Ikke med i Elastic")</f>
        <v>7048652768155</v>
      </c>
      <c r="AB241" s="195">
        <f>SUM('2) Order Form'!W246)</f>
        <v>7048652768155</v>
      </c>
      <c r="AC241" s="195">
        <f>INDEX(ATS!$A:$P,MATCH(ATS!$AB241,ATS!$O:$O,0),1)</f>
        <v>845129</v>
      </c>
      <c r="AD241" s="195" t="str">
        <f>INDEX(ATS!$A:$P,MATCH(ATS!$AB241,ATS!$O:$O,0),2)</f>
        <v>Seeker Helmet</v>
      </c>
      <c r="AE241" s="195" t="str">
        <f>INDEX(ATS!$A:$P,MATCH(ATS!$AB241,ATS!$O:$O,0),4)</f>
        <v>BGRG-53/61</v>
      </c>
    </row>
    <row r="242" spans="1:31" s="2" customFormat="1" x14ac:dyDescent="0.2">
      <c r="A242" s="228">
        <v>810094</v>
      </c>
      <c r="B242" s="228" t="s">
        <v>3018</v>
      </c>
      <c r="C242" s="228" t="s">
        <v>4204</v>
      </c>
      <c r="D242" s="228" t="s">
        <v>762</v>
      </c>
      <c r="E242" s="228" t="s">
        <v>244</v>
      </c>
      <c r="F242" s="228" t="s">
        <v>86</v>
      </c>
      <c r="G242" s="228" t="s">
        <v>128</v>
      </c>
      <c r="H242" s="228">
        <v>8</v>
      </c>
      <c r="I242" s="228">
        <v>8</v>
      </c>
      <c r="J242" s="228">
        <v>8</v>
      </c>
      <c r="K242" s="228">
        <v>8</v>
      </c>
      <c r="L242" s="231">
        <v>8</v>
      </c>
      <c r="N242" s="119" t="str">
        <f t="shared" si="9"/>
        <v>810094-TEBLK-ML</v>
      </c>
      <c r="O242" s="122">
        <f>IF(B242="NET","",IF(B242="","",IFERROR(VLOOKUP(N242,EAN!$A:$B,2,FALSE),"MANGLER - MÅ OPPDATERE EAN-FANEN")))</f>
        <v>7048652542687</v>
      </c>
      <c r="P242" s="119">
        <f t="shared" si="10"/>
        <v>8</v>
      </c>
      <c r="Q242" s="119">
        <f t="shared" si="11"/>
        <v>8</v>
      </c>
      <c r="S242" s="137">
        <f>IF(B242="NET","",IFERROR(VLOOKUP(O242,'2) Order Form'!$W$9:$W$1926,1,FALSE),"Ikke med I order form"))</f>
        <v>7048652542687</v>
      </c>
      <c r="U242" s="226">
        <v>7048652768162</v>
      </c>
      <c r="V242" s="120">
        <f>IFERROR(VLOOKUP(U242,'2) Order Form'!$W$9:$W$1996,1,FALSE),"Ikke med I order form")</f>
        <v>7048652768162</v>
      </c>
      <c r="W242" s="195">
        <f>INDEX(ATS!$A:$P,MATCH(ATS!$U242,ATS!$O:$O,0),1)</f>
        <v>845129</v>
      </c>
      <c r="X242" s="174" t="str">
        <f>INDEX(ATS!$A:$P,MATCH(ATS!$U242,ATS!$O:$O,0),2)</f>
        <v>Seeker Helmet</v>
      </c>
      <c r="Y242" s="175" t="str">
        <f>INDEX(ATS!$A:$P,MATCH(ATS!$U242,ATS!$O:$O,0),4)</f>
        <v>BUOR-53/61</v>
      </c>
      <c r="AA242" s="195">
        <f>IFERROR(VLOOKUP('2) Order Form'!W247,$U$4:$U$1000,1,FALSE),"Ikke med i Elastic")</f>
        <v>7048652768162</v>
      </c>
      <c r="AB242" s="195">
        <f>SUM('2) Order Form'!W247)</f>
        <v>7048652768162</v>
      </c>
      <c r="AC242" s="195">
        <f>INDEX(ATS!$A:$P,MATCH(ATS!$AB242,ATS!$O:$O,0),1)</f>
        <v>845129</v>
      </c>
      <c r="AD242" s="195" t="str">
        <f>INDEX(ATS!$A:$P,MATCH(ATS!$AB242,ATS!$O:$O,0),2)</f>
        <v>Seeker Helmet</v>
      </c>
      <c r="AE242" s="195" t="str">
        <f>INDEX(ATS!$A:$P,MATCH(ATS!$AB242,ATS!$O:$O,0),4)</f>
        <v>BUOR-53/61</v>
      </c>
    </row>
    <row r="243" spans="1:31" s="2" customFormat="1" x14ac:dyDescent="0.2">
      <c r="A243" s="228">
        <v>810094</v>
      </c>
      <c r="B243" s="228" t="s">
        <v>3018</v>
      </c>
      <c r="C243" s="228" t="s">
        <v>4204</v>
      </c>
      <c r="D243" s="228" t="s">
        <v>763</v>
      </c>
      <c r="E243" s="228" t="s">
        <v>244</v>
      </c>
      <c r="F243" s="228" t="s">
        <v>87</v>
      </c>
      <c r="G243" s="228" t="s">
        <v>128</v>
      </c>
      <c r="H243" s="228">
        <v>22</v>
      </c>
      <c r="I243" s="228">
        <v>22</v>
      </c>
      <c r="J243" s="228">
        <v>22</v>
      </c>
      <c r="K243" s="228">
        <v>22</v>
      </c>
      <c r="L243" s="231">
        <v>22</v>
      </c>
      <c r="N243" s="119" t="str">
        <f t="shared" si="9"/>
        <v>810094-TEBLK-LXL</v>
      </c>
      <c r="O243" s="122">
        <f>IF(B243="NET","",IF(B243="","",IFERROR(VLOOKUP(N243,EAN!$A:$B,2,FALSE),"MANGLER - MÅ OPPDATERE EAN-FANEN")))</f>
        <v>7048652542670</v>
      </c>
      <c r="P243" s="119">
        <f t="shared" si="10"/>
        <v>22</v>
      </c>
      <c r="Q243" s="119">
        <f t="shared" si="11"/>
        <v>22</v>
      </c>
      <c r="S243" s="137">
        <f>IF(B243="NET","",IFERROR(VLOOKUP(O243,'2) Order Form'!$W$9:$W$1926,1,FALSE),"Ikke med I order form"))</f>
        <v>7048652542670</v>
      </c>
      <c r="U243" s="226">
        <v>7048652768148</v>
      </c>
      <c r="V243" s="120">
        <f>IFERROR(VLOOKUP(U243,'2) Order Form'!$W$9:$W$1996,1,FALSE),"Ikke med I order form")</f>
        <v>7048652768148</v>
      </c>
      <c r="W243" s="195">
        <f>INDEX(ATS!$A:$P,MATCH(ATS!$U243,ATS!$O:$O,0),1)</f>
        <v>845129</v>
      </c>
      <c r="X243" s="174" t="str">
        <f>INDEX(ATS!$A:$P,MATCH(ATS!$U243,ATS!$O:$O,0),2)</f>
        <v>Seeker Helmet</v>
      </c>
      <c r="Y243" s="175" t="str">
        <f>INDEX(ATS!$A:$P,MATCH(ATS!$U243,ATS!$O:$O,0),4)</f>
        <v>MBLK-53/61</v>
      </c>
      <c r="AA243" s="195">
        <f>IFERROR(VLOOKUP('2) Order Form'!W248,$U$4:$U$1000,1,FALSE),"Ikke med i Elastic")</f>
        <v>7048652768148</v>
      </c>
      <c r="AB243" s="195">
        <f>SUM('2) Order Form'!W248)</f>
        <v>7048652768148</v>
      </c>
      <c r="AC243" s="195">
        <f>INDEX(ATS!$A:$P,MATCH(ATS!$AB243,ATS!$O:$O,0),1)</f>
        <v>845129</v>
      </c>
      <c r="AD243" s="195" t="str">
        <f>INDEX(ATS!$A:$P,MATCH(ATS!$AB243,ATS!$O:$O,0),2)</f>
        <v>Seeker Helmet</v>
      </c>
      <c r="AE243" s="195" t="str">
        <f>INDEX(ATS!$A:$P,MATCH(ATS!$AB243,ATS!$O:$O,0),4)</f>
        <v>MBLK-53/61</v>
      </c>
    </row>
    <row r="244" spans="1:31" s="2" customFormat="1" x14ac:dyDescent="0.2">
      <c r="A244" s="229">
        <v>810095</v>
      </c>
      <c r="B244" s="228" t="s">
        <v>248</v>
      </c>
      <c r="C244" s="228"/>
      <c r="D244" s="228"/>
      <c r="E244" s="228"/>
      <c r="F244" s="228"/>
      <c r="G244" s="228"/>
      <c r="H244" s="229">
        <v>202226</v>
      </c>
      <c r="I244" s="229">
        <v>202227</v>
      </c>
      <c r="J244" s="229">
        <v>202228</v>
      </c>
      <c r="K244" s="229">
        <v>202229</v>
      </c>
      <c r="L244" s="232">
        <v>202234</v>
      </c>
      <c r="N244" s="119" t="str">
        <f t="shared" si="9"/>
        <v>810095-</v>
      </c>
      <c r="O244" s="122" t="str">
        <f>IF(B244="NET","",IF(B244="","",IFERROR(VLOOKUP(N244,EAN!$A:$B,2,FALSE),"MANGLER - MÅ OPPDATERE EAN-FANEN")))</f>
        <v/>
      </c>
      <c r="P244" s="119">
        <f t="shared" si="10"/>
        <v>202226</v>
      </c>
      <c r="Q244" s="119">
        <f t="shared" si="11"/>
        <v>202234</v>
      </c>
      <c r="S244" s="137" t="str">
        <f>IF(B244="NET","",IFERROR(VLOOKUP(O244,'2) Order Form'!$W$9:$W$1926,1,FALSE),"Ikke med I order form"))</f>
        <v/>
      </c>
      <c r="U244" s="226">
        <v>7048652768179</v>
      </c>
      <c r="V244" s="120">
        <f>IFERROR(VLOOKUP(U244,'2) Order Form'!$W$9:$W$1996,1,FALSE),"Ikke med I order form")</f>
        <v>7048652768179</v>
      </c>
      <c r="W244" s="195">
        <f>INDEX(ATS!$A:$P,MATCH(ATS!$U244,ATS!$O:$O,0),1)</f>
        <v>845129</v>
      </c>
      <c r="X244" s="174" t="str">
        <f>INDEX(ATS!$A:$P,MATCH(ATS!$U244,ATS!$O:$O,0),2)</f>
        <v>Seeker Helmet</v>
      </c>
      <c r="Y244" s="175" t="str">
        <f>INDEX(ATS!$A:$P,MATCH(ATS!$U244,ATS!$O:$O,0),4)</f>
        <v>MFLU-53/61</v>
      </c>
      <c r="AA244" s="195">
        <f>IFERROR(VLOOKUP('2) Order Form'!W249,$U$4:$U$1000,1,FALSE),"Ikke med i Elastic")</f>
        <v>7048652768179</v>
      </c>
      <c r="AB244" s="195">
        <f>SUM('2) Order Form'!W249)</f>
        <v>7048652768179</v>
      </c>
      <c r="AC244" s="195">
        <f>INDEX(ATS!$A:$P,MATCH(ATS!$AB244,ATS!$O:$O,0),1)</f>
        <v>845129</v>
      </c>
      <c r="AD244" s="195" t="str">
        <f>INDEX(ATS!$A:$P,MATCH(ATS!$AB244,ATS!$O:$O,0),2)</f>
        <v>Seeker Helmet</v>
      </c>
      <c r="AE244" s="195" t="str">
        <f>INDEX(ATS!$A:$P,MATCH(ATS!$AB244,ATS!$O:$O,0),4)</f>
        <v>MFLU-53/61</v>
      </c>
    </row>
    <row r="245" spans="1:31" s="2" customFormat="1" x14ac:dyDescent="0.2">
      <c r="A245" s="228">
        <v>810095</v>
      </c>
      <c r="B245" s="228" t="s">
        <v>3019</v>
      </c>
      <c r="C245" s="228" t="s">
        <v>4204</v>
      </c>
      <c r="D245" s="228" t="s">
        <v>243</v>
      </c>
      <c r="E245" s="228" t="s">
        <v>244</v>
      </c>
      <c r="F245" s="228" t="s">
        <v>84</v>
      </c>
      <c r="G245" s="228" t="s">
        <v>128</v>
      </c>
      <c r="H245" s="228">
        <v>138</v>
      </c>
      <c r="I245" s="228">
        <v>138</v>
      </c>
      <c r="J245" s="228">
        <v>138</v>
      </c>
      <c r="K245" s="228">
        <v>138</v>
      </c>
      <c r="L245" s="231">
        <v>138</v>
      </c>
      <c r="N245" s="119" t="str">
        <f t="shared" si="9"/>
        <v>810095-TEBLK-OS</v>
      </c>
      <c r="O245" s="122">
        <f>IF(B245="NET","",IF(B245="","",IFERROR(VLOOKUP(N245,EAN!$A:$B,2,FALSE),"MANGLER - MÅ OPPDATERE EAN-FANEN")))</f>
        <v>7048652557018</v>
      </c>
      <c r="P245" s="119">
        <f t="shared" si="10"/>
        <v>138</v>
      </c>
      <c r="Q245" s="119">
        <f t="shared" si="11"/>
        <v>138</v>
      </c>
      <c r="S245" s="137">
        <f>IF(B245="NET","",IFERROR(VLOOKUP(O245,'2) Order Form'!$W$9:$W$1926,1,FALSE),"Ikke med I order form"))</f>
        <v>7048652557018</v>
      </c>
      <c r="U245" s="226">
        <v>7048652768186</v>
      </c>
      <c r="V245" s="120">
        <f>IFERROR(VLOOKUP(U245,'2) Order Form'!$W$9:$W$1996,1,FALSE),"Ikke med I order form")</f>
        <v>7048652768186</v>
      </c>
      <c r="W245" s="195">
        <f>INDEX(ATS!$A:$P,MATCH(ATS!$U245,ATS!$O:$O,0),1)</f>
        <v>845129</v>
      </c>
      <c r="X245" s="174" t="str">
        <f>INDEX(ATS!$A:$P,MATCH(ATS!$U245,ATS!$O:$O,0),2)</f>
        <v>Seeker Helmet</v>
      </c>
      <c r="Y245" s="175" t="str">
        <f>INDEX(ATS!$A:$P,MATCH(ATS!$U245,ATS!$O:$O,0),4)</f>
        <v>MWHT-53/61</v>
      </c>
      <c r="AA245" s="195">
        <f>IFERROR(VLOOKUP('2) Order Form'!W250,$U$4:$U$1000,1,FALSE),"Ikke med i Elastic")</f>
        <v>7048652768186</v>
      </c>
      <c r="AB245" s="195">
        <f>SUM('2) Order Form'!W250)</f>
        <v>7048652768186</v>
      </c>
      <c r="AC245" s="195">
        <f>INDEX(ATS!$A:$P,MATCH(ATS!$AB245,ATS!$O:$O,0),1)</f>
        <v>845129</v>
      </c>
      <c r="AD245" s="195" t="str">
        <f>INDEX(ATS!$A:$P,MATCH(ATS!$AB245,ATS!$O:$O,0),2)</f>
        <v>Seeker Helmet</v>
      </c>
      <c r="AE245" s="195" t="str">
        <f>INDEX(ATS!$A:$P,MATCH(ATS!$AB245,ATS!$O:$O,0),4)</f>
        <v>MWHT-53/61</v>
      </c>
    </row>
    <row r="246" spans="1:31" s="2" customFormat="1" x14ac:dyDescent="0.2">
      <c r="A246" s="229">
        <v>810096</v>
      </c>
      <c r="B246" s="228" t="s">
        <v>248</v>
      </c>
      <c r="C246" s="228"/>
      <c r="D246" s="228"/>
      <c r="E246" s="228"/>
      <c r="F246" s="228"/>
      <c r="G246" s="228"/>
      <c r="H246" s="229">
        <v>202226</v>
      </c>
      <c r="I246" s="229">
        <v>202227</v>
      </c>
      <c r="J246" s="229">
        <v>202228</v>
      </c>
      <c r="K246" s="229">
        <v>202229</v>
      </c>
      <c r="L246" s="232">
        <v>202234</v>
      </c>
      <c r="N246" s="119" t="str">
        <f t="shared" si="9"/>
        <v>810096-</v>
      </c>
      <c r="O246" s="122" t="str">
        <f>IF(B246="NET","",IF(B246="","",IFERROR(VLOOKUP(N246,EAN!$A:$B,2,FALSE),"MANGLER - MÅ OPPDATERE EAN-FANEN")))</f>
        <v/>
      </c>
      <c r="P246" s="119">
        <f t="shared" si="10"/>
        <v>202226</v>
      </c>
      <c r="Q246" s="119">
        <f t="shared" si="11"/>
        <v>202234</v>
      </c>
      <c r="S246" s="137" t="str">
        <f>IF(B246="NET","",IFERROR(VLOOKUP(O246,'2) Order Form'!$W$9:$W$1926,1,FALSE),"Ikke med I order form"))</f>
        <v/>
      </c>
      <c r="U246" s="226">
        <v>7048652768193</v>
      </c>
      <c r="V246" s="120">
        <f>IFERROR(VLOOKUP(U246,'2) Order Form'!$W$9:$W$1996,1,FALSE),"Ikke med I order form")</f>
        <v>7048652768193</v>
      </c>
      <c r="W246" s="195">
        <f>INDEX(ATS!$A:$P,MATCH(ATS!$U246,ATS!$O:$O,0),1)</f>
        <v>845129</v>
      </c>
      <c r="X246" s="174" t="str">
        <f>INDEX(ATS!$A:$P,MATCH(ATS!$U246,ATS!$O:$O,0),2)</f>
        <v>Seeker Helmet</v>
      </c>
      <c r="Y246" s="175" t="str">
        <f>INDEX(ATS!$A:$P,MATCH(ATS!$U246,ATS!$O:$O,0),4)</f>
        <v>SBLM-53/61</v>
      </c>
      <c r="AA246" s="195">
        <f>IFERROR(VLOOKUP('2) Order Form'!W251,$U$4:$U$1000,1,FALSE),"Ikke med i Elastic")</f>
        <v>7048652768193</v>
      </c>
      <c r="AB246" s="195">
        <f>SUM('2) Order Form'!W251)</f>
        <v>7048652768193</v>
      </c>
      <c r="AC246" s="195">
        <f>INDEX(ATS!$A:$P,MATCH(ATS!$AB246,ATS!$O:$O,0),1)</f>
        <v>845129</v>
      </c>
      <c r="AD246" s="195" t="str">
        <f>INDEX(ATS!$A:$P,MATCH(ATS!$AB246,ATS!$O:$O,0),2)</f>
        <v>Seeker Helmet</v>
      </c>
      <c r="AE246" s="195" t="str">
        <f>INDEX(ATS!$A:$P,MATCH(ATS!$AB246,ATS!$O:$O,0),4)</f>
        <v>SBLM-53/61</v>
      </c>
    </row>
    <row r="247" spans="1:31" s="2" customFormat="1" x14ac:dyDescent="0.2">
      <c r="A247" s="228">
        <v>810096</v>
      </c>
      <c r="B247" s="228" t="s">
        <v>4362</v>
      </c>
      <c r="C247" s="228" t="s">
        <v>4204</v>
      </c>
      <c r="D247" s="228" t="s">
        <v>243</v>
      </c>
      <c r="E247" s="228" t="s">
        <v>244</v>
      </c>
      <c r="F247" s="228" t="s">
        <v>84</v>
      </c>
      <c r="G247" s="228" t="s">
        <v>128</v>
      </c>
      <c r="H247" s="228">
        <v>88</v>
      </c>
      <c r="I247" s="228">
        <v>88</v>
      </c>
      <c r="J247" s="228">
        <v>88</v>
      </c>
      <c r="K247" s="228">
        <v>88</v>
      </c>
      <c r="L247" s="231">
        <v>88</v>
      </c>
      <c r="N247" s="119" t="str">
        <f t="shared" si="9"/>
        <v>810096-TEBLK-OS</v>
      </c>
      <c r="O247" s="122">
        <f>IF(B247="NET","",IF(B247="","",IFERROR(VLOOKUP(N247,EAN!$A:$B,2,FALSE),"MANGLER - MÅ OPPDATERE EAN-FANEN")))</f>
        <v>7048652557025</v>
      </c>
      <c r="P247" s="119">
        <f t="shared" si="10"/>
        <v>88</v>
      </c>
      <c r="Q247" s="119">
        <f t="shared" si="11"/>
        <v>88</v>
      </c>
      <c r="S247" s="137">
        <f>IF(B247="NET","",IFERROR(VLOOKUP(O247,'2) Order Form'!$W$9:$W$1926,1,FALSE),"Ikke med I order form"))</f>
        <v>7048652557025</v>
      </c>
      <c r="U247" s="226">
        <v>7048652768339</v>
      </c>
      <c r="V247" s="120">
        <f>IFERROR(VLOOKUP(U247,'2) Order Form'!$W$9:$W$1996,1,FALSE),"Ikke med I order form")</f>
        <v>7048652768339</v>
      </c>
      <c r="W247" s="195">
        <f>INDEX(ATS!$A:$P,MATCH(ATS!$U247,ATS!$O:$O,0),1)</f>
        <v>845132</v>
      </c>
      <c r="X247" s="174" t="str">
        <f>INDEX(ATS!$A:$P,MATCH(ATS!$U247,ATS!$O:$O,0),2)</f>
        <v>Seeker Mips Helmet JR</v>
      </c>
      <c r="Y247" s="175" t="str">
        <f>INDEX(ATS!$A:$P,MATCH(ATS!$U247,ATS!$O:$O,0),4)</f>
        <v>BUOR-48/53</v>
      </c>
      <c r="AA247" s="195">
        <f>IFERROR(VLOOKUP('2) Order Form'!W252,$U$4:$U$1000,1,FALSE),"Ikke med i Elastic")</f>
        <v>7048652768322</v>
      </c>
      <c r="AB247" s="195">
        <f>SUM('2) Order Form'!W252)</f>
        <v>7048652768322</v>
      </c>
      <c r="AC247" s="195">
        <f>INDEX(ATS!$A:$P,MATCH(ATS!$AB247,ATS!$O:$O,0),1)</f>
        <v>845132</v>
      </c>
      <c r="AD247" s="195" t="str">
        <f>INDEX(ATS!$A:$P,MATCH(ATS!$AB247,ATS!$O:$O,0),2)</f>
        <v>Seeker Mips Helmet JR</v>
      </c>
      <c r="AE247" s="195" t="str">
        <f>INDEX(ATS!$A:$P,MATCH(ATS!$AB247,ATS!$O:$O,0),4)</f>
        <v>BGRG-48/53</v>
      </c>
    </row>
    <row r="248" spans="1:31" s="2" customFormat="1" x14ac:dyDescent="0.2">
      <c r="A248" s="229">
        <v>810097</v>
      </c>
      <c r="B248" s="228" t="s">
        <v>248</v>
      </c>
      <c r="C248" s="228"/>
      <c r="D248" s="228"/>
      <c r="E248" s="228"/>
      <c r="F248" s="228"/>
      <c r="G248" s="228"/>
      <c r="H248" s="229">
        <v>202226</v>
      </c>
      <c r="I248" s="229">
        <v>202227</v>
      </c>
      <c r="J248" s="229">
        <v>202228</v>
      </c>
      <c r="K248" s="229">
        <v>202229</v>
      </c>
      <c r="L248" s="232">
        <v>202234</v>
      </c>
      <c r="N248" s="119" t="str">
        <f t="shared" si="9"/>
        <v>810097-</v>
      </c>
      <c r="O248" s="122" t="str">
        <f>IF(B248="NET","",IF(B248="","",IFERROR(VLOOKUP(N248,EAN!$A:$B,2,FALSE),"MANGLER - MÅ OPPDATERE EAN-FANEN")))</f>
        <v/>
      </c>
      <c r="P248" s="119">
        <f t="shared" si="10"/>
        <v>202226</v>
      </c>
      <c r="Q248" s="119">
        <f t="shared" si="11"/>
        <v>202234</v>
      </c>
      <c r="S248" s="137" t="str">
        <f>IF(B248="NET","",IFERROR(VLOOKUP(O248,'2) Order Form'!$W$9:$W$1926,1,FALSE),"Ikke med I order form"))</f>
        <v/>
      </c>
      <c r="U248" s="226">
        <v>7048652768322</v>
      </c>
      <c r="V248" s="120">
        <f>IFERROR(VLOOKUP(U248,'2) Order Form'!$W$9:$W$1996,1,FALSE),"Ikke med I order form")</f>
        <v>7048652768322</v>
      </c>
      <c r="W248" s="195">
        <f>INDEX(ATS!$A:$P,MATCH(ATS!$U248,ATS!$O:$O,0),1)</f>
        <v>845132</v>
      </c>
      <c r="X248" s="174" t="str">
        <f>INDEX(ATS!$A:$P,MATCH(ATS!$U248,ATS!$O:$O,0),2)</f>
        <v>Seeker Mips Helmet JR</v>
      </c>
      <c r="Y248" s="175" t="str">
        <f>INDEX(ATS!$A:$P,MATCH(ATS!$U248,ATS!$O:$O,0),4)</f>
        <v>BGRG-48/53</v>
      </c>
      <c r="AA248" s="195">
        <f>IFERROR(VLOOKUP('2) Order Form'!W253,$U$4:$U$1000,1,FALSE),"Ikke med i Elastic")</f>
        <v>7048652768339</v>
      </c>
      <c r="AB248" s="195">
        <f>SUM('2) Order Form'!W253)</f>
        <v>7048652768339</v>
      </c>
      <c r="AC248" s="195">
        <f>INDEX(ATS!$A:$P,MATCH(ATS!$AB248,ATS!$O:$O,0),1)</f>
        <v>845132</v>
      </c>
      <c r="AD248" s="195" t="str">
        <f>INDEX(ATS!$A:$P,MATCH(ATS!$AB248,ATS!$O:$O,0),2)</f>
        <v>Seeker Mips Helmet JR</v>
      </c>
      <c r="AE248" s="195" t="str">
        <f>INDEX(ATS!$A:$P,MATCH(ATS!$AB248,ATS!$O:$O,0),4)</f>
        <v>BUOR-48/53</v>
      </c>
    </row>
    <row r="249" spans="1:31" s="2" customFormat="1" x14ac:dyDescent="0.2">
      <c r="A249" s="228">
        <v>810097</v>
      </c>
      <c r="B249" s="228" t="s">
        <v>3021</v>
      </c>
      <c r="C249" s="228" t="s">
        <v>4204</v>
      </c>
      <c r="D249" s="228" t="s">
        <v>761</v>
      </c>
      <c r="E249" s="228" t="s">
        <v>244</v>
      </c>
      <c r="F249" s="228" t="s">
        <v>85</v>
      </c>
      <c r="G249" s="228" t="s">
        <v>128</v>
      </c>
      <c r="H249" s="228">
        <v>12</v>
      </c>
      <c r="I249" s="228">
        <v>12</v>
      </c>
      <c r="J249" s="228">
        <v>12</v>
      </c>
      <c r="K249" s="228">
        <v>12</v>
      </c>
      <c r="L249" s="231">
        <v>12</v>
      </c>
      <c r="N249" s="119" t="str">
        <f t="shared" si="9"/>
        <v>810097-TEBLK-SM</v>
      </c>
      <c r="O249" s="122">
        <f>IF(B249="NET","",IF(B249="","",IFERROR(VLOOKUP(N249,EAN!$A:$B,2,FALSE),"MANGLER - MÅ OPPDATERE EAN-FANEN")))</f>
        <v>7048652544797</v>
      </c>
      <c r="P249" s="119">
        <f t="shared" si="10"/>
        <v>12</v>
      </c>
      <c r="Q249" s="119">
        <f t="shared" si="11"/>
        <v>12</v>
      </c>
      <c r="S249" s="137">
        <f>IF(B249="NET","",IFERROR(VLOOKUP(O249,'2) Order Form'!$W$9:$W$1926,1,FALSE),"Ikke med I order form"))</f>
        <v>7048652544797</v>
      </c>
      <c r="U249" s="226">
        <v>7048652768346</v>
      </c>
      <c r="V249" s="120">
        <f>IFERROR(VLOOKUP(U249,'2) Order Form'!$W$9:$W$1996,1,FALSE),"Ikke med I order form")</f>
        <v>7048652768346</v>
      </c>
      <c r="W249" s="195">
        <f>INDEX(ATS!$A:$P,MATCH(ATS!$U249,ATS!$O:$O,0),1)</f>
        <v>845132</v>
      </c>
      <c r="X249" s="174" t="str">
        <f>INDEX(ATS!$A:$P,MATCH(ATS!$U249,ATS!$O:$O,0),2)</f>
        <v>Seeker Mips Helmet JR</v>
      </c>
      <c r="Y249" s="175" t="str">
        <f>INDEX(ATS!$A:$P,MATCH(ATS!$U249,ATS!$O:$O,0),4)</f>
        <v>MBLK-48/53</v>
      </c>
      <c r="AA249" s="195">
        <f>IFERROR(VLOOKUP('2) Order Form'!W254,$U$4:$U$1000,1,FALSE),"Ikke med i Elastic")</f>
        <v>7048652768346</v>
      </c>
      <c r="AB249" s="195">
        <f>SUM('2) Order Form'!W254)</f>
        <v>7048652768346</v>
      </c>
      <c r="AC249" s="195">
        <f>INDEX(ATS!$A:$P,MATCH(ATS!$AB249,ATS!$O:$O,0),1)</f>
        <v>845132</v>
      </c>
      <c r="AD249" s="195" t="str">
        <f>INDEX(ATS!$A:$P,MATCH(ATS!$AB249,ATS!$O:$O,0),2)</f>
        <v>Seeker Mips Helmet JR</v>
      </c>
      <c r="AE249" s="195" t="str">
        <f>INDEX(ATS!$A:$P,MATCH(ATS!$AB249,ATS!$O:$O,0),4)</f>
        <v>MBLK-48/53</v>
      </c>
    </row>
    <row r="250" spans="1:31" s="2" customFormat="1" x14ac:dyDescent="0.2">
      <c r="A250" s="228">
        <v>810097</v>
      </c>
      <c r="B250" s="228" t="s">
        <v>3021</v>
      </c>
      <c r="C250" s="228" t="s">
        <v>4204</v>
      </c>
      <c r="D250" s="228" t="s">
        <v>762</v>
      </c>
      <c r="E250" s="228" t="s">
        <v>244</v>
      </c>
      <c r="F250" s="228" t="s">
        <v>86</v>
      </c>
      <c r="G250" s="228" t="s">
        <v>128</v>
      </c>
      <c r="H250" s="228">
        <v>11</v>
      </c>
      <c r="I250" s="228">
        <v>11</v>
      </c>
      <c r="J250" s="228">
        <v>11</v>
      </c>
      <c r="K250" s="228">
        <v>11</v>
      </c>
      <c r="L250" s="231">
        <v>11</v>
      </c>
      <c r="N250" s="119" t="str">
        <f t="shared" si="9"/>
        <v>810097-TEBLK-ML</v>
      </c>
      <c r="O250" s="122">
        <f>IF(B250="NET","",IF(B250="","",IFERROR(VLOOKUP(N250,EAN!$A:$B,2,FALSE),"MANGLER - MÅ OPPDATERE EAN-FANEN")))</f>
        <v>7048652544780</v>
      </c>
      <c r="P250" s="119">
        <f t="shared" si="10"/>
        <v>11</v>
      </c>
      <c r="Q250" s="119">
        <f t="shared" si="11"/>
        <v>11</v>
      </c>
      <c r="S250" s="137">
        <f>IF(B250="NET","",IFERROR(VLOOKUP(O250,'2) Order Form'!$W$9:$W$1926,1,FALSE),"Ikke med I order form"))</f>
        <v>7048652544780</v>
      </c>
      <c r="U250" s="226">
        <v>7048652768353</v>
      </c>
      <c r="V250" s="120">
        <f>IFERROR(VLOOKUP(U250,'2) Order Form'!$W$9:$W$1996,1,FALSE),"Ikke med I order form")</f>
        <v>7048652768353</v>
      </c>
      <c r="W250" s="195">
        <f>INDEX(ATS!$A:$P,MATCH(ATS!$U250,ATS!$O:$O,0),1)</f>
        <v>845132</v>
      </c>
      <c r="X250" s="174" t="str">
        <f>INDEX(ATS!$A:$P,MATCH(ATS!$U250,ATS!$O:$O,0),2)</f>
        <v>Seeker Mips Helmet JR</v>
      </c>
      <c r="Y250" s="175" t="str">
        <f>INDEX(ATS!$A:$P,MATCH(ATS!$U250,ATS!$O:$O,0),4)</f>
        <v>MFLU-48/53</v>
      </c>
      <c r="AA250" s="195">
        <f>IFERROR(VLOOKUP('2) Order Form'!W255,$U$4:$U$1000,1,FALSE),"Ikke med i Elastic")</f>
        <v>7048652768353</v>
      </c>
      <c r="AB250" s="195">
        <f>SUM('2) Order Form'!W255)</f>
        <v>7048652768353</v>
      </c>
      <c r="AC250" s="195">
        <f>INDEX(ATS!$A:$P,MATCH(ATS!$AB250,ATS!$O:$O,0),1)</f>
        <v>845132</v>
      </c>
      <c r="AD250" s="195" t="str">
        <f>INDEX(ATS!$A:$P,MATCH(ATS!$AB250,ATS!$O:$O,0),2)</f>
        <v>Seeker Mips Helmet JR</v>
      </c>
      <c r="AE250" s="195" t="str">
        <f>INDEX(ATS!$A:$P,MATCH(ATS!$AB250,ATS!$O:$O,0),4)</f>
        <v>MFLU-48/53</v>
      </c>
    </row>
    <row r="251" spans="1:31" s="2" customFormat="1" x14ac:dyDescent="0.2">
      <c r="A251" s="228">
        <v>810097</v>
      </c>
      <c r="B251" s="228" t="s">
        <v>3021</v>
      </c>
      <c r="C251" s="228" t="s">
        <v>4204</v>
      </c>
      <c r="D251" s="228" t="s">
        <v>763</v>
      </c>
      <c r="E251" s="228" t="s">
        <v>244</v>
      </c>
      <c r="F251" s="228" t="s">
        <v>87</v>
      </c>
      <c r="G251" s="228" t="s">
        <v>128</v>
      </c>
      <c r="H251" s="228">
        <v>10</v>
      </c>
      <c r="I251" s="228">
        <v>10</v>
      </c>
      <c r="J251" s="228">
        <v>10</v>
      </c>
      <c r="K251" s="228">
        <v>10</v>
      </c>
      <c r="L251" s="231">
        <v>10</v>
      </c>
      <c r="N251" s="119" t="str">
        <f t="shared" si="9"/>
        <v>810097-TEBLK-LXL</v>
      </c>
      <c r="O251" s="122">
        <f>IF(B251="NET","",IF(B251="","",IFERROR(VLOOKUP(N251,EAN!$A:$B,2,FALSE),"MANGLER - MÅ OPPDATERE EAN-FANEN")))</f>
        <v>7048652544773</v>
      </c>
      <c r="P251" s="119">
        <f t="shared" si="10"/>
        <v>10</v>
      </c>
      <c r="Q251" s="119">
        <f t="shared" si="11"/>
        <v>10</v>
      </c>
      <c r="S251" s="137">
        <f>IF(B251="NET","",IFERROR(VLOOKUP(O251,'2) Order Form'!$W$9:$W$1926,1,FALSE),"Ikke med I order form"))</f>
        <v>7048652544773</v>
      </c>
      <c r="U251" s="226">
        <v>7048652768377</v>
      </c>
      <c r="V251" s="120">
        <f>IFERROR(VLOOKUP(U251,'2) Order Form'!$W$9:$W$1996,1,FALSE),"Ikke med I order form")</f>
        <v>7048652768377</v>
      </c>
      <c r="W251" s="195">
        <f>INDEX(ATS!$A:$P,MATCH(ATS!$U251,ATS!$O:$O,0),1)</f>
        <v>845132</v>
      </c>
      <c r="X251" s="174" t="str">
        <f>INDEX(ATS!$A:$P,MATCH(ATS!$U251,ATS!$O:$O,0),2)</f>
        <v>Seeker Mips Helmet JR</v>
      </c>
      <c r="Y251" s="175" t="str">
        <f>INDEX(ATS!$A:$P,MATCH(ATS!$U251,ATS!$O:$O,0),4)</f>
        <v>SBLM-48/53</v>
      </c>
      <c r="AA251" s="195">
        <f>IFERROR(VLOOKUP('2) Order Form'!W256,$U$4:$U$1000,1,FALSE),"Ikke med i Elastic")</f>
        <v>7048652768360</v>
      </c>
      <c r="AB251" s="195">
        <f>SUM('2) Order Form'!W256)</f>
        <v>7048652768360</v>
      </c>
      <c r="AC251" s="195">
        <f>INDEX(ATS!$A:$P,MATCH(ATS!$AB251,ATS!$O:$O,0),1)</f>
        <v>845132</v>
      </c>
      <c r="AD251" s="195" t="str">
        <f>INDEX(ATS!$A:$P,MATCH(ATS!$AB251,ATS!$O:$O,0),2)</f>
        <v>Seeker Mips Helmet JR</v>
      </c>
      <c r="AE251" s="195" t="str">
        <f>INDEX(ATS!$A:$P,MATCH(ATS!$AB251,ATS!$O:$O,0),4)</f>
        <v>MWHT-48/53</v>
      </c>
    </row>
    <row r="252" spans="1:31" s="2" customFormat="1" x14ac:dyDescent="0.2">
      <c r="A252" s="229">
        <v>810098</v>
      </c>
      <c r="B252" s="228" t="s">
        <v>248</v>
      </c>
      <c r="C252" s="228"/>
      <c r="D252" s="228"/>
      <c r="E252" s="228"/>
      <c r="F252" s="228"/>
      <c r="G252" s="228"/>
      <c r="H252" s="229">
        <v>202226</v>
      </c>
      <c r="I252" s="229">
        <v>202227</v>
      </c>
      <c r="J252" s="229">
        <v>202228</v>
      </c>
      <c r="K252" s="229">
        <v>202229</v>
      </c>
      <c r="L252" s="232">
        <v>202234</v>
      </c>
      <c r="N252" s="119" t="str">
        <f t="shared" si="9"/>
        <v>810098-</v>
      </c>
      <c r="O252" s="122" t="str">
        <f>IF(B252="NET","",IF(B252="","",IFERROR(VLOOKUP(N252,EAN!$A:$B,2,FALSE),"MANGLER - MÅ OPPDATERE EAN-FANEN")))</f>
        <v/>
      </c>
      <c r="P252" s="119">
        <f t="shared" si="10"/>
        <v>202226</v>
      </c>
      <c r="Q252" s="119">
        <f t="shared" si="11"/>
        <v>202234</v>
      </c>
      <c r="S252" s="137" t="str">
        <f>IF(B252="NET","",IFERROR(VLOOKUP(O252,'2) Order Form'!$W$9:$W$1926,1,FALSE),"Ikke med I order form"))</f>
        <v/>
      </c>
      <c r="U252" s="226">
        <v>7048652768360</v>
      </c>
      <c r="V252" s="120">
        <f>IFERROR(VLOOKUP(U252,'2) Order Form'!$W$9:$W$1996,1,FALSE),"Ikke med I order form")</f>
        <v>7048652768360</v>
      </c>
      <c r="W252" s="195">
        <f>INDEX(ATS!$A:$P,MATCH(ATS!$U252,ATS!$O:$O,0),1)</f>
        <v>845132</v>
      </c>
      <c r="X252" s="174" t="str">
        <f>INDEX(ATS!$A:$P,MATCH(ATS!$U252,ATS!$O:$O,0),2)</f>
        <v>Seeker Mips Helmet JR</v>
      </c>
      <c r="Y252" s="175" t="str">
        <f>INDEX(ATS!$A:$P,MATCH(ATS!$U252,ATS!$O:$O,0),4)</f>
        <v>MWHT-48/53</v>
      </c>
      <c r="AA252" s="195">
        <f>IFERROR(VLOOKUP('2) Order Form'!W257,$U$4:$U$1000,1,FALSE),"Ikke med i Elastic")</f>
        <v>7048652768377</v>
      </c>
      <c r="AB252" s="195">
        <f>SUM('2) Order Form'!W257)</f>
        <v>7048652768377</v>
      </c>
      <c r="AC252" s="195">
        <f>INDEX(ATS!$A:$P,MATCH(ATS!$AB252,ATS!$O:$O,0),1)</f>
        <v>845132</v>
      </c>
      <c r="AD252" s="195" t="str">
        <f>INDEX(ATS!$A:$P,MATCH(ATS!$AB252,ATS!$O:$O,0),2)</f>
        <v>Seeker Mips Helmet JR</v>
      </c>
      <c r="AE252" s="195" t="str">
        <f>INDEX(ATS!$A:$P,MATCH(ATS!$AB252,ATS!$O:$O,0),4)</f>
        <v>SBLM-48/53</v>
      </c>
    </row>
    <row r="253" spans="1:31" s="2" customFormat="1" x14ac:dyDescent="0.2">
      <c r="A253" s="228">
        <v>810098</v>
      </c>
      <c r="B253" s="228" t="s">
        <v>3226</v>
      </c>
      <c r="C253" s="228" t="s">
        <v>4204</v>
      </c>
      <c r="D253" s="228" t="s">
        <v>139</v>
      </c>
      <c r="E253" s="228" t="s">
        <v>93</v>
      </c>
      <c r="F253" s="228" t="s">
        <v>84</v>
      </c>
      <c r="G253" s="228" t="s">
        <v>128</v>
      </c>
      <c r="H253" s="228">
        <v>55</v>
      </c>
      <c r="I253" s="228">
        <v>55</v>
      </c>
      <c r="J253" s="228">
        <v>55</v>
      </c>
      <c r="K253" s="228">
        <v>55</v>
      </c>
      <c r="L253" s="231">
        <v>55</v>
      </c>
      <c r="N253" s="119" t="str">
        <f t="shared" si="9"/>
        <v>810098-BLACK-OS</v>
      </c>
      <c r="O253" s="122" t="str">
        <f>IF(B253="NET","",IF(B253="","",IFERROR(VLOOKUP(N253,EAN!$A:$B,2,FALSE),"MANGLER - MÅ OPPDATERE EAN-FANEN")))</f>
        <v>MANGLER - MÅ OPPDATERE EAN-FANEN</v>
      </c>
      <c r="P253" s="119">
        <f t="shared" si="10"/>
        <v>55</v>
      </c>
      <c r="Q253" s="119">
        <f t="shared" si="11"/>
        <v>55</v>
      </c>
      <c r="S253" s="137" t="str">
        <f>IF(B253="NET","",IFERROR(VLOOKUP(O253,'2) Order Form'!$W$9:$W$1926,1,FALSE),"Ikke med I order form"))</f>
        <v>Ikke med I order form</v>
      </c>
      <c r="U253" s="226">
        <v>7048652768261</v>
      </c>
      <c r="V253" s="120">
        <f>IFERROR(VLOOKUP(U253,'2) Order Form'!$W$9:$W$1996,1,FALSE),"Ikke med I order form")</f>
        <v>7048652768261</v>
      </c>
      <c r="W253" s="195">
        <f>INDEX(ATS!$A:$P,MATCH(ATS!$U253,ATS!$O:$O,0),1)</f>
        <v>845131</v>
      </c>
      <c r="X253" s="174" t="str">
        <f>INDEX(ATS!$A:$P,MATCH(ATS!$U253,ATS!$O:$O,0),2)</f>
        <v>Seeker Helmet JR</v>
      </c>
      <c r="Y253" s="175" t="str">
        <f>INDEX(ATS!$A:$P,MATCH(ATS!$U253,ATS!$O:$O,0),4)</f>
        <v>BGRG-48/53</v>
      </c>
      <c r="AA253" s="195">
        <f>IFERROR(VLOOKUP('2) Order Form'!W258,$U$4:$U$1000,1,FALSE),"Ikke med i Elastic")</f>
        <v>7048652768261</v>
      </c>
      <c r="AB253" s="195">
        <f>SUM('2) Order Form'!W258)</f>
        <v>7048652768261</v>
      </c>
      <c r="AC253" s="195">
        <f>INDEX(ATS!$A:$P,MATCH(ATS!$AB253,ATS!$O:$O,0),1)</f>
        <v>845131</v>
      </c>
      <c r="AD253" s="195" t="str">
        <f>INDEX(ATS!$A:$P,MATCH(ATS!$AB253,ATS!$O:$O,0),2)</f>
        <v>Seeker Helmet JR</v>
      </c>
      <c r="AE253" s="195" t="str">
        <f>INDEX(ATS!$A:$P,MATCH(ATS!$AB253,ATS!$O:$O,0),4)</f>
        <v>BGRG-48/53</v>
      </c>
    </row>
    <row r="254" spans="1:31" s="2" customFormat="1" x14ac:dyDescent="0.2">
      <c r="A254" s="229">
        <v>810104</v>
      </c>
      <c r="B254" s="228" t="s">
        <v>248</v>
      </c>
      <c r="C254" s="228"/>
      <c r="D254" s="228"/>
      <c r="E254" s="228"/>
      <c r="F254" s="228"/>
      <c r="G254" s="228"/>
      <c r="H254" s="229">
        <v>202226</v>
      </c>
      <c r="I254" s="229">
        <v>202227</v>
      </c>
      <c r="J254" s="229">
        <v>202228</v>
      </c>
      <c r="K254" s="229">
        <v>202229</v>
      </c>
      <c r="L254" s="232">
        <v>202234</v>
      </c>
      <c r="N254" s="119" t="str">
        <f t="shared" si="9"/>
        <v>810104-</v>
      </c>
      <c r="O254" s="122" t="str">
        <f>IF(B254="NET","",IF(B254="","",IFERROR(VLOOKUP(N254,EAN!$A:$B,2,FALSE),"MANGLER - MÅ OPPDATERE EAN-FANEN")))</f>
        <v/>
      </c>
      <c r="P254" s="119">
        <f t="shared" si="10"/>
        <v>202226</v>
      </c>
      <c r="Q254" s="119">
        <f t="shared" si="11"/>
        <v>202234</v>
      </c>
      <c r="S254" s="137" t="str">
        <f>IF(B254="NET","",IFERROR(VLOOKUP(O254,'2) Order Form'!$W$9:$W$1926,1,FALSE),"Ikke med I order form"))</f>
        <v/>
      </c>
      <c r="U254" s="226">
        <v>7048652768285</v>
      </c>
      <c r="V254" s="120">
        <f>IFERROR(VLOOKUP(U254,'2) Order Form'!$W$9:$W$1996,1,FALSE),"Ikke med I order form")</f>
        <v>7048652768285</v>
      </c>
      <c r="W254" s="195">
        <f>INDEX(ATS!$A:$P,MATCH(ATS!$U254,ATS!$O:$O,0),1)</f>
        <v>845131</v>
      </c>
      <c r="X254" s="174" t="str">
        <f>INDEX(ATS!$A:$P,MATCH(ATS!$U254,ATS!$O:$O,0),2)</f>
        <v>Seeker Helmet JR</v>
      </c>
      <c r="Y254" s="175" t="str">
        <f>INDEX(ATS!$A:$P,MATCH(ATS!$U254,ATS!$O:$O,0),4)</f>
        <v>MBLK-48/53</v>
      </c>
      <c r="AA254" s="195">
        <f>IFERROR(VLOOKUP('2) Order Form'!W259,$U$4:$U$1000,1,FALSE),"Ikke med i Elastic")</f>
        <v>7048652768278</v>
      </c>
      <c r="AB254" s="195">
        <f>SUM('2) Order Form'!W259)</f>
        <v>7048652768278</v>
      </c>
      <c r="AC254" s="195">
        <f>INDEX(ATS!$A:$P,MATCH(ATS!$AB254,ATS!$O:$O,0),1)</f>
        <v>845131</v>
      </c>
      <c r="AD254" s="195" t="str">
        <f>INDEX(ATS!$A:$P,MATCH(ATS!$AB254,ATS!$O:$O,0),2)</f>
        <v>Seeker Helmet JR</v>
      </c>
      <c r="AE254" s="195" t="str">
        <f>INDEX(ATS!$A:$P,MATCH(ATS!$AB254,ATS!$O:$O,0),4)</f>
        <v>BUOR-48/53</v>
      </c>
    </row>
    <row r="255" spans="1:31" s="2" customFormat="1" x14ac:dyDescent="0.2">
      <c r="A255" s="228">
        <v>810104</v>
      </c>
      <c r="B255" s="228" t="s">
        <v>636</v>
      </c>
      <c r="C255" s="228" t="s">
        <v>4204</v>
      </c>
      <c r="D255" s="228" t="s">
        <v>637</v>
      </c>
      <c r="E255" s="228" t="s">
        <v>638</v>
      </c>
      <c r="F255" s="228" t="s">
        <v>84</v>
      </c>
      <c r="G255" s="228" t="s">
        <v>128</v>
      </c>
      <c r="H255" s="228">
        <v>141</v>
      </c>
      <c r="I255" s="228">
        <v>141</v>
      </c>
      <c r="J255" s="228">
        <v>141</v>
      </c>
      <c r="K255" s="228">
        <v>141</v>
      </c>
      <c r="L255" s="231">
        <v>141</v>
      </c>
      <c r="N255" s="119" t="str">
        <f t="shared" si="9"/>
        <v>810104-010000-OS</v>
      </c>
      <c r="O255" s="122">
        <f>IF(B255="NET","",IF(B255="","",IFERROR(VLOOKUP(N255,EAN!$A:$B,2,FALSE),"MANGLER - MÅ OPPDATERE EAN-FANEN")))</f>
        <v>7048652662156</v>
      </c>
      <c r="P255" s="119">
        <f t="shared" si="10"/>
        <v>141</v>
      </c>
      <c r="Q255" s="119">
        <f t="shared" si="11"/>
        <v>141</v>
      </c>
      <c r="S255" s="137">
        <f>IF(B255="NET","",IFERROR(VLOOKUP(O255,'2) Order Form'!$W$9:$W$1926,1,FALSE),"Ikke med I order form"))</f>
        <v>7048652662156</v>
      </c>
      <c r="U255" s="226">
        <v>7048652768308</v>
      </c>
      <c r="V255" s="120">
        <f>IFERROR(VLOOKUP(U255,'2) Order Form'!$W$9:$W$1996,1,FALSE),"Ikke med I order form")</f>
        <v>7048652768308</v>
      </c>
      <c r="W255" s="195">
        <f>INDEX(ATS!$A:$P,MATCH(ATS!$U255,ATS!$O:$O,0),1)</f>
        <v>845131</v>
      </c>
      <c r="X255" s="174" t="str">
        <f>INDEX(ATS!$A:$P,MATCH(ATS!$U255,ATS!$O:$O,0),2)</f>
        <v>Seeker Helmet JR</v>
      </c>
      <c r="Y255" s="175" t="str">
        <f>INDEX(ATS!$A:$P,MATCH(ATS!$U255,ATS!$O:$O,0),4)</f>
        <v>MWHT-48/53</v>
      </c>
      <c r="AA255" s="195">
        <f>IFERROR(VLOOKUP('2) Order Form'!W260,$U$4:$U$1000,1,FALSE),"Ikke med i Elastic")</f>
        <v>7048652768285</v>
      </c>
      <c r="AB255" s="195">
        <f>SUM('2) Order Form'!W260)</f>
        <v>7048652768285</v>
      </c>
      <c r="AC255" s="195">
        <f>INDEX(ATS!$A:$P,MATCH(ATS!$AB255,ATS!$O:$O,0),1)</f>
        <v>845131</v>
      </c>
      <c r="AD255" s="195" t="str">
        <f>INDEX(ATS!$A:$P,MATCH(ATS!$AB255,ATS!$O:$O,0),2)</f>
        <v>Seeker Helmet JR</v>
      </c>
      <c r="AE255" s="195" t="str">
        <f>INDEX(ATS!$A:$P,MATCH(ATS!$AB255,ATS!$O:$O,0),4)</f>
        <v>MBLK-48/53</v>
      </c>
    </row>
    <row r="256" spans="1:31" s="2" customFormat="1" x14ac:dyDescent="0.2">
      <c r="A256" s="229">
        <v>810105</v>
      </c>
      <c r="B256" s="228" t="s">
        <v>248</v>
      </c>
      <c r="C256" s="228"/>
      <c r="D256" s="228"/>
      <c r="E256" s="228"/>
      <c r="F256" s="228"/>
      <c r="G256" s="228"/>
      <c r="H256" s="229">
        <v>202226</v>
      </c>
      <c r="I256" s="229">
        <v>202227</v>
      </c>
      <c r="J256" s="229">
        <v>202228</v>
      </c>
      <c r="K256" s="229">
        <v>202229</v>
      </c>
      <c r="L256" s="232">
        <v>202234</v>
      </c>
      <c r="N256" s="119" t="str">
        <f t="shared" si="9"/>
        <v>810105-</v>
      </c>
      <c r="O256" s="122" t="str">
        <f>IF(B256="NET","",IF(B256="","",IFERROR(VLOOKUP(N256,EAN!$A:$B,2,FALSE),"MANGLER - MÅ OPPDATERE EAN-FANEN")))</f>
        <v/>
      </c>
      <c r="P256" s="119">
        <f t="shared" si="10"/>
        <v>202226</v>
      </c>
      <c r="Q256" s="119">
        <f t="shared" si="11"/>
        <v>202234</v>
      </c>
      <c r="S256" s="137" t="str">
        <f>IF(B256="NET","",IFERROR(VLOOKUP(O256,'2) Order Form'!$W$9:$W$1926,1,FALSE),"Ikke med I order form"))</f>
        <v/>
      </c>
      <c r="U256" s="226">
        <v>7048652768292</v>
      </c>
      <c r="V256" s="120">
        <f>IFERROR(VLOOKUP(U256,'2) Order Form'!$W$9:$W$1996,1,FALSE),"Ikke med I order form")</f>
        <v>7048652768292</v>
      </c>
      <c r="W256" s="195">
        <f>INDEX(ATS!$A:$P,MATCH(ATS!$U256,ATS!$O:$O,0),1)</f>
        <v>845131</v>
      </c>
      <c r="X256" s="174" t="str">
        <f>INDEX(ATS!$A:$P,MATCH(ATS!$U256,ATS!$O:$O,0),2)</f>
        <v>Seeker Helmet JR</v>
      </c>
      <c r="Y256" s="175" t="str">
        <f>INDEX(ATS!$A:$P,MATCH(ATS!$U256,ATS!$O:$O,0),4)</f>
        <v>MFLU-48/53</v>
      </c>
      <c r="AA256" s="195">
        <f>IFERROR(VLOOKUP('2) Order Form'!W261,$U$4:$U$1000,1,FALSE),"Ikke med i Elastic")</f>
        <v>7048652768292</v>
      </c>
      <c r="AB256" s="195">
        <f>SUM('2) Order Form'!W261)</f>
        <v>7048652768292</v>
      </c>
      <c r="AC256" s="195">
        <f>INDEX(ATS!$A:$P,MATCH(ATS!$AB256,ATS!$O:$O,0),1)</f>
        <v>845131</v>
      </c>
      <c r="AD256" s="195" t="str">
        <f>INDEX(ATS!$A:$P,MATCH(ATS!$AB256,ATS!$O:$O,0),2)</f>
        <v>Seeker Helmet JR</v>
      </c>
      <c r="AE256" s="195" t="str">
        <f>INDEX(ATS!$A:$P,MATCH(ATS!$AB256,ATS!$O:$O,0),4)</f>
        <v>MFLU-48/53</v>
      </c>
    </row>
    <row r="257" spans="1:31" s="2" customFormat="1" x14ac:dyDescent="0.2">
      <c r="A257" s="228">
        <v>810105</v>
      </c>
      <c r="B257" s="228" t="s">
        <v>639</v>
      </c>
      <c r="C257" s="228" t="s">
        <v>4204</v>
      </c>
      <c r="D257" s="228" t="s">
        <v>637</v>
      </c>
      <c r="E257" s="228" t="s">
        <v>638</v>
      </c>
      <c r="F257" s="228" t="s">
        <v>84</v>
      </c>
      <c r="G257" s="228" t="s">
        <v>128</v>
      </c>
      <c r="H257" s="228">
        <v>125</v>
      </c>
      <c r="I257" s="228">
        <v>125</v>
      </c>
      <c r="J257" s="228">
        <v>125</v>
      </c>
      <c r="K257" s="228">
        <v>125</v>
      </c>
      <c r="L257" s="231">
        <v>125</v>
      </c>
      <c r="N257" s="119" t="str">
        <f t="shared" si="9"/>
        <v>810105-010000-OS</v>
      </c>
      <c r="O257" s="122">
        <f>IF(B257="NET","",IF(B257="","",IFERROR(VLOOKUP(N257,EAN!$A:$B,2,FALSE),"MANGLER - MÅ OPPDATERE EAN-FANEN")))</f>
        <v>7048652662163</v>
      </c>
      <c r="P257" s="119">
        <f t="shared" si="10"/>
        <v>125</v>
      </c>
      <c r="Q257" s="119">
        <f t="shared" si="11"/>
        <v>125</v>
      </c>
      <c r="S257" s="137">
        <f>IF(B257="NET","",IFERROR(VLOOKUP(O257,'2) Order Form'!$W$9:$W$1926,1,FALSE),"Ikke med I order form"))</f>
        <v>7048652662163</v>
      </c>
      <c r="U257" s="226">
        <v>7048652768315</v>
      </c>
      <c r="V257" s="120">
        <f>IFERROR(VLOOKUP(U257,'2) Order Form'!$W$9:$W$1996,1,FALSE),"Ikke med I order form")</f>
        <v>7048652768315</v>
      </c>
      <c r="W257" s="195">
        <f>INDEX(ATS!$A:$P,MATCH(ATS!$U257,ATS!$O:$O,0),1)</f>
        <v>845131</v>
      </c>
      <c r="X257" s="174" t="str">
        <f>INDEX(ATS!$A:$P,MATCH(ATS!$U257,ATS!$O:$O,0),2)</f>
        <v>Seeker Helmet JR</v>
      </c>
      <c r="Y257" s="175" t="str">
        <f>INDEX(ATS!$A:$P,MATCH(ATS!$U257,ATS!$O:$O,0),4)</f>
        <v>SBLM-48/53</v>
      </c>
      <c r="AA257" s="195">
        <f>IFERROR(VLOOKUP('2) Order Form'!W262,$U$4:$U$1000,1,FALSE),"Ikke med i Elastic")</f>
        <v>7048652768308</v>
      </c>
      <c r="AB257" s="195">
        <f>SUM('2) Order Form'!W262)</f>
        <v>7048652768308</v>
      </c>
      <c r="AC257" s="195">
        <f>INDEX(ATS!$A:$P,MATCH(ATS!$AB257,ATS!$O:$O,0),1)</f>
        <v>845131</v>
      </c>
      <c r="AD257" s="195" t="str">
        <f>INDEX(ATS!$A:$P,MATCH(ATS!$AB257,ATS!$O:$O,0),2)</f>
        <v>Seeker Helmet JR</v>
      </c>
      <c r="AE257" s="195" t="str">
        <f>INDEX(ATS!$A:$P,MATCH(ATS!$AB257,ATS!$O:$O,0),4)</f>
        <v>MWHT-48/53</v>
      </c>
    </row>
    <row r="258" spans="1:31" s="2" customFormat="1" x14ac:dyDescent="0.2">
      <c r="A258" s="228">
        <v>810105</v>
      </c>
      <c r="B258" s="228" t="s">
        <v>639</v>
      </c>
      <c r="C258" s="228" t="s">
        <v>4204</v>
      </c>
      <c r="D258" s="228" t="s">
        <v>566</v>
      </c>
      <c r="E258" s="228" t="s">
        <v>567</v>
      </c>
      <c r="F258" s="228" t="s">
        <v>84</v>
      </c>
      <c r="G258" s="228" t="s">
        <v>128</v>
      </c>
      <c r="H258" s="228">
        <v>0</v>
      </c>
      <c r="I258" s="228">
        <v>0</v>
      </c>
      <c r="J258" s="228">
        <v>0</v>
      </c>
      <c r="K258" s="228">
        <v>0</v>
      </c>
      <c r="L258" s="231">
        <v>0</v>
      </c>
      <c r="N258" s="119" t="str">
        <f t="shared" si="9"/>
        <v>810105-220000-OS</v>
      </c>
      <c r="O258" s="122" t="str">
        <f>IF(B258="NET","",IF(B258="","",IFERROR(VLOOKUP(N258,EAN!$A:$B,2,FALSE),"MANGLER - MÅ OPPDATERE EAN-FANEN")))</f>
        <v>MANGLER - MÅ OPPDATERE EAN-FANEN</v>
      </c>
      <c r="P258" s="119">
        <f t="shared" si="10"/>
        <v>0</v>
      </c>
      <c r="Q258" s="119">
        <f t="shared" si="11"/>
        <v>0</v>
      </c>
      <c r="S258" s="137" t="str">
        <f>IF(B258="NET","",IFERROR(VLOOKUP(O258,'2) Order Form'!$W$9:$W$1926,1,FALSE),"Ikke med I order form"))</f>
        <v>Ikke med I order form</v>
      </c>
      <c r="U258" s="226">
        <v>7048652768278</v>
      </c>
      <c r="V258" s="120">
        <f>IFERROR(VLOOKUP(U258,'2) Order Form'!$W$9:$W$1996,1,FALSE),"Ikke med I order form")</f>
        <v>7048652768278</v>
      </c>
      <c r="W258" s="195">
        <f>INDEX(ATS!$A:$P,MATCH(ATS!$U258,ATS!$O:$O,0),1)</f>
        <v>845131</v>
      </c>
      <c r="X258" s="174" t="str">
        <f>INDEX(ATS!$A:$P,MATCH(ATS!$U258,ATS!$O:$O,0),2)</f>
        <v>Seeker Helmet JR</v>
      </c>
      <c r="Y258" s="175" t="str">
        <f>INDEX(ATS!$A:$P,MATCH(ATS!$U258,ATS!$O:$O,0),4)</f>
        <v>BUOR-48/53</v>
      </c>
      <c r="AA258" s="195">
        <f>IFERROR(VLOOKUP('2) Order Form'!W263,$U$4:$U$1000,1,FALSE),"Ikke med i Elastic")</f>
        <v>7048652768315</v>
      </c>
      <c r="AB258" s="195">
        <f>SUM('2) Order Form'!W263)</f>
        <v>7048652768315</v>
      </c>
      <c r="AC258" s="195">
        <f>INDEX(ATS!$A:$P,MATCH(ATS!$AB258,ATS!$O:$O,0),1)</f>
        <v>845131</v>
      </c>
      <c r="AD258" s="195" t="str">
        <f>INDEX(ATS!$A:$P,MATCH(ATS!$AB258,ATS!$O:$O,0),2)</f>
        <v>Seeker Helmet JR</v>
      </c>
      <c r="AE258" s="195" t="str">
        <f>INDEX(ATS!$A:$P,MATCH(ATS!$AB258,ATS!$O:$O,0),4)</f>
        <v>SBLM-48/53</v>
      </c>
    </row>
    <row r="259" spans="1:31" s="2" customFormat="1" x14ac:dyDescent="0.2">
      <c r="A259" s="229">
        <v>810107</v>
      </c>
      <c r="B259" s="228" t="s">
        <v>248</v>
      </c>
      <c r="C259" s="228"/>
      <c r="D259" s="228"/>
      <c r="E259" s="228"/>
      <c r="F259" s="228"/>
      <c r="G259" s="228"/>
      <c r="H259" s="229">
        <v>202226</v>
      </c>
      <c r="I259" s="229">
        <v>202227</v>
      </c>
      <c r="J259" s="229">
        <v>202228</v>
      </c>
      <c r="K259" s="229">
        <v>202229</v>
      </c>
      <c r="L259" s="232">
        <v>202234</v>
      </c>
      <c r="N259" s="119" t="str">
        <f t="shared" si="9"/>
        <v>810107-</v>
      </c>
      <c r="O259" s="122" t="str">
        <f>IF(B259="NET","",IF(B259="","",IFERROR(VLOOKUP(N259,EAN!$A:$B,2,FALSE),"MANGLER - MÅ OPPDATERE EAN-FANEN")))</f>
        <v/>
      </c>
      <c r="P259" s="119">
        <f t="shared" si="10"/>
        <v>202226</v>
      </c>
      <c r="Q259" s="119">
        <f t="shared" si="11"/>
        <v>202234</v>
      </c>
      <c r="S259" s="137" t="str">
        <f>IF(B259="NET","",IFERROR(VLOOKUP(O259,'2) Order Form'!$W$9:$W$1926,1,FALSE),"Ikke med I order form"))</f>
        <v/>
      </c>
      <c r="U259" s="226">
        <v>7048652327543</v>
      </c>
      <c r="V259" s="120">
        <f>IFERROR(VLOOKUP(U259,'2) Order Form'!$W$9:$W$1996,1,FALSE),"Ikke med I order form")</f>
        <v>7048652327543</v>
      </c>
      <c r="W259" s="195">
        <f>INDEX(ATS!$A:$P,MATCH(ATS!$U259,ATS!$O:$O,0),1)</f>
        <v>810052</v>
      </c>
      <c r="X259" s="174" t="str">
        <f>INDEX(ATS!$A:$P,MATCH(ATS!$U259,ATS!$O:$O,0),2)</f>
        <v>Bike Helmet Case</v>
      </c>
      <c r="Y259" s="175" t="str">
        <f>INDEX(ATS!$A:$P,MATCH(ATS!$U259,ATS!$O:$O,0),4)</f>
        <v>TEBLK-OS</v>
      </c>
      <c r="AA259" s="195">
        <f>IFERROR(VLOOKUP('2) Order Form'!W264,$U$4:$U$1000,1,FALSE),"Ikke med i Elastic")</f>
        <v>7048652327543</v>
      </c>
      <c r="AB259" s="195">
        <f>SUM('2) Order Form'!W264)</f>
        <v>7048652327543</v>
      </c>
      <c r="AC259" s="195">
        <f>INDEX(ATS!$A:$P,MATCH(ATS!$AB259,ATS!$O:$O,0),1)</f>
        <v>810052</v>
      </c>
      <c r="AD259" s="195" t="str">
        <f>INDEX(ATS!$A:$P,MATCH(ATS!$AB259,ATS!$O:$O,0),2)</f>
        <v>Bike Helmet Case</v>
      </c>
      <c r="AE259" s="195" t="str">
        <f>INDEX(ATS!$A:$P,MATCH(ATS!$AB259,ATS!$O:$O,0),4)</f>
        <v>TEBLK-OS</v>
      </c>
    </row>
    <row r="260" spans="1:31" s="2" customFormat="1" x14ac:dyDescent="0.2">
      <c r="A260" s="228">
        <v>810107</v>
      </c>
      <c r="B260" s="228" t="s">
        <v>2130</v>
      </c>
      <c r="C260" s="228" t="s">
        <v>4204</v>
      </c>
      <c r="D260" s="228" t="s">
        <v>530</v>
      </c>
      <c r="E260" s="228" t="s">
        <v>531</v>
      </c>
      <c r="F260" s="228" t="s">
        <v>84</v>
      </c>
      <c r="G260" s="228" t="s">
        <v>128</v>
      </c>
      <c r="H260" s="228">
        <v>65</v>
      </c>
      <c r="I260" s="228">
        <v>65</v>
      </c>
      <c r="J260" s="228">
        <v>65</v>
      </c>
      <c r="K260" s="228">
        <v>65</v>
      </c>
      <c r="L260" s="231">
        <v>65</v>
      </c>
      <c r="N260" s="119" t="str">
        <f t="shared" ref="N260:N323" si="12">CONCATENATE(A260,"-",D260)</f>
        <v>810107-060101-OS</v>
      </c>
      <c r="O260" s="122">
        <f>IF(B260="NET","",IF(B260="","",IFERROR(VLOOKUP(N260,EAN!$A:$B,2,FALSE),"MANGLER - MÅ OPPDATERE EAN-FANEN")))</f>
        <v>7048652662187</v>
      </c>
      <c r="P260" s="119">
        <f t="shared" si="10"/>
        <v>65</v>
      </c>
      <c r="Q260" s="119">
        <f t="shared" si="11"/>
        <v>65</v>
      </c>
      <c r="S260" s="137">
        <f>IF(B260="NET","",IFERROR(VLOOKUP(O260,'2) Order Form'!$W$9:$W$1926,1,FALSE),"Ikke med I order form"))</f>
        <v>7048652662187</v>
      </c>
      <c r="U260" s="226">
        <v>7048652328250</v>
      </c>
      <c r="V260" s="120">
        <f>IFERROR(VLOOKUP(U260,'2) Order Form'!$W$9:$W$1996,1,FALSE),"Ikke med I order form")</f>
        <v>7048652328250</v>
      </c>
      <c r="W260" s="195">
        <f>INDEX(ATS!$A:$P,MATCH(ATS!$U260,ATS!$O:$O,0),1)</f>
        <v>810068</v>
      </c>
      <c r="X260" s="174" t="str">
        <f>INDEX(ATS!$A:$P,MATCH(ATS!$U260,ATS!$O:$O,0),2)</f>
        <v>Arbitrator Mips Visor</v>
      </c>
      <c r="Y260" s="175" t="str">
        <f>INDEX(ATS!$A:$P,MATCH(ATS!$U260,ATS!$O:$O,0),4)</f>
        <v>MBLCK-OS</v>
      </c>
      <c r="AA260" s="195">
        <f>IFERROR(VLOOKUP('2) Order Form'!W265,$U$4:$U$1000,1,FALSE),"Ikke med i Elastic")</f>
        <v>7048652766311</v>
      </c>
      <c r="AB260" s="195">
        <f>SUM('2) Order Form'!W265)</f>
        <v>7048652766311</v>
      </c>
      <c r="AC260" s="195">
        <f>INDEX(ATS!$A:$P,MATCH(ATS!$AB260,ATS!$O:$O,0),1)</f>
        <v>810068</v>
      </c>
      <c r="AD260" s="195" t="str">
        <f>INDEX(ATS!$A:$P,MATCH(ATS!$AB260,ATS!$O:$O,0),2)</f>
        <v>Arbitrator Mips Visor</v>
      </c>
      <c r="AE260" s="195" t="str">
        <f>INDEX(ATS!$A:$P,MATCH(ATS!$AB260,ATS!$O:$O,0),4)</f>
        <v>BRWHT-OS</v>
      </c>
    </row>
    <row r="261" spans="1:31" s="2" customFormat="1" x14ac:dyDescent="0.2">
      <c r="A261" s="229">
        <v>810108</v>
      </c>
      <c r="B261" s="228" t="s">
        <v>248</v>
      </c>
      <c r="C261" s="228"/>
      <c r="D261" s="228"/>
      <c r="E261" s="228"/>
      <c r="F261" s="228"/>
      <c r="G261" s="228"/>
      <c r="H261" s="229">
        <v>202226</v>
      </c>
      <c r="I261" s="229">
        <v>202227</v>
      </c>
      <c r="J261" s="229">
        <v>202228</v>
      </c>
      <c r="K261" s="229">
        <v>202229</v>
      </c>
      <c r="L261" s="232">
        <v>202234</v>
      </c>
      <c r="N261" s="119" t="str">
        <f t="shared" si="12"/>
        <v>810108-</v>
      </c>
      <c r="O261" s="122" t="str">
        <f>IF(B261="NET","",IF(B261="","",IFERROR(VLOOKUP(N261,EAN!$A:$B,2,FALSE),"MANGLER - MÅ OPPDATERE EAN-FANEN")))</f>
        <v/>
      </c>
      <c r="P261" s="119">
        <f t="shared" ref="P261:P324" si="13">H261</f>
        <v>202226</v>
      </c>
      <c r="Q261" s="119">
        <f t="shared" ref="Q261:Q324" si="14">L261</f>
        <v>202234</v>
      </c>
      <c r="S261" s="137" t="str">
        <f>IF(B261="NET","",IFERROR(VLOOKUP(O261,'2) Order Form'!$W$9:$W$1926,1,FALSE),"Ikke med I order form"))</f>
        <v/>
      </c>
      <c r="U261" s="226">
        <v>7048652766328</v>
      </c>
      <c r="V261" s="120">
        <f>IFERROR(VLOOKUP(U261,'2) Order Form'!$W$9:$W$1996,1,FALSE),"Ikke med I order form")</f>
        <v>7048652766328</v>
      </c>
      <c r="W261" s="195">
        <f>INDEX(ATS!$A:$P,MATCH(ATS!$U261,ATS!$O:$O,0),1)</f>
        <v>810068</v>
      </c>
      <c r="X261" s="174" t="str">
        <f>INDEX(ATS!$A:$P,MATCH(ATS!$U261,ATS!$O:$O,0),2)</f>
        <v>Arbitrator Mips Visor</v>
      </c>
      <c r="Y261" s="175" t="str">
        <f>INDEX(ATS!$A:$P,MATCH(ATS!$U261,ATS!$O:$O,0),4)</f>
        <v>DEPUR-OS</v>
      </c>
      <c r="AA261" s="195">
        <f>IFERROR(VLOOKUP('2) Order Form'!W266,$U$4:$U$1000,1,FALSE),"Ikke med i Elastic")</f>
        <v>7048652766328</v>
      </c>
      <c r="AB261" s="195">
        <f>SUM('2) Order Form'!W266)</f>
        <v>7048652766328</v>
      </c>
      <c r="AC261" s="195">
        <f>INDEX(ATS!$A:$P,MATCH(ATS!$AB261,ATS!$O:$O,0),1)</f>
        <v>810068</v>
      </c>
      <c r="AD261" s="195" t="str">
        <f>INDEX(ATS!$A:$P,MATCH(ATS!$AB261,ATS!$O:$O,0),2)</f>
        <v>Arbitrator Mips Visor</v>
      </c>
      <c r="AE261" s="195" t="str">
        <f>INDEX(ATS!$A:$P,MATCH(ATS!$AB261,ATS!$O:$O,0),4)</f>
        <v>DEPUR-OS</v>
      </c>
    </row>
    <row r="262" spans="1:31" s="2" customFormat="1" x14ac:dyDescent="0.2">
      <c r="A262" s="228">
        <v>810108</v>
      </c>
      <c r="B262" s="228" t="s">
        <v>4363</v>
      </c>
      <c r="C262" s="228" t="s">
        <v>4204</v>
      </c>
      <c r="D262" s="228" t="s">
        <v>811</v>
      </c>
      <c r="E262" s="228" t="s">
        <v>2131</v>
      </c>
      <c r="F262" s="228" t="s">
        <v>84</v>
      </c>
      <c r="G262" s="228" t="s">
        <v>128</v>
      </c>
      <c r="H262" s="228">
        <v>115</v>
      </c>
      <c r="I262" s="228">
        <v>115</v>
      </c>
      <c r="J262" s="228">
        <v>115</v>
      </c>
      <c r="K262" s="228">
        <v>115</v>
      </c>
      <c r="L262" s="231">
        <v>115</v>
      </c>
      <c r="N262" s="119" t="str">
        <f t="shared" si="12"/>
        <v>810108-100201-OS</v>
      </c>
      <c r="O262" s="122">
        <f>IF(B262="NET","",IF(B262="","",IFERROR(VLOOKUP(N262,EAN!$A:$B,2,FALSE),"MANGLER - MÅ OPPDATERE EAN-FANEN")))</f>
        <v>7048652662194</v>
      </c>
      <c r="P262" s="119">
        <f t="shared" si="13"/>
        <v>115</v>
      </c>
      <c r="Q262" s="119">
        <f t="shared" si="14"/>
        <v>115</v>
      </c>
      <c r="S262" s="137">
        <f>IF(B262="NET","",IFERROR(VLOOKUP(O262,'2) Order Form'!$W$9:$W$1926,1,FALSE),"Ikke med I order form"))</f>
        <v>7048652662194</v>
      </c>
      <c r="U262" s="226">
        <v>7048652766311</v>
      </c>
      <c r="V262" s="120">
        <f>IFERROR(VLOOKUP(U262,'2) Order Form'!$W$9:$W$1996,1,FALSE),"Ikke med I order form")</f>
        <v>7048652766311</v>
      </c>
      <c r="W262" s="195">
        <f>INDEX(ATS!$A:$P,MATCH(ATS!$U262,ATS!$O:$O,0),1)</f>
        <v>810068</v>
      </c>
      <c r="X262" s="174" t="str">
        <f>INDEX(ATS!$A:$P,MATCH(ATS!$U262,ATS!$O:$O,0),2)</f>
        <v>Arbitrator Mips Visor</v>
      </c>
      <c r="Y262" s="175" t="str">
        <f>INDEX(ATS!$A:$P,MATCH(ATS!$U262,ATS!$O:$O,0),4)</f>
        <v>BRWHT-OS</v>
      </c>
      <c r="AA262" s="195">
        <f>IFERROR(VLOOKUP('2) Order Form'!W267,$U$4:$U$1000,1,FALSE),"Ikke med i Elastic")</f>
        <v>7048652328250</v>
      </c>
      <c r="AB262" s="195">
        <f>SUM('2) Order Form'!W267)</f>
        <v>7048652328250</v>
      </c>
      <c r="AC262" s="195">
        <f>INDEX(ATS!$A:$P,MATCH(ATS!$AB262,ATS!$O:$O,0),1)</f>
        <v>810068</v>
      </c>
      <c r="AD262" s="195" t="str">
        <f>INDEX(ATS!$A:$P,MATCH(ATS!$AB262,ATS!$O:$O,0),2)</f>
        <v>Arbitrator Mips Visor</v>
      </c>
      <c r="AE262" s="195" t="str">
        <f>INDEX(ATS!$A:$P,MATCH(ATS!$AB262,ATS!$O:$O,0),4)</f>
        <v>MBLCK-OS</v>
      </c>
    </row>
    <row r="263" spans="1:31" s="2" customFormat="1" x14ac:dyDescent="0.2">
      <c r="A263" s="228">
        <v>810108</v>
      </c>
      <c r="B263" s="228" t="s">
        <v>4363</v>
      </c>
      <c r="C263" s="228" t="s">
        <v>4204</v>
      </c>
      <c r="D263" s="228" t="s">
        <v>2262</v>
      </c>
      <c r="E263" s="228" t="s">
        <v>3071</v>
      </c>
      <c r="F263" s="228" t="s">
        <v>84</v>
      </c>
      <c r="G263" s="228" t="s">
        <v>504</v>
      </c>
      <c r="H263" s="228">
        <v>61</v>
      </c>
      <c r="I263" s="228">
        <v>61</v>
      </c>
      <c r="J263" s="228">
        <v>61</v>
      </c>
      <c r="K263" s="228">
        <v>61</v>
      </c>
      <c r="L263" s="231">
        <v>61</v>
      </c>
      <c r="N263" s="119" t="str">
        <f t="shared" si="12"/>
        <v>810108-100433-OS</v>
      </c>
      <c r="O263" s="122">
        <f>IF(B263="NET","",IF(B263="","",IFERROR(VLOOKUP(N263,EAN!$A:$B,2,FALSE),"MANGLER - MÅ OPPDATERE EAN-FANEN")))</f>
        <v>7048652762214</v>
      </c>
      <c r="P263" s="119">
        <f t="shared" si="13"/>
        <v>61</v>
      </c>
      <c r="Q263" s="119">
        <f t="shared" si="14"/>
        <v>61</v>
      </c>
      <c r="S263" s="137">
        <f>IF(B263="NET","",IFERROR(VLOOKUP(O263,'2) Order Form'!$W$9:$W$1926,1,FALSE),"Ikke med I order form"))</f>
        <v>7048652762214</v>
      </c>
      <c r="U263" s="226">
        <v>7048652766335</v>
      </c>
      <c r="V263" s="120">
        <f>IFERROR(VLOOKUP(U263,'2) Order Form'!$W$9:$W$1996,1,FALSE),"Ikke med I order form")</f>
        <v>7048652766335</v>
      </c>
      <c r="W263" s="195">
        <f>INDEX(ATS!$A:$P,MATCH(ATS!$U263,ATS!$O:$O,0),1)</f>
        <v>810068</v>
      </c>
      <c r="X263" s="174" t="str">
        <f>INDEX(ATS!$A:$P,MATCH(ATS!$U263,ATS!$O:$O,0),2)</f>
        <v>Arbitrator Mips Visor</v>
      </c>
      <c r="Y263" s="175" t="str">
        <f>INDEX(ATS!$A:$P,MATCH(ATS!$U263,ATS!$O:$O,0),4)</f>
        <v>MFLUO-OS</v>
      </c>
      <c r="AA263" s="195">
        <f>IFERROR(VLOOKUP('2) Order Form'!W268,$U$4:$U$1000,1,FALSE),"Ikke med i Elastic")</f>
        <v>7048652766335</v>
      </c>
      <c r="AB263" s="195">
        <f>SUM('2) Order Form'!W268)</f>
        <v>7048652766335</v>
      </c>
      <c r="AC263" s="195">
        <f>INDEX(ATS!$A:$P,MATCH(ATS!$AB263,ATS!$O:$O,0),1)</f>
        <v>810068</v>
      </c>
      <c r="AD263" s="195" t="str">
        <f>INDEX(ATS!$A:$P,MATCH(ATS!$AB263,ATS!$O:$O,0),2)</f>
        <v>Arbitrator Mips Visor</v>
      </c>
      <c r="AE263" s="195" t="str">
        <f>INDEX(ATS!$A:$P,MATCH(ATS!$AB263,ATS!$O:$O,0),4)</f>
        <v>MFLUO-OS</v>
      </c>
    </row>
    <row r="264" spans="1:31" s="2" customFormat="1" x14ac:dyDescent="0.2">
      <c r="A264" s="228">
        <v>810108</v>
      </c>
      <c r="B264" s="228" t="s">
        <v>4363</v>
      </c>
      <c r="C264" s="228" t="s">
        <v>4204</v>
      </c>
      <c r="D264" s="228" t="s">
        <v>2263</v>
      </c>
      <c r="E264" s="228" t="s">
        <v>3072</v>
      </c>
      <c r="F264" s="228" t="s">
        <v>84</v>
      </c>
      <c r="G264" s="228" t="s">
        <v>504</v>
      </c>
      <c r="H264" s="228">
        <v>54</v>
      </c>
      <c r="I264" s="228">
        <v>54</v>
      </c>
      <c r="J264" s="228">
        <v>54</v>
      </c>
      <c r="K264" s="228">
        <v>54</v>
      </c>
      <c r="L264" s="231">
        <v>54</v>
      </c>
      <c r="N264" s="119" t="str">
        <f t="shared" si="12"/>
        <v>810108-101534-OS</v>
      </c>
      <c r="O264" s="122">
        <f>IF(B264="NET","",IF(B264="","",IFERROR(VLOOKUP(N264,EAN!$A:$B,2,FALSE),"MANGLER - MÅ OPPDATERE EAN-FANEN")))</f>
        <v>7048652762221</v>
      </c>
      <c r="P264" s="119">
        <f t="shared" si="13"/>
        <v>54</v>
      </c>
      <c r="Q264" s="119">
        <f t="shared" si="14"/>
        <v>54</v>
      </c>
      <c r="S264" s="137">
        <f>IF(B264="NET","",IFERROR(VLOOKUP(O264,'2) Order Form'!$W$9:$W$1926,1,FALSE),"Ikke med I order form"))</f>
        <v>7048652762221</v>
      </c>
      <c r="U264" s="226">
        <v>7048652328298</v>
      </c>
      <c r="V264" s="120">
        <f>IFERROR(VLOOKUP(U264,'2) Order Form'!$W$9:$W$1996,1,FALSE),"Ikke med I order form")</f>
        <v>7048652328298</v>
      </c>
      <c r="W264" s="195">
        <f>INDEX(ATS!$A:$P,MATCH(ATS!$U264,ATS!$O:$O,0),1)</f>
        <v>810069</v>
      </c>
      <c r="X264" s="174" t="str">
        <f>INDEX(ATS!$A:$P,MATCH(ATS!$U264,ATS!$O:$O,0),2)</f>
        <v>Arbitrator Mips Comfort pads</v>
      </c>
      <c r="Y264" s="175" t="str">
        <f>INDEX(ATS!$A:$P,MATCH(ATS!$U264,ATS!$O:$O,0),4)</f>
        <v>TEBLK-SM</v>
      </c>
      <c r="AA264" s="195">
        <f>IFERROR(VLOOKUP('2) Order Form'!W269,$U$4:$U$1000,1,FALSE),"Ikke med i Elastic")</f>
        <v>7048652328298</v>
      </c>
      <c r="AB264" s="195">
        <f>SUM('2) Order Form'!W269)</f>
        <v>7048652328298</v>
      </c>
      <c r="AC264" s="195">
        <f>INDEX(ATS!$A:$P,MATCH(ATS!$AB264,ATS!$O:$O,0),1)</f>
        <v>810069</v>
      </c>
      <c r="AD264" s="195" t="str">
        <f>INDEX(ATS!$A:$P,MATCH(ATS!$AB264,ATS!$O:$O,0),2)</f>
        <v>Arbitrator Mips Comfort pads</v>
      </c>
      <c r="AE264" s="195" t="str">
        <f>INDEX(ATS!$A:$P,MATCH(ATS!$AB264,ATS!$O:$O,0),4)</f>
        <v>TEBLK-SM</v>
      </c>
    </row>
    <row r="265" spans="1:31" s="2" customFormat="1" x14ac:dyDescent="0.2">
      <c r="A265" s="228">
        <v>810108</v>
      </c>
      <c r="B265" s="228" t="s">
        <v>4363</v>
      </c>
      <c r="C265" s="228" t="s">
        <v>4204</v>
      </c>
      <c r="D265" s="228" t="s">
        <v>812</v>
      </c>
      <c r="E265" s="228" t="s">
        <v>2133</v>
      </c>
      <c r="F265" s="228" t="s">
        <v>84</v>
      </c>
      <c r="G265" s="228" t="s">
        <v>504</v>
      </c>
      <c r="H265" s="228">
        <v>0</v>
      </c>
      <c r="I265" s="228">
        <v>0</v>
      </c>
      <c r="J265" s="228">
        <v>0</v>
      </c>
      <c r="K265" s="228">
        <v>0</v>
      </c>
      <c r="L265" s="231">
        <v>0</v>
      </c>
      <c r="N265" s="119" t="str">
        <f t="shared" si="12"/>
        <v>810108-105025-OS</v>
      </c>
      <c r="O265" s="122">
        <f>IF(B265="NET","",IF(B265="","",IFERROR(VLOOKUP(N265,EAN!$A:$B,2,FALSE),"MANGLER - MÅ OPPDATERE EAN-FANEN")))</f>
        <v>7048652662200</v>
      </c>
      <c r="P265" s="119">
        <f t="shared" si="13"/>
        <v>0</v>
      </c>
      <c r="Q265" s="119">
        <f t="shared" si="14"/>
        <v>0</v>
      </c>
      <c r="S265" s="137" t="str">
        <f>IF(B265="NET","",IFERROR(VLOOKUP(O265,'2) Order Form'!$W$9:$W$1926,1,FALSE),"Ikke med I order form"))</f>
        <v>Ikke med I order form</v>
      </c>
      <c r="U265" s="226">
        <v>7048652328281</v>
      </c>
      <c r="V265" s="120">
        <f>IFERROR(VLOOKUP(U265,'2) Order Form'!$W$9:$W$1996,1,FALSE),"Ikke med I order form")</f>
        <v>7048652328281</v>
      </c>
      <c r="W265" s="195">
        <f>INDEX(ATS!$A:$P,MATCH(ATS!$U265,ATS!$O:$O,0),1)</f>
        <v>810069</v>
      </c>
      <c r="X265" s="174" t="str">
        <f>INDEX(ATS!$A:$P,MATCH(ATS!$U265,ATS!$O:$O,0),2)</f>
        <v>Arbitrator Mips Comfort pads</v>
      </c>
      <c r="Y265" s="175" t="str">
        <f>INDEX(ATS!$A:$P,MATCH(ATS!$U265,ATS!$O:$O,0),4)</f>
        <v>TEBLK-ML</v>
      </c>
      <c r="AA265" s="195">
        <f>IFERROR(VLOOKUP('2) Order Form'!W270,$U$4:$U$1000,1,FALSE),"Ikke med i Elastic")</f>
        <v>7048652328281</v>
      </c>
      <c r="AB265" s="195">
        <f>SUM('2) Order Form'!W270)</f>
        <v>7048652328281</v>
      </c>
      <c r="AC265" s="195">
        <f>INDEX(ATS!$A:$P,MATCH(ATS!$AB265,ATS!$O:$O,0),1)</f>
        <v>810069</v>
      </c>
      <c r="AD265" s="195" t="str">
        <f>INDEX(ATS!$A:$P,MATCH(ATS!$AB265,ATS!$O:$O,0),2)</f>
        <v>Arbitrator Mips Comfort pads</v>
      </c>
      <c r="AE265" s="195" t="str">
        <f>INDEX(ATS!$A:$P,MATCH(ATS!$AB265,ATS!$O:$O,0),4)</f>
        <v>TEBLK-ML</v>
      </c>
    </row>
    <row r="266" spans="1:31" s="2" customFormat="1" x14ac:dyDescent="0.2">
      <c r="A266" s="228">
        <v>810108</v>
      </c>
      <c r="B266" s="228" t="s">
        <v>4363</v>
      </c>
      <c r="C266" s="228" t="s">
        <v>4204</v>
      </c>
      <c r="D266" s="228" t="s">
        <v>2264</v>
      </c>
      <c r="E266" s="228" t="s">
        <v>3073</v>
      </c>
      <c r="F266" s="228" t="s">
        <v>84</v>
      </c>
      <c r="G266" s="228" t="s">
        <v>504</v>
      </c>
      <c r="H266" s="228">
        <v>50</v>
      </c>
      <c r="I266" s="228">
        <v>50</v>
      </c>
      <c r="J266" s="228">
        <v>50</v>
      </c>
      <c r="K266" s="228">
        <v>50</v>
      </c>
      <c r="L266" s="231">
        <v>50</v>
      </c>
      <c r="N266" s="119" t="str">
        <f t="shared" si="12"/>
        <v>810108-108135-OS</v>
      </c>
      <c r="O266" s="122">
        <f>IF(B266="NET","",IF(B266="","",IFERROR(VLOOKUP(N266,EAN!$A:$B,2,FALSE),"MANGLER - MÅ OPPDATERE EAN-FANEN")))</f>
        <v>7048652762238</v>
      </c>
      <c r="P266" s="119">
        <f t="shared" si="13"/>
        <v>50</v>
      </c>
      <c r="Q266" s="119">
        <f t="shared" si="14"/>
        <v>50</v>
      </c>
      <c r="S266" s="137">
        <f>IF(B266="NET","",IFERROR(VLOOKUP(O266,'2) Order Form'!$W$9:$W$1926,1,FALSE),"Ikke med I order form"))</f>
        <v>7048652762238</v>
      </c>
      <c r="U266" s="226">
        <v>7048652476913</v>
      </c>
      <c r="V266" s="120">
        <f>IFERROR(VLOOKUP(U266,'2) Order Form'!$W$9:$W$1996,1,FALSE),"Ikke med I order form")</f>
        <v>7048652476913</v>
      </c>
      <c r="W266" s="195">
        <f>INDEX(ATS!$A:$P,MATCH(ATS!$U266,ATS!$O:$O,0),1)</f>
        <v>810070</v>
      </c>
      <c r="X266" s="174" t="str">
        <f>INDEX(ATS!$A:$P,MATCH(ATS!$U266,ATS!$O:$O,0),2)</f>
        <v>Arbitrator Mips Chin pads</v>
      </c>
      <c r="Y266" s="175" t="str">
        <f>INDEX(ATS!$A:$P,MATCH(ATS!$U266,ATS!$O:$O,0),4)</f>
        <v>TEBLK-ML17</v>
      </c>
      <c r="AA266" s="195">
        <f>IFERROR(VLOOKUP('2) Order Form'!W271,$U$4:$U$1000,1,FALSE),"Ikke med i Elastic")</f>
        <v>7048652476913</v>
      </c>
      <c r="AB266" s="195">
        <f>SUM('2) Order Form'!W271)</f>
        <v>7048652476913</v>
      </c>
      <c r="AC266" s="195">
        <f>INDEX(ATS!$A:$P,MATCH(ATS!$AB266,ATS!$O:$O,0),1)</f>
        <v>810070</v>
      </c>
      <c r="AD266" s="195" t="str">
        <f>INDEX(ATS!$A:$P,MATCH(ATS!$AB266,ATS!$O:$O,0),2)</f>
        <v>Arbitrator Mips Chin pads</v>
      </c>
      <c r="AE266" s="195" t="str">
        <f>INDEX(ATS!$A:$P,MATCH(ATS!$AB266,ATS!$O:$O,0),4)</f>
        <v>TEBLK-ML17</v>
      </c>
    </row>
    <row r="267" spans="1:31" s="2" customFormat="1" x14ac:dyDescent="0.2">
      <c r="A267" s="229">
        <v>810109</v>
      </c>
      <c r="B267" s="228" t="s">
        <v>248</v>
      </c>
      <c r="C267" s="228"/>
      <c r="D267" s="228"/>
      <c r="E267" s="228"/>
      <c r="F267" s="228"/>
      <c r="G267" s="228"/>
      <c r="H267" s="229">
        <v>202226</v>
      </c>
      <c r="I267" s="229">
        <v>202227</v>
      </c>
      <c r="J267" s="229">
        <v>202228</v>
      </c>
      <c r="K267" s="229">
        <v>202229</v>
      </c>
      <c r="L267" s="232">
        <v>202234</v>
      </c>
      <c r="N267" s="119" t="str">
        <f t="shared" si="12"/>
        <v>810109-</v>
      </c>
      <c r="O267" s="122" t="str">
        <f>IF(B267="NET","",IF(B267="","",IFERROR(VLOOKUP(N267,EAN!$A:$B,2,FALSE),"MANGLER - MÅ OPPDATERE EAN-FANEN")))</f>
        <v/>
      </c>
      <c r="P267" s="119">
        <f t="shared" si="13"/>
        <v>202226</v>
      </c>
      <c r="Q267" s="119">
        <f t="shared" si="14"/>
        <v>202234</v>
      </c>
      <c r="S267" s="137" t="str">
        <f>IF(B267="NET","",IFERROR(VLOOKUP(O267,'2) Order Form'!$W$9:$W$1926,1,FALSE),"Ikke med I order form"))</f>
        <v/>
      </c>
      <c r="U267" s="226">
        <v>7048652476920</v>
      </c>
      <c r="V267" s="120">
        <f>IFERROR(VLOOKUP(U267,'2) Order Form'!$W$9:$W$1996,1,FALSE),"Ikke med I order form")</f>
        <v>7048652476920</v>
      </c>
      <c r="W267" s="195">
        <f>INDEX(ATS!$A:$P,MATCH(ATS!$U267,ATS!$O:$O,0),1)</f>
        <v>810070</v>
      </c>
      <c r="X267" s="174" t="str">
        <f>INDEX(ATS!$A:$P,MATCH(ATS!$U267,ATS!$O:$O,0),2)</f>
        <v>Arbitrator Mips Chin pads</v>
      </c>
      <c r="Y267" s="175" t="str">
        <f>INDEX(ATS!$A:$P,MATCH(ATS!$U267,ATS!$O:$O,0),4)</f>
        <v>TEBLK-ML25</v>
      </c>
      <c r="AA267" s="195">
        <f>IFERROR(VLOOKUP('2) Order Form'!W272,$U$4:$U$1000,1,FALSE),"Ikke med i Elastic")</f>
        <v>7048652476920</v>
      </c>
      <c r="AB267" s="195">
        <f>SUM('2) Order Form'!W272)</f>
        <v>7048652476920</v>
      </c>
      <c r="AC267" s="195">
        <f>INDEX(ATS!$A:$P,MATCH(ATS!$AB267,ATS!$O:$O,0),1)</f>
        <v>810070</v>
      </c>
      <c r="AD267" s="195" t="str">
        <f>INDEX(ATS!$A:$P,MATCH(ATS!$AB267,ATS!$O:$O,0),2)</f>
        <v>Arbitrator Mips Chin pads</v>
      </c>
      <c r="AE267" s="195" t="str">
        <f>INDEX(ATS!$A:$P,MATCH(ATS!$AB267,ATS!$O:$O,0),4)</f>
        <v>TEBLK-ML25</v>
      </c>
    </row>
    <row r="268" spans="1:31" s="2" customFormat="1" x14ac:dyDescent="0.2">
      <c r="A268" s="228">
        <v>810109</v>
      </c>
      <c r="B268" s="228" t="s">
        <v>2134</v>
      </c>
      <c r="C268" s="228" t="s">
        <v>4204</v>
      </c>
      <c r="D268" s="228" t="s">
        <v>532</v>
      </c>
      <c r="E268" s="228" t="s">
        <v>124</v>
      </c>
      <c r="F268" s="228" t="s">
        <v>84</v>
      </c>
      <c r="G268" s="228" t="s">
        <v>128</v>
      </c>
      <c r="H268" s="228">
        <v>114</v>
      </c>
      <c r="I268" s="228">
        <v>114</v>
      </c>
      <c r="J268" s="228">
        <v>114</v>
      </c>
      <c r="K268" s="228">
        <v>114</v>
      </c>
      <c r="L268" s="231">
        <v>114</v>
      </c>
      <c r="N268" s="119" t="str">
        <f t="shared" si="12"/>
        <v>810109-060000-OS</v>
      </c>
      <c r="O268" s="122">
        <f>IF(B268="NET","",IF(B268="","",IFERROR(VLOOKUP(N268,EAN!$A:$B,2,FALSE),"MANGLER - MÅ OPPDATERE EAN-FANEN")))</f>
        <v>7048652662118</v>
      </c>
      <c r="P268" s="119">
        <f t="shared" si="13"/>
        <v>114</v>
      </c>
      <c r="Q268" s="119">
        <f t="shared" si="14"/>
        <v>114</v>
      </c>
      <c r="S268" s="137">
        <f>IF(B268="NET","",IFERROR(VLOOKUP(O268,'2) Order Form'!$W$9:$W$1926,1,FALSE),"Ikke med I order form"))</f>
        <v>7048652662118</v>
      </c>
      <c r="U268" s="226">
        <v>7048652476937</v>
      </c>
      <c r="V268" s="120">
        <f>IFERROR(VLOOKUP(U268,'2) Order Form'!$W$9:$W$1996,1,FALSE),"Ikke med I order form")</f>
        <v>7048652476937</v>
      </c>
      <c r="W268" s="195">
        <f>INDEX(ATS!$A:$P,MATCH(ATS!$U268,ATS!$O:$O,0),1)</f>
        <v>810070</v>
      </c>
      <c r="X268" s="174" t="str">
        <f>INDEX(ATS!$A:$P,MATCH(ATS!$U268,ATS!$O:$O,0),2)</f>
        <v>Arbitrator Mips Chin pads</v>
      </c>
      <c r="Y268" s="175" t="str">
        <f>INDEX(ATS!$A:$P,MATCH(ATS!$U268,ATS!$O:$O,0),4)</f>
        <v>TEBLK-SM25</v>
      </c>
      <c r="AA268" s="195">
        <f>IFERROR(VLOOKUP('2) Order Form'!W273,$U$4:$U$1000,1,FALSE),"Ikke med i Elastic")</f>
        <v>7048652476937</v>
      </c>
      <c r="AB268" s="195">
        <f>SUM('2) Order Form'!W273)</f>
        <v>7048652476937</v>
      </c>
      <c r="AC268" s="195">
        <f>INDEX(ATS!$A:$P,MATCH(ATS!$AB268,ATS!$O:$O,0),1)</f>
        <v>810070</v>
      </c>
      <c r="AD268" s="195" t="str">
        <f>INDEX(ATS!$A:$P,MATCH(ATS!$AB268,ATS!$O:$O,0),2)</f>
        <v>Arbitrator Mips Chin pads</v>
      </c>
      <c r="AE268" s="195" t="str">
        <f>INDEX(ATS!$A:$P,MATCH(ATS!$AB268,ATS!$O:$O,0),4)</f>
        <v>TEBLK-SM25</v>
      </c>
    </row>
    <row r="269" spans="1:31" s="2" customFormat="1" x14ac:dyDescent="0.2">
      <c r="A269" s="229">
        <v>810110</v>
      </c>
      <c r="B269" s="228" t="s">
        <v>248</v>
      </c>
      <c r="C269" s="228"/>
      <c r="D269" s="228"/>
      <c r="E269" s="228"/>
      <c r="F269" s="228"/>
      <c r="G269" s="228"/>
      <c r="H269" s="229">
        <v>202226</v>
      </c>
      <c r="I269" s="229">
        <v>202227</v>
      </c>
      <c r="J269" s="229">
        <v>202228</v>
      </c>
      <c r="K269" s="229">
        <v>202229</v>
      </c>
      <c r="L269" s="232">
        <v>202234</v>
      </c>
      <c r="N269" s="119" t="str">
        <f t="shared" si="12"/>
        <v>810110-</v>
      </c>
      <c r="O269" s="122" t="str">
        <f>IF(B269="NET","",IF(B269="","",IFERROR(VLOOKUP(N269,EAN!$A:$B,2,FALSE),"MANGLER - MÅ OPPDATERE EAN-FANEN")))</f>
        <v/>
      </c>
      <c r="P269" s="119">
        <f t="shared" si="13"/>
        <v>202226</v>
      </c>
      <c r="Q269" s="119">
        <f t="shared" si="14"/>
        <v>202234</v>
      </c>
      <c r="S269" s="137" t="str">
        <f>IF(B269="NET","",IFERROR(VLOOKUP(O269,'2) Order Form'!$W$9:$W$1926,1,FALSE),"Ikke med I order form"))</f>
        <v/>
      </c>
      <c r="U269" s="226">
        <v>7048652476944</v>
      </c>
      <c r="V269" s="120">
        <f>IFERROR(VLOOKUP(U269,'2) Order Form'!$W$9:$W$1996,1,FALSE),"Ikke med I order form")</f>
        <v>7048652476944</v>
      </c>
      <c r="W269" s="195">
        <f>INDEX(ATS!$A:$P,MATCH(ATS!$U269,ATS!$O:$O,0),1)</f>
        <v>810070</v>
      </c>
      <c r="X269" s="174" t="str">
        <f>INDEX(ATS!$A:$P,MATCH(ATS!$U269,ATS!$O:$O,0),2)</f>
        <v>Arbitrator Mips Chin pads</v>
      </c>
      <c r="Y269" s="175" t="str">
        <f>INDEX(ATS!$A:$P,MATCH(ATS!$U269,ATS!$O:$O,0),4)</f>
        <v>TEBLK-SM32</v>
      </c>
      <c r="AA269" s="195">
        <f>IFERROR(VLOOKUP('2) Order Form'!W274,$U$4:$U$1000,1,FALSE),"Ikke med i Elastic")</f>
        <v>7048652476944</v>
      </c>
      <c r="AB269" s="195">
        <f>SUM('2) Order Form'!W274)</f>
        <v>7048652476944</v>
      </c>
      <c r="AC269" s="195">
        <f>INDEX(ATS!$A:$P,MATCH(ATS!$AB269,ATS!$O:$O,0),1)</f>
        <v>810070</v>
      </c>
      <c r="AD269" s="195" t="str">
        <f>INDEX(ATS!$A:$P,MATCH(ATS!$AB269,ATS!$O:$O,0),2)</f>
        <v>Arbitrator Mips Chin pads</v>
      </c>
      <c r="AE269" s="195" t="str">
        <f>INDEX(ATS!$A:$P,MATCH(ATS!$AB269,ATS!$O:$O,0),4)</f>
        <v>TEBLK-SM32</v>
      </c>
    </row>
    <row r="270" spans="1:31" s="2" customFormat="1" x14ac:dyDescent="0.2">
      <c r="A270" s="228">
        <v>810110</v>
      </c>
      <c r="B270" s="228" t="s">
        <v>2135</v>
      </c>
      <c r="C270" s="228" t="s">
        <v>4204</v>
      </c>
      <c r="D270" s="228" t="s">
        <v>540</v>
      </c>
      <c r="E270" s="228" t="s">
        <v>541</v>
      </c>
      <c r="F270" s="228" t="s">
        <v>84</v>
      </c>
      <c r="G270" s="228" t="s">
        <v>128</v>
      </c>
      <c r="H270" s="228">
        <v>66</v>
      </c>
      <c r="I270" s="228">
        <v>66</v>
      </c>
      <c r="J270" s="228">
        <v>66</v>
      </c>
      <c r="K270" s="228">
        <v>66</v>
      </c>
      <c r="L270" s="231">
        <v>66</v>
      </c>
      <c r="N270" s="119" t="str">
        <f t="shared" si="12"/>
        <v>810110-180000-OS</v>
      </c>
      <c r="O270" s="122">
        <f>IF(B270="NET","",IF(B270="","",IFERROR(VLOOKUP(N270,EAN!$A:$B,2,FALSE),"MANGLER - MÅ OPPDATERE EAN-FANEN")))</f>
        <v>7048652662217</v>
      </c>
      <c r="P270" s="119">
        <f t="shared" si="13"/>
        <v>66</v>
      </c>
      <c r="Q270" s="119">
        <f t="shared" si="14"/>
        <v>66</v>
      </c>
      <c r="S270" s="137">
        <f>IF(B270="NET","",IFERROR(VLOOKUP(O270,'2) Order Form'!$W$9:$W$1926,1,FALSE),"Ikke med I order form"))</f>
        <v>7048652662217</v>
      </c>
      <c r="U270" s="226">
        <v>7048652542434</v>
      </c>
      <c r="V270" s="120">
        <f>IFERROR(VLOOKUP(U270,'2) Order Form'!$W$9:$W$1996,1,FALSE),"Ikke med I order form")</f>
        <v>7048652542434</v>
      </c>
      <c r="W270" s="195">
        <f>INDEX(ATS!$A:$P,MATCH(ATS!$U270,ATS!$O:$O,0),1)</f>
        <v>810089</v>
      </c>
      <c r="X270" s="174" t="str">
        <f>INDEX(ATS!$A:$P,MATCH(ATS!$U270,ATS!$O:$O,0),2)</f>
        <v>Trailblazer Visor</v>
      </c>
      <c r="Y270" s="175" t="str">
        <f>INDEX(ATS!$A:$P,MATCH(ATS!$U270,ATS!$O:$O,0),4)</f>
        <v>MBLCK-OS</v>
      </c>
      <c r="AA270" s="195">
        <f>IFERROR(VLOOKUP('2) Order Form'!W275,$U$4:$U$1000,1,FALSE),"Ikke med i Elastic")</f>
        <v>7048652766342</v>
      </c>
      <c r="AB270" s="195">
        <f>SUM('2) Order Form'!W275)</f>
        <v>7048652766342</v>
      </c>
      <c r="AC270" s="195">
        <f>INDEX(ATS!$A:$P,MATCH(ATS!$AB270,ATS!$O:$O,0),1)</f>
        <v>810089</v>
      </c>
      <c r="AD270" s="195" t="str">
        <f>INDEX(ATS!$A:$P,MATCH(ATS!$AB270,ATS!$O:$O,0),2)</f>
        <v>Trailblazer Visor</v>
      </c>
      <c r="AE270" s="195" t="str">
        <f>INDEX(ATS!$A:$P,MATCH(ATS!$AB270,ATS!$O:$O,0),4)</f>
        <v>BRWHT-OS</v>
      </c>
    </row>
    <row r="271" spans="1:31" s="2" customFormat="1" x14ac:dyDescent="0.2">
      <c r="A271" s="229">
        <v>810111</v>
      </c>
      <c r="B271" s="228" t="s">
        <v>248</v>
      </c>
      <c r="C271" s="228"/>
      <c r="D271" s="228"/>
      <c r="E271" s="228"/>
      <c r="F271" s="228"/>
      <c r="G271" s="228"/>
      <c r="H271" s="229">
        <v>202226</v>
      </c>
      <c r="I271" s="229">
        <v>202227</v>
      </c>
      <c r="J271" s="229">
        <v>202228</v>
      </c>
      <c r="K271" s="229">
        <v>202229</v>
      </c>
      <c r="L271" s="232">
        <v>202234</v>
      </c>
      <c r="N271" s="119" t="str">
        <f t="shared" si="12"/>
        <v>810111-</v>
      </c>
      <c r="O271" s="122" t="str">
        <f>IF(B271="NET","",IF(B271="","",IFERROR(VLOOKUP(N271,EAN!$A:$B,2,FALSE),"MANGLER - MÅ OPPDATERE EAN-FANEN")))</f>
        <v/>
      </c>
      <c r="P271" s="119">
        <f t="shared" si="13"/>
        <v>202226</v>
      </c>
      <c r="Q271" s="119">
        <f t="shared" si="14"/>
        <v>202234</v>
      </c>
      <c r="S271" s="137" t="str">
        <f>IF(B271="NET","",IFERROR(VLOOKUP(O271,'2) Order Form'!$W$9:$W$1926,1,FALSE),"Ikke med I order form"))</f>
        <v/>
      </c>
      <c r="U271" s="226">
        <v>7048652542472</v>
      </c>
      <c r="V271" s="120">
        <f>IFERROR(VLOOKUP(U271,'2) Order Form'!$W$9:$W$1996,1,FALSE),"Ikke med I order form")</f>
        <v>7048652542472</v>
      </c>
      <c r="W271" s="195">
        <f>INDEX(ATS!$A:$P,MATCH(ATS!$U271,ATS!$O:$O,0),1)</f>
        <v>810089</v>
      </c>
      <c r="X271" s="174" t="str">
        <f>INDEX(ATS!$A:$P,MATCH(ATS!$U271,ATS!$O:$O,0),2)</f>
        <v>Trailblazer Visor</v>
      </c>
      <c r="Y271" s="175" t="str">
        <f>INDEX(ATS!$A:$P,MATCH(ATS!$U271,ATS!$O:$O,0),4)</f>
        <v>MWHTE-OS</v>
      </c>
      <c r="AA271" s="195">
        <f>IFERROR(VLOOKUP('2) Order Form'!W276,$U$4:$U$1000,1,FALSE),"Ikke med i Elastic")</f>
        <v>7048652766359</v>
      </c>
      <c r="AB271" s="195">
        <f>SUM('2) Order Form'!W276)</f>
        <v>7048652766359</v>
      </c>
      <c r="AC271" s="195">
        <f>INDEX(ATS!$A:$P,MATCH(ATS!$AB271,ATS!$O:$O,0),1)</f>
        <v>810089</v>
      </c>
      <c r="AD271" s="195" t="str">
        <f>INDEX(ATS!$A:$P,MATCH(ATS!$AB271,ATS!$O:$O,0),2)</f>
        <v>Trailblazer Visor</v>
      </c>
      <c r="AE271" s="195" t="str">
        <f>INDEX(ATS!$A:$P,MATCH(ATS!$AB271,ATS!$O:$O,0),4)</f>
        <v>BTGRY-OS</v>
      </c>
    </row>
    <row r="272" spans="1:31" s="2" customFormat="1" x14ac:dyDescent="0.2">
      <c r="A272" s="228">
        <v>810111</v>
      </c>
      <c r="B272" s="228" t="s">
        <v>2136</v>
      </c>
      <c r="C272" s="228" t="s">
        <v>4204</v>
      </c>
      <c r="D272" s="228" t="s">
        <v>542</v>
      </c>
      <c r="E272" s="228" t="s">
        <v>125</v>
      </c>
      <c r="F272" s="228" t="s">
        <v>84</v>
      </c>
      <c r="G272" s="228" t="s">
        <v>128</v>
      </c>
      <c r="H272" s="228">
        <v>135</v>
      </c>
      <c r="I272" s="228">
        <v>135</v>
      </c>
      <c r="J272" s="228">
        <v>135</v>
      </c>
      <c r="K272" s="228">
        <v>135</v>
      </c>
      <c r="L272" s="231">
        <v>135</v>
      </c>
      <c r="N272" s="119" t="str">
        <f t="shared" si="12"/>
        <v>810111-100000-OS</v>
      </c>
      <c r="O272" s="122">
        <f>IF(B272="NET","",IF(B272="","",IFERROR(VLOOKUP(N272,EAN!$A:$B,2,FALSE),"MANGLER - MÅ OPPDATERE EAN-FANEN")))</f>
        <v>7048652662101</v>
      </c>
      <c r="P272" s="119">
        <f t="shared" si="13"/>
        <v>135</v>
      </c>
      <c r="Q272" s="119">
        <f t="shared" si="14"/>
        <v>135</v>
      </c>
      <c r="S272" s="137">
        <f>IF(B272="NET","",IFERROR(VLOOKUP(O272,'2) Order Form'!$W$9:$W$1926,1,FALSE),"Ikke med I order form"))</f>
        <v>7048652662101</v>
      </c>
      <c r="U272" s="226">
        <v>7048652766359</v>
      </c>
      <c r="V272" s="120">
        <f>IFERROR(VLOOKUP(U272,'2) Order Form'!$W$9:$W$1996,1,FALSE),"Ikke med I order form")</f>
        <v>7048652766359</v>
      </c>
      <c r="W272" s="195">
        <f>INDEX(ATS!$A:$P,MATCH(ATS!$U272,ATS!$O:$O,0),1)</f>
        <v>810089</v>
      </c>
      <c r="X272" s="174" t="str">
        <f>INDEX(ATS!$A:$P,MATCH(ATS!$U272,ATS!$O:$O,0),2)</f>
        <v>Trailblazer Visor</v>
      </c>
      <c r="Y272" s="175" t="str">
        <f>INDEX(ATS!$A:$P,MATCH(ATS!$U272,ATS!$O:$O,0),4)</f>
        <v>BTGRY-OS</v>
      </c>
      <c r="AA272" s="195">
        <f>IFERROR(VLOOKUP('2) Order Form'!W277,$U$4:$U$1000,1,FALSE),"Ikke med i Elastic")</f>
        <v>7048652542434</v>
      </c>
      <c r="AB272" s="195">
        <f>SUM('2) Order Form'!W277)</f>
        <v>7048652542434</v>
      </c>
      <c r="AC272" s="195">
        <f>INDEX(ATS!$A:$P,MATCH(ATS!$AB272,ATS!$O:$O,0),1)</f>
        <v>810089</v>
      </c>
      <c r="AD272" s="195" t="str">
        <f>INDEX(ATS!$A:$P,MATCH(ATS!$AB272,ATS!$O:$O,0),2)</f>
        <v>Trailblazer Visor</v>
      </c>
      <c r="AE272" s="195" t="str">
        <f>INDEX(ATS!$A:$P,MATCH(ATS!$AB272,ATS!$O:$O,0),4)</f>
        <v>MBLCK-OS</v>
      </c>
    </row>
    <row r="273" spans="1:31" s="2" customFormat="1" x14ac:dyDescent="0.2">
      <c r="A273" s="229">
        <v>810112</v>
      </c>
      <c r="B273" s="228" t="s">
        <v>248</v>
      </c>
      <c r="C273" s="228"/>
      <c r="D273" s="228"/>
      <c r="E273" s="228"/>
      <c r="F273" s="228"/>
      <c r="G273" s="228"/>
      <c r="H273" s="229">
        <v>202226</v>
      </c>
      <c r="I273" s="229">
        <v>202227</v>
      </c>
      <c r="J273" s="229">
        <v>202228</v>
      </c>
      <c r="K273" s="229">
        <v>202229</v>
      </c>
      <c r="L273" s="232">
        <v>202234</v>
      </c>
      <c r="N273" s="119" t="str">
        <f t="shared" si="12"/>
        <v>810112-</v>
      </c>
      <c r="O273" s="122" t="str">
        <f>IF(B273="NET","",IF(B273="","",IFERROR(VLOOKUP(N273,EAN!$A:$B,2,FALSE),"MANGLER - MÅ OPPDATERE EAN-FANEN")))</f>
        <v/>
      </c>
      <c r="P273" s="119">
        <f t="shared" si="13"/>
        <v>202226</v>
      </c>
      <c r="Q273" s="119">
        <f t="shared" si="14"/>
        <v>202234</v>
      </c>
      <c r="S273" s="137" t="str">
        <f>IF(B273="NET","",IFERROR(VLOOKUP(O273,'2) Order Form'!$W$9:$W$1926,1,FALSE),"Ikke med I order form"))</f>
        <v/>
      </c>
      <c r="U273" s="226">
        <v>7048652766373</v>
      </c>
      <c r="V273" s="120">
        <f>IFERROR(VLOOKUP(U273,'2) Order Form'!$W$9:$W$1996,1,FALSE),"Ikke med I order form")</f>
        <v>7048652766373</v>
      </c>
      <c r="W273" s="195">
        <f>INDEX(ATS!$A:$P,MATCH(ATS!$U273,ATS!$O:$O,0),1)</f>
        <v>810089</v>
      </c>
      <c r="X273" s="174" t="str">
        <f>INDEX(ATS!$A:$P,MATCH(ATS!$U273,ATS!$O:$O,0),2)</f>
        <v>Trailblazer Visor</v>
      </c>
      <c r="Y273" s="175" t="str">
        <f>INDEX(ATS!$A:$P,MATCH(ATS!$U273,ATS!$O:$O,0),4)</f>
        <v>SLGRY-OS</v>
      </c>
      <c r="AA273" s="195">
        <f>IFERROR(VLOOKUP('2) Order Form'!W278,$U$4:$U$1000,1,FALSE),"Ikke med i Elastic")</f>
        <v>7048652766366</v>
      </c>
      <c r="AB273" s="195">
        <f>SUM('2) Order Form'!W278)</f>
        <v>7048652766366</v>
      </c>
      <c r="AC273" s="195">
        <f>INDEX(ATS!$A:$P,MATCH(ATS!$AB273,ATS!$O:$O,0),1)</f>
        <v>810089</v>
      </c>
      <c r="AD273" s="195" t="str">
        <f>INDEX(ATS!$A:$P,MATCH(ATS!$AB273,ATS!$O:$O,0),2)</f>
        <v>Trailblazer Visor</v>
      </c>
      <c r="AE273" s="195" t="str">
        <f>INDEX(ATS!$A:$P,MATCH(ATS!$AB273,ATS!$O:$O,0),4)</f>
        <v>MFLUO-OS</v>
      </c>
    </row>
    <row r="274" spans="1:31" s="2" customFormat="1" x14ac:dyDescent="0.2">
      <c r="A274" s="228">
        <v>810112</v>
      </c>
      <c r="B274" s="228" t="s">
        <v>3227</v>
      </c>
      <c r="C274" s="228" t="s">
        <v>4204</v>
      </c>
      <c r="D274" s="228" t="s">
        <v>3228</v>
      </c>
      <c r="E274" s="228" t="s">
        <v>3229</v>
      </c>
      <c r="F274" s="228" t="s">
        <v>8</v>
      </c>
      <c r="G274" s="228" t="s">
        <v>504</v>
      </c>
      <c r="H274" s="228">
        <v>2</v>
      </c>
      <c r="I274" s="228">
        <v>2</v>
      </c>
      <c r="J274" s="228">
        <v>2</v>
      </c>
      <c r="K274" s="228">
        <v>2</v>
      </c>
      <c r="L274" s="231">
        <v>2</v>
      </c>
      <c r="N274" s="119" t="str">
        <f t="shared" si="12"/>
        <v>810112-54000-S</v>
      </c>
      <c r="O274" s="122" t="str">
        <f>IF(B274="NET","",IF(B274="","",IFERROR(VLOOKUP(N274,EAN!$A:$B,2,FALSE),"MANGLER - MÅ OPPDATERE EAN-FANEN")))</f>
        <v>MANGLER - MÅ OPPDATERE EAN-FANEN</v>
      </c>
      <c r="P274" s="119">
        <f t="shared" si="13"/>
        <v>2</v>
      </c>
      <c r="Q274" s="119">
        <f t="shared" si="14"/>
        <v>2</v>
      </c>
      <c r="S274" s="137" t="str">
        <f>IF(B274="NET","",IFERROR(VLOOKUP(O274,'2) Order Form'!$W$9:$W$1926,1,FALSE),"Ikke med I order form"))</f>
        <v>Ikke med I order form</v>
      </c>
      <c r="U274" s="226">
        <v>7048652766342</v>
      </c>
      <c r="V274" s="120">
        <f>IFERROR(VLOOKUP(U274,'2) Order Form'!$W$9:$W$1996,1,FALSE),"Ikke med I order form")</f>
        <v>7048652766342</v>
      </c>
      <c r="W274" s="195">
        <f>INDEX(ATS!$A:$P,MATCH(ATS!$U274,ATS!$O:$O,0),1)</f>
        <v>810089</v>
      </c>
      <c r="X274" s="174" t="str">
        <f>INDEX(ATS!$A:$P,MATCH(ATS!$U274,ATS!$O:$O,0),2)</f>
        <v>Trailblazer Visor</v>
      </c>
      <c r="Y274" s="175" t="str">
        <f>INDEX(ATS!$A:$P,MATCH(ATS!$U274,ATS!$O:$O,0),4)</f>
        <v>BRWHT-OS</v>
      </c>
      <c r="AA274" s="195">
        <f>IFERROR(VLOOKUP('2) Order Form'!W279,$U$4:$U$1000,1,FALSE),"Ikke med i Elastic")</f>
        <v>7048652542472</v>
      </c>
      <c r="AB274" s="195">
        <f>SUM('2) Order Form'!W279)</f>
        <v>7048652542472</v>
      </c>
      <c r="AC274" s="195">
        <f>INDEX(ATS!$A:$P,MATCH(ATS!$AB274,ATS!$O:$O,0),1)</f>
        <v>810089</v>
      </c>
      <c r="AD274" s="195" t="str">
        <f>INDEX(ATS!$A:$P,MATCH(ATS!$AB274,ATS!$O:$O,0),2)</f>
        <v>Trailblazer Visor</v>
      </c>
      <c r="AE274" s="195" t="str">
        <f>INDEX(ATS!$A:$P,MATCH(ATS!$AB274,ATS!$O:$O,0),4)</f>
        <v>MWHTE-OS</v>
      </c>
    </row>
    <row r="275" spans="1:31" s="2" customFormat="1" x14ac:dyDescent="0.2">
      <c r="A275" s="228">
        <v>810112</v>
      </c>
      <c r="B275" s="228" t="s">
        <v>3227</v>
      </c>
      <c r="C275" s="228" t="s">
        <v>4204</v>
      </c>
      <c r="D275" s="228" t="s">
        <v>3230</v>
      </c>
      <c r="E275" s="228" t="s">
        <v>3229</v>
      </c>
      <c r="F275" s="228" t="s">
        <v>7</v>
      </c>
      <c r="G275" s="228" t="s">
        <v>504</v>
      </c>
      <c r="H275" s="228">
        <v>0</v>
      </c>
      <c r="I275" s="228">
        <v>0</v>
      </c>
      <c r="J275" s="228">
        <v>0</v>
      </c>
      <c r="K275" s="228">
        <v>0</v>
      </c>
      <c r="L275" s="231">
        <v>0</v>
      </c>
      <c r="N275" s="119" t="str">
        <f t="shared" si="12"/>
        <v>810112-54000-M</v>
      </c>
      <c r="O275" s="122" t="str">
        <f>IF(B275="NET","",IF(B275="","",IFERROR(VLOOKUP(N275,EAN!$A:$B,2,FALSE),"MANGLER - MÅ OPPDATERE EAN-FANEN")))</f>
        <v>MANGLER - MÅ OPPDATERE EAN-FANEN</v>
      </c>
      <c r="P275" s="119">
        <f t="shared" si="13"/>
        <v>0</v>
      </c>
      <c r="Q275" s="119">
        <f t="shared" si="14"/>
        <v>0</v>
      </c>
      <c r="S275" s="137" t="str">
        <f>IF(B275="NET","",IFERROR(VLOOKUP(O275,'2) Order Form'!$W$9:$W$1926,1,FALSE),"Ikke med I order form"))</f>
        <v>Ikke med I order form</v>
      </c>
      <c r="U275" s="226">
        <v>7048652766366</v>
      </c>
      <c r="V275" s="120">
        <f>IFERROR(VLOOKUP(U275,'2) Order Form'!$W$9:$W$1996,1,FALSE),"Ikke med I order form")</f>
        <v>7048652766366</v>
      </c>
      <c r="W275" s="195">
        <f>INDEX(ATS!$A:$P,MATCH(ATS!$U275,ATS!$O:$O,0),1)</f>
        <v>810089</v>
      </c>
      <c r="X275" s="174" t="str">
        <f>INDEX(ATS!$A:$P,MATCH(ATS!$U275,ATS!$O:$O,0),2)</f>
        <v>Trailblazer Visor</v>
      </c>
      <c r="Y275" s="175" t="str">
        <f>INDEX(ATS!$A:$P,MATCH(ATS!$U275,ATS!$O:$O,0),4)</f>
        <v>MFLUO-OS</v>
      </c>
      <c r="AA275" s="195">
        <f>IFERROR(VLOOKUP('2) Order Form'!W280,$U$4:$U$1000,1,FALSE),"Ikke med i Elastic")</f>
        <v>7048652766373</v>
      </c>
      <c r="AB275" s="195">
        <f>SUM('2) Order Form'!W280)</f>
        <v>7048652766373</v>
      </c>
      <c r="AC275" s="195">
        <f>INDEX(ATS!$A:$P,MATCH(ATS!$AB275,ATS!$O:$O,0),1)</f>
        <v>810089</v>
      </c>
      <c r="AD275" s="195" t="str">
        <f>INDEX(ATS!$A:$P,MATCH(ATS!$AB275,ATS!$O:$O,0),2)</f>
        <v>Trailblazer Visor</v>
      </c>
      <c r="AE275" s="195" t="str">
        <f>INDEX(ATS!$A:$P,MATCH(ATS!$AB275,ATS!$O:$O,0),4)</f>
        <v>SLGRY-OS</v>
      </c>
    </row>
    <row r="276" spans="1:31" s="2" customFormat="1" x14ac:dyDescent="0.2">
      <c r="A276" s="228">
        <v>810112</v>
      </c>
      <c r="B276" s="228" t="s">
        <v>3227</v>
      </c>
      <c r="C276" s="228" t="s">
        <v>4204</v>
      </c>
      <c r="D276" s="228" t="s">
        <v>3231</v>
      </c>
      <c r="E276" s="228" t="s">
        <v>3229</v>
      </c>
      <c r="F276" s="228" t="s">
        <v>67</v>
      </c>
      <c r="G276" s="228" t="s">
        <v>504</v>
      </c>
      <c r="H276" s="228">
        <v>2</v>
      </c>
      <c r="I276" s="228">
        <v>2</v>
      </c>
      <c r="J276" s="228">
        <v>2</v>
      </c>
      <c r="K276" s="228">
        <v>2</v>
      </c>
      <c r="L276" s="231">
        <v>2</v>
      </c>
      <c r="N276" s="119" t="str">
        <f t="shared" si="12"/>
        <v>810112-54000-L</v>
      </c>
      <c r="O276" s="122" t="str">
        <f>IF(B276="NET","",IF(B276="","",IFERROR(VLOOKUP(N276,EAN!$A:$B,2,FALSE),"MANGLER - MÅ OPPDATERE EAN-FANEN")))</f>
        <v>MANGLER - MÅ OPPDATERE EAN-FANEN</v>
      </c>
      <c r="P276" s="119">
        <f t="shared" si="13"/>
        <v>2</v>
      </c>
      <c r="Q276" s="119">
        <f t="shared" si="14"/>
        <v>2</v>
      </c>
      <c r="S276" s="137" t="str">
        <f>IF(B276="NET","",IFERROR(VLOOKUP(O276,'2) Order Form'!$W$9:$W$1926,1,FALSE),"Ikke med I order form"))</f>
        <v>Ikke med I order form</v>
      </c>
      <c r="U276" s="226">
        <v>7048652542694</v>
      </c>
      <c r="V276" s="120">
        <f>IFERROR(VLOOKUP(U276,'2) Order Form'!$W$9:$W$1996,1,FALSE),"Ikke med I order form")</f>
        <v>7048652542694</v>
      </c>
      <c r="W276" s="195">
        <f>INDEX(ATS!$A:$P,MATCH(ATS!$U276,ATS!$O:$O,0),1)</f>
        <v>810094</v>
      </c>
      <c r="X276" s="174" t="str">
        <f>INDEX(ATS!$A:$P,MATCH(ATS!$U276,ATS!$O:$O,0),2)</f>
        <v>Trailblazer Mips Comfort Pads</v>
      </c>
      <c r="Y276" s="175" t="str">
        <f>INDEX(ATS!$A:$P,MATCH(ATS!$U276,ATS!$O:$O,0),4)</f>
        <v>TEBLK-SM</v>
      </c>
      <c r="AA276" s="195">
        <f>IFERROR(VLOOKUP('2) Order Form'!W281,$U$4:$U$1000,1,FALSE),"Ikke med i Elastic")</f>
        <v>7048652542694</v>
      </c>
      <c r="AB276" s="195">
        <f>SUM('2) Order Form'!W281)</f>
        <v>7048652542694</v>
      </c>
      <c r="AC276" s="195">
        <f>INDEX(ATS!$A:$P,MATCH(ATS!$AB276,ATS!$O:$O,0),1)</f>
        <v>810094</v>
      </c>
      <c r="AD276" s="195" t="str">
        <f>INDEX(ATS!$A:$P,MATCH(ATS!$AB276,ATS!$O:$O,0),2)</f>
        <v>Trailblazer Mips Comfort Pads</v>
      </c>
      <c r="AE276" s="195" t="str">
        <f>INDEX(ATS!$A:$P,MATCH(ATS!$AB276,ATS!$O:$O,0),4)</f>
        <v>TEBLK-SM</v>
      </c>
    </row>
    <row r="277" spans="1:31" s="2" customFormat="1" x14ac:dyDescent="0.2">
      <c r="A277" s="228">
        <v>810112</v>
      </c>
      <c r="B277" s="228" t="s">
        <v>3227</v>
      </c>
      <c r="C277" s="228" t="s">
        <v>4204</v>
      </c>
      <c r="D277" s="228" t="s">
        <v>3232</v>
      </c>
      <c r="E277" s="228" t="s">
        <v>3229</v>
      </c>
      <c r="F277" s="228" t="s">
        <v>68</v>
      </c>
      <c r="G277" s="228" t="s">
        <v>504</v>
      </c>
      <c r="H277" s="228">
        <v>3</v>
      </c>
      <c r="I277" s="228">
        <v>3</v>
      </c>
      <c r="J277" s="228">
        <v>3</v>
      </c>
      <c r="K277" s="228">
        <v>3</v>
      </c>
      <c r="L277" s="231">
        <v>3</v>
      </c>
      <c r="N277" s="119" t="str">
        <f t="shared" si="12"/>
        <v>810112-54000-XL</v>
      </c>
      <c r="O277" s="122" t="str">
        <f>IF(B277="NET","",IF(B277="","",IFERROR(VLOOKUP(N277,EAN!$A:$B,2,FALSE),"MANGLER - MÅ OPPDATERE EAN-FANEN")))</f>
        <v>MANGLER - MÅ OPPDATERE EAN-FANEN</v>
      </c>
      <c r="P277" s="119">
        <f t="shared" si="13"/>
        <v>3</v>
      </c>
      <c r="Q277" s="119">
        <f t="shared" si="14"/>
        <v>3</v>
      </c>
      <c r="S277" s="137" t="str">
        <f>IF(B277="NET","",IFERROR(VLOOKUP(O277,'2) Order Form'!$W$9:$W$1926,1,FALSE),"Ikke med I order form"))</f>
        <v>Ikke med I order form</v>
      </c>
      <c r="U277" s="226">
        <v>7048652542687</v>
      </c>
      <c r="V277" s="120">
        <f>IFERROR(VLOOKUP(U277,'2) Order Form'!$W$9:$W$1996,1,FALSE),"Ikke med I order form")</f>
        <v>7048652542687</v>
      </c>
      <c r="W277" s="195">
        <f>INDEX(ATS!$A:$P,MATCH(ATS!$U277,ATS!$O:$O,0),1)</f>
        <v>810094</v>
      </c>
      <c r="X277" s="174" t="str">
        <f>INDEX(ATS!$A:$P,MATCH(ATS!$U277,ATS!$O:$O,0),2)</f>
        <v>Trailblazer Mips Comfort Pads</v>
      </c>
      <c r="Y277" s="175" t="str">
        <f>INDEX(ATS!$A:$P,MATCH(ATS!$U277,ATS!$O:$O,0),4)</f>
        <v>TEBLK-ML</v>
      </c>
      <c r="AA277" s="195">
        <f>IFERROR(VLOOKUP('2) Order Form'!W282,$U$4:$U$1000,1,FALSE),"Ikke med i Elastic")</f>
        <v>7048652542687</v>
      </c>
      <c r="AB277" s="195">
        <f>SUM('2) Order Form'!W282)</f>
        <v>7048652542687</v>
      </c>
      <c r="AC277" s="195">
        <f>INDEX(ATS!$A:$P,MATCH(ATS!$AB277,ATS!$O:$O,0),1)</f>
        <v>810094</v>
      </c>
      <c r="AD277" s="195" t="str">
        <f>INDEX(ATS!$A:$P,MATCH(ATS!$AB277,ATS!$O:$O,0),2)</f>
        <v>Trailblazer Mips Comfort Pads</v>
      </c>
      <c r="AE277" s="195" t="str">
        <f>INDEX(ATS!$A:$P,MATCH(ATS!$AB277,ATS!$O:$O,0),4)</f>
        <v>TEBLK-ML</v>
      </c>
    </row>
    <row r="278" spans="1:31" s="2" customFormat="1" x14ac:dyDescent="0.2">
      <c r="A278" s="228">
        <v>810112</v>
      </c>
      <c r="B278" s="228" t="s">
        <v>3227</v>
      </c>
      <c r="C278" s="228" t="s">
        <v>4204</v>
      </c>
      <c r="D278" s="228" t="s">
        <v>3233</v>
      </c>
      <c r="E278" s="228" t="s">
        <v>3234</v>
      </c>
      <c r="F278" s="228" t="s">
        <v>8</v>
      </c>
      <c r="G278" s="228" t="s">
        <v>128</v>
      </c>
      <c r="H278" s="228">
        <v>0</v>
      </c>
      <c r="I278" s="228">
        <v>0</v>
      </c>
      <c r="J278" s="228">
        <v>0</v>
      </c>
      <c r="K278" s="228">
        <v>0</v>
      </c>
      <c r="L278" s="231">
        <v>0</v>
      </c>
      <c r="N278" s="119" t="str">
        <f t="shared" si="12"/>
        <v>810112-77003-S</v>
      </c>
      <c r="O278" s="122" t="str">
        <f>IF(B278="NET","",IF(B278="","",IFERROR(VLOOKUP(N278,EAN!$A:$B,2,FALSE),"MANGLER - MÅ OPPDATERE EAN-FANEN")))</f>
        <v>MANGLER - MÅ OPPDATERE EAN-FANEN</v>
      </c>
      <c r="P278" s="119">
        <f t="shared" si="13"/>
        <v>0</v>
      </c>
      <c r="Q278" s="119">
        <f t="shared" si="14"/>
        <v>0</v>
      </c>
      <c r="S278" s="137" t="str">
        <f>IF(B278="NET","",IFERROR(VLOOKUP(O278,'2) Order Form'!$W$9:$W$1926,1,FALSE),"Ikke med I order form"))</f>
        <v>Ikke med I order form</v>
      </c>
      <c r="U278" s="226">
        <v>7048652542670</v>
      </c>
      <c r="V278" s="120">
        <f>IFERROR(VLOOKUP(U278,'2) Order Form'!$W$9:$W$1996,1,FALSE),"Ikke med I order form")</f>
        <v>7048652542670</v>
      </c>
      <c r="W278" s="195">
        <f>INDEX(ATS!$A:$P,MATCH(ATS!$U278,ATS!$O:$O,0),1)</f>
        <v>810094</v>
      </c>
      <c r="X278" s="174" t="str">
        <f>INDEX(ATS!$A:$P,MATCH(ATS!$U278,ATS!$O:$O,0),2)</f>
        <v>Trailblazer Mips Comfort Pads</v>
      </c>
      <c r="Y278" s="175" t="str">
        <f>INDEX(ATS!$A:$P,MATCH(ATS!$U278,ATS!$O:$O,0),4)</f>
        <v>TEBLK-LXL</v>
      </c>
      <c r="AA278" s="195">
        <f>IFERROR(VLOOKUP('2) Order Form'!W283,$U$4:$U$1000,1,FALSE),"Ikke med i Elastic")</f>
        <v>7048652542670</v>
      </c>
      <c r="AB278" s="195">
        <f>SUM('2) Order Form'!W283)</f>
        <v>7048652542670</v>
      </c>
      <c r="AC278" s="195">
        <f>INDEX(ATS!$A:$P,MATCH(ATS!$AB278,ATS!$O:$O,0),1)</f>
        <v>810094</v>
      </c>
      <c r="AD278" s="195" t="str">
        <f>INDEX(ATS!$A:$P,MATCH(ATS!$AB278,ATS!$O:$O,0),2)</f>
        <v>Trailblazer Mips Comfort Pads</v>
      </c>
      <c r="AE278" s="195" t="str">
        <f>INDEX(ATS!$A:$P,MATCH(ATS!$AB278,ATS!$O:$O,0),4)</f>
        <v>TEBLK-LXL</v>
      </c>
    </row>
    <row r="279" spans="1:31" s="2" customFormat="1" x14ac:dyDescent="0.2">
      <c r="A279" s="228">
        <v>810112</v>
      </c>
      <c r="B279" s="228" t="s">
        <v>3227</v>
      </c>
      <c r="C279" s="228" t="s">
        <v>4204</v>
      </c>
      <c r="D279" s="228" t="s">
        <v>3235</v>
      </c>
      <c r="E279" s="228" t="s">
        <v>3234</v>
      </c>
      <c r="F279" s="228" t="s">
        <v>7</v>
      </c>
      <c r="G279" s="228" t="s">
        <v>128</v>
      </c>
      <c r="H279" s="228">
        <v>0</v>
      </c>
      <c r="I279" s="228">
        <v>0</v>
      </c>
      <c r="J279" s="228">
        <v>0</v>
      </c>
      <c r="K279" s="228">
        <v>0</v>
      </c>
      <c r="L279" s="231">
        <v>0</v>
      </c>
      <c r="N279" s="119" t="str">
        <f t="shared" si="12"/>
        <v>810112-77003-M</v>
      </c>
      <c r="O279" s="122" t="str">
        <f>IF(B279="NET","",IF(B279="","",IFERROR(VLOOKUP(N279,EAN!$A:$B,2,FALSE),"MANGLER - MÅ OPPDATERE EAN-FANEN")))</f>
        <v>MANGLER - MÅ OPPDATERE EAN-FANEN</v>
      </c>
      <c r="P279" s="119">
        <f t="shared" si="13"/>
        <v>0</v>
      </c>
      <c r="Q279" s="119">
        <f t="shared" si="14"/>
        <v>0</v>
      </c>
      <c r="S279" s="137" t="str">
        <f>IF(B279="NET","",IFERROR(VLOOKUP(O279,'2) Order Form'!$W$9:$W$1926,1,FALSE),"Ikke med I order form"))</f>
        <v>Ikke med I order form</v>
      </c>
      <c r="U279" s="226">
        <v>7048652544742</v>
      </c>
      <c r="V279" s="120">
        <f>IFERROR(VLOOKUP(U279,'2) Order Form'!$W$9:$W$1996,1,FALSE),"Ikke med I order form")</f>
        <v>7048652544742</v>
      </c>
      <c r="W279" s="195">
        <f>INDEX(ATS!$A:$P,MATCH(ATS!$U279,ATS!$O:$O,0),1)</f>
        <v>810091</v>
      </c>
      <c r="X279" s="174" t="str">
        <f>INDEX(ATS!$A:$P,MATCH(ATS!$U279,ATS!$O:$O,0),2)</f>
        <v>Trailblazer Comfort Pads</v>
      </c>
      <c r="Y279" s="175" t="str">
        <f>INDEX(ATS!$A:$P,MATCH(ATS!$U279,ATS!$O:$O,0),4)</f>
        <v>TEBLK-SM</v>
      </c>
      <c r="AA279" s="195">
        <f>IFERROR(VLOOKUP('2) Order Form'!W284,$U$4:$U$1000,1,FALSE),"Ikke med i Elastic")</f>
        <v>7048652544742</v>
      </c>
      <c r="AB279" s="195">
        <f>SUM('2) Order Form'!W284)</f>
        <v>7048652544742</v>
      </c>
      <c r="AC279" s="195">
        <f>INDEX(ATS!$A:$P,MATCH(ATS!$AB279,ATS!$O:$O,0),1)</f>
        <v>810091</v>
      </c>
      <c r="AD279" s="195" t="str">
        <f>INDEX(ATS!$A:$P,MATCH(ATS!$AB279,ATS!$O:$O,0),2)</f>
        <v>Trailblazer Comfort Pads</v>
      </c>
      <c r="AE279" s="195" t="str">
        <f>INDEX(ATS!$A:$P,MATCH(ATS!$AB279,ATS!$O:$O,0),4)</f>
        <v>TEBLK-SM</v>
      </c>
    </row>
    <row r="280" spans="1:31" s="2" customFormat="1" x14ac:dyDescent="0.2">
      <c r="A280" s="228">
        <v>810112</v>
      </c>
      <c r="B280" s="228" t="s">
        <v>3227</v>
      </c>
      <c r="C280" s="228" t="s">
        <v>4204</v>
      </c>
      <c r="D280" s="228" t="s">
        <v>3236</v>
      </c>
      <c r="E280" s="228" t="s">
        <v>3234</v>
      </c>
      <c r="F280" s="228" t="s">
        <v>67</v>
      </c>
      <c r="G280" s="228" t="s">
        <v>128</v>
      </c>
      <c r="H280" s="228">
        <v>0</v>
      </c>
      <c r="I280" s="228">
        <v>0</v>
      </c>
      <c r="J280" s="228">
        <v>0</v>
      </c>
      <c r="K280" s="228">
        <v>0</v>
      </c>
      <c r="L280" s="231">
        <v>0</v>
      </c>
      <c r="N280" s="119" t="str">
        <f t="shared" si="12"/>
        <v>810112-77003-L</v>
      </c>
      <c r="O280" s="122" t="str">
        <f>IF(B280="NET","",IF(B280="","",IFERROR(VLOOKUP(N280,EAN!$A:$B,2,FALSE),"MANGLER - MÅ OPPDATERE EAN-FANEN")))</f>
        <v>MANGLER - MÅ OPPDATERE EAN-FANEN</v>
      </c>
      <c r="P280" s="119">
        <f t="shared" si="13"/>
        <v>0</v>
      </c>
      <c r="Q280" s="119">
        <f t="shared" si="14"/>
        <v>0</v>
      </c>
      <c r="S280" s="137" t="str">
        <f>IF(B280="NET","",IFERROR(VLOOKUP(O280,'2) Order Form'!$W$9:$W$1926,1,FALSE),"Ikke med I order form"))</f>
        <v>Ikke med I order form</v>
      </c>
      <c r="U280" s="226">
        <v>7048652544735</v>
      </c>
      <c r="V280" s="120">
        <f>IFERROR(VLOOKUP(U280,'2) Order Form'!$W$9:$W$1996,1,FALSE),"Ikke med I order form")</f>
        <v>7048652544735</v>
      </c>
      <c r="W280" s="195">
        <f>INDEX(ATS!$A:$P,MATCH(ATS!$U280,ATS!$O:$O,0),1)</f>
        <v>810091</v>
      </c>
      <c r="X280" s="174" t="str">
        <f>INDEX(ATS!$A:$P,MATCH(ATS!$U280,ATS!$O:$O,0),2)</f>
        <v>Trailblazer Comfort Pads</v>
      </c>
      <c r="Y280" s="175" t="str">
        <f>INDEX(ATS!$A:$P,MATCH(ATS!$U280,ATS!$O:$O,0),4)</f>
        <v>TEBLK-ML</v>
      </c>
      <c r="AA280" s="195">
        <f>IFERROR(VLOOKUP('2) Order Form'!W285,$U$4:$U$1000,1,FALSE),"Ikke med i Elastic")</f>
        <v>7048652544735</v>
      </c>
      <c r="AB280" s="195">
        <f>SUM('2) Order Form'!W285)</f>
        <v>7048652544735</v>
      </c>
      <c r="AC280" s="195">
        <f>INDEX(ATS!$A:$P,MATCH(ATS!$AB280,ATS!$O:$O,0),1)</f>
        <v>810091</v>
      </c>
      <c r="AD280" s="195" t="str">
        <f>INDEX(ATS!$A:$P,MATCH(ATS!$AB280,ATS!$O:$O,0),2)</f>
        <v>Trailblazer Comfort Pads</v>
      </c>
      <c r="AE280" s="195" t="str">
        <f>INDEX(ATS!$A:$P,MATCH(ATS!$AB280,ATS!$O:$O,0),4)</f>
        <v>TEBLK-ML</v>
      </c>
    </row>
    <row r="281" spans="1:31" s="2" customFormat="1" x14ac:dyDescent="0.2">
      <c r="A281" s="228">
        <v>810112</v>
      </c>
      <c r="B281" s="228" t="s">
        <v>3227</v>
      </c>
      <c r="C281" s="228" t="s">
        <v>4204</v>
      </c>
      <c r="D281" s="228" t="s">
        <v>3237</v>
      </c>
      <c r="E281" s="228" t="s">
        <v>3234</v>
      </c>
      <c r="F281" s="228" t="s">
        <v>68</v>
      </c>
      <c r="G281" s="228" t="s">
        <v>128</v>
      </c>
      <c r="H281" s="228">
        <v>0</v>
      </c>
      <c r="I281" s="228">
        <v>0</v>
      </c>
      <c r="J281" s="228">
        <v>0</v>
      </c>
      <c r="K281" s="228">
        <v>0</v>
      </c>
      <c r="L281" s="231">
        <v>0</v>
      </c>
      <c r="N281" s="119" t="str">
        <f t="shared" si="12"/>
        <v>810112-77003-XL</v>
      </c>
      <c r="O281" s="122" t="str">
        <f>IF(B281="NET","",IF(B281="","",IFERROR(VLOOKUP(N281,EAN!$A:$B,2,FALSE),"MANGLER - MÅ OPPDATERE EAN-FANEN")))</f>
        <v>MANGLER - MÅ OPPDATERE EAN-FANEN</v>
      </c>
      <c r="P281" s="119">
        <f t="shared" si="13"/>
        <v>0</v>
      </c>
      <c r="Q281" s="119">
        <f t="shared" si="14"/>
        <v>0</v>
      </c>
      <c r="S281" s="137" t="str">
        <f>IF(B281="NET","",IFERROR(VLOOKUP(O281,'2) Order Form'!$W$9:$W$1926,1,FALSE),"Ikke med I order form"))</f>
        <v>Ikke med I order form</v>
      </c>
      <c r="U281" s="226">
        <v>7048652544728</v>
      </c>
      <c r="V281" s="120">
        <f>IFERROR(VLOOKUP(U281,'2) Order Form'!$W$9:$W$1996,1,FALSE),"Ikke med I order form")</f>
        <v>7048652544728</v>
      </c>
      <c r="W281" s="195">
        <f>INDEX(ATS!$A:$P,MATCH(ATS!$U281,ATS!$O:$O,0),1)</f>
        <v>810091</v>
      </c>
      <c r="X281" s="174" t="str">
        <f>INDEX(ATS!$A:$P,MATCH(ATS!$U281,ATS!$O:$O,0),2)</f>
        <v>Trailblazer Comfort Pads</v>
      </c>
      <c r="Y281" s="175" t="str">
        <f>INDEX(ATS!$A:$P,MATCH(ATS!$U281,ATS!$O:$O,0),4)</f>
        <v>TEBLK-LXL</v>
      </c>
      <c r="AA281" s="195">
        <f>IFERROR(VLOOKUP('2) Order Form'!W286,$U$4:$U$1000,1,FALSE),"Ikke med i Elastic")</f>
        <v>7048652544728</v>
      </c>
      <c r="AB281" s="195">
        <f>SUM('2) Order Form'!W286)</f>
        <v>7048652544728</v>
      </c>
      <c r="AC281" s="195">
        <f>INDEX(ATS!$A:$P,MATCH(ATS!$AB281,ATS!$O:$O,0),1)</f>
        <v>810091</v>
      </c>
      <c r="AD281" s="195" t="str">
        <f>INDEX(ATS!$A:$P,MATCH(ATS!$AB281,ATS!$O:$O,0),2)</f>
        <v>Trailblazer Comfort Pads</v>
      </c>
      <c r="AE281" s="195" t="str">
        <f>INDEX(ATS!$A:$P,MATCH(ATS!$AB281,ATS!$O:$O,0),4)</f>
        <v>TEBLK-LXL</v>
      </c>
    </row>
    <row r="282" spans="1:31" s="2" customFormat="1" x14ac:dyDescent="0.2">
      <c r="A282" s="228">
        <v>810112</v>
      </c>
      <c r="B282" s="228" t="s">
        <v>3227</v>
      </c>
      <c r="C282" s="228" t="s">
        <v>4204</v>
      </c>
      <c r="D282" s="228" t="s">
        <v>650</v>
      </c>
      <c r="E282" s="228" t="s">
        <v>4364</v>
      </c>
      <c r="F282" s="228" t="s">
        <v>8</v>
      </c>
      <c r="G282" s="228" t="s">
        <v>128</v>
      </c>
      <c r="H282" s="228">
        <v>0</v>
      </c>
      <c r="I282" s="228">
        <v>0</v>
      </c>
      <c r="J282" s="228">
        <v>0</v>
      </c>
      <c r="K282" s="228">
        <v>0</v>
      </c>
      <c r="L282" s="231">
        <v>0</v>
      </c>
      <c r="N282" s="119" t="str">
        <f t="shared" si="12"/>
        <v>810112-99901-S</v>
      </c>
      <c r="O282" s="122" t="str">
        <f>IF(B282="NET","",IF(B282="","",IFERROR(VLOOKUP(N282,EAN!$A:$B,2,FALSE),"MANGLER - MÅ OPPDATERE EAN-FANEN")))</f>
        <v>MANGLER - MÅ OPPDATERE EAN-FANEN</v>
      </c>
      <c r="P282" s="119">
        <f t="shared" si="13"/>
        <v>0</v>
      </c>
      <c r="Q282" s="119">
        <f t="shared" si="14"/>
        <v>0</v>
      </c>
      <c r="S282" s="137" t="str">
        <f>IF(B282="NET","",IFERROR(VLOOKUP(O282,'2) Order Form'!$W$9:$W$1926,1,FALSE),"Ikke med I order form"))</f>
        <v>Ikke med I order form</v>
      </c>
      <c r="U282" s="226">
        <v>7048652327550</v>
      </c>
      <c r="V282" s="120">
        <f>IFERROR(VLOOKUP(U282,'2) Order Form'!$W$9:$W$1996,1,FALSE),"Ikke med I order form")</f>
        <v>7048652327550</v>
      </c>
      <c r="W282" s="195">
        <f>INDEX(ATS!$A:$P,MATCH(ATS!$U282,ATS!$O:$O,0),1)</f>
        <v>810054</v>
      </c>
      <c r="X282" s="174" t="str">
        <f>INDEX(ATS!$A:$P,MATCH(ATS!$U282,ATS!$O:$O,0),2)</f>
        <v>Bushwhacker II Carbon Mips Visor</v>
      </c>
      <c r="Y282" s="175" t="str">
        <f>INDEX(ATS!$A:$P,MATCH(ATS!$U282,ATS!$O:$O,0),4)</f>
        <v>MBKME-OS</v>
      </c>
      <c r="AA282" s="195">
        <f>IFERROR(VLOOKUP('2) Order Form'!W287,$U$4:$U$1000,1,FALSE),"Ikke med i Elastic")</f>
        <v>7048652327550</v>
      </c>
      <c r="AB282" s="195">
        <f>SUM('2) Order Form'!W287)</f>
        <v>7048652327550</v>
      </c>
      <c r="AC282" s="195">
        <f>INDEX(ATS!$A:$P,MATCH(ATS!$AB282,ATS!$O:$O,0),1)</f>
        <v>810054</v>
      </c>
      <c r="AD282" s="195" t="str">
        <f>INDEX(ATS!$A:$P,MATCH(ATS!$AB282,ATS!$O:$O,0),2)</f>
        <v>Bushwhacker II Carbon Mips Visor</v>
      </c>
      <c r="AE282" s="195" t="str">
        <f>INDEX(ATS!$A:$P,MATCH(ATS!$AB282,ATS!$O:$O,0),4)</f>
        <v>MBKME-OS</v>
      </c>
    </row>
    <row r="283" spans="1:31" s="2" customFormat="1" x14ac:dyDescent="0.2">
      <c r="A283" s="228">
        <v>810112</v>
      </c>
      <c r="B283" s="228" t="s">
        <v>3227</v>
      </c>
      <c r="C283" s="228" t="s">
        <v>4204</v>
      </c>
      <c r="D283" s="228" t="s">
        <v>651</v>
      </c>
      <c r="E283" s="228" t="s">
        <v>4364</v>
      </c>
      <c r="F283" s="228" t="s">
        <v>7</v>
      </c>
      <c r="G283" s="228" t="s">
        <v>128</v>
      </c>
      <c r="H283" s="228">
        <v>0</v>
      </c>
      <c r="I283" s="228">
        <v>0</v>
      </c>
      <c r="J283" s="228">
        <v>0</v>
      </c>
      <c r="K283" s="228">
        <v>0</v>
      </c>
      <c r="L283" s="231">
        <v>0</v>
      </c>
      <c r="N283" s="119" t="str">
        <f t="shared" si="12"/>
        <v>810112-99901-M</v>
      </c>
      <c r="O283" s="122" t="str">
        <f>IF(B283="NET","",IF(B283="","",IFERROR(VLOOKUP(N283,EAN!$A:$B,2,FALSE),"MANGLER - MÅ OPPDATERE EAN-FANEN")))</f>
        <v>MANGLER - MÅ OPPDATERE EAN-FANEN</v>
      </c>
      <c r="P283" s="119">
        <f t="shared" si="13"/>
        <v>0</v>
      </c>
      <c r="Q283" s="119">
        <f t="shared" si="14"/>
        <v>0</v>
      </c>
      <c r="S283" s="137" t="str">
        <f>IF(B283="NET","",IFERROR(VLOOKUP(O283,'2) Order Form'!$W$9:$W$1926,1,FALSE),"Ikke med I order form"))</f>
        <v>Ikke med I order form</v>
      </c>
      <c r="U283" s="226">
        <v>7048652327567</v>
      </c>
      <c r="V283" s="120">
        <f>IFERROR(VLOOKUP(U283,'2) Order Form'!$W$9:$W$1996,1,FALSE),"Ikke med I order form")</f>
        <v>7048652327567</v>
      </c>
      <c r="W283" s="195">
        <f>INDEX(ATS!$A:$P,MATCH(ATS!$U283,ATS!$O:$O,0),1)</f>
        <v>810054</v>
      </c>
      <c r="X283" s="174" t="str">
        <f>INDEX(ATS!$A:$P,MATCH(ATS!$U283,ATS!$O:$O,0),2)</f>
        <v>Bushwhacker II Carbon Mips Visor</v>
      </c>
      <c r="Y283" s="175" t="str">
        <f>INDEX(ATS!$A:$P,MATCH(ATS!$U283,ATS!$O:$O,0),4)</f>
        <v>MWEMC-OS</v>
      </c>
      <c r="AA283" s="195">
        <f>IFERROR(VLOOKUP('2) Order Form'!W288,$U$4:$U$1000,1,FALSE),"Ikke med i Elastic")</f>
        <v>7048652327567</v>
      </c>
      <c r="AB283" s="195">
        <f>SUM('2) Order Form'!W288)</f>
        <v>7048652327567</v>
      </c>
      <c r="AC283" s="195">
        <f>INDEX(ATS!$A:$P,MATCH(ATS!$AB283,ATS!$O:$O,0),1)</f>
        <v>810054</v>
      </c>
      <c r="AD283" s="195" t="str">
        <f>INDEX(ATS!$A:$P,MATCH(ATS!$AB283,ATS!$O:$O,0),2)</f>
        <v>Bushwhacker II Carbon Mips Visor</v>
      </c>
      <c r="AE283" s="195" t="str">
        <f>INDEX(ATS!$A:$P,MATCH(ATS!$AB283,ATS!$O:$O,0),4)</f>
        <v>MWEMC-OS</v>
      </c>
    </row>
    <row r="284" spans="1:31" s="2" customFormat="1" x14ac:dyDescent="0.2">
      <c r="A284" s="228">
        <v>810112</v>
      </c>
      <c r="B284" s="228" t="s">
        <v>3227</v>
      </c>
      <c r="C284" s="228" t="s">
        <v>4204</v>
      </c>
      <c r="D284" s="228" t="s">
        <v>652</v>
      </c>
      <c r="E284" s="228" t="s">
        <v>4364</v>
      </c>
      <c r="F284" s="228" t="s">
        <v>67</v>
      </c>
      <c r="G284" s="228" t="s">
        <v>128</v>
      </c>
      <c r="H284" s="228">
        <v>1</v>
      </c>
      <c r="I284" s="228">
        <v>1</v>
      </c>
      <c r="J284" s="228">
        <v>1</v>
      </c>
      <c r="K284" s="228">
        <v>1</v>
      </c>
      <c r="L284" s="231">
        <v>1</v>
      </c>
      <c r="N284" s="119" t="str">
        <f t="shared" si="12"/>
        <v>810112-99901-L</v>
      </c>
      <c r="O284" s="122" t="str">
        <f>IF(B284="NET","",IF(B284="","",IFERROR(VLOOKUP(N284,EAN!$A:$B,2,FALSE),"MANGLER - MÅ OPPDATERE EAN-FANEN")))</f>
        <v>MANGLER - MÅ OPPDATERE EAN-FANEN</v>
      </c>
      <c r="P284" s="119">
        <f t="shared" si="13"/>
        <v>1</v>
      </c>
      <c r="Q284" s="119">
        <f t="shared" si="14"/>
        <v>1</v>
      </c>
      <c r="S284" s="137" t="str">
        <f>IF(B284="NET","",IFERROR(VLOOKUP(O284,'2) Order Form'!$W$9:$W$1926,1,FALSE),"Ikke med I order form"))</f>
        <v>Ikke med I order form</v>
      </c>
      <c r="U284" s="226">
        <v>7048652327581</v>
      </c>
      <c r="V284" s="120">
        <f>IFERROR(VLOOKUP(U284,'2) Order Form'!$W$9:$W$1996,1,FALSE),"Ikke med I order form")</f>
        <v>7048652327581</v>
      </c>
      <c r="W284" s="195">
        <f>INDEX(ATS!$A:$P,MATCH(ATS!$U284,ATS!$O:$O,0),1)</f>
        <v>810053</v>
      </c>
      <c r="X284" s="174" t="str">
        <f>INDEX(ATS!$A:$P,MATCH(ATS!$U284,ATS!$O:$O,0),2)</f>
        <v>Bushwhacker II Visor</v>
      </c>
      <c r="Y284" s="175" t="str">
        <f>INDEX(ATS!$A:$P,MATCH(ATS!$U284,ATS!$O:$O,0),4)</f>
        <v>MBLCK-OS</v>
      </c>
      <c r="AA284" s="195">
        <f>IFERROR(VLOOKUP('2) Order Form'!W289,$U$4:$U$1000,1,FALSE),"Ikke med i Elastic")</f>
        <v>7048652766151</v>
      </c>
      <c r="AB284" s="195">
        <f>SUM('2) Order Form'!W289)</f>
        <v>7048652766151</v>
      </c>
      <c r="AC284" s="195">
        <f>INDEX(ATS!$A:$P,MATCH(ATS!$AB284,ATS!$O:$O,0),1)</f>
        <v>810053</v>
      </c>
      <c r="AD284" s="195" t="str">
        <f>INDEX(ATS!$A:$P,MATCH(ATS!$AB284,ATS!$O:$O,0),2)</f>
        <v>Bushwhacker II Visor</v>
      </c>
      <c r="AE284" s="195" t="str">
        <f>INDEX(ATS!$A:$P,MATCH(ATS!$AB284,ATS!$O:$O,0),4)</f>
        <v>BGRRG-OS</v>
      </c>
    </row>
    <row r="285" spans="1:31" s="2" customFormat="1" x14ac:dyDescent="0.2">
      <c r="A285" s="228">
        <v>810112</v>
      </c>
      <c r="B285" s="228" t="s">
        <v>3227</v>
      </c>
      <c r="C285" s="228" t="s">
        <v>4204</v>
      </c>
      <c r="D285" s="228" t="s">
        <v>653</v>
      </c>
      <c r="E285" s="228" t="s">
        <v>4364</v>
      </c>
      <c r="F285" s="228" t="s">
        <v>68</v>
      </c>
      <c r="G285" s="228" t="s">
        <v>128</v>
      </c>
      <c r="H285" s="228">
        <v>0</v>
      </c>
      <c r="I285" s="228">
        <v>0</v>
      </c>
      <c r="J285" s="228">
        <v>0</v>
      </c>
      <c r="K285" s="228">
        <v>0</v>
      </c>
      <c r="L285" s="231">
        <v>0</v>
      </c>
      <c r="N285" s="119" t="str">
        <f t="shared" si="12"/>
        <v>810112-99901-XL</v>
      </c>
      <c r="O285" s="122" t="str">
        <f>IF(B285="NET","",IF(B285="","",IFERROR(VLOOKUP(N285,EAN!$A:$B,2,FALSE),"MANGLER - MÅ OPPDATERE EAN-FANEN")))</f>
        <v>MANGLER - MÅ OPPDATERE EAN-FANEN</v>
      </c>
      <c r="P285" s="119">
        <f t="shared" si="13"/>
        <v>0</v>
      </c>
      <c r="Q285" s="119">
        <f t="shared" si="14"/>
        <v>0</v>
      </c>
      <c r="S285" s="137" t="str">
        <f>IF(B285="NET","",IFERROR(VLOOKUP(O285,'2) Order Form'!$W$9:$W$1926,1,FALSE),"Ikke med I order form"))</f>
        <v>Ikke med I order form</v>
      </c>
      <c r="U285" s="226">
        <v>7048652327642</v>
      </c>
      <c r="V285" s="120">
        <f>IFERROR(VLOOKUP(U285,'2) Order Form'!$W$9:$W$1996,1,FALSE),"Ikke med I order form")</f>
        <v>7048652327642</v>
      </c>
      <c r="W285" s="195">
        <f>INDEX(ATS!$A:$P,MATCH(ATS!$U285,ATS!$O:$O,0),1)</f>
        <v>810053</v>
      </c>
      <c r="X285" s="174" t="str">
        <f>INDEX(ATS!$A:$P,MATCH(ATS!$U285,ATS!$O:$O,0),2)</f>
        <v>Bushwhacker II Visor</v>
      </c>
      <c r="Y285" s="175" t="str">
        <f>INDEX(ATS!$A:$P,MATCH(ATS!$U285,ATS!$O:$O,0),4)</f>
        <v>MWHTE-OS</v>
      </c>
      <c r="AA285" s="195">
        <f>IFERROR(VLOOKUP('2) Order Form'!W290,$U$4:$U$1000,1,FALSE),"Ikke med i Elastic")</f>
        <v>7048652766168</v>
      </c>
      <c r="AB285" s="195">
        <f>SUM('2) Order Form'!W290)</f>
        <v>7048652766168</v>
      </c>
      <c r="AC285" s="195">
        <f>INDEX(ATS!$A:$P,MATCH(ATS!$AB285,ATS!$O:$O,0),1)</f>
        <v>810053</v>
      </c>
      <c r="AD285" s="195" t="str">
        <f>INDEX(ATS!$A:$P,MATCH(ATS!$AB285,ATS!$O:$O,0),2)</f>
        <v>Bushwhacker II Visor</v>
      </c>
      <c r="AE285" s="195" t="str">
        <f>INDEX(ATS!$A:$P,MATCH(ATS!$AB285,ATS!$O:$O,0),4)</f>
        <v>BRWHT-OS</v>
      </c>
    </row>
    <row r="286" spans="1:31" s="2" customFormat="1" x14ac:dyDescent="0.2">
      <c r="A286" s="229">
        <v>810113</v>
      </c>
      <c r="B286" s="228" t="s">
        <v>248</v>
      </c>
      <c r="C286" s="228"/>
      <c r="D286" s="228"/>
      <c r="E286" s="228"/>
      <c r="F286" s="228"/>
      <c r="G286" s="228"/>
      <c r="H286" s="229">
        <v>202226</v>
      </c>
      <c r="I286" s="229">
        <v>202227</v>
      </c>
      <c r="J286" s="229">
        <v>202228</v>
      </c>
      <c r="K286" s="229">
        <v>202229</v>
      </c>
      <c r="L286" s="232">
        <v>202234</v>
      </c>
      <c r="N286" s="119" t="str">
        <f t="shared" si="12"/>
        <v>810113-</v>
      </c>
      <c r="O286" s="122" t="str">
        <f>IF(B286="NET","",IF(B286="","",IFERROR(VLOOKUP(N286,EAN!$A:$B,2,FALSE),"MANGLER - MÅ OPPDATERE EAN-FANEN")))</f>
        <v/>
      </c>
      <c r="P286" s="119">
        <f t="shared" si="13"/>
        <v>202226</v>
      </c>
      <c r="Q286" s="119">
        <f t="shared" si="14"/>
        <v>202234</v>
      </c>
      <c r="S286" s="137" t="str">
        <f>IF(B286="NET","",IFERROR(VLOOKUP(O286,'2) Order Form'!$W$9:$W$1926,1,FALSE),"Ikke med I order form"))</f>
        <v/>
      </c>
      <c r="U286" s="226">
        <v>7048652542625</v>
      </c>
      <c r="V286" s="120">
        <f>IFERROR(VLOOKUP(U286,'2) Order Form'!$W$9:$W$1996,1,FALSE),"Ikke med I order form")</f>
        <v>7048652542625</v>
      </c>
      <c r="W286" s="195">
        <f>INDEX(ATS!$A:$P,MATCH(ATS!$U286,ATS!$O:$O,0),1)</f>
        <v>810053</v>
      </c>
      <c r="X286" s="174" t="str">
        <f>INDEX(ATS!$A:$P,MATCH(ATS!$U286,ATS!$O:$O,0),2)</f>
        <v>Bushwhacker II Visor</v>
      </c>
      <c r="Y286" s="175" t="str">
        <f>INDEX(ATS!$A:$P,MATCH(ATS!$U286,ATS!$O:$O,0),4)</f>
        <v>MSGMC-OS</v>
      </c>
      <c r="AA286" s="195">
        <f>IFERROR(VLOOKUP('2) Order Form'!W291,$U$4:$U$1000,1,FALSE),"Ikke med i Elastic")</f>
        <v>7048652327581</v>
      </c>
      <c r="AB286" s="195">
        <f>SUM('2) Order Form'!W291)</f>
        <v>7048652327581</v>
      </c>
      <c r="AC286" s="195">
        <f>INDEX(ATS!$A:$P,MATCH(ATS!$AB286,ATS!$O:$O,0),1)</f>
        <v>810053</v>
      </c>
      <c r="AD286" s="195" t="str">
        <f>INDEX(ATS!$A:$P,MATCH(ATS!$AB286,ATS!$O:$O,0),2)</f>
        <v>Bushwhacker II Visor</v>
      </c>
      <c r="AE286" s="195" t="str">
        <f>INDEX(ATS!$A:$P,MATCH(ATS!$AB286,ATS!$O:$O,0),4)</f>
        <v>MBLCK-OS</v>
      </c>
    </row>
    <row r="287" spans="1:31" s="2" customFormat="1" x14ac:dyDescent="0.2">
      <c r="A287" s="228">
        <v>810113</v>
      </c>
      <c r="B287" s="228" t="s">
        <v>3238</v>
      </c>
      <c r="C287" s="228" t="s">
        <v>4204</v>
      </c>
      <c r="D287" s="228" t="s">
        <v>3239</v>
      </c>
      <c r="E287" s="228" t="s">
        <v>3229</v>
      </c>
      <c r="F287" s="228" t="s">
        <v>69</v>
      </c>
      <c r="G287" s="228" t="s">
        <v>504</v>
      </c>
      <c r="H287" s="228">
        <v>1</v>
      </c>
      <c r="I287" s="228">
        <v>1</v>
      </c>
      <c r="J287" s="228">
        <v>1</v>
      </c>
      <c r="K287" s="228">
        <v>1</v>
      </c>
      <c r="L287" s="231">
        <v>1</v>
      </c>
      <c r="N287" s="119" t="str">
        <f t="shared" si="12"/>
        <v>810113-54000-XS</v>
      </c>
      <c r="O287" s="122" t="str">
        <f>IF(B287="NET","",IF(B287="","",IFERROR(VLOOKUP(N287,EAN!$A:$B,2,FALSE),"MANGLER - MÅ OPPDATERE EAN-FANEN")))</f>
        <v>MANGLER - MÅ OPPDATERE EAN-FANEN</v>
      </c>
      <c r="P287" s="119">
        <f t="shared" si="13"/>
        <v>1</v>
      </c>
      <c r="Q287" s="119">
        <f t="shared" si="14"/>
        <v>1</v>
      </c>
      <c r="S287" s="137" t="str">
        <f>IF(B287="NET","",IFERROR(VLOOKUP(O287,'2) Order Form'!$W$9:$W$1926,1,FALSE),"Ikke med I order form"))</f>
        <v>Ikke med I order form</v>
      </c>
      <c r="U287" s="226">
        <v>7048652766168</v>
      </c>
      <c r="V287" s="120">
        <f>IFERROR(VLOOKUP(U287,'2) Order Form'!$W$9:$W$1996,1,FALSE),"Ikke med I order form")</f>
        <v>7048652766168</v>
      </c>
      <c r="W287" s="195">
        <f>INDEX(ATS!$A:$P,MATCH(ATS!$U287,ATS!$O:$O,0),1)</f>
        <v>810053</v>
      </c>
      <c r="X287" s="174" t="str">
        <f>INDEX(ATS!$A:$P,MATCH(ATS!$U287,ATS!$O:$O,0),2)</f>
        <v>Bushwhacker II Visor</v>
      </c>
      <c r="Y287" s="175" t="str">
        <f>INDEX(ATS!$A:$P,MATCH(ATS!$U287,ATS!$O:$O,0),4)</f>
        <v>BRWHT-OS</v>
      </c>
      <c r="AA287" s="195">
        <f>IFERROR(VLOOKUP('2) Order Form'!W292,$U$4:$U$1000,1,FALSE),"Ikke med i Elastic")</f>
        <v>7048652542625</v>
      </c>
      <c r="AB287" s="195">
        <f>SUM('2) Order Form'!W292)</f>
        <v>7048652542625</v>
      </c>
      <c r="AC287" s="195">
        <f>INDEX(ATS!$A:$P,MATCH(ATS!$AB287,ATS!$O:$O,0),1)</f>
        <v>810053</v>
      </c>
      <c r="AD287" s="195" t="str">
        <f>INDEX(ATS!$A:$P,MATCH(ATS!$AB287,ATS!$O:$O,0),2)</f>
        <v>Bushwhacker II Visor</v>
      </c>
      <c r="AE287" s="195" t="str">
        <f>INDEX(ATS!$A:$P,MATCH(ATS!$AB287,ATS!$O:$O,0),4)</f>
        <v>MSGMC-OS</v>
      </c>
    </row>
    <row r="288" spans="1:31" s="2" customFormat="1" x14ac:dyDescent="0.2">
      <c r="A288" s="228">
        <v>810113</v>
      </c>
      <c r="B288" s="228" t="s">
        <v>3238</v>
      </c>
      <c r="C288" s="228" t="s">
        <v>4204</v>
      </c>
      <c r="D288" s="228" t="s">
        <v>3228</v>
      </c>
      <c r="E288" s="228" t="s">
        <v>3229</v>
      </c>
      <c r="F288" s="228" t="s">
        <v>8</v>
      </c>
      <c r="G288" s="228" t="s">
        <v>504</v>
      </c>
      <c r="H288" s="228">
        <v>2</v>
      </c>
      <c r="I288" s="228">
        <v>2</v>
      </c>
      <c r="J288" s="228">
        <v>2</v>
      </c>
      <c r="K288" s="228">
        <v>2</v>
      </c>
      <c r="L288" s="231">
        <v>2</v>
      </c>
      <c r="N288" s="119" t="str">
        <f t="shared" si="12"/>
        <v>810113-54000-S</v>
      </c>
      <c r="O288" s="122" t="str">
        <f>IF(B288="NET","",IF(B288="","",IFERROR(VLOOKUP(N288,EAN!$A:$B,2,FALSE),"MANGLER - MÅ OPPDATERE EAN-FANEN")))</f>
        <v>MANGLER - MÅ OPPDATERE EAN-FANEN</v>
      </c>
      <c r="P288" s="119">
        <f t="shared" si="13"/>
        <v>2</v>
      </c>
      <c r="Q288" s="119">
        <f t="shared" si="14"/>
        <v>2</v>
      </c>
      <c r="S288" s="137" t="str">
        <f>IF(B288="NET","",IFERROR(VLOOKUP(O288,'2) Order Form'!$W$9:$W$1926,1,FALSE),"Ikke med I order form"))</f>
        <v>Ikke med I order form</v>
      </c>
      <c r="U288" s="226">
        <v>7048652766151</v>
      </c>
      <c r="V288" s="120">
        <f>IFERROR(VLOOKUP(U288,'2) Order Form'!$W$9:$W$1996,1,FALSE),"Ikke med I order form")</f>
        <v>7048652766151</v>
      </c>
      <c r="W288" s="195">
        <f>INDEX(ATS!$A:$P,MATCH(ATS!$U288,ATS!$O:$O,0),1)</f>
        <v>810053</v>
      </c>
      <c r="X288" s="174" t="str">
        <f>INDEX(ATS!$A:$P,MATCH(ATS!$U288,ATS!$O:$O,0),2)</f>
        <v>Bushwhacker II Visor</v>
      </c>
      <c r="Y288" s="175" t="str">
        <f>INDEX(ATS!$A:$P,MATCH(ATS!$U288,ATS!$O:$O,0),4)</f>
        <v>BGRRG-OS</v>
      </c>
      <c r="AA288" s="195">
        <f>IFERROR(VLOOKUP('2) Order Form'!W293,$U$4:$U$1000,1,FALSE),"Ikke med i Elastic")</f>
        <v>7048652327642</v>
      </c>
      <c r="AB288" s="195">
        <f>SUM('2) Order Form'!W293)</f>
        <v>7048652327642</v>
      </c>
      <c r="AC288" s="195">
        <f>INDEX(ATS!$A:$P,MATCH(ATS!$AB288,ATS!$O:$O,0),1)</f>
        <v>810053</v>
      </c>
      <c r="AD288" s="195" t="str">
        <f>INDEX(ATS!$A:$P,MATCH(ATS!$AB288,ATS!$O:$O,0),2)</f>
        <v>Bushwhacker II Visor</v>
      </c>
      <c r="AE288" s="195" t="str">
        <f>INDEX(ATS!$A:$P,MATCH(ATS!$AB288,ATS!$O:$O,0),4)</f>
        <v>MWHTE-OS</v>
      </c>
    </row>
    <row r="289" spans="1:31" s="2" customFormat="1" x14ac:dyDescent="0.2">
      <c r="A289" s="228">
        <v>810113</v>
      </c>
      <c r="B289" s="228" t="s">
        <v>3238</v>
      </c>
      <c r="C289" s="228" t="s">
        <v>4204</v>
      </c>
      <c r="D289" s="228" t="s">
        <v>3230</v>
      </c>
      <c r="E289" s="228" t="s">
        <v>3229</v>
      </c>
      <c r="F289" s="228" t="s">
        <v>7</v>
      </c>
      <c r="G289" s="228" t="s">
        <v>504</v>
      </c>
      <c r="H289" s="228">
        <v>9</v>
      </c>
      <c r="I289" s="228">
        <v>9</v>
      </c>
      <c r="J289" s="228">
        <v>9</v>
      </c>
      <c r="K289" s="228">
        <v>9</v>
      </c>
      <c r="L289" s="231">
        <v>9</v>
      </c>
      <c r="N289" s="119" t="str">
        <f t="shared" si="12"/>
        <v>810113-54000-M</v>
      </c>
      <c r="O289" s="122" t="str">
        <f>IF(B289="NET","",IF(B289="","",IFERROR(VLOOKUP(N289,EAN!$A:$B,2,FALSE),"MANGLER - MÅ OPPDATERE EAN-FANEN")))</f>
        <v>MANGLER - MÅ OPPDATERE EAN-FANEN</v>
      </c>
      <c r="P289" s="119">
        <f t="shared" si="13"/>
        <v>9</v>
      </c>
      <c r="Q289" s="119">
        <f t="shared" si="14"/>
        <v>9</v>
      </c>
      <c r="S289" s="137" t="str">
        <f>IF(B289="NET","",IFERROR(VLOOKUP(O289,'2) Order Form'!$W$9:$W$1926,1,FALSE),"Ikke med I order form"))</f>
        <v>Ikke med I order form</v>
      </c>
      <c r="U289" s="226">
        <v>7048652327703</v>
      </c>
      <c r="V289" s="120">
        <f>IFERROR(VLOOKUP(U289,'2) Order Form'!$W$9:$W$1996,1,FALSE),"Ikke med I order form")</f>
        <v>7048652327703</v>
      </c>
      <c r="W289" s="195">
        <f>INDEX(ATS!$A:$P,MATCH(ATS!$U289,ATS!$O:$O,0),1)</f>
        <v>810056</v>
      </c>
      <c r="X289" s="174" t="str">
        <f>INDEX(ATS!$A:$P,MATCH(ATS!$U289,ATS!$O:$O,0),2)</f>
        <v>Bushwhacker II Mips C Pads 7mm</v>
      </c>
      <c r="Y289" s="175" t="str">
        <f>INDEX(ATS!$A:$P,MATCH(ATS!$U289,ATS!$O:$O,0),4)</f>
        <v>TEBLK-SM</v>
      </c>
      <c r="AA289" s="195">
        <f>IFERROR(VLOOKUP('2) Order Form'!W294,$U$4:$U$1000,1,FALSE),"Ikke med i Elastic")</f>
        <v>7048652327703</v>
      </c>
      <c r="AB289" s="195">
        <f>SUM('2) Order Form'!W294)</f>
        <v>7048652327703</v>
      </c>
      <c r="AC289" s="195">
        <f>INDEX(ATS!$A:$P,MATCH(ATS!$AB289,ATS!$O:$O,0),1)</f>
        <v>810056</v>
      </c>
      <c r="AD289" s="195" t="str">
        <f>INDEX(ATS!$A:$P,MATCH(ATS!$AB289,ATS!$O:$O,0),2)</f>
        <v>Bushwhacker II Mips C Pads 7mm</v>
      </c>
      <c r="AE289" s="195" t="str">
        <f>INDEX(ATS!$A:$P,MATCH(ATS!$AB289,ATS!$O:$O,0),4)</f>
        <v>TEBLK-SM</v>
      </c>
    </row>
    <row r="290" spans="1:31" s="2" customFormat="1" x14ac:dyDescent="0.2">
      <c r="A290" s="228">
        <v>810113</v>
      </c>
      <c r="B290" s="228" t="s">
        <v>3238</v>
      </c>
      <c r="C290" s="228" t="s">
        <v>4204</v>
      </c>
      <c r="D290" s="228" t="s">
        <v>3231</v>
      </c>
      <c r="E290" s="228" t="s">
        <v>3229</v>
      </c>
      <c r="F290" s="228" t="s">
        <v>67</v>
      </c>
      <c r="G290" s="228" t="s">
        <v>504</v>
      </c>
      <c r="H290" s="228">
        <v>2</v>
      </c>
      <c r="I290" s="228">
        <v>2</v>
      </c>
      <c r="J290" s="228">
        <v>2</v>
      </c>
      <c r="K290" s="228">
        <v>2</v>
      </c>
      <c r="L290" s="231">
        <v>2</v>
      </c>
      <c r="N290" s="119" t="str">
        <f t="shared" si="12"/>
        <v>810113-54000-L</v>
      </c>
      <c r="O290" s="122" t="str">
        <f>IF(B290="NET","",IF(B290="","",IFERROR(VLOOKUP(N290,EAN!$A:$B,2,FALSE),"MANGLER - MÅ OPPDATERE EAN-FANEN")))</f>
        <v>MANGLER - MÅ OPPDATERE EAN-FANEN</v>
      </c>
      <c r="P290" s="119">
        <f t="shared" si="13"/>
        <v>2</v>
      </c>
      <c r="Q290" s="119">
        <f t="shared" si="14"/>
        <v>2</v>
      </c>
      <c r="S290" s="137" t="str">
        <f>IF(B290="NET","",IFERROR(VLOOKUP(O290,'2) Order Form'!$W$9:$W$1926,1,FALSE),"Ikke med I order form"))</f>
        <v>Ikke med I order form</v>
      </c>
      <c r="U290" s="226">
        <v>7048652327697</v>
      </c>
      <c r="V290" s="120">
        <f>IFERROR(VLOOKUP(U290,'2) Order Form'!$W$9:$W$1996,1,FALSE),"Ikke med I order form")</f>
        <v>7048652327697</v>
      </c>
      <c r="W290" s="195">
        <f>INDEX(ATS!$A:$P,MATCH(ATS!$U290,ATS!$O:$O,0),1)</f>
        <v>810056</v>
      </c>
      <c r="X290" s="174" t="str">
        <f>INDEX(ATS!$A:$P,MATCH(ATS!$U290,ATS!$O:$O,0),2)</f>
        <v>Bushwhacker II Mips C Pads 7mm</v>
      </c>
      <c r="Y290" s="175" t="str">
        <f>INDEX(ATS!$A:$P,MATCH(ATS!$U290,ATS!$O:$O,0),4)</f>
        <v>TEBLK-ML</v>
      </c>
      <c r="AA290" s="195">
        <f>IFERROR(VLOOKUP('2) Order Form'!W295,$U$4:$U$1000,1,FALSE),"Ikke med i Elastic")</f>
        <v>7048652327697</v>
      </c>
      <c r="AB290" s="195">
        <f>SUM('2) Order Form'!W295)</f>
        <v>7048652327697</v>
      </c>
      <c r="AC290" s="195">
        <f>INDEX(ATS!$A:$P,MATCH(ATS!$AB290,ATS!$O:$O,0),1)</f>
        <v>810056</v>
      </c>
      <c r="AD290" s="195" t="str">
        <f>INDEX(ATS!$A:$P,MATCH(ATS!$AB290,ATS!$O:$O,0),2)</f>
        <v>Bushwhacker II Mips C Pads 7mm</v>
      </c>
      <c r="AE290" s="195" t="str">
        <f>INDEX(ATS!$A:$P,MATCH(ATS!$AB290,ATS!$O:$O,0),4)</f>
        <v>TEBLK-ML</v>
      </c>
    </row>
    <row r="291" spans="1:31" s="2" customFormat="1" x14ac:dyDescent="0.2">
      <c r="A291" s="228">
        <v>810113</v>
      </c>
      <c r="B291" s="228" t="s">
        <v>3238</v>
      </c>
      <c r="C291" s="228" t="s">
        <v>4204</v>
      </c>
      <c r="D291" s="228" t="s">
        <v>3240</v>
      </c>
      <c r="E291" s="228" t="s">
        <v>4365</v>
      </c>
      <c r="F291" s="228" t="s">
        <v>69</v>
      </c>
      <c r="G291" s="228" t="s">
        <v>128</v>
      </c>
      <c r="H291" s="228">
        <v>0</v>
      </c>
      <c r="I291" s="228">
        <v>0</v>
      </c>
      <c r="J291" s="228">
        <v>0</v>
      </c>
      <c r="K291" s="228">
        <v>0</v>
      </c>
      <c r="L291" s="231">
        <v>0</v>
      </c>
      <c r="N291" s="119" t="str">
        <f t="shared" si="12"/>
        <v>810113-58000-XS</v>
      </c>
      <c r="O291" s="122" t="str">
        <f>IF(B291="NET","",IF(B291="","",IFERROR(VLOOKUP(N291,EAN!$A:$B,2,FALSE),"MANGLER - MÅ OPPDATERE EAN-FANEN")))</f>
        <v>MANGLER - MÅ OPPDATERE EAN-FANEN</v>
      </c>
      <c r="P291" s="119">
        <f t="shared" si="13"/>
        <v>0</v>
      </c>
      <c r="Q291" s="119">
        <f t="shared" si="14"/>
        <v>0</v>
      </c>
      <c r="S291" s="137" t="str">
        <f>IF(B291="NET","",IFERROR(VLOOKUP(O291,'2) Order Form'!$W$9:$W$1926,1,FALSE),"Ikke med I order form"))</f>
        <v>Ikke med I order form</v>
      </c>
      <c r="U291" s="226">
        <v>7048652327680</v>
      </c>
      <c r="V291" s="120">
        <f>IFERROR(VLOOKUP(U291,'2) Order Form'!$W$9:$W$1996,1,FALSE),"Ikke med I order form")</f>
        <v>7048652327680</v>
      </c>
      <c r="W291" s="195">
        <f>INDEX(ATS!$A:$P,MATCH(ATS!$U291,ATS!$O:$O,0),1)</f>
        <v>810056</v>
      </c>
      <c r="X291" s="174" t="str">
        <f>INDEX(ATS!$A:$P,MATCH(ATS!$U291,ATS!$O:$O,0),2)</f>
        <v>Bushwhacker II Mips C Pads 7mm</v>
      </c>
      <c r="Y291" s="175" t="str">
        <f>INDEX(ATS!$A:$P,MATCH(ATS!$U291,ATS!$O:$O,0),4)</f>
        <v>TEBLK-LXL</v>
      </c>
      <c r="AA291" s="195">
        <f>IFERROR(VLOOKUP('2) Order Form'!W296,$U$4:$U$1000,1,FALSE),"Ikke med i Elastic")</f>
        <v>7048652327680</v>
      </c>
      <c r="AB291" s="195">
        <f>SUM('2) Order Form'!W296)</f>
        <v>7048652327680</v>
      </c>
      <c r="AC291" s="195">
        <f>INDEX(ATS!$A:$P,MATCH(ATS!$AB291,ATS!$O:$O,0),1)</f>
        <v>810056</v>
      </c>
      <c r="AD291" s="195" t="str">
        <f>INDEX(ATS!$A:$P,MATCH(ATS!$AB291,ATS!$O:$O,0),2)</f>
        <v>Bushwhacker II Mips C Pads 7mm</v>
      </c>
      <c r="AE291" s="195" t="str">
        <f>INDEX(ATS!$A:$P,MATCH(ATS!$AB291,ATS!$O:$O,0),4)</f>
        <v>TEBLK-LXL</v>
      </c>
    </row>
    <row r="292" spans="1:31" s="2" customFormat="1" x14ac:dyDescent="0.2">
      <c r="A292" s="228">
        <v>810113</v>
      </c>
      <c r="B292" s="228" t="s">
        <v>3238</v>
      </c>
      <c r="C292" s="228" t="s">
        <v>4204</v>
      </c>
      <c r="D292" s="228" t="s">
        <v>3241</v>
      </c>
      <c r="E292" s="228" t="s">
        <v>4365</v>
      </c>
      <c r="F292" s="228" t="s">
        <v>8</v>
      </c>
      <c r="G292" s="228" t="s">
        <v>128</v>
      </c>
      <c r="H292" s="228">
        <v>0</v>
      </c>
      <c r="I292" s="228">
        <v>0</v>
      </c>
      <c r="J292" s="228">
        <v>0</v>
      </c>
      <c r="K292" s="228">
        <v>0</v>
      </c>
      <c r="L292" s="231">
        <v>0</v>
      </c>
      <c r="N292" s="119" t="str">
        <f t="shared" si="12"/>
        <v>810113-58000-S</v>
      </c>
      <c r="O292" s="122" t="str">
        <f>IF(B292="NET","",IF(B292="","",IFERROR(VLOOKUP(N292,EAN!$A:$B,2,FALSE),"MANGLER - MÅ OPPDATERE EAN-FANEN")))</f>
        <v>MANGLER - MÅ OPPDATERE EAN-FANEN</v>
      </c>
      <c r="P292" s="119">
        <f t="shared" si="13"/>
        <v>0</v>
      </c>
      <c r="Q292" s="119">
        <f t="shared" si="14"/>
        <v>0</v>
      </c>
      <c r="S292" s="137" t="str">
        <f>IF(B292="NET","",IFERROR(VLOOKUP(O292,'2) Order Form'!$W$9:$W$1926,1,FALSE),"Ikke med I order form"))</f>
        <v>Ikke med I order form</v>
      </c>
      <c r="U292" s="226">
        <v>7048652327673</v>
      </c>
      <c r="V292" s="120">
        <f>IFERROR(VLOOKUP(U292,'2) Order Form'!$W$9:$W$1996,1,FALSE),"Ikke med I order form")</f>
        <v>7048652327673</v>
      </c>
      <c r="W292" s="195">
        <f>INDEX(ATS!$A:$P,MATCH(ATS!$U292,ATS!$O:$O,0),1)</f>
        <v>810055</v>
      </c>
      <c r="X292" s="174" t="str">
        <f>INDEX(ATS!$A:$P,MATCH(ATS!$U292,ATS!$O:$O,0),2)</f>
        <v>Bushwhacker II Comf Pads 7 mm</v>
      </c>
      <c r="Y292" s="175" t="str">
        <f>INDEX(ATS!$A:$P,MATCH(ATS!$U292,ATS!$O:$O,0),4)</f>
        <v>TEBLK-SM</v>
      </c>
      <c r="AA292" s="195">
        <f>IFERROR(VLOOKUP('2) Order Form'!W297,$U$4:$U$1000,1,FALSE),"Ikke med i Elastic")</f>
        <v>7048652327673</v>
      </c>
      <c r="AB292" s="195">
        <f>SUM('2) Order Form'!W297)</f>
        <v>7048652327673</v>
      </c>
      <c r="AC292" s="195">
        <f>INDEX(ATS!$A:$P,MATCH(ATS!$AB292,ATS!$O:$O,0),1)</f>
        <v>810055</v>
      </c>
      <c r="AD292" s="195" t="str">
        <f>INDEX(ATS!$A:$P,MATCH(ATS!$AB292,ATS!$O:$O,0),2)</f>
        <v>Bushwhacker II Comf Pads 7 mm</v>
      </c>
      <c r="AE292" s="195" t="str">
        <f>INDEX(ATS!$A:$P,MATCH(ATS!$AB292,ATS!$O:$O,0),4)</f>
        <v>TEBLK-SM</v>
      </c>
    </row>
    <row r="293" spans="1:31" s="2" customFormat="1" x14ac:dyDescent="0.2">
      <c r="A293" s="228">
        <v>810113</v>
      </c>
      <c r="B293" s="228" t="s">
        <v>3238</v>
      </c>
      <c r="C293" s="228" t="s">
        <v>4204</v>
      </c>
      <c r="D293" s="228" t="s">
        <v>3242</v>
      </c>
      <c r="E293" s="228" t="s">
        <v>4365</v>
      </c>
      <c r="F293" s="228" t="s">
        <v>7</v>
      </c>
      <c r="G293" s="228" t="s">
        <v>128</v>
      </c>
      <c r="H293" s="228">
        <v>0</v>
      </c>
      <c r="I293" s="228">
        <v>0</v>
      </c>
      <c r="J293" s="228">
        <v>0</v>
      </c>
      <c r="K293" s="228">
        <v>0</v>
      </c>
      <c r="L293" s="231">
        <v>0</v>
      </c>
      <c r="N293" s="119" t="str">
        <f t="shared" si="12"/>
        <v>810113-58000-M</v>
      </c>
      <c r="O293" s="122" t="str">
        <f>IF(B293="NET","",IF(B293="","",IFERROR(VLOOKUP(N293,EAN!$A:$B,2,FALSE),"MANGLER - MÅ OPPDATERE EAN-FANEN")))</f>
        <v>MANGLER - MÅ OPPDATERE EAN-FANEN</v>
      </c>
      <c r="P293" s="119">
        <f t="shared" si="13"/>
        <v>0</v>
      </c>
      <c r="Q293" s="119">
        <f t="shared" si="14"/>
        <v>0</v>
      </c>
      <c r="S293" s="137" t="str">
        <f>IF(B293="NET","",IFERROR(VLOOKUP(O293,'2) Order Form'!$W$9:$W$1926,1,FALSE),"Ikke med I order form"))</f>
        <v>Ikke med I order form</v>
      </c>
      <c r="U293" s="226">
        <v>7048652327666</v>
      </c>
      <c r="V293" s="120">
        <f>IFERROR(VLOOKUP(U293,'2) Order Form'!$W$9:$W$1996,1,FALSE),"Ikke med I order form")</f>
        <v>7048652327666</v>
      </c>
      <c r="W293" s="195">
        <f>INDEX(ATS!$A:$P,MATCH(ATS!$U293,ATS!$O:$O,0),1)</f>
        <v>810055</v>
      </c>
      <c r="X293" s="174" t="str">
        <f>INDEX(ATS!$A:$P,MATCH(ATS!$U293,ATS!$O:$O,0),2)</f>
        <v>Bushwhacker II Comf Pads 7 mm</v>
      </c>
      <c r="Y293" s="175" t="str">
        <f>INDEX(ATS!$A:$P,MATCH(ATS!$U293,ATS!$O:$O,0),4)</f>
        <v>TEBLK-ML</v>
      </c>
      <c r="AA293" s="195">
        <f>IFERROR(VLOOKUP('2) Order Form'!W298,$U$4:$U$1000,1,FALSE),"Ikke med i Elastic")</f>
        <v>7048652327666</v>
      </c>
      <c r="AB293" s="195">
        <f>SUM('2) Order Form'!W298)</f>
        <v>7048652327666</v>
      </c>
      <c r="AC293" s="195">
        <f>INDEX(ATS!$A:$P,MATCH(ATS!$AB293,ATS!$O:$O,0),1)</f>
        <v>810055</v>
      </c>
      <c r="AD293" s="195" t="str">
        <f>INDEX(ATS!$A:$P,MATCH(ATS!$AB293,ATS!$O:$O,0),2)</f>
        <v>Bushwhacker II Comf Pads 7 mm</v>
      </c>
      <c r="AE293" s="195" t="str">
        <f>INDEX(ATS!$A:$P,MATCH(ATS!$AB293,ATS!$O:$O,0),4)</f>
        <v>TEBLK-ML</v>
      </c>
    </row>
    <row r="294" spans="1:31" s="2" customFormat="1" x14ac:dyDescent="0.2">
      <c r="A294" s="228">
        <v>810113</v>
      </c>
      <c r="B294" s="228" t="s">
        <v>3238</v>
      </c>
      <c r="C294" s="228" t="s">
        <v>4204</v>
      </c>
      <c r="D294" s="228" t="s">
        <v>3243</v>
      </c>
      <c r="E294" s="228" t="s">
        <v>4365</v>
      </c>
      <c r="F294" s="228" t="s">
        <v>67</v>
      </c>
      <c r="G294" s="228" t="s">
        <v>128</v>
      </c>
      <c r="H294" s="228">
        <v>0</v>
      </c>
      <c r="I294" s="228">
        <v>0</v>
      </c>
      <c r="J294" s="228">
        <v>0</v>
      </c>
      <c r="K294" s="228">
        <v>0</v>
      </c>
      <c r="L294" s="231">
        <v>0</v>
      </c>
      <c r="N294" s="119" t="str">
        <f t="shared" si="12"/>
        <v>810113-58000-L</v>
      </c>
      <c r="O294" s="122" t="str">
        <f>IF(B294="NET","",IF(B294="","",IFERROR(VLOOKUP(N294,EAN!$A:$B,2,FALSE),"MANGLER - MÅ OPPDATERE EAN-FANEN")))</f>
        <v>MANGLER - MÅ OPPDATERE EAN-FANEN</v>
      </c>
      <c r="P294" s="119">
        <f t="shared" si="13"/>
        <v>0</v>
      </c>
      <c r="Q294" s="119">
        <f t="shared" si="14"/>
        <v>0</v>
      </c>
      <c r="S294" s="137" t="str">
        <f>IF(B294="NET","",IFERROR(VLOOKUP(O294,'2) Order Form'!$W$9:$W$1926,1,FALSE),"Ikke med I order form"))</f>
        <v>Ikke med I order form</v>
      </c>
      <c r="U294" s="226">
        <v>7048652327659</v>
      </c>
      <c r="V294" s="120">
        <f>IFERROR(VLOOKUP(U294,'2) Order Form'!$W$9:$W$1996,1,FALSE),"Ikke med I order form")</f>
        <v>7048652327659</v>
      </c>
      <c r="W294" s="195">
        <f>INDEX(ATS!$A:$P,MATCH(ATS!$U294,ATS!$O:$O,0),1)</f>
        <v>810055</v>
      </c>
      <c r="X294" s="174" t="str">
        <f>INDEX(ATS!$A:$P,MATCH(ATS!$U294,ATS!$O:$O,0),2)</f>
        <v>Bushwhacker II Comf Pads 7 mm</v>
      </c>
      <c r="Y294" s="175" t="str">
        <f>INDEX(ATS!$A:$P,MATCH(ATS!$U294,ATS!$O:$O,0),4)</f>
        <v>TEBLK-LXL</v>
      </c>
      <c r="AA294" s="195">
        <f>IFERROR(VLOOKUP('2) Order Form'!W299,$U$4:$U$1000,1,FALSE),"Ikke med i Elastic")</f>
        <v>7048652327659</v>
      </c>
      <c r="AB294" s="195">
        <f>SUM('2) Order Form'!W299)</f>
        <v>7048652327659</v>
      </c>
      <c r="AC294" s="195">
        <f>INDEX(ATS!$A:$P,MATCH(ATS!$AB294,ATS!$O:$O,0),1)</f>
        <v>810055</v>
      </c>
      <c r="AD294" s="195" t="str">
        <f>INDEX(ATS!$A:$P,MATCH(ATS!$AB294,ATS!$O:$O,0),2)</f>
        <v>Bushwhacker II Comf Pads 7 mm</v>
      </c>
      <c r="AE294" s="195" t="str">
        <f>INDEX(ATS!$A:$P,MATCH(ATS!$AB294,ATS!$O:$O,0),4)</f>
        <v>TEBLK-LXL</v>
      </c>
    </row>
    <row r="295" spans="1:31" s="2" customFormat="1" x14ac:dyDescent="0.2">
      <c r="A295" s="228">
        <v>810113</v>
      </c>
      <c r="B295" s="228" t="s">
        <v>3238</v>
      </c>
      <c r="C295" s="228" t="s">
        <v>4204</v>
      </c>
      <c r="D295" s="228" t="s">
        <v>654</v>
      </c>
      <c r="E295" s="228" t="s">
        <v>4364</v>
      </c>
      <c r="F295" s="228" t="s">
        <v>69</v>
      </c>
      <c r="G295" s="228" t="s">
        <v>128</v>
      </c>
      <c r="H295" s="228">
        <v>2</v>
      </c>
      <c r="I295" s="228">
        <v>2</v>
      </c>
      <c r="J295" s="228">
        <v>2</v>
      </c>
      <c r="K295" s="228">
        <v>2</v>
      </c>
      <c r="L295" s="231">
        <v>2</v>
      </c>
      <c r="N295" s="119" t="str">
        <f t="shared" si="12"/>
        <v>810113-99901-XS</v>
      </c>
      <c r="O295" s="122" t="str">
        <f>IF(B295="NET","",IF(B295="","",IFERROR(VLOOKUP(N295,EAN!$A:$B,2,FALSE),"MANGLER - MÅ OPPDATERE EAN-FANEN")))</f>
        <v>MANGLER - MÅ OPPDATERE EAN-FANEN</v>
      </c>
      <c r="P295" s="119">
        <f t="shared" si="13"/>
        <v>2</v>
      </c>
      <c r="Q295" s="119">
        <f t="shared" si="14"/>
        <v>2</v>
      </c>
      <c r="S295" s="137" t="str">
        <f>IF(B295="NET","",IFERROR(VLOOKUP(O295,'2) Order Form'!$W$9:$W$1926,1,FALSE),"Ikke med I order form"))</f>
        <v>Ikke med I order form</v>
      </c>
      <c r="U295" s="226">
        <v>7048652327710</v>
      </c>
      <c r="V295" s="120">
        <f>IFERROR(VLOOKUP(U295,'2) Order Form'!$W$9:$W$1996,1,FALSE),"Ikke med I order form")</f>
        <v>7048652327710</v>
      </c>
      <c r="W295" s="195">
        <f>INDEX(ATS!$A:$P,MATCH(ATS!$U295,ATS!$O:$O,0),1)</f>
        <v>810057</v>
      </c>
      <c r="X295" s="174" t="str">
        <f>INDEX(ATS!$A:$P,MATCH(ATS!$U295,ATS!$O:$O,0),2)</f>
        <v>Dissenter Visor (+Jr)</v>
      </c>
      <c r="Y295" s="175" t="str">
        <f>INDEX(ATS!$A:$P,MATCH(ATS!$U295,ATS!$O:$O,0),4)</f>
        <v>MBLCK-OS</v>
      </c>
      <c r="AA295" s="195">
        <f>IFERROR(VLOOKUP('2) Order Form'!W300,$U$4:$U$1000,1,FALSE),"Ikke med i Elastic")</f>
        <v>7048652766175</v>
      </c>
      <c r="AB295" s="195">
        <f>SUM('2) Order Form'!W300)</f>
        <v>7048652766175</v>
      </c>
      <c r="AC295" s="195">
        <f>INDEX(ATS!$A:$P,MATCH(ATS!$AB295,ATS!$O:$O,0),1)</f>
        <v>810057</v>
      </c>
      <c r="AD295" s="195" t="str">
        <f>INDEX(ATS!$A:$P,MATCH(ATS!$AB295,ATS!$O:$O,0),2)</f>
        <v>Dissenter Visor (+Jr)</v>
      </c>
      <c r="AE295" s="195" t="str">
        <f>INDEX(ATS!$A:$P,MATCH(ATS!$AB295,ATS!$O:$O,0),4)</f>
        <v>BRWHT-OS</v>
      </c>
    </row>
    <row r="296" spans="1:31" s="2" customFormat="1" x14ac:dyDescent="0.2">
      <c r="A296" s="228">
        <v>810113</v>
      </c>
      <c r="B296" s="228" t="s">
        <v>3238</v>
      </c>
      <c r="C296" s="228" t="s">
        <v>4204</v>
      </c>
      <c r="D296" s="228" t="s">
        <v>650</v>
      </c>
      <c r="E296" s="228" t="s">
        <v>4364</v>
      </c>
      <c r="F296" s="228" t="s">
        <v>8</v>
      </c>
      <c r="G296" s="228" t="s">
        <v>128</v>
      </c>
      <c r="H296" s="228">
        <v>0</v>
      </c>
      <c r="I296" s="228">
        <v>0</v>
      </c>
      <c r="J296" s="228">
        <v>0</v>
      </c>
      <c r="K296" s="228">
        <v>0</v>
      </c>
      <c r="L296" s="231">
        <v>0</v>
      </c>
      <c r="N296" s="119" t="str">
        <f t="shared" si="12"/>
        <v>810113-99901-S</v>
      </c>
      <c r="O296" s="122" t="str">
        <f>IF(B296="NET","",IF(B296="","",IFERROR(VLOOKUP(N296,EAN!$A:$B,2,FALSE),"MANGLER - MÅ OPPDATERE EAN-FANEN")))</f>
        <v>MANGLER - MÅ OPPDATERE EAN-FANEN</v>
      </c>
      <c r="P296" s="119">
        <f t="shared" si="13"/>
        <v>0</v>
      </c>
      <c r="Q296" s="119">
        <f t="shared" si="14"/>
        <v>0</v>
      </c>
      <c r="S296" s="137" t="str">
        <f>IF(B296="NET","",IFERROR(VLOOKUP(O296,'2) Order Form'!$W$9:$W$1926,1,FALSE),"Ikke med I order form"))</f>
        <v>Ikke med I order form</v>
      </c>
      <c r="U296" s="226">
        <v>7048652327772</v>
      </c>
      <c r="V296" s="120">
        <f>IFERROR(VLOOKUP(U296,'2) Order Form'!$W$9:$W$1996,1,FALSE),"Ikke med I order form")</f>
        <v>7048652327772</v>
      </c>
      <c r="W296" s="195">
        <f>INDEX(ATS!$A:$P,MATCH(ATS!$U296,ATS!$O:$O,0),1)</f>
        <v>810057</v>
      </c>
      <c r="X296" s="174" t="str">
        <f>INDEX(ATS!$A:$P,MATCH(ATS!$U296,ATS!$O:$O,0),2)</f>
        <v>Dissenter Visor (+Jr)</v>
      </c>
      <c r="Y296" s="175" t="str">
        <f>INDEX(ATS!$A:$P,MATCH(ATS!$U296,ATS!$O:$O,0),4)</f>
        <v>MWHTE-OS</v>
      </c>
      <c r="AA296" s="195">
        <f>IFERROR(VLOOKUP('2) Order Form'!W301,$U$4:$U$1000,1,FALSE),"Ikke med i Elastic")</f>
        <v>7048652766182</v>
      </c>
      <c r="AB296" s="195">
        <f>SUM('2) Order Form'!W301)</f>
        <v>7048652766182</v>
      </c>
      <c r="AC296" s="195">
        <f>INDEX(ATS!$A:$P,MATCH(ATS!$AB296,ATS!$O:$O,0),1)</f>
        <v>810057</v>
      </c>
      <c r="AD296" s="195" t="str">
        <f>INDEX(ATS!$A:$P,MATCH(ATS!$AB296,ATS!$O:$O,0),2)</f>
        <v>Dissenter Visor (+Jr)</v>
      </c>
      <c r="AE296" s="195" t="str">
        <f>INDEX(ATS!$A:$P,MATCH(ATS!$AB296,ATS!$O:$O,0),4)</f>
        <v>GLBLM-OS</v>
      </c>
    </row>
    <row r="297" spans="1:31" s="2" customFormat="1" x14ac:dyDescent="0.2">
      <c r="A297" s="228">
        <v>810113</v>
      </c>
      <c r="B297" s="228" t="s">
        <v>3238</v>
      </c>
      <c r="C297" s="228" t="s">
        <v>4204</v>
      </c>
      <c r="D297" s="228" t="s">
        <v>651</v>
      </c>
      <c r="E297" s="228" t="s">
        <v>4364</v>
      </c>
      <c r="F297" s="228" t="s">
        <v>7</v>
      </c>
      <c r="G297" s="228" t="s">
        <v>128</v>
      </c>
      <c r="H297" s="228">
        <v>0</v>
      </c>
      <c r="I297" s="228">
        <v>0</v>
      </c>
      <c r="J297" s="228">
        <v>0</v>
      </c>
      <c r="K297" s="228">
        <v>0</v>
      </c>
      <c r="L297" s="231">
        <v>0</v>
      </c>
      <c r="N297" s="119" t="str">
        <f t="shared" si="12"/>
        <v>810113-99901-M</v>
      </c>
      <c r="O297" s="122" t="str">
        <f>IF(B297="NET","",IF(B297="","",IFERROR(VLOOKUP(N297,EAN!$A:$B,2,FALSE),"MANGLER - MÅ OPPDATERE EAN-FANEN")))</f>
        <v>MANGLER - MÅ OPPDATERE EAN-FANEN</v>
      </c>
      <c r="P297" s="119">
        <f t="shared" si="13"/>
        <v>0</v>
      </c>
      <c r="Q297" s="119">
        <f t="shared" si="14"/>
        <v>0</v>
      </c>
      <c r="S297" s="137" t="str">
        <f>IF(B297="NET","",IFERROR(VLOOKUP(O297,'2) Order Form'!$W$9:$W$1926,1,FALSE),"Ikke med I order form"))</f>
        <v>Ikke med I order form</v>
      </c>
      <c r="U297" s="226">
        <v>7048652542601</v>
      </c>
      <c r="V297" s="120">
        <f>IFERROR(VLOOKUP(U297,'2) Order Form'!$W$9:$W$1996,1,FALSE),"Ikke med I order form")</f>
        <v>7048652542601</v>
      </c>
      <c r="W297" s="195">
        <f>INDEX(ATS!$A:$P,MATCH(ATS!$U297,ATS!$O:$O,0),1)</f>
        <v>810057</v>
      </c>
      <c r="X297" s="174" t="str">
        <f>INDEX(ATS!$A:$P,MATCH(ATS!$U297,ATS!$O:$O,0),2)</f>
        <v>Dissenter Visor (+Jr)</v>
      </c>
      <c r="Y297" s="175" t="str">
        <f>INDEX(ATS!$A:$P,MATCH(ATS!$U297,ATS!$O:$O,0),4)</f>
        <v>MSGMC-OS</v>
      </c>
      <c r="AA297" s="195">
        <f>IFERROR(VLOOKUP('2) Order Form'!W302,$U$4:$U$1000,1,FALSE),"Ikke med i Elastic")</f>
        <v>7048652327710</v>
      </c>
      <c r="AB297" s="195">
        <f>SUM('2) Order Form'!W302)</f>
        <v>7048652327710</v>
      </c>
      <c r="AC297" s="195">
        <f>INDEX(ATS!$A:$P,MATCH(ATS!$AB297,ATS!$O:$O,0),1)</f>
        <v>810057</v>
      </c>
      <c r="AD297" s="195" t="str">
        <f>INDEX(ATS!$A:$P,MATCH(ATS!$AB297,ATS!$O:$O,0),2)</f>
        <v>Dissenter Visor (+Jr)</v>
      </c>
      <c r="AE297" s="195" t="str">
        <f>INDEX(ATS!$A:$P,MATCH(ATS!$AB297,ATS!$O:$O,0),4)</f>
        <v>MBLCK-OS</v>
      </c>
    </row>
    <row r="298" spans="1:31" s="2" customFormat="1" x14ac:dyDescent="0.2">
      <c r="A298" s="228">
        <v>810113</v>
      </c>
      <c r="B298" s="228" t="s">
        <v>3238</v>
      </c>
      <c r="C298" s="228" t="s">
        <v>4204</v>
      </c>
      <c r="D298" s="228" t="s">
        <v>652</v>
      </c>
      <c r="E298" s="228" t="s">
        <v>4364</v>
      </c>
      <c r="F298" s="228" t="s">
        <v>67</v>
      </c>
      <c r="G298" s="228" t="s">
        <v>128</v>
      </c>
      <c r="H298" s="228">
        <v>0</v>
      </c>
      <c r="I298" s="228">
        <v>0</v>
      </c>
      <c r="J298" s="228">
        <v>0</v>
      </c>
      <c r="K298" s="228">
        <v>0</v>
      </c>
      <c r="L298" s="231">
        <v>0</v>
      </c>
      <c r="N298" s="119" t="str">
        <f t="shared" si="12"/>
        <v>810113-99901-L</v>
      </c>
      <c r="O298" s="122" t="str">
        <f>IF(B298="NET","",IF(B298="","",IFERROR(VLOOKUP(N298,EAN!$A:$B,2,FALSE),"MANGLER - MÅ OPPDATERE EAN-FANEN")))</f>
        <v>MANGLER - MÅ OPPDATERE EAN-FANEN</v>
      </c>
      <c r="P298" s="119">
        <f t="shared" si="13"/>
        <v>0</v>
      </c>
      <c r="Q298" s="119">
        <f t="shared" si="14"/>
        <v>0</v>
      </c>
      <c r="S298" s="137" t="str">
        <f>IF(B298="NET","",IFERROR(VLOOKUP(O298,'2) Order Form'!$W$9:$W$1926,1,FALSE),"Ikke med I order form"))</f>
        <v>Ikke med I order form</v>
      </c>
      <c r="U298" s="226">
        <v>7048652661517</v>
      </c>
      <c r="V298" s="120">
        <f>IFERROR(VLOOKUP(U298,'2) Order Form'!$W$9:$W$1996,1,FALSE),"Ikke med I order form")</f>
        <v>7048652661517</v>
      </c>
      <c r="W298" s="195">
        <f>INDEX(ATS!$A:$P,MATCH(ATS!$U298,ATS!$O:$O,0),1)</f>
        <v>810057</v>
      </c>
      <c r="X298" s="174" t="str">
        <f>INDEX(ATS!$A:$P,MATCH(ATS!$U298,ATS!$O:$O,0),2)</f>
        <v>Dissenter Visor (+Jr)</v>
      </c>
      <c r="Y298" s="175" t="str">
        <f>INDEX(ATS!$A:$P,MATCH(ATS!$U298,ATS!$O:$O,0),4)</f>
        <v>MNGRY-OS</v>
      </c>
      <c r="AA298" s="195">
        <f>IFERROR(VLOOKUP('2) Order Form'!W303,$U$4:$U$1000,1,FALSE),"Ikke med i Elastic")</f>
        <v>7048652766199</v>
      </c>
      <c r="AB298" s="195">
        <f>SUM('2) Order Form'!W303)</f>
        <v>7048652766199</v>
      </c>
      <c r="AC298" s="195">
        <f>INDEX(ATS!$A:$P,MATCH(ATS!$AB298,ATS!$O:$O,0),1)</f>
        <v>810057</v>
      </c>
      <c r="AD298" s="195" t="str">
        <f>INDEX(ATS!$A:$P,MATCH(ATS!$AB298,ATS!$O:$O,0),2)</f>
        <v>Dissenter Visor (+Jr)</v>
      </c>
      <c r="AE298" s="195" t="str">
        <f>INDEX(ATS!$A:$P,MATCH(ATS!$AB298,ATS!$O:$O,0),4)</f>
        <v>MFLUO-OS</v>
      </c>
    </row>
    <row r="299" spans="1:31" s="2" customFormat="1" x14ac:dyDescent="0.2">
      <c r="A299" s="229">
        <v>810114</v>
      </c>
      <c r="B299" s="228" t="s">
        <v>248</v>
      </c>
      <c r="C299" s="228"/>
      <c r="D299" s="228"/>
      <c r="E299" s="228"/>
      <c r="F299" s="228"/>
      <c r="G299" s="228"/>
      <c r="H299" s="229">
        <v>202226</v>
      </c>
      <c r="I299" s="229">
        <v>202227</v>
      </c>
      <c r="J299" s="229">
        <v>202228</v>
      </c>
      <c r="K299" s="229">
        <v>202229</v>
      </c>
      <c r="L299" s="232">
        <v>202234</v>
      </c>
      <c r="N299" s="119" t="str">
        <f t="shared" si="12"/>
        <v>810114-</v>
      </c>
      <c r="O299" s="122" t="str">
        <f>IF(B299="NET","",IF(B299="","",IFERROR(VLOOKUP(N299,EAN!$A:$B,2,FALSE),"MANGLER - MÅ OPPDATERE EAN-FANEN")))</f>
        <v/>
      </c>
      <c r="P299" s="119">
        <f t="shared" si="13"/>
        <v>202226</v>
      </c>
      <c r="Q299" s="119">
        <f t="shared" si="14"/>
        <v>202234</v>
      </c>
      <c r="S299" s="137" t="str">
        <f>IF(B299="NET","",IFERROR(VLOOKUP(O299,'2) Order Form'!$W$9:$W$1926,1,FALSE),"Ikke med I order form"))</f>
        <v/>
      </c>
      <c r="U299" s="226">
        <v>7048652766205</v>
      </c>
      <c r="V299" s="120">
        <f>IFERROR(VLOOKUP(U299,'2) Order Form'!$W$9:$W$1996,1,FALSE),"Ikke med I order form")</f>
        <v>7048652766205</v>
      </c>
      <c r="W299" s="195">
        <f>INDEX(ATS!$A:$P,MATCH(ATS!$U299,ATS!$O:$O,0),1)</f>
        <v>810057</v>
      </c>
      <c r="X299" s="174" t="str">
        <f>INDEX(ATS!$A:$P,MATCH(ATS!$U299,ATS!$O:$O,0),2)</f>
        <v>Dissenter Visor (+Jr)</v>
      </c>
      <c r="Y299" s="175" t="str">
        <f>INDEX(ATS!$A:$P,MATCH(ATS!$U299,ATS!$O:$O,0),4)</f>
        <v>MROGD-OS</v>
      </c>
      <c r="AA299" s="195">
        <f>IFERROR(VLOOKUP('2) Order Form'!W304,$U$4:$U$1000,1,FALSE),"Ikke med i Elastic")</f>
        <v>7048652661517</v>
      </c>
      <c r="AB299" s="195">
        <f>SUM('2) Order Form'!W304)</f>
        <v>7048652661517</v>
      </c>
      <c r="AC299" s="195">
        <f>INDEX(ATS!$A:$P,MATCH(ATS!$AB299,ATS!$O:$O,0),1)</f>
        <v>810057</v>
      </c>
      <c r="AD299" s="195" t="str">
        <f>INDEX(ATS!$A:$P,MATCH(ATS!$AB299,ATS!$O:$O,0),2)</f>
        <v>Dissenter Visor (+Jr)</v>
      </c>
      <c r="AE299" s="195" t="str">
        <f>INDEX(ATS!$A:$P,MATCH(ATS!$AB299,ATS!$O:$O,0),4)</f>
        <v>MNGRY-OS</v>
      </c>
    </row>
    <row r="300" spans="1:31" s="2" customFormat="1" x14ac:dyDescent="0.2">
      <c r="A300" s="228">
        <v>810114</v>
      </c>
      <c r="B300" s="228" t="s">
        <v>374</v>
      </c>
      <c r="C300" s="228" t="s">
        <v>4204</v>
      </c>
      <c r="D300" s="228" t="s">
        <v>3244</v>
      </c>
      <c r="E300" s="228" t="s">
        <v>3245</v>
      </c>
      <c r="F300" s="228" t="s">
        <v>8</v>
      </c>
      <c r="G300" s="228" t="s">
        <v>128</v>
      </c>
      <c r="H300" s="228">
        <v>0</v>
      </c>
      <c r="I300" s="228">
        <v>0</v>
      </c>
      <c r="J300" s="228">
        <v>0</v>
      </c>
      <c r="K300" s="228">
        <v>0</v>
      </c>
      <c r="L300" s="231">
        <v>0</v>
      </c>
      <c r="N300" s="119" t="str">
        <f t="shared" si="12"/>
        <v>810114-44400-S</v>
      </c>
      <c r="O300" s="122" t="str">
        <f>IF(B300="NET","",IF(B300="","",IFERROR(VLOOKUP(N300,EAN!$A:$B,2,FALSE),"MANGLER - MÅ OPPDATERE EAN-FANEN")))</f>
        <v>MANGLER - MÅ OPPDATERE EAN-FANEN</v>
      </c>
      <c r="P300" s="119">
        <f t="shared" si="13"/>
        <v>0</v>
      </c>
      <c r="Q300" s="119">
        <f t="shared" si="14"/>
        <v>0</v>
      </c>
      <c r="S300" s="137" t="str">
        <f>IF(B300="NET","",IFERROR(VLOOKUP(O300,'2) Order Form'!$W$9:$W$1926,1,FALSE),"Ikke med I order form"))</f>
        <v>Ikke med I order form</v>
      </c>
      <c r="U300" s="226">
        <v>7048652766175</v>
      </c>
      <c r="V300" s="120">
        <f>IFERROR(VLOOKUP(U300,'2) Order Form'!$W$9:$W$1996,1,FALSE),"Ikke med I order form")</f>
        <v>7048652766175</v>
      </c>
      <c r="W300" s="195">
        <f>INDEX(ATS!$A:$P,MATCH(ATS!$U300,ATS!$O:$O,0),1)</f>
        <v>810057</v>
      </c>
      <c r="X300" s="174" t="str">
        <f>INDEX(ATS!$A:$P,MATCH(ATS!$U300,ATS!$O:$O,0),2)</f>
        <v>Dissenter Visor (+Jr)</v>
      </c>
      <c r="Y300" s="175" t="str">
        <f>INDEX(ATS!$A:$P,MATCH(ATS!$U300,ATS!$O:$O,0),4)</f>
        <v>BRWHT-OS</v>
      </c>
      <c r="AA300" s="195">
        <f>IFERROR(VLOOKUP('2) Order Form'!W305,$U$4:$U$1000,1,FALSE),"Ikke med i Elastic")</f>
        <v>7048652766205</v>
      </c>
      <c r="AB300" s="195">
        <f>SUM('2) Order Form'!W305)</f>
        <v>7048652766205</v>
      </c>
      <c r="AC300" s="195">
        <f>INDEX(ATS!$A:$P,MATCH(ATS!$AB300,ATS!$O:$O,0),1)</f>
        <v>810057</v>
      </c>
      <c r="AD300" s="195" t="str">
        <f>INDEX(ATS!$A:$P,MATCH(ATS!$AB300,ATS!$O:$O,0),2)</f>
        <v>Dissenter Visor (+Jr)</v>
      </c>
      <c r="AE300" s="195" t="str">
        <f>INDEX(ATS!$A:$P,MATCH(ATS!$AB300,ATS!$O:$O,0),4)</f>
        <v>MROGD-OS</v>
      </c>
    </row>
    <row r="301" spans="1:31" s="2" customFormat="1" x14ac:dyDescent="0.2">
      <c r="A301" s="228">
        <v>810114</v>
      </c>
      <c r="B301" s="228" t="s">
        <v>374</v>
      </c>
      <c r="C301" s="228" t="s">
        <v>4204</v>
      </c>
      <c r="D301" s="228" t="s">
        <v>3246</v>
      </c>
      <c r="E301" s="228" t="s">
        <v>3245</v>
      </c>
      <c r="F301" s="228" t="s">
        <v>7</v>
      </c>
      <c r="G301" s="228" t="s">
        <v>128</v>
      </c>
      <c r="H301" s="228">
        <v>0</v>
      </c>
      <c r="I301" s="228">
        <v>0</v>
      </c>
      <c r="J301" s="228">
        <v>0</v>
      </c>
      <c r="K301" s="228">
        <v>0</v>
      </c>
      <c r="L301" s="231">
        <v>0</v>
      </c>
      <c r="N301" s="119" t="str">
        <f t="shared" si="12"/>
        <v>810114-44400-M</v>
      </c>
      <c r="O301" s="122" t="str">
        <f>IF(B301="NET","",IF(B301="","",IFERROR(VLOOKUP(N301,EAN!$A:$B,2,FALSE),"MANGLER - MÅ OPPDATERE EAN-FANEN")))</f>
        <v>MANGLER - MÅ OPPDATERE EAN-FANEN</v>
      </c>
      <c r="P301" s="119">
        <f t="shared" si="13"/>
        <v>0</v>
      </c>
      <c r="Q301" s="119">
        <f t="shared" si="14"/>
        <v>0</v>
      </c>
      <c r="S301" s="137" t="str">
        <f>IF(B301="NET","",IFERROR(VLOOKUP(O301,'2) Order Form'!$W$9:$W$1926,1,FALSE),"Ikke med I order form"))</f>
        <v>Ikke med I order form</v>
      </c>
      <c r="U301" s="226">
        <v>7048652766182</v>
      </c>
      <c r="V301" s="120">
        <f>IFERROR(VLOOKUP(U301,'2) Order Form'!$W$9:$W$1996,1,FALSE),"Ikke med I order form")</f>
        <v>7048652766182</v>
      </c>
      <c r="W301" s="195">
        <f>INDEX(ATS!$A:$P,MATCH(ATS!$U301,ATS!$O:$O,0),1)</f>
        <v>810057</v>
      </c>
      <c r="X301" s="174" t="str">
        <f>INDEX(ATS!$A:$P,MATCH(ATS!$U301,ATS!$O:$O,0),2)</f>
        <v>Dissenter Visor (+Jr)</v>
      </c>
      <c r="Y301" s="175" t="str">
        <f>INDEX(ATS!$A:$P,MATCH(ATS!$U301,ATS!$O:$O,0),4)</f>
        <v>GLBLM-OS</v>
      </c>
      <c r="AA301" s="195">
        <f>IFERROR(VLOOKUP('2) Order Form'!W306,$U$4:$U$1000,1,FALSE),"Ikke med i Elastic")</f>
        <v>7048652542601</v>
      </c>
      <c r="AB301" s="195">
        <f>SUM('2) Order Form'!W306)</f>
        <v>7048652542601</v>
      </c>
      <c r="AC301" s="195">
        <f>INDEX(ATS!$A:$P,MATCH(ATS!$AB301,ATS!$O:$O,0),1)</f>
        <v>810057</v>
      </c>
      <c r="AD301" s="195" t="str">
        <f>INDEX(ATS!$A:$P,MATCH(ATS!$AB301,ATS!$O:$O,0),2)</f>
        <v>Dissenter Visor (+Jr)</v>
      </c>
      <c r="AE301" s="195" t="str">
        <f>INDEX(ATS!$A:$P,MATCH(ATS!$AB301,ATS!$O:$O,0),4)</f>
        <v>MSGMC-OS</v>
      </c>
    </row>
    <row r="302" spans="1:31" s="2" customFormat="1" x14ac:dyDescent="0.2">
      <c r="A302" s="228">
        <v>810114</v>
      </c>
      <c r="B302" s="228" t="s">
        <v>374</v>
      </c>
      <c r="C302" s="228" t="s">
        <v>4204</v>
      </c>
      <c r="D302" s="228" t="s">
        <v>3247</v>
      </c>
      <c r="E302" s="228" t="s">
        <v>3245</v>
      </c>
      <c r="F302" s="228" t="s">
        <v>67</v>
      </c>
      <c r="G302" s="228" t="s">
        <v>128</v>
      </c>
      <c r="H302" s="228">
        <v>0</v>
      </c>
      <c r="I302" s="228">
        <v>0</v>
      </c>
      <c r="J302" s="228">
        <v>0</v>
      </c>
      <c r="K302" s="228">
        <v>0</v>
      </c>
      <c r="L302" s="231">
        <v>0</v>
      </c>
      <c r="N302" s="119" t="str">
        <f t="shared" si="12"/>
        <v>810114-44400-L</v>
      </c>
      <c r="O302" s="122" t="str">
        <f>IF(B302="NET","",IF(B302="","",IFERROR(VLOOKUP(N302,EAN!$A:$B,2,FALSE),"MANGLER - MÅ OPPDATERE EAN-FANEN")))</f>
        <v>MANGLER - MÅ OPPDATERE EAN-FANEN</v>
      </c>
      <c r="P302" s="119">
        <f t="shared" si="13"/>
        <v>0</v>
      </c>
      <c r="Q302" s="119">
        <f t="shared" si="14"/>
        <v>0</v>
      </c>
      <c r="S302" s="137" t="str">
        <f>IF(B302="NET","",IFERROR(VLOOKUP(O302,'2) Order Form'!$W$9:$W$1926,1,FALSE),"Ikke med I order form"))</f>
        <v>Ikke med I order form</v>
      </c>
      <c r="U302" s="226">
        <v>7048652766199</v>
      </c>
      <c r="V302" s="120">
        <f>IFERROR(VLOOKUP(U302,'2) Order Form'!$W$9:$W$1996,1,FALSE),"Ikke med I order form")</f>
        <v>7048652766199</v>
      </c>
      <c r="W302" s="195">
        <f>INDEX(ATS!$A:$P,MATCH(ATS!$U302,ATS!$O:$O,0),1)</f>
        <v>810057</v>
      </c>
      <c r="X302" s="174" t="str">
        <f>INDEX(ATS!$A:$P,MATCH(ATS!$U302,ATS!$O:$O,0),2)</f>
        <v>Dissenter Visor (+Jr)</v>
      </c>
      <c r="Y302" s="175" t="str">
        <f>INDEX(ATS!$A:$P,MATCH(ATS!$U302,ATS!$O:$O,0),4)</f>
        <v>MFLUO-OS</v>
      </c>
      <c r="AA302" s="195">
        <f>IFERROR(VLOOKUP('2) Order Form'!W307,$U$4:$U$1000,1,FALSE),"Ikke med i Elastic")</f>
        <v>7048652327772</v>
      </c>
      <c r="AB302" s="195">
        <f>SUM('2) Order Form'!W307)</f>
        <v>7048652327772</v>
      </c>
      <c r="AC302" s="195">
        <f>INDEX(ATS!$A:$P,MATCH(ATS!$AB302,ATS!$O:$O,0),1)</f>
        <v>810057</v>
      </c>
      <c r="AD302" s="195" t="str">
        <f>INDEX(ATS!$A:$P,MATCH(ATS!$AB302,ATS!$O:$O,0),2)</f>
        <v>Dissenter Visor (+Jr)</v>
      </c>
      <c r="AE302" s="195" t="str">
        <f>INDEX(ATS!$A:$P,MATCH(ATS!$AB302,ATS!$O:$O,0),4)</f>
        <v>MWHTE-OS</v>
      </c>
    </row>
    <row r="303" spans="1:31" s="2" customFormat="1" x14ac:dyDescent="0.2">
      <c r="A303" s="228">
        <v>810114</v>
      </c>
      <c r="B303" s="228" t="s">
        <v>374</v>
      </c>
      <c r="C303" s="228" t="s">
        <v>4204</v>
      </c>
      <c r="D303" s="228" t="s">
        <v>3248</v>
      </c>
      <c r="E303" s="228" t="s">
        <v>3245</v>
      </c>
      <c r="F303" s="228" t="s">
        <v>68</v>
      </c>
      <c r="G303" s="228" t="s">
        <v>128</v>
      </c>
      <c r="H303" s="228">
        <v>0</v>
      </c>
      <c r="I303" s="228">
        <v>0</v>
      </c>
      <c r="J303" s="228">
        <v>0</v>
      </c>
      <c r="K303" s="228">
        <v>0</v>
      </c>
      <c r="L303" s="231">
        <v>0</v>
      </c>
      <c r="N303" s="119" t="str">
        <f t="shared" si="12"/>
        <v>810114-44400-XL</v>
      </c>
      <c r="O303" s="122" t="str">
        <f>IF(B303="NET","",IF(B303="","",IFERROR(VLOOKUP(N303,EAN!$A:$B,2,FALSE),"MANGLER - MÅ OPPDATERE EAN-FANEN")))</f>
        <v>MANGLER - MÅ OPPDATERE EAN-FANEN</v>
      </c>
      <c r="P303" s="119">
        <f t="shared" si="13"/>
        <v>0</v>
      </c>
      <c r="Q303" s="119">
        <f t="shared" si="14"/>
        <v>0</v>
      </c>
      <c r="S303" s="137" t="str">
        <f>IF(B303="NET","",IFERROR(VLOOKUP(O303,'2) Order Form'!$W$9:$W$1926,1,FALSE),"Ikke med I order form"))</f>
        <v>Ikke med I order form</v>
      </c>
      <c r="U303" s="226">
        <v>7048652544797</v>
      </c>
      <c r="V303" s="120">
        <f>IFERROR(VLOOKUP(U303,'2) Order Form'!$W$9:$W$1996,1,FALSE),"Ikke med I order form")</f>
        <v>7048652544797</v>
      </c>
      <c r="W303" s="195">
        <f>INDEX(ATS!$A:$P,MATCH(ATS!$U303,ATS!$O:$O,0),1)</f>
        <v>810097</v>
      </c>
      <c r="X303" s="174" t="str">
        <f>INDEX(ATS!$A:$P,MATCH(ATS!$U303,ATS!$O:$O,0),2)</f>
        <v>Dissenter Mips Comfort Pads 7 mm</v>
      </c>
      <c r="Y303" s="175" t="str">
        <f>INDEX(ATS!$A:$P,MATCH(ATS!$U303,ATS!$O:$O,0),4)</f>
        <v>TEBLK-SM</v>
      </c>
      <c r="AA303" s="195">
        <f>IFERROR(VLOOKUP('2) Order Form'!W308,$U$4:$U$1000,1,FALSE),"Ikke med i Elastic")</f>
        <v>7048652544797</v>
      </c>
      <c r="AB303" s="195">
        <f>SUM('2) Order Form'!W308)</f>
        <v>7048652544797</v>
      </c>
      <c r="AC303" s="195">
        <f>INDEX(ATS!$A:$P,MATCH(ATS!$AB303,ATS!$O:$O,0),1)</f>
        <v>810097</v>
      </c>
      <c r="AD303" s="195" t="str">
        <f>INDEX(ATS!$A:$P,MATCH(ATS!$AB303,ATS!$O:$O,0),2)</f>
        <v>Dissenter Mips Comfort Pads 7 mm</v>
      </c>
      <c r="AE303" s="195" t="str">
        <f>INDEX(ATS!$A:$P,MATCH(ATS!$AB303,ATS!$O:$O,0),4)</f>
        <v>TEBLK-SM</v>
      </c>
    </row>
    <row r="304" spans="1:31" s="2" customFormat="1" x14ac:dyDescent="0.2">
      <c r="A304" s="228">
        <v>810114</v>
      </c>
      <c r="B304" s="228" t="s">
        <v>374</v>
      </c>
      <c r="C304" s="228" t="s">
        <v>4204</v>
      </c>
      <c r="D304" s="228" t="s">
        <v>3249</v>
      </c>
      <c r="E304" s="228" t="s">
        <v>4366</v>
      </c>
      <c r="F304" s="228" t="s">
        <v>8</v>
      </c>
      <c r="G304" s="228" t="s">
        <v>504</v>
      </c>
      <c r="H304" s="228">
        <v>36</v>
      </c>
      <c r="I304" s="228">
        <v>36</v>
      </c>
      <c r="J304" s="228">
        <v>36</v>
      </c>
      <c r="K304" s="228">
        <v>36</v>
      </c>
      <c r="L304" s="231">
        <v>36</v>
      </c>
      <c r="N304" s="119" t="str">
        <f t="shared" si="12"/>
        <v>810114-66101-S</v>
      </c>
      <c r="O304" s="122" t="str">
        <f>IF(B304="NET","",IF(B304="","",IFERROR(VLOOKUP(N304,EAN!$A:$B,2,FALSE),"MANGLER - MÅ OPPDATERE EAN-FANEN")))</f>
        <v>MANGLER - MÅ OPPDATERE EAN-FANEN</v>
      </c>
      <c r="P304" s="119">
        <f t="shared" si="13"/>
        <v>36</v>
      </c>
      <c r="Q304" s="119">
        <f t="shared" si="14"/>
        <v>36</v>
      </c>
      <c r="S304" s="137" t="str">
        <f>IF(B304="NET","",IFERROR(VLOOKUP(O304,'2) Order Form'!$W$9:$W$1926,1,FALSE),"Ikke med I order form"))</f>
        <v>Ikke med I order form</v>
      </c>
      <c r="U304" s="226">
        <v>7048652544780</v>
      </c>
      <c r="V304" s="120">
        <f>IFERROR(VLOOKUP(U304,'2) Order Form'!$W$9:$W$1996,1,FALSE),"Ikke med I order form")</f>
        <v>7048652544780</v>
      </c>
      <c r="W304" s="195">
        <f>INDEX(ATS!$A:$P,MATCH(ATS!$U304,ATS!$O:$O,0),1)</f>
        <v>810097</v>
      </c>
      <c r="X304" s="174" t="str">
        <f>INDEX(ATS!$A:$P,MATCH(ATS!$U304,ATS!$O:$O,0),2)</f>
        <v>Dissenter Mips Comfort Pads 7 mm</v>
      </c>
      <c r="Y304" s="175" t="str">
        <f>INDEX(ATS!$A:$P,MATCH(ATS!$U304,ATS!$O:$O,0),4)</f>
        <v>TEBLK-ML</v>
      </c>
      <c r="AA304" s="195">
        <f>IFERROR(VLOOKUP('2) Order Form'!W309,$U$4:$U$1000,1,FALSE),"Ikke med i Elastic")</f>
        <v>7048652544780</v>
      </c>
      <c r="AB304" s="195">
        <f>SUM('2) Order Form'!W309)</f>
        <v>7048652544780</v>
      </c>
      <c r="AC304" s="195">
        <f>INDEX(ATS!$A:$P,MATCH(ATS!$AB304,ATS!$O:$O,0),1)</f>
        <v>810097</v>
      </c>
      <c r="AD304" s="195" t="str">
        <f>INDEX(ATS!$A:$P,MATCH(ATS!$AB304,ATS!$O:$O,0),2)</f>
        <v>Dissenter Mips Comfort Pads 7 mm</v>
      </c>
      <c r="AE304" s="195" t="str">
        <f>INDEX(ATS!$A:$P,MATCH(ATS!$AB304,ATS!$O:$O,0),4)</f>
        <v>TEBLK-ML</v>
      </c>
    </row>
    <row r="305" spans="1:31" s="2" customFormat="1" x14ac:dyDescent="0.2">
      <c r="A305" s="228">
        <v>810114</v>
      </c>
      <c r="B305" s="228" t="s">
        <v>374</v>
      </c>
      <c r="C305" s="228" t="s">
        <v>4204</v>
      </c>
      <c r="D305" s="228" t="s">
        <v>3250</v>
      </c>
      <c r="E305" s="228" t="s">
        <v>4366</v>
      </c>
      <c r="F305" s="228" t="s">
        <v>7</v>
      </c>
      <c r="G305" s="228" t="s">
        <v>504</v>
      </c>
      <c r="H305" s="228">
        <v>47</v>
      </c>
      <c r="I305" s="228">
        <v>47</v>
      </c>
      <c r="J305" s="228">
        <v>47</v>
      </c>
      <c r="K305" s="228">
        <v>47</v>
      </c>
      <c r="L305" s="231">
        <v>47</v>
      </c>
      <c r="N305" s="119" t="str">
        <f t="shared" si="12"/>
        <v>810114-66101-M</v>
      </c>
      <c r="O305" s="122" t="str">
        <f>IF(B305="NET","",IF(B305="","",IFERROR(VLOOKUP(N305,EAN!$A:$B,2,FALSE),"MANGLER - MÅ OPPDATERE EAN-FANEN")))</f>
        <v>MANGLER - MÅ OPPDATERE EAN-FANEN</v>
      </c>
      <c r="P305" s="119">
        <f t="shared" si="13"/>
        <v>47</v>
      </c>
      <c r="Q305" s="119">
        <f t="shared" si="14"/>
        <v>47</v>
      </c>
      <c r="S305" s="137" t="str">
        <f>IF(B305="NET","",IFERROR(VLOOKUP(O305,'2) Order Form'!$W$9:$W$1926,1,FALSE),"Ikke med I order form"))</f>
        <v>Ikke med I order form</v>
      </c>
      <c r="U305" s="226">
        <v>7048652544773</v>
      </c>
      <c r="V305" s="120">
        <f>IFERROR(VLOOKUP(U305,'2) Order Form'!$W$9:$W$1996,1,FALSE),"Ikke med I order form")</f>
        <v>7048652544773</v>
      </c>
      <c r="W305" s="195">
        <f>INDEX(ATS!$A:$P,MATCH(ATS!$U305,ATS!$O:$O,0),1)</f>
        <v>810097</v>
      </c>
      <c r="X305" s="174" t="str">
        <f>INDEX(ATS!$A:$P,MATCH(ATS!$U305,ATS!$O:$O,0),2)</f>
        <v>Dissenter Mips Comfort Pads 7 mm</v>
      </c>
      <c r="Y305" s="175" t="str">
        <f>INDEX(ATS!$A:$P,MATCH(ATS!$U305,ATS!$O:$O,0),4)</f>
        <v>TEBLK-LXL</v>
      </c>
      <c r="AA305" s="195">
        <f>IFERROR(VLOOKUP('2) Order Form'!W310,$U$4:$U$1000,1,FALSE),"Ikke med i Elastic")</f>
        <v>7048652544773</v>
      </c>
      <c r="AB305" s="195">
        <f>SUM('2) Order Form'!W310)</f>
        <v>7048652544773</v>
      </c>
      <c r="AC305" s="195">
        <f>INDEX(ATS!$A:$P,MATCH(ATS!$AB305,ATS!$O:$O,0),1)</f>
        <v>810097</v>
      </c>
      <c r="AD305" s="195" t="str">
        <f>INDEX(ATS!$A:$P,MATCH(ATS!$AB305,ATS!$O:$O,0),2)</f>
        <v>Dissenter Mips Comfort Pads 7 mm</v>
      </c>
      <c r="AE305" s="195" t="str">
        <f>INDEX(ATS!$A:$P,MATCH(ATS!$AB305,ATS!$O:$O,0),4)</f>
        <v>TEBLK-LXL</v>
      </c>
    </row>
    <row r="306" spans="1:31" s="2" customFormat="1" x14ac:dyDescent="0.2">
      <c r="A306" s="228">
        <v>810114</v>
      </c>
      <c r="B306" s="228" t="s">
        <v>374</v>
      </c>
      <c r="C306" s="228" t="s">
        <v>4204</v>
      </c>
      <c r="D306" s="228" t="s">
        <v>3251</v>
      </c>
      <c r="E306" s="228" t="s">
        <v>4366</v>
      </c>
      <c r="F306" s="228" t="s">
        <v>67</v>
      </c>
      <c r="G306" s="228" t="s">
        <v>504</v>
      </c>
      <c r="H306" s="228">
        <v>45</v>
      </c>
      <c r="I306" s="228">
        <v>45</v>
      </c>
      <c r="J306" s="228">
        <v>45</v>
      </c>
      <c r="K306" s="228">
        <v>45</v>
      </c>
      <c r="L306" s="231">
        <v>45</v>
      </c>
      <c r="N306" s="119" t="str">
        <f t="shared" si="12"/>
        <v>810114-66101-L</v>
      </c>
      <c r="O306" s="122" t="str">
        <f>IF(B306="NET","",IF(B306="","",IFERROR(VLOOKUP(N306,EAN!$A:$B,2,FALSE),"MANGLER - MÅ OPPDATERE EAN-FANEN")))</f>
        <v>MANGLER - MÅ OPPDATERE EAN-FANEN</v>
      </c>
      <c r="P306" s="119">
        <f t="shared" si="13"/>
        <v>45</v>
      </c>
      <c r="Q306" s="119">
        <f t="shared" si="14"/>
        <v>45</v>
      </c>
      <c r="S306" s="137" t="str">
        <f>IF(B306="NET","",IFERROR(VLOOKUP(O306,'2) Order Form'!$W$9:$W$1926,1,FALSE),"Ikke med I order form"))</f>
        <v>Ikke med I order form</v>
      </c>
      <c r="U306" s="226">
        <v>7048652327802</v>
      </c>
      <c r="V306" s="120">
        <f>IFERROR(VLOOKUP(U306,'2) Order Form'!$W$9:$W$1996,1,FALSE),"Ikke med I order form")</f>
        <v>7048652327802</v>
      </c>
      <c r="W306" s="195">
        <f>INDEX(ATS!$A:$P,MATCH(ATS!$U306,ATS!$O:$O,0),1)</f>
        <v>810058</v>
      </c>
      <c r="X306" s="174" t="str">
        <f>INDEX(ATS!$A:$P,MATCH(ATS!$U306,ATS!$O:$O,0),2)</f>
        <v>Dissenter Comfort Pads 7 mm</v>
      </c>
      <c r="Y306" s="175" t="str">
        <f>INDEX(ATS!$A:$P,MATCH(ATS!$U306,ATS!$O:$O,0),4)</f>
        <v>TEBLK-SM</v>
      </c>
      <c r="AA306" s="195">
        <f>IFERROR(VLOOKUP('2) Order Form'!W311,$U$4:$U$1000,1,FALSE),"Ikke med i Elastic")</f>
        <v>7048652327802</v>
      </c>
      <c r="AB306" s="195">
        <f>SUM('2) Order Form'!W311)</f>
        <v>7048652327802</v>
      </c>
      <c r="AC306" s="195">
        <f>INDEX(ATS!$A:$P,MATCH(ATS!$AB306,ATS!$O:$O,0),1)</f>
        <v>810058</v>
      </c>
      <c r="AD306" s="195" t="str">
        <f>INDEX(ATS!$A:$P,MATCH(ATS!$AB306,ATS!$O:$O,0),2)</f>
        <v>Dissenter Comfort Pads 7 mm</v>
      </c>
      <c r="AE306" s="195" t="str">
        <f>INDEX(ATS!$A:$P,MATCH(ATS!$AB306,ATS!$O:$O,0),4)</f>
        <v>TEBLK-SM</v>
      </c>
    </row>
    <row r="307" spans="1:31" s="2" customFormat="1" x14ac:dyDescent="0.2">
      <c r="A307" s="228">
        <v>810114</v>
      </c>
      <c r="B307" s="228" t="s">
        <v>374</v>
      </c>
      <c r="C307" s="228" t="s">
        <v>4204</v>
      </c>
      <c r="D307" s="228" t="s">
        <v>3252</v>
      </c>
      <c r="E307" s="228" t="s">
        <v>4366</v>
      </c>
      <c r="F307" s="228" t="s">
        <v>68</v>
      </c>
      <c r="G307" s="228" t="s">
        <v>504</v>
      </c>
      <c r="H307" s="228">
        <v>41</v>
      </c>
      <c r="I307" s="228">
        <v>41</v>
      </c>
      <c r="J307" s="228">
        <v>41</v>
      </c>
      <c r="K307" s="228">
        <v>41</v>
      </c>
      <c r="L307" s="231">
        <v>41</v>
      </c>
      <c r="N307" s="119" t="str">
        <f t="shared" si="12"/>
        <v>810114-66101-XL</v>
      </c>
      <c r="O307" s="122" t="str">
        <f>IF(B307="NET","",IF(B307="","",IFERROR(VLOOKUP(N307,EAN!$A:$B,2,FALSE),"MANGLER - MÅ OPPDATERE EAN-FANEN")))</f>
        <v>MANGLER - MÅ OPPDATERE EAN-FANEN</v>
      </c>
      <c r="P307" s="119">
        <f t="shared" si="13"/>
        <v>41</v>
      </c>
      <c r="Q307" s="119">
        <f t="shared" si="14"/>
        <v>41</v>
      </c>
      <c r="S307" s="137" t="str">
        <f>IF(B307="NET","",IFERROR(VLOOKUP(O307,'2) Order Form'!$W$9:$W$1926,1,FALSE),"Ikke med I order form"))</f>
        <v>Ikke med I order form</v>
      </c>
      <c r="U307" s="226">
        <v>7048652327796</v>
      </c>
      <c r="V307" s="120">
        <f>IFERROR(VLOOKUP(U307,'2) Order Form'!$W$9:$W$1996,1,FALSE),"Ikke med I order form")</f>
        <v>7048652327796</v>
      </c>
      <c r="W307" s="195">
        <f>INDEX(ATS!$A:$P,MATCH(ATS!$U307,ATS!$O:$O,0),1)</f>
        <v>810058</v>
      </c>
      <c r="X307" s="174" t="str">
        <f>INDEX(ATS!$A:$P,MATCH(ATS!$U307,ATS!$O:$O,0),2)</f>
        <v>Dissenter Comfort Pads 7 mm</v>
      </c>
      <c r="Y307" s="175" t="str">
        <f>INDEX(ATS!$A:$P,MATCH(ATS!$U307,ATS!$O:$O,0),4)</f>
        <v>TEBLK-ML</v>
      </c>
      <c r="AA307" s="195">
        <f>IFERROR(VLOOKUP('2) Order Form'!W312,$U$4:$U$1000,1,FALSE),"Ikke med i Elastic")</f>
        <v>7048652327796</v>
      </c>
      <c r="AB307" s="195">
        <f>SUM('2) Order Form'!W312)</f>
        <v>7048652327796</v>
      </c>
      <c r="AC307" s="195">
        <f>INDEX(ATS!$A:$P,MATCH(ATS!$AB307,ATS!$O:$O,0),1)</f>
        <v>810058</v>
      </c>
      <c r="AD307" s="195" t="str">
        <f>INDEX(ATS!$A:$P,MATCH(ATS!$AB307,ATS!$O:$O,0),2)</f>
        <v>Dissenter Comfort Pads 7 mm</v>
      </c>
      <c r="AE307" s="195" t="str">
        <f>INDEX(ATS!$A:$P,MATCH(ATS!$AB307,ATS!$O:$O,0),4)</f>
        <v>TEBLK-ML</v>
      </c>
    </row>
    <row r="308" spans="1:31" s="2" customFormat="1" x14ac:dyDescent="0.2">
      <c r="A308" s="228">
        <v>810114</v>
      </c>
      <c r="B308" s="228" t="s">
        <v>374</v>
      </c>
      <c r="C308" s="228" t="s">
        <v>4204</v>
      </c>
      <c r="D308" s="228" t="s">
        <v>650</v>
      </c>
      <c r="E308" s="228" t="s">
        <v>4364</v>
      </c>
      <c r="F308" s="228" t="s">
        <v>8</v>
      </c>
      <c r="G308" s="228" t="s">
        <v>128</v>
      </c>
      <c r="H308" s="228">
        <v>46</v>
      </c>
      <c r="I308" s="228">
        <v>46</v>
      </c>
      <c r="J308" s="228">
        <v>46</v>
      </c>
      <c r="K308" s="228">
        <v>46</v>
      </c>
      <c r="L308" s="231">
        <v>46</v>
      </c>
      <c r="N308" s="119" t="str">
        <f t="shared" si="12"/>
        <v>810114-99901-S</v>
      </c>
      <c r="O308" s="122" t="str">
        <f>IF(B308="NET","",IF(B308="","",IFERROR(VLOOKUP(N308,EAN!$A:$B,2,FALSE),"MANGLER - MÅ OPPDATERE EAN-FANEN")))</f>
        <v>MANGLER - MÅ OPPDATERE EAN-FANEN</v>
      </c>
      <c r="P308" s="119">
        <f t="shared" si="13"/>
        <v>46</v>
      </c>
      <c r="Q308" s="119">
        <f t="shared" si="14"/>
        <v>46</v>
      </c>
      <c r="S308" s="137" t="str">
        <f>IF(B308="NET","",IFERROR(VLOOKUP(O308,'2) Order Form'!$W$9:$W$1926,1,FALSE),"Ikke med I order form"))</f>
        <v>Ikke med I order form</v>
      </c>
      <c r="U308" s="226">
        <v>7048652327789</v>
      </c>
      <c r="V308" s="120">
        <f>IFERROR(VLOOKUP(U308,'2) Order Form'!$W$9:$W$1996,1,FALSE),"Ikke med I order form")</f>
        <v>7048652327789</v>
      </c>
      <c r="W308" s="195">
        <f>INDEX(ATS!$A:$P,MATCH(ATS!$U308,ATS!$O:$O,0),1)</f>
        <v>810058</v>
      </c>
      <c r="X308" s="174" t="str">
        <f>INDEX(ATS!$A:$P,MATCH(ATS!$U308,ATS!$O:$O,0),2)</f>
        <v>Dissenter Comfort Pads 7 mm</v>
      </c>
      <c r="Y308" s="175" t="str">
        <f>INDEX(ATS!$A:$P,MATCH(ATS!$U308,ATS!$O:$O,0),4)</f>
        <v>TEBLK-LXL</v>
      </c>
      <c r="AA308" s="195">
        <f>IFERROR(VLOOKUP('2) Order Form'!W313,$U$4:$U$1000,1,FALSE),"Ikke med i Elastic")</f>
        <v>7048652327789</v>
      </c>
      <c r="AB308" s="195">
        <f>SUM('2) Order Form'!W313)</f>
        <v>7048652327789</v>
      </c>
      <c r="AC308" s="195">
        <f>INDEX(ATS!$A:$P,MATCH(ATS!$AB308,ATS!$O:$O,0),1)</f>
        <v>810058</v>
      </c>
      <c r="AD308" s="195" t="str">
        <f>INDEX(ATS!$A:$P,MATCH(ATS!$AB308,ATS!$O:$O,0),2)</f>
        <v>Dissenter Comfort Pads 7 mm</v>
      </c>
      <c r="AE308" s="195" t="str">
        <f>INDEX(ATS!$A:$P,MATCH(ATS!$AB308,ATS!$O:$O,0),4)</f>
        <v>TEBLK-LXL</v>
      </c>
    </row>
    <row r="309" spans="1:31" s="2" customFormat="1" x14ac:dyDescent="0.2">
      <c r="A309" s="228">
        <v>810114</v>
      </c>
      <c r="B309" s="228" t="s">
        <v>374</v>
      </c>
      <c r="C309" s="228" t="s">
        <v>4204</v>
      </c>
      <c r="D309" s="228" t="s">
        <v>651</v>
      </c>
      <c r="E309" s="228" t="s">
        <v>4364</v>
      </c>
      <c r="F309" s="228" t="s">
        <v>7</v>
      </c>
      <c r="G309" s="228" t="s">
        <v>128</v>
      </c>
      <c r="H309" s="228">
        <v>100</v>
      </c>
      <c r="I309" s="228">
        <v>100</v>
      </c>
      <c r="J309" s="228">
        <v>100</v>
      </c>
      <c r="K309" s="228">
        <v>100</v>
      </c>
      <c r="L309" s="231">
        <v>100</v>
      </c>
      <c r="N309" s="119" t="str">
        <f t="shared" si="12"/>
        <v>810114-99901-M</v>
      </c>
      <c r="O309" s="122" t="str">
        <f>IF(B309="NET","",IF(B309="","",IFERROR(VLOOKUP(N309,EAN!$A:$B,2,FALSE),"MANGLER - MÅ OPPDATERE EAN-FANEN")))</f>
        <v>MANGLER - MÅ OPPDATERE EAN-FANEN</v>
      </c>
      <c r="P309" s="119">
        <f t="shared" si="13"/>
        <v>100</v>
      </c>
      <c r="Q309" s="119">
        <f t="shared" si="14"/>
        <v>100</v>
      </c>
      <c r="S309" s="137" t="str">
        <f>IF(B309="NET","",IFERROR(VLOOKUP(O309,'2) Order Form'!$W$9:$W$1926,1,FALSE),"Ikke med I order form"))</f>
        <v>Ikke med I order form</v>
      </c>
      <c r="U309" s="226">
        <v>7048652557018</v>
      </c>
      <c r="V309" s="120">
        <f>IFERROR(VLOOKUP(U309,'2) Order Form'!$W$9:$W$1996,1,FALSE),"Ikke med I order form")</f>
        <v>7048652557018</v>
      </c>
      <c r="W309" s="195">
        <f>INDEX(ATS!$A:$P,MATCH(ATS!$U309,ATS!$O:$O,0),1)</f>
        <v>810095</v>
      </c>
      <c r="X309" s="174" t="str">
        <f>INDEX(ATS!$A:$P,MATCH(ATS!$U309,ATS!$O:$O,0),2)</f>
        <v>Ripper Mips Comfort Pads</v>
      </c>
      <c r="Y309" s="175" t="str">
        <f>INDEX(ATS!$A:$P,MATCH(ATS!$U309,ATS!$O:$O,0),4)</f>
        <v>TEBLK-OS</v>
      </c>
      <c r="AA309" s="195">
        <f>IFERROR(VLOOKUP('2) Order Form'!W314,$U$4:$U$1000,1,FALSE),"Ikke med i Elastic")</f>
        <v>7048652557018</v>
      </c>
      <c r="AB309" s="195">
        <f>SUM('2) Order Form'!W314)</f>
        <v>7048652557018</v>
      </c>
      <c r="AC309" s="195">
        <f>INDEX(ATS!$A:$P,MATCH(ATS!$AB309,ATS!$O:$O,0),1)</f>
        <v>810095</v>
      </c>
      <c r="AD309" s="195" t="str">
        <f>INDEX(ATS!$A:$P,MATCH(ATS!$AB309,ATS!$O:$O,0),2)</f>
        <v>Ripper Mips Comfort Pads</v>
      </c>
      <c r="AE309" s="195" t="str">
        <f>INDEX(ATS!$A:$P,MATCH(ATS!$AB309,ATS!$O:$O,0),4)</f>
        <v>TEBLK-OS</v>
      </c>
    </row>
    <row r="310" spans="1:31" s="2" customFormat="1" x14ac:dyDescent="0.2">
      <c r="A310" s="228">
        <v>810114</v>
      </c>
      <c r="B310" s="228" t="s">
        <v>374</v>
      </c>
      <c r="C310" s="228" t="s">
        <v>4204</v>
      </c>
      <c r="D310" s="228" t="s">
        <v>652</v>
      </c>
      <c r="E310" s="228" t="s">
        <v>4364</v>
      </c>
      <c r="F310" s="228" t="s">
        <v>67</v>
      </c>
      <c r="G310" s="228" t="s">
        <v>128</v>
      </c>
      <c r="H310" s="228">
        <v>102</v>
      </c>
      <c r="I310" s="228">
        <v>102</v>
      </c>
      <c r="J310" s="228">
        <v>102</v>
      </c>
      <c r="K310" s="228">
        <v>102</v>
      </c>
      <c r="L310" s="231">
        <v>102</v>
      </c>
      <c r="N310" s="119" t="str">
        <f t="shared" si="12"/>
        <v>810114-99901-L</v>
      </c>
      <c r="O310" s="122" t="str">
        <f>IF(B310="NET","",IF(B310="","",IFERROR(VLOOKUP(N310,EAN!$A:$B,2,FALSE),"MANGLER - MÅ OPPDATERE EAN-FANEN")))</f>
        <v>MANGLER - MÅ OPPDATERE EAN-FANEN</v>
      </c>
      <c r="P310" s="119">
        <f t="shared" si="13"/>
        <v>102</v>
      </c>
      <c r="Q310" s="119">
        <f t="shared" si="14"/>
        <v>102</v>
      </c>
      <c r="S310" s="137" t="str">
        <f>IF(B310="NET","",IFERROR(VLOOKUP(O310,'2) Order Form'!$W$9:$W$1926,1,FALSE),"Ikke med I order form"))</f>
        <v>Ikke med I order form</v>
      </c>
      <c r="U310" s="226">
        <v>7048652557001</v>
      </c>
      <c r="V310" s="120">
        <f>IFERROR(VLOOKUP(U310,'2) Order Form'!$W$9:$W$1996,1,FALSE),"Ikke med I order form")</f>
        <v>7048652557001</v>
      </c>
      <c r="W310" s="195">
        <f>INDEX(ATS!$A:$P,MATCH(ATS!$U310,ATS!$O:$O,0),1)</f>
        <v>810093</v>
      </c>
      <c r="X310" s="174" t="str">
        <f>INDEX(ATS!$A:$P,MATCH(ATS!$U310,ATS!$O:$O,0),2)</f>
        <v>Ripper Comfort Pads</v>
      </c>
      <c r="Y310" s="175" t="str">
        <f>INDEX(ATS!$A:$P,MATCH(ATS!$U310,ATS!$O:$O,0),4)</f>
        <v>TEBLK-OS</v>
      </c>
      <c r="AA310" s="195">
        <f>IFERROR(VLOOKUP('2) Order Form'!W315,$U$4:$U$1000,1,FALSE),"Ikke med i Elastic")</f>
        <v>7048652557001</v>
      </c>
      <c r="AB310" s="195">
        <f>SUM('2) Order Form'!W315)</f>
        <v>7048652557001</v>
      </c>
      <c r="AC310" s="195">
        <f>INDEX(ATS!$A:$P,MATCH(ATS!$AB310,ATS!$O:$O,0),1)</f>
        <v>810093</v>
      </c>
      <c r="AD310" s="195" t="str">
        <f>INDEX(ATS!$A:$P,MATCH(ATS!$AB310,ATS!$O:$O,0),2)</f>
        <v>Ripper Comfort Pads</v>
      </c>
      <c r="AE310" s="195" t="str">
        <f>INDEX(ATS!$A:$P,MATCH(ATS!$AB310,ATS!$O:$O,0),4)</f>
        <v>TEBLK-OS</v>
      </c>
    </row>
    <row r="311" spans="1:31" s="2" customFormat="1" x14ac:dyDescent="0.2">
      <c r="A311" s="228">
        <v>810114</v>
      </c>
      <c r="B311" s="228" t="s">
        <v>374</v>
      </c>
      <c r="C311" s="228" t="s">
        <v>4204</v>
      </c>
      <c r="D311" s="228" t="s">
        <v>653</v>
      </c>
      <c r="E311" s="228" t="s">
        <v>4364</v>
      </c>
      <c r="F311" s="228" t="s">
        <v>68</v>
      </c>
      <c r="G311" s="228" t="s">
        <v>128</v>
      </c>
      <c r="H311" s="228">
        <v>61</v>
      </c>
      <c r="I311" s="228">
        <v>61</v>
      </c>
      <c r="J311" s="228">
        <v>61</v>
      </c>
      <c r="K311" s="228">
        <v>61</v>
      </c>
      <c r="L311" s="231">
        <v>61</v>
      </c>
      <c r="N311" s="119" t="str">
        <f t="shared" si="12"/>
        <v>810114-99901-XL</v>
      </c>
      <c r="O311" s="122" t="str">
        <f>IF(B311="NET","",IF(B311="","",IFERROR(VLOOKUP(N311,EAN!$A:$B,2,FALSE),"MANGLER - MÅ OPPDATERE EAN-FANEN")))</f>
        <v>MANGLER - MÅ OPPDATERE EAN-FANEN</v>
      </c>
      <c r="P311" s="119">
        <f t="shared" si="13"/>
        <v>61</v>
      </c>
      <c r="Q311" s="119">
        <f t="shared" si="14"/>
        <v>61</v>
      </c>
      <c r="S311" s="137" t="str">
        <f>IF(B311="NET","",IFERROR(VLOOKUP(O311,'2) Order Form'!$W$9:$W$1926,1,FALSE),"Ikke med I order form"))</f>
        <v>Ikke med I order form</v>
      </c>
      <c r="U311" s="226">
        <v>7048652557025</v>
      </c>
      <c r="V311" s="120">
        <f>IFERROR(VLOOKUP(U311,'2) Order Form'!$W$9:$W$1996,1,FALSE),"Ikke med I order form")</f>
        <v>7048652557025</v>
      </c>
      <c r="W311" s="195">
        <f>INDEX(ATS!$A:$P,MATCH(ATS!$U311,ATS!$O:$O,0),1)</f>
        <v>810096</v>
      </c>
      <c r="X311" s="174" t="str">
        <f>INDEX(ATS!$A:$P,MATCH(ATS!$U311,ATS!$O:$O,0),2)</f>
        <v>Ripper Mips Comfort Pads Jr</v>
      </c>
      <c r="Y311" s="175" t="str">
        <f>INDEX(ATS!$A:$P,MATCH(ATS!$U311,ATS!$O:$O,0),4)</f>
        <v>TEBLK-OS</v>
      </c>
      <c r="AA311" s="195">
        <f>IFERROR(VLOOKUP('2) Order Form'!W316,$U$4:$U$1000,1,FALSE),"Ikke med i Elastic")</f>
        <v>7048652557025</v>
      </c>
      <c r="AB311" s="195">
        <f>SUM('2) Order Form'!W316)</f>
        <v>7048652557025</v>
      </c>
      <c r="AC311" s="195">
        <f>INDEX(ATS!$A:$P,MATCH(ATS!$AB311,ATS!$O:$O,0),1)</f>
        <v>810096</v>
      </c>
      <c r="AD311" s="195" t="str">
        <f>INDEX(ATS!$A:$P,MATCH(ATS!$AB311,ATS!$O:$O,0),2)</f>
        <v>Ripper Mips Comfort Pads Jr</v>
      </c>
      <c r="AE311" s="195" t="str">
        <f>INDEX(ATS!$A:$P,MATCH(ATS!$AB311,ATS!$O:$O,0),4)</f>
        <v>TEBLK-OS</v>
      </c>
    </row>
    <row r="312" spans="1:31" s="2" customFormat="1" x14ac:dyDescent="0.2">
      <c r="A312" s="229">
        <v>810115</v>
      </c>
      <c r="B312" s="228" t="s">
        <v>248</v>
      </c>
      <c r="C312" s="228"/>
      <c r="D312" s="228"/>
      <c r="E312" s="228"/>
      <c r="F312" s="228"/>
      <c r="G312" s="228"/>
      <c r="H312" s="229">
        <v>202226</v>
      </c>
      <c r="I312" s="229">
        <v>202227</v>
      </c>
      <c r="J312" s="229">
        <v>202228</v>
      </c>
      <c r="K312" s="229">
        <v>202229</v>
      </c>
      <c r="L312" s="232">
        <v>202234</v>
      </c>
      <c r="N312" s="119" t="str">
        <f t="shared" si="12"/>
        <v>810115-</v>
      </c>
      <c r="O312" s="122" t="str">
        <f>IF(B312="NET","",IF(B312="","",IFERROR(VLOOKUP(N312,EAN!$A:$B,2,FALSE),"MANGLER - MÅ OPPDATERE EAN-FANEN")))</f>
        <v/>
      </c>
      <c r="P312" s="119">
        <f t="shared" si="13"/>
        <v>202226</v>
      </c>
      <c r="Q312" s="119">
        <f t="shared" si="14"/>
        <v>202234</v>
      </c>
      <c r="S312" s="137" t="str">
        <f>IF(B312="NET","",IFERROR(VLOOKUP(O312,'2) Order Form'!$W$9:$W$1926,1,FALSE),"Ikke med I order form"))</f>
        <v/>
      </c>
      <c r="U312" s="226">
        <v>7048652556998</v>
      </c>
      <c r="V312" s="120">
        <f>IFERROR(VLOOKUP(U312,'2) Order Form'!$W$9:$W$1996,1,FALSE),"Ikke med I order form")</f>
        <v>7048652556998</v>
      </c>
      <c r="W312" s="195">
        <f>INDEX(ATS!$A:$P,MATCH(ATS!$U312,ATS!$O:$O,0),1)</f>
        <v>810092</v>
      </c>
      <c r="X312" s="174" t="str">
        <f>INDEX(ATS!$A:$P,MATCH(ATS!$U312,ATS!$O:$O,0),2)</f>
        <v>Ripper Comfort Pads Jr</v>
      </c>
      <c r="Y312" s="175" t="str">
        <f>INDEX(ATS!$A:$P,MATCH(ATS!$U312,ATS!$O:$O,0),4)</f>
        <v>TEBLK-OS</v>
      </c>
      <c r="AA312" s="195">
        <f>IFERROR(VLOOKUP('2) Order Form'!W317,$U$4:$U$1000,1,FALSE),"Ikke med i Elastic")</f>
        <v>7048652556998</v>
      </c>
      <c r="AB312" s="195">
        <f>SUM('2) Order Form'!W317)</f>
        <v>7048652556998</v>
      </c>
      <c r="AC312" s="195">
        <f>INDEX(ATS!$A:$P,MATCH(ATS!$AB312,ATS!$O:$O,0),1)</f>
        <v>810092</v>
      </c>
      <c r="AD312" s="195" t="str">
        <f>INDEX(ATS!$A:$P,MATCH(ATS!$AB312,ATS!$O:$O,0),2)</f>
        <v>Ripper Comfort Pads Jr</v>
      </c>
      <c r="AE312" s="195" t="str">
        <f>INDEX(ATS!$A:$P,MATCH(ATS!$AB312,ATS!$O:$O,0),4)</f>
        <v>TEBLK-OS</v>
      </c>
    </row>
    <row r="313" spans="1:31" s="2" customFormat="1" x14ac:dyDescent="0.2">
      <c r="A313" s="228">
        <v>810115</v>
      </c>
      <c r="B313" s="228" t="s">
        <v>375</v>
      </c>
      <c r="C313" s="228" t="s">
        <v>4204</v>
      </c>
      <c r="D313" s="228" t="s">
        <v>3249</v>
      </c>
      <c r="E313" s="228" t="s">
        <v>4366</v>
      </c>
      <c r="F313" s="228" t="s">
        <v>8</v>
      </c>
      <c r="G313" s="228" t="s">
        <v>504</v>
      </c>
      <c r="H313" s="228">
        <v>23</v>
      </c>
      <c r="I313" s="228">
        <v>23</v>
      </c>
      <c r="J313" s="228">
        <v>23</v>
      </c>
      <c r="K313" s="228">
        <v>23</v>
      </c>
      <c r="L313" s="231">
        <v>23</v>
      </c>
      <c r="N313" s="119" t="str">
        <f t="shared" si="12"/>
        <v>810115-66101-S</v>
      </c>
      <c r="O313" s="122" t="str">
        <f>IF(B313="NET","",IF(B313="","",IFERROR(VLOOKUP(N313,EAN!$A:$B,2,FALSE),"MANGLER - MÅ OPPDATERE EAN-FANEN")))</f>
        <v>MANGLER - MÅ OPPDATERE EAN-FANEN</v>
      </c>
      <c r="P313" s="119">
        <f t="shared" si="13"/>
        <v>23</v>
      </c>
      <c r="Q313" s="119">
        <f t="shared" si="14"/>
        <v>23</v>
      </c>
      <c r="S313" s="137" t="str">
        <f>IF(B313="NET","",IFERROR(VLOOKUP(O313,'2) Order Form'!$W$9:$W$1926,1,FALSE),"Ikke med I order form"))</f>
        <v>Ikke med I order form</v>
      </c>
      <c r="U313" s="226">
        <v>7048652328229</v>
      </c>
      <c r="V313" s="120">
        <f>IFERROR(VLOOKUP(U313,'2) Order Form'!$W$9:$W$1996,1,FALSE),"Ikke med I order form")</f>
        <v>7048652328229</v>
      </c>
      <c r="W313" s="195">
        <f>INDEX(ATS!$A:$P,MATCH(ATS!$U313,ATS!$O:$O,0),1)</f>
        <v>810067</v>
      </c>
      <c r="X313" s="174" t="str">
        <f>INDEX(ATS!$A:$P,MATCH(ATS!$U313,ATS!$O:$O,0),2)</f>
        <v>Tucker Visor</v>
      </c>
      <c r="Y313" s="175" t="str">
        <f>INDEX(ATS!$A:$P,MATCH(ATS!$U313,ATS!$O:$O,0),4)</f>
        <v>CLEAR-M</v>
      </c>
      <c r="AA313" s="195">
        <f>IFERROR(VLOOKUP('2) Order Form'!W318,$U$4:$U$1000,1,FALSE),"Ikke med i Elastic")</f>
        <v>7048652328229</v>
      </c>
      <c r="AB313" s="195">
        <f>SUM('2) Order Form'!W318)</f>
        <v>7048652328229</v>
      </c>
      <c r="AC313" s="195">
        <f>INDEX(ATS!$A:$P,MATCH(ATS!$AB313,ATS!$O:$O,0),1)</f>
        <v>810067</v>
      </c>
      <c r="AD313" s="195" t="str">
        <f>INDEX(ATS!$A:$P,MATCH(ATS!$AB313,ATS!$O:$O,0),2)</f>
        <v>Tucker Visor</v>
      </c>
      <c r="AE313" s="195" t="str">
        <f>INDEX(ATS!$A:$P,MATCH(ATS!$AB313,ATS!$O:$O,0),4)</f>
        <v>CLEAR-M</v>
      </c>
    </row>
    <row r="314" spans="1:31" s="2" customFormat="1" x14ac:dyDescent="0.2">
      <c r="A314" s="228">
        <v>810115</v>
      </c>
      <c r="B314" s="228" t="s">
        <v>375</v>
      </c>
      <c r="C314" s="228" t="s">
        <v>4204</v>
      </c>
      <c r="D314" s="228" t="s">
        <v>3250</v>
      </c>
      <c r="E314" s="228" t="s">
        <v>4366</v>
      </c>
      <c r="F314" s="228" t="s">
        <v>7</v>
      </c>
      <c r="G314" s="228" t="s">
        <v>504</v>
      </c>
      <c r="H314" s="228">
        <v>54</v>
      </c>
      <c r="I314" s="228">
        <v>54</v>
      </c>
      <c r="J314" s="228">
        <v>54</v>
      </c>
      <c r="K314" s="228">
        <v>54</v>
      </c>
      <c r="L314" s="231">
        <v>54</v>
      </c>
      <c r="N314" s="119" t="str">
        <f t="shared" si="12"/>
        <v>810115-66101-M</v>
      </c>
      <c r="O314" s="122" t="str">
        <f>IF(B314="NET","",IF(B314="","",IFERROR(VLOOKUP(N314,EAN!$A:$B,2,FALSE),"MANGLER - MÅ OPPDATERE EAN-FANEN")))</f>
        <v>MANGLER - MÅ OPPDATERE EAN-FANEN</v>
      </c>
      <c r="P314" s="119">
        <f t="shared" si="13"/>
        <v>54</v>
      </c>
      <c r="Q314" s="119">
        <f t="shared" si="14"/>
        <v>54</v>
      </c>
      <c r="S314" s="137" t="str">
        <f>IF(B314="NET","",IFERROR(VLOOKUP(O314,'2) Order Form'!$W$9:$W$1926,1,FALSE),"Ikke med I order form"))</f>
        <v>Ikke med I order form</v>
      </c>
      <c r="U314" s="226">
        <v>7048652328212</v>
      </c>
      <c r="V314" s="120">
        <f>IFERROR(VLOOKUP(U314,'2) Order Form'!$W$9:$W$1996,1,FALSE),"Ikke med I order form")</f>
        <v>7048652328212</v>
      </c>
      <c r="W314" s="195">
        <f>INDEX(ATS!$A:$P,MATCH(ATS!$U314,ATS!$O:$O,0),1)</f>
        <v>810067</v>
      </c>
      <c r="X314" s="174" t="str">
        <f>INDEX(ATS!$A:$P,MATCH(ATS!$U314,ATS!$O:$O,0),2)</f>
        <v>Tucker Visor</v>
      </c>
      <c r="Y314" s="175" t="str">
        <f>INDEX(ATS!$A:$P,MATCH(ATS!$U314,ATS!$O:$O,0),4)</f>
        <v>CLEAR-L</v>
      </c>
      <c r="AA314" s="195">
        <f>IFERROR(VLOOKUP('2) Order Form'!W319,$U$4:$U$1000,1,FALSE),"Ikke med i Elastic")</f>
        <v>7048652328212</v>
      </c>
      <c r="AB314" s="195">
        <f>SUM('2) Order Form'!W319)</f>
        <v>7048652328212</v>
      </c>
      <c r="AC314" s="195">
        <f>INDEX(ATS!$A:$P,MATCH(ATS!$AB314,ATS!$O:$O,0),1)</f>
        <v>810067</v>
      </c>
      <c r="AD314" s="195" t="str">
        <f>INDEX(ATS!$A:$P,MATCH(ATS!$AB314,ATS!$O:$O,0),2)</f>
        <v>Tucker Visor</v>
      </c>
      <c r="AE314" s="195" t="str">
        <f>INDEX(ATS!$A:$P,MATCH(ATS!$AB314,ATS!$O:$O,0),4)</f>
        <v>CLEAR-L</v>
      </c>
    </row>
    <row r="315" spans="1:31" s="2" customFormat="1" x14ac:dyDescent="0.2">
      <c r="A315" s="228">
        <v>810115</v>
      </c>
      <c r="B315" s="228" t="s">
        <v>375</v>
      </c>
      <c r="C315" s="228" t="s">
        <v>4204</v>
      </c>
      <c r="D315" s="228" t="s">
        <v>3251</v>
      </c>
      <c r="E315" s="228" t="s">
        <v>4366</v>
      </c>
      <c r="F315" s="228" t="s">
        <v>67</v>
      </c>
      <c r="G315" s="228" t="s">
        <v>504</v>
      </c>
      <c r="H315" s="228">
        <v>44</v>
      </c>
      <c r="I315" s="228">
        <v>44</v>
      </c>
      <c r="J315" s="228">
        <v>44</v>
      </c>
      <c r="K315" s="228">
        <v>44</v>
      </c>
      <c r="L315" s="231">
        <v>44</v>
      </c>
      <c r="N315" s="119" t="str">
        <f t="shared" si="12"/>
        <v>810115-66101-L</v>
      </c>
      <c r="O315" s="122" t="str">
        <f>IF(B315="NET","",IF(B315="","",IFERROR(VLOOKUP(N315,EAN!$A:$B,2,FALSE),"MANGLER - MÅ OPPDATERE EAN-FANEN")))</f>
        <v>MANGLER - MÅ OPPDATERE EAN-FANEN</v>
      </c>
      <c r="P315" s="119">
        <f t="shared" si="13"/>
        <v>44</v>
      </c>
      <c r="Q315" s="119">
        <f t="shared" si="14"/>
        <v>44</v>
      </c>
      <c r="S315" s="137" t="str">
        <f>IF(B315="NET","",IFERROR(VLOOKUP(O315,'2) Order Form'!$W$9:$W$1926,1,FALSE),"Ikke med I order form"))</f>
        <v>Ikke med I order form</v>
      </c>
      <c r="U315" s="226">
        <v>7048652328243</v>
      </c>
      <c r="V315" s="120">
        <f>IFERROR(VLOOKUP(U315,'2) Order Form'!$W$9:$W$1996,1,FALSE),"Ikke med I order form")</f>
        <v>7048652328243</v>
      </c>
      <c r="W315" s="195">
        <f>INDEX(ATS!$A:$P,MATCH(ATS!$U315,ATS!$O:$O,0),1)</f>
        <v>810067</v>
      </c>
      <c r="X315" s="174" t="str">
        <f>INDEX(ATS!$A:$P,MATCH(ATS!$U315,ATS!$O:$O,0),2)</f>
        <v>Tucker Visor</v>
      </c>
      <c r="Y315" s="175" t="str">
        <f>INDEX(ATS!$A:$P,MATCH(ATS!$U315,ATS!$O:$O,0),4)</f>
        <v>SRMOR-M</v>
      </c>
      <c r="AA315" s="195">
        <f>IFERROR(VLOOKUP('2) Order Form'!W320,$U$4:$U$1000,1,FALSE),"Ikke med i Elastic")</f>
        <v>7048652328243</v>
      </c>
      <c r="AB315" s="195">
        <f>SUM('2) Order Form'!W320)</f>
        <v>7048652328243</v>
      </c>
      <c r="AC315" s="195">
        <f>INDEX(ATS!$A:$P,MATCH(ATS!$AB315,ATS!$O:$O,0),1)</f>
        <v>810067</v>
      </c>
      <c r="AD315" s="195" t="str">
        <f>INDEX(ATS!$A:$P,MATCH(ATS!$AB315,ATS!$O:$O,0),2)</f>
        <v>Tucker Visor</v>
      </c>
      <c r="AE315" s="195" t="str">
        <f>INDEX(ATS!$A:$P,MATCH(ATS!$AB315,ATS!$O:$O,0),4)</f>
        <v>SRMOR-M</v>
      </c>
    </row>
    <row r="316" spans="1:31" s="2" customFormat="1" x14ac:dyDescent="0.2">
      <c r="A316" s="228">
        <v>810115</v>
      </c>
      <c r="B316" s="228" t="s">
        <v>375</v>
      </c>
      <c r="C316" s="228" t="s">
        <v>4204</v>
      </c>
      <c r="D316" s="228" t="s">
        <v>3252</v>
      </c>
      <c r="E316" s="228" t="s">
        <v>4366</v>
      </c>
      <c r="F316" s="228" t="s">
        <v>68</v>
      </c>
      <c r="G316" s="228" t="s">
        <v>504</v>
      </c>
      <c r="H316" s="228">
        <v>29</v>
      </c>
      <c r="I316" s="228">
        <v>29</v>
      </c>
      <c r="J316" s="228">
        <v>29</v>
      </c>
      <c r="K316" s="228">
        <v>29</v>
      </c>
      <c r="L316" s="231">
        <v>29</v>
      </c>
      <c r="N316" s="119" t="str">
        <f t="shared" si="12"/>
        <v>810115-66101-XL</v>
      </c>
      <c r="O316" s="122" t="str">
        <f>IF(B316="NET","",IF(B316="","",IFERROR(VLOOKUP(N316,EAN!$A:$B,2,FALSE),"MANGLER - MÅ OPPDATERE EAN-FANEN")))</f>
        <v>MANGLER - MÅ OPPDATERE EAN-FANEN</v>
      </c>
      <c r="P316" s="119">
        <f t="shared" si="13"/>
        <v>29</v>
      </c>
      <c r="Q316" s="119">
        <f t="shared" si="14"/>
        <v>29</v>
      </c>
      <c r="S316" s="137" t="str">
        <f>IF(B316="NET","",IFERROR(VLOOKUP(O316,'2) Order Form'!$W$9:$W$1926,1,FALSE),"Ikke med I order form"))</f>
        <v>Ikke med I order form</v>
      </c>
      <c r="U316" s="226">
        <v>7048652328236</v>
      </c>
      <c r="V316" s="120">
        <f>IFERROR(VLOOKUP(U316,'2) Order Form'!$W$9:$W$1996,1,FALSE),"Ikke med I order form")</f>
        <v>7048652328236</v>
      </c>
      <c r="W316" s="195">
        <f>INDEX(ATS!$A:$P,MATCH(ATS!$U316,ATS!$O:$O,0),1)</f>
        <v>810067</v>
      </c>
      <c r="X316" s="174" t="str">
        <f>INDEX(ATS!$A:$P,MATCH(ATS!$U316,ATS!$O:$O,0),2)</f>
        <v>Tucker Visor</v>
      </c>
      <c r="Y316" s="175" t="str">
        <f>INDEX(ATS!$A:$P,MATCH(ATS!$U316,ATS!$O:$O,0),4)</f>
        <v>SRMOR-L</v>
      </c>
      <c r="AA316" s="195">
        <f>IFERROR(VLOOKUP('2) Order Form'!W321,$U$4:$U$1000,1,FALSE),"Ikke med i Elastic")</f>
        <v>7048652328236</v>
      </c>
      <c r="AB316" s="195">
        <f>SUM('2) Order Form'!W321)</f>
        <v>7048652328236</v>
      </c>
      <c r="AC316" s="195">
        <f>INDEX(ATS!$A:$P,MATCH(ATS!$AB316,ATS!$O:$O,0),1)</f>
        <v>810067</v>
      </c>
      <c r="AD316" s="195" t="str">
        <f>INDEX(ATS!$A:$P,MATCH(ATS!$AB316,ATS!$O:$O,0),2)</f>
        <v>Tucker Visor</v>
      </c>
      <c r="AE316" s="195" t="str">
        <f>INDEX(ATS!$A:$P,MATCH(ATS!$AB316,ATS!$O:$O,0),4)</f>
        <v>SRMOR-L</v>
      </c>
    </row>
    <row r="317" spans="1:31" s="2" customFormat="1" x14ac:dyDescent="0.2">
      <c r="A317" s="228">
        <v>810115</v>
      </c>
      <c r="B317" s="228" t="s">
        <v>375</v>
      </c>
      <c r="C317" s="228" t="s">
        <v>4204</v>
      </c>
      <c r="D317" s="228" t="s">
        <v>650</v>
      </c>
      <c r="E317" s="228" t="s">
        <v>4364</v>
      </c>
      <c r="F317" s="228" t="s">
        <v>8</v>
      </c>
      <c r="G317" s="228" t="s">
        <v>128</v>
      </c>
      <c r="H317" s="228">
        <v>29</v>
      </c>
      <c r="I317" s="228">
        <v>29</v>
      </c>
      <c r="J317" s="228">
        <v>29</v>
      </c>
      <c r="K317" s="228">
        <v>29</v>
      </c>
      <c r="L317" s="231">
        <v>29</v>
      </c>
      <c r="N317" s="119" t="str">
        <f t="shared" si="12"/>
        <v>810115-99901-S</v>
      </c>
      <c r="O317" s="122" t="str">
        <f>IF(B317="NET","",IF(B317="","",IFERROR(VLOOKUP(N317,EAN!$A:$B,2,FALSE),"MANGLER - MÅ OPPDATERE EAN-FANEN")))</f>
        <v>MANGLER - MÅ OPPDATERE EAN-FANEN</v>
      </c>
      <c r="P317" s="119">
        <f t="shared" si="13"/>
        <v>29</v>
      </c>
      <c r="Q317" s="119">
        <f t="shared" si="14"/>
        <v>29</v>
      </c>
      <c r="S317" s="137" t="str">
        <f>IF(B317="NET","",IFERROR(VLOOKUP(O317,'2) Order Form'!$W$9:$W$1926,1,FALSE),"Ikke med I order form"))</f>
        <v>Ikke med I order form</v>
      </c>
      <c r="U317" s="226">
        <v>7048652328205</v>
      </c>
      <c r="V317" s="120">
        <f>IFERROR(VLOOKUP(U317,'2) Order Form'!$W$9:$W$1996,1,FALSE),"Ikke med I order form")</f>
        <v>7048652328205</v>
      </c>
      <c r="W317" s="195">
        <f>INDEX(ATS!$A:$P,MATCH(ATS!$U317,ATS!$O:$O,0),1)</f>
        <v>810066</v>
      </c>
      <c r="X317" s="174" t="str">
        <f>INDEX(ATS!$A:$P,MATCH(ATS!$U317,ATS!$O:$O,0),2)</f>
        <v>Tucker comfort pads</v>
      </c>
      <c r="Y317" s="175" t="str">
        <f>INDEX(ATS!$A:$P,MATCH(ATS!$U317,ATS!$O:$O,0),4)</f>
        <v>TEBLK-M</v>
      </c>
      <c r="AA317" s="195">
        <f>IFERROR(VLOOKUP('2) Order Form'!W322,$U$4:$U$1000,1,FALSE),"Ikke med i Elastic")</f>
        <v>7048652328205</v>
      </c>
      <c r="AB317" s="195">
        <f>SUM('2) Order Form'!W322)</f>
        <v>7048652328205</v>
      </c>
      <c r="AC317" s="195">
        <f>INDEX(ATS!$A:$P,MATCH(ATS!$AB317,ATS!$O:$O,0),1)</f>
        <v>810066</v>
      </c>
      <c r="AD317" s="195" t="str">
        <f>INDEX(ATS!$A:$P,MATCH(ATS!$AB317,ATS!$O:$O,0),2)</f>
        <v>Tucker comfort pads</v>
      </c>
      <c r="AE317" s="195" t="str">
        <f>INDEX(ATS!$A:$P,MATCH(ATS!$AB317,ATS!$O:$O,0),4)</f>
        <v>TEBLK-M</v>
      </c>
    </row>
    <row r="318" spans="1:31" s="2" customFormat="1" x14ac:dyDescent="0.2">
      <c r="A318" s="228">
        <v>810115</v>
      </c>
      <c r="B318" s="228" t="s">
        <v>375</v>
      </c>
      <c r="C318" s="228" t="s">
        <v>4204</v>
      </c>
      <c r="D318" s="228" t="s">
        <v>651</v>
      </c>
      <c r="E318" s="228" t="s">
        <v>4364</v>
      </c>
      <c r="F318" s="228" t="s">
        <v>7</v>
      </c>
      <c r="G318" s="228" t="s">
        <v>128</v>
      </c>
      <c r="H318" s="228">
        <v>73</v>
      </c>
      <c r="I318" s="228">
        <v>73</v>
      </c>
      <c r="J318" s="228">
        <v>73</v>
      </c>
      <c r="K318" s="228">
        <v>73</v>
      </c>
      <c r="L318" s="231">
        <v>73</v>
      </c>
      <c r="N318" s="119" t="str">
        <f t="shared" si="12"/>
        <v>810115-99901-M</v>
      </c>
      <c r="O318" s="122" t="str">
        <f>IF(B318="NET","",IF(B318="","",IFERROR(VLOOKUP(N318,EAN!$A:$B,2,FALSE),"MANGLER - MÅ OPPDATERE EAN-FANEN")))</f>
        <v>MANGLER - MÅ OPPDATERE EAN-FANEN</v>
      </c>
      <c r="P318" s="119">
        <f t="shared" si="13"/>
        <v>73</v>
      </c>
      <c r="Q318" s="119">
        <f t="shared" si="14"/>
        <v>73</v>
      </c>
      <c r="S318" s="137" t="str">
        <f>IF(B318="NET","",IFERROR(VLOOKUP(O318,'2) Order Form'!$W$9:$W$1926,1,FALSE),"Ikke med I order form"))</f>
        <v>Ikke med I order form</v>
      </c>
      <c r="U318" s="226">
        <v>7048652328199</v>
      </c>
      <c r="V318" s="120">
        <f>IFERROR(VLOOKUP(U318,'2) Order Form'!$W$9:$W$1996,1,FALSE),"Ikke med I order form")</f>
        <v>7048652328199</v>
      </c>
      <c r="W318" s="195">
        <f>INDEX(ATS!$A:$P,MATCH(ATS!$U318,ATS!$O:$O,0),1)</f>
        <v>810066</v>
      </c>
      <c r="X318" s="174" t="str">
        <f>INDEX(ATS!$A:$P,MATCH(ATS!$U318,ATS!$O:$O,0),2)</f>
        <v>Tucker comfort pads</v>
      </c>
      <c r="Y318" s="175" t="str">
        <f>INDEX(ATS!$A:$P,MATCH(ATS!$U318,ATS!$O:$O,0),4)</f>
        <v>TEBLK-L</v>
      </c>
      <c r="AA318" s="195">
        <f>IFERROR(VLOOKUP('2) Order Form'!W323,$U$4:$U$1000,1,FALSE),"Ikke med i Elastic")</f>
        <v>7048652328199</v>
      </c>
      <c r="AB318" s="195">
        <f>SUM('2) Order Form'!W323)</f>
        <v>7048652328199</v>
      </c>
      <c r="AC318" s="195">
        <f>INDEX(ATS!$A:$P,MATCH(ATS!$AB318,ATS!$O:$O,0),1)</f>
        <v>810066</v>
      </c>
      <c r="AD318" s="195" t="str">
        <f>INDEX(ATS!$A:$P,MATCH(ATS!$AB318,ATS!$O:$O,0),2)</f>
        <v>Tucker comfort pads</v>
      </c>
      <c r="AE318" s="195" t="str">
        <f>INDEX(ATS!$A:$P,MATCH(ATS!$AB318,ATS!$O:$O,0),4)</f>
        <v>TEBLK-L</v>
      </c>
    </row>
    <row r="319" spans="1:31" s="2" customFormat="1" x14ac:dyDescent="0.2">
      <c r="A319" s="228">
        <v>810115</v>
      </c>
      <c r="B319" s="228" t="s">
        <v>375</v>
      </c>
      <c r="C319" s="228" t="s">
        <v>4204</v>
      </c>
      <c r="D319" s="228" t="s">
        <v>652</v>
      </c>
      <c r="E319" s="228" t="s">
        <v>4364</v>
      </c>
      <c r="F319" s="228" t="s">
        <v>67</v>
      </c>
      <c r="G319" s="228" t="s">
        <v>128</v>
      </c>
      <c r="H319" s="228">
        <v>70</v>
      </c>
      <c r="I319" s="228">
        <v>70</v>
      </c>
      <c r="J319" s="228">
        <v>70</v>
      </c>
      <c r="K319" s="228">
        <v>70</v>
      </c>
      <c r="L319" s="231">
        <v>70</v>
      </c>
      <c r="N319" s="119" t="str">
        <f t="shared" si="12"/>
        <v>810115-99901-L</v>
      </c>
      <c r="O319" s="122" t="str">
        <f>IF(B319="NET","",IF(B319="","",IFERROR(VLOOKUP(N319,EAN!$A:$B,2,FALSE),"MANGLER - MÅ OPPDATERE EAN-FANEN")))</f>
        <v>MANGLER - MÅ OPPDATERE EAN-FANEN</v>
      </c>
      <c r="P319" s="119">
        <f t="shared" si="13"/>
        <v>70</v>
      </c>
      <c r="Q319" s="119">
        <f t="shared" si="14"/>
        <v>70</v>
      </c>
      <c r="S319" s="137" t="str">
        <f>IF(B319="NET","",IFERROR(VLOOKUP(O319,'2) Order Form'!$W$9:$W$1926,1,FALSE),"Ikke med I order form"))</f>
        <v>Ikke med I order form</v>
      </c>
      <c r="U319" s="226">
        <v>7048652327840</v>
      </c>
      <c r="V319" s="120">
        <f>IFERROR(VLOOKUP(U319,'2) Order Form'!$W$9:$W$1996,1,FALSE),"Ikke med I order form")</f>
        <v>7048652327840</v>
      </c>
      <c r="W319" s="195">
        <f>INDEX(ATS!$A:$P,MATCH(ATS!$U319,ATS!$O:$O,0),1)</f>
        <v>810059</v>
      </c>
      <c r="X319" s="174" t="str">
        <f>INDEX(ATS!$A:$P,MATCH(ATS!$U319,ATS!$O:$O,0),2)</f>
        <v>Falconer Aerocovers™</v>
      </c>
      <c r="Y319" s="175" t="str">
        <f>INDEX(ATS!$A:$P,MATCH(ATS!$U319,ATS!$O:$O,0),4)</f>
        <v>FCWHE-M</v>
      </c>
      <c r="AA319" s="195">
        <f>IFERROR(VLOOKUP('2) Order Form'!W324,$U$4:$U$1000,1,FALSE),"Ikke med i Elastic")</f>
        <v>7048652766304</v>
      </c>
      <c r="AB319" s="195">
        <f>SUM('2) Order Form'!W324)</f>
        <v>7048652766304</v>
      </c>
      <c r="AC319" s="195">
        <f>INDEX(ATS!$A:$P,MATCH(ATS!$AB319,ATS!$O:$O,0),1)</f>
        <v>810059</v>
      </c>
      <c r="AD319" s="195" t="str">
        <f>INDEX(ATS!$A:$P,MATCH(ATS!$AB319,ATS!$O:$O,0),2)</f>
        <v>Falconer Aerocovers™</v>
      </c>
      <c r="AE319" s="195" t="str">
        <f>INDEX(ATS!$A:$P,MATCH(ATS!$AB319,ATS!$O:$O,0),4)</f>
        <v>BUORE-M</v>
      </c>
    </row>
    <row r="320" spans="1:31" s="2" customFormat="1" x14ac:dyDescent="0.2">
      <c r="A320" s="228">
        <v>810115</v>
      </c>
      <c r="B320" s="228" t="s">
        <v>375</v>
      </c>
      <c r="C320" s="228" t="s">
        <v>4204</v>
      </c>
      <c r="D320" s="228" t="s">
        <v>653</v>
      </c>
      <c r="E320" s="228" t="s">
        <v>4364</v>
      </c>
      <c r="F320" s="228" t="s">
        <v>68</v>
      </c>
      <c r="G320" s="228" t="s">
        <v>128</v>
      </c>
      <c r="H320" s="228">
        <v>35</v>
      </c>
      <c r="I320" s="228">
        <v>35</v>
      </c>
      <c r="J320" s="228">
        <v>35</v>
      </c>
      <c r="K320" s="228">
        <v>35</v>
      </c>
      <c r="L320" s="231">
        <v>35</v>
      </c>
      <c r="N320" s="119" t="str">
        <f t="shared" si="12"/>
        <v>810115-99901-XL</v>
      </c>
      <c r="O320" s="122" t="str">
        <f>IF(B320="NET","",IF(B320="","",IFERROR(VLOOKUP(N320,EAN!$A:$B,2,FALSE),"MANGLER - MÅ OPPDATERE EAN-FANEN")))</f>
        <v>MANGLER - MÅ OPPDATERE EAN-FANEN</v>
      </c>
      <c r="P320" s="119">
        <f t="shared" si="13"/>
        <v>35</v>
      </c>
      <c r="Q320" s="119">
        <f t="shared" si="14"/>
        <v>35</v>
      </c>
      <c r="S320" s="137" t="str">
        <f>IF(B320="NET","",IFERROR(VLOOKUP(O320,'2) Order Form'!$W$9:$W$1926,1,FALSE),"Ikke med I order form"))</f>
        <v>Ikke med I order form</v>
      </c>
      <c r="U320" s="226">
        <v>7048652327833</v>
      </c>
      <c r="V320" s="120">
        <f>IFERROR(VLOOKUP(U320,'2) Order Form'!$W$9:$W$1996,1,FALSE),"Ikke med I order form")</f>
        <v>7048652327833</v>
      </c>
      <c r="W320" s="195">
        <f>INDEX(ATS!$A:$P,MATCH(ATS!$U320,ATS!$O:$O,0),1)</f>
        <v>810059</v>
      </c>
      <c r="X320" s="174" t="str">
        <f>INDEX(ATS!$A:$P,MATCH(ATS!$U320,ATS!$O:$O,0),2)</f>
        <v>Falconer Aerocovers™</v>
      </c>
      <c r="Y320" s="175" t="str">
        <f>INDEX(ATS!$A:$P,MATCH(ATS!$U320,ATS!$O:$O,0),4)</f>
        <v>FCWHE-L</v>
      </c>
      <c r="AA320" s="195">
        <f>IFERROR(VLOOKUP('2) Order Form'!W325,$U$4:$U$1000,1,FALSE),"Ikke med i Elastic")</f>
        <v>7048652766298</v>
      </c>
      <c r="AB320" s="195">
        <f>SUM('2) Order Form'!W325)</f>
        <v>7048652766298</v>
      </c>
      <c r="AC320" s="195">
        <f>INDEX(ATS!$A:$P,MATCH(ATS!$AB320,ATS!$O:$O,0),1)</f>
        <v>810059</v>
      </c>
      <c r="AD320" s="195" t="str">
        <f>INDEX(ATS!$A:$P,MATCH(ATS!$AB320,ATS!$O:$O,0),2)</f>
        <v>Falconer Aerocovers™</v>
      </c>
      <c r="AE320" s="195" t="str">
        <f>INDEX(ATS!$A:$P,MATCH(ATS!$AB320,ATS!$O:$O,0),4)</f>
        <v>BUORE-L</v>
      </c>
    </row>
    <row r="321" spans="1:31" s="2" customFormat="1" x14ac:dyDescent="0.2">
      <c r="A321" s="229">
        <v>810116</v>
      </c>
      <c r="B321" s="228" t="s">
        <v>248</v>
      </c>
      <c r="C321" s="228"/>
      <c r="D321" s="228"/>
      <c r="E321" s="228"/>
      <c r="F321" s="228"/>
      <c r="G321" s="228"/>
      <c r="H321" s="229">
        <v>202226</v>
      </c>
      <c r="I321" s="229">
        <v>202227</v>
      </c>
      <c r="J321" s="229">
        <v>202228</v>
      </c>
      <c r="K321" s="229">
        <v>202229</v>
      </c>
      <c r="L321" s="232">
        <v>202234</v>
      </c>
      <c r="N321" s="119" t="str">
        <f t="shared" si="12"/>
        <v>810116-</v>
      </c>
      <c r="O321" s="122" t="str">
        <f>IF(B321="NET","",IF(B321="","",IFERROR(VLOOKUP(N321,EAN!$A:$B,2,FALSE),"MANGLER - MÅ OPPDATERE EAN-FANEN")))</f>
        <v/>
      </c>
      <c r="P321" s="119">
        <f t="shared" si="13"/>
        <v>202226</v>
      </c>
      <c r="Q321" s="119">
        <f t="shared" si="14"/>
        <v>202234</v>
      </c>
      <c r="S321" s="137" t="str">
        <f>IF(B321="NET","",IFERROR(VLOOKUP(O321,'2) Order Form'!$W$9:$W$1926,1,FALSE),"Ikke med I order form"))</f>
        <v/>
      </c>
      <c r="U321" s="226">
        <v>7048652327888</v>
      </c>
      <c r="V321" s="120">
        <f>IFERROR(VLOOKUP(U321,'2) Order Form'!$W$9:$W$1996,1,FALSE),"Ikke med I order form")</f>
        <v>7048652327888</v>
      </c>
      <c r="W321" s="195">
        <f>INDEX(ATS!$A:$P,MATCH(ATS!$U321,ATS!$O:$O,0),1)</f>
        <v>810059</v>
      </c>
      <c r="X321" s="174" t="str">
        <f>INDEX(ATS!$A:$P,MATCH(ATS!$U321,ATS!$O:$O,0),2)</f>
        <v>Falconer Aerocovers™</v>
      </c>
      <c r="Y321" s="175" t="str">
        <f>INDEX(ATS!$A:$P,MATCH(ATS!$U321,ATS!$O:$O,0),4)</f>
        <v>FSBLK-M</v>
      </c>
      <c r="AA321" s="195">
        <f>IFERROR(VLOOKUP('2) Order Form'!W326,$U$4:$U$1000,1,FALSE),"Ikke med i Elastic")</f>
        <v>7048652327840</v>
      </c>
      <c r="AB321" s="195">
        <f>SUM('2) Order Form'!W326)</f>
        <v>7048652327840</v>
      </c>
      <c r="AC321" s="195">
        <f>INDEX(ATS!$A:$P,MATCH(ATS!$AB321,ATS!$O:$O,0),1)</f>
        <v>810059</v>
      </c>
      <c r="AD321" s="195" t="str">
        <f>INDEX(ATS!$A:$P,MATCH(ATS!$AB321,ATS!$O:$O,0),2)</f>
        <v>Falconer Aerocovers™</v>
      </c>
      <c r="AE321" s="195" t="str">
        <f>INDEX(ATS!$A:$P,MATCH(ATS!$AB321,ATS!$O:$O,0),4)</f>
        <v>FCWHE-M</v>
      </c>
    </row>
    <row r="322" spans="1:31" s="2" customFormat="1" x14ac:dyDescent="0.2">
      <c r="A322" s="228">
        <v>810116</v>
      </c>
      <c r="B322" s="228" t="s">
        <v>3916</v>
      </c>
      <c r="C322" s="228" t="s">
        <v>4204</v>
      </c>
      <c r="D322" s="228" t="s">
        <v>4207</v>
      </c>
      <c r="E322" s="228" t="s">
        <v>4208</v>
      </c>
      <c r="F322" s="228" t="s">
        <v>84</v>
      </c>
      <c r="G322" s="228" t="s">
        <v>504</v>
      </c>
      <c r="H322" s="228">
        <v>51</v>
      </c>
      <c r="I322" s="228">
        <v>51</v>
      </c>
      <c r="J322" s="228">
        <v>51</v>
      </c>
      <c r="K322" s="228">
        <v>51</v>
      </c>
      <c r="L322" s="231">
        <v>51</v>
      </c>
      <c r="N322" s="119" t="str">
        <f t="shared" si="12"/>
        <v>810116-066228-OS</v>
      </c>
      <c r="O322" s="122" t="str">
        <f>IF(B322="NET","",IF(B322="","",IFERROR(VLOOKUP(N322,EAN!$A:$B,2,FALSE),"MANGLER - MÅ OPPDATERE EAN-FANEN")))</f>
        <v>MANGLER - MÅ OPPDATERE EAN-FANEN</v>
      </c>
      <c r="P322" s="119">
        <f t="shared" si="13"/>
        <v>51</v>
      </c>
      <c r="Q322" s="119">
        <f t="shared" si="14"/>
        <v>51</v>
      </c>
      <c r="S322" s="137" t="str">
        <f>IF(B322="NET","",IFERROR(VLOOKUP(O322,'2) Order Form'!$W$9:$W$1926,1,FALSE),"Ikke med I order form"))</f>
        <v>Ikke med I order form</v>
      </c>
      <c r="U322" s="226">
        <v>7048652327871</v>
      </c>
      <c r="V322" s="120">
        <f>IFERROR(VLOOKUP(U322,'2) Order Form'!$W$9:$W$1996,1,FALSE),"Ikke med I order form")</f>
        <v>7048652327871</v>
      </c>
      <c r="W322" s="195">
        <f>INDEX(ATS!$A:$P,MATCH(ATS!$U322,ATS!$O:$O,0),1)</f>
        <v>810059</v>
      </c>
      <c r="X322" s="174" t="str">
        <f>INDEX(ATS!$A:$P,MATCH(ATS!$U322,ATS!$O:$O,0),2)</f>
        <v>Falconer Aerocovers™</v>
      </c>
      <c r="Y322" s="175" t="str">
        <f>INDEX(ATS!$A:$P,MATCH(ATS!$U322,ATS!$O:$O,0),4)</f>
        <v>FSBLK-L</v>
      </c>
      <c r="AA322" s="195">
        <f>IFERROR(VLOOKUP('2) Order Form'!W327,$U$4:$U$1000,1,FALSE),"Ikke med i Elastic")</f>
        <v>7048652327833</v>
      </c>
      <c r="AB322" s="195">
        <f>SUM('2) Order Form'!W327)</f>
        <v>7048652327833</v>
      </c>
      <c r="AC322" s="195">
        <f>INDEX(ATS!$A:$P,MATCH(ATS!$AB322,ATS!$O:$O,0),1)</f>
        <v>810059</v>
      </c>
      <c r="AD322" s="195" t="str">
        <f>INDEX(ATS!$A:$P,MATCH(ATS!$AB322,ATS!$O:$O,0),2)</f>
        <v>Falconer Aerocovers™</v>
      </c>
      <c r="AE322" s="195" t="str">
        <f>INDEX(ATS!$A:$P,MATCH(ATS!$AB322,ATS!$O:$O,0),4)</f>
        <v>FCWHE-L</v>
      </c>
    </row>
    <row r="323" spans="1:31" s="2" customFormat="1" x14ac:dyDescent="0.2">
      <c r="A323" s="228">
        <v>810116</v>
      </c>
      <c r="B323" s="228" t="s">
        <v>3916</v>
      </c>
      <c r="C323" s="228" t="s">
        <v>4204</v>
      </c>
      <c r="D323" s="228" t="s">
        <v>3889</v>
      </c>
      <c r="E323" s="228" t="s">
        <v>3890</v>
      </c>
      <c r="F323" s="228" t="s">
        <v>84</v>
      </c>
      <c r="G323" s="228" t="s">
        <v>128</v>
      </c>
      <c r="H323" s="228">
        <v>0</v>
      </c>
      <c r="I323" s="228">
        <v>0</v>
      </c>
      <c r="J323" s="228">
        <v>0</v>
      </c>
      <c r="K323" s="228">
        <v>0</v>
      </c>
      <c r="L323" s="231">
        <v>0</v>
      </c>
      <c r="N323" s="119" t="str">
        <f t="shared" si="12"/>
        <v>810116-157643-OS</v>
      </c>
      <c r="O323" s="122" t="str">
        <f>IF(B323="NET","",IF(B323="","",IFERROR(VLOOKUP(N323,EAN!$A:$B,2,FALSE),"MANGLER - MÅ OPPDATERE EAN-FANEN")))</f>
        <v>MANGLER - MÅ OPPDATERE EAN-FANEN</v>
      </c>
      <c r="P323" s="119">
        <f t="shared" si="13"/>
        <v>0</v>
      </c>
      <c r="Q323" s="119">
        <f t="shared" si="14"/>
        <v>0</v>
      </c>
      <c r="S323" s="137" t="str">
        <f>IF(B323="NET","",IFERROR(VLOOKUP(O323,'2) Order Form'!$W$9:$W$1926,1,FALSE),"Ikke med I order form"))</f>
        <v>Ikke med I order form</v>
      </c>
      <c r="U323" s="226">
        <v>7048652327925</v>
      </c>
      <c r="V323" s="120">
        <f>IFERROR(VLOOKUP(U323,'2) Order Form'!$W$9:$W$1996,1,FALSE),"Ikke med I order form")</f>
        <v>7048652327925</v>
      </c>
      <c r="W323" s="195">
        <f>INDEX(ATS!$A:$P,MATCH(ATS!$U323,ATS!$O:$O,0),1)</f>
        <v>810059</v>
      </c>
      <c r="X323" s="174" t="str">
        <f>INDEX(ATS!$A:$P,MATCH(ATS!$U323,ATS!$O:$O,0),2)</f>
        <v>Falconer Aerocovers™</v>
      </c>
      <c r="Y323" s="175" t="str">
        <f>INDEX(ATS!$A:$P,MATCH(ATS!$U323,ATS!$O:$O,0),4)</f>
        <v>MBLCK-M</v>
      </c>
      <c r="AA323" s="195">
        <f>IFERROR(VLOOKUP('2) Order Form'!W328,$U$4:$U$1000,1,FALSE),"Ikke med i Elastic")</f>
        <v>7048652327888</v>
      </c>
      <c r="AB323" s="195">
        <f>SUM('2) Order Form'!W328)</f>
        <v>7048652327888</v>
      </c>
      <c r="AC323" s="195">
        <f>INDEX(ATS!$A:$P,MATCH(ATS!$AB323,ATS!$O:$O,0),1)</f>
        <v>810059</v>
      </c>
      <c r="AD323" s="195" t="str">
        <f>INDEX(ATS!$A:$P,MATCH(ATS!$AB323,ATS!$O:$O,0),2)</f>
        <v>Falconer Aerocovers™</v>
      </c>
      <c r="AE323" s="195" t="str">
        <f>INDEX(ATS!$A:$P,MATCH(ATS!$AB323,ATS!$O:$O,0),4)</f>
        <v>FSBLK-M</v>
      </c>
    </row>
    <row r="324" spans="1:31" s="2" customFormat="1" x14ac:dyDescent="0.2">
      <c r="A324" s="228">
        <v>810116</v>
      </c>
      <c r="B324" s="228" t="s">
        <v>3916</v>
      </c>
      <c r="C324" s="228" t="s">
        <v>4204</v>
      </c>
      <c r="D324" s="228" t="s">
        <v>4209</v>
      </c>
      <c r="E324" s="228" t="s">
        <v>3846</v>
      </c>
      <c r="F324" s="228" t="s">
        <v>84</v>
      </c>
      <c r="G324" s="228" t="s">
        <v>128</v>
      </c>
      <c r="H324" s="228">
        <v>0</v>
      </c>
      <c r="I324" s="228">
        <v>0</v>
      </c>
      <c r="J324" s="228">
        <v>0</v>
      </c>
      <c r="K324" s="228">
        <v>0</v>
      </c>
      <c r="L324" s="231">
        <v>0</v>
      </c>
      <c r="N324" s="119" t="str">
        <f t="shared" ref="N324:N387" si="15">CONCATENATE(A324,"-",D324)</f>
        <v>810116-201839-OS</v>
      </c>
      <c r="O324" s="122" t="str">
        <f>IF(B324="NET","",IF(B324="","",IFERROR(VLOOKUP(N324,EAN!$A:$B,2,FALSE),"MANGLER - MÅ OPPDATERE EAN-FANEN")))</f>
        <v>MANGLER - MÅ OPPDATERE EAN-FANEN</v>
      </c>
      <c r="P324" s="119">
        <f t="shared" si="13"/>
        <v>0</v>
      </c>
      <c r="Q324" s="119">
        <f t="shared" si="14"/>
        <v>0</v>
      </c>
      <c r="S324" s="137" t="str">
        <f>IF(B324="NET","",IFERROR(VLOOKUP(O324,'2) Order Form'!$W$9:$W$1926,1,FALSE),"Ikke med I order form"))</f>
        <v>Ikke med I order form</v>
      </c>
      <c r="U324" s="226">
        <v>7048652327918</v>
      </c>
      <c r="V324" s="120">
        <f>IFERROR(VLOOKUP(U324,'2) Order Form'!$W$9:$W$1996,1,FALSE),"Ikke med I order form")</f>
        <v>7048652327918</v>
      </c>
      <c r="W324" s="195">
        <f>INDEX(ATS!$A:$P,MATCH(ATS!$U324,ATS!$O:$O,0),1)</f>
        <v>810059</v>
      </c>
      <c r="X324" s="174" t="str">
        <f>INDEX(ATS!$A:$P,MATCH(ATS!$U324,ATS!$O:$O,0),2)</f>
        <v>Falconer Aerocovers™</v>
      </c>
      <c r="Y324" s="175" t="str">
        <f>INDEX(ATS!$A:$P,MATCH(ATS!$U324,ATS!$O:$O,0),4)</f>
        <v>MBLCK-L</v>
      </c>
      <c r="AA324" s="195">
        <f>IFERROR(VLOOKUP('2) Order Form'!W329,$U$4:$U$1000,1,FALSE),"Ikke med i Elastic")</f>
        <v>7048652327871</v>
      </c>
      <c r="AB324" s="195">
        <f>SUM('2) Order Form'!W329)</f>
        <v>7048652327871</v>
      </c>
      <c r="AC324" s="195">
        <f>INDEX(ATS!$A:$P,MATCH(ATS!$AB324,ATS!$O:$O,0),1)</f>
        <v>810059</v>
      </c>
      <c r="AD324" s="195" t="str">
        <f>INDEX(ATS!$A:$P,MATCH(ATS!$AB324,ATS!$O:$O,0),2)</f>
        <v>Falconer Aerocovers™</v>
      </c>
      <c r="AE324" s="195" t="str">
        <f>INDEX(ATS!$A:$P,MATCH(ATS!$AB324,ATS!$O:$O,0),4)</f>
        <v>FSBLK-L</v>
      </c>
    </row>
    <row r="325" spans="1:31" s="2" customFormat="1" x14ac:dyDescent="0.2">
      <c r="A325" s="229">
        <v>810117</v>
      </c>
      <c r="B325" s="228" t="s">
        <v>248</v>
      </c>
      <c r="C325" s="228"/>
      <c r="D325" s="228"/>
      <c r="E325" s="228"/>
      <c r="F325" s="228"/>
      <c r="G325" s="228"/>
      <c r="H325" s="229">
        <v>202226</v>
      </c>
      <c r="I325" s="229">
        <v>202227</v>
      </c>
      <c r="J325" s="229">
        <v>202228</v>
      </c>
      <c r="K325" s="229">
        <v>202229</v>
      </c>
      <c r="L325" s="232">
        <v>202234</v>
      </c>
      <c r="N325" s="119" t="str">
        <f t="shared" si="15"/>
        <v>810117-</v>
      </c>
      <c r="O325" s="122" t="str">
        <f>IF(B325="NET","",IF(B325="","",IFERROR(VLOOKUP(N325,EAN!$A:$B,2,FALSE),"MANGLER - MÅ OPPDATERE EAN-FANEN")))</f>
        <v/>
      </c>
      <c r="P325" s="119">
        <f t="shared" ref="P325:P388" si="16">H325</f>
        <v>202226</v>
      </c>
      <c r="Q325" s="119">
        <f t="shared" ref="Q325:Q388" si="17">L325</f>
        <v>202234</v>
      </c>
      <c r="S325" s="137" t="str">
        <f>IF(B325="NET","",IFERROR(VLOOKUP(O325,'2) Order Form'!$W$9:$W$1926,1,FALSE),"Ikke med I order form"))</f>
        <v/>
      </c>
      <c r="U325" s="226">
        <v>7048652661531</v>
      </c>
      <c r="V325" s="120">
        <f>IFERROR(VLOOKUP(U325,'2) Order Form'!$W$9:$W$1996,1,FALSE),"Ikke med I order form")</f>
        <v>7048652661531</v>
      </c>
      <c r="W325" s="195">
        <f>INDEX(ATS!$A:$P,MATCH(ATS!$U325,ATS!$O:$O,0),1)</f>
        <v>810059</v>
      </c>
      <c r="X325" s="174" t="str">
        <f>INDEX(ATS!$A:$P,MATCH(ATS!$U325,ATS!$O:$O,0),2)</f>
        <v>Falconer Aerocovers™</v>
      </c>
      <c r="Y325" s="175" t="str">
        <f>INDEX(ATS!$A:$P,MATCH(ATS!$U325,ATS!$O:$O,0),4)</f>
        <v>MCDGY-M</v>
      </c>
      <c r="AA325" s="195">
        <f>IFERROR(VLOOKUP('2) Order Form'!W330,$U$4:$U$1000,1,FALSE),"Ikke med i Elastic")</f>
        <v>7048652327925</v>
      </c>
      <c r="AB325" s="195">
        <f>SUM('2) Order Form'!W330)</f>
        <v>7048652327925</v>
      </c>
      <c r="AC325" s="195">
        <f>INDEX(ATS!$A:$P,MATCH(ATS!$AB325,ATS!$O:$O,0),1)</f>
        <v>810059</v>
      </c>
      <c r="AD325" s="195" t="str">
        <f>INDEX(ATS!$A:$P,MATCH(ATS!$AB325,ATS!$O:$O,0),2)</f>
        <v>Falconer Aerocovers™</v>
      </c>
      <c r="AE325" s="195" t="str">
        <f>INDEX(ATS!$A:$P,MATCH(ATS!$AB325,ATS!$O:$O,0),4)</f>
        <v>MBLCK-M</v>
      </c>
    </row>
    <row r="326" spans="1:31" s="2" customFormat="1" x14ac:dyDescent="0.2">
      <c r="A326" s="228">
        <v>810117</v>
      </c>
      <c r="B326" s="228" t="s">
        <v>4210</v>
      </c>
      <c r="C326" s="228" t="s">
        <v>4204</v>
      </c>
      <c r="D326" s="228" t="s">
        <v>4211</v>
      </c>
      <c r="E326" s="228" t="s">
        <v>4212</v>
      </c>
      <c r="F326" s="228" t="s">
        <v>84</v>
      </c>
      <c r="G326" s="228" t="s">
        <v>504</v>
      </c>
      <c r="H326" s="228">
        <v>49</v>
      </c>
      <c r="I326" s="228">
        <v>49</v>
      </c>
      <c r="J326" s="228">
        <v>49</v>
      </c>
      <c r="K326" s="228">
        <v>49</v>
      </c>
      <c r="L326" s="231">
        <v>49</v>
      </c>
      <c r="N326" s="119" t="str">
        <f t="shared" si="15"/>
        <v>810117-511003-OS</v>
      </c>
      <c r="O326" s="122" t="str">
        <f>IF(B326="NET","",IF(B326="","",IFERROR(VLOOKUP(N326,EAN!$A:$B,2,FALSE),"MANGLER - MÅ OPPDATERE EAN-FANEN")))</f>
        <v>MANGLER - MÅ OPPDATERE EAN-FANEN</v>
      </c>
      <c r="P326" s="119">
        <f t="shared" si="16"/>
        <v>49</v>
      </c>
      <c r="Q326" s="119">
        <f t="shared" si="17"/>
        <v>49</v>
      </c>
      <c r="S326" s="137" t="str">
        <f>IF(B326="NET","",IFERROR(VLOOKUP(O326,'2) Order Form'!$W$9:$W$1926,1,FALSE),"Ikke med I order form"))</f>
        <v>Ikke med I order form</v>
      </c>
      <c r="U326" s="226">
        <v>7048652661524</v>
      </c>
      <c r="V326" s="120">
        <f>IFERROR(VLOOKUP(U326,'2) Order Form'!$W$9:$W$1996,1,FALSE),"Ikke med I order form")</f>
        <v>7048652661524</v>
      </c>
      <c r="W326" s="195">
        <f>INDEX(ATS!$A:$P,MATCH(ATS!$U326,ATS!$O:$O,0),1)</f>
        <v>810059</v>
      </c>
      <c r="X326" s="174" t="str">
        <f>INDEX(ATS!$A:$P,MATCH(ATS!$U326,ATS!$O:$O,0),2)</f>
        <v>Falconer Aerocovers™</v>
      </c>
      <c r="Y326" s="175" t="str">
        <f>INDEX(ATS!$A:$P,MATCH(ATS!$U326,ATS!$O:$O,0),4)</f>
        <v>MCDGY-L</v>
      </c>
      <c r="AA326" s="195">
        <f>IFERROR(VLOOKUP('2) Order Form'!W331,$U$4:$U$1000,1,FALSE),"Ikke med i Elastic")</f>
        <v>7048652327918</v>
      </c>
      <c r="AB326" s="195">
        <f>SUM('2) Order Form'!W331)</f>
        <v>7048652327918</v>
      </c>
      <c r="AC326" s="195">
        <f>INDEX(ATS!$A:$P,MATCH(ATS!$AB326,ATS!$O:$O,0),1)</f>
        <v>810059</v>
      </c>
      <c r="AD326" s="195" t="str">
        <f>INDEX(ATS!$A:$P,MATCH(ATS!$AB326,ATS!$O:$O,0),2)</f>
        <v>Falconer Aerocovers™</v>
      </c>
      <c r="AE326" s="195" t="str">
        <f>INDEX(ATS!$A:$P,MATCH(ATS!$AB326,ATS!$O:$O,0),4)</f>
        <v>MBLCK-L</v>
      </c>
    </row>
    <row r="327" spans="1:31" s="2" customFormat="1" x14ac:dyDescent="0.2">
      <c r="A327" s="228">
        <v>810117</v>
      </c>
      <c r="B327" s="228" t="s">
        <v>4210</v>
      </c>
      <c r="C327" s="228" t="s">
        <v>4204</v>
      </c>
      <c r="D327" s="228" t="s">
        <v>3871</v>
      </c>
      <c r="E327" s="228" t="s">
        <v>3872</v>
      </c>
      <c r="F327" s="228" t="s">
        <v>84</v>
      </c>
      <c r="G327" s="228" t="s">
        <v>128</v>
      </c>
      <c r="H327" s="228">
        <v>34</v>
      </c>
      <c r="I327" s="228">
        <v>34</v>
      </c>
      <c r="J327" s="228">
        <v>34</v>
      </c>
      <c r="K327" s="228">
        <v>34</v>
      </c>
      <c r="L327" s="231">
        <v>34</v>
      </c>
      <c r="N327" s="119" t="str">
        <f t="shared" si="15"/>
        <v>810117-530101-OS</v>
      </c>
      <c r="O327" s="122" t="str">
        <f>IF(B327="NET","",IF(B327="","",IFERROR(VLOOKUP(N327,EAN!$A:$B,2,FALSE),"MANGLER - MÅ OPPDATERE EAN-FANEN")))</f>
        <v>MANGLER - MÅ OPPDATERE EAN-FANEN</v>
      </c>
      <c r="P327" s="119">
        <f t="shared" si="16"/>
        <v>34</v>
      </c>
      <c r="Q327" s="119">
        <f t="shared" si="17"/>
        <v>34</v>
      </c>
      <c r="S327" s="137" t="str">
        <f>IF(B327="NET","",IFERROR(VLOOKUP(O327,'2) Order Form'!$W$9:$W$1926,1,FALSE),"Ikke med I order form"))</f>
        <v>Ikke med I order form</v>
      </c>
      <c r="U327" s="226">
        <v>7048652766267</v>
      </c>
      <c r="V327" s="120">
        <f>IFERROR(VLOOKUP(U327,'2) Order Form'!$W$9:$W$1996,1,FALSE),"Ikke med I order form")</f>
        <v>7048652766267</v>
      </c>
      <c r="W327" s="195">
        <f>INDEX(ATS!$A:$P,MATCH(ATS!$U327,ATS!$O:$O,0),1)</f>
        <v>810059</v>
      </c>
      <c r="X327" s="174" t="str">
        <f>INDEX(ATS!$A:$P,MATCH(ATS!$U327,ATS!$O:$O,0),2)</f>
        <v>Falconer Aerocovers™</v>
      </c>
      <c r="Y327" s="175" t="str">
        <f>INDEX(ATS!$A:$P,MATCH(ATS!$U327,ATS!$O:$O,0),4)</f>
        <v>SGRME-M</v>
      </c>
      <c r="AA327" s="195">
        <f>IFERROR(VLOOKUP('2) Order Form'!W332,$U$4:$U$1000,1,FALSE),"Ikke med i Elastic")</f>
        <v>7048652661531</v>
      </c>
      <c r="AB327" s="195">
        <f>SUM('2) Order Form'!W332)</f>
        <v>7048652661531</v>
      </c>
      <c r="AC327" s="195">
        <f>INDEX(ATS!$A:$P,MATCH(ATS!$AB327,ATS!$O:$O,0),1)</f>
        <v>810059</v>
      </c>
      <c r="AD327" s="195" t="str">
        <f>INDEX(ATS!$A:$P,MATCH(ATS!$AB327,ATS!$O:$O,0),2)</f>
        <v>Falconer Aerocovers™</v>
      </c>
      <c r="AE327" s="195" t="str">
        <f>INDEX(ATS!$A:$P,MATCH(ATS!$AB327,ATS!$O:$O,0),4)</f>
        <v>MCDGY-M</v>
      </c>
    </row>
    <row r="328" spans="1:31" s="2" customFormat="1" x14ac:dyDescent="0.2">
      <c r="A328" s="229">
        <v>810118</v>
      </c>
      <c r="B328" s="228" t="s">
        <v>248</v>
      </c>
      <c r="C328" s="228"/>
      <c r="D328" s="228"/>
      <c r="E328" s="228"/>
      <c r="F328" s="228"/>
      <c r="G328" s="228"/>
      <c r="H328" s="229">
        <v>202226</v>
      </c>
      <c r="I328" s="229">
        <v>202227</v>
      </c>
      <c r="J328" s="229">
        <v>202228</v>
      </c>
      <c r="K328" s="229">
        <v>202229</v>
      </c>
      <c r="L328" s="232">
        <v>202234</v>
      </c>
      <c r="N328" s="119" t="str">
        <f t="shared" si="15"/>
        <v>810118-</v>
      </c>
      <c r="O328" s="122" t="str">
        <f>IF(B328="NET","",IF(B328="","",IFERROR(VLOOKUP(N328,EAN!$A:$B,2,FALSE),"MANGLER - MÅ OPPDATERE EAN-FANEN")))</f>
        <v/>
      </c>
      <c r="P328" s="119">
        <f t="shared" si="16"/>
        <v>202226</v>
      </c>
      <c r="Q328" s="119">
        <f t="shared" si="17"/>
        <v>202234</v>
      </c>
      <c r="S328" s="137" t="str">
        <f>IF(B328="NET","",IFERROR(VLOOKUP(O328,'2) Order Form'!$W$9:$W$1926,1,FALSE),"Ikke med I order form"))</f>
        <v/>
      </c>
      <c r="U328" s="226">
        <v>7048652766250</v>
      </c>
      <c r="V328" s="120">
        <f>IFERROR(VLOOKUP(U328,'2) Order Form'!$W$9:$W$1996,1,FALSE),"Ikke med I order form")</f>
        <v>7048652766250</v>
      </c>
      <c r="W328" s="195">
        <f>INDEX(ATS!$A:$P,MATCH(ATS!$U328,ATS!$O:$O,0),1)</f>
        <v>810059</v>
      </c>
      <c r="X328" s="174" t="str">
        <f>INDEX(ATS!$A:$P,MATCH(ATS!$U328,ATS!$O:$O,0),2)</f>
        <v>Falconer Aerocovers™</v>
      </c>
      <c r="Y328" s="175" t="str">
        <f>INDEX(ATS!$A:$P,MATCH(ATS!$U328,ATS!$O:$O,0),4)</f>
        <v>SGRME-L</v>
      </c>
      <c r="AA328" s="195">
        <f>IFERROR(VLOOKUP('2) Order Form'!W333,$U$4:$U$1000,1,FALSE),"Ikke med i Elastic")</f>
        <v>7048652661524</v>
      </c>
      <c r="AB328" s="195">
        <f>SUM('2) Order Form'!W333)</f>
        <v>7048652661524</v>
      </c>
      <c r="AC328" s="195">
        <f>INDEX(ATS!$A:$P,MATCH(ATS!$AB328,ATS!$O:$O,0),1)</f>
        <v>810059</v>
      </c>
      <c r="AD328" s="195" t="str">
        <f>INDEX(ATS!$A:$P,MATCH(ATS!$AB328,ATS!$O:$O,0),2)</f>
        <v>Falconer Aerocovers™</v>
      </c>
      <c r="AE328" s="195" t="str">
        <f>INDEX(ATS!$A:$P,MATCH(ATS!$AB328,ATS!$O:$O,0),4)</f>
        <v>MCDGY-L</v>
      </c>
    </row>
    <row r="329" spans="1:31" s="2" customFormat="1" x14ac:dyDescent="0.2">
      <c r="A329" s="228">
        <v>810118</v>
      </c>
      <c r="B329" s="228" t="s">
        <v>4498</v>
      </c>
      <c r="C329" s="228" t="s">
        <v>4204</v>
      </c>
      <c r="D329" s="228" t="s">
        <v>140</v>
      </c>
      <c r="E329" s="228" t="s">
        <v>93</v>
      </c>
      <c r="F329" s="228" t="s">
        <v>8</v>
      </c>
      <c r="G329" s="228" t="s">
        <v>504</v>
      </c>
      <c r="H329" s="228">
        <v>0</v>
      </c>
      <c r="I329" s="228">
        <v>0</v>
      </c>
      <c r="J329" s="228">
        <v>0</v>
      </c>
      <c r="K329" s="228">
        <v>0</v>
      </c>
      <c r="L329" s="231">
        <v>0</v>
      </c>
      <c r="N329" s="119" t="str">
        <f t="shared" si="15"/>
        <v>810118-BLACK-S</v>
      </c>
      <c r="O329" s="122">
        <f>IF(B329="NET","",IF(B329="","",IFERROR(VLOOKUP(N329,EAN!$A:$B,2,FALSE),"MANGLER - MÅ OPPDATERE EAN-FANEN")))</f>
        <v>7048652666512</v>
      </c>
      <c r="P329" s="119">
        <f t="shared" si="16"/>
        <v>0</v>
      </c>
      <c r="Q329" s="119">
        <f t="shared" si="17"/>
        <v>0</v>
      </c>
      <c r="S329" s="137" t="str">
        <f>IF(B329="NET","",IFERROR(VLOOKUP(O329,'2) Order Form'!$W$9:$W$1926,1,FALSE),"Ikke med I order form"))</f>
        <v>Ikke med I order form</v>
      </c>
      <c r="U329" s="226">
        <v>7048652766304</v>
      </c>
      <c r="V329" s="120">
        <f>IFERROR(VLOOKUP(U329,'2) Order Form'!$W$9:$W$1996,1,FALSE),"Ikke med I order form")</f>
        <v>7048652766304</v>
      </c>
      <c r="W329" s="195">
        <f>INDEX(ATS!$A:$P,MATCH(ATS!$U329,ATS!$O:$O,0),1)</f>
        <v>810059</v>
      </c>
      <c r="X329" s="174" t="str">
        <f>INDEX(ATS!$A:$P,MATCH(ATS!$U329,ATS!$O:$O,0),2)</f>
        <v>Falconer Aerocovers™</v>
      </c>
      <c r="Y329" s="175" t="str">
        <f>INDEX(ATS!$A:$P,MATCH(ATS!$U329,ATS!$O:$O,0),4)</f>
        <v>BUORE-M</v>
      </c>
      <c r="AA329" s="195">
        <f>IFERROR(VLOOKUP('2) Order Form'!W334,$U$4:$U$1000,1,FALSE),"Ikke med i Elastic")</f>
        <v>7048652766243</v>
      </c>
      <c r="AB329" s="195">
        <f>SUM('2) Order Form'!W334)</f>
        <v>7048652766243</v>
      </c>
      <c r="AC329" s="195">
        <f>INDEX(ATS!$A:$P,MATCH(ATS!$AB329,ATS!$O:$O,0),1)</f>
        <v>810059</v>
      </c>
      <c r="AD329" s="195" t="str">
        <f>INDEX(ATS!$A:$P,MATCH(ATS!$AB329,ATS!$O:$O,0),2)</f>
        <v>Falconer Aerocovers™</v>
      </c>
      <c r="AE329" s="195" t="str">
        <f>INDEX(ATS!$A:$P,MATCH(ATS!$AB329,ATS!$O:$O,0),4)</f>
        <v>MFLUO-M</v>
      </c>
    </row>
    <row r="330" spans="1:31" s="2" customFormat="1" x14ac:dyDescent="0.2">
      <c r="A330" s="228">
        <v>810118</v>
      </c>
      <c r="B330" s="228" t="s">
        <v>4498</v>
      </c>
      <c r="C330" s="228" t="s">
        <v>4204</v>
      </c>
      <c r="D330" s="228" t="s">
        <v>141</v>
      </c>
      <c r="E330" s="228" t="s">
        <v>93</v>
      </c>
      <c r="F330" s="228" t="s">
        <v>7</v>
      </c>
      <c r="G330" s="228" t="s">
        <v>504</v>
      </c>
      <c r="H330" s="228">
        <v>0</v>
      </c>
      <c r="I330" s="228">
        <v>0</v>
      </c>
      <c r="J330" s="228">
        <v>0</v>
      </c>
      <c r="K330" s="228">
        <v>0</v>
      </c>
      <c r="L330" s="231">
        <v>0</v>
      </c>
      <c r="N330" s="119" t="str">
        <f t="shared" si="15"/>
        <v>810118-BLACK-M</v>
      </c>
      <c r="O330" s="122">
        <f>IF(B330="NET","",IF(B330="","",IFERROR(VLOOKUP(N330,EAN!$A:$B,2,FALSE),"MANGLER - MÅ OPPDATERE EAN-FANEN")))</f>
        <v>7048652666505</v>
      </c>
      <c r="P330" s="119">
        <f t="shared" si="16"/>
        <v>0</v>
      </c>
      <c r="Q330" s="119">
        <f t="shared" si="17"/>
        <v>0</v>
      </c>
      <c r="S330" s="137" t="str">
        <f>IF(B330="NET","",IFERROR(VLOOKUP(O330,'2) Order Form'!$W$9:$W$1926,1,FALSE),"Ikke med I order form"))</f>
        <v>Ikke med I order form</v>
      </c>
      <c r="U330" s="226">
        <v>7048652766298</v>
      </c>
      <c r="V330" s="120">
        <f>IFERROR(VLOOKUP(U330,'2) Order Form'!$W$9:$W$1996,1,FALSE),"Ikke med I order form")</f>
        <v>7048652766298</v>
      </c>
      <c r="W330" s="195">
        <f>INDEX(ATS!$A:$P,MATCH(ATS!$U330,ATS!$O:$O,0),1)</f>
        <v>810059</v>
      </c>
      <c r="X330" s="174" t="str">
        <f>INDEX(ATS!$A:$P,MATCH(ATS!$U330,ATS!$O:$O,0),2)</f>
        <v>Falconer Aerocovers™</v>
      </c>
      <c r="Y330" s="175" t="str">
        <f>INDEX(ATS!$A:$P,MATCH(ATS!$U330,ATS!$O:$O,0),4)</f>
        <v>BUORE-L</v>
      </c>
      <c r="AA330" s="195">
        <f>IFERROR(VLOOKUP('2) Order Form'!W335,$U$4:$U$1000,1,FALSE),"Ikke med i Elastic")</f>
        <v>7048652766236</v>
      </c>
      <c r="AB330" s="195">
        <f>SUM('2) Order Form'!W335)</f>
        <v>7048652766236</v>
      </c>
      <c r="AC330" s="195">
        <f>INDEX(ATS!$A:$P,MATCH(ATS!$AB330,ATS!$O:$O,0),1)</f>
        <v>810059</v>
      </c>
      <c r="AD330" s="195" t="str">
        <f>INDEX(ATS!$A:$P,MATCH(ATS!$AB330,ATS!$O:$O,0),2)</f>
        <v>Falconer Aerocovers™</v>
      </c>
      <c r="AE330" s="195" t="str">
        <f>INDEX(ATS!$A:$P,MATCH(ATS!$AB330,ATS!$O:$O,0),4)</f>
        <v>MFLUO-L</v>
      </c>
    </row>
    <row r="331" spans="1:31" s="2" customFormat="1" x14ac:dyDescent="0.2">
      <c r="A331" s="228">
        <v>810118</v>
      </c>
      <c r="B331" s="228" t="s">
        <v>4498</v>
      </c>
      <c r="C331" s="228" t="s">
        <v>4204</v>
      </c>
      <c r="D331" s="228" t="s">
        <v>142</v>
      </c>
      <c r="E331" s="228" t="s">
        <v>93</v>
      </c>
      <c r="F331" s="228" t="s">
        <v>67</v>
      </c>
      <c r="G331" s="228" t="s">
        <v>504</v>
      </c>
      <c r="H331" s="228">
        <v>0</v>
      </c>
      <c r="I331" s="228">
        <v>0</v>
      </c>
      <c r="J331" s="228">
        <v>0</v>
      </c>
      <c r="K331" s="228">
        <v>0</v>
      </c>
      <c r="L331" s="231">
        <v>0</v>
      </c>
      <c r="N331" s="119" t="str">
        <f t="shared" si="15"/>
        <v>810118-BLACK-L</v>
      </c>
      <c r="O331" s="122">
        <f>IF(B331="NET","",IF(B331="","",IFERROR(VLOOKUP(N331,EAN!$A:$B,2,FALSE),"MANGLER - MÅ OPPDATERE EAN-FANEN")))</f>
        <v>7048652666499</v>
      </c>
      <c r="P331" s="119">
        <f t="shared" si="16"/>
        <v>0</v>
      </c>
      <c r="Q331" s="119">
        <f t="shared" si="17"/>
        <v>0</v>
      </c>
      <c r="S331" s="137" t="str">
        <f>IF(B331="NET","",IFERROR(VLOOKUP(O331,'2) Order Form'!$W$9:$W$1926,1,FALSE),"Ikke med I order form"))</f>
        <v>Ikke med I order form</v>
      </c>
      <c r="U331" s="226">
        <v>7048652766243</v>
      </c>
      <c r="V331" s="120">
        <f>IFERROR(VLOOKUP(U331,'2) Order Form'!$W$9:$W$1996,1,FALSE),"Ikke med I order form")</f>
        <v>7048652766243</v>
      </c>
      <c r="W331" s="195">
        <f>INDEX(ATS!$A:$P,MATCH(ATS!$U331,ATS!$O:$O,0),1)</f>
        <v>810059</v>
      </c>
      <c r="X331" s="174" t="str">
        <f>INDEX(ATS!$A:$P,MATCH(ATS!$U331,ATS!$O:$O,0),2)</f>
        <v>Falconer Aerocovers™</v>
      </c>
      <c r="Y331" s="175" t="str">
        <f>INDEX(ATS!$A:$P,MATCH(ATS!$U331,ATS!$O:$O,0),4)</f>
        <v>MFLUO-M</v>
      </c>
      <c r="AA331" s="195">
        <f>IFERROR(VLOOKUP('2) Order Form'!W336,$U$4:$U$1000,1,FALSE),"Ikke med i Elastic")</f>
        <v>7048652766281</v>
      </c>
      <c r="AB331" s="195">
        <f>SUM('2) Order Form'!W336)</f>
        <v>7048652766281</v>
      </c>
      <c r="AC331" s="195">
        <f>INDEX(ATS!$A:$P,MATCH(ATS!$AB331,ATS!$O:$O,0),1)</f>
        <v>810059</v>
      </c>
      <c r="AD331" s="195" t="str">
        <f>INDEX(ATS!$A:$P,MATCH(ATS!$AB331,ATS!$O:$O,0),2)</f>
        <v>Falconer Aerocovers™</v>
      </c>
      <c r="AE331" s="195" t="str">
        <f>INDEX(ATS!$A:$P,MATCH(ATS!$AB331,ATS!$O:$O,0),4)</f>
        <v>SKBLM-M</v>
      </c>
    </row>
    <row r="332" spans="1:31" s="2" customFormat="1" x14ac:dyDescent="0.2">
      <c r="A332" s="228">
        <v>810118</v>
      </c>
      <c r="B332" s="228" t="s">
        <v>4498</v>
      </c>
      <c r="C332" s="228" t="s">
        <v>4204</v>
      </c>
      <c r="D332" s="228" t="s">
        <v>143</v>
      </c>
      <c r="E332" s="228" t="s">
        <v>93</v>
      </c>
      <c r="F332" s="228" t="s">
        <v>68</v>
      </c>
      <c r="G332" s="228" t="s">
        <v>504</v>
      </c>
      <c r="H332" s="228">
        <v>0</v>
      </c>
      <c r="I332" s="228">
        <v>0</v>
      </c>
      <c r="J332" s="228">
        <v>0</v>
      </c>
      <c r="K332" s="228">
        <v>0</v>
      </c>
      <c r="L332" s="231">
        <v>0</v>
      </c>
      <c r="N332" s="119" t="str">
        <f t="shared" si="15"/>
        <v>810118-BLACK-XL</v>
      </c>
      <c r="O332" s="122">
        <f>IF(B332="NET","",IF(B332="","",IFERROR(VLOOKUP(N332,EAN!$A:$B,2,FALSE),"MANGLER - MÅ OPPDATERE EAN-FANEN")))</f>
        <v>7048652666529</v>
      </c>
      <c r="P332" s="119">
        <f t="shared" si="16"/>
        <v>0</v>
      </c>
      <c r="Q332" s="119">
        <f t="shared" si="17"/>
        <v>0</v>
      </c>
      <c r="S332" s="137" t="str">
        <f>IF(B332="NET","",IFERROR(VLOOKUP(O332,'2) Order Form'!$W$9:$W$1926,1,FALSE),"Ikke med I order form"))</f>
        <v>Ikke med I order form</v>
      </c>
      <c r="U332" s="226">
        <v>7048652766236</v>
      </c>
      <c r="V332" s="120">
        <f>IFERROR(VLOOKUP(U332,'2) Order Form'!$W$9:$W$1996,1,FALSE),"Ikke med I order form")</f>
        <v>7048652766236</v>
      </c>
      <c r="W332" s="195">
        <f>INDEX(ATS!$A:$P,MATCH(ATS!$U332,ATS!$O:$O,0),1)</f>
        <v>810059</v>
      </c>
      <c r="X332" s="174" t="str">
        <f>INDEX(ATS!$A:$P,MATCH(ATS!$U332,ATS!$O:$O,0),2)</f>
        <v>Falconer Aerocovers™</v>
      </c>
      <c r="Y332" s="175" t="str">
        <f>INDEX(ATS!$A:$P,MATCH(ATS!$U332,ATS!$O:$O,0),4)</f>
        <v>MFLUO-L</v>
      </c>
      <c r="AA332" s="195">
        <f>IFERROR(VLOOKUP('2) Order Form'!W337,$U$4:$U$1000,1,FALSE),"Ikke med i Elastic")</f>
        <v>7048652766274</v>
      </c>
      <c r="AB332" s="195">
        <f>SUM('2) Order Form'!W337)</f>
        <v>7048652766274</v>
      </c>
      <c r="AC332" s="195">
        <f>INDEX(ATS!$A:$P,MATCH(ATS!$AB332,ATS!$O:$O,0),1)</f>
        <v>810059</v>
      </c>
      <c r="AD332" s="195" t="str">
        <f>INDEX(ATS!$A:$P,MATCH(ATS!$AB332,ATS!$O:$O,0),2)</f>
        <v>Falconer Aerocovers™</v>
      </c>
      <c r="AE332" s="195" t="str">
        <f>INDEX(ATS!$A:$P,MATCH(ATS!$AB332,ATS!$O:$O,0),4)</f>
        <v>SKBLM-L</v>
      </c>
    </row>
    <row r="333" spans="1:31" s="2" customFormat="1" x14ac:dyDescent="0.2">
      <c r="A333" s="229">
        <v>810119</v>
      </c>
      <c r="B333" s="228" t="s">
        <v>248</v>
      </c>
      <c r="C333" s="228"/>
      <c r="D333" s="228"/>
      <c r="E333" s="228"/>
      <c r="F333" s="228"/>
      <c r="G333" s="228"/>
      <c r="H333" s="229">
        <v>202226</v>
      </c>
      <c r="I333" s="229">
        <v>202227</v>
      </c>
      <c r="J333" s="229">
        <v>202228</v>
      </c>
      <c r="K333" s="229">
        <v>202229</v>
      </c>
      <c r="L333" s="232">
        <v>202234</v>
      </c>
      <c r="N333" s="119" t="str">
        <f t="shared" si="15"/>
        <v>810119-</v>
      </c>
      <c r="O333" s="122" t="str">
        <f>IF(B333="NET","",IF(B333="","",IFERROR(VLOOKUP(N333,EAN!$A:$B,2,FALSE),"MANGLER - MÅ OPPDATERE EAN-FANEN")))</f>
        <v/>
      </c>
      <c r="P333" s="119">
        <f t="shared" si="16"/>
        <v>202226</v>
      </c>
      <c r="Q333" s="119">
        <f t="shared" si="17"/>
        <v>202234</v>
      </c>
      <c r="S333" s="137" t="str">
        <f>IF(B333="NET","",IFERROR(VLOOKUP(O333,'2) Order Form'!$W$9:$W$1926,1,FALSE),"Ikke med I order form"))</f>
        <v/>
      </c>
      <c r="U333" s="226">
        <v>7048652766281</v>
      </c>
      <c r="V333" s="120">
        <f>IFERROR(VLOOKUP(U333,'2) Order Form'!$W$9:$W$1996,1,FALSE),"Ikke med I order form")</f>
        <v>7048652766281</v>
      </c>
      <c r="W333" s="195">
        <f>INDEX(ATS!$A:$P,MATCH(ATS!$U333,ATS!$O:$O,0),1)</f>
        <v>810059</v>
      </c>
      <c r="X333" s="174" t="str">
        <f>INDEX(ATS!$A:$P,MATCH(ATS!$U333,ATS!$O:$O,0),2)</f>
        <v>Falconer Aerocovers™</v>
      </c>
      <c r="Y333" s="175" t="str">
        <f>INDEX(ATS!$A:$P,MATCH(ATS!$U333,ATS!$O:$O,0),4)</f>
        <v>SKBLM-M</v>
      </c>
      <c r="AA333" s="195">
        <f>IFERROR(VLOOKUP('2) Order Form'!W338,$U$4:$U$1000,1,FALSE),"Ikke med i Elastic")</f>
        <v>7048652766267</v>
      </c>
      <c r="AB333" s="195">
        <f>SUM('2) Order Form'!W338)</f>
        <v>7048652766267</v>
      </c>
      <c r="AC333" s="195">
        <f>INDEX(ATS!$A:$P,MATCH(ATS!$AB333,ATS!$O:$O,0),1)</f>
        <v>810059</v>
      </c>
      <c r="AD333" s="195" t="str">
        <f>INDEX(ATS!$A:$P,MATCH(ATS!$AB333,ATS!$O:$O,0),2)</f>
        <v>Falconer Aerocovers™</v>
      </c>
      <c r="AE333" s="195" t="str">
        <f>INDEX(ATS!$A:$P,MATCH(ATS!$AB333,ATS!$O:$O,0),4)</f>
        <v>SGRME-M</v>
      </c>
    </row>
    <row r="334" spans="1:31" s="2" customFormat="1" x14ac:dyDescent="0.2">
      <c r="A334" s="228">
        <v>810119</v>
      </c>
      <c r="B334" s="228" t="s">
        <v>4499</v>
      </c>
      <c r="C334" s="228" t="s">
        <v>4204</v>
      </c>
      <c r="D334" s="228" t="s">
        <v>144</v>
      </c>
      <c r="E334" s="228" t="s">
        <v>93</v>
      </c>
      <c r="F334" s="228" t="s">
        <v>69</v>
      </c>
      <c r="G334" s="228" t="s">
        <v>504</v>
      </c>
      <c r="H334" s="228">
        <v>0</v>
      </c>
      <c r="I334" s="228">
        <v>0</v>
      </c>
      <c r="J334" s="228">
        <v>0</v>
      </c>
      <c r="K334" s="228">
        <v>0</v>
      </c>
      <c r="L334" s="231">
        <v>0</v>
      </c>
      <c r="N334" s="119" t="str">
        <f t="shared" si="15"/>
        <v>810119-BLACK-XS</v>
      </c>
      <c r="O334" s="122">
        <f>IF(B334="NET","",IF(B334="","",IFERROR(VLOOKUP(N334,EAN!$A:$B,2,FALSE),"MANGLER - MÅ OPPDATERE EAN-FANEN")))</f>
        <v>7048652666482</v>
      </c>
      <c r="P334" s="119">
        <f t="shared" si="16"/>
        <v>0</v>
      </c>
      <c r="Q334" s="119">
        <f t="shared" si="17"/>
        <v>0</v>
      </c>
      <c r="S334" s="137" t="str">
        <f>IF(B334="NET","",IFERROR(VLOOKUP(O334,'2) Order Form'!$W$9:$W$1926,1,FALSE),"Ikke med I order form"))</f>
        <v>Ikke med I order form</v>
      </c>
      <c r="U334" s="226">
        <v>7048652766274</v>
      </c>
      <c r="V334" s="120">
        <f>IFERROR(VLOOKUP(U334,'2) Order Form'!$W$9:$W$1996,1,FALSE),"Ikke med I order form")</f>
        <v>7048652766274</v>
      </c>
      <c r="W334" s="195">
        <f>INDEX(ATS!$A:$P,MATCH(ATS!$U334,ATS!$O:$O,0),1)</f>
        <v>810059</v>
      </c>
      <c r="X334" s="174" t="str">
        <f>INDEX(ATS!$A:$P,MATCH(ATS!$U334,ATS!$O:$O,0),2)</f>
        <v>Falconer Aerocovers™</v>
      </c>
      <c r="Y334" s="175" t="str">
        <f>INDEX(ATS!$A:$P,MATCH(ATS!$U334,ATS!$O:$O,0),4)</f>
        <v>SKBLM-L</v>
      </c>
      <c r="AA334" s="195">
        <f>IFERROR(VLOOKUP('2) Order Form'!W339,$U$4:$U$1000,1,FALSE),"Ikke med i Elastic")</f>
        <v>7048652766250</v>
      </c>
      <c r="AB334" s="195">
        <f>SUM('2) Order Form'!W339)</f>
        <v>7048652766250</v>
      </c>
      <c r="AC334" s="195">
        <f>INDEX(ATS!$A:$P,MATCH(ATS!$AB334,ATS!$O:$O,0),1)</f>
        <v>810059</v>
      </c>
      <c r="AD334" s="195" t="str">
        <f>INDEX(ATS!$A:$P,MATCH(ATS!$AB334,ATS!$O:$O,0),2)</f>
        <v>Falconer Aerocovers™</v>
      </c>
      <c r="AE334" s="195" t="str">
        <f>INDEX(ATS!$A:$P,MATCH(ATS!$AB334,ATS!$O:$O,0),4)</f>
        <v>SGRME-L</v>
      </c>
    </row>
    <row r="335" spans="1:31" s="2" customFormat="1" x14ac:dyDescent="0.2">
      <c r="A335" s="228">
        <v>810119</v>
      </c>
      <c r="B335" s="228" t="s">
        <v>4499</v>
      </c>
      <c r="C335" s="228" t="s">
        <v>4204</v>
      </c>
      <c r="D335" s="228" t="s">
        <v>140</v>
      </c>
      <c r="E335" s="228" t="s">
        <v>93</v>
      </c>
      <c r="F335" s="228" t="s">
        <v>8</v>
      </c>
      <c r="G335" s="228" t="s">
        <v>504</v>
      </c>
      <c r="H335" s="228">
        <v>0</v>
      </c>
      <c r="I335" s="228">
        <v>0</v>
      </c>
      <c r="J335" s="228">
        <v>0</v>
      </c>
      <c r="K335" s="228">
        <v>0</v>
      </c>
      <c r="L335" s="231">
        <v>0</v>
      </c>
      <c r="N335" s="119" t="str">
        <f t="shared" si="15"/>
        <v>810119-BLACK-S</v>
      </c>
      <c r="O335" s="122">
        <f>IF(B335="NET","",IF(B335="","",IFERROR(VLOOKUP(N335,EAN!$A:$B,2,FALSE),"MANGLER - MÅ OPPDATERE EAN-FANEN")))</f>
        <v>7048652666475</v>
      </c>
      <c r="P335" s="119">
        <f t="shared" si="16"/>
        <v>0</v>
      </c>
      <c r="Q335" s="119">
        <f t="shared" si="17"/>
        <v>0</v>
      </c>
      <c r="S335" s="137" t="str">
        <f>IF(B335="NET","",IFERROR(VLOOKUP(O335,'2) Order Form'!$W$9:$W$1926,1,FALSE),"Ikke med I order form"))</f>
        <v>Ikke med I order form</v>
      </c>
      <c r="U335" s="226">
        <v>7048652328069</v>
      </c>
      <c r="V335" s="120">
        <f>IFERROR(VLOOKUP(U335,'2) Order Form'!$W$9:$W$1996,1,FALSE),"Ikke med I order form")</f>
        <v>7048652328069</v>
      </c>
      <c r="W335" s="195">
        <f>INDEX(ATS!$A:$P,MATCH(ATS!$U335,ATS!$O:$O,0),1)</f>
        <v>810061</v>
      </c>
      <c r="X335" s="174" t="str">
        <f>INDEX(ATS!$A:$P,MATCH(ATS!$U335,ATS!$O:$O,0),2)</f>
        <v>Falconer Mips Comf pads 5 mm</v>
      </c>
      <c r="Y335" s="175" t="str">
        <f>INDEX(ATS!$A:$P,MATCH(ATS!$U335,ATS!$O:$O,0),4)</f>
        <v>TEBLK-M</v>
      </c>
      <c r="AA335" s="195">
        <f>IFERROR(VLOOKUP('2) Order Form'!W340,$U$4:$U$1000,1,FALSE),"Ikke med i Elastic")</f>
        <v>7048652328069</v>
      </c>
      <c r="AB335" s="195">
        <f>SUM('2) Order Form'!W340)</f>
        <v>7048652328069</v>
      </c>
      <c r="AC335" s="195">
        <f>INDEX(ATS!$A:$P,MATCH(ATS!$AB335,ATS!$O:$O,0),1)</f>
        <v>810061</v>
      </c>
      <c r="AD335" s="195" t="str">
        <f>INDEX(ATS!$A:$P,MATCH(ATS!$AB335,ATS!$O:$O,0),2)</f>
        <v>Falconer Mips Comf pads 5 mm</v>
      </c>
      <c r="AE335" s="195" t="str">
        <f>INDEX(ATS!$A:$P,MATCH(ATS!$AB335,ATS!$O:$O,0),4)</f>
        <v>TEBLK-M</v>
      </c>
    </row>
    <row r="336" spans="1:31" s="2" customFormat="1" x14ac:dyDescent="0.2">
      <c r="A336" s="228">
        <v>810119</v>
      </c>
      <c r="B336" s="228" t="s">
        <v>4499</v>
      </c>
      <c r="C336" s="228" t="s">
        <v>4204</v>
      </c>
      <c r="D336" s="228" t="s">
        <v>141</v>
      </c>
      <c r="E336" s="228" t="s">
        <v>93</v>
      </c>
      <c r="F336" s="228" t="s">
        <v>7</v>
      </c>
      <c r="G336" s="228" t="s">
        <v>504</v>
      </c>
      <c r="H336" s="228">
        <v>4</v>
      </c>
      <c r="I336" s="228">
        <v>4</v>
      </c>
      <c r="J336" s="228">
        <v>4</v>
      </c>
      <c r="K336" s="228">
        <v>4</v>
      </c>
      <c r="L336" s="231">
        <v>4</v>
      </c>
      <c r="N336" s="119" t="str">
        <f t="shared" si="15"/>
        <v>810119-BLACK-M</v>
      </c>
      <c r="O336" s="122">
        <f>IF(B336="NET","",IF(B336="","",IFERROR(VLOOKUP(N336,EAN!$A:$B,2,FALSE),"MANGLER - MÅ OPPDATERE EAN-FANEN")))</f>
        <v>7048652666468</v>
      </c>
      <c r="P336" s="119">
        <f t="shared" si="16"/>
        <v>4</v>
      </c>
      <c r="Q336" s="119">
        <f t="shared" si="17"/>
        <v>4</v>
      </c>
      <c r="S336" s="137" t="str">
        <f>IF(B336="NET","",IFERROR(VLOOKUP(O336,'2) Order Form'!$W$9:$W$1926,1,FALSE),"Ikke med I order form"))</f>
        <v>Ikke med I order form</v>
      </c>
      <c r="U336" s="226">
        <v>7048652328052</v>
      </c>
      <c r="V336" s="120">
        <f>IFERROR(VLOOKUP(U336,'2) Order Form'!$W$9:$W$1996,1,FALSE),"Ikke med I order form")</f>
        <v>7048652328052</v>
      </c>
      <c r="W336" s="195">
        <f>INDEX(ATS!$A:$P,MATCH(ATS!$U336,ATS!$O:$O,0),1)</f>
        <v>810061</v>
      </c>
      <c r="X336" s="174" t="str">
        <f>INDEX(ATS!$A:$P,MATCH(ATS!$U336,ATS!$O:$O,0),2)</f>
        <v>Falconer Mips Comf pads 5 mm</v>
      </c>
      <c r="Y336" s="175" t="str">
        <f>INDEX(ATS!$A:$P,MATCH(ATS!$U336,ATS!$O:$O,0),4)</f>
        <v>TEBLK-L</v>
      </c>
      <c r="AA336" s="195">
        <f>IFERROR(VLOOKUP('2) Order Form'!W341,$U$4:$U$1000,1,FALSE),"Ikke med i Elastic")</f>
        <v>7048652328052</v>
      </c>
      <c r="AB336" s="195">
        <f>SUM('2) Order Form'!W341)</f>
        <v>7048652328052</v>
      </c>
      <c r="AC336" s="195">
        <f>INDEX(ATS!$A:$P,MATCH(ATS!$AB336,ATS!$O:$O,0),1)</f>
        <v>810061</v>
      </c>
      <c r="AD336" s="195" t="str">
        <f>INDEX(ATS!$A:$P,MATCH(ATS!$AB336,ATS!$O:$O,0),2)</f>
        <v>Falconer Mips Comf pads 5 mm</v>
      </c>
      <c r="AE336" s="195" t="str">
        <f>INDEX(ATS!$A:$P,MATCH(ATS!$AB336,ATS!$O:$O,0),4)</f>
        <v>TEBLK-L</v>
      </c>
    </row>
    <row r="337" spans="1:31" s="2" customFormat="1" x14ac:dyDescent="0.2">
      <c r="A337" s="228">
        <v>810119</v>
      </c>
      <c r="B337" s="228" t="s">
        <v>4499</v>
      </c>
      <c r="C337" s="228" t="s">
        <v>4204</v>
      </c>
      <c r="D337" s="228" t="s">
        <v>142</v>
      </c>
      <c r="E337" s="228" t="s">
        <v>93</v>
      </c>
      <c r="F337" s="228" t="s">
        <v>67</v>
      </c>
      <c r="G337" s="228" t="s">
        <v>504</v>
      </c>
      <c r="H337" s="228">
        <v>0</v>
      </c>
      <c r="I337" s="228">
        <v>0</v>
      </c>
      <c r="J337" s="228">
        <v>0</v>
      </c>
      <c r="K337" s="228">
        <v>0</v>
      </c>
      <c r="L337" s="231">
        <v>0</v>
      </c>
      <c r="N337" s="119" t="str">
        <f t="shared" si="15"/>
        <v>810119-BLACK-L</v>
      </c>
      <c r="O337" s="122">
        <f>IF(B337="NET","",IF(B337="","",IFERROR(VLOOKUP(N337,EAN!$A:$B,2,FALSE),"MANGLER - MÅ OPPDATERE EAN-FANEN")))</f>
        <v>7048652666451</v>
      </c>
      <c r="P337" s="119">
        <f t="shared" si="16"/>
        <v>0</v>
      </c>
      <c r="Q337" s="119">
        <f t="shared" si="17"/>
        <v>0</v>
      </c>
      <c r="S337" s="137" t="str">
        <f>IF(B337="NET","",IFERROR(VLOOKUP(O337,'2) Order Form'!$W$9:$W$1926,1,FALSE),"Ikke med I order form"))</f>
        <v>Ikke med I order form</v>
      </c>
      <c r="U337" s="226">
        <v>7048652328045</v>
      </c>
      <c r="V337" s="120">
        <f>IFERROR(VLOOKUP(U337,'2) Order Form'!$W$9:$W$1996,1,FALSE),"Ikke med I order form")</f>
        <v>7048652328045</v>
      </c>
      <c r="W337" s="195">
        <f>INDEX(ATS!$A:$P,MATCH(ATS!$U337,ATS!$O:$O,0),1)</f>
        <v>810060</v>
      </c>
      <c r="X337" s="174" t="str">
        <f>INDEX(ATS!$A:$P,MATCH(ATS!$U337,ATS!$O:$O,0),2)</f>
        <v>Falconer Comfort Pads 5 mm</v>
      </c>
      <c r="Y337" s="175" t="str">
        <f>INDEX(ATS!$A:$P,MATCH(ATS!$U337,ATS!$O:$O,0),4)</f>
        <v>TEBLK-M</v>
      </c>
      <c r="AA337" s="195">
        <f>IFERROR(VLOOKUP('2) Order Form'!W342,$U$4:$U$1000,1,FALSE),"Ikke med i Elastic")</f>
        <v>7048652328045</v>
      </c>
      <c r="AB337" s="195">
        <f>SUM('2) Order Form'!W342)</f>
        <v>7048652328045</v>
      </c>
      <c r="AC337" s="195">
        <f>INDEX(ATS!$A:$P,MATCH(ATS!$AB337,ATS!$O:$O,0),1)</f>
        <v>810060</v>
      </c>
      <c r="AD337" s="195" t="str">
        <f>INDEX(ATS!$A:$P,MATCH(ATS!$AB337,ATS!$O:$O,0),2)</f>
        <v>Falconer Comfort Pads 5 mm</v>
      </c>
      <c r="AE337" s="195" t="str">
        <f>INDEX(ATS!$A:$P,MATCH(ATS!$AB337,ATS!$O:$O,0),4)</f>
        <v>TEBLK-M</v>
      </c>
    </row>
    <row r="338" spans="1:31" s="2" customFormat="1" x14ac:dyDescent="0.2">
      <c r="A338" s="229">
        <v>810120</v>
      </c>
      <c r="B338" s="228" t="s">
        <v>248</v>
      </c>
      <c r="C338" s="228"/>
      <c r="D338" s="228"/>
      <c r="E338" s="228"/>
      <c r="F338" s="228"/>
      <c r="G338" s="228"/>
      <c r="H338" s="229">
        <v>202226</v>
      </c>
      <c r="I338" s="229">
        <v>202227</v>
      </c>
      <c r="J338" s="229">
        <v>202228</v>
      </c>
      <c r="K338" s="229">
        <v>202229</v>
      </c>
      <c r="L338" s="232">
        <v>202234</v>
      </c>
      <c r="N338" s="119" t="str">
        <f t="shared" si="15"/>
        <v>810120-</v>
      </c>
      <c r="O338" s="122" t="str">
        <f>IF(B338="NET","",IF(B338="","",IFERROR(VLOOKUP(N338,EAN!$A:$B,2,FALSE),"MANGLER - MÅ OPPDATERE EAN-FANEN")))</f>
        <v/>
      </c>
      <c r="P338" s="119">
        <f t="shared" si="16"/>
        <v>202226</v>
      </c>
      <c r="Q338" s="119">
        <f t="shared" si="17"/>
        <v>202234</v>
      </c>
      <c r="S338" s="137" t="str">
        <f>IF(B338="NET","",IFERROR(VLOOKUP(O338,'2) Order Form'!$W$9:$W$1926,1,FALSE),"Ikke med I order form"))</f>
        <v/>
      </c>
      <c r="U338" s="226">
        <v>7048652328038</v>
      </c>
      <c r="V338" s="120">
        <f>IFERROR(VLOOKUP(U338,'2) Order Form'!$W$9:$W$1996,1,FALSE),"Ikke med I order form")</f>
        <v>7048652328038</v>
      </c>
      <c r="W338" s="195">
        <f>INDEX(ATS!$A:$P,MATCH(ATS!$U338,ATS!$O:$O,0),1)</f>
        <v>810060</v>
      </c>
      <c r="X338" s="174" t="str">
        <f>INDEX(ATS!$A:$P,MATCH(ATS!$U338,ATS!$O:$O,0),2)</f>
        <v>Falconer Comfort Pads 5 mm</v>
      </c>
      <c r="Y338" s="175" t="str">
        <f>INDEX(ATS!$A:$P,MATCH(ATS!$U338,ATS!$O:$O,0),4)</f>
        <v>TEBLK-L</v>
      </c>
      <c r="AA338" s="195">
        <f>IFERROR(VLOOKUP('2) Order Form'!W343,$U$4:$U$1000,1,FALSE),"Ikke med i Elastic")</f>
        <v>7048652328038</v>
      </c>
      <c r="AB338" s="195">
        <f>SUM('2) Order Form'!W343)</f>
        <v>7048652328038</v>
      </c>
      <c r="AC338" s="195">
        <f>INDEX(ATS!$A:$P,MATCH(ATS!$AB338,ATS!$O:$O,0),1)</f>
        <v>810060</v>
      </c>
      <c r="AD338" s="195" t="str">
        <f>INDEX(ATS!$A:$P,MATCH(ATS!$AB338,ATS!$O:$O,0),2)</f>
        <v>Falconer Comfort Pads 5 mm</v>
      </c>
      <c r="AE338" s="195" t="str">
        <f>INDEX(ATS!$A:$P,MATCH(ATS!$AB338,ATS!$O:$O,0),4)</f>
        <v>TEBLK-L</v>
      </c>
    </row>
    <row r="339" spans="1:31" s="2" customFormat="1" x14ac:dyDescent="0.2">
      <c r="A339" s="228">
        <v>810120</v>
      </c>
      <c r="B339" s="228" t="s">
        <v>2139</v>
      </c>
      <c r="C339" s="228" t="s">
        <v>4204</v>
      </c>
      <c r="D339" s="228" t="s">
        <v>2265</v>
      </c>
      <c r="E339" s="228" t="s">
        <v>4353</v>
      </c>
      <c r="F339" s="228" t="s">
        <v>8</v>
      </c>
      <c r="G339" s="228" t="s">
        <v>128</v>
      </c>
      <c r="H339" s="228">
        <v>23</v>
      </c>
      <c r="I339" s="228">
        <v>23</v>
      </c>
      <c r="J339" s="228">
        <v>23</v>
      </c>
      <c r="K339" s="228">
        <v>23</v>
      </c>
      <c r="L339" s="231">
        <v>23</v>
      </c>
      <c r="N339" s="119" t="str">
        <f t="shared" si="15"/>
        <v>810120-10003-S</v>
      </c>
      <c r="O339" s="122">
        <f>IF(B339="NET","",IF(B339="","",IFERROR(VLOOKUP(N339,EAN!$A:$B,2,FALSE),"MANGLER - MÅ OPPDATERE EAN-FANEN")))</f>
        <v>7048652764003</v>
      </c>
      <c r="P339" s="119">
        <f t="shared" si="16"/>
        <v>23</v>
      </c>
      <c r="Q339" s="119">
        <f t="shared" si="17"/>
        <v>23</v>
      </c>
      <c r="S339" s="137">
        <f>IF(B339="NET","",IFERROR(VLOOKUP(O339,'2) Order Form'!$W$9:$W$1926,1,FALSE),"Ikke med I order form"))</f>
        <v>7048652764003</v>
      </c>
      <c r="U339" s="226">
        <v>7048652328120</v>
      </c>
      <c r="V339" s="120">
        <f>IFERROR(VLOOKUP(U339,'2) Order Form'!$W$9:$W$1996,1,FALSE),"Ikke med I order form")</f>
        <v>7048652328120</v>
      </c>
      <c r="W339" s="195">
        <f>INDEX(ATS!$A:$P,MATCH(ATS!$U339,ATS!$O:$O,0),1)</f>
        <v>810063</v>
      </c>
      <c r="X339" s="174" t="str">
        <f>INDEX(ATS!$A:$P,MATCH(ATS!$U339,ATS!$O:$O,0),2)</f>
        <v>Outrider Mips Comfort pads 7mm</v>
      </c>
      <c r="Y339" s="175" t="str">
        <f>INDEX(ATS!$A:$P,MATCH(ATS!$U339,ATS!$O:$O,0),4)</f>
        <v>TEBLK-S</v>
      </c>
      <c r="AA339" s="195">
        <f>IFERROR(VLOOKUP('2) Order Form'!W344,$U$4:$U$1000,1,FALSE),"Ikke med i Elastic")</f>
        <v>7048652328120</v>
      </c>
      <c r="AB339" s="195">
        <f>SUM('2) Order Form'!W344)</f>
        <v>7048652328120</v>
      </c>
      <c r="AC339" s="195">
        <f>INDEX(ATS!$A:$P,MATCH(ATS!$AB339,ATS!$O:$O,0),1)</f>
        <v>810063</v>
      </c>
      <c r="AD339" s="195" t="str">
        <f>INDEX(ATS!$A:$P,MATCH(ATS!$AB339,ATS!$O:$O,0),2)</f>
        <v>Outrider Mips Comfort pads 7mm</v>
      </c>
      <c r="AE339" s="195" t="str">
        <f>INDEX(ATS!$A:$P,MATCH(ATS!$AB339,ATS!$O:$O,0),4)</f>
        <v>TEBLK-S</v>
      </c>
    </row>
    <row r="340" spans="1:31" s="2" customFormat="1" x14ac:dyDescent="0.2">
      <c r="A340" s="228">
        <v>810120</v>
      </c>
      <c r="B340" s="228" t="s">
        <v>2139</v>
      </c>
      <c r="C340" s="228" t="s">
        <v>4204</v>
      </c>
      <c r="D340" s="228" t="s">
        <v>2266</v>
      </c>
      <c r="E340" s="228" t="s">
        <v>4353</v>
      </c>
      <c r="F340" s="228" t="s">
        <v>7</v>
      </c>
      <c r="G340" s="228" t="s">
        <v>128</v>
      </c>
      <c r="H340" s="228">
        <v>37</v>
      </c>
      <c r="I340" s="228">
        <v>37</v>
      </c>
      <c r="J340" s="228">
        <v>37</v>
      </c>
      <c r="K340" s="228">
        <v>37</v>
      </c>
      <c r="L340" s="231">
        <v>37</v>
      </c>
      <c r="N340" s="119" t="str">
        <f t="shared" si="15"/>
        <v>810120-10003-M</v>
      </c>
      <c r="O340" s="122">
        <f>IF(B340="NET","",IF(B340="","",IFERROR(VLOOKUP(N340,EAN!$A:$B,2,FALSE),"MANGLER - MÅ OPPDATERE EAN-FANEN")))</f>
        <v>7048652763990</v>
      </c>
      <c r="P340" s="119">
        <f t="shared" si="16"/>
        <v>37</v>
      </c>
      <c r="Q340" s="119">
        <f t="shared" si="17"/>
        <v>37</v>
      </c>
      <c r="S340" s="137">
        <f>IF(B340="NET","",IFERROR(VLOOKUP(O340,'2) Order Form'!$W$9:$W$1926,1,FALSE),"Ikke med I order form"))</f>
        <v>7048652763990</v>
      </c>
      <c r="U340" s="226">
        <v>7048652328113</v>
      </c>
      <c r="V340" s="120">
        <f>IFERROR(VLOOKUP(U340,'2) Order Form'!$W$9:$W$1996,1,FALSE),"Ikke med I order form")</f>
        <v>7048652328113</v>
      </c>
      <c r="W340" s="195">
        <f>INDEX(ATS!$A:$P,MATCH(ATS!$U340,ATS!$O:$O,0),1)</f>
        <v>810063</v>
      </c>
      <c r="X340" s="174" t="str">
        <f>INDEX(ATS!$A:$P,MATCH(ATS!$U340,ATS!$O:$O,0),2)</f>
        <v>Outrider Mips Comfort pads 7mm</v>
      </c>
      <c r="Y340" s="175" t="str">
        <f>INDEX(ATS!$A:$P,MATCH(ATS!$U340,ATS!$O:$O,0),4)</f>
        <v>TEBLK-M</v>
      </c>
      <c r="AA340" s="195">
        <f>IFERROR(VLOOKUP('2) Order Form'!W345,$U$4:$U$1000,1,FALSE),"Ikke med i Elastic")</f>
        <v>7048652328113</v>
      </c>
      <c r="AB340" s="195">
        <f>SUM('2) Order Form'!W345)</f>
        <v>7048652328113</v>
      </c>
      <c r="AC340" s="195">
        <f>INDEX(ATS!$A:$P,MATCH(ATS!$AB340,ATS!$O:$O,0),1)</f>
        <v>810063</v>
      </c>
      <c r="AD340" s="195" t="str">
        <f>INDEX(ATS!$A:$P,MATCH(ATS!$AB340,ATS!$O:$O,0),2)</f>
        <v>Outrider Mips Comfort pads 7mm</v>
      </c>
      <c r="AE340" s="195" t="str">
        <f>INDEX(ATS!$A:$P,MATCH(ATS!$AB340,ATS!$O:$O,0),4)</f>
        <v>TEBLK-M</v>
      </c>
    </row>
    <row r="341" spans="1:31" s="2" customFormat="1" x14ac:dyDescent="0.2">
      <c r="A341" s="228">
        <v>810120</v>
      </c>
      <c r="B341" s="228" t="s">
        <v>2139</v>
      </c>
      <c r="C341" s="228" t="s">
        <v>4204</v>
      </c>
      <c r="D341" s="228" t="s">
        <v>2267</v>
      </c>
      <c r="E341" s="228" t="s">
        <v>4353</v>
      </c>
      <c r="F341" s="228" t="s">
        <v>67</v>
      </c>
      <c r="G341" s="228" t="s">
        <v>128</v>
      </c>
      <c r="H341" s="228">
        <v>35</v>
      </c>
      <c r="I341" s="228">
        <v>35</v>
      </c>
      <c r="J341" s="228">
        <v>35</v>
      </c>
      <c r="K341" s="228">
        <v>35</v>
      </c>
      <c r="L341" s="231">
        <v>35</v>
      </c>
      <c r="N341" s="119" t="str">
        <f t="shared" si="15"/>
        <v>810120-10003-L</v>
      </c>
      <c r="O341" s="122">
        <f>IF(B341="NET","",IF(B341="","",IFERROR(VLOOKUP(N341,EAN!$A:$B,2,FALSE),"MANGLER - MÅ OPPDATERE EAN-FANEN")))</f>
        <v>7048652763983</v>
      </c>
      <c r="P341" s="119">
        <f t="shared" si="16"/>
        <v>35</v>
      </c>
      <c r="Q341" s="119">
        <f t="shared" si="17"/>
        <v>35</v>
      </c>
      <c r="S341" s="137">
        <f>IF(B341="NET","",IFERROR(VLOOKUP(O341,'2) Order Form'!$W$9:$W$1926,1,FALSE),"Ikke med I order form"))</f>
        <v>7048652763983</v>
      </c>
      <c r="U341" s="226">
        <v>7048652328106</v>
      </c>
      <c r="V341" s="120">
        <f>IFERROR(VLOOKUP(U341,'2) Order Form'!$W$9:$W$1996,1,FALSE),"Ikke med I order form")</f>
        <v>7048652328106</v>
      </c>
      <c r="W341" s="195">
        <f>INDEX(ATS!$A:$P,MATCH(ATS!$U341,ATS!$O:$O,0),1)</f>
        <v>810063</v>
      </c>
      <c r="X341" s="174" t="str">
        <f>INDEX(ATS!$A:$P,MATCH(ATS!$U341,ATS!$O:$O,0),2)</f>
        <v>Outrider Mips Comfort pads 7mm</v>
      </c>
      <c r="Y341" s="175" t="str">
        <f>INDEX(ATS!$A:$P,MATCH(ATS!$U341,ATS!$O:$O,0),4)</f>
        <v>TEBLK-L</v>
      </c>
      <c r="AA341" s="195">
        <f>IFERROR(VLOOKUP('2) Order Form'!W346,$U$4:$U$1000,1,FALSE),"Ikke med i Elastic")</f>
        <v>7048652328106</v>
      </c>
      <c r="AB341" s="195">
        <f>SUM('2) Order Form'!W346)</f>
        <v>7048652328106</v>
      </c>
      <c r="AC341" s="195">
        <f>INDEX(ATS!$A:$P,MATCH(ATS!$AB341,ATS!$O:$O,0),1)</f>
        <v>810063</v>
      </c>
      <c r="AD341" s="195" t="str">
        <f>INDEX(ATS!$A:$P,MATCH(ATS!$AB341,ATS!$O:$O,0),2)</f>
        <v>Outrider Mips Comfort pads 7mm</v>
      </c>
      <c r="AE341" s="195" t="str">
        <f>INDEX(ATS!$A:$P,MATCH(ATS!$AB341,ATS!$O:$O,0),4)</f>
        <v>TEBLK-L</v>
      </c>
    </row>
    <row r="342" spans="1:31" s="2" customFormat="1" x14ac:dyDescent="0.2">
      <c r="A342" s="228">
        <v>810120</v>
      </c>
      <c r="B342" s="228" t="s">
        <v>2139</v>
      </c>
      <c r="C342" s="228" t="s">
        <v>4204</v>
      </c>
      <c r="D342" s="228" t="s">
        <v>2268</v>
      </c>
      <c r="E342" s="228" t="s">
        <v>4353</v>
      </c>
      <c r="F342" s="228" t="s">
        <v>68</v>
      </c>
      <c r="G342" s="228" t="s">
        <v>128</v>
      </c>
      <c r="H342" s="228">
        <v>19</v>
      </c>
      <c r="I342" s="228">
        <v>19</v>
      </c>
      <c r="J342" s="228">
        <v>19</v>
      </c>
      <c r="K342" s="228">
        <v>19</v>
      </c>
      <c r="L342" s="231">
        <v>19</v>
      </c>
      <c r="N342" s="119" t="str">
        <f t="shared" si="15"/>
        <v>810120-10003-XL</v>
      </c>
      <c r="O342" s="122">
        <f>IF(B342="NET","",IF(B342="","",IFERROR(VLOOKUP(N342,EAN!$A:$B,2,FALSE),"MANGLER - MÅ OPPDATERE EAN-FANEN")))</f>
        <v>7048652764010</v>
      </c>
      <c r="P342" s="119">
        <f t="shared" si="16"/>
        <v>19</v>
      </c>
      <c r="Q342" s="119">
        <f t="shared" si="17"/>
        <v>19</v>
      </c>
      <c r="S342" s="137">
        <f>IF(B342="NET","",IFERROR(VLOOKUP(O342,'2) Order Form'!$W$9:$W$1926,1,FALSE),"Ikke med I order form"))</f>
        <v>7048652764010</v>
      </c>
      <c r="U342" s="226">
        <v>7048652328090</v>
      </c>
      <c r="V342" s="120">
        <f>IFERROR(VLOOKUP(U342,'2) Order Form'!$W$9:$W$1996,1,FALSE),"Ikke med I order form")</f>
        <v>7048652328090</v>
      </c>
      <c r="W342" s="195">
        <f>INDEX(ATS!$A:$P,MATCH(ATS!$U342,ATS!$O:$O,0),1)</f>
        <v>810062</v>
      </c>
      <c r="X342" s="174" t="str">
        <f>INDEX(ATS!$A:$P,MATCH(ATS!$U342,ATS!$O:$O,0),2)</f>
        <v>Outrider Comfort pads 7mm</v>
      </c>
      <c r="Y342" s="175" t="str">
        <f>INDEX(ATS!$A:$P,MATCH(ATS!$U342,ATS!$O:$O,0),4)</f>
        <v>TEBLK-S</v>
      </c>
      <c r="AA342" s="195">
        <f>IFERROR(VLOOKUP('2) Order Form'!W347,$U$4:$U$1000,1,FALSE),"Ikke med i Elastic")</f>
        <v>7048652328090</v>
      </c>
      <c r="AB342" s="195">
        <f>SUM('2) Order Form'!W347)</f>
        <v>7048652328090</v>
      </c>
      <c r="AC342" s="195">
        <f>INDEX(ATS!$A:$P,MATCH(ATS!$AB342,ATS!$O:$O,0),1)</f>
        <v>810062</v>
      </c>
      <c r="AD342" s="195" t="str">
        <f>INDEX(ATS!$A:$P,MATCH(ATS!$AB342,ATS!$O:$O,0),2)</f>
        <v>Outrider Comfort pads 7mm</v>
      </c>
      <c r="AE342" s="195" t="str">
        <f>INDEX(ATS!$A:$P,MATCH(ATS!$AB342,ATS!$O:$O,0),4)</f>
        <v>TEBLK-S</v>
      </c>
    </row>
    <row r="343" spans="1:31" s="2" customFormat="1" x14ac:dyDescent="0.2">
      <c r="A343" s="228">
        <v>810120</v>
      </c>
      <c r="B343" s="228" t="s">
        <v>2139</v>
      </c>
      <c r="C343" s="228" t="s">
        <v>4204</v>
      </c>
      <c r="D343" s="228" t="s">
        <v>650</v>
      </c>
      <c r="E343" s="228" t="s">
        <v>4364</v>
      </c>
      <c r="F343" s="228" t="s">
        <v>8</v>
      </c>
      <c r="G343" s="228" t="s">
        <v>128</v>
      </c>
      <c r="H343" s="228">
        <v>2</v>
      </c>
      <c r="I343" s="228">
        <v>2</v>
      </c>
      <c r="J343" s="228">
        <v>2</v>
      </c>
      <c r="K343" s="228">
        <v>2</v>
      </c>
      <c r="L343" s="231">
        <v>2</v>
      </c>
      <c r="N343" s="119" t="str">
        <f t="shared" si="15"/>
        <v>810120-99901-S</v>
      </c>
      <c r="O343" s="122">
        <f>IF(B343="NET","",IF(B343="","",IFERROR(VLOOKUP(N343,EAN!$A:$B,2,FALSE),"MANGLER - MÅ OPPDATERE EAN-FANEN")))</f>
        <v>7048652715609</v>
      </c>
      <c r="P343" s="119">
        <f t="shared" si="16"/>
        <v>2</v>
      </c>
      <c r="Q343" s="119">
        <f t="shared" si="17"/>
        <v>2</v>
      </c>
      <c r="S343" s="137">
        <f>IF(B343="NET","",IFERROR(VLOOKUP(O343,'2) Order Form'!$W$9:$W$1926,1,FALSE),"Ikke med I order form"))</f>
        <v>7048652715609</v>
      </c>
      <c r="U343" s="226">
        <v>7048652328083</v>
      </c>
      <c r="V343" s="120">
        <f>IFERROR(VLOOKUP(U343,'2) Order Form'!$W$9:$W$1996,1,FALSE),"Ikke med I order form")</f>
        <v>7048652328083</v>
      </c>
      <c r="W343" s="195">
        <f>INDEX(ATS!$A:$P,MATCH(ATS!$U343,ATS!$O:$O,0),1)</f>
        <v>810062</v>
      </c>
      <c r="X343" s="174" t="str">
        <f>INDEX(ATS!$A:$P,MATCH(ATS!$U343,ATS!$O:$O,0),2)</f>
        <v>Outrider Comfort pads 7mm</v>
      </c>
      <c r="Y343" s="175" t="str">
        <f>INDEX(ATS!$A:$P,MATCH(ATS!$U343,ATS!$O:$O,0),4)</f>
        <v>TEBLK-M</v>
      </c>
      <c r="AA343" s="195">
        <f>IFERROR(VLOOKUP('2) Order Form'!W348,$U$4:$U$1000,1,FALSE),"Ikke med i Elastic")</f>
        <v>7048652328083</v>
      </c>
      <c r="AB343" s="195">
        <f>SUM('2) Order Form'!W348)</f>
        <v>7048652328083</v>
      </c>
      <c r="AC343" s="195">
        <f>INDEX(ATS!$A:$P,MATCH(ATS!$AB343,ATS!$O:$O,0),1)</f>
        <v>810062</v>
      </c>
      <c r="AD343" s="195" t="str">
        <f>INDEX(ATS!$A:$P,MATCH(ATS!$AB343,ATS!$O:$O,0),2)</f>
        <v>Outrider Comfort pads 7mm</v>
      </c>
      <c r="AE343" s="195" t="str">
        <f>INDEX(ATS!$A:$P,MATCH(ATS!$AB343,ATS!$O:$O,0),4)</f>
        <v>TEBLK-M</v>
      </c>
    </row>
    <row r="344" spans="1:31" s="2" customFormat="1" x14ac:dyDescent="0.2">
      <c r="A344" s="228">
        <v>810120</v>
      </c>
      <c r="B344" s="228" t="s">
        <v>2139</v>
      </c>
      <c r="C344" s="228" t="s">
        <v>4204</v>
      </c>
      <c r="D344" s="228" t="s">
        <v>651</v>
      </c>
      <c r="E344" s="228" t="s">
        <v>4364</v>
      </c>
      <c r="F344" s="228" t="s">
        <v>7</v>
      </c>
      <c r="G344" s="228" t="s">
        <v>128</v>
      </c>
      <c r="H344" s="228">
        <v>21</v>
      </c>
      <c r="I344" s="228">
        <v>21</v>
      </c>
      <c r="J344" s="228">
        <v>21</v>
      </c>
      <c r="K344" s="228">
        <v>21</v>
      </c>
      <c r="L344" s="231">
        <v>21</v>
      </c>
      <c r="N344" s="119" t="str">
        <f t="shared" si="15"/>
        <v>810120-99901-M</v>
      </c>
      <c r="O344" s="122">
        <f>IF(B344="NET","",IF(B344="","",IFERROR(VLOOKUP(N344,EAN!$A:$B,2,FALSE),"MANGLER - MÅ OPPDATERE EAN-FANEN")))</f>
        <v>7048652715593</v>
      </c>
      <c r="P344" s="119">
        <f t="shared" si="16"/>
        <v>21</v>
      </c>
      <c r="Q344" s="119">
        <f t="shared" si="17"/>
        <v>21</v>
      </c>
      <c r="S344" s="137">
        <f>IF(B344="NET","",IFERROR(VLOOKUP(O344,'2) Order Form'!$W$9:$W$1926,1,FALSE),"Ikke med I order form"))</f>
        <v>7048652715593</v>
      </c>
      <c r="U344" s="226">
        <v>7048652328076</v>
      </c>
      <c r="V344" s="120">
        <f>IFERROR(VLOOKUP(U344,'2) Order Form'!$W$9:$W$1996,1,FALSE),"Ikke med I order form")</f>
        <v>7048652328076</v>
      </c>
      <c r="W344" s="195">
        <f>INDEX(ATS!$A:$P,MATCH(ATS!$U344,ATS!$O:$O,0),1)</f>
        <v>810062</v>
      </c>
      <c r="X344" s="174" t="str">
        <f>INDEX(ATS!$A:$P,MATCH(ATS!$U344,ATS!$O:$O,0),2)</f>
        <v>Outrider Comfort pads 7mm</v>
      </c>
      <c r="Y344" s="175" t="str">
        <f>INDEX(ATS!$A:$P,MATCH(ATS!$U344,ATS!$O:$O,0),4)</f>
        <v>TEBLK-L</v>
      </c>
      <c r="AA344" s="195">
        <f>IFERROR(VLOOKUP('2) Order Form'!W349,$U$4:$U$1000,1,FALSE),"Ikke med i Elastic")</f>
        <v>7048652328076</v>
      </c>
      <c r="AB344" s="195">
        <f>SUM('2) Order Form'!W349)</f>
        <v>7048652328076</v>
      </c>
      <c r="AC344" s="195">
        <f>INDEX(ATS!$A:$P,MATCH(ATS!$AB344,ATS!$O:$O,0),1)</f>
        <v>810062</v>
      </c>
      <c r="AD344" s="195" t="str">
        <f>INDEX(ATS!$A:$P,MATCH(ATS!$AB344,ATS!$O:$O,0),2)</f>
        <v>Outrider Comfort pads 7mm</v>
      </c>
      <c r="AE344" s="195" t="str">
        <f>INDEX(ATS!$A:$P,MATCH(ATS!$AB344,ATS!$O:$O,0),4)</f>
        <v>TEBLK-L</v>
      </c>
    </row>
    <row r="345" spans="1:31" s="2" customFormat="1" x14ac:dyDescent="0.2">
      <c r="A345" s="228">
        <v>810120</v>
      </c>
      <c r="B345" s="228" t="s">
        <v>2139</v>
      </c>
      <c r="C345" s="228" t="s">
        <v>4204</v>
      </c>
      <c r="D345" s="228" t="s">
        <v>652</v>
      </c>
      <c r="E345" s="228" t="s">
        <v>4364</v>
      </c>
      <c r="F345" s="228" t="s">
        <v>67</v>
      </c>
      <c r="G345" s="228" t="s">
        <v>128</v>
      </c>
      <c r="H345" s="228">
        <v>18</v>
      </c>
      <c r="I345" s="228">
        <v>18</v>
      </c>
      <c r="J345" s="228">
        <v>18</v>
      </c>
      <c r="K345" s="228">
        <v>18</v>
      </c>
      <c r="L345" s="231">
        <v>18</v>
      </c>
      <c r="N345" s="119" t="str">
        <f t="shared" si="15"/>
        <v>810120-99901-L</v>
      </c>
      <c r="O345" s="122">
        <f>IF(B345="NET","",IF(B345="","",IFERROR(VLOOKUP(N345,EAN!$A:$B,2,FALSE),"MANGLER - MÅ OPPDATERE EAN-FANEN")))</f>
        <v>7048652715586</v>
      </c>
      <c r="P345" s="119">
        <f t="shared" si="16"/>
        <v>18</v>
      </c>
      <c r="Q345" s="119">
        <f t="shared" si="17"/>
        <v>18</v>
      </c>
      <c r="S345" s="137">
        <f>IF(B345="NET","",IFERROR(VLOOKUP(O345,'2) Order Form'!$W$9:$W$1926,1,FALSE),"Ikke med I order form"))</f>
        <v>7048652715586</v>
      </c>
      <c r="U345" s="226">
        <v>7048652328182</v>
      </c>
      <c r="V345" s="120">
        <f>IFERROR(VLOOKUP(U345,'2) Order Form'!$W$9:$W$1996,1,FALSE),"Ikke med I order form")</f>
        <v>7048652328182</v>
      </c>
      <c r="W345" s="195">
        <f>INDEX(ATS!$A:$P,MATCH(ATS!$U345,ATS!$O:$O,0),1)</f>
        <v>810065</v>
      </c>
      <c r="X345" s="174" t="str">
        <f>INDEX(ATS!$A:$P,MATCH(ATS!$U345,ATS!$O:$O,0),2)</f>
        <v>Chaser Mips comf pads 7mm</v>
      </c>
      <c r="Y345" s="175" t="str">
        <f>INDEX(ATS!$A:$P,MATCH(ATS!$U345,ATS!$O:$O,0),4)</f>
        <v>TEBLK-SM</v>
      </c>
      <c r="AA345" s="195">
        <f>IFERROR(VLOOKUP('2) Order Form'!W350,$U$4:$U$1000,1,FALSE),"Ikke med i Elastic")</f>
        <v>7048652328182</v>
      </c>
      <c r="AB345" s="195">
        <f>SUM('2) Order Form'!W350)</f>
        <v>7048652328182</v>
      </c>
      <c r="AC345" s="195">
        <f>INDEX(ATS!$A:$P,MATCH(ATS!$AB345,ATS!$O:$O,0),1)</f>
        <v>810065</v>
      </c>
      <c r="AD345" s="195" t="str">
        <f>INDEX(ATS!$A:$P,MATCH(ATS!$AB345,ATS!$O:$O,0),2)</f>
        <v>Chaser Mips comf pads 7mm</v>
      </c>
      <c r="AE345" s="195" t="str">
        <f>INDEX(ATS!$A:$P,MATCH(ATS!$AB345,ATS!$O:$O,0),4)</f>
        <v>TEBLK-SM</v>
      </c>
    </row>
    <row r="346" spans="1:31" s="2" customFormat="1" x14ac:dyDescent="0.2">
      <c r="A346" s="228">
        <v>810120</v>
      </c>
      <c r="B346" s="228" t="s">
        <v>2139</v>
      </c>
      <c r="C346" s="228" t="s">
        <v>4204</v>
      </c>
      <c r="D346" s="228" t="s">
        <v>653</v>
      </c>
      <c r="E346" s="228" t="s">
        <v>4364</v>
      </c>
      <c r="F346" s="228" t="s">
        <v>68</v>
      </c>
      <c r="G346" s="228" t="s">
        <v>128</v>
      </c>
      <c r="H346" s="228">
        <v>3</v>
      </c>
      <c r="I346" s="228">
        <v>3</v>
      </c>
      <c r="J346" s="228">
        <v>3</v>
      </c>
      <c r="K346" s="228">
        <v>3</v>
      </c>
      <c r="L346" s="231">
        <v>3</v>
      </c>
      <c r="N346" s="119" t="str">
        <f t="shared" si="15"/>
        <v>810120-99901-XL</v>
      </c>
      <c r="O346" s="122">
        <f>IF(B346="NET","",IF(B346="","",IFERROR(VLOOKUP(N346,EAN!$A:$B,2,FALSE),"MANGLER - MÅ OPPDATERE EAN-FANEN")))</f>
        <v>7048652715616</v>
      </c>
      <c r="P346" s="119">
        <f t="shared" si="16"/>
        <v>3</v>
      </c>
      <c r="Q346" s="119">
        <f t="shared" si="17"/>
        <v>3</v>
      </c>
      <c r="S346" s="137">
        <f>IF(B346="NET","",IFERROR(VLOOKUP(O346,'2) Order Form'!$W$9:$W$1926,1,FALSE),"Ikke med I order form"))</f>
        <v>7048652715616</v>
      </c>
      <c r="U346" s="226">
        <v>7048652328175</v>
      </c>
      <c r="V346" s="120">
        <f>IFERROR(VLOOKUP(U346,'2) Order Form'!$W$9:$W$1996,1,FALSE),"Ikke med I order form")</f>
        <v>7048652328175</v>
      </c>
      <c r="W346" s="195">
        <f>INDEX(ATS!$A:$P,MATCH(ATS!$U346,ATS!$O:$O,0),1)</f>
        <v>810065</v>
      </c>
      <c r="X346" s="174" t="str">
        <f>INDEX(ATS!$A:$P,MATCH(ATS!$U346,ATS!$O:$O,0),2)</f>
        <v>Chaser Mips comf pads 7mm</v>
      </c>
      <c r="Y346" s="175" t="str">
        <f>INDEX(ATS!$A:$P,MATCH(ATS!$U346,ATS!$O:$O,0),4)</f>
        <v>TEBLK-ML</v>
      </c>
      <c r="AA346" s="195">
        <f>IFERROR(VLOOKUP('2) Order Form'!W351,$U$4:$U$1000,1,FALSE),"Ikke med i Elastic")</f>
        <v>7048652328175</v>
      </c>
      <c r="AB346" s="195">
        <f>SUM('2) Order Form'!W351)</f>
        <v>7048652328175</v>
      </c>
      <c r="AC346" s="195">
        <f>INDEX(ATS!$A:$P,MATCH(ATS!$AB346,ATS!$O:$O,0),1)</f>
        <v>810065</v>
      </c>
      <c r="AD346" s="195" t="str">
        <f>INDEX(ATS!$A:$P,MATCH(ATS!$AB346,ATS!$O:$O,0),2)</f>
        <v>Chaser Mips comf pads 7mm</v>
      </c>
      <c r="AE346" s="195" t="str">
        <f>INDEX(ATS!$A:$P,MATCH(ATS!$AB346,ATS!$O:$O,0),4)</f>
        <v>TEBLK-ML</v>
      </c>
    </row>
    <row r="347" spans="1:31" s="2" customFormat="1" x14ac:dyDescent="0.2">
      <c r="A347" s="228">
        <v>810120</v>
      </c>
      <c r="B347" s="228" t="s">
        <v>2139</v>
      </c>
      <c r="C347" s="228" t="s">
        <v>4204</v>
      </c>
      <c r="D347" s="228" t="s">
        <v>200</v>
      </c>
      <c r="E347" s="228" t="s">
        <v>194</v>
      </c>
      <c r="F347" s="228" t="s">
        <v>8</v>
      </c>
      <c r="G347" s="228" t="s">
        <v>504</v>
      </c>
      <c r="H347" s="228">
        <v>0</v>
      </c>
      <c r="I347" s="228">
        <v>0</v>
      </c>
      <c r="J347" s="228">
        <v>0</v>
      </c>
      <c r="K347" s="228">
        <v>0</v>
      </c>
      <c r="L347" s="231">
        <v>0</v>
      </c>
      <c r="N347" s="119" t="str">
        <f t="shared" si="15"/>
        <v>810120-FOGRN-S</v>
      </c>
      <c r="O347" s="122">
        <f>IF(B347="NET","",IF(B347="","",IFERROR(VLOOKUP(N347,EAN!$A:$B,2,FALSE),"MANGLER - MÅ OPPDATERE EAN-FANEN")))</f>
        <v>7048652715562</v>
      </c>
      <c r="P347" s="119">
        <f t="shared" si="16"/>
        <v>0</v>
      </c>
      <c r="Q347" s="119">
        <f t="shared" si="17"/>
        <v>0</v>
      </c>
      <c r="S347" s="137" t="str">
        <f>IF(B347="NET","",IFERROR(VLOOKUP(O347,'2) Order Form'!$W$9:$W$1926,1,FALSE),"Ikke med I order form"))</f>
        <v>Ikke med I order form</v>
      </c>
      <c r="U347" s="226">
        <v>7048652328168</v>
      </c>
      <c r="V347" s="120">
        <f>IFERROR(VLOOKUP(U347,'2) Order Form'!$W$9:$W$1996,1,FALSE),"Ikke med I order form")</f>
        <v>7048652328168</v>
      </c>
      <c r="W347" s="195">
        <f>INDEX(ATS!$A:$P,MATCH(ATS!$U347,ATS!$O:$O,0),1)</f>
        <v>810065</v>
      </c>
      <c r="X347" s="174" t="str">
        <f>INDEX(ATS!$A:$P,MATCH(ATS!$U347,ATS!$O:$O,0),2)</f>
        <v>Chaser Mips comf pads 7mm</v>
      </c>
      <c r="Y347" s="175" t="str">
        <f>INDEX(ATS!$A:$P,MATCH(ATS!$U347,ATS!$O:$O,0),4)</f>
        <v>TEBLK-LXL</v>
      </c>
      <c r="AA347" s="195">
        <f>IFERROR(VLOOKUP('2) Order Form'!W352,$U$4:$U$1000,1,FALSE),"Ikke med i Elastic")</f>
        <v>7048652328168</v>
      </c>
      <c r="AB347" s="195">
        <f>SUM('2) Order Form'!W352)</f>
        <v>7048652328168</v>
      </c>
      <c r="AC347" s="195">
        <f>INDEX(ATS!$A:$P,MATCH(ATS!$AB347,ATS!$O:$O,0),1)</f>
        <v>810065</v>
      </c>
      <c r="AD347" s="195" t="str">
        <f>INDEX(ATS!$A:$P,MATCH(ATS!$AB347,ATS!$O:$O,0),2)</f>
        <v>Chaser Mips comf pads 7mm</v>
      </c>
      <c r="AE347" s="195" t="str">
        <f>INDEX(ATS!$A:$P,MATCH(ATS!$AB347,ATS!$O:$O,0),4)</f>
        <v>TEBLK-LXL</v>
      </c>
    </row>
    <row r="348" spans="1:31" s="2" customFormat="1" x14ac:dyDescent="0.2">
      <c r="A348" s="228">
        <v>810120</v>
      </c>
      <c r="B348" s="228" t="s">
        <v>2139</v>
      </c>
      <c r="C348" s="228" t="s">
        <v>4204</v>
      </c>
      <c r="D348" s="228" t="s">
        <v>201</v>
      </c>
      <c r="E348" s="228" t="s">
        <v>194</v>
      </c>
      <c r="F348" s="228" t="s">
        <v>7</v>
      </c>
      <c r="G348" s="228" t="s">
        <v>504</v>
      </c>
      <c r="H348" s="228">
        <v>0</v>
      </c>
      <c r="I348" s="228">
        <v>0</v>
      </c>
      <c r="J348" s="228">
        <v>0</v>
      </c>
      <c r="K348" s="228">
        <v>0</v>
      </c>
      <c r="L348" s="231">
        <v>0</v>
      </c>
      <c r="N348" s="119" t="str">
        <f t="shared" si="15"/>
        <v>810120-FOGRN-M</v>
      </c>
      <c r="O348" s="122">
        <f>IF(B348="NET","",IF(B348="","",IFERROR(VLOOKUP(N348,EAN!$A:$B,2,FALSE),"MANGLER - MÅ OPPDATERE EAN-FANEN")))</f>
        <v>7048652715555</v>
      </c>
      <c r="P348" s="119">
        <f t="shared" si="16"/>
        <v>0</v>
      </c>
      <c r="Q348" s="119">
        <f t="shared" si="17"/>
        <v>0</v>
      </c>
      <c r="S348" s="137" t="str">
        <f>IF(B348="NET","",IFERROR(VLOOKUP(O348,'2) Order Form'!$W$9:$W$1926,1,FALSE),"Ikke med I order form"))</f>
        <v>Ikke med I order form</v>
      </c>
      <c r="U348" s="226">
        <v>7048652328151</v>
      </c>
      <c r="V348" s="120">
        <f>IFERROR(VLOOKUP(U348,'2) Order Form'!$W$9:$W$1996,1,FALSE),"Ikke med I order form")</f>
        <v>7048652328151</v>
      </c>
      <c r="W348" s="195">
        <f>INDEX(ATS!$A:$P,MATCH(ATS!$U348,ATS!$O:$O,0),1)</f>
        <v>810064</v>
      </c>
      <c r="X348" s="174" t="str">
        <f>INDEX(ATS!$A:$P,MATCH(ATS!$U348,ATS!$O:$O,0),2)</f>
        <v>Chaser Comfort pads 7mm</v>
      </c>
      <c r="Y348" s="175" t="str">
        <f>INDEX(ATS!$A:$P,MATCH(ATS!$U348,ATS!$O:$O,0),4)</f>
        <v>TEBLK-SM</v>
      </c>
      <c r="AA348" s="195">
        <f>IFERROR(VLOOKUP('2) Order Form'!W353,$U$4:$U$1000,1,FALSE),"Ikke med i Elastic")</f>
        <v>7048652328151</v>
      </c>
      <c r="AB348" s="195">
        <f>SUM('2) Order Form'!W353)</f>
        <v>7048652328151</v>
      </c>
      <c r="AC348" s="195">
        <f>INDEX(ATS!$A:$P,MATCH(ATS!$AB348,ATS!$O:$O,0),1)</f>
        <v>810064</v>
      </c>
      <c r="AD348" s="195" t="str">
        <f>INDEX(ATS!$A:$P,MATCH(ATS!$AB348,ATS!$O:$O,0),2)</f>
        <v>Chaser Comfort pads 7mm</v>
      </c>
      <c r="AE348" s="195" t="str">
        <f>INDEX(ATS!$A:$P,MATCH(ATS!$AB348,ATS!$O:$O,0),4)</f>
        <v>TEBLK-SM</v>
      </c>
    </row>
    <row r="349" spans="1:31" s="2" customFormat="1" x14ac:dyDescent="0.2">
      <c r="A349" s="228">
        <v>810120</v>
      </c>
      <c r="B349" s="228" t="s">
        <v>2139</v>
      </c>
      <c r="C349" s="228" t="s">
        <v>4204</v>
      </c>
      <c r="D349" s="228" t="s">
        <v>202</v>
      </c>
      <c r="E349" s="228" t="s">
        <v>194</v>
      </c>
      <c r="F349" s="228" t="s">
        <v>67</v>
      </c>
      <c r="G349" s="228" t="s">
        <v>504</v>
      </c>
      <c r="H349" s="228">
        <v>0</v>
      </c>
      <c r="I349" s="228">
        <v>0</v>
      </c>
      <c r="J349" s="228">
        <v>0</v>
      </c>
      <c r="K349" s="228">
        <v>0</v>
      </c>
      <c r="L349" s="231">
        <v>0</v>
      </c>
      <c r="N349" s="119" t="str">
        <f t="shared" si="15"/>
        <v>810120-FOGRN-L</v>
      </c>
      <c r="O349" s="122">
        <f>IF(B349="NET","",IF(B349="","",IFERROR(VLOOKUP(N349,EAN!$A:$B,2,FALSE),"MANGLER - MÅ OPPDATERE EAN-FANEN")))</f>
        <v>7048652715548</v>
      </c>
      <c r="P349" s="119">
        <f t="shared" si="16"/>
        <v>0</v>
      </c>
      <c r="Q349" s="119">
        <f t="shared" si="17"/>
        <v>0</v>
      </c>
      <c r="S349" s="137" t="str">
        <f>IF(B349="NET","",IFERROR(VLOOKUP(O349,'2) Order Form'!$W$9:$W$1926,1,FALSE),"Ikke med I order form"))</f>
        <v>Ikke med I order form</v>
      </c>
      <c r="U349" s="226">
        <v>7048652328144</v>
      </c>
      <c r="V349" s="120">
        <f>IFERROR(VLOOKUP(U349,'2) Order Form'!$W$9:$W$1996,1,FALSE),"Ikke med I order form")</f>
        <v>7048652328144</v>
      </c>
      <c r="W349" s="195">
        <f>INDEX(ATS!$A:$P,MATCH(ATS!$U349,ATS!$O:$O,0),1)</f>
        <v>810064</v>
      </c>
      <c r="X349" s="174" t="str">
        <f>INDEX(ATS!$A:$P,MATCH(ATS!$U349,ATS!$O:$O,0),2)</f>
        <v>Chaser Comfort pads 7mm</v>
      </c>
      <c r="Y349" s="175" t="str">
        <f>INDEX(ATS!$A:$P,MATCH(ATS!$U349,ATS!$O:$O,0),4)</f>
        <v>TEBLK-ML</v>
      </c>
      <c r="AA349" s="195">
        <f>IFERROR(VLOOKUP('2) Order Form'!W354,$U$4:$U$1000,1,FALSE),"Ikke med i Elastic")</f>
        <v>7048652328144</v>
      </c>
      <c r="AB349" s="195">
        <f>SUM('2) Order Form'!W354)</f>
        <v>7048652328144</v>
      </c>
      <c r="AC349" s="195">
        <f>INDEX(ATS!$A:$P,MATCH(ATS!$AB349,ATS!$O:$O,0),1)</f>
        <v>810064</v>
      </c>
      <c r="AD349" s="195" t="str">
        <f>INDEX(ATS!$A:$P,MATCH(ATS!$AB349,ATS!$O:$O,0),2)</f>
        <v>Chaser Comfort pads 7mm</v>
      </c>
      <c r="AE349" s="195" t="str">
        <f>INDEX(ATS!$A:$P,MATCH(ATS!$AB349,ATS!$O:$O,0),4)</f>
        <v>TEBLK-ML</v>
      </c>
    </row>
    <row r="350" spans="1:31" s="2" customFormat="1" x14ac:dyDescent="0.2">
      <c r="A350" s="228">
        <v>810120</v>
      </c>
      <c r="B350" s="228" t="s">
        <v>2139</v>
      </c>
      <c r="C350" s="228" t="s">
        <v>4204</v>
      </c>
      <c r="D350" s="228" t="s">
        <v>203</v>
      </c>
      <c r="E350" s="228" t="s">
        <v>194</v>
      </c>
      <c r="F350" s="228" t="s">
        <v>68</v>
      </c>
      <c r="G350" s="228" t="s">
        <v>504</v>
      </c>
      <c r="H350" s="228">
        <v>0</v>
      </c>
      <c r="I350" s="228">
        <v>0</v>
      </c>
      <c r="J350" s="228">
        <v>0</v>
      </c>
      <c r="K350" s="228">
        <v>0</v>
      </c>
      <c r="L350" s="231">
        <v>0</v>
      </c>
      <c r="N350" s="119" t="str">
        <f t="shared" si="15"/>
        <v>810120-FOGRN-XL</v>
      </c>
      <c r="O350" s="122">
        <f>IF(B350="NET","",IF(B350="","",IFERROR(VLOOKUP(N350,EAN!$A:$B,2,FALSE),"MANGLER - MÅ OPPDATERE EAN-FANEN")))</f>
        <v>7048652715579</v>
      </c>
      <c r="P350" s="119">
        <f t="shared" si="16"/>
        <v>0</v>
      </c>
      <c r="Q350" s="119">
        <f t="shared" si="17"/>
        <v>0</v>
      </c>
      <c r="S350" s="137" t="str">
        <f>IF(B350="NET","",IFERROR(VLOOKUP(O350,'2) Order Form'!$W$9:$W$1926,1,FALSE),"Ikke med I order form"))</f>
        <v>Ikke med I order form</v>
      </c>
      <c r="U350" s="226">
        <v>7048652328137</v>
      </c>
      <c r="V350" s="120">
        <f>IFERROR(VLOOKUP(U350,'2) Order Form'!$W$9:$W$1996,1,FALSE),"Ikke med I order form")</f>
        <v>7048652328137</v>
      </c>
      <c r="W350" s="195">
        <f>INDEX(ATS!$A:$P,MATCH(ATS!$U350,ATS!$O:$O,0),1)</f>
        <v>810064</v>
      </c>
      <c r="X350" s="174" t="str">
        <f>INDEX(ATS!$A:$P,MATCH(ATS!$U350,ATS!$O:$O,0),2)</f>
        <v>Chaser Comfort pads 7mm</v>
      </c>
      <c r="Y350" s="175" t="str">
        <f>INDEX(ATS!$A:$P,MATCH(ATS!$U350,ATS!$O:$O,0),4)</f>
        <v>TEBLK-LXL</v>
      </c>
      <c r="AA350" s="195">
        <f>IFERROR(VLOOKUP('2) Order Form'!W355,$U$4:$U$1000,1,FALSE),"Ikke med i Elastic")</f>
        <v>7048652328137</v>
      </c>
      <c r="AB350" s="195">
        <f>SUM('2) Order Form'!W355)</f>
        <v>7048652328137</v>
      </c>
      <c r="AC350" s="195">
        <f>INDEX(ATS!$A:$P,MATCH(ATS!$AB350,ATS!$O:$O,0),1)</f>
        <v>810064</v>
      </c>
      <c r="AD350" s="195" t="str">
        <f>INDEX(ATS!$A:$P,MATCH(ATS!$AB350,ATS!$O:$O,0),2)</f>
        <v>Chaser Comfort pads 7mm</v>
      </c>
      <c r="AE350" s="195" t="str">
        <f>INDEX(ATS!$A:$P,MATCH(ATS!$AB350,ATS!$O:$O,0),4)</f>
        <v>TEBLK-LXL</v>
      </c>
    </row>
    <row r="351" spans="1:31" s="2" customFormat="1" x14ac:dyDescent="0.2">
      <c r="A351" s="229">
        <v>810121</v>
      </c>
      <c r="B351" s="228" t="s">
        <v>248</v>
      </c>
      <c r="C351" s="228"/>
      <c r="D351" s="228"/>
      <c r="E351" s="228"/>
      <c r="F351" s="228"/>
      <c r="G351" s="228"/>
      <c r="H351" s="229">
        <v>202226</v>
      </c>
      <c r="I351" s="229">
        <v>202227</v>
      </c>
      <c r="J351" s="229">
        <v>202228</v>
      </c>
      <c r="K351" s="229">
        <v>202229</v>
      </c>
      <c r="L351" s="232">
        <v>202234</v>
      </c>
      <c r="N351" s="119" t="str">
        <f t="shared" si="15"/>
        <v>810121-</v>
      </c>
      <c r="O351" s="122" t="str">
        <f>IF(B351="NET","",IF(B351="","",IFERROR(VLOOKUP(N351,EAN!$A:$B,2,FALSE),"MANGLER - MÅ OPPDATERE EAN-FANEN")))</f>
        <v/>
      </c>
      <c r="P351" s="119">
        <f t="shared" si="16"/>
        <v>202226</v>
      </c>
      <c r="Q351" s="119">
        <f t="shared" si="17"/>
        <v>202234</v>
      </c>
      <c r="S351" s="137" t="str">
        <f>IF(B351="NET","",IFERROR(VLOOKUP(O351,'2) Order Form'!$W$9:$W$1926,1,FALSE),"Ikke med I order form"))</f>
        <v/>
      </c>
      <c r="U351" s="226">
        <v>7048652762566</v>
      </c>
      <c r="V351" s="120">
        <f>IFERROR(VLOOKUP(U351,'2) Order Form'!$W$9:$W$1996,1,FALSE),"Ikke med I order form")</f>
        <v>7048652762566</v>
      </c>
      <c r="W351" s="195">
        <f>INDEX(ATS!$A:$P,MATCH(ATS!$U351,ATS!$O:$O,0),1)</f>
        <v>852071</v>
      </c>
      <c r="X351" s="174" t="str">
        <f>INDEX(ATS!$A:$P,MATCH(ATS!$U351,ATS!$O:$O,0),2)</f>
        <v>Memento RIG Reflect</v>
      </c>
      <c r="Y351" s="175" t="str">
        <f>INDEX(ATS!$A:$P,MATCH(ATS!$U351,ATS!$O:$O,0),4)</f>
        <v>160400-OS</v>
      </c>
      <c r="AA351" s="195" t="str">
        <f>IFERROR(VLOOKUP('2) Order Form'!W356,$U$4:$U$1000,1,FALSE),"Ikke med i Elastic")</f>
        <v>Ikke med i Elastic</v>
      </c>
      <c r="AB351" s="195">
        <f>SUM('2) Order Form'!W356)</f>
        <v>7048652776273</v>
      </c>
      <c r="AC351" s="195">
        <f>INDEX(ATS!$A:$P,MATCH(ATS!$AB351,ATS!$O:$O,0),1)</f>
        <v>810128</v>
      </c>
      <c r="AD351" s="195" t="str">
        <f>INDEX(ATS!$A:$P,MATCH(ATS!$AB351,ATS!$O:$O,0),2)</f>
        <v xml:space="preserve">Seeker Comfort Pads </v>
      </c>
      <c r="AE351" s="195" t="str">
        <f>INDEX(ATS!$A:$P,MATCH(ATS!$AB351,ATS!$O:$O,0),4)</f>
        <v>TEBLK-OS</v>
      </c>
    </row>
    <row r="352" spans="1:31" s="2" customFormat="1" x14ac:dyDescent="0.2">
      <c r="A352" s="228">
        <v>810121</v>
      </c>
      <c r="B352" s="228" t="s">
        <v>3022</v>
      </c>
      <c r="C352" s="228" t="s">
        <v>4204</v>
      </c>
      <c r="D352" s="228" t="s">
        <v>2269</v>
      </c>
      <c r="E352" s="228" t="s">
        <v>4353</v>
      </c>
      <c r="F352" s="228" t="s">
        <v>69</v>
      </c>
      <c r="G352" s="228" t="s">
        <v>128</v>
      </c>
      <c r="H352" s="228">
        <v>8</v>
      </c>
      <c r="I352" s="228">
        <v>8</v>
      </c>
      <c r="J352" s="228">
        <v>8</v>
      </c>
      <c r="K352" s="228">
        <v>8</v>
      </c>
      <c r="L352" s="231">
        <v>8</v>
      </c>
      <c r="N352" s="119" t="str">
        <f t="shared" si="15"/>
        <v>810121-10003-XS</v>
      </c>
      <c r="O352" s="122">
        <f>IF(B352="NET","",IF(B352="","",IFERROR(VLOOKUP(N352,EAN!$A:$B,2,FALSE),"MANGLER - MÅ OPPDATERE EAN-FANEN")))</f>
        <v>7048652764058</v>
      </c>
      <c r="P352" s="119">
        <f t="shared" si="16"/>
        <v>8</v>
      </c>
      <c r="Q352" s="119">
        <f t="shared" si="17"/>
        <v>8</v>
      </c>
      <c r="S352" s="137">
        <f>IF(B352="NET","",IFERROR(VLOOKUP(O352,'2) Order Form'!$W$9:$W$1926,1,FALSE),"Ikke med I order form"))</f>
        <v>7048652764058</v>
      </c>
      <c r="U352" s="226">
        <v>7048652762580</v>
      </c>
      <c r="V352" s="120">
        <f>IFERROR(VLOOKUP(U352,'2) Order Form'!$W$9:$W$1996,1,FALSE),"Ikke med I order form")</f>
        <v>7048652762580</v>
      </c>
      <c r="W352" s="195">
        <f>INDEX(ATS!$A:$P,MATCH(ATS!$U352,ATS!$O:$O,0),1)</f>
        <v>852071</v>
      </c>
      <c r="X352" s="174" t="str">
        <f>INDEX(ATS!$A:$P,MATCH(ATS!$U352,ATS!$O:$O,0),2)</f>
        <v>Memento RIG Reflect</v>
      </c>
      <c r="Y352" s="175" t="str">
        <f>INDEX(ATS!$A:$P,MATCH(ATS!$U352,ATS!$O:$O,0),4)</f>
        <v>198200-OS</v>
      </c>
      <c r="AA352" s="195" t="str">
        <f>IFERROR(VLOOKUP('2) Order Form'!W357,$U$4:$U$1000,1,FALSE),"Ikke med i Elastic")</f>
        <v>Ikke med i Elastic</v>
      </c>
      <c r="AB352" s="195">
        <f>SUM('2) Order Form'!W357)</f>
        <v>7048652775764</v>
      </c>
      <c r="AC352" s="195">
        <f>INDEX(ATS!$A:$P,MATCH(ATS!$AB352,ATS!$O:$O,0),1)</f>
        <v>810129</v>
      </c>
      <c r="AD352" s="195" t="str">
        <f>INDEX(ATS!$A:$P,MATCH(ATS!$AB352,ATS!$O:$O,0),2)</f>
        <v>Seeker Comfort Pads Jr</v>
      </c>
      <c r="AE352" s="195" t="str">
        <f>INDEX(ATS!$A:$P,MATCH(ATS!$AB352,ATS!$O:$O,0),4)</f>
        <v>TEBLK-OS</v>
      </c>
    </row>
    <row r="353" spans="1:31" s="2" customFormat="1" x14ac:dyDescent="0.2">
      <c r="A353" s="228">
        <v>810121</v>
      </c>
      <c r="B353" s="228" t="s">
        <v>3022</v>
      </c>
      <c r="C353" s="228" t="s">
        <v>4204</v>
      </c>
      <c r="D353" s="228" t="s">
        <v>2265</v>
      </c>
      <c r="E353" s="228" t="s">
        <v>4353</v>
      </c>
      <c r="F353" s="228" t="s">
        <v>8</v>
      </c>
      <c r="G353" s="228" t="s">
        <v>128</v>
      </c>
      <c r="H353" s="228">
        <v>25</v>
      </c>
      <c r="I353" s="228">
        <v>25</v>
      </c>
      <c r="J353" s="228">
        <v>25</v>
      </c>
      <c r="K353" s="228">
        <v>25</v>
      </c>
      <c r="L353" s="231">
        <v>25</v>
      </c>
      <c r="N353" s="119" t="str">
        <f t="shared" si="15"/>
        <v>810121-10003-S</v>
      </c>
      <c r="O353" s="122">
        <f>IF(B353="NET","",IF(B353="","",IFERROR(VLOOKUP(N353,EAN!$A:$B,2,FALSE),"MANGLER - MÅ OPPDATERE EAN-FANEN")))</f>
        <v>7048652764041</v>
      </c>
      <c r="P353" s="119">
        <f t="shared" si="16"/>
        <v>25</v>
      </c>
      <c r="Q353" s="119">
        <f t="shared" si="17"/>
        <v>25</v>
      </c>
      <c r="S353" s="137">
        <f>IF(B353="NET","",IFERROR(VLOOKUP(O353,'2) Order Form'!$W$9:$W$1926,1,FALSE),"Ikke med I order form"))</f>
        <v>7048652764041</v>
      </c>
      <c r="U353" s="226">
        <v>7048652762849</v>
      </c>
      <c r="V353" s="120">
        <f>IFERROR(VLOOKUP(U353,'2) Order Form'!$W$9:$W$1996,1,FALSE),"Ikke med I order form")</f>
        <v>7048652762849</v>
      </c>
      <c r="W353" s="195">
        <f>INDEX(ATS!$A:$P,MATCH(ATS!$U353,ATS!$O:$O,0),1)</f>
        <v>852071</v>
      </c>
      <c r="X353" s="174" t="str">
        <f>INDEX(ATS!$A:$P,MATCH(ATS!$U353,ATS!$O:$O,0),2)</f>
        <v>Memento RIG Reflect</v>
      </c>
      <c r="Y353" s="175" t="str">
        <f>INDEX(ATS!$A:$P,MATCH(ATS!$U353,ATS!$O:$O,0),4)</f>
        <v>061700-OS</v>
      </c>
      <c r="AA353" s="195">
        <f>IFERROR(VLOOKUP('2) Order Form'!W358,$U$4:$U$1000,1,FALSE),"Ikke med i Elastic")</f>
        <v>7048652762849</v>
      </c>
      <c r="AB353" s="195">
        <f>SUM('2) Order Form'!W358)</f>
        <v>7048652762849</v>
      </c>
      <c r="AC353" s="195">
        <f>INDEX(ATS!$A:$P,MATCH(ATS!$AB353,ATS!$O:$O,0),1)</f>
        <v>852071</v>
      </c>
      <c r="AD353" s="195" t="str">
        <f>INDEX(ATS!$A:$P,MATCH(ATS!$AB353,ATS!$O:$O,0),2)</f>
        <v>Memento RIG Reflect</v>
      </c>
      <c r="AE353" s="195" t="str">
        <f>INDEX(ATS!$A:$P,MATCH(ATS!$AB353,ATS!$O:$O,0),4)</f>
        <v>061700-OS</v>
      </c>
    </row>
    <row r="354" spans="1:31" s="2" customFormat="1" x14ac:dyDescent="0.2">
      <c r="A354" s="228">
        <v>810121</v>
      </c>
      <c r="B354" s="228" t="s">
        <v>3022</v>
      </c>
      <c r="C354" s="228" t="s">
        <v>4204</v>
      </c>
      <c r="D354" s="228" t="s">
        <v>2266</v>
      </c>
      <c r="E354" s="228" t="s">
        <v>4353</v>
      </c>
      <c r="F354" s="228" t="s">
        <v>7</v>
      </c>
      <c r="G354" s="228" t="s">
        <v>128</v>
      </c>
      <c r="H354" s="228">
        <v>32</v>
      </c>
      <c r="I354" s="228">
        <v>32</v>
      </c>
      <c r="J354" s="228">
        <v>32</v>
      </c>
      <c r="K354" s="228">
        <v>32</v>
      </c>
      <c r="L354" s="231">
        <v>32</v>
      </c>
      <c r="N354" s="119" t="str">
        <f t="shared" si="15"/>
        <v>810121-10003-M</v>
      </c>
      <c r="O354" s="122">
        <f>IF(B354="NET","",IF(B354="","",IFERROR(VLOOKUP(N354,EAN!$A:$B,2,FALSE),"MANGLER - MÅ OPPDATERE EAN-FANEN")))</f>
        <v>7048652764034</v>
      </c>
      <c r="P354" s="119">
        <f t="shared" si="16"/>
        <v>32</v>
      </c>
      <c r="Q354" s="119">
        <f t="shared" si="17"/>
        <v>32</v>
      </c>
      <c r="S354" s="137">
        <f>IF(B354="NET","",IFERROR(VLOOKUP(O354,'2) Order Form'!$W$9:$W$1926,1,FALSE),"Ikke med I order form"))</f>
        <v>7048652764034</v>
      </c>
      <c r="U354" s="226">
        <v>7048652762559</v>
      </c>
      <c r="V354" s="120">
        <f>IFERROR(VLOOKUP(U354,'2) Order Form'!$W$9:$W$1996,1,FALSE),"Ikke med I order form")</f>
        <v>7048652762559</v>
      </c>
      <c r="W354" s="195">
        <f>INDEX(ATS!$A:$P,MATCH(ATS!$U354,ATS!$O:$O,0),1)</f>
        <v>852071</v>
      </c>
      <c r="X354" s="174" t="str">
        <f>INDEX(ATS!$A:$P,MATCH(ATS!$U354,ATS!$O:$O,0),2)</f>
        <v>Memento RIG Reflect</v>
      </c>
      <c r="Y354" s="175" t="str">
        <f>INDEX(ATS!$A:$P,MATCH(ATS!$U354,ATS!$O:$O,0),4)</f>
        <v>152000-OS</v>
      </c>
      <c r="AA354" s="195">
        <f>IFERROR(VLOOKUP('2) Order Form'!W359,$U$4:$U$1000,1,FALSE),"Ikke med i Elastic")</f>
        <v>7048652762535</v>
      </c>
      <c r="AB354" s="195">
        <f>SUM('2) Order Form'!W359)</f>
        <v>7048652762535</v>
      </c>
      <c r="AC354" s="195">
        <f>INDEX(ATS!$A:$P,MATCH(ATS!$AB354,ATS!$O:$O,0),1)</f>
        <v>852071</v>
      </c>
      <c r="AD354" s="195" t="str">
        <f>INDEX(ATS!$A:$P,MATCH(ATS!$AB354,ATS!$O:$O,0),2)</f>
        <v>Memento RIG Reflect</v>
      </c>
      <c r="AE354" s="195" t="str">
        <f>INDEX(ATS!$A:$P,MATCH(ATS!$AB354,ATS!$O:$O,0),4)</f>
        <v>070600-OS</v>
      </c>
    </row>
    <row r="355" spans="1:31" s="2" customFormat="1" x14ac:dyDescent="0.2">
      <c r="A355" s="228">
        <v>810121</v>
      </c>
      <c r="B355" s="228" t="s">
        <v>3022</v>
      </c>
      <c r="C355" s="228" t="s">
        <v>4204</v>
      </c>
      <c r="D355" s="228" t="s">
        <v>2267</v>
      </c>
      <c r="E355" s="228" t="s">
        <v>4353</v>
      </c>
      <c r="F355" s="228" t="s">
        <v>67</v>
      </c>
      <c r="G355" s="228" t="s">
        <v>128</v>
      </c>
      <c r="H355" s="228">
        <v>23</v>
      </c>
      <c r="I355" s="228">
        <v>23</v>
      </c>
      <c r="J355" s="228">
        <v>23</v>
      </c>
      <c r="K355" s="228">
        <v>23</v>
      </c>
      <c r="L355" s="231">
        <v>23</v>
      </c>
      <c r="N355" s="119" t="str">
        <f t="shared" si="15"/>
        <v>810121-10003-L</v>
      </c>
      <c r="O355" s="122">
        <f>IF(B355="NET","",IF(B355="","",IFERROR(VLOOKUP(N355,EAN!$A:$B,2,FALSE),"MANGLER - MÅ OPPDATERE EAN-FANEN")))</f>
        <v>7048652764027</v>
      </c>
      <c r="P355" s="119">
        <f t="shared" si="16"/>
        <v>23</v>
      </c>
      <c r="Q355" s="119">
        <f t="shared" si="17"/>
        <v>23</v>
      </c>
      <c r="S355" s="137">
        <f>IF(B355="NET","",IFERROR(VLOOKUP(O355,'2) Order Form'!$W$9:$W$1926,1,FALSE),"Ikke med I order form"))</f>
        <v>7048652764027</v>
      </c>
      <c r="U355" s="226">
        <v>7048652762597</v>
      </c>
      <c r="V355" s="120">
        <f>IFERROR(VLOOKUP(U355,'2) Order Form'!$W$9:$W$1996,1,FALSE),"Ikke med I order form")</f>
        <v>7048652762597</v>
      </c>
      <c r="W355" s="195">
        <f>INDEX(ATS!$A:$P,MATCH(ATS!$U355,ATS!$O:$O,0),1)</f>
        <v>852071</v>
      </c>
      <c r="X355" s="174" t="str">
        <f>INDEX(ATS!$A:$P,MATCH(ATS!$U355,ATS!$O:$O,0),2)</f>
        <v>Memento RIG Reflect</v>
      </c>
      <c r="Y355" s="175" t="str">
        <f>INDEX(ATS!$A:$P,MATCH(ATS!$U355,ATS!$O:$O,0),4)</f>
        <v>200100-OS</v>
      </c>
      <c r="AA355" s="195">
        <f>IFERROR(VLOOKUP('2) Order Form'!W360,$U$4:$U$1000,1,FALSE),"Ikke med i Elastic")</f>
        <v>7048652762542</v>
      </c>
      <c r="AB355" s="195">
        <f>SUM('2) Order Form'!W360)</f>
        <v>7048652762542</v>
      </c>
      <c r="AC355" s="195">
        <f>INDEX(ATS!$A:$P,MATCH(ATS!$AB355,ATS!$O:$O,0),1)</f>
        <v>852071</v>
      </c>
      <c r="AD355" s="195" t="str">
        <f>INDEX(ATS!$A:$P,MATCH(ATS!$AB355,ATS!$O:$O,0),2)</f>
        <v>Memento RIG Reflect</v>
      </c>
      <c r="AE355" s="195" t="str">
        <f>INDEX(ATS!$A:$P,MATCH(ATS!$AB355,ATS!$O:$O,0),4)</f>
        <v>150500-OS</v>
      </c>
    </row>
    <row r="356" spans="1:31" s="2" customFormat="1" x14ac:dyDescent="0.2">
      <c r="A356" s="228">
        <v>810121</v>
      </c>
      <c r="B356" s="228" t="s">
        <v>3022</v>
      </c>
      <c r="C356" s="228" t="s">
        <v>4204</v>
      </c>
      <c r="D356" s="228" t="s">
        <v>654</v>
      </c>
      <c r="E356" s="228" t="s">
        <v>4364</v>
      </c>
      <c r="F356" s="228" t="s">
        <v>69</v>
      </c>
      <c r="G356" s="228" t="s">
        <v>128</v>
      </c>
      <c r="H356" s="228">
        <v>2</v>
      </c>
      <c r="I356" s="228">
        <v>2</v>
      </c>
      <c r="J356" s="228">
        <v>2</v>
      </c>
      <c r="K356" s="228">
        <v>2</v>
      </c>
      <c r="L356" s="231">
        <v>2</v>
      </c>
      <c r="N356" s="119" t="str">
        <f t="shared" si="15"/>
        <v>810121-99901-XS</v>
      </c>
      <c r="O356" s="122">
        <f>IF(B356="NET","",IF(B356="","",IFERROR(VLOOKUP(N356,EAN!$A:$B,2,FALSE),"MANGLER - MÅ OPPDATERE EAN-FANEN")))</f>
        <v>7048652764096</v>
      </c>
      <c r="P356" s="119">
        <f t="shared" si="16"/>
        <v>2</v>
      </c>
      <c r="Q356" s="119">
        <f t="shared" si="17"/>
        <v>2</v>
      </c>
      <c r="S356" s="137">
        <f>IF(B356="NET","",IFERROR(VLOOKUP(O356,'2) Order Form'!$W$9:$W$1926,1,FALSE),"Ikke med I order form"))</f>
        <v>7048652764096</v>
      </c>
      <c r="U356" s="226">
        <v>7048652762573</v>
      </c>
      <c r="V356" s="120">
        <f>IFERROR(VLOOKUP(U356,'2) Order Form'!$W$9:$W$1996,1,FALSE),"Ikke med I order form")</f>
        <v>7048652762573</v>
      </c>
      <c r="W356" s="195">
        <f>INDEX(ATS!$A:$P,MATCH(ATS!$U356,ATS!$O:$O,0),1)</f>
        <v>852071</v>
      </c>
      <c r="X356" s="174" t="str">
        <f>INDEX(ATS!$A:$P,MATCH(ATS!$U356,ATS!$O:$O,0),2)</f>
        <v>Memento RIG Reflect</v>
      </c>
      <c r="Y356" s="175" t="str">
        <f>INDEX(ATS!$A:$P,MATCH(ATS!$U356,ATS!$O:$O,0),4)</f>
        <v>167400-OS</v>
      </c>
      <c r="AA356" s="195">
        <f>IFERROR(VLOOKUP('2) Order Form'!W361,$U$4:$U$1000,1,FALSE),"Ikke med i Elastic")</f>
        <v>7048652762559</v>
      </c>
      <c r="AB356" s="195">
        <f>SUM('2) Order Form'!W361)</f>
        <v>7048652762559</v>
      </c>
      <c r="AC356" s="195">
        <f>INDEX(ATS!$A:$P,MATCH(ATS!$AB356,ATS!$O:$O,0),1)</f>
        <v>852071</v>
      </c>
      <c r="AD356" s="195" t="str">
        <f>INDEX(ATS!$A:$P,MATCH(ATS!$AB356,ATS!$O:$O,0),2)</f>
        <v>Memento RIG Reflect</v>
      </c>
      <c r="AE356" s="195" t="str">
        <f>INDEX(ATS!$A:$P,MATCH(ATS!$AB356,ATS!$O:$O,0),4)</f>
        <v>152000-OS</v>
      </c>
    </row>
    <row r="357" spans="1:31" s="2" customFormat="1" x14ac:dyDescent="0.2">
      <c r="A357" s="228">
        <v>810121</v>
      </c>
      <c r="B357" s="228" t="s">
        <v>3022</v>
      </c>
      <c r="C357" s="228" t="s">
        <v>4204</v>
      </c>
      <c r="D357" s="228" t="s">
        <v>650</v>
      </c>
      <c r="E357" s="228" t="s">
        <v>4364</v>
      </c>
      <c r="F357" s="228" t="s">
        <v>8</v>
      </c>
      <c r="G357" s="228" t="s">
        <v>128</v>
      </c>
      <c r="H357" s="228">
        <v>15</v>
      </c>
      <c r="I357" s="228">
        <v>15</v>
      </c>
      <c r="J357" s="228">
        <v>15</v>
      </c>
      <c r="K357" s="228">
        <v>15</v>
      </c>
      <c r="L357" s="231">
        <v>15</v>
      </c>
      <c r="N357" s="119" t="str">
        <f t="shared" si="15"/>
        <v>810121-99901-S</v>
      </c>
      <c r="O357" s="122">
        <f>IF(B357="NET","",IF(B357="","",IFERROR(VLOOKUP(N357,EAN!$A:$B,2,FALSE),"MANGLER - MÅ OPPDATERE EAN-FANEN")))</f>
        <v>7048652764089</v>
      </c>
      <c r="P357" s="119">
        <f t="shared" si="16"/>
        <v>15</v>
      </c>
      <c r="Q357" s="119">
        <f t="shared" si="17"/>
        <v>15</v>
      </c>
      <c r="S357" s="137">
        <f>IF(B357="NET","",IFERROR(VLOOKUP(O357,'2) Order Form'!$W$9:$W$1926,1,FALSE),"Ikke med I order form"))</f>
        <v>7048652764089</v>
      </c>
      <c r="U357" s="226">
        <v>7048652762542</v>
      </c>
      <c r="V357" s="120">
        <f>IFERROR(VLOOKUP(U357,'2) Order Form'!$W$9:$W$1996,1,FALSE),"Ikke med I order form")</f>
        <v>7048652762542</v>
      </c>
      <c r="W357" s="195">
        <f>INDEX(ATS!$A:$P,MATCH(ATS!$U357,ATS!$O:$O,0),1)</f>
        <v>852071</v>
      </c>
      <c r="X357" s="174" t="str">
        <f>INDEX(ATS!$A:$P,MATCH(ATS!$U357,ATS!$O:$O,0),2)</f>
        <v>Memento RIG Reflect</v>
      </c>
      <c r="Y357" s="175" t="str">
        <f>INDEX(ATS!$A:$P,MATCH(ATS!$U357,ATS!$O:$O,0),4)</f>
        <v>150500-OS</v>
      </c>
      <c r="AA357" s="195">
        <f>IFERROR(VLOOKUP('2) Order Form'!W362,$U$4:$U$1000,1,FALSE),"Ikke med i Elastic")</f>
        <v>7048652762566</v>
      </c>
      <c r="AB357" s="195">
        <f>SUM('2) Order Form'!W362)</f>
        <v>7048652762566</v>
      </c>
      <c r="AC357" s="195">
        <f>INDEX(ATS!$A:$P,MATCH(ATS!$AB357,ATS!$O:$O,0),1)</f>
        <v>852071</v>
      </c>
      <c r="AD357" s="195" t="str">
        <f>INDEX(ATS!$A:$P,MATCH(ATS!$AB357,ATS!$O:$O,0),2)</f>
        <v>Memento RIG Reflect</v>
      </c>
      <c r="AE357" s="195" t="str">
        <f>INDEX(ATS!$A:$P,MATCH(ATS!$AB357,ATS!$O:$O,0),4)</f>
        <v>160400-OS</v>
      </c>
    </row>
    <row r="358" spans="1:31" s="2" customFormat="1" x14ac:dyDescent="0.2">
      <c r="A358" s="228">
        <v>810121</v>
      </c>
      <c r="B358" s="228" t="s">
        <v>3022</v>
      </c>
      <c r="C358" s="228" t="s">
        <v>4204</v>
      </c>
      <c r="D358" s="228" t="s">
        <v>651</v>
      </c>
      <c r="E358" s="228" t="s">
        <v>4364</v>
      </c>
      <c r="F358" s="228" t="s">
        <v>7</v>
      </c>
      <c r="G358" s="228" t="s">
        <v>128</v>
      </c>
      <c r="H358" s="228">
        <v>27</v>
      </c>
      <c r="I358" s="228">
        <v>27</v>
      </c>
      <c r="J358" s="228">
        <v>27</v>
      </c>
      <c r="K358" s="228">
        <v>27</v>
      </c>
      <c r="L358" s="231">
        <v>27</v>
      </c>
      <c r="N358" s="119" t="str">
        <f t="shared" si="15"/>
        <v>810121-99901-M</v>
      </c>
      <c r="O358" s="122">
        <f>IF(B358="NET","",IF(B358="","",IFERROR(VLOOKUP(N358,EAN!$A:$B,2,FALSE),"MANGLER - MÅ OPPDATERE EAN-FANEN")))</f>
        <v>7048652764072</v>
      </c>
      <c r="P358" s="119">
        <f t="shared" si="16"/>
        <v>27</v>
      </c>
      <c r="Q358" s="119">
        <f t="shared" si="17"/>
        <v>27</v>
      </c>
      <c r="S358" s="137">
        <f>IF(B358="NET","",IFERROR(VLOOKUP(O358,'2) Order Form'!$W$9:$W$1926,1,FALSE),"Ikke med I order form"))</f>
        <v>7048652764072</v>
      </c>
      <c r="U358" s="226">
        <v>7048652762535</v>
      </c>
      <c r="V358" s="120">
        <f>IFERROR(VLOOKUP(U358,'2) Order Form'!$W$9:$W$1996,1,FALSE),"Ikke med I order form")</f>
        <v>7048652762535</v>
      </c>
      <c r="W358" s="195">
        <f>INDEX(ATS!$A:$P,MATCH(ATS!$U358,ATS!$O:$O,0),1)</f>
        <v>852071</v>
      </c>
      <c r="X358" s="174" t="str">
        <f>INDEX(ATS!$A:$P,MATCH(ATS!$U358,ATS!$O:$O,0),2)</f>
        <v>Memento RIG Reflect</v>
      </c>
      <c r="Y358" s="175" t="str">
        <f>INDEX(ATS!$A:$P,MATCH(ATS!$U358,ATS!$O:$O,0),4)</f>
        <v>070600-OS</v>
      </c>
      <c r="AA358" s="195">
        <f>IFERROR(VLOOKUP('2) Order Form'!W363,$U$4:$U$1000,1,FALSE),"Ikke med i Elastic")</f>
        <v>7048652762573</v>
      </c>
      <c r="AB358" s="195">
        <f>SUM('2) Order Form'!W363)</f>
        <v>7048652762573</v>
      </c>
      <c r="AC358" s="195">
        <f>INDEX(ATS!$A:$P,MATCH(ATS!$AB358,ATS!$O:$O,0),1)</f>
        <v>852071</v>
      </c>
      <c r="AD358" s="195" t="str">
        <f>INDEX(ATS!$A:$P,MATCH(ATS!$AB358,ATS!$O:$O,0),2)</f>
        <v>Memento RIG Reflect</v>
      </c>
      <c r="AE358" s="195" t="str">
        <f>INDEX(ATS!$A:$P,MATCH(ATS!$AB358,ATS!$O:$O,0),4)</f>
        <v>167400-OS</v>
      </c>
    </row>
    <row r="359" spans="1:31" s="2" customFormat="1" x14ac:dyDescent="0.2">
      <c r="A359" s="228">
        <v>810121</v>
      </c>
      <c r="B359" s="228" t="s">
        <v>3022</v>
      </c>
      <c r="C359" s="228" t="s">
        <v>4204</v>
      </c>
      <c r="D359" s="228" t="s">
        <v>652</v>
      </c>
      <c r="E359" s="228" t="s">
        <v>4364</v>
      </c>
      <c r="F359" s="228" t="s">
        <v>67</v>
      </c>
      <c r="G359" s="228" t="s">
        <v>128</v>
      </c>
      <c r="H359" s="228">
        <v>24</v>
      </c>
      <c r="I359" s="228">
        <v>24</v>
      </c>
      <c r="J359" s="228">
        <v>24</v>
      </c>
      <c r="K359" s="228">
        <v>24</v>
      </c>
      <c r="L359" s="231">
        <v>24</v>
      </c>
      <c r="N359" s="119" t="str">
        <f t="shared" si="15"/>
        <v>810121-99901-L</v>
      </c>
      <c r="O359" s="122">
        <f>IF(B359="NET","",IF(B359="","",IFERROR(VLOOKUP(N359,EAN!$A:$B,2,FALSE),"MANGLER - MÅ OPPDATERE EAN-FANEN")))</f>
        <v>7048652764065</v>
      </c>
      <c r="P359" s="119">
        <f t="shared" si="16"/>
        <v>24</v>
      </c>
      <c r="Q359" s="119">
        <f t="shared" si="17"/>
        <v>24</v>
      </c>
      <c r="S359" s="137">
        <f>IF(B359="NET","",IFERROR(VLOOKUP(O359,'2) Order Form'!$W$9:$W$1926,1,FALSE),"Ikke med I order form"))</f>
        <v>7048652764065</v>
      </c>
      <c r="U359" s="226">
        <v>7048652762603</v>
      </c>
      <c r="V359" s="120">
        <f>IFERROR(VLOOKUP(U359,'2) Order Form'!$W$9:$W$1996,1,FALSE),"Ikke med I order form")</f>
        <v>7048652762603</v>
      </c>
      <c r="W359" s="195">
        <f>INDEX(ATS!$A:$P,MATCH(ATS!$U359,ATS!$O:$O,0),1)</f>
        <v>852071</v>
      </c>
      <c r="X359" s="174" t="str">
        <f>INDEX(ATS!$A:$P,MATCH(ATS!$U359,ATS!$O:$O,0),2)</f>
        <v>Memento RIG Reflect</v>
      </c>
      <c r="Y359" s="175" t="str">
        <f>INDEX(ATS!$A:$P,MATCH(ATS!$U359,ATS!$O:$O,0),4)</f>
        <v>206129-OS</v>
      </c>
      <c r="AA359" s="195">
        <f>IFERROR(VLOOKUP('2) Order Form'!W364,$U$4:$U$1000,1,FALSE),"Ikke med i Elastic")</f>
        <v>7048652762580</v>
      </c>
      <c r="AB359" s="195">
        <f>SUM('2) Order Form'!W364)</f>
        <v>7048652762580</v>
      </c>
      <c r="AC359" s="195">
        <f>INDEX(ATS!$A:$P,MATCH(ATS!$AB359,ATS!$O:$O,0),1)</f>
        <v>852071</v>
      </c>
      <c r="AD359" s="195" t="str">
        <f>INDEX(ATS!$A:$P,MATCH(ATS!$AB359,ATS!$O:$O,0),2)</f>
        <v>Memento RIG Reflect</v>
      </c>
      <c r="AE359" s="195" t="str">
        <f>INDEX(ATS!$A:$P,MATCH(ATS!$AB359,ATS!$O:$O,0),4)</f>
        <v>198200-OS</v>
      </c>
    </row>
    <row r="360" spans="1:31" s="2" customFormat="1" x14ac:dyDescent="0.2">
      <c r="A360" s="229">
        <v>810124</v>
      </c>
      <c r="B360" s="228" t="s">
        <v>248</v>
      </c>
      <c r="C360" s="228"/>
      <c r="D360" s="228"/>
      <c r="E360" s="228"/>
      <c r="F360" s="228"/>
      <c r="G360" s="228"/>
      <c r="H360" s="229">
        <v>202226</v>
      </c>
      <c r="I360" s="229">
        <v>202227</v>
      </c>
      <c r="J360" s="229">
        <v>202228</v>
      </c>
      <c r="K360" s="229">
        <v>202229</v>
      </c>
      <c r="L360" s="232">
        <v>202234</v>
      </c>
      <c r="N360" s="119" t="str">
        <f t="shared" si="15"/>
        <v>810124-</v>
      </c>
      <c r="O360" s="122" t="str">
        <f>IF(B360="NET","",IF(B360="","",IFERROR(VLOOKUP(N360,EAN!$A:$B,2,FALSE),"MANGLER - MÅ OPPDATERE EAN-FANEN")))</f>
        <v/>
      </c>
      <c r="P360" s="119">
        <f t="shared" si="16"/>
        <v>202226</v>
      </c>
      <c r="Q360" s="119">
        <f t="shared" si="17"/>
        <v>202234</v>
      </c>
      <c r="S360" s="137" t="str">
        <f>IF(B360="NET","",IFERROR(VLOOKUP(O360,'2) Order Form'!$W$9:$W$1926,1,FALSE),"Ikke med I order form"))</f>
        <v/>
      </c>
      <c r="U360" s="226">
        <v>7048652762504</v>
      </c>
      <c r="V360" s="120">
        <f>IFERROR(VLOOKUP(U360,'2) Order Form'!$W$9:$W$1996,1,FALSE),"Ikke med I order form")</f>
        <v>7048652762504</v>
      </c>
      <c r="W360" s="195">
        <f>INDEX(ATS!$A:$P,MATCH(ATS!$U360,ATS!$O:$O,0),1)</f>
        <v>852072</v>
      </c>
      <c r="X360" s="174" t="str">
        <f>INDEX(ATS!$A:$P,MATCH(ATS!$U360,ATS!$O:$O,0),2)</f>
        <v>Memento RIG Photochromic</v>
      </c>
      <c r="Y360" s="175" t="str">
        <f>INDEX(ATS!$A:$P,MATCH(ATS!$U360,ATS!$O:$O,0),4)</f>
        <v>220400-OS</v>
      </c>
      <c r="AA360" s="195">
        <f>IFERROR(VLOOKUP('2) Order Form'!W365,$U$4:$U$1000,1,FALSE),"Ikke med i Elastic")</f>
        <v>7048652762597</v>
      </c>
      <c r="AB360" s="195">
        <f>SUM('2) Order Form'!W365)</f>
        <v>7048652762597</v>
      </c>
      <c r="AC360" s="195">
        <f>INDEX(ATS!$A:$P,MATCH(ATS!$AB360,ATS!$O:$O,0),1)</f>
        <v>852071</v>
      </c>
      <c r="AD360" s="195" t="str">
        <f>INDEX(ATS!$A:$P,MATCH(ATS!$AB360,ATS!$O:$O,0),2)</f>
        <v>Memento RIG Reflect</v>
      </c>
      <c r="AE360" s="195" t="str">
        <f>INDEX(ATS!$A:$P,MATCH(ATS!$AB360,ATS!$O:$O,0),4)</f>
        <v>200100-OS</v>
      </c>
    </row>
    <row r="361" spans="1:31" s="2" customFormat="1" x14ac:dyDescent="0.2">
      <c r="A361" s="228">
        <v>810124</v>
      </c>
      <c r="B361" s="228" t="s">
        <v>3253</v>
      </c>
      <c r="C361" s="228" t="s">
        <v>4204</v>
      </c>
      <c r="D361" s="228" t="s">
        <v>139</v>
      </c>
      <c r="E361" s="228" t="s">
        <v>93</v>
      </c>
      <c r="F361" s="228" t="s">
        <v>84</v>
      </c>
      <c r="G361" s="228" t="s">
        <v>128</v>
      </c>
      <c r="H361" s="228">
        <v>17</v>
      </c>
      <c r="I361" s="228">
        <v>17</v>
      </c>
      <c r="J361" s="228">
        <v>17</v>
      </c>
      <c r="K361" s="228">
        <v>17</v>
      </c>
      <c r="L361" s="231">
        <v>17</v>
      </c>
      <c r="N361" s="119" t="str">
        <f t="shared" si="15"/>
        <v>810124-BLACK-OS</v>
      </c>
      <c r="O361" s="122" t="str">
        <f>IF(B361="NET","",IF(B361="","",IFERROR(VLOOKUP(N361,EAN!$A:$B,2,FALSE),"MANGLER - MÅ OPPDATERE EAN-FANEN")))</f>
        <v>MANGLER - MÅ OPPDATERE EAN-FANEN</v>
      </c>
      <c r="P361" s="119">
        <f t="shared" si="16"/>
        <v>17</v>
      </c>
      <c r="Q361" s="119">
        <f t="shared" si="17"/>
        <v>17</v>
      </c>
      <c r="S361" s="137" t="str">
        <f>IF(B361="NET","",IFERROR(VLOOKUP(O361,'2) Order Form'!$W$9:$W$1926,1,FALSE),"Ikke med I order form"))</f>
        <v>Ikke med I order form</v>
      </c>
      <c r="U361" s="226">
        <v>7048652762511</v>
      </c>
      <c r="V361" s="120">
        <f>IFERROR(VLOOKUP(U361,'2) Order Form'!$W$9:$W$1996,1,FALSE),"Ikke med I order form")</f>
        <v>7048652762511</v>
      </c>
      <c r="W361" s="195">
        <f>INDEX(ATS!$A:$P,MATCH(ATS!$U361,ATS!$O:$O,0),1)</f>
        <v>852072</v>
      </c>
      <c r="X361" s="174" t="str">
        <f>INDEX(ATS!$A:$P,MATCH(ATS!$U361,ATS!$O:$O,0),2)</f>
        <v>Memento RIG Photochromic</v>
      </c>
      <c r="Y361" s="175" t="str">
        <f>INDEX(ATS!$A:$P,MATCH(ATS!$U361,ATS!$O:$O,0),4)</f>
        <v>221000-OS</v>
      </c>
      <c r="AA361" s="195">
        <f>IFERROR(VLOOKUP('2) Order Form'!W366,$U$4:$U$1000,1,FALSE),"Ikke med i Elastic")</f>
        <v>7048652762603</v>
      </c>
      <c r="AB361" s="195">
        <f>SUM('2) Order Form'!W366)</f>
        <v>7048652762603</v>
      </c>
      <c r="AC361" s="195">
        <f>INDEX(ATS!$A:$P,MATCH(ATS!$AB361,ATS!$O:$O,0),1)</f>
        <v>852071</v>
      </c>
      <c r="AD361" s="195" t="str">
        <f>INDEX(ATS!$A:$P,MATCH(ATS!$AB361,ATS!$O:$O,0),2)</f>
        <v>Memento RIG Reflect</v>
      </c>
      <c r="AE361" s="195" t="str">
        <f>INDEX(ATS!$A:$P,MATCH(ATS!$AB361,ATS!$O:$O,0),4)</f>
        <v>206129-OS</v>
      </c>
    </row>
    <row r="362" spans="1:31" s="2" customFormat="1" x14ac:dyDescent="0.2">
      <c r="A362" s="229">
        <v>810125</v>
      </c>
      <c r="B362" s="228" t="s">
        <v>248</v>
      </c>
      <c r="C362" s="228"/>
      <c r="D362" s="228"/>
      <c r="E362" s="228"/>
      <c r="F362" s="228"/>
      <c r="G362" s="228"/>
      <c r="H362" s="229">
        <v>202226</v>
      </c>
      <c r="I362" s="229">
        <v>202227</v>
      </c>
      <c r="J362" s="229">
        <v>202228</v>
      </c>
      <c r="K362" s="229">
        <v>202229</v>
      </c>
      <c r="L362" s="232">
        <v>202234</v>
      </c>
      <c r="N362" s="119" t="str">
        <f t="shared" si="15"/>
        <v>810125-</v>
      </c>
      <c r="O362" s="122" t="str">
        <f>IF(B362="NET","",IF(B362="","",IFERROR(VLOOKUP(N362,EAN!$A:$B,2,FALSE),"MANGLER - MÅ OPPDATERE EAN-FANEN")))</f>
        <v/>
      </c>
      <c r="P362" s="119">
        <f t="shared" si="16"/>
        <v>202226</v>
      </c>
      <c r="Q362" s="119">
        <f t="shared" si="17"/>
        <v>202234</v>
      </c>
      <c r="S362" s="137" t="str">
        <f>IF(B362="NET","",IFERROR(VLOOKUP(O362,'2) Order Form'!$W$9:$W$1926,1,FALSE),"Ikke med I order form"))</f>
        <v/>
      </c>
      <c r="U362" s="226">
        <v>7048652762481</v>
      </c>
      <c r="V362" s="120">
        <f>IFERROR(VLOOKUP(U362,'2) Order Form'!$W$9:$W$1996,1,FALSE),"Ikke med I order form")</f>
        <v>7048652762481</v>
      </c>
      <c r="W362" s="195">
        <f>INDEX(ATS!$A:$P,MATCH(ATS!$U362,ATS!$O:$O,0),1)</f>
        <v>852070</v>
      </c>
      <c r="X362" s="174" t="str">
        <f>INDEX(ATS!$A:$P,MATCH(ATS!$U362,ATS!$O:$O,0),2)</f>
        <v>Memento Polarized</v>
      </c>
      <c r="Y362" s="175" t="str">
        <f>INDEX(ATS!$A:$P,MATCH(ATS!$U362,ATS!$O:$O,0),4)</f>
        <v>230100-OS</v>
      </c>
      <c r="AA362" s="195">
        <f>IFERROR(VLOOKUP('2) Order Form'!W367,$U$4:$U$1000,1,FALSE),"Ikke med i Elastic")</f>
        <v>7048652762504</v>
      </c>
      <c r="AB362" s="195">
        <f>SUM('2) Order Form'!W367)</f>
        <v>7048652762504</v>
      </c>
      <c r="AC362" s="195">
        <f>INDEX(ATS!$A:$P,MATCH(ATS!$AB362,ATS!$O:$O,0),1)</f>
        <v>852072</v>
      </c>
      <c r="AD362" s="195" t="str">
        <f>INDEX(ATS!$A:$P,MATCH(ATS!$AB362,ATS!$O:$O,0),2)</f>
        <v>Memento RIG Photochromic</v>
      </c>
      <c r="AE362" s="195" t="str">
        <f>INDEX(ATS!$A:$P,MATCH(ATS!$AB362,ATS!$O:$O,0),4)</f>
        <v>220400-OS</v>
      </c>
    </row>
    <row r="363" spans="1:31" s="2" customFormat="1" x14ac:dyDescent="0.2">
      <c r="A363" s="228">
        <v>810125</v>
      </c>
      <c r="B363" s="228" t="s">
        <v>4367</v>
      </c>
      <c r="C363" s="228" t="s">
        <v>4204</v>
      </c>
      <c r="D363" s="228" t="s">
        <v>3254</v>
      </c>
      <c r="E363" s="228" t="s">
        <v>4368</v>
      </c>
      <c r="F363" s="228" t="s">
        <v>84</v>
      </c>
      <c r="G363" s="228" t="s">
        <v>128</v>
      </c>
      <c r="H363" s="228">
        <v>164</v>
      </c>
      <c r="I363" s="228">
        <v>164</v>
      </c>
      <c r="J363" s="228">
        <v>164</v>
      </c>
      <c r="K363" s="228">
        <v>164</v>
      </c>
      <c r="L363" s="231">
        <v>164</v>
      </c>
      <c r="N363" s="119" t="str">
        <f t="shared" si="15"/>
        <v>810125-TITAN-OS</v>
      </c>
      <c r="O363" s="122" t="str">
        <f>IF(B363="NET","",IF(B363="","",IFERROR(VLOOKUP(N363,EAN!$A:$B,2,FALSE),"MANGLER - MÅ OPPDATERE EAN-FANEN")))</f>
        <v>MANGLER - MÅ OPPDATERE EAN-FANEN</v>
      </c>
      <c r="P363" s="119">
        <f t="shared" si="16"/>
        <v>164</v>
      </c>
      <c r="Q363" s="119">
        <f t="shared" si="17"/>
        <v>164</v>
      </c>
      <c r="S363" s="137" t="str">
        <f>IF(B363="NET","",IFERROR(VLOOKUP(O363,'2) Order Form'!$W$9:$W$1926,1,FALSE),"Ikke med I order form"))</f>
        <v>Ikke med I order form</v>
      </c>
      <c r="U363" s="226">
        <v>7048652661944</v>
      </c>
      <c r="V363" s="120">
        <f>IFERROR(VLOOKUP(U363,'2) Order Form'!$W$9:$W$1996,1,FALSE),"Ikke med I order form")</f>
        <v>7048652661944</v>
      </c>
      <c r="W363" s="195">
        <f>INDEX(ATS!$A:$P,MATCH(ATS!$U363,ATS!$O:$O,0),1)</f>
        <v>852043</v>
      </c>
      <c r="X363" s="174" t="str">
        <f>INDEX(ATS!$A:$P,MATCH(ATS!$U363,ATS!$O:$O,0),2)</f>
        <v>Ronin RIG Reflect</v>
      </c>
      <c r="Y363" s="175" t="str">
        <f>INDEX(ATS!$A:$P,MATCH(ATS!$U363,ATS!$O:$O,0),4)</f>
        <v>061200-OS</v>
      </c>
      <c r="AA363" s="195">
        <f>IFERROR(VLOOKUP('2) Order Form'!W368,$U$4:$U$1000,1,FALSE),"Ikke med i Elastic")</f>
        <v>7048652762511</v>
      </c>
      <c r="AB363" s="195">
        <f>SUM('2) Order Form'!W368)</f>
        <v>7048652762511</v>
      </c>
      <c r="AC363" s="195">
        <f>INDEX(ATS!$A:$P,MATCH(ATS!$AB363,ATS!$O:$O,0),1)</f>
        <v>852072</v>
      </c>
      <c r="AD363" s="195" t="str">
        <f>INDEX(ATS!$A:$P,MATCH(ATS!$AB363,ATS!$O:$O,0),2)</f>
        <v>Memento RIG Photochromic</v>
      </c>
      <c r="AE363" s="195" t="str">
        <f>INDEX(ATS!$A:$P,MATCH(ATS!$AB363,ATS!$O:$O,0),4)</f>
        <v>221000-OS</v>
      </c>
    </row>
    <row r="364" spans="1:31" s="2" customFormat="1" x14ac:dyDescent="0.2">
      <c r="A364" s="229">
        <v>810126</v>
      </c>
      <c r="B364" s="228" t="s">
        <v>248</v>
      </c>
      <c r="C364" s="228"/>
      <c r="D364" s="228"/>
      <c r="E364" s="228"/>
      <c r="F364" s="228"/>
      <c r="G364" s="228"/>
      <c r="H364" s="229">
        <v>202226</v>
      </c>
      <c r="I364" s="229">
        <v>202227</v>
      </c>
      <c r="J364" s="229">
        <v>202228</v>
      </c>
      <c r="K364" s="229">
        <v>202229</v>
      </c>
      <c r="L364" s="232">
        <v>202234</v>
      </c>
      <c r="N364" s="119" t="str">
        <f t="shared" si="15"/>
        <v>810126-</v>
      </c>
      <c r="O364" s="122" t="str">
        <f>IF(B364="NET","",IF(B364="","",IFERROR(VLOOKUP(N364,EAN!$A:$B,2,FALSE),"MANGLER - MÅ OPPDATERE EAN-FANEN")))</f>
        <v/>
      </c>
      <c r="P364" s="119">
        <f t="shared" si="16"/>
        <v>202226</v>
      </c>
      <c r="Q364" s="119">
        <f t="shared" si="17"/>
        <v>202234</v>
      </c>
      <c r="S364" s="137" t="str">
        <f>IF(B364="NET","",IFERROR(VLOOKUP(O364,'2) Order Form'!$W$9:$W$1926,1,FALSE),"Ikke med I order form"))</f>
        <v/>
      </c>
      <c r="U364" s="226">
        <v>7048652615510</v>
      </c>
      <c r="V364" s="120">
        <f>IFERROR(VLOOKUP(U364,'2) Order Form'!$W$9:$W$1996,1,FALSE),"Ikke med I order form")</f>
        <v>7048652615510</v>
      </c>
      <c r="W364" s="195">
        <f>INDEX(ATS!$A:$P,MATCH(ATS!$U364,ATS!$O:$O,0),1)</f>
        <v>852043</v>
      </c>
      <c r="X364" s="174" t="str">
        <f>INDEX(ATS!$A:$P,MATCH(ATS!$U364,ATS!$O:$O,0),2)</f>
        <v>Ronin RIG Reflect</v>
      </c>
      <c r="Y364" s="175" t="str">
        <f>INDEX(ATS!$A:$P,MATCH(ATS!$U364,ATS!$O:$O,0),4)</f>
        <v>200100-OS</v>
      </c>
      <c r="AA364" s="195">
        <f>IFERROR(VLOOKUP('2) Order Form'!W369,$U$4:$U$1000,1,FALSE),"Ikke med i Elastic")</f>
        <v>7048652762481</v>
      </c>
      <c r="AB364" s="195">
        <f>SUM('2) Order Form'!W369)</f>
        <v>7048652762481</v>
      </c>
      <c r="AC364" s="195">
        <f>INDEX(ATS!$A:$P,MATCH(ATS!$AB364,ATS!$O:$O,0),1)</f>
        <v>852070</v>
      </c>
      <c r="AD364" s="195" t="str">
        <f>INDEX(ATS!$A:$P,MATCH(ATS!$AB364,ATS!$O:$O,0),2)</f>
        <v>Memento Polarized</v>
      </c>
      <c r="AE364" s="195" t="str">
        <f>INDEX(ATS!$A:$P,MATCH(ATS!$AB364,ATS!$O:$O,0),4)</f>
        <v>230100-OS</v>
      </c>
    </row>
    <row r="365" spans="1:31" s="2" customFormat="1" x14ac:dyDescent="0.2">
      <c r="A365" s="228">
        <v>810126</v>
      </c>
      <c r="B365" s="228" t="s">
        <v>3255</v>
      </c>
      <c r="C365" s="228" t="s">
        <v>4204</v>
      </c>
      <c r="D365" s="228" t="s">
        <v>139</v>
      </c>
      <c r="E365" s="228" t="s">
        <v>93</v>
      </c>
      <c r="F365" s="228" t="s">
        <v>84</v>
      </c>
      <c r="G365" s="228" t="s">
        <v>128</v>
      </c>
      <c r="H365" s="228">
        <v>41</v>
      </c>
      <c r="I365" s="228">
        <v>41</v>
      </c>
      <c r="J365" s="228">
        <v>41</v>
      </c>
      <c r="K365" s="228">
        <v>41</v>
      </c>
      <c r="L365" s="231">
        <v>41</v>
      </c>
      <c r="N365" s="119" t="str">
        <f t="shared" si="15"/>
        <v>810126-BLACK-OS</v>
      </c>
      <c r="O365" s="122" t="str">
        <f>IF(B365="NET","",IF(B365="","",IFERROR(VLOOKUP(N365,EAN!$A:$B,2,FALSE),"MANGLER - MÅ OPPDATERE EAN-FANEN")))</f>
        <v>MANGLER - MÅ OPPDATERE EAN-FANEN</v>
      </c>
      <c r="P365" s="119">
        <f t="shared" si="16"/>
        <v>41</v>
      </c>
      <c r="Q365" s="119">
        <f t="shared" si="17"/>
        <v>41</v>
      </c>
      <c r="S365" s="137" t="str">
        <f>IF(B365="NET","",IFERROR(VLOOKUP(O365,'2) Order Form'!$W$9:$W$1926,1,FALSE),"Ikke med I order form"))</f>
        <v>Ikke med I order form</v>
      </c>
      <c r="U365" s="226">
        <v>7048652661968</v>
      </c>
      <c r="V365" s="120">
        <f>IFERROR(VLOOKUP(U365,'2) Order Form'!$W$9:$W$1996,1,FALSE),"Ikke med I order form")</f>
        <v>7048652661968</v>
      </c>
      <c r="W365" s="195">
        <f>INDEX(ATS!$A:$P,MATCH(ATS!$U365,ATS!$O:$O,0),1)</f>
        <v>852043</v>
      </c>
      <c r="X365" s="174" t="str">
        <f>INDEX(ATS!$A:$P,MATCH(ATS!$U365,ATS!$O:$O,0),2)</f>
        <v>Ronin RIG Reflect</v>
      </c>
      <c r="Y365" s="175" t="str">
        <f>INDEX(ATS!$A:$P,MATCH(ATS!$U365,ATS!$O:$O,0),4)</f>
        <v>152000-OS</v>
      </c>
      <c r="AA365" s="195">
        <f>IFERROR(VLOOKUP('2) Order Form'!W370,$U$4:$U$1000,1,FALSE),"Ikke med i Elastic")</f>
        <v>7048652661944</v>
      </c>
      <c r="AB365" s="195">
        <f>SUM('2) Order Form'!W370)</f>
        <v>7048652661944</v>
      </c>
      <c r="AC365" s="195">
        <f>INDEX(ATS!$A:$P,MATCH(ATS!$AB365,ATS!$O:$O,0),1)</f>
        <v>852043</v>
      </c>
      <c r="AD365" s="195" t="str">
        <f>INDEX(ATS!$A:$P,MATCH(ATS!$AB365,ATS!$O:$O,0),2)</f>
        <v>Ronin RIG Reflect</v>
      </c>
      <c r="AE365" s="195" t="str">
        <f>INDEX(ATS!$A:$P,MATCH(ATS!$AB365,ATS!$O:$O,0),4)</f>
        <v>061200-OS</v>
      </c>
    </row>
    <row r="366" spans="1:31" s="2" customFormat="1" x14ac:dyDescent="0.2">
      <c r="A366" s="229">
        <v>810127</v>
      </c>
      <c r="B366" s="228" t="s">
        <v>248</v>
      </c>
      <c r="C366" s="228"/>
      <c r="D366" s="228"/>
      <c r="E366" s="228"/>
      <c r="F366" s="228"/>
      <c r="G366" s="228"/>
      <c r="H366" s="229">
        <v>202226</v>
      </c>
      <c r="I366" s="229">
        <v>202227</v>
      </c>
      <c r="J366" s="229">
        <v>202228</v>
      </c>
      <c r="K366" s="229">
        <v>202229</v>
      </c>
      <c r="L366" s="232">
        <v>202234</v>
      </c>
      <c r="N366" s="119" t="str">
        <f t="shared" si="15"/>
        <v>810127-</v>
      </c>
      <c r="O366" s="122" t="str">
        <f>IF(B366="NET","",IF(B366="","",IFERROR(VLOOKUP(N366,EAN!$A:$B,2,FALSE),"MANGLER - MÅ OPPDATERE EAN-FANEN")))</f>
        <v/>
      </c>
      <c r="P366" s="119">
        <f t="shared" si="16"/>
        <v>202226</v>
      </c>
      <c r="Q366" s="119">
        <f t="shared" si="17"/>
        <v>202234</v>
      </c>
      <c r="S366" s="137" t="str">
        <f>IF(B366="NET","",IFERROR(VLOOKUP(O366,'2) Order Form'!$W$9:$W$1926,1,FALSE),"Ikke med I order form"))</f>
        <v/>
      </c>
      <c r="U366" s="226">
        <v>7048652710185</v>
      </c>
      <c r="V366" s="120">
        <f>IFERROR(VLOOKUP(U366,'2) Order Form'!$W$9:$W$1996,1,FALSE),"Ikke med I order form")</f>
        <v>7048652710185</v>
      </c>
      <c r="W366" s="195">
        <f>INDEX(ATS!$A:$P,MATCH(ATS!$U366,ATS!$O:$O,0),1)</f>
        <v>852043</v>
      </c>
      <c r="X366" s="174" t="str">
        <f>INDEX(ATS!$A:$P,MATCH(ATS!$U366,ATS!$O:$O,0),2)</f>
        <v>Ronin RIG Reflect</v>
      </c>
      <c r="Y366" s="175" t="str">
        <f>INDEX(ATS!$A:$P,MATCH(ATS!$U366,ATS!$O:$O,0),4)</f>
        <v>160400-OS</v>
      </c>
      <c r="AA366" s="195">
        <f>IFERROR(VLOOKUP('2) Order Form'!W371,$U$4:$U$1000,1,FALSE),"Ikke med i Elastic")</f>
        <v>7048652762733</v>
      </c>
      <c r="AB366" s="195">
        <f>SUM('2) Order Form'!W371)</f>
        <v>7048652762733</v>
      </c>
      <c r="AC366" s="195">
        <f>INDEX(ATS!$A:$P,MATCH(ATS!$AB366,ATS!$O:$O,0),1)</f>
        <v>852043</v>
      </c>
      <c r="AD366" s="195" t="str">
        <f>INDEX(ATS!$A:$P,MATCH(ATS!$AB366,ATS!$O:$O,0),2)</f>
        <v>Ronin RIG Reflect</v>
      </c>
      <c r="AE366" s="195" t="str">
        <f>INDEX(ATS!$A:$P,MATCH(ATS!$AB366,ATS!$O:$O,0),4)</f>
        <v>070600-OS</v>
      </c>
    </row>
    <row r="367" spans="1:31" s="2" customFormat="1" x14ac:dyDescent="0.2">
      <c r="A367" s="228">
        <v>810127</v>
      </c>
      <c r="B367" s="228" t="s">
        <v>3256</v>
      </c>
      <c r="C367" s="228" t="s">
        <v>4204</v>
      </c>
      <c r="D367" s="228" t="s">
        <v>3257</v>
      </c>
      <c r="E367" s="228" t="s">
        <v>4369</v>
      </c>
      <c r="F367" s="228" t="s">
        <v>84</v>
      </c>
      <c r="G367" s="228" t="s">
        <v>128</v>
      </c>
      <c r="H367" s="228">
        <v>13</v>
      </c>
      <c r="I367" s="228">
        <v>13</v>
      </c>
      <c r="J367" s="228">
        <v>13</v>
      </c>
      <c r="K367" s="228">
        <v>13</v>
      </c>
      <c r="L367" s="231">
        <v>13</v>
      </c>
      <c r="N367" s="119" t="str">
        <f t="shared" si="15"/>
        <v>810127-RED-OS</v>
      </c>
      <c r="O367" s="122" t="str">
        <f>IF(B367="NET","",IF(B367="","",IFERROR(VLOOKUP(N367,EAN!$A:$B,2,FALSE),"MANGLER - MÅ OPPDATERE EAN-FANEN")))</f>
        <v>MANGLER - MÅ OPPDATERE EAN-FANEN</v>
      </c>
      <c r="P367" s="119">
        <f t="shared" si="16"/>
        <v>13</v>
      </c>
      <c r="Q367" s="119">
        <f t="shared" si="17"/>
        <v>13</v>
      </c>
      <c r="S367" s="137" t="str">
        <f>IF(B367="NET","",IFERROR(VLOOKUP(O367,'2) Order Form'!$W$9:$W$1926,1,FALSE),"Ikke med I order form"))</f>
        <v>Ikke med I order form</v>
      </c>
      <c r="U367" s="226">
        <v>7048652762733</v>
      </c>
      <c r="V367" s="120">
        <f>IFERROR(VLOOKUP(U367,'2) Order Form'!$W$9:$W$1996,1,FALSE),"Ikke med I order form")</f>
        <v>7048652762733</v>
      </c>
      <c r="W367" s="195">
        <f>INDEX(ATS!$A:$P,MATCH(ATS!$U367,ATS!$O:$O,0),1)</f>
        <v>852043</v>
      </c>
      <c r="X367" s="174" t="str">
        <f>INDEX(ATS!$A:$P,MATCH(ATS!$U367,ATS!$O:$O,0),2)</f>
        <v>Ronin RIG Reflect</v>
      </c>
      <c r="Y367" s="175" t="str">
        <f>INDEX(ATS!$A:$P,MATCH(ATS!$U367,ATS!$O:$O,0),4)</f>
        <v>070600-OS</v>
      </c>
      <c r="AA367" s="195">
        <f>IFERROR(VLOOKUP('2) Order Form'!W372,$U$4:$U$1000,1,FALSE),"Ikke med i Elastic")</f>
        <v>7048652762740</v>
      </c>
      <c r="AB367" s="195">
        <f>SUM('2) Order Form'!W372)</f>
        <v>7048652762740</v>
      </c>
      <c r="AC367" s="195">
        <f>INDEX(ATS!$A:$P,MATCH(ATS!$AB367,ATS!$O:$O,0),1)</f>
        <v>852043</v>
      </c>
      <c r="AD367" s="195" t="str">
        <f>INDEX(ATS!$A:$P,MATCH(ATS!$AB367,ATS!$O:$O,0),2)</f>
        <v>Ronin RIG Reflect</v>
      </c>
      <c r="AE367" s="195" t="str">
        <f>INDEX(ATS!$A:$P,MATCH(ATS!$AB367,ATS!$O:$O,0),4)</f>
        <v>150500-OS</v>
      </c>
    </row>
    <row r="368" spans="1:31" s="2" customFormat="1" x14ac:dyDescent="0.2">
      <c r="A368" s="229">
        <v>810128</v>
      </c>
      <c r="B368" s="228" t="s">
        <v>248</v>
      </c>
      <c r="C368" s="228"/>
      <c r="D368" s="228"/>
      <c r="E368" s="228"/>
      <c r="F368" s="228"/>
      <c r="G368" s="228"/>
      <c r="H368" s="229">
        <v>202226</v>
      </c>
      <c r="I368" s="229">
        <v>202227</v>
      </c>
      <c r="J368" s="229">
        <v>202228</v>
      </c>
      <c r="K368" s="229">
        <v>202229</v>
      </c>
      <c r="L368" s="232">
        <v>202234</v>
      </c>
      <c r="N368" s="119" t="str">
        <f t="shared" si="15"/>
        <v>810128-</v>
      </c>
      <c r="O368" s="122" t="str">
        <f>IF(B368="NET","",IF(B368="","",IFERROR(VLOOKUP(N368,EAN!$A:$B,2,FALSE),"MANGLER - MÅ OPPDATERE EAN-FANEN")))</f>
        <v/>
      </c>
      <c r="P368" s="119">
        <f t="shared" si="16"/>
        <v>202226</v>
      </c>
      <c r="Q368" s="119">
        <f t="shared" si="17"/>
        <v>202234</v>
      </c>
      <c r="S368" s="137" t="str">
        <f>IF(B368="NET","",IFERROR(VLOOKUP(O368,'2) Order Form'!$W$9:$W$1926,1,FALSE),"Ikke med I order form"))</f>
        <v/>
      </c>
      <c r="U368" s="226">
        <v>7048652762740</v>
      </c>
      <c r="V368" s="120">
        <f>IFERROR(VLOOKUP(U368,'2) Order Form'!$W$9:$W$1996,1,FALSE),"Ikke med I order form")</f>
        <v>7048652762740</v>
      </c>
      <c r="W368" s="195">
        <f>INDEX(ATS!$A:$P,MATCH(ATS!$U368,ATS!$O:$O,0),1)</f>
        <v>852043</v>
      </c>
      <c r="X368" s="174" t="str">
        <f>INDEX(ATS!$A:$P,MATCH(ATS!$U368,ATS!$O:$O,0),2)</f>
        <v>Ronin RIG Reflect</v>
      </c>
      <c r="Y368" s="175" t="str">
        <f>INDEX(ATS!$A:$P,MATCH(ATS!$U368,ATS!$O:$O,0),4)</f>
        <v>150500-OS</v>
      </c>
      <c r="AA368" s="195">
        <f>IFERROR(VLOOKUP('2) Order Form'!W373,$U$4:$U$1000,1,FALSE),"Ikke med i Elastic")</f>
        <v>7048652661968</v>
      </c>
      <c r="AB368" s="195">
        <f>SUM('2) Order Form'!W373)</f>
        <v>7048652661968</v>
      </c>
      <c r="AC368" s="195">
        <f>INDEX(ATS!$A:$P,MATCH(ATS!$AB368,ATS!$O:$O,0),1)</f>
        <v>852043</v>
      </c>
      <c r="AD368" s="195" t="str">
        <f>INDEX(ATS!$A:$P,MATCH(ATS!$AB368,ATS!$O:$O,0),2)</f>
        <v>Ronin RIG Reflect</v>
      </c>
      <c r="AE368" s="195" t="str">
        <f>INDEX(ATS!$A:$P,MATCH(ATS!$AB368,ATS!$O:$O,0),4)</f>
        <v>152000-OS</v>
      </c>
    </row>
    <row r="369" spans="1:31" s="2" customFormat="1" x14ac:dyDescent="0.2">
      <c r="A369" s="228">
        <v>810128</v>
      </c>
      <c r="B369" s="228" t="s">
        <v>4370</v>
      </c>
      <c r="C369" s="228" t="s">
        <v>4204</v>
      </c>
      <c r="D369" s="228" t="s">
        <v>243</v>
      </c>
      <c r="E369" s="228" t="s">
        <v>244</v>
      </c>
      <c r="F369" s="228" t="s">
        <v>84</v>
      </c>
      <c r="G369" s="228" t="s">
        <v>128</v>
      </c>
      <c r="H369" s="228">
        <v>20</v>
      </c>
      <c r="I369" s="228">
        <v>20</v>
      </c>
      <c r="J369" s="228">
        <v>20</v>
      </c>
      <c r="K369" s="228">
        <v>20</v>
      </c>
      <c r="L369" s="231">
        <v>20</v>
      </c>
      <c r="N369" s="119" t="str">
        <f t="shared" si="15"/>
        <v>810128-TEBLK-OS</v>
      </c>
      <c r="O369" s="122">
        <f>IF(B369="NET","",IF(B369="","",IFERROR(VLOOKUP(N369,EAN!$A:$B,2,FALSE),"MANGLER - MÅ OPPDATERE EAN-FANEN")))</f>
        <v>7048652776273</v>
      </c>
      <c r="P369" s="119">
        <f t="shared" si="16"/>
        <v>20</v>
      </c>
      <c r="Q369" s="119">
        <f t="shared" si="17"/>
        <v>20</v>
      </c>
      <c r="S369" s="137">
        <f>IF(B369="NET","",IFERROR(VLOOKUP(O369,'2) Order Form'!$W$9:$W$1926,1,FALSE),"Ikke med I order form"))</f>
        <v>7048652776273</v>
      </c>
      <c r="U369" s="226">
        <v>7048652762757</v>
      </c>
      <c r="V369" s="120">
        <f>IFERROR(VLOOKUP(U369,'2) Order Form'!$W$9:$W$1996,1,FALSE),"Ikke med I order form")</f>
        <v>7048652762757</v>
      </c>
      <c r="W369" s="195">
        <f>INDEX(ATS!$A:$P,MATCH(ATS!$U369,ATS!$O:$O,0),1)</f>
        <v>852043</v>
      </c>
      <c r="X369" s="174" t="str">
        <f>INDEX(ATS!$A:$P,MATCH(ATS!$U369,ATS!$O:$O,0),2)</f>
        <v>Ronin RIG Reflect</v>
      </c>
      <c r="Y369" s="175" t="str">
        <f>INDEX(ATS!$A:$P,MATCH(ATS!$U369,ATS!$O:$O,0),4)</f>
        <v>167400-OS</v>
      </c>
      <c r="AA369" s="195">
        <f>IFERROR(VLOOKUP('2) Order Form'!W374,$U$4:$U$1000,1,FALSE),"Ikke med i Elastic")</f>
        <v>7048652710185</v>
      </c>
      <c r="AB369" s="195">
        <f>SUM('2) Order Form'!W374)</f>
        <v>7048652710185</v>
      </c>
      <c r="AC369" s="195">
        <f>INDEX(ATS!$A:$P,MATCH(ATS!$AB369,ATS!$O:$O,0),1)</f>
        <v>852043</v>
      </c>
      <c r="AD369" s="195" t="str">
        <f>INDEX(ATS!$A:$P,MATCH(ATS!$AB369,ATS!$O:$O,0),2)</f>
        <v>Ronin RIG Reflect</v>
      </c>
      <c r="AE369" s="195" t="str">
        <f>INDEX(ATS!$A:$P,MATCH(ATS!$AB369,ATS!$O:$O,0),4)</f>
        <v>160400-OS</v>
      </c>
    </row>
    <row r="370" spans="1:31" s="2" customFormat="1" x14ac:dyDescent="0.2">
      <c r="A370" s="229">
        <v>810129</v>
      </c>
      <c r="B370" s="228" t="s">
        <v>248</v>
      </c>
      <c r="C370" s="228"/>
      <c r="D370" s="228"/>
      <c r="E370" s="228"/>
      <c r="F370" s="228"/>
      <c r="G370" s="228"/>
      <c r="H370" s="229">
        <v>202226</v>
      </c>
      <c r="I370" s="229">
        <v>202227</v>
      </c>
      <c r="J370" s="229">
        <v>202228</v>
      </c>
      <c r="K370" s="229">
        <v>202229</v>
      </c>
      <c r="L370" s="232">
        <v>202234</v>
      </c>
      <c r="N370" s="119" t="str">
        <f t="shared" si="15"/>
        <v>810129-</v>
      </c>
      <c r="O370" s="122" t="str">
        <f>IF(B370="NET","",IF(B370="","",IFERROR(VLOOKUP(N370,EAN!$A:$B,2,FALSE),"MANGLER - MÅ OPPDATERE EAN-FANEN")))</f>
        <v/>
      </c>
      <c r="P370" s="119">
        <f t="shared" si="16"/>
        <v>202226</v>
      </c>
      <c r="Q370" s="119">
        <f t="shared" si="17"/>
        <v>202234</v>
      </c>
      <c r="S370" s="137" t="str">
        <f>IF(B370="NET","",IFERROR(VLOOKUP(O370,'2) Order Form'!$W$9:$W$1926,1,FALSE),"Ikke med I order form"))</f>
        <v/>
      </c>
      <c r="U370" s="226">
        <v>7048652762764</v>
      </c>
      <c r="V370" s="120">
        <f>IFERROR(VLOOKUP(U370,'2) Order Form'!$W$9:$W$1996,1,FALSE),"Ikke med I order form")</f>
        <v>7048652762764</v>
      </c>
      <c r="W370" s="195">
        <f>INDEX(ATS!$A:$P,MATCH(ATS!$U370,ATS!$O:$O,0),1)</f>
        <v>852043</v>
      </c>
      <c r="X370" s="174" t="str">
        <f>INDEX(ATS!$A:$P,MATCH(ATS!$U370,ATS!$O:$O,0),2)</f>
        <v>Ronin RIG Reflect</v>
      </c>
      <c r="Y370" s="175" t="str">
        <f>INDEX(ATS!$A:$P,MATCH(ATS!$U370,ATS!$O:$O,0),4)</f>
        <v>198200-OS</v>
      </c>
      <c r="AA370" s="195">
        <f>IFERROR(VLOOKUP('2) Order Form'!W375,$U$4:$U$1000,1,FALSE),"Ikke med i Elastic")</f>
        <v>7048652762757</v>
      </c>
      <c r="AB370" s="195">
        <f>SUM('2) Order Form'!W375)</f>
        <v>7048652762757</v>
      </c>
      <c r="AC370" s="195">
        <f>INDEX(ATS!$A:$P,MATCH(ATS!$AB370,ATS!$O:$O,0),1)</f>
        <v>852043</v>
      </c>
      <c r="AD370" s="195" t="str">
        <f>INDEX(ATS!$A:$P,MATCH(ATS!$AB370,ATS!$O:$O,0),2)</f>
        <v>Ronin RIG Reflect</v>
      </c>
      <c r="AE370" s="195" t="str">
        <f>INDEX(ATS!$A:$P,MATCH(ATS!$AB370,ATS!$O:$O,0),4)</f>
        <v>167400-OS</v>
      </c>
    </row>
    <row r="371" spans="1:31" s="2" customFormat="1" x14ac:dyDescent="0.2">
      <c r="A371" s="228">
        <v>810129</v>
      </c>
      <c r="B371" s="228" t="s">
        <v>4371</v>
      </c>
      <c r="C371" s="228" t="s">
        <v>4204</v>
      </c>
      <c r="D371" s="228" t="s">
        <v>243</v>
      </c>
      <c r="E371" s="228" t="s">
        <v>244</v>
      </c>
      <c r="F371" s="228" t="s">
        <v>84</v>
      </c>
      <c r="G371" s="228" t="s">
        <v>128</v>
      </c>
      <c r="H371" s="228">
        <v>27</v>
      </c>
      <c r="I371" s="228">
        <v>27</v>
      </c>
      <c r="J371" s="228">
        <v>27</v>
      </c>
      <c r="K371" s="228">
        <v>27</v>
      </c>
      <c r="L371" s="231">
        <v>27</v>
      </c>
      <c r="N371" s="119" t="str">
        <f t="shared" si="15"/>
        <v>810129-TEBLK-OS</v>
      </c>
      <c r="O371" s="122">
        <f>IF(B371="NET","",IF(B371="","",IFERROR(VLOOKUP(N371,EAN!$A:$B,2,FALSE),"MANGLER - MÅ OPPDATERE EAN-FANEN")))</f>
        <v>7048652775764</v>
      </c>
      <c r="P371" s="119">
        <f t="shared" si="16"/>
        <v>27</v>
      </c>
      <c r="Q371" s="119">
        <f t="shared" si="17"/>
        <v>27</v>
      </c>
      <c r="S371" s="137">
        <f>IF(B371="NET","",IFERROR(VLOOKUP(O371,'2) Order Form'!$W$9:$W$1926,1,FALSE),"Ikke med I order form"))</f>
        <v>7048652775764</v>
      </c>
      <c r="U371" s="226">
        <v>7048652710215</v>
      </c>
      <c r="V371" s="120">
        <f>IFERROR(VLOOKUP(U371,'2) Order Form'!$W$9:$W$1996,1,FALSE),"Ikke med I order form")</f>
        <v>7048652710215</v>
      </c>
      <c r="W371" s="195">
        <f>INDEX(ATS!$A:$P,MATCH(ATS!$U371,ATS!$O:$O,0),1)</f>
        <v>852044</v>
      </c>
      <c r="X371" s="174" t="str">
        <f>INDEX(ATS!$A:$P,MATCH(ATS!$U371,ATS!$O:$O,0),2)</f>
        <v>Ronin RIG Photochromic</v>
      </c>
      <c r="Y371" s="175" t="str">
        <f>INDEX(ATS!$A:$P,MATCH(ATS!$U371,ATS!$O:$O,0),4)</f>
        <v>220400-OS</v>
      </c>
      <c r="AA371" s="195">
        <f>IFERROR(VLOOKUP('2) Order Form'!W376,$U$4:$U$1000,1,FALSE),"Ikke med i Elastic")</f>
        <v>7048652762764</v>
      </c>
      <c r="AB371" s="195">
        <f>SUM('2) Order Form'!W376)</f>
        <v>7048652762764</v>
      </c>
      <c r="AC371" s="195">
        <f>INDEX(ATS!$A:$P,MATCH(ATS!$AB371,ATS!$O:$O,0),1)</f>
        <v>852043</v>
      </c>
      <c r="AD371" s="195" t="str">
        <f>INDEX(ATS!$A:$P,MATCH(ATS!$AB371,ATS!$O:$O,0),2)</f>
        <v>Ronin RIG Reflect</v>
      </c>
      <c r="AE371" s="195" t="str">
        <f>INDEX(ATS!$A:$P,MATCH(ATS!$AB371,ATS!$O:$O,0),4)</f>
        <v>198200-OS</v>
      </c>
    </row>
    <row r="372" spans="1:31" s="2" customFormat="1" x14ac:dyDescent="0.2">
      <c r="A372" s="229">
        <v>810130</v>
      </c>
      <c r="B372" s="228" t="s">
        <v>248</v>
      </c>
      <c r="C372" s="228"/>
      <c r="D372" s="228"/>
      <c r="E372" s="228"/>
      <c r="F372" s="228"/>
      <c r="G372" s="228"/>
      <c r="H372" s="229">
        <v>202226</v>
      </c>
      <c r="I372" s="229">
        <v>202227</v>
      </c>
      <c r="J372" s="229">
        <v>202228</v>
      </c>
      <c r="K372" s="229">
        <v>202229</v>
      </c>
      <c r="L372" s="232">
        <v>202234</v>
      </c>
      <c r="N372" s="119" t="str">
        <f t="shared" si="15"/>
        <v>810130-</v>
      </c>
      <c r="O372" s="122" t="str">
        <f>IF(B372="NET","",IF(B372="","",IFERROR(VLOOKUP(N372,EAN!$A:$B,2,FALSE),"MANGLER - MÅ OPPDATERE EAN-FANEN")))</f>
        <v/>
      </c>
      <c r="P372" s="119">
        <f t="shared" si="16"/>
        <v>202226</v>
      </c>
      <c r="Q372" s="119">
        <f t="shared" si="17"/>
        <v>202234</v>
      </c>
      <c r="S372" s="137" t="str">
        <f>IF(B372="NET","",IFERROR(VLOOKUP(O372,'2) Order Form'!$W$9:$W$1926,1,FALSE),"Ikke med I order form"))</f>
        <v/>
      </c>
      <c r="U372" s="226">
        <v>7048652710222</v>
      </c>
      <c r="V372" s="120">
        <f>IFERROR(VLOOKUP(U372,'2) Order Form'!$W$9:$W$1996,1,FALSE),"Ikke med I order form")</f>
        <v>7048652710222</v>
      </c>
      <c r="W372" s="195">
        <f>INDEX(ATS!$A:$P,MATCH(ATS!$U372,ATS!$O:$O,0),1)</f>
        <v>852044</v>
      </c>
      <c r="X372" s="174" t="str">
        <f>INDEX(ATS!$A:$P,MATCH(ATS!$U372,ATS!$O:$O,0),2)</f>
        <v>Ronin RIG Photochromic</v>
      </c>
      <c r="Y372" s="175" t="str">
        <f>INDEX(ATS!$A:$P,MATCH(ATS!$U372,ATS!$O:$O,0),4)</f>
        <v>221200-OS</v>
      </c>
      <c r="AA372" s="195">
        <f>IFERROR(VLOOKUP('2) Order Form'!W377,$U$4:$U$1000,1,FALSE),"Ikke med i Elastic")</f>
        <v>7048652615510</v>
      </c>
      <c r="AB372" s="195">
        <f>SUM('2) Order Form'!W377)</f>
        <v>7048652615510</v>
      </c>
      <c r="AC372" s="195">
        <f>INDEX(ATS!$A:$P,MATCH(ATS!$AB372,ATS!$O:$O,0),1)</f>
        <v>852043</v>
      </c>
      <c r="AD372" s="195" t="str">
        <f>INDEX(ATS!$A:$P,MATCH(ATS!$AB372,ATS!$O:$O,0),2)</f>
        <v>Ronin RIG Reflect</v>
      </c>
      <c r="AE372" s="195" t="str">
        <f>INDEX(ATS!$A:$P,MATCH(ATS!$AB372,ATS!$O:$O,0),4)</f>
        <v>200100-OS</v>
      </c>
    </row>
    <row r="373" spans="1:31" s="2" customFormat="1" x14ac:dyDescent="0.2">
      <c r="A373" s="228">
        <v>810130</v>
      </c>
      <c r="B373" s="228" t="s">
        <v>4372</v>
      </c>
      <c r="C373" s="228" t="s">
        <v>4204</v>
      </c>
      <c r="D373" s="228" t="s">
        <v>2342</v>
      </c>
      <c r="E373" s="228" t="s">
        <v>4353</v>
      </c>
      <c r="F373" s="228" t="s">
        <v>85</v>
      </c>
      <c r="G373" s="228" t="s">
        <v>128</v>
      </c>
      <c r="H373" s="228">
        <v>0</v>
      </c>
      <c r="I373" s="228">
        <v>0</v>
      </c>
      <c r="J373" s="228">
        <v>0</v>
      </c>
      <c r="K373" s="228">
        <v>0</v>
      </c>
      <c r="L373" s="231">
        <v>0</v>
      </c>
      <c r="N373" s="119" t="str">
        <f t="shared" si="15"/>
        <v>810130-BRWHT-SM</v>
      </c>
      <c r="O373" s="122" t="str">
        <f>IF(B373="NET","",IF(B373="","",IFERROR(VLOOKUP(N373,EAN!$A:$B,2,FALSE),"MANGLER - MÅ OPPDATERE EAN-FANEN")))</f>
        <v>MANGLER - MÅ OPPDATERE EAN-FANEN</v>
      </c>
      <c r="P373" s="119">
        <f t="shared" si="16"/>
        <v>0</v>
      </c>
      <c r="Q373" s="119">
        <f t="shared" si="17"/>
        <v>0</v>
      </c>
      <c r="S373" s="137" t="str">
        <f>IF(B373="NET","",IFERROR(VLOOKUP(O373,'2) Order Form'!$W$9:$W$1926,1,FALSE),"Ikke med I order form"))</f>
        <v>Ikke med I order form</v>
      </c>
      <c r="U373" s="226">
        <v>7048652615565</v>
      </c>
      <c r="V373" s="120">
        <f>IFERROR(VLOOKUP(U373,'2) Order Form'!$W$9:$W$1996,1,FALSE),"Ikke med I order form")</f>
        <v>7048652615565</v>
      </c>
      <c r="W373" s="195">
        <f>INDEX(ATS!$A:$P,MATCH(ATS!$U373,ATS!$O:$O,0),1)</f>
        <v>852042</v>
      </c>
      <c r="X373" s="174" t="str">
        <f>INDEX(ATS!$A:$P,MATCH(ATS!$U373,ATS!$O:$O,0),2)</f>
        <v>Ronin Polarized</v>
      </c>
      <c r="Y373" s="175" t="str">
        <f>INDEX(ATS!$A:$P,MATCH(ATS!$U373,ATS!$O:$O,0),4)</f>
        <v>230100-OS</v>
      </c>
      <c r="AA373" s="195">
        <f>IFERROR(VLOOKUP('2) Order Form'!W378,$U$4:$U$1000,1,FALSE),"Ikke med i Elastic")</f>
        <v>7048652710215</v>
      </c>
      <c r="AB373" s="195">
        <f>SUM('2) Order Form'!W378)</f>
        <v>7048652710215</v>
      </c>
      <c r="AC373" s="195">
        <f>INDEX(ATS!$A:$P,MATCH(ATS!$AB373,ATS!$O:$O,0),1)</f>
        <v>852044</v>
      </c>
      <c r="AD373" s="195" t="str">
        <f>INDEX(ATS!$A:$P,MATCH(ATS!$AB373,ATS!$O:$O,0),2)</f>
        <v>Ronin RIG Photochromic</v>
      </c>
      <c r="AE373" s="195" t="str">
        <f>INDEX(ATS!$A:$P,MATCH(ATS!$AB373,ATS!$O:$O,0),4)</f>
        <v>220400-OS</v>
      </c>
    </row>
    <row r="374" spans="1:31" s="2" customFormat="1" x14ac:dyDescent="0.2">
      <c r="A374" s="228">
        <v>810130</v>
      </c>
      <c r="B374" s="228" t="s">
        <v>4372</v>
      </c>
      <c r="C374" s="228" t="s">
        <v>4204</v>
      </c>
      <c r="D374" s="228" t="s">
        <v>2343</v>
      </c>
      <c r="E374" s="228" t="s">
        <v>4353</v>
      </c>
      <c r="F374" s="228" t="s">
        <v>86</v>
      </c>
      <c r="G374" s="228" t="s">
        <v>128</v>
      </c>
      <c r="H374" s="228">
        <v>0</v>
      </c>
      <c r="I374" s="228">
        <v>0</v>
      </c>
      <c r="J374" s="228">
        <v>0</v>
      </c>
      <c r="K374" s="228">
        <v>0</v>
      </c>
      <c r="L374" s="231">
        <v>0</v>
      </c>
      <c r="N374" s="119" t="str">
        <f t="shared" si="15"/>
        <v>810130-BRWHT-ML</v>
      </c>
      <c r="O374" s="122" t="str">
        <f>IF(B374="NET","",IF(B374="","",IFERROR(VLOOKUP(N374,EAN!$A:$B,2,FALSE),"MANGLER - MÅ OPPDATERE EAN-FANEN")))</f>
        <v>MANGLER - MÅ OPPDATERE EAN-FANEN</v>
      </c>
      <c r="P374" s="119">
        <f t="shared" si="16"/>
        <v>0</v>
      </c>
      <c r="Q374" s="119">
        <f t="shared" si="17"/>
        <v>0</v>
      </c>
      <c r="S374" s="137" t="str">
        <f>IF(B374="NET","",IFERROR(VLOOKUP(O374,'2) Order Form'!$W$9:$W$1926,1,FALSE),"Ikke med I order form"))</f>
        <v>Ikke med I order form</v>
      </c>
      <c r="U374" s="226">
        <v>7048652661982</v>
      </c>
      <c r="V374" s="120">
        <f>IFERROR(VLOOKUP(U374,'2) Order Form'!$W$9:$W$1996,1,FALSE),"Ikke med I order form")</f>
        <v>7048652661982</v>
      </c>
      <c r="W374" s="195">
        <f>INDEX(ATS!$A:$P,MATCH(ATS!$U374,ATS!$O:$O,0),1)</f>
        <v>852046</v>
      </c>
      <c r="X374" s="174" t="str">
        <f>INDEX(ATS!$A:$P,MATCH(ATS!$U374,ATS!$O:$O,0),2)</f>
        <v>Ronin Max RIG Reflect</v>
      </c>
      <c r="Y374" s="175" t="str">
        <f>INDEX(ATS!$A:$P,MATCH(ATS!$U374,ATS!$O:$O,0),4)</f>
        <v>061200-OS</v>
      </c>
      <c r="AA374" s="195">
        <f>IFERROR(VLOOKUP('2) Order Form'!W379,$U$4:$U$1000,1,FALSE),"Ikke med i Elastic")</f>
        <v>7048652710222</v>
      </c>
      <c r="AB374" s="195">
        <f>SUM('2) Order Form'!W379)</f>
        <v>7048652710222</v>
      </c>
      <c r="AC374" s="195">
        <f>INDEX(ATS!$A:$P,MATCH(ATS!$AB374,ATS!$O:$O,0),1)</f>
        <v>852044</v>
      </c>
      <c r="AD374" s="195" t="str">
        <f>INDEX(ATS!$A:$P,MATCH(ATS!$AB374,ATS!$O:$O,0),2)</f>
        <v>Ronin RIG Photochromic</v>
      </c>
      <c r="AE374" s="195" t="str">
        <f>INDEX(ATS!$A:$P,MATCH(ATS!$AB374,ATS!$O:$O,0),4)</f>
        <v>221200-OS</v>
      </c>
    </row>
    <row r="375" spans="1:31" s="2" customFormat="1" x14ac:dyDescent="0.2">
      <c r="A375" s="228">
        <v>810130</v>
      </c>
      <c r="B375" s="228" t="s">
        <v>4372</v>
      </c>
      <c r="C375" s="228" t="s">
        <v>4204</v>
      </c>
      <c r="D375" s="228" t="s">
        <v>2344</v>
      </c>
      <c r="E375" s="228" t="s">
        <v>4353</v>
      </c>
      <c r="F375" s="228" t="s">
        <v>87</v>
      </c>
      <c r="G375" s="228" t="s">
        <v>128</v>
      </c>
      <c r="H375" s="228">
        <v>0</v>
      </c>
      <c r="I375" s="228">
        <v>0</v>
      </c>
      <c r="J375" s="228">
        <v>0</v>
      </c>
      <c r="K375" s="228">
        <v>0</v>
      </c>
      <c r="L375" s="231">
        <v>0</v>
      </c>
      <c r="N375" s="119" t="str">
        <f t="shared" si="15"/>
        <v>810130-BRWHT-LXL</v>
      </c>
      <c r="O375" s="122" t="str">
        <f>IF(B375="NET","",IF(B375="","",IFERROR(VLOOKUP(N375,EAN!$A:$B,2,FALSE),"MANGLER - MÅ OPPDATERE EAN-FANEN")))</f>
        <v>MANGLER - MÅ OPPDATERE EAN-FANEN</v>
      </c>
      <c r="P375" s="119">
        <f t="shared" si="16"/>
        <v>0</v>
      </c>
      <c r="Q375" s="119">
        <f t="shared" si="17"/>
        <v>0</v>
      </c>
      <c r="S375" s="137" t="str">
        <f>IF(B375="NET","",IFERROR(VLOOKUP(O375,'2) Order Form'!$W$9:$W$1926,1,FALSE),"Ikke med I order form"))</f>
        <v>Ikke med I order form</v>
      </c>
      <c r="U375" s="226">
        <v>7048652661999</v>
      </c>
      <c r="V375" s="120">
        <f>IFERROR(VLOOKUP(U375,'2) Order Form'!$W$9:$W$1996,1,FALSE),"Ikke med I order form")</f>
        <v>7048652661999</v>
      </c>
      <c r="W375" s="195">
        <f>INDEX(ATS!$A:$P,MATCH(ATS!$U375,ATS!$O:$O,0),1)</f>
        <v>852046</v>
      </c>
      <c r="X375" s="174" t="str">
        <f>INDEX(ATS!$A:$P,MATCH(ATS!$U375,ATS!$O:$O,0),2)</f>
        <v>Ronin Max RIG Reflect</v>
      </c>
      <c r="Y375" s="175" t="str">
        <f>INDEX(ATS!$A:$P,MATCH(ATS!$U375,ATS!$O:$O,0),4)</f>
        <v>152000-OS</v>
      </c>
      <c r="AA375" s="195">
        <f>IFERROR(VLOOKUP('2) Order Form'!W380,$U$4:$U$1000,1,FALSE),"Ikke med i Elastic")</f>
        <v>7048652615565</v>
      </c>
      <c r="AB375" s="195">
        <f>SUM('2) Order Form'!W380)</f>
        <v>7048652615565</v>
      </c>
      <c r="AC375" s="195">
        <f>INDEX(ATS!$A:$P,MATCH(ATS!$AB375,ATS!$O:$O,0),1)</f>
        <v>852042</v>
      </c>
      <c r="AD375" s="195" t="str">
        <f>INDEX(ATS!$A:$P,MATCH(ATS!$AB375,ATS!$O:$O,0),2)</f>
        <v>Ronin Polarized</v>
      </c>
      <c r="AE375" s="195" t="str">
        <f>INDEX(ATS!$A:$P,MATCH(ATS!$AB375,ATS!$O:$O,0),4)</f>
        <v>230100-OS</v>
      </c>
    </row>
    <row r="376" spans="1:31" s="2" customFormat="1" x14ac:dyDescent="0.2">
      <c r="A376" s="228">
        <v>810130</v>
      </c>
      <c r="B376" s="228" t="s">
        <v>4372</v>
      </c>
      <c r="C376" s="228" t="s">
        <v>4204</v>
      </c>
      <c r="D376" s="228" t="s">
        <v>3973</v>
      </c>
      <c r="E376" s="228" t="s">
        <v>3959</v>
      </c>
      <c r="F376" s="228" t="s">
        <v>85</v>
      </c>
      <c r="G376" s="228" t="s">
        <v>128</v>
      </c>
      <c r="H376" s="228">
        <v>0</v>
      </c>
      <c r="I376" s="228">
        <v>0</v>
      </c>
      <c r="J376" s="228">
        <v>0</v>
      </c>
      <c r="K376" s="228">
        <v>0</v>
      </c>
      <c r="L376" s="231">
        <v>0</v>
      </c>
      <c r="N376" s="119" t="str">
        <f t="shared" si="15"/>
        <v>810130-DUSK-SM</v>
      </c>
      <c r="O376" s="122" t="str">
        <f>IF(B376="NET","",IF(B376="","",IFERROR(VLOOKUP(N376,EAN!$A:$B,2,FALSE),"MANGLER - MÅ OPPDATERE EAN-FANEN")))</f>
        <v>MANGLER - MÅ OPPDATERE EAN-FANEN</v>
      </c>
      <c r="P376" s="119">
        <f t="shared" si="16"/>
        <v>0</v>
      </c>
      <c r="Q376" s="119">
        <f t="shared" si="17"/>
        <v>0</v>
      </c>
      <c r="S376" s="137" t="str">
        <f>IF(B376="NET","",IFERROR(VLOOKUP(O376,'2) Order Form'!$W$9:$W$1926,1,FALSE),"Ikke med I order form"))</f>
        <v>Ikke med I order form</v>
      </c>
      <c r="U376" s="226">
        <v>7048652710253</v>
      </c>
      <c r="V376" s="120">
        <f>IFERROR(VLOOKUP(U376,'2) Order Form'!$W$9:$W$1996,1,FALSE),"Ikke med I order form")</f>
        <v>7048652710253</v>
      </c>
      <c r="W376" s="195">
        <f>INDEX(ATS!$A:$P,MATCH(ATS!$U376,ATS!$O:$O,0),1)</f>
        <v>852046</v>
      </c>
      <c r="X376" s="174" t="str">
        <f>INDEX(ATS!$A:$P,MATCH(ATS!$U376,ATS!$O:$O,0),2)</f>
        <v>Ronin Max RIG Reflect</v>
      </c>
      <c r="Y376" s="175" t="str">
        <f>INDEX(ATS!$A:$P,MATCH(ATS!$U376,ATS!$O:$O,0),4)</f>
        <v>160400-OS</v>
      </c>
      <c r="AA376" s="195">
        <f>IFERROR(VLOOKUP('2) Order Form'!W381,$U$4:$U$1000,1,FALSE),"Ikke med i Elastic")</f>
        <v>7048652661982</v>
      </c>
      <c r="AB376" s="195">
        <f>SUM('2) Order Form'!W381)</f>
        <v>7048652661982</v>
      </c>
      <c r="AC376" s="195">
        <f>INDEX(ATS!$A:$P,MATCH(ATS!$AB376,ATS!$O:$O,0),1)</f>
        <v>852046</v>
      </c>
      <c r="AD376" s="195" t="str">
        <f>INDEX(ATS!$A:$P,MATCH(ATS!$AB376,ATS!$O:$O,0),2)</f>
        <v>Ronin Max RIG Reflect</v>
      </c>
      <c r="AE376" s="195" t="str">
        <f>INDEX(ATS!$A:$P,MATCH(ATS!$AB376,ATS!$O:$O,0),4)</f>
        <v>061200-OS</v>
      </c>
    </row>
    <row r="377" spans="1:31" s="2" customFormat="1" x14ac:dyDescent="0.2">
      <c r="A377" s="228">
        <v>810130</v>
      </c>
      <c r="B377" s="228" t="s">
        <v>4372</v>
      </c>
      <c r="C377" s="228" t="s">
        <v>4204</v>
      </c>
      <c r="D377" s="228" t="s">
        <v>3974</v>
      </c>
      <c r="E377" s="228" t="s">
        <v>3959</v>
      </c>
      <c r="F377" s="228" t="s">
        <v>86</v>
      </c>
      <c r="G377" s="228" t="s">
        <v>128</v>
      </c>
      <c r="H377" s="228">
        <v>0</v>
      </c>
      <c r="I377" s="228">
        <v>0</v>
      </c>
      <c r="J377" s="228">
        <v>0</v>
      </c>
      <c r="K377" s="228">
        <v>0</v>
      </c>
      <c r="L377" s="231">
        <v>0</v>
      </c>
      <c r="N377" s="119" t="str">
        <f t="shared" si="15"/>
        <v>810130-DUSK-ML</v>
      </c>
      <c r="O377" s="122" t="str">
        <f>IF(B377="NET","",IF(B377="","",IFERROR(VLOOKUP(N377,EAN!$A:$B,2,FALSE),"MANGLER - MÅ OPPDATERE EAN-FANEN")))</f>
        <v>MANGLER - MÅ OPPDATERE EAN-FANEN</v>
      </c>
      <c r="P377" s="119">
        <f t="shared" si="16"/>
        <v>0</v>
      </c>
      <c r="Q377" s="119">
        <f t="shared" si="17"/>
        <v>0</v>
      </c>
      <c r="S377" s="137" t="str">
        <f>IF(B377="NET","",IFERROR(VLOOKUP(O377,'2) Order Form'!$W$9:$W$1926,1,FALSE),"Ikke med I order form"))</f>
        <v>Ikke med I order form</v>
      </c>
      <c r="U377" s="226">
        <v>7048652615343</v>
      </c>
      <c r="V377" s="120">
        <f>IFERROR(VLOOKUP(U377,'2) Order Form'!$W$9:$W$1996,1,FALSE),"Ikke med I order form")</f>
        <v>7048652615343</v>
      </c>
      <c r="W377" s="195">
        <f>INDEX(ATS!$A:$P,MATCH(ATS!$U377,ATS!$O:$O,0),1)</f>
        <v>852046</v>
      </c>
      <c r="X377" s="174" t="str">
        <f>INDEX(ATS!$A:$P,MATCH(ATS!$U377,ATS!$O:$O,0),2)</f>
        <v>Ronin Max RIG Reflect</v>
      </c>
      <c r="Y377" s="175" t="str">
        <f>INDEX(ATS!$A:$P,MATCH(ATS!$U377,ATS!$O:$O,0),4)</f>
        <v>200100-OS</v>
      </c>
      <c r="AA377" s="195">
        <f>IFERROR(VLOOKUP('2) Order Form'!W382,$U$4:$U$1000,1,FALSE),"Ikke med i Elastic")</f>
        <v>7048652762672</v>
      </c>
      <c r="AB377" s="195">
        <f>SUM('2) Order Form'!W382)</f>
        <v>7048652762672</v>
      </c>
      <c r="AC377" s="195">
        <f>INDEX(ATS!$A:$P,MATCH(ATS!$AB377,ATS!$O:$O,0),1)</f>
        <v>852046</v>
      </c>
      <c r="AD377" s="195" t="str">
        <f>INDEX(ATS!$A:$P,MATCH(ATS!$AB377,ATS!$O:$O,0),2)</f>
        <v>Ronin Max RIG Reflect</v>
      </c>
      <c r="AE377" s="195" t="str">
        <f>INDEX(ATS!$A:$P,MATCH(ATS!$AB377,ATS!$O:$O,0),4)</f>
        <v>070600-OS</v>
      </c>
    </row>
    <row r="378" spans="1:31" s="2" customFormat="1" x14ac:dyDescent="0.2">
      <c r="A378" s="228">
        <v>810130</v>
      </c>
      <c r="B378" s="228" t="s">
        <v>4372</v>
      </c>
      <c r="C378" s="228" t="s">
        <v>4204</v>
      </c>
      <c r="D378" s="228" t="s">
        <v>3975</v>
      </c>
      <c r="E378" s="228" t="s">
        <v>3959</v>
      </c>
      <c r="F378" s="228" t="s">
        <v>87</v>
      </c>
      <c r="G378" s="228" t="s">
        <v>128</v>
      </c>
      <c r="H378" s="228">
        <v>0</v>
      </c>
      <c r="I378" s="228">
        <v>0</v>
      </c>
      <c r="J378" s="228">
        <v>0</v>
      </c>
      <c r="K378" s="228">
        <v>0</v>
      </c>
      <c r="L378" s="231">
        <v>0</v>
      </c>
      <c r="N378" s="119" t="str">
        <f t="shared" si="15"/>
        <v>810130-DUSK-LXL</v>
      </c>
      <c r="O378" s="122" t="str">
        <f>IF(B378="NET","",IF(B378="","",IFERROR(VLOOKUP(N378,EAN!$A:$B,2,FALSE),"MANGLER - MÅ OPPDATERE EAN-FANEN")))</f>
        <v>MANGLER - MÅ OPPDATERE EAN-FANEN</v>
      </c>
      <c r="P378" s="119">
        <f t="shared" si="16"/>
        <v>0</v>
      </c>
      <c r="Q378" s="119">
        <f t="shared" si="17"/>
        <v>0</v>
      </c>
      <c r="S378" s="137" t="str">
        <f>IF(B378="NET","",IFERROR(VLOOKUP(O378,'2) Order Form'!$W$9:$W$1926,1,FALSE),"Ikke med I order form"))</f>
        <v>Ikke med I order form</v>
      </c>
      <c r="U378" s="226">
        <v>7048652762672</v>
      </c>
      <c r="V378" s="120">
        <f>IFERROR(VLOOKUP(U378,'2) Order Form'!$W$9:$W$1996,1,FALSE),"Ikke med I order form")</f>
        <v>7048652762672</v>
      </c>
      <c r="W378" s="195">
        <f>INDEX(ATS!$A:$P,MATCH(ATS!$U378,ATS!$O:$O,0),1)</f>
        <v>852046</v>
      </c>
      <c r="X378" s="174" t="str">
        <f>INDEX(ATS!$A:$P,MATCH(ATS!$U378,ATS!$O:$O,0),2)</f>
        <v>Ronin Max RIG Reflect</v>
      </c>
      <c r="Y378" s="175" t="str">
        <f>INDEX(ATS!$A:$P,MATCH(ATS!$U378,ATS!$O:$O,0),4)</f>
        <v>070600-OS</v>
      </c>
      <c r="AA378" s="195">
        <f>IFERROR(VLOOKUP('2) Order Form'!W383,$U$4:$U$1000,1,FALSE),"Ikke med i Elastic")</f>
        <v>7048652762689</v>
      </c>
      <c r="AB378" s="195">
        <f>SUM('2) Order Form'!W383)</f>
        <v>7048652762689</v>
      </c>
      <c r="AC378" s="195">
        <f>INDEX(ATS!$A:$P,MATCH(ATS!$AB378,ATS!$O:$O,0),1)</f>
        <v>852046</v>
      </c>
      <c r="AD378" s="195" t="str">
        <f>INDEX(ATS!$A:$P,MATCH(ATS!$AB378,ATS!$O:$O,0),2)</f>
        <v>Ronin Max RIG Reflect</v>
      </c>
      <c r="AE378" s="195" t="str">
        <f>INDEX(ATS!$A:$P,MATCH(ATS!$AB378,ATS!$O:$O,0),4)</f>
        <v>150500-OS</v>
      </c>
    </row>
    <row r="379" spans="1:31" s="2" customFormat="1" x14ac:dyDescent="0.2">
      <c r="A379" s="228">
        <v>810130</v>
      </c>
      <c r="B379" s="228" t="s">
        <v>4372</v>
      </c>
      <c r="C379" s="228" t="s">
        <v>4204</v>
      </c>
      <c r="D379" s="228" t="s">
        <v>3976</v>
      </c>
      <c r="E379" s="228" t="s">
        <v>3966</v>
      </c>
      <c r="F379" s="228" t="s">
        <v>85</v>
      </c>
      <c r="G379" s="228" t="s">
        <v>128</v>
      </c>
      <c r="H379" s="228">
        <v>0</v>
      </c>
      <c r="I379" s="228">
        <v>0</v>
      </c>
      <c r="J379" s="228">
        <v>0</v>
      </c>
      <c r="K379" s="228">
        <v>0</v>
      </c>
      <c r="L379" s="231">
        <v>0</v>
      </c>
      <c r="N379" s="119" t="str">
        <f t="shared" si="15"/>
        <v>810130-LAVA-SM</v>
      </c>
      <c r="O379" s="122" t="str">
        <f>IF(B379="NET","",IF(B379="","",IFERROR(VLOOKUP(N379,EAN!$A:$B,2,FALSE),"MANGLER - MÅ OPPDATERE EAN-FANEN")))</f>
        <v>MANGLER - MÅ OPPDATERE EAN-FANEN</v>
      </c>
      <c r="P379" s="119">
        <f t="shared" si="16"/>
        <v>0</v>
      </c>
      <c r="Q379" s="119">
        <f t="shared" si="17"/>
        <v>0</v>
      </c>
      <c r="S379" s="137" t="str">
        <f>IF(B379="NET","",IFERROR(VLOOKUP(O379,'2) Order Form'!$W$9:$W$1926,1,FALSE),"Ikke med I order form"))</f>
        <v>Ikke med I order form</v>
      </c>
      <c r="U379" s="226">
        <v>7048652762689</v>
      </c>
      <c r="V379" s="120">
        <f>IFERROR(VLOOKUP(U379,'2) Order Form'!$W$9:$W$1996,1,FALSE),"Ikke med I order form")</f>
        <v>7048652762689</v>
      </c>
      <c r="W379" s="195">
        <f>INDEX(ATS!$A:$P,MATCH(ATS!$U379,ATS!$O:$O,0),1)</f>
        <v>852046</v>
      </c>
      <c r="X379" s="174" t="str">
        <f>INDEX(ATS!$A:$P,MATCH(ATS!$U379,ATS!$O:$O,0),2)</f>
        <v>Ronin Max RIG Reflect</v>
      </c>
      <c r="Y379" s="175" t="str">
        <f>INDEX(ATS!$A:$P,MATCH(ATS!$U379,ATS!$O:$O,0),4)</f>
        <v>150500-OS</v>
      </c>
      <c r="AA379" s="195">
        <f>IFERROR(VLOOKUP('2) Order Form'!W384,$U$4:$U$1000,1,FALSE),"Ikke med i Elastic")</f>
        <v>7048652661999</v>
      </c>
      <c r="AB379" s="195">
        <f>SUM('2) Order Form'!W384)</f>
        <v>7048652661999</v>
      </c>
      <c r="AC379" s="195">
        <f>INDEX(ATS!$A:$P,MATCH(ATS!$AB379,ATS!$O:$O,0),1)</f>
        <v>852046</v>
      </c>
      <c r="AD379" s="195" t="str">
        <f>INDEX(ATS!$A:$P,MATCH(ATS!$AB379,ATS!$O:$O,0),2)</f>
        <v>Ronin Max RIG Reflect</v>
      </c>
      <c r="AE379" s="195" t="str">
        <f>INDEX(ATS!$A:$P,MATCH(ATS!$AB379,ATS!$O:$O,0),4)</f>
        <v>152000-OS</v>
      </c>
    </row>
    <row r="380" spans="1:31" s="2" customFormat="1" x14ac:dyDescent="0.2">
      <c r="A380" s="228">
        <v>810130</v>
      </c>
      <c r="B380" s="228" t="s">
        <v>4372</v>
      </c>
      <c r="C380" s="228" t="s">
        <v>4204</v>
      </c>
      <c r="D380" s="228" t="s">
        <v>3977</v>
      </c>
      <c r="E380" s="228" t="s">
        <v>3966</v>
      </c>
      <c r="F380" s="228" t="s">
        <v>86</v>
      </c>
      <c r="G380" s="228" t="s">
        <v>128</v>
      </c>
      <c r="H380" s="228">
        <v>0</v>
      </c>
      <c r="I380" s="228">
        <v>0</v>
      </c>
      <c r="J380" s="228">
        <v>0</v>
      </c>
      <c r="K380" s="228">
        <v>0</v>
      </c>
      <c r="L380" s="231">
        <v>0</v>
      </c>
      <c r="N380" s="119" t="str">
        <f t="shared" si="15"/>
        <v>810130-LAVA-ML</v>
      </c>
      <c r="O380" s="122" t="str">
        <f>IF(B380="NET","",IF(B380="","",IFERROR(VLOOKUP(N380,EAN!$A:$B,2,FALSE),"MANGLER - MÅ OPPDATERE EAN-FANEN")))</f>
        <v>MANGLER - MÅ OPPDATERE EAN-FANEN</v>
      </c>
      <c r="P380" s="119">
        <f t="shared" si="16"/>
        <v>0</v>
      </c>
      <c r="Q380" s="119">
        <f t="shared" si="17"/>
        <v>0</v>
      </c>
      <c r="S380" s="137" t="str">
        <f>IF(B380="NET","",IFERROR(VLOOKUP(O380,'2) Order Form'!$W$9:$W$1926,1,FALSE),"Ikke med I order form"))</f>
        <v>Ikke med I order form</v>
      </c>
      <c r="U380" s="226">
        <v>7048652762696</v>
      </c>
      <c r="V380" s="120">
        <f>IFERROR(VLOOKUP(U380,'2) Order Form'!$W$9:$W$1996,1,FALSE),"Ikke med I order form")</f>
        <v>7048652762696</v>
      </c>
      <c r="W380" s="195">
        <f>INDEX(ATS!$A:$P,MATCH(ATS!$U380,ATS!$O:$O,0),1)</f>
        <v>852046</v>
      </c>
      <c r="X380" s="174" t="str">
        <f>INDEX(ATS!$A:$P,MATCH(ATS!$U380,ATS!$O:$O,0),2)</f>
        <v>Ronin Max RIG Reflect</v>
      </c>
      <c r="Y380" s="175" t="str">
        <f>INDEX(ATS!$A:$P,MATCH(ATS!$U380,ATS!$O:$O,0),4)</f>
        <v>167400-OS</v>
      </c>
      <c r="AA380" s="195">
        <f>IFERROR(VLOOKUP('2) Order Form'!W385,$U$4:$U$1000,1,FALSE),"Ikke med i Elastic")</f>
        <v>7048652710253</v>
      </c>
      <c r="AB380" s="195">
        <f>SUM('2) Order Form'!W385)</f>
        <v>7048652710253</v>
      </c>
      <c r="AC380" s="195">
        <f>INDEX(ATS!$A:$P,MATCH(ATS!$AB380,ATS!$O:$O,0),1)</f>
        <v>852046</v>
      </c>
      <c r="AD380" s="195" t="str">
        <f>INDEX(ATS!$A:$P,MATCH(ATS!$AB380,ATS!$O:$O,0),2)</f>
        <v>Ronin Max RIG Reflect</v>
      </c>
      <c r="AE380" s="195" t="str">
        <f>INDEX(ATS!$A:$P,MATCH(ATS!$AB380,ATS!$O:$O,0),4)</f>
        <v>160400-OS</v>
      </c>
    </row>
    <row r="381" spans="1:31" s="2" customFormat="1" x14ac:dyDescent="0.2">
      <c r="A381" s="228">
        <v>810130</v>
      </c>
      <c r="B381" s="228" t="s">
        <v>4372</v>
      </c>
      <c r="C381" s="228" t="s">
        <v>4204</v>
      </c>
      <c r="D381" s="228" t="s">
        <v>3978</v>
      </c>
      <c r="E381" s="228" t="s">
        <v>3966</v>
      </c>
      <c r="F381" s="228" t="s">
        <v>87</v>
      </c>
      <c r="G381" s="228" t="s">
        <v>128</v>
      </c>
      <c r="H381" s="228">
        <v>0</v>
      </c>
      <c r="I381" s="228">
        <v>0</v>
      </c>
      <c r="J381" s="228">
        <v>0</v>
      </c>
      <c r="K381" s="228">
        <v>0</v>
      </c>
      <c r="L381" s="231">
        <v>0</v>
      </c>
      <c r="N381" s="119" t="str">
        <f t="shared" si="15"/>
        <v>810130-LAVA-LXL</v>
      </c>
      <c r="O381" s="122" t="str">
        <f>IF(B381="NET","",IF(B381="","",IFERROR(VLOOKUP(N381,EAN!$A:$B,2,FALSE),"MANGLER - MÅ OPPDATERE EAN-FANEN")))</f>
        <v>MANGLER - MÅ OPPDATERE EAN-FANEN</v>
      </c>
      <c r="P381" s="119">
        <f t="shared" si="16"/>
        <v>0</v>
      </c>
      <c r="Q381" s="119">
        <f t="shared" si="17"/>
        <v>0</v>
      </c>
      <c r="S381" s="137" t="str">
        <f>IF(B381="NET","",IFERROR(VLOOKUP(O381,'2) Order Form'!$W$9:$W$1926,1,FALSE),"Ikke med I order form"))</f>
        <v>Ikke med I order form</v>
      </c>
      <c r="U381" s="226">
        <v>7048652762702</v>
      </c>
      <c r="V381" s="120">
        <f>IFERROR(VLOOKUP(U381,'2) Order Form'!$W$9:$W$1996,1,FALSE),"Ikke med I order form")</f>
        <v>7048652762702</v>
      </c>
      <c r="W381" s="195">
        <f>INDEX(ATS!$A:$P,MATCH(ATS!$U381,ATS!$O:$O,0),1)</f>
        <v>852046</v>
      </c>
      <c r="X381" s="174" t="str">
        <f>INDEX(ATS!$A:$P,MATCH(ATS!$U381,ATS!$O:$O,0),2)</f>
        <v>Ronin Max RIG Reflect</v>
      </c>
      <c r="Y381" s="175" t="str">
        <f>INDEX(ATS!$A:$P,MATCH(ATS!$U381,ATS!$O:$O,0),4)</f>
        <v>198200-OS</v>
      </c>
      <c r="AA381" s="195">
        <f>IFERROR(VLOOKUP('2) Order Form'!W386,$U$4:$U$1000,1,FALSE),"Ikke med i Elastic")</f>
        <v>7048652762696</v>
      </c>
      <c r="AB381" s="195">
        <f>SUM('2) Order Form'!W386)</f>
        <v>7048652762696</v>
      </c>
      <c r="AC381" s="195">
        <f>INDEX(ATS!$A:$P,MATCH(ATS!$AB381,ATS!$O:$O,0),1)</f>
        <v>852046</v>
      </c>
      <c r="AD381" s="195" t="str">
        <f>INDEX(ATS!$A:$P,MATCH(ATS!$AB381,ATS!$O:$O,0),2)</f>
        <v>Ronin Max RIG Reflect</v>
      </c>
      <c r="AE381" s="195" t="str">
        <f>INDEX(ATS!$A:$P,MATCH(ATS!$AB381,ATS!$O:$O,0),4)</f>
        <v>167400-OS</v>
      </c>
    </row>
    <row r="382" spans="1:31" s="2" customFormat="1" x14ac:dyDescent="0.2">
      <c r="A382" s="228">
        <v>810130</v>
      </c>
      <c r="B382" s="228" t="s">
        <v>4372</v>
      </c>
      <c r="C382" s="228" t="s">
        <v>4204</v>
      </c>
      <c r="D382" s="228" t="s">
        <v>3979</v>
      </c>
      <c r="E382" s="228" t="s">
        <v>3980</v>
      </c>
      <c r="F382" s="228" t="s">
        <v>85</v>
      </c>
      <c r="G382" s="228" t="s">
        <v>128</v>
      </c>
      <c r="H382" s="228">
        <v>0</v>
      </c>
      <c r="I382" s="228">
        <v>0</v>
      </c>
      <c r="J382" s="228">
        <v>0</v>
      </c>
      <c r="K382" s="228">
        <v>0</v>
      </c>
      <c r="L382" s="231">
        <v>0</v>
      </c>
      <c r="N382" s="119" t="str">
        <f t="shared" si="15"/>
        <v>810130-LUSH-SM</v>
      </c>
      <c r="O382" s="122" t="str">
        <f>IF(B382="NET","",IF(B382="","",IFERROR(VLOOKUP(N382,EAN!$A:$B,2,FALSE),"MANGLER - MÅ OPPDATERE EAN-FANEN")))</f>
        <v>MANGLER - MÅ OPPDATERE EAN-FANEN</v>
      </c>
      <c r="P382" s="119">
        <f t="shared" si="16"/>
        <v>0</v>
      </c>
      <c r="Q382" s="119">
        <f t="shared" si="17"/>
        <v>0</v>
      </c>
      <c r="S382" s="137" t="str">
        <f>IF(B382="NET","",IFERROR(VLOOKUP(O382,'2) Order Form'!$W$9:$W$1926,1,FALSE),"Ikke med I order form"))</f>
        <v>Ikke med I order form</v>
      </c>
      <c r="U382" s="226">
        <v>7048652710277</v>
      </c>
      <c r="V382" s="120">
        <f>IFERROR(VLOOKUP(U382,'2) Order Form'!$W$9:$W$1996,1,FALSE),"Ikke med I order form")</f>
        <v>7048652710277</v>
      </c>
      <c r="W382" s="195">
        <f>INDEX(ATS!$A:$P,MATCH(ATS!$U382,ATS!$O:$O,0),1)</f>
        <v>852047</v>
      </c>
      <c r="X382" s="174" t="str">
        <f>INDEX(ATS!$A:$P,MATCH(ATS!$U382,ATS!$O:$O,0),2)</f>
        <v>Ronin Max RIG Photochromic</v>
      </c>
      <c r="Y382" s="175" t="str">
        <f>INDEX(ATS!$A:$P,MATCH(ATS!$U382,ATS!$O:$O,0),4)</f>
        <v>221200-OS</v>
      </c>
      <c r="AA382" s="195">
        <f>IFERROR(VLOOKUP('2) Order Form'!W387,$U$4:$U$1000,1,FALSE),"Ikke med i Elastic")</f>
        <v>7048652762702</v>
      </c>
      <c r="AB382" s="195">
        <f>SUM('2) Order Form'!W387)</f>
        <v>7048652762702</v>
      </c>
      <c r="AC382" s="195">
        <f>INDEX(ATS!$A:$P,MATCH(ATS!$AB382,ATS!$O:$O,0),1)</f>
        <v>852046</v>
      </c>
      <c r="AD382" s="195" t="str">
        <f>INDEX(ATS!$A:$P,MATCH(ATS!$AB382,ATS!$O:$O,0),2)</f>
        <v>Ronin Max RIG Reflect</v>
      </c>
      <c r="AE382" s="195" t="str">
        <f>INDEX(ATS!$A:$P,MATCH(ATS!$AB382,ATS!$O:$O,0),4)</f>
        <v>198200-OS</v>
      </c>
    </row>
    <row r="383" spans="1:31" s="2" customFormat="1" x14ac:dyDescent="0.2">
      <c r="A383" s="228">
        <v>810130</v>
      </c>
      <c r="B383" s="228" t="s">
        <v>4372</v>
      </c>
      <c r="C383" s="228" t="s">
        <v>4204</v>
      </c>
      <c r="D383" s="228" t="s">
        <v>3981</v>
      </c>
      <c r="E383" s="228" t="s">
        <v>3980</v>
      </c>
      <c r="F383" s="228" t="s">
        <v>86</v>
      </c>
      <c r="G383" s="228" t="s">
        <v>128</v>
      </c>
      <c r="H383" s="228">
        <v>0</v>
      </c>
      <c r="I383" s="228">
        <v>0</v>
      </c>
      <c r="J383" s="228">
        <v>0</v>
      </c>
      <c r="K383" s="228">
        <v>0</v>
      </c>
      <c r="L383" s="231">
        <v>0</v>
      </c>
      <c r="N383" s="119" t="str">
        <f t="shared" si="15"/>
        <v>810130-LUSH-ML</v>
      </c>
      <c r="O383" s="122" t="str">
        <f>IF(B383="NET","",IF(B383="","",IFERROR(VLOOKUP(N383,EAN!$A:$B,2,FALSE),"MANGLER - MÅ OPPDATERE EAN-FANEN")))</f>
        <v>MANGLER - MÅ OPPDATERE EAN-FANEN</v>
      </c>
      <c r="P383" s="119">
        <f t="shared" si="16"/>
        <v>0</v>
      </c>
      <c r="Q383" s="119">
        <f t="shared" si="17"/>
        <v>0</v>
      </c>
      <c r="S383" s="137" t="str">
        <f>IF(B383="NET","",IFERROR(VLOOKUP(O383,'2) Order Form'!$W$9:$W$1926,1,FALSE),"Ikke med I order form"))</f>
        <v>Ikke med I order form</v>
      </c>
      <c r="U383" s="226">
        <v>7048652710260</v>
      </c>
      <c r="V383" s="120">
        <f>IFERROR(VLOOKUP(U383,'2) Order Form'!$W$9:$W$1996,1,FALSE),"Ikke med I order form")</f>
        <v>7048652710260</v>
      </c>
      <c r="W383" s="195">
        <f>INDEX(ATS!$A:$P,MATCH(ATS!$U383,ATS!$O:$O,0),1)</f>
        <v>852047</v>
      </c>
      <c r="X383" s="174" t="str">
        <f>INDEX(ATS!$A:$P,MATCH(ATS!$U383,ATS!$O:$O,0),2)</f>
        <v>Ronin Max RIG Photochromic</v>
      </c>
      <c r="Y383" s="175" t="str">
        <f>INDEX(ATS!$A:$P,MATCH(ATS!$U383,ATS!$O:$O,0),4)</f>
        <v>220400-OS</v>
      </c>
      <c r="AA383" s="195">
        <f>IFERROR(VLOOKUP('2) Order Form'!W388,$U$4:$U$1000,1,FALSE),"Ikke med i Elastic")</f>
        <v>7048652615343</v>
      </c>
      <c r="AB383" s="195">
        <f>SUM('2) Order Form'!W388)</f>
        <v>7048652615343</v>
      </c>
      <c r="AC383" s="195">
        <f>INDEX(ATS!$A:$P,MATCH(ATS!$AB383,ATS!$O:$O,0),1)</f>
        <v>852046</v>
      </c>
      <c r="AD383" s="195" t="str">
        <f>INDEX(ATS!$A:$P,MATCH(ATS!$AB383,ATS!$O:$O,0),2)</f>
        <v>Ronin Max RIG Reflect</v>
      </c>
      <c r="AE383" s="195" t="str">
        <f>INDEX(ATS!$A:$P,MATCH(ATS!$AB383,ATS!$O:$O,0),4)</f>
        <v>200100-OS</v>
      </c>
    </row>
    <row r="384" spans="1:31" s="2" customFormat="1" x14ac:dyDescent="0.2">
      <c r="A384" s="228">
        <v>810130</v>
      </c>
      <c r="B384" s="228" t="s">
        <v>4372</v>
      </c>
      <c r="C384" s="228" t="s">
        <v>4204</v>
      </c>
      <c r="D384" s="228" t="s">
        <v>3982</v>
      </c>
      <c r="E384" s="228" t="s">
        <v>3980</v>
      </c>
      <c r="F384" s="228" t="s">
        <v>87</v>
      </c>
      <c r="G384" s="228" t="s">
        <v>128</v>
      </c>
      <c r="H384" s="228">
        <v>0</v>
      </c>
      <c r="I384" s="228">
        <v>0</v>
      </c>
      <c r="J384" s="228">
        <v>0</v>
      </c>
      <c r="K384" s="228">
        <v>0</v>
      </c>
      <c r="L384" s="231">
        <v>0</v>
      </c>
      <c r="N384" s="119" t="str">
        <f t="shared" si="15"/>
        <v>810130-LUSH-LXL</v>
      </c>
      <c r="O384" s="122" t="str">
        <f>IF(B384="NET","",IF(B384="","",IFERROR(VLOOKUP(N384,EAN!$A:$B,2,FALSE),"MANGLER - MÅ OPPDATERE EAN-FANEN")))</f>
        <v>MANGLER - MÅ OPPDATERE EAN-FANEN</v>
      </c>
      <c r="P384" s="119">
        <f t="shared" si="16"/>
        <v>0</v>
      </c>
      <c r="Q384" s="119">
        <f t="shared" si="17"/>
        <v>0</v>
      </c>
      <c r="S384" s="137" t="str">
        <f>IF(B384="NET","",IFERROR(VLOOKUP(O384,'2) Order Form'!$W$9:$W$1926,1,FALSE),"Ikke med I order form"))</f>
        <v>Ikke med I order form</v>
      </c>
      <c r="U384" s="226">
        <v>7048652615350</v>
      </c>
      <c r="V384" s="120">
        <f>IFERROR(VLOOKUP(U384,'2) Order Form'!$W$9:$W$1996,1,FALSE),"Ikke med I order form")</f>
        <v>7048652615350</v>
      </c>
      <c r="W384" s="195">
        <f>INDEX(ATS!$A:$P,MATCH(ATS!$U384,ATS!$O:$O,0),1)</f>
        <v>852045</v>
      </c>
      <c r="X384" s="174" t="str">
        <f>INDEX(ATS!$A:$P,MATCH(ATS!$U384,ATS!$O:$O,0),2)</f>
        <v>Ronin Max Polarized</v>
      </c>
      <c r="Y384" s="175" t="str">
        <f>INDEX(ATS!$A:$P,MATCH(ATS!$U384,ATS!$O:$O,0),4)</f>
        <v>230100-OS</v>
      </c>
      <c r="AA384" s="195">
        <f>IFERROR(VLOOKUP('2) Order Form'!W389,$U$4:$U$1000,1,FALSE),"Ikke med i Elastic")</f>
        <v>7048652710260</v>
      </c>
      <c r="AB384" s="195">
        <f>SUM('2) Order Form'!W389)</f>
        <v>7048652710260</v>
      </c>
      <c r="AC384" s="195">
        <f>INDEX(ATS!$A:$P,MATCH(ATS!$AB384,ATS!$O:$O,0),1)</f>
        <v>852047</v>
      </c>
      <c r="AD384" s="195" t="str">
        <f>INDEX(ATS!$A:$P,MATCH(ATS!$AB384,ATS!$O:$O,0),2)</f>
        <v>Ronin Max RIG Photochromic</v>
      </c>
      <c r="AE384" s="195" t="str">
        <f>INDEX(ATS!$A:$P,MATCH(ATS!$AB384,ATS!$O:$O,0),4)</f>
        <v>220400-OS</v>
      </c>
    </row>
    <row r="385" spans="1:31" s="2" customFormat="1" x14ac:dyDescent="0.2">
      <c r="A385" s="228">
        <v>810130</v>
      </c>
      <c r="B385" s="228" t="s">
        <v>4372</v>
      </c>
      <c r="C385" s="228" t="s">
        <v>4204</v>
      </c>
      <c r="D385" s="228" t="s">
        <v>898</v>
      </c>
      <c r="E385" s="228" t="s">
        <v>2097</v>
      </c>
      <c r="F385" s="228" t="s">
        <v>85</v>
      </c>
      <c r="G385" s="228" t="s">
        <v>128</v>
      </c>
      <c r="H385" s="228">
        <v>0</v>
      </c>
      <c r="I385" s="228">
        <v>0</v>
      </c>
      <c r="J385" s="228">
        <v>0</v>
      </c>
      <c r="K385" s="228">
        <v>0</v>
      </c>
      <c r="L385" s="231">
        <v>0</v>
      </c>
      <c r="N385" s="119" t="str">
        <f t="shared" si="15"/>
        <v>810130-MBLCK-SM</v>
      </c>
      <c r="O385" s="122" t="str">
        <f>IF(B385="NET","",IF(B385="","",IFERROR(VLOOKUP(N385,EAN!$A:$B,2,FALSE),"MANGLER - MÅ OPPDATERE EAN-FANEN")))</f>
        <v>MANGLER - MÅ OPPDATERE EAN-FANEN</v>
      </c>
      <c r="P385" s="119">
        <f t="shared" si="16"/>
        <v>0</v>
      </c>
      <c r="Q385" s="119">
        <f t="shared" si="17"/>
        <v>0</v>
      </c>
      <c r="S385" s="137" t="str">
        <f>IF(B385="NET","",IFERROR(VLOOKUP(O385,'2) Order Form'!$W$9:$W$1926,1,FALSE),"Ikke med I order form"))</f>
        <v>Ikke med I order form</v>
      </c>
      <c r="U385" s="226">
        <v>7048652762306</v>
      </c>
      <c r="V385" s="120">
        <f>IFERROR(VLOOKUP(U385,'2) Order Form'!$W$9:$W$1996,1,FALSE),"Ikke med I order form")</f>
        <v>7048652762306</v>
      </c>
      <c r="W385" s="195">
        <f>INDEX(ATS!$A:$P,MATCH(ATS!$U385,ATS!$O:$O,0),1)</f>
        <v>852074</v>
      </c>
      <c r="X385" s="174" t="str">
        <f>INDEX(ATS!$A:$P,MATCH(ATS!$U385,ATS!$O:$O,0),2)</f>
        <v>Shinobi RIG Reflect</v>
      </c>
      <c r="Y385" s="175" t="str">
        <f>INDEX(ATS!$A:$P,MATCH(ATS!$U385,ATS!$O:$O,0),4)</f>
        <v>070600-OS</v>
      </c>
      <c r="AA385" s="195">
        <f>IFERROR(VLOOKUP('2) Order Form'!W390,$U$4:$U$1000,1,FALSE),"Ikke med i Elastic")</f>
        <v>7048652710277</v>
      </c>
      <c r="AB385" s="195">
        <f>SUM('2) Order Form'!W390)</f>
        <v>7048652710277</v>
      </c>
      <c r="AC385" s="195">
        <f>INDEX(ATS!$A:$P,MATCH(ATS!$AB385,ATS!$O:$O,0),1)</f>
        <v>852047</v>
      </c>
      <c r="AD385" s="195" t="str">
        <f>INDEX(ATS!$A:$P,MATCH(ATS!$AB385,ATS!$O:$O,0),2)</f>
        <v>Ronin Max RIG Photochromic</v>
      </c>
      <c r="AE385" s="195" t="str">
        <f>INDEX(ATS!$A:$P,MATCH(ATS!$AB385,ATS!$O:$O,0),4)</f>
        <v>221200-OS</v>
      </c>
    </row>
    <row r="386" spans="1:31" s="2" customFormat="1" x14ac:dyDescent="0.2">
      <c r="A386" s="228">
        <v>810130</v>
      </c>
      <c r="B386" s="228" t="s">
        <v>4372</v>
      </c>
      <c r="C386" s="228" t="s">
        <v>4204</v>
      </c>
      <c r="D386" s="228" t="s">
        <v>899</v>
      </c>
      <c r="E386" s="228" t="s">
        <v>2097</v>
      </c>
      <c r="F386" s="228" t="s">
        <v>86</v>
      </c>
      <c r="G386" s="228" t="s">
        <v>128</v>
      </c>
      <c r="H386" s="228">
        <v>0</v>
      </c>
      <c r="I386" s="228">
        <v>0</v>
      </c>
      <c r="J386" s="228">
        <v>0</v>
      </c>
      <c r="K386" s="228">
        <v>0</v>
      </c>
      <c r="L386" s="231">
        <v>0</v>
      </c>
      <c r="N386" s="119" t="str">
        <f t="shared" si="15"/>
        <v>810130-MBLCK-ML</v>
      </c>
      <c r="O386" s="122" t="str">
        <f>IF(B386="NET","",IF(B386="","",IFERROR(VLOOKUP(N386,EAN!$A:$B,2,FALSE),"MANGLER - MÅ OPPDATERE EAN-FANEN")))</f>
        <v>MANGLER - MÅ OPPDATERE EAN-FANEN</v>
      </c>
      <c r="P386" s="119">
        <f t="shared" si="16"/>
        <v>0</v>
      </c>
      <c r="Q386" s="119">
        <f t="shared" si="17"/>
        <v>0</v>
      </c>
      <c r="S386" s="137" t="str">
        <f>IF(B386="NET","",IFERROR(VLOOKUP(O386,'2) Order Form'!$W$9:$W$1926,1,FALSE),"Ikke med I order form"))</f>
        <v>Ikke med I order form</v>
      </c>
      <c r="U386" s="226">
        <v>7048652762320</v>
      </c>
      <c r="V386" s="120">
        <f>IFERROR(VLOOKUP(U386,'2) Order Form'!$W$9:$W$1996,1,FALSE),"Ikke med I order form")</f>
        <v>7048652762320</v>
      </c>
      <c r="W386" s="195">
        <f>INDEX(ATS!$A:$P,MATCH(ATS!$U386,ATS!$O:$O,0),1)</f>
        <v>852074</v>
      </c>
      <c r="X386" s="174" t="str">
        <f>INDEX(ATS!$A:$P,MATCH(ATS!$U386,ATS!$O:$O,0),2)</f>
        <v>Shinobi RIG Reflect</v>
      </c>
      <c r="Y386" s="175" t="str">
        <f>INDEX(ATS!$A:$P,MATCH(ATS!$U386,ATS!$O:$O,0),4)</f>
        <v>152000-OS</v>
      </c>
      <c r="AA386" s="195">
        <f>IFERROR(VLOOKUP('2) Order Form'!W391,$U$4:$U$1000,1,FALSE),"Ikke med i Elastic")</f>
        <v>7048652615350</v>
      </c>
      <c r="AB386" s="195">
        <f>SUM('2) Order Form'!W391)</f>
        <v>7048652615350</v>
      </c>
      <c r="AC386" s="195">
        <f>INDEX(ATS!$A:$P,MATCH(ATS!$AB386,ATS!$O:$O,0),1)</f>
        <v>852045</v>
      </c>
      <c r="AD386" s="195" t="str">
        <f>INDEX(ATS!$A:$P,MATCH(ATS!$AB386,ATS!$O:$O,0),2)</f>
        <v>Ronin Max Polarized</v>
      </c>
      <c r="AE386" s="195" t="str">
        <f>INDEX(ATS!$A:$P,MATCH(ATS!$AB386,ATS!$O:$O,0),4)</f>
        <v>230100-OS</v>
      </c>
    </row>
    <row r="387" spans="1:31" s="2" customFormat="1" x14ac:dyDescent="0.2">
      <c r="A387" s="228">
        <v>810130</v>
      </c>
      <c r="B387" s="228" t="s">
        <v>4372</v>
      </c>
      <c r="C387" s="228" t="s">
        <v>4204</v>
      </c>
      <c r="D387" s="228" t="s">
        <v>900</v>
      </c>
      <c r="E387" s="228" t="s">
        <v>2097</v>
      </c>
      <c r="F387" s="228" t="s">
        <v>87</v>
      </c>
      <c r="G387" s="228" t="s">
        <v>128</v>
      </c>
      <c r="H387" s="228">
        <v>0</v>
      </c>
      <c r="I387" s="228">
        <v>0</v>
      </c>
      <c r="J387" s="228">
        <v>0</v>
      </c>
      <c r="K387" s="228">
        <v>0</v>
      </c>
      <c r="L387" s="231">
        <v>0</v>
      </c>
      <c r="N387" s="119" t="str">
        <f t="shared" si="15"/>
        <v>810130-MBLCK-LXL</v>
      </c>
      <c r="O387" s="122" t="str">
        <f>IF(B387="NET","",IF(B387="","",IFERROR(VLOOKUP(N387,EAN!$A:$B,2,FALSE),"MANGLER - MÅ OPPDATERE EAN-FANEN")))</f>
        <v>MANGLER - MÅ OPPDATERE EAN-FANEN</v>
      </c>
      <c r="P387" s="119">
        <f t="shared" si="16"/>
        <v>0</v>
      </c>
      <c r="Q387" s="119">
        <f t="shared" si="17"/>
        <v>0</v>
      </c>
      <c r="S387" s="137" t="str">
        <f>IF(B387="NET","",IFERROR(VLOOKUP(O387,'2) Order Form'!$W$9:$W$1926,1,FALSE),"Ikke med I order form"))</f>
        <v>Ikke med I order form</v>
      </c>
      <c r="U387" s="226">
        <v>7048652762344</v>
      </c>
      <c r="V387" s="120">
        <f>IFERROR(VLOOKUP(U387,'2) Order Form'!$W$9:$W$1996,1,FALSE),"Ikke med I order form")</f>
        <v>7048652762344</v>
      </c>
      <c r="W387" s="195">
        <f>INDEX(ATS!$A:$P,MATCH(ATS!$U387,ATS!$O:$O,0),1)</f>
        <v>852074</v>
      </c>
      <c r="X387" s="174" t="str">
        <f>INDEX(ATS!$A:$P,MATCH(ATS!$U387,ATS!$O:$O,0),2)</f>
        <v>Shinobi RIG Reflect</v>
      </c>
      <c r="Y387" s="175" t="str">
        <f>INDEX(ATS!$A:$P,MATCH(ATS!$U387,ATS!$O:$O,0),4)</f>
        <v>167400-OS</v>
      </c>
      <c r="AA387" s="195">
        <f>IFERROR(VLOOKUP('2) Order Form'!W392,$U$4:$U$1000,1,FALSE),"Ikke med i Elastic")</f>
        <v>7048652762870</v>
      </c>
      <c r="AB387" s="195">
        <f>SUM('2) Order Form'!W392)</f>
        <v>7048652762870</v>
      </c>
      <c r="AC387" s="195">
        <f>INDEX(ATS!$A:$P,MATCH(ATS!$AB387,ATS!$O:$O,0),1)</f>
        <v>852074</v>
      </c>
      <c r="AD387" s="195" t="str">
        <f>INDEX(ATS!$A:$P,MATCH(ATS!$AB387,ATS!$O:$O,0),2)</f>
        <v>Shinobi RIG Reflect</v>
      </c>
      <c r="AE387" s="195" t="str">
        <f>INDEX(ATS!$A:$P,MATCH(ATS!$AB387,ATS!$O:$O,0),4)</f>
        <v>061700-OS</v>
      </c>
    </row>
    <row r="388" spans="1:31" s="2" customFormat="1" x14ac:dyDescent="0.2">
      <c r="A388" s="228">
        <v>810130</v>
      </c>
      <c r="B388" s="228" t="s">
        <v>4372</v>
      </c>
      <c r="C388" s="228" t="s">
        <v>4204</v>
      </c>
      <c r="D388" s="228" t="s">
        <v>3983</v>
      </c>
      <c r="E388" s="228" t="s">
        <v>3972</v>
      </c>
      <c r="F388" s="228" t="s">
        <v>85</v>
      </c>
      <c r="G388" s="228" t="s">
        <v>128</v>
      </c>
      <c r="H388" s="228">
        <v>0</v>
      </c>
      <c r="I388" s="228">
        <v>0</v>
      </c>
      <c r="J388" s="228">
        <v>0</v>
      </c>
      <c r="K388" s="228">
        <v>0</v>
      </c>
      <c r="L388" s="231">
        <v>0</v>
      </c>
      <c r="N388" s="119" t="str">
        <f t="shared" ref="N388:N451" si="18">CONCATENATE(A388,"-",D388)</f>
        <v>810130-NANI-SM</v>
      </c>
      <c r="O388" s="122" t="str">
        <f>IF(B388="NET","",IF(B388="","",IFERROR(VLOOKUP(N388,EAN!$A:$B,2,FALSE),"MANGLER - MÅ OPPDATERE EAN-FANEN")))</f>
        <v>MANGLER - MÅ OPPDATERE EAN-FANEN</v>
      </c>
      <c r="P388" s="119">
        <f t="shared" si="16"/>
        <v>0</v>
      </c>
      <c r="Q388" s="119">
        <f t="shared" si="17"/>
        <v>0</v>
      </c>
      <c r="S388" s="137" t="str">
        <f>IF(B388="NET","",IFERROR(VLOOKUP(O388,'2) Order Form'!$W$9:$W$1926,1,FALSE),"Ikke med I order form"))</f>
        <v>Ikke med I order form</v>
      </c>
      <c r="U388" s="226">
        <v>7048652762368</v>
      </c>
      <c r="V388" s="120">
        <f>IFERROR(VLOOKUP(U388,'2) Order Form'!$W$9:$W$1996,1,FALSE),"Ikke med I order form")</f>
        <v>7048652762368</v>
      </c>
      <c r="W388" s="195">
        <f>INDEX(ATS!$A:$P,MATCH(ATS!$U388,ATS!$O:$O,0),1)</f>
        <v>852074</v>
      </c>
      <c r="X388" s="174" t="str">
        <f>INDEX(ATS!$A:$P,MATCH(ATS!$U388,ATS!$O:$O,0),2)</f>
        <v>Shinobi RIG Reflect</v>
      </c>
      <c r="Y388" s="175" t="str">
        <f>INDEX(ATS!$A:$P,MATCH(ATS!$U388,ATS!$O:$O,0),4)</f>
        <v>200100-OS</v>
      </c>
      <c r="AA388" s="195">
        <f>IFERROR(VLOOKUP('2) Order Form'!W393,$U$4:$U$1000,1,FALSE),"Ikke med i Elastic")</f>
        <v>7048652762306</v>
      </c>
      <c r="AB388" s="195">
        <f>SUM('2) Order Form'!W393)</f>
        <v>7048652762306</v>
      </c>
      <c r="AC388" s="195">
        <f>INDEX(ATS!$A:$P,MATCH(ATS!$AB388,ATS!$O:$O,0),1)</f>
        <v>852074</v>
      </c>
      <c r="AD388" s="195" t="str">
        <f>INDEX(ATS!$A:$P,MATCH(ATS!$AB388,ATS!$O:$O,0),2)</f>
        <v>Shinobi RIG Reflect</v>
      </c>
      <c r="AE388" s="195" t="str">
        <f>INDEX(ATS!$A:$P,MATCH(ATS!$AB388,ATS!$O:$O,0),4)</f>
        <v>070600-OS</v>
      </c>
    </row>
    <row r="389" spans="1:31" s="2" customFormat="1" x14ac:dyDescent="0.2">
      <c r="A389" s="228">
        <v>810130</v>
      </c>
      <c r="B389" s="228" t="s">
        <v>4372</v>
      </c>
      <c r="C389" s="228" t="s">
        <v>4204</v>
      </c>
      <c r="D389" s="228" t="s">
        <v>3984</v>
      </c>
      <c r="E389" s="228" t="s">
        <v>3972</v>
      </c>
      <c r="F389" s="228" t="s">
        <v>86</v>
      </c>
      <c r="G389" s="228" t="s">
        <v>128</v>
      </c>
      <c r="H389" s="228">
        <v>0</v>
      </c>
      <c r="I389" s="228">
        <v>0</v>
      </c>
      <c r="J389" s="228">
        <v>0</v>
      </c>
      <c r="K389" s="228">
        <v>0</v>
      </c>
      <c r="L389" s="231">
        <v>0</v>
      </c>
      <c r="N389" s="119" t="str">
        <f t="shared" si="18"/>
        <v>810130-NANI-ML</v>
      </c>
      <c r="O389" s="122" t="str">
        <f>IF(B389="NET","",IF(B389="","",IFERROR(VLOOKUP(N389,EAN!$A:$B,2,FALSE),"MANGLER - MÅ OPPDATERE EAN-FANEN")))</f>
        <v>MANGLER - MÅ OPPDATERE EAN-FANEN</v>
      </c>
      <c r="P389" s="119">
        <f t="shared" ref="P389:P452" si="19">H389</f>
        <v>0</v>
      </c>
      <c r="Q389" s="119">
        <f t="shared" ref="Q389:Q452" si="20">L389</f>
        <v>0</v>
      </c>
      <c r="S389" s="137" t="str">
        <f>IF(B389="NET","",IFERROR(VLOOKUP(O389,'2) Order Form'!$W$9:$W$1926,1,FALSE),"Ikke med I order form"))</f>
        <v>Ikke med I order form</v>
      </c>
      <c r="U389" s="226">
        <v>7048652762337</v>
      </c>
      <c r="V389" s="120">
        <f>IFERROR(VLOOKUP(U389,'2) Order Form'!$W$9:$W$1996,1,FALSE),"Ikke med I order form")</f>
        <v>7048652762337</v>
      </c>
      <c r="W389" s="195">
        <f>INDEX(ATS!$A:$P,MATCH(ATS!$U389,ATS!$O:$O,0),1)</f>
        <v>852074</v>
      </c>
      <c r="X389" s="174" t="str">
        <f>INDEX(ATS!$A:$P,MATCH(ATS!$U389,ATS!$O:$O,0),2)</f>
        <v>Shinobi RIG Reflect</v>
      </c>
      <c r="Y389" s="175" t="str">
        <f>INDEX(ATS!$A:$P,MATCH(ATS!$U389,ATS!$O:$O,0),4)</f>
        <v>160400-OS</v>
      </c>
      <c r="AA389" s="195">
        <f>IFERROR(VLOOKUP('2) Order Form'!W394,$U$4:$U$1000,1,FALSE),"Ikke med i Elastic")</f>
        <v>7048652762313</v>
      </c>
      <c r="AB389" s="195">
        <f>SUM('2) Order Form'!W394)</f>
        <v>7048652762313</v>
      </c>
      <c r="AC389" s="195">
        <f>INDEX(ATS!$A:$P,MATCH(ATS!$AB389,ATS!$O:$O,0),1)</f>
        <v>852074</v>
      </c>
      <c r="AD389" s="195" t="str">
        <f>INDEX(ATS!$A:$P,MATCH(ATS!$AB389,ATS!$O:$O,0),2)</f>
        <v>Shinobi RIG Reflect</v>
      </c>
      <c r="AE389" s="195" t="str">
        <f>INDEX(ATS!$A:$P,MATCH(ATS!$AB389,ATS!$O:$O,0),4)</f>
        <v>150500-OS</v>
      </c>
    </row>
    <row r="390" spans="1:31" s="2" customFormat="1" x14ac:dyDescent="0.2">
      <c r="A390" s="228">
        <v>810130</v>
      </c>
      <c r="B390" s="228" t="s">
        <v>4372</v>
      </c>
      <c r="C390" s="228" t="s">
        <v>4204</v>
      </c>
      <c r="D390" s="228" t="s">
        <v>3985</v>
      </c>
      <c r="E390" s="228" t="s">
        <v>3972</v>
      </c>
      <c r="F390" s="228" t="s">
        <v>87</v>
      </c>
      <c r="G390" s="228" t="s">
        <v>128</v>
      </c>
      <c r="H390" s="228">
        <v>0</v>
      </c>
      <c r="I390" s="228">
        <v>0</v>
      </c>
      <c r="J390" s="228">
        <v>0</v>
      </c>
      <c r="K390" s="228">
        <v>0</v>
      </c>
      <c r="L390" s="231">
        <v>0</v>
      </c>
      <c r="N390" s="119" t="str">
        <f t="shared" si="18"/>
        <v>810130-NANI-LXL</v>
      </c>
      <c r="O390" s="122" t="str">
        <f>IF(B390="NET","",IF(B390="","",IFERROR(VLOOKUP(N390,EAN!$A:$B,2,FALSE),"MANGLER - MÅ OPPDATERE EAN-FANEN")))</f>
        <v>MANGLER - MÅ OPPDATERE EAN-FANEN</v>
      </c>
      <c r="P390" s="119">
        <f t="shared" si="19"/>
        <v>0</v>
      </c>
      <c r="Q390" s="119">
        <f t="shared" si="20"/>
        <v>0</v>
      </c>
      <c r="S390" s="137" t="str">
        <f>IF(B390="NET","",IFERROR(VLOOKUP(O390,'2) Order Form'!$W$9:$W$1926,1,FALSE),"Ikke med I order form"))</f>
        <v>Ikke med I order form</v>
      </c>
      <c r="U390" s="226">
        <v>7048652762351</v>
      </c>
      <c r="V390" s="120">
        <f>IFERROR(VLOOKUP(U390,'2) Order Form'!$W$9:$W$1996,1,FALSE),"Ikke med I order form")</f>
        <v>7048652762351</v>
      </c>
      <c r="W390" s="195">
        <f>INDEX(ATS!$A:$P,MATCH(ATS!$U390,ATS!$O:$O,0),1)</f>
        <v>852074</v>
      </c>
      <c r="X390" s="174" t="str">
        <f>INDEX(ATS!$A:$P,MATCH(ATS!$U390,ATS!$O:$O,0),2)</f>
        <v>Shinobi RIG Reflect</v>
      </c>
      <c r="Y390" s="175" t="str">
        <f>INDEX(ATS!$A:$P,MATCH(ATS!$U390,ATS!$O:$O,0),4)</f>
        <v>198200-OS</v>
      </c>
      <c r="AA390" s="195">
        <f>IFERROR(VLOOKUP('2) Order Form'!W395,$U$4:$U$1000,1,FALSE),"Ikke med i Elastic")</f>
        <v>7048652762320</v>
      </c>
      <c r="AB390" s="195">
        <f>SUM('2) Order Form'!W395)</f>
        <v>7048652762320</v>
      </c>
      <c r="AC390" s="195">
        <f>INDEX(ATS!$A:$P,MATCH(ATS!$AB390,ATS!$O:$O,0),1)</f>
        <v>852074</v>
      </c>
      <c r="AD390" s="195" t="str">
        <f>INDEX(ATS!$A:$P,MATCH(ATS!$AB390,ATS!$O:$O,0),2)</f>
        <v>Shinobi RIG Reflect</v>
      </c>
      <c r="AE390" s="195" t="str">
        <f>INDEX(ATS!$A:$P,MATCH(ATS!$AB390,ATS!$O:$O,0),4)</f>
        <v>152000-OS</v>
      </c>
    </row>
    <row r="391" spans="1:31" s="2" customFormat="1" x14ac:dyDescent="0.2">
      <c r="A391" s="228">
        <v>810130</v>
      </c>
      <c r="B391" s="228" t="s">
        <v>4372</v>
      </c>
      <c r="C391" s="228" t="s">
        <v>4204</v>
      </c>
      <c r="D391" s="228" t="s">
        <v>3986</v>
      </c>
      <c r="E391" s="228" t="s">
        <v>3964</v>
      </c>
      <c r="F391" s="228" t="s">
        <v>85</v>
      </c>
      <c r="G391" s="228" t="s">
        <v>128</v>
      </c>
      <c r="H391" s="228">
        <v>0</v>
      </c>
      <c r="I391" s="228">
        <v>0</v>
      </c>
      <c r="J391" s="228">
        <v>0</v>
      </c>
      <c r="K391" s="228">
        <v>0</v>
      </c>
      <c r="L391" s="231">
        <v>0</v>
      </c>
      <c r="N391" s="119" t="str">
        <f t="shared" si="18"/>
        <v>810130-WOLND-SM</v>
      </c>
      <c r="O391" s="122" t="str">
        <f>IF(B391="NET","",IF(B391="","",IFERROR(VLOOKUP(N391,EAN!$A:$B,2,FALSE),"MANGLER - MÅ OPPDATERE EAN-FANEN")))</f>
        <v>MANGLER - MÅ OPPDATERE EAN-FANEN</v>
      </c>
      <c r="P391" s="119">
        <f t="shared" si="19"/>
        <v>0</v>
      </c>
      <c r="Q391" s="119">
        <f t="shared" si="20"/>
        <v>0</v>
      </c>
      <c r="S391" s="137" t="str">
        <f>IF(B391="NET","",IFERROR(VLOOKUP(O391,'2) Order Form'!$W$9:$W$1926,1,FALSE),"Ikke med I order form"))</f>
        <v>Ikke med I order form</v>
      </c>
      <c r="U391" s="226">
        <v>7048652762900</v>
      </c>
      <c r="V391" s="120">
        <f>IFERROR(VLOOKUP(U391,'2) Order Form'!$W$9:$W$1996,1,FALSE),"Ikke med I order form")</f>
        <v>7048652762900</v>
      </c>
      <c r="W391" s="195">
        <f>INDEX(ATS!$A:$P,MATCH(ATS!$U391,ATS!$O:$O,0),1)</f>
        <v>852074</v>
      </c>
      <c r="X391" s="174" t="str">
        <f>INDEX(ATS!$A:$P,MATCH(ATS!$U391,ATS!$O:$O,0),2)</f>
        <v>Shinobi RIG Reflect</v>
      </c>
      <c r="Y391" s="175" t="str">
        <f>INDEX(ATS!$A:$P,MATCH(ATS!$U391,ATS!$O:$O,0),4)</f>
        <v>206129-OS</v>
      </c>
      <c r="AA391" s="195">
        <f>IFERROR(VLOOKUP('2) Order Form'!W396,$U$4:$U$1000,1,FALSE),"Ikke med i Elastic")</f>
        <v>7048652762337</v>
      </c>
      <c r="AB391" s="195">
        <f>SUM('2) Order Form'!W396)</f>
        <v>7048652762337</v>
      </c>
      <c r="AC391" s="195">
        <f>INDEX(ATS!$A:$P,MATCH(ATS!$AB391,ATS!$O:$O,0),1)</f>
        <v>852074</v>
      </c>
      <c r="AD391" s="195" t="str">
        <f>INDEX(ATS!$A:$P,MATCH(ATS!$AB391,ATS!$O:$O,0),2)</f>
        <v>Shinobi RIG Reflect</v>
      </c>
      <c r="AE391" s="195" t="str">
        <f>INDEX(ATS!$A:$P,MATCH(ATS!$AB391,ATS!$O:$O,0),4)</f>
        <v>160400-OS</v>
      </c>
    </row>
    <row r="392" spans="1:31" s="2" customFormat="1" x14ac:dyDescent="0.2">
      <c r="A392" s="228">
        <v>810130</v>
      </c>
      <c r="B392" s="228" t="s">
        <v>4372</v>
      </c>
      <c r="C392" s="228" t="s">
        <v>4204</v>
      </c>
      <c r="D392" s="228" t="s">
        <v>3987</v>
      </c>
      <c r="E392" s="228" t="s">
        <v>3964</v>
      </c>
      <c r="F392" s="228" t="s">
        <v>86</v>
      </c>
      <c r="G392" s="228" t="s">
        <v>128</v>
      </c>
      <c r="H392" s="228">
        <v>0</v>
      </c>
      <c r="I392" s="228">
        <v>0</v>
      </c>
      <c r="J392" s="228">
        <v>0</v>
      </c>
      <c r="K392" s="228">
        <v>0</v>
      </c>
      <c r="L392" s="231">
        <v>0</v>
      </c>
      <c r="N392" s="119" t="str">
        <f t="shared" si="18"/>
        <v>810130-WOLND-ML</v>
      </c>
      <c r="O392" s="122" t="str">
        <f>IF(B392="NET","",IF(B392="","",IFERROR(VLOOKUP(N392,EAN!$A:$B,2,FALSE),"MANGLER - MÅ OPPDATERE EAN-FANEN")))</f>
        <v>MANGLER - MÅ OPPDATERE EAN-FANEN</v>
      </c>
      <c r="P392" s="119">
        <f t="shared" si="19"/>
        <v>0</v>
      </c>
      <c r="Q392" s="119">
        <f t="shared" si="20"/>
        <v>0</v>
      </c>
      <c r="S392" s="137" t="str">
        <f>IF(B392="NET","",IFERROR(VLOOKUP(O392,'2) Order Form'!$W$9:$W$1926,1,FALSE),"Ikke med I order form"))</f>
        <v>Ikke med I order form</v>
      </c>
      <c r="U392" s="226">
        <v>7048652762313</v>
      </c>
      <c r="V392" s="120">
        <f>IFERROR(VLOOKUP(U392,'2) Order Form'!$W$9:$W$1996,1,FALSE),"Ikke med I order form")</f>
        <v>7048652762313</v>
      </c>
      <c r="W392" s="195">
        <f>INDEX(ATS!$A:$P,MATCH(ATS!$U392,ATS!$O:$O,0),1)</f>
        <v>852074</v>
      </c>
      <c r="X392" s="174" t="str">
        <f>INDEX(ATS!$A:$P,MATCH(ATS!$U392,ATS!$O:$O,0),2)</f>
        <v>Shinobi RIG Reflect</v>
      </c>
      <c r="Y392" s="175" t="str">
        <f>INDEX(ATS!$A:$P,MATCH(ATS!$U392,ATS!$O:$O,0),4)</f>
        <v>150500-OS</v>
      </c>
      <c r="AA392" s="195">
        <f>IFERROR(VLOOKUP('2) Order Form'!W397,$U$4:$U$1000,1,FALSE),"Ikke med i Elastic")</f>
        <v>7048652762344</v>
      </c>
      <c r="AB392" s="195">
        <f>SUM('2) Order Form'!W397)</f>
        <v>7048652762344</v>
      </c>
      <c r="AC392" s="195">
        <f>INDEX(ATS!$A:$P,MATCH(ATS!$AB392,ATS!$O:$O,0),1)</f>
        <v>852074</v>
      </c>
      <c r="AD392" s="195" t="str">
        <f>INDEX(ATS!$A:$P,MATCH(ATS!$AB392,ATS!$O:$O,0),2)</f>
        <v>Shinobi RIG Reflect</v>
      </c>
      <c r="AE392" s="195" t="str">
        <f>INDEX(ATS!$A:$P,MATCH(ATS!$AB392,ATS!$O:$O,0),4)</f>
        <v>167400-OS</v>
      </c>
    </row>
    <row r="393" spans="1:31" s="2" customFormat="1" x14ac:dyDescent="0.2">
      <c r="A393" s="228">
        <v>810130</v>
      </c>
      <c r="B393" s="228" t="s">
        <v>4372</v>
      </c>
      <c r="C393" s="228" t="s">
        <v>4204</v>
      </c>
      <c r="D393" s="228" t="s">
        <v>3988</v>
      </c>
      <c r="E393" s="228" t="s">
        <v>3964</v>
      </c>
      <c r="F393" s="228" t="s">
        <v>87</v>
      </c>
      <c r="G393" s="228" t="s">
        <v>128</v>
      </c>
      <c r="H393" s="228">
        <v>0</v>
      </c>
      <c r="I393" s="228">
        <v>0</v>
      </c>
      <c r="J393" s="228">
        <v>0</v>
      </c>
      <c r="K393" s="228">
        <v>0</v>
      </c>
      <c r="L393" s="231">
        <v>0</v>
      </c>
      <c r="N393" s="119" t="str">
        <f t="shared" si="18"/>
        <v>810130-WOLND-LXL</v>
      </c>
      <c r="O393" s="122" t="str">
        <f>IF(B393="NET","",IF(B393="","",IFERROR(VLOOKUP(N393,EAN!$A:$B,2,FALSE),"MANGLER - MÅ OPPDATERE EAN-FANEN")))</f>
        <v>MANGLER - MÅ OPPDATERE EAN-FANEN</v>
      </c>
      <c r="P393" s="119">
        <f t="shared" si="19"/>
        <v>0</v>
      </c>
      <c r="Q393" s="119">
        <f t="shared" si="20"/>
        <v>0</v>
      </c>
      <c r="S393" s="137" t="str">
        <f>IF(B393="NET","",IFERROR(VLOOKUP(O393,'2) Order Form'!$W$9:$W$1926,1,FALSE),"Ikke med I order form"))</f>
        <v>Ikke med I order form</v>
      </c>
      <c r="U393" s="226">
        <v>7048652762870</v>
      </c>
      <c r="V393" s="120">
        <f>IFERROR(VLOOKUP(U393,'2) Order Form'!$W$9:$W$1996,1,FALSE),"Ikke med I order form")</f>
        <v>7048652762870</v>
      </c>
      <c r="W393" s="195">
        <f>INDEX(ATS!$A:$P,MATCH(ATS!$U393,ATS!$O:$O,0),1)</f>
        <v>852074</v>
      </c>
      <c r="X393" s="174" t="str">
        <f>INDEX(ATS!$A:$P,MATCH(ATS!$U393,ATS!$O:$O,0),2)</f>
        <v>Shinobi RIG Reflect</v>
      </c>
      <c r="Y393" s="175" t="str">
        <f>INDEX(ATS!$A:$P,MATCH(ATS!$U393,ATS!$O:$O,0),4)</f>
        <v>061700-OS</v>
      </c>
      <c r="AA393" s="195">
        <f>IFERROR(VLOOKUP('2) Order Form'!W398,$U$4:$U$1000,1,FALSE),"Ikke med i Elastic")</f>
        <v>7048652762351</v>
      </c>
      <c r="AB393" s="195">
        <f>SUM('2) Order Form'!W398)</f>
        <v>7048652762351</v>
      </c>
      <c r="AC393" s="195">
        <f>INDEX(ATS!$A:$P,MATCH(ATS!$AB393,ATS!$O:$O,0),1)</f>
        <v>852074</v>
      </c>
      <c r="AD393" s="195" t="str">
        <f>INDEX(ATS!$A:$P,MATCH(ATS!$AB393,ATS!$O:$O,0),2)</f>
        <v>Shinobi RIG Reflect</v>
      </c>
      <c r="AE393" s="195" t="str">
        <f>INDEX(ATS!$A:$P,MATCH(ATS!$AB393,ATS!$O:$O,0),4)</f>
        <v>198200-OS</v>
      </c>
    </row>
    <row r="394" spans="1:31" s="2" customFormat="1" x14ac:dyDescent="0.2">
      <c r="A394" s="229">
        <v>810131</v>
      </c>
      <c r="B394" s="228" t="s">
        <v>248</v>
      </c>
      <c r="C394" s="228"/>
      <c r="D394" s="228"/>
      <c r="E394" s="228"/>
      <c r="F394" s="228"/>
      <c r="G394" s="228"/>
      <c r="H394" s="229">
        <v>202226</v>
      </c>
      <c r="I394" s="229">
        <v>202227</v>
      </c>
      <c r="J394" s="229">
        <v>202228</v>
      </c>
      <c r="K394" s="229">
        <v>202229</v>
      </c>
      <c r="L394" s="232">
        <v>202234</v>
      </c>
      <c r="N394" s="119" t="str">
        <f t="shared" si="18"/>
        <v>810131-</v>
      </c>
      <c r="O394" s="122" t="str">
        <f>IF(B394="NET","",IF(B394="","",IFERROR(VLOOKUP(N394,EAN!$A:$B,2,FALSE),"MANGLER - MÅ OPPDATERE EAN-FANEN")))</f>
        <v/>
      </c>
      <c r="P394" s="119">
        <f t="shared" si="19"/>
        <v>202226</v>
      </c>
      <c r="Q394" s="119">
        <f t="shared" si="20"/>
        <v>202234</v>
      </c>
      <c r="S394" s="137" t="str">
        <f>IF(B394="NET","",IFERROR(VLOOKUP(O394,'2) Order Form'!$W$9:$W$1926,1,FALSE),"Ikke med I order form"))</f>
        <v/>
      </c>
      <c r="U394" s="226">
        <v>7048652762399</v>
      </c>
      <c r="V394" s="120">
        <f>IFERROR(VLOOKUP(U394,'2) Order Form'!$W$9:$W$1996,1,FALSE),"Ikke med I order form")</f>
        <v>7048652762399</v>
      </c>
      <c r="W394" s="195">
        <f>INDEX(ATS!$A:$P,MATCH(ATS!$U394,ATS!$O:$O,0),1)</f>
        <v>852075</v>
      </c>
      <c r="X394" s="174" t="str">
        <f>INDEX(ATS!$A:$P,MATCH(ATS!$U394,ATS!$O:$O,0),2)</f>
        <v>Shinobi RIG Photochromic</v>
      </c>
      <c r="Y394" s="175" t="str">
        <f>INDEX(ATS!$A:$P,MATCH(ATS!$U394,ATS!$O:$O,0),4)</f>
        <v>221000-OS</v>
      </c>
      <c r="AA394" s="195">
        <f>IFERROR(VLOOKUP('2) Order Form'!W399,$U$4:$U$1000,1,FALSE),"Ikke med i Elastic")</f>
        <v>7048652762368</v>
      </c>
      <c r="AB394" s="195">
        <f>SUM('2) Order Form'!W399)</f>
        <v>7048652762368</v>
      </c>
      <c r="AC394" s="195">
        <f>INDEX(ATS!$A:$P,MATCH(ATS!$AB394,ATS!$O:$O,0),1)</f>
        <v>852074</v>
      </c>
      <c r="AD394" s="195" t="str">
        <f>INDEX(ATS!$A:$P,MATCH(ATS!$AB394,ATS!$O:$O,0),2)</f>
        <v>Shinobi RIG Reflect</v>
      </c>
      <c r="AE394" s="195" t="str">
        <f>INDEX(ATS!$A:$P,MATCH(ATS!$AB394,ATS!$O:$O,0),4)</f>
        <v>200100-OS</v>
      </c>
    </row>
    <row r="395" spans="1:31" s="2" customFormat="1" x14ac:dyDescent="0.2">
      <c r="A395" s="228">
        <v>810131</v>
      </c>
      <c r="B395" s="228" t="s">
        <v>4373</v>
      </c>
      <c r="C395" s="228" t="s">
        <v>4204</v>
      </c>
      <c r="D395" s="228" t="s">
        <v>3973</v>
      </c>
      <c r="E395" s="228" t="s">
        <v>3959</v>
      </c>
      <c r="F395" s="228" t="s">
        <v>85</v>
      </c>
      <c r="G395" s="228" t="s">
        <v>128</v>
      </c>
      <c r="H395" s="228">
        <v>0</v>
      </c>
      <c r="I395" s="228">
        <v>0</v>
      </c>
      <c r="J395" s="228">
        <v>0</v>
      </c>
      <c r="K395" s="228">
        <v>0</v>
      </c>
      <c r="L395" s="231">
        <v>0</v>
      </c>
      <c r="N395" s="119" t="str">
        <f t="shared" si="18"/>
        <v>810131-DUSK-SM</v>
      </c>
      <c r="O395" s="122" t="str">
        <f>IF(B395="NET","",IF(B395="","",IFERROR(VLOOKUP(N395,EAN!$A:$B,2,FALSE),"MANGLER - MÅ OPPDATERE EAN-FANEN")))</f>
        <v>MANGLER - MÅ OPPDATERE EAN-FANEN</v>
      </c>
      <c r="P395" s="119">
        <f t="shared" si="19"/>
        <v>0</v>
      </c>
      <c r="Q395" s="119">
        <f t="shared" si="20"/>
        <v>0</v>
      </c>
      <c r="S395" s="137" t="str">
        <f>IF(B395="NET","",IFERROR(VLOOKUP(O395,'2) Order Form'!$W$9:$W$1926,1,FALSE),"Ikke med I order form"))</f>
        <v>Ikke med I order form</v>
      </c>
      <c r="U395" s="226">
        <v>7048652762382</v>
      </c>
      <c r="V395" s="120">
        <f>IFERROR(VLOOKUP(U395,'2) Order Form'!$W$9:$W$1996,1,FALSE),"Ikke med I order form")</f>
        <v>7048652762382</v>
      </c>
      <c r="W395" s="195">
        <f>INDEX(ATS!$A:$P,MATCH(ATS!$U395,ATS!$O:$O,0),1)</f>
        <v>852075</v>
      </c>
      <c r="X395" s="174" t="str">
        <f>INDEX(ATS!$A:$P,MATCH(ATS!$U395,ATS!$O:$O,0),2)</f>
        <v>Shinobi RIG Photochromic</v>
      </c>
      <c r="Y395" s="175" t="str">
        <f>INDEX(ATS!$A:$P,MATCH(ATS!$U395,ATS!$O:$O,0),4)</f>
        <v>220400-OS</v>
      </c>
      <c r="AA395" s="195">
        <f>IFERROR(VLOOKUP('2) Order Form'!W400,$U$4:$U$1000,1,FALSE),"Ikke med i Elastic")</f>
        <v>7048652762900</v>
      </c>
      <c r="AB395" s="195">
        <f>SUM('2) Order Form'!W400)</f>
        <v>7048652762900</v>
      </c>
      <c r="AC395" s="195">
        <f>INDEX(ATS!$A:$P,MATCH(ATS!$AB395,ATS!$O:$O,0),1)</f>
        <v>852074</v>
      </c>
      <c r="AD395" s="195" t="str">
        <f>INDEX(ATS!$A:$P,MATCH(ATS!$AB395,ATS!$O:$O,0),2)</f>
        <v>Shinobi RIG Reflect</v>
      </c>
      <c r="AE395" s="195" t="str">
        <f>INDEX(ATS!$A:$P,MATCH(ATS!$AB395,ATS!$O:$O,0),4)</f>
        <v>206129-OS</v>
      </c>
    </row>
    <row r="396" spans="1:31" s="2" customFormat="1" x14ac:dyDescent="0.2">
      <c r="A396" s="228">
        <v>810131</v>
      </c>
      <c r="B396" s="228" t="s">
        <v>4373</v>
      </c>
      <c r="C396" s="228" t="s">
        <v>4204</v>
      </c>
      <c r="D396" s="228" t="s">
        <v>3974</v>
      </c>
      <c r="E396" s="228" t="s">
        <v>3959</v>
      </c>
      <c r="F396" s="228" t="s">
        <v>86</v>
      </c>
      <c r="G396" s="228" t="s">
        <v>128</v>
      </c>
      <c r="H396" s="228">
        <v>0</v>
      </c>
      <c r="I396" s="228">
        <v>0</v>
      </c>
      <c r="J396" s="228">
        <v>0</v>
      </c>
      <c r="K396" s="228">
        <v>0</v>
      </c>
      <c r="L396" s="231">
        <v>0</v>
      </c>
      <c r="N396" s="119" t="str">
        <f t="shared" si="18"/>
        <v>810131-DUSK-ML</v>
      </c>
      <c r="O396" s="122" t="str">
        <f>IF(B396="NET","",IF(B396="","",IFERROR(VLOOKUP(N396,EAN!$A:$B,2,FALSE),"MANGLER - MÅ OPPDATERE EAN-FANEN")))</f>
        <v>MANGLER - MÅ OPPDATERE EAN-FANEN</v>
      </c>
      <c r="P396" s="119">
        <f t="shared" si="19"/>
        <v>0</v>
      </c>
      <c r="Q396" s="119">
        <f t="shared" si="20"/>
        <v>0</v>
      </c>
      <c r="S396" s="137" t="str">
        <f>IF(B396="NET","",IFERROR(VLOOKUP(O396,'2) Order Form'!$W$9:$W$1926,1,FALSE),"Ikke med I order form"))</f>
        <v>Ikke med I order form</v>
      </c>
      <c r="U396" s="226">
        <v>7048652762412</v>
      </c>
      <c r="V396" s="120">
        <f>IFERROR(VLOOKUP(U396,'2) Order Form'!$W$9:$W$1996,1,FALSE),"Ikke med I order form")</f>
        <v>7048652762412</v>
      </c>
      <c r="W396" s="195">
        <f>INDEX(ATS!$A:$P,MATCH(ATS!$U396,ATS!$O:$O,0),1)</f>
        <v>852073</v>
      </c>
      <c r="X396" s="174" t="str">
        <f>INDEX(ATS!$A:$P,MATCH(ATS!$U396,ATS!$O:$O,0),2)</f>
        <v>Shinobi Polarized</v>
      </c>
      <c r="Y396" s="175" t="str">
        <f>INDEX(ATS!$A:$P,MATCH(ATS!$U396,ATS!$O:$O,0),4)</f>
        <v>230100-OS</v>
      </c>
      <c r="AA396" s="195">
        <f>IFERROR(VLOOKUP('2) Order Form'!W401,$U$4:$U$1000,1,FALSE),"Ikke med i Elastic")</f>
        <v>7048652762382</v>
      </c>
      <c r="AB396" s="195">
        <f>SUM('2) Order Form'!W401)</f>
        <v>7048652762382</v>
      </c>
      <c r="AC396" s="195">
        <f>INDEX(ATS!$A:$P,MATCH(ATS!$AB396,ATS!$O:$O,0),1)</f>
        <v>852075</v>
      </c>
      <c r="AD396" s="195" t="str">
        <f>INDEX(ATS!$A:$P,MATCH(ATS!$AB396,ATS!$O:$O,0),2)</f>
        <v>Shinobi RIG Photochromic</v>
      </c>
      <c r="AE396" s="195" t="str">
        <f>INDEX(ATS!$A:$P,MATCH(ATS!$AB396,ATS!$O:$O,0),4)</f>
        <v>220400-OS</v>
      </c>
    </row>
    <row r="397" spans="1:31" s="2" customFormat="1" x14ac:dyDescent="0.2">
      <c r="A397" s="228">
        <v>810131</v>
      </c>
      <c r="B397" s="228" t="s">
        <v>4373</v>
      </c>
      <c r="C397" s="228" t="s">
        <v>4204</v>
      </c>
      <c r="D397" s="228" t="s">
        <v>3975</v>
      </c>
      <c r="E397" s="228" t="s">
        <v>3959</v>
      </c>
      <c r="F397" s="228" t="s">
        <v>87</v>
      </c>
      <c r="G397" s="228" t="s">
        <v>128</v>
      </c>
      <c r="H397" s="228">
        <v>0</v>
      </c>
      <c r="I397" s="228">
        <v>0</v>
      </c>
      <c r="J397" s="228">
        <v>0</v>
      </c>
      <c r="K397" s="228">
        <v>0</v>
      </c>
      <c r="L397" s="231">
        <v>0</v>
      </c>
      <c r="N397" s="119" t="str">
        <f t="shared" si="18"/>
        <v>810131-DUSK-LXL</v>
      </c>
      <c r="O397" s="122" t="str">
        <f>IF(B397="NET","",IF(B397="","",IFERROR(VLOOKUP(N397,EAN!$A:$B,2,FALSE),"MANGLER - MÅ OPPDATERE EAN-FANEN")))</f>
        <v>MANGLER - MÅ OPPDATERE EAN-FANEN</v>
      </c>
      <c r="P397" s="119">
        <f t="shared" si="19"/>
        <v>0</v>
      </c>
      <c r="Q397" s="119">
        <f t="shared" si="20"/>
        <v>0</v>
      </c>
      <c r="S397" s="137" t="str">
        <f>IF(B397="NET","",IFERROR(VLOOKUP(O397,'2) Order Form'!$W$9:$W$1926,1,FALSE),"Ikke med I order form"))</f>
        <v>Ikke med I order form</v>
      </c>
      <c r="U397" s="226">
        <v>7048652662187</v>
      </c>
      <c r="V397" s="120">
        <f>IFERROR(VLOOKUP(U397,'2) Order Form'!$W$9:$W$1996,1,FALSE),"Ikke med I order form")</f>
        <v>7048652662187</v>
      </c>
      <c r="W397" s="195">
        <f>INDEX(ATS!$A:$P,MATCH(ATS!$U397,ATS!$O:$O,0),1)</f>
        <v>810107</v>
      </c>
      <c r="X397" s="174" t="str">
        <f>INDEX(ATS!$A:$P,MATCH(ATS!$U397,ATS!$O:$O,0),2)</f>
        <v>Firewall MTB RIG Reflect</v>
      </c>
      <c r="Y397" s="175" t="str">
        <f>INDEX(ATS!$A:$P,MATCH(ATS!$U397,ATS!$O:$O,0),4)</f>
        <v>060101-OS</v>
      </c>
      <c r="AA397" s="195">
        <f>IFERROR(VLOOKUP('2) Order Form'!W402,$U$4:$U$1000,1,FALSE),"Ikke med i Elastic")</f>
        <v>7048652762399</v>
      </c>
      <c r="AB397" s="195">
        <f>SUM('2) Order Form'!W402)</f>
        <v>7048652762399</v>
      </c>
      <c r="AC397" s="195">
        <f>INDEX(ATS!$A:$P,MATCH(ATS!$AB397,ATS!$O:$O,0),1)</f>
        <v>852075</v>
      </c>
      <c r="AD397" s="195" t="str">
        <f>INDEX(ATS!$A:$P,MATCH(ATS!$AB397,ATS!$O:$O,0),2)</f>
        <v>Shinobi RIG Photochromic</v>
      </c>
      <c r="AE397" s="195" t="str">
        <f>INDEX(ATS!$A:$P,MATCH(ATS!$AB397,ATS!$O:$O,0),4)</f>
        <v>221000-OS</v>
      </c>
    </row>
    <row r="398" spans="1:31" s="2" customFormat="1" x14ac:dyDescent="0.2">
      <c r="A398" s="228">
        <v>810131</v>
      </c>
      <c r="B398" s="228" t="s">
        <v>4373</v>
      </c>
      <c r="C398" s="228" t="s">
        <v>4204</v>
      </c>
      <c r="D398" s="228" t="s">
        <v>898</v>
      </c>
      <c r="E398" s="228" t="s">
        <v>2097</v>
      </c>
      <c r="F398" s="228" t="s">
        <v>85</v>
      </c>
      <c r="G398" s="228" t="s">
        <v>128</v>
      </c>
      <c r="H398" s="228">
        <v>0</v>
      </c>
      <c r="I398" s="228">
        <v>0</v>
      </c>
      <c r="J398" s="228">
        <v>0</v>
      </c>
      <c r="K398" s="228">
        <v>0</v>
      </c>
      <c r="L398" s="231">
        <v>0</v>
      </c>
      <c r="N398" s="119" t="str">
        <f t="shared" si="18"/>
        <v>810131-MBLCK-SM</v>
      </c>
      <c r="O398" s="122" t="str">
        <f>IF(B398="NET","",IF(B398="","",IFERROR(VLOOKUP(N398,EAN!$A:$B,2,FALSE),"MANGLER - MÅ OPPDATERE EAN-FANEN")))</f>
        <v>MANGLER - MÅ OPPDATERE EAN-FANEN</v>
      </c>
      <c r="P398" s="119">
        <f t="shared" si="19"/>
        <v>0</v>
      </c>
      <c r="Q398" s="119">
        <f t="shared" si="20"/>
        <v>0</v>
      </c>
      <c r="S398" s="137" t="str">
        <f>IF(B398="NET","",IFERROR(VLOOKUP(O398,'2) Order Form'!$W$9:$W$1926,1,FALSE),"Ikke med I order form"))</f>
        <v>Ikke med I order form</v>
      </c>
      <c r="U398" s="226">
        <v>7048652662194</v>
      </c>
      <c r="V398" s="120">
        <f>IFERROR(VLOOKUP(U398,'2) Order Form'!$W$9:$W$1996,1,FALSE),"Ikke med I order form")</f>
        <v>7048652662194</v>
      </c>
      <c r="W398" s="195">
        <f>INDEX(ATS!$A:$P,MATCH(ATS!$U398,ATS!$O:$O,0),1)</f>
        <v>810108</v>
      </c>
      <c r="X398" s="174" t="str">
        <f>INDEX(ATS!$A:$P,MATCH(ATS!$U398,ATS!$O:$O,0),2)</f>
        <v xml:space="preserve">Firewall MTB </v>
      </c>
      <c r="Y398" s="175" t="str">
        <f>INDEX(ATS!$A:$P,MATCH(ATS!$U398,ATS!$O:$O,0),4)</f>
        <v>100201-OS</v>
      </c>
      <c r="AA398" s="195">
        <f>IFERROR(VLOOKUP('2) Order Form'!W403,$U$4:$U$1000,1,FALSE),"Ikke med i Elastic")</f>
        <v>7048652762412</v>
      </c>
      <c r="AB398" s="195">
        <f>SUM('2) Order Form'!W403)</f>
        <v>7048652762412</v>
      </c>
      <c r="AC398" s="195">
        <f>INDEX(ATS!$A:$P,MATCH(ATS!$AB398,ATS!$O:$O,0),1)</f>
        <v>852073</v>
      </c>
      <c r="AD398" s="195" t="str">
        <f>INDEX(ATS!$A:$P,MATCH(ATS!$AB398,ATS!$O:$O,0),2)</f>
        <v>Shinobi Polarized</v>
      </c>
      <c r="AE398" s="195" t="str">
        <f>INDEX(ATS!$A:$P,MATCH(ATS!$AB398,ATS!$O:$O,0),4)</f>
        <v>230100-OS</v>
      </c>
    </row>
    <row r="399" spans="1:31" s="2" customFormat="1" x14ac:dyDescent="0.2">
      <c r="A399" s="228">
        <v>810131</v>
      </c>
      <c r="B399" s="228" t="s">
        <v>4373</v>
      </c>
      <c r="C399" s="228" t="s">
        <v>4204</v>
      </c>
      <c r="D399" s="228" t="s">
        <v>899</v>
      </c>
      <c r="E399" s="228" t="s">
        <v>2097</v>
      </c>
      <c r="F399" s="228" t="s">
        <v>86</v>
      </c>
      <c r="G399" s="228" t="s">
        <v>128</v>
      </c>
      <c r="H399" s="228">
        <v>0</v>
      </c>
      <c r="I399" s="228">
        <v>0</v>
      </c>
      <c r="J399" s="228">
        <v>0</v>
      </c>
      <c r="K399" s="228">
        <v>0</v>
      </c>
      <c r="L399" s="231">
        <v>0</v>
      </c>
      <c r="N399" s="119" t="str">
        <f t="shared" si="18"/>
        <v>810131-MBLCK-ML</v>
      </c>
      <c r="O399" s="122" t="str">
        <f>IF(B399="NET","",IF(B399="","",IFERROR(VLOOKUP(N399,EAN!$A:$B,2,FALSE),"MANGLER - MÅ OPPDATERE EAN-FANEN")))</f>
        <v>MANGLER - MÅ OPPDATERE EAN-FANEN</v>
      </c>
      <c r="P399" s="119">
        <f t="shared" si="19"/>
        <v>0</v>
      </c>
      <c r="Q399" s="119">
        <f t="shared" si="20"/>
        <v>0</v>
      </c>
      <c r="S399" s="137" t="str">
        <f>IF(B399="NET","",IFERROR(VLOOKUP(O399,'2) Order Form'!$W$9:$W$1926,1,FALSE),"Ikke med I order form"))</f>
        <v>Ikke med I order form</v>
      </c>
      <c r="U399" s="226">
        <v>7048652762214</v>
      </c>
      <c r="V399" s="120">
        <f>IFERROR(VLOOKUP(U399,'2) Order Form'!$W$9:$W$1996,1,FALSE),"Ikke med I order form")</f>
        <v>7048652762214</v>
      </c>
      <c r="W399" s="195">
        <f>INDEX(ATS!$A:$P,MATCH(ATS!$U399,ATS!$O:$O,0),1)</f>
        <v>810108</v>
      </c>
      <c r="X399" s="174" t="str">
        <f>INDEX(ATS!$A:$P,MATCH(ATS!$U399,ATS!$O:$O,0),2)</f>
        <v xml:space="preserve">Firewall MTB </v>
      </c>
      <c r="Y399" s="175" t="str">
        <f>INDEX(ATS!$A:$P,MATCH(ATS!$U399,ATS!$O:$O,0),4)</f>
        <v>100433-OS</v>
      </c>
      <c r="AA399" s="195">
        <f>IFERROR(VLOOKUP('2) Order Form'!W404,$U$4:$U$1000,1,FALSE),"Ikke med i Elastic")</f>
        <v>7048652662187</v>
      </c>
      <c r="AB399" s="195">
        <f>SUM('2) Order Form'!W404)</f>
        <v>7048652662187</v>
      </c>
      <c r="AC399" s="195">
        <f>INDEX(ATS!$A:$P,MATCH(ATS!$AB399,ATS!$O:$O,0),1)</f>
        <v>810107</v>
      </c>
      <c r="AD399" s="195" t="str">
        <f>INDEX(ATS!$A:$P,MATCH(ATS!$AB399,ATS!$O:$O,0),2)</f>
        <v>Firewall MTB RIG Reflect</v>
      </c>
      <c r="AE399" s="195" t="str">
        <f>INDEX(ATS!$A:$P,MATCH(ATS!$AB399,ATS!$O:$O,0),4)</f>
        <v>060101-OS</v>
      </c>
    </row>
    <row r="400" spans="1:31" s="2" customFormat="1" x14ac:dyDescent="0.2">
      <c r="A400" s="228">
        <v>810131</v>
      </c>
      <c r="B400" s="228" t="s">
        <v>4373</v>
      </c>
      <c r="C400" s="228" t="s">
        <v>4204</v>
      </c>
      <c r="D400" s="228" t="s">
        <v>900</v>
      </c>
      <c r="E400" s="228" t="s">
        <v>2097</v>
      </c>
      <c r="F400" s="228" t="s">
        <v>87</v>
      </c>
      <c r="G400" s="228" t="s">
        <v>128</v>
      </c>
      <c r="H400" s="228">
        <v>0</v>
      </c>
      <c r="I400" s="228">
        <v>0</v>
      </c>
      <c r="J400" s="228">
        <v>0</v>
      </c>
      <c r="K400" s="228">
        <v>0</v>
      </c>
      <c r="L400" s="231">
        <v>0</v>
      </c>
      <c r="N400" s="119" t="str">
        <f t="shared" si="18"/>
        <v>810131-MBLCK-LXL</v>
      </c>
      <c r="O400" s="122" t="str">
        <f>IF(B400="NET","",IF(B400="","",IFERROR(VLOOKUP(N400,EAN!$A:$B,2,FALSE),"MANGLER - MÅ OPPDATERE EAN-FANEN")))</f>
        <v>MANGLER - MÅ OPPDATERE EAN-FANEN</v>
      </c>
      <c r="P400" s="119">
        <f t="shared" si="19"/>
        <v>0</v>
      </c>
      <c r="Q400" s="119">
        <f t="shared" si="20"/>
        <v>0</v>
      </c>
      <c r="S400" s="137" t="str">
        <f>IF(B400="NET","",IFERROR(VLOOKUP(O400,'2) Order Form'!$W$9:$W$1926,1,FALSE),"Ikke med I order form"))</f>
        <v>Ikke med I order form</v>
      </c>
      <c r="U400" s="226">
        <v>7048652762221</v>
      </c>
      <c r="V400" s="120">
        <f>IFERROR(VLOOKUP(U400,'2) Order Form'!$W$9:$W$1996,1,FALSE),"Ikke med I order form")</f>
        <v>7048652762221</v>
      </c>
      <c r="W400" s="195">
        <f>INDEX(ATS!$A:$P,MATCH(ATS!$U400,ATS!$O:$O,0),1)</f>
        <v>810108</v>
      </c>
      <c r="X400" s="174" t="str">
        <f>INDEX(ATS!$A:$P,MATCH(ATS!$U400,ATS!$O:$O,0),2)</f>
        <v xml:space="preserve">Firewall MTB </v>
      </c>
      <c r="Y400" s="175" t="str">
        <f>INDEX(ATS!$A:$P,MATCH(ATS!$U400,ATS!$O:$O,0),4)</f>
        <v>101534-OS</v>
      </c>
      <c r="AA400" s="195">
        <f>IFERROR(VLOOKUP('2) Order Form'!W405,$U$4:$U$1000,1,FALSE),"Ikke med i Elastic")</f>
        <v>7048652662194</v>
      </c>
      <c r="AB400" s="195">
        <f>SUM('2) Order Form'!W405)</f>
        <v>7048652662194</v>
      </c>
      <c r="AC400" s="195">
        <f>INDEX(ATS!$A:$P,MATCH(ATS!$AB400,ATS!$O:$O,0),1)</f>
        <v>810108</v>
      </c>
      <c r="AD400" s="195" t="str">
        <f>INDEX(ATS!$A:$P,MATCH(ATS!$AB400,ATS!$O:$O,0),2)</f>
        <v xml:space="preserve">Firewall MTB </v>
      </c>
      <c r="AE400" s="195" t="str">
        <f>INDEX(ATS!$A:$P,MATCH(ATS!$AB400,ATS!$O:$O,0),4)</f>
        <v>100201-OS</v>
      </c>
    </row>
    <row r="401" spans="1:31" s="2" customFormat="1" x14ac:dyDescent="0.2">
      <c r="A401" s="228">
        <v>810131</v>
      </c>
      <c r="B401" s="228" t="s">
        <v>4373</v>
      </c>
      <c r="C401" s="228" t="s">
        <v>4204</v>
      </c>
      <c r="D401" s="228" t="s">
        <v>173</v>
      </c>
      <c r="E401" s="228" t="s">
        <v>90</v>
      </c>
      <c r="F401" s="228" t="s">
        <v>85</v>
      </c>
      <c r="G401" s="228" t="s">
        <v>128</v>
      </c>
      <c r="H401" s="228">
        <v>0</v>
      </c>
      <c r="I401" s="228">
        <v>0</v>
      </c>
      <c r="J401" s="228">
        <v>0</v>
      </c>
      <c r="K401" s="228">
        <v>0</v>
      </c>
      <c r="L401" s="231">
        <v>0</v>
      </c>
      <c r="N401" s="119" t="str">
        <f t="shared" si="18"/>
        <v>810131-MWHTE-SM</v>
      </c>
      <c r="O401" s="122" t="str">
        <f>IF(B401="NET","",IF(B401="","",IFERROR(VLOOKUP(N401,EAN!$A:$B,2,FALSE),"MANGLER - MÅ OPPDATERE EAN-FANEN")))</f>
        <v>MANGLER - MÅ OPPDATERE EAN-FANEN</v>
      </c>
      <c r="P401" s="119">
        <f t="shared" si="19"/>
        <v>0</v>
      </c>
      <c r="Q401" s="119">
        <f t="shared" si="20"/>
        <v>0</v>
      </c>
      <c r="S401" s="137" t="str">
        <f>IF(B401="NET","",IFERROR(VLOOKUP(O401,'2) Order Form'!$W$9:$W$1926,1,FALSE),"Ikke med I order form"))</f>
        <v>Ikke med I order form</v>
      </c>
      <c r="U401" s="226">
        <v>7048652762238</v>
      </c>
      <c r="V401" s="120">
        <f>IFERROR(VLOOKUP(U401,'2) Order Form'!$W$9:$W$1996,1,FALSE),"Ikke med I order form")</f>
        <v>7048652762238</v>
      </c>
      <c r="W401" s="195">
        <f>INDEX(ATS!$A:$P,MATCH(ATS!$U401,ATS!$O:$O,0),1)</f>
        <v>810108</v>
      </c>
      <c r="X401" s="174" t="str">
        <f>INDEX(ATS!$A:$P,MATCH(ATS!$U401,ATS!$O:$O,0),2)</f>
        <v xml:space="preserve">Firewall MTB </v>
      </c>
      <c r="Y401" s="175" t="str">
        <f>INDEX(ATS!$A:$P,MATCH(ATS!$U401,ATS!$O:$O,0),4)</f>
        <v>108135-OS</v>
      </c>
      <c r="AA401" s="195">
        <f>IFERROR(VLOOKUP('2) Order Form'!W406,$U$4:$U$1000,1,FALSE),"Ikke med i Elastic")</f>
        <v>7048652762214</v>
      </c>
      <c r="AB401" s="195">
        <f>SUM('2) Order Form'!W406)</f>
        <v>7048652762214</v>
      </c>
      <c r="AC401" s="195">
        <f>INDEX(ATS!$A:$P,MATCH(ATS!$AB401,ATS!$O:$O,0),1)</f>
        <v>810108</v>
      </c>
      <c r="AD401" s="195" t="str">
        <f>INDEX(ATS!$A:$P,MATCH(ATS!$AB401,ATS!$O:$O,0),2)</f>
        <v xml:space="preserve">Firewall MTB </v>
      </c>
      <c r="AE401" s="195" t="str">
        <f>INDEX(ATS!$A:$P,MATCH(ATS!$AB401,ATS!$O:$O,0),4)</f>
        <v>100433-OS</v>
      </c>
    </row>
    <row r="402" spans="1:31" s="2" customFormat="1" x14ac:dyDescent="0.2">
      <c r="A402" s="228">
        <v>810131</v>
      </c>
      <c r="B402" s="228" t="s">
        <v>4373</v>
      </c>
      <c r="C402" s="228" t="s">
        <v>4204</v>
      </c>
      <c r="D402" s="228" t="s">
        <v>174</v>
      </c>
      <c r="E402" s="228" t="s">
        <v>90</v>
      </c>
      <c r="F402" s="228" t="s">
        <v>86</v>
      </c>
      <c r="G402" s="228" t="s">
        <v>128</v>
      </c>
      <c r="H402" s="228">
        <v>0</v>
      </c>
      <c r="I402" s="228">
        <v>0</v>
      </c>
      <c r="J402" s="228">
        <v>0</v>
      </c>
      <c r="K402" s="228">
        <v>0</v>
      </c>
      <c r="L402" s="231">
        <v>0</v>
      </c>
      <c r="N402" s="119" t="str">
        <f t="shared" si="18"/>
        <v>810131-MWHTE-ML</v>
      </c>
      <c r="O402" s="122" t="str">
        <f>IF(B402="NET","",IF(B402="","",IFERROR(VLOOKUP(N402,EAN!$A:$B,2,FALSE),"MANGLER - MÅ OPPDATERE EAN-FANEN")))</f>
        <v>MANGLER - MÅ OPPDATERE EAN-FANEN</v>
      </c>
      <c r="P402" s="119">
        <f t="shared" si="19"/>
        <v>0</v>
      </c>
      <c r="Q402" s="119">
        <f t="shared" si="20"/>
        <v>0</v>
      </c>
      <c r="S402" s="137" t="str">
        <f>IF(B402="NET","",IFERROR(VLOOKUP(O402,'2) Order Form'!$W$9:$W$1926,1,FALSE),"Ikke med I order form"))</f>
        <v>Ikke med I order form</v>
      </c>
      <c r="U402" s="226">
        <v>7048652662118</v>
      </c>
      <c r="V402" s="120">
        <f>IFERROR(VLOOKUP(U402,'2) Order Form'!$W$9:$W$1996,1,FALSE),"Ikke med I order form")</f>
        <v>7048652662118</v>
      </c>
      <c r="W402" s="195">
        <f>INDEX(ATS!$A:$P,MATCH(ATS!$U402,ATS!$O:$O,0),1)</f>
        <v>810109</v>
      </c>
      <c r="X402" s="174" t="str">
        <f>INDEX(ATS!$A:$P,MATCH(ATS!$U402,ATS!$O:$O,0),2)</f>
        <v>Firewall MTB Lens RIG Reflect</v>
      </c>
      <c r="Y402" s="175" t="str">
        <f>INDEX(ATS!$A:$P,MATCH(ATS!$U402,ATS!$O:$O,0),4)</f>
        <v>060000-OS</v>
      </c>
      <c r="AA402" s="195">
        <f>IFERROR(VLOOKUP('2) Order Form'!W407,$U$4:$U$1000,1,FALSE),"Ikke med i Elastic")</f>
        <v>7048652762221</v>
      </c>
      <c r="AB402" s="195">
        <f>SUM('2) Order Form'!W407)</f>
        <v>7048652762221</v>
      </c>
      <c r="AC402" s="195">
        <f>INDEX(ATS!$A:$P,MATCH(ATS!$AB402,ATS!$O:$O,0),1)</f>
        <v>810108</v>
      </c>
      <c r="AD402" s="195" t="str">
        <f>INDEX(ATS!$A:$P,MATCH(ATS!$AB402,ATS!$O:$O,0),2)</f>
        <v xml:space="preserve">Firewall MTB </v>
      </c>
      <c r="AE402" s="195" t="str">
        <f>INDEX(ATS!$A:$P,MATCH(ATS!$AB402,ATS!$O:$O,0),4)</f>
        <v>101534-OS</v>
      </c>
    </row>
    <row r="403" spans="1:31" s="2" customFormat="1" x14ac:dyDescent="0.2">
      <c r="A403" s="228">
        <v>810131</v>
      </c>
      <c r="B403" s="228" t="s">
        <v>4373</v>
      </c>
      <c r="C403" s="228" t="s">
        <v>4204</v>
      </c>
      <c r="D403" s="228" t="s">
        <v>175</v>
      </c>
      <c r="E403" s="228" t="s">
        <v>90</v>
      </c>
      <c r="F403" s="228" t="s">
        <v>87</v>
      </c>
      <c r="G403" s="228" t="s">
        <v>128</v>
      </c>
      <c r="H403" s="228">
        <v>0</v>
      </c>
      <c r="I403" s="228">
        <v>0</v>
      </c>
      <c r="J403" s="228">
        <v>0</v>
      </c>
      <c r="K403" s="228">
        <v>0</v>
      </c>
      <c r="L403" s="231">
        <v>0</v>
      </c>
      <c r="N403" s="119" t="str">
        <f t="shared" si="18"/>
        <v>810131-MWHTE-LXL</v>
      </c>
      <c r="O403" s="122" t="str">
        <f>IF(B403="NET","",IF(B403="","",IFERROR(VLOOKUP(N403,EAN!$A:$B,2,FALSE),"MANGLER - MÅ OPPDATERE EAN-FANEN")))</f>
        <v>MANGLER - MÅ OPPDATERE EAN-FANEN</v>
      </c>
      <c r="P403" s="119">
        <f t="shared" si="19"/>
        <v>0</v>
      </c>
      <c r="Q403" s="119">
        <f t="shared" si="20"/>
        <v>0</v>
      </c>
      <c r="S403" s="137" t="str">
        <f>IF(B403="NET","",IFERROR(VLOOKUP(O403,'2) Order Form'!$W$9:$W$1926,1,FALSE),"Ikke med I order form"))</f>
        <v>Ikke med I order form</v>
      </c>
      <c r="U403" s="226">
        <v>7048652662217</v>
      </c>
      <c r="V403" s="120">
        <f>IFERROR(VLOOKUP(U403,'2) Order Form'!$W$9:$W$1996,1,FALSE),"Ikke med I order form")</f>
        <v>7048652662217</v>
      </c>
      <c r="W403" s="195">
        <f>INDEX(ATS!$A:$P,MATCH(ATS!$U403,ATS!$O:$O,0),1)</f>
        <v>810110</v>
      </c>
      <c r="X403" s="174" t="str">
        <f>INDEX(ATS!$A:$P,MATCH(ATS!$U403,ATS!$O:$O,0),2)</f>
        <v>Firewall MTB Lens RIG</v>
      </c>
      <c r="Y403" s="175" t="str">
        <f>INDEX(ATS!$A:$P,MATCH(ATS!$U403,ATS!$O:$O,0),4)</f>
        <v>180000-OS</v>
      </c>
      <c r="AA403" s="195">
        <f>IFERROR(VLOOKUP('2) Order Form'!W408,$U$4:$U$1000,1,FALSE),"Ikke med i Elastic")</f>
        <v>7048652762238</v>
      </c>
      <c r="AB403" s="195">
        <f>SUM('2) Order Form'!W408)</f>
        <v>7048652762238</v>
      </c>
      <c r="AC403" s="195">
        <f>INDEX(ATS!$A:$P,MATCH(ATS!$AB403,ATS!$O:$O,0),1)</f>
        <v>810108</v>
      </c>
      <c r="AD403" s="195" t="str">
        <f>INDEX(ATS!$A:$P,MATCH(ATS!$AB403,ATS!$O:$O,0),2)</f>
        <v xml:space="preserve">Firewall MTB </v>
      </c>
      <c r="AE403" s="195" t="str">
        <f>INDEX(ATS!$A:$P,MATCH(ATS!$AB403,ATS!$O:$O,0),4)</f>
        <v>108135-OS</v>
      </c>
    </row>
    <row r="404" spans="1:31" s="2" customFormat="1" x14ac:dyDescent="0.2">
      <c r="A404" s="228">
        <v>810131</v>
      </c>
      <c r="B404" s="228" t="s">
        <v>4373</v>
      </c>
      <c r="C404" s="228" t="s">
        <v>4204</v>
      </c>
      <c r="D404" s="228" t="s">
        <v>3983</v>
      </c>
      <c r="E404" s="228" t="s">
        <v>3972</v>
      </c>
      <c r="F404" s="228" t="s">
        <v>85</v>
      </c>
      <c r="G404" s="228" t="s">
        <v>128</v>
      </c>
      <c r="H404" s="228">
        <v>0</v>
      </c>
      <c r="I404" s="228">
        <v>0</v>
      </c>
      <c r="J404" s="228">
        <v>0</v>
      </c>
      <c r="K404" s="228">
        <v>0</v>
      </c>
      <c r="L404" s="231">
        <v>0</v>
      </c>
      <c r="N404" s="119" t="str">
        <f t="shared" si="18"/>
        <v>810131-NANI-SM</v>
      </c>
      <c r="O404" s="122" t="str">
        <f>IF(B404="NET","",IF(B404="","",IFERROR(VLOOKUP(N404,EAN!$A:$B,2,FALSE),"MANGLER - MÅ OPPDATERE EAN-FANEN")))</f>
        <v>MANGLER - MÅ OPPDATERE EAN-FANEN</v>
      </c>
      <c r="P404" s="119">
        <f t="shared" si="19"/>
        <v>0</v>
      </c>
      <c r="Q404" s="119">
        <f t="shared" si="20"/>
        <v>0</v>
      </c>
      <c r="S404" s="137" t="str">
        <f>IF(B404="NET","",IFERROR(VLOOKUP(O404,'2) Order Form'!$W$9:$W$1926,1,FALSE),"Ikke med I order form"))</f>
        <v>Ikke med I order form</v>
      </c>
      <c r="U404" s="226">
        <v>7048652662101</v>
      </c>
      <c r="V404" s="120">
        <f>IFERROR(VLOOKUP(U404,'2) Order Form'!$W$9:$W$1996,1,FALSE),"Ikke med I order form")</f>
        <v>7048652662101</v>
      </c>
      <c r="W404" s="195">
        <f>INDEX(ATS!$A:$P,MATCH(ATS!$U404,ATS!$O:$O,0),1)</f>
        <v>810111</v>
      </c>
      <c r="X404" s="174" t="str">
        <f>INDEX(ATS!$A:$P,MATCH(ATS!$U404,ATS!$O:$O,0),2)</f>
        <v>Firewall MTB Lens</v>
      </c>
      <c r="Y404" s="175" t="str">
        <f>INDEX(ATS!$A:$P,MATCH(ATS!$U404,ATS!$O:$O,0),4)</f>
        <v>100000-OS</v>
      </c>
      <c r="AA404" s="195">
        <f>IFERROR(VLOOKUP('2) Order Form'!W409,$U$4:$U$1000,1,FALSE),"Ikke med i Elastic")</f>
        <v>7048652662118</v>
      </c>
      <c r="AB404" s="195">
        <f>SUM('2) Order Form'!W409)</f>
        <v>7048652662118</v>
      </c>
      <c r="AC404" s="195">
        <f>INDEX(ATS!$A:$P,MATCH(ATS!$AB404,ATS!$O:$O,0),1)</f>
        <v>810109</v>
      </c>
      <c r="AD404" s="195" t="str">
        <f>INDEX(ATS!$A:$P,MATCH(ATS!$AB404,ATS!$O:$O,0),2)</f>
        <v>Firewall MTB Lens RIG Reflect</v>
      </c>
      <c r="AE404" s="195" t="str">
        <f>INDEX(ATS!$A:$P,MATCH(ATS!$AB404,ATS!$O:$O,0),4)</f>
        <v>060000-OS</v>
      </c>
    </row>
    <row r="405" spans="1:31" s="2" customFormat="1" x14ac:dyDescent="0.2">
      <c r="A405" s="228">
        <v>810131</v>
      </c>
      <c r="B405" s="228" t="s">
        <v>4373</v>
      </c>
      <c r="C405" s="228" t="s">
        <v>4204</v>
      </c>
      <c r="D405" s="228" t="s">
        <v>3984</v>
      </c>
      <c r="E405" s="228" t="s">
        <v>3972</v>
      </c>
      <c r="F405" s="228" t="s">
        <v>86</v>
      </c>
      <c r="G405" s="228" t="s">
        <v>128</v>
      </c>
      <c r="H405" s="228">
        <v>0</v>
      </c>
      <c r="I405" s="228">
        <v>0</v>
      </c>
      <c r="J405" s="228">
        <v>0</v>
      </c>
      <c r="K405" s="228">
        <v>0</v>
      </c>
      <c r="L405" s="231">
        <v>0</v>
      </c>
      <c r="N405" s="119" t="str">
        <f t="shared" si="18"/>
        <v>810131-NANI-ML</v>
      </c>
      <c r="O405" s="122" t="str">
        <f>IF(B405="NET","",IF(B405="","",IFERROR(VLOOKUP(N405,EAN!$A:$B,2,FALSE),"MANGLER - MÅ OPPDATERE EAN-FANEN")))</f>
        <v>MANGLER - MÅ OPPDATERE EAN-FANEN</v>
      </c>
      <c r="P405" s="119">
        <f t="shared" si="19"/>
        <v>0</v>
      </c>
      <c r="Q405" s="119">
        <f t="shared" si="20"/>
        <v>0</v>
      </c>
      <c r="S405" s="137" t="str">
        <f>IF(B405="NET","",IFERROR(VLOOKUP(O405,'2) Order Form'!$W$9:$W$1926,1,FALSE),"Ikke med I order form"))</f>
        <v>Ikke med I order form</v>
      </c>
      <c r="U405" s="226">
        <v>7048652616456</v>
      </c>
      <c r="V405" s="120">
        <f>IFERROR(VLOOKUP(U405,'2) Order Form'!$W$9:$W$1996,1,FALSE),"Ikke med I order form")</f>
        <v>7048652616456</v>
      </c>
      <c r="W405" s="195">
        <f>INDEX(ATS!$A:$P,MATCH(ATS!$U405,ATS!$O:$O,0),1)</f>
        <v>852031</v>
      </c>
      <c r="X405" s="174" t="str">
        <f>INDEX(ATS!$A:$P,MATCH(ATS!$U405,ATS!$O:$O,0),2)</f>
        <v>Heat RIG Reflect</v>
      </c>
      <c r="Y405" s="175" t="str">
        <f>INDEX(ATS!$A:$P,MATCH(ATS!$U405,ATS!$O:$O,0),4)</f>
        <v>060100-OS</v>
      </c>
      <c r="AA405" s="195">
        <f>IFERROR(VLOOKUP('2) Order Form'!W410,$U$4:$U$1000,1,FALSE),"Ikke med i Elastic")</f>
        <v>7048652662217</v>
      </c>
      <c r="AB405" s="195">
        <f>SUM('2) Order Form'!W410)</f>
        <v>7048652662217</v>
      </c>
      <c r="AC405" s="195">
        <f>INDEX(ATS!$A:$P,MATCH(ATS!$AB405,ATS!$O:$O,0),1)</f>
        <v>810110</v>
      </c>
      <c r="AD405" s="195" t="str">
        <f>INDEX(ATS!$A:$P,MATCH(ATS!$AB405,ATS!$O:$O,0),2)</f>
        <v>Firewall MTB Lens RIG</v>
      </c>
      <c r="AE405" s="195" t="str">
        <f>INDEX(ATS!$A:$P,MATCH(ATS!$AB405,ATS!$O:$O,0),4)</f>
        <v>180000-OS</v>
      </c>
    </row>
    <row r="406" spans="1:31" s="2" customFormat="1" x14ac:dyDescent="0.2">
      <c r="A406" s="228">
        <v>810131</v>
      </c>
      <c r="B406" s="228" t="s">
        <v>4373</v>
      </c>
      <c r="C406" s="228" t="s">
        <v>4204</v>
      </c>
      <c r="D406" s="228" t="s">
        <v>3985</v>
      </c>
      <c r="E406" s="228" t="s">
        <v>3972</v>
      </c>
      <c r="F406" s="228" t="s">
        <v>87</v>
      </c>
      <c r="G406" s="228" t="s">
        <v>128</v>
      </c>
      <c r="H406" s="228">
        <v>0</v>
      </c>
      <c r="I406" s="228">
        <v>0</v>
      </c>
      <c r="J406" s="228">
        <v>0</v>
      </c>
      <c r="K406" s="228">
        <v>0</v>
      </c>
      <c r="L406" s="231">
        <v>0</v>
      </c>
      <c r="N406" s="119" t="str">
        <f t="shared" si="18"/>
        <v>810131-NANI-LXL</v>
      </c>
      <c r="O406" s="122" t="str">
        <f>IF(B406="NET","",IF(B406="","",IFERROR(VLOOKUP(N406,EAN!$A:$B,2,FALSE),"MANGLER - MÅ OPPDATERE EAN-FANEN")))</f>
        <v>MANGLER - MÅ OPPDATERE EAN-FANEN</v>
      </c>
      <c r="P406" s="119">
        <f t="shared" si="19"/>
        <v>0</v>
      </c>
      <c r="Q406" s="119">
        <f t="shared" si="20"/>
        <v>0</v>
      </c>
      <c r="S406" s="137" t="str">
        <f>IF(B406="NET","",IFERROR(VLOOKUP(O406,'2) Order Form'!$W$9:$W$1926,1,FALSE),"Ikke med I order form"))</f>
        <v>Ikke med I order form</v>
      </c>
      <c r="U406" s="226">
        <v>7048652616463</v>
      </c>
      <c r="V406" s="120">
        <f>IFERROR(VLOOKUP(U406,'2) Order Form'!$W$9:$W$1996,1,FALSE),"Ikke med I order form")</f>
        <v>7048652616463</v>
      </c>
      <c r="W406" s="195">
        <f>INDEX(ATS!$A:$P,MATCH(ATS!$U406,ATS!$O:$O,0),1)</f>
        <v>852031</v>
      </c>
      <c r="X406" s="174" t="str">
        <f>INDEX(ATS!$A:$P,MATCH(ATS!$U406,ATS!$O:$O,0),2)</f>
        <v>Heat RIG Reflect</v>
      </c>
      <c r="Y406" s="175" t="str">
        <f>INDEX(ATS!$A:$P,MATCH(ATS!$U406,ATS!$O:$O,0),4)</f>
        <v>152100-OS</v>
      </c>
      <c r="AA406" s="195">
        <f>IFERROR(VLOOKUP('2) Order Form'!W411,$U$4:$U$1000,1,FALSE),"Ikke med i Elastic")</f>
        <v>7048652662101</v>
      </c>
      <c r="AB406" s="195">
        <f>SUM('2) Order Form'!W411)</f>
        <v>7048652662101</v>
      </c>
      <c r="AC406" s="195">
        <f>INDEX(ATS!$A:$P,MATCH(ATS!$AB406,ATS!$O:$O,0),1)</f>
        <v>810111</v>
      </c>
      <c r="AD406" s="195" t="str">
        <f>INDEX(ATS!$A:$P,MATCH(ATS!$AB406,ATS!$O:$O,0),2)</f>
        <v>Firewall MTB Lens</v>
      </c>
      <c r="AE406" s="195" t="str">
        <f>INDEX(ATS!$A:$P,MATCH(ATS!$AB406,ATS!$O:$O,0),4)</f>
        <v>100000-OS</v>
      </c>
    </row>
    <row r="407" spans="1:31" s="2" customFormat="1" x14ac:dyDescent="0.2">
      <c r="A407" s="228">
        <v>810131</v>
      </c>
      <c r="B407" s="228" t="s">
        <v>4373</v>
      </c>
      <c r="C407" s="228" t="s">
        <v>4204</v>
      </c>
      <c r="D407" s="228" t="s">
        <v>3989</v>
      </c>
      <c r="E407" s="228" t="s">
        <v>3968</v>
      </c>
      <c r="F407" s="228" t="s">
        <v>85</v>
      </c>
      <c r="G407" s="228" t="s">
        <v>128</v>
      </c>
      <c r="H407" s="228">
        <v>0</v>
      </c>
      <c r="I407" s="228">
        <v>0</v>
      </c>
      <c r="J407" s="228">
        <v>0</v>
      </c>
      <c r="K407" s="228">
        <v>0</v>
      </c>
      <c r="L407" s="231">
        <v>0</v>
      </c>
      <c r="N407" s="119" t="str">
        <f t="shared" si="18"/>
        <v>810131-NOMAD-SM</v>
      </c>
      <c r="O407" s="122" t="str">
        <f>IF(B407="NET","",IF(B407="","",IFERROR(VLOOKUP(N407,EAN!$A:$B,2,FALSE),"MANGLER - MÅ OPPDATERE EAN-FANEN")))</f>
        <v>MANGLER - MÅ OPPDATERE EAN-FANEN</v>
      </c>
      <c r="P407" s="119">
        <f t="shared" si="19"/>
        <v>0</v>
      </c>
      <c r="Q407" s="119">
        <f t="shared" si="20"/>
        <v>0</v>
      </c>
      <c r="S407" s="137" t="str">
        <f>IF(B407="NET","",IFERROR(VLOOKUP(O407,'2) Order Form'!$W$9:$W$1926,1,FALSE),"Ikke med I order form"))</f>
        <v>Ikke med I order form</v>
      </c>
      <c r="U407" s="226">
        <v>7048652663849</v>
      </c>
      <c r="V407" s="120">
        <f>IFERROR(VLOOKUP(U407,'2) Order Form'!$W$9:$W$1996,1,FALSE),"Ikke med I order form")</f>
        <v>7048652663849</v>
      </c>
      <c r="W407" s="195">
        <f>INDEX(ATS!$A:$P,MATCH(ATS!$U407,ATS!$O:$O,0),1)</f>
        <v>852031</v>
      </c>
      <c r="X407" s="174" t="str">
        <f>INDEX(ATS!$A:$P,MATCH(ATS!$U407,ATS!$O:$O,0),2)</f>
        <v>Heat RIG Reflect</v>
      </c>
      <c r="Y407" s="175" t="str">
        <f>INDEX(ATS!$A:$P,MATCH(ATS!$U407,ATS!$O:$O,0),4)</f>
        <v>191300-OS</v>
      </c>
      <c r="AA407" s="195">
        <f>IFERROR(VLOOKUP('2) Order Form'!W412,$U$4:$U$1000,1,FALSE),"Ikke med i Elastic")</f>
        <v>7048652616456</v>
      </c>
      <c r="AB407" s="195">
        <f>SUM('2) Order Form'!W412)</f>
        <v>7048652616456</v>
      </c>
      <c r="AC407" s="195">
        <f>INDEX(ATS!$A:$P,MATCH(ATS!$AB407,ATS!$O:$O,0),1)</f>
        <v>852031</v>
      </c>
      <c r="AD407" s="195" t="str">
        <f>INDEX(ATS!$A:$P,MATCH(ATS!$AB407,ATS!$O:$O,0),2)</f>
        <v>Heat RIG Reflect</v>
      </c>
      <c r="AE407" s="195" t="str">
        <f>INDEX(ATS!$A:$P,MATCH(ATS!$AB407,ATS!$O:$O,0),4)</f>
        <v>060100-OS</v>
      </c>
    </row>
    <row r="408" spans="1:31" s="2" customFormat="1" x14ac:dyDescent="0.2">
      <c r="A408" s="228">
        <v>810131</v>
      </c>
      <c r="B408" s="228" t="s">
        <v>4373</v>
      </c>
      <c r="C408" s="228" t="s">
        <v>4204</v>
      </c>
      <c r="D408" s="228" t="s">
        <v>3990</v>
      </c>
      <c r="E408" s="228" t="s">
        <v>3968</v>
      </c>
      <c r="F408" s="228" t="s">
        <v>86</v>
      </c>
      <c r="G408" s="228" t="s">
        <v>128</v>
      </c>
      <c r="H408" s="228">
        <v>0</v>
      </c>
      <c r="I408" s="228">
        <v>0</v>
      </c>
      <c r="J408" s="228">
        <v>0</v>
      </c>
      <c r="K408" s="228">
        <v>0</v>
      </c>
      <c r="L408" s="231">
        <v>0</v>
      </c>
      <c r="N408" s="119" t="str">
        <f t="shared" si="18"/>
        <v>810131-NOMAD-ML</v>
      </c>
      <c r="O408" s="122" t="str">
        <f>IF(B408="NET","",IF(B408="","",IFERROR(VLOOKUP(N408,EAN!$A:$B,2,FALSE),"MANGLER - MÅ OPPDATERE EAN-FANEN")))</f>
        <v>MANGLER - MÅ OPPDATERE EAN-FANEN</v>
      </c>
      <c r="P408" s="119">
        <f t="shared" si="19"/>
        <v>0</v>
      </c>
      <c r="Q408" s="119">
        <f t="shared" si="20"/>
        <v>0</v>
      </c>
      <c r="S408" s="137" t="str">
        <f>IF(B408="NET","",IFERROR(VLOOKUP(O408,'2) Order Form'!$W$9:$W$1926,1,FALSE),"Ikke med I order form"))</f>
        <v>Ikke med I order form</v>
      </c>
      <c r="U408" s="226">
        <v>7048652710123</v>
      </c>
      <c r="V408" s="120">
        <f>IFERROR(VLOOKUP(U408,'2) Order Form'!$W$9:$W$1996,1,FALSE),"Ikke med I order form")</f>
        <v>7048652710123</v>
      </c>
      <c r="W408" s="195">
        <f>INDEX(ATS!$A:$P,MATCH(ATS!$U408,ATS!$O:$O,0),1)</f>
        <v>852031</v>
      </c>
      <c r="X408" s="174" t="str">
        <f>INDEX(ATS!$A:$P,MATCH(ATS!$U408,ATS!$O:$O,0),2)</f>
        <v>Heat RIG Reflect</v>
      </c>
      <c r="Y408" s="175" t="str">
        <f>INDEX(ATS!$A:$P,MATCH(ATS!$U408,ATS!$O:$O,0),4)</f>
        <v>160400-OS</v>
      </c>
      <c r="AA408" s="195">
        <f>IFERROR(VLOOKUP('2) Order Form'!W413,$U$4:$U$1000,1,FALSE),"Ikke med i Elastic")</f>
        <v>7048652762429</v>
      </c>
      <c r="AB408" s="195">
        <f>SUM('2) Order Form'!W413)</f>
        <v>7048652762429</v>
      </c>
      <c r="AC408" s="195">
        <f>INDEX(ATS!$A:$P,MATCH(ATS!$AB408,ATS!$O:$O,0),1)</f>
        <v>852031</v>
      </c>
      <c r="AD408" s="195" t="str">
        <f>INDEX(ATS!$A:$P,MATCH(ATS!$AB408,ATS!$O:$O,0),2)</f>
        <v>Heat RIG Reflect</v>
      </c>
      <c r="AE408" s="195" t="str">
        <f>INDEX(ATS!$A:$P,MATCH(ATS!$AB408,ATS!$O:$O,0),4)</f>
        <v>070600-OS</v>
      </c>
    </row>
    <row r="409" spans="1:31" s="2" customFormat="1" x14ac:dyDescent="0.2">
      <c r="A409" s="228">
        <v>810131</v>
      </c>
      <c r="B409" s="228" t="s">
        <v>4373</v>
      </c>
      <c r="C409" s="228" t="s">
        <v>4204</v>
      </c>
      <c r="D409" s="228" t="s">
        <v>3991</v>
      </c>
      <c r="E409" s="228" t="s">
        <v>3968</v>
      </c>
      <c r="F409" s="228" t="s">
        <v>87</v>
      </c>
      <c r="G409" s="228" t="s">
        <v>128</v>
      </c>
      <c r="H409" s="228">
        <v>0</v>
      </c>
      <c r="I409" s="228">
        <v>0</v>
      </c>
      <c r="J409" s="228">
        <v>0</v>
      </c>
      <c r="K409" s="228">
        <v>0</v>
      </c>
      <c r="L409" s="231">
        <v>0</v>
      </c>
      <c r="N409" s="119" t="str">
        <f t="shared" si="18"/>
        <v>810131-NOMAD-LXL</v>
      </c>
      <c r="O409" s="122" t="str">
        <f>IF(B409="NET","",IF(B409="","",IFERROR(VLOOKUP(N409,EAN!$A:$B,2,FALSE),"MANGLER - MÅ OPPDATERE EAN-FANEN")))</f>
        <v>MANGLER - MÅ OPPDATERE EAN-FANEN</v>
      </c>
      <c r="P409" s="119">
        <f t="shared" si="19"/>
        <v>0</v>
      </c>
      <c r="Q409" s="119">
        <f t="shared" si="20"/>
        <v>0</v>
      </c>
      <c r="S409" s="137" t="str">
        <f>IF(B409="NET","",IFERROR(VLOOKUP(O409,'2) Order Form'!$W$9:$W$1926,1,FALSE),"Ikke med I order form"))</f>
        <v>Ikke med I order form</v>
      </c>
      <c r="U409" s="226">
        <v>7048652710130</v>
      </c>
      <c r="V409" s="120">
        <f>IFERROR(VLOOKUP(U409,'2) Order Form'!$W$9:$W$1996,1,FALSE),"Ikke med I order form")</f>
        <v>7048652710130</v>
      </c>
      <c r="W409" s="195">
        <f>INDEX(ATS!$A:$P,MATCH(ATS!$U409,ATS!$O:$O,0),1)</f>
        <v>852031</v>
      </c>
      <c r="X409" s="174" t="str">
        <f>INDEX(ATS!$A:$P,MATCH(ATS!$U409,ATS!$O:$O,0),2)</f>
        <v>Heat RIG Reflect</v>
      </c>
      <c r="Y409" s="175" t="str">
        <f>INDEX(ATS!$A:$P,MATCH(ATS!$U409,ATS!$O:$O,0),4)</f>
        <v>167400-OS</v>
      </c>
      <c r="AA409" s="195">
        <f>IFERROR(VLOOKUP('2) Order Form'!W414,$U$4:$U$1000,1,FALSE),"Ikke med i Elastic")</f>
        <v>7048652616463</v>
      </c>
      <c r="AB409" s="195">
        <f>SUM('2) Order Form'!W414)</f>
        <v>7048652616463</v>
      </c>
      <c r="AC409" s="195">
        <f>INDEX(ATS!$A:$P,MATCH(ATS!$AB409,ATS!$O:$O,0),1)</f>
        <v>852031</v>
      </c>
      <c r="AD409" s="195" t="str">
        <f>INDEX(ATS!$A:$P,MATCH(ATS!$AB409,ATS!$O:$O,0),2)</f>
        <v>Heat RIG Reflect</v>
      </c>
      <c r="AE409" s="195" t="str">
        <f>INDEX(ATS!$A:$P,MATCH(ATS!$AB409,ATS!$O:$O,0),4)</f>
        <v>152100-OS</v>
      </c>
    </row>
    <row r="410" spans="1:31" s="2" customFormat="1" x14ac:dyDescent="0.2">
      <c r="A410" s="228">
        <v>810131</v>
      </c>
      <c r="B410" s="228" t="s">
        <v>4373</v>
      </c>
      <c r="C410" s="228" t="s">
        <v>4204</v>
      </c>
      <c r="D410" s="228" t="s">
        <v>3986</v>
      </c>
      <c r="E410" s="228" t="s">
        <v>3964</v>
      </c>
      <c r="F410" s="228" t="s">
        <v>85</v>
      </c>
      <c r="G410" s="228" t="s">
        <v>128</v>
      </c>
      <c r="H410" s="228">
        <v>0</v>
      </c>
      <c r="I410" s="228">
        <v>0</v>
      </c>
      <c r="J410" s="228">
        <v>0</v>
      </c>
      <c r="K410" s="228">
        <v>0</v>
      </c>
      <c r="L410" s="231">
        <v>0</v>
      </c>
      <c r="N410" s="119" t="str">
        <f t="shared" si="18"/>
        <v>810131-WOLND-SM</v>
      </c>
      <c r="O410" s="122" t="str">
        <f>IF(B410="NET","",IF(B410="","",IFERROR(VLOOKUP(N410,EAN!$A:$B,2,FALSE),"MANGLER - MÅ OPPDATERE EAN-FANEN")))</f>
        <v>MANGLER - MÅ OPPDATERE EAN-FANEN</v>
      </c>
      <c r="P410" s="119">
        <f t="shared" si="19"/>
        <v>0</v>
      </c>
      <c r="Q410" s="119">
        <f t="shared" si="20"/>
        <v>0</v>
      </c>
      <c r="S410" s="137" t="str">
        <f>IF(B410="NET","",IFERROR(VLOOKUP(O410,'2) Order Form'!$W$9:$W$1926,1,FALSE),"Ikke med I order form"))</f>
        <v>Ikke med I order form</v>
      </c>
      <c r="U410" s="226">
        <v>7048652710147</v>
      </c>
      <c r="V410" s="120">
        <f>IFERROR(VLOOKUP(U410,'2) Order Form'!$W$9:$W$1996,1,FALSE),"Ikke med I order form")</f>
        <v>7048652710147</v>
      </c>
      <c r="W410" s="195">
        <f>INDEX(ATS!$A:$P,MATCH(ATS!$U410,ATS!$O:$O,0),1)</f>
        <v>852031</v>
      </c>
      <c r="X410" s="174" t="str">
        <f>INDEX(ATS!$A:$P,MATCH(ATS!$U410,ATS!$O:$O,0),2)</f>
        <v>Heat RIG Reflect</v>
      </c>
      <c r="Y410" s="175" t="str">
        <f>INDEX(ATS!$A:$P,MATCH(ATS!$U410,ATS!$O:$O,0),4)</f>
        <v>200500-OS</v>
      </c>
      <c r="AA410" s="195">
        <f>IFERROR(VLOOKUP('2) Order Form'!W415,$U$4:$U$1000,1,FALSE),"Ikke med i Elastic")</f>
        <v>7048652710123</v>
      </c>
      <c r="AB410" s="195">
        <f>SUM('2) Order Form'!W415)</f>
        <v>7048652710123</v>
      </c>
      <c r="AC410" s="195">
        <f>INDEX(ATS!$A:$P,MATCH(ATS!$AB410,ATS!$O:$O,0),1)</f>
        <v>852031</v>
      </c>
      <c r="AD410" s="195" t="str">
        <f>INDEX(ATS!$A:$P,MATCH(ATS!$AB410,ATS!$O:$O,0),2)</f>
        <v>Heat RIG Reflect</v>
      </c>
      <c r="AE410" s="195" t="str">
        <f>INDEX(ATS!$A:$P,MATCH(ATS!$AB410,ATS!$O:$O,0),4)</f>
        <v>160400-OS</v>
      </c>
    </row>
    <row r="411" spans="1:31" s="2" customFormat="1" x14ac:dyDescent="0.2">
      <c r="A411" s="228">
        <v>810131</v>
      </c>
      <c r="B411" s="228" t="s">
        <v>4373</v>
      </c>
      <c r="C411" s="228" t="s">
        <v>4204</v>
      </c>
      <c r="D411" s="228" t="s">
        <v>3987</v>
      </c>
      <c r="E411" s="228" t="s">
        <v>3964</v>
      </c>
      <c r="F411" s="228" t="s">
        <v>86</v>
      </c>
      <c r="G411" s="228" t="s">
        <v>128</v>
      </c>
      <c r="H411" s="228">
        <v>0</v>
      </c>
      <c r="I411" s="228">
        <v>0</v>
      </c>
      <c r="J411" s="228">
        <v>0</v>
      </c>
      <c r="K411" s="228">
        <v>0</v>
      </c>
      <c r="L411" s="231">
        <v>0</v>
      </c>
      <c r="N411" s="119" t="str">
        <f t="shared" si="18"/>
        <v>810131-WOLND-ML</v>
      </c>
      <c r="O411" s="122" t="str">
        <f>IF(B411="NET","",IF(B411="","",IFERROR(VLOOKUP(N411,EAN!$A:$B,2,FALSE),"MANGLER - MÅ OPPDATERE EAN-FANEN")))</f>
        <v>MANGLER - MÅ OPPDATERE EAN-FANEN</v>
      </c>
      <c r="P411" s="119">
        <f t="shared" si="19"/>
        <v>0</v>
      </c>
      <c r="Q411" s="119">
        <f t="shared" si="20"/>
        <v>0</v>
      </c>
      <c r="S411" s="137" t="str">
        <f>IF(B411="NET","",IFERROR(VLOOKUP(O411,'2) Order Form'!$W$9:$W$1926,1,FALSE),"Ikke med I order form"))</f>
        <v>Ikke med I order form</v>
      </c>
      <c r="U411" s="226">
        <v>7048652762429</v>
      </c>
      <c r="V411" s="120">
        <f>IFERROR(VLOOKUP(U411,'2) Order Form'!$W$9:$W$1996,1,FALSE),"Ikke med I order form")</f>
        <v>7048652762429</v>
      </c>
      <c r="W411" s="195">
        <f>INDEX(ATS!$A:$P,MATCH(ATS!$U411,ATS!$O:$O,0),1)</f>
        <v>852031</v>
      </c>
      <c r="X411" s="174" t="str">
        <f>INDEX(ATS!$A:$P,MATCH(ATS!$U411,ATS!$O:$O,0),2)</f>
        <v>Heat RIG Reflect</v>
      </c>
      <c r="Y411" s="175" t="str">
        <f>INDEX(ATS!$A:$P,MATCH(ATS!$U411,ATS!$O:$O,0),4)</f>
        <v>070600-OS</v>
      </c>
      <c r="AA411" s="195">
        <f>IFERROR(VLOOKUP('2) Order Form'!W416,$U$4:$U$1000,1,FALSE),"Ikke med i Elastic")</f>
        <v>7048652710130</v>
      </c>
      <c r="AB411" s="195">
        <f>SUM('2) Order Form'!W416)</f>
        <v>7048652710130</v>
      </c>
      <c r="AC411" s="195">
        <f>INDEX(ATS!$A:$P,MATCH(ATS!$AB411,ATS!$O:$O,0),1)</f>
        <v>852031</v>
      </c>
      <c r="AD411" s="195" t="str">
        <f>INDEX(ATS!$A:$P,MATCH(ATS!$AB411,ATS!$O:$O,0),2)</f>
        <v>Heat RIG Reflect</v>
      </c>
      <c r="AE411" s="195" t="str">
        <f>INDEX(ATS!$A:$P,MATCH(ATS!$AB411,ATS!$O:$O,0),4)</f>
        <v>167400-OS</v>
      </c>
    </row>
    <row r="412" spans="1:31" s="2" customFormat="1" x14ac:dyDescent="0.2">
      <c r="A412" s="228">
        <v>810131</v>
      </c>
      <c r="B412" s="228" t="s">
        <v>4373</v>
      </c>
      <c r="C412" s="228" t="s">
        <v>4204</v>
      </c>
      <c r="D412" s="228" t="s">
        <v>3988</v>
      </c>
      <c r="E412" s="228" t="s">
        <v>3964</v>
      </c>
      <c r="F412" s="228" t="s">
        <v>87</v>
      </c>
      <c r="G412" s="228" t="s">
        <v>128</v>
      </c>
      <c r="H412" s="228">
        <v>0</v>
      </c>
      <c r="I412" s="228">
        <v>0</v>
      </c>
      <c r="J412" s="228">
        <v>0</v>
      </c>
      <c r="K412" s="228">
        <v>0</v>
      </c>
      <c r="L412" s="231">
        <v>0</v>
      </c>
      <c r="N412" s="119" t="str">
        <f t="shared" si="18"/>
        <v>810131-WOLND-LXL</v>
      </c>
      <c r="O412" s="122" t="str">
        <f>IF(B412="NET","",IF(B412="","",IFERROR(VLOOKUP(N412,EAN!$A:$B,2,FALSE),"MANGLER - MÅ OPPDATERE EAN-FANEN")))</f>
        <v>MANGLER - MÅ OPPDATERE EAN-FANEN</v>
      </c>
      <c r="P412" s="119">
        <f t="shared" si="19"/>
        <v>0</v>
      </c>
      <c r="Q412" s="119">
        <f t="shared" si="20"/>
        <v>0</v>
      </c>
      <c r="S412" s="137" t="str">
        <f>IF(B412="NET","",IFERROR(VLOOKUP(O412,'2) Order Form'!$W$9:$W$1926,1,FALSE),"Ikke med I order form"))</f>
        <v>Ikke med I order form</v>
      </c>
      <c r="U412" s="226">
        <v>7048652775283</v>
      </c>
      <c r="V412" s="120">
        <f>IFERROR(VLOOKUP(U412,'2) Order Form'!$W$9:$W$1996,1,FALSE),"Ikke med I order form")</f>
        <v>7048652775283</v>
      </c>
      <c r="W412" s="195">
        <f>INDEX(ATS!$A:$P,MATCH(ATS!$U412,ATS!$O:$O,0),1)</f>
        <v>852031</v>
      </c>
      <c r="X412" s="174" t="str">
        <f>INDEX(ATS!$A:$P,MATCH(ATS!$U412,ATS!$O:$O,0),2)</f>
        <v>Heat RIG Reflect</v>
      </c>
      <c r="Y412" s="175" t="str">
        <f>INDEX(ATS!$A:$P,MATCH(ATS!$U412,ATS!$O:$O,0),4)</f>
        <v>208200-OS</v>
      </c>
      <c r="AA412" s="195">
        <f>IFERROR(VLOOKUP('2) Order Form'!W417,$U$4:$U$1000,1,FALSE),"Ikke med i Elastic")</f>
        <v>7048652663849</v>
      </c>
      <c r="AB412" s="195">
        <f>SUM('2) Order Form'!W417)</f>
        <v>7048652663849</v>
      </c>
      <c r="AC412" s="195">
        <f>INDEX(ATS!$A:$P,MATCH(ATS!$AB412,ATS!$O:$O,0),1)</f>
        <v>852031</v>
      </c>
      <c r="AD412" s="195" t="str">
        <f>INDEX(ATS!$A:$P,MATCH(ATS!$AB412,ATS!$O:$O,0),2)</f>
        <v>Heat RIG Reflect</v>
      </c>
      <c r="AE412" s="195" t="str">
        <f>INDEX(ATS!$A:$P,MATCH(ATS!$AB412,ATS!$O:$O,0),4)</f>
        <v>191300-OS</v>
      </c>
    </row>
    <row r="413" spans="1:31" s="2" customFormat="1" x14ac:dyDescent="0.2">
      <c r="A413" s="229">
        <v>810132</v>
      </c>
      <c r="B413" s="228" t="s">
        <v>248</v>
      </c>
      <c r="C413" s="228"/>
      <c r="D413" s="228"/>
      <c r="E413" s="228"/>
      <c r="F413" s="228"/>
      <c r="G413" s="228"/>
      <c r="H413" s="229">
        <v>202226</v>
      </c>
      <c r="I413" s="229">
        <v>202227</v>
      </c>
      <c r="J413" s="229">
        <v>202228</v>
      </c>
      <c r="K413" s="229">
        <v>202229</v>
      </c>
      <c r="L413" s="232">
        <v>202234</v>
      </c>
      <c r="N413" s="119" t="str">
        <f t="shared" si="18"/>
        <v>810132-</v>
      </c>
      <c r="O413" s="122" t="str">
        <f>IF(B413="NET","",IF(B413="","",IFERROR(VLOOKUP(N413,EAN!$A:$B,2,FALSE),"MANGLER - MÅ OPPDATERE EAN-FANEN")))</f>
        <v/>
      </c>
      <c r="P413" s="119">
        <f t="shared" si="19"/>
        <v>202226</v>
      </c>
      <c r="Q413" s="119">
        <f t="shared" si="20"/>
        <v>202234</v>
      </c>
      <c r="S413" s="137" t="str">
        <f>IF(B413="NET","",IFERROR(VLOOKUP(O413,'2) Order Form'!$W$9:$W$1926,1,FALSE),"Ikke med I order form"))</f>
        <v/>
      </c>
      <c r="U413" s="226">
        <v>7048652616449</v>
      </c>
      <c r="V413" s="120">
        <f>IFERROR(VLOOKUP(U413,'2) Order Form'!$W$9:$W$1996,1,FALSE),"Ikke med I order form")</f>
        <v>7048652616449</v>
      </c>
      <c r="W413" s="195">
        <f>INDEX(ATS!$A:$P,MATCH(ATS!$U413,ATS!$O:$O,0),1)</f>
        <v>852032</v>
      </c>
      <c r="X413" s="174" t="str">
        <f>INDEX(ATS!$A:$P,MATCH(ATS!$U413,ATS!$O:$O,0),2)</f>
        <v>Heat</v>
      </c>
      <c r="Y413" s="175" t="str">
        <f>INDEX(ATS!$A:$P,MATCH(ATS!$U413,ATS!$O:$O,0),4)</f>
        <v>099000-OS</v>
      </c>
      <c r="AA413" s="195">
        <f>IFERROR(VLOOKUP('2) Order Form'!W418,$U$4:$U$1000,1,FALSE),"Ikke med i Elastic")</f>
        <v>7048652775283</v>
      </c>
      <c r="AB413" s="195">
        <f>SUM('2) Order Form'!W418)</f>
        <v>7048652775283</v>
      </c>
      <c r="AC413" s="195">
        <f>INDEX(ATS!$A:$P,MATCH(ATS!$AB413,ATS!$O:$O,0),1)</f>
        <v>852031</v>
      </c>
      <c r="AD413" s="195" t="str">
        <f>INDEX(ATS!$A:$P,MATCH(ATS!$AB413,ATS!$O:$O,0),2)</f>
        <v>Heat RIG Reflect</v>
      </c>
      <c r="AE413" s="195" t="str">
        <f>INDEX(ATS!$A:$P,MATCH(ATS!$AB413,ATS!$O:$O,0),4)</f>
        <v>208200-OS</v>
      </c>
    </row>
    <row r="414" spans="1:31" s="2" customFormat="1" x14ac:dyDescent="0.2">
      <c r="A414" s="228">
        <v>810132</v>
      </c>
      <c r="B414" s="228" t="s">
        <v>3992</v>
      </c>
      <c r="C414" s="228" t="s">
        <v>4204</v>
      </c>
      <c r="D414" s="228" t="s">
        <v>761</v>
      </c>
      <c r="E414" s="228" t="s">
        <v>244</v>
      </c>
      <c r="F414" s="228" t="s">
        <v>85</v>
      </c>
      <c r="G414" s="228" t="s">
        <v>128</v>
      </c>
      <c r="H414" s="228">
        <v>0</v>
      </c>
      <c r="I414" s="228">
        <v>0</v>
      </c>
      <c r="J414" s="228">
        <v>0</v>
      </c>
      <c r="K414" s="228">
        <v>0</v>
      </c>
      <c r="L414" s="231">
        <v>0</v>
      </c>
      <c r="N414" s="119" t="str">
        <f t="shared" si="18"/>
        <v>810132-TEBLK-SM</v>
      </c>
      <c r="O414" s="122" t="str">
        <f>IF(B414="NET","",IF(B414="","",IFERROR(VLOOKUP(N414,EAN!$A:$B,2,FALSE),"MANGLER - MÅ OPPDATERE EAN-FANEN")))</f>
        <v>MANGLER - MÅ OPPDATERE EAN-FANEN</v>
      </c>
      <c r="P414" s="119">
        <f t="shared" si="19"/>
        <v>0</v>
      </c>
      <c r="Q414" s="119">
        <f t="shared" si="20"/>
        <v>0</v>
      </c>
      <c r="S414" s="137" t="str">
        <f>IF(B414="NET","",IFERROR(VLOOKUP(O414,'2) Order Form'!$W$9:$W$1926,1,FALSE),"Ikke med I order form"))</f>
        <v>Ikke med I order form</v>
      </c>
      <c r="U414" s="226">
        <v>7048652762450</v>
      </c>
      <c r="V414" s="120">
        <f>IFERROR(VLOOKUP(U414,'2) Order Form'!$W$9:$W$1996,1,FALSE),"Ikke med I order form")</f>
        <v>7048652762450</v>
      </c>
      <c r="W414" s="195">
        <f>INDEX(ATS!$A:$P,MATCH(ATS!$U414,ATS!$O:$O,0),1)</f>
        <v>852032</v>
      </c>
      <c r="X414" s="174" t="str">
        <f>INDEX(ATS!$A:$P,MATCH(ATS!$U414,ATS!$O:$O,0),2)</f>
        <v>Heat</v>
      </c>
      <c r="Y414" s="175" t="str">
        <f>INDEX(ATS!$A:$P,MATCH(ATS!$U414,ATS!$O:$O,0),4)</f>
        <v>090700-OS</v>
      </c>
      <c r="AA414" s="195">
        <f>IFERROR(VLOOKUP('2) Order Form'!W419,$U$4:$U$1000,1,FALSE),"Ikke med i Elastic")</f>
        <v>7048652710147</v>
      </c>
      <c r="AB414" s="195">
        <f>SUM('2) Order Form'!W419)</f>
        <v>7048652710147</v>
      </c>
      <c r="AC414" s="195">
        <f>INDEX(ATS!$A:$P,MATCH(ATS!$AB414,ATS!$O:$O,0),1)</f>
        <v>852031</v>
      </c>
      <c r="AD414" s="195" t="str">
        <f>INDEX(ATS!$A:$P,MATCH(ATS!$AB414,ATS!$O:$O,0),2)</f>
        <v>Heat RIG Reflect</v>
      </c>
      <c r="AE414" s="195" t="str">
        <f>INDEX(ATS!$A:$P,MATCH(ATS!$AB414,ATS!$O:$O,0),4)</f>
        <v>200500-OS</v>
      </c>
    </row>
    <row r="415" spans="1:31" s="2" customFormat="1" x14ac:dyDescent="0.2">
      <c r="A415" s="228">
        <v>810132</v>
      </c>
      <c r="B415" s="228" t="s">
        <v>3992</v>
      </c>
      <c r="C415" s="228" t="s">
        <v>4204</v>
      </c>
      <c r="D415" s="228" t="s">
        <v>762</v>
      </c>
      <c r="E415" s="228" t="s">
        <v>244</v>
      </c>
      <c r="F415" s="228" t="s">
        <v>86</v>
      </c>
      <c r="G415" s="228" t="s">
        <v>128</v>
      </c>
      <c r="H415" s="228">
        <v>0</v>
      </c>
      <c r="I415" s="228">
        <v>0</v>
      </c>
      <c r="J415" s="228">
        <v>0</v>
      </c>
      <c r="K415" s="228">
        <v>0</v>
      </c>
      <c r="L415" s="231">
        <v>0</v>
      </c>
      <c r="N415" s="119" t="str">
        <f t="shared" si="18"/>
        <v>810132-TEBLK-ML</v>
      </c>
      <c r="O415" s="122" t="str">
        <f>IF(B415="NET","",IF(B415="","",IFERROR(VLOOKUP(N415,EAN!$A:$B,2,FALSE),"MANGLER - MÅ OPPDATERE EAN-FANEN")))</f>
        <v>MANGLER - MÅ OPPDATERE EAN-FANEN</v>
      </c>
      <c r="P415" s="119">
        <f t="shared" si="19"/>
        <v>0</v>
      </c>
      <c r="Q415" s="119">
        <f t="shared" si="20"/>
        <v>0</v>
      </c>
      <c r="S415" s="137" t="str">
        <f>IF(B415="NET","",IFERROR(VLOOKUP(O415,'2) Order Form'!$W$9:$W$1926,1,FALSE),"Ikke med I order form"))</f>
        <v>Ikke med I order form</v>
      </c>
      <c r="U415" s="226">
        <v>7048652762467</v>
      </c>
      <c r="V415" s="120">
        <f>IFERROR(VLOOKUP(U415,'2) Order Form'!$W$9:$W$1996,1,FALSE),"Ikke med I order form")</f>
        <v>7048652762467</v>
      </c>
      <c r="W415" s="195">
        <f>INDEX(ATS!$A:$P,MATCH(ATS!$U415,ATS!$O:$O,0),1)</f>
        <v>852032</v>
      </c>
      <c r="X415" s="174" t="str">
        <f>INDEX(ATS!$A:$P,MATCH(ATS!$U415,ATS!$O:$O,0),2)</f>
        <v>Heat</v>
      </c>
      <c r="Y415" s="175" t="str">
        <f>INDEX(ATS!$A:$P,MATCH(ATS!$U415,ATS!$O:$O,0),4)</f>
        <v>091600-OS</v>
      </c>
      <c r="AA415" s="195">
        <f>IFERROR(VLOOKUP('2) Order Form'!W420,$U$4:$U$1000,1,FALSE),"Ikke med i Elastic")</f>
        <v>7048652775078</v>
      </c>
      <c r="AB415" s="195">
        <f>SUM('2) Order Form'!W420)</f>
        <v>7048652775078</v>
      </c>
      <c r="AC415" s="195">
        <f>INDEX(ATS!$A:$P,MATCH(ATS!$AB415,ATS!$O:$O,0),1)</f>
        <v>852032</v>
      </c>
      <c r="AD415" s="195" t="str">
        <f>INDEX(ATS!$A:$P,MATCH(ATS!$AB415,ATS!$O:$O,0),2)</f>
        <v>Heat</v>
      </c>
      <c r="AE415" s="195" t="str">
        <f>INDEX(ATS!$A:$P,MATCH(ATS!$AB415,ATS!$O:$O,0),4)</f>
        <v>092500-OS</v>
      </c>
    </row>
    <row r="416" spans="1:31" s="2" customFormat="1" x14ac:dyDescent="0.2">
      <c r="A416" s="228">
        <v>810132</v>
      </c>
      <c r="B416" s="228" t="s">
        <v>3992</v>
      </c>
      <c r="C416" s="228" t="s">
        <v>4204</v>
      </c>
      <c r="D416" s="228" t="s">
        <v>763</v>
      </c>
      <c r="E416" s="228" t="s">
        <v>244</v>
      </c>
      <c r="F416" s="228" t="s">
        <v>87</v>
      </c>
      <c r="G416" s="228" t="s">
        <v>128</v>
      </c>
      <c r="H416" s="228">
        <v>0</v>
      </c>
      <c r="I416" s="228">
        <v>0</v>
      </c>
      <c r="J416" s="228">
        <v>0</v>
      </c>
      <c r="K416" s="228">
        <v>0</v>
      </c>
      <c r="L416" s="231">
        <v>0</v>
      </c>
      <c r="N416" s="119" t="str">
        <f t="shared" si="18"/>
        <v>810132-TEBLK-LXL</v>
      </c>
      <c r="O416" s="122" t="str">
        <f>IF(B416="NET","",IF(B416="","",IFERROR(VLOOKUP(N416,EAN!$A:$B,2,FALSE),"MANGLER - MÅ OPPDATERE EAN-FANEN")))</f>
        <v>MANGLER - MÅ OPPDATERE EAN-FANEN</v>
      </c>
      <c r="P416" s="119">
        <f t="shared" si="19"/>
        <v>0</v>
      </c>
      <c r="Q416" s="119">
        <f t="shared" si="20"/>
        <v>0</v>
      </c>
      <c r="S416" s="137" t="str">
        <f>IF(B416="NET","",IFERROR(VLOOKUP(O416,'2) Order Form'!$W$9:$W$1926,1,FALSE),"Ikke med I order form"))</f>
        <v>Ikke med I order form</v>
      </c>
      <c r="U416" s="226">
        <v>7048652775078</v>
      </c>
      <c r="V416" s="120">
        <f>IFERROR(VLOOKUP(U416,'2) Order Form'!$W$9:$W$1996,1,FALSE),"Ikke med I order form")</f>
        <v>7048652775078</v>
      </c>
      <c r="W416" s="195">
        <f>INDEX(ATS!$A:$P,MATCH(ATS!$U416,ATS!$O:$O,0),1)</f>
        <v>852032</v>
      </c>
      <c r="X416" s="174" t="str">
        <f>INDEX(ATS!$A:$P,MATCH(ATS!$U416,ATS!$O:$O,0),2)</f>
        <v>Heat</v>
      </c>
      <c r="Y416" s="175" t="str">
        <f>INDEX(ATS!$A:$P,MATCH(ATS!$U416,ATS!$O:$O,0),4)</f>
        <v>092500-OS</v>
      </c>
      <c r="AA416" s="195">
        <f>IFERROR(VLOOKUP('2) Order Form'!W421,$U$4:$U$1000,1,FALSE),"Ikke med i Elastic")</f>
        <v>7048652762450</v>
      </c>
      <c r="AB416" s="195">
        <f>SUM('2) Order Form'!W421)</f>
        <v>7048652762450</v>
      </c>
      <c r="AC416" s="195">
        <f>INDEX(ATS!$A:$P,MATCH(ATS!$AB416,ATS!$O:$O,0),1)</f>
        <v>852032</v>
      </c>
      <c r="AD416" s="195" t="str">
        <f>INDEX(ATS!$A:$P,MATCH(ATS!$AB416,ATS!$O:$O,0),2)</f>
        <v>Heat</v>
      </c>
      <c r="AE416" s="195" t="str">
        <f>INDEX(ATS!$A:$P,MATCH(ATS!$AB416,ATS!$O:$O,0),4)</f>
        <v>090700-OS</v>
      </c>
    </row>
    <row r="417" spans="1:31" s="2" customFormat="1" x14ac:dyDescent="0.2">
      <c r="A417" s="229">
        <v>810133</v>
      </c>
      <c r="B417" s="228" t="s">
        <v>248</v>
      </c>
      <c r="C417" s="228"/>
      <c r="D417" s="228"/>
      <c r="E417" s="228"/>
      <c r="F417" s="228"/>
      <c r="G417" s="228"/>
      <c r="H417" s="229">
        <v>202226</v>
      </c>
      <c r="I417" s="229">
        <v>202227</v>
      </c>
      <c r="J417" s="229">
        <v>202228</v>
      </c>
      <c r="K417" s="229">
        <v>202229</v>
      </c>
      <c r="L417" s="232">
        <v>202234</v>
      </c>
      <c r="N417" s="119" t="str">
        <f t="shared" si="18"/>
        <v>810133-</v>
      </c>
      <c r="O417" s="122" t="str">
        <f>IF(B417="NET","",IF(B417="","",IFERROR(VLOOKUP(N417,EAN!$A:$B,2,FALSE),"MANGLER - MÅ OPPDATERE EAN-FANEN")))</f>
        <v/>
      </c>
      <c r="P417" s="119">
        <f t="shared" si="19"/>
        <v>202226</v>
      </c>
      <c r="Q417" s="119">
        <f t="shared" si="20"/>
        <v>202234</v>
      </c>
      <c r="S417" s="137" t="str">
        <f>IF(B417="NET","",IFERROR(VLOOKUP(O417,'2) Order Form'!$W$9:$W$1926,1,FALSE),"Ikke med I order form"))</f>
        <v/>
      </c>
      <c r="U417" s="226">
        <v>7048652762436</v>
      </c>
      <c r="V417" s="120">
        <f>IFERROR(VLOOKUP(U417,'2) Order Form'!$W$9:$W$1996,1,FALSE),"Ikke med I order form")</f>
        <v>7048652762436</v>
      </c>
      <c r="W417" s="195">
        <f>INDEX(ATS!$A:$P,MATCH(ATS!$U417,ATS!$O:$O,0),1)</f>
        <v>852084</v>
      </c>
      <c r="X417" s="174" t="str">
        <f>INDEX(ATS!$A:$P,MATCH(ATS!$U417,ATS!$O:$O,0),2)</f>
        <v>Heat Polarized</v>
      </c>
      <c r="Y417" s="175" t="str">
        <f>INDEX(ATS!$A:$P,MATCH(ATS!$U417,ATS!$O:$O,0),4)</f>
        <v>230400-OS</v>
      </c>
      <c r="AA417" s="195">
        <f>IFERROR(VLOOKUP('2) Order Form'!W422,$U$4:$U$1000,1,FALSE),"Ikke med i Elastic")</f>
        <v>7048652762467</v>
      </c>
      <c r="AB417" s="195">
        <f>SUM('2) Order Form'!W422)</f>
        <v>7048652762467</v>
      </c>
      <c r="AC417" s="195">
        <f>INDEX(ATS!$A:$P,MATCH(ATS!$AB417,ATS!$O:$O,0),1)</f>
        <v>852032</v>
      </c>
      <c r="AD417" s="195" t="str">
        <f>INDEX(ATS!$A:$P,MATCH(ATS!$AB417,ATS!$O:$O,0),2)</f>
        <v>Heat</v>
      </c>
      <c r="AE417" s="195" t="str">
        <f>INDEX(ATS!$A:$P,MATCH(ATS!$AB417,ATS!$O:$O,0),4)</f>
        <v>091600-OS</v>
      </c>
    </row>
    <row r="418" spans="1:31" s="2" customFormat="1" x14ac:dyDescent="0.2">
      <c r="A418" s="228">
        <v>810133</v>
      </c>
      <c r="B418" s="228" t="s">
        <v>3993</v>
      </c>
      <c r="C418" s="228" t="s">
        <v>4204</v>
      </c>
      <c r="D418" s="228" t="s">
        <v>761</v>
      </c>
      <c r="E418" s="228" t="s">
        <v>244</v>
      </c>
      <c r="F418" s="228" t="s">
        <v>85</v>
      </c>
      <c r="G418" s="228" t="s">
        <v>128</v>
      </c>
      <c r="H418" s="228">
        <v>0</v>
      </c>
      <c r="I418" s="228">
        <v>0</v>
      </c>
      <c r="J418" s="228">
        <v>0</v>
      </c>
      <c r="K418" s="228">
        <v>0</v>
      </c>
      <c r="L418" s="231">
        <v>0</v>
      </c>
      <c r="N418" s="119" t="str">
        <f t="shared" si="18"/>
        <v>810133-TEBLK-SM</v>
      </c>
      <c r="O418" s="122" t="str">
        <f>IF(B418="NET","",IF(B418="","",IFERROR(VLOOKUP(N418,EAN!$A:$B,2,FALSE),"MANGLER - MÅ OPPDATERE EAN-FANEN")))</f>
        <v>MANGLER - MÅ OPPDATERE EAN-FANEN</v>
      </c>
      <c r="P418" s="119">
        <f t="shared" si="19"/>
        <v>0</v>
      </c>
      <c r="Q418" s="119">
        <f t="shared" si="20"/>
        <v>0</v>
      </c>
      <c r="S418" s="137" t="str">
        <f>IF(B418="NET","",IFERROR(VLOOKUP(O418,'2) Order Form'!$W$9:$W$1926,1,FALSE),"Ikke med I order form"))</f>
        <v>Ikke med I order form</v>
      </c>
      <c r="U418" s="226">
        <v>7048652762610</v>
      </c>
      <c r="V418" s="120">
        <f>IFERROR(VLOOKUP(U418,'2) Order Form'!$W$9:$W$1996,1,FALSE),"Ikke med I order form")</f>
        <v>7048652762610</v>
      </c>
      <c r="W418" s="195">
        <f>INDEX(ATS!$A:$P,MATCH(ATS!$U418,ATS!$O:$O,0),1)</f>
        <v>852078</v>
      </c>
      <c r="X418" s="174" t="str">
        <f>INDEX(ATS!$A:$P,MATCH(ATS!$U418,ATS!$O:$O,0),2)</f>
        <v>Memento RIG Reflect Lens</v>
      </c>
      <c r="Y418" s="175" t="str">
        <f>INDEX(ATS!$A:$P,MATCH(ATS!$U418,ATS!$O:$O,0),4)</f>
        <v>060000-OS</v>
      </c>
      <c r="AA418" s="195">
        <f>IFERROR(VLOOKUP('2) Order Form'!W423,$U$4:$U$1000,1,FALSE),"Ikke med i Elastic")</f>
        <v>7048652616449</v>
      </c>
      <c r="AB418" s="195">
        <f>SUM('2) Order Form'!W423)</f>
        <v>7048652616449</v>
      </c>
      <c r="AC418" s="195">
        <f>INDEX(ATS!$A:$P,MATCH(ATS!$AB418,ATS!$O:$O,0),1)</f>
        <v>852032</v>
      </c>
      <c r="AD418" s="195" t="str">
        <f>INDEX(ATS!$A:$P,MATCH(ATS!$AB418,ATS!$O:$O,0),2)</f>
        <v>Heat</v>
      </c>
      <c r="AE418" s="195" t="str">
        <f>INDEX(ATS!$A:$P,MATCH(ATS!$AB418,ATS!$O:$O,0),4)</f>
        <v>099000-OS</v>
      </c>
    </row>
    <row r="419" spans="1:31" s="2" customFormat="1" x14ac:dyDescent="0.2">
      <c r="A419" s="228">
        <v>810133</v>
      </c>
      <c r="B419" s="228" t="s">
        <v>3993</v>
      </c>
      <c r="C419" s="228" t="s">
        <v>4204</v>
      </c>
      <c r="D419" s="228" t="s">
        <v>762</v>
      </c>
      <c r="E419" s="228" t="s">
        <v>244</v>
      </c>
      <c r="F419" s="228" t="s">
        <v>86</v>
      </c>
      <c r="G419" s="228" t="s">
        <v>128</v>
      </c>
      <c r="H419" s="228">
        <v>0</v>
      </c>
      <c r="I419" s="228">
        <v>0</v>
      </c>
      <c r="J419" s="228">
        <v>0</v>
      </c>
      <c r="K419" s="228">
        <v>0</v>
      </c>
      <c r="L419" s="231">
        <v>0</v>
      </c>
      <c r="N419" s="119" t="str">
        <f t="shared" si="18"/>
        <v>810133-TEBLK-ML</v>
      </c>
      <c r="O419" s="122" t="str">
        <f>IF(B419="NET","",IF(B419="","",IFERROR(VLOOKUP(N419,EAN!$A:$B,2,FALSE),"MANGLER - MÅ OPPDATERE EAN-FANEN")))</f>
        <v>MANGLER - MÅ OPPDATERE EAN-FANEN</v>
      </c>
      <c r="P419" s="119">
        <f t="shared" si="19"/>
        <v>0</v>
      </c>
      <c r="Q419" s="119">
        <f t="shared" si="20"/>
        <v>0</v>
      </c>
      <c r="S419" s="137" t="str">
        <f>IF(B419="NET","",IFERROR(VLOOKUP(O419,'2) Order Form'!$W$9:$W$1926,1,FALSE),"Ikke med I order form"))</f>
        <v>Ikke med I order form</v>
      </c>
      <c r="U419" s="226">
        <v>7048652762641</v>
      </c>
      <c r="V419" s="120">
        <f>IFERROR(VLOOKUP(U419,'2) Order Form'!$W$9:$W$1996,1,FALSE),"Ikke med I order form")</f>
        <v>7048652762641</v>
      </c>
      <c r="W419" s="195">
        <f>INDEX(ATS!$A:$P,MATCH(ATS!$U419,ATS!$O:$O,0),1)</f>
        <v>852078</v>
      </c>
      <c r="X419" s="174" t="str">
        <f>INDEX(ATS!$A:$P,MATCH(ATS!$U419,ATS!$O:$O,0),2)</f>
        <v>Memento RIG Reflect Lens</v>
      </c>
      <c r="Y419" s="175" t="str">
        <f>INDEX(ATS!$A:$P,MATCH(ATS!$U419,ATS!$O:$O,0),4)</f>
        <v>160000-OS</v>
      </c>
      <c r="AA419" s="195">
        <f>IFERROR(VLOOKUP('2) Order Form'!W424,$U$4:$U$1000,1,FALSE),"Ikke med i Elastic")</f>
        <v>7048652762436</v>
      </c>
      <c r="AB419" s="195">
        <f>SUM('2) Order Form'!W424)</f>
        <v>7048652762436</v>
      </c>
      <c r="AC419" s="195">
        <f>INDEX(ATS!$A:$P,MATCH(ATS!$AB419,ATS!$O:$O,0),1)</f>
        <v>852084</v>
      </c>
      <c r="AD419" s="195" t="str">
        <f>INDEX(ATS!$A:$P,MATCH(ATS!$AB419,ATS!$O:$O,0),2)</f>
        <v>Heat Polarized</v>
      </c>
      <c r="AE419" s="195" t="str">
        <f>INDEX(ATS!$A:$P,MATCH(ATS!$AB419,ATS!$O:$O,0),4)</f>
        <v>230400-OS</v>
      </c>
    </row>
    <row r="420" spans="1:31" s="2" customFormat="1" x14ac:dyDescent="0.2">
      <c r="A420" s="228">
        <v>810133</v>
      </c>
      <c r="B420" s="228" t="s">
        <v>3993</v>
      </c>
      <c r="C420" s="228" t="s">
        <v>4204</v>
      </c>
      <c r="D420" s="228" t="s">
        <v>763</v>
      </c>
      <c r="E420" s="228" t="s">
        <v>244</v>
      </c>
      <c r="F420" s="228" t="s">
        <v>87</v>
      </c>
      <c r="G420" s="228" t="s">
        <v>128</v>
      </c>
      <c r="H420" s="228">
        <v>0</v>
      </c>
      <c r="I420" s="228">
        <v>0</v>
      </c>
      <c r="J420" s="228">
        <v>0</v>
      </c>
      <c r="K420" s="228">
        <v>0</v>
      </c>
      <c r="L420" s="231">
        <v>0</v>
      </c>
      <c r="N420" s="119" t="str">
        <f t="shared" si="18"/>
        <v>810133-TEBLK-LXL</v>
      </c>
      <c r="O420" s="122" t="str">
        <f>IF(B420="NET","",IF(B420="","",IFERROR(VLOOKUP(N420,EAN!$A:$B,2,FALSE),"MANGLER - MÅ OPPDATERE EAN-FANEN")))</f>
        <v>MANGLER - MÅ OPPDATERE EAN-FANEN</v>
      </c>
      <c r="P420" s="119">
        <f t="shared" si="19"/>
        <v>0</v>
      </c>
      <c r="Q420" s="119">
        <f t="shared" si="20"/>
        <v>0</v>
      </c>
      <c r="S420" s="137" t="str">
        <f>IF(B420="NET","",IFERROR(VLOOKUP(O420,'2) Order Form'!$W$9:$W$1926,1,FALSE),"Ikke med I order form"))</f>
        <v>Ikke med I order form</v>
      </c>
      <c r="U420" s="226">
        <v>7048652762627</v>
      </c>
      <c r="V420" s="120">
        <f>IFERROR(VLOOKUP(U420,'2) Order Form'!$W$9:$W$1996,1,FALSE),"Ikke med I order form")</f>
        <v>7048652762627</v>
      </c>
      <c r="W420" s="195">
        <f>INDEX(ATS!$A:$P,MATCH(ATS!$U420,ATS!$O:$O,0),1)</f>
        <v>852078</v>
      </c>
      <c r="X420" s="174" t="str">
        <f>INDEX(ATS!$A:$P,MATCH(ATS!$U420,ATS!$O:$O,0),2)</f>
        <v>Memento RIG Reflect Lens</v>
      </c>
      <c r="Y420" s="175" t="str">
        <f>INDEX(ATS!$A:$P,MATCH(ATS!$U420,ATS!$O:$O,0),4)</f>
        <v>070000-OS</v>
      </c>
      <c r="AA420" s="195" t="str">
        <f>IFERROR(VLOOKUP('2) Order Form'!W425,$U$4:$U$1000,1,FALSE),"Ikke med i Elastic")</f>
        <v>Ikke med i Elastic</v>
      </c>
      <c r="AB420" s="195">
        <f>SUM('2) Order Form'!W425)</f>
        <v>7048652777867</v>
      </c>
      <c r="AC420" s="195">
        <f>INDEX(ATS!$A:$P,MATCH(ATS!$AB420,ATS!$O:$O,0),1)</f>
        <v>852087</v>
      </c>
      <c r="AD420" s="195" t="str">
        <f>INDEX(ATS!$A:$P,MATCH(ATS!$AB420,ATS!$O:$O,0),2)</f>
        <v xml:space="preserve">Memento Lens </v>
      </c>
      <c r="AE420" s="195" t="str">
        <f>INDEX(ATS!$A:$P,MATCH(ATS!$AB420,ATS!$O:$O,0),4)</f>
        <v>100000-OS</v>
      </c>
    </row>
    <row r="421" spans="1:31" s="2" customFormat="1" x14ac:dyDescent="0.2">
      <c r="A421" s="229">
        <v>810134</v>
      </c>
      <c r="B421" s="228" t="s">
        <v>248</v>
      </c>
      <c r="C421" s="228"/>
      <c r="D421" s="228"/>
      <c r="E421" s="228"/>
      <c r="F421" s="228"/>
      <c r="G421" s="228"/>
      <c r="H421" s="229">
        <v>202226</v>
      </c>
      <c r="I421" s="229">
        <v>202227</v>
      </c>
      <c r="J421" s="229">
        <v>202228</v>
      </c>
      <c r="K421" s="229">
        <v>202229</v>
      </c>
      <c r="L421" s="232">
        <v>202234</v>
      </c>
      <c r="N421" s="119" t="str">
        <f t="shared" si="18"/>
        <v>810134-</v>
      </c>
      <c r="O421" s="122" t="str">
        <f>IF(B421="NET","",IF(B421="","",IFERROR(VLOOKUP(N421,EAN!$A:$B,2,FALSE),"MANGLER - MÅ OPPDATERE EAN-FANEN")))</f>
        <v/>
      </c>
      <c r="P421" s="119">
        <f t="shared" si="19"/>
        <v>202226</v>
      </c>
      <c r="Q421" s="119">
        <f t="shared" si="20"/>
        <v>202234</v>
      </c>
      <c r="S421" s="137" t="str">
        <f>IF(B421="NET","",IFERROR(VLOOKUP(O421,'2) Order Form'!$W$9:$W$1926,1,FALSE),"Ikke med I order form"))</f>
        <v/>
      </c>
      <c r="U421" s="226">
        <v>7048652762634</v>
      </c>
      <c r="V421" s="120">
        <f>IFERROR(VLOOKUP(U421,'2) Order Form'!$W$9:$W$1996,1,FALSE),"Ikke med I order form")</f>
        <v>7048652762634</v>
      </c>
      <c r="W421" s="195">
        <f>INDEX(ATS!$A:$P,MATCH(ATS!$U421,ATS!$O:$O,0),1)</f>
        <v>852078</v>
      </c>
      <c r="X421" s="174" t="str">
        <f>INDEX(ATS!$A:$P,MATCH(ATS!$U421,ATS!$O:$O,0),2)</f>
        <v>Memento RIG Reflect Lens</v>
      </c>
      <c r="Y421" s="175" t="str">
        <f>INDEX(ATS!$A:$P,MATCH(ATS!$U421,ATS!$O:$O,0),4)</f>
        <v>150000-OS</v>
      </c>
      <c r="AA421" s="195">
        <f>IFERROR(VLOOKUP('2) Order Form'!W426,$U$4:$U$1000,1,FALSE),"Ikke med i Elastic")</f>
        <v>7048652762610</v>
      </c>
      <c r="AB421" s="195">
        <f>SUM('2) Order Form'!W426)</f>
        <v>7048652762610</v>
      </c>
      <c r="AC421" s="195">
        <f>INDEX(ATS!$A:$P,MATCH(ATS!$AB421,ATS!$O:$O,0),1)</f>
        <v>852078</v>
      </c>
      <c r="AD421" s="195" t="str">
        <f>INDEX(ATS!$A:$P,MATCH(ATS!$AB421,ATS!$O:$O,0),2)</f>
        <v>Memento RIG Reflect Lens</v>
      </c>
      <c r="AE421" s="195" t="str">
        <f>INDEX(ATS!$A:$P,MATCH(ATS!$AB421,ATS!$O:$O,0),4)</f>
        <v>060000-OS</v>
      </c>
    </row>
    <row r="422" spans="1:31" s="2" customFormat="1" x14ac:dyDescent="0.2">
      <c r="A422" s="228">
        <v>810134</v>
      </c>
      <c r="B422" s="228" t="s">
        <v>4374</v>
      </c>
      <c r="C422" s="228" t="s">
        <v>4204</v>
      </c>
      <c r="D422" s="228" t="s">
        <v>761</v>
      </c>
      <c r="E422" s="228" t="s">
        <v>244</v>
      </c>
      <c r="F422" s="228" t="s">
        <v>85</v>
      </c>
      <c r="G422" s="228" t="s">
        <v>128</v>
      </c>
      <c r="H422" s="228">
        <v>0</v>
      </c>
      <c r="I422" s="228">
        <v>0</v>
      </c>
      <c r="J422" s="228">
        <v>0</v>
      </c>
      <c r="K422" s="228">
        <v>0</v>
      </c>
      <c r="L422" s="231">
        <v>0</v>
      </c>
      <c r="N422" s="119" t="str">
        <f t="shared" si="18"/>
        <v>810134-TEBLK-SM</v>
      </c>
      <c r="O422" s="122" t="str">
        <f>IF(B422="NET","",IF(B422="","",IFERROR(VLOOKUP(N422,EAN!$A:$B,2,FALSE),"MANGLER - MÅ OPPDATERE EAN-FANEN")))</f>
        <v>MANGLER - MÅ OPPDATERE EAN-FANEN</v>
      </c>
      <c r="P422" s="119">
        <f t="shared" si="19"/>
        <v>0</v>
      </c>
      <c r="Q422" s="119">
        <f t="shared" si="20"/>
        <v>0</v>
      </c>
      <c r="S422" s="137" t="str">
        <f>IF(B422="NET","",IFERROR(VLOOKUP(O422,'2) Order Form'!$W$9:$W$1926,1,FALSE),"Ikke med I order form"))</f>
        <v>Ikke med I order form</v>
      </c>
      <c r="U422" s="226">
        <v>7048652762658</v>
      </c>
      <c r="V422" s="120">
        <f>IFERROR(VLOOKUP(U422,'2) Order Form'!$W$9:$W$1996,1,FALSE),"Ikke med I order form")</f>
        <v>7048652762658</v>
      </c>
      <c r="W422" s="195">
        <f>INDEX(ATS!$A:$P,MATCH(ATS!$U422,ATS!$O:$O,0),1)</f>
        <v>852078</v>
      </c>
      <c r="X422" s="174" t="str">
        <f>INDEX(ATS!$A:$P,MATCH(ATS!$U422,ATS!$O:$O,0),2)</f>
        <v>Memento RIG Reflect Lens</v>
      </c>
      <c r="Y422" s="175" t="str">
        <f>INDEX(ATS!$A:$P,MATCH(ATS!$U422,ATS!$O:$O,0),4)</f>
        <v>190000-OS</v>
      </c>
      <c r="AA422" s="195">
        <f>IFERROR(VLOOKUP('2) Order Form'!W427,$U$4:$U$1000,1,FALSE),"Ikke med i Elastic")</f>
        <v>7048652762627</v>
      </c>
      <c r="AB422" s="195">
        <f>SUM('2) Order Form'!W427)</f>
        <v>7048652762627</v>
      </c>
      <c r="AC422" s="195">
        <f>INDEX(ATS!$A:$P,MATCH(ATS!$AB422,ATS!$O:$O,0),1)</f>
        <v>852078</v>
      </c>
      <c r="AD422" s="195" t="str">
        <f>INDEX(ATS!$A:$P,MATCH(ATS!$AB422,ATS!$O:$O,0),2)</f>
        <v>Memento RIG Reflect Lens</v>
      </c>
      <c r="AE422" s="195" t="str">
        <f>INDEX(ATS!$A:$P,MATCH(ATS!$AB422,ATS!$O:$O,0),4)</f>
        <v>070000-OS</v>
      </c>
    </row>
    <row r="423" spans="1:31" s="2" customFormat="1" x14ac:dyDescent="0.2">
      <c r="A423" s="228">
        <v>810134</v>
      </c>
      <c r="B423" s="228" t="s">
        <v>4374</v>
      </c>
      <c r="C423" s="228" t="s">
        <v>4204</v>
      </c>
      <c r="D423" s="228" t="s">
        <v>762</v>
      </c>
      <c r="E423" s="228" t="s">
        <v>244</v>
      </c>
      <c r="F423" s="228" t="s">
        <v>86</v>
      </c>
      <c r="G423" s="228" t="s">
        <v>128</v>
      </c>
      <c r="H423" s="228">
        <v>0</v>
      </c>
      <c r="I423" s="228">
        <v>0</v>
      </c>
      <c r="J423" s="228">
        <v>0</v>
      </c>
      <c r="K423" s="228">
        <v>0</v>
      </c>
      <c r="L423" s="231">
        <v>0</v>
      </c>
      <c r="N423" s="119" t="str">
        <f t="shared" si="18"/>
        <v>810134-TEBLK-ML</v>
      </c>
      <c r="O423" s="122" t="str">
        <f>IF(B423="NET","",IF(B423="","",IFERROR(VLOOKUP(N423,EAN!$A:$B,2,FALSE),"MANGLER - MÅ OPPDATERE EAN-FANEN")))</f>
        <v>MANGLER - MÅ OPPDATERE EAN-FANEN</v>
      </c>
      <c r="P423" s="119">
        <f t="shared" si="19"/>
        <v>0</v>
      </c>
      <c r="Q423" s="119">
        <f t="shared" si="20"/>
        <v>0</v>
      </c>
      <c r="S423" s="137" t="str">
        <f>IF(B423="NET","",IFERROR(VLOOKUP(O423,'2) Order Form'!$W$9:$W$1926,1,FALSE),"Ikke med I order form"))</f>
        <v>Ikke med I order form</v>
      </c>
      <c r="U423" s="226">
        <v>7048652762665</v>
      </c>
      <c r="V423" s="120">
        <f>IFERROR(VLOOKUP(U423,'2) Order Form'!$W$9:$W$1996,1,FALSE),"Ikke med I order form")</f>
        <v>7048652762665</v>
      </c>
      <c r="W423" s="195">
        <f>INDEX(ATS!$A:$P,MATCH(ATS!$U423,ATS!$O:$O,0),1)</f>
        <v>852078</v>
      </c>
      <c r="X423" s="174" t="str">
        <f>INDEX(ATS!$A:$P,MATCH(ATS!$U423,ATS!$O:$O,0),2)</f>
        <v>Memento RIG Reflect Lens</v>
      </c>
      <c r="Y423" s="175" t="str">
        <f>INDEX(ATS!$A:$P,MATCH(ATS!$U423,ATS!$O:$O,0),4)</f>
        <v>200000-OS</v>
      </c>
      <c r="AA423" s="195">
        <f>IFERROR(VLOOKUP('2) Order Form'!W428,$U$4:$U$1000,1,FALSE),"Ikke med i Elastic")</f>
        <v>7048652762634</v>
      </c>
      <c r="AB423" s="195">
        <f>SUM('2) Order Form'!W428)</f>
        <v>7048652762634</v>
      </c>
      <c r="AC423" s="195">
        <f>INDEX(ATS!$A:$P,MATCH(ATS!$AB423,ATS!$O:$O,0),1)</f>
        <v>852078</v>
      </c>
      <c r="AD423" s="195" t="str">
        <f>INDEX(ATS!$A:$P,MATCH(ATS!$AB423,ATS!$O:$O,0),2)</f>
        <v>Memento RIG Reflect Lens</v>
      </c>
      <c r="AE423" s="195" t="str">
        <f>INDEX(ATS!$A:$P,MATCH(ATS!$AB423,ATS!$O:$O,0),4)</f>
        <v>150000-OS</v>
      </c>
    </row>
    <row r="424" spans="1:31" s="2" customFormat="1" x14ac:dyDescent="0.2">
      <c r="A424" s="228">
        <v>810134</v>
      </c>
      <c r="B424" s="228" t="s">
        <v>4374</v>
      </c>
      <c r="C424" s="228" t="s">
        <v>4204</v>
      </c>
      <c r="D424" s="228" t="s">
        <v>763</v>
      </c>
      <c r="E424" s="228" t="s">
        <v>244</v>
      </c>
      <c r="F424" s="228" t="s">
        <v>87</v>
      </c>
      <c r="G424" s="228" t="s">
        <v>128</v>
      </c>
      <c r="H424" s="228">
        <v>0</v>
      </c>
      <c r="I424" s="228">
        <v>0</v>
      </c>
      <c r="J424" s="228">
        <v>0</v>
      </c>
      <c r="K424" s="228">
        <v>0</v>
      </c>
      <c r="L424" s="231">
        <v>0</v>
      </c>
      <c r="N424" s="119" t="str">
        <f t="shared" si="18"/>
        <v>810134-TEBLK-LXL</v>
      </c>
      <c r="O424" s="122" t="str">
        <f>IF(B424="NET","",IF(B424="","",IFERROR(VLOOKUP(N424,EAN!$A:$B,2,FALSE),"MANGLER - MÅ OPPDATERE EAN-FANEN")))</f>
        <v>MANGLER - MÅ OPPDATERE EAN-FANEN</v>
      </c>
      <c r="P424" s="119">
        <f t="shared" si="19"/>
        <v>0</v>
      </c>
      <c r="Q424" s="119">
        <f t="shared" si="20"/>
        <v>0</v>
      </c>
      <c r="S424" s="137" t="str">
        <f>IF(B424="NET","",IFERROR(VLOOKUP(O424,'2) Order Form'!$W$9:$W$1926,1,FALSE),"Ikke med I order form"))</f>
        <v>Ikke med I order form</v>
      </c>
      <c r="U424" s="226">
        <v>7048652762528</v>
      </c>
      <c r="V424" s="120">
        <f>IFERROR(VLOOKUP(U424,'2) Order Form'!$W$9:$W$1996,1,FALSE),"Ikke med I order form")</f>
        <v>7048652762528</v>
      </c>
      <c r="W424" s="195">
        <f>INDEX(ATS!$A:$P,MATCH(ATS!$U424,ATS!$O:$O,0),1)</f>
        <v>852077</v>
      </c>
      <c r="X424" s="174" t="str">
        <f>INDEX(ATS!$A:$P,MATCH(ATS!$U424,ATS!$O:$O,0),2)</f>
        <v>Memento RIG Photochromic Lens</v>
      </c>
      <c r="Y424" s="175" t="str">
        <f>INDEX(ATS!$A:$P,MATCH(ATS!$U424,ATS!$O:$O,0),4)</f>
        <v>220000-OS</v>
      </c>
      <c r="AA424" s="195">
        <f>IFERROR(VLOOKUP('2) Order Form'!W429,$U$4:$U$1000,1,FALSE),"Ikke med i Elastic")</f>
        <v>7048652762641</v>
      </c>
      <c r="AB424" s="195">
        <f>SUM('2) Order Form'!W429)</f>
        <v>7048652762641</v>
      </c>
      <c r="AC424" s="195">
        <f>INDEX(ATS!$A:$P,MATCH(ATS!$AB424,ATS!$O:$O,0),1)</f>
        <v>852078</v>
      </c>
      <c r="AD424" s="195" t="str">
        <f>INDEX(ATS!$A:$P,MATCH(ATS!$AB424,ATS!$O:$O,0),2)</f>
        <v>Memento RIG Reflect Lens</v>
      </c>
      <c r="AE424" s="195" t="str">
        <f>INDEX(ATS!$A:$P,MATCH(ATS!$AB424,ATS!$O:$O,0),4)</f>
        <v>160000-OS</v>
      </c>
    </row>
    <row r="425" spans="1:31" s="2" customFormat="1" x14ac:dyDescent="0.2">
      <c r="A425" s="229">
        <v>810135</v>
      </c>
      <c r="B425" s="228" t="s">
        <v>248</v>
      </c>
      <c r="C425" s="228"/>
      <c r="D425" s="228"/>
      <c r="E425" s="228"/>
      <c r="F425" s="228"/>
      <c r="G425" s="228"/>
      <c r="H425" s="229">
        <v>202226</v>
      </c>
      <c r="I425" s="229">
        <v>202227</v>
      </c>
      <c r="J425" s="229">
        <v>202228</v>
      </c>
      <c r="K425" s="229">
        <v>202229</v>
      </c>
      <c r="L425" s="232">
        <v>202234</v>
      </c>
      <c r="N425" s="119" t="str">
        <f t="shared" si="18"/>
        <v>810135-</v>
      </c>
      <c r="O425" s="122" t="str">
        <f>IF(B425="NET","",IF(B425="","",IFERROR(VLOOKUP(N425,EAN!$A:$B,2,FALSE),"MANGLER - MÅ OPPDATERE EAN-FANEN")))</f>
        <v/>
      </c>
      <c r="P425" s="119">
        <f t="shared" si="19"/>
        <v>202226</v>
      </c>
      <c r="Q425" s="119">
        <f t="shared" si="20"/>
        <v>202234</v>
      </c>
      <c r="S425" s="137" t="str">
        <f>IF(B425="NET","",IFERROR(VLOOKUP(O425,'2) Order Form'!$W$9:$W$1926,1,FALSE),"Ikke med I order form"))</f>
        <v/>
      </c>
      <c r="U425" s="226">
        <v>7048652762498</v>
      </c>
      <c r="V425" s="120">
        <f>IFERROR(VLOOKUP(U425,'2) Order Form'!$W$9:$W$1996,1,FALSE),"Ikke med I order form")</f>
        <v>7048652762498</v>
      </c>
      <c r="W425" s="195">
        <f>INDEX(ATS!$A:$P,MATCH(ATS!$U425,ATS!$O:$O,0),1)</f>
        <v>852076</v>
      </c>
      <c r="X425" s="174" t="str">
        <f>INDEX(ATS!$A:$P,MATCH(ATS!$U425,ATS!$O:$O,0),2)</f>
        <v>Memento Polarized Lens</v>
      </c>
      <c r="Y425" s="175" t="str">
        <f>INDEX(ATS!$A:$P,MATCH(ATS!$U425,ATS!$O:$O,0),4)</f>
        <v>230000-OS</v>
      </c>
      <c r="AA425" s="195">
        <f>IFERROR(VLOOKUP('2) Order Form'!W430,$U$4:$U$1000,1,FALSE),"Ikke med i Elastic")</f>
        <v>7048652762658</v>
      </c>
      <c r="AB425" s="195">
        <f>SUM('2) Order Form'!W430)</f>
        <v>7048652762658</v>
      </c>
      <c r="AC425" s="195">
        <f>INDEX(ATS!$A:$P,MATCH(ATS!$AB425,ATS!$O:$O,0),1)</f>
        <v>852078</v>
      </c>
      <c r="AD425" s="195" t="str">
        <f>INDEX(ATS!$A:$P,MATCH(ATS!$AB425,ATS!$O:$O,0),2)</f>
        <v>Memento RIG Reflect Lens</v>
      </c>
      <c r="AE425" s="195" t="str">
        <f>INDEX(ATS!$A:$P,MATCH(ATS!$AB425,ATS!$O:$O,0),4)</f>
        <v>190000-OS</v>
      </c>
    </row>
    <row r="426" spans="1:31" s="2" customFormat="1" x14ac:dyDescent="0.2">
      <c r="A426" s="228">
        <v>810135</v>
      </c>
      <c r="B426" s="228" t="s">
        <v>4375</v>
      </c>
      <c r="C426" s="228" t="s">
        <v>4204</v>
      </c>
      <c r="D426" s="228" t="s">
        <v>761</v>
      </c>
      <c r="E426" s="228" t="s">
        <v>244</v>
      </c>
      <c r="F426" s="228" t="s">
        <v>85</v>
      </c>
      <c r="G426" s="228" t="s">
        <v>128</v>
      </c>
      <c r="H426" s="228">
        <v>0</v>
      </c>
      <c r="I426" s="228">
        <v>0</v>
      </c>
      <c r="J426" s="228">
        <v>0</v>
      </c>
      <c r="K426" s="228">
        <v>0</v>
      </c>
      <c r="L426" s="231">
        <v>0</v>
      </c>
      <c r="N426" s="119" t="str">
        <f t="shared" si="18"/>
        <v>810135-TEBLK-SM</v>
      </c>
      <c r="O426" s="122" t="str">
        <f>IF(B426="NET","",IF(B426="","",IFERROR(VLOOKUP(N426,EAN!$A:$B,2,FALSE),"MANGLER - MÅ OPPDATERE EAN-FANEN")))</f>
        <v>MANGLER - MÅ OPPDATERE EAN-FANEN</v>
      </c>
      <c r="P426" s="119">
        <f t="shared" si="19"/>
        <v>0</v>
      </c>
      <c r="Q426" s="119">
        <f t="shared" si="20"/>
        <v>0</v>
      </c>
      <c r="S426" s="137" t="str">
        <f>IF(B426="NET","",IFERROR(VLOOKUP(O426,'2) Order Form'!$W$9:$W$1926,1,FALSE),"Ikke med I order form"))</f>
        <v>Ikke med I order form</v>
      </c>
      <c r="U426" s="226">
        <v>7048652615299</v>
      </c>
      <c r="V426" s="120">
        <f>IFERROR(VLOOKUP(U426,'2) Order Form'!$W$9:$W$1996,1,FALSE),"Ikke med I order form")</f>
        <v>7048652615299</v>
      </c>
      <c r="W426" s="195">
        <f>INDEX(ATS!$A:$P,MATCH(ATS!$U426,ATS!$O:$O,0),1)</f>
        <v>852048</v>
      </c>
      <c r="X426" s="174" t="str">
        <f>INDEX(ATS!$A:$P,MATCH(ATS!$U426,ATS!$O:$O,0),2)</f>
        <v>Ronin Lens</v>
      </c>
      <c r="Y426" s="175" t="str">
        <f>INDEX(ATS!$A:$P,MATCH(ATS!$U426,ATS!$O:$O,0),4)</f>
        <v>100000-OS</v>
      </c>
      <c r="AA426" s="195">
        <f>IFERROR(VLOOKUP('2) Order Form'!W431,$U$4:$U$1000,1,FALSE),"Ikke med i Elastic")</f>
        <v>7048652762665</v>
      </c>
      <c r="AB426" s="195">
        <f>SUM('2) Order Form'!W431)</f>
        <v>7048652762665</v>
      </c>
      <c r="AC426" s="195">
        <f>INDEX(ATS!$A:$P,MATCH(ATS!$AB426,ATS!$O:$O,0),1)</f>
        <v>852078</v>
      </c>
      <c r="AD426" s="195" t="str">
        <f>INDEX(ATS!$A:$P,MATCH(ATS!$AB426,ATS!$O:$O,0),2)</f>
        <v>Memento RIG Reflect Lens</v>
      </c>
      <c r="AE426" s="195" t="str">
        <f>INDEX(ATS!$A:$P,MATCH(ATS!$AB426,ATS!$O:$O,0),4)</f>
        <v>200000-OS</v>
      </c>
    </row>
    <row r="427" spans="1:31" s="2" customFormat="1" x14ac:dyDescent="0.2">
      <c r="A427" s="228">
        <v>810135</v>
      </c>
      <c r="B427" s="228" t="s">
        <v>4375</v>
      </c>
      <c r="C427" s="228" t="s">
        <v>4204</v>
      </c>
      <c r="D427" s="228" t="s">
        <v>762</v>
      </c>
      <c r="E427" s="228" t="s">
        <v>244</v>
      </c>
      <c r="F427" s="228" t="s">
        <v>86</v>
      </c>
      <c r="G427" s="228" t="s">
        <v>128</v>
      </c>
      <c r="H427" s="228">
        <v>0</v>
      </c>
      <c r="I427" s="228">
        <v>0</v>
      </c>
      <c r="J427" s="228">
        <v>0</v>
      </c>
      <c r="K427" s="228">
        <v>0</v>
      </c>
      <c r="L427" s="231">
        <v>0</v>
      </c>
      <c r="N427" s="119" t="str">
        <f t="shared" si="18"/>
        <v>810135-TEBLK-ML</v>
      </c>
      <c r="O427" s="122" t="str">
        <f>IF(B427="NET","",IF(B427="","",IFERROR(VLOOKUP(N427,EAN!$A:$B,2,FALSE),"MANGLER - MÅ OPPDATERE EAN-FANEN")))</f>
        <v>MANGLER - MÅ OPPDATERE EAN-FANEN</v>
      </c>
      <c r="P427" s="119">
        <f t="shared" si="19"/>
        <v>0</v>
      </c>
      <c r="Q427" s="119">
        <f t="shared" si="20"/>
        <v>0</v>
      </c>
      <c r="S427" s="137" t="str">
        <f>IF(B427="NET","",IFERROR(VLOOKUP(O427,'2) Order Form'!$W$9:$W$1926,1,FALSE),"Ikke med I order form"))</f>
        <v>Ikke med I order form</v>
      </c>
      <c r="U427" s="226">
        <v>7048652662156</v>
      </c>
      <c r="V427" s="120">
        <f>IFERROR(VLOOKUP(U427,'2) Order Form'!$W$9:$W$1996,1,FALSE),"Ikke med I order form")</f>
        <v>7048652662156</v>
      </c>
      <c r="W427" s="195">
        <f>INDEX(ATS!$A:$P,MATCH(ATS!$U427,ATS!$O:$O,0),1)</f>
        <v>810104</v>
      </c>
      <c r="X427" s="174" t="str">
        <f>INDEX(ATS!$A:$P,MATCH(ATS!$U427,ATS!$O:$O,0),2)</f>
        <v>Ronin RIG Lens</v>
      </c>
      <c r="Y427" s="175" t="str">
        <f>INDEX(ATS!$A:$P,MATCH(ATS!$U427,ATS!$O:$O,0),4)</f>
        <v>010000-OS</v>
      </c>
      <c r="AA427" s="195">
        <f>IFERROR(VLOOKUP('2) Order Form'!W432,$U$4:$U$1000,1,FALSE),"Ikke med i Elastic")</f>
        <v>7048652762528</v>
      </c>
      <c r="AB427" s="195">
        <f>SUM('2) Order Form'!W432)</f>
        <v>7048652762528</v>
      </c>
      <c r="AC427" s="195">
        <f>INDEX(ATS!$A:$P,MATCH(ATS!$AB427,ATS!$O:$O,0),1)</f>
        <v>852077</v>
      </c>
      <c r="AD427" s="195" t="str">
        <f>INDEX(ATS!$A:$P,MATCH(ATS!$AB427,ATS!$O:$O,0),2)</f>
        <v>Memento RIG Photochromic Lens</v>
      </c>
      <c r="AE427" s="195" t="str">
        <f>INDEX(ATS!$A:$P,MATCH(ATS!$AB427,ATS!$O:$O,0),4)</f>
        <v>220000-OS</v>
      </c>
    </row>
    <row r="428" spans="1:31" s="2" customFormat="1" x14ac:dyDescent="0.2">
      <c r="A428" s="228">
        <v>810135</v>
      </c>
      <c r="B428" s="228" t="s">
        <v>4375</v>
      </c>
      <c r="C428" s="228" t="s">
        <v>4204</v>
      </c>
      <c r="D428" s="228" t="s">
        <v>763</v>
      </c>
      <c r="E428" s="228" t="s">
        <v>244</v>
      </c>
      <c r="F428" s="228" t="s">
        <v>87</v>
      </c>
      <c r="G428" s="228" t="s">
        <v>128</v>
      </c>
      <c r="H428" s="228">
        <v>0</v>
      </c>
      <c r="I428" s="228">
        <v>0</v>
      </c>
      <c r="J428" s="228">
        <v>0</v>
      </c>
      <c r="K428" s="228">
        <v>0</v>
      </c>
      <c r="L428" s="231">
        <v>0</v>
      </c>
      <c r="N428" s="119" t="str">
        <f t="shared" si="18"/>
        <v>810135-TEBLK-LXL</v>
      </c>
      <c r="O428" s="122" t="str">
        <f>IF(B428="NET","",IF(B428="","",IFERROR(VLOOKUP(N428,EAN!$A:$B,2,FALSE),"MANGLER - MÅ OPPDATERE EAN-FANEN")))</f>
        <v>MANGLER - MÅ OPPDATERE EAN-FANEN</v>
      </c>
      <c r="P428" s="119">
        <f t="shared" si="19"/>
        <v>0</v>
      </c>
      <c r="Q428" s="119">
        <f t="shared" si="20"/>
        <v>0</v>
      </c>
      <c r="S428" s="137" t="str">
        <f>IF(B428="NET","",IFERROR(VLOOKUP(O428,'2) Order Form'!$W$9:$W$1926,1,FALSE),"Ikke med I order form"))</f>
        <v>Ikke med I order form</v>
      </c>
      <c r="U428" s="226">
        <v>7048652615251</v>
      </c>
      <c r="V428" s="120">
        <f>IFERROR(VLOOKUP(U428,'2) Order Form'!$W$9:$W$1996,1,FALSE),"Ikke med I order form")</f>
        <v>7048652615251</v>
      </c>
      <c r="W428" s="195">
        <f>INDEX(ATS!$A:$P,MATCH(ATS!$U428,ATS!$O:$O,0),1)</f>
        <v>852049</v>
      </c>
      <c r="X428" s="174" t="str">
        <f>INDEX(ATS!$A:$P,MATCH(ATS!$U428,ATS!$O:$O,0),2)</f>
        <v>Ronin RIG Reflect Lens</v>
      </c>
      <c r="Y428" s="175" t="str">
        <f>INDEX(ATS!$A:$P,MATCH(ATS!$U428,ATS!$O:$O,0),4)</f>
        <v>060000-OS</v>
      </c>
      <c r="AA428" s="195">
        <f>IFERROR(VLOOKUP('2) Order Form'!W433,$U$4:$U$1000,1,FALSE),"Ikke med i Elastic")</f>
        <v>7048652762498</v>
      </c>
      <c r="AB428" s="195">
        <f>SUM('2) Order Form'!W433)</f>
        <v>7048652762498</v>
      </c>
      <c r="AC428" s="195">
        <f>INDEX(ATS!$A:$P,MATCH(ATS!$AB428,ATS!$O:$O,0),1)</f>
        <v>852076</v>
      </c>
      <c r="AD428" s="195" t="str">
        <f>INDEX(ATS!$A:$P,MATCH(ATS!$AB428,ATS!$O:$O,0),2)</f>
        <v>Memento Polarized Lens</v>
      </c>
      <c r="AE428" s="195" t="str">
        <f>INDEX(ATS!$A:$P,MATCH(ATS!$AB428,ATS!$O:$O,0),4)</f>
        <v>230000-OS</v>
      </c>
    </row>
    <row r="429" spans="1:31" s="2" customFormat="1" x14ac:dyDescent="0.2">
      <c r="A429" s="229">
        <v>810136</v>
      </c>
      <c r="B429" s="228" t="s">
        <v>248</v>
      </c>
      <c r="C429" s="228"/>
      <c r="D429" s="228"/>
      <c r="E429" s="228"/>
      <c r="F429" s="228"/>
      <c r="G429" s="228"/>
      <c r="H429" s="229">
        <v>202226</v>
      </c>
      <c r="I429" s="229">
        <v>202227</v>
      </c>
      <c r="J429" s="229">
        <v>202228</v>
      </c>
      <c r="K429" s="229">
        <v>202229</v>
      </c>
      <c r="L429" s="232">
        <v>202234</v>
      </c>
      <c r="N429" s="119" t="str">
        <f t="shared" si="18"/>
        <v>810136-</v>
      </c>
      <c r="O429" s="122" t="str">
        <f>IF(B429="NET","",IF(B429="","",IFERROR(VLOOKUP(N429,EAN!$A:$B,2,FALSE),"MANGLER - MÅ OPPDATERE EAN-FANEN")))</f>
        <v/>
      </c>
      <c r="P429" s="119">
        <f t="shared" si="19"/>
        <v>202226</v>
      </c>
      <c r="Q429" s="119">
        <f t="shared" si="20"/>
        <v>202234</v>
      </c>
      <c r="S429" s="137" t="str">
        <f>IF(B429="NET","",IFERROR(VLOOKUP(O429,'2) Order Form'!$W$9:$W$1926,1,FALSE),"Ikke med I order form"))</f>
        <v/>
      </c>
      <c r="U429" s="226">
        <v>7048652615275</v>
      </c>
      <c r="V429" s="120">
        <f>IFERROR(VLOOKUP(U429,'2) Order Form'!$W$9:$W$1996,1,FALSE),"Ikke med I order form")</f>
        <v>7048652615275</v>
      </c>
      <c r="W429" s="195">
        <f>INDEX(ATS!$A:$P,MATCH(ATS!$U429,ATS!$O:$O,0),1)</f>
        <v>852049</v>
      </c>
      <c r="X429" s="174" t="str">
        <f>INDEX(ATS!$A:$P,MATCH(ATS!$U429,ATS!$O:$O,0),2)</f>
        <v>Ronin RIG Reflect Lens</v>
      </c>
      <c r="Y429" s="175" t="str">
        <f>INDEX(ATS!$A:$P,MATCH(ATS!$U429,ATS!$O:$O,0),4)</f>
        <v>160000-OS</v>
      </c>
      <c r="AA429" s="195">
        <f>IFERROR(VLOOKUP('2) Order Form'!W434,$U$4:$U$1000,1,FALSE),"Ikke med i Elastic")</f>
        <v>7048652615299</v>
      </c>
      <c r="AB429" s="195">
        <f>SUM('2) Order Form'!W434)</f>
        <v>7048652615299</v>
      </c>
      <c r="AC429" s="195">
        <f>INDEX(ATS!$A:$P,MATCH(ATS!$AB429,ATS!$O:$O,0),1)</f>
        <v>852048</v>
      </c>
      <c r="AD429" s="195" t="str">
        <f>INDEX(ATS!$A:$P,MATCH(ATS!$AB429,ATS!$O:$O,0),2)</f>
        <v>Ronin Lens</v>
      </c>
      <c r="AE429" s="195" t="str">
        <f>INDEX(ATS!$A:$P,MATCH(ATS!$AB429,ATS!$O:$O,0),4)</f>
        <v>100000-OS</v>
      </c>
    </row>
    <row r="430" spans="1:31" s="2" customFormat="1" x14ac:dyDescent="0.2">
      <c r="A430" s="228">
        <v>810136</v>
      </c>
      <c r="B430" s="228" t="s">
        <v>4376</v>
      </c>
      <c r="C430" s="228" t="s">
        <v>4204</v>
      </c>
      <c r="D430" s="228" t="s">
        <v>761</v>
      </c>
      <c r="E430" s="228" t="s">
        <v>244</v>
      </c>
      <c r="F430" s="228" t="s">
        <v>85</v>
      </c>
      <c r="G430" s="228" t="s">
        <v>128</v>
      </c>
      <c r="H430" s="228">
        <v>0</v>
      </c>
      <c r="I430" s="228">
        <v>0</v>
      </c>
      <c r="J430" s="228">
        <v>0</v>
      </c>
      <c r="K430" s="228">
        <v>0</v>
      </c>
      <c r="L430" s="231">
        <v>0</v>
      </c>
      <c r="N430" s="119" t="str">
        <f t="shared" si="18"/>
        <v>810136-TEBLK-SM</v>
      </c>
      <c r="O430" s="122" t="str">
        <f>IF(B430="NET","",IF(B430="","",IFERROR(VLOOKUP(N430,EAN!$A:$B,2,FALSE),"MANGLER - MÅ OPPDATERE EAN-FANEN")))</f>
        <v>MANGLER - MÅ OPPDATERE EAN-FANEN</v>
      </c>
      <c r="P430" s="119">
        <f t="shared" si="19"/>
        <v>0</v>
      </c>
      <c r="Q430" s="119">
        <f t="shared" si="20"/>
        <v>0</v>
      </c>
      <c r="S430" s="137" t="str">
        <f>IF(B430="NET","",IFERROR(VLOOKUP(O430,'2) Order Form'!$W$9:$W$1926,1,FALSE),"Ikke med I order form"))</f>
        <v>Ikke med I order form</v>
      </c>
      <c r="U430" s="226">
        <v>7048652615282</v>
      </c>
      <c r="V430" s="120">
        <f>IFERROR(VLOOKUP(U430,'2) Order Form'!$W$9:$W$1996,1,FALSE),"Ikke med I order form")</f>
        <v>7048652615282</v>
      </c>
      <c r="W430" s="195">
        <f>INDEX(ATS!$A:$P,MATCH(ATS!$U430,ATS!$O:$O,0),1)</f>
        <v>852049</v>
      </c>
      <c r="X430" s="174" t="str">
        <f>INDEX(ATS!$A:$P,MATCH(ATS!$U430,ATS!$O:$O,0),2)</f>
        <v>Ronin RIG Reflect Lens</v>
      </c>
      <c r="Y430" s="175" t="str">
        <f>INDEX(ATS!$A:$P,MATCH(ATS!$U430,ATS!$O:$O,0),4)</f>
        <v>200000-OS</v>
      </c>
      <c r="AA430" s="195">
        <f>IFERROR(VLOOKUP('2) Order Form'!W435,$U$4:$U$1000,1,FALSE),"Ikke med i Elastic")</f>
        <v>7048652662156</v>
      </c>
      <c r="AB430" s="195">
        <f>SUM('2) Order Form'!W435)</f>
        <v>7048652662156</v>
      </c>
      <c r="AC430" s="195">
        <f>INDEX(ATS!$A:$P,MATCH(ATS!$AB430,ATS!$O:$O,0),1)</f>
        <v>810104</v>
      </c>
      <c r="AD430" s="195" t="str">
        <f>INDEX(ATS!$A:$P,MATCH(ATS!$AB430,ATS!$O:$O,0),2)</f>
        <v>Ronin RIG Lens</v>
      </c>
      <c r="AE430" s="195" t="str">
        <f>INDEX(ATS!$A:$P,MATCH(ATS!$AB430,ATS!$O:$O,0),4)</f>
        <v>010000-OS</v>
      </c>
    </row>
    <row r="431" spans="1:31" s="2" customFormat="1" x14ac:dyDescent="0.2">
      <c r="A431" s="228">
        <v>810136</v>
      </c>
      <c r="B431" s="228" t="s">
        <v>4376</v>
      </c>
      <c r="C431" s="228" t="s">
        <v>4204</v>
      </c>
      <c r="D431" s="228" t="s">
        <v>762</v>
      </c>
      <c r="E431" s="228" t="s">
        <v>244</v>
      </c>
      <c r="F431" s="228" t="s">
        <v>86</v>
      </c>
      <c r="G431" s="228" t="s">
        <v>128</v>
      </c>
      <c r="H431" s="228">
        <v>0</v>
      </c>
      <c r="I431" s="228">
        <v>0</v>
      </c>
      <c r="J431" s="228">
        <v>0</v>
      </c>
      <c r="K431" s="228">
        <v>0</v>
      </c>
      <c r="L431" s="231">
        <v>0</v>
      </c>
      <c r="N431" s="119" t="str">
        <f t="shared" si="18"/>
        <v>810136-TEBLK-ML</v>
      </c>
      <c r="O431" s="122" t="str">
        <f>IF(B431="NET","",IF(B431="","",IFERROR(VLOOKUP(N431,EAN!$A:$B,2,FALSE),"MANGLER - MÅ OPPDATERE EAN-FANEN")))</f>
        <v>MANGLER - MÅ OPPDATERE EAN-FANEN</v>
      </c>
      <c r="P431" s="119">
        <f t="shared" si="19"/>
        <v>0</v>
      </c>
      <c r="Q431" s="119">
        <f t="shared" si="20"/>
        <v>0</v>
      </c>
      <c r="S431" s="137" t="str">
        <f>IF(B431="NET","",IFERROR(VLOOKUP(O431,'2) Order Form'!$W$9:$W$1926,1,FALSE),"Ikke med I order form"))</f>
        <v>Ikke med I order form</v>
      </c>
      <c r="U431" s="226">
        <v>7048652615268</v>
      </c>
      <c r="V431" s="120">
        <f>IFERROR(VLOOKUP(U431,'2) Order Form'!$W$9:$W$1996,1,FALSE),"Ikke med I order form")</f>
        <v>7048652615268</v>
      </c>
      <c r="W431" s="195">
        <f>INDEX(ATS!$A:$P,MATCH(ATS!$U431,ATS!$O:$O,0),1)</f>
        <v>852049</v>
      </c>
      <c r="X431" s="174" t="str">
        <f>INDEX(ATS!$A:$P,MATCH(ATS!$U431,ATS!$O:$O,0),2)</f>
        <v>Ronin RIG Reflect Lens</v>
      </c>
      <c r="Y431" s="175" t="str">
        <f>INDEX(ATS!$A:$P,MATCH(ATS!$U431,ATS!$O:$O,0),4)</f>
        <v>150000-OS</v>
      </c>
      <c r="AA431" s="195">
        <f>IFERROR(VLOOKUP('2) Order Form'!W436,$U$4:$U$1000,1,FALSE),"Ikke med i Elastic")</f>
        <v>7048652615251</v>
      </c>
      <c r="AB431" s="195">
        <f>SUM('2) Order Form'!W436)</f>
        <v>7048652615251</v>
      </c>
      <c r="AC431" s="195">
        <f>INDEX(ATS!$A:$P,MATCH(ATS!$AB431,ATS!$O:$O,0),1)</f>
        <v>852049</v>
      </c>
      <c r="AD431" s="195" t="str">
        <f>INDEX(ATS!$A:$P,MATCH(ATS!$AB431,ATS!$O:$O,0),2)</f>
        <v>Ronin RIG Reflect Lens</v>
      </c>
      <c r="AE431" s="195" t="str">
        <f>INDEX(ATS!$A:$P,MATCH(ATS!$AB431,ATS!$O:$O,0),4)</f>
        <v>060000-OS</v>
      </c>
    </row>
    <row r="432" spans="1:31" s="2" customFormat="1" x14ac:dyDescent="0.2">
      <c r="A432" s="228">
        <v>810136</v>
      </c>
      <c r="B432" s="228" t="s">
        <v>4376</v>
      </c>
      <c r="C432" s="228" t="s">
        <v>4204</v>
      </c>
      <c r="D432" s="228" t="s">
        <v>763</v>
      </c>
      <c r="E432" s="228" t="s">
        <v>244</v>
      </c>
      <c r="F432" s="228" t="s">
        <v>87</v>
      </c>
      <c r="G432" s="228" t="s">
        <v>128</v>
      </c>
      <c r="H432" s="228">
        <v>0</v>
      </c>
      <c r="I432" s="228">
        <v>0</v>
      </c>
      <c r="J432" s="228">
        <v>0</v>
      </c>
      <c r="K432" s="228">
        <v>0</v>
      </c>
      <c r="L432" s="231">
        <v>0</v>
      </c>
      <c r="N432" s="119" t="str">
        <f t="shared" si="18"/>
        <v>810136-TEBLK-LXL</v>
      </c>
      <c r="O432" s="122" t="str">
        <f>IF(B432="NET","",IF(B432="","",IFERROR(VLOOKUP(N432,EAN!$A:$B,2,FALSE),"MANGLER - MÅ OPPDATERE EAN-FANEN")))</f>
        <v>MANGLER - MÅ OPPDATERE EAN-FANEN</v>
      </c>
      <c r="P432" s="119">
        <f t="shared" si="19"/>
        <v>0</v>
      </c>
      <c r="Q432" s="119">
        <f t="shared" si="20"/>
        <v>0</v>
      </c>
      <c r="S432" s="137" t="str">
        <f>IF(B432="NET","",IFERROR(VLOOKUP(O432,'2) Order Form'!$W$9:$W$1926,1,FALSE),"Ikke med I order form"))</f>
        <v>Ikke med I order form</v>
      </c>
      <c r="U432" s="226">
        <v>7048652710154</v>
      </c>
      <c r="V432" s="120">
        <f>IFERROR(VLOOKUP(U432,'2) Order Form'!$W$9:$W$1996,1,FALSE),"Ikke med I order form")</f>
        <v>7048652710154</v>
      </c>
      <c r="W432" s="195">
        <f>INDEX(ATS!$A:$P,MATCH(ATS!$U432,ATS!$O:$O,0),1)</f>
        <v>852049</v>
      </c>
      <c r="X432" s="174" t="str">
        <f>INDEX(ATS!$A:$P,MATCH(ATS!$U432,ATS!$O:$O,0),2)</f>
        <v>Ronin RIG Reflect Lens</v>
      </c>
      <c r="Y432" s="175" t="str">
        <f>INDEX(ATS!$A:$P,MATCH(ATS!$U432,ATS!$O:$O,0),4)</f>
        <v>070000-OS</v>
      </c>
      <c r="AA432" s="195">
        <f>IFERROR(VLOOKUP('2) Order Form'!W437,$U$4:$U$1000,1,FALSE),"Ikke med i Elastic")</f>
        <v>7048652710154</v>
      </c>
      <c r="AB432" s="195">
        <f>SUM('2) Order Form'!W437)</f>
        <v>7048652710154</v>
      </c>
      <c r="AC432" s="195">
        <f>INDEX(ATS!$A:$P,MATCH(ATS!$AB432,ATS!$O:$O,0),1)</f>
        <v>852049</v>
      </c>
      <c r="AD432" s="195" t="str">
        <f>INDEX(ATS!$A:$P,MATCH(ATS!$AB432,ATS!$O:$O,0),2)</f>
        <v>Ronin RIG Reflect Lens</v>
      </c>
      <c r="AE432" s="195" t="str">
        <f>INDEX(ATS!$A:$P,MATCH(ATS!$AB432,ATS!$O:$O,0),4)</f>
        <v>070000-OS</v>
      </c>
    </row>
    <row r="433" spans="1:31" s="2" customFormat="1" x14ac:dyDescent="0.2">
      <c r="A433" s="229">
        <v>810137</v>
      </c>
      <c r="B433" s="228" t="s">
        <v>248</v>
      </c>
      <c r="C433" s="228"/>
      <c r="D433" s="228"/>
      <c r="E433" s="228"/>
      <c r="F433" s="228"/>
      <c r="G433" s="228"/>
      <c r="H433" s="229">
        <v>202226</v>
      </c>
      <c r="I433" s="229">
        <v>202227</v>
      </c>
      <c r="J433" s="229">
        <v>202228</v>
      </c>
      <c r="K433" s="229">
        <v>202229</v>
      </c>
      <c r="L433" s="232">
        <v>202234</v>
      </c>
      <c r="N433" s="119" t="str">
        <f t="shared" si="18"/>
        <v>810137-</v>
      </c>
      <c r="O433" s="122" t="str">
        <f>IF(B433="NET","",IF(B433="","",IFERROR(VLOOKUP(N433,EAN!$A:$B,2,FALSE),"MANGLER - MÅ OPPDATERE EAN-FANEN")))</f>
        <v/>
      </c>
      <c r="P433" s="119">
        <f t="shared" si="19"/>
        <v>202226</v>
      </c>
      <c r="Q433" s="119">
        <f t="shared" si="20"/>
        <v>202234</v>
      </c>
      <c r="S433" s="137" t="str">
        <f>IF(B433="NET","",IFERROR(VLOOKUP(O433,'2) Order Form'!$W$9:$W$1926,1,FALSE),"Ikke med I order form"))</f>
        <v/>
      </c>
      <c r="U433" s="226">
        <v>7048652762788</v>
      </c>
      <c r="V433" s="120">
        <f>IFERROR(VLOOKUP(U433,'2) Order Form'!$W$9:$W$1996,1,FALSE),"Ikke med I order form")</f>
        <v>7048652762788</v>
      </c>
      <c r="W433" s="195">
        <f>INDEX(ATS!$A:$P,MATCH(ATS!$U433,ATS!$O:$O,0),1)</f>
        <v>852049</v>
      </c>
      <c r="X433" s="174" t="str">
        <f>INDEX(ATS!$A:$P,MATCH(ATS!$U433,ATS!$O:$O,0),2)</f>
        <v>Ronin RIG Reflect Lens</v>
      </c>
      <c r="Y433" s="175" t="str">
        <f>INDEX(ATS!$A:$P,MATCH(ATS!$U433,ATS!$O:$O,0),4)</f>
        <v>190000-OS</v>
      </c>
      <c r="AA433" s="195">
        <f>IFERROR(VLOOKUP('2) Order Form'!W438,$U$4:$U$1000,1,FALSE),"Ikke med i Elastic")</f>
        <v>7048652615268</v>
      </c>
      <c r="AB433" s="195">
        <f>SUM('2) Order Form'!W438)</f>
        <v>7048652615268</v>
      </c>
      <c r="AC433" s="195">
        <f>INDEX(ATS!$A:$P,MATCH(ATS!$AB433,ATS!$O:$O,0),1)</f>
        <v>852049</v>
      </c>
      <c r="AD433" s="195" t="str">
        <f>INDEX(ATS!$A:$P,MATCH(ATS!$AB433,ATS!$O:$O,0),2)</f>
        <v>Ronin RIG Reflect Lens</v>
      </c>
      <c r="AE433" s="195" t="str">
        <f>INDEX(ATS!$A:$P,MATCH(ATS!$AB433,ATS!$O:$O,0),4)</f>
        <v>150000-OS</v>
      </c>
    </row>
    <row r="434" spans="1:31" s="2" customFormat="1" x14ac:dyDescent="0.2">
      <c r="A434" s="228">
        <v>810137</v>
      </c>
      <c r="B434" s="228" t="s">
        <v>4377</v>
      </c>
      <c r="C434" s="228" t="s">
        <v>4204</v>
      </c>
      <c r="D434" s="228" t="s">
        <v>761</v>
      </c>
      <c r="E434" s="228" t="s">
        <v>244</v>
      </c>
      <c r="F434" s="228" t="s">
        <v>85</v>
      </c>
      <c r="G434" s="228" t="s">
        <v>128</v>
      </c>
      <c r="H434" s="228">
        <v>0</v>
      </c>
      <c r="I434" s="228">
        <v>0</v>
      </c>
      <c r="J434" s="228">
        <v>0</v>
      </c>
      <c r="K434" s="228">
        <v>0</v>
      </c>
      <c r="L434" s="231">
        <v>0</v>
      </c>
      <c r="N434" s="119" t="str">
        <f t="shared" si="18"/>
        <v>810137-TEBLK-SM</v>
      </c>
      <c r="O434" s="122" t="str">
        <f>IF(B434="NET","",IF(B434="","",IFERROR(VLOOKUP(N434,EAN!$A:$B,2,FALSE),"MANGLER - MÅ OPPDATERE EAN-FANEN")))</f>
        <v>MANGLER - MÅ OPPDATERE EAN-FANEN</v>
      </c>
      <c r="P434" s="119">
        <f t="shared" si="19"/>
        <v>0</v>
      </c>
      <c r="Q434" s="119">
        <f t="shared" si="20"/>
        <v>0</v>
      </c>
      <c r="S434" s="137" t="str">
        <f>IF(B434="NET","",IFERROR(VLOOKUP(O434,'2) Order Form'!$W$9:$W$1926,1,FALSE),"Ikke med I order form"))</f>
        <v>Ikke med I order form</v>
      </c>
      <c r="U434" s="226">
        <v>7048652762771</v>
      </c>
      <c r="V434" s="120">
        <f>IFERROR(VLOOKUP(U434,'2) Order Form'!$W$9:$W$1996,1,FALSE),"Ikke med I order form")</f>
        <v>7048652762771</v>
      </c>
      <c r="W434" s="195">
        <f>INDEX(ATS!$A:$P,MATCH(ATS!$U434,ATS!$O:$O,0),1)</f>
        <v>852082</v>
      </c>
      <c r="X434" s="174" t="str">
        <f>INDEX(ATS!$A:$P,MATCH(ATS!$U434,ATS!$O:$O,0),2)</f>
        <v>Ronin RIG Reflect AF Lens</v>
      </c>
      <c r="Y434" s="175" t="str">
        <f>INDEX(ATS!$A:$P,MATCH(ATS!$U434,ATS!$O:$O,0),4)</f>
        <v>150000-OS</v>
      </c>
      <c r="AA434" s="195">
        <f>IFERROR(VLOOKUP('2) Order Form'!W439,$U$4:$U$1000,1,FALSE),"Ikke med i Elastic")</f>
        <v>7048652615275</v>
      </c>
      <c r="AB434" s="195">
        <f>SUM('2) Order Form'!W439)</f>
        <v>7048652615275</v>
      </c>
      <c r="AC434" s="195">
        <f>INDEX(ATS!$A:$P,MATCH(ATS!$AB434,ATS!$O:$O,0),1)</f>
        <v>852049</v>
      </c>
      <c r="AD434" s="195" t="str">
        <f>INDEX(ATS!$A:$P,MATCH(ATS!$AB434,ATS!$O:$O,0),2)</f>
        <v>Ronin RIG Reflect Lens</v>
      </c>
      <c r="AE434" s="195" t="str">
        <f>INDEX(ATS!$A:$P,MATCH(ATS!$AB434,ATS!$O:$O,0),4)</f>
        <v>160000-OS</v>
      </c>
    </row>
    <row r="435" spans="1:31" s="2" customFormat="1" x14ac:dyDescent="0.2">
      <c r="A435" s="228">
        <v>810137</v>
      </c>
      <c r="B435" s="228" t="s">
        <v>4377</v>
      </c>
      <c r="C435" s="228" t="s">
        <v>4204</v>
      </c>
      <c r="D435" s="228" t="s">
        <v>762</v>
      </c>
      <c r="E435" s="228" t="s">
        <v>244</v>
      </c>
      <c r="F435" s="228" t="s">
        <v>86</v>
      </c>
      <c r="G435" s="228" t="s">
        <v>128</v>
      </c>
      <c r="H435" s="228">
        <v>0</v>
      </c>
      <c r="I435" s="228">
        <v>0</v>
      </c>
      <c r="J435" s="228">
        <v>0</v>
      </c>
      <c r="K435" s="228">
        <v>0</v>
      </c>
      <c r="L435" s="231">
        <v>0</v>
      </c>
      <c r="N435" s="119" t="str">
        <f t="shared" si="18"/>
        <v>810137-TEBLK-ML</v>
      </c>
      <c r="O435" s="122" t="str">
        <f>IF(B435="NET","",IF(B435="","",IFERROR(VLOOKUP(N435,EAN!$A:$B,2,FALSE),"MANGLER - MÅ OPPDATERE EAN-FANEN")))</f>
        <v>MANGLER - MÅ OPPDATERE EAN-FANEN</v>
      </c>
      <c r="P435" s="119">
        <f t="shared" si="19"/>
        <v>0</v>
      </c>
      <c r="Q435" s="119">
        <f t="shared" si="20"/>
        <v>0</v>
      </c>
      <c r="S435" s="137" t="str">
        <f>IF(B435="NET","",IFERROR(VLOOKUP(O435,'2) Order Form'!$W$9:$W$1926,1,FALSE),"Ikke med I order form"))</f>
        <v>Ikke med I order form</v>
      </c>
      <c r="U435" s="226">
        <v>7048652615138</v>
      </c>
      <c r="V435" s="120">
        <f>IFERROR(VLOOKUP(U435,'2) Order Form'!$W$9:$W$1996,1,FALSE),"Ikke med I order form")</f>
        <v>7048652615138</v>
      </c>
      <c r="W435" s="195">
        <f>INDEX(ATS!$A:$P,MATCH(ATS!$U435,ATS!$O:$O,0),1)</f>
        <v>852050</v>
      </c>
      <c r="X435" s="174" t="str">
        <f>INDEX(ATS!$A:$P,MATCH(ATS!$U435,ATS!$O:$O,0),2)</f>
        <v>Ronin RIG Photochromic Lens</v>
      </c>
      <c r="Y435" s="175" t="str">
        <f>INDEX(ATS!$A:$P,MATCH(ATS!$U435,ATS!$O:$O,0),4)</f>
        <v>220000-OS</v>
      </c>
      <c r="AA435" s="195">
        <f>IFERROR(VLOOKUP('2) Order Form'!W440,$U$4:$U$1000,1,FALSE),"Ikke med i Elastic")</f>
        <v>7048652762788</v>
      </c>
      <c r="AB435" s="195">
        <f>SUM('2) Order Form'!W440)</f>
        <v>7048652762788</v>
      </c>
      <c r="AC435" s="195">
        <f>INDEX(ATS!$A:$P,MATCH(ATS!$AB435,ATS!$O:$O,0),1)</f>
        <v>852049</v>
      </c>
      <c r="AD435" s="195" t="str">
        <f>INDEX(ATS!$A:$P,MATCH(ATS!$AB435,ATS!$O:$O,0),2)</f>
        <v>Ronin RIG Reflect Lens</v>
      </c>
      <c r="AE435" s="195" t="str">
        <f>INDEX(ATS!$A:$P,MATCH(ATS!$AB435,ATS!$O:$O,0),4)</f>
        <v>190000-OS</v>
      </c>
    </row>
    <row r="436" spans="1:31" s="2" customFormat="1" x14ac:dyDescent="0.2">
      <c r="A436" s="228">
        <v>810137</v>
      </c>
      <c r="B436" s="228" t="s">
        <v>4377</v>
      </c>
      <c r="C436" s="228" t="s">
        <v>4204</v>
      </c>
      <c r="D436" s="228" t="s">
        <v>763</v>
      </c>
      <c r="E436" s="228" t="s">
        <v>244</v>
      </c>
      <c r="F436" s="228" t="s">
        <v>87</v>
      </c>
      <c r="G436" s="228" t="s">
        <v>128</v>
      </c>
      <c r="H436" s="228">
        <v>0</v>
      </c>
      <c r="I436" s="228">
        <v>0</v>
      </c>
      <c r="J436" s="228">
        <v>0</v>
      </c>
      <c r="K436" s="228">
        <v>0</v>
      </c>
      <c r="L436" s="231">
        <v>0</v>
      </c>
      <c r="N436" s="119" t="str">
        <f t="shared" si="18"/>
        <v>810137-TEBLK-LXL</v>
      </c>
      <c r="O436" s="122" t="str">
        <f>IF(B436="NET","",IF(B436="","",IFERROR(VLOOKUP(N436,EAN!$A:$B,2,FALSE),"MANGLER - MÅ OPPDATERE EAN-FANEN")))</f>
        <v>MANGLER - MÅ OPPDATERE EAN-FANEN</v>
      </c>
      <c r="P436" s="119">
        <f t="shared" si="19"/>
        <v>0</v>
      </c>
      <c r="Q436" s="119">
        <f t="shared" si="20"/>
        <v>0</v>
      </c>
      <c r="S436" s="137" t="str">
        <f>IF(B436="NET","",IFERROR(VLOOKUP(O436,'2) Order Form'!$W$9:$W$1926,1,FALSE),"Ikke med I order form"))</f>
        <v>Ikke med I order form</v>
      </c>
      <c r="U436" s="226">
        <v>7048652614919</v>
      </c>
      <c r="V436" s="120">
        <f>IFERROR(VLOOKUP(U436,'2) Order Form'!$W$9:$W$1996,1,FALSE),"Ikke med I order form")</f>
        <v>7048652614919</v>
      </c>
      <c r="W436" s="195">
        <f>INDEX(ATS!$A:$P,MATCH(ATS!$U436,ATS!$O:$O,0),1)</f>
        <v>852058</v>
      </c>
      <c r="X436" s="174" t="str">
        <f>INDEX(ATS!$A:$P,MATCH(ATS!$U436,ATS!$O:$O,0),2)</f>
        <v>Ronin Polarized Lens</v>
      </c>
      <c r="Y436" s="175" t="str">
        <f>INDEX(ATS!$A:$P,MATCH(ATS!$U436,ATS!$O:$O,0),4)</f>
        <v>230000-OS</v>
      </c>
      <c r="AA436" s="195">
        <f>IFERROR(VLOOKUP('2) Order Form'!W441,$U$4:$U$1000,1,FALSE),"Ikke med i Elastic")</f>
        <v>7048652615282</v>
      </c>
      <c r="AB436" s="195">
        <f>SUM('2) Order Form'!W441)</f>
        <v>7048652615282</v>
      </c>
      <c r="AC436" s="195">
        <f>INDEX(ATS!$A:$P,MATCH(ATS!$AB436,ATS!$O:$O,0),1)</f>
        <v>852049</v>
      </c>
      <c r="AD436" s="195" t="str">
        <f>INDEX(ATS!$A:$P,MATCH(ATS!$AB436,ATS!$O:$O,0),2)</f>
        <v>Ronin RIG Reflect Lens</v>
      </c>
      <c r="AE436" s="195" t="str">
        <f>INDEX(ATS!$A:$P,MATCH(ATS!$AB436,ATS!$O:$O,0),4)</f>
        <v>200000-OS</v>
      </c>
    </row>
    <row r="437" spans="1:31" s="2" customFormat="1" x14ac:dyDescent="0.2">
      <c r="A437" s="229">
        <v>810138</v>
      </c>
      <c r="B437" s="228" t="s">
        <v>248</v>
      </c>
      <c r="C437" s="228"/>
      <c r="D437" s="228"/>
      <c r="E437" s="228"/>
      <c r="F437" s="228"/>
      <c r="G437" s="228"/>
      <c r="H437" s="229">
        <v>202226</v>
      </c>
      <c r="I437" s="229">
        <v>202227</v>
      </c>
      <c r="J437" s="229">
        <v>202228</v>
      </c>
      <c r="K437" s="229">
        <v>202229</v>
      </c>
      <c r="L437" s="232">
        <v>202234</v>
      </c>
      <c r="N437" s="119" t="str">
        <f t="shared" si="18"/>
        <v>810138-</v>
      </c>
      <c r="O437" s="122" t="str">
        <f>IF(B437="NET","",IF(B437="","",IFERROR(VLOOKUP(N437,EAN!$A:$B,2,FALSE),"MANGLER - MÅ OPPDATERE EAN-FANEN")))</f>
        <v/>
      </c>
      <c r="P437" s="119">
        <f t="shared" si="19"/>
        <v>202226</v>
      </c>
      <c r="Q437" s="119">
        <f t="shared" si="20"/>
        <v>202234</v>
      </c>
      <c r="S437" s="137" t="str">
        <f>IF(B437="NET","",IFERROR(VLOOKUP(O437,'2) Order Form'!$W$9:$W$1926,1,FALSE),"Ikke med I order form"))</f>
        <v/>
      </c>
      <c r="U437" s="226">
        <v>7048652615121</v>
      </c>
      <c r="V437" s="120">
        <f>IFERROR(VLOOKUP(U437,'2) Order Form'!$W$9:$W$1996,1,FALSE),"Ikke med I order form")</f>
        <v>7048652615121</v>
      </c>
      <c r="W437" s="195">
        <f>INDEX(ATS!$A:$P,MATCH(ATS!$U437,ATS!$O:$O,0),1)</f>
        <v>852051</v>
      </c>
      <c r="X437" s="174" t="str">
        <f>INDEX(ATS!$A:$P,MATCH(ATS!$U437,ATS!$O:$O,0),2)</f>
        <v>Ronin Max Lens</v>
      </c>
      <c r="Y437" s="175" t="str">
        <f>INDEX(ATS!$A:$P,MATCH(ATS!$U437,ATS!$O:$O,0),4)</f>
        <v>100000-OS</v>
      </c>
      <c r="AA437" s="195">
        <f>IFERROR(VLOOKUP('2) Order Form'!W442,$U$4:$U$1000,1,FALSE),"Ikke med i Elastic")</f>
        <v>7048652762771</v>
      </c>
      <c r="AB437" s="195">
        <f>SUM('2) Order Form'!W442)</f>
        <v>7048652762771</v>
      </c>
      <c r="AC437" s="195">
        <f>INDEX(ATS!$A:$P,MATCH(ATS!$AB437,ATS!$O:$O,0),1)</f>
        <v>852082</v>
      </c>
      <c r="AD437" s="195" t="str">
        <f>INDEX(ATS!$A:$P,MATCH(ATS!$AB437,ATS!$O:$O,0),2)</f>
        <v>Ronin RIG Reflect AF Lens</v>
      </c>
      <c r="AE437" s="195" t="str">
        <f>INDEX(ATS!$A:$P,MATCH(ATS!$AB437,ATS!$O:$O,0),4)</f>
        <v>150000-OS</v>
      </c>
    </row>
    <row r="438" spans="1:31" s="2" customFormat="1" x14ac:dyDescent="0.2">
      <c r="A438" s="228">
        <v>810138</v>
      </c>
      <c r="B438" s="228" t="s">
        <v>4378</v>
      </c>
      <c r="C438" s="228" t="s">
        <v>4204</v>
      </c>
      <c r="D438" s="228" t="s">
        <v>139</v>
      </c>
      <c r="E438" s="228" t="s">
        <v>93</v>
      </c>
      <c r="F438" s="228" t="s">
        <v>84</v>
      </c>
      <c r="G438" s="228" t="s">
        <v>128</v>
      </c>
      <c r="H438" s="228">
        <v>0</v>
      </c>
      <c r="I438" s="228">
        <v>0</v>
      </c>
      <c r="J438" s="228">
        <v>0</v>
      </c>
      <c r="K438" s="228">
        <v>0</v>
      </c>
      <c r="L438" s="231">
        <v>0</v>
      </c>
      <c r="N438" s="119" t="str">
        <f t="shared" si="18"/>
        <v>810138-BLACK-OS</v>
      </c>
      <c r="O438" s="122" t="str">
        <f>IF(B438="NET","",IF(B438="","",IFERROR(VLOOKUP(N438,EAN!$A:$B,2,FALSE),"MANGLER - MÅ OPPDATERE EAN-FANEN")))</f>
        <v>MANGLER - MÅ OPPDATERE EAN-FANEN</v>
      </c>
      <c r="P438" s="119">
        <f t="shared" si="19"/>
        <v>0</v>
      </c>
      <c r="Q438" s="119">
        <f t="shared" si="20"/>
        <v>0</v>
      </c>
      <c r="S438" s="137" t="str">
        <f>IF(B438="NET","",IFERROR(VLOOKUP(O438,'2) Order Form'!$W$9:$W$1926,1,FALSE),"Ikke med I order form"))</f>
        <v>Ikke med I order form</v>
      </c>
      <c r="U438" s="226">
        <v>7048652662163</v>
      </c>
      <c r="V438" s="120">
        <f>IFERROR(VLOOKUP(U438,'2) Order Form'!$W$9:$W$1996,1,FALSE),"Ikke med I order form")</f>
        <v>7048652662163</v>
      </c>
      <c r="W438" s="195">
        <f>INDEX(ATS!$A:$P,MATCH(ATS!$U438,ATS!$O:$O,0),1)</f>
        <v>810105</v>
      </c>
      <c r="X438" s="174" t="str">
        <f>INDEX(ATS!$A:$P,MATCH(ATS!$U438,ATS!$O:$O,0),2)</f>
        <v>Ronin Max RIG Lens</v>
      </c>
      <c r="Y438" s="175" t="str">
        <f>INDEX(ATS!$A:$P,MATCH(ATS!$U438,ATS!$O:$O,0),4)</f>
        <v>010000-OS</v>
      </c>
      <c r="AA438" s="195">
        <f>IFERROR(VLOOKUP('2) Order Form'!W443,$U$4:$U$1000,1,FALSE),"Ikke med i Elastic")</f>
        <v>7048652615138</v>
      </c>
      <c r="AB438" s="195">
        <f>SUM('2) Order Form'!W443)</f>
        <v>7048652615138</v>
      </c>
      <c r="AC438" s="195">
        <f>INDEX(ATS!$A:$P,MATCH(ATS!$AB438,ATS!$O:$O,0),1)</f>
        <v>852050</v>
      </c>
      <c r="AD438" s="195" t="str">
        <f>INDEX(ATS!$A:$P,MATCH(ATS!$AB438,ATS!$O:$O,0),2)</f>
        <v>Ronin RIG Photochromic Lens</v>
      </c>
      <c r="AE438" s="195" t="str">
        <f>INDEX(ATS!$A:$P,MATCH(ATS!$AB438,ATS!$O:$O,0),4)</f>
        <v>220000-OS</v>
      </c>
    </row>
    <row r="439" spans="1:31" s="2" customFormat="1" x14ac:dyDescent="0.2">
      <c r="A439" s="229">
        <v>810139</v>
      </c>
      <c r="B439" s="228" t="s">
        <v>248</v>
      </c>
      <c r="C439" s="228"/>
      <c r="D439" s="228"/>
      <c r="E439" s="228"/>
      <c r="F439" s="228"/>
      <c r="G439" s="228"/>
      <c r="H439" s="229">
        <v>202226</v>
      </c>
      <c r="I439" s="229">
        <v>202227</v>
      </c>
      <c r="J439" s="229">
        <v>202228</v>
      </c>
      <c r="K439" s="229">
        <v>202229</v>
      </c>
      <c r="L439" s="232">
        <v>202234</v>
      </c>
      <c r="N439" s="119" t="str">
        <f t="shared" si="18"/>
        <v>810139-</v>
      </c>
      <c r="O439" s="122" t="str">
        <f>IF(B439="NET","",IF(B439="","",IFERROR(VLOOKUP(N439,EAN!$A:$B,2,FALSE),"MANGLER - MÅ OPPDATERE EAN-FANEN")))</f>
        <v/>
      </c>
      <c r="P439" s="119">
        <f t="shared" si="19"/>
        <v>202226</v>
      </c>
      <c r="Q439" s="119">
        <f t="shared" si="20"/>
        <v>202234</v>
      </c>
      <c r="S439" s="137" t="str">
        <f>IF(B439="NET","",IFERROR(VLOOKUP(O439,'2) Order Form'!$W$9:$W$1926,1,FALSE),"Ikke med I order form"))</f>
        <v/>
      </c>
      <c r="U439" s="226">
        <v>7048652615084</v>
      </c>
      <c r="V439" s="120">
        <f>IFERROR(VLOOKUP(U439,'2) Order Form'!$W$9:$W$1996,1,FALSE),"Ikke med I order form")</f>
        <v>7048652615084</v>
      </c>
      <c r="W439" s="195">
        <f>INDEX(ATS!$A:$P,MATCH(ATS!$U439,ATS!$O:$O,0),1)</f>
        <v>852052</v>
      </c>
      <c r="X439" s="174" t="str">
        <f>INDEX(ATS!$A:$P,MATCH(ATS!$U439,ATS!$O:$O,0),2)</f>
        <v>Ronin Max RIG Reflect Lens</v>
      </c>
      <c r="Y439" s="175" t="str">
        <f>INDEX(ATS!$A:$P,MATCH(ATS!$U439,ATS!$O:$O,0),4)</f>
        <v>060000-OS</v>
      </c>
      <c r="AA439" s="195">
        <f>IFERROR(VLOOKUP('2) Order Form'!W444,$U$4:$U$1000,1,FALSE),"Ikke med i Elastic")</f>
        <v>7048652614919</v>
      </c>
      <c r="AB439" s="195">
        <f>SUM('2) Order Form'!W444)</f>
        <v>7048652614919</v>
      </c>
      <c r="AC439" s="195">
        <f>INDEX(ATS!$A:$P,MATCH(ATS!$AB439,ATS!$O:$O,0),1)</f>
        <v>852058</v>
      </c>
      <c r="AD439" s="195" t="str">
        <f>INDEX(ATS!$A:$P,MATCH(ATS!$AB439,ATS!$O:$O,0),2)</f>
        <v>Ronin Polarized Lens</v>
      </c>
      <c r="AE439" s="195" t="str">
        <f>INDEX(ATS!$A:$P,MATCH(ATS!$AB439,ATS!$O:$O,0),4)</f>
        <v>230000-OS</v>
      </c>
    </row>
    <row r="440" spans="1:31" s="2" customFormat="1" x14ac:dyDescent="0.2">
      <c r="A440" s="228">
        <v>810139</v>
      </c>
      <c r="B440" s="228" t="s">
        <v>4379</v>
      </c>
      <c r="C440" s="228" t="s">
        <v>4204</v>
      </c>
      <c r="D440" s="228" t="s">
        <v>139</v>
      </c>
      <c r="E440" s="228" t="s">
        <v>93</v>
      </c>
      <c r="F440" s="228" t="s">
        <v>84</v>
      </c>
      <c r="G440" s="228" t="s">
        <v>128</v>
      </c>
      <c r="H440" s="228">
        <v>0</v>
      </c>
      <c r="I440" s="228">
        <v>0</v>
      </c>
      <c r="J440" s="228">
        <v>0</v>
      </c>
      <c r="K440" s="228">
        <v>0</v>
      </c>
      <c r="L440" s="231">
        <v>0</v>
      </c>
      <c r="N440" s="119" t="str">
        <f t="shared" si="18"/>
        <v>810139-BLACK-OS</v>
      </c>
      <c r="O440" s="122" t="str">
        <f>IF(B440="NET","",IF(B440="","",IFERROR(VLOOKUP(N440,EAN!$A:$B,2,FALSE),"MANGLER - MÅ OPPDATERE EAN-FANEN")))</f>
        <v>MANGLER - MÅ OPPDATERE EAN-FANEN</v>
      </c>
      <c r="P440" s="119">
        <f t="shared" si="19"/>
        <v>0</v>
      </c>
      <c r="Q440" s="119">
        <f t="shared" si="20"/>
        <v>0</v>
      </c>
      <c r="S440" s="137" t="str">
        <f>IF(B440="NET","",IFERROR(VLOOKUP(O440,'2) Order Form'!$W$9:$W$1926,1,FALSE),"Ikke med I order form"))</f>
        <v>Ikke med I order form</v>
      </c>
      <c r="U440" s="226">
        <v>7048652615091</v>
      </c>
      <c r="V440" s="120">
        <f>IFERROR(VLOOKUP(U440,'2) Order Form'!$W$9:$W$1996,1,FALSE),"Ikke med I order form")</f>
        <v>7048652615091</v>
      </c>
      <c r="W440" s="195">
        <f>INDEX(ATS!$A:$P,MATCH(ATS!$U440,ATS!$O:$O,0),1)</f>
        <v>852052</v>
      </c>
      <c r="X440" s="174" t="str">
        <f>INDEX(ATS!$A:$P,MATCH(ATS!$U440,ATS!$O:$O,0),2)</f>
        <v>Ronin Max RIG Reflect Lens</v>
      </c>
      <c r="Y440" s="175" t="str">
        <f>INDEX(ATS!$A:$P,MATCH(ATS!$U440,ATS!$O:$O,0),4)</f>
        <v>150000-OS</v>
      </c>
      <c r="AA440" s="195">
        <f>IFERROR(VLOOKUP('2) Order Form'!W445,$U$4:$U$1000,1,FALSE),"Ikke med i Elastic")</f>
        <v>7048652615121</v>
      </c>
      <c r="AB440" s="195">
        <f>SUM('2) Order Form'!W445)</f>
        <v>7048652615121</v>
      </c>
      <c r="AC440" s="195">
        <f>INDEX(ATS!$A:$P,MATCH(ATS!$AB440,ATS!$O:$O,0),1)</f>
        <v>852051</v>
      </c>
      <c r="AD440" s="195" t="str">
        <f>INDEX(ATS!$A:$P,MATCH(ATS!$AB440,ATS!$O:$O,0),2)</f>
        <v>Ronin Max Lens</v>
      </c>
      <c r="AE440" s="195" t="str">
        <f>INDEX(ATS!$A:$P,MATCH(ATS!$AB440,ATS!$O:$O,0),4)</f>
        <v>100000-OS</v>
      </c>
    </row>
    <row r="441" spans="1:31" s="2" customFormat="1" x14ac:dyDescent="0.2">
      <c r="A441" s="229">
        <v>810140</v>
      </c>
      <c r="B441" s="228" t="s">
        <v>248</v>
      </c>
      <c r="C441" s="228"/>
      <c r="D441" s="228"/>
      <c r="E441" s="228"/>
      <c r="F441" s="228"/>
      <c r="G441" s="228"/>
      <c r="H441" s="229">
        <v>202226</v>
      </c>
      <c r="I441" s="229">
        <v>202227</v>
      </c>
      <c r="J441" s="229">
        <v>202228</v>
      </c>
      <c r="K441" s="229">
        <v>202229</v>
      </c>
      <c r="L441" s="232">
        <v>202234</v>
      </c>
      <c r="N441" s="119" t="str">
        <f t="shared" si="18"/>
        <v>810140-</v>
      </c>
      <c r="O441" s="122" t="str">
        <f>IF(B441="NET","",IF(B441="","",IFERROR(VLOOKUP(N441,EAN!$A:$B,2,FALSE),"MANGLER - MÅ OPPDATERE EAN-FANEN")))</f>
        <v/>
      </c>
      <c r="P441" s="119">
        <f t="shared" si="19"/>
        <v>202226</v>
      </c>
      <c r="Q441" s="119">
        <f t="shared" si="20"/>
        <v>202234</v>
      </c>
      <c r="S441" s="137" t="str">
        <f>IF(B441="NET","",IFERROR(VLOOKUP(O441,'2) Order Form'!$W$9:$W$1926,1,FALSE),"Ikke med I order form"))</f>
        <v/>
      </c>
      <c r="U441" s="226">
        <v>7048652615107</v>
      </c>
      <c r="V441" s="120">
        <f>IFERROR(VLOOKUP(U441,'2) Order Form'!$W$9:$W$1996,1,FALSE),"Ikke med I order form")</f>
        <v>7048652615107</v>
      </c>
      <c r="W441" s="195">
        <f>INDEX(ATS!$A:$P,MATCH(ATS!$U441,ATS!$O:$O,0),1)</f>
        <v>852052</v>
      </c>
      <c r="X441" s="174" t="str">
        <f>INDEX(ATS!$A:$P,MATCH(ATS!$U441,ATS!$O:$O,0),2)</f>
        <v>Ronin Max RIG Reflect Lens</v>
      </c>
      <c r="Y441" s="175" t="str">
        <f>INDEX(ATS!$A:$P,MATCH(ATS!$U441,ATS!$O:$O,0),4)</f>
        <v>160000-OS</v>
      </c>
      <c r="AA441" s="195">
        <f>IFERROR(VLOOKUP('2) Order Form'!W446,$U$4:$U$1000,1,FALSE),"Ikke med i Elastic")</f>
        <v>7048652662163</v>
      </c>
      <c r="AB441" s="195">
        <f>SUM('2) Order Form'!W446)</f>
        <v>7048652662163</v>
      </c>
      <c r="AC441" s="195">
        <f>INDEX(ATS!$A:$P,MATCH(ATS!$AB441,ATS!$O:$O,0),1)</f>
        <v>810105</v>
      </c>
      <c r="AD441" s="195" t="str">
        <f>INDEX(ATS!$A:$P,MATCH(ATS!$AB441,ATS!$O:$O,0),2)</f>
        <v>Ronin Max RIG Lens</v>
      </c>
      <c r="AE441" s="195" t="str">
        <f>INDEX(ATS!$A:$P,MATCH(ATS!$AB441,ATS!$O:$O,0),4)</f>
        <v>010000-OS</v>
      </c>
    </row>
    <row r="442" spans="1:31" s="2" customFormat="1" x14ac:dyDescent="0.2">
      <c r="A442" s="228">
        <v>810140</v>
      </c>
      <c r="B442" s="228" t="s">
        <v>4380</v>
      </c>
      <c r="C442" s="228" t="s">
        <v>4204</v>
      </c>
      <c r="D442" s="228" t="s">
        <v>761</v>
      </c>
      <c r="E442" s="228" t="s">
        <v>244</v>
      </c>
      <c r="F442" s="228" t="s">
        <v>85</v>
      </c>
      <c r="G442" s="228" t="s">
        <v>128</v>
      </c>
      <c r="H442" s="228">
        <v>0</v>
      </c>
      <c r="I442" s="228">
        <v>0</v>
      </c>
      <c r="J442" s="228">
        <v>0</v>
      </c>
      <c r="K442" s="228">
        <v>0</v>
      </c>
      <c r="L442" s="231">
        <v>0</v>
      </c>
      <c r="N442" s="119" t="str">
        <f t="shared" si="18"/>
        <v>810140-TEBLK-SM</v>
      </c>
      <c r="O442" s="122" t="str">
        <f>IF(B442="NET","",IF(B442="","",IFERROR(VLOOKUP(N442,EAN!$A:$B,2,FALSE),"MANGLER - MÅ OPPDATERE EAN-FANEN")))</f>
        <v>MANGLER - MÅ OPPDATERE EAN-FANEN</v>
      </c>
      <c r="P442" s="119">
        <f t="shared" si="19"/>
        <v>0</v>
      </c>
      <c r="Q442" s="119">
        <f t="shared" si="20"/>
        <v>0</v>
      </c>
      <c r="S442" s="137" t="str">
        <f>IF(B442="NET","",IFERROR(VLOOKUP(O442,'2) Order Form'!$W$9:$W$1926,1,FALSE),"Ikke med I order form"))</f>
        <v>Ikke med I order form</v>
      </c>
      <c r="U442" s="226">
        <v>7048652615114</v>
      </c>
      <c r="V442" s="120">
        <f>IFERROR(VLOOKUP(U442,'2) Order Form'!$W$9:$W$1996,1,FALSE),"Ikke med I order form")</f>
        <v>7048652615114</v>
      </c>
      <c r="W442" s="195">
        <f>INDEX(ATS!$A:$P,MATCH(ATS!$U442,ATS!$O:$O,0),1)</f>
        <v>852052</v>
      </c>
      <c r="X442" s="174" t="str">
        <f>INDEX(ATS!$A:$P,MATCH(ATS!$U442,ATS!$O:$O,0),2)</f>
        <v>Ronin Max RIG Reflect Lens</v>
      </c>
      <c r="Y442" s="175" t="str">
        <f>INDEX(ATS!$A:$P,MATCH(ATS!$U442,ATS!$O:$O,0),4)</f>
        <v>200000-OS</v>
      </c>
      <c r="AA442" s="195">
        <f>IFERROR(VLOOKUP('2) Order Form'!W447,$U$4:$U$1000,1,FALSE),"Ikke med i Elastic")</f>
        <v>7048652615084</v>
      </c>
      <c r="AB442" s="195">
        <f>SUM('2) Order Form'!W447)</f>
        <v>7048652615084</v>
      </c>
      <c r="AC442" s="195">
        <f>INDEX(ATS!$A:$P,MATCH(ATS!$AB442,ATS!$O:$O,0),1)</f>
        <v>852052</v>
      </c>
      <c r="AD442" s="195" t="str">
        <f>INDEX(ATS!$A:$P,MATCH(ATS!$AB442,ATS!$O:$O,0),2)</f>
        <v>Ronin Max RIG Reflect Lens</v>
      </c>
      <c r="AE442" s="195" t="str">
        <f>INDEX(ATS!$A:$P,MATCH(ATS!$AB442,ATS!$O:$O,0),4)</f>
        <v>060000-OS</v>
      </c>
    </row>
    <row r="443" spans="1:31" s="2" customFormat="1" x14ac:dyDescent="0.2">
      <c r="A443" s="228">
        <v>810140</v>
      </c>
      <c r="B443" s="228" t="s">
        <v>4380</v>
      </c>
      <c r="C443" s="228" t="s">
        <v>4204</v>
      </c>
      <c r="D443" s="228" t="s">
        <v>762</v>
      </c>
      <c r="E443" s="228" t="s">
        <v>244</v>
      </c>
      <c r="F443" s="228" t="s">
        <v>86</v>
      </c>
      <c r="G443" s="228" t="s">
        <v>128</v>
      </c>
      <c r="H443" s="228">
        <v>0</v>
      </c>
      <c r="I443" s="228">
        <v>0</v>
      </c>
      <c r="J443" s="228">
        <v>0</v>
      </c>
      <c r="K443" s="228">
        <v>0</v>
      </c>
      <c r="L443" s="231">
        <v>0</v>
      </c>
      <c r="N443" s="119" t="str">
        <f t="shared" si="18"/>
        <v>810140-TEBLK-ML</v>
      </c>
      <c r="O443" s="122" t="str">
        <f>IF(B443="NET","",IF(B443="","",IFERROR(VLOOKUP(N443,EAN!$A:$B,2,FALSE),"MANGLER - MÅ OPPDATERE EAN-FANEN")))</f>
        <v>MANGLER - MÅ OPPDATERE EAN-FANEN</v>
      </c>
      <c r="P443" s="119">
        <f t="shared" si="19"/>
        <v>0</v>
      </c>
      <c r="Q443" s="119">
        <f t="shared" si="20"/>
        <v>0</v>
      </c>
      <c r="S443" s="137" t="str">
        <f>IF(B443="NET","",IFERROR(VLOOKUP(O443,'2) Order Form'!$W$9:$W$1926,1,FALSE),"Ikke med I order form"))</f>
        <v>Ikke med I order form</v>
      </c>
      <c r="U443" s="226">
        <v>7048652710239</v>
      </c>
      <c r="V443" s="120">
        <f>IFERROR(VLOOKUP(U443,'2) Order Form'!$W$9:$W$1996,1,FALSE),"Ikke med I order form")</f>
        <v>7048652710239</v>
      </c>
      <c r="W443" s="195">
        <f>INDEX(ATS!$A:$P,MATCH(ATS!$U443,ATS!$O:$O,0),1)</f>
        <v>852052</v>
      </c>
      <c r="X443" s="174" t="str">
        <f>INDEX(ATS!$A:$P,MATCH(ATS!$U443,ATS!$O:$O,0),2)</f>
        <v>Ronin Max RIG Reflect Lens</v>
      </c>
      <c r="Y443" s="175" t="str">
        <f>INDEX(ATS!$A:$P,MATCH(ATS!$U443,ATS!$O:$O,0),4)</f>
        <v>070000-OS</v>
      </c>
      <c r="AA443" s="195">
        <f>IFERROR(VLOOKUP('2) Order Form'!W448,$U$4:$U$1000,1,FALSE),"Ikke med i Elastic")</f>
        <v>7048652710239</v>
      </c>
      <c r="AB443" s="195">
        <f>SUM('2) Order Form'!W448)</f>
        <v>7048652710239</v>
      </c>
      <c r="AC443" s="195">
        <f>INDEX(ATS!$A:$P,MATCH(ATS!$AB443,ATS!$O:$O,0),1)</f>
        <v>852052</v>
      </c>
      <c r="AD443" s="195" t="str">
        <f>INDEX(ATS!$A:$P,MATCH(ATS!$AB443,ATS!$O:$O,0),2)</f>
        <v>Ronin Max RIG Reflect Lens</v>
      </c>
      <c r="AE443" s="195" t="str">
        <f>INDEX(ATS!$A:$P,MATCH(ATS!$AB443,ATS!$O:$O,0),4)</f>
        <v>070000-OS</v>
      </c>
    </row>
    <row r="444" spans="1:31" s="2" customFormat="1" x14ac:dyDescent="0.2">
      <c r="A444" s="228">
        <v>810140</v>
      </c>
      <c r="B444" s="228" t="s">
        <v>4380</v>
      </c>
      <c r="C444" s="228" t="s">
        <v>4204</v>
      </c>
      <c r="D444" s="228" t="s">
        <v>763</v>
      </c>
      <c r="E444" s="228" t="s">
        <v>244</v>
      </c>
      <c r="F444" s="228" t="s">
        <v>87</v>
      </c>
      <c r="G444" s="228" t="s">
        <v>128</v>
      </c>
      <c r="H444" s="228">
        <v>0</v>
      </c>
      <c r="I444" s="228">
        <v>0</v>
      </c>
      <c r="J444" s="228">
        <v>0</v>
      </c>
      <c r="K444" s="228">
        <v>0</v>
      </c>
      <c r="L444" s="231">
        <v>0</v>
      </c>
      <c r="N444" s="119" t="str">
        <f t="shared" si="18"/>
        <v>810140-TEBLK-LXL</v>
      </c>
      <c r="O444" s="122" t="str">
        <f>IF(B444="NET","",IF(B444="","",IFERROR(VLOOKUP(N444,EAN!$A:$B,2,FALSE),"MANGLER - MÅ OPPDATERE EAN-FANEN")))</f>
        <v>MANGLER - MÅ OPPDATERE EAN-FANEN</v>
      </c>
      <c r="P444" s="119">
        <f t="shared" si="19"/>
        <v>0</v>
      </c>
      <c r="Q444" s="119">
        <f t="shared" si="20"/>
        <v>0</v>
      </c>
      <c r="S444" s="137" t="str">
        <f>IF(B444="NET","",IFERROR(VLOOKUP(O444,'2) Order Form'!$W$9:$W$1926,1,FALSE),"Ikke med I order form"))</f>
        <v>Ikke med I order form</v>
      </c>
      <c r="U444" s="226">
        <v>7048652762726</v>
      </c>
      <c r="V444" s="120">
        <f>IFERROR(VLOOKUP(U444,'2) Order Form'!$W$9:$W$1996,1,FALSE),"Ikke med I order form")</f>
        <v>7048652762726</v>
      </c>
      <c r="W444" s="195">
        <f>INDEX(ATS!$A:$P,MATCH(ATS!$U444,ATS!$O:$O,0),1)</f>
        <v>852052</v>
      </c>
      <c r="X444" s="174" t="str">
        <f>INDEX(ATS!$A:$P,MATCH(ATS!$U444,ATS!$O:$O,0),2)</f>
        <v>Ronin Max RIG Reflect Lens</v>
      </c>
      <c r="Y444" s="175" t="str">
        <f>INDEX(ATS!$A:$P,MATCH(ATS!$U444,ATS!$O:$O,0),4)</f>
        <v>190000-OS</v>
      </c>
      <c r="AA444" s="195">
        <f>IFERROR(VLOOKUP('2) Order Form'!W449,$U$4:$U$1000,1,FALSE),"Ikke med i Elastic")</f>
        <v>7048652615091</v>
      </c>
      <c r="AB444" s="195">
        <f>SUM('2) Order Form'!W449)</f>
        <v>7048652615091</v>
      </c>
      <c r="AC444" s="195">
        <f>INDEX(ATS!$A:$P,MATCH(ATS!$AB444,ATS!$O:$O,0),1)</f>
        <v>852052</v>
      </c>
      <c r="AD444" s="195" t="str">
        <f>INDEX(ATS!$A:$P,MATCH(ATS!$AB444,ATS!$O:$O,0),2)</f>
        <v>Ronin Max RIG Reflect Lens</v>
      </c>
      <c r="AE444" s="195" t="str">
        <f>INDEX(ATS!$A:$P,MATCH(ATS!$AB444,ATS!$O:$O,0),4)</f>
        <v>150000-OS</v>
      </c>
    </row>
    <row r="445" spans="1:31" s="2" customFormat="1" x14ac:dyDescent="0.2">
      <c r="A445" s="229">
        <v>810141</v>
      </c>
      <c r="B445" s="228" t="s">
        <v>248</v>
      </c>
      <c r="C445" s="228"/>
      <c r="D445" s="228"/>
      <c r="E445" s="228"/>
      <c r="F445" s="228"/>
      <c r="G445" s="228"/>
      <c r="H445" s="229">
        <v>202226</v>
      </c>
      <c r="I445" s="229">
        <v>202227</v>
      </c>
      <c r="J445" s="229">
        <v>202228</v>
      </c>
      <c r="K445" s="229">
        <v>202229</v>
      </c>
      <c r="L445" s="232">
        <v>202234</v>
      </c>
      <c r="N445" s="119" t="str">
        <f t="shared" si="18"/>
        <v>810141-</v>
      </c>
      <c r="O445" s="122" t="str">
        <f>IF(B445="NET","",IF(B445="","",IFERROR(VLOOKUP(N445,EAN!$A:$B,2,FALSE),"MANGLER - MÅ OPPDATERE EAN-FANEN")))</f>
        <v/>
      </c>
      <c r="P445" s="119">
        <f t="shared" si="19"/>
        <v>202226</v>
      </c>
      <c r="Q445" s="119">
        <f t="shared" si="20"/>
        <v>202234</v>
      </c>
      <c r="S445" s="137" t="str">
        <f>IF(B445="NET","",IFERROR(VLOOKUP(O445,'2) Order Form'!$W$9:$W$1926,1,FALSE),"Ikke med I order form"))</f>
        <v/>
      </c>
      <c r="U445" s="226">
        <v>7048652762719</v>
      </c>
      <c r="V445" s="120">
        <f>IFERROR(VLOOKUP(U445,'2) Order Form'!$W$9:$W$1996,1,FALSE),"Ikke med I order form")</f>
        <v>7048652762719</v>
      </c>
      <c r="W445" s="195">
        <f>INDEX(ATS!$A:$P,MATCH(ATS!$U445,ATS!$O:$O,0),1)</f>
        <v>852083</v>
      </c>
      <c r="X445" s="174" t="str">
        <f>INDEX(ATS!$A:$P,MATCH(ATS!$U445,ATS!$O:$O,0),2)</f>
        <v>Ronin Max RIG Reflect AF Lens</v>
      </c>
      <c r="Y445" s="175" t="str">
        <f>INDEX(ATS!$A:$P,MATCH(ATS!$U445,ATS!$O:$O,0),4)</f>
        <v>150000-OS</v>
      </c>
      <c r="AA445" s="195">
        <f>IFERROR(VLOOKUP('2) Order Form'!W450,$U$4:$U$1000,1,FALSE),"Ikke med i Elastic")</f>
        <v>7048652615107</v>
      </c>
      <c r="AB445" s="195">
        <f>SUM('2) Order Form'!W450)</f>
        <v>7048652615107</v>
      </c>
      <c r="AC445" s="195">
        <f>INDEX(ATS!$A:$P,MATCH(ATS!$AB445,ATS!$O:$O,0),1)</f>
        <v>852052</v>
      </c>
      <c r="AD445" s="195" t="str">
        <f>INDEX(ATS!$A:$P,MATCH(ATS!$AB445,ATS!$O:$O,0),2)</f>
        <v>Ronin Max RIG Reflect Lens</v>
      </c>
      <c r="AE445" s="195" t="str">
        <f>INDEX(ATS!$A:$P,MATCH(ATS!$AB445,ATS!$O:$O,0),4)</f>
        <v>160000-OS</v>
      </c>
    </row>
    <row r="446" spans="1:31" s="2" customFormat="1" x14ac:dyDescent="0.2">
      <c r="A446" s="228">
        <v>810141</v>
      </c>
      <c r="B446" s="228" t="s">
        <v>4381</v>
      </c>
      <c r="C446" s="228" t="s">
        <v>4204</v>
      </c>
      <c r="D446" s="228" t="s">
        <v>761</v>
      </c>
      <c r="E446" s="228" t="s">
        <v>244</v>
      </c>
      <c r="F446" s="228" t="s">
        <v>85</v>
      </c>
      <c r="G446" s="228" t="s">
        <v>128</v>
      </c>
      <c r="H446" s="228">
        <v>0</v>
      </c>
      <c r="I446" s="228">
        <v>0</v>
      </c>
      <c r="J446" s="228">
        <v>0</v>
      </c>
      <c r="K446" s="228">
        <v>0</v>
      </c>
      <c r="L446" s="231">
        <v>0</v>
      </c>
      <c r="N446" s="119" t="str">
        <f t="shared" si="18"/>
        <v>810141-TEBLK-SM</v>
      </c>
      <c r="O446" s="122" t="str">
        <f>IF(B446="NET","",IF(B446="","",IFERROR(VLOOKUP(N446,EAN!$A:$B,2,FALSE),"MANGLER - MÅ OPPDATERE EAN-FANEN")))</f>
        <v>MANGLER - MÅ OPPDATERE EAN-FANEN</v>
      </c>
      <c r="P446" s="119">
        <f t="shared" si="19"/>
        <v>0</v>
      </c>
      <c r="Q446" s="119">
        <f t="shared" si="20"/>
        <v>0</v>
      </c>
      <c r="S446" s="137" t="str">
        <f>IF(B446="NET","",IFERROR(VLOOKUP(O446,'2) Order Form'!$W$9:$W$1926,1,FALSE),"Ikke med I order form"))</f>
        <v>Ikke med I order form</v>
      </c>
      <c r="U446" s="226">
        <v>7048652615077</v>
      </c>
      <c r="V446" s="120">
        <f>IFERROR(VLOOKUP(U446,'2) Order Form'!$W$9:$W$1996,1,FALSE),"Ikke med I order form")</f>
        <v>7048652615077</v>
      </c>
      <c r="W446" s="195">
        <f>INDEX(ATS!$A:$P,MATCH(ATS!$U446,ATS!$O:$O,0),1)</f>
        <v>852053</v>
      </c>
      <c r="X446" s="174" t="str">
        <f>INDEX(ATS!$A:$P,MATCH(ATS!$U446,ATS!$O:$O,0),2)</f>
        <v>Ronin Max RIG Photochromic Lens</v>
      </c>
      <c r="Y446" s="175" t="str">
        <f>INDEX(ATS!$A:$P,MATCH(ATS!$U446,ATS!$O:$O,0),4)</f>
        <v>220000-OS</v>
      </c>
      <c r="AA446" s="195">
        <f>IFERROR(VLOOKUP('2) Order Form'!W451,$U$4:$U$1000,1,FALSE),"Ikke med i Elastic")</f>
        <v>7048652762726</v>
      </c>
      <c r="AB446" s="195">
        <f>SUM('2) Order Form'!W451)</f>
        <v>7048652762726</v>
      </c>
      <c r="AC446" s="195">
        <f>INDEX(ATS!$A:$P,MATCH(ATS!$AB446,ATS!$O:$O,0),1)</f>
        <v>852052</v>
      </c>
      <c r="AD446" s="195" t="str">
        <f>INDEX(ATS!$A:$P,MATCH(ATS!$AB446,ATS!$O:$O,0),2)</f>
        <v>Ronin Max RIG Reflect Lens</v>
      </c>
      <c r="AE446" s="195" t="str">
        <f>INDEX(ATS!$A:$P,MATCH(ATS!$AB446,ATS!$O:$O,0),4)</f>
        <v>190000-OS</v>
      </c>
    </row>
    <row r="447" spans="1:31" s="2" customFormat="1" x14ac:dyDescent="0.2">
      <c r="A447" s="228">
        <v>810141</v>
      </c>
      <c r="B447" s="228" t="s">
        <v>4381</v>
      </c>
      <c r="C447" s="228" t="s">
        <v>4204</v>
      </c>
      <c r="D447" s="228" t="s">
        <v>762</v>
      </c>
      <c r="E447" s="228" t="s">
        <v>244</v>
      </c>
      <c r="F447" s="228" t="s">
        <v>86</v>
      </c>
      <c r="G447" s="228" t="s">
        <v>128</v>
      </c>
      <c r="H447" s="228">
        <v>0</v>
      </c>
      <c r="I447" s="228">
        <v>0</v>
      </c>
      <c r="J447" s="228">
        <v>0</v>
      </c>
      <c r="K447" s="228">
        <v>0</v>
      </c>
      <c r="L447" s="231">
        <v>0</v>
      </c>
      <c r="N447" s="119" t="str">
        <f t="shared" si="18"/>
        <v>810141-TEBLK-ML</v>
      </c>
      <c r="O447" s="122" t="str">
        <f>IF(B447="NET","",IF(B447="","",IFERROR(VLOOKUP(N447,EAN!$A:$B,2,FALSE),"MANGLER - MÅ OPPDATERE EAN-FANEN")))</f>
        <v>MANGLER - MÅ OPPDATERE EAN-FANEN</v>
      </c>
      <c r="P447" s="119">
        <f t="shared" si="19"/>
        <v>0</v>
      </c>
      <c r="Q447" s="119">
        <f t="shared" si="20"/>
        <v>0</v>
      </c>
      <c r="S447" s="137" t="str">
        <f>IF(B447="NET","",IFERROR(VLOOKUP(O447,'2) Order Form'!$W$9:$W$1926,1,FALSE),"Ikke med I order form"))</f>
        <v>Ikke med I order form</v>
      </c>
      <c r="U447" s="226">
        <v>7048652614896</v>
      </c>
      <c r="V447" s="120">
        <f>IFERROR(VLOOKUP(U447,'2) Order Form'!$W$9:$W$1996,1,FALSE),"Ikke med I order form")</f>
        <v>7048652614896</v>
      </c>
      <c r="W447" s="195">
        <f>INDEX(ATS!$A:$P,MATCH(ATS!$U447,ATS!$O:$O,0),1)</f>
        <v>852059</v>
      </c>
      <c r="X447" s="174" t="str">
        <f>INDEX(ATS!$A:$P,MATCH(ATS!$U447,ATS!$O:$O,0),2)</f>
        <v>Ronin Max Polarized Lens</v>
      </c>
      <c r="Y447" s="175" t="str">
        <f>INDEX(ATS!$A:$P,MATCH(ATS!$U447,ATS!$O:$O,0),4)</f>
        <v>230000-OS</v>
      </c>
      <c r="AA447" s="195">
        <f>IFERROR(VLOOKUP('2) Order Form'!W452,$U$4:$U$1000,1,FALSE),"Ikke med i Elastic")</f>
        <v>7048652615114</v>
      </c>
      <c r="AB447" s="195">
        <f>SUM('2) Order Form'!W452)</f>
        <v>7048652615114</v>
      </c>
      <c r="AC447" s="195">
        <f>INDEX(ATS!$A:$P,MATCH(ATS!$AB447,ATS!$O:$O,0),1)</f>
        <v>852052</v>
      </c>
      <c r="AD447" s="195" t="str">
        <f>INDEX(ATS!$A:$P,MATCH(ATS!$AB447,ATS!$O:$O,0),2)</f>
        <v>Ronin Max RIG Reflect Lens</v>
      </c>
      <c r="AE447" s="195" t="str">
        <f>INDEX(ATS!$A:$P,MATCH(ATS!$AB447,ATS!$O:$O,0),4)</f>
        <v>200000-OS</v>
      </c>
    </row>
    <row r="448" spans="1:31" s="2" customFormat="1" x14ac:dyDescent="0.2">
      <c r="A448" s="228">
        <v>810141</v>
      </c>
      <c r="B448" s="228" t="s">
        <v>4381</v>
      </c>
      <c r="C448" s="228" t="s">
        <v>4204</v>
      </c>
      <c r="D448" s="228" t="s">
        <v>763</v>
      </c>
      <c r="E448" s="228" t="s">
        <v>244</v>
      </c>
      <c r="F448" s="228" t="s">
        <v>87</v>
      </c>
      <c r="G448" s="228" t="s">
        <v>128</v>
      </c>
      <c r="H448" s="228">
        <v>0</v>
      </c>
      <c r="I448" s="228">
        <v>0</v>
      </c>
      <c r="J448" s="228">
        <v>0</v>
      </c>
      <c r="K448" s="228">
        <v>0</v>
      </c>
      <c r="L448" s="231">
        <v>0</v>
      </c>
      <c r="N448" s="119" t="str">
        <f t="shared" si="18"/>
        <v>810141-TEBLK-LXL</v>
      </c>
      <c r="O448" s="122" t="str">
        <f>IF(B448="NET","",IF(B448="","",IFERROR(VLOOKUP(N448,EAN!$A:$B,2,FALSE),"MANGLER - MÅ OPPDATERE EAN-FANEN")))</f>
        <v>MANGLER - MÅ OPPDATERE EAN-FANEN</v>
      </c>
      <c r="P448" s="119">
        <f t="shared" si="19"/>
        <v>0</v>
      </c>
      <c r="Q448" s="119">
        <f t="shared" si="20"/>
        <v>0</v>
      </c>
      <c r="S448" s="137" t="str">
        <f>IF(B448="NET","",IFERROR(VLOOKUP(O448,'2) Order Form'!$W$9:$W$1926,1,FALSE),"Ikke med I order form"))</f>
        <v>Ikke med I order form</v>
      </c>
      <c r="U448" s="226">
        <v>7048652762252</v>
      </c>
      <c r="V448" s="120">
        <f>IFERROR(VLOOKUP(U448,'2) Order Form'!$W$9:$W$1996,1,FALSE),"Ikke med I order form")</f>
        <v>7048652762252</v>
      </c>
      <c r="W448" s="195">
        <f>INDEX(ATS!$A:$P,MATCH(ATS!$U448,ATS!$O:$O,0),1)</f>
        <v>852081</v>
      </c>
      <c r="X448" s="174" t="str">
        <f>INDEX(ATS!$A:$P,MATCH(ATS!$U448,ATS!$O:$O,0),2)</f>
        <v>Shinobi RIG Reflect Lens</v>
      </c>
      <c r="Y448" s="175" t="str">
        <f>INDEX(ATS!$A:$P,MATCH(ATS!$U448,ATS!$O:$O,0),4)</f>
        <v>070000-OS</v>
      </c>
      <c r="AA448" s="195">
        <f>IFERROR(VLOOKUP('2) Order Form'!W453,$U$4:$U$1000,1,FALSE),"Ikke med i Elastic")</f>
        <v>7048652762719</v>
      </c>
      <c r="AB448" s="195">
        <f>SUM('2) Order Form'!W453)</f>
        <v>7048652762719</v>
      </c>
      <c r="AC448" s="195">
        <f>INDEX(ATS!$A:$P,MATCH(ATS!$AB448,ATS!$O:$O,0),1)</f>
        <v>852083</v>
      </c>
      <c r="AD448" s="195" t="str">
        <f>INDEX(ATS!$A:$P,MATCH(ATS!$AB448,ATS!$O:$O,0),2)</f>
        <v>Ronin Max RIG Reflect AF Lens</v>
      </c>
      <c r="AE448" s="195" t="str">
        <f>INDEX(ATS!$A:$P,MATCH(ATS!$AB448,ATS!$O:$O,0),4)</f>
        <v>150000-OS</v>
      </c>
    </row>
    <row r="449" spans="1:31" s="2" customFormat="1" x14ac:dyDescent="0.2">
      <c r="A449" s="229">
        <v>810142</v>
      </c>
      <c r="B449" s="228" t="s">
        <v>248</v>
      </c>
      <c r="C449" s="228"/>
      <c r="D449" s="228"/>
      <c r="E449" s="228"/>
      <c r="F449" s="228"/>
      <c r="G449" s="228"/>
      <c r="H449" s="229">
        <v>202226</v>
      </c>
      <c r="I449" s="229">
        <v>202227</v>
      </c>
      <c r="J449" s="229">
        <v>202228</v>
      </c>
      <c r="K449" s="229">
        <v>202229</v>
      </c>
      <c r="L449" s="232">
        <v>202234</v>
      </c>
      <c r="N449" s="119" t="str">
        <f t="shared" si="18"/>
        <v>810142-</v>
      </c>
      <c r="O449" s="122" t="str">
        <f>IF(B449="NET","",IF(B449="","",IFERROR(VLOOKUP(N449,EAN!$A:$B,2,FALSE),"MANGLER - MÅ OPPDATERE EAN-FANEN")))</f>
        <v/>
      </c>
      <c r="P449" s="119">
        <f t="shared" si="19"/>
        <v>202226</v>
      </c>
      <c r="Q449" s="119">
        <f t="shared" si="20"/>
        <v>202234</v>
      </c>
      <c r="S449" s="137" t="str">
        <f>IF(B449="NET","",IFERROR(VLOOKUP(O449,'2) Order Form'!$W$9:$W$1926,1,FALSE),"Ikke med I order form"))</f>
        <v/>
      </c>
      <c r="U449" s="226">
        <v>7048652762269</v>
      </c>
      <c r="V449" s="120">
        <f>IFERROR(VLOOKUP(U449,'2) Order Form'!$W$9:$W$1996,1,FALSE),"Ikke med I order form")</f>
        <v>7048652762269</v>
      </c>
      <c r="W449" s="195">
        <f>INDEX(ATS!$A:$P,MATCH(ATS!$U449,ATS!$O:$O,0),1)</f>
        <v>852081</v>
      </c>
      <c r="X449" s="174" t="str">
        <f>INDEX(ATS!$A:$P,MATCH(ATS!$U449,ATS!$O:$O,0),2)</f>
        <v>Shinobi RIG Reflect Lens</v>
      </c>
      <c r="Y449" s="175" t="str">
        <f>INDEX(ATS!$A:$P,MATCH(ATS!$U449,ATS!$O:$O,0),4)</f>
        <v>150000-OS</v>
      </c>
      <c r="AA449" s="195">
        <f>IFERROR(VLOOKUP('2) Order Form'!W454,$U$4:$U$1000,1,FALSE),"Ikke med i Elastic")</f>
        <v>7048652615077</v>
      </c>
      <c r="AB449" s="195">
        <f>SUM('2) Order Form'!W454)</f>
        <v>7048652615077</v>
      </c>
      <c r="AC449" s="195">
        <f>INDEX(ATS!$A:$P,MATCH(ATS!$AB449,ATS!$O:$O,0),1)</f>
        <v>852053</v>
      </c>
      <c r="AD449" s="195" t="str">
        <f>INDEX(ATS!$A:$P,MATCH(ATS!$AB449,ATS!$O:$O,0),2)</f>
        <v>Ronin Max RIG Photochromic Lens</v>
      </c>
      <c r="AE449" s="195" t="str">
        <f>INDEX(ATS!$A:$P,MATCH(ATS!$AB449,ATS!$O:$O,0),4)</f>
        <v>220000-OS</v>
      </c>
    </row>
    <row r="450" spans="1:31" s="2" customFormat="1" x14ac:dyDescent="0.2">
      <c r="A450" s="228">
        <v>810142</v>
      </c>
      <c r="B450" s="228" t="s">
        <v>4382</v>
      </c>
      <c r="C450" s="228" t="s">
        <v>4204</v>
      </c>
      <c r="D450" s="228" t="s">
        <v>761</v>
      </c>
      <c r="E450" s="228" t="s">
        <v>244</v>
      </c>
      <c r="F450" s="228" t="s">
        <v>85</v>
      </c>
      <c r="G450" s="228" t="s">
        <v>128</v>
      </c>
      <c r="H450" s="228">
        <v>0</v>
      </c>
      <c r="I450" s="228">
        <v>0</v>
      </c>
      <c r="J450" s="228">
        <v>0</v>
      </c>
      <c r="K450" s="228">
        <v>0</v>
      </c>
      <c r="L450" s="231">
        <v>0</v>
      </c>
      <c r="N450" s="119" t="str">
        <f t="shared" si="18"/>
        <v>810142-TEBLK-SM</v>
      </c>
      <c r="O450" s="122" t="str">
        <f>IF(B450="NET","",IF(B450="","",IFERROR(VLOOKUP(N450,EAN!$A:$B,2,FALSE),"MANGLER - MÅ OPPDATERE EAN-FANEN")))</f>
        <v>MANGLER - MÅ OPPDATERE EAN-FANEN</v>
      </c>
      <c r="P450" s="119">
        <f t="shared" si="19"/>
        <v>0</v>
      </c>
      <c r="Q450" s="119">
        <f t="shared" si="20"/>
        <v>0</v>
      </c>
      <c r="S450" s="137" t="str">
        <f>IF(B450="NET","",IFERROR(VLOOKUP(O450,'2) Order Form'!$W$9:$W$1926,1,FALSE),"Ikke med I order form"))</f>
        <v>Ikke med I order form</v>
      </c>
      <c r="U450" s="226">
        <v>7048652762245</v>
      </c>
      <c r="V450" s="120">
        <f>IFERROR(VLOOKUP(U450,'2) Order Form'!$W$9:$W$1996,1,FALSE),"Ikke med I order form")</f>
        <v>7048652762245</v>
      </c>
      <c r="W450" s="195">
        <f>INDEX(ATS!$A:$P,MATCH(ATS!$U450,ATS!$O:$O,0),1)</f>
        <v>852081</v>
      </c>
      <c r="X450" s="174" t="str">
        <f>INDEX(ATS!$A:$P,MATCH(ATS!$U450,ATS!$O:$O,0),2)</f>
        <v>Shinobi RIG Reflect Lens</v>
      </c>
      <c r="Y450" s="175" t="str">
        <f>INDEX(ATS!$A:$P,MATCH(ATS!$U450,ATS!$O:$O,0),4)</f>
        <v>060000-OS</v>
      </c>
      <c r="AA450" s="195">
        <f>IFERROR(VLOOKUP('2) Order Form'!W455,$U$4:$U$1000,1,FALSE),"Ikke med i Elastic")</f>
        <v>7048652614896</v>
      </c>
      <c r="AB450" s="195">
        <f>SUM('2) Order Form'!W455)</f>
        <v>7048652614896</v>
      </c>
      <c r="AC450" s="195">
        <f>INDEX(ATS!$A:$P,MATCH(ATS!$AB450,ATS!$O:$O,0),1)</f>
        <v>852059</v>
      </c>
      <c r="AD450" s="195" t="str">
        <f>INDEX(ATS!$A:$P,MATCH(ATS!$AB450,ATS!$O:$O,0),2)</f>
        <v>Ronin Max Polarized Lens</v>
      </c>
      <c r="AE450" s="195" t="str">
        <f>INDEX(ATS!$A:$P,MATCH(ATS!$AB450,ATS!$O:$O,0),4)</f>
        <v>230000-OS</v>
      </c>
    </row>
    <row r="451" spans="1:31" s="2" customFormat="1" x14ac:dyDescent="0.2">
      <c r="A451" s="228">
        <v>810142</v>
      </c>
      <c r="B451" s="228" t="s">
        <v>4382</v>
      </c>
      <c r="C451" s="228" t="s">
        <v>4204</v>
      </c>
      <c r="D451" s="228" t="s">
        <v>762</v>
      </c>
      <c r="E451" s="228" t="s">
        <v>244</v>
      </c>
      <c r="F451" s="228" t="s">
        <v>86</v>
      </c>
      <c r="G451" s="228" t="s">
        <v>128</v>
      </c>
      <c r="H451" s="228">
        <v>0</v>
      </c>
      <c r="I451" s="228">
        <v>0</v>
      </c>
      <c r="J451" s="228">
        <v>0</v>
      </c>
      <c r="K451" s="228">
        <v>0</v>
      </c>
      <c r="L451" s="231">
        <v>0</v>
      </c>
      <c r="N451" s="119" t="str">
        <f t="shared" si="18"/>
        <v>810142-TEBLK-ML</v>
      </c>
      <c r="O451" s="122" t="str">
        <f>IF(B451="NET","",IF(B451="","",IFERROR(VLOOKUP(N451,EAN!$A:$B,2,FALSE),"MANGLER - MÅ OPPDATERE EAN-FANEN")))</f>
        <v>MANGLER - MÅ OPPDATERE EAN-FANEN</v>
      </c>
      <c r="P451" s="119">
        <f t="shared" si="19"/>
        <v>0</v>
      </c>
      <c r="Q451" s="119">
        <f t="shared" si="20"/>
        <v>0</v>
      </c>
      <c r="S451" s="137" t="str">
        <f>IF(B451="NET","",IFERROR(VLOOKUP(O451,'2) Order Form'!$W$9:$W$1926,1,FALSE),"Ikke med I order form"))</f>
        <v>Ikke med I order form</v>
      </c>
      <c r="U451" s="226">
        <v>7048652762283</v>
      </c>
      <c r="V451" s="120">
        <f>IFERROR(VLOOKUP(U451,'2) Order Form'!$W$9:$W$1996,1,FALSE),"Ikke med I order form")</f>
        <v>7048652762283</v>
      </c>
      <c r="W451" s="195">
        <f>INDEX(ATS!$A:$P,MATCH(ATS!$U451,ATS!$O:$O,0),1)</f>
        <v>852081</v>
      </c>
      <c r="X451" s="174" t="str">
        <f>INDEX(ATS!$A:$P,MATCH(ATS!$U451,ATS!$O:$O,0),2)</f>
        <v>Shinobi RIG Reflect Lens</v>
      </c>
      <c r="Y451" s="175" t="str">
        <f>INDEX(ATS!$A:$P,MATCH(ATS!$U451,ATS!$O:$O,0),4)</f>
        <v>190000-OS</v>
      </c>
      <c r="AA451" s="195" t="str">
        <f>IFERROR(VLOOKUP('2) Order Form'!W456,$U$4:$U$1000,1,FALSE),"Ikke med i Elastic")</f>
        <v>Ikke med i Elastic</v>
      </c>
      <c r="AB451" s="195">
        <f>SUM('2) Order Form'!W456)</f>
        <v>7048652777850</v>
      </c>
      <c r="AC451" s="195">
        <f>INDEX(ATS!$A:$P,MATCH(ATS!$AB451,ATS!$O:$O,0),1)</f>
        <v>852086</v>
      </c>
      <c r="AD451" s="195" t="str">
        <f>INDEX(ATS!$A:$P,MATCH(ATS!$AB451,ATS!$O:$O,0),2)</f>
        <v xml:space="preserve">Shinobi Lens </v>
      </c>
      <c r="AE451" s="195" t="str">
        <f>INDEX(ATS!$A:$P,MATCH(ATS!$AB451,ATS!$O:$O,0),4)</f>
        <v>100000-OS</v>
      </c>
    </row>
    <row r="452" spans="1:31" s="2" customFormat="1" x14ac:dyDescent="0.2">
      <c r="A452" s="228">
        <v>810142</v>
      </c>
      <c r="B452" s="228" t="s">
        <v>4382</v>
      </c>
      <c r="C452" s="228" t="s">
        <v>4204</v>
      </c>
      <c r="D452" s="228" t="s">
        <v>763</v>
      </c>
      <c r="E452" s="228" t="s">
        <v>244</v>
      </c>
      <c r="F452" s="228" t="s">
        <v>87</v>
      </c>
      <c r="G452" s="228" t="s">
        <v>128</v>
      </c>
      <c r="H452" s="228">
        <v>0</v>
      </c>
      <c r="I452" s="228">
        <v>0</v>
      </c>
      <c r="J452" s="228">
        <v>0</v>
      </c>
      <c r="K452" s="228">
        <v>0</v>
      </c>
      <c r="L452" s="231">
        <v>0</v>
      </c>
      <c r="N452" s="119" t="str">
        <f t="shared" ref="N452:N515" si="21">CONCATENATE(A452,"-",D452)</f>
        <v>810142-TEBLK-LXL</v>
      </c>
      <c r="O452" s="122" t="str">
        <f>IF(B452="NET","",IF(B452="","",IFERROR(VLOOKUP(N452,EAN!$A:$B,2,FALSE),"MANGLER - MÅ OPPDATERE EAN-FANEN")))</f>
        <v>MANGLER - MÅ OPPDATERE EAN-FANEN</v>
      </c>
      <c r="P452" s="119">
        <f t="shared" si="19"/>
        <v>0</v>
      </c>
      <c r="Q452" s="119">
        <f t="shared" si="20"/>
        <v>0</v>
      </c>
      <c r="S452" s="137" t="str">
        <f>IF(B452="NET","",IFERROR(VLOOKUP(O452,'2) Order Form'!$W$9:$W$1926,1,FALSE),"Ikke med I order form"))</f>
        <v>Ikke med I order form</v>
      </c>
      <c r="U452" s="226">
        <v>7048652762276</v>
      </c>
      <c r="V452" s="120">
        <f>IFERROR(VLOOKUP(U452,'2) Order Form'!$W$9:$W$1996,1,FALSE),"Ikke med I order form")</f>
        <v>7048652762276</v>
      </c>
      <c r="W452" s="195">
        <f>INDEX(ATS!$A:$P,MATCH(ATS!$U452,ATS!$O:$O,0),1)</f>
        <v>852081</v>
      </c>
      <c r="X452" s="174" t="str">
        <f>INDEX(ATS!$A:$P,MATCH(ATS!$U452,ATS!$O:$O,0),2)</f>
        <v>Shinobi RIG Reflect Lens</v>
      </c>
      <c r="Y452" s="175" t="str">
        <f>INDEX(ATS!$A:$P,MATCH(ATS!$U452,ATS!$O:$O,0),4)</f>
        <v>160000-OS</v>
      </c>
      <c r="AA452" s="195">
        <f>IFERROR(VLOOKUP('2) Order Form'!W457,$U$4:$U$1000,1,FALSE),"Ikke med i Elastic")</f>
        <v>7048652762245</v>
      </c>
      <c r="AB452" s="195">
        <f>SUM('2) Order Form'!W457)</f>
        <v>7048652762245</v>
      </c>
      <c r="AC452" s="195">
        <f>INDEX(ATS!$A:$P,MATCH(ATS!$AB452,ATS!$O:$O,0),1)</f>
        <v>852081</v>
      </c>
      <c r="AD452" s="195" t="str">
        <f>INDEX(ATS!$A:$P,MATCH(ATS!$AB452,ATS!$O:$O,0),2)</f>
        <v>Shinobi RIG Reflect Lens</v>
      </c>
      <c r="AE452" s="195" t="str">
        <f>INDEX(ATS!$A:$P,MATCH(ATS!$AB452,ATS!$O:$O,0),4)</f>
        <v>060000-OS</v>
      </c>
    </row>
    <row r="453" spans="1:31" s="2" customFormat="1" x14ac:dyDescent="0.2">
      <c r="A453" s="229">
        <v>810143</v>
      </c>
      <c r="B453" s="228" t="s">
        <v>248</v>
      </c>
      <c r="C453" s="228"/>
      <c r="D453" s="228"/>
      <c r="E453" s="228"/>
      <c r="F453" s="228"/>
      <c r="G453" s="228"/>
      <c r="H453" s="229">
        <v>202226</v>
      </c>
      <c r="I453" s="229">
        <v>202227</v>
      </c>
      <c r="J453" s="229">
        <v>202228</v>
      </c>
      <c r="K453" s="229">
        <v>202229</v>
      </c>
      <c r="L453" s="232">
        <v>202234</v>
      </c>
      <c r="N453" s="119" t="str">
        <f t="shared" si="21"/>
        <v>810143-</v>
      </c>
      <c r="O453" s="122" t="str">
        <f>IF(B453="NET","",IF(B453="","",IFERROR(VLOOKUP(N453,EAN!$A:$B,2,FALSE),"MANGLER - MÅ OPPDATERE EAN-FANEN")))</f>
        <v/>
      </c>
      <c r="P453" s="119">
        <f t="shared" ref="P453:P516" si="22">H453</f>
        <v>202226</v>
      </c>
      <c r="Q453" s="119">
        <f t="shared" ref="Q453:Q516" si="23">L453</f>
        <v>202234</v>
      </c>
      <c r="S453" s="137" t="str">
        <f>IF(B453="NET","",IFERROR(VLOOKUP(O453,'2) Order Form'!$W$9:$W$1926,1,FALSE),"Ikke med I order form"))</f>
        <v/>
      </c>
      <c r="U453" s="226">
        <v>7048652762290</v>
      </c>
      <c r="V453" s="120">
        <f>IFERROR(VLOOKUP(U453,'2) Order Form'!$W$9:$W$1996,1,FALSE),"Ikke med I order form")</f>
        <v>7048652762290</v>
      </c>
      <c r="W453" s="195">
        <f>INDEX(ATS!$A:$P,MATCH(ATS!$U453,ATS!$O:$O,0),1)</f>
        <v>852081</v>
      </c>
      <c r="X453" s="174" t="str">
        <f>INDEX(ATS!$A:$P,MATCH(ATS!$U453,ATS!$O:$O,0),2)</f>
        <v>Shinobi RIG Reflect Lens</v>
      </c>
      <c r="Y453" s="175" t="str">
        <f>INDEX(ATS!$A:$P,MATCH(ATS!$U453,ATS!$O:$O,0),4)</f>
        <v>200000-OS</v>
      </c>
      <c r="AA453" s="195">
        <f>IFERROR(VLOOKUP('2) Order Form'!W458,$U$4:$U$1000,1,FALSE),"Ikke med i Elastic")</f>
        <v>7048652762252</v>
      </c>
      <c r="AB453" s="195">
        <f>SUM('2) Order Form'!W458)</f>
        <v>7048652762252</v>
      </c>
      <c r="AC453" s="195">
        <f>INDEX(ATS!$A:$P,MATCH(ATS!$AB453,ATS!$O:$O,0),1)</f>
        <v>852081</v>
      </c>
      <c r="AD453" s="195" t="str">
        <f>INDEX(ATS!$A:$P,MATCH(ATS!$AB453,ATS!$O:$O,0),2)</f>
        <v>Shinobi RIG Reflect Lens</v>
      </c>
      <c r="AE453" s="195" t="str">
        <f>INDEX(ATS!$A:$P,MATCH(ATS!$AB453,ATS!$O:$O,0),4)</f>
        <v>070000-OS</v>
      </c>
    </row>
    <row r="454" spans="1:31" s="2" customFormat="1" x14ac:dyDescent="0.2">
      <c r="A454" s="228">
        <v>810143</v>
      </c>
      <c r="B454" s="228" t="s">
        <v>4383</v>
      </c>
      <c r="C454" s="228" t="s">
        <v>4204</v>
      </c>
      <c r="D454" s="228" t="s">
        <v>761</v>
      </c>
      <c r="E454" s="228" t="s">
        <v>244</v>
      </c>
      <c r="F454" s="228" t="s">
        <v>85</v>
      </c>
      <c r="G454" s="228" t="s">
        <v>128</v>
      </c>
      <c r="H454" s="228">
        <v>0</v>
      </c>
      <c r="I454" s="228">
        <v>0</v>
      </c>
      <c r="J454" s="228">
        <v>0</v>
      </c>
      <c r="K454" s="228">
        <v>0</v>
      </c>
      <c r="L454" s="231">
        <v>0</v>
      </c>
      <c r="N454" s="119" t="str">
        <f t="shared" si="21"/>
        <v>810143-TEBLK-SM</v>
      </c>
      <c r="O454" s="122" t="str">
        <f>IF(B454="NET","",IF(B454="","",IFERROR(VLOOKUP(N454,EAN!$A:$B,2,FALSE),"MANGLER - MÅ OPPDATERE EAN-FANEN")))</f>
        <v>MANGLER - MÅ OPPDATERE EAN-FANEN</v>
      </c>
      <c r="P454" s="119">
        <f t="shared" si="22"/>
        <v>0</v>
      </c>
      <c r="Q454" s="119">
        <f t="shared" si="23"/>
        <v>0</v>
      </c>
      <c r="S454" s="137" t="str">
        <f>IF(B454="NET","",IFERROR(VLOOKUP(O454,'2) Order Form'!$W$9:$W$1926,1,FALSE),"Ikke med I order form"))</f>
        <v>Ikke med I order form</v>
      </c>
      <c r="U454" s="226">
        <v>7048652762375</v>
      </c>
      <c r="V454" s="120">
        <f>IFERROR(VLOOKUP(U454,'2) Order Form'!$W$9:$W$1996,1,FALSE),"Ikke med I order form")</f>
        <v>7048652762375</v>
      </c>
      <c r="W454" s="195">
        <f>INDEX(ATS!$A:$P,MATCH(ATS!$U454,ATS!$O:$O,0),1)</f>
        <v>852080</v>
      </c>
      <c r="X454" s="174" t="str">
        <f>INDEX(ATS!$A:$P,MATCH(ATS!$U454,ATS!$O:$O,0),2)</f>
        <v>Shinobi RIG Photochromic Lens</v>
      </c>
      <c r="Y454" s="175" t="str">
        <f>INDEX(ATS!$A:$P,MATCH(ATS!$U454,ATS!$O:$O,0),4)</f>
        <v>220000-OS</v>
      </c>
      <c r="AA454" s="195">
        <f>IFERROR(VLOOKUP('2) Order Form'!W459,$U$4:$U$1000,1,FALSE),"Ikke med i Elastic")</f>
        <v>7048652762269</v>
      </c>
      <c r="AB454" s="195">
        <f>SUM('2) Order Form'!W459)</f>
        <v>7048652762269</v>
      </c>
      <c r="AC454" s="195">
        <f>INDEX(ATS!$A:$P,MATCH(ATS!$AB454,ATS!$O:$O,0),1)</f>
        <v>852081</v>
      </c>
      <c r="AD454" s="195" t="str">
        <f>INDEX(ATS!$A:$P,MATCH(ATS!$AB454,ATS!$O:$O,0),2)</f>
        <v>Shinobi RIG Reflect Lens</v>
      </c>
      <c r="AE454" s="195" t="str">
        <f>INDEX(ATS!$A:$P,MATCH(ATS!$AB454,ATS!$O:$O,0),4)</f>
        <v>150000-OS</v>
      </c>
    </row>
    <row r="455" spans="1:31" s="2" customFormat="1" x14ac:dyDescent="0.2">
      <c r="A455" s="228">
        <v>810143</v>
      </c>
      <c r="B455" s="228" t="s">
        <v>4383</v>
      </c>
      <c r="C455" s="228" t="s">
        <v>4204</v>
      </c>
      <c r="D455" s="228" t="s">
        <v>762</v>
      </c>
      <c r="E455" s="228" t="s">
        <v>244</v>
      </c>
      <c r="F455" s="228" t="s">
        <v>86</v>
      </c>
      <c r="G455" s="228" t="s">
        <v>128</v>
      </c>
      <c r="H455" s="228">
        <v>0</v>
      </c>
      <c r="I455" s="228">
        <v>0</v>
      </c>
      <c r="J455" s="228">
        <v>0</v>
      </c>
      <c r="K455" s="228">
        <v>0</v>
      </c>
      <c r="L455" s="231">
        <v>0</v>
      </c>
      <c r="N455" s="119" t="str">
        <f t="shared" si="21"/>
        <v>810143-TEBLK-ML</v>
      </c>
      <c r="O455" s="122" t="str">
        <f>IF(B455="NET","",IF(B455="","",IFERROR(VLOOKUP(N455,EAN!$A:$B,2,FALSE),"MANGLER - MÅ OPPDATERE EAN-FANEN")))</f>
        <v>MANGLER - MÅ OPPDATERE EAN-FANEN</v>
      </c>
      <c r="P455" s="119">
        <f t="shared" si="22"/>
        <v>0</v>
      </c>
      <c r="Q455" s="119">
        <f t="shared" si="23"/>
        <v>0</v>
      </c>
      <c r="S455" s="137" t="str">
        <f>IF(B455="NET","",IFERROR(VLOOKUP(O455,'2) Order Form'!$W$9:$W$1926,1,FALSE),"Ikke med I order form"))</f>
        <v>Ikke med I order form</v>
      </c>
      <c r="U455" s="226">
        <v>7048652762405</v>
      </c>
      <c r="V455" s="120">
        <f>IFERROR(VLOOKUP(U455,'2) Order Form'!$W$9:$W$1996,1,FALSE),"Ikke med I order form")</f>
        <v>7048652762405</v>
      </c>
      <c r="W455" s="195">
        <f>INDEX(ATS!$A:$P,MATCH(ATS!$U455,ATS!$O:$O,0),1)</f>
        <v>852079</v>
      </c>
      <c r="X455" s="174" t="str">
        <f>INDEX(ATS!$A:$P,MATCH(ATS!$U455,ATS!$O:$O,0),2)</f>
        <v>Shinobi Polarized Lens</v>
      </c>
      <c r="Y455" s="175" t="str">
        <f>INDEX(ATS!$A:$P,MATCH(ATS!$U455,ATS!$O:$O,0),4)</f>
        <v>230000-OS</v>
      </c>
      <c r="AA455" s="195">
        <f>IFERROR(VLOOKUP('2) Order Form'!W460,$U$4:$U$1000,1,FALSE),"Ikke med i Elastic")</f>
        <v>7048652762276</v>
      </c>
      <c r="AB455" s="195">
        <f>SUM('2) Order Form'!W460)</f>
        <v>7048652762276</v>
      </c>
      <c r="AC455" s="195">
        <f>INDEX(ATS!$A:$P,MATCH(ATS!$AB455,ATS!$O:$O,0),1)</f>
        <v>852081</v>
      </c>
      <c r="AD455" s="195" t="str">
        <f>INDEX(ATS!$A:$P,MATCH(ATS!$AB455,ATS!$O:$O,0),2)</f>
        <v>Shinobi RIG Reflect Lens</v>
      </c>
      <c r="AE455" s="195" t="str">
        <f>INDEX(ATS!$A:$P,MATCH(ATS!$AB455,ATS!$O:$O,0),4)</f>
        <v>160000-OS</v>
      </c>
    </row>
    <row r="456" spans="1:31" s="2" customFormat="1" x14ac:dyDescent="0.2">
      <c r="A456" s="228">
        <v>810143</v>
      </c>
      <c r="B456" s="228" t="s">
        <v>4383</v>
      </c>
      <c r="C456" s="228" t="s">
        <v>4204</v>
      </c>
      <c r="D456" s="228" t="s">
        <v>763</v>
      </c>
      <c r="E456" s="228" t="s">
        <v>244</v>
      </c>
      <c r="F456" s="228" t="s">
        <v>87</v>
      </c>
      <c r="G456" s="228" t="s">
        <v>128</v>
      </c>
      <c r="H456" s="228">
        <v>0</v>
      </c>
      <c r="I456" s="228">
        <v>0</v>
      </c>
      <c r="J456" s="228">
        <v>0</v>
      </c>
      <c r="K456" s="228">
        <v>0</v>
      </c>
      <c r="L456" s="231">
        <v>0</v>
      </c>
      <c r="N456" s="119" t="str">
        <f t="shared" si="21"/>
        <v>810143-TEBLK-LXL</v>
      </c>
      <c r="O456" s="122" t="str">
        <f>IF(B456="NET","",IF(B456="","",IFERROR(VLOOKUP(N456,EAN!$A:$B,2,FALSE),"MANGLER - MÅ OPPDATERE EAN-FANEN")))</f>
        <v>MANGLER - MÅ OPPDATERE EAN-FANEN</v>
      </c>
      <c r="P456" s="119">
        <f t="shared" si="22"/>
        <v>0</v>
      </c>
      <c r="Q456" s="119">
        <f t="shared" si="23"/>
        <v>0</v>
      </c>
      <c r="S456" s="137" t="str">
        <f>IF(B456="NET","",IFERROR(VLOOKUP(O456,'2) Order Form'!$W$9:$W$1926,1,FALSE),"Ikke med I order form"))</f>
        <v>Ikke med I order form</v>
      </c>
      <c r="U456" s="226">
        <v>7048652475442</v>
      </c>
      <c r="V456" s="120">
        <f>IFERROR(VLOOKUP(U456,'2) Order Form'!$W$9:$W$1996,1,FALSE),"Ikke med I order form")</f>
        <v>7048652475442</v>
      </c>
      <c r="W456" s="195">
        <f>INDEX(ATS!$A:$P,MATCH(ATS!$U456,ATS!$O:$O,0),1)</f>
        <v>850014</v>
      </c>
      <c r="X456" s="174" t="str">
        <f>INDEX(ATS!$A:$P,MATCH(ATS!$U456,ATS!$O:$O,0),2)</f>
        <v>Lens Cleaning Set</v>
      </c>
      <c r="Y456" s="175" t="str">
        <f>INDEX(ATS!$A:$P,MATCH(ATS!$U456,ATS!$O:$O,0),4)</f>
        <v>BLACK-OS</v>
      </c>
      <c r="AA456" s="195">
        <f>IFERROR(VLOOKUP('2) Order Form'!W461,$U$4:$U$1000,1,FALSE),"Ikke med i Elastic")</f>
        <v>7048652762283</v>
      </c>
      <c r="AB456" s="195">
        <f>SUM('2) Order Form'!W461)</f>
        <v>7048652762283</v>
      </c>
      <c r="AC456" s="195">
        <f>INDEX(ATS!$A:$P,MATCH(ATS!$AB456,ATS!$O:$O,0),1)</f>
        <v>852081</v>
      </c>
      <c r="AD456" s="195" t="str">
        <f>INDEX(ATS!$A:$P,MATCH(ATS!$AB456,ATS!$O:$O,0),2)</f>
        <v>Shinobi RIG Reflect Lens</v>
      </c>
      <c r="AE456" s="195" t="str">
        <f>INDEX(ATS!$A:$P,MATCH(ATS!$AB456,ATS!$O:$O,0),4)</f>
        <v>190000-OS</v>
      </c>
    </row>
    <row r="457" spans="1:31" s="2" customFormat="1" x14ac:dyDescent="0.2">
      <c r="A457" s="229">
        <v>815126</v>
      </c>
      <c r="B457" s="228" t="s">
        <v>248</v>
      </c>
      <c r="C457" s="228"/>
      <c r="D457" s="228"/>
      <c r="E457" s="228"/>
      <c r="F457" s="228"/>
      <c r="G457" s="228"/>
      <c r="H457" s="229">
        <v>202226</v>
      </c>
      <c r="I457" s="229">
        <v>202227</v>
      </c>
      <c r="J457" s="229">
        <v>202228</v>
      </c>
      <c r="K457" s="229">
        <v>202229</v>
      </c>
      <c r="L457" s="232">
        <v>202234</v>
      </c>
      <c r="N457" s="119" t="str">
        <f t="shared" si="21"/>
        <v>815126-</v>
      </c>
      <c r="O457" s="122" t="str">
        <f>IF(B457="NET","",IF(B457="","",IFERROR(VLOOKUP(N457,EAN!$A:$B,2,FALSE),"MANGLER - MÅ OPPDATERE EAN-FANEN")))</f>
        <v/>
      </c>
      <c r="P457" s="119">
        <f t="shared" si="22"/>
        <v>202226</v>
      </c>
      <c r="Q457" s="119">
        <f t="shared" si="23"/>
        <v>202234</v>
      </c>
      <c r="S457" s="137" t="str">
        <f>IF(B457="NET","",IFERROR(VLOOKUP(O457,'2) Order Form'!$W$9:$W$1926,1,FALSE),"Ikke med I order form"))</f>
        <v/>
      </c>
      <c r="U457" s="226">
        <v>7048652498892</v>
      </c>
      <c r="V457" s="120">
        <f>IFERROR(VLOOKUP(U457,'2) Order Form'!$W$9:$W$1996,1,FALSE),"Ikke med I order form")</f>
        <v>7048652498892</v>
      </c>
      <c r="W457" s="195">
        <f>INDEX(ATS!$A:$P,MATCH(ATS!$U457,ATS!$O:$O,0),1)</f>
        <v>850067</v>
      </c>
      <c r="X457" s="174" t="str">
        <f>INDEX(ATS!$A:$P,MATCH(ATS!$U457,ATS!$O:$O,0),2)</f>
        <v>Goggle Hard Case</v>
      </c>
      <c r="Y457" s="175" t="str">
        <f>INDEX(ATS!$A:$P,MATCH(ATS!$U457,ATS!$O:$O,0),4)</f>
        <v>BLACK-OS</v>
      </c>
      <c r="AA457" s="195">
        <f>IFERROR(VLOOKUP('2) Order Form'!W462,$U$4:$U$1000,1,FALSE),"Ikke med i Elastic")</f>
        <v>7048652762290</v>
      </c>
      <c r="AB457" s="195">
        <f>SUM('2) Order Form'!W462)</f>
        <v>7048652762290</v>
      </c>
      <c r="AC457" s="195">
        <f>INDEX(ATS!$A:$P,MATCH(ATS!$AB457,ATS!$O:$O,0),1)</f>
        <v>852081</v>
      </c>
      <c r="AD457" s="195" t="str">
        <f>INDEX(ATS!$A:$P,MATCH(ATS!$AB457,ATS!$O:$O,0),2)</f>
        <v>Shinobi RIG Reflect Lens</v>
      </c>
      <c r="AE457" s="195" t="str">
        <f>INDEX(ATS!$A:$P,MATCH(ATS!$AB457,ATS!$O:$O,0),4)</f>
        <v>200000-OS</v>
      </c>
    </row>
    <row r="458" spans="1:31" s="2" customFormat="1" x14ac:dyDescent="0.2">
      <c r="A458" s="228">
        <v>815126</v>
      </c>
      <c r="B458" s="228" t="s">
        <v>3023</v>
      </c>
      <c r="C458" s="228" t="s">
        <v>4204</v>
      </c>
      <c r="D458" s="228" t="s">
        <v>813</v>
      </c>
      <c r="E458" s="228" t="s">
        <v>4364</v>
      </c>
      <c r="F458" s="228" t="s">
        <v>7</v>
      </c>
      <c r="G458" s="228" t="s">
        <v>128</v>
      </c>
      <c r="H458" s="228">
        <v>0</v>
      </c>
      <c r="I458" s="228">
        <v>0</v>
      </c>
      <c r="J458" s="228">
        <v>0</v>
      </c>
      <c r="K458" s="228">
        <v>0</v>
      </c>
      <c r="L458" s="231">
        <v>0</v>
      </c>
      <c r="N458" s="119" t="str">
        <f t="shared" si="21"/>
        <v>815126-BLK21-M</v>
      </c>
      <c r="O458" s="122">
        <f>IF(B458="NET","",IF(B458="","",IFERROR(VLOOKUP(N458,EAN!$A:$B,2,FALSE),"MANGLER - MÅ OPPDATERE EAN-FANEN")))</f>
        <v>7048652667335</v>
      </c>
      <c r="P458" s="119">
        <f t="shared" si="22"/>
        <v>0</v>
      </c>
      <c r="Q458" s="119">
        <f t="shared" si="23"/>
        <v>0</v>
      </c>
      <c r="S458" s="137" t="str">
        <f>IF(B458="NET","",IFERROR(VLOOKUP(O458,'2) Order Form'!$W$9:$W$1926,1,FALSE),"Ikke med I order form"))</f>
        <v>Ikke med I order form</v>
      </c>
      <c r="U458" s="226">
        <v>7048652542076</v>
      </c>
      <c r="V458" s="120">
        <f>IFERROR(VLOOKUP(U458,'2) Order Form'!$W$9:$W$1996,1,FALSE),"Ikke med I order form")</f>
        <v>7048652542076</v>
      </c>
      <c r="W458" s="195">
        <f>INDEX(ATS!$A:$P,MATCH(ATS!$U458,ATS!$O:$O,0),1)</f>
        <v>850085</v>
      </c>
      <c r="X458" s="174" t="str">
        <f>INDEX(ATS!$A:$P,MATCH(ATS!$U458,ATS!$O:$O,0),2)</f>
        <v>Sports Glasses Hard Case</v>
      </c>
      <c r="Y458" s="175" t="str">
        <f>INDEX(ATS!$A:$P,MATCH(ATS!$U458,ATS!$O:$O,0),4)</f>
        <v>BLACK-OS</v>
      </c>
      <c r="AA458" s="195">
        <f>IFERROR(VLOOKUP('2) Order Form'!W463,$U$4:$U$1000,1,FALSE),"Ikke med i Elastic")</f>
        <v>7048652762375</v>
      </c>
      <c r="AB458" s="195">
        <f>SUM('2) Order Form'!W463)</f>
        <v>7048652762375</v>
      </c>
      <c r="AC458" s="195">
        <f>INDEX(ATS!$A:$P,MATCH(ATS!$AB458,ATS!$O:$O,0),1)</f>
        <v>852080</v>
      </c>
      <c r="AD458" s="195" t="str">
        <f>INDEX(ATS!$A:$P,MATCH(ATS!$AB458,ATS!$O:$O,0),2)</f>
        <v>Shinobi RIG Photochromic Lens</v>
      </c>
      <c r="AE458" s="195" t="str">
        <f>INDEX(ATS!$A:$P,MATCH(ATS!$AB458,ATS!$O:$O,0),4)</f>
        <v>220000-OS</v>
      </c>
    </row>
    <row r="459" spans="1:31" s="2" customFormat="1" x14ac:dyDescent="0.2">
      <c r="A459" s="228">
        <v>815126</v>
      </c>
      <c r="B459" s="228" t="s">
        <v>3023</v>
      </c>
      <c r="C459" s="228" t="s">
        <v>4204</v>
      </c>
      <c r="D459" s="228" t="s">
        <v>814</v>
      </c>
      <c r="E459" s="228" t="s">
        <v>4364</v>
      </c>
      <c r="F459" s="228" t="s">
        <v>67</v>
      </c>
      <c r="G459" s="228" t="s">
        <v>128</v>
      </c>
      <c r="H459" s="228">
        <v>0</v>
      </c>
      <c r="I459" s="228">
        <v>0</v>
      </c>
      <c r="J459" s="228">
        <v>0</v>
      </c>
      <c r="K459" s="228">
        <v>0</v>
      </c>
      <c r="L459" s="231">
        <v>0</v>
      </c>
      <c r="N459" s="119" t="str">
        <f t="shared" si="21"/>
        <v>815126-BLK21-L</v>
      </c>
      <c r="O459" s="122">
        <f>IF(B459="NET","",IF(B459="","",IFERROR(VLOOKUP(N459,EAN!$A:$B,2,FALSE),"MANGLER - MÅ OPPDATERE EAN-FANEN")))</f>
        <v>7048652667328</v>
      </c>
      <c r="P459" s="119">
        <f t="shared" si="22"/>
        <v>0</v>
      </c>
      <c r="Q459" s="119">
        <f t="shared" si="23"/>
        <v>0</v>
      </c>
      <c r="S459" s="137" t="str">
        <f>IF(B459="NET","",IFERROR(VLOOKUP(O459,'2) Order Form'!$W$9:$W$1926,1,FALSE),"Ikke med I order form"))</f>
        <v>Ikke med I order form</v>
      </c>
      <c r="U459" s="226">
        <v>7048652327277</v>
      </c>
      <c r="V459" s="120">
        <f>IFERROR(VLOOKUP(U459,'2) Order Form'!$W$9:$W$1996,1,FALSE),"Ikke med I order form")</f>
        <v>7048652327277</v>
      </c>
      <c r="W459" s="195">
        <f>INDEX(ATS!$A:$P,MATCH(ATS!$U459,ATS!$O:$O,0),1)</f>
        <v>835010</v>
      </c>
      <c r="X459" s="174" t="str">
        <f>INDEX(ATS!$A:$P,MATCH(ATS!$U459,ATS!$O:$O,0),2)</f>
        <v>Enduro Race Vest</v>
      </c>
      <c r="Y459" s="175" t="str">
        <f>INDEX(ATS!$A:$P,MATCH(ATS!$U459,ATS!$O:$O,0),4)</f>
        <v>BLACK-M</v>
      </c>
      <c r="AA459" s="195">
        <f>IFERROR(VLOOKUP('2) Order Form'!W464,$U$4:$U$1000,1,FALSE),"Ikke med i Elastic")</f>
        <v>7048652762405</v>
      </c>
      <c r="AB459" s="195">
        <f>SUM('2) Order Form'!W464)</f>
        <v>7048652762405</v>
      </c>
      <c r="AC459" s="195">
        <f>INDEX(ATS!$A:$P,MATCH(ATS!$AB459,ATS!$O:$O,0),1)</f>
        <v>852079</v>
      </c>
      <c r="AD459" s="195" t="str">
        <f>INDEX(ATS!$A:$P,MATCH(ATS!$AB459,ATS!$O:$O,0),2)</f>
        <v>Shinobi Polarized Lens</v>
      </c>
      <c r="AE459" s="195" t="str">
        <f>INDEX(ATS!$A:$P,MATCH(ATS!$AB459,ATS!$O:$O,0),4)</f>
        <v>230000-OS</v>
      </c>
    </row>
    <row r="460" spans="1:31" s="2" customFormat="1" x14ac:dyDescent="0.2">
      <c r="A460" s="228">
        <v>815126</v>
      </c>
      <c r="B460" s="228" t="s">
        <v>3023</v>
      </c>
      <c r="C460" s="228" t="s">
        <v>4204</v>
      </c>
      <c r="D460" s="228" t="s">
        <v>815</v>
      </c>
      <c r="E460" s="228" t="s">
        <v>4500</v>
      </c>
      <c r="F460" s="228" t="s">
        <v>7</v>
      </c>
      <c r="G460" s="228" t="s">
        <v>504</v>
      </c>
      <c r="H460" s="228">
        <v>0</v>
      </c>
      <c r="I460" s="228">
        <v>0</v>
      </c>
      <c r="J460" s="228">
        <v>0</v>
      </c>
      <c r="K460" s="228">
        <v>0</v>
      </c>
      <c r="L460" s="231">
        <v>0</v>
      </c>
      <c r="N460" s="119" t="str">
        <f t="shared" si="21"/>
        <v>815126-BRORG-M</v>
      </c>
      <c r="O460" s="122">
        <f>IF(B460="NET","",IF(B460="","",IFERROR(VLOOKUP(N460,EAN!$A:$B,2,FALSE),"MANGLER - MÅ OPPDATERE EAN-FANEN")))</f>
        <v>7048652667311</v>
      </c>
      <c r="P460" s="119">
        <f t="shared" si="22"/>
        <v>0</v>
      </c>
      <c r="Q460" s="119">
        <f t="shared" si="23"/>
        <v>0</v>
      </c>
      <c r="S460" s="137" t="str">
        <f>IF(B460="NET","",IFERROR(VLOOKUP(O460,'2) Order Form'!$W$9:$W$1926,1,FALSE),"Ikke med I order form"))</f>
        <v>Ikke med I order form</v>
      </c>
      <c r="U460" s="226">
        <v>7048652327260</v>
      </c>
      <c r="V460" s="120">
        <f>IFERROR(VLOOKUP(U460,'2) Order Form'!$W$9:$W$1996,1,FALSE),"Ikke med I order form")</f>
        <v>7048652327260</v>
      </c>
      <c r="W460" s="195">
        <f>INDEX(ATS!$A:$P,MATCH(ATS!$U460,ATS!$O:$O,0),1)</f>
        <v>835010</v>
      </c>
      <c r="X460" s="174" t="str">
        <f>INDEX(ATS!$A:$P,MATCH(ATS!$U460,ATS!$O:$O,0),2)</f>
        <v>Enduro Race Vest</v>
      </c>
      <c r="Y460" s="175" t="str">
        <f>INDEX(ATS!$A:$P,MATCH(ATS!$U460,ATS!$O:$O,0),4)</f>
        <v>BLACK-L</v>
      </c>
      <c r="AA460" s="195">
        <f>IFERROR(VLOOKUP('2) Order Form'!W465,$U$4:$U$1000,1,FALSE),"Ikke med i Elastic")</f>
        <v>7048652475442</v>
      </c>
      <c r="AB460" s="195">
        <f>SUM('2) Order Form'!W465)</f>
        <v>7048652475442</v>
      </c>
      <c r="AC460" s="195">
        <f>INDEX(ATS!$A:$P,MATCH(ATS!$AB460,ATS!$O:$O,0),1)</f>
        <v>850014</v>
      </c>
      <c r="AD460" s="195" t="str">
        <f>INDEX(ATS!$A:$P,MATCH(ATS!$AB460,ATS!$O:$O,0),2)</f>
        <v>Lens Cleaning Set</v>
      </c>
      <c r="AE460" s="195" t="str">
        <f>INDEX(ATS!$A:$P,MATCH(ATS!$AB460,ATS!$O:$O,0),4)</f>
        <v>BLACK-OS</v>
      </c>
    </row>
    <row r="461" spans="1:31" s="2" customFormat="1" x14ac:dyDescent="0.2">
      <c r="A461" s="228">
        <v>815126</v>
      </c>
      <c r="B461" s="228" t="s">
        <v>3023</v>
      </c>
      <c r="C461" s="228" t="s">
        <v>4204</v>
      </c>
      <c r="D461" s="228" t="s">
        <v>816</v>
      </c>
      <c r="E461" s="228" t="s">
        <v>4500</v>
      </c>
      <c r="F461" s="228" t="s">
        <v>67</v>
      </c>
      <c r="G461" s="228" t="s">
        <v>504</v>
      </c>
      <c r="H461" s="228">
        <v>0</v>
      </c>
      <c r="I461" s="228">
        <v>0</v>
      </c>
      <c r="J461" s="228">
        <v>0</v>
      </c>
      <c r="K461" s="228">
        <v>0</v>
      </c>
      <c r="L461" s="231">
        <v>0</v>
      </c>
      <c r="N461" s="119" t="str">
        <f t="shared" si="21"/>
        <v>815126-BRORG-L</v>
      </c>
      <c r="O461" s="122">
        <f>IF(B461="NET","",IF(B461="","",IFERROR(VLOOKUP(N461,EAN!$A:$B,2,FALSE),"MANGLER - MÅ OPPDATERE EAN-FANEN")))</f>
        <v>7048652667304</v>
      </c>
      <c r="P461" s="119">
        <f t="shared" si="22"/>
        <v>0</v>
      </c>
      <c r="Q461" s="119">
        <f t="shared" si="23"/>
        <v>0</v>
      </c>
      <c r="S461" s="137" t="str">
        <f>IF(B461="NET","",IFERROR(VLOOKUP(O461,'2) Order Form'!$W$9:$W$1926,1,FALSE),"Ikke med I order form"))</f>
        <v>Ikke med I order form</v>
      </c>
      <c r="U461" s="226">
        <v>7048652327284</v>
      </c>
      <c r="V461" s="120">
        <f>IFERROR(VLOOKUP(U461,'2) Order Form'!$W$9:$W$1996,1,FALSE),"Ikke med I order form")</f>
        <v>7048652327284</v>
      </c>
      <c r="W461" s="195">
        <f>INDEX(ATS!$A:$P,MATCH(ATS!$U461,ATS!$O:$O,0),1)</f>
        <v>835010</v>
      </c>
      <c r="X461" s="174" t="str">
        <f>INDEX(ATS!$A:$P,MATCH(ATS!$U461,ATS!$O:$O,0),2)</f>
        <v>Enduro Race Vest</v>
      </c>
      <c r="Y461" s="175" t="str">
        <f>INDEX(ATS!$A:$P,MATCH(ATS!$U461,ATS!$O:$O,0),4)</f>
        <v>BLACK-XL</v>
      </c>
      <c r="AA461" s="195">
        <f>IFERROR(VLOOKUP('2) Order Form'!W466,$U$4:$U$1000,1,FALSE),"Ikke med i Elastic")</f>
        <v>7048652498892</v>
      </c>
      <c r="AB461" s="195">
        <f>SUM('2) Order Form'!W466)</f>
        <v>7048652498892</v>
      </c>
      <c r="AC461" s="195">
        <f>INDEX(ATS!$A:$P,MATCH(ATS!$AB461,ATS!$O:$O,0),1)</f>
        <v>850067</v>
      </c>
      <c r="AD461" s="195" t="str">
        <f>INDEX(ATS!$A:$P,MATCH(ATS!$AB461,ATS!$O:$O,0),2)</f>
        <v>Goggle Hard Case</v>
      </c>
      <c r="AE461" s="195" t="str">
        <f>INDEX(ATS!$A:$P,MATCH(ATS!$AB461,ATS!$O:$O,0),4)</f>
        <v>BLACK-OS</v>
      </c>
    </row>
    <row r="462" spans="1:31" s="2" customFormat="1" x14ac:dyDescent="0.2">
      <c r="A462" s="228">
        <v>815126</v>
      </c>
      <c r="B462" s="228" t="s">
        <v>3023</v>
      </c>
      <c r="C462" s="228" t="s">
        <v>4204</v>
      </c>
      <c r="D462" s="228" t="s">
        <v>3199</v>
      </c>
      <c r="E462" s="228" t="s">
        <v>4501</v>
      </c>
      <c r="F462" s="228" t="s">
        <v>7</v>
      </c>
      <c r="G462" s="228" t="s">
        <v>128</v>
      </c>
      <c r="H462" s="228">
        <v>0</v>
      </c>
      <c r="I462" s="228">
        <v>0</v>
      </c>
      <c r="J462" s="228">
        <v>0</v>
      </c>
      <c r="K462" s="228">
        <v>0</v>
      </c>
      <c r="L462" s="231">
        <v>0</v>
      </c>
      <c r="N462" s="119" t="str">
        <f t="shared" si="21"/>
        <v>815126-DUBLU-M</v>
      </c>
      <c r="O462" s="122" t="str">
        <f>IF(B462="NET","",IF(B462="","",IFERROR(VLOOKUP(N462,EAN!$A:$B,2,FALSE),"MANGLER - MÅ OPPDATERE EAN-FANEN")))</f>
        <v>MANGLER - MÅ OPPDATERE EAN-FANEN</v>
      </c>
      <c r="P462" s="119">
        <f t="shared" si="22"/>
        <v>0</v>
      </c>
      <c r="Q462" s="119">
        <f t="shared" si="23"/>
        <v>0</v>
      </c>
      <c r="S462" s="137" t="str">
        <f>IF(B462="NET","",IFERROR(VLOOKUP(O462,'2) Order Form'!$W$9:$W$1926,1,FALSE),"Ikke med I order form"))</f>
        <v>Ikke med I order form</v>
      </c>
      <c r="U462" s="226">
        <v>7048652327239</v>
      </c>
      <c r="V462" s="120">
        <f>IFERROR(VLOOKUP(U462,'2) Order Form'!$W$9:$W$1996,1,FALSE),"Ikke med I order form")</f>
        <v>7048652327239</v>
      </c>
      <c r="W462" s="195">
        <f>INDEX(ATS!$A:$P,MATCH(ATS!$U462,ATS!$O:$O,0),1)</f>
        <v>835009</v>
      </c>
      <c r="X462" s="174" t="str">
        <f>INDEX(ATS!$A:$P,MATCH(ATS!$U462,ATS!$O:$O,0),2)</f>
        <v>Knee Shin Pads</v>
      </c>
      <c r="Y462" s="175" t="str">
        <f>INDEX(ATS!$A:$P,MATCH(ATS!$U462,ATS!$O:$O,0),4)</f>
        <v>BLACK-S</v>
      </c>
      <c r="AA462" s="195">
        <f>IFERROR(VLOOKUP('2) Order Form'!W467,$U$4:$U$1000,1,FALSE),"Ikke med i Elastic")</f>
        <v>7048652542076</v>
      </c>
      <c r="AB462" s="195">
        <f>SUM('2) Order Form'!W467)</f>
        <v>7048652542076</v>
      </c>
      <c r="AC462" s="195">
        <f>INDEX(ATS!$A:$P,MATCH(ATS!$AB462,ATS!$O:$O,0),1)</f>
        <v>850085</v>
      </c>
      <c r="AD462" s="195" t="str">
        <f>INDEX(ATS!$A:$P,MATCH(ATS!$AB462,ATS!$O:$O,0),2)</f>
        <v>Sports Glasses Hard Case</v>
      </c>
      <c r="AE462" s="195" t="str">
        <f>INDEX(ATS!$A:$P,MATCH(ATS!$AB462,ATS!$O:$O,0),4)</f>
        <v>BLACK-OS</v>
      </c>
    </row>
    <row r="463" spans="1:31" s="2" customFormat="1" x14ac:dyDescent="0.2">
      <c r="A463" s="228">
        <v>815126</v>
      </c>
      <c r="B463" s="228" t="s">
        <v>3023</v>
      </c>
      <c r="C463" s="228" t="s">
        <v>4204</v>
      </c>
      <c r="D463" s="228" t="s">
        <v>3200</v>
      </c>
      <c r="E463" s="228" t="s">
        <v>4501</v>
      </c>
      <c r="F463" s="228" t="s">
        <v>67</v>
      </c>
      <c r="G463" s="228" t="s">
        <v>128</v>
      </c>
      <c r="H463" s="228">
        <v>0</v>
      </c>
      <c r="I463" s="228">
        <v>0</v>
      </c>
      <c r="J463" s="228">
        <v>0</v>
      </c>
      <c r="K463" s="228">
        <v>0</v>
      </c>
      <c r="L463" s="231">
        <v>0</v>
      </c>
      <c r="N463" s="119" t="str">
        <f t="shared" si="21"/>
        <v>815126-DUBLU-L</v>
      </c>
      <c r="O463" s="122" t="str">
        <f>IF(B463="NET","",IF(B463="","",IFERROR(VLOOKUP(N463,EAN!$A:$B,2,FALSE),"MANGLER - MÅ OPPDATERE EAN-FANEN")))</f>
        <v>MANGLER - MÅ OPPDATERE EAN-FANEN</v>
      </c>
      <c r="P463" s="119">
        <f t="shared" si="22"/>
        <v>0</v>
      </c>
      <c r="Q463" s="119">
        <f t="shared" si="23"/>
        <v>0</v>
      </c>
      <c r="S463" s="137" t="str">
        <f>IF(B463="NET","",IFERROR(VLOOKUP(O463,'2) Order Form'!$W$9:$W$1926,1,FALSE),"Ikke med I order form"))</f>
        <v>Ikke med I order form</v>
      </c>
      <c r="U463" s="226">
        <v>7048652327222</v>
      </c>
      <c r="V463" s="120">
        <f>IFERROR(VLOOKUP(U463,'2) Order Form'!$W$9:$W$1996,1,FALSE),"Ikke med I order form")</f>
        <v>7048652327222</v>
      </c>
      <c r="W463" s="195">
        <f>INDEX(ATS!$A:$P,MATCH(ATS!$U463,ATS!$O:$O,0),1)</f>
        <v>835009</v>
      </c>
      <c r="X463" s="174" t="str">
        <f>INDEX(ATS!$A:$P,MATCH(ATS!$U463,ATS!$O:$O,0),2)</f>
        <v>Knee Shin Pads</v>
      </c>
      <c r="Y463" s="175" t="str">
        <f>INDEX(ATS!$A:$P,MATCH(ATS!$U463,ATS!$O:$O,0),4)</f>
        <v>BLACK-M</v>
      </c>
      <c r="AA463" s="195">
        <f>IFERROR(VLOOKUP('2) Order Form'!W468,$U$4:$U$1000,1,FALSE),"Ikke med i Elastic")</f>
        <v>7048652327277</v>
      </c>
      <c r="AB463" s="195">
        <f>SUM('2) Order Form'!W468)</f>
        <v>7048652327277</v>
      </c>
      <c r="AC463" s="195">
        <f>INDEX(ATS!$A:$P,MATCH(ATS!$AB463,ATS!$O:$O,0),1)</f>
        <v>835010</v>
      </c>
      <c r="AD463" s="195" t="str">
        <f>INDEX(ATS!$A:$P,MATCH(ATS!$AB463,ATS!$O:$O,0),2)</f>
        <v>Enduro Race Vest</v>
      </c>
      <c r="AE463" s="195" t="str">
        <f>INDEX(ATS!$A:$P,MATCH(ATS!$AB463,ATS!$O:$O,0),4)</f>
        <v>BLACK-M</v>
      </c>
    </row>
    <row r="464" spans="1:31" s="2" customFormat="1" x14ac:dyDescent="0.2">
      <c r="A464" s="228">
        <v>815126</v>
      </c>
      <c r="B464" s="228" t="s">
        <v>3023</v>
      </c>
      <c r="C464" s="228" t="s">
        <v>4204</v>
      </c>
      <c r="D464" s="228" t="s">
        <v>3201</v>
      </c>
      <c r="E464" s="228" t="s">
        <v>4502</v>
      </c>
      <c r="F464" s="228" t="s">
        <v>7</v>
      </c>
      <c r="G464" s="228" t="s">
        <v>128</v>
      </c>
      <c r="H464" s="228">
        <v>0</v>
      </c>
      <c r="I464" s="228">
        <v>0</v>
      </c>
      <c r="J464" s="228">
        <v>0</v>
      </c>
      <c r="K464" s="228">
        <v>0</v>
      </c>
      <c r="L464" s="231">
        <v>0</v>
      </c>
      <c r="N464" s="119" t="str">
        <f t="shared" si="21"/>
        <v>815126-EARTH-M</v>
      </c>
      <c r="O464" s="122" t="str">
        <f>IF(B464="NET","",IF(B464="","",IFERROR(VLOOKUP(N464,EAN!$A:$B,2,FALSE),"MANGLER - MÅ OPPDATERE EAN-FANEN")))</f>
        <v>MANGLER - MÅ OPPDATERE EAN-FANEN</v>
      </c>
      <c r="P464" s="119">
        <f t="shared" si="22"/>
        <v>0</v>
      </c>
      <c r="Q464" s="119">
        <f t="shared" si="23"/>
        <v>0</v>
      </c>
      <c r="S464" s="137" t="str">
        <f>IF(B464="NET","",IFERROR(VLOOKUP(O464,'2) Order Form'!$W$9:$W$1926,1,FALSE),"Ikke med I order form"))</f>
        <v>Ikke med I order form</v>
      </c>
      <c r="U464" s="226">
        <v>7048652327215</v>
      </c>
      <c r="V464" s="120">
        <f>IFERROR(VLOOKUP(U464,'2) Order Form'!$W$9:$W$1996,1,FALSE),"Ikke med I order form")</f>
        <v>7048652327215</v>
      </c>
      <c r="W464" s="195">
        <f>INDEX(ATS!$A:$P,MATCH(ATS!$U464,ATS!$O:$O,0),1)</f>
        <v>835009</v>
      </c>
      <c r="X464" s="174" t="str">
        <f>INDEX(ATS!$A:$P,MATCH(ATS!$U464,ATS!$O:$O,0),2)</f>
        <v>Knee Shin Pads</v>
      </c>
      <c r="Y464" s="175" t="str">
        <f>INDEX(ATS!$A:$P,MATCH(ATS!$U464,ATS!$O:$O,0),4)</f>
        <v>BLACK-L</v>
      </c>
      <c r="AA464" s="195">
        <f>IFERROR(VLOOKUP('2) Order Form'!W469,$U$4:$U$1000,1,FALSE),"Ikke med i Elastic")</f>
        <v>7048652327260</v>
      </c>
      <c r="AB464" s="195">
        <f>SUM('2) Order Form'!W469)</f>
        <v>7048652327260</v>
      </c>
      <c r="AC464" s="195">
        <f>INDEX(ATS!$A:$P,MATCH(ATS!$AB464,ATS!$O:$O,0),1)</f>
        <v>835010</v>
      </c>
      <c r="AD464" s="195" t="str">
        <f>INDEX(ATS!$A:$P,MATCH(ATS!$AB464,ATS!$O:$O,0),2)</f>
        <v>Enduro Race Vest</v>
      </c>
      <c r="AE464" s="195" t="str">
        <f>INDEX(ATS!$A:$P,MATCH(ATS!$AB464,ATS!$O:$O,0),4)</f>
        <v>BLACK-L</v>
      </c>
    </row>
    <row r="465" spans="1:31" s="2" customFormat="1" x14ac:dyDescent="0.2">
      <c r="A465" s="228">
        <v>815126</v>
      </c>
      <c r="B465" s="228" t="s">
        <v>3023</v>
      </c>
      <c r="C465" s="228" t="s">
        <v>4204</v>
      </c>
      <c r="D465" s="228" t="s">
        <v>3202</v>
      </c>
      <c r="E465" s="228" t="s">
        <v>4502</v>
      </c>
      <c r="F465" s="228" t="s">
        <v>67</v>
      </c>
      <c r="G465" s="228" t="s">
        <v>128</v>
      </c>
      <c r="H465" s="228">
        <v>0</v>
      </c>
      <c r="I465" s="228">
        <v>0</v>
      </c>
      <c r="J465" s="228">
        <v>0</v>
      </c>
      <c r="K465" s="228">
        <v>0</v>
      </c>
      <c r="L465" s="231">
        <v>0</v>
      </c>
      <c r="N465" s="119" t="str">
        <f t="shared" si="21"/>
        <v>815126-EARTH-L</v>
      </c>
      <c r="O465" s="122" t="str">
        <f>IF(B465="NET","",IF(B465="","",IFERROR(VLOOKUP(N465,EAN!$A:$B,2,FALSE),"MANGLER - MÅ OPPDATERE EAN-FANEN")))</f>
        <v>MANGLER - MÅ OPPDATERE EAN-FANEN</v>
      </c>
      <c r="P465" s="119">
        <f t="shared" si="22"/>
        <v>0</v>
      </c>
      <c r="Q465" s="119">
        <f t="shared" si="23"/>
        <v>0</v>
      </c>
      <c r="S465" s="137" t="str">
        <f>IF(B465="NET","",IFERROR(VLOOKUP(O465,'2) Order Form'!$W$9:$W$1926,1,FALSE),"Ikke med I order form"))</f>
        <v>Ikke med I order form</v>
      </c>
      <c r="U465" s="226">
        <v>7048652327246</v>
      </c>
      <c r="V465" s="120">
        <f>IFERROR(VLOOKUP(U465,'2) Order Form'!$W$9:$W$1996,1,FALSE),"Ikke med I order form")</f>
        <v>7048652327246</v>
      </c>
      <c r="W465" s="195">
        <f>INDEX(ATS!$A:$P,MATCH(ATS!$U465,ATS!$O:$O,0),1)</f>
        <v>835009</v>
      </c>
      <c r="X465" s="174" t="str">
        <f>INDEX(ATS!$A:$P,MATCH(ATS!$U465,ATS!$O:$O,0),2)</f>
        <v>Knee Shin Pads</v>
      </c>
      <c r="Y465" s="175" t="str">
        <f>INDEX(ATS!$A:$P,MATCH(ATS!$U465,ATS!$O:$O,0),4)</f>
        <v>BLACK-XL</v>
      </c>
      <c r="AA465" s="195">
        <f>IFERROR(VLOOKUP('2) Order Form'!W470,$U$4:$U$1000,1,FALSE),"Ikke med i Elastic")</f>
        <v>7048652327284</v>
      </c>
      <c r="AB465" s="195">
        <f>SUM('2) Order Form'!W470)</f>
        <v>7048652327284</v>
      </c>
      <c r="AC465" s="195">
        <f>INDEX(ATS!$A:$P,MATCH(ATS!$AB465,ATS!$O:$O,0),1)</f>
        <v>835010</v>
      </c>
      <c r="AD465" s="195" t="str">
        <f>INDEX(ATS!$A:$P,MATCH(ATS!$AB465,ATS!$O:$O,0),2)</f>
        <v>Enduro Race Vest</v>
      </c>
      <c r="AE465" s="195" t="str">
        <f>INDEX(ATS!$A:$P,MATCH(ATS!$AB465,ATS!$O:$O,0),4)</f>
        <v>BLACK-XL</v>
      </c>
    </row>
    <row r="466" spans="1:31" s="2" customFormat="1" x14ac:dyDescent="0.2">
      <c r="A466" s="228">
        <v>815126</v>
      </c>
      <c r="B466" s="228" t="s">
        <v>3023</v>
      </c>
      <c r="C466" s="228" t="s">
        <v>4204</v>
      </c>
      <c r="D466" s="228" t="s">
        <v>3203</v>
      </c>
      <c r="E466" s="228" t="s">
        <v>4503</v>
      </c>
      <c r="F466" s="228" t="s">
        <v>7</v>
      </c>
      <c r="G466" s="228" t="s">
        <v>128</v>
      </c>
      <c r="H466" s="228">
        <v>0</v>
      </c>
      <c r="I466" s="228">
        <v>0</v>
      </c>
      <c r="J466" s="228">
        <v>0</v>
      </c>
      <c r="K466" s="228">
        <v>0</v>
      </c>
      <c r="L466" s="231">
        <v>0</v>
      </c>
      <c r="N466" s="119" t="str">
        <f t="shared" si="21"/>
        <v>815126-LOLVE-M</v>
      </c>
      <c r="O466" s="122" t="str">
        <f>IF(B466="NET","",IF(B466="","",IFERROR(VLOOKUP(N466,EAN!$A:$B,2,FALSE),"MANGLER - MÅ OPPDATERE EAN-FANEN")))</f>
        <v>MANGLER - MÅ OPPDATERE EAN-FANEN</v>
      </c>
      <c r="P466" s="119">
        <f t="shared" si="22"/>
        <v>0</v>
      </c>
      <c r="Q466" s="119">
        <f t="shared" si="23"/>
        <v>0</v>
      </c>
      <c r="S466" s="137" t="str">
        <f>IF(B466="NET","",IFERROR(VLOOKUP(O466,'2) Order Form'!$W$9:$W$1926,1,FALSE),"Ikke med I order form"))</f>
        <v>Ikke med I order form</v>
      </c>
      <c r="U466" s="226">
        <v>7048652326980</v>
      </c>
      <c r="V466" s="120">
        <f>IFERROR(VLOOKUP(U466,'2) Order Form'!$W$9:$W$1996,1,FALSE),"Ikke med I order form")</f>
        <v>7048652326980</v>
      </c>
      <c r="W466" s="195">
        <f>INDEX(ATS!$A:$P,MATCH(ATS!$U466,ATS!$O:$O,0),1)</f>
        <v>835011</v>
      </c>
      <c r="X466" s="174" t="str">
        <f>INDEX(ATS!$A:$P,MATCH(ATS!$U466,ATS!$O:$O,0),2)</f>
        <v>Knee Guards</v>
      </c>
      <c r="Y466" s="175" t="str">
        <f>INDEX(ATS!$A:$P,MATCH(ATS!$U466,ATS!$O:$O,0),4)</f>
        <v>BLACK-XS</v>
      </c>
      <c r="AA466" s="195">
        <f>IFERROR(VLOOKUP('2) Order Form'!W471,$U$4:$U$1000,1,FALSE),"Ikke med i Elastic")</f>
        <v>7048652327239</v>
      </c>
      <c r="AB466" s="195">
        <f>SUM('2) Order Form'!W471)</f>
        <v>7048652327239</v>
      </c>
      <c r="AC466" s="195">
        <f>INDEX(ATS!$A:$P,MATCH(ATS!$AB466,ATS!$O:$O,0),1)</f>
        <v>835009</v>
      </c>
      <c r="AD466" s="195" t="str">
        <f>INDEX(ATS!$A:$P,MATCH(ATS!$AB466,ATS!$O:$O,0),2)</f>
        <v>Knee Shin Pads</v>
      </c>
      <c r="AE466" s="195" t="str">
        <f>INDEX(ATS!$A:$P,MATCH(ATS!$AB466,ATS!$O:$O,0),4)</f>
        <v>BLACK-S</v>
      </c>
    </row>
    <row r="467" spans="1:31" s="2" customFormat="1" x14ac:dyDescent="0.2">
      <c r="A467" s="228">
        <v>815126</v>
      </c>
      <c r="B467" s="228" t="s">
        <v>3023</v>
      </c>
      <c r="C467" s="228" t="s">
        <v>4204</v>
      </c>
      <c r="D467" s="228" t="s">
        <v>3204</v>
      </c>
      <c r="E467" s="228" t="s">
        <v>4503</v>
      </c>
      <c r="F467" s="228" t="s">
        <v>67</v>
      </c>
      <c r="G467" s="228" t="s">
        <v>128</v>
      </c>
      <c r="H467" s="228">
        <v>0</v>
      </c>
      <c r="I467" s="228">
        <v>0</v>
      </c>
      <c r="J467" s="228">
        <v>0</v>
      </c>
      <c r="K467" s="228">
        <v>0</v>
      </c>
      <c r="L467" s="231">
        <v>0</v>
      </c>
      <c r="N467" s="119" t="str">
        <f t="shared" si="21"/>
        <v>815126-LOLVE-L</v>
      </c>
      <c r="O467" s="122" t="str">
        <f>IF(B467="NET","",IF(B467="","",IFERROR(VLOOKUP(N467,EAN!$A:$B,2,FALSE),"MANGLER - MÅ OPPDATERE EAN-FANEN")))</f>
        <v>MANGLER - MÅ OPPDATERE EAN-FANEN</v>
      </c>
      <c r="P467" s="119">
        <f t="shared" si="22"/>
        <v>0</v>
      </c>
      <c r="Q467" s="119">
        <f t="shared" si="23"/>
        <v>0</v>
      </c>
      <c r="S467" s="137" t="str">
        <f>IF(B467="NET","",IFERROR(VLOOKUP(O467,'2) Order Form'!$W$9:$W$1926,1,FALSE),"Ikke med I order form"))</f>
        <v>Ikke med I order form</v>
      </c>
      <c r="U467" s="226">
        <v>7048652326966</v>
      </c>
      <c r="V467" s="120">
        <f>IFERROR(VLOOKUP(U467,'2) Order Form'!$W$9:$W$1996,1,FALSE),"Ikke med I order form")</f>
        <v>7048652326966</v>
      </c>
      <c r="W467" s="195">
        <f>INDEX(ATS!$A:$P,MATCH(ATS!$U467,ATS!$O:$O,0),1)</f>
        <v>835011</v>
      </c>
      <c r="X467" s="174" t="str">
        <f>INDEX(ATS!$A:$P,MATCH(ATS!$U467,ATS!$O:$O,0),2)</f>
        <v>Knee Guards</v>
      </c>
      <c r="Y467" s="175" t="str">
        <f>INDEX(ATS!$A:$P,MATCH(ATS!$U467,ATS!$O:$O,0),4)</f>
        <v>BLACK-S</v>
      </c>
      <c r="AA467" s="195">
        <f>IFERROR(VLOOKUP('2) Order Form'!W472,$U$4:$U$1000,1,FALSE),"Ikke med i Elastic")</f>
        <v>7048652327222</v>
      </c>
      <c r="AB467" s="195">
        <f>SUM('2) Order Form'!W472)</f>
        <v>7048652327222</v>
      </c>
      <c r="AC467" s="195">
        <f>INDEX(ATS!$A:$P,MATCH(ATS!$AB467,ATS!$O:$O,0),1)</f>
        <v>835009</v>
      </c>
      <c r="AD467" s="195" t="str">
        <f>INDEX(ATS!$A:$P,MATCH(ATS!$AB467,ATS!$O:$O,0),2)</f>
        <v>Knee Shin Pads</v>
      </c>
      <c r="AE467" s="195" t="str">
        <f>INDEX(ATS!$A:$P,MATCH(ATS!$AB467,ATS!$O:$O,0),4)</f>
        <v>BLACK-M</v>
      </c>
    </row>
    <row r="468" spans="1:31" s="2" customFormat="1" x14ac:dyDescent="0.2">
      <c r="A468" s="228">
        <v>815126</v>
      </c>
      <c r="B468" s="228" t="s">
        <v>3023</v>
      </c>
      <c r="C468" s="228" t="s">
        <v>4204</v>
      </c>
      <c r="D468" s="228" t="s">
        <v>817</v>
      </c>
      <c r="E468" s="228" t="s">
        <v>4504</v>
      </c>
      <c r="F468" s="228" t="s">
        <v>7</v>
      </c>
      <c r="G468" s="228" t="s">
        <v>128</v>
      </c>
      <c r="H468" s="228">
        <v>0</v>
      </c>
      <c r="I468" s="228">
        <v>0</v>
      </c>
      <c r="J468" s="228">
        <v>0</v>
      </c>
      <c r="K468" s="228">
        <v>0</v>
      </c>
      <c r="L468" s="231">
        <v>0</v>
      </c>
      <c r="N468" s="119" t="str">
        <f t="shared" si="21"/>
        <v>815126-OWH21-M</v>
      </c>
      <c r="O468" s="122">
        <f>IF(B468="NET","",IF(B468="","",IFERROR(VLOOKUP(N468,EAN!$A:$B,2,FALSE),"MANGLER - MÅ OPPDATERE EAN-FANEN")))</f>
        <v>7048652667250</v>
      </c>
      <c r="P468" s="119">
        <f t="shared" si="22"/>
        <v>0</v>
      </c>
      <c r="Q468" s="119">
        <f t="shared" si="23"/>
        <v>0</v>
      </c>
      <c r="S468" s="137" t="str">
        <f>IF(B468="NET","",IFERROR(VLOOKUP(O468,'2) Order Form'!$W$9:$W$1926,1,FALSE),"Ikke med I order form"))</f>
        <v>Ikke med I order form</v>
      </c>
      <c r="U468" s="226">
        <v>7048652326959</v>
      </c>
      <c r="V468" s="120">
        <f>IFERROR(VLOOKUP(U468,'2) Order Form'!$W$9:$W$1996,1,FALSE),"Ikke med I order form")</f>
        <v>7048652326959</v>
      </c>
      <c r="W468" s="195">
        <f>INDEX(ATS!$A:$P,MATCH(ATS!$U468,ATS!$O:$O,0),1)</f>
        <v>835011</v>
      </c>
      <c r="X468" s="174" t="str">
        <f>INDEX(ATS!$A:$P,MATCH(ATS!$U468,ATS!$O:$O,0),2)</f>
        <v>Knee Guards</v>
      </c>
      <c r="Y468" s="175" t="str">
        <f>INDEX(ATS!$A:$P,MATCH(ATS!$U468,ATS!$O:$O,0),4)</f>
        <v>BLACK-M</v>
      </c>
      <c r="AA468" s="195">
        <f>IFERROR(VLOOKUP('2) Order Form'!W473,$U$4:$U$1000,1,FALSE),"Ikke med i Elastic")</f>
        <v>7048652327215</v>
      </c>
      <c r="AB468" s="195">
        <f>SUM('2) Order Form'!W473)</f>
        <v>7048652327215</v>
      </c>
      <c r="AC468" s="195">
        <f>INDEX(ATS!$A:$P,MATCH(ATS!$AB468,ATS!$O:$O,0),1)</f>
        <v>835009</v>
      </c>
      <c r="AD468" s="195" t="str">
        <f>INDEX(ATS!$A:$P,MATCH(ATS!$AB468,ATS!$O:$O,0),2)</f>
        <v>Knee Shin Pads</v>
      </c>
      <c r="AE468" s="195" t="str">
        <f>INDEX(ATS!$A:$P,MATCH(ATS!$AB468,ATS!$O:$O,0),4)</f>
        <v>BLACK-L</v>
      </c>
    </row>
    <row r="469" spans="1:31" s="2" customFormat="1" x14ac:dyDescent="0.2">
      <c r="A469" s="228">
        <v>815126</v>
      </c>
      <c r="B469" s="228" t="s">
        <v>3023</v>
      </c>
      <c r="C469" s="228" t="s">
        <v>4204</v>
      </c>
      <c r="D469" s="228" t="s">
        <v>818</v>
      </c>
      <c r="E469" s="228" t="s">
        <v>4504</v>
      </c>
      <c r="F469" s="228" t="s">
        <v>67</v>
      </c>
      <c r="G469" s="228" t="s">
        <v>128</v>
      </c>
      <c r="H469" s="228">
        <v>0</v>
      </c>
      <c r="I469" s="228">
        <v>0</v>
      </c>
      <c r="J469" s="228">
        <v>0</v>
      </c>
      <c r="K469" s="228">
        <v>0</v>
      </c>
      <c r="L469" s="231">
        <v>0</v>
      </c>
      <c r="N469" s="119" t="str">
        <f t="shared" si="21"/>
        <v>815126-OWH21-L</v>
      </c>
      <c r="O469" s="122">
        <f>IF(B469="NET","",IF(B469="","",IFERROR(VLOOKUP(N469,EAN!$A:$B,2,FALSE),"MANGLER - MÅ OPPDATERE EAN-FANEN")))</f>
        <v>7048652667243</v>
      </c>
      <c r="P469" s="119">
        <f t="shared" si="22"/>
        <v>0</v>
      </c>
      <c r="Q469" s="119">
        <f t="shared" si="23"/>
        <v>0</v>
      </c>
      <c r="S469" s="137" t="str">
        <f>IF(B469="NET","",IFERROR(VLOOKUP(O469,'2) Order Form'!$W$9:$W$1926,1,FALSE),"Ikke med I order form"))</f>
        <v>Ikke med I order form</v>
      </c>
      <c r="U469" s="226">
        <v>7048652326942</v>
      </c>
      <c r="V469" s="120">
        <f>IFERROR(VLOOKUP(U469,'2) Order Form'!$W$9:$W$1996,1,FALSE),"Ikke med I order form")</f>
        <v>7048652326942</v>
      </c>
      <c r="W469" s="195">
        <f>INDEX(ATS!$A:$P,MATCH(ATS!$U469,ATS!$O:$O,0),1)</f>
        <v>835011</v>
      </c>
      <c r="X469" s="174" t="str">
        <f>INDEX(ATS!$A:$P,MATCH(ATS!$U469,ATS!$O:$O,0),2)</f>
        <v>Knee Guards</v>
      </c>
      <c r="Y469" s="175" t="str">
        <f>INDEX(ATS!$A:$P,MATCH(ATS!$U469,ATS!$O:$O,0),4)</f>
        <v>BLACK-L</v>
      </c>
      <c r="AA469" s="195">
        <f>IFERROR(VLOOKUP('2) Order Form'!W474,$U$4:$U$1000,1,FALSE),"Ikke med i Elastic")</f>
        <v>7048652327246</v>
      </c>
      <c r="AB469" s="195">
        <f>SUM('2) Order Form'!W474)</f>
        <v>7048652327246</v>
      </c>
      <c r="AC469" s="195">
        <f>INDEX(ATS!$A:$P,MATCH(ATS!$AB469,ATS!$O:$O,0),1)</f>
        <v>835009</v>
      </c>
      <c r="AD469" s="195" t="str">
        <f>INDEX(ATS!$A:$P,MATCH(ATS!$AB469,ATS!$O:$O,0),2)</f>
        <v>Knee Shin Pads</v>
      </c>
      <c r="AE469" s="195" t="str">
        <f>INDEX(ATS!$A:$P,MATCH(ATS!$AB469,ATS!$O:$O,0),4)</f>
        <v>BLACK-XL</v>
      </c>
    </row>
    <row r="470" spans="1:31" s="2" customFormat="1" x14ac:dyDescent="0.2">
      <c r="A470" s="228">
        <v>815126</v>
      </c>
      <c r="B470" s="228" t="s">
        <v>3023</v>
      </c>
      <c r="C470" s="228" t="s">
        <v>4204</v>
      </c>
      <c r="D470" s="228" t="s">
        <v>819</v>
      </c>
      <c r="E470" s="228" t="s">
        <v>4505</v>
      </c>
      <c r="F470" s="228" t="s">
        <v>7</v>
      </c>
      <c r="G470" s="228" t="s">
        <v>504</v>
      </c>
      <c r="H470" s="228">
        <v>0</v>
      </c>
      <c r="I470" s="228">
        <v>0</v>
      </c>
      <c r="J470" s="228">
        <v>0</v>
      </c>
      <c r="K470" s="228">
        <v>0</v>
      </c>
      <c r="L470" s="231">
        <v>0</v>
      </c>
      <c r="N470" s="119" t="str">
        <f t="shared" si="21"/>
        <v>815126-PRPL-M</v>
      </c>
      <c r="O470" s="122">
        <f>IF(B470="NET","",IF(B470="","",IFERROR(VLOOKUP(N470,EAN!$A:$B,2,FALSE),"MANGLER - MÅ OPPDATERE EAN-FANEN")))</f>
        <v>7048652667298</v>
      </c>
      <c r="P470" s="119">
        <f t="shared" si="22"/>
        <v>0</v>
      </c>
      <c r="Q470" s="119">
        <f t="shared" si="23"/>
        <v>0</v>
      </c>
      <c r="S470" s="137" t="str">
        <f>IF(B470="NET","",IFERROR(VLOOKUP(O470,'2) Order Form'!$W$9:$W$1926,1,FALSE),"Ikke med I order form"))</f>
        <v>Ikke med I order form</v>
      </c>
      <c r="U470" s="226">
        <v>7048652326973</v>
      </c>
      <c r="V470" s="120">
        <f>IFERROR(VLOOKUP(U470,'2) Order Form'!$W$9:$W$1996,1,FALSE),"Ikke med I order form")</f>
        <v>7048652326973</v>
      </c>
      <c r="W470" s="195">
        <f>INDEX(ATS!$A:$P,MATCH(ATS!$U470,ATS!$O:$O,0),1)</f>
        <v>835011</v>
      </c>
      <c r="X470" s="174" t="str">
        <f>INDEX(ATS!$A:$P,MATCH(ATS!$U470,ATS!$O:$O,0),2)</f>
        <v>Knee Guards</v>
      </c>
      <c r="Y470" s="175" t="str">
        <f>INDEX(ATS!$A:$P,MATCH(ATS!$U470,ATS!$O:$O,0),4)</f>
        <v>BLACK-XL</v>
      </c>
      <c r="AA470" s="195">
        <f>IFERROR(VLOOKUP('2) Order Form'!W475,$U$4:$U$1000,1,FALSE),"Ikke med i Elastic")</f>
        <v>7048652326980</v>
      </c>
      <c r="AB470" s="195">
        <f>SUM('2) Order Form'!W475)</f>
        <v>7048652326980</v>
      </c>
      <c r="AC470" s="195">
        <f>INDEX(ATS!$A:$P,MATCH(ATS!$AB470,ATS!$O:$O,0),1)</f>
        <v>835011</v>
      </c>
      <c r="AD470" s="195" t="str">
        <f>INDEX(ATS!$A:$P,MATCH(ATS!$AB470,ATS!$O:$O,0),2)</f>
        <v>Knee Guards</v>
      </c>
      <c r="AE470" s="195" t="str">
        <f>INDEX(ATS!$A:$P,MATCH(ATS!$AB470,ATS!$O:$O,0),4)</f>
        <v>BLACK-XS</v>
      </c>
    </row>
    <row r="471" spans="1:31" s="2" customFormat="1" x14ac:dyDescent="0.2">
      <c r="A471" s="228">
        <v>815126</v>
      </c>
      <c r="B471" s="228" t="s">
        <v>3023</v>
      </c>
      <c r="C471" s="228" t="s">
        <v>4204</v>
      </c>
      <c r="D471" s="228" t="s">
        <v>820</v>
      </c>
      <c r="E471" s="228" t="s">
        <v>4505</v>
      </c>
      <c r="F471" s="228" t="s">
        <v>67</v>
      </c>
      <c r="G471" s="228" t="s">
        <v>504</v>
      </c>
      <c r="H471" s="228">
        <v>0</v>
      </c>
      <c r="I471" s="228">
        <v>0</v>
      </c>
      <c r="J471" s="228">
        <v>0</v>
      </c>
      <c r="K471" s="228">
        <v>0</v>
      </c>
      <c r="L471" s="231">
        <v>0</v>
      </c>
      <c r="N471" s="119" t="str">
        <f t="shared" si="21"/>
        <v>815126-PRPL-L</v>
      </c>
      <c r="O471" s="122">
        <f>IF(B471="NET","",IF(B471="","",IFERROR(VLOOKUP(N471,EAN!$A:$B,2,FALSE),"MANGLER - MÅ OPPDATERE EAN-FANEN")))</f>
        <v>7048652667281</v>
      </c>
      <c r="P471" s="119">
        <f t="shared" si="22"/>
        <v>0</v>
      </c>
      <c r="Q471" s="119">
        <f t="shared" si="23"/>
        <v>0</v>
      </c>
      <c r="S471" s="137" t="str">
        <f>IF(B471="NET","",IFERROR(VLOOKUP(O471,'2) Order Form'!$W$9:$W$1926,1,FALSE),"Ikke med I order form"))</f>
        <v>Ikke med I order form</v>
      </c>
      <c r="U471" s="226">
        <v>7048652327086</v>
      </c>
      <c r="V471" s="120">
        <f>IFERROR(VLOOKUP(U471,'2) Order Form'!$W$9:$W$1996,1,FALSE),"Ikke med I order form")</f>
        <v>7048652327086</v>
      </c>
      <c r="W471" s="195">
        <f>INDEX(ATS!$A:$P,MATCH(ATS!$U471,ATS!$O:$O,0),1)</f>
        <v>835013</v>
      </c>
      <c r="X471" s="174" t="str">
        <f>INDEX(ATS!$A:$P,MATCH(ATS!$U471,ATS!$O:$O,0),2)</f>
        <v>Elbow Guards</v>
      </c>
      <c r="Y471" s="175" t="str">
        <f>INDEX(ATS!$A:$P,MATCH(ATS!$U471,ATS!$O:$O,0),4)</f>
        <v>BLACK-XS</v>
      </c>
      <c r="AA471" s="195">
        <f>IFERROR(VLOOKUP('2) Order Form'!W476,$U$4:$U$1000,1,FALSE),"Ikke med i Elastic")</f>
        <v>7048652326966</v>
      </c>
      <c r="AB471" s="195">
        <f>SUM('2) Order Form'!W476)</f>
        <v>7048652326966</v>
      </c>
      <c r="AC471" s="195">
        <f>INDEX(ATS!$A:$P,MATCH(ATS!$AB471,ATS!$O:$O,0),1)</f>
        <v>835011</v>
      </c>
      <c r="AD471" s="195" t="str">
        <f>INDEX(ATS!$A:$P,MATCH(ATS!$AB471,ATS!$O:$O,0),2)</f>
        <v>Knee Guards</v>
      </c>
      <c r="AE471" s="195" t="str">
        <f>INDEX(ATS!$A:$P,MATCH(ATS!$AB471,ATS!$O:$O,0),4)</f>
        <v>BLACK-S</v>
      </c>
    </row>
    <row r="472" spans="1:31" s="2" customFormat="1" x14ac:dyDescent="0.2">
      <c r="A472" s="229">
        <v>820088</v>
      </c>
      <c r="B472" s="228" t="s">
        <v>248</v>
      </c>
      <c r="C472" s="228"/>
      <c r="D472" s="228"/>
      <c r="E472" s="228"/>
      <c r="F472" s="228"/>
      <c r="G472" s="228"/>
      <c r="H472" s="229">
        <v>202226</v>
      </c>
      <c r="I472" s="229">
        <v>202227</v>
      </c>
      <c r="J472" s="229">
        <v>202228</v>
      </c>
      <c r="K472" s="229">
        <v>202229</v>
      </c>
      <c r="L472" s="232">
        <v>202234</v>
      </c>
      <c r="N472" s="119" t="str">
        <f t="shared" si="21"/>
        <v>820088-</v>
      </c>
      <c r="O472" s="122" t="str">
        <f>IF(B472="NET","",IF(B472="","",IFERROR(VLOOKUP(N472,EAN!$A:$B,2,FALSE),"MANGLER - MÅ OPPDATERE EAN-FANEN")))</f>
        <v/>
      </c>
      <c r="P472" s="119">
        <f t="shared" si="22"/>
        <v>202226</v>
      </c>
      <c r="Q472" s="119">
        <f t="shared" si="23"/>
        <v>202234</v>
      </c>
      <c r="S472" s="137" t="str">
        <f>IF(B472="NET","",IFERROR(VLOOKUP(O472,'2) Order Form'!$W$9:$W$1926,1,FALSE),"Ikke med I order form"))</f>
        <v/>
      </c>
      <c r="U472" s="226">
        <v>7048652327062</v>
      </c>
      <c r="V472" s="120">
        <f>IFERROR(VLOOKUP(U472,'2) Order Form'!$W$9:$W$1996,1,FALSE),"Ikke med I order form")</f>
        <v>7048652327062</v>
      </c>
      <c r="W472" s="195">
        <f>INDEX(ATS!$A:$P,MATCH(ATS!$U472,ATS!$O:$O,0),1)</f>
        <v>835013</v>
      </c>
      <c r="X472" s="174" t="str">
        <f>INDEX(ATS!$A:$P,MATCH(ATS!$U472,ATS!$O:$O,0),2)</f>
        <v>Elbow Guards</v>
      </c>
      <c r="Y472" s="175" t="str">
        <f>INDEX(ATS!$A:$P,MATCH(ATS!$U472,ATS!$O:$O,0),4)</f>
        <v>BLACK-S</v>
      </c>
      <c r="AA472" s="195">
        <f>IFERROR(VLOOKUP('2) Order Form'!W477,$U$4:$U$1000,1,FALSE),"Ikke med i Elastic")</f>
        <v>7048652326959</v>
      </c>
      <c r="AB472" s="195">
        <f>SUM('2) Order Form'!W477)</f>
        <v>7048652326959</v>
      </c>
      <c r="AC472" s="195">
        <f>INDEX(ATS!$A:$P,MATCH(ATS!$AB472,ATS!$O:$O,0),1)</f>
        <v>835011</v>
      </c>
      <c r="AD472" s="195" t="str">
        <f>INDEX(ATS!$A:$P,MATCH(ATS!$AB472,ATS!$O:$O,0),2)</f>
        <v>Knee Guards</v>
      </c>
      <c r="AE472" s="195" t="str">
        <f>INDEX(ATS!$A:$P,MATCH(ATS!$AB472,ATS!$O:$O,0),4)</f>
        <v>BLACK-M</v>
      </c>
    </row>
    <row r="473" spans="1:31" s="2" customFormat="1" x14ac:dyDescent="0.2">
      <c r="A473" s="228">
        <v>820088</v>
      </c>
      <c r="B473" s="228" t="s">
        <v>3258</v>
      </c>
      <c r="C473" s="228" t="s">
        <v>4204</v>
      </c>
      <c r="D473" s="228" t="s">
        <v>3259</v>
      </c>
      <c r="E473" s="228" t="s">
        <v>4384</v>
      </c>
      <c r="F473" s="228" t="s">
        <v>69</v>
      </c>
      <c r="G473" s="228" t="s">
        <v>128</v>
      </c>
      <c r="H473" s="228">
        <v>0</v>
      </c>
      <c r="I473" s="228">
        <v>0</v>
      </c>
      <c r="J473" s="228">
        <v>0</v>
      </c>
      <c r="K473" s="228">
        <v>0</v>
      </c>
      <c r="L473" s="231">
        <v>0</v>
      </c>
      <c r="N473" s="119" t="str">
        <f t="shared" si="21"/>
        <v>820088-55505-XS</v>
      </c>
      <c r="O473" s="122" t="str">
        <f>IF(B473="NET","",IF(B473="","",IFERROR(VLOOKUP(N473,EAN!$A:$B,2,FALSE),"MANGLER - MÅ OPPDATERE EAN-FANEN")))</f>
        <v>MANGLER - MÅ OPPDATERE EAN-FANEN</v>
      </c>
      <c r="P473" s="119">
        <f t="shared" si="22"/>
        <v>0</v>
      </c>
      <c r="Q473" s="119">
        <f t="shared" si="23"/>
        <v>0</v>
      </c>
      <c r="S473" s="137" t="str">
        <f>IF(B473="NET","",IFERROR(VLOOKUP(O473,'2) Order Form'!$W$9:$W$1926,1,FALSE),"Ikke med I order form"))</f>
        <v>Ikke med I order form</v>
      </c>
      <c r="U473" s="226">
        <v>7048652327055</v>
      </c>
      <c r="V473" s="120">
        <f>IFERROR(VLOOKUP(U473,'2) Order Form'!$W$9:$W$1996,1,FALSE),"Ikke med I order form")</f>
        <v>7048652327055</v>
      </c>
      <c r="W473" s="195">
        <f>INDEX(ATS!$A:$P,MATCH(ATS!$U473,ATS!$O:$O,0),1)</f>
        <v>835013</v>
      </c>
      <c r="X473" s="174" t="str">
        <f>INDEX(ATS!$A:$P,MATCH(ATS!$U473,ATS!$O:$O,0),2)</f>
        <v>Elbow Guards</v>
      </c>
      <c r="Y473" s="175" t="str">
        <f>INDEX(ATS!$A:$P,MATCH(ATS!$U473,ATS!$O:$O,0),4)</f>
        <v>BLACK-M</v>
      </c>
      <c r="AA473" s="195">
        <f>IFERROR(VLOOKUP('2) Order Form'!W478,$U$4:$U$1000,1,FALSE),"Ikke med i Elastic")</f>
        <v>7048652326942</v>
      </c>
      <c r="AB473" s="195">
        <f>SUM('2) Order Form'!W478)</f>
        <v>7048652326942</v>
      </c>
      <c r="AC473" s="195">
        <f>INDEX(ATS!$A:$P,MATCH(ATS!$AB473,ATS!$O:$O,0),1)</f>
        <v>835011</v>
      </c>
      <c r="AD473" s="195" t="str">
        <f>INDEX(ATS!$A:$P,MATCH(ATS!$AB473,ATS!$O:$O,0),2)</f>
        <v>Knee Guards</v>
      </c>
      <c r="AE473" s="195" t="str">
        <f>INDEX(ATS!$A:$P,MATCH(ATS!$AB473,ATS!$O:$O,0),4)</f>
        <v>BLACK-L</v>
      </c>
    </row>
    <row r="474" spans="1:31" s="2" customFormat="1" x14ac:dyDescent="0.2">
      <c r="A474" s="228">
        <v>820088</v>
      </c>
      <c r="B474" s="228" t="s">
        <v>3258</v>
      </c>
      <c r="C474" s="228" t="s">
        <v>4204</v>
      </c>
      <c r="D474" s="228" t="s">
        <v>3260</v>
      </c>
      <c r="E474" s="228" t="s">
        <v>4384</v>
      </c>
      <c r="F474" s="228" t="s">
        <v>8</v>
      </c>
      <c r="G474" s="228" t="s">
        <v>128</v>
      </c>
      <c r="H474" s="228">
        <v>0</v>
      </c>
      <c r="I474" s="228">
        <v>0</v>
      </c>
      <c r="J474" s="228">
        <v>0</v>
      </c>
      <c r="K474" s="228">
        <v>0</v>
      </c>
      <c r="L474" s="231">
        <v>0</v>
      </c>
      <c r="N474" s="119" t="str">
        <f t="shared" si="21"/>
        <v>820088-55505-S</v>
      </c>
      <c r="O474" s="122" t="str">
        <f>IF(B474="NET","",IF(B474="","",IFERROR(VLOOKUP(N474,EAN!$A:$B,2,FALSE),"MANGLER - MÅ OPPDATERE EAN-FANEN")))</f>
        <v>MANGLER - MÅ OPPDATERE EAN-FANEN</v>
      </c>
      <c r="P474" s="119">
        <f t="shared" si="22"/>
        <v>0</v>
      </c>
      <c r="Q474" s="119">
        <f t="shared" si="23"/>
        <v>0</v>
      </c>
      <c r="S474" s="137" t="str">
        <f>IF(B474="NET","",IFERROR(VLOOKUP(O474,'2) Order Form'!$W$9:$W$1926,1,FALSE),"Ikke med I order form"))</f>
        <v>Ikke med I order form</v>
      </c>
      <c r="U474" s="226">
        <v>7048652327048</v>
      </c>
      <c r="V474" s="120">
        <f>IFERROR(VLOOKUP(U474,'2) Order Form'!$W$9:$W$1996,1,FALSE),"Ikke med I order form")</f>
        <v>7048652327048</v>
      </c>
      <c r="W474" s="195">
        <f>INDEX(ATS!$A:$P,MATCH(ATS!$U474,ATS!$O:$O,0),1)</f>
        <v>835013</v>
      </c>
      <c r="X474" s="174" t="str">
        <f>INDEX(ATS!$A:$P,MATCH(ATS!$U474,ATS!$O:$O,0),2)</f>
        <v>Elbow Guards</v>
      </c>
      <c r="Y474" s="175" t="str">
        <f>INDEX(ATS!$A:$P,MATCH(ATS!$U474,ATS!$O:$O,0),4)</f>
        <v>BLACK-L</v>
      </c>
      <c r="AA474" s="195">
        <f>IFERROR(VLOOKUP('2) Order Form'!W479,$U$4:$U$1000,1,FALSE),"Ikke med i Elastic")</f>
        <v>7048652326973</v>
      </c>
      <c r="AB474" s="195">
        <f>SUM('2) Order Form'!W479)</f>
        <v>7048652326973</v>
      </c>
      <c r="AC474" s="195">
        <f>INDEX(ATS!$A:$P,MATCH(ATS!$AB474,ATS!$O:$O,0),1)</f>
        <v>835011</v>
      </c>
      <c r="AD474" s="195" t="str">
        <f>INDEX(ATS!$A:$P,MATCH(ATS!$AB474,ATS!$O:$O,0),2)</f>
        <v>Knee Guards</v>
      </c>
      <c r="AE474" s="195" t="str">
        <f>INDEX(ATS!$A:$P,MATCH(ATS!$AB474,ATS!$O:$O,0),4)</f>
        <v>BLACK-XL</v>
      </c>
    </row>
    <row r="475" spans="1:31" s="2" customFormat="1" x14ac:dyDescent="0.2">
      <c r="A475" s="228">
        <v>820088</v>
      </c>
      <c r="B475" s="228" t="s">
        <v>3258</v>
      </c>
      <c r="C475" s="228" t="s">
        <v>4204</v>
      </c>
      <c r="D475" s="228" t="s">
        <v>3261</v>
      </c>
      <c r="E475" s="228" t="s">
        <v>4384</v>
      </c>
      <c r="F475" s="228" t="s">
        <v>7</v>
      </c>
      <c r="G475" s="228" t="s">
        <v>128</v>
      </c>
      <c r="H475" s="228">
        <v>0</v>
      </c>
      <c r="I475" s="228">
        <v>0</v>
      </c>
      <c r="J475" s="228">
        <v>0</v>
      </c>
      <c r="K475" s="228">
        <v>0</v>
      </c>
      <c r="L475" s="231">
        <v>0</v>
      </c>
      <c r="N475" s="119" t="str">
        <f t="shared" si="21"/>
        <v>820088-55505-M</v>
      </c>
      <c r="O475" s="122" t="str">
        <f>IF(B475="NET","",IF(B475="","",IFERROR(VLOOKUP(N475,EAN!$A:$B,2,FALSE),"MANGLER - MÅ OPPDATERE EAN-FANEN")))</f>
        <v>MANGLER - MÅ OPPDATERE EAN-FANEN</v>
      </c>
      <c r="P475" s="119">
        <f t="shared" si="22"/>
        <v>0</v>
      </c>
      <c r="Q475" s="119">
        <f t="shared" si="23"/>
        <v>0</v>
      </c>
      <c r="S475" s="137" t="str">
        <f>IF(B475="NET","",IFERROR(VLOOKUP(O475,'2) Order Form'!$W$9:$W$1926,1,FALSE),"Ikke med I order form"))</f>
        <v>Ikke med I order form</v>
      </c>
      <c r="U475" s="226">
        <v>7048652327079</v>
      </c>
      <c r="V475" s="120">
        <f>IFERROR(VLOOKUP(U475,'2) Order Form'!$W$9:$W$1996,1,FALSE),"Ikke med I order form")</f>
        <v>7048652327079</v>
      </c>
      <c r="W475" s="195">
        <f>INDEX(ATS!$A:$P,MATCH(ATS!$U475,ATS!$O:$O,0),1)</f>
        <v>835013</v>
      </c>
      <c r="X475" s="174" t="str">
        <f>INDEX(ATS!$A:$P,MATCH(ATS!$U475,ATS!$O:$O,0),2)</f>
        <v>Elbow Guards</v>
      </c>
      <c r="Y475" s="175" t="str">
        <f>INDEX(ATS!$A:$P,MATCH(ATS!$U475,ATS!$O:$O,0),4)</f>
        <v>BLACK-XL</v>
      </c>
      <c r="AA475" s="195">
        <f>IFERROR(VLOOKUP('2) Order Form'!W480,$U$4:$U$1000,1,FALSE),"Ikke med i Elastic")</f>
        <v>7048652327086</v>
      </c>
      <c r="AB475" s="195">
        <f>SUM('2) Order Form'!W480)</f>
        <v>7048652327086</v>
      </c>
      <c r="AC475" s="195">
        <f>INDEX(ATS!$A:$P,MATCH(ATS!$AB475,ATS!$O:$O,0),1)</f>
        <v>835013</v>
      </c>
      <c r="AD475" s="195" t="str">
        <f>INDEX(ATS!$A:$P,MATCH(ATS!$AB475,ATS!$O:$O,0),2)</f>
        <v>Elbow Guards</v>
      </c>
      <c r="AE475" s="195" t="str">
        <f>INDEX(ATS!$A:$P,MATCH(ATS!$AB475,ATS!$O:$O,0),4)</f>
        <v>BLACK-XS</v>
      </c>
    </row>
    <row r="476" spans="1:31" s="2" customFormat="1" x14ac:dyDescent="0.2">
      <c r="A476" s="228">
        <v>820088</v>
      </c>
      <c r="B476" s="228" t="s">
        <v>3258</v>
      </c>
      <c r="C476" s="228" t="s">
        <v>4204</v>
      </c>
      <c r="D476" s="228" t="s">
        <v>3262</v>
      </c>
      <c r="E476" s="228" t="s">
        <v>4384</v>
      </c>
      <c r="F476" s="228" t="s">
        <v>67</v>
      </c>
      <c r="G476" s="228" t="s">
        <v>128</v>
      </c>
      <c r="H476" s="228">
        <v>0</v>
      </c>
      <c r="I476" s="228">
        <v>0</v>
      </c>
      <c r="J476" s="228">
        <v>0</v>
      </c>
      <c r="K476" s="228">
        <v>0</v>
      </c>
      <c r="L476" s="231">
        <v>0</v>
      </c>
      <c r="N476" s="119" t="str">
        <f t="shared" si="21"/>
        <v>820088-55505-L</v>
      </c>
      <c r="O476" s="122" t="str">
        <f>IF(B476="NET","",IF(B476="","",IFERROR(VLOOKUP(N476,EAN!$A:$B,2,FALSE),"MANGLER - MÅ OPPDATERE EAN-FANEN")))</f>
        <v>MANGLER - MÅ OPPDATERE EAN-FANEN</v>
      </c>
      <c r="P476" s="119">
        <f t="shared" si="22"/>
        <v>0</v>
      </c>
      <c r="Q476" s="119">
        <f t="shared" si="23"/>
        <v>0</v>
      </c>
      <c r="S476" s="137" t="str">
        <f>IF(B476="NET","",IFERROR(VLOOKUP(O476,'2) Order Form'!$W$9:$W$1926,1,FALSE),"Ikke med I order form"))</f>
        <v>Ikke med I order form</v>
      </c>
      <c r="U476" s="226">
        <v>7048652327031</v>
      </c>
      <c r="V476" s="120">
        <f>IFERROR(VLOOKUP(U476,'2) Order Form'!$W$9:$W$1996,1,FALSE),"Ikke med I order form")</f>
        <v>7048652327031</v>
      </c>
      <c r="W476" s="195">
        <f>INDEX(ATS!$A:$P,MATCH(ATS!$U476,ATS!$O:$O,0),1)</f>
        <v>835012</v>
      </c>
      <c r="X476" s="174" t="str">
        <f>INDEX(ATS!$A:$P,MATCH(ATS!$U476,ATS!$O:$O,0),2)</f>
        <v>Knee Pads</v>
      </c>
      <c r="Y476" s="175" t="str">
        <f>INDEX(ATS!$A:$P,MATCH(ATS!$U476,ATS!$O:$O,0),4)</f>
        <v>BLACK-XS</v>
      </c>
      <c r="AA476" s="195">
        <f>IFERROR(VLOOKUP('2) Order Form'!W481,$U$4:$U$1000,1,FALSE),"Ikke med i Elastic")</f>
        <v>7048652327062</v>
      </c>
      <c r="AB476" s="195">
        <f>SUM('2) Order Form'!W481)</f>
        <v>7048652327062</v>
      </c>
      <c r="AC476" s="195">
        <f>INDEX(ATS!$A:$P,MATCH(ATS!$AB476,ATS!$O:$O,0),1)</f>
        <v>835013</v>
      </c>
      <c r="AD476" s="195" t="str">
        <f>INDEX(ATS!$A:$P,MATCH(ATS!$AB476,ATS!$O:$O,0),2)</f>
        <v>Elbow Guards</v>
      </c>
      <c r="AE476" s="195" t="str">
        <f>INDEX(ATS!$A:$P,MATCH(ATS!$AB476,ATS!$O:$O,0),4)</f>
        <v>BLACK-S</v>
      </c>
    </row>
    <row r="477" spans="1:31" s="2" customFormat="1" x14ac:dyDescent="0.2">
      <c r="A477" s="228">
        <v>820088</v>
      </c>
      <c r="B477" s="228" t="s">
        <v>3258</v>
      </c>
      <c r="C477" s="228" t="s">
        <v>4204</v>
      </c>
      <c r="D477" s="228" t="s">
        <v>144</v>
      </c>
      <c r="E477" s="228" t="s">
        <v>93</v>
      </c>
      <c r="F477" s="228" t="s">
        <v>69</v>
      </c>
      <c r="G477" s="228" t="s">
        <v>128</v>
      </c>
      <c r="H477" s="228">
        <v>3</v>
      </c>
      <c r="I477" s="228">
        <v>3</v>
      </c>
      <c r="J477" s="228">
        <v>3</v>
      </c>
      <c r="K477" s="228">
        <v>3</v>
      </c>
      <c r="L477" s="231">
        <v>3</v>
      </c>
      <c r="N477" s="119" t="str">
        <f t="shared" si="21"/>
        <v>820088-BLACK-XS</v>
      </c>
      <c r="O477" s="122" t="str">
        <f>IF(B477="NET","",IF(B477="","",IFERROR(VLOOKUP(N477,EAN!$A:$B,2,FALSE),"MANGLER - MÅ OPPDATERE EAN-FANEN")))</f>
        <v>MANGLER - MÅ OPPDATERE EAN-FANEN</v>
      </c>
      <c r="P477" s="119">
        <f t="shared" si="22"/>
        <v>3</v>
      </c>
      <c r="Q477" s="119">
        <f t="shared" si="23"/>
        <v>3</v>
      </c>
      <c r="S477" s="137" t="str">
        <f>IF(B477="NET","",IFERROR(VLOOKUP(O477,'2) Order Form'!$W$9:$W$1926,1,FALSE),"Ikke med I order form"))</f>
        <v>Ikke med I order form</v>
      </c>
      <c r="U477" s="226">
        <v>7048652327017</v>
      </c>
      <c r="V477" s="120">
        <f>IFERROR(VLOOKUP(U477,'2) Order Form'!$W$9:$W$1996,1,FALSE),"Ikke med I order form")</f>
        <v>7048652327017</v>
      </c>
      <c r="W477" s="195">
        <f>INDEX(ATS!$A:$P,MATCH(ATS!$U477,ATS!$O:$O,0),1)</f>
        <v>835012</v>
      </c>
      <c r="X477" s="174" t="str">
        <f>INDEX(ATS!$A:$P,MATCH(ATS!$U477,ATS!$O:$O,0),2)</f>
        <v>Knee Pads</v>
      </c>
      <c r="Y477" s="175" t="str">
        <f>INDEX(ATS!$A:$P,MATCH(ATS!$U477,ATS!$O:$O,0),4)</f>
        <v>BLACK-S</v>
      </c>
      <c r="AA477" s="195">
        <f>IFERROR(VLOOKUP('2) Order Form'!W482,$U$4:$U$1000,1,FALSE),"Ikke med i Elastic")</f>
        <v>7048652327055</v>
      </c>
      <c r="AB477" s="195">
        <f>SUM('2) Order Form'!W482)</f>
        <v>7048652327055</v>
      </c>
      <c r="AC477" s="195">
        <f>INDEX(ATS!$A:$P,MATCH(ATS!$AB477,ATS!$O:$O,0),1)</f>
        <v>835013</v>
      </c>
      <c r="AD477" s="195" t="str">
        <f>INDEX(ATS!$A:$P,MATCH(ATS!$AB477,ATS!$O:$O,0),2)</f>
        <v>Elbow Guards</v>
      </c>
      <c r="AE477" s="195" t="str">
        <f>INDEX(ATS!$A:$P,MATCH(ATS!$AB477,ATS!$O:$O,0),4)</f>
        <v>BLACK-M</v>
      </c>
    </row>
    <row r="478" spans="1:31" s="2" customFormat="1" x14ac:dyDescent="0.2">
      <c r="A478" s="228">
        <v>820088</v>
      </c>
      <c r="B478" s="228" t="s">
        <v>3258</v>
      </c>
      <c r="C478" s="228" t="s">
        <v>4204</v>
      </c>
      <c r="D478" s="228" t="s">
        <v>140</v>
      </c>
      <c r="E478" s="228" t="s">
        <v>93</v>
      </c>
      <c r="F478" s="228" t="s">
        <v>8</v>
      </c>
      <c r="G478" s="228" t="s">
        <v>128</v>
      </c>
      <c r="H478" s="228">
        <v>2</v>
      </c>
      <c r="I478" s="228">
        <v>2</v>
      </c>
      <c r="J478" s="228">
        <v>2</v>
      </c>
      <c r="K478" s="228">
        <v>2</v>
      </c>
      <c r="L478" s="231">
        <v>2</v>
      </c>
      <c r="N478" s="119" t="str">
        <f t="shared" si="21"/>
        <v>820088-BLACK-S</v>
      </c>
      <c r="O478" s="122" t="str">
        <f>IF(B478="NET","",IF(B478="","",IFERROR(VLOOKUP(N478,EAN!$A:$B,2,FALSE),"MANGLER - MÅ OPPDATERE EAN-FANEN")))</f>
        <v>MANGLER - MÅ OPPDATERE EAN-FANEN</v>
      </c>
      <c r="P478" s="119">
        <f t="shared" si="22"/>
        <v>2</v>
      </c>
      <c r="Q478" s="119">
        <f t="shared" si="23"/>
        <v>2</v>
      </c>
      <c r="S478" s="137" t="str">
        <f>IF(B478="NET","",IFERROR(VLOOKUP(O478,'2) Order Form'!$W$9:$W$1926,1,FALSE),"Ikke med I order form"))</f>
        <v>Ikke med I order form</v>
      </c>
      <c r="U478" s="226">
        <v>7048652327000</v>
      </c>
      <c r="V478" s="120">
        <f>IFERROR(VLOOKUP(U478,'2) Order Form'!$W$9:$W$1996,1,FALSE),"Ikke med I order form")</f>
        <v>7048652327000</v>
      </c>
      <c r="W478" s="195">
        <f>INDEX(ATS!$A:$P,MATCH(ATS!$U478,ATS!$O:$O,0),1)</f>
        <v>835012</v>
      </c>
      <c r="X478" s="174" t="str">
        <f>INDEX(ATS!$A:$P,MATCH(ATS!$U478,ATS!$O:$O,0),2)</f>
        <v>Knee Pads</v>
      </c>
      <c r="Y478" s="175" t="str">
        <f>INDEX(ATS!$A:$P,MATCH(ATS!$U478,ATS!$O:$O,0),4)</f>
        <v>BLACK-M</v>
      </c>
      <c r="AA478" s="195">
        <f>IFERROR(VLOOKUP('2) Order Form'!W483,$U$4:$U$1000,1,FALSE),"Ikke med i Elastic")</f>
        <v>7048652327048</v>
      </c>
      <c r="AB478" s="195">
        <f>SUM('2) Order Form'!W483)</f>
        <v>7048652327048</v>
      </c>
      <c r="AC478" s="195">
        <f>INDEX(ATS!$A:$P,MATCH(ATS!$AB478,ATS!$O:$O,0),1)</f>
        <v>835013</v>
      </c>
      <c r="AD478" s="195" t="str">
        <f>INDEX(ATS!$A:$P,MATCH(ATS!$AB478,ATS!$O:$O,0),2)</f>
        <v>Elbow Guards</v>
      </c>
      <c r="AE478" s="195" t="str">
        <f>INDEX(ATS!$A:$P,MATCH(ATS!$AB478,ATS!$O:$O,0),4)</f>
        <v>BLACK-L</v>
      </c>
    </row>
    <row r="479" spans="1:31" s="2" customFormat="1" x14ac:dyDescent="0.2">
      <c r="A479" s="228">
        <v>820088</v>
      </c>
      <c r="B479" s="228" t="s">
        <v>3258</v>
      </c>
      <c r="C479" s="228" t="s">
        <v>4204</v>
      </c>
      <c r="D479" s="228" t="s">
        <v>141</v>
      </c>
      <c r="E479" s="228" t="s">
        <v>93</v>
      </c>
      <c r="F479" s="228" t="s">
        <v>7</v>
      </c>
      <c r="G479" s="228" t="s">
        <v>128</v>
      </c>
      <c r="H479" s="228">
        <v>0</v>
      </c>
      <c r="I479" s="228">
        <v>0</v>
      </c>
      <c r="J479" s="228">
        <v>0</v>
      </c>
      <c r="K479" s="228">
        <v>0</v>
      </c>
      <c r="L479" s="231">
        <v>0</v>
      </c>
      <c r="N479" s="119" t="str">
        <f t="shared" si="21"/>
        <v>820088-BLACK-M</v>
      </c>
      <c r="O479" s="122" t="str">
        <f>IF(B479="NET","",IF(B479="","",IFERROR(VLOOKUP(N479,EAN!$A:$B,2,FALSE),"MANGLER - MÅ OPPDATERE EAN-FANEN")))</f>
        <v>MANGLER - MÅ OPPDATERE EAN-FANEN</v>
      </c>
      <c r="P479" s="119">
        <f t="shared" si="22"/>
        <v>0</v>
      </c>
      <c r="Q479" s="119">
        <f t="shared" si="23"/>
        <v>0</v>
      </c>
      <c r="S479" s="137" t="str">
        <f>IF(B479="NET","",IFERROR(VLOOKUP(O479,'2) Order Form'!$W$9:$W$1926,1,FALSE),"Ikke med I order form"))</f>
        <v>Ikke med I order form</v>
      </c>
      <c r="U479" s="226">
        <v>7048652326997</v>
      </c>
      <c r="V479" s="120">
        <f>IFERROR(VLOOKUP(U479,'2) Order Form'!$W$9:$W$1996,1,FALSE),"Ikke med I order form")</f>
        <v>7048652326997</v>
      </c>
      <c r="W479" s="195">
        <f>INDEX(ATS!$A:$P,MATCH(ATS!$U479,ATS!$O:$O,0),1)</f>
        <v>835012</v>
      </c>
      <c r="X479" s="174" t="str">
        <f>INDEX(ATS!$A:$P,MATCH(ATS!$U479,ATS!$O:$O,0),2)</f>
        <v>Knee Pads</v>
      </c>
      <c r="Y479" s="175" t="str">
        <f>INDEX(ATS!$A:$P,MATCH(ATS!$U479,ATS!$O:$O,0),4)</f>
        <v>BLACK-L</v>
      </c>
      <c r="AA479" s="195">
        <f>IFERROR(VLOOKUP('2) Order Form'!W484,$U$4:$U$1000,1,FALSE),"Ikke med i Elastic")</f>
        <v>7048652327079</v>
      </c>
      <c r="AB479" s="195">
        <f>SUM('2) Order Form'!W484)</f>
        <v>7048652327079</v>
      </c>
      <c r="AC479" s="195">
        <f>INDEX(ATS!$A:$P,MATCH(ATS!$AB479,ATS!$O:$O,0),1)</f>
        <v>835013</v>
      </c>
      <c r="AD479" s="195" t="str">
        <f>INDEX(ATS!$A:$P,MATCH(ATS!$AB479,ATS!$O:$O,0),2)</f>
        <v>Elbow Guards</v>
      </c>
      <c r="AE479" s="195" t="str">
        <f>INDEX(ATS!$A:$P,MATCH(ATS!$AB479,ATS!$O:$O,0),4)</f>
        <v>BLACK-XL</v>
      </c>
    </row>
    <row r="480" spans="1:31" s="2" customFormat="1" x14ac:dyDescent="0.2">
      <c r="A480" s="228">
        <v>820088</v>
      </c>
      <c r="B480" s="228" t="s">
        <v>3258</v>
      </c>
      <c r="C480" s="228" t="s">
        <v>4204</v>
      </c>
      <c r="D480" s="228" t="s">
        <v>142</v>
      </c>
      <c r="E480" s="228" t="s">
        <v>93</v>
      </c>
      <c r="F480" s="228" t="s">
        <v>67</v>
      </c>
      <c r="G480" s="228" t="s">
        <v>128</v>
      </c>
      <c r="H480" s="228">
        <v>1</v>
      </c>
      <c r="I480" s="228">
        <v>1</v>
      </c>
      <c r="J480" s="228">
        <v>1</v>
      </c>
      <c r="K480" s="228">
        <v>1</v>
      </c>
      <c r="L480" s="231">
        <v>1</v>
      </c>
      <c r="N480" s="119" t="str">
        <f t="shared" si="21"/>
        <v>820088-BLACK-L</v>
      </c>
      <c r="O480" s="122" t="str">
        <f>IF(B480="NET","",IF(B480="","",IFERROR(VLOOKUP(N480,EAN!$A:$B,2,FALSE),"MANGLER - MÅ OPPDATERE EAN-FANEN")))</f>
        <v>MANGLER - MÅ OPPDATERE EAN-FANEN</v>
      </c>
      <c r="P480" s="119">
        <f t="shared" si="22"/>
        <v>1</v>
      </c>
      <c r="Q480" s="119">
        <f t="shared" si="23"/>
        <v>1</v>
      </c>
      <c r="S480" s="137" t="str">
        <f>IF(B480="NET","",IFERROR(VLOOKUP(O480,'2) Order Form'!$W$9:$W$1926,1,FALSE),"Ikke med I order form"))</f>
        <v>Ikke med I order form</v>
      </c>
      <c r="U480" s="226">
        <v>7048652327024</v>
      </c>
      <c r="V480" s="120">
        <f>IFERROR(VLOOKUP(U480,'2) Order Form'!$W$9:$W$1996,1,FALSE),"Ikke med I order form")</f>
        <v>7048652327024</v>
      </c>
      <c r="W480" s="195">
        <f>INDEX(ATS!$A:$P,MATCH(ATS!$U480,ATS!$O:$O,0),1)</f>
        <v>835012</v>
      </c>
      <c r="X480" s="174" t="str">
        <f>INDEX(ATS!$A:$P,MATCH(ATS!$U480,ATS!$O:$O,0),2)</f>
        <v>Knee Pads</v>
      </c>
      <c r="Y480" s="175" t="str">
        <f>INDEX(ATS!$A:$P,MATCH(ATS!$U480,ATS!$O:$O,0),4)</f>
        <v>BLACK-XL</v>
      </c>
      <c r="AA480" s="195">
        <f>IFERROR(VLOOKUP('2) Order Form'!W485,$U$4:$U$1000,1,FALSE),"Ikke med i Elastic")</f>
        <v>7048652327031</v>
      </c>
      <c r="AB480" s="195">
        <f>SUM('2) Order Form'!W485)</f>
        <v>7048652327031</v>
      </c>
      <c r="AC480" s="195">
        <f>INDEX(ATS!$A:$P,MATCH(ATS!$AB480,ATS!$O:$O,0),1)</f>
        <v>835012</v>
      </c>
      <c r="AD480" s="195" t="str">
        <f>INDEX(ATS!$A:$P,MATCH(ATS!$AB480,ATS!$O:$O,0),2)</f>
        <v>Knee Pads</v>
      </c>
      <c r="AE480" s="195" t="str">
        <f>INDEX(ATS!$A:$P,MATCH(ATS!$AB480,ATS!$O:$O,0),4)</f>
        <v>BLACK-XS</v>
      </c>
    </row>
    <row r="481" spans="1:31" s="2" customFormat="1" x14ac:dyDescent="0.2">
      <c r="A481" s="228">
        <v>820088</v>
      </c>
      <c r="B481" s="228" t="s">
        <v>3258</v>
      </c>
      <c r="C481" s="228" t="s">
        <v>4204</v>
      </c>
      <c r="D481" s="228" t="s">
        <v>3263</v>
      </c>
      <c r="E481" s="228" t="s">
        <v>3264</v>
      </c>
      <c r="F481" s="228" t="s">
        <v>69</v>
      </c>
      <c r="G481" s="228" t="s">
        <v>504</v>
      </c>
      <c r="H481" s="228">
        <v>0</v>
      </c>
      <c r="I481" s="228">
        <v>0</v>
      </c>
      <c r="J481" s="228">
        <v>0</v>
      </c>
      <c r="K481" s="228">
        <v>0</v>
      </c>
      <c r="L481" s="231">
        <v>0</v>
      </c>
      <c r="N481" s="119" t="str">
        <f t="shared" si="21"/>
        <v>820088-JIRA-XS</v>
      </c>
      <c r="O481" s="122" t="str">
        <f>IF(B481="NET","",IF(B481="","",IFERROR(VLOOKUP(N481,EAN!$A:$B,2,FALSE),"MANGLER - MÅ OPPDATERE EAN-FANEN")))</f>
        <v>MANGLER - MÅ OPPDATERE EAN-FANEN</v>
      </c>
      <c r="P481" s="119">
        <f t="shared" si="22"/>
        <v>0</v>
      </c>
      <c r="Q481" s="119">
        <f t="shared" si="23"/>
        <v>0</v>
      </c>
      <c r="S481" s="137" t="str">
        <f>IF(B481="NET","",IFERROR(VLOOKUP(O481,'2) Order Form'!$W$9:$W$1926,1,FALSE),"Ikke med I order form"))</f>
        <v>Ikke med I order form</v>
      </c>
      <c r="U481" s="226">
        <v>7048652327130</v>
      </c>
      <c r="V481" s="120">
        <f>IFERROR(VLOOKUP(U481,'2) Order Form'!$W$9:$W$1996,1,FALSE),"Ikke med I order form")</f>
        <v>7048652327130</v>
      </c>
      <c r="W481" s="195">
        <f>INDEX(ATS!$A:$P,MATCH(ATS!$U481,ATS!$O:$O,0),1)</f>
        <v>835014</v>
      </c>
      <c r="X481" s="174" t="str">
        <f>INDEX(ATS!$A:$P,MATCH(ATS!$U481,ATS!$O:$O,0),2)</f>
        <v>Elbow Pads</v>
      </c>
      <c r="Y481" s="175" t="str">
        <f>INDEX(ATS!$A:$P,MATCH(ATS!$U481,ATS!$O:$O,0),4)</f>
        <v>BLACK-XS</v>
      </c>
      <c r="AA481" s="195">
        <f>IFERROR(VLOOKUP('2) Order Form'!W486,$U$4:$U$1000,1,FALSE),"Ikke med i Elastic")</f>
        <v>7048652327017</v>
      </c>
      <c r="AB481" s="195">
        <f>SUM('2) Order Form'!W486)</f>
        <v>7048652327017</v>
      </c>
      <c r="AC481" s="195">
        <f>INDEX(ATS!$A:$P,MATCH(ATS!$AB481,ATS!$O:$O,0),1)</f>
        <v>835012</v>
      </c>
      <c r="AD481" s="195" t="str">
        <f>INDEX(ATS!$A:$P,MATCH(ATS!$AB481,ATS!$O:$O,0),2)</f>
        <v>Knee Pads</v>
      </c>
      <c r="AE481" s="195" t="str">
        <f>INDEX(ATS!$A:$P,MATCH(ATS!$AB481,ATS!$O:$O,0),4)</f>
        <v>BLACK-S</v>
      </c>
    </row>
    <row r="482" spans="1:31" s="2" customFormat="1" x14ac:dyDescent="0.2">
      <c r="A482" s="228">
        <v>820088</v>
      </c>
      <c r="B482" s="228" t="s">
        <v>3258</v>
      </c>
      <c r="C482" s="228" t="s">
        <v>4204</v>
      </c>
      <c r="D482" s="228" t="s">
        <v>3265</v>
      </c>
      <c r="E482" s="228" t="s">
        <v>3264</v>
      </c>
      <c r="F482" s="228" t="s">
        <v>8</v>
      </c>
      <c r="G482" s="228" t="s">
        <v>504</v>
      </c>
      <c r="H482" s="228">
        <v>0</v>
      </c>
      <c r="I482" s="228">
        <v>0</v>
      </c>
      <c r="J482" s="228">
        <v>0</v>
      </c>
      <c r="K482" s="228">
        <v>0</v>
      </c>
      <c r="L482" s="231">
        <v>0</v>
      </c>
      <c r="N482" s="119" t="str">
        <f t="shared" si="21"/>
        <v>820088-JIRA-S</v>
      </c>
      <c r="O482" s="122" t="str">
        <f>IF(B482="NET","",IF(B482="","",IFERROR(VLOOKUP(N482,EAN!$A:$B,2,FALSE),"MANGLER - MÅ OPPDATERE EAN-FANEN")))</f>
        <v>MANGLER - MÅ OPPDATERE EAN-FANEN</v>
      </c>
      <c r="P482" s="119">
        <f t="shared" si="22"/>
        <v>0</v>
      </c>
      <c r="Q482" s="119">
        <f t="shared" si="23"/>
        <v>0</v>
      </c>
      <c r="S482" s="137" t="str">
        <f>IF(B482="NET","",IFERROR(VLOOKUP(O482,'2) Order Form'!$W$9:$W$1926,1,FALSE),"Ikke med I order form"))</f>
        <v>Ikke med I order form</v>
      </c>
      <c r="U482" s="226">
        <v>7048652327116</v>
      </c>
      <c r="V482" s="120">
        <f>IFERROR(VLOOKUP(U482,'2) Order Form'!$W$9:$W$1996,1,FALSE),"Ikke med I order form")</f>
        <v>7048652327116</v>
      </c>
      <c r="W482" s="195">
        <f>INDEX(ATS!$A:$P,MATCH(ATS!$U482,ATS!$O:$O,0),1)</f>
        <v>835014</v>
      </c>
      <c r="X482" s="174" t="str">
        <f>INDEX(ATS!$A:$P,MATCH(ATS!$U482,ATS!$O:$O,0),2)</f>
        <v>Elbow Pads</v>
      </c>
      <c r="Y482" s="175" t="str">
        <f>INDEX(ATS!$A:$P,MATCH(ATS!$U482,ATS!$O:$O,0),4)</f>
        <v>BLACK-S</v>
      </c>
      <c r="AA482" s="195">
        <f>IFERROR(VLOOKUP('2) Order Form'!W487,$U$4:$U$1000,1,FALSE),"Ikke med i Elastic")</f>
        <v>7048652327000</v>
      </c>
      <c r="AB482" s="195">
        <f>SUM('2) Order Form'!W487)</f>
        <v>7048652327000</v>
      </c>
      <c r="AC482" s="195">
        <f>INDEX(ATS!$A:$P,MATCH(ATS!$AB482,ATS!$O:$O,0),1)</f>
        <v>835012</v>
      </c>
      <c r="AD482" s="195" t="str">
        <f>INDEX(ATS!$A:$P,MATCH(ATS!$AB482,ATS!$O:$O,0),2)</f>
        <v>Knee Pads</v>
      </c>
      <c r="AE482" s="195" t="str">
        <f>INDEX(ATS!$A:$P,MATCH(ATS!$AB482,ATS!$O:$O,0),4)</f>
        <v>BLACK-M</v>
      </c>
    </row>
    <row r="483" spans="1:31" s="2" customFormat="1" x14ac:dyDescent="0.2">
      <c r="A483" s="228">
        <v>820088</v>
      </c>
      <c r="B483" s="228" t="s">
        <v>3258</v>
      </c>
      <c r="C483" s="228" t="s">
        <v>4204</v>
      </c>
      <c r="D483" s="228" t="s">
        <v>3266</v>
      </c>
      <c r="E483" s="228" t="s">
        <v>3264</v>
      </c>
      <c r="F483" s="228" t="s">
        <v>7</v>
      </c>
      <c r="G483" s="228" t="s">
        <v>504</v>
      </c>
      <c r="H483" s="228">
        <v>0</v>
      </c>
      <c r="I483" s="228">
        <v>0</v>
      </c>
      <c r="J483" s="228">
        <v>0</v>
      </c>
      <c r="K483" s="228">
        <v>0</v>
      </c>
      <c r="L483" s="231">
        <v>0</v>
      </c>
      <c r="N483" s="119" t="str">
        <f t="shared" si="21"/>
        <v>820088-JIRA-M</v>
      </c>
      <c r="O483" s="122" t="str">
        <f>IF(B483="NET","",IF(B483="","",IFERROR(VLOOKUP(N483,EAN!$A:$B,2,FALSE),"MANGLER - MÅ OPPDATERE EAN-FANEN")))</f>
        <v>MANGLER - MÅ OPPDATERE EAN-FANEN</v>
      </c>
      <c r="P483" s="119">
        <f t="shared" si="22"/>
        <v>0</v>
      </c>
      <c r="Q483" s="119">
        <f t="shared" si="23"/>
        <v>0</v>
      </c>
      <c r="S483" s="137" t="str">
        <f>IF(B483="NET","",IFERROR(VLOOKUP(O483,'2) Order Form'!$W$9:$W$1926,1,FALSE),"Ikke med I order form"))</f>
        <v>Ikke med I order form</v>
      </c>
      <c r="U483" s="226">
        <v>7048652327109</v>
      </c>
      <c r="V483" s="120">
        <f>IFERROR(VLOOKUP(U483,'2) Order Form'!$W$9:$W$1996,1,FALSE),"Ikke med I order form")</f>
        <v>7048652327109</v>
      </c>
      <c r="W483" s="195">
        <f>INDEX(ATS!$A:$P,MATCH(ATS!$U483,ATS!$O:$O,0),1)</f>
        <v>835014</v>
      </c>
      <c r="X483" s="174" t="str">
        <f>INDEX(ATS!$A:$P,MATCH(ATS!$U483,ATS!$O:$O,0),2)</f>
        <v>Elbow Pads</v>
      </c>
      <c r="Y483" s="175" t="str">
        <f>INDEX(ATS!$A:$P,MATCH(ATS!$U483,ATS!$O:$O,0),4)</f>
        <v>BLACK-M</v>
      </c>
      <c r="AA483" s="195">
        <f>IFERROR(VLOOKUP('2) Order Form'!W488,$U$4:$U$1000,1,FALSE),"Ikke med i Elastic")</f>
        <v>7048652326997</v>
      </c>
      <c r="AB483" s="195">
        <f>SUM('2) Order Form'!W488)</f>
        <v>7048652326997</v>
      </c>
      <c r="AC483" s="195">
        <f>INDEX(ATS!$A:$P,MATCH(ATS!$AB483,ATS!$O:$O,0),1)</f>
        <v>835012</v>
      </c>
      <c r="AD483" s="195" t="str">
        <f>INDEX(ATS!$A:$P,MATCH(ATS!$AB483,ATS!$O:$O,0),2)</f>
        <v>Knee Pads</v>
      </c>
      <c r="AE483" s="195" t="str">
        <f>INDEX(ATS!$A:$P,MATCH(ATS!$AB483,ATS!$O:$O,0),4)</f>
        <v>BLACK-L</v>
      </c>
    </row>
    <row r="484" spans="1:31" s="2" customFormat="1" x14ac:dyDescent="0.2">
      <c r="A484" s="228">
        <v>820088</v>
      </c>
      <c r="B484" s="228" t="s">
        <v>3258</v>
      </c>
      <c r="C484" s="228" t="s">
        <v>4204</v>
      </c>
      <c r="D484" s="228" t="s">
        <v>3267</v>
      </c>
      <c r="E484" s="228" t="s">
        <v>3264</v>
      </c>
      <c r="F484" s="228" t="s">
        <v>67</v>
      </c>
      <c r="G484" s="228" t="s">
        <v>504</v>
      </c>
      <c r="H484" s="228">
        <v>0</v>
      </c>
      <c r="I484" s="228">
        <v>0</v>
      </c>
      <c r="J484" s="228">
        <v>0</v>
      </c>
      <c r="K484" s="228">
        <v>0</v>
      </c>
      <c r="L484" s="231">
        <v>0</v>
      </c>
      <c r="N484" s="119" t="str">
        <f t="shared" si="21"/>
        <v>820088-JIRA-L</v>
      </c>
      <c r="O484" s="122" t="str">
        <f>IF(B484="NET","",IF(B484="","",IFERROR(VLOOKUP(N484,EAN!$A:$B,2,FALSE),"MANGLER - MÅ OPPDATERE EAN-FANEN")))</f>
        <v>MANGLER - MÅ OPPDATERE EAN-FANEN</v>
      </c>
      <c r="P484" s="119">
        <f t="shared" si="22"/>
        <v>0</v>
      </c>
      <c r="Q484" s="119">
        <f t="shared" si="23"/>
        <v>0</v>
      </c>
      <c r="S484" s="137" t="str">
        <f>IF(B484="NET","",IFERROR(VLOOKUP(O484,'2) Order Form'!$W$9:$W$1926,1,FALSE),"Ikke med I order form"))</f>
        <v>Ikke med I order form</v>
      </c>
      <c r="U484" s="226">
        <v>7048652327093</v>
      </c>
      <c r="V484" s="120">
        <f>IFERROR(VLOOKUP(U484,'2) Order Form'!$W$9:$W$1996,1,FALSE),"Ikke med I order form")</f>
        <v>7048652327093</v>
      </c>
      <c r="W484" s="195">
        <f>INDEX(ATS!$A:$P,MATCH(ATS!$U484,ATS!$O:$O,0),1)</f>
        <v>835014</v>
      </c>
      <c r="X484" s="174" t="str">
        <f>INDEX(ATS!$A:$P,MATCH(ATS!$U484,ATS!$O:$O,0),2)</f>
        <v>Elbow Pads</v>
      </c>
      <c r="Y484" s="175" t="str">
        <f>INDEX(ATS!$A:$P,MATCH(ATS!$U484,ATS!$O:$O,0),4)</f>
        <v>BLACK-L</v>
      </c>
      <c r="AA484" s="195">
        <f>IFERROR(VLOOKUP('2) Order Form'!W489,$U$4:$U$1000,1,FALSE),"Ikke med i Elastic")</f>
        <v>7048652327024</v>
      </c>
      <c r="AB484" s="195">
        <f>SUM('2) Order Form'!W489)</f>
        <v>7048652327024</v>
      </c>
      <c r="AC484" s="195">
        <f>INDEX(ATS!$A:$P,MATCH(ATS!$AB484,ATS!$O:$O,0),1)</f>
        <v>835012</v>
      </c>
      <c r="AD484" s="195" t="str">
        <f>INDEX(ATS!$A:$P,MATCH(ATS!$AB484,ATS!$O:$O,0),2)</f>
        <v>Knee Pads</v>
      </c>
      <c r="AE484" s="195" t="str">
        <f>INDEX(ATS!$A:$P,MATCH(ATS!$AB484,ATS!$O:$O,0),4)</f>
        <v>BLACK-XL</v>
      </c>
    </row>
    <row r="485" spans="1:31" s="2" customFormat="1" x14ac:dyDescent="0.2">
      <c r="A485" s="228">
        <v>820088</v>
      </c>
      <c r="B485" s="228" t="s">
        <v>3258</v>
      </c>
      <c r="C485" s="228" t="s">
        <v>4204</v>
      </c>
      <c r="D485" s="228" t="s">
        <v>3268</v>
      </c>
      <c r="E485" s="228" t="s">
        <v>3269</v>
      </c>
      <c r="F485" s="228" t="s">
        <v>69</v>
      </c>
      <c r="G485" s="228" t="s">
        <v>504</v>
      </c>
      <c r="H485" s="228">
        <v>0</v>
      </c>
      <c r="I485" s="228">
        <v>0</v>
      </c>
      <c r="J485" s="228">
        <v>0</v>
      </c>
      <c r="K485" s="228">
        <v>0</v>
      </c>
      <c r="L485" s="231">
        <v>0</v>
      </c>
      <c r="N485" s="119" t="str">
        <f t="shared" si="21"/>
        <v>820088-OMI-XS</v>
      </c>
      <c r="O485" s="122" t="str">
        <f>IF(B485="NET","",IF(B485="","",IFERROR(VLOOKUP(N485,EAN!$A:$B,2,FALSE),"MANGLER - MÅ OPPDATERE EAN-FANEN")))</f>
        <v>MANGLER - MÅ OPPDATERE EAN-FANEN</v>
      </c>
      <c r="P485" s="119">
        <f t="shared" si="22"/>
        <v>0</v>
      </c>
      <c r="Q485" s="119">
        <f t="shared" si="23"/>
        <v>0</v>
      </c>
      <c r="S485" s="137" t="str">
        <f>IF(B485="NET","",IFERROR(VLOOKUP(O485,'2) Order Form'!$W$9:$W$1926,1,FALSE),"Ikke med I order form"))</f>
        <v>Ikke med I order form</v>
      </c>
      <c r="U485" s="226">
        <v>7048652327123</v>
      </c>
      <c r="V485" s="120">
        <f>IFERROR(VLOOKUP(U485,'2) Order Form'!$W$9:$W$1996,1,FALSE),"Ikke med I order form")</f>
        <v>7048652327123</v>
      </c>
      <c r="W485" s="195">
        <f>INDEX(ATS!$A:$P,MATCH(ATS!$U485,ATS!$O:$O,0),1)</f>
        <v>835014</v>
      </c>
      <c r="X485" s="174" t="str">
        <f>INDEX(ATS!$A:$P,MATCH(ATS!$U485,ATS!$O:$O,0),2)</f>
        <v>Elbow Pads</v>
      </c>
      <c r="Y485" s="175" t="str">
        <f>INDEX(ATS!$A:$P,MATCH(ATS!$U485,ATS!$O:$O,0),4)</f>
        <v>BLACK-XL</v>
      </c>
      <c r="AA485" s="195">
        <f>IFERROR(VLOOKUP('2) Order Form'!W490,$U$4:$U$1000,1,FALSE),"Ikke med i Elastic")</f>
        <v>7048652327130</v>
      </c>
      <c r="AB485" s="195">
        <f>SUM('2) Order Form'!W490)</f>
        <v>7048652327130</v>
      </c>
      <c r="AC485" s="195">
        <f>INDEX(ATS!$A:$P,MATCH(ATS!$AB485,ATS!$O:$O,0),1)</f>
        <v>835014</v>
      </c>
      <c r="AD485" s="195" t="str">
        <f>INDEX(ATS!$A:$P,MATCH(ATS!$AB485,ATS!$O:$O,0),2)</f>
        <v>Elbow Pads</v>
      </c>
      <c r="AE485" s="195" t="str">
        <f>INDEX(ATS!$A:$P,MATCH(ATS!$AB485,ATS!$O:$O,0),4)</f>
        <v>BLACK-XS</v>
      </c>
    </row>
    <row r="486" spans="1:31" s="2" customFormat="1" x14ac:dyDescent="0.2">
      <c r="A486" s="228">
        <v>820088</v>
      </c>
      <c r="B486" s="228" t="s">
        <v>3258</v>
      </c>
      <c r="C486" s="228" t="s">
        <v>4204</v>
      </c>
      <c r="D486" s="228" t="s">
        <v>3270</v>
      </c>
      <c r="E486" s="228" t="s">
        <v>3269</v>
      </c>
      <c r="F486" s="228" t="s">
        <v>8</v>
      </c>
      <c r="G486" s="228" t="s">
        <v>504</v>
      </c>
      <c r="H486" s="228">
        <v>0</v>
      </c>
      <c r="I486" s="228">
        <v>0</v>
      </c>
      <c r="J486" s="228">
        <v>0</v>
      </c>
      <c r="K486" s="228">
        <v>0</v>
      </c>
      <c r="L486" s="231">
        <v>0</v>
      </c>
      <c r="N486" s="119" t="str">
        <f t="shared" si="21"/>
        <v>820088-OMI-S</v>
      </c>
      <c r="O486" s="122" t="str">
        <f>IF(B486="NET","",IF(B486="","",IFERROR(VLOOKUP(N486,EAN!$A:$B,2,FALSE),"MANGLER - MÅ OPPDATERE EAN-FANEN")))</f>
        <v>MANGLER - MÅ OPPDATERE EAN-FANEN</v>
      </c>
      <c r="P486" s="119">
        <f t="shared" si="22"/>
        <v>0</v>
      </c>
      <c r="Q486" s="119">
        <f t="shared" si="23"/>
        <v>0</v>
      </c>
      <c r="S486" s="137" t="str">
        <f>IF(B486="NET","",IFERROR(VLOOKUP(O486,'2) Order Form'!$W$9:$W$1926,1,FALSE),"Ikke med I order form"))</f>
        <v>Ikke med I order form</v>
      </c>
      <c r="U486" s="226">
        <v>7048652327178</v>
      </c>
      <c r="V486" s="120">
        <f>IFERROR(VLOOKUP(U486,'2) Order Form'!$W$9:$W$1996,1,FALSE),"Ikke med I order form")</f>
        <v>7048652327178</v>
      </c>
      <c r="W486" s="195">
        <f>INDEX(ATS!$A:$P,MATCH(ATS!$U486,ATS!$O:$O,0),1)</f>
        <v>835016</v>
      </c>
      <c r="X486" s="174" t="str">
        <f>INDEX(ATS!$A:$P,MATCH(ATS!$U486,ATS!$O:$O,0),2)</f>
        <v>Knee Guards JR</v>
      </c>
      <c r="Y486" s="175" t="str">
        <f>INDEX(ATS!$A:$P,MATCH(ATS!$U486,ATS!$O:$O,0),4)</f>
        <v>BLACK-XS</v>
      </c>
      <c r="AA486" s="195">
        <f>IFERROR(VLOOKUP('2) Order Form'!W491,$U$4:$U$1000,1,FALSE),"Ikke med i Elastic")</f>
        <v>7048652327116</v>
      </c>
      <c r="AB486" s="195">
        <f>SUM('2) Order Form'!W491)</f>
        <v>7048652327116</v>
      </c>
      <c r="AC486" s="195">
        <f>INDEX(ATS!$A:$P,MATCH(ATS!$AB486,ATS!$O:$O,0),1)</f>
        <v>835014</v>
      </c>
      <c r="AD486" s="195" t="str">
        <f>INDEX(ATS!$A:$P,MATCH(ATS!$AB486,ATS!$O:$O,0),2)</f>
        <v>Elbow Pads</v>
      </c>
      <c r="AE486" s="195" t="str">
        <f>INDEX(ATS!$A:$P,MATCH(ATS!$AB486,ATS!$O:$O,0),4)</f>
        <v>BLACK-S</v>
      </c>
    </row>
    <row r="487" spans="1:31" s="2" customFormat="1" x14ac:dyDescent="0.2">
      <c r="A487" s="228">
        <v>820088</v>
      </c>
      <c r="B487" s="228" t="s">
        <v>3258</v>
      </c>
      <c r="C487" s="228" t="s">
        <v>4204</v>
      </c>
      <c r="D487" s="228" t="s">
        <v>3271</v>
      </c>
      <c r="E487" s="228" t="s">
        <v>3269</v>
      </c>
      <c r="F487" s="228" t="s">
        <v>7</v>
      </c>
      <c r="G487" s="228" t="s">
        <v>504</v>
      </c>
      <c r="H487" s="228">
        <v>13</v>
      </c>
      <c r="I487" s="228">
        <v>13</v>
      </c>
      <c r="J487" s="228">
        <v>13</v>
      </c>
      <c r="K487" s="228">
        <v>13</v>
      </c>
      <c r="L487" s="231">
        <v>13</v>
      </c>
      <c r="N487" s="119" t="str">
        <f t="shared" si="21"/>
        <v>820088-OMI-M</v>
      </c>
      <c r="O487" s="122" t="str">
        <f>IF(B487="NET","",IF(B487="","",IFERROR(VLOOKUP(N487,EAN!$A:$B,2,FALSE),"MANGLER - MÅ OPPDATERE EAN-FANEN")))</f>
        <v>MANGLER - MÅ OPPDATERE EAN-FANEN</v>
      </c>
      <c r="P487" s="119">
        <f t="shared" si="22"/>
        <v>13</v>
      </c>
      <c r="Q487" s="119">
        <f t="shared" si="23"/>
        <v>13</v>
      </c>
      <c r="S487" s="137" t="str">
        <f>IF(B487="NET","",IFERROR(VLOOKUP(O487,'2) Order Form'!$W$9:$W$1926,1,FALSE),"Ikke med I order form"))</f>
        <v>Ikke med I order form</v>
      </c>
      <c r="U487" s="226">
        <v>7048652327161</v>
      </c>
      <c r="V487" s="120">
        <f>IFERROR(VLOOKUP(U487,'2) Order Form'!$W$9:$W$1996,1,FALSE),"Ikke med I order form")</f>
        <v>7048652327161</v>
      </c>
      <c r="W487" s="195">
        <f>INDEX(ATS!$A:$P,MATCH(ATS!$U487,ATS!$O:$O,0),1)</f>
        <v>835016</v>
      </c>
      <c r="X487" s="174" t="str">
        <f>INDEX(ATS!$A:$P,MATCH(ATS!$U487,ATS!$O:$O,0),2)</f>
        <v>Knee Guards JR</v>
      </c>
      <c r="Y487" s="175" t="str">
        <f>INDEX(ATS!$A:$P,MATCH(ATS!$U487,ATS!$O:$O,0),4)</f>
        <v>BLACK-S</v>
      </c>
      <c r="AA487" s="195">
        <f>IFERROR(VLOOKUP('2) Order Form'!W492,$U$4:$U$1000,1,FALSE),"Ikke med i Elastic")</f>
        <v>7048652327109</v>
      </c>
      <c r="AB487" s="195">
        <f>SUM('2) Order Form'!W492)</f>
        <v>7048652327109</v>
      </c>
      <c r="AC487" s="195">
        <f>INDEX(ATS!$A:$P,MATCH(ATS!$AB487,ATS!$O:$O,0),1)</f>
        <v>835014</v>
      </c>
      <c r="AD487" s="195" t="str">
        <f>INDEX(ATS!$A:$P,MATCH(ATS!$AB487,ATS!$O:$O,0),2)</f>
        <v>Elbow Pads</v>
      </c>
      <c r="AE487" s="195" t="str">
        <f>INDEX(ATS!$A:$P,MATCH(ATS!$AB487,ATS!$O:$O,0),4)</f>
        <v>BLACK-M</v>
      </c>
    </row>
    <row r="488" spans="1:31" s="2" customFormat="1" x14ac:dyDescent="0.2">
      <c r="A488" s="228">
        <v>820088</v>
      </c>
      <c r="B488" s="228" t="s">
        <v>3258</v>
      </c>
      <c r="C488" s="228" t="s">
        <v>4204</v>
      </c>
      <c r="D488" s="228" t="s">
        <v>3272</v>
      </c>
      <c r="E488" s="228" t="s">
        <v>3269</v>
      </c>
      <c r="F488" s="228" t="s">
        <v>67</v>
      </c>
      <c r="G488" s="228" t="s">
        <v>504</v>
      </c>
      <c r="H488" s="228">
        <v>8</v>
      </c>
      <c r="I488" s="228">
        <v>8</v>
      </c>
      <c r="J488" s="228">
        <v>8</v>
      </c>
      <c r="K488" s="228">
        <v>8</v>
      </c>
      <c r="L488" s="231">
        <v>8</v>
      </c>
      <c r="N488" s="119" t="str">
        <f t="shared" si="21"/>
        <v>820088-OMI-L</v>
      </c>
      <c r="O488" s="122" t="str">
        <f>IF(B488="NET","",IF(B488="","",IFERROR(VLOOKUP(N488,EAN!$A:$B,2,FALSE),"MANGLER - MÅ OPPDATERE EAN-FANEN")))</f>
        <v>MANGLER - MÅ OPPDATERE EAN-FANEN</v>
      </c>
      <c r="P488" s="119">
        <f t="shared" si="22"/>
        <v>8</v>
      </c>
      <c r="Q488" s="119">
        <f t="shared" si="23"/>
        <v>8</v>
      </c>
      <c r="S488" s="137" t="str">
        <f>IF(B488="NET","",IFERROR(VLOOKUP(O488,'2) Order Form'!$W$9:$W$1926,1,FALSE),"Ikke med I order form"))</f>
        <v>Ikke med I order form</v>
      </c>
      <c r="U488" s="226">
        <v>7048652327154</v>
      </c>
      <c r="V488" s="120">
        <f>IFERROR(VLOOKUP(U488,'2) Order Form'!$W$9:$W$1996,1,FALSE),"Ikke med I order form")</f>
        <v>7048652327154</v>
      </c>
      <c r="W488" s="195">
        <f>INDEX(ATS!$A:$P,MATCH(ATS!$U488,ATS!$O:$O,0),1)</f>
        <v>835015</v>
      </c>
      <c r="X488" s="174" t="str">
        <f>INDEX(ATS!$A:$P,MATCH(ATS!$U488,ATS!$O:$O,0),2)</f>
        <v>Elbow Guards JR</v>
      </c>
      <c r="Y488" s="175" t="str">
        <f>INDEX(ATS!$A:$P,MATCH(ATS!$U488,ATS!$O:$O,0),4)</f>
        <v>BLACK-XS</v>
      </c>
      <c r="AA488" s="195">
        <f>IFERROR(VLOOKUP('2) Order Form'!W493,$U$4:$U$1000,1,FALSE),"Ikke med i Elastic")</f>
        <v>7048652327093</v>
      </c>
      <c r="AB488" s="195">
        <f>SUM('2) Order Form'!W493)</f>
        <v>7048652327093</v>
      </c>
      <c r="AC488" s="195">
        <f>INDEX(ATS!$A:$P,MATCH(ATS!$AB488,ATS!$O:$O,0),1)</f>
        <v>835014</v>
      </c>
      <c r="AD488" s="195" t="str">
        <f>INDEX(ATS!$A:$P,MATCH(ATS!$AB488,ATS!$O:$O,0),2)</f>
        <v>Elbow Pads</v>
      </c>
      <c r="AE488" s="195" t="str">
        <f>INDEX(ATS!$A:$P,MATCH(ATS!$AB488,ATS!$O:$O,0),4)</f>
        <v>BLACK-L</v>
      </c>
    </row>
    <row r="489" spans="1:31" s="2" customFormat="1" x14ac:dyDescent="0.2">
      <c r="A489" s="228">
        <v>820088</v>
      </c>
      <c r="B489" s="228" t="s">
        <v>3258</v>
      </c>
      <c r="C489" s="228" t="s">
        <v>4204</v>
      </c>
      <c r="D489" s="228" t="s">
        <v>145</v>
      </c>
      <c r="E489" s="228" t="s">
        <v>100</v>
      </c>
      <c r="F489" s="228" t="s">
        <v>69</v>
      </c>
      <c r="G489" s="228" t="s">
        <v>504</v>
      </c>
      <c r="H489" s="228">
        <v>0</v>
      </c>
      <c r="I489" s="228">
        <v>0</v>
      </c>
      <c r="J489" s="228">
        <v>0</v>
      </c>
      <c r="K489" s="228">
        <v>0</v>
      </c>
      <c r="L489" s="231">
        <v>0</v>
      </c>
      <c r="N489" s="119" t="str">
        <f t="shared" si="21"/>
        <v>820088-RSWOD-XS</v>
      </c>
      <c r="O489" s="122" t="str">
        <f>IF(B489="NET","",IF(B489="","",IFERROR(VLOOKUP(N489,EAN!$A:$B,2,FALSE),"MANGLER - MÅ OPPDATERE EAN-FANEN")))</f>
        <v>MANGLER - MÅ OPPDATERE EAN-FANEN</v>
      </c>
      <c r="P489" s="119">
        <f t="shared" si="22"/>
        <v>0</v>
      </c>
      <c r="Q489" s="119">
        <f t="shared" si="23"/>
        <v>0</v>
      </c>
      <c r="S489" s="137" t="str">
        <f>IF(B489="NET","",IFERROR(VLOOKUP(O489,'2) Order Form'!$W$9:$W$1926,1,FALSE),"Ikke med I order form"))</f>
        <v>Ikke med I order form</v>
      </c>
      <c r="U489" s="226">
        <v>7048652327147</v>
      </c>
      <c r="V489" s="120">
        <f>IFERROR(VLOOKUP(U489,'2) Order Form'!$W$9:$W$1996,1,FALSE),"Ikke med I order form")</f>
        <v>7048652327147</v>
      </c>
      <c r="W489" s="195">
        <f>INDEX(ATS!$A:$P,MATCH(ATS!$U489,ATS!$O:$O,0),1)</f>
        <v>835015</v>
      </c>
      <c r="X489" s="174" t="str">
        <f>INDEX(ATS!$A:$P,MATCH(ATS!$U489,ATS!$O:$O,0),2)</f>
        <v>Elbow Guards JR</v>
      </c>
      <c r="Y489" s="175" t="str">
        <f>INDEX(ATS!$A:$P,MATCH(ATS!$U489,ATS!$O:$O,0),4)</f>
        <v>BLACK-S</v>
      </c>
      <c r="AA489" s="195">
        <f>IFERROR(VLOOKUP('2) Order Form'!W494,$U$4:$U$1000,1,FALSE),"Ikke med i Elastic")</f>
        <v>7048652327123</v>
      </c>
      <c r="AB489" s="195">
        <f>SUM('2) Order Form'!W494)</f>
        <v>7048652327123</v>
      </c>
      <c r="AC489" s="195">
        <f>INDEX(ATS!$A:$P,MATCH(ATS!$AB489,ATS!$O:$O,0),1)</f>
        <v>835014</v>
      </c>
      <c r="AD489" s="195" t="str">
        <f>INDEX(ATS!$A:$P,MATCH(ATS!$AB489,ATS!$O:$O,0),2)</f>
        <v>Elbow Pads</v>
      </c>
      <c r="AE489" s="195" t="str">
        <f>INDEX(ATS!$A:$P,MATCH(ATS!$AB489,ATS!$O:$O,0),4)</f>
        <v>BLACK-XL</v>
      </c>
    </row>
    <row r="490" spans="1:31" s="2" customFormat="1" x14ac:dyDescent="0.2">
      <c r="A490" s="228">
        <v>820088</v>
      </c>
      <c r="B490" s="228" t="s">
        <v>3258</v>
      </c>
      <c r="C490" s="228" t="s">
        <v>4204</v>
      </c>
      <c r="D490" s="228" t="s">
        <v>146</v>
      </c>
      <c r="E490" s="228" t="s">
        <v>100</v>
      </c>
      <c r="F490" s="228" t="s">
        <v>8</v>
      </c>
      <c r="G490" s="228" t="s">
        <v>504</v>
      </c>
      <c r="H490" s="228">
        <v>1</v>
      </c>
      <c r="I490" s="228">
        <v>1</v>
      </c>
      <c r="J490" s="228">
        <v>1</v>
      </c>
      <c r="K490" s="228">
        <v>1</v>
      </c>
      <c r="L490" s="231">
        <v>1</v>
      </c>
      <c r="N490" s="119" t="str">
        <f t="shared" si="21"/>
        <v>820088-RSWOD-S</v>
      </c>
      <c r="O490" s="122" t="str">
        <f>IF(B490="NET","",IF(B490="","",IFERROR(VLOOKUP(N490,EAN!$A:$B,2,FALSE),"MANGLER - MÅ OPPDATERE EAN-FANEN")))</f>
        <v>MANGLER - MÅ OPPDATERE EAN-FANEN</v>
      </c>
      <c r="P490" s="119">
        <f t="shared" si="22"/>
        <v>1</v>
      </c>
      <c r="Q490" s="119">
        <f t="shared" si="23"/>
        <v>1</v>
      </c>
      <c r="S490" s="137" t="str">
        <f>IF(B490="NET","",IFERROR(VLOOKUP(O490,'2) Order Form'!$W$9:$W$1926,1,FALSE),"Ikke med I order form"))</f>
        <v>Ikke med I order form</v>
      </c>
      <c r="U490" s="226">
        <v>7048652275318</v>
      </c>
      <c r="V490" s="120">
        <f>IFERROR(VLOOKUP(U490,'2) Order Form'!$W$9:$W$1996,1,FALSE),"Ikke med I order form")</f>
        <v>7048652275318</v>
      </c>
      <c r="W490" s="195">
        <f>INDEX(ATS!$A:$P,MATCH(ATS!$U490,ATS!$O:$O,0),1)</f>
        <v>828075</v>
      </c>
      <c r="X490" s="174" t="str">
        <f>INDEX(ATS!$A:$P,MATCH(ATS!$U490,ATS!$O:$O,0),2)</f>
        <v>Hunter Wind Jacket M</v>
      </c>
      <c r="Y490" s="175" t="str">
        <f>INDEX(ATS!$A:$P,MATCH(ATS!$U490,ATS!$O:$O,0),4)</f>
        <v>BLACK-S</v>
      </c>
      <c r="AA490" s="195">
        <f>IFERROR(VLOOKUP('2) Order Form'!W495,$U$4:$U$1000,1,FALSE),"Ikke med i Elastic")</f>
        <v>7048652327178</v>
      </c>
      <c r="AB490" s="195">
        <f>SUM('2) Order Form'!W495)</f>
        <v>7048652327178</v>
      </c>
      <c r="AC490" s="195">
        <f>INDEX(ATS!$A:$P,MATCH(ATS!$AB490,ATS!$O:$O,0),1)</f>
        <v>835016</v>
      </c>
      <c r="AD490" s="195" t="str">
        <f>INDEX(ATS!$A:$P,MATCH(ATS!$AB490,ATS!$O:$O,0),2)</f>
        <v>Knee Guards JR</v>
      </c>
      <c r="AE490" s="195" t="str">
        <f>INDEX(ATS!$A:$P,MATCH(ATS!$AB490,ATS!$O:$O,0),4)</f>
        <v>BLACK-XS</v>
      </c>
    </row>
    <row r="491" spans="1:31" s="2" customFormat="1" x14ac:dyDescent="0.2">
      <c r="A491" s="228">
        <v>820088</v>
      </c>
      <c r="B491" s="228" t="s">
        <v>3258</v>
      </c>
      <c r="C491" s="228" t="s">
        <v>4204</v>
      </c>
      <c r="D491" s="228" t="s">
        <v>147</v>
      </c>
      <c r="E491" s="228" t="s">
        <v>100</v>
      </c>
      <c r="F491" s="228" t="s">
        <v>7</v>
      </c>
      <c r="G491" s="228" t="s">
        <v>504</v>
      </c>
      <c r="H491" s="228">
        <v>2</v>
      </c>
      <c r="I491" s="228">
        <v>2</v>
      </c>
      <c r="J491" s="228">
        <v>2</v>
      </c>
      <c r="K491" s="228">
        <v>2</v>
      </c>
      <c r="L491" s="231">
        <v>2</v>
      </c>
      <c r="N491" s="119" t="str">
        <f t="shared" si="21"/>
        <v>820088-RSWOD-M</v>
      </c>
      <c r="O491" s="122" t="str">
        <f>IF(B491="NET","",IF(B491="","",IFERROR(VLOOKUP(N491,EAN!$A:$B,2,FALSE),"MANGLER - MÅ OPPDATERE EAN-FANEN")))</f>
        <v>MANGLER - MÅ OPPDATERE EAN-FANEN</v>
      </c>
      <c r="P491" s="119">
        <f t="shared" si="22"/>
        <v>2</v>
      </c>
      <c r="Q491" s="119">
        <f t="shared" si="23"/>
        <v>2</v>
      </c>
      <c r="S491" s="137" t="str">
        <f>IF(B491="NET","",IFERROR(VLOOKUP(O491,'2) Order Form'!$W$9:$W$1926,1,FALSE),"Ikke med I order form"))</f>
        <v>Ikke med I order form</v>
      </c>
      <c r="U491" s="226">
        <v>7048652275301</v>
      </c>
      <c r="V491" s="120">
        <f>IFERROR(VLOOKUP(U491,'2) Order Form'!$W$9:$W$1996,1,FALSE),"Ikke med I order form")</f>
        <v>7048652275301</v>
      </c>
      <c r="W491" s="195">
        <f>INDEX(ATS!$A:$P,MATCH(ATS!$U491,ATS!$O:$O,0),1)</f>
        <v>828075</v>
      </c>
      <c r="X491" s="174" t="str">
        <f>INDEX(ATS!$A:$P,MATCH(ATS!$U491,ATS!$O:$O,0),2)</f>
        <v>Hunter Wind Jacket M</v>
      </c>
      <c r="Y491" s="175" t="str">
        <f>INDEX(ATS!$A:$P,MATCH(ATS!$U491,ATS!$O:$O,0),4)</f>
        <v>BLACK-M</v>
      </c>
      <c r="AA491" s="195">
        <f>IFERROR(VLOOKUP('2) Order Form'!W496,$U$4:$U$1000,1,FALSE),"Ikke med i Elastic")</f>
        <v>7048652327161</v>
      </c>
      <c r="AB491" s="195">
        <f>SUM('2) Order Form'!W496)</f>
        <v>7048652327161</v>
      </c>
      <c r="AC491" s="195">
        <f>INDEX(ATS!$A:$P,MATCH(ATS!$AB491,ATS!$O:$O,0),1)</f>
        <v>835016</v>
      </c>
      <c r="AD491" s="195" t="str">
        <f>INDEX(ATS!$A:$P,MATCH(ATS!$AB491,ATS!$O:$O,0),2)</f>
        <v>Knee Guards JR</v>
      </c>
      <c r="AE491" s="195" t="str">
        <f>INDEX(ATS!$A:$P,MATCH(ATS!$AB491,ATS!$O:$O,0),4)</f>
        <v>BLACK-S</v>
      </c>
    </row>
    <row r="492" spans="1:31" s="2" customFormat="1" x14ac:dyDescent="0.2">
      <c r="A492" s="228">
        <v>820088</v>
      </c>
      <c r="B492" s="228" t="s">
        <v>3258</v>
      </c>
      <c r="C492" s="228" t="s">
        <v>4204</v>
      </c>
      <c r="D492" s="228" t="s">
        <v>148</v>
      </c>
      <c r="E492" s="228" t="s">
        <v>100</v>
      </c>
      <c r="F492" s="228" t="s">
        <v>67</v>
      </c>
      <c r="G492" s="228" t="s">
        <v>504</v>
      </c>
      <c r="H492" s="228">
        <v>2</v>
      </c>
      <c r="I492" s="228">
        <v>2</v>
      </c>
      <c r="J492" s="228">
        <v>2</v>
      </c>
      <c r="K492" s="228">
        <v>2</v>
      </c>
      <c r="L492" s="231">
        <v>2</v>
      </c>
      <c r="N492" s="119" t="str">
        <f t="shared" si="21"/>
        <v>820088-RSWOD-L</v>
      </c>
      <c r="O492" s="122" t="str">
        <f>IF(B492="NET","",IF(B492="","",IFERROR(VLOOKUP(N492,EAN!$A:$B,2,FALSE),"MANGLER - MÅ OPPDATERE EAN-FANEN")))</f>
        <v>MANGLER - MÅ OPPDATERE EAN-FANEN</v>
      </c>
      <c r="P492" s="119">
        <f t="shared" si="22"/>
        <v>2</v>
      </c>
      <c r="Q492" s="119">
        <f t="shared" si="23"/>
        <v>2</v>
      </c>
      <c r="S492" s="137" t="str">
        <f>IF(B492="NET","",IFERROR(VLOOKUP(O492,'2) Order Form'!$W$9:$W$1926,1,FALSE),"Ikke med I order form"))</f>
        <v>Ikke med I order form</v>
      </c>
      <c r="U492" s="226">
        <v>7048652275295</v>
      </c>
      <c r="V492" s="120">
        <f>IFERROR(VLOOKUP(U492,'2) Order Form'!$W$9:$W$1996,1,FALSE),"Ikke med I order form")</f>
        <v>7048652275295</v>
      </c>
      <c r="W492" s="195">
        <f>INDEX(ATS!$A:$P,MATCH(ATS!$U492,ATS!$O:$O,0),1)</f>
        <v>828075</v>
      </c>
      <c r="X492" s="174" t="str">
        <f>INDEX(ATS!$A:$P,MATCH(ATS!$U492,ATS!$O:$O,0),2)</f>
        <v>Hunter Wind Jacket M</v>
      </c>
      <c r="Y492" s="175" t="str">
        <f>INDEX(ATS!$A:$P,MATCH(ATS!$U492,ATS!$O:$O,0),4)</f>
        <v>BLACK-L</v>
      </c>
      <c r="AA492" s="195">
        <f>IFERROR(VLOOKUP('2) Order Form'!W497,$U$4:$U$1000,1,FALSE),"Ikke med i Elastic")</f>
        <v>7048652327154</v>
      </c>
      <c r="AB492" s="195">
        <f>SUM('2) Order Form'!W497)</f>
        <v>7048652327154</v>
      </c>
      <c r="AC492" s="195">
        <f>INDEX(ATS!$A:$P,MATCH(ATS!$AB492,ATS!$O:$O,0),1)</f>
        <v>835015</v>
      </c>
      <c r="AD492" s="195" t="str">
        <f>INDEX(ATS!$A:$P,MATCH(ATS!$AB492,ATS!$O:$O,0),2)</f>
        <v>Elbow Guards JR</v>
      </c>
      <c r="AE492" s="195" t="str">
        <f>INDEX(ATS!$A:$P,MATCH(ATS!$AB492,ATS!$O:$O,0),4)</f>
        <v>BLACK-XS</v>
      </c>
    </row>
    <row r="493" spans="1:31" s="2" customFormat="1" x14ac:dyDescent="0.2">
      <c r="A493" s="228">
        <v>820088</v>
      </c>
      <c r="B493" s="228" t="s">
        <v>3258</v>
      </c>
      <c r="C493" s="228" t="s">
        <v>4204</v>
      </c>
      <c r="D493" s="228" t="s">
        <v>3273</v>
      </c>
      <c r="E493" s="228" t="s">
        <v>101</v>
      </c>
      <c r="F493" s="228" t="s">
        <v>69</v>
      </c>
      <c r="G493" s="228" t="s">
        <v>504</v>
      </c>
      <c r="H493" s="228">
        <v>0</v>
      </c>
      <c r="I493" s="228">
        <v>0</v>
      </c>
      <c r="J493" s="228">
        <v>0</v>
      </c>
      <c r="K493" s="228">
        <v>0</v>
      </c>
      <c r="L493" s="231">
        <v>0</v>
      </c>
      <c r="N493" s="119" t="str">
        <f t="shared" si="21"/>
        <v>820088-TEAL-XS</v>
      </c>
      <c r="O493" s="122" t="str">
        <f>IF(B493="NET","",IF(B493="","",IFERROR(VLOOKUP(N493,EAN!$A:$B,2,FALSE),"MANGLER - MÅ OPPDATERE EAN-FANEN")))</f>
        <v>MANGLER - MÅ OPPDATERE EAN-FANEN</v>
      </c>
      <c r="P493" s="119">
        <f t="shared" si="22"/>
        <v>0</v>
      </c>
      <c r="Q493" s="119">
        <f t="shared" si="23"/>
        <v>0</v>
      </c>
      <c r="S493" s="137" t="str">
        <f>IF(B493="NET","",IFERROR(VLOOKUP(O493,'2) Order Form'!$W$9:$W$1926,1,FALSE),"Ikke med I order form"))</f>
        <v>Ikke med I order form</v>
      </c>
      <c r="U493" s="226">
        <v>7048652275325</v>
      </c>
      <c r="V493" s="120">
        <f>IFERROR(VLOOKUP(U493,'2) Order Form'!$W$9:$W$1996,1,FALSE),"Ikke med I order form")</f>
        <v>7048652275325</v>
      </c>
      <c r="W493" s="195">
        <f>INDEX(ATS!$A:$P,MATCH(ATS!$U493,ATS!$O:$O,0),1)</f>
        <v>828075</v>
      </c>
      <c r="X493" s="174" t="str">
        <f>INDEX(ATS!$A:$P,MATCH(ATS!$U493,ATS!$O:$O,0),2)</f>
        <v>Hunter Wind Jacket M</v>
      </c>
      <c r="Y493" s="175" t="str">
        <f>INDEX(ATS!$A:$P,MATCH(ATS!$U493,ATS!$O:$O,0),4)</f>
        <v>BLACK-XL</v>
      </c>
      <c r="AA493" s="195">
        <f>IFERROR(VLOOKUP('2) Order Form'!W498,$U$4:$U$1000,1,FALSE),"Ikke med i Elastic")</f>
        <v>7048652327147</v>
      </c>
      <c r="AB493" s="195">
        <f>SUM('2) Order Form'!W498)</f>
        <v>7048652327147</v>
      </c>
      <c r="AC493" s="195">
        <f>INDEX(ATS!$A:$P,MATCH(ATS!$AB493,ATS!$O:$O,0),1)</f>
        <v>835015</v>
      </c>
      <c r="AD493" s="195" t="str">
        <f>INDEX(ATS!$A:$P,MATCH(ATS!$AB493,ATS!$O:$O,0),2)</f>
        <v>Elbow Guards JR</v>
      </c>
      <c r="AE493" s="195" t="str">
        <f>INDEX(ATS!$A:$P,MATCH(ATS!$AB493,ATS!$O:$O,0),4)</f>
        <v>BLACK-S</v>
      </c>
    </row>
    <row r="494" spans="1:31" s="2" customFormat="1" x14ac:dyDescent="0.2">
      <c r="A494" s="228">
        <v>820088</v>
      </c>
      <c r="B494" s="228" t="s">
        <v>3258</v>
      </c>
      <c r="C494" s="228" t="s">
        <v>4204</v>
      </c>
      <c r="D494" s="228" t="s">
        <v>149</v>
      </c>
      <c r="E494" s="228" t="s">
        <v>101</v>
      </c>
      <c r="F494" s="228" t="s">
        <v>8</v>
      </c>
      <c r="G494" s="228" t="s">
        <v>504</v>
      </c>
      <c r="H494" s="228">
        <v>0</v>
      </c>
      <c r="I494" s="228">
        <v>0</v>
      </c>
      <c r="J494" s="228">
        <v>0</v>
      </c>
      <c r="K494" s="228">
        <v>0</v>
      </c>
      <c r="L494" s="231">
        <v>0</v>
      </c>
      <c r="N494" s="119" t="str">
        <f t="shared" si="21"/>
        <v>820088-TEAL-S</v>
      </c>
      <c r="O494" s="122" t="str">
        <f>IF(B494="NET","",IF(B494="","",IFERROR(VLOOKUP(N494,EAN!$A:$B,2,FALSE),"MANGLER - MÅ OPPDATERE EAN-FANEN")))</f>
        <v>MANGLER - MÅ OPPDATERE EAN-FANEN</v>
      </c>
      <c r="P494" s="119">
        <f t="shared" si="22"/>
        <v>0</v>
      </c>
      <c r="Q494" s="119">
        <f t="shared" si="23"/>
        <v>0</v>
      </c>
      <c r="S494" s="137" t="str">
        <f>IF(B494="NET","",IFERROR(VLOOKUP(O494,'2) Order Form'!$W$9:$W$1926,1,FALSE),"Ikke med I order form"))</f>
        <v>Ikke med I order form</v>
      </c>
      <c r="U494" s="226">
        <v>7048652763563</v>
      </c>
      <c r="V494" s="120">
        <f>IFERROR(VLOOKUP(U494,'2) Order Form'!$W$9:$W$1996,1,FALSE),"Ikke med I order form")</f>
        <v>7048652763563</v>
      </c>
      <c r="W494" s="195">
        <f>INDEX(ATS!$A:$P,MATCH(ATS!$U494,ATS!$O:$O,0),1)</f>
        <v>828075</v>
      </c>
      <c r="X494" s="174" t="str">
        <f>INDEX(ATS!$A:$P,MATCH(ATS!$U494,ATS!$O:$O,0),2)</f>
        <v>Hunter Wind Jacket M</v>
      </c>
      <c r="Y494" s="175" t="str">
        <f>INDEX(ATS!$A:$P,MATCH(ATS!$U494,ATS!$O:$O,0),4)</f>
        <v>55504-S</v>
      </c>
      <c r="AA494" s="195">
        <f>IFERROR(VLOOKUP('2) Order Form'!W499,$U$4:$U$1000,1,FALSE),"Ikke med i Elastic")</f>
        <v>7048652763563</v>
      </c>
      <c r="AB494" s="195">
        <f>SUM('2) Order Form'!W499)</f>
        <v>7048652763563</v>
      </c>
      <c r="AC494" s="195">
        <f>INDEX(ATS!$A:$P,MATCH(ATS!$AB494,ATS!$O:$O,0),1)</f>
        <v>828075</v>
      </c>
      <c r="AD494" s="195" t="str">
        <f>INDEX(ATS!$A:$P,MATCH(ATS!$AB494,ATS!$O:$O,0),2)</f>
        <v>Hunter Wind Jacket M</v>
      </c>
      <c r="AE494" s="195" t="str">
        <f>INDEX(ATS!$A:$P,MATCH(ATS!$AB494,ATS!$O:$O,0),4)</f>
        <v>55504-S</v>
      </c>
    </row>
    <row r="495" spans="1:31" s="2" customFormat="1" x14ac:dyDescent="0.2">
      <c r="A495" s="228">
        <v>820088</v>
      </c>
      <c r="B495" s="228" t="s">
        <v>3258</v>
      </c>
      <c r="C495" s="228" t="s">
        <v>4204</v>
      </c>
      <c r="D495" s="228" t="s">
        <v>150</v>
      </c>
      <c r="E495" s="228" t="s">
        <v>101</v>
      </c>
      <c r="F495" s="228" t="s">
        <v>7</v>
      </c>
      <c r="G495" s="228" t="s">
        <v>504</v>
      </c>
      <c r="H495" s="228">
        <v>0</v>
      </c>
      <c r="I495" s="228">
        <v>0</v>
      </c>
      <c r="J495" s="228">
        <v>0</v>
      </c>
      <c r="K495" s="228">
        <v>0</v>
      </c>
      <c r="L495" s="231">
        <v>0</v>
      </c>
      <c r="N495" s="119" t="str">
        <f t="shared" si="21"/>
        <v>820088-TEAL-M</v>
      </c>
      <c r="O495" s="122" t="str">
        <f>IF(B495="NET","",IF(B495="","",IFERROR(VLOOKUP(N495,EAN!$A:$B,2,FALSE),"MANGLER - MÅ OPPDATERE EAN-FANEN")))</f>
        <v>MANGLER - MÅ OPPDATERE EAN-FANEN</v>
      </c>
      <c r="P495" s="119">
        <f t="shared" si="22"/>
        <v>0</v>
      </c>
      <c r="Q495" s="119">
        <f t="shared" si="23"/>
        <v>0</v>
      </c>
      <c r="S495" s="137" t="str">
        <f>IF(B495="NET","",IFERROR(VLOOKUP(O495,'2) Order Form'!$W$9:$W$1926,1,FALSE),"Ikke med I order form"))</f>
        <v>Ikke med I order form</v>
      </c>
      <c r="U495" s="226">
        <v>7048652763556</v>
      </c>
      <c r="V495" s="120">
        <f>IFERROR(VLOOKUP(U495,'2) Order Form'!$W$9:$W$1996,1,FALSE),"Ikke med I order form")</f>
        <v>7048652763556</v>
      </c>
      <c r="W495" s="195">
        <f>INDEX(ATS!$A:$P,MATCH(ATS!$U495,ATS!$O:$O,0),1)</f>
        <v>828075</v>
      </c>
      <c r="X495" s="174" t="str">
        <f>INDEX(ATS!$A:$P,MATCH(ATS!$U495,ATS!$O:$O,0),2)</f>
        <v>Hunter Wind Jacket M</v>
      </c>
      <c r="Y495" s="175" t="str">
        <f>INDEX(ATS!$A:$P,MATCH(ATS!$U495,ATS!$O:$O,0),4)</f>
        <v>55504-M</v>
      </c>
      <c r="AA495" s="195">
        <f>IFERROR(VLOOKUP('2) Order Form'!W500,$U$4:$U$1000,1,FALSE),"Ikke med i Elastic")</f>
        <v>7048652763556</v>
      </c>
      <c r="AB495" s="195">
        <f>SUM('2) Order Form'!W500)</f>
        <v>7048652763556</v>
      </c>
      <c r="AC495" s="195">
        <f>INDEX(ATS!$A:$P,MATCH(ATS!$AB495,ATS!$O:$O,0),1)</f>
        <v>828075</v>
      </c>
      <c r="AD495" s="195" t="str">
        <f>INDEX(ATS!$A:$P,MATCH(ATS!$AB495,ATS!$O:$O,0),2)</f>
        <v>Hunter Wind Jacket M</v>
      </c>
      <c r="AE495" s="195" t="str">
        <f>INDEX(ATS!$A:$P,MATCH(ATS!$AB495,ATS!$O:$O,0),4)</f>
        <v>55504-M</v>
      </c>
    </row>
    <row r="496" spans="1:31" s="2" customFormat="1" x14ac:dyDescent="0.2">
      <c r="A496" s="228">
        <v>820088</v>
      </c>
      <c r="B496" s="228" t="s">
        <v>3258</v>
      </c>
      <c r="C496" s="228" t="s">
        <v>4204</v>
      </c>
      <c r="D496" s="228" t="s">
        <v>151</v>
      </c>
      <c r="E496" s="228" t="s">
        <v>101</v>
      </c>
      <c r="F496" s="228" t="s">
        <v>67</v>
      </c>
      <c r="G496" s="228" t="s">
        <v>504</v>
      </c>
      <c r="H496" s="228">
        <v>0</v>
      </c>
      <c r="I496" s="228">
        <v>0</v>
      </c>
      <c r="J496" s="228">
        <v>0</v>
      </c>
      <c r="K496" s="228">
        <v>0</v>
      </c>
      <c r="L496" s="231">
        <v>0</v>
      </c>
      <c r="N496" s="119" t="str">
        <f t="shared" si="21"/>
        <v>820088-TEAL-L</v>
      </c>
      <c r="O496" s="122" t="str">
        <f>IF(B496="NET","",IF(B496="","",IFERROR(VLOOKUP(N496,EAN!$A:$B,2,FALSE),"MANGLER - MÅ OPPDATERE EAN-FANEN")))</f>
        <v>MANGLER - MÅ OPPDATERE EAN-FANEN</v>
      </c>
      <c r="P496" s="119">
        <f t="shared" si="22"/>
        <v>0</v>
      </c>
      <c r="Q496" s="119">
        <f t="shared" si="23"/>
        <v>0</v>
      </c>
      <c r="S496" s="137" t="str">
        <f>IF(B496="NET","",IFERROR(VLOOKUP(O496,'2) Order Form'!$W$9:$W$1926,1,FALSE),"Ikke med I order form"))</f>
        <v>Ikke med I order form</v>
      </c>
      <c r="U496" s="226">
        <v>7048652763549</v>
      </c>
      <c r="V496" s="120">
        <f>IFERROR(VLOOKUP(U496,'2) Order Form'!$W$9:$W$1996,1,FALSE),"Ikke med I order form")</f>
        <v>7048652763549</v>
      </c>
      <c r="W496" s="195">
        <f>INDEX(ATS!$A:$P,MATCH(ATS!$U496,ATS!$O:$O,0),1)</f>
        <v>828075</v>
      </c>
      <c r="X496" s="174" t="str">
        <f>INDEX(ATS!$A:$P,MATCH(ATS!$U496,ATS!$O:$O,0),2)</f>
        <v>Hunter Wind Jacket M</v>
      </c>
      <c r="Y496" s="175" t="str">
        <f>INDEX(ATS!$A:$P,MATCH(ATS!$U496,ATS!$O:$O,0),4)</f>
        <v>55504-L</v>
      </c>
      <c r="AA496" s="195">
        <f>IFERROR(VLOOKUP('2) Order Form'!W501,$U$4:$U$1000,1,FALSE),"Ikke med i Elastic")</f>
        <v>7048652763549</v>
      </c>
      <c r="AB496" s="195">
        <f>SUM('2) Order Form'!W501)</f>
        <v>7048652763549</v>
      </c>
      <c r="AC496" s="195">
        <f>INDEX(ATS!$A:$P,MATCH(ATS!$AB496,ATS!$O:$O,0),1)</f>
        <v>828075</v>
      </c>
      <c r="AD496" s="195" t="str">
        <f>INDEX(ATS!$A:$P,MATCH(ATS!$AB496,ATS!$O:$O,0),2)</f>
        <v>Hunter Wind Jacket M</v>
      </c>
      <c r="AE496" s="195" t="str">
        <f>INDEX(ATS!$A:$P,MATCH(ATS!$AB496,ATS!$O:$O,0),4)</f>
        <v>55504-L</v>
      </c>
    </row>
    <row r="497" spans="1:31" s="2" customFormat="1" x14ac:dyDescent="0.2">
      <c r="A497" s="229">
        <v>820089</v>
      </c>
      <c r="B497" s="228" t="s">
        <v>248</v>
      </c>
      <c r="C497" s="228"/>
      <c r="D497" s="228"/>
      <c r="E497" s="228"/>
      <c r="F497" s="228"/>
      <c r="G497" s="228"/>
      <c r="H497" s="229">
        <v>202226</v>
      </c>
      <c r="I497" s="229">
        <v>202227</v>
      </c>
      <c r="J497" s="229">
        <v>202228</v>
      </c>
      <c r="K497" s="229">
        <v>202229</v>
      </c>
      <c r="L497" s="232">
        <v>202234</v>
      </c>
      <c r="N497" s="119" t="str">
        <f t="shared" si="21"/>
        <v>820089-</v>
      </c>
      <c r="O497" s="122" t="str">
        <f>IF(B497="NET","",IF(B497="","",IFERROR(VLOOKUP(N497,EAN!$A:$B,2,FALSE),"MANGLER - MÅ OPPDATERE EAN-FANEN")))</f>
        <v/>
      </c>
      <c r="P497" s="119">
        <f t="shared" si="22"/>
        <v>202226</v>
      </c>
      <c r="Q497" s="119">
        <f t="shared" si="23"/>
        <v>202234</v>
      </c>
      <c r="S497" s="137" t="str">
        <f>IF(B497="NET","",IFERROR(VLOOKUP(O497,'2) Order Form'!$W$9:$W$1926,1,FALSE),"Ikke med I order form"))</f>
        <v/>
      </c>
      <c r="U497" s="226">
        <v>7048652763570</v>
      </c>
      <c r="V497" s="120">
        <f>IFERROR(VLOOKUP(U497,'2) Order Form'!$W$9:$W$1996,1,FALSE),"Ikke med I order form")</f>
        <v>7048652763570</v>
      </c>
      <c r="W497" s="195">
        <f>INDEX(ATS!$A:$P,MATCH(ATS!$U497,ATS!$O:$O,0),1)</f>
        <v>828075</v>
      </c>
      <c r="X497" s="174" t="str">
        <f>INDEX(ATS!$A:$P,MATCH(ATS!$U497,ATS!$O:$O,0),2)</f>
        <v>Hunter Wind Jacket M</v>
      </c>
      <c r="Y497" s="175" t="str">
        <f>INDEX(ATS!$A:$P,MATCH(ATS!$U497,ATS!$O:$O,0),4)</f>
        <v>55504-XL</v>
      </c>
      <c r="AA497" s="195">
        <f>IFERROR(VLOOKUP('2) Order Form'!W502,$U$4:$U$1000,1,FALSE),"Ikke med i Elastic")</f>
        <v>7048652763570</v>
      </c>
      <c r="AB497" s="195">
        <f>SUM('2) Order Form'!W502)</f>
        <v>7048652763570</v>
      </c>
      <c r="AC497" s="195">
        <f>INDEX(ATS!$A:$P,MATCH(ATS!$AB497,ATS!$O:$O,0),1)</f>
        <v>828075</v>
      </c>
      <c r="AD497" s="195" t="str">
        <f>INDEX(ATS!$A:$P,MATCH(ATS!$AB497,ATS!$O:$O,0),2)</f>
        <v>Hunter Wind Jacket M</v>
      </c>
      <c r="AE497" s="195" t="str">
        <f>INDEX(ATS!$A:$P,MATCH(ATS!$AB497,ATS!$O:$O,0),4)</f>
        <v>55504-XL</v>
      </c>
    </row>
    <row r="498" spans="1:31" s="2" customFormat="1" x14ac:dyDescent="0.2">
      <c r="A498" s="228">
        <v>820089</v>
      </c>
      <c r="B498" s="228" t="s">
        <v>3274</v>
      </c>
      <c r="C498" s="228" t="s">
        <v>4204</v>
      </c>
      <c r="D498" s="228" t="s">
        <v>3259</v>
      </c>
      <c r="E498" s="228" t="s">
        <v>4384</v>
      </c>
      <c r="F498" s="228" t="s">
        <v>69</v>
      </c>
      <c r="G498" s="228" t="s">
        <v>128</v>
      </c>
      <c r="H498" s="228">
        <v>0</v>
      </c>
      <c r="I498" s="228">
        <v>0</v>
      </c>
      <c r="J498" s="228">
        <v>0</v>
      </c>
      <c r="K498" s="228">
        <v>0</v>
      </c>
      <c r="L498" s="231">
        <v>0</v>
      </c>
      <c r="N498" s="119" t="str">
        <f t="shared" si="21"/>
        <v>820089-55505-XS</v>
      </c>
      <c r="O498" s="122" t="str">
        <f>IF(B498="NET","",IF(B498="","",IFERROR(VLOOKUP(N498,EAN!$A:$B,2,FALSE),"MANGLER - MÅ OPPDATERE EAN-FANEN")))</f>
        <v>MANGLER - MÅ OPPDATERE EAN-FANEN</v>
      </c>
      <c r="P498" s="119">
        <f t="shared" si="22"/>
        <v>0</v>
      </c>
      <c r="Q498" s="119">
        <f t="shared" si="23"/>
        <v>0</v>
      </c>
      <c r="S498" s="137" t="str">
        <f>IF(B498="NET","",IFERROR(VLOOKUP(O498,'2) Order Form'!$W$9:$W$1926,1,FALSE),"Ikke med I order form"))</f>
        <v>Ikke med I order form</v>
      </c>
      <c r="U498" s="226">
        <v>7048652537997</v>
      </c>
      <c r="V498" s="120">
        <f>IFERROR(VLOOKUP(U498,'2) Order Form'!$W$9:$W$1996,1,FALSE),"Ikke med I order form")</f>
        <v>7048652537997</v>
      </c>
      <c r="W498" s="195">
        <f>INDEX(ATS!$A:$P,MATCH(ATS!$U498,ATS!$O:$O,0),1)</f>
        <v>828158</v>
      </c>
      <c r="X498" s="174" t="str">
        <f>INDEX(ATS!$A:$P,MATCH(ATS!$U498,ATS!$O:$O,0),2)</f>
        <v>Hunter Midlayer F/Z M</v>
      </c>
      <c r="Y498" s="175" t="str">
        <f>INDEX(ATS!$A:$P,MATCH(ATS!$U498,ATS!$O:$O,0),4)</f>
        <v>BLACK-S</v>
      </c>
      <c r="AA498" s="195">
        <f>IFERROR(VLOOKUP('2) Order Form'!W503,$U$4:$U$1000,1,FALSE),"Ikke med i Elastic")</f>
        <v>7048652275318</v>
      </c>
      <c r="AB498" s="195">
        <f>SUM('2) Order Form'!W503)</f>
        <v>7048652275318</v>
      </c>
      <c r="AC498" s="195">
        <f>INDEX(ATS!$A:$P,MATCH(ATS!$AB498,ATS!$O:$O,0),1)</f>
        <v>828075</v>
      </c>
      <c r="AD498" s="195" t="str">
        <f>INDEX(ATS!$A:$P,MATCH(ATS!$AB498,ATS!$O:$O,0),2)</f>
        <v>Hunter Wind Jacket M</v>
      </c>
      <c r="AE498" s="195" t="str">
        <f>INDEX(ATS!$A:$P,MATCH(ATS!$AB498,ATS!$O:$O,0),4)</f>
        <v>BLACK-S</v>
      </c>
    </row>
    <row r="499" spans="1:31" s="2" customFormat="1" x14ac:dyDescent="0.2">
      <c r="A499" s="228">
        <v>820089</v>
      </c>
      <c r="B499" s="228" t="s">
        <v>3274</v>
      </c>
      <c r="C499" s="228" t="s">
        <v>4204</v>
      </c>
      <c r="D499" s="228" t="s">
        <v>3260</v>
      </c>
      <c r="E499" s="228" t="s">
        <v>4384</v>
      </c>
      <c r="F499" s="228" t="s">
        <v>8</v>
      </c>
      <c r="G499" s="228" t="s">
        <v>128</v>
      </c>
      <c r="H499" s="228">
        <v>0</v>
      </c>
      <c r="I499" s="228">
        <v>0</v>
      </c>
      <c r="J499" s="228">
        <v>0</v>
      </c>
      <c r="K499" s="228">
        <v>0</v>
      </c>
      <c r="L499" s="231">
        <v>0</v>
      </c>
      <c r="N499" s="119" t="str">
        <f t="shared" si="21"/>
        <v>820089-55505-S</v>
      </c>
      <c r="O499" s="122" t="str">
        <f>IF(B499="NET","",IF(B499="","",IFERROR(VLOOKUP(N499,EAN!$A:$B,2,FALSE),"MANGLER - MÅ OPPDATERE EAN-FANEN")))</f>
        <v>MANGLER - MÅ OPPDATERE EAN-FANEN</v>
      </c>
      <c r="P499" s="119">
        <f t="shared" si="22"/>
        <v>0</v>
      </c>
      <c r="Q499" s="119">
        <f t="shared" si="23"/>
        <v>0</v>
      </c>
      <c r="S499" s="137" t="str">
        <f>IF(B499="NET","",IFERROR(VLOOKUP(O499,'2) Order Form'!$W$9:$W$1926,1,FALSE),"Ikke med I order form"))</f>
        <v>Ikke med I order form</v>
      </c>
      <c r="U499" s="226">
        <v>7048652537980</v>
      </c>
      <c r="V499" s="120">
        <f>IFERROR(VLOOKUP(U499,'2) Order Form'!$W$9:$W$1996,1,FALSE),"Ikke med I order form")</f>
        <v>7048652537980</v>
      </c>
      <c r="W499" s="195">
        <f>INDEX(ATS!$A:$P,MATCH(ATS!$U499,ATS!$O:$O,0),1)</f>
        <v>828158</v>
      </c>
      <c r="X499" s="174" t="str">
        <f>INDEX(ATS!$A:$P,MATCH(ATS!$U499,ATS!$O:$O,0),2)</f>
        <v>Hunter Midlayer F/Z M</v>
      </c>
      <c r="Y499" s="175" t="str">
        <f>INDEX(ATS!$A:$P,MATCH(ATS!$U499,ATS!$O:$O,0),4)</f>
        <v>BLACK-M</v>
      </c>
      <c r="AA499" s="195">
        <f>IFERROR(VLOOKUP('2) Order Form'!W504,$U$4:$U$1000,1,FALSE),"Ikke med i Elastic")</f>
        <v>7048652275301</v>
      </c>
      <c r="AB499" s="195">
        <f>SUM('2) Order Form'!W504)</f>
        <v>7048652275301</v>
      </c>
      <c r="AC499" s="195">
        <f>INDEX(ATS!$A:$P,MATCH(ATS!$AB499,ATS!$O:$O,0),1)</f>
        <v>828075</v>
      </c>
      <c r="AD499" s="195" t="str">
        <f>INDEX(ATS!$A:$P,MATCH(ATS!$AB499,ATS!$O:$O,0),2)</f>
        <v>Hunter Wind Jacket M</v>
      </c>
      <c r="AE499" s="195" t="str">
        <f>INDEX(ATS!$A:$P,MATCH(ATS!$AB499,ATS!$O:$O,0),4)</f>
        <v>BLACK-M</v>
      </c>
    </row>
    <row r="500" spans="1:31" s="2" customFormat="1" x14ac:dyDescent="0.2">
      <c r="A500" s="228">
        <v>820089</v>
      </c>
      <c r="B500" s="228" t="s">
        <v>3274</v>
      </c>
      <c r="C500" s="228" t="s">
        <v>4204</v>
      </c>
      <c r="D500" s="228" t="s">
        <v>3261</v>
      </c>
      <c r="E500" s="228" t="s">
        <v>4384</v>
      </c>
      <c r="F500" s="228" t="s">
        <v>7</v>
      </c>
      <c r="G500" s="228" t="s">
        <v>128</v>
      </c>
      <c r="H500" s="228">
        <v>0</v>
      </c>
      <c r="I500" s="228">
        <v>0</v>
      </c>
      <c r="J500" s="228">
        <v>0</v>
      </c>
      <c r="K500" s="228">
        <v>0</v>
      </c>
      <c r="L500" s="231">
        <v>0</v>
      </c>
      <c r="N500" s="119" t="str">
        <f t="shared" si="21"/>
        <v>820089-55505-M</v>
      </c>
      <c r="O500" s="122" t="str">
        <f>IF(B500="NET","",IF(B500="","",IFERROR(VLOOKUP(N500,EAN!$A:$B,2,FALSE),"MANGLER - MÅ OPPDATERE EAN-FANEN")))</f>
        <v>MANGLER - MÅ OPPDATERE EAN-FANEN</v>
      </c>
      <c r="P500" s="119">
        <f t="shared" si="22"/>
        <v>0</v>
      </c>
      <c r="Q500" s="119">
        <f t="shared" si="23"/>
        <v>0</v>
      </c>
      <c r="S500" s="137" t="str">
        <f>IF(B500="NET","",IFERROR(VLOOKUP(O500,'2) Order Form'!$W$9:$W$1926,1,FALSE),"Ikke med I order form"))</f>
        <v>Ikke med I order form</v>
      </c>
      <c r="U500" s="226">
        <v>7048652537973</v>
      </c>
      <c r="V500" s="120">
        <f>IFERROR(VLOOKUP(U500,'2) Order Form'!$W$9:$W$1996,1,FALSE),"Ikke med I order form")</f>
        <v>7048652537973</v>
      </c>
      <c r="W500" s="195">
        <f>INDEX(ATS!$A:$P,MATCH(ATS!$U500,ATS!$O:$O,0),1)</f>
        <v>828158</v>
      </c>
      <c r="X500" s="174" t="str">
        <f>INDEX(ATS!$A:$P,MATCH(ATS!$U500,ATS!$O:$O,0),2)</f>
        <v>Hunter Midlayer F/Z M</v>
      </c>
      <c r="Y500" s="175" t="str">
        <f>INDEX(ATS!$A:$P,MATCH(ATS!$U500,ATS!$O:$O,0),4)</f>
        <v>BLACK-L</v>
      </c>
      <c r="AA500" s="195">
        <f>IFERROR(VLOOKUP('2) Order Form'!W505,$U$4:$U$1000,1,FALSE),"Ikke med i Elastic")</f>
        <v>7048652275295</v>
      </c>
      <c r="AB500" s="195">
        <f>SUM('2) Order Form'!W505)</f>
        <v>7048652275295</v>
      </c>
      <c r="AC500" s="195">
        <f>INDEX(ATS!$A:$P,MATCH(ATS!$AB500,ATS!$O:$O,0),1)</f>
        <v>828075</v>
      </c>
      <c r="AD500" s="195" t="str">
        <f>INDEX(ATS!$A:$P,MATCH(ATS!$AB500,ATS!$O:$O,0),2)</f>
        <v>Hunter Wind Jacket M</v>
      </c>
      <c r="AE500" s="195" t="str">
        <f>INDEX(ATS!$A:$P,MATCH(ATS!$AB500,ATS!$O:$O,0),4)</f>
        <v>BLACK-L</v>
      </c>
    </row>
    <row r="501" spans="1:31" s="2" customFormat="1" x14ac:dyDescent="0.2">
      <c r="A501" s="228">
        <v>820089</v>
      </c>
      <c r="B501" s="228" t="s">
        <v>3274</v>
      </c>
      <c r="C501" s="228" t="s">
        <v>4204</v>
      </c>
      <c r="D501" s="228" t="s">
        <v>3262</v>
      </c>
      <c r="E501" s="228" t="s">
        <v>4384</v>
      </c>
      <c r="F501" s="228" t="s">
        <v>67</v>
      </c>
      <c r="G501" s="228" t="s">
        <v>128</v>
      </c>
      <c r="H501" s="228">
        <v>0</v>
      </c>
      <c r="I501" s="228">
        <v>0</v>
      </c>
      <c r="J501" s="228">
        <v>0</v>
      </c>
      <c r="K501" s="228">
        <v>0</v>
      </c>
      <c r="L501" s="231">
        <v>0</v>
      </c>
      <c r="N501" s="119" t="str">
        <f t="shared" si="21"/>
        <v>820089-55505-L</v>
      </c>
      <c r="O501" s="122" t="str">
        <f>IF(B501="NET","",IF(B501="","",IFERROR(VLOOKUP(N501,EAN!$A:$B,2,FALSE),"MANGLER - MÅ OPPDATERE EAN-FANEN")))</f>
        <v>MANGLER - MÅ OPPDATERE EAN-FANEN</v>
      </c>
      <c r="P501" s="119">
        <f t="shared" si="22"/>
        <v>0</v>
      </c>
      <c r="Q501" s="119">
        <f t="shared" si="23"/>
        <v>0</v>
      </c>
      <c r="S501" s="137" t="str">
        <f>IF(B501="NET","",IFERROR(VLOOKUP(O501,'2) Order Form'!$W$9:$W$1926,1,FALSE),"Ikke med I order form"))</f>
        <v>Ikke med I order form</v>
      </c>
      <c r="U501" s="226">
        <v>7048652538000</v>
      </c>
      <c r="V501" s="120">
        <f>IFERROR(VLOOKUP(U501,'2) Order Form'!$W$9:$W$1996,1,FALSE),"Ikke med I order form")</f>
        <v>7048652538000</v>
      </c>
      <c r="W501" s="195">
        <f>INDEX(ATS!$A:$P,MATCH(ATS!$U501,ATS!$O:$O,0),1)</f>
        <v>828158</v>
      </c>
      <c r="X501" s="174" t="str">
        <f>INDEX(ATS!$A:$P,MATCH(ATS!$U501,ATS!$O:$O,0),2)</f>
        <v>Hunter Midlayer F/Z M</v>
      </c>
      <c r="Y501" s="175" t="str">
        <f>INDEX(ATS!$A:$P,MATCH(ATS!$U501,ATS!$O:$O,0),4)</f>
        <v>BLACK-XL</v>
      </c>
      <c r="AA501" s="195">
        <f>IFERROR(VLOOKUP('2) Order Form'!W506,$U$4:$U$1000,1,FALSE),"Ikke med i Elastic")</f>
        <v>7048652275325</v>
      </c>
      <c r="AB501" s="195">
        <f>SUM('2) Order Form'!W506)</f>
        <v>7048652275325</v>
      </c>
      <c r="AC501" s="195">
        <f>INDEX(ATS!$A:$P,MATCH(ATS!$AB501,ATS!$O:$O,0),1)</f>
        <v>828075</v>
      </c>
      <c r="AD501" s="195" t="str">
        <f>INDEX(ATS!$A:$P,MATCH(ATS!$AB501,ATS!$O:$O,0),2)</f>
        <v>Hunter Wind Jacket M</v>
      </c>
      <c r="AE501" s="195" t="str">
        <f>INDEX(ATS!$A:$P,MATCH(ATS!$AB501,ATS!$O:$O,0),4)</f>
        <v>BLACK-XL</v>
      </c>
    </row>
    <row r="502" spans="1:31" s="2" customFormat="1" x14ac:dyDescent="0.2">
      <c r="A502" s="228">
        <v>820089</v>
      </c>
      <c r="B502" s="228" t="s">
        <v>3274</v>
      </c>
      <c r="C502" s="228" t="s">
        <v>4204</v>
      </c>
      <c r="D502" s="228" t="s">
        <v>144</v>
      </c>
      <c r="E502" s="228" t="s">
        <v>93</v>
      </c>
      <c r="F502" s="228" t="s">
        <v>69</v>
      </c>
      <c r="G502" s="228" t="s">
        <v>128</v>
      </c>
      <c r="H502" s="228">
        <v>31</v>
      </c>
      <c r="I502" s="228">
        <v>31</v>
      </c>
      <c r="J502" s="228">
        <v>31</v>
      </c>
      <c r="K502" s="228">
        <v>31</v>
      </c>
      <c r="L502" s="231">
        <v>31</v>
      </c>
      <c r="N502" s="119" t="str">
        <f t="shared" si="21"/>
        <v>820089-BLACK-XS</v>
      </c>
      <c r="O502" s="122" t="str">
        <f>IF(B502="NET","",IF(B502="","",IFERROR(VLOOKUP(N502,EAN!$A:$B,2,FALSE),"MANGLER - MÅ OPPDATERE EAN-FANEN")))</f>
        <v>MANGLER - MÅ OPPDATERE EAN-FANEN</v>
      </c>
      <c r="P502" s="119">
        <f t="shared" si="22"/>
        <v>31</v>
      </c>
      <c r="Q502" s="119">
        <f t="shared" si="23"/>
        <v>31</v>
      </c>
      <c r="S502" s="137" t="str">
        <f>IF(B502="NET","",IFERROR(VLOOKUP(O502,'2) Order Form'!$W$9:$W$1926,1,FALSE),"Ikke med I order form"))</f>
        <v>Ikke med I order form</v>
      </c>
      <c r="U502" s="226">
        <v>7048652765482</v>
      </c>
      <c r="V502" s="120">
        <f>IFERROR(VLOOKUP(U502,'2) Order Form'!$W$9:$W$1996,1,FALSE),"Ikke med I order form")</f>
        <v>7048652765482</v>
      </c>
      <c r="W502" s="195">
        <f>INDEX(ATS!$A:$P,MATCH(ATS!$U502,ATS!$O:$O,0),1)</f>
        <v>828158</v>
      </c>
      <c r="X502" s="174" t="str">
        <f>INDEX(ATS!$A:$P,MATCH(ATS!$U502,ATS!$O:$O,0),2)</f>
        <v>Hunter Midlayer F/Z M</v>
      </c>
      <c r="Y502" s="175" t="str">
        <f>INDEX(ATS!$A:$P,MATCH(ATS!$U502,ATS!$O:$O,0),4)</f>
        <v>88002-S</v>
      </c>
      <c r="AA502" s="195">
        <f>IFERROR(VLOOKUP('2) Order Form'!W507,$U$4:$U$1000,1,FALSE),"Ikke med i Elastic")</f>
        <v>7048652765482</v>
      </c>
      <c r="AB502" s="195">
        <f>SUM('2) Order Form'!W507)</f>
        <v>7048652765482</v>
      </c>
      <c r="AC502" s="195">
        <f>INDEX(ATS!$A:$P,MATCH(ATS!$AB502,ATS!$O:$O,0),1)</f>
        <v>828158</v>
      </c>
      <c r="AD502" s="195" t="str">
        <f>INDEX(ATS!$A:$P,MATCH(ATS!$AB502,ATS!$O:$O,0),2)</f>
        <v>Hunter Midlayer F/Z M</v>
      </c>
      <c r="AE502" s="195" t="str">
        <f>INDEX(ATS!$A:$P,MATCH(ATS!$AB502,ATS!$O:$O,0),4)</f>
        <v>88002-S</v>
      </c>
    </row>
    <row r="503" spans="1:31" s="2" customFormat="1" x14ac:dyDescent="0.2">
      <c r="A503" s="228">
        <v>820089</v>
      </c>
      <c r="B503" s="228" t="s">
        <v>3274</v>
      </c>
      <c r="C503" s="228" t="s">
        <v>4204</v>
      </c>
      <c r="D503" s="228" t="s">
        <v>140</v>
      </c>
      <c r="E503" s="228" t="s">
        <v>93</v>
      </c>
      <c r="F503" s="228" t="s">
        <v>8</v>
      </c>
      <c r="G503" s="228" t="s">
        <v>128</v>
      </c>
      <c r="H503" s="228">
        <v>63</v>
      </c>
      <c r="I503" s="228">
        <v>63</v>
      </c>
      <c r="J503" s="228">
        <v>63</v>
      </c>
      <c r="K503" s="228">
        <v>63</v>
      </c>
      <c r="L503" s="231">
        <v>63</v>
      </c>
      <c r="N503" s="119" t="str">
        <f t="shared" si="21"/>
        <v>820089-BLACK-S</v>
      </c>
      <c r="O503" s="122" t="str">
        <f>IF(B503="NET","",IF(B503="","",IFERROR(VLOOKUP(N503,EAN!$A:$B,2,FALSE),"MANGLER - MÅ OPPDATERE EAN-FANEN")))</f>
        <v>MANGLER - MÅ OPPDATERE EAN-FANEN</v>
      </c>
      <c r="P503" s="119">
        <f t="shared" si="22"/>
        <v>63</v>
      </c>
      <c r="Q503" s="119">
        <f t="shared" si="23"/>
        <v>63</v>
      </c>
      <c r="S503" s="137" t="str">
        <f>IF(B503="NET","",IFERROR(VLOOKUP(O503,'2) Order Form'!$W$9:$W$1926,1,FALSE),"Ikke med I order form"))</f>
        <v>Ikke med I order form</v>
      </c>
      <c r="U503" s="226">
        <v>7048652765475</v>
      </c>
      <c r="V503" s="120">
        <f>IFERROR(VLOOKUP(U503,'2) Order Form'!$W$9:$W$1996,1,FALSE),"Ikke med I order form")</f>
        <v>7048652765475</v>
      </c>
      <c r="W503" s="195">
        <f>INDEX(ATS!$A:$P,MATCH(ATS!$U503,ATS!$O:$O,0),1)</f>
        <v>828158</v>
      </c>
      <c r="X503" s="174" t="str">
        <f>INDEX(ATS!$A:$P,MATCH(ATS!$U503,ATS!$O:$O,0),2)</f>
        <v>Hunter Midlayer F/Z M</v>
      </c>
      <c r="Y503" s="175" t="str">
        <f>INDEX(ATS!$A:$P,MATCH(ATS!$U503,ATS!$O:$O,0),4)</f>
        <v>88002-M</v>
      </c>
      <c r="AA503" s="195">
        <f>IFERROR(VLOOKUP('2) Order Form'!W508,$U$4:$U$1000,1,FALSE),"Ikke med i Elastic")</f>
        <v>7048652765475</v>
      </c>
      <c r="AB503" s="195">
        <f>SUM('2) Order Form'!W508)</f>
        <v>7048652765475</v>
      </c>
      <c r="AC503" s="195">
        <f>INDEX(ATS!$A:$P,MATCH(ATS!$AB503,ATS!$O:$O,0),1)</f>
        <v>828158</v>
      </c>
      <c r="AD503" s="195" t="str">
        <f>INDEX(ATS!$A:$P,MATCH(ATS!$AB503,ATS!$O:$O,0),2)</f>
        <v>Hunter Midlayer F/Z M</v>
      </c>
      <c r="AE503" s="195" t="str">
        <f>INDEX(ATS!$A:$P,MATCH(ATS!$AB503,ATS!$O:$O,0),4)</f>
        <v>88002-M</v>
      </c>
    </row>
    <row r="504" spans="1:31" s="2" customFormat="1" x14ac:dyDescent="0.2">
      <c r="A504" s="228">
        <v>820089</v>
      </c>
      <c r="B504" s="228" t="s">
        <v>3274</v>
      </c>
      <c r="C504" s="228" t="s">
        <v>4204</v>
      </c>
      <c r="D504" s="228" t="s">
        <v>141</v>
      </c>
      <c r="E504" s="228" t="s">
        <v>93</v>
      </c>
      <c r="F504" s="228" t="s">
        <v>7</v>
      </c>
      <c r="G504" s="228" t="s">
        <v>128</v>
      </c>
      <c r="H504" s="228">
        <v>77</v>
      </c>
      <c r="I504" s="228">
        <v>77</v>
      </c>
      <c r="J504" s="228">
        <v>77</v>
      </c>
      <c r="K504" s="228">
        <v>77</v>
      </c>
      <c r="L504" s="231">
        <v>77</v>
      </c>
      <c r="N504" s="119" t="str">
        <f t="shared" si="21"/>
        <v>820089-BLACK-M</v>
      </c>
      <c r="O504" s="122" t="str">
        <f>IF(B504="NET","",IF(B504="","",IFERROR(VLOOKUP(N504,EAN!$A:$B,2,FALSE),"MANGLER - MÅ OPPDATERE EAN-FANEN")))</f>
        <v>MANGLER - MÅ OPPDATERE EAN-FANEN</v>
      </c>
      <c r="P504" s="119">
        <f t="shared" si="22"/>
        <v>77</v>
      </c>
      <c r="Q504" s="119">
        <f t="shared" si="23"/>
        <v>77</v>
      </c>
      <c r="S504" s="137" t="str">
        <f>IF(B504="NET","",IFERROR(VLOOKUP(O504,'2) Order Form'!$W$9:$W$1926,1,FALSE),"Ikke med I order form"))</f>
        <v>Ikke med I order form</v>
      </c>
      <c r="U504" s="226">
        <v>7048652765468</v>
      </c>
      <c r="V504" s="120">
        <f>IFERROR(VLOOKUP(U504,'2) Order Form'!$W$9:$W$1996,1,FALSE),"Ikke med I order form")</f>
        <v>7048652765468</v>
      </c>
      <c r="W504" s="195">
        <f>INDEX(ATS!$A:$P,MATCH(ATS!$U504,ATS!$O:$O,0),1)</f>
        <v>828158</v>
      </c>
      <c r="X504" s="174" t="str">
        <f>INDEX(ATS!$A:$P,MATCH(ATS!$U504,ATS!$O:$O,0),2)</f>
        <v>Hunter Midlayer F/Z M</v>
      </c>
      <c r="Y504" s="175" t="str">
        <f>INDEX(ATS!$A:$P,MATCH(ATS!$U504,ATS!$O:$O,0),4)</f>
        <v>88002-L</v>
      </c>
      <c r="AA504" s="195">
        <f>IFERROR(VLOOKUP('2) Order Form'!W509,$U$4:$U$1000,1,FALSE),"Ikke med i Elastic")</f>
        <v>7048652765468</v>
      </c>
      <c r="AB504" s="195">
        <f>SUM('2) Order Form'!W509)</f>
        <v>7048652765468</v>
      </c>
      <c r="AC504" s="195">
        <f>INDEX(ATS!$A:$P,MATCH(ATS!$AB504,ATS!$O:$O,0),1)</f>
        <v>828158</v>
      </c>
      <c r="AD504" s="195" t="str">
        <f>INDEX(ATS!$A:$P,MATCH(ATS!$AB504,ATS!$O:$O,0),2)</f>
        <v>Hunter Midlayer F/Z M</v>
      </c>
      <c r="AE504" s="195" t="str">
        <f>INDEX(ATS!$A:$P,MATCH(ATS!$AB504,ATS!$O:$O,0),4)</f>
        <v>88002-L</v>
      </c>
    </row>
    <row r="505" spans="1:31" s="2" customFormat="1" x14ac:dyDescent="0.2">
      <c r="A505" s="228">
        <v>820089</v>
      </c>
      <c r="B505" s="228" t="s">
        <v>3274</v>
      </c>
      <c r="C505" s="228" t="s">
        <v>4204</v>
      </c>
      <c r="D505" s="228" t="s">
        <v>142</v>
      </c>
      <c r="E505" s="228" t="s">
        <v>93</v>
      </c>
      <c r="F505" s="228" t="s">
        <v>67</v>
      </c>
      <c r="G505" s="228" t="s">
        <v>128</v>
      </c>
      <c r="H505" s="228">
        <v>60</v>
      </c>
      <c r="I505" s="228">
        <v>60</v>
      </c>
      <c r="J505" s="228">
        <v>60</v>
      </c>
      <c r="K505" s="228">
        <v>60</v>
      </c>
      <c r="L505" s="231">
        <v>60</v>
      </c>
      <c r="N505" s="119" t="str">
        <f t="shared" si="21"/>
        <v>820089-BLACK-L</v>
      </c>
      <c r="O505" s="122" t="str">
        <f>IF(B505="NET","",IF(B505="","",IFERROR(VLOOKUP(N505,EAN!$A:$B,2,FALSE),"MANGLER - MÅ OPPDATERE EAN-FANEN")))</f>
        <v>MANGLER - MÅ OPPDATERE EAN-FANEN</v>
      </c>
      <c r="P505" s="119">
        <f t="shared" si="22"/>
        <v>60</v>
      </c>
      <c r="Q505" s="119">
        <f t="shared" si="23"/>
        <v>60</v>
      </c>
      <c r="S505" s="137" t="str">
        <f>IF(B505="NET","",IFERROR(VLOOKUP(O505,'2) Order Form'!$W$9:$W$1926,1,FALSE),"Ikke med I order form"))</f>
        <v>Ikke med I order form</v>
      </c>
      <c r="U505" s="226">
        <v>7048652765499</v>
      </c>
      <c r="V505" s="120">
        <f>IFERROR(VLOOKUP(U505,'2) Order Form'!$W$9:$W$1996,1,FALSE),"Ikke med I order form")</f>
        <v>7048652765499</v>
      </c>
      <c r="W505" s="195">
        <f>INDEX(ATS!$A:$P,MATCH(ATS!$U505,ATS!$O:$O,0),1)</f>
        <v>828158</v>
      </c>
      <c r="X505" s="174" t="str">
        <f>INDEX(ATS!$A:$P,MATCH(ATS!$U505,ATS!$O:$O,0),2)</f>
        <v>Hunter Midlayer F/Z M</v>
      </c>
      <c r="Y505" s="175" t="str">
        <f>INDEX(ATS!$A:$P,MATCH(ATS!$U505,ATS!$O:$O,0),4)</f>
        <v>88002-XL</v>
      </c>
      <c r="AA505" s="195">
        <f>IFERROR(VLOOKUP('2) Order Form'!W510,$U$4:$U$1000,1,FALSE),"Ikke med i Elastic")</f>
        <v>7048652765499</v>
      </c>
      <c r="AB505" s="195">
        <f>SUM('2) Order Form'!W510)</f>
        <v>7048652765499</v>
      </c>
      <c r="AC505" s="195">
        <f>INDEX(ATS!$A:$P,MATCH(ATS!$AB505,ATS!$O:$O,0),1)</f>
        <v>828158</v>
      </c>
      <c r="AD505" s="195" t="str">
        <f>INDEX(ATS!$A:$P,MATCH(ATS!$AB505,ATS!$O:$O,0),2)</f>
        <v>Hunter Midlayer F/Z M</v>
      </c>
      <c r="AE505" s="195" t="str">
        <f>INDEX(ATS!$A:$P,MATCH(ATS!$AB505,ATS!$O:$O,0),4)</f>
        <v>88002-XL</v>
      </c>
    </row>
    <row r="506" spans="1:31" s="2" customFormat="1" x14ac:dyDescent="0.2">
      <c r="A506" s="228">
        <v>820089</v>
      </c>
      <c r="B506" s="228" t="s">
        <v>3274</v>
      </c>
      <c r="C506" s="228" t="s">
        <v>4204</v>
      </c>
      <c r="D506" s="228" t="s">
        <v>3275</v>
      </c>
      <c r="E506" s="228" t="s">
        <v>3276</v>
      </c>
      <c r="F506" s="228" t="s">
        <v>69</v>
      </c>
      <c r="G506" s="228" t="s">
        <v>504</v>
      </c>
      <c r="H506" s="228">
        <v>0</v>
      </c>
      <c r="I506" s="228">
        <v>0</v>
      </c>
      <c r="J506" s="228">
        <v>0</v>
      </c>
      <c r="K506" s="228">
        <v>0</v>
      </c>
      <c r="L506" s="231">
        <v>0</v>
      </c>
      <c r="N506" s="119" t="str">
        <f t="shared" si="21"/>
        <v>820089-MEEKO-XS</v>
      </c>
      <c r="O506" s="122" t="str">
        <f>IF(B506="NET","",IF(B506="","",IFERROR(VLOOKUP(N506,EAN!$A:$B,2,FALSE),"MANGLER - MÅ OPPDATERE EAN-FANEN")))</f>
        <v>MANGLER - MÅ OPPDATERE EAN-FANEN</v>
      </c>
      <c r="P506" s="119">
        <f t="shared" si="22"/>
        <v>0</v>
      </c>
      <c r="Q506" s="119">
        <f t="shared" si="23"/>
        <v>0</v>
      </c>
      <c r="S506" s="137" t="str">
        <f>IF(B506="NET","",IFERROR(VLOOKUP(O506,'2) Order Form'!$W$9:$W$1926,1,FALSE),"Ikke med I order form"))</f>
        <v>Ikke med I order form</v>
      </c>
      <c r="U506" s="226">
        <v>7048652765444</v>
      </c>
      <c r="V506" s="120">
        <f>IFERROR(VLOOKUP(U506,'2) Order Form'!$W$9:$W$1996,1,FALSE),"Ikke med I order form")</f>
        <v>7048652765444</v>
      </c>
      <c r="W506" s="195">
        <f>INDEX(ATS!$A:$P,MATCH(ATS!$U506,ATS!$O:$O,0),1)</f>
        <v>828077</v>
      </c>
      <c r="X506" s="174" t="str">
        <f>INDEX(ATS!$A:$P,MATCH(ATS!$U506,ATS!$O:$O,0),2)</f>
        <v>Hunter Merino Wind FZ M</v>
      </c>
      <c r="Y506" s="175" t="str">
        <f>INDEX(ATS!$A:$P,MATCH(ATS!$U506,ATS!$O:$O,0),4)</f>
        <v>88002-S</v>
      </c>
      <c r="AA506" s="195">
        <f>IFERROR(VLOOKUP('2) Order Form'!W511,$U$4:$U$1000,1,FALSE),"Ikke med i Elastic")</f>
        <v>7048652537997</v>
      </c>
      <c r="AB506" s="195">
        <f>SUM('2) Order Form'!W511)</f>
        <v>7048652537997</v>
      </c>
      <c r="AC506" s="195">
        <f>INDEX(ATS!$A:$P,MATCH(ATS!$AB506,ATS!$O:$O,0),1)</f>
        <v>828158</v>
      </c>
      <c r="AD506" s="195" t="str">
        <f>INDEX(ATS!$A:$P,MATCH(ATS!$AB506,ATS!$O:$O,0),2)</f>
        <v>Hunter Midlayer F/Z M</v>
      </c>
      <c r="AE506" s="195" t="str">
        <f>INDEX(ATS!$A:$P,MATCH(ATS!$AB506,ATS!$O:$O,0),4)</f>
        <v>BLACK-S</v>
      </c>
    </row>
    <row r="507" spans="1:31" s="2" customFormat="1" x14ac:dyDescent="0.2">
      <c r="A507" s="228">
        <v>820089</v>
      </c>
      <c r="B507" s="228" t="s">
        <v>3274</v>
      </c>
      <c r="C507" s="228" t="s">
        <v>4204</v>
      </c>
      <c r="D507" s="228" t="s">
        <v>3277</v>
      </c>
      <c r="E507" s="228" t="s">
        <v>3276</v>
      </c>
      <c r="F507" s="228" t="s">
        <v>8</v>
      </c>
      <c r="G507" s="228" t="s">
        <v>504</v>
      </c>
      <c r="H507" s="228">
        <v>0</v>
      </c>
      <c r="I507" s="228">
        <v>0</v>
      </c>
      <c r="J507" s="228">
        <v>0</v>
      </c>
      <c r="K507" s="228">
        <v>0</v>
      </c>
      <c r="L507" s="231">
        <v>0</v>
      </c>
      <c r="N507" s="119" t="str">
        <f t="shared" si="21"/>
        <v>820089-MEEKO-S</v>
      </c>
      <c r="O507" s="122" t="str">
        <f>IF(B507="NET","",IF(B507="","",IFERROR(VLOOKUP(N507,EAN!$A:$B,2,FALSE),"MANGLER - MÅ OPPDATERE EAN-FANEN")))</f>
        <v>MANGLER - MÅ OPPDATERE EAN-FANEN</v>
      </c>
      <c r="P507" s="119">
        <f t="shared" si="22"/>
        <v>0</v>
      </c>
      <c r="Q507" s="119">
        <f t="shared" si="23"/>
        <v>0</v>
      </c>
      <c r="S507" s="137" t="str">
        <f>IF(B507="NET","",IFERROR(VLOOKUP(O507,'2) Order Form'!$W$9:$W$1926,1,FALSE),"Ikke med I order form"))</f>
        <v>Ikke med I order form</v>
      </c>
      <c r="U507" s="226">
        <v>7048652765437</v>
      </c>
      <c r="V507" s="120">
        <f>IFERROR(VLOOKUP(U507,'2) Order Form'!$W$9:$W$1996,1,FALSE),"Ikke med I order form")</f>
        <v>7048652765437</v>
      </c>
      <c r="W507" s="195">
        <f>INDEX(ATS!$A:$P,MATCH(ATS!$U507,ATS!$O:$O,0),1)</f>
        <v>828077</v>
      </c>
      <c r="X507" s="174" t="str">
        <f>INDEX(ATS!$A:$P,MATCH(ATS!$U507,ATS!$O:$O,0),2)</f>
        <v>Hunter Merino Wind FZ M</v>
      </c>
      <c r="Y507" s="175" t="str">
        <f>INDEX(ATS!$A:$P,MATCH(ATS!$U507,ATS!$O:$O,0),4)</f>
        <v>88002-M</v>
      </c>
      <c r="AA507" s="195">
        <f>IFERROR(VLOOKUP('2) Order Form'!W512,$U$4:$U$1000,1,FALSE),"Ikke med i Elastic")</f>
        <v>7048652537980</v>
      </c>
      <c r="AB507" s="195">
        <f>SUM('2) Order Form'!W512)</f>
        <v>7048652537980</v>
      </c>
      <c r="AC507" s="195">
        <f>INDEX(ATS!$A:$P,MATCH(ATS!$AB507,ATS!$O:$O,0),1)</f>
        <v>828158</v>
      </c>
      <c r="AD507" s="195" t="str">
        <f>INDEX(ATS!$A:$P,MATCH(ATS!$AB507,ATS!$O:$O,0),2)</f>
        <v>Hunter Midlayer F/Z M</v>
      </c>
      <c r="AE507" s="195" t="str">
        <f>INDEX(ATS!$A:$P,MATCH(ATS!$AB507,ATS!$O:$O,0),4)</f>
        <v>BLACK-M</v>
      </c>
    </row>
    <row r="508" spans="1:31" s="2" customFormat="1" x14ac:dyDescent="0.2">
      <c r="A508" s="228">
        <v>820089</v>
      </c>
      <c r="B508" s="228" t="s">
        <v>3274</v>
      </c>
      <c r="C508" s="228" t="s">
        <v>4204</v>
      </c>
      <c r="D508" s="228" t="s">
        <v>3278</v>
      </c>
      <c r="E508" s="228" t="s">
        <v>3276</v>
      </c>
      <c r="F508" s="228" t="s">
        <v>7</v>
      </c>
      <c r="G508" s="228" t="s">
        <v>504</v>
      </c>
      <c r="H508" s="228">
        <v>0</v>
      </c>
      <c r="I508" s="228">
        <v>0</v>
      </c>
      <c r="J508" s="228">
        <v>0</v>
      </c>
      <c r="K508" s="228">
        <v>0</v>
      </c>
      <c r="L508" s="231">
        <v>0</v>
      </c>
      <c r="N508" s="119" t="str">
        <f t="shared" si="21"/>
        <v>820089-MEEKO-M</v>
      </c>
      <c r="O508" s="122" t="str">
        <f>IF(B508="NET","",IF(B508="","",IFERROR(VLOOKUP(N508,EAN!$A:$B,2,FALSE),"MANGLER - MÅ OPPDATERE EAN-FANEN")))</f>
        <v>MANGLER - MÅ OPPDATERE EAN-FANEN</v>
      </c>
      <c r="P508" s="119">
        <f t="shared" si="22"/>
        <v>0</v>
      </c>
      <c r="Q508" s="119">
        <f t="shared" si="23"/>
        <v>0</v>
      </c>
      <c r="S508" s="137" t="str">
        <f>IF(B508="NET","",IFERROR(VLOOKUP(O508,'2) Order Form'!$W$9:$W$1926,1,FALSE),"Ikke med I order form"))</f>
        <v>Ikke med I order form</v>
      </c>
      <c r="U508" s="226">
        <v>7048652765420</v>
      </c>
      <c r="V508" s="120">
        <f>IFERROR(VLOOKUP(U508,'2) Order Form'!$W$9:$W$1996,1,FALSE),"Ikke med I order form")</f>
        <v>7048652765420</v>
      </c>
      <c r="W508" s="195">
        <f>INDEX(ATS!$A:$P,MATCH(ATS!$U508,ATS!$O:$O,0),1)</f>
        <v>828077</v>
      </c>
      <c r="X508" s="174" t="str">
        <f>INDEX(ATS!$A:$P,MATCH(ATS!$U508,ATS!$O:$O,0),2)</f>
        <v>Hunter Merino Wind FZ M</v>
      </c>
      <c r="Y508" s="175" t="str">
        <f>INDEX(ATS!$A:$P,MATCH(ATS!$U508,ATS!$O:$O,0),4)</f>
        <v>88002-L</v>
      </c>
      <c r="AA508" s="195">
        <f>IFERROR(VLOOKUP('2) Order Form'!W513,$U$4:$U$1000,1,FALSE),"Ikke med i Elastic")</f>
        <v>7048652537973</v>
      </c>
      <c r="AB508" s="195">
        <f>SUM('2) Order Form'!W513)</f>
        <v>7048652537973</v>
      </c>
      <c r="AC508" s="195">
        <f>INDEX(ATS!$A:$P,MATCH(ATS!$AB508,ATS!$O:$O,0),1)</f>
        <v>828158</v>
      </c>
      <c r="AD508" s="195" t="str">
        <f>INDEX(ATS!$A:$P,MATCH(ATS!$AB508,ATS!$O:$O,0),2)</f>
        <v>Hunter Midlayer F/Z M</v>
      </c>
      <c r="AE508" s="195" t="str">
        <f>INDEX(ATS!$A:$P,MATCH(ATS!$AB508,ATS!$O:$O,0),4)</f>
        <v>BLACK-L</v>
      </c>
    </row>
    <row r="509" spans="1:31" s="2" customFormat="1" x14ac:dyDescent="0.2">
      <c r="A509" s="228">
        <v>820089</v>
      </c>
      <c r="B509" s="228" t="s">
        <v>3274</v>
      </c>
      <c r="C509" s="228" t="s">
        <v>4204</v>
      </c>
      <c r="D509" s="228" t="s">
        <v>3279</v>
      </c>
      <c r="E509" s="228" t="s">
        <v>3276</v>
      </c>
      <c r="F509" s="228" t="s">
        <v>67</v>
      </c>
      <c r="G509" s="228" t="s">
        <v>504</v>
      </c>
      <c r="H509" s="228">
        <v>0</v>
      </c>
      <c r="I509" s="228">
        <v>0</v>
      </c>
      <c r="J509" s="228">
        <v>0</v>
      </c>
      <c r="K509" s="228">
        <v>0</v>
      </c>
      <c r="L509" s="231">
        <v>0</v>
      </c>
      <c r="N509" s="119" t="str">
        <f t="shared" si="21"/>
        <v>820089-MEEKO-L</v>
      </c>
      <c r="O509" s="122" t="str">
        <f>IF(B509="NET","",IF(B509="","",IFERROR(VLOOKUP(N509,EAN!$A:$B,2,FALSE),"MANGLER - MÅ OPPDATERE EAN-FANEN")))</f>
        <v>MANGLER - MÅ OPPDATERE EAN-FANEN</v>
      </c>
      <c r="P509" s="119">
        <f t="shared" si="22"/>
        <v>0</v>
      </c>
      <c r="Q509" s="119">
        <f t="shared" si="23"/>
        <v>0</v>
      </c>
      <c r="S509" s="137" t="str">
        <f>IF(B509="NET","",IFERROR(VLOOKUP(O509,'2) Order Form'!$W$9:$W$1926,1,FALSE),"Ikke med I order form"))</f>
        <v>Ikke med I order form</v>
      </c>
      <c r="U509" s="226">
        <v>7048652765451</v>
      </c>
      <c r="V509" s="120">
        <f>IFERROR(VLOOKUP(U509,'2) Order Form'!$W$9:$W$1996,1,FALSE),"Ikke med I order form")</f>
        <v>7048652765451</v>
      </c>
      <c r="W509" s="195">
        <f>INDEX(ATS!$A:$P,MATCH(ATS!$U509,ATS!$O:$O,0),1)</f>
        <v>828077</v>
      </c>
      <c r="X509" s="174" t="str">
        <f>INDEX(ATS!$A:$P,MATCH(ATS!$U509,ATS!$O:$O,0),2)</f>
        <v>Hunter Merino Wind FZ M</v>
      </c>
      <c r="Y509" s="175" t="str">
        <f>INDEX(ATS!$A:$P,MATCH(ATS!$U509,ATS!$O:$O,0),4)</f>
        <v>88002-XL</v>
      </c>
      <c r="AA509" s="195">
        <f>IFERROR(VLOOKUP('2) Order Form'!W514,$U$4:$U$1000,1,FALSE),"Ikke med i Elastic")</f>
        <v>7048652538000</v>
      </c>
      <c r="AB509" s="195">
        <f>SUM('2) Order Form'!W514)</f>
        <v>7048652538000</v>
      </c>
      <c r="AC509" s="195">
        <f>INDEX(ATS!$A:$P,MATCH(ATS!$AB509,ATS!$O:$O,0),1)</f>
        <v>828158</v>
      </c>
      <c r="AD509" s="195" t="str">
        <f>INDEX(ATS!$A:$P,MATCH(ATS!$AB509,ATS!$O:$O,0),2)</f>
        <v>Hunter Midlayer F/Z M</v>
      </c>
      <c r="AE509" s="195" t="str">
        <f>INDEX(ATS!$A:$P,MATCH(ATS!$AB509,ATS!$O:$O,0),4)</f>
        <v>BLACK-XL</v>
      </c>
    </row>
    <row r="510" spans="1:31" s="2" customFormat="1" x14ac:dyDescent="0.2">
      <c r="A510" s="228">
        <v>820089</v>
      </c>
      <c r="B510" s="228" t="s">
        <v>3274</v>
      </c>
      <c r="C510" s="228" t="s">
        <v>4204</v>
      </c>
      <c r="D510" s="228" t="s">
        <v>145</v>
      </c>
      <c r="E510" s="228" t="s">
        <v>100</v>
      </c>
      <c r="F510" s="228" t="s">
        <v>69</v>
      </c>
      <c r="G510" s="228" t="s">
        <v>504</v>
      </c>
      <c r="H510" s="228">
        <v>0</v>
      </c>
      <c r="I510" s="228">
        <v>0</v>
      </c>
      <c r="J510" s="228">
        <v>0</v>
      </c>
      <c r="K510" s="228">
        <v>0</v>
      </c>
      <c r="L510" s="231">
        <v>0</v>
      </c>
      <c r="N510" s="119" t="str">
        <f t="shared" si="21"/>
        <v>820089-RSWOD-XS</v>
      </c>
      <c r="O510" s="122" t="str">
        <f>IF(B510="NET","",IF(B510="","",IFERROR(VLOOKUP(N510,EAN!$A:$B,2,FALSE),"MANGLER - MÅ OPPDATERE EAN-FANEN")))</f>
        <v>MANGLER - MÅ OPPDATERE EAN-FANEN</v>
      </c>
      <c r="P510" s="119">
        <f t="shared" si="22"/>
        <v>0</v>
      </c>
      <c r="Q510" s="119">
        <f t="shared" si="23"/>
        <v>0</v>
      </c>
      <c r="S510" s="137" t="str">
        <f>IF(B510="NET","",IFERROR(VLOOKUP(O510,'2) Order Form'!$W$9:$W$1926,1,FALSE),"Ikke med I order form"))</f>
        <v>Ikke med I order form</v>
      </c>
      <c r="U510" s="226">
        <v>7048652276919</v>
      </c>
      <c r="V510" s="120">
        <f>IFERROR(VLOOKUP(U510,'2) Order Form'!$W$9:$W$1996,1,FALSE),"Ikke med I order form")</f>
        <v>7048652276919</v>
      </c>
      <c r="W510" s="195">
        <f>INDEX(ATS!$A:$P,MATCH(ATS!$U510,ATS!$O:$O,0),1)</f>
        <v>828089</v>
      </c>
      <c r="X510" s="174" t="str">
        <f>INDEX(ATS!$A:$P,MATCH(ATS!$U510,ATS!$O:$O,0),2)</f>
        <v>Hunter Light Pants M</v>
      </c>
      <c r="Y510" s="175" t="str">
        <f>INDEX(ATS!$A:$P,MATCH(ATS!$U510,ATS!$O:$O,0),4)</f>
        <v>BLACK-S</v>
      </c>
      <c r="AA510" s="195">
        <f>IFERROR(VLOOKUP('2) Order Form'!W515,$U$4:$U$1000,1,FALSE),"Ikke med i Elastic")</f>
        <v>7048652765444</v>
      </c>
      <c r="AB510" s="195">
        <f>SUM('2) Order Form'!W515)</f>
        <v>7048652765444</v>
      </c>
      <c r="AC510" s="195">
        <f>INDEX(ATS!$A:$P,MATCH(ATS!$AB510,ATS!$O:$O,0),1)</f>
        <v>828077</v>
      </c>
      <c r="AD510" s="195" t="str">
        <f>INDEX(ATS!$A:$P,MATCH(ATS!$AB510,ATS!$O:$O,0),2)</f>
        <v>Hunter Merino Wind FZ M</v>
      </c>
      <c r="AE510" s="195" t="str">
        <f>INDEX(ATS!$A:$P,MATCH(ATS!$AB510,ATS!$O:$O,0),4)</f>
        <v>88002-S</v>
      </c>
    </row>
    <row r="511" spans="1:31" s="2" customFormat="1" x14ac:dyDescent="0.2">
      <c r="A511" s="228">
        <v>820089</v>
      </c>
      <c r="B511" s="228" t="s">
        <v>3274</v>
      </c>
      <c r="C511" s="228" t="s">
        <v>4204</v>
      </c>
      <c r="D511" s="228" t="s">
        <v>146</v>
      </c>
      <c r="E511" s="228" t="s">
        <v>100</v>
      </c>
      <c r="F511" s="228" t="s">
        <v>8</v>
      </c>
      <c r="G511" s="228" t="s">
        <v>504</v>
      </c>
      <c r="H511" s="228">
        <v>0</v>
      </c>
      <c r="I511" s="228">
        <v>0</v>
      </c>
      <c r="J511" s="228">
        <v>0</v>
      </c>
      <c r="K511" s="228">
        <v>0</v>
      </c>
      <c r="L511" s="231">
        <v>0</v>
      </c>
      <c r="N511" s="119" t="str">
        <f t="shared" si="21"/>
        <v>820089-RSWOD-S</v>
      </c>
      <c r="O511" s="122" t="str">
        <f>IF(B511="NET","",IF(B511="","",IFERROR(VLOOKUP(N511,EAN!$A:$B,2,FALSE),"MANGLER - MÅ OPPDATERE EAN-FANEN")))</f>
        <v>MANGLER - MÅ OPPDATERE EAN-FANEN</v>
      </c>
      <c r="P511" s="119">
        <f t="shared" si="22"/>
        <v>0</v>
      </c>
      <c r="Q511" s="119">
        <f t="shared" si="23"/>
        <v>0</v>
      </c>
      <c r="S511" s="137" t="str">
        <f>IF(B511="NET","",IFERROR(VLOOKUP(O511,'2) Order Form'!$W$9:$W$1926,1,FALSE),"Ikke med I order form"))</f>
        <v>Ikke med I order form</v>
      </c>
      <c r="U511" s="226">
        <v>7048652276902</v>
      </c>
      <c r="V511" s="120">
        <f>IFERROR(VLOOKUP(U511,'2) Order Form'!$W$9:$W$1996,1,FALSE),"Ikke med I order form")</f>
        <v>7048652276902</v>
      </c>
      <c r="W511" s="195">
        <f>INDEX(ATS!$A:$P,MATCH(ATS!$U511,ATS!$O:$O,0),1)</f>
        <v>828089</v>
      </c>
      <c r="X511" s="174" t="str">
        <f>INDEX(ATS!$A:$P,MATCH(ATS!$U511,ATS!$O:$O,0),2)</f>
        <v>Hunter Light Pants M</v>
      </c>
      <c r="Y511" s="175" t="str">
        <f>INDEX(ATS!$A:$P,MATCH(ATS!$U511,ATS!$O:$O,0),4)</f>
        <v>BLACK-M</v>
      </c>
      <c r="AA511" s="195">
        <f>IFERROR(VLOOKUP('2) Order Form'!W516,$U$4:$U$1000,1,FALSE),"Ikke med i Elastic")</f>
        <v>7048652765437</v>
      </c>
      <c r="AB511" s="195">
        <f>SUM('2) Order Form'!W516)</f>
        <v>7048652765437</v>
      </c>
      <c r="AC511" s="195">
        <f>INDEX(ATS!$A:$P,MATCH(ATS!$AB511,ATS!$O:$O,0),1)</f>
        <v>828077</v>
      </c>
      <c r="AD511" s="195" t="str">
        <f>INDEX(ATS!$A:$P,MATCH(ATS!$AB511,ATS!$O:$O,0),2)</f>
        <v>Hunter Merino Wind FZ M</v>
      </c>
      <c r="AE511" s="195" t="str">
        <f>INDEX(ATS!$A:$P,MATCH(ATS!$AB511,ATS!$O:$O,0),4)</f>
        <v>88002-M</v>
      </c>
    </row>
    <row r="512" spans="1:31" s="2" customFormat="1" x14ac:dyDescent="0.2">
      <c r="A512" s="228">
        <v>820089</v>
      </c>
      <c r="B512" s="228" t="s">
        <v>3274</v>
      </c>
      <c r="C512" s="228" t="s">
        <v>4204</v>
      </c>
      <c r="D512" s="228" t="s">
        <v>147</v>
      </c>
      <c r="E512" s="228" t="s">
        <v>100</v>
      </c>
      <c r="F512" s="228" t="s">
        <v>7</v>
      </c>
      <c r="G512" s="228" t="s">
        <v>504</v>
      </c>
      <c r="H512" s="228">
        <v>2</v>
      </c>
      <c r="I512" s="228">
        <v>2</v>
      </c>
      <c r="J512" s="228">
        <v>2</v>
      </c>
      <c r="K512" s="228">
        <v>2</v>
      </c>
      <c r="L512" s="231">
        <v>2</v>
      </c>
      <c r="N512" s="119" t="str">
        <f t="shared" si="21"/>
        <v>820089-RSWOD-M</v>
      </c>
      <c r="O512" s="122" t="str">
        <f>IF(B512="NET","",IF(B512="","",IFERROR(VLOOKUP(N512,EAN!$A:$B,2,FALSE),"MANGLER - MÅ OPPDATERE EAN-FANEN")))</f>
        <v>MANGLER - MÅ OPPDATERE EAN-FANEN</v>
      </c>
      <c r="P512" s="119">
        <f t="shared" si="22"/>
        <v>2</v>
      </c>
      <c r="Q512" s="119">
        <f t="shared" si="23"/>
        <v>2</v>
      </c>
      <c r="S512" s="137" t="str">
        <f>IF(B512="NET","",IFERROR(VLOOKUP(O512,'2) Order Form'!$W$9:$W$1926,1,FALSE),"Ikke med I order form"))</f>
        <v>Ikke med I order form</v>
      </c>
      <c r="U512" s="226">
        <v>7048652276896</v>
      </c>
      <c r="V512" s="120">
        <f>IFERROR(VLOOKUP(U512,'2) Order Form'!$W$9:$W$1996,1,FALSE),"Ikke med I order form")</f>
        <v>7048652276896</v>
      </c>
      <c r="W512" s="195">
        <f>INDEX(ATS!$A:$P,MATCH(ATS!$U512,ATS!$O:$O,0),1)</f>
        <v>828089</v>
      </c>
      <c r="X512" s="174" t="str">
        <f>INDEX(ATS!$A:$P,MATCH(ATS!$U512,ATS!$O:$O,0),2)</f>
        <v>Hunter Light Pants M</v>
      </c>
      <c r="Y512" s="175" t="str">
        <f>INDEX(ATS!$A:$P,MATCH(ATS!$U512,ATS!$O:$O,0),4)</f>
        <v>BLACK-L</v>
      </c>
      <c r="AA512" s="195">
        <f>IFERROR(VLOOKUP('2) Order Form'!W517,$U$4:$U$1000,1,FALSE),"Ikke med i Elastic")</f>
        <v>7048652765420</v>
      </c>
      <c r="AB512" s="195">
        <f>SUM('2) Order Form'!W517)</f>
        <v>7048652765420</v>
      </c>
      <c r="AC512" s="195">
        <f>INDEX(ATS!$A:$P,MATCH(ATS!$AB512,ATS!$O:$O,0),1)</f>
        <v>828077</v>
      </c>
      <c r="AD512" s="195" t="str">
        <f>INDEX(ATS!$A:$P,MATCH(ATS!$AB512,ATS!$O:$O,0),2)</f>
        <v>Hunter Merino Wind FZ M</v>
      </c>
      <c r="AE512" s="195" t="str">
        <f>INDEX(ATS!$A:$P,MATCH(ATS!$AB512,ATS!$O:$O,0),4)</f>
        <v>88002-L</v>
      </c>
    </row>
    <row r="513" spans="1:31" s="2" customFormat="1" x14ac:dyDescent="0.2">
      <c r="A513" s="228">
        <v>820089</v>
      </c>
      <c r="B513" s="228" t="s">
        <v>3274</v>
      </c>
      <c r="C513" s="228" t="s">
        <v>4204</v>
      </c>
      <c r="D513" s="228" t="s">
        <v>148</v>
      </c>
      <c r="E513" s="228" t="s">
        <v>100</v>
      </c>
      <c r="F513" s="228" t="s">
        <v>67</v>
      </c>
      <c r="G513" s="228" t="s">
        <v>504</v>
      </c>
      <c r="H513" s="228">
        <v>0</v>
      </c>
      <c r="I513" s="228">
        <v>0</v>
      </c>
      <c r="J513" s="228">
        <v>0</v>
      </c>
      <c r="K513" s="228">
        <v>0</v>
      </c>
      <c r="L513" s="231">
        <v>0</v>
      </c>
      <c r="N513" s="119" t="str">
        <f t="shared" si="21"/>
        <v>820089-RSWOD-L</v>
      </c>
      <c r="O513" s="122" t="str">
        <f>IF(B513="NET","",IF(B513="","",IFERROR(VLOOKUP(N513,EAN!$A:$B,2,FALSE),"MANGLER - MÅ OPPDATERE EAN-FANEN")))</f>
        <v>MANGLER - MÅ OPPDATERE EAN-FANEN</v>
      </c>
      <c r="P513" s="119">
        <f t="shared" si="22"/>
        <v>0</v>
      </c>
      <c r="Q513" s="119">
        <f t="shared" si="23"/>
        <v>0</v>
      </c>
      <c r="S513" s="137" t="str">
        <f>IF(B513="NET","",IFERROR(VLOOKUP(O513,'2) Order Form'!$W$9:$W$1926,1,FALSE),"Ikke med I order form"))</f>
        <v>Ikke med I order form</v>
      </c>
      <c r="U513" s="226">
        <v>7048652276926</v>
      </c>
      <c r="V513" s="120">
        <f>IFERROR(VLOOKUP(U513,'2) Order Form'!$W$9:$W$1996,1,FALSE),"Ikke med I order form")</f>
        <v>7048652276926</v>
      </c>
      <c r="W513" s="195">
        <f>INDEX(ATS!$A:$P,MATCH(ATS!$U513,ATS!$O:$O,0),1)</f>
        <v>828089</v>
      </c>
      <c r="X513" s="174" t="str">
        <f>INDEX(ATS!$A:$P,MATCH(ATS!$U513,ATS!$O:$O,0),2)</f>
        <v>Hunter Light Pants M</v>
      </c>
      <c r="Y513" s="175" t="str">
        <f>INDEX(ATS!$A:$P,MATCH(ATS!$U513,ATS!$O:$O,0),4)</f>
        <v>BLACK-XL</v>
      </c>
      <c r="AA513" s="195">
        <f>IFERROR(VLOOKUP('2) Order Form'!W518,$U$4:$U$1000,1,FALSE),"Ikke med i Elastic")</f>
        <v>7048652765451</v>
      </c>
      <c r="AB513" s="195">
        <f>SUM('2) Order Form'!W518)</f>
        <v>7048652765451</v>
      </c>
      <c r="AC513" s="195">
        <f>INDEX(ATS!$A:$P,MATCH(ATS!$AB513,ATS!$O:$O,0),1)</f>
        <v>828077</v>
      </c>
      <c r="AD513" s="195" t="str">
        <f>INDEX(ATS!$A:$P,MATCH(ATS!$AB513,ATS!$O:$O,0),2)</f>
        <v>Hunter Merino Wind FZ M</v>
      </c>
      <c r="AE513" s="195" t="str">
        <f>INDEX(ATS!$A:$P,MATCH(ATS!$AB513,ATS!$O:$O,0),4)</f>
        <v>88002-XL</v>
      </c>
    </row>
    <row r="514" spans="1:31" s="2" customFormat="1" x14ac:dyDescent="0.2">
      <c r="A514" s="229">
        <v>820090</v>
      </c>
      <c r="B514" s="228" t="s">
        <v>248</v>
      </c>
      <c r="C514" s="228"/>
      <c r="D514" s="228"/>
      <c r="E514" s="228"/>
      <c r="F514" s="228"/>
      <c r="G514" s="228"/>
      <c r="H514" s="229">
        <v>202226</v>
      </c>
      <c r="I514" s="229">
        <v>202227</v>
      </c>
      <c r="J514" s="229">
        <v>202228</v>
      </c>
      <c r="K514" s="229">
        <v>202229</v>
      </c>
      <c r="L514" s="232">
        <v>202234</v>
      </c>
      <c r="N514" s="119" t="str">
        <f t="shared" si="21"/>
        <v>820090-</v>
      </c>
      <c r="O514" s="122" t="str">
        <f>IF(B514="NET","",IF(B514="","",IFERROR(VLOOKUP(N514,EAN!$A:$B,2,FALSE),"MANGLER - MÅ OPPDATERE EAN-FANEN")))</f>
        <v/>
      </c>
      <c r="P514" s="119">
        <f t="shared" si="22"/>
        <v>202226</v>
      </c>
      <c r="Q514" s="119">
        <f t="shared" si="23"/>
        <v>202234</v>
      </c>
      <c r="S514" s="137" t="str">
        <f>IF(B514="NET","",IFERROR(VLOOKUP(O514,'2) Order Form'!$W$9:$W$1926,1,FALSE),"Ikke med I order form"))</f>
        <v/>
      </c>
      <c r="U514" s="226">
        <v>7048652335753</v>
      </c>
      <c r="V514" s="120" t="str">
        <f>IFERROR(VLOOKUP(U514,'2) Order Form'!$W$9:$W$1996,1,FALSE),"Ikke med I order form")</f>
        <v>Ikke med I order form</v>
      </c>
      <c r="W514" s="195">
        <f>INDEX(ATS!$A:$P,MATCH(ATS!$U514,ATS!$O:$O,0),1)</f>
        <v>828089</v>
      </c>
      <c r="X514" s="174" t="str">
        <f>INDEX(ATS!$A:$P,MATCH(ATS!$U514,ATS!$O:$O,0),2)</f>
        <v>Hunter Light Pants M</v>
      </c>
      <c r="Y514" s="175" t="str">
        <f>INDEX(ATS!$A:$P,MATCH(ATS!$U514,ATS!$O:$O,0),4)</f>
        <v>BLACK-XXL</v>
      </c>
      <c r="AA514" s="195" t="str">
        <f>IFERROR(VLOOKUP('2) Order Form'!W519,$U$4:$U$1000,1,FALSE),"Ikke med i Elastic")</f>
        <v>Ikke med i Elastic</v>
      </c>
      <c r="AB514" s="195">
        <f>SUM('2) Order Form'!W519)</f>
        <v>7048652275516</v>
      </c>
      <c r="AC514" s="195">
        <f>INDEX(ATS!$A:$P,MATCH(ATS!$AB514,ATS!$O:$O,0),1)</f>
        <v>828077</v>
      </c>
      <c r="AD514" s="195" t="str">
        <f>INDEX(ATS!$A:$P,MATCH(ATS!$AB514,ATS!$O:$O,0),2)</f>
        <v>Hunter Merino Wind FZ M</v>
      </c>
      <c r="AE514" s="195" t="str">
        <f>INDEX(ATS!$A:$P,MATCH(ATS!$AB514,ATS!$O:$O,0),4)</f>
        <v>BLACK-S</v>
      </c>
    </row>
    <row r="515" spans="1:31" s="2" customFormat="1" x14ac:dyDescent="0.2">
      <c r="A515" s="228">
        <v>820090</v>
      </c>
      <c r="B515" s="228" t="s">
        <v>3280</v>
      </c>
      <c r="C515" s="228" t="s">
        <v>4204</v>
      </c>
      <c r="D515" s="228" t="s">
        <v>3260</v>
      </c>
      <c r="E515" s="228" t="s">
        <v>4384</v>
      </c>
      <c r="F515" s="228" t="s">
        <v>8</v>
      </c>
      <c r="G515" s="228" t="s">
        <v>128</v>
      </c>
      <c r="H515" s="228">
        <v>0</v>
      </c>
      <c r="I515" s="228">
        <v>0</v>
      </c>
      <c r="J515" s="228">
        <v>0</v>
      </c>
      <c r="K515" s="228">
        <v>0</v>
      </c>
      <c r="L515" s="231">
        <v>0</v>
      </c>
      <c r="N515" s="119" t="str">
        <f t="shared" si="21"/>
        <v>820090-55505-S</v>
      </c>
      <c r="O515" s="122" t="str">
        <f>IF(B515="NET","",IF(B515="","",IFERROR(VLOOKUP(N515,EAN!$A:$B,2,FALSE),"MANGLER - MÅ OPPDATERE EAN-FANEN")))</f>
        <v>MANGLER - MÅ OPPDATERE EAN-FANEN</v>
      </c>
      <c r="P515" s="119">
        <f t="shared" si="22"/>
        <v>0</v>
      </c>
      <c r="Q515" s="119">
        <f t="shared" si="23"/>
        <v>0</v>
      </c>
      <c r="S515" s="137" t="str">
        <f>IF(B515="NET","",IFERROR(VLOOKUP(O515,'2) Order Form'!$W$9:$W$1926,1,FALSE),"Ikke med I order form"))</f>
        <v>Ikke med I order form</v>
      </c>
      <c r="U515" s="226">
        <v>7048652537478</v>
      </c>
      <c r="V515" s="120">
        <f>IFERROR(VLOOKUP(U515,'2) Order Form'!$W$9:$W$1996,1,FALSE),"Ikke med I order form")</f>
        <v>7048652537478</v>
      </c>
      <c r="W515" s="195">
        <f>INDEX(ATS!$A:$P,MATCH(ATS!$U515,ATS!$O:$O,0),1)</f>
        <v>828164</v>
      </c>
      <c r="X515" s="174" t="str">
        <f>INDEX(ATS!$A:$P,MATCH(ATS!$U515,ATS!$O:$O,0),2)</f>
        <v>Hunter Shorts M</v>
      </c>
      <c r="Y515" s="175" t="str">
        <f>INDEX(ATS!$A:$P,MATCH(ATS!$U515,ATS!$O:$O,0),4)</f>
        <v>BLACK-S</v>
      </c>
      <c r="AA515" s="195" t="str">
        <f>IFERROR(VLOOKUP('2) Order Form'!W520,$U$4:$U$1000,1,FALSE),"Ikke med i Elastic")</f>
        <v>Ikke med i Elastic</v>
      </c>
      <c r="AB515" s="195">
        <f>SUM('2) Order Form'!W520)</f>
        <v>7048652275509</v>
      </c>
      <c r="AC515" s="195">
        <f>INDEX(ATS!$A:$P,MATCH(ATS!$AB515,ATS!$O:$O,0),1)</f>
        <v>828077</v>
      </c>
      <c r="AD515" s="195" t="str">
        <f>INDEX(ATS!$A:$P,MATCH(ATS!$AB515,ATS!$O:$O,0),2)</f>
        <v>Hunter Merino Wind FZ M</v>
      </c>
      <c r="AE515" s="195" t="str">
        <f>INDEX(ATS!$A:$P,MATCH(ATS!$AB515,ATS!$O:$O,0),4)</f>
        <v>BLACK-M</v>
      </c>
    </row>
    <row r="516" spans="1:31" s="2" customFormat="1" x14ac:dyDescent="0.2">
      <c r="A516" s="228">
        <v>820090</v>
      </c>
      <c r="B516" s="228" t="s">
        <v>3280</v>
      </c>
      <c r="C516" s="228" t="s">
        <v>4204</v>
      </c>
      <c r="D516" s="228" t="s">
        <v>3261</v>
      </c>
      <c r="E516" s="228" t="s">
        <v>4384</v>
      </c>
      <c r="F516" s="228" t="s">
        <v>7</v>
      </c>
      <c r="G516" s="228" t="s">
        <v>128</v>
      </c>
      <c r="H516" s="228">
        <v>0</v>
      </c>
      <c r="I516" s="228">
        <v>0</v>
      </c>
      <c r="J516" s="228">
        <v>0</v>
      </c>
      <c r="K516" s="228">
        <v>0</v>
      </c>
      <c r="L516" s="231">
        <v>0</v>
      </c>
      <c r="N516" s="119" t="str">
        <f t="shared" ref="N516:N579" si="24">CONCATENATE(A516,"-",D516)</f>
        <v>820090-55505-M</v>
      </c>
      <c r="O516" s="122" t="str">
        <f>IF(B516="NET","",IF(B516="","",IFERROR(VLOOKUP(N516,EAN!$A:$B,2,FALSE),"MANGLER - MÅ OPPDATERE EAN-FANEN")))</f>
        <v>MANGLER - MÅ OPPDATERE EAN-FANEN</v>
      </c>
      <c r="P516" s="119">
        <f t="shared" si="22"/>
        <v>0</v>
      </c>
      <c r="Q516" s="119">
        <f t="shared" si="23"/>
        <v>0</v>
      </c>
      <c r="S516" s="137" t="str">
        <f>IF(B516="NET","",IFERROR(VLOOKUP(O516,'2) Order Form'!$W$9:$W$1926,1,FALSE),"Ikke med I order form"))</f>
        <v>Ikke med I order form</v>
      </c>
      <c r="U516" s="226">
        <v>7048652537461</v>
      </c>
      <c r="V516" s="120">
        <f>IFERROR(VLOOKUP(U516,'2) Order Form'!$W$9:$W$1996,1,FALSE),"Ikke med I order form")</f>
        <v>7048652537461</v>
      </c>
      <c r="W516" s="195">
        <f>INDEX(ATS!$A:$P,MATCH(ATS!$U516,ATS!$O:$O,0),1)</f>
        <v>828164</v>
      </c>
      <c r="X516" s="174" t="str">
        <f>INDEX(ATS!$A:$P,MATCH(ATS!$U516,ATS!$O:$O,0),2)</f>
        <v>Hunter Shorts M</v>
      </c>
      <c r="Y516" s="175" t="str">
        <f>INDEX(ATS!$A:$P,MATCH(ATS!$U516,ATS!$O:$O,0),4)</f>
        <v>BLACK-M</v>
      </c>
      <c r="AA516" s="195" t="str">
        <f>IFERROR(VLOOKUP('2) Order Form'!W521,$U$4:$U$1000,1,FALSE),"Ikke med i Elastic")</f>
        <v>Ikke med i Elastic</v>
      </c>
      <c r="AB516" s="195">
        <f>SUM('2) Order Form'!W521)</f>
        <v>7048652275493</v>
      </c>
      <c r="AC516" s="195">
        <f>INDEX(ATS!$A:$P,MATCH(ATS!$AB516,ATS!$O:$O,0),1)</f>
        <v>828077</v>
      </c>
      <c r="AD516" s="195" t="str">
        <f>INDEX(ATS!$A:$P,MATCH(ATS!$AB516,ATS!$O:$O,0),2)</f>
        <v>Hunter Merino Wind FZ M</v>
      </c>
      <c r="AE516" s="195" t="str">
        <f>INDEX(ATS!$A:$P,MATCH(ATS!$AB516,ATS!$O:$O,0),4)</f>
        <v>BLACK-L</v>
      </c>
    </row>
    <row r="517" spans="1:31" s="2" customFormat="1" x14ac:dyDescent="0.2">
      <c r="A517" s="228">
        <v>820090</v>
      </c>
      <c r="B517" s="228" t="s">
        <v>3280</v>
      </c>
      <c r="C517" s="228" t="s">
        <v>4204</v>
      </c>
      <c r="D517" s="228" t="s">
        <v>3262</v>
      </c>
      <c r="E517" s="228" t="s">
        <v>4384</v>
      </c>
      <c r="F517" s="228" t="s">
        <v>67</v>
      </c>
      <c r="G517" s="228" t="s">
        <v>128</v>
      </c>
      <c r="H517" s="228">
        <v>0</v>
      </c>
      <c r="I517" s="228">
        <v>0</v>
      </c>
      <c r="J517" s="228">
        <v>0</v>
      </c>
      <c r="K517" s="228">
        <v>0</v>
      </c>
      <c r="L517" s="231">
        <v>0</v>
      </c>
      <c r="N517" s="119" t="str">
        <f t="shared" si="24"/>
        <v>820090-55505-L</v>
      </c>
      <c r="O517" s="122" t="str">
        <f>IF(B517="NET","",IF(B517="","",IFERROR(VLOOKUP(N517,EAN!$A:$B,2,FALSE),"MANGLER - MÅ OPPDATERE EAN-FANEN")))</f>
        <v>MANGLER - MÅ OPPDATERE EAN-FANEN</v>
      </c>
      <c r="P517" s="119">
        <f t="shared" ref="P517:P580" si="25">H517</f>
        <v>0</v>
      </c>
      <c r="Q517" s="119">
        <f t="shared" ref="Q517:Q580" si="26">L517</f>
        <v>0</v>
      </c>
      <c r="S517" s="137" t="str">
        <f>IF(B517="NET","",IFERROR(VLOOKUP(O517,'2) Order Form'!$W$9:$W$1926,1,FALSE),"Ikke med I order form"))</f>
        <v>Ikke med I order form</v>
      </c>
      <c r="U517" s="226">
        <v>7048652537454</v>
      </c>
      <c r="V517" s="120">
        <f>IFERROR(VLOOKUP(U517,'2) Order Form'!$W$9:$W$1996,1,FALSE),"Ikke med I order form")</f>
        <v>7048652537454</v>
      </c>
      <c r="W517" s="195">
        <f>INDEX(ATS!$A:$P,MATCH(ATS!$U517,ATS!$O:$O,0),1)</f>
        <v>828164</v>
      </c>
      <c r="X517" s="174" t="str">
        <f>INDEX(ATS!$A:$P,MATCH(ATS!$U517,ATS!$O:$O,0),2)</f>
        <v>Hunter Shorts M</v>
      </c>
      <c r="Y517" s="175" t="str">
        <f>INDEX(ATS!$A:$P,MATCH(ATS!$U517,ATS!$O:$O,0),4)</f>
        <v>BLACK-L</v>
      </c>
      <c r="AA517" s="195" t="str">
        <f>IFERROR(VLOOKUP('2) Order Form'!W522,$U$4:$U$1000,1,FALSE),"Ikke med i Elastic")</f>
        <v>Ikke med i Elastic</v>
      </c>
      <c r="AB517" s="195">
        <f>SUM('2) Order Form'!W522)</f>
        <v>7048652275523</v>
      </c>
      <c r="AC517" s="195">
        <f>INDEX(ATS!$A:$P,MATCH(ATS!$AB517,ATS!$O:$O,0),1)</f>
        <v>828077</v>
      </c>
      <c r="AD517" s="195" t="str">
        <f>INDEX(ATS!$A:$P,MATCH(ATS!$AB517,ATS!$O:$O,0),2)</f>
        <v>Hunter Merino Wind FZ M</v>
      </c>
      <c r="AE517" s="195" t="str">
        <f>INDEX(ATS!$A:$P,MATCH(ATS!$AB517,ATS!$O:$O,0),4)</f>
        <v>BLACK-XL</v>
      </c>
    </row>
    <row r="518" spans="1:31" s="2" customFormat="1" x14ac:dyDescent="0.2">
      <c r="A518" s="228">
        <v>820090</v>
      </c>
      <c r="B518" s="228" t="s">
        <v>3280</v>
      </c>
      <c r="C518" s="228" t="s">
        <v>4204</v>
      </c>
      <c r="D518" s="228" t="s">
        <v>3281</v>
      </c>
      <c r="E518" s="228" t="s">
        <v>4384</v>
      </c>
      <c r="F518" s="228" t="s">
        <v>68</v>
      </c>
      <c r="G518" s="228" t="s">
        <v>128</v>
      </c>
      <c r="H518" s="228">
        <v>0</v>
      </c>
      <c r="I518" s="228">
        <v>0</v>
      </c>
      <c r="J518" s="228">
        <v>0</v>
      </c>
      <c r="K518" s="228">
        <v>0</v>
      </c>
      <c r="L518" s="231">
        <v>0</v>
      </c>
      <c r="N518" s="119" t="str">
        <f t="shared" si="24"/>
        <v>820090-55505-XL</v>
      </c>
      <c r="O518" s="122" t="str">
        <f>IF(B518="NET","",IF(B518="","",IFERROR(VLOOKUP(N518,EAN!$A:$B,2,FALSE),"MANGLER - MÅ OPPDATERE EAN-FANEN")))</f>
        <v>MANGLER - MÅ OPPDATERE EAN-FANEN</v>
      </c>
      <c r="P518" s="119">
        <f t="shared" si="25"/>
        <v>0</v>
      </c>
      <c r="Q518" s="119">
        <f t="shared" si="26"/>
        <v>0</v>
      </c>
      <c r="S518" s="137" t="str">
        <f>IF(B518="NET","",IFERROR(VLOOKUP(O518,'2) Order Form'!$W$9:$W$1926,1,FALSE),"Ikke med I order form"))</f>
        <v>Ikke med I order form</v>
      </c>
      <c r="U518" s="226">
        <v>7048652537485</v>
      </c>
      <c r="V518" s="120">
        <f>IFERROR(VLOOKUP(U518,'2) Order Form'!$W$9:$W$1996,1,FALSE),"Ikke med I order form")</f>
        <v>7048652537485</v>
      </c>
      <c r="W518" s="195">
        <f>INDEX(ATS!$A:$P,MATCH(ATS!$U518,ATS!$O:$O,0),1)</f>
        <v>828164</v>
      </c>
      <c r="X518" s="174" t="str">
        <f>INDEX(ATS!$A:$P,MATCH(ATS!$U518,ATS!$O:$O,0),2)</f>
        <v>Hunter Shorts M</v>
      </c>
      <c r="Y518" s="175" t="str">
        <f>INDEX(ATS!$A:$P,MATCH(ATS!$U518,ATS!$O:$O,0),4)</f>
        <v>BLACK-XL</v>
      </c>
      <c r="AA518" s="195">
        <f>IFERROR(VLOOKUP('2) Order Form'!W523,$U$4:$U$1000,1,FALSE),"Ikke med i Elastic")</f>
        <v>7048652276919</v>
      </c>
      <c r="AB518" s="195">
        <f>SUM('2) Order Form'!W523)</f>
        <v>7048652276919</v>
      </c>
      <c r="AC518" s="195">
        <f>INDEX(ATS!$A:$P,MATCH(ATS!$AB518,ATS!$O:$O,0),1)</f>
        <v>828089</v>
      </c>
      <c r="AD518" s="195" t="str">
        <f>INDEX(ATS!$A:$P,MATCH(ATS!$AB518,ATS!$O:$O,0),2)</f>
        <v>Hunter Light Pants M</v>
      </c>
      <c r="AE518" s="195" t="str">
        <f>INDEX(ATS!$A:$P,MATCH(ATS!$AB518,ATS!$O:$O,0),4)</f>
        <v>BLACK-S</v>
      </c>
    </row>
    <row r="519" spans="1:31" s="2" customFormat="1" x14ac:dyDescent="0.2">
      <c r="A519" s="228">
        <v>820090</v>
      </c>
      <c r="B519" s="228" t="s">
        <v>3280</v>
      </c>
      <c r="C519" s="228" t="s">
        <v>4204</v>
      </c>
      <c r="D519" s="228" t="s">
        <v>655</v>
      </c>
      <c r="E519" s="228" t="s">
        <v>656</v>
      </c>
      <c r="F519" s="228" t="s">
        <v>8</v>
      </c>
      <c r="G519" s="228" t="s">
        <v>504</v>
      </c>
      <c r="H519" s="228">
        <v>6</v>
      </c>
      <c r="I519" s="228">
        <v>6</v>
      </c>
      <c r="J519" s="228">
        <v>6</v>
      </c>
      <c r="K519" s="228">
        <v>6</v>
      </c>
      <c r="L519" s="231">
        <v>6</v>
      </c>
      <c r="N519" s="119" t="str">
        <f t="shared" si="24"/>
        <v>820090-88002-S</v>
      </c>
      <c r="O519" s="122" t="str">
        <f>IF(B519="NET","",IF(B519="","",IFERROR(VLOOKUP(N519,EAN!$A:$B,2,FALSE),"MANGLER - MÅ OPPDATERE EAN-FANEN")))</f>
        <v>MANGLER - MÅ OPPDATERE EAN-FANEN</v>
      </c>
      <c r="P519" s="119">
        <f t="shared" si="25"/>
        <v>6</v>
      </c>
      <c r="Q519" s="119">
        <f t="shared" si="26"/>
        <v>6</v>
      </c>
      <c r="S519" s="137" t="str">
        <f>IF(B519="NET","",IFERROR(VLOOKUP(O519,'2) Order Form'!$W$9:$W$1926,1,FALSE),"Ikke med I order form"))</f>
        <v>Ikke med I order form</v>
      </c>
      <c r="U519" s="226">
        <v>7048652765642</v>
      </c>
      <c r="V519" s="120">
        <f>IFERROR(VLOOKUP(U519,'2) Order Form'!$W$9:$W$1996,1,FALSE),"Ikke med I order form")</f>
        <v>7048652765642</v>
      </c>
      <c r="W519" s="195">
        <f>INDEX(ATS!$A:$P,MATCH(ATS!$U519,ATS!$O:$O,0),1)</f>
        <v>828164</v>
      </c>
      <c r="X519" s="174" t="str">
        <f>INDEX(ATS!$A:$P,MATCH(ATS!$U519,ATS!$O:$O,0),2)</f>
        <v>Hunter Shorts M</v>
      </c>
      <c r="Y519" s="175" t="str">
        <f>INDEX(ATS!$A:$P,MATCH(ATS!$U519,ATS!$O:$O,0),4)</f>
        <v>57000-S</v>
      </c>
      <c r="AA519" s="195">
        <f>IFERROR(VLOOKUP('2) Order Form'!W524,$U$4:$U$1000,1,FALSE),"Ikke med i Elastic")</f>
        <v>7048652276902</v>
      </c>
      <c r="AB519" s="195">
        <f>SUM('2) Order Form'!W524)</f>
        <v>7048652276902</v>
      </c>
      <c r="AC519" s="195">
        <f>INDEX(ATS!$A:$P,MATCH(ATS!$AB519,ATS!$O:$O,0),1)</f>
        <v>828089</v>
      </c>
      <c r="AD519" s="195" t="str">
        <f>INDEX(ATS!$A:$P,MATCH(ATS!$AB519,ATS!$O:$O,0),2)</f>
        <v>Hunter Light Pants M</v>
      </c>
      <c r="AE519" s="195" t="str">
        <f>INDEX(ATS!$A:$P,MATCH(ATS!$AB519,ATS!$O:$O,0),4)</f>
        <v>BLACK-M</v>
      </c>
    </row>
    <row r="520" spans="1:31" s="2" customFormat="1" x14ac:dyDescent="0.2">
      <c r="A520" s="228">
        <v>820090</v>
      </c>
      <c r="B520" s="228" t="s">
        <v>3280</v>
      </c>
      <c r="C520" s="228" t="s">
        <v>4204</v>
      </c>
      <c r="D520" s="228" t="s">
        <v>657</v>
      </c>
      <c r="E520" s="228" t="s">
        <v>656</v>
      </c>
      <c r="F520" s="228" t="s">
        <v>7</v>
      </c>
      <c r="G520" s="228" t="s">
        <v>504</v>
      </c>
      <c r="H520" s="228">
        <v>0</v>
      </c>
      <c r="I520" s="228">
        <v>0</v>
      </c>
      <c r="J520" s="228">
        <v>0</v>
      </c>
      <c r="K520" s="228">
        <v>0</v>
      </c>
      <c r="L520" s="231">
        <v>0</v>
      </c>
      <c r="N520" s="119" t="str">
        <f t="shared" si="24"/>
        <v>820090-88002-M</v>
      </c>
      <c r="O520" s="122" t="str">
        <f>IF(B520="NET","",IF(B520="","",IFERROR(VLOOKUP(N520,EAN!$A:$B,2,FALSE),"MANGLER - MÅ OPPDATERE EAN-FANEN")))</f>
        <v>MANGLER - MÅ OPPDATERE EAN-FANEN</v>
      </c>
      <c r="P520" s="119">
        <f t="shared" si="25"/>
        <v>0</v>
      </c>
      <c r="Q520" s="119">
        <f t="shared" si="26"/>
        <v>0</v>
      </c>
      <c r="S520" s="137" t="str">
        <f>IF(B520="NET","",IFERROR(VLOOKUP(O520,'2) Order Form'!$W$9:$W$1926,1,FALSE),"Ikke med I order form"))</f>
        <v>Ikke med I order form</v>
      </c>
      <c r="U520" s="226">
        <v>7048652765635</v>
      </c>
      <c r="V520" s="120">
        <f>IFERROR(VLOOKUP(U520,'2) Order Form'!$W$9:$W$1996,1,FALSE),"Ikke med I order form")</f>
        <v>7048652765635</v>
      </c>
      <c r="W520" s="195">
        <f>INDEX(ATS!$A:$P,MATCH(ATS!$U520,ATS!$O:$O,0),1)</f>
        <v>828164</v>
      </c>
      <c r="X520" s="174" t="str">
        <f>INDEX(ATS!$A:$P,MATCH(ATS!$U520,ATS!$O:$O,0),2)</f>
        <v>Hunter Shorts M</v>
      </c>
      <c r="Y520" s="175" t="str">
        <f>INDEX(ATS!$A:$P,MATCH(ATS!$U520,ATS!$O:$O,0),4)</f>
        <v>57000-M</v>
      </c>
      <c r="AA520" s="195">
        <f>IFERROR(VLOOKUP('2) Order Form'!W525,$U$4:$U$1000,1,FALSE),"Ikke med i Elastic")</f>
        <v>7048652276896</v>
      </c>
      <c r="AB520" s="195">
        <f>SUM('2) Order Form'!W525)</f>
        <v>7048652276896</v>
      </c>
      <c r="AC520" s="195">
        <f>INDEX(ATS!$A:$P,MATCH(ATS!$AB520,ATS!$O:$O,0),1)</f>
        <v>828089</v>
      </c>
      <c r="AD520" s="195" t="str">
        <f>INDEX(ATS!$A:$P,MATCH(ATS!$AB520,ATS!$O:$O,0),2)</f>
        <v>Hunter Light Pants M</v>
      </c>
      <c r="AE520" s="195" t="str">
        <f>INDEX(ATS!$A:$P,MATCH(ATS!$AB520,ATS!$O:$O,0),4)</f>
        <v>BLACK-L</v>
      </c>
    </row>
    <row r="521" spans="1:31" s="2" customFormat="1" x14ac:dyDescent="0.2">
      <c r="A521" s="228">
        <v>820090</v>
      </c>
      <c r="B521" s="228" t="s">
        <v>3280</v>
      </c>
      <c r="C521" s="228" t="s">
        <v>4204</v>
      </c>
      <c r="D521" s="228" t="s">
        <v>658</v>
      </c>
      <c r="E521" s="228" t="s">
        <v>656</v>
      </c>
      <c r="F521" s="228" t="s">
        <v>67</v>
      </c>
      <c r="G521" s="228" t="s">
        <v>504</v>
      </c>
      <c r="H521" s="228">
        <v>0</v>
      </c>
      <c r="I521" s="228">
        <v>0</v>
      </c>
      <c r="J521" s="228">
        <v>0</v>
      </c>
      <c r="K521" s="228">
        <v>0</v>
      </c>
      <c r="L521" s="231">
        <v>0</v>
      </c>
      <c r="N521" s="119" t="str">
        <f t="shared" si="24"/>
        <v>820090-88002-L</v>
      </c>
      <c r="O521" s="122" t="str">
        <f>IF(B521="NET","",IF(B521="","",IFERROR(VLOOKUP(N521,EAN!$A:$B,2,FALSE),"MANGLER - MÅ OPPDATERE EAN-FANEN")))</f>
        <v>MANGLER - MÅ OPPDATERE EAN-FANEN</v>
      </c>
      <c r="P521" s="119">
        <f t="shared" si="25"/>
        <v>0</v>
      </c>
      <c r="Q521" s="119">
        <f t="shared" si="26"/>
        <v>0</v>
      </c>
      <c r="S521" s="137" t="str">
        <f>IF(B521="NET","",IFERROR(VLOOKUP(O521,'2) Order Form'!$W$9:$W$1926,1,FALSE),"Ikke med I order form"))</f>
        <v>Ikke med I order form</v>
      </c>
      <c r="U521" s="226">
        <v>7048652765628</v>
      </c>
      <c r="V521" s="120">
        <f>IFERROR(VLOOKUP(U521,'2) Order Form'!$W$9:$W$1996,1,FALSE),"Ikke med I order form")</f>
        <v>7048652765628</v>
      </c>
      <c r="W521" s="195">
        <f>INDEX(ATS!$A:$P,MATCH(ATS!$U521,ATS!$O:$O,0),1)</f>
        <v>828164</v>
      </c>
      <c r="X521" s="174" t="str">
        <f>INDEX(ATS!$A:$P,MATCH(ATS!$U521,ATS!$O:$O,0),2)</f>
        <v>Hunter Shorts M</v>
      </c>
      <c r="Y521" s="175" t="str">
        <f>INDEX(ATS!$A:$P,MATCH(ATS!$U521,ATS!$O:$O,0),4)</f>
        <v>57000-L</v>
      </c>
      <c r="AA521" s="195">
        <f>IFERROR(VLOOKUP('2) Order Form'!W526,$U$4:$U$1000,1,FALSE),"Ikke med i Elastic")</f>
        <v>7048652276926</v>
      </c>
      <c r="AB521" s="195">
        <f>SUM('2) Order Form'!W526)</f>
        <v>7048652276926</v>
      </c>
      <c r="AC521" s="195">
        <f>INDEX(ATS!$A:$P,MATCH(ATS!$AB521,ATS!$O:$O,0),1)</f>
        <v>828089</v>
      </c>
      <c r="AD521" s="195" t="str">
        <f>INDEX(ATS!$A:$P,MATCH(ATS!$AB521,ATS!$O:$O,0),2)</f>
        <v>Hunter Light Pants M</v>
      </c>
      <c r="AE521" s="195" t="str">
        <f>INDEX(ATS!$A:$P,MATCH(ATS!$AB521,ATS!$O:$O,0),4)</f>
        <v>BLACK-XL</v>
      </c>
    </row>
    <row r="522" spans="1:31" s="2" customFormat="1" x14ac:dyDescent="0.2">
      <c r="A522" s="228">
        <v>820090</v>
      </c>
      <c r="B522" s="228" t="s">
        <v>3280</v>
      </c>
      <c r="C522" s="228" t="s">
        <v>4204</v>
      </c>
      <c r="D522" s="228" t="s">
        <v>659</v>
      </c>
      <c r="E522" s="228" t="s">
        <v>656</v>
      </c>
      <c r="F522" s="228" t="s">
        <v>68</v>
      </c>
      <c r="G522" s="228" t="s">
        <v>504</v>
      </c>
      <c r="H522" s="228">
        <v>1</v>
      </c>
      <c r="I522" s="228">
        <v>1</v>
      </c>
      <c r="J522" s="228">
        <v>1</v>
      </c>
      <c r="K522" s="228">
        <v>1</v>
      </c>
      <c r="L522" s="231">
        <v>1</v>
      </c>
      <c r="N522" s="119" t="str">
        <f t="shared" si="24"/>
        <v>820090-88002-XL</v>
      </c>
      <c r="O522" s="122" t="str">
        <f>IF(B522="NET","",IF(B522="","",IFERROR(VLOOKUP(N522,EAN!$A:$B,2,FALSE),"MANGLER - MÅ OPPDATERE EAN-FANEN")))</f>
        <v>MANGLER - MÅ OPPDATERE EAN-FANEN</v>
      </c>
      <c r="P522" s="119">
        <f t="shared" si="25"/>
        <v>1</v>
      </c>
      <c r="Q522" s="119">
        <f t="shared" si="26"/>
        <v>1</v>
      </c>
      <c r="S522" s="137" t="str">
        <f>IF(B522="NET","",IFERROR(VLOOKUP(O522,'2) Order Form'!$W$9:$W$1926,1,FALSE),"Ikke med I order form"))</f>
        <v>Ikke med I order form</v>
      </c>
      <c r="U522" s="226">
        <v>7048652765659</v>
      </c>
      <c r="V522" s="120">
        <f>IFERROR(VLOOKUP(U522,'2) Order Form'!$W$9:$W$1996,1,FALSE),"Ikke med I order form")</f>
        <v>7048652765659</v>
      </c>
      <c r="W522" s="195">
        <f>INDEX(ATS!$A:$P,MATCH(ATS!$U522,ATS!$O:$O,0),1)</f>
        <v>828164</v>
      </c>
      <c r="X522" s="174" t="str">
        <f>INDEX(ATS!$A:$P,MATCH(ATS!$U522,ATS!$O:$O,0),2)</f>
        <v>Hunter Shorts M</v>
      </c>
      <c r="Y522" s="175" t="str">
        <f>INDEX(ATS!$A:$P,MATCH(ATS!$U522,ATS!$O:$O,0),4)</f>
        <v>57000-XL</v>
      </c>
      <c r="AA522" s="195">
        <f>IFERROR(VLOOKUP('2) Order Form'!W527,$U$4:$U$1000,1,FALSE),"Ikke med i Elastic")</f>
        <v>7048652765642</v>
      </c>
      <c r="AB522" s="195">
        <f>SUM('2) Order Form'!W527)</f>
        <v>7048652765642</v>
      </c>
      <c r="AC522" s="195">
        <f>INDEX(ATS!$A:$P,MATCH(ATS!$AB522,ATS!$O:$O,0),1)</f>
        <v>828164</v>
      </c>
      <c r="AD522" s="195" t="str">
        <f>INDEX(ATS!$A:$P,MATCH(ATS!$AB522,ATS!$O:$O,0),2)</f>
        <v>Hunter Shorts M</v>
      </c>
      <c r="AE522" s="195" t="str">
        <f>INDEX(ATS!$A:$P,MATCH(ATS!$AB522,ATS!$O:$O,0),4)</f>
        <v>57000-S</v>
      </c>
    </row>
    <row r="523" spans="1:31" s="2" customFormat="1" x14ac:dyDescent="0.2">
      <c r="A523" s="228">
        <v>820090</v>
      </c>
      <c r="B523" s="228" t="s">
        <v>3280</v>
      </c>
      <c r="C523" s="228" t="s">
        <v>4204</v>
      </c>
      <c r="D523" s="228" t="s">
        <v>3282</v>
      </c>
      <c r="E523" s="228" t="s">
        <v>4385</v>
      </c>
      <c r="F523" s="228" t="s">
        <v>8</v>
      </c>
      <c r="G523" s="228" t="s">
        <v>128</v>
      </c>
      <c r="H523" s="228">
        <v>0</v>
      </c>
      <c r="I523" s="228">
        <v>0</v>
      </c>
      <c r="J523" s="228">
        <v>0</v>
      </c>
      <c r="K523" s="228">
        <v>0</v>
      </c>
      <c r="L523" s="231">
        <v>0</v>
      </c>
      <c r="N523" s="119" t="str">
        <f t="shared" si="24"/>
        <v>820090-88200-S</v>
      </c>
      <c r="O523" s="122" t="str">
        <f>IF(B523="NET","",IF(B523="","",IFERROR(VLOOKUP(N523,EAN!$A:$B,2,FALSE),"MANGLER - MÅ OPPDATERE EAN-FANEN")))</f>
        <v>MANGLER - MÅ OPPDATERE EAN-FANEN</v>
      </c>
      <c r="P523" s="119">
        <f t="shared" si="25"/>
        <v>0</v>
      </c>
      <c r="Q523" s="119">
        <f t="shared" si="26"/>
        <v>0</v>
      </c>
      <c r="S523" s="137" t="str">
        <f>IF(B523="NET","",IFERROR(VLOOKUP(O523,'2) Order Form'!$W$9:$W$1926,1,FALSE),"Ikke med I order form"))</f>
        <v>Ikke med I order form</v>
      </c>
      <c r="U523" s="226">
        <v>7048652277398</v>
      </c>
      <c r="V523" s="120">
        <f>IFERROR(VLOOKUP(U523,'2) Order Form'!$W$9:$W$1996,1,FALSE),"Ikke med I order form")</f>
        <v>7048652277398</v>
      </c>
      <c r="W523" s="195">
        <f>INDEX(ATS!$A:$P,MATCH(ATS!$U523,ATS!$O:$O,0),1)</f>
        <v>828093</v>
      </c>
      <c r="X523" s="174" t="str">
        <f>INDEX(ATS!$A:$P,MATCH(ATS!$U523,ATS!$O:$O,0),2)</f>
        <v>Hunter Light Shorts M</v>
      </c>
      <c r="Y523" s="175" t="str">
        <f>INDEX(ATS!$A:$P,MATCH(ATS!$U523,ATS!$O:$O,0),4)</f>
        <v>BLACK-S</v>
      </c>
      <c r="AA523" s="195">
        <f>IFERROR(VLOOKUP('2) Order Form'!W528,$U$4:$U$1000,1,FALSE),"Ikke med i Elastic")</f>
        <v>7048652765635</v>
      </c>
      <c r="AB523" s="195">
        <f>SUM('2) Order Form'!W528)</f>
        <v>7048652765635</v>
      </c>
      <c r="AC523" s="195">
        <f>INDEX(ATS!$A:$P,MATCH(ATS!$AB523,ATS!$O:$O,0),1)</f>
        <v>828164</v>
      </c>
      <c r="AD523" s="195" t="str">
        <f>INDEX(ATS!$A:$P,MATCH(ATS!$AB523,ATS!$O:$O,0),2)</f>
        <v>Hunter Shorts M</v>
      </c>
      <c r="AE523" s="195" t="str">
        <f>INDEX(ATS!$A:$P,MATCH(ATS!$AB523,ATS!$O:$O,0),4)</f>
        <v>57000-M</v>
      </c>
    </row>
    <row r="524" spans="1:31" s="2" customFormat="1" x14ac:dyDescent="0.2">
      <c r="A524" s="228">
        <v>820090</v>
      </c>
      <c r="B524" s="228" t="s">
        <v>3280</v>
      </c>
      <c r="C524" s="228" t="s">
        <v>4204</v>
      </c>
      <c r="D524" s="228" t="s">
        <v>3283</v>
      </c>
      <c r="E524" s="228" t="s">
        <v>4385</v>
      </c>
      <c r="F524" s="228" t="s">
        <v>7</v>
      </c>
      <c r="G524" s="228" t="s">
        <v>128</v>
      </c>
      <c r="H524" s="228">
        <v>0</v>
      </c>
      <c r="I524" s="228">
        <v>0</v>
      </c>
      <c r="J524" s="228">
        <v>0</v>
      </c>
      <c r="K524" s="228">
        <v>0</v>
      </c>
      <c r="L524" s="231">
        <v>0</v>
      </c>
      <c r="N524" s="119" t="str">
        <f t="shared" si="24"/>
        <v>820090-88200-M</v>
      </c>
      <c r="O524" s="122" t="str">
        <f>IF(B524="NET","",IF(B524="","",IFERROR(VLOOKUP(N524,EAN!$A:$B,2,FALSE),"MANGLER - MÅ OPPDATERE EAN-FANEN")))</f>
        <v>MANGLER - MÅ OPPDATERE EAN-FANEN</v>
      </c>
      <c r="P524" s="119">
        <f t="shared" si="25"/>
        <v>0</v>
      </c>
      <c r="Q524" s="119">
        <f t="shared" si="26"/>
        <v>0</v>
      </c>
      <c r="S524" s="137" t="str">
        <f>IF(B524="NET","",IFERROR(VLOOKUP(O524,'2) Order Form'!$W$9:$W$1926,1,FALSE),"Ikke med I order form"))</f>
        <v>Ikke med I order form</v>
      </c>
      <c r="U524" s="226">
        <v>7048652277381</v>
      </c>
      <c r="V524" s="120">
        <f>IFERROR(VLOOKUP(U524,'2) Order Form'!$W$9:$W$1996,1,FALSE),"Ikke med I order form")</f>
        <v>7048652277381</v>
      </c>
      <c r="W524" s="195">
        <f>INDEX(ATS!$A:$P,MATCH(ATS!$U524,ATS!$O:$O,0),1)</f>
        <v>828093</v>
      </c>
      <c r="X524" s="174" t="str">
        <f>INDEX(ATS!$A:$P,MATCH(ATS!$U524,ATS!$O:$O,0),2)</f>
        <v>Hunter Light Shorts M</v>
      </c>
      <c r="Y524" s="175" t="str">
        <f>INDEX(ATS!$A:$P,MATCH(ATS!$U524,ATS!$O:$O,0),4)</f>
        <v>BLACK-M</v>
      </c>
      <c r="AA524" s="195">
        <f>IFERROR(VLOOKUP('2) Order Form'!W529,$U$4:$U$1000,1,FALSE),"Ikke med i Elastic")</f>
        <v>7048652765628</v>
      </c>
      <c r="AB524" s="195">
        <f>SUM('2) Order Form'!W529)</f>
        <v>7048652765628</v>
      </c>
      <c r="AC524" s="195">
        <f>INDEX(ATS!$A:$P,MATCH(ATS!$AB524,ATS!$O:$O,0),1)</f>
        <v>828164</v>
      </c>
      <c r="AD524" s="195" t="str">
        <f>INDEX(ATS!$A:$P,MATCH(ATS!$AB524,ATS!$O:$O,0),2)</f>
        <v>Hunter Shorts M</v>
      </c>
      <c r="AE524" s="195" t="str">
        <f>INDEX(ATS!$A:$P,MATCH(ATS!$AB524,ATS!$O:$O,0),4)</f>
        <v>57000-L</v>
      </c>
    </row>
    <row r="525" spans="1:31" s="2" customFormat="1" x14ac:dyDescent="0.2">
      <c r="A525" s="228">
        <v>820090</v>
      </c>
      <c r="B525" s="228" t="s">
        <v>3280</v>
      </c>
      <c r="C525" s="228" t="s">
        <v>4204</v>
      </c>
      <c r="D525" s="228" t="s">
        <v>3284</v>
      </c>
      <c r="E525" s="228" t="s">
        <v>4385</v>
      </c>
      <c r="F525" s="228" t="s">
        <v>67</v>
      </c>
      <c r="G525" s="228" t="s">
        <v>128</v>
      </c>
      <c r="H525" s="228">
        <v>0</v>
      </c>
      <c r="I525" s="228">
        <v>0</v>
      </c>
      <c r="J525" s="228">
        <v>0</v>
      </c>
      <c r="K525" s="228">
        <v>0</v>
      </c>
      <c r="L525" s="231">
        <v>0</v>
      </c>
      <c r="N525" s="119" t="str">
        <f t="shared" si="24"/>
        <v>820090-88200-L</v>
      </c>
      <c r="O525" s="122" t="str">
        <f>IF(B525="NET","",IF(B525="","",IFERROR(VLOOKUP(N525,EAN!$A:$B,2,FALSE),"MANGLER - MÅ OPPDATERE EAN-FANEN")))</f>
        <v>MANGLER - MÅ OPPDATERE EAN-FANEN</v>
      </c>
      <c r="P525" s="119">
        <f t="shared" si="25"/>
        <v>0</v>
      </c>
      <c r="Q525" s="119">
        <f t="shared" si="26"/>
        <v>0</v>
      </c>
      <c r="S525" s="137" t="str">
        <f>IF(B525="NET","",IFERROR(VLOOKUP(O525,'2) Order Form'!$W$9:$W$1926,1,FALSE),"Ikke med I order form"))</f>
        <v>Ikke med I order form</v>
      </c>
      <c r="U525" s="226">
        <v>7048652277374</v>
      </c>
      <c r="V525" s="120">
        <f>IFERROR(VLOOKUP(U525,'2) Order Form'!$W$9:$W$1996,1,FALSE),"Ikke med I order form")</f>
        <v>7048652277374</v>
      </c>
      <c r="W525" s="195">
        <f>INDEX(ATS!$A:$P,MATCH(ATS!$U525,ATS!$O:$O,0),1)</f>
        <v>828093</v>
      </c>
      <c r="X525" s="174" t="str">
        <f>INDEX(ATS!$A:$P,MATCH(ATS!$U525,ATS!$O:$O,0),2)</f>
        <v>Hunter Light Shorts M</v>
      </c>
      <c r="Y525" s="175" t="str">
        <f>INDEX(ATS!$A:$P,MATCH(ATS!$U525,ATS!$O:$O,0),4)</f>
        <v>BLACK-L</v>
      </c>
      <c r="AA525" s="195">
        <f>IFERROR(VLOOKUP('2) Order Form'!W530,$U$4:$U$1000,1,FALSE),"Ikke med i Elastic")</f>
        <v>7048652765659</v>
      </c>
      <c r="AB525" s="195">
        <f>SUM('2) Order Form'!W530)</f>
        <v>7048652765659</v>
      </c>
      <c r="AC525" s="195">
        <f>INDEX(ATS!$A:$P,MATCH(ATS!$AB525,ATS!$O:$O,0),1)</f>
        <v>828164</v>
      </c>
      <c r="AD525" s="195" t="str">
        <f>INDEX(ATS!$A:$P,MATCH(ATS!$AB525,ATS!$O:$O,0),2)</f>
        <v>Hunter Shorts M</v>
      </c>
      <c r="AE525" s="195" t="str">
        <f>INDEX(ATS!$A:$P,MATCH(ATS!$AB525,ATS!$O:$O,0),4)</f>
        <v>57000-XL</v>
      </c>
    </row>
    <row r="526" spans="1:31" s="2" customFormat="1" x14ac:dyDescent="0.2">
      <c r="A526" s="228">
        <v>820090</v>
      </c>
      <c r="B526" s="228" t="s">
        <v>3280</v>
      </c>
      <c r="C526" s="228" t="s">
        <v>4204</v>
      </c>
      <c r="D526" s="228" t="s">
        <v>3285</v>
      </c>
      <c r="E526" s="228" t="s">
        <v>4385</v>
      </c>
      <c r="F526" s="228" t="s">
        <v>68</v>
      </c>
      <c r="G526" s="228" t="s">
        <v>128</v>
      </c>
      <c r="H526" s="228">
        <v>0</v>
      </c>
      <c r="I526" s="228">
        <v>0</v>
      </c>
      <c r="J526" s="228">
        <v>0</v>
      </c>
      <c r="K526" s="228">
        <v>0</v>
      </c>
      <c r="L526" s="231">
        <v>0</v>
      </c>
      <c r="N526" s="119" t="str">
        <f t="shared" si="24"/>
        <v>820090-88200-XL</v>
      </c>
      <c r="O526" s="122" t="str">
        <f>IF(B526="NET","",IF(B526="","",IFERROR(VLOOKUP(N526,EAN!$A:$B,2,FALSE),"MANGLER - MÅ OPPDATERE EAN-FANEN")))</f>
        <v>MANGLER - MÅ OPPDATERE EAN-FANEN</v>
      </c>
      <c r="P526" s="119">
        <f t="shared" si="25"/>
        <v>0</v>
      </c>
      <c r="Q526" s="119">
        <f t="shared" si="26"/>
        <v>0</v>
      </c>
      <c r="S526" s="137" t="str">
        <f>IF(B526="NET","",IFERROR(VLOOKUP(O526,'2) Order Form'!$W$9:$W$1926,1,FALSE),"Ikke med I order form"))</f>
        <v>Ikke med I order form</v>
      </c>
      <c r="U526" s="226">
        <v>7048652277404</v>
      </c>
      <c r="V526" s="120">
        <f>IFERROR(VLOOKUP(U526,'2) Order Form'!$W$9:$W$1996,1,FALSE),"Ikke med I order form")</f>
        <v>7048652277404</v>
      </c>
      <c r="W526" s="195">
        <f>INDEX(ATS!$A:$P,MATCH(ATS!$U526,ATS!$O:$O,0),1)</f>
        <v>828093</v>
      </c>
      <c r="X526" s="174" t="str">
        <f>INDEX(ATS!$A:$P,MATCH(ATS!$U526,ATS!$O:$O,0),2)</f>
        <v>Hunter Light Shorts M</v>
      </c>
      <c r="Y526" s="175" t="str">
        <f>INDEX(ATS!$A:$P,MATCH(ATS!$U526,ATS!$O:$O,0),4)</f>
        <v>BLACK-XL</v>
      </c>
      <c r="AA526" s="195">
        <f>IFERROR(VLOOKUP('2) Order Form'!W531,$U$4:$U$1000,1,FALSE),"Ikke med i Elastic")</f>
        <v>7048652537478</v>
      </c>
      <c r="AB526" s="195">
        <f>SUM('2) Order Form'!W531)</f>
        <v>7048652537478</v>
      </c>
      <c r="AC526" s="195">
        <f>INDEX(ATS!$A:$P,MATCH(ATS!$AB526,ATS!$O:$O,0),1)</f>
        <v>828164</v>
      </c>
      <c r="AD526" s="195" t="str">
        <f>INDEX(ATS!$A:$P,MATCH(ATS!$AB526,ATS!$O:$O,0),2)</f>
        <v>Hunter Shorts M</v>
      </c>
      <c r="AE526" s="195" t="str">
        <f>INDEX(ATS!$A:$P,MATCH(ATS!$AB526,ATS!$O:$O,0),4)</f>
        <v>BLACK-S</v>
      </c>
    </row>
    <row r="527" spans="1:31" s="2" customFormat="1" x14ac:dyDescent="0.2">
      <c r="A527" s="228">
        <v>820090</v>
      </c>
      <c r="B527" s="228" t="s">
        <v>3280</v>
      </c>
      <c r="C527" s="228" t="s">
        <v>4204</v>
      </c>
      <c r="D527" s="228" t="s">
        <v>140</v>
      </c>
      <c r="E527" s="228" t="s">
        <v>93</v>
      </c>
      <c r="F527" s="228" t="s">
        <v>8</v>
      </c>
      <c r="G527" s="228" t="s">
        <v>128</v>
      </c>
      <c r="H527" s="228">
        <v>0</v>
      </c>
      <c r="I527" s="228">
        <v>0</v>
      </c>
      <c r="J527" s="228">
        <v>0</v>
      </c>
      <c r="K527" s="228">
        <v>0</v>
      </c>
      <c r="L527" s="231">
        <v>0</v>
      </c>
      <c r="N527" s="119" t="str">
        <f t="shared" si="24"/>
        <v>820090-BLACK-S</v>
      </c>
      <c r="O527" s="122" t="str">
        <f>IF(B527="NET","",IF(B527="","",IFERROR(VLOOKUP(N527,EAN!$A:$B,2,FALSE),"MANGLER - MÅ OPPDATERE EAN-FANEN")))</f>
        <v>MANGLER - MÅ OPPDATERE EAN-FANEN</v>
      </c>
      <c r="P527" s="119">
        <f t="shared" si="25"/>
        <v>0</v>
      </c>
      <c r="Q527" s="119">
        <f t="shared" si="26"/>
        <v>0</v>
      </c>
      <c r="S527" s="137" t="str">
        <f>IF(B527="NET","",IFERROR(VLOOKUP(O527,'2) Order Form'!$W$9:$W$1926,1,FALSE),"Ikke med I order form"))</f>
        <v>Ikke med I order form</v>
      </c>
      <c r="U527" s="226">
        <v>7048652764768</v>
      </c>
      <c r="V527" s="120">
        <f>IFERROR(VLOOKUP(U527,'2) Order Form'!$W$9:$W$1996,1,FALSE),"Ikke med I order form")</f>
        <v>7048652764768</v>
      </c>
      <c r="W527" s="195">
        <f>INDEX(ATS!$A:$P,MATCH(ATS!$U527,ATS!$O:$O,0),1)</f>
        <v>828093</v>
      </c>
      <c r="X527" s="174" t="str">
        <f>INDEX(ATS!$A:$P,MATCH(ATS!$U527,ATS!$O:$O,0),2)</f>
        <v>Hunter Light Shorts M</v>
      </c>
      <c r="Y527" s="175" t="str">
        <f>INDEX(ATS!$A:$P,MATCH(ATS!$U527,ATS!$O:$O,0),4)</f>
        <v>78000-S</v>
      </c>
      <c r="AA527" s="195">
        <f>IFERROR(VLOOKUP('2) Order Form'!W532,$U$4:$U$1000,1,FALSE),"Ikke med i Elastic")</f>
        <v>7048652537461</v>
      </c>
      <c r="AB527" s="195">
        <f>SUM('2) Order Form'!W532)</f>
        <v>7048652537461</v>
      </c>
      <c r="AC527" s="195">
        <f>INDEX(ATS!$A:$P,MATCH(ATS!$AB527,ATS!$O:$O,0),1)</f>
        <v>828164</v>
      </c>
      <c r="AD527" s="195" t="str">
        <f>INDEX(ATS!$A:$P,MATCH(ATS!$AB527,ATS!$O:$O,0),2)</f>
        <v>Hunter Shorts M</v>
      </c>
      <c r="AE527" s="195" t="str">
        <f>INDEX(ATS!$A:$P,MATCH(ATS!$AB527,ATS!$O:$O,0),4)</f>
        <v>BLACK-M</v>
      </c>
    </row>
    <row r="528" spans="1:31" s="2" customFormat="1" x14ac:dyDescent="0.2">
      <c r="A528" s="228">
        <v>820090</v>
      </c>
      <c r="B528" s="228" t="s">
        <v>3280</v>
      </c>
      <c r="C528" s="228" t="s">
        <v>4204</v>
      </c>
      <c r="D528" s="228" t="s">
        <v>141</v>
      </c>
      <c r="E528" s="228" t="s">
        <v>93</v>
      </c>
      <c r="F528" s="228" t="s">
        <v>7</v>
      </c>
      <c r="G528" s="228" t="s">
        <v>128</v>
      </c>
      <c r="H528" s="228">
        <v>2</v>
      </c>
      <c r="I528" s="228">
        <v>2</v>
      </c>
      <c r="J528" s="228">
        <v>2</v>
      </c>
      <c r="K528" s="228">
        <v>2</v>
      </c>
      <c r="L528" s="231">
        <v>2</v>
      </c>
      <c r="N528" s="119" t="str">
        <f t="shared" si="24"/>
        <v>820090-BLACK-M</v>
      </c>
      <c r="O528" s="122" t="str">
        <f>IF(B528="NET","",IF(B528="","",IFERROR(VLOOKUP(N528,EAN!$A:$B,2,FALSE),"MANGLER - MÅ OPPDATERE EAN-FANEN")))</f>
        <v>MANGLER - MÅ OPPDATERE EAN-FANEN</v>
      </c>
      <c r="P528" s="119">
        <f t="shared" si="25"/>
        <v>2</v>
      </c>
      <c r="Q528" s="119">
        <f t="shared" si="26"/>
        <v>2</v>
      </c>
      <c r="S528" s="137" t="str">
        <f>IF(B528="NET","",IFERROR(VLOOKUP(O528,'2) Order Form'!$W$9:$W$1926,1,FALSE),"Ikke med I order form"))</f>
        <v>Ikke med I order form</v>
      </c>
      <c r="U528" s="226">
        <v>7048652764751</v>
      </c>
      <c r="V528" s="120">
        <f>IFERROR(VLOOKUP(U528,'2) Order Form'!$W$9:$W$1996,1,FALSE),"Ikke med I order form")</f>
        <v>7048652764751</v>
      </c>
      <c r="W528" s="195">
        <f>INDEX(ATS!$A:$P,MATCH(ATS!$U528,ATS!$O:$O,0),1)</f>
        <v>828093</v>
      </c>
      <c r="X528" s="174" t="str">
        <f>INDEX(ATS!$A:$P,MATCH(ATS!$U528,ATS!$O:$O,0),2)</f>
        <v>Hunter Light Shorts M</v>
      </c>
      <c r="Y528" s="175" t="str">
        <f>INDEX(ATS!$A:$P,MATCH(ATS!$U528,ATS!$O:$O,0),4)</f>
        <v>78000-M</v>
      </c>
      <c r="AA528" s="195">
        <f>IFERROR(VLOOKUP('2) Order Form'!W533,$U$4:$U$1000,1,FALSE),"Ikke med i Elastic")</f>
        <v>7048652537454</v>
      </c>
      <c r="AB528" s="195">
        <f>SUM('2) Order Form'!W533)</f>
        <v>7048652537454</v>
      </c>
      <c r="AC528" s="195">
        <f>INDEX(ATS!$A:$P,MATCH(ATS!$AB528,ATS!$O:$O,0),1)</f>
        <v>828164</v>
      </c>
      <c r="AD528" s="195" t="str">
        <f>INDEX(ATS!$A:$P,MATCH(ATS!$AB528,ATS!$O:$O,0),2)</f>
        <v>Hunter Shorts M</v>
      </c>
      <c r="AE528" s="195" t="str">
        <f>INDEX(ATS!$A:$P,MATCH(ATS!$AB528,ATS!$O:$O,0),4)</f>
        <v>BLACK-L</v>
      </c>
    </row>
    <row r="529" spans="1:31" s="2" customFormat="1" x14ac:dyDescent="0.2">
      <c r="A529" s="228">
        <v>820090</v>
      </c>
      <c r="B529" s="228" t="s">
        <v>3280</v>
      </c>
      <c r="C529" s="228" t="s">
        <v>4204</v>
      </c>
      <c r="D529" s="228" t="s">
        <v>142</v>
      </c>
      <c r="E529" s="228" t="s">
        <v>93</v>
      </c>
      <c r="F529" s="228" t="s">
        <v>67</v>
      </c>
      <c r="G529" s="228" t="s">
        <v>128</v>
      </c>
      <c r="H529" s="228">
        <v>28</v>
      </c>
      <c r="I529" s="228">
        <v>28</v>
      </c>
      <c r="J529" s="228">
        <v>28</v>
      </c>
      <c r="K529" s="228">
        <v>28</v>
      </c>
      <c r="L529" s="231">
        <v>28</v>
      </c>
      <c r="N529" s="119" t="str">
        <f t="shared" si="24"/>
        <v>820090-BLACK-L</v>
      </c>
      <c r="O529" s="122" t="str">
        <f>IF(B529="NET","",IF(B529="","",IFERROR(VLOOKUP(N529,EAN!$A:$B,2,FALSE),"MANGLER - MÅ OPPDATERE EAN-FANEN")))</f>
        <v>MANGLER - MÅ OPPDATERE EAN-FANEN</v>
      </c>
      <c r="P529" s="119">
        <f t="shared" si="25"/>
        <v>28</v>
      </c>
      <c r="Q529" s="119">
        <f t="shared" si="26"/>
        <v>28</v>
      </c>
      <c r="S529" s="137" t="str">
        <f>IF(B529="NET","",IFERROR(VLOOKUP(O529,'2) Order Form'!$W$9:$W$1926,1,FALSE),"Ikke med I order form"))</f>
        <v>Ikke med I order form</v>
      </c>
      <c r="U529" s="226">
        <v>7048652764744</v>
      </c>
      <c r="V529" s="120">
        <f>IFERROR(VLOOKUP(U529,'2) Order Form'!$W$9:$W$1996,1,FALSE),"Ikke med I order form")</f>
        <v>7048652764744</v>
      </c>
      <c r="W529" s="195">
        <f>INDEX(ATS!$A:$P,MATCH(ATS!$U529,ATS!$O:$O,0),1)</f>
        <v>828093</v>
      </c>
      <c r="X529" s="174" t="str">
        <f>INDEX(ATS!$A:$P,MATCH(ATS!$U529,ATS!$O:$O,0),2)</f>
        <v>Hunter Light Shorts M</v>
      </c>
      <c r="Y529" s="175" t="str">
        <f>INDEX(ATS!$A:$P,MATCH(ATS!$U529,ATS!$O:$O,0),4)</f>
        <v>78000-L</v>
      </c>
      <c r="AA529" s="195">
        <f>IFERROR(VLOOKUP('2) Order Form'!W534,$U$4:$U$1000,1,FALSE),"Ikke med i Elastic")</f>
        <v>7048652537485</v>
      </c>
      <c r="AB529" s="195">
        <f>SUM('2) Order Form'!W534)</f>
        <v>7048652537485</v>
      </c>
      <c r="AC529" s="195">
        <f>INDEX(ATS!$A:$P,MATCH(ATS!$AB529,ATS!$O:$O,0),1)</f>
        <v>828164</v>
      </c>
      <c r="AD529" s="195" t="str">
        <f>INDEX(ATS!$A:$P,MATCH(ATS!$AB529,ATS!$O:$O,0),2)</f>
        <v>Hunter Shorts M</v>
      </c>
      <c r="AE529" s="195" t="str">
        <f>INDEX(ATS!$A:$P,MATCH(ATS!$AB529,ATS!$O:$O,0),4)</f>
        <v>BLACK-XL</v>
      </c>
    </row>
    <row r="530" spans="1:31" s="2" customFormat="1" x14ac:dyDescent="0.2">
      <c r="A530" s="228">
        <v>820090</v>
      </c>
      <c r="B530" s="228" t="s">
        <v>3280</v>
      </c>
      <c r="C530" s="228" t="s">
        <v>4204</v>
      </c>
      <c r="D530" s="228" t="s">
        <v>143</v>
      </c>
      <c r="E530" s="228" t="s">
        <v>93</v>
      </c>
      <c r="F530" s="228" t="s">
        <v>68</v>
      </c>
      <c r="G530" s="228" t="s">
        <v>128</v>
      </c>
      <c r="H530" s="228">
        <v>3</v>
      </c>
      <c r="I530" s="228">
        <v>3</v>
      </c>
      <c r="J530" s="228">
        <v>3</v>
      </c>
      <c r="K530" s="228">
        <v>3</v>
      </c>
      <c r="L530" s="231">
        <v>3</v>
      </c>
      <c r="N530" s="119" t="str">
        <f t="shared" si="24"/>
        <v>820090-BLACK-XL</v>
      </c>
      <c r="O530" s="122" t="str">
        <f>IF(B530="NET","",IF(B530="","",IFERROR(VLOOKUP(N530,EAN!$A:$B,2,FALSE),"MANGLER - MÅ OPPDATERE EAN-FANEN")))</f>
        <v>MANGLER - MÅ OPPDATERE EAN-FANEN</v>
      </c>
      <c r="P530" s="119">
        <f t="shared" si="25"/>
        <v>3</v>
      </c>
      <c r="Q530" s="119">
        <f t="shared" si="26"/>
        <v>3</v>
      </c>
      <c r="S530" s="137" t="str">
        <f>IF(B530="NET","",IFERROR(VLOOKUP(O530,'2) Order Form'!$W$9:$W$1926,1,FALSE),"Ikke med I order form"))</f>
        <v>Ikke med I order form</v>
      </c>
      <c r="U530" s="226">
        <v>7048652764775</v>
      </c>
      <c r="V530" s="120">
        <f>IFERROR(VLOOKUP(U530,'2) Order Form'!$W$9:$W$1996,1,FALSE),"Ikke med I order form")</f>
        <v>7048652764775</v>
      </c>
      <c r="W530" s="195">
        <f>INDEX(ATS!$A:$P,MATCH(ATS!$U530,ATS!$O:$O,0),1)</f>
        <v>828093</v>
      </c>
      <c r="X530" s="174" t="str">
        <f>INDEX(ATS!$A:$P,MATCH(ATS!$U530,ATS!$O:$O,0),2)</f>
        <v>Hunter Light Shorts M</v>
      </c>
      <c r="Y530" s="175" t="str">
        <f>INDEX(ATS!$A:$P,MATCH(ATS!$U530,ATS!$O:$O,0),4)</f>
        <v>78000-XL</v>
      </c>
      <c r="AA530" s="195">
        <f>IFERROR(VLOOKUP('2) Order Form'!W535,$U$4:$U$1000,1,FALSE),"Ikke med i Elastic")</f>
        <v>7048652764768</v>
      </c>
      <c r="AB530" s="195">
        <f>SUM('2) Order Form'!W535)</f>
        <v>7048652764768</v>
      </c>
      <c r="AC530" s="195">
        <f>INDEX(ATS!$A:$P,MATCH(ATS!$AB530,ATS!$O:$O,0),1)</f>
        <v>828093</v>
      </c>
      <c r="AD530" s="195" t="str">
        <f>INDEX(ATS!$A:$P,MATCH(ATS!$AB530,ATS!$O:$O,0),2)</f>
        <v>Hunter Light Shorts M</v>
      </c>
      <c r="AE530" s="195" t="str">
        <f>INDEX(ATS!$A:$P,MATCH(ATS!$AB530,ATS!$O:$O,0),4)</f>
        <v>78000-S</v>
      </c>
    </row>
    <row r="531" spans="1:31" s="2" customFormat="1" x14ac:dyDescent="0.2">
      <c r="A531" s="228">
        <v>820090</v>
      </c>
      <c r="B531" s="228" t="s">
        <v>3280</v>
      </c>
      <c r="C531" s="228" t="s">
        <v>4204</v>
      </c>
      <c r="D531" s="228" t="s">
        <v>3286</v>
      </c>
      <c r="E531" s="228" t="s">
        <v>3287</v>
      </c>
      <c r="F531" s="228" t="s">
        <v>8</v>
      </c>
      <c r="G531" s="228" t="s">
        <v>504</v>
      </c>
      <c r="H531" s="228">
        <v>0</v>
      </c>
      <c r="I531" s="228">
        <v>0</v>
      </c>
      <c r="J531" s="228">
        <v>0</v>
      </c>
      <c r="K531" s="228">
        <v>0</v>
      </c>
      <c r="L531" s="231">
        <v>0</v>
      </c>
      <c r="N531" s="119" t="str">
        <f t="shared" si="24"/>
        <v>820090-OCHER-S</v>
      </c>
      <c r="O531" s="122" t="str">
        <f>IF(B531="NET","",IF(B531="","",IFERROR(VLOOKUP(N531,EAN!$A:$B,2,FALSE),"MANGLER - MÅ OPPDATERE EAN-FANEN")))</f>
        <v>MANGLER - MÅ OPPDATERE EAN-FANEN</v>
      </c>
      <c r="P531" s="119">
        <f t="shared" si="25"/>
        <v>0</v>
      </c>
      <c r="Q531" s="119">
        <f t="shared" si="26"/>
        <v>0</v>
      </c>
      <c r="S531" s="137" t="str">
        <f>IF(B531="NET","",IFERROR(VLOOKUP(O531,'2) Order Form'!$W$9:$W$1926,1,FALSE),"Ikke med I order form"))</f>
        <v>Ikke med I order form</v>
      </c>
      <c r="U531" s="226">
        <v>7048652764805</v>
      </c>
      <c r="V531" s="120">
        <f>IFERROR(VLOOKUP(U531,'2) Order Form'!$W$9:$W$1996,1,FALSE),"Ikke med I order form")</f>
        <v>7048652764805</v>
      </c>
      <c r="W531" s="195">
        <f>INDEX(ATS!$A:$P,MATCH(ATS!$U531,ATS!$O:$O,0),1)</f>
        <v>828093</v>
      </c>
      <c r="X531" s="174" t="str">
        <f>INDEX(ATS!$A:$P,MATCH(ATS!$U531,ATS!$O:$O,0),2)</f>
        <v>Hunter Light Shorts M</v>
      </c>
      <c r="Y531" s="175" t="str">
        <f>INDEX(ATS!$A:$P,MATCH(ATS!$U531,ATS!$O:$O,0),4)</f>
        <v>88002-S</v>
      </c>
      <c r="AA531" s="195">
        <f>IFERROR(VLOOKUP('2) Order Form'!W536,$U$4:$U$1000,1,FALSE),"Ikke med i Elastic")</f>
        <v>7048652764751</v>
      </c>
      <c r="AB531" s="195">
        <f>SUM('2) Order Form'!W536)</f>
        <v>7048652764751</v>
      </c>
      <c r="AC531" s="195">
        <f>INDEX(ATS!$A:$P,MATCH(ATS!$AB531,ATS!$O:$O,0),1)</f>
        <v>828093</v>
      </c>
      <c r="AD531" s="195" t="str">
        <f>INDEX(ATS!$A:$P,MATCH(ATS!$AB531,ATS!$O:$O,0),2)</f>
        <v>Hunter Light Shorts M</v>
      </c>
      <c r="AE531" s="195" t="str">
        <f>INDEX(ATS!$A:$P,MATCH(ATS!$AB531,ATS!$O:$O,0),4)</f>
        <v>78000-M</v>
      </c>
    </row>
    <row r="532" spans="1:31" s="2" customFormat="1" x14ac:dyDescent="0.2">
      <c r="A532" s="228">
        <v>820090</v>
      </c>
      <c r="B532" s="228" t="s">
        <v>3280</v>
      </c>
      <c r="C532" s="228" t="s">
        <v>4204</v>
      </c>
      <c r="D532" s="228" t="s">
        <v>3288</v>
      </c>
      <c r="E532" s="228" t="s">
        <v>3287</v>
      </c>
      <c r="F532" s="228" t="s">
        <v>7</v>
      </c>
      <c r="G532" s="228" t="s">
        <v>504</v>
      </c>
      <c r="H532" s="228">
        <v>0</v>
      </c>
      <c r="I532" s="228">
        <v>0</v>
      </c>
      <c r="J532" s="228">
        <v>0</v>
      </c>
      <c r="K532" s="228">
        <v>0</v>
      </c>
      <c r="L532" s="231">
        <v>0</v>
      </c>
      <c r="N532" s="119" t="str">
        <f t="shared" si="24"/>
        <v>820090-OCHER-M</v>
      </c>
      <c r="O532" s="122" t="str">
        <f>IF(B532="NET","",IF(B532="","",IFERROR(VLOOKUP(N532,EAN!$A:$B,2,FALSE),"MANGLER - MÅ OPPDATERE EAN-FANEN")))</f>
        <v>MANGLER - MÅ OPPDATERE EAN-FANEN</v>
      </c>
      <c r="P532" s="119">
        <f t="shared" si="25"/>
        <v>0</v>
      </c>
      <c r="Q532" s="119">
        <f t="shared" si="26"/>
        <v>0</v>
      </c>
      <c r="S532" s="137" t="str">
        <f>IF(B532="NET","",IFERROR(VLOOKUP(O532,'2) Order Form'!$W$9:$W$1926,1,FALSE),"Ikke med I order form"))</f>
        <v>Ikke med I order form</v>
      </c>
      <c r="U532" s="226">
        <v>7048652764799</v>
      </c>
      <c r="V532" s="120">
        <f>IFERROR(VLOOKUP(U532,'2) Order Form'!$W$9:$W$1996,1,FALSE),"Ikke med I order form")</f>
        <v>7048652764799</v>
      </c>
      <c r="W532" s="195">
        <f>INDEX(ATS!$A:$P,MATCH(ATS!$U532,ATS!$O:$O,0),1)</f>
        <v>828093</v>
      </c>
      <c r="X532" s="174" t="str">
        <f>INDEX(ATS!$A:$P,MATCH(ATS!$U532,ATS!$O:$O,0),2)</f>
        <v>Hunter Light Shorts M</v>
      </c>
      <c r="Y532" s="175" t="str">
        <f>INDEX(ATS!$A:$P,MATCH(ATS!$U532,ATS!$O:$O,0),4)</f>
        <v>88002-M</v>
      </c>
      <c r="AA532" s="195">
        <f>IFERROR(VLOOKUP('2) Order Form'!W537,$U$4:$U$1000,1,FALSE),"Ikke med i Elastic")</f>
        <v>7048652764744</v>
      </c>
      <c r="AB532" s="195">
        <f>SUM('2) Order Form'!W537)</f>
        <v>7048652764744</v>
      </c>
      <c r="AC532" s="195">
        <f>INDEX(ATS!$A:$P,MATCH(ATS!$AB532,ATS!$O:$O,0),1)</f>
        <v>828093</v>
      </c>
      <c r="AD532" s="195" t="str">
        <f>INDEX(ATS!$A:$P,MATCH(ATS!$AB532,ATS!$O:$O,0),2)</f>
        <v>Hunter Light Shorts M</v>
      </c>
      <c r="AE532" s="195" t="str">
        <f>INDEX(ATS!$A:$P,MATCH(ATS!$AB532,ATS!$O:$O,0),4)</f>
        <v>78000-L</v>
      </c>
    </row>
    <row r="533" spans="1:31" s="2" customFormat="1" x14ac:dyDescent="0.2">
      <c r="A533" s="228">
        <v>820090</v>
      </c>
      <c r="B533" s="228" t="s">
        <v>3280</v>
      </c>
      <c r="C533" s="228" t="s">
        <v>4204</v>
      </c>
      <c r="D533" s="228" t="s">
        <v>3289</v>
      </c>
      <c r="E533" s="228" t="s">
        <v>3287</v>
      </c>
      <c r="F533" s="228" t="s">
        <v>67</v>
      </c>
      <c r="G533" s="228" t="s">
        <v>504</v>
      </c>
      <c r="H533" s="228">
        <v>0</v>
      </c>
      <c r="I533" s="228">
        <v>0</v>
      </c>
      <c r="J533" s="228">
        <v>0</v>
      </c>
      <c r="K533" s="228">
        <v>0</v>
      </c>
      <c r="L533" s="231">
        <v>0</v>
      </c>
      <c r="N533" s="119" t="str">
        <f t="shared" si="24"/>
        <v>820090-OCHER-L</v>
      </c>
      <c r="O533" s="122" t="str">
        <f>IF(B533="NET","",IF(B533="","",IFERROR(VLOOKUP(N533,EAN!$A:$B,2,FALSE),"MANGLER - MÅ OPPDATERE EAN-FANEN")))</f>
        <v>MANGLER - MÅ OPPDATERE EAN-FANEN</v>
      </c>
      <c r="P533" s="119">
        <f t="shared" si="25"/>
        <v>0</v>
      </c>
      <c r="Q533" s="119">
        <f t="shared" si="26"/>
        <v>0</v>
      </c>
      <c r="S533" s="137" t="str">
        <f>IF(B533="NET","",IFERROR(VLOOKUP(O533,'2) Order Form'!$W$9:$W$1926,1,FALSE),"Ikke med I order form"))</f>
        <v>Ikke med I order form</v>
      </c>
      <c r="U533" s="226">
        <v>7048652764782</v>
      </c>
      <c r="V533" s="120">
        <f>IFERROR(VLOOKUP(U533,'2) Order Form'!$W$9:$W$1996,1,FALSE),"Ikke med I order form")</f>
        <v>7048652764782</v>
      </c>
      <c r="W533" s="195">
        <f>INDEX(ATS!$A:$P,MATCH(ATS!$U533,ATS!$O:$O,0),1)</f>
        <v>828093</v>
      </c>
      <c r="X533" s="174" t="str">
        <f>INDEX(ATS!$A:$P,MATCH(ATS!$U533,ATS!$O:$O,0),2)</f>
        <v>Hunter Light Shorts M</v>
      </c>
      <c r="Y533" s="175" t="str">
        <f>INDEX(ATS!$A:$P,MATCH(ATS!$U533,ATS!$O:$O,0),4)</f>
        <v>88002-L</v>
      </c>
      <c r="AA533" s="195">
        <f>IFERROR(VLOOKUP('2) Order Form'!W538,$U$4:$U$1000,1,FALSE),"Ikke med i Elastic")</f>
        <v>7048652764775</v>
      </c>
      <c r="AB533" s="195">
        <f>SUM('2) Order Form'!W538)</f>
        <v>7048652764775</v>
      </c>
      <c r="AC533" s="195">
        <f>INDEX(ATS!$A:$P,MATCH(ATS!$AB533,ATS!$O:$O,0),1)</f>
        <v>828093</v>
      </c>
      <c r="AD533" s="195" t="str">
        <f>INDEX(ATS!$A:$P,MATCH(ATS!$AB533,ATS!$O:$O,0),2)</f>
        <v>Hunter Light Shorts M</v>
      </c>
      <c r="AE533" s="195" t="str">
        <f>INDEX(ATS!$A:$P,MATCH(ATS!$AB533,ATS!$O:$O,0),4)</f>
        <v>78000-XL</v>
      </c>
    </row>
    <row r="534" spans="1:31" s="2" customFormat="1" x14ac:dyDescent="0.2">
      <c r="A534" s="228">
        <v>820090</v>
      </c>
      <c r="B534" s="228" t="s">
        <v>3280</v>
      </c>
      <c r="C534" s="228" t="s">
        <v>4204</v>
      </c>
      <c r="D534" s="228" t="s">
        <v>3290</v>
      </c>
      <c r="E534" s="228" t="s">
        <v>3287</v>
      </c>
      <c r="F534" s="228" t="s">
        <v>68</v>
      </c>
      <c r="G534" s="228" t="s">
        <v>504</v>
      </c>
      <c r="H534" s="228">
        <v>0</v>
      </c>
      <c r="I534" s="228">
        <v>0</v>
      </c>
      <c r="J534" s="228">
        <v>0</v>
      </c>
      <c r="K534" s="228">
        <v>0</v>
      </c>
      <c r="L534" s="231">
        <v>0</v>
      </c>
      <c r="N534" s="119" t="str">
        <f t="shared" si="24"/>
        <v>820090-OCHER-XL</v>
      </c>
      <c r="O534" s="122" t="str">
        <f>IF(B534="NET","",IF(B534="","",IFERROR(VLOOKUP(N534,EAN!$A:$B,2,FALSE),"MANGLER - MÅ OPPDATERE EAN-FANEN")))</f>
        <v>MANGLER - MÅ OPPDATERE EAN-FANEN</v>
      </c>
      <c r="P534" s="119">
        <f t="shared" si="25"/>
        <v>0</v>
      </c>
      <c r="Q534" s="119">
        <f t="shared" si="26"/>
        <v>0</v>
      </c>
      <c r="S534" s="137" t="str">
        <f>IF(B534="NET","",IFERROR(VLOOKUP(O534,'2) Order Form'!$W$9:$W$1926,1,FALSE),"Ikke med I order form"))</f>
        <v>Ikke med I order form</v>
      </c>
      <c r="U534" s="226">
        <v>7048652764812</v>
      </c>
      <c r="V534" s="120">
        <f>IFERROR(VLOOKUP(U534,'2) Order Form'!$W$9:$W$1996,1,FALSE),"Ikke med I order form")</f>
        <v>7048652764812</v>
      </c>
      <c r="W534" s="195">
        <f>INDEX(ATS!$A:$P,MATCH(ATS!$U534,ATS!$O:$O,0),1)</f>
        <v>828093</v>
      </c>
      <c r="X534" s="174" t="str">
        <f>INDEX(ATS!$A:$P,MATCH(ATS!$U534,ATS!$O:$O,0),2)</f>
        <v>Hunter Light Shorts M</v>
      </c>
      <c r="Y534" s="175" t="str">
        <f>INDEX(ATS!$A:$P,MATCH(ATS!$U534,ATS!$O:$O,0),4)</f>
        <v>88002-XL</v>
      </c>
      <c r="AA534" s="195">
        <f>IFERROR(VLOOKUP('2) Order Form'!W539,$U$4:$U$1000,1,FALSE),"Ikke med i Elastic")</f>
        <v>7048652764805</v>
      </c>
      <c r="AB534" s="195">
        <f>SUM('2) Order Form'!W539)</f>
        <v>7048652764805</v>
      </c>
      <c r="AC534" s="195">
        <f>INDEX(ATS!$A:$P,MATCH(ATS!$AB534,ATS!$O:$O,0),1)</f>
        <v>828093</v>
      </c>
      <c r="AD534" s="195" t="str">
        <f>INDEX(ATS!$A:$P,MATCH(ATS!$AB534,ATS!$O:$O,0),2)</f>
        <v>Hunter Light Shorts M</v>
      </c>
      <c r="AE534" s="195" t="str">
        <f>INDEX(ATS!$A:$P,MATCH(ATS!$AB534,ATS!$O:$O,0),4)</f>
        <v>88002-S</v>
      </c>
    </row>
    <row r="535" spans="1:31" s="2" customFormat="1" x14ac:dyDescent="0.2">
      <c r="A535" s="228">
        <v>820090</v>
      </c>
      <c r="B535" s="228" t="s">
        <v>3280</v>
      </c>
      <c r="C535" s="228" t="s">
        <v>4204</v>
      </c>
      <c r="D535" s="228" t="s">
        <v>506</v>
      </c>
      <c r="E535" s="228" t="s">
        <v>507</v>
      </c>
      <c r="F535" s="228" t="s">
        <v>8</v>
      </c>
      <c r="G535" s="228" t="s">
        <v>504</v>
      </c>
      <c r="H535" s="228">
        <v>0</v>
      </c>
      <c r="I535" s="228">
        <v>0</v>
      </c>
      <c r="J535" s="228">
        <v>0</v>
      </c>
      <c r="K535" s="228">
        <v>0</v>
      </c>
      <c r="L535" s="231">
        <v>0</v>
      </c>
      <c r="N535" s="119" t="str">
        <f t="shared" si="24"/>
        <v>820090-PNGRN-S</v>
      </c>
      <c r="O535" s="122" t="str">
        <f>IF(B535="NET","",IF(B535="","",IFERROR(VLOOKUP(N535,EAN!$A:$B,2,FALSE),"MANGLER - MÅ OPPDATERE EAN-FANEN")))</f>
        <v>MANGLER - MÅ OPPDATERE EAN-FANEN</v>
      </c>
      <c r="P535" s="119">
        <f t="shared" si="25"/>
        <v>0</v>
      </c>
      <c r="Q535" s="119">
        <f t="shared" si="26"/>
        <v>0</v>
      </c>
      <c r="S535" s="137" t="str">
        <f>IF(B535="NET","",IFERROR(VLOOKUP(O535,'2) Order Form'!$W$9:$W$1926,1,FALSE),"Ikke med I order form"))</f>
        <v>Ikke med I order form</v>
      </c>
      <c r="U535" s="226">
        <v>7048652537157</v>
      </c>
      <c r="V535" s="120">
        <f>IFERROR(VLOOKUP(U535,'2) Order Form'!$W$9:$W$1996,1,FALSE),"Ikke med I order form")</f>
        <v>7048652537157</v>
      </c>
      <c r="W535" s="195">
        <f>INDEX(ATS!$A:$P,MATCH(ATS!$U535,ATS!$O:$O,0),1)</f>
        <v>828161</v>
      </c>
      <c r="X535" s="174" t="str">
        <f>INDEX(ATS!$A:$P,MATCH(ATS!$U535,ATS!$O:$O,0),2)</f>
        <v>Hunter Slashed Shorts M</v>
      </c>
      <c r="Y535" s="175" t="str">
        <f>INDEX(ATS!$A:$P,MATCH(ATS!$U535,ATS!$O:$O,0),4)</f>
        <v>BLACK-S</v>
      </c>
      <c r="AA535" s="195">
        <f>IFERROR(VLOOKUP('2) Order Form'!W540,$U$4:$U$1000,1,FALSE),"Ikke med i Elastic")</f>
        <v>7048652764799</v>
      </c>
      <c r="AB535" s="195">
        <f>SUM('2) Order Form'!W540)</f>
        <v>7048652764799</v>
      </c>
      <c r="AC535" s="195">
        <f>INDEX(ATS!$A:$P,MATCH(ATS!$AB535,ATS!$O:$O,0),1)</f>
        <v>828093</v>
      </c>
      <c r="AD535" s="195" t="str">
        <f>INDEX(ATS!$A:$P,MATCH(ATS!$AB535,ATS!$O:$O,0),2)</f>
        <v>Hunter Light Shorts M</v>
      </c>
      <c r="AE535" s="195" t="str">
        <f>INDEX(ATS!$A:$P,MATCH(ATS!$AB535,ATS!$O:$O,0),4)</f>
        <v>88002-M</v>
      </c>
    </row>
    <row r="536" spans="1:31" s="2" customFormat="1" x14ac:dyDescent="0.2">
      <c r="A536" s="228">
        <v>820090</v>
      </c>
      <c r="B536" s="228" t="s">
        <v>3280</v>
      </c>
      <c r="C536" s="228" t="s">
        <v>4204</v>
      </c>
      <c r="D536" s="228" t="s">
        <v>508</v>
      </c>
      <c r="E536" s="228" t="s">
        <v>507</v>
      </c>
      <c r="F536" s="228" t="s">
        <v>7</v>
      </c>
      <c r="G536" s="228" t="s">
        <v>504</v>
      </c>
      <c r="H536" s="228">
        <v>0</v>
      </c>
      <c r="I536" s="228">
        <v>0</v>
      </c>
      <c r="J536" s="228">
        <v>0</v>
      </c>
      <c r="K536" s="228">
        <v>0</v>
      </c>
      <c r="L536" s="231">
        <v>0</v>
      </c>
      <c r="N536" s="119" t="str">
        <f t="shared" si="24"/>
        <v>820090-PNGRN-M</v>
      </c>
      <c r="O536" s="122" t="str">
        <f>IF(B536="NET","",IF(B536="","",IFERROR(VLOOKUP(N536,EAN!$A:$B,2,FALSE),"MANGLER - MÅ OPPDATERE EAN-FANEN")))</f>
        <v>MANGLER - MÅ OPPDATERE EAN-FANEN</v>
      </c>
      <c r="P536" s="119">
        <f t="shared" si="25"/>
        <v>0</v>
      </c>
      <c r="Q536" s="119">
        <f t="shared" si="26"/>
        <v>0</v>
      </c>
      <c r="S536" s="137" t="str">
        <f>IF(B536="NET","",IFERROR(VLOOKUP(O536,'2) Order Form'!$W$9:$W$1926,1,FALSE),"Ikke med I order form"))</f>
        <v>Ikke med I order form</v>
      </c>
      <c r="U536" s="226">
        <v>7048652537140</v>
      </c>
      <c r="V536" s="120">
        <f>IFERROR(VLOOKUP(U536,'2) Order Form'!$W$9:$W$1996,1,FALSE),"Ikke med I order form")</f>
        <v>7048652537140</v>
      </c>
      <c r="W536" s="195">
        <f>INDEX(ATS!$A:$P,MATCH(ATS!$U536,ATS!$O:$O,0),1)</f>
        <v>828161</v>
      </c>
      <c r="X536" s="174" t="str">
        <f>INDEX(ATS!$A:$P,MATCH(ATS!$U536,ATS!$O:$O,0),2)</f>
        <v>Hunter Slashed Shorts M</v>
      </c>
      <c r="Y536" s="175" t="str">
        <f>INDEX(ATS!$A:$P,MATCH(ATS!$U536,ATS!$O:$O,0),4)</f>
        <v>BLACK-M</v>
      </c>
      <c r="AA536" s="195">
        <f>IFERROR(VLOOKUP('2) Order Form'!W541,$U$4:$U$1000,1,FALSE),"Ikke med i Elastic")</f>
        <v>7048652764782</v>
      </c>
      <c r="AB536" s="195">
        <f>SUM('2) Order Form'!W541)</f>
        <v>7048652764782</v>
      </c>
      <c r="AC536" s="195">
        <f>INDEX(ATS!$A:$P,MATCH(ATS!$AB536,ATS!$O:$O,0),1)</f>
        <v>828093</v>
      </c>
      <c r="AD536" s="195" t="str">
        <f>INDEX(ATS!$A:$P,MATCH(ATS!$AB536,ATS!$O:$O,0),2)</f>
        <v>Hunter Light Shorts M</v>
      </c>
      <c r="AE536" s="195" t="str">
        <f>INDEX(ATS!$A:$P,MATCH(ATS!$AB536,ATS!$O:$O,0),4)</f>
        <v>88002-L</v>
      </c>
    </row>
    <row r="537" spans="1:31" s="2" customFormat="1" x14ac:dyDescent="0.2">
      <c r="A537" s="228">
        <v>820090</v>
      </c>
      <c r="B537" s="228" t="s">
        <v>3280</v>
      </c>
      <c r="C537" s="228" t="s">
        <v>4204</v>
      </c>
      <c r="D537" s="228" t="s">
        <v>509</v>
      </c>
      <c r="E537" s="228" t="s">
        <v>507</v>
      </c>
      <c r="F537" s="228" t="s">
        <v>67</v>
      </c>
      <c r="G537" s="228" t="s">
        <v>504</v>
      </c>
      <c r="H537" s="228">
        <v>2</v>
      </c>
      <c r="I537" s="228">
        <v>2</v>
      </c>
      <c r="J537" s="228">
        <v>2</v>
      </c>
      <c r="K537" s="228">
        <v>2</v>
      </c>
      <c r="L537" s="231">
        <v>2</v>
      </c>
      <c r="N537" s="119" t="str">
        <f t="shared" si="24"/>
        <v>820090-PNGRN-L</v>
      </c>
      <c r="O537" s="122" t="str">
        <f>IF(B537="NET","",IF(B537="","",IFERROR(VLOOKUP(N537,EAN!$A:$B,2,FALSE),"MANGLER - MÅ OPPDATERE EAN-FANEN")))</f>
        <v>MANGLER - MÅ OPPDATERE EAN-FANEN</v>
      </c>
      <c r="P537" s="119">
        <f t="shared" si="25"/>
        <v>2</v>
      </c>
      <c r="Q537" s="119">
        <f t="shared" si="26"/>
        <v>2</v>
      </c>
      <c r="S537" s="137" t="str">
        <f>IF(B537="NET","",IFERROR(VLOOKUP(O537,'2) Order Form'!$W$9:$W$1926,1,FALSE),"Ikke med I order form"))</f>
        <v>Ikke med I order form</v>
      </c>
      <c r="U537" s="226">
        <v>7048652537133</v>
      </c>
      <c r="V537" s="120">
        <f>IFERROR(VLOOKUP(U537,'2) Order Form'!$W$9:$W$1996,1,FALSE),"Ikke med I order form")</f>
        <v>7048652537133</v>
      </c>
      <c r="W537" s="195">
        <f>INDEX(ATS!$A:$P,MATCH(ATS!$U537,ATS!$O:$O,0),1)</f>
        <v>828161</v>
      </c>
      <c r="X537" s="174" t="str">
        <f>INDEX(ATS!$A:$P,MATCH(ATS!$U537,ATS!$O:$O,0),2)</f>
        <v>Hunter Slashed Shorts M</v>
      </c>
      <c r="Y537" s="175" t="str">
        <f>INDEX(ATS!$A:$P,MATCH(ATS!$U537,ATS!$O:$O,0),4)</f>
        <v>BLACK-L</v>
      </c>
      <c r="AA537" s="195">
        <f>IFERROR(VLOOKUP('2) Order Form'!W542,$U$4:$U$1000,1,FALSE),"Ikke med i Elastic")</f>
        <v>7048652764812</v>
      </c>
      <c r="AB537" s="195">
        <f>SUM('2) Order Form'!W542)</f>
        <v>7048652764812</v>
      </c>
      <c r="AC537" s="195">
        <f>INDEX(ATS!$A:$P,MATCH(ATS!$AB537,ATS!$O:$O,0),1)</f>
        <v>828093</v>
      </c>
      <c r="AD537" s="195" t="str">
        <f>INDEX(ATS!$A:$P,MATCH(ATS!$AB537,ATS!$O:$O,0),2)</f>
        <v>Hunter Light Shorts M</v>
      </c>
      <c r="AE537" s="195" t="str">
        <f>INDEX(ATS!$A:$P,MATCH(ATS!$AB537,ATS!$O:$O,0),4)</f>
        <v>88002-XL</v>
      </c>
    </row>
    <row r="538" spans="1:31" s="2" customFormat="1" x14ac:dyDescent="0.2">
      <c r="A538" s="228">
        <v>820090</v>
      </c>
      <c r="B538" s="228" t="s">
        <v>3280</v>
      </c>
      <c r="C538" s="228" t="s">
        <v>4204</v>
      </c>
      <c r="D538" s="228" t="s">
        <v>510</v>
      </c>
      <c r="E538" s="228" t="s">
        <v>507</v>
      </c>
      <c r="F538" s="228" t="s">
        <v>68</v>
      </c>
      <c r="G538" s="228" t="s">
        <v>504</v>
      </c>
      <c r="H538" s="228">
        <v>0</v>
      </c>
      <c r="I538" s="228">
        <v>0</v>
      </c>
      <c r="J538" s="228">
        <v>0</v>
      </c>
      <c r="K538" s="228">
        <v>0</v>
      </c>
      <c r="L538" s="231">
        <v>0</v>
      </c>
      <c r="N538" s="119" t="str">
        <f t="shared" si="24"/>
        <v>820090-PNGRN-XL</v>
      </c>
      <c r="O538" s="122" t="str">
        <f>IF(B538="NET","",IF(B538="","",IFERROR(VLOOKUP(N538,EAN!$A:$B,2,FALSE),"MANGLER - MÅ OPPDATERE EAN-FANEN")))</f>
        <v>MANGLER - MÅ OPPDATERE EAN-FANEN</v>
      </c>
      <c r="P538" s="119">
        <f t="shared" si="25"/>
        <v>0</v>
      </c>
      <c r="Q538" s="119">
        <f t="shared" si="26"/>
        <v>0</v>
      </c>
      <c r="S538" s="137" t="str">
        <f>IF(B538="NET","",IFERROR(VLOOKUP(O538,'2) Order Form'!$W$9:$W$1926,1,FALSE),"Ikke med I order form"))</f>
        <v>Ikke med I order form</v>
      </c>
      <c r="U538" s="226">
        <v>7048652537164</v>
      </c>
      <c r="V538" s="120">
        <f>IFERROR(VLOOKUP(U538,'2) Order Form'!$W$9:$W$1996,1,FALSE),"Ikke med I order form")</f>
        <v>7048652537164</v>
      </c>
      <c r="W538" s="195">
        <f>INDEX(ATS!$A:$P,MATCH(ATS!$U538,ATS!$O:$O,0),1)</f>
        <v>828161</v>
      </c>
      <c r="X538" s="174" t="str">
        <f>INDEX(ATS!$A:$P,MATCH(ATS!$U538,ATS!$O:$O,0),2)</f>
        <v>Hunter Slashed Shorts M</v>
      </c>
      <c r="Y538" s="175" t="str">
        <f>INDEX(ATS!$A:$P,MATCH(ATS!$U538,ATS!$O:$O,0),4)</f>
        <v>BLACK-XL</v>
      </c>
      <c r="AA538" s="195">
        <f>IFERROR(VLOOKUP('2) Order Form'!W543,$U$4:$U$1000,1,FALSE),"Ikke med i Elastic")</f>
        <v>7048652277398</v>
      </c>
      <c r="AB538" s="195">
        <f>SUM('2) Order Form'!W543)</f>
        <v>7048652277398</v>
      </c>
      <c r="AC538" s="195">
        <f>INDEX(ATS!$A:$P,MATCH(ATS!$AB538,ATS!$O:$O,0),1)</f>
        <v>828093</v>
      </c>
      <c r="AD538" s="195" t="str">
        <f>INDEX(ATS!$A:$P,MATCH(ATS!$AB538,ATS!$O:$O,0),2)</f>
        <v>Hunter Light Shorts M</v>
      </c>
      <c r="AE538" s="195" t="str">
        <f>INDEX(ATS!$A:$P,MATCH(ATS!$AB538,ATS!$O:$O,0),4)</f>
        <v>BLACK-S</v>
      </c>
    </row>
    <row r="539" spans="1:31" s="2" customFormat="1" x14ac:dyDescent="0.2">
      <c r="A539" s="228">
        <v>820090</v>
      </c>
      <c r="B539" s="228" t="s">
        <v>3280</v>
      </c>
      <c r="C539" s="228" t="s">
        <v>4204</v>
      </c>
      <c r="D539" s="228" t="s">
        <v>3291</v>
      </c>
      <c r="E539" s="228" t="s">
        <v>3292</v>
      </c>
      <c r="F539" s="228" t="s">
        <v>8</v>
      </c>
      <c r="G539" s="228" t="s">
        <v>504</v>
      </c>
      <c r="H539" s="228">
        <v>0</v>
      </c>
      <c r="I539" s="228">
        <v>0</v>
      </c>
      <c r="J539" s="228">
        <v>0</v>
      </c>
      <c r="K539" s="228">
        <v>0</v>
      </c>
      <c r="L539" s="231">
        <v>0</v>
      </c>
      <c r="N539" s="119" t="str">
        <f t="shared" si="24"/>
        <v>820090-PTNVY-S</v>
      </c>
      <c r="O539" s="122" t="str">
        <f>IF(B539="NET","",IF(B539="","",IFERROR(VLOOKUP(N539,EAN!$A:$B,2,FALSE),"MANGLER - MÅ OPPDATERE EAN-FANEN")))</f>
        <v>MANGLER - MÅ OPPDATERE EAN-FANEN</v>
      </c>
      <c r="P539" s="119">
        <f t="shared" si="25"/>
        <v>0</v>
      </c>
      <c r="Q539" s="119">
        <f t="shared" si="26"/>
        <v>0</v>
      </c>
      <c r="S539" s="137" t="str">
        <f>IF(B539="NET","",IFERROR(VLOOKUP(O539,'2) Order Form'!$W$9:$W$1926,1,FALSE),"Ikke med I order form"))</f>
        <v>Ikke med I order form</v>
      </c>
      <c r="U539" s="226">
        <v>7048652765727</v>
      </c>
      <c r="V539" s="120">
        <f>IFERROR(VLOOKUP(U539,'2) Order Form'!$W$9:$W$1996,1,FALSE),"Ikke med I order form")</f>
        <v>7048652765727</v>
      </c>
      <c r="W539" s="195">
        <f>INDEX(ATS!$A:$P,MATCH(ATS!$U539,ATS!$O:$O,0),1)</f>
        <v>828161</v>
      </c>
      <c r="X539" s="174" t="str">
        <f>INDEX(ATS!$A:$P,MATCH(ATS!$U539,ATS!$O:$O,0),2)</f>
        <v>Hunter Slashed Shorts M</v>
      </c>
      <c r="Y539" s="175" t="str">
        <f>INDEX(ATS!$A:$P,MATCH(ATS!$U539,ATS!$O:$O,0),4)</f>
        <v>55504-S</v>
      </c>
      <c r="AA539" s="195">
        <f>IFERROR(VLOOKUP('2) Order Form'!W544,$U$4:$U$1000,1,FALSE),"Ikke med i Elastic")</f>
        <v>7048652277381</v>
      </c>
      <c r="AB539" s="195">
        <f>SUM('2) Order Form'!W544)</f>
        <v>7048652277381</v>
      </c>
      <c r="AC539" s="195">
        <f>INDEX(ATS!$A:$P,MATCH(ATS!$AB539,ATS!$O:$O,0),1)</f>
        <v>828093</v>
      </c>
      <c r="AD539" s="195" t="str">
        <f>INDEX(ATS!$A:$P,MATCH(ATS!$AB539,ATS!$O:$O,0),2)</f>
        <v>Hunter Light Shorts M</v>
      </c>
      <c r="AE539" s="195" t="str">
        <f>INDEX(ATS!$A:$P,MATCH(ATS!$AB539,ATS!$O:$O,0),4)</f>
        <v>BLACK-M</v>
      </c>
    </row>
    <row r="540" spans="1:31" s="2" customFormat="1" x14ac:dyDescent="0.2">
      <c r="A540" s="228">
        <v>820090</v>
      </c>
      <c r="B540" s="228" t="s">
        <v>3280</v>
      </c>
      <c r="C540" s="228" t="s">
        <v>4204</v>
      </c>
      <c r="D540" s="228" t="s">
        <v>3293</v>
      </c>
      <c r="E540" s="228" t="s">
        <v>3292</v>
      </c>
      <c r="F540" s="228" t="s">
        <v>7</v>
      </c>
      <c r="G540" s="228" t="s">
        <v>504</v>
      </c>
      <c r="H540" s="228">
        <v>0</v>
      </c>
      <c r="I540" s="228">
        <v>0</v>
      </c>
      <c r="J540" s="228">
        <v>0</v>
      </c>
      <c r="K540" s="228">
        <v>0</v>
      </c>
      <c r="L540" s="231">
        <v>0</v>
      </c>
      <c r="N540" s="119" t="str">
        <f t="shared" si="24"/>
        <v>820090-PTNVY-M</v>
      </c>
      <c r="O540" s="122" t="str">
        <f>IF(B540="NET","",IF(B540="","",IFERROR(VLOOKUP(N540,EAN!$A:$B,2,FALSE),"MANGLER - MÅ OPPDATERE EAN-FANEN")))</f>
        <v>MANGLER - MÅ OPPDATERE EAN-FANEN</v>
      </c>
      <c r="P540" s="119">
        <f t="shared" si="25"/>
        <v>0</v>
      </c>
      <c r="Q540" s="119">
        <f t="shared" si="26"/>
        <v>0</v>
      </c>
      <c r="S540" s="137" t="str">
        <f>IF(B540="NET","",IFERROR(VLOOKUP(O540,'2) Order Form'!$W$9:$W$1926,1,FALSE),"Ikke med I order form"))</f>
        <v>Ikke med I order form</v>
      </c>
      <c r="U540" s="226">
        <v>7048652765710</v>
      </c>
      <c r="V540" s="120">
        <f>IFERROR(VLOOKUP(U540,'2) Order Form'!$W$9:$W$1996,1,FALSE),"Ikke med I order form")</f>
        <v>7048652765710</v>
      </c>
      <c r="W540" s="195">
        <f>INDEX(ATS!$A:$P,MATCH(ATS!$U540,ATS!$O:$O,0),1)</f>
        <v>828161</v>
      </c>
      <c r="X540" s="174" t="str">
        <f>INDEX(ATS!$A:$P,MATCH(ATS!$U540,ATS!$O:$O,0),2)</f>
        <v>Hunter Slashed Shorts M</v>
      </c>
      <c r="Y540" s="175" t="str">
        <f>INDEX(ATS!$A:$P,MATCH(ATS!$U540,ATS!$O:$O,0),4)</f>
        <v>55504-M</v>
      </c>
      <c r="AA540" s="195">
        <f>IFERROR(VLOOKUP('2) Order Form'!W545,$U$4:$U$1000,1,FALSE),"Ikke med i Elastic")</f>
        <v>7048652277374</v>
      </c>
      <c r="AB540" s="195">
        <f>SUM('2) Order Form'!W545)</f>
        <v>7048652277374</v>
      </c>
      <c r="AC540" s="195">
        <f>INDEX(ATS!$A:$P,MATCH(ATS!$AB540,ATS!$O:$O,0),1)</f>
        <v>828093</v>
      </c>
      <c r="AD540" s="195" t="str">
        <f>INDEX(ATS!$A:$P,MATCH(ATS!$AB540,ATS!$O:$O,0),2)</f>
        <v>Hunter Light Shorts M</v>
      </c>
      <c r="AE540" s="195" t="str">
        <f>INDEX(ATS!$A:$P,MATCH(ATS!$AB540,ATS!$O:$O,0),4)</f>
        <v>BLACK-L</v>
      </c>
    </row>
    <row r="541" spans="1:31" s="2" customFormat="1" x14ac:dyDescent="0.2">
      <c r="A541" s="228">
        <v>820090</v>
      </c>
      <c r="B541" s="228" t="s">
        <v>3280</v>
      </c>
      <c r="C541" s="228" t="s">
        <v>4204</v>
      </c>
      <c r="D541" s="228" t="s">
        <v>3294</v>
      </c>
      <c r="E541" s="228" t="s">
        <v>3292</v>
      </c>
      <c r="F541" s="228" t="s">
        <v>67</v>
      </c>
      <c r="G541" s="228" t="s">
        <v>504</v>
      </c>
      <c r="H541" s="228">
        <v>0</v>
      </c>
      <c r="I541" s="228">
        <v>0</v>
      </c>
      <c r="J541" s="228">
        <v>0</v>
      </c>
      <c r="K541" s="228">
        <v>0</v>
      </c>
      <c r="L541" s="231">
        <v>0</v>
      </c>
      <c r="N541" s="119" t="str">
        <f t="shared" si="24"/>
        <v>820090-PTNVY-L</v>
      </c>
      <c r="O541" s="122" t="str">
        <f>IF(B541="NET","",IF(B541="","",IFERROR(VLOOKUP(N541,EAN!$A:$B,2,FALSE),"MANGLER - MÅ OPPDATERE EAN-FANEN")))</f>
        <v>MANGLER - MÅ OPPDATERE EAN-FANEN</v>
      </c>
      <c r="P541" s="119">
        <f t="shared" si="25"/>
        <v>0</v>
      </c>
      <c r="Q541" s="119">
        <f t="shared" si="26"/>
        <v>0</v>
      </c>
      <c r="S541" s="137" t="str">
        <f>IF(B541="NET","",IFERROR(VLOOKUP(O541,'2) Order Form'!$W$9:$W$1926,1,FALSE),"Ikke med I order form"))</f>
        <v>Ikke med I order form</v>
      </c>
      <c r="U541" s="226">
        <v>7048652765703</v>
      </c>
      <c r="V541" s="120">
        <f>IFERROR(VLOOKUP(U541,'2) Order Form'!$W$9:$W$1996,1,FALSE),"Ikke med I order form")</f>
        <v>7048652765703</v>
      </c>
      <c r="W541" s="195">
        <f>INDEX(ATS!$A:$P,MATCH(ATS!$U541,ATS!$O:$O,0),1)</f>
        <v>828161</v>
      </c>
      <c r="X541" s="174" t="str">
        <f>INDEX(ATS!$A:$P,MATCH(ATS!$U541,ATS!$O:$O,0),2)</f>
        <v>Hunter Slashed Shorts M</v>
      </c>
      <c r="Y541" s="175" t="str">
        <f>INDEX(ATS!$A:$P,MATCH(ATS!$U541,ATS!$O:$O,0),4)</f>
        <v>55504-L</v>
      </c>
      <c r="AA541" s="195">
        <f>IFERROR(VLOOKUP('2) Order Form'!W546,$U$4:$U$1000,1,FALSE),"Ikke med i Elastic")</f>
        <v>7048652277404</v>
      </c>
      <c r="AB541" s="195">
        <f>SUM('2) Order Form'!W546)</f>
        <v>7048652277404</v>
      </c>
      <c r="AC541" s="195">
        <f>INDEX(ATS!$A:$P,MATCH(ATS!$AB541,ATS!$O:$O,0),1)</f>
        <v>828093</v>
      </c>
      <c r="AD541" s="195" t="str">
        <f>INDEX(ATS!$A:$P,MATCH(ATS!$AB541,ATS!$O:$O,0),2)</f>
        <v>Hunter Light Shorts M</v>
      </c>
      <c r="AE541" s="195" t="str">
        <f>INDEX(ATS!$A:$P,MATCH(ATS!$AB541,ATS!$O:$O,0),4)</f>
        <v>BLACK-XL</v>
      </c>
    </row>
    <row r="542" spans="1:31" s="2" customFormat="1" x14ac:dyDescent="0.2">
      <c r="A542" s="228">
        <v>820090</v>
      </c>
      <c r="B542" s="228" t="s">
        <v>3280</v>
      </c>
      <c r="C542" s="228" t="s">
        <v>4204</v>
      </c>
      <c r="D542" s="228" t="s">
        <v>3295</v>
      </c>
      <c r="E542" s="228" t="s">
        <v>3292</v>
      </c>
      <c r="F542" s="228" t="s">
        <v>68</v>
      </c>
      <c r="G542" s="228" t="s">
        <v>504</v>
      </c>
      <c r="H542" s="228">
        <v>0</v>
      </c>
      <c r="I542" s="228">
        <v>0</v>
      </c>
      <c r="J542" s="228">
        <v>0</v>
      </c>
      <c r="K542" s="228">
        <v>0</v>
      </c>
      <c r="L542" s="231">
        <v>0</v>
      </c>
      <c r="N542" s="119" t="str">
        <f t="shared" si="24"/>
        <v>820090-PTNVY-XL</v>
      </c>
      <c r="O542" s="122" t="str">
        <f>IF(B542="NET","",IF(B542="","",IFERROR(VLOOKUP(N542,EAN!$A:$B,2,FALSE),"MANGLER - MÅ OPPDATERE EAN-FANEN")))</f>
        <v>MANGLER - MÅ OPPDATERE EAN-FANEN</v>
      </c>
      <c r="P542" s="119">
        <f t="shared" si="25"/>
        <v>0</v>
      </c>
      <c r="Q542" s="119">
        <f t="shared" si="26"/>
        <v>0</v>
      </c>
      <c r="S542" s="137" t="str">
        <f>IF(B542="NET","",IFERROR(VLOOKUP(O542,'2) Order Form'!$W$9:$W$1926,1,FALSE),"Ikke med I order form"))</f>
        <v>Ikke med I order form</v>
      </c>
      <c r="U542" s="226">
        <v>7048652765734</v>
      </c>
      <c r="V542" s="120">
        <f>IFERROR(VLOOKUP(U542,'2) Order Form'!$W$9:$W$1996,1,FALSE),"Ikke med I order form")</f>
        <v>7048652765734</v>
      </c>
      <c r="W542" s="195">
        <f>INDEX(ATS!$A:$P,MATCH(ATS!$U542,ATS!$O:$O,0),1)</f>
        <v>828161</v>
      </c>
      <c r="X542" s="174" t="str">
        <f>INDEX(ATS!$A:$P,MATCH(ATS!$U542,ATS!$O:$O,0),2)</f>
        <v>Hunter Slashed Shorts M</v>
      </c>
      <c r="Y542" s="175" t="str">
        <f>INDEX(ATS!$A:$P,MATCH(ATS!$U542,ATS!$O:$O,0),4)</f>
        <v>55504-XL</v>
      </c>
      <c r="AA542" s="195">
        <f>IFERROR(VLOOKUP('2) Order Form'!W547,$U$4:$U$1000,1,FALSE),"Ikke med i Elastic")</f>
        <v>7048652765727</v>
      </c>
      <c r="AB542" s="195">
        <f>SUM('2) Order Form'!W547)</f>
        <v>7048652765727</v>
      </c>
      <c r="AC542" s="195">
        <f>INDEX(ATS!$A:$P,MATCH(ATS!$AB542,ATS!$O:$O,0),1)</f>
        <v>828161</v>
      </c>
      <c r="AD542" s="195" t="str">
        <f>INDEX(ATS!$A:$P,MATCH(ATS!$AB542,ATS!$O:$O,0),2)</f>
        <v>Hunter Slashed Shorts M</v>
      </c>
      <c r="AE542" s="195" t="str">
        <f>INDEX(ATS!$A:$P,MATCH(ATS!$AB542,ATS!$O:$O,0),4)</f>
        <v>55504-S</v>
      </c>
    </row>
    <row r="543" spans="1:31" s="2" customFormat="1" x14ac:dyDescent="0.2">
      <c r="A543" s="228">
        <v>820090</v>
      </c>
      <c r="B543" s="228" t="s">
        <v>3280</v>
      </c>
      <c r="C543" s="228" t="s">
        <v>4204</v>
      </c>
      <c r="D543" s="228" t="s">
        <v>3296</v>
      </c>
      <c r="E543" s="228" t="s">
        <v>3297</v>
      </c>
      <c r="F543" s="228" t="s">
        <v>8</v>
      </c>
      <c r="G543" s="228" t="s">
        <v>504</v>
      </c>
      <c r="H543" s="228">
        <v>0</v>
      </c>
      <c r="I543" s="228">
        <v>0</v>
      </c>
      <c r="J543" s="228">
        <v>0</v>
      </c>
      <c r="K543" s="228">
        <v>0</v>
      </c>
      <c r="L543" s="231">
        <v>0</v>
      </c>
      <c r="N543" s="119" t="str">
        <f t="shared" si="24"/>
        <v>820090-RUST-S</v>
      </c>
      <c r="O543" s="122" t="str">
        <f>IF(B543="NET","",IF(B543="","",IFERROR(VLOOKUP(N543,EAN!$A:$B,2,FALSE),"MANGLER - MÅ OPPDATERE EAN-FANEN")))</f>
        <v>MANGLER - MÅ OPPDATERE EAN-FANEN</v>
      </c>
      <c r="P543" s="119">
        <f t="shared" si="25"/>
        <v>0</v>
      </c>
      <c r="Q543" s="119">
        <f t="shared" si="26"/>
        <v>0</v>
      </c>
      <c r="S543" s="137" t="str">
        <f>IF(B543="NET","",IFERROR(VLOOKUP(O543,'2) Order Form'!$W$9:$W$1926,1,FALSE),"Ikke med I order form"))</f>
        <v>Ikke med I order form</v>
      </c>
      <c r="U543" s="226">
        <v>7048652765765</v>
      </c>
      <c r="V543" s="120">
        <f>IFERROR(VLOOKUP(U543,'2) Order Form'!$W$9:$W$1996,1,FALSE),"Ikke med I order form")</f>
        <v>7048652765765</v>
      </c>
      <c r="W543" s="195">
        <f>INDEX(ATS!$A:$P,MATCH(ATS!$U543,ATS!$O:$O,0),1)</f>
        <v>828161</v>
      </c>
      <c r="X543" s="174" t="str">
        <f>INDEX(ATS!$A:$P,MATCH(ATS!$U543,ATS!$O:$O,0),2)</f>
        <v>Hunter Slashed Shorts M</v>
      </c>
      <c r="Y543" s="175" t="str">
        <f>INDEX(ATS!$A:$P,MATCH(ATS!$U543,ATS!$O:$O,0),4)</f>
        <v>88002-S</v>
      </c>
      <c r="AA543" s="195">
        <f>IFERROR(VLOOKUP('2) Order Form'!W548,$U$4:$U$1000,1,FALSE),"Ikke med i Elastic")</f>
        <v>7048652765710</v>
      </c>
      <c r="AB543" s="195">
        <f>SUM('2) Order Form'!W548)</f>
        <v>7048652765710</v>
      </c>
      <c r="AC543" s="195">
        <f>INDEX(ATS!$A:$P,MATCH(ATS!$AB543,ATS!$O:$O,0),1)</f>
        <v>828161</v>
      </c>
      <c r="AD543" s="195" t="str">
        <f>INDEX(ATS!$A:$P,MATCH(ATS!$AB543,ATS!$O:$O,0),2)</f>
        <v>Hunter Slashed Shorts M</v>
      </c>
      <c r="AE543" s="195" t="str">
        <f>INDEX(ATS!$A:$P,MATCH(ATS!$AB543,ATS!$O:$O,0),4)</f>
        <v>55504-M</v>
      </c>
    </row>
    <row r="544" spans="1:31" s="2" customFormat="1" x14ac:dyDescent="0.2">
      <c r="A544" s="228">
        <v>820090</v>
      </c>
      <c r="B544" s="228" t="s">
        <v>3280</v>
      </c>
      <c r="C544" s="228" t="s">
        <v>4204</v>
      </c>
      <c r="D544" s="228" t="s">
        <v>3298</v>
      </c>
      <c r="E544" s="228" t="s">
        <v>3297</v>
      </c>
      <c r="F544" s="228" t="s">
        <v>7</v>
      </c>
      <c r="G544" s="228" t="s">
        <v>504</v>
      </c>
      <c r="H544" s="228">
        <v>0</v>
      </c>
      <c r="I544" s="228">
        <v>0</v>
      </c>
      <c r="J544" s="228">
        <v>0</v>
      </c>
      <c r="K544" s="228">
        <v>0</v>
      </c>
      <c r="L544" s="231">
        <v>0</v>
      </c>
      <c r="N544" s="119" t="str">
        <f t="shared" si="24"/>
        <v>820090-RUST-M</v>
      </c>
      <c r="O544" s="122" t="str">
        <f>IF(B544="NET","",IF(B544="","",IFERROR(VLOOKUP(N544,EAN!$A:$B,2,FALSE),"MANGLER - MÅ OPPDATERE EAN-FANEN")))</f>
        <v>MANGLER - MÅ OPPDATERE EAN-FANEN</v>
      </c>
      <c r="P544" s="119">
        <f t="shared" si="25"/>
        <v>0</v>
      </c>
      <c r="Q544" s="119">
        <f t="shared" si="26"/>
        <v>0</v>
      </c>
      <c r="S544" s="137" t="str">
        <f>IF(B544="NET","",IFERROR(VLOOKUP(O544,'2) Order Form'!$W$9:$W$1926,1,FALSE),"Ikke med I order form"))</f>
        <v>Ikke med I order form</v>
      </c>
      <c r="U544" s="226">
        <v>7048652765758</v>
      </c>
      <c r="V544" s="120">
        <f>IFERROR(VLOOKUP(U544,'2) Order Form'!$W$9:$W$1996,1,FALSE),"Ikke med I order form")</f>
        <v>7048652765758</v>
      </c>
      <c r="W544" s="195">
        <f>INDEX(ATS!$A:$P,MATCH(ATS!$U544,ATS!$O:$O,0),1)</f>
        <v>828161</v>
      </c>
      <c r="X544" s="174" t="str">
        <f>INDEX(ATS!$A:$P,MATCH(ATS!$U544,ATS!$O:$O,0),2)</f>
        <v>Hunter Slashed Shorts M</v>
      </c>
      <c r="Y544" s="175" t="str">
        <f>INDEX(ATS!$A:$P,MATCH(ATS!$U544,ATS!$O:$O,0),4)</f>
        <v>88002-M</v>
      </c>
      <c r="AA544" s="195">
        <f>IFERROR(VLOOKUP('2) Order Form'!W549,$U$4:$U$1000,1,FALSE),"Ikke med i Elastic")</f>
        <v>7048652765703</v>
      </c>
      <c r="AB544" s="195">
        <f>SUM('2) Order Form'!W549)</f>
        <v>7048652765703</v>
      </c>
      <c r="AC544" s="195">
        <f>INDEX(ATS!$A:$P,MATCH(ATS!$AB544,ATS!$O:$O,0),1)</f>
        <v>828161</v>
      </c>
      <c r="AD544" s="195" t="str">
        <f>INDEX(ATS!$A:$P,MATCH(ATS!$AB544,ATS!$O:$O,0),2)</f>
        <v>Hunter Slashed Shorts M</v>
      </c>
      <c r="AE544" s="195" t="str">
        <f>INDEX(ATS!$A:$P,MATCH(ATS!$AB544,ATS!$O:$O,0),4)</f>
        <v>55504-L</v>
      </c>
    </row>
    <row r="545" spans="1:31" s="2" customFormat="1" x14ac:dyDescent="0.2">
      <c r="A545" s="228">
        <v>820090</v>
      </c>
      <c r="B545" s="228" t="s">
        <v>3280</v>
      </c>
      <c r="C545" s="228" t="s">
        <v>4204</v>
      </c>
      <c r="D545" s="228" t="s">
        <v>3299</v>
      </c>
      <c r="E545" s="228" t="s">
        <v>3297</v>
      </c>
      <c r="F545" s="228" t="s">
        <v>67</v>
      </c>
      <c r="G545" s="228" t="s">
        <v>504</v>
      </c>
      <c r="H545" s="228">
        <v>0</v>
      </c>
      <c r="I545" s="228">
        <v>0</v>
      </c>
      <c r="J545" s="228">
        <v>0</v>
      </c>
      <c r="K545" s="228">
        <v>0</v>
      </c>
      <c r="L545" s="231">
        <v>0</v>
      </c>
      <c r="N545" s="119" t="str">
        <f t="shared" si="24"/>
        <v>820090-RUST-L</v>
      </c>
      <c r="O545" s="122" t="str">
        <f>IF(B545="NET","",IF(B545="","",IFERROR(VLOOKUP(N545,EAN!$A:$B,2,FALSE),"MANGLER - MÅ OPPDATERE EAN-FANEN")))</f>
        <v>MANGLER - MÅ OPPDATERE EAN-FANEN</v>
      </c>
      <c r="P545" s="119">
        <f t="shared" si="25"/>
        <v>0</v>
      </c>
      <c r="Q545" s="119">
        <f t="shared" si="26"/>
        <v>0</v>
      </c>
      <c r="S545" s="137" t="str">
        <f>IF(B545="NET","",IFERROR(VLOOKUP(O545,'2) Order Form'!$W$9:$W$1926,1,FALSE),"Ikke med I order form"))</f>
        <v>Ikke med I order form</v>
      </c>
      <c r="U545" s="226">
        <v>7048652765741</v>
      </c>
      <c r="V545" s="120">
        <f>IFERROR(VLOOKUP(U545,'2) Order Form'!$W$9:$W$1996,1,FALSE),"Ikke med I order form")</f>
        <v>7048652765741</v>
      </c>
      <c r="W545" s="195">
        <f>INDEX(ATS!$A:$P,MATCH(ATS!$U545,ATS!$O:$O,0),1)</f>
        <v>828161</v>
      </c>
      <c r="X545" s="174" t="str">
        <f>INDEX(ATS!$A:$P,MATCH(ATS!$U545,ATS!$O:$O,0),2)</f>
        <v>Hunter Slashed Shorts M</v>
      </c>
      <c r="Y545" s="175" t="str">
        <f>INDEX(ATS!$A:$P,MATCH(ATS!$U545,ATS!$O:$O,0),4)</f>
        <v>88002-L</v>
      </c>
      <c r="AA545" s="195">
        <f>IFERROR(VLOOKUP('2) Order Form'!W550,$U$4:$U$1000,1,FALSE),"Ikke med i Elastic")</f>
        <v>7048652765734</v>
      </c>
      <c r="AB545" s="195">
        <f>SUM('2) Order Form'!W550)</f>
        <v>7048652765734</v>
      </c>
      <c r="AC545" s="195">
        <f>INDEX(ATS!$A:$P,MATCH(ATS!$AB545,ATS!$O:$O,0),1)</f>
        <v>828161</v>
      </c>
      <c r="AD545" s="195" t="str">
        <f>INDEX(ATS!$A:$P,MATCH(ATS!$AB545,ATS!$O:$O,0),2)</f>
        <v>Hunter Slashed Shorts M</v>
      </c>
      <c r="AE545" s="195" t="str">
        <f>INDEX(ATS!$A:$P,MATCH(ATS!$AB545,ATS!$O:$O,0),4)</f>
        <v>55504-XL</v>
      </c>
    </row>
    <row r="546" spans="1:31" s="2" customFormat="1" x14ac:dyDescent="0.2">
      <c r="A546" s="228">
        <v>820090</v>
      </c>
      <c r="B546" s="228" t="s">
        <v>3280</v>
      </c>
      <c r="C546" s="228" t="s">
        <v>4204</v>
      </c>
      <c r="D546" s="228" t="s">
        <v>3300</v>
      </c>
      <c r="E546" s="228" t="s">
        <v>3297</v>
      </c>
      <c r="F546" s="228" t="s">
        <v>68</v>
      </c>
      <c r="G546" s="228" t="s">
        <v>504</v>
      </c>
      <c r="H546" s="228">
        <v>0</v>
      </c>
      <c r="I546" s="228">
        <v>0</v>
      </c>
      <c r="J546" s="228">
        <v>0</v>
      </c>
      <c r="K546" s="228">
        <v>0</v>
      </c>
      <c r="L546" s="231">
        <v>0</v>
      </c>
      <c r="N546" s="119" t="str">
        <f t="shared" si="24"/>
        <v>820090-RUST-XL</v>
      </c>
      <c r="O546" s="122" t="str">
        <f>IF(B546="NET","",IF(B546="","",IFERROR(VLOOKUP(N546,EAN!$A:$B,2,FALSE),"MANGLER - MÅ OPPDATERE EAN-FANEN")))</f>
        <v>MANGLER - MÅ OPPDATERE EAN-FANEN</v>
      </c>
      <c r="P546" s="119">
        <f t="shared" si="25"/>
        <v>0</v>
      </c>
      <c r="Q546" s="119">
        <f t="shared" si="26"/>
        <v>0</v>
      </c>
      <c r="S546" s="137" t="str">
        <f>IF(B546="NET","",IFERROR(VLOOKUP(O546,'2) Order Form'!$W$9:$W$1926,1,FALSE),"Ikke med I order form"))</f>
        <v>Ikke med I order form</v>
      </c>
      <c r="U546" s="226">
        <v>7048652765772</v>
      </c>
      <c r="V546" s="120">
        <f>IFERROR(VLOOKUP(U546,'2) Order Form'!$W$9:$W$1996,1,FALSE),"Ikke med I order form")</f>
        <v>7048652765772</v>
      </c>
      <c r="W546" s="195">
        <f>INDEX(ATS!$A:$P,MATCH(ATS!$U546,ATS!$O:$O,0),1)</f>
        <v>828161</v>
      </c>
      <c r="X546" s="174" t="str">
        <f>INDEX(ATS!$A:$P,MATCH(ATS!$U546,ATS!$O:$O,0),2)</f>
        <v>Hunter Slashed Shorts M</v>
      </c>
      <c r="Y546" s="175" t="str">
        <f>INDEX(ATS!$A:$P,MATCH(ATS!$U546,ATS!$O:$O,0),4)</f>
        <v>88002-XL</v>
      </c>
      <c r="AA546" s="195">
        <f>IFERROR(VLOOKUP('2) Order Form'!W551,$U$4:$U$1000,1,FALSE),"Ikke med i Elastic")</f>
        <v>7048652765765</v>
      </c>
      <c r="AB546" s="195">
        <f>SUM('2) Order Form'!W551)</f>
        <v>7048652765765</v>
      </c>
      <c r="AC546" s="195">
        <f>INDEX(ATS!$A:$P,MATCH(ATS!$AB546,ATS!$O:$O,0),1)</f>
        <v>828161</v>
      </c>
      <c r="AD546" s="195" t="str">
        <f>INDEX(ATS!$A:$P,MATCH(ATS!$AB546,ATS!$O:$O,0),2)</f>
        <v>Hunter Slashed Shorts M</v>
      </c>
      <c r="AE546" s="195" t="str">
        <f>INDEX(ATS!$A:$P,MATCH(ATS!$AB546,ATS!$O:$O,0),4)</f>
        <v>88002-S</v>
      </c>
    </row>
    <row r="547" spans="1:31" s="2" customFormat="1" x14ac:dyDescent="0.2">
      <c r="A547" s="228">
        <v>820090</v>
      </c>
      <c r="B547" s="228" t="s">
        <v>3280</v>
      </c>
      <c r="C547" s="228" t="s">
        <v>4204</v>
      </c>
      <c r="D547" s="228" t="s">
        <v>3301</v>
      </c>
      <c r="E547" s="228" t="s">
        <v>3302</v>
      </c>
      <c r="F547" s="228" t="s">
        <v>8</v>
      </c>
      <c r="G547" s="228" t="s">
        <v>504</v>
      </c>
      <c r="H547" s="228">
        <v>0</v>
      </c>
      <c r="I547" s="228">
        <v>0</v>
      </c>
      <c r="J547" s="228">
        <v>0</v>
      </c>
      <c r="K547" s="228">
        <v>0</v>
      </c>
      <c r="L547" s="231">
        <v>0</v>
      </c>
      <c r="N547" s="119" t="str">
        <f t="shared" si="24"/>
        <v>820090-SARCO-S</v>
      </c>
      <c r="O547" s="122" t="str">
        <f>IF(B547="NET","",IF(B547="","",IFERROR(VLOOKUP(N547,EAN!$A:$B,2,FALSE),"MANGLER - MÅ OPPDATERE EAN-FANEN")))</f>
        <v>MANGLER - MÅ OPPDATERE EAN-FANEN</v>
      </c>
      <c r="P547" s="119">
        <f t="shared" si="25"/>
        <v>0</v>
      </c>
      <c r="Q547" s="119">
        <f t="shared" si="26"/>
        <v>0</v>
      </c>
      <c r="S547" s="137" t="str">
        <f>IF(B547="NET","",IFERROR(VLOOKUP(O547,'2) Order Form'!$W$9:$W$1926,1,FALSE),"Ikke med I order form"))</f>
        <v>Ikke med I order form</v>
      </c>
      <c r="U547" s="226">
        <v>7048652277671</v>
      </c>
      <c r="V547" s="120">
        <f>IFERROR(VLOOKUP(U547,'2) Order Form'!$W$9:$W$1996,1,FALSE),"Ikke med I order form")</f>
        <v>7048652277671</v>
      </c>
      <c r="W547" s="195">
        <f>INDEX(ATS!$A:$P,MATCH(ATS!$U547,ATS!$O:$O,0),1)</f>
        <v>828095</v>
      </c>
      <c r="X547" s="174" t="str">
        <f>INDEX(ATS!$A:$P,MATCH(ATS!$U547,ATS!$O:$O,0),2)</f>
        <v>Hunter Roller Shorts M</v>
      </c>
      <c r="Y547" s="175" t="str">
        <f>INDEX(ATS!$A:$P,MATCH(ATS!$U547,ATS!$O:$O,0),4)</f>
        <v>BLACK-S</v>
      </c>
      <c r="AA547" s="195">
        <f>IFERROR(VLOOKUP('2) Order Form'!W552,$U$4:$U$1000,1,FALSE),"Ikke med i Elastic")</f>
        <v>7048652765758</v>
      </c>
      <c r="AB547" s="195">
        <f>SUM('2) Order Form'!W552)</f>
        <v>7048652765758</v>
      </c>
      <c r="AC547" s="195">
        <f>INDEX(ATS!$A:$P,MATCH(ATS!$AB547,ATS!$O:$O,0),1)</f>
        <v>828161</v>
      </c>
      <c r="AD547" s="195" t="str">
        <f>INDEX(ATS!$A:$P,MATCH(ATS!$AB547,ATS!$O:$O,0),2)</f>
        <v>Hunter Slashed Shorts M</v>
      </c>
      <c r="AE547" s="195" t="str">
        <f>INDEX(ATS!$A:$P,MATCH(ATS!$AB547,ATS!$O:$O,0),4)</f>
        <v>88002-M</v>
      </c>
    </row>
    <row r="548" spans="1:31" s="2" customFormat="1" x14ac:dyDescent="0.2">
      <c r="A548" s="228">
        <v>820090</v>
      </c>
      <c r="B548" s="228" t="s">
        <v>3280</v>
      </c>
      <c r="C548" s="228" t="s">
        <v>4204</v>
      </c>
      <c r="D548" s="228" t="s">
        <v>3303</v>
      </c>
      <c r="E548" s="228" t="s">
        <v>3302</v>
      </c>
      <c r="F548" s="228" t="s">
        <v>7</v>
      </c>
      <c r="G548" s="228" t="s">
        <v>504</v>
      </c>
      <c r="H548" s="228">
        <v>0</v>
      </c>
      <c r="I548" s="228">
        <v>0</v>
      </c>
      <c r="J548" s="228">
        <v>0</v>
      </c>
      <c r="K548" s="228">
        <v>0</v>
      </c>
      <c r="L548" s="231">
        <v>0</v>
      </c>
      <c r="N548" s="119" t="str">
        <f t="shared" si="24"/>
        <v>820090-SARCO-M</v>
      </c>
      <c r="O548" s="122" t="str">
        <f>IF(B548="NET","",IF(B548="","",IFERROR(VLOOKUP(N548,EAN!$A:$B,2,FALSE),"MANGLER - MÅ OPPDATERE EAN-FANEN")))</f>
        <v>MANGLER - MÅ OPPDATERE EAN-FANEN</v>
      </c>
      <c r="P548" s="119">
        <f t="shared" si="25"/>
        <v>0</v>
      </c>
      <c r="Q548" s="119">
        <f t="shared" si="26"/>
        <v>0</v>
      </c>
      <c r="S548" s="137" t="str">
        <f>IF(B548="NET","",IFERROR(VLOOKUP(O548,'2) Order Form'!$W$9:$W$1926,1,FALSE),"Ikke med I order form"))</f>
        <v>Ikke med I order form</v>
      </c>
      <c r="U548" s="226">
        <v>7048652277664</v>
      </c>
      <c r="V548" s="120">
        <f>IFERROR(VLOOKUP(U548,'2) Order Form'!$W$9:$W$1996,1,FALSE),"Ikke med I order form")</f>
        <v>7048652277664</v>
      </c>
      <c r="W548" s="195">
        <f>INDEX(ATS!$A:$P,MATCH(ATS!$U548,ATS!$O:$O,0),1)</f>
        <v>828095</v>
      </c>
      <c r="X548" s="174" t="str">
        <f>INDEX(ATS!$A:$P,MATCH(ATS!$U548,ATS!$O:$O,0),2)</f>
        <v>Hunter Roller Shorts M</v>
      </c>
      <c r="Y548" s="175" t="str">
        <f>INDEX(ATS!$A:$P,MATCH(ATS!$U548,ATS!$O:$O,0),4)</f>
        <v>BLACK-M</v>
      </c>
      <c r="AA548" s="195">
        <f>IFERROR(VLOOKUP('2) Order Form'!W553,$U$4:$U$1000,1,FALSE),"Ikke med i Elastic")</f>
        <v>7048652765741</v>
      </c>
      <c r="AB548" s="195">
        <f>SUM('2) Order Form'!W553)</f>
        <v>7048652765741</v>
      </c>
      <c r="AC548" s="195">
        <f>INDEX(ATS!$A:$P,MATCH(ATS!$AB548,ATS!$O:$O,0),1)</f>
        <v>828161</v>
      </c>
      <c r="AD548" s="195" t="str">
        <f>INDEX(ATS!$A:$P,MATCH(ATS!$AB548,ATS!$O:$O,0),2)</f>
        <v>Hunter Slashed Shorts M</v>
      </c>
      <c r="AE548" s="195" t="str">
        <f>INDEX(ATS!$A:$P,MATCH(ATS!$AB548,ATS!$O:$O,0),4)</f>
        <v>88002-L</v>
      </c>
    </row>
    <row r="549" spans="1:31" s="2" customFormat="1" x14ac:dyDescent="0.2">
      <c r="A549" s="228">
        <v>820090</v>
      </c>
      <c r="B549" s="228" t="s">
        <v>3280</v>
      </c>
      <c r="C549" s="228" t="s">
        <v>4204</v>
      </c>
      <c r="D549" s="228" t="s">
        <v>3304</v>
      </c>
      <c r="E549" s="228" t="s">
        <v>3302</v>
      </c>
      <c r="F549" s="228" t="s">
        <v>67</v>
      </c>
      <c r="G549" s="228" t="s">
        <v>504</v>
      </c>
      <c r="H549" s="228">
        <v>0</v>
      </c>
      <c r="I549" s="228">
        <v>0</v>
      </c>
      <c r="J549" s="228">
        <v>0</v>
      </c>
      <c r="K549" s="228">
        <v>0</v>
      </c>
      <c r="L549" s="231">
        <v>0</v>
      </c>
      <c r="N549" s="119" t="str">
        <f t="shared" si="24"/>
        <v>820090-SARCO-L</v>
      </c>
      <c r="O549" s="122" t="str">
        <f>IF(B549="NET","",IF(B549="","",IFERROR(VLOOKUP(N549,EAN!$A:$B,2,FALSE),"MANGLER - MÅ OPPDATERE EAN-FANEN")))</f>
        <v>MANGLER - MÅ OPPDATERE EAN-FANEN</v>
      </c>
      <c r="P549" s="119">
        <f t="shared" si="25"/>
        <v>0</v>
      </c>
      <c r="Q549" s="119">
        <f t="shared" si="26"/>
        <v>0</v>
      </c>
      <c r="S549" s="137" t="str">
        <f>IF(B549="NET","",IFERROR(VLOOKUP(O549,'2) Order Form'!$W$9:$W$1926,1,FALSE),"Ikke med I order form"))</f>
        <v>Ikke med I order form</v>
      </c>
      <c r="U549" s="226">
        <v>7048652277657</v>
      </c>
      <c r="V549" s="120">
        <f>IFERROR(VLOOKUP(U549,'2) Order Form'!$W$9:$W$1996,1,FALSE),"Ikke med I order form")</f>
        <v>7048652277657</v>
      </c>
      <c r="W549" s="195">
        <f>INDEX(ATS!$A:$P,MATCH(ATS!$U549,ATS!$O:$O,0),1)</f>
        <v>828095</v>
      </c>
      <c r="X549" s="174" t="str">
        <f>INDEX(ATS!$A:$P,MATCH(ATS!$U549,ATS!$O:$O,0),2)</f>
        <v>Hunter Roller Shorts M</v>
      </c>
      <c r="Y549" s="175" t="str">
        <f>INDEX(ATS!$A:$P,MATCH(ATS!$U549,ATS!$O:$O,0),4)</f>
        <v>BLACK-L</v>
      </c>
      <c r="AA549" s="195">
        <f>IFERROR(VLOOKUP('2) Order Form'!W554,$U$4:$U$1000,1,FALSE),"Ikke med i Elastic")</f>
        <v>7048652765772</v>
      </c>
      <c r="AB549" s="195">
        <f>SUM('2) Order Form'!W554)</f>
        <v>7048652765772</v>
      </c>
      <c r="AC549" s="195">
        <f>INDEX(ATS!$A:$P,MATCH(ATS!$AB549,ATS!$O:$O,0),1)</f>
        <v>828161</v>
      </c>
      <c r="AD549" s="195" t="str">
        <f>INDEX(ATS!$A:$P,MATCH(ATS!$AB549,ATS!$O:$O,0),2)</f>
        <v>Hunter Slashed Shorts M</v>
      </c>
      <c r="AE549" s="195" t="str">
        <f>INDEX(ATS!$A:$P,MATCH(ATS!$AB549,ATS!$O:$O,0),4)</f>
        <v>88002-XL</v>
      </c>
    </row>
    <row r="550" spans="1:31" s="2" customFormat="1" x14ac:dyDescent="0.2">
      <c r="A550" s="228">
        <v>820090</v>
      </c>
      <c r="B550" s="228" t="s">
        <v>3280</v>
      </c>
      <c r="C550" s="228" t="s">
        <v>4204</v>
      </c>
      <c r="D550" s="228" t="s">
        <v>3305</v>
      </c>
      <c r="E550" s="228" t="s">
        <v>3302</v>
      </c>
      <c r="F550" s="228" t="s">
        <v>68</v>
      </c>
      <c r="G550" s="228" t="s">
        <v>504</v>
      </c>
      <c r="H550" s="228">
        <v>0</v>
      </c>
      <c r="I550" s="228">
        <v>0</v>
      </c>
      <c r="J550" s="228">
        <v>0</v>
      </c>
      <c r="K550" s="228">
        <v>0</v>
      </c>
      <c r="L550" s="231">
        <v>0</v>
      </c>
      <c r="N550" s="119" t="str">
        <f t="shared" si="24"/>
        <v>820090-SARCO-XL</v>
      </c>
      <c r="O550" s="122" t="str">
        <f>IF(B550="NET","",IF(B550="","",IFERROR(VLOOKUP(N550,EAN!$A:$B,2,FALSE),"MANGLER - MÅ OPPDATERE EAN-FANEN")))</f>
        <v>MANGLER - MÅ OPPDATERE EAN-FANEN</v>
      </c>
      <c r="P550" s="119">
        <f t="shared" si="25"/>
        <v>0</v>
      </c>
      <c r="Q550" s="119">
        <f t="shared" si="26"/>
        <v>0</v>
      </c>
      <c r="S550" s="137" t="str">
        <f>IF(B550="NET","",IFERROR(VLOOKUP(O550,'2) Order Form'!$W$9:$W$1926,1,FALSE),"Ikke med I order form"))</f>
        <v>Ikke med I order form</v>
      </c>
      <c r="U550" s="226">
        <v>7048652277688</v>
      </c>
      <c r="V550" s="120">
        <f>IFERROR(VLOOKUP(U550,'2) Order Form'!$W$9:$W$1996,1,FALSE),"Ikke med I order form")</f>
        <v>7048652277688</v>
      </c>
      <c r="W550" s="195">
        <f>INDEX(ATS!$A:$P,MATCH(ATS!$U550,ATS!$O:$O,0),1)</f>
        <v>828095</v>
      </c>
      <c r="X550" s="174" t="str">
        <f>INDEX(ATS!$A:$P,MATCH(ATS!$U550,ATS!$O:$O,0),2)</f>
        <v>Hunter Roller Shorts M</v>
      </c>
      <c r="Y550" s="175" t="str">
        <f>INDEX(ATS!$A:$P,MATCH(ATS!$U550,ATS!$O:$O,0),4)</f>
        <v>BLACK-XL</v>
      </c>
      <c r="AA550" s="195">
        <f>IFERROR(VLOOKUP('2) Order Form'!W555,$U$4:$U$1000,1,FALSE),"Ikke med i Elastic")</f>
        <v>7048652537157</v>
      </c>
      <c r="AB550" s="195">
        <f>SUM('2) Order Form'!W555)</f>
        <v>7048652537157</v>
      </c>
      <c r="AC550" s="195">
        <f>INDEX(ATS!$A:$P,MATCH(ATS!$AB550,ATS!$O:$O,0),1)</f>
        <v>828161</v>
      </c>
      <c r="AD550" s="195" t="str">
        <f>INDEX(ATS!$A:$P,MATCH(ATS!$AB550,ATS!$O:$O,0),2)</f>
        <v>Hunter Slashed Shorts M</v>
      </c>
      <c r="AE550" s="195" t="str">
        <f>INDEX(ATS!$A:$P,MATCH(ATS!$AB550,ATS!$O:$O,0),4)</f>
        <v>BLACK-S</v>
      </c>
    </row>
    <row r="551" spans="1:31" s="2" customFormat="1" x14ac:dyDescent="0.2">
      <c r="A551" s="229">
        <v>820091</v>
      </c>
      <c r="B551" s="228" t="s">
        <v>248</v>
      </c>
      <c r="C551" s="228"/>
      <c r="D551" s="228"/>
      <c r="E551" s="228"/>
      <c r="F551" s="228"/>
      <c r="G551" s="228"/>
      <c r="H551" s="229">
        <v>202226</v>
      </c>
      <c r="I551" s="229">
        <v>202227</v>
      </c>
      <c r="J551" s="229">
        <v>202228</v>
      </c>
      <c r="K551" s="229">
        <v>202229</v>
      </c>
      <c r="L551" s="232">
        <v>202234</v>
      </c>
      <c r="N551" s="119" t="str">
        <f t="shared" si="24"/>
        <v>820091-</v>
      </c>
      <c r="O551" s="122" t="str">
        <f>IF(B551="NET","",IF(B551="","",IFERROR(VLOOKUP(N551,EAN!$A:$B,2,FALSE),"MANGLER - MÅ OPPDATERE EAN-FANEN")))</f>
        <v/>
      </c>
      <c r="P551" s="119">
        <f t="shared" si="25"/>
        <v>202226</v>
      </c>
      <c r="Q551" s="119">
        <f t="shared" si="26"/>
        <v>202234</v>
      </c>
      <c r="S551" s="137" t="str">
        <f>IF(B551="NET","",IFERROR(VLOOKUP(O551,'2) Order Form'!$W$9:$W$1926,1,FALSE),"Ikke med I order form"))</f>
        <v/>
      </c>
      <c r="U551" s="226">
        <v>7048652538796</v>
      </c>
      <c r="V551" s="120">
        <f>IFERROR(VLOOKUP(U551,'2) Order Form'!$W$9:$W$1996,1,FALSE),"Ikke med I order form")</f>
        <v>7048652538796</v>
      </c>
      <c r="W551" s="195">
        <f>INDEX(ATS!$A:$P,MATCH(ATS!$U551,ATS!$O:$O,0),1)</f>
        <v>828157</v>
      </c>
      <c r="X551" s="174" t="str">
        <f>INDEX(ATS!$A:$P,MATCH(ATS!$U551,ATS!$O:$O,0),2)</f>
        <v>Hunter Merino Fusion Jersey</v>
      </c>
      <c r="Y551" s="175" t="str">
        <f>INDEX(ATS!$A:$P,MATCH(ATS!$U551,ATS!$O:$O,0),4)</f>
        <v>SEGRY-S</v>
      </c>
      <c r="AA551" s="195">
        <f>IFERROR(VLOOKUP('2) Order Form'!W556,$U$4:$U$1000,1,FALSE),"Ikke med i Elastic")</f>
        <v>7048652537140</v>
      </c>
      <c r="AB551" s="195">
        <f>SUM('2) Order Form'!W556)</f>
        <v>7048652537140</v>
      </c>
      <c r="AC551" s="195">
        <f>INDEX(ATS!$A:$P,MATCH(ATS!$AB551,ATS!$O:$O,0),1)</f>
        <v>828161</v>
      </c>
      <c r="AD551" s="195" t="str">
        <f>INDEX(ATS!$A:$P,MATCH(ATS!$AB551,ATS!$O:$O,0),2)</f>
        <v>Hunter Slashed Shorts M</v>
      </c>
      <c r="AE551" s="195" t="str">
        <f>INDEX(ATS!$A:$P,MATCH(ATS!$AB551,ATS!$O:$O,0),4)</f>
        <v>BLACK-M</v>
      </c>
    </row>
    <row r="552" spans="1:31" s="2" customFormat="1" x14ac:dyDescent="0.2">
      <c r="A552" s="228">
        <v>820091</v>
      </c>
      <c r="B552" s="228" t="s">
        <v>3306</v>
      </c>
      <c r="C552" s="228" t="s">
        <v>4204</v>
      </c>
      <c r="D552" s="228" t="s">
        <v>3260</v>
      </c>
      <c r="E552" s="228" t="s">
        <v>4384</v>
      </c>
      <c r="F552" s="228" t="s">
        <v>8</v>
      </c>
      <c r="G552" s="228" t="s">
        <v>128</v>
      </c>
      <c r="H552" s="228">
        <v>0</v>
      </c>
      <c r="I552" s="228">
        <v>0</v>
      </c>
      <c r="J552" s="228">
        <v>0</v>
      </c>
      <c r="K552" s="228">
        <v>0</v>
      </c>
      <c r="L552" s="231">
        <v>0</v>
      </c>
      <c r="N552" s="119" t="str">
        <f t="shared" si="24"/>
        <v>820091-55505-S</v>
      </c>
      <c r="O552" s="122" t="str">
        <f>IF(B552="NET","",IF(B552="","",IFERROR(VLOOKUP(N552,EAN!$A:$B,2,FALSE),"MANGLER - MÅ OPPDATERE EAN-FANEN")))</f>
        <v>MANGLER - MÅ OPPDATERE EAN-FANEN</v>
      </c>
      <c r="P552" s="119">
        <f t="shared" si="25"/>
        <v>0</v>
      </c>
      <c r="Q552" s="119">
        <f t="shared" si="26"/>
        <v>0</v>
      </c>
      <c r="S552" s="137" t="str">
        <f>IF(B552="NET","",IFERROR(VLOOKUP(O552,'2) Order Form'!$W$9:$W$1926,1,FALSE),"Ikke med I order form"))</f>
        <v>Ikke med I order form</v>
      </c>
      <c r="U552" s="226">
        <v>7048652538789</v>
      </c>
      <c r="V552" s="120">
        <f>IFERROR(VLOOKUP(U552,'2) Order Form'!$W$9:$W$1996,1,FALSE),"Ikke med I order form")</f>
        <v>7048652538789</v>
      </c>
      <c r="W552" s="195">
        <f>INDEX(ATS!$A:$P,MATCH(ATS!$U552,ATS!$O:$O,0),1)</f>
        <v>828157</v>
      </c>
      <c r="X552" s="174" t="str">
        <f>INDEX(ATS!$A:$P,MATCH(ATS!$U552,ATS!$O:$O,0),2)</f>
        <v>Hunter Merino Fusion Jersey</v>
      </c>
      <c r="Y552" s="175" t="str">
        <f>INDEX(ATS!$A:$P,MATCH(ATS!$U552,ATS!$O:$O,0),4)</f>
        <v>SEGRY-M</v>
      </c>
      <c r="AA552" s="195">
        <f>IFERROR(VLOOKUP('2) Order Form'!W557,$U$4:$U$1000,1,FALSE),"Ikke med i Elastic")</f>
        <v>7048652537133</v>
      </c>
      <c r="AB552" s="195">
        <f>SUM('2) Order Form'!W557)</f>
        <v>7048652537133</v>
      </c>
      <c r="AC552" s="195">
        <f>INDEX(ATS!$A:$P,MATCH(ATS!$AB552,ATS!$O:$O,0),1)</f>
        <v>828161</v>
      </c>
      <c r="AD552" s="195" t="str">
        <f>INDEX(ATS!$A:$P,MATCH(ATS!$AB552,ATS!$O:$O,0),2)</f>
        <v>Hunter Slashed Shorts M</v>
      </c>
      <c r="AE552" s="195" t="str">
        <f>INDEX(ATS!$A:$P,MATCH(ATS!$AB552,ATS!$O:$O,0),4)</f>
        <v>BLACK-L</v>
      </c>
    </row>
    <row r="553" spans="1:31" s="2" customFormat="1" x14ac:dyDescent="0.2">
      <c r="A553" s="228">
        <v>820091</v>
      </c>
      <c r="B553" s="228" t="s">
        <v>3306</v>
      </c>
      <c r="C553" s="228" t="s">
        <v>4204</v>
      </c>
      <c r="D553" s="228" t="s">
        <v>3261</v>
      </c>
      <c r="E553" s="228" t="s">
        <v>4384</v>
      </c>
      <c r="F553" s="228" t="s">
        <v>7</v>
      </c>
      <c r="G553" s="228" t="s">
        <v>128</v>
      </c>
      <c r="H553" s="228">
        <v>0</v>
      </c>
      <c r="I553" s="228">
        <v>0</v>
      </c>
      <c r="J553" s="228">
        <v>0</v>
      </c>
      <c r="K553" s="228">
        <v>0</v>
      </c>
      <c r="L553" s="231">
        <v>0</v>
      </c>
      <c r="N553" s="119" t="str">
        <f t="shared" si="24"/>
        <v>820091-55505-M</v>
      </c>
      <c r="O553" s="122" t="str">
        <f>IF(B553="NET","",IF(B553="","",IFERROR(VLOOKUP(N553,EAN!$A:$B,2,FALSE),"MANGLER - MÅ OPPDATERE EAN-FANEN")))</f>
        <v>MANGLER - MÅ OPPDATERE EAN-FANEN</v>
      </c>
      <c r="P553" s="119">
        <f t="shared" si="25"/>
        <v>0</v>
      </c>
      <c r="Q553" s="119">
        <f t="shared" si="26"/>
        <v>0</v>
      </c>
      <c r="S553" s="137" t="str">
        <f>IF(B553="NET","",IFERROR(VLOOKUP(O553,'2) Order Form'!$W$9:$W$1926,1,FALSE),"Ikke med I order form"))</f>
        <v>Ikke med I order form</v>
      </c>
      <c r="U553" s="226">
        <v>7048652538772</v>
      </c>
      <c r="V553" s="120">
        <f>IFERROR(VLOOKUP(U553,'2) Order Form'!$W$9:$W$1996,1,FALSE),"Ikke med I order form")</f>
        <v>7048652538772</v>
      </c>
      <c r="W553" s="195">
        <f>INDEX(ATS!$A:$P,MATCH(ATS!$U553,ATS!$O:$O,0),1)</f>
        <v>828157</v>
      </c>
      <c r="X553" s="174" t="str">
        <f>INDEX(ATS!$A:$P,MATCH(ATS!$U553,ATS!$O:$O,0),2)</f>
        <v>Hunter Merino Fusion Jersey</v>
      </c>
      <c r="Y553" s="175" t="str">
        <f>INDEX(ATS!$A:$P,MATCH(ATS!$U553,ATS!$O:$O,0),4)</f>
        <v>SEGRY-L</v>
      </c>
      <c r="AA553" s="195">
        <f>IFERROR(VLOOKUP('2) Order Form'!W558,$U$4:$U$1000,1,FALSE),"Ikke med i Elastic")</f>
        <v>7048652537164</v>
      </c>
      <c r="AB553" s="195">
        <f>SUM('2) Order Form'!W558)</f>
        <v>7048652537164</v>
      </c>
      <c r="AC553" s="195">
        <f>INDEX(ATS!$A:$P,MATCH(ATS!$AB553,ATS!$O:$O,0),1)</f>
        <v>828161</v>
      </c>
      <c r="AD553" s="195" t="str">
        <f>INDEX(ATS!$A:$P,MATCH(ATS!$AB553,ATS!$O:$O,0),2)</f>
        <v>Hunter Slashed Shorts M</v>
      </c>
      <c r="AE553" s="195" t="str">
        <f>INDEX(ATS!$A:$P,MATCH(ATS!$AB553,ATS!$O:$O,0),4)</f>
        <v>BLACK-XL</v>
      </c>
    </row>
    <row r="554" spans="1:31" s="2" customFormat="1" x14ac:dyDescent="0.2">
      <c r="A554" s="228">
        <v>820091</v>
      </c>
      <c r="B554" s="228" t="s">
        <v>3306</v>
      </c>
      <c r="C554" s="228" t="s">
        <v>4204</v>
      </c>
      <c r="D554" s="228" t="s">
        <v>3262</v>
      </c>
      <c r="E554" s="228" t="s">
        <v>4384</v>
      </c>
      <c r="F554" s="228" t="s">
        <v>67</v>
      </c>
      <c r="G554" s="228" t="s">
        <v>128</v>
      </c>
      <c r="H554" s="228">
        <v>0</v>
      </c>
      <c r="I554" s="228">
        <v>0</v>
      </c>
      <c r="J554" s="228">
        <v>0</v>
      </c>
      <c r="K554" s="228">
        <v>0</v>
      </c>
      <c r="L554" s="231">
        <v>0</v>
      </c>
      <c r="N554" s="119" t="str">
        <f t="shared" si="24"/>
        <v>820091-55505-L</v>
      </c>
      <c r="O554" s="122" t="str">
        <f>IF(B554="NET","",IF(B554="","",IFERROR(VLOOKUP(N554,EAN!$A:$B,2,FALSE),"MANGLER - MÅ OPPDATERE EAN-FANEN")))</f>
        <v>MANGLER - MÅ OPPDATERE EAN-FANEN</v>
      </c>
      <c r="P554" s="119">
        <f t="shared" si="25"/>
        <v>0</v>
      </c>
      <c r="Q554" s="119">
        <f t="shared" si="26"/>
        <v>0</v>
      </c>
      <c r="S554" s="137" t="str">
        <f>IF(B554="NET","",IFERROR(VLOOKUP(O554,'2) Order Form'!$W$9:$W$1926,1,FALSE),"Ikke med I order form"))</f>
        <v>Ikke med I order form</v>
      </c>
      <c r="U554" s="226">
        <v>7048652538802</v>
      </c>
      <c r="V554" s="120">
        <f>IFERROR(VLOOKUP(U554,'2) Order Form'!$W$9:$W$1996,1,FALSE),"Ikke med I order form")</f>
        <v>7048652538802</v>
      </c>
      <c r="W554" s="195">
        <f>INDEX(ATS!$A:$P,MATCH(ATS!$U554,ATS!$O:$O,0),1)</f>
        <v>828157</v>
      </c>
      <c r="X554" s="174" t="str">
        <f>INDEX(ATS!$A:$P,MATCH(ATS!$U554,ATS!$O:$O,0),2)</f>
        <v>Hunter Merino Fusion Jersey</v>
      </c>
      <c r="Y554" s="175" t="str">
        <f>INDEX(ATS!$A:$P,MATCH(ATS!$U554,ATS!$O:$O,0),4)</f>
        <v>SEGRY-XL</v>
      </c>
      <c r="AA554" s="195">
        <f>IFERROR(VLOOKUP('2) Order Form'!W559,$U$4:$U$1000,1,FALSE),"Ikke med i Elastic")</f>
        <v>7048652277671</v>
      </c>
      <c r="AB554" s="195">
        <f>SUM('2) Order Form'!W559)</f>
        <v>7048652277671</v>
      </c>
      <c r="AC554" s="195">
        <f>INDEX(ATS!$A:$P,MATCH(ATS!$AB554,ATS!$O:$O,0),1)</f>
        <v>828095</v>
      </c>
      <c r="AD554" s="195" t="str">
        <f>INDEX(ATS!$A:$P,MATCH(ATS!$AB554,ATS!$O:$O,0),2)</f>
        <v>Hunter Roller Shorts M</v>
      </c>
      <c r="AE554" s="195" t="str">
        <f>INDEX(ATS!$A:$P,MATCH(ATS!$AB554,ATS!$O:$O,0),4)</f>
        <v>BLACK-S</v>
      </c>
    </row>
    <row r="555" spans="1:31" s="2" customFormat="1" x14ac:dyDescent="0.2">
      <c r="A555" s="228">
        <v>820091</v>
      </c>
      <c r="B555" s="228" t="s">
        <v>3306</v>
      </c>
      <c r="C555" s="228" t="s">
        <v>4204</v>
      </c>
      <c r="D555" s="228" t="s">
        <v>3281</v>
      </c>
      <c r="E555" s="228" t="s">
        <v>4384</v>
      </c>
      <c r="F555" s="228" t="s">
        <v>68</v>
      </c>
      <c r="G555" s="228" t="s">
        <v>128</v>
      </c>
      <c r="H555" s="228">
        <v>0</v>
      </c>
      <c r="I555" s="228">
        <v>0</v>
      </c>
      <c r="J555" s="228">
        <v>0</v>
      </c>
      <c r="K555" s="228">
        <v>0</v>
      </c>
      <c r="L555" s="231">
        <v>0</v>
      </c>
      <c r="N555" s="119" t="str">
        <f t="shared" si="24"/>
        <v>820091-55505-XL</v>
      </c>
      <c r="O555" s="122" t="str">
        <f>IF(B555="NET","",IF(B555="","",IFERROR(VLOOKUP(N555,EAN!$A:$B,2,FALSE),"MANGLER - MÅ OPPDATERE EAN-FANEN")))</f>
        <v>MANGLER - MÅ OPPDATERE EAN-FANEN</v>
      </c>
      <c r="P555" s="119">
        <f t="shared" si="25"/>
        <v>0</v>
      </c>
      <c r="Q555" s="119">
        <f t="shared" si="26"/>
        <v>0</v>
      </c>
      <c r="S555" s="137" t="str">
        <f>IF(B555="NET","",IFERROR(VLOOKUP(O555,'2) Order Form'!$W$9:$W$1926,1,FALSE),"Ikke med I order form"))</f>
        <v>Ikke med I order form</v>
      </c>
      <c r="U555" s="226">
        <v>7048652765086</v>
      </c>
      <c r="V555" s="120">
        <f>IFERROR(VLOOKUP(U555,'2) Order Form'!$W$9:$W$1996,1,FALSE),"Ikke med I order form")</f>
        <v>7048652765086</v>
      </c>
      <c r="W555" s="195">
        <f>INDEX(ATS!$A:$P,MATCH(ATS!$U555,ATS!$O:$O,0),1)</f>
        <v>828157</v>
      </c>
      <c r="X555" s="174" t="str">
        <f>INDEX(ATS!$A:$P,MATCH(ATS!$U555,ATS!$O:$O,0),2)</f>
        <v>Hunter Merino Fusion Jersey</v>
      </c>
      <c r="Y555" s="175" t="str">
        <f>INDEX(ATS!$A:$P,MATCH(ATS!$U555,ATS!$O:$O,0),4)</f>
        <v>78000-S</v>
      </c>
      <c r="AA555" s="195">
        <f>IFERROR(VLOOKUP('2) Order Form'!W560,$U$4:$U$1000,1,FALSE),"Ikke med i Elastic")</f>
        <v>7048652277664</v>
      </c>
      <c r="AB555" s="195">
        <f>SUM('2) Order Form'!W560)</f>
        <v>7048652277664</v>
      </c>
      <c r="AC555" s="195">
        <f>INDEX(ATS!$A:$P,MATCH(ATS!$AB555,ATS!$O:$O,0),1)</f>
        <v>828095</v>
      </c>
      <c r="AD555" s="195" t="str">
        <f>INDEX(ATS!$A:$P,MATCH(ATS!$AB555,ATS!$O:$O,0),2)</f>
        <v>Hunter Roller Shorts M</v>
      </c>
      <c r="AE555" s="195" t="str">
        <f>INDEX(ATS!$A:$P,MATCH(ATS!$AB555,ATS!$O:$O,0),4)</f>
        <v>BLACK-M</v>
      </c>
    </row>
    <row r="556" spans="1:31" s="2" customFormat="1" x14ac:dyDescent="0.2">
      <c r="A556" s="228">
        <v>820091</v>
      </c>
      <c r="B556" s="228" t="s">
        <v>3306</v>
      </c>
      <c r="C556" s="228" t="s">
        <v>4204</v>
      </c>
      <c r="D556" s="228" t="s">
        <v>655</v>
      </c>
      <c r="E556" s="228" t="s">
        <v>656</v>
      </c>
      <c r="F556" s="228" t="s">
        <v>8</v>
      </c>
      <c r="G556" s="228" t="s">
        <v>504</v>
      </c>
      <c r="H556" s="228">
        <v>0</v>
      </c>
      <c r="I556" s="228">
        <v>0</v>
      </c>
      <c r="J556" s="228">
        <v>0</v>
      </c>
      <c r="K556" s="228">
        <v>0</v>
      </c>
      <c r="L556" s="231">
        <v>0</v>
      </c>
      <c r="N556" s="119" t="str">
        <f t="shared" si="24"/>
        <v>820091-88002-S</v>
      </c>
      <c r="O556" s="122" t="str">
        <f>IF(B556="NET","",IF(B556="","",IFERROR(VLOOKUP(N556,EAN!$A:$B,2,FALSE),"MANGLER - MÅ OPPDATERE EAN-FANEN")))</f>
        <v>MANGLER - MÅ OPPDATERE EAN-FANEN</v>
      </c>
      <c r="P556" s="119">
        <f t="shared" si="25"/>
        <v>0</v>
      </c>
      <c r="Q556" s="119">
        <f t="shared" si="26"/>
        <v>0</v>
      </c>
      <c r="S556" s="137" t="str">
        <f>IF(B556="NET","",IFERROR(VLOOKUP(O556,'2) Order Form'!$W$9:$W$1926,1,FALSE),"Ikke med I order form"))</f>
        <v>Ikke med I order form</v>
      </c>
      <c r="U556" s="226">
        <v>7048652765079</v>
      </c>
      <c r="V556" s="120">
        <f>IFERROR(VLOOKUP(U556,'2) Order Form'!$W$9:$W$1996,1,FALSE),"Ikke med I order form")</f>
        <v>7048652765079</v>
      </c>
      <c r="W556" s="195">
        <f>INDEX(ATS!$A:$P,MATCH(ATS!$U556,ATS!$O:$O,0),1)</f>
        <v>828157</v>
      </c>
      <c r="X556" s="174" t="str">
        <f>INDEX(ATS!$A:$P,MATCH(ATS!$U556,ATS!$O:$O,0),2)</f>
        <v>Hunter Merino Fusion Jersey</v>
      </c>
      <c r="Y556" s="175" t="str">
        <f>INDEX(ATS!$A:$P,MATCH(ATS!$U556,ATS!$O:$O,0),4)</f>
        <v>78000-M</v>
      </c>
      <c r="AA556" s="195">
        <f>IFERROR(VLOOKUP('2) Order Form'!W561,$U$4:$U$1000,1,FALSE),"Ikke med i Elastic")</f>
        <v>7048652277657</v>
      </c>
      <c r="AB556" s="195">
        <f>SUM('2) Order Form'!W561)</f>
        <v>7048652277657</v>
      </c>
      <c r="AC556" s="195">
        <f>INDEX(ATS!$A:$P,MATCH(ATS!$AB556,ATS!$O:$O,0),1)</f>
        <v>828095</v>
      </c>
      <c r="AD556" s="195" t="str">
        <f>INDEX(ATS!$A:$P,MATCH(ATS!$AB556,ATS!$O:$O,0),2)</f>
        <v>Hunter Roller Shorts M</v>
      </c>
      <c r="AE556" s="195" t="str">
        <f>INDEX(ATS!$A:$P,MATCH(ATS!$AB556,ATS!$O:$O,0),4)</f>
        <v>BLACK-L</v>
      </c>
    </row>
    <row r="557" spans="1:31" s="2" customFormat="1" x14ac:dyDescent="0.2">
      <c r="A557" s="228">
        <v>820091</v>
      </c>
      <c r="B557" s="228" t="s">
        <v>3306</v>
      </c>
      <c r="C557" s="228" t="s">
        <v>4204</v>
      </c>
      <c r="D557" s="228" t="s">
        <v>657</v>
      </c>
      <c r="E557" s="228" t="s">
        <v>656</v>
      </c>
      <c r="F557" s="228" t="s">
        <v>7</v>
      </c>
      <c r="G557" s="228" t="s">
        <v>504</v>
      </c>
      <c r="H557" s="228">
        <v>0</v>
      </c>
      <c r="I557" s="228">
        <v>0</v>
      </c>
      <c r="J557" s="228">
        <v>0</v>
      </c>
      <c r="K557" s="228">
        <v>0</v>
      </c>
      <c r="L557" s="231">
        <v>0</v>
      </c>
      <c r="N557" s="119" t="str">
        <f t="shared" si="24"/>
        <v>820091-88002-M</v>
      </c>
      <c r="O557" s="122" t="str">
        <f>IF(B557="NET","",IF(B557="","",IFERROR(VLOOKUP(N557,EAN!$A:$B,2,FALSE),"MANGLER - MÅ OPPDATERE EAN-FANEN")))</f>
        <v>MANGLER - MÅ OPPDATERE EAN-FANEN</v>
      </c>
      <c r="P557" s="119">
        <f t="shared" si="25"/>
        <v>0</v>
      </c>
      <c r="Q557" s="119">
        <f t="shared" si="26"/>
        <v>0</v>
      </c>
      <c r="S557" s="137" t="str">
        <f>IF(B557="NET","",IFERROR(VLOOKUP(O557,'2) Order Form'!$W$9:$W$1926,1,FALSE),"Ikke med I order form"))</f>
        <v>Ikke med I order form</v>
      </c>
      <c r="U557" s="226">
        <v>7048652765062</v>
      </c>
      <c r="V557" s="120">
        <f>IFERROR(VLOOKUP(U557,'2) Order Form'!$W$9:$W$1996,1,FALSE),"Ikke med I order form")</f>
        <v>7048652765062</v>
      </c>
      <c r="W557" s="195">
        <f>INDEX(ATS!$A:$P,MATCH(ATS!$U557,ATS!$O:$O,0),1)</f>
        <v>828157</v>
      </c>
      <c r="X557" s="174" t="str">
        <f>INDEX(ATS!$A:$P,MATCH(ATS!$U557,ATS!$O:$O,0),2)</f>
        <v>Hunter Merino Fusion Jersey</v>
      </c>
      <c r="Y557" s="175" t="str">
        <f>INDEX(ATS!$A:$P,MATCH(ATS!$U557,ATS!$O:$O,0),4)</f>
        <v>78000-L</v>
      </c>
      <c r="AA557" s="195">
        <f>IFERROR(VLOOKUP('2) Order Form'!W562,$U$4:$U$1000,1,FALSE),"Ikke med i Elastic")</f>
        <v>7048652277688</v>
      </c>
      <c r="AB557" s="195">
        <f>SUM('2) Order Form'!W562)</f>
        <v>7048652277688</v>
      </c>
      <c r="AC557" s="195">
        <f>INDEX(ATS!$A:$P,MATCH(ATS!$AB557,ATS!$O:$O,0),1)</f>
        <v>828095</v>
      </c>
      <c r="AD557" s="195" t="str">
        <f>INDEX(ATS!$A:$P,MATCH(ATS!$AB557,ATS!$O:$O,0),2)</f>
        <v>Hunter Roller Shorts M</v>
      </c>
      <c r="AE557" s="195" t="str">
        <f>INDEX(ATS!$A:$P,MATCH(ATS!$AB557,ATS!$O:$O,0),4)</f>
        <v>BLACK-XL</v>
      </c>
    </row>
    <row r="558" spans="1:31" s="2" customFormat="1" x14ac:dyDescent="0.2">
      <c r="A558" s="228">
        <v>820091</v>
      </c>
      <c r="B558" s="228" t="s">
        <v>3306</v>
      </c>
      <c r="C558" s="228" t="s">
        <v>4204</v>
      </c>
      <c r="D558" s="228" t="s">
        <v>658</v>
      </c>
      <c r="E558" s="228" t="s">
        <v>656</v>
      </c>
      <c r="F558" s="228" t="s">
        <v>67</v>
      </c>
      <c r="G558" s="228" t="s">
        <v>504</v>
      </c>
      <c r="H558" s="228">
        <v>0</v>
      </c>
      <c r="I558" s="228">
        <v>0</v>
      </c>
      <c r="J558" s="228">
        <v>0</v>
      </c>
      <c r="K558" s="228">
        <v>0</v>
      </c>
      <c r="L558" s="231">
        <v>0</v>
      </c>
      <c r="N558" s="119" t="str">
        <f t="shared" si="24"/>
        <v>820091-88002-L</v>
      </c>
      <c r="O558" s="122" t="str">
        <f>IF(B558="NET","",IF(B558="","",IFERROR(VLOOKUP(N558,EAN!$A:$B,2,FALSE),"MANGLER - MÅ OPPDATERE EAN-FANEN")))</f>
        <v>MANGLER - MÅ OPPDATERE EAN-FANEN</v>
      </c>
      <c r="P558" s="119">
        <f t="shared" si="25"/>
        <v>0</v>
      </c>
      <c r="Q558" s="119">
        <f t="shared" si="26"/>
        <v>0</v>
      </c>
      <c r="S558" s="137" t="str">
        <f>IF(B558="NET","",IFERROR(VLOOKUP(O558,'2) Order Form'!$W$9:$W$1926,1,FALSE),"Ikke med I order form"))</f>
        <v>Ikke med I order form</v>
      </c>
      <c r="U558" s="226">
        <v>7048652765093</v>
      </c>
      <c r="V558" s="120">
        <f>IFERROR(VLOOKUP(U558,'2) Order Form'!$W$9:$W$1996,1,FALSE),"Ikke med I order form")</f>
        <v>7048652765093</v>
      </c>
      <c r="W558" s="195">
        <f>INDEX(ATS!$A:$P,MATCH(ATS!$U558,ATS!$O:$O,0),1)</f>
        <v>828157</v>
      </c>
      <c r="X558" s="174" t="str">
        <f>INDEX(ATS!$A:$P,MATCH(ATS!$U558,ATS!$O:$O,0),2)</f>
        <v>Hunter Merino Fusion Jersey</v>
      </c>
      <c r="Y558" s="175" t="str">
        <f>INDEX(ATS!$A:$P,MATCH(ATS!$U558,ATS!$O:$O,0),4)</f>
        <v>78000-XL</v>
      </c>
      <c r="AA558" s="195">
        <f>IFERROR(VLOOKUP('2) Order Form'!W563,$U$4:$U$1000,1,FALSE),"Ikke med i Elastic")</f>
        <v>7048652765086</v>
      </c>
      <c r="AB558" s="195">
        <f>SUM('2) Order Form'!W563)</f>
        <v>7048652765086</v>
      </c>
      <c r="AC558" s="195">
        <f>INDEX(ATS!$A:$P,MATCH(ATS!$AB558,ATS!$O:$O,0),1)</f>
        <v>828157</v>
      </c>
      <c r="AD558" s="195" t="str">
        <f>INDEX(ATS!$A:$P,MATCH(ATS!$AB558,ATS!$O:$O,0),2)</f>
        <v>Hunter Merino Fusion Jersey</v>
      </c>
      <c r="AE558" s="195" t="str">
        <f>INDEX(ATS!$A:$P,MATCH(ATS!$AB558,ATS!$O:$O,0),4)</f>
        <v>78000-S</v>
      </c>
    </row>
    <row r="559" spans="1:31" s="2" customFormat="1" x14ac:dyDescent="0.2">
      <c r="A559" s="228">
        <v>820091</v>
      </c>
      <c r="B559" s="228" t="s">
        <v>3306</v>
      </c>
      <c r="C559" s="228" t="s">
        <v>4204</v>
      </c>
      <c r="D559" s="228" t="s">
        <v>659</v>
      </c>
      <c r="E559" s="228" t="s">
        <v>656</v>
      </c>
      <c r="F559" s="228" t="s">
        <v>68</v>
      </c>
      <c r="G559" s="228" t="s">
        <v>504</v>
      </c>
      <c r="H559" s="228">
        <v>1</v>
      </c>
      <c r="I559" s="228">
        <v>1</v>
      </c>
      <c r="J559" s="228">
        <v>1</v>
      </c>
      <c r="K559" s="228">
        <v>1</v>
      </c>
      <c r="L559" s="231">
        <v>1</v>
      </c>
      <c r="N559" s="119" t="str">
        <f t="shared" si="24"/>
        <v>820091-88002-XL</v>
      </c>
      <c r="O559" s="122" t="str">
        <f>IF(B559="NET","",IF(B559="","",IFERROR(VLOOKUP(N559,EAN!$A:$B,2,FALSE),"MANGLER - MÅ OPPDATERE EAN-FANEN")))</f>
        <v>MANGLER - MÅ OPPDATERE EAN-FANEN</v>
      </c>
      <c r="P559" s="119">
        <f t="shared" si="25"/>
        <v>1</v>
      </c>
      <c r="Q559" s="119">
        <f t="shared" si="26"/>
        <v>1</v>
      </c>
      <c r="S559" s="137" t="str">
        <f>IF(B559="NET","",IFERROR(VLOOKUP(O559,'2) Order Form'!$W$9:$W$1926,1,FALSE),"Ikke med I order form"))</f>
        <v>Ikke med I order form</v>
      </c>
      <c r="U559" s="226">
        <v>7048652275752</v>
      </c>
      <c r="V559" s="120">
        <f>IFERROR(VLOOKUP(U559,'2) Order Form'!$W$9:$W$1996,1,FALSE),"Ikke med I order form")</f>
        <v>7048652275752</v>
      </c>
      <c r="W559" s="195">
        <f>INDEX(ATS!$A:$P,MATCH(ATS!$U559,ATS!$O:$O,0),1)</f>
        <v>828079</v>
      </c>
      <c r="X559" s="174" t="str">
        <f>INDEX(ATS!$A:$P,MATCH(ATS!$U559,ATS!$O:$O,0),2)</f>
        <v>Hunter Merino LS Jersey M</v>
      </c>
      <c r="Y559" s="175" t="str">
        <f>INDEX(ATS!$A:$P,MATCH(ATS!$U559,ATS!$O:$O,0),4)</f>
        <v>BLACK-S</v>
      </c>
      <c r="AA559" s="195">
        <f>IFERROR(VLOOKUP('2) Order Form'!W564,$U$4:$U$1000,1,FALSE),"Ikke med i Elastic")</f>
        <v>7048652765079</v>
      </c>
      <c r="AB559" s="195">
        <f>SUM('2) Order Form'!W564)</f>
        <v>7048652765079</v>
      </c>
      <c r="AC559" s="195">
        <f>INDEX(ATS!$A:$P,MATCH(ATS!$AB559,ATS!$O:$O,0),1)</f>
        <v>828157</v>
      </c>
      <c r="AD559" s="195" t="str">
        <f>INDEX(ATS!$A:$P,MATCH(ATS!$AB559,ATS!$O:$O,0),2)</f>
        <v>Hunter Merino Fusion Jersey</v>
      </c>
      <c r="AE559" s="195" t="str">
        <f>INDEX(ATS!$A:$P,MATCH(ATS!$AB559,ATS!$O:$O,0),4)</f>
        <v>78000-M</v>
      </c>
    </row>
    <row r="560" spans="1:31" s="2" customFormat="1" x14ac:dyDescent="0.2">
      <c r="A560" s="228">
        <v>820091</v>
      </c>
      <c r="B560" s="228" t="s">
        <v>3306</v>
      </c>
      <c r="C560" s="228" t="s">
        <v>4204</v>
      </c>
      <c r="D560" s="228" t="s">
        <v>140</v>
      </c>
      <c r="E560" s="228" t="s">
        <v>93</v>
      </c>
      <c r="F560" s="228" t="s">
        <v>8</v>
      </c>
      <c r="G560" s="228" t="s">
        <v>128</v>
      </c>
      <c r="H560" s="228">
        <v>18</v>
      </c>
      <c r="I560" s="228">
        <v>18</v>
      </c>
      <c r="J560" s="228">
        <v>18</v>
      </c>
      <c r="K560" s="228">
        <v>18</v>
      </c>
      <c r="L560" s="231">
        <v>18</v>
      </c>
      <c r="N560" s="119" t="str">
        <f t="shared" si="24"/>
        <v>820091-BLACK-S</v>
      </c>
      <c r="O560" s="122" t="str">
        <f>IF(B560="NET","",IF(B560="","",IFERROR(VLOOKUP(N560,EAN!$A:$B,2,FALSE),"MANGLER - MÅ OPPDATERE EAN-FANEN")))</f>
        <v>MANGLER - MÅ OPPDATERE EAN-FANEN</v>
      </c>
      <c r="P560" s="119">
        <f t="shared" si="25"/>
        <v>18</v>
      </c>
      <c r="Q560" s="119">
        <f t="shared" si="26"/>
        <v>18</v>
      </c>
      <c r="S560" s="137" t="str">
        <f>IF(B560="NET","",IFERROR(VLOOKUP(O560,'2) Order Form'!$W$9:$W$1926,1,FALSE),"Ikke med I order form"))</f>
        <v>Ikke med I order form</v>
      </c>
      <c r="U560" s="226">
        <v>7048652275745</v>
      </c>
      <c r="V560" s="120">
        <f>IFERROR(VLOOKUP(U560,'2) Order Form'!$W$9:$W$1996,1,FALSE),"Ikke med I order form")</f>
        <v>7048652275745</v>
      </c>
      <c r="W560" s="195">
        <f>INDEX(ATS!$A:$P,MATCH(ATS!$U560,ATS!$O:$O,0),1)</f>
        <v>828079</v>
      </c>
      <c r="X560" s="174" t="str">
        <f>INDEX(ATS!$A:$P,MATCH(ATS!$U560,ATS!$O:$O,0),2)</f>
        <v>Hunter Merino LS Jersey M</v>
      </c>
      <c r="Y560" s="175" t="str">
        <f>INDEX(ATS!$A:$P,MATCH(ATS!$U560,ATS!$O:$O,0),4)</f>
        <v>BLACK-M</v>
      </c>
      <c r="AA560" s="195">
        <f>IFERROR(VLOOKUP('2) Order Form'!W565,$U$4:$U$1000,1,FALSE),"Ikke med i Elastic")</f>
        <v>7048652765062</v>
      </c>
      <c r="AB560" s="195">
        <f>SUM('2) Order Form'!W565)</f>
        <v>7048652765062</v>
      </c>
      <c r="AC560" s="195">
        <f>INDEX(ATS!$A:$P,MATCH(ATS!$AB560,ATS!$O:$O,0),1)</f>
        <v>828157</v>
      </c>
      <c r="AD560" s="195" t="str">
        <f>INDEX(ATS!$A:$P,MATCH(ATS!$AB560,ATS!$O:$O,0),2)</f>
        <v>Hunter Merino Fusion Jersey</v>
      </c>
      <c r="AE560" s="195" t="str">
        <f>INDEX(ATS!$A:$P,MATCH(ATS!$AB560,ATS!$O:$O,0),4)</f>
        <v>78000-L</v>
      </c>
    </row>
    <row r="561" spans="1:31" s="2" customFormat="1" x14ac:dyDescent="0.2">
      <c r="A561" s="228">
        <v>820091</v>
      </c>
      <c r="B561" s="228" t="s">
        <v>3306</v>
      </c>
      <c r="C561" s="228" t="s">
        <v>4204</v>
      </c>
      <c r="D561" s="228" t="s">
        <v>141</v>
      </c>
      <c r="E561" s="228" t="s">
        <v>93</v>
      </c>
      <c r="F561" s="228" t="s">
        <v>7</v>
      </c>
      <c r="G561" s="228" t="s">
        <v>128</v>
      </c>
      <c r="H561" s="228">
        <v>10</v>
      </c>
      <c r="I561" s="228">
        <v>10</v>
      </c>
      <c r="J561" s="228">
        <v>10</v>
      </c>
      <c r="K561" s="228">
        <v>10</v>
      </c>
      <c r="L561" s="231">
        <v>10</v>
      </c>
      <c r="N561" s="119" t="str">
        <f t="shared" si="24"/>
        <v>820091-BLACK-M</v>
      </c>
      <c r="O561" s="122" t="str">
        <f>IF(B561="NET","",IF(B561="","",IFERROR(VLOOKUP(N561,EAN!$A:$B,2,FALSE),"MANGLER - MÅ OPPDATERE EAN-FANEN")))</f>
        <v>MANGLER - MÅ OPPDATERE EAN-FANEN</v>
      </c>
      <c r="P561" s="119">
        <f t="shared" si="25"/>
        <v>10</v>
      </c>
      <c r="Q561" s="119">
        <f t="shared" si="26"/>
        <v>10</v>
      </c>
      <c r="S561" s="137" t="str">
        <f>IF(B561="NET","",IFERROR(VLOOKUP(O561,'2) Order Form'!$W$9:$W$1926,1,FALSE),"Ikke med I order form"))</f>
        <v>Ikke med I order form</v>
      </c>
      <c r="U561" s="226">
        <v>7048652275738</v>
      </c>
      <c r="V561" s="120">
        <f>IFERROR(VLOOKUP(U561,'2) Order Form'!$W$9:$W$1996,1,FALSE),"Ikke med I order form")</f>
        <v>7048652275738</v>
      </c>
      <c r="W561" s="195">
        <f>INDEX(ATS!$A:$P,MATCH(ATS!$U561,ATS!$O:$O,0),1)</f>
        <v>828079</v>
      </c>
      <c r="X561" s="174" t="str">
        <f>INDEX(ATS!$A:$P,MATCH(ATS!$U561,ATS!$O:$O,0),2)</f>
        <v>Hunter Merino LS Jersey M</v>
      </c>
      <c r="Y561" s="175" t="str">
        <f>INDEX(ATS!$A:$P,MATCH(ATS!$U561,ATS!$O:$O,0),4)</f>
        <v>BLACK-L</v>
      </c>
      <c r="AA561" s="195">
        <f>IFERROR(VLOOKUP('2) Order Form'!W566,$U$4:$U$1000,1,FALSE),"Ikke med i Elastic")</f>
        <v>7048652765093</v>
      </c>
      <c r="AB561" s="195">
        <f>SUM('2) Order Form'!W566)</f>
        <v>7048652765093</v>
      </c>
      <c r="AC561" s="195">
        <f>INDEX(ATS!$A:$P,MATCH(ATS!$AB561,ATS!$O:$O,0),1)</f>
        <v>828157</v>
      </c>
      <c r="AD561" s="195" t="str">
        <f>INDEX(ATS!$A:$P,MATCH(ATS!$AB561,ATS!$O:$O,0),2)</f>
        <v>Hunter Merino Fusion Jersey</v>
      </c>
      <c r="AE561" s="195" t="str">
        <f>INDEX(ATS!$A:$P,MATCH(ATS!$AB561,ATS!$O:$O,0),4)</f>
        <v>78000-XL</v>
      </c>
    </row>
    <row r="562" spans="1:31" s="2" customFormat="1" x14ac:dyDescent="0.2">
      <c r="A562" s="228">
        <v>820091</v>
      </c>
      <c r="B562" s="228" t="s">
        <v>3306</v>
      </c>
      <c r="C562" s="228" t="s">
        <v>4204</v>
      </c>
      <c r="D562" s="228" t="s">
        <v>142</v>
      </c>
      <c r="E562" s="228" t="s">
        <v>93</v>
      </c>
      <c r="F562" s="228" t="s">
        <v>67</v>
      </c>
      <c r="G562" s="228" t="s">
        <v>128</v>
      </c>
      <c r="H562" s="228">
        <v>37</v>
      </c>
      <c r="I562" s="228">
        <v>37</v>
      </c>
      <c r="J562" s="228">
        <v>37</v>
      </c>
      <c r="K562" s="228">
        <v>37</v>
      </c>
      <c r="L562" s="231">
        <v>37</v>
      </c>
      <c r="N562" s="119" t="str">
        <f t="shared" si="24"/>
        <v>820091-BLACK-L</v>
      </c>
      <c r="O562" s="122" t="str">
        <f>IF(B562="NET","",IF(B562="","",IFERROR(VLOOKUP(N562,EAN!$A:$B,2,FALSE),"MANGLER - MÅ OPPDATERE EAN-FANEN")))</f>
        <v>MANGLER - MÅ OPPDATERE EAN-FANEN</v>
      </c>
      <c r="P562" s="119">
        <f t="shared" si="25"/>
        <v>37</v>
      </c>
      <c r="Q562" s="119">
        <f t="shared" si="26"/>
        <v>37</v>
      </c>
      <c r="S562" s="137" t="str">
        <f>IF(B562="NET","",IFERROR(VLOOKUP(O562,'2) Order Form'!$W$9:$W$1926,1,FALSE),"Ikke med I order form"))</f>
        <v>Ikke med I order form</v>
      </c>
      <c r="U562" s="226">
        <v>7048652275769</v>
      </c>
      <c r="V562" s="120">
        <f>IFERROR(VLOOKUP(U562,'2) Order Form'!$W$9:$W$1996,1,FALSE),"Ikke med I order form")</f>
        <v>7048652275769</v>
      </c>
      <c r="W562" s="195">
        <f>INDEX(ATS!$A:$P,MATCH(ATS!$U562,ATS!$O:$O,0),1)</f>
        <v>828079</v>
      </c>
      <c r="X562" s="174" t="str">
        <f>INDEX(ATS!$A:$P,MATCH(ATS!$U562,ATS!$O:$O,0),2)</f>
        <v>Hunter Merino LS Jersey M</v>
      </c>
      <c r="Y562" s="175" t="str">
        <f>INDEX(ATS!$A:$P,MATCH(ATS!$U562,ATS!$O:$O,0),4)</f>
        <v>BLACK-XL</v>
      </c>
      <c r="AA562" s="195">
        <f>IFERROR(VLOOKUP('2) Order Form'!W567,$U$4:$U$1000,1,FALSE),"Ikke med i Elastic")</f>
        <v>7048652538796</v>
      </c>
      <c r="AB562" s="195">
        <f>SUM('2) Order Form'!W567)</f>
        <v>7048652538796</v>
      </c>
      <c r="AC562" s="195">
        <f>INDEX(ATS!$A:$P,MATCH(ATS!$AB562,ATS!$O:$O,0),1)</f>
        <v>828157</v>
      </c>
      <c r="AD562" s="195" t="str">
        <f>INDEX(ATS!$A:$P,MATCH(ATS!$AB562,ATS!$O:$O,0),2)</f>
        <v>Hunter Merino Fusion Jersey</v>
      </c>
      <c r="AE562" s="195" t="str">
        <f>INDEX(ATS!$A:$P,MATCH(ATS!$AB562,ATS!$O:$O,0),4)</f>
        <v>SEGRY-S</v>
      </c>
    </row>
    <row r="563" spans="1:31" s="2" customFormat="1" x14ac:dyDescent="0.2">
      <c r="A563" s="228">
        <v>820091</v>
      </c>
      <c r="B563" s="228" t="s">
        <v>3306</v>
      </c>
      <c r="C563" s="228" t="s">
        <v>4204</v>
      </c>
      <c r="D563" s="228" t="s">
        <v>143</v>
      </c>
      <c r="E563" s="228" t="s">
        <v>93</v>
      </c>
      <c r="F563" s="228" t="s">
        <v>68</v>
      </c>
      <c r="G563" s="228" t="s">
        <v>128</v>
      </c>
      <c r="H563" s="228">
        <v>25</v>
      </c>
      <c r="I563" s="228">
        <v>25</v>
      </c>
      <c r="J563" s="228">
        <v>25</v>
      </c>
      <c r="K563" s="228">
        <v>25</v>
      </c>
      <c r="L563" s="231">
        <v>25</v>
      </c>
      <c r="N563" s="119" t="str">
        <f t="shared" si="24"/>
        <v>820091-BLACK-XL</v>
      </c>
      <c r="O563" s="122" t="str">
        <f>IF(B563="NET","",IF(B563="","",IFERROR(VLOOKUP(N563,EAN!$A:$B,2,FALSE),"MANGLER - MÅ OPPDATERE EAN-FANEN")))</f>
        <v>MANGLER - MÅ OPPDATERE EAN-FANEN</v>
      </c>
      <c r="P563" s="119">
        <f t="shared" si="25"/>
        <v>25</v>
      </c>
      <c r="Q563" s="119">
        <f t="shared" si="26"/>
        <v>25</v>
      </c>
      <c r="S563" s="137" t="str">
        <f>IF(B563="NET","",IFERROR(VLOOKUP(O563,'2) Order Form'!$W$9:$W$1926,1,FALSE),"Ikke med I order form"))</f>
        <v>Ikke med I order form</v>
      </c>
      <c r="U563" s="226">
        <v>7048652765123</v>
      </c>
      <c r="V563" s="120">
        <f>IFERROR(VLOOKUP(U563,'2) Order Form'!$W$9:$W$1996,1,FALSE),"Ikke med I order form")</f>
        <v>7048652765123</v>
      </c>
      <c r="W563" s="195">
        <f>INDEX(ATS!$A:$P,MATCH(ATS!$U563,ATS!$O:$O,0),1)</f>
        <v>828079</v>
      </c>
      <c r="X563" s="174" t="str">
        <f>INDEX(ATS!$A:$P,MATCH(ATS!$U563,ATS!$O:$O,0),2)</f>
        <v>Hunter Merino LS Jersey M</v>
      </c>
      <c r="Y563" s="175" t="str">
        <f>INDEX(ATS!$A:$P,MATCH(ATS!$U563,ATS!$O:$O,0),4)</f>
        <v>55504-S</v>
      </c>
      <c r="AA563" s="195">
        <f>IFERROR(VLOOKUP('2) Order Form'!W568,$U$4:$U$1000,1,FALSE),"Ikke med i Elastic")</f>
        <v>7048652538789</v>
      </c>
      <c r="AB563" s="195">
        <f>SUM('2) Order Form'!W568)</f>
        <v>7048652538789</v>
      </c>
      <c r="AC563" s="195">
        <f>INDEX(ATS!$A:$P,MATCH(ATS!$AB563,ATS!$O:$O,0),1)</f>
        <v>828157</v>
      </c>
      <c r="AD563" s="195" t="str">
        <f>INDEX(ATS!$A:$P,MATCH(ATS!$AB563,ATS!$O:$O,0),2)</f>
        <v>Hunter Merino Fusion Jersey</v>
      </c>
      <c r="AE563" s="195" t="str">
        <f>INDEX(ATS!$A:$P,MATCH(ATS!$AB563,ATS!$O:$O,0),4)</f>
        <v>SEGRY-M</v>
      </c>
    </row>
    <row r="564" spans="1:31" s="2" customFormat="1" x14ac:dyDescent="0.2">
      <c r="A564" s="228">
        <v>820091</v>
      </c>
      <c r="B564" s="228" t="s">
        <v>3306</v>
      </c>
      <c r="C564" s="228" t="s">
        <v>4204</v>
      </c>
      <c r="D564" s="228" t="s">
        <v>3286</v>
      </c>
      <c r="E564" s="228" t="s">
        <v>3287</v>
      </c>
      <c r="F564" s="228" t="s">
        <v>8</v>
      </c>
      <c r="G564" s="228" t="s">
        <v>504</v>
      </c>
      <c r="H564" s="228">
        <v>0</v>
      </c>
      <c r="I564" s="228">
        <v>0</v>
      </c>
      <c r="J564" s="228">
        <v>0</v>
      </c>
      <c r="K564" s="228">
        <v>0</v>
      </c>
      <c r="L564" s="231">
        <v>0</v>
      </c>
      <c r="N564" s="119" t="str">
        <f t="shared" si="24"/>
        <v>820091-OCHER-S</v>
      </c>
      <c r="O564" s="122" t="str">
        <f>IF(B564="NET","",IF(B564="","",IFERROR(VLOOKUP(N564,EAN!$A:$B,2,FALSE),"MANGLER - MÅ OPPDATERE EAN-FANEN")))</f>
        <v>MANGLER - MÅ OPPDATERE EAN-FANEN</v>
      </c>
      <c r="P564" s="119">
        <f t="shared" si="25"/>
        <v>0</v>
      </c>
      <c r="Q564" s="119">
        <f t="shared" si="26"/>
        <v>0</v>
      </c>
      <c r="S564" s="137" t="str">
        <f>IF(B564="NET","",IFERROR(VLOOKUP(O564,'2) Order Form'!$W$9:$W$1926,1,FALSE),"Ikke med I order form"))</f>
        <v>Ikke med I order form</v>
      </c>
      <c r="U564" s="226">
        <v>7048652765116</v>
      </c>
      <c r="V564" s="120">
        <f>IFERROR(VLOOKUP(U564,'2) Order Form'!$W$9:$W$1996,1,FALSE),"Ikke med I order form")</f>
        <v>7048652765116</v>
      </c>
      <c r="W564" s="195">
        <f>INDEX(ATS!$A:$P,MATCH(ATS!$U564,ATS!$O:$O,0),1)</f>
        <v>828079</v>
      </c>
      <c r="X564" s="174" t="str">
        <f>INDEX(ATS!$A:$P,MATCH(ATS!$U564,ATS!$O:$O,0),2)</f>
        <v>Hunter Merino LS Jersey M</v>
      </c>
      <c r="Y564" s="175" t="str">
        <f>INDEX(ATS!$A:$P,MATCH(ATS!$U564,ATS!$O:$O,0),4)</f>
        <v>55504-M</v>
      </c>
      <c r="AA564" s="195">
        <f>IFERROR(VLOOKUP('2) Order Form'!W569,$U$4:$U$1000,1,FALSE),"Ikke med i Elastic")</f>
        <v>7048652538772</v>
      </c>
      <c r="AB564" s="195">
        <f>SUM('2) Order Form'!W569)</f>
        <v>7048652538772</v>
      </c>
      <c r="AC564" s="195">
        <f>INDEX(ATS!$A:$P,MATCH(ATS!$AB564,ATS!$O:$O,0),1)</f>
        <v>828157</v>
      </c>
      <c r="AD564" s="195" t="str">
        <f>INDEX(ATS!$A:$P,MATCH(ATS!$AB564,ATS!$O:$O,0),2)</f>
        <v>Hunter Merino Fusion Jersey</v>
      </c>
      <c r="AE564" s="195" t="str">
        <f>INDEX(ATS!$A:$P,MATCH(ATS!$AB564,ATS!$O:$O,0),4)</f>
        <v>SEGRY-L</v>
      </c>
    </row>
    <row r="565" spans="1:31" s="2" customFormat="1" x14ac:dyDescent="0.2">
      <c r="A565" s="228">
        <v>820091</v>
      </c>
      <c r="B565" s="228" t="s">
        <v>3306</v>
      </c>
      <c r="C565" s="228" t="s">
        <v>4204</v>
      </c>
      <c r="D565" s="228" t="s">
        <v>3288</v>
      </c>
      <c r="E565" s="228" t="s">
        <v>3287</v>
      </c>
      <c r="F565" s="228" t="s">
        <v>7</v>
      </c>
      <c r="G565" s="228" t="s">
        <v>504</v>
      </c>
      <c r="H565" s="228">
        <v>0</v>
      </c>
      <c r="I565" s="228">
        <v>0</v>
      </c>
      <c r="J565" s="228">
        <v>0</v>
      </c>
      <c r="K565" s="228">
        <v>0</v>
      </c>
      <c r="L565" s="231">
        <v>0</v>
      </c>
      <c r="N565" s="119" t="str">
        <f t="shared" si="24"/>
        <v>820091-OCHER-M</v>
      </c>
      <c r="O565" s="122" t="str">
        <f>IF(B565="NET","",IF(B565="","",IFERROR(VLOOKUP(N565,EAN!$A:$B,2,FALSE),"MANGLER - MÅ OPPDATERE EAN-FANEN")))</f>
        <v>MANGLER - MÅ OPPDATERE EAN-FANEN</v>
      </c>
      <c r="P565" s="119">
        <f t="shared" si="25"/>
        <v>0</v>
      </c>
      <c r="Q565" s="119">
        <f t="shared" si="26"/>
        <v>0</v>
      </c>
      <c r="S565" s="137" t="str">
        <f>IF(B565="NET","",IFERROR(VLOOKUP(O565,'2) Order Form'!$W$9:$W$1926,1,FALSE),"Ikke med I order form"))</f>
        <v>Ikke med I order form</v>
      </c>
      <c r="U565" s="226">
        <v>7048652765109</v>
      </c>
      <c r="V565" s="120">
        <f>IFERROR(VLOOKUP(U565,'2) Order Form'!$W$9:$W$1996,1,FALSE),"Ikke med I order form")</f>
        <v>7048652765109</v>
      </c>
      <c r="W565" s="195">
        <f>INDEX(ATS!$A:$P,MATCH(ATS!$U565,ATS!$O:$O,0),1)</f>
        <v>828079</v>
      </c>
      <c r="X565" s="174" t="str">
        <f>INDEX(ATS!$A:$P,MATCH(ATS!$U565,ATS!$O:$O,0),2)</f>
        <v>Hunter Merino LS Jersey M</v>
      </c>
      <c r="Y565" s="175" t="str">
        <f>INDEX(ATS!$A:$P,MATCH(ATS!$U565,ATS!$O:$O,0),4)</f>
        <v>55504-L</v>
      </c>
      <c r="AA565" s="195">
        <f>IFERROR(VLOOKUP('2) Order Form'!W570,$U$4:$U$1000,1,FALSE),"Ikke med i Elastic")</f>
        <v>7048652538802</v>
      </c>
      <c r="AB565" s="195">
        <f>SUM('2) Order Form'!W570)</f>
        <v>7048652538802</v>
      </c>
      <c r="AC565" s="195">
        <f>INDEX(ATS!$A:$P,MATCH(ATS!$AB565,ATS!$O:$O,0),1)</f>
        <v>828157</v>
      </c>
      <c r="AD565" s="195" t="str">
        <f>INDEX(ATS!$A:$P,MATCH(ATS!$AB565,ATS!$O:$O,0),2)</f>
        <v>Hunter Merino Fusion Jersey</v>
      </c>
      <c r="AE565" s="195" t="str">
        <f>INDEX(ATS!$A:$P,MATCH(ATS!$AB565,ATS!$O:$O,0),4)</f>
        <v>SEGRY-XL</v>
      </c>
    </row>
    <row r="566" spans="1:31" s="2" customFormat="1" x14ac:dyDescent="0.2">
      <c r="A566" s="228">
        <v>820091</v>
      </c>
      <c r="B566" s="228" t="s">
        <v>3306</v>
      </c>
      <c r="C566" s="228" t="s">
        <v>4204</v>
      </c>
      <c r="D566" s="228" t="s">
        <v>3289</v>
      </c>
      <c r="E566" s="228" t="s">
        <v>3287</v>
      </c>
      <c r="F566" s="228" t="s">
        <v>67</v>
      </c>
      <c r="G566" s="228" t="s">
        <v>504</v>
      </c>
      <c r="H566" s="228">
        <v>0</v>
      </c>
      <c r="I566" s="228">
        <v>0</v>
      </c>
      <c r="J566" s="228">
        <v>0</v>
      </c>
      <c r="K566" s="228">
        <v>0</v>
      </c>
      <c r="L566" s="231">
        <v>0</v>
      </c>
      <c r="N566" s="119" t="str">
        <f t="shared" si="24"/>
        <v>820091-OCHER-L</v>
      </c>
      <c r="O566" s="122" t="str">
        <f>IF(B566="NET","",IF(B566="","",IFERROR(VLOOKUP(N566,EAN!$A:$B,2,FALSE),"MANGLER - MÅ OPPDATERE EAN-FANEN")))</f>
        <v>MANGLER - MÅ OPPDATERE EAN-FANEN</v>
      </c>
      <c r="P566" s="119">
        <f t="shared" si="25"/>
        <v>0</v>
      </c>
      <c r="Q566" s="119">
        <f t="shared" si="26"/>
        <v>0</v>
      </c>
      <c r="S566" s="137" t="str">
        <f>IF(B566="NET","",IFERROR(VLOOKUP(O566,'2) Order Form'!$W$9:$W$1926,1,FALSE),"Ikke med I order form"))</f>
        <v>Ikke med I order form</v>
      </c>
      <c r="U566" s="226">
        <v>7048652765130</v>
      </c>
      <c r="V566" s="120">
        <f>IFERROR(VLOOKUP(U566,'2) Order Form'!$W$9:$W$1996,1,FALSE),"Ikke med I order form")</f>
        <v>7048652765130</v>
      </c>
      <c r="W566" s="195">
        <f>INDEX(ATS!$A:$P,MATCH(ATS!$U566,ATS!$O:$O,0),1)</f>
        <v>828079</v>
      </c>
      <c r="X566" s="174" t="str">
        <f>INDEX(ATS!$A:$P,MATCH(ATS!$U566,ATS!$O:$O,0),2)</f>
        <v>Hunter Merino LS Jersey M</v>
      </c>
      <c r="Y566" s="175" t="str">
        <f>INDEX(ATS!$A:$P,MATCH(ATS!$U566,ATS!$O:$O,0),4)</f>
        <v>55504-XL</v>
      </c>
      <c r="AA566" s="195">
        <f>IFERROR(VLOOKUP('2) Order Form'!W571,$U$4:$U$1000,1,FALSE),"Ikke med i Elastic")</f>
        <v>7048652765123</v>
      </c>
      <c r="AB566" s="195">
        <f>SUM('2) Order Form'!W571)</f>
        <v>7048652765123</v>
      </c>
      <c r="AC566" s="195">
        <f>INDEX(ATS!$A:$P,MATCH(ATS!$AB566,ATS!$O:$O,0),1)</f>
        <v>828079</v>
      </c>
      <c r="AD566" s="195" t="str">
        <f>INDEX(ATS!$A:$P,MATCH(ATS!$AB566,ATS!$O:$O,0),2)</f>
        <v>Hunter Merino LS Jersey M</v>
      </c>
      <c r="AE566" s="195" t="str">
        <f>INDEX(ATS!$A:$P,MATCH(ATS!$AB566,ATS!$O:$O,0),4)</f>
        <v>55504-S</v>
      </c>
    </row>
    <row r="567" spans="1:31" s="2" customFormat="1" x14ac:dyDescent="0.2">
      <c r="A567" s="228">
        <v>820091</v>
      </c>
      <c r="B567" s="228" t="s">
        <v>3306</v>
      </c>
      <c r="C567" s="228" t="s">
        <v>4204</v>
      </c>
      <c r="D567" s="228" t="s">
        <v>3290</v>
      </c>
      <c r="E567" s="228" t="s">
        <v>3287</v>
      </c>
      <c r="F567" s="228" t="s">
        <v>68</v>
      </c>
      <c r="G567" s="228" t="s">
        <v>504</v>
      </c>
      <c r="H567" s="228">
        <v>0</v>
      </c>
      <c r="I567" s="228">
        <v>0</v>
      </c>
      <c r="J567" s="228">
        <v>0</v>
      </c>
      <c r="K567" s="228">
        <v>0</v>
      </c>
      <c r="L567" s="231">
        <v>0</v>
      </c>
      <c r="N567" s="119" t="str">
        <f t="shared" si="24"/>
        <v>820091-OCHER-XL</v>
      </c>
      <c r="O567" s="122" t="str">
        <f>IF(B567="NET","",IF(B567="","",IFERROR(VLOOKUP(N567,EAN!$A:$B,2,FALSE),"MANGLER - MÅ OPPDATERE EAN-FANEN")))</f>
        <v>MANGLER - MÅ OPPDATERE EAN-FANEN</v>
      </c>
      <c r="P567" s="119">
        <f t="shared" si="25"/>
        <v>0</v>
      </c>
      <c r="Q567" s="119">
        <f t="shared" si="26"/>
        <v>0</v>
      </c>
      <c r="S567" s="137" t="str">
        <f>IF(B567="NET","",IFERROR(VLOOKUP(O567,'2) Order Form'!$W$9:$W$1926,1,FALSE),"Ikke med I order form"))</f>
        <v>Ikke med I order form</v>
      </c>
      <c r="U567" s="226">
        <v>7048652765161</v>
      </c>
      <c r="V567" s="120">
        <f>IFERROR(VLOOKUP(U567,'2) Order Form'!$W$9:$W$1996,1,FALSE),"Ikke med I order form")</f>
        <v>7048652765161</v>
      </c>
      <c r="W567" s="195">
        <f>INDEX(ATS!$A:$P,MATCH(ATS!$U567,ATS!$O:$O,0),1)</f>
        <v>828079</v>
      </c>
      <c r="X567" s="174" t="str">
        <f>INDEX(ATS!$A:$P,MATCH(ATS!$U567,ATS!$O:$O,0),2)</f>
        <v>Hunter Merino LS Jersey M</v>
      </c>
      <c r="Y567" s="175" t="str">
        <f>INDEX(ATS!$A:$P,MATCH(ATS!$U567,ATS!$O:$O,0),4)</f>
        <v>57000-S</v>
      </c>
      <c r="AA567" s="195">
        <f>IFERROR(VLOOKUP('2) Order Form'!W572,$U$4:$U$1000,1,FALSE),"Ikke med i Elastic")</f>
        <v>7048652765116</v>
      </c>
      <c r="AB567" s="195">
        <f>SUM('2) Order Form'!W572)</f>
        <v>7048652765116</v>
      </c>
      <c r="AC567" s="195">
        <f>INDEX(ATS!$A:$P,MATCH(ATS!$AB567,ATS!$O:$O,0),1)</f>
        <v>828079</v>
      </c>
      <c r="AD567" s="195" t="str">
        <f>INDEX(ATS!$A:$P,MATCH(ATS!$AB567,ATS!$O:$O,0),2)</f>
        <v>Hunter Merino LS Jersey M</v>
      </c>
      <c r="AE567" s="195" t="str">
        <f>INDEX(ATS!$A:$P,MATCH(ATS!$AB567,ATS!$O:$O,0),4)</f>
        <v>55504-M</v>
      </c>
    </row>
    <row r="568" spans="1:31" s="2" customFormat="1" x14ac:dyDescent="0.2">
      <c r="A568" s="228">
        <v>820091</v>
      </c>
      <c r="B568" s="228" t="s">
        <v>3306</v>
      </c>
      <c r="C568" s="228" t="s">
        <v>4204</v>
      </c>
      <c r="D568" s="228" t="s">
        <v>506</v>
      </c>
      <c r="E568" s="228" t="s">
        <v>507</v>
      </c>
      <c r="F568" s="228" t="s">
        <v>8</v>
      </c>
      <c r="G568" s="228" t="s">
        <v>504</v>
      </c>
      <c r="H568" s="228">
        <v>0</v>
      </c>
      <c r="I568" s="228">
        <v>0</v>
      </c>
      <c r="J568" s="228">
        <v>0</v>
      </c>
      <c r="K568" s="228">
        <v>0</v>
      </c>
      <c r="L568" s="231">
        <v>0</v>
      </c>
      <c r="N568" s="119" t="str">
        <f t="shared" si="24"/>
        <v>820091-PNGRN-S</v>
      </c>
      <c r="O568" s="122" t="str">
        <f>IF(B568="NET","",IF(B568="","",IFERROR(VLOOKUP(N568,EAN!$A:$B,2,FALSE),"MANGLER - MÅ OPPDATERE EAN-FANEN")))</f>
        <v>MANGLER - MÅ OPPDATERE EAN-FANEN</v>
      </c>
      <c r="P568" s="119">
        <f t="shared" si="25"/>
        <v>0</v>
      </c>
      <c r="Q568" s="119">
        <f t="shared" si="26"/>
        <v>0</v>
      </c>
      <c r="S568" s="137" t="str">
        <f>IF(B568="NET","",IFERROR(VLOOKUP(O568,'2) Order Form'!$W$9:$W$1926,1,FALSE),"Ikke med I order form"))</f>
        <v>Ikke med I order form</v>
      </c>
      <c r="U568" s="226">
        <v>7048652765154</v>
      </c>
      <c r="V568" s="120">
        <f>IFERROR(VLOOKUP(U568,'2) Order Form'!$W$9:$W$1996,1,FALSE),"Ikke med I order form")</f>
        <v>7048652765154</v>
      </c>
      <c r="W568" s="195">
        <f>INDEX(ATS!$A:$P,MATCH(ATS!$U568,ATS!$O:$O,0),1)</f>
        <v>828079</v>
      </c>
      <c r="X568" s="174" t="str">
        <f>INDEX(ATS!$A:$P,MATCH(ATS!$U568,ATS!$O:$O,0),2)</f>
        <v>Hunter Merino LS Jersey M</v>
      </c>
      <c r="Y568" s="175" t="str">
        <f>INDEX(ATS!$A:$P,MATCH(ATS!$U568,ATS!$O:$O,0),4)</f>
        <v>57000-M</v>
      </c>
      <c r="AA568" s="195">
        <f>IFERROR(VLOOKUP('2) Order Form'!W573,$U$4:$U$1000,1,FALSE),"Ikke med i Elastic")</f>
        <v>7048652765109</v>
      </c>
      <c r="AB568" s="195">
        <f>SUM('2) Order Form'!W573)</f>
        <v>7048652765109</v>
      </c>
      <c r="AC568" s="195">
        <f>INDEX(ATS!$A:$P,MATCH(ATS!$AB568,ATS!$O:$O,0),1)</f>
        <v>828079</v>
      </c>
      <c r="AD568" s="195" t="str">
        <f>INDEX(ATS!$A:$P,MATCH(ATS!$AB568,ATS!$O:$O,0),2)</f>
        <v>Hunter Merino LS Jersey M</v>
      </c>
      <c r="AE568" s="195" t="str">
        <f>INDEX(ATS!$A:$P,MATCH(ATS!$AB568,ATS!$O:$O,0),4)</f>
        <v>55504-L</v>
      </c>
    </row>
    <row r="569" spans="1:31" s="2" customFormat="1" x14ac:dyDescent="0.2">
      <c r="A569" s="228">
        <v>820091</v>
      </c>
      <c r="B569" s="228" t="s">
        <v>3306</v>
      </c>
      <c r="C569" s="228" t="s">
        <v>4204</v>
      </c>
      <c r="D569" s="228" t="s">
        <v>508</v>
      </c>
      <c r="E569" s="228" t="s">
        <v>507</v>
      </c>
      <c r="F569" s="228" t="s">
        <v>7</v>
      </c>
      <c r="G569" s="228" t="s">
        <v>504</v>
      </c>
      <c r="H569" s="228">
        <v>0</v>
      </c>
      <c r="I569" s="228">
        <v>0</v>
      </c>
      <c r="J569" s="228">
        <v>0</v>
      </c>
      <c r="K569" s="228">
        <v>0</v>
      </c>
      <c r="L569" s="231">
        <v>0</v>
      </c>
      <c r="N569" s="119" t="str">
        <f t="shared" si="24"/>
        <v>820091-PNGRN-M</v>
      </c>
      <c r="O569" s="122" t="str">
        <f>IF(B569="NET","",IF(B569="","",IFERROR(VLOOKUP(N569,EAN!$A:$B,2,FALSE),"MANGLER - MÅ OPPDATERE EAN-FANEN")))</f>
        <v>MANGLER - MÅ OPPDATERE EAN-FANEN</v>
      </c>
      <c r="P569" s="119">
        <f t="shared" si="25"/>
        <v>0</v>
      </c>
      <c r="Q569" s="119">
        <f t="shared" si="26"/>
        <v>0</v>
      </c>
      <c r="S569" s="137" t="str">
        <f>IF(B569="NET","",IFERROR(VLOOKUP(O569,'2) Order Form'!$W$9:$W$1926,1,FALSE),"Ikke med I order form"))</f>
        <v>Ikke med I order form</v>
      </c>
      <c r="U569" s="226">
        <v>7048652765147</v>
      </c>
      <c r="V569" s="120">
        <f>IFERROR(VLOOKUP(U569,'2) Order Form'!$W$9:$W$1996,1,FALSE),"Ikke med I order form")</f>
        <v>7048652765147</v>
      </c>
      <c r="W569" s="195">
        <f>INDEX(ATS!$A:$P,MATCH(ATS!$U569,ATS!$O:$O,0),1)</f>
        <v>828079</v>
      </c>
      <c r="X569" s="174" t="str">
        <f>INDEX(ATS!$A:$P,MATCH(ATS!$U569,ATS!$O:$O,0),2)</f>
        <v>Hunter Merino LS Jersey M</v>
      </c>
      <c r="Y569" s="175" t="str">
        <f>INDEX(ATS!$A:$P,MATCH(ATS!$U569,ATS!$O:$O,0),4)</f>
        <v>57000-L</v>
      </c>
      <c r="AA569" s="195">
        <f>IFERROR(VLOOKUP('2) Order Form'!W574,$U$4:$U$1000,1,FALSE),"Ikke med i Elastic")</f>
        <v>7048652765130</v>
      </c>
      <c r="AB569" s="195">
        <f>SUM('2) Order Form'!W574)</f>
        <v>7048652765130</v>
      </c>
      <c r="AC569" s="195">
        <f>INDEX(ATS!$A:$P,MATCH(ATS!$AB569,ATS!$O:$O,0),1)</f>
        <v>828079</v>
      </c>
      <c r="AD569" s="195" t="str">
        <f>INDEX(ATS!$A:$P,MATCH(ATS!$AB569,ATS!$O:$O,0),2)</f>
        <v>Hunter Merino LS Jersey M</v>
      </c>
      <c r="AE569" s="195" t="str">
        <f>INDEX(ATS!$A:$P,MATCH(ATS!$AB569,ATS!$O:$O,0),4)</f>
        <v>55504-XL</v>
      </c>
    </row>
    <row r="570" spans="1:31" s="2" customFormat="1" x14ac:dyDescent="0.2">
      <c r="A570" s="228">
        <v>820091</v>
      </c>
      <c r="B570" s="228" t="s">
        <v>3306</v>
      </c>
      <c r="C570" s="228" t="s">
        <v>4204</v>
      </c>
      <c r="D570" s="228" t="s">
        <v>509</v>
      </c>
      <c r="E570" s="228" t="s">
        <v>507</v>
      </c>
      <c r="F570" s="228" t="s">
        <v>67</v>
      </c>
      <c r="G570" s="228" t="s">
        <v>504</v>
      </c>
      <c r="H570" s="228">
        <v>1</v>
      </c>
      <c r="I570" s="228">
        <v>1</v>
      </c>
      <c r="J570" s="228">
        <v>1</v>
      </c>
      <c r="K570" s="228">
        <v>1</v>
      </c>
      <c r="L570" s="231">
        <v>1</v>
      </c>
      <c r="N570" s="119" t="str">
        <f t="shared" si="24"/>
        <v>820091-PNGRN-L</v>
      </c>
      <c r="O570" s="122" t="str">
        <f>IF(B570="NET","",IF(B570="","",IFERROR(VLOOKUP(N570,EAN!$A:$B,2,FALSE),"MANGLER - MÅ OPPDATERE EAN-FANEN")))</f>
        <v>MANGLER - MÅ OPPDATERE EAN-FANEN</v>
      </c>
      <c r="P570" s="119">
        <f t="shared" si="25"/>
        <v>1</v>
      </c>
      <c r="Q570" s="119">
        <f t="shared" si="26"/>
        <v>1</v>
      </c>
      <c r="S570" s="137" t="str">
        <f>IF(B570="NET","",IFERROR(VLOOKUP(O570,'2) Order Form'!$W$9:$W$1926,1,FALSE),"Ikke med I order form"))</f>
        <v>Ikke med I order form</v>
      </c>
      <c r="U570" s="226">
        <v>7048652765178</v>
      </c>
      <c r="V570" s="120">
        <f>IFERROR(VLOOKUP(U570,'2) Order Form'!$W$9:$W$1996,1,FALSE),"Ikke med I order form")</f>
        <v>7048652765178</v>
      </c>
      <c r="W570" s="195">
        <f>INDEX(ATS!$A:$P,MATCH(ATS!$U570,ATS!$O:$O,0),1)</f>
        <v>828079</v>
      </c>
      <c r="X570" s="174" t="str">
        <f>INDEX(ATS!$A:$P,MATCH(ATS!$U570,ATS!$O:$O,0),2)</f>
        <v>Hunter Merino LS Jersey M</v>
      </c>
      <c r="Y570" s="175" t="str">
        <f>INDEX(ATS!$A:$P,MATCH(ATS!$U570,ATS!$O:$O,0),4)</f>
        <v>57000-XL</v>
      </c>
      <c r="AA570" s="195">
        <f>IFERROR(VLOOKUP('2) Order Form'!W575,$U$4:$U$1000,1,FALSE),"Ikke med i Elastic")</f>
        <v>7048652765161</v>
      </c>
      <c r="AB570" s="195">
        <f>SUM('2) Order Form'!W575)</f>
        <v>7048652765161</v>
      </c>
      <c r="AC570" s="195">
        <f>INDEX(ATS!$A:$P,MATCH(ATS!$AB570,ATS!$O:$O,0),1)</f>
        <v>828079</v>
      </c>
      <c r="AD570" s="195" t="str">
        <f>INDEX(ATS!$A:$P,MATCH(ATS!$AB570,ATS!$O:$O,0),2)</f>
        <v>Hunter Merino LS Jersey M</v>
      </c>
      <c r="AE570" s="195" t="str">
        <f>INDEX(ATS!$A:$P,MATCH(ATS!$AB570,ATS!$O:$O,0),4)</f>
        <v>57000-S</v>
      </c>
    </row>
    <row r="571" spans="1:31" s="2" customFormat="1" x14ac:dyDescent="0.2">
      <c r="A571" s="228">
        <v>820091</v>
      </c>
      <c r="B571" s="228" t="s">
        <v>3306</v>
      </c>
      <c r="C571" s="228" t="s">
        <v>4204</v>
      </c>
      <c r="D571" s="228" t="s">
        <v>510</v>
      </c>
      <c r="E571" s="228" t="s">
        <v>507</v>
      </c>
      <c r="F571" s="228" t="s">
        <v>68</v>
      </c>
      <c r="G571" s="228" t="s">
        <v>504</v>
      </c>
      <c r="H571" s="228">
        <v>0</v>
      </c>
      <c r="I571" s="228">
        <v>0</v>
      </c>
      <c r="J571" s="228">
        <v>0</v>
      </c>
      <c r="K571" s="228">
        <v>0</v>
      </c>
      <c r="L571" s="231">
        <v>0</v>
      </c>
      <c r="N571" s="119" t="str">
        <f t="shared" si="24"/>
        <v>820091-PNGRN-XL</v>
      </c>
      <c r="O571" s="122" t="str">
        <f>IF(B571="NET","",IF(B571="","",IFERROR(VLOOKUP(N571,EAN!$A:$B,2,FALSE),"MANGLER - MÅ OPPDATERE EAN-FANEN")))</f>
        <v>MANGLER - MÅ OPPDATERE EAN-FANEN</v>
      </c>
      <c r="P571" s="119">
        <f t="shared" si="25"/>
        <v>0</v>
      </c>
      <c r="Q571" s="119">
        <f t="shared" si="26"/>
        <v>0</v>
      </c>
      <c r="S571" s="137" t="str">
        <f>IF(B571="NET","",IFERROR(VLOOKUP(O571,'2) Order Form'!$W$9:$W$1926,1,FALSE),"Ikke med I order form"))</f>
        <v>Ikke med I order form</v>
      </c>
      <c r="U571" s="226">
        <v>7048652275950</v>
      </c>
      <c r="V571" s="120">
        <f>IFERROR(VLOOKUP(U571,'2) Order Form'!$W$9:$W$1996,1,FALSE),"Ikke med I order form")</f>
        <v>7048652275950</v>
      </c>
      <c r="W571" s="195">
        <f>INDEX(ATS!$A:$P,MATCH(ATS!$U571,ATS!$O:$O,0),1)</f>
        <v>828081</v>
      </c>
      <c r="X571" s="174" t="str">
        <f>INDEX(ATS!$A:$P,MATCH(ATS!$U571,ATS!$O:$O,0),2)</f>
        <v>Hunter Merino SS Jersey M</v>
      </c>
      <c r="Y571" s="175" t="str">
        <f>INDEX(ATS!$A:$P,MATCH(ATS!$U571,ATS!$O:$O,0),4)</f>
        <v>BLACK-S</v>
      </c>
      <c r="AA571" s="195">
        <f>IFERROR(VLOOKUP('2) Order Form'!W576,$U$4:$U$1000,1,FALSE),"Ikke med i Elastic")</f>
        <v>7048652765154</v>
      </c>
      <c r="AB571" s="195">
        <f>SUM('2) Order Form'!W576)</f>
        <v>7048652765154</v>
      </c>
      <c r="AC571" s="195">
        <f>INDEX(ATS!$A:$P,MATCH(ATS!$AB571,ATS!$O:$O,0),1)</f>
        <v>828079</v>
      </c>
      <c r="AD571" s="195" t="str">
        <f>INDEX(ATS!$A:$P,MATCH(ATS!$AB571,ATS!$O:$O,0),2)</f>
        <v>Hunter Merino LS Jersey M</v>
      </c>
      <c r="AE571" s="195" t="str">
        <f>INDEX(ATS!$A:$P,MATCH(ATS!$AB571,ATS!$O:$O,0),4)</f>
        <v>57000-M</v>
      </c>
    </row>
    <row r="572" spans="1:31" s="2" customFormat="1" x14ac:dyDescent="0.2">
      <c r="A572" s="228">
        <v>820091</v>
      </c>
      <c r="B572" s="228" t="s">
        <v>3306</v>
      </c>
      <c r="C572" s="228" t="s">
        <v>4204</v>
      </c>
      <c r="D572" s="228" t="s">
        <v>3296</v>
      </c>
      <c r="E572" s="228" t="s">
        <v>3297</v>
      </c>
      <c r="F572" s="228" t="s">
        <v>8</v>
      </c>
      <c r="G572" s="228" t="s">
        <v>504</v>
      </c>
      <c r="H572" s="228">
        <v>0</v>
      </c>
      <c r="I572" s="228">
        <v>0</v>
      </c>
      <c r="J572" s="228">
        <v>0</v>
      </c>
      <c r="K572" s="228">
        <v>0</v>
      </c>
      <c r="L572" s="231">
        <v>0</v>
      </c>
      <c r="N572" s="119" t="str">
        <f t="shared" si="24"/>
        <v>820091-RUST-S</v>
      </c>
      <c r="O572" s="122" t="str">
        <f>IF(B572="NET","",IF(B572="","",IFERROR(VLOOKUP(N572,EAN!$A:$B,2,FALSE),"MANGLER - MÅ OPPDATERE EAN-FANEN")))</f>
        <v>MANGLER - MÅ OPPDATERE EAN-FANEN</v>
      </c>
      <c r="P572" s="119">
        <f t="shared" si="25"/>
        <v>0</v>
      </c>
      <c r="Q572" s="119">
        <f t="shared" si="26"/>
        <v>0</v>
      </c>
      <c r="S572" s="137" t="str">
        <f>IF(B572="NET","",IFERROR(VLOOKUP(O572,'2) Order Form'!$W$9:$W$1926,1,FALSE),"Ikke med I order form"))</f>
        <v>Ikke med I order form</v>
      </c>
      <c r="U572" s="226">
        <v>7048652275943</v>
      </c>
      <c r="V572" s="120">
        <f>IFERROR(VLOOKUP(U572,'2) Order Form'!$W$9:$W$1996,1,FALSE),"Ikke med I order form")</f>
        <v>7048652275943</v>
      </c>
      <c r="W572" s="195">
        <f>INDEX(ATS!$A:$P,MATCH(ATS!$U572,ATS!$O:$O,0),1)</f>
        <v>828081</v>
      </c>
      <c r="X572" s="174" t="str">
        <f>INDEX(ATS!$A:$P,MATCH(ATS!$U572,ATS!$O:$O,0),2)</f>
        <v>Hunter Merino SS Jersey M</v>
      </c>
      <c r="Y572" s="175" t="str">
        <f>INDEX(ATS!$A:$P,MATCH(ATS!$U572,ATS!$O:$O,0),4)</f>
        <v>BLACK-M</v>
      </c>
      <c r="AA572" s="195">
        <f>IFERROR(VLOOKUP('2) Order Form'!W577,$U$4:$U$1000,1,FALSE),"Ikke med i Elastic")</f>
        <v>7048652765147</v>
      </c>
      <c r="AB572" s="195">
        <f>SUM('2) Order Form'!W577)</f>
        <v>7048652765147</v>
      </c>
      <c r="AC572" s="195">
        <f>INDEX(ATS!$A:$P,MATCH(ATS!$AB572,ATS!$O:$O,0),1)</f>
        <v>828079</v>
      </c>
      <c r="AD572" s="195" t="str">
        <f>INDEX(ATS!$A:$P,MATCH(ATS!$AB572,ATS!$O:$O,0),2)</f>
        <v>Hunter Merino LS Jersey M</v>
      </c>
      <c r="AE572" s="195" t="str">
        <f>INDEX(ATS!$A:$P,MATCH(ATS!$AB572,ATS!$O:$O,0),4)</f>
        <v>57000-L</v>
      </c>
    </row>
    <row r="573" spans="1:31" s="2" customFormat="1" x14ac:dyDescent="0.2">
      <c r="A573" s="228">
        <v>820091</v>
      </c>
      <c r="B573" s="228" t="s">
        <v>3306</v>
      </c>
      <c r="C573" s="228" t="s">
        <v>4204</v>
      </c>
      <c r="D573" s="228" t="s">
        <v>3298</v>
      </c>
      <c r="E573" s="228" t="s">
        <v>3297</v>
      </c>
      <c r="F573" s="228" t="s">
        <v>7</v>
      </c>
      <c r="G573" s="228" t="s">
        <v>504</v>
      </c>
      <c r="H573" s="228">
        <v>0</v>
      </c>
      <c r="I573" s="228">
        <v>0</v>
      </c>
      <c r="J573" s="228">
        <v>0</v>
      </c>
      <c r="K573" s="228">
        <v>0</v>
      </c>
      <c r="L573" s="231">
        <v>0</v>
      </c>
      <c r="N573" s="119" t="str">
        <f t="shared" si="24"/>
        <v>820091-RUST-M</v>
      </c>
      <c r="O573" s="122" t="str">
        <f>IF(B573="NET","",IF(B573="","",IFERROR(VLOOKUP(N573,EAN!$A:$B,2,FALSE),"MANGLER - MÅ OPPDATERE EAN-FANEN")))</f>
        <v>MANGLER - MÅ OPPDATERE EAN-FANEN</v>
      </c>
      <c r="P573" s="119">
        <f t="shared" si="25"/>
        <v>0</v>
      </c>
      <c r="Q573" s="119">
        <f t="shared" si="26"/>
        <v>0</v>
      </c>
      <c r="S573" s="137" t="str">
        <f>IF(B573="NET","",IFERROR(VLOOKUP(O573,'2) Order Form'!$W$9:$W$1926,1,FALSE),"Ikke med I order form"))</f>
        <v>Ikke med I order form</v>
      </c>
      <c r="U573" s="226">
        <v>7048652275936</v>
      </c>
      <c r="V573" s="120">
        <f>IFERROR(VLOOKUP(U573,'2) Order Form'!$W$9:$W$1996,1,FALSE),"Ikke med I order form")</f>
        <v>7048652275936</v>
      </c>
      <c r="W573" s="195">
        <f>INDEX(ATS!$A:$P,MATCH(ATS!$U573,ATS!$O:$O,0),1)</f>
        <v>828081</v>
      </c>
      <c r="X573" s="174" t="str">
        <f>INDEX(ATS!$A:$P,MATCH(ATS!$U573,ATS!$O:$O,0),2)</f>
        <v>Hunter Merino SS Jersey M</v>
      </c>
      <c r="Y573" s="175" t="str">
        <f>INDEX(ATS!$A:$P,MATCH(ATS!$U573,ATS!$O:$O,0),4)</f>
        <v>BLACK-L</v>
      </c>
      <c r="AA573" s="195">
        <f>IFERROR(VLOOKUP('2) Order Form'!W578,$U$4:$U$1000,1,FALSE),"Ikke med i Elastic")</f>
        <v>7048652765178</v>
      </c>
      <c r="AB573" s="195">
        <f>SUM('2) Order Form'!W578)</f>
        <v>7048652765178</v>
      </c>
      <c r="AC573" s="195">
        <f>INDEX(ATS!$A:$P,MATCH(ATS!$AB573,ATS!$O:$O,0),1)</f>
        <v>828079</v>
      </c>
      <c r="AD573" s="195" t="str">
        <f>INDEX(ATS!$A:$P,MATCH(ATS!$AB573,ATS!$O:$O,0),2)</f>
        <v>Hunter Merino LS Jersey M</v>
      </c>
      <c r="AE573" s="195" t="str">
        <f>INDEX(ATS!$A:$P,MATCH(ATS!$AB573,ATS!$O:$O,0),4)</f>
        <v>57000-XL</v>
      </c>
    </row>
    <row r="574" spans="1:31" s="2" customFormat="1" x14ac:dyDescent="0.2">
      <c r="A574" s="228">
        <v>820091</v>
      </c>
      <c r="B574" s="228" t="s">
        <v>3306</v>
      </c>
      <c r="C574" s="228" t="s">
        <v>4204</v>
      </c>
      <c r="D574" s="228" t="s">
        <v>3299</v>
      </c>
      <c r="E574" s="228" t="s">
        <v>3297</v>
      </c>
      <c r="F574" s="228" t="s">
        <v>67</v>
      </c>
      <c r="G574" s="228" t="s">
        <v>504</v>
      </c>
      <c r="H574" s="228">
        <v>0</v>
      </c>
      <c r="I574" s="228">
        <v>0</v>
      </c>
      <c r="J574" s="228">
        <v>0</v>
      </c>
      <c r="K574" s="228">
        <v>0</v>
      </c>
      <c r="L574" s="231">
        <v>0</v>
      </c>
      <c r="N574" s="119" t="str">
        <f t="shared" si="24"/>
        <v>820091-RUST-L</v>
      </c>
      <c r="O574" s="122" t="str">
        <f>IF(B574="NET","",IF(B574="","",IFERROR(VLOOKUP(N574,EAN!$A:$B,2,FALSE),"MANGLER - MÅ OPPDATERE EAN-FANEN")))</f>
        <v>MANGLER - MÅ OPPDATERE EAN-FANEN</v>
      </c>
      <c r="P574" s="119">
        <f t="shared" si="25"/>
        <v>0</v>
      </c>
      <c r="Q574" s="119">
        <f t="shared" si="26"/>
        <v>0</v>
      </c>
      <c r="S574" s="137" t="str">
        <f>IF(B574="NET","",IFERROR(VLOOKUP(O574,'2) Order Form'!$W$9:$W$1926,1,FALSE),"Ikke med I order form"))</f>
        <v>Ikke med I order form</v>
      </c>
      <c r="U574" s="226">
        <v>7048652275967</v>
      </c>
      <c r="V574" s="120">
        <f>IFERROR(VLOOKUP(U574,'2) Order Form'!$W$9:$W$1996,1,FALSE),"Ikke med I order form")</f>
        <v>7048652275967</v>
      </c>
      <c r="W574" s="195">
        <f>INDEX(ATS!$A:$P,MATCH(ATS!$U574,ATS!$O:$O,0),1)</f>
        <v>828081</v>
      </c>
      <c r="X574" s="174" t="str">
        <f>INDEX(ATS!$A:$P,MATCH(ATS!$U574,ATS!$O:$O,0),2)</f>
        <v>Hunter Merino SS Jersey M</v>
      </c>
      <c r="Y574" s="175" t="str">
        <f>INDEX(ATS!$A:$P,MATCH(ATS!$U574,ATS!$O:$O,0),4)</f>
        <v>BLACK-XL</v>
      </c>
      <c r="AA574" s="195">
        <f>IFERROR(VLOOKUP('2) Order Form'!W579,$U$4:$U$1000,1,FALSE),"Ikke med i Elastic")</f>
        <v>7048652275752</v>
      </c>
      <c r="AB574" s="195">
        <f>SUM('2) Order Form'!W579)</f>
        <v>7048652275752</v>
      </c>
      <c r="AC574" s="195">
        <f>INDEX(ATS!$A:$P,MATCH(ATS!$AB574,ATS!$O:$O,0),1)</f>
        <v>828079</v>
      </c>
      <c r="AD574" s="195" t="str">
        <f>INDEX(ATS!$A:$P,MATCH(ATS!$AB574,ATS!$O:$O,0),2)</f>
        <v>Hunter Merino LS Jersey M</v>
      </c>
      <c r="AE574" s="195" t="str">
        <f>INDEX(ATS!$A:$P,MATCH(ATS!$AB574,ATS!$O:$O,0),4)</f>
        <v>BLACK-S</v>
      </c>
    </row>
    <row r="575" spans="1:31" s="2" customFormat="1" x14ac:dyDescent="0.2">
      <c r="A575" s="228">
        <v>820091</v>
      </c>
      <c r="B575" s="228" t="s">
        <v>3306</v>
      </c>
      <c r="C575" s="228" t="s">
        <v>4204</v>
      </c>
      <c r="D575" s="228" t="s">
        <v>3300</v>
      </c>
      <c r="E575" s="228" t="s">
        <v>3297</v>
      </c>
      <c r="F575" s="228" t="s">
        <v>68</v>
      </c>
      <c r="G575" s="228" t="s">
        <v>504</v>
      </c>
      <c r="H575" s="228">
        <v>0</v>
      </c>
      <c r="I575" s="228">
        <v>0</v>
      </c>
      <c r="J575" s="228">
        <v>0</v>
      </c>
      <c r="K575" s="228">
        <v>0</v>
      </c>
      <c r="L575" s="231">
        <v>0</v>
      </c>
      <c r="N575" s="119" t="str">
        <f t="shared" si="24"/>
        <v>820091-RUST-XL</v>
      </c>
      <c r="O575" s="122" t="str">
        <f>IF(B575="NET","",IF(B575="","",IFERROR(VLOOKUP(N575,EAN!$A:$B,2,FALSE),"MANGLER - MÅ OPPDATERE EAN-FANEN")))</f>
        <v>MANGLER - MÅ OPPDATERE EAN-FANEN</v>
      </c>
      <c r="P575" s="119">
        <f t="shared" si="25"/>
        <v>0</v>
      </c>
      <c r="Q575" s="119">
        <f t="shared" si="26"/>
        <v>0</v>
      </c>
      <c r="S575" s="137" t="str">
        <f>IF(B575="NET","",IFERROR(VLOOKUP(O575,'2) Order Form'!$W$9:$W$1926,1,FALSE),"Ikke med I order form"))</f>
        <v>Ikke med I order form</v>
      </c>
      <c r="U575" s="226">
        <v>7048652765284</v>
      </c>
      <c r="V575" s="120">
        <f>IFERROR(VLOOKUP(U575,'2) Order Form'!$W$9:$W$1996,1,FALSE),"Ikke med I order form")</f>
        <v>7048652765284</v>
      </c>
      <c r="W575" s="195">
        <f>INDEX(ATS!$A:$P,MATCH(ATS!$U575,ATS!$O:$O,0),1)</f>
        <v>828081</v>
      </c>
      <c r="X575" s="174" t="str">
        <f>INDEX(ATS!$A:$P,MATCH(ATS!$U575,ATS!$O:$O,0),2)</f>
        <v>Hunter Merino SS Jersey M</v>
      </c>
      <c r="Y575" s="175" t="str">
        <f>INDEX(ATS!$A:$P,MATCH(ATS!$U575,ATS!$O:$O,0),4)</f>
        <v>55504-S</v>
      </c>
      <c r="AA575" s="195">
        <f>IFERROR(VLOOKUP('2) Order Form'!W580,$U$4:$U$1000,1,FALSE),"Ikke med i Elastic")</f>
        <v>7048652275745</v>
      </c>
      <c r="AB575" s="195">
        <f>SUM('2) Order Form'!W580)</f>
        <v>7048652275745</v>
      </c>
      <c r="AC575" s="195">
        <f>INDEX(ATS!$A:$P,MATCH(ATS!$AB575,ATS!$O:$O,0),1)</f>
        <v>828079</v>
      </c>
      <c r="AD575" s="195" t="str">
        <f>INDEX(ATS!$A:$P,MATCH(ATS!$AB575,ATS!$O:$O,0),2)</f>
        <v>Hunter Merino LS Jersey M</v>
      </c>
      <c r="AE575" s="195" t="str">
        <f>INDEX(ATS!$A:$P,MATCH(ATS!$AB575,ATS!$O:$O,0),4)</f>
        <v>BLACK-M</v>
      </c>
    </row>
    <row r="576" spans="1:31" s="2" customFormat="1" x14ac:dyDescent="0.2">
      <c r="A576" s="229">
        <v>820111</v>
      </c>
      <c r="B576" s="228" t="s">
        <v>248</v>
      </c>
      <c r="C576" s="228"/>
      <c r="D576" s="228"/>
      <c r="E576" s="228"/>
      <c r="F576" s="228"/>
      <c r="G576" s="228"/>
      <c r="H576" s="229">
        <v>202226</v>
      </c>
      <c r="I576" s="229">
        <v>202227</v>
      </c>
      <c r="J576" s="229">
        <v>202228</v>
      </c>
      <c r="K576" s="229">
        <v>202229</v>
      </c>
      <c r="L576" s="232">
        <v>202234</v>
      </c>
      <c r="N576" s="119" t="str">
        <f t="shared" si="24"/>
        <v>820111-</v>
      </c>
      <c r="O576" s="122" t="str">
        <f>IF(B576="NET","",IF(B576="","",IFERROR(VLOOKUP(N576,EAN!$A:$B,2,FALSE),"MANGLER - MÅ OPPDATERE EAN-FANEN")))</f>
        <v/>
      </c>
      <c r="P576" s="119">
        <f t="shared" si="25"/>
        <v>202226</v>
      </c>
      <c r="Q576" s="119">
        <f t="shared" si="26"/>
        <v>202234</v>
      </c>
      <c r="S576" s="137" t="str">
        <f>IF(B576="NET","",IFERROR(VLOOKUP(O576,'2) Order Form'!$W$9:$W$1926,1,FALSE),"Ikke med I order form"))</f>
        <v/>
      </c>
      <c r="U576" s="226">
        <v>7048652765277</v>
      </c>
      <c r="V576" s="120">
        <f>IFERROR(VLOOKUP(U576,'2) Order Form'!$W$9:$W$1996,1,FALSE),"Ikke med I order form")</f>
        <v>7048652765277</v>
      </c>
      <c r="W576" s="195">
        <f>INDEX(ATS!$A:$P,MATCH(ATS!$U576,ATS!$O:$O,0),1)</f>
        <v>828081</v>
      </c>
      <c r="X576" s="174" t="str">
        <f>INDEX(ATS!$A:$P,MATCH(ATS!$U576,ATS!$O:$O,0),2)</f>
        <v>Hunter Merino SS Jersey M</v>
      </c>
      <c r="Y576" s="175" t="str">
        <f>INDEX(ATS!$A:$P,MATCH(ATS!$U576,ATS!$O:$O,0),4)</f>
        <v>55504-M</v>
      </c>
      <c r="AA576" s="195">
        <f>IFERROR(VLOOKUP('2) Order Form'!W581,$U$4:$U$1000,1,FALSE),"Ikke med i Elastic")</f>
        <v>7048652275738</v>
      </c>
      <c r="AB576" s="195">
        <f>SUM('2) Order Form'!W581)</f>
        <v>7048652275738</v>
      </c>
      <c r="AC576" s="195">
        <f>INDEX(ATS!$A:$P,MATCH(ATS!$AB576,ATS!$O:$O,0),1)</f>
        <v>828079</v>
      </c>
      <c r="AD576" s="195" t="str">
        <f>INDEX(ATS!$A:$P,MATCH(ATS!$AB576,ATS!$O:$O,0),2)</f>
        <v>Hunter Merino LS Jersey M</v>
      </c>
      <c r="AE576" s="195" t="str">
        <f>INDEX(ATS!$A:$P,MATCH(ATS!$AB576,ATS!$O:$O,0),4)</f>
        <v>BLACK-L</v>
      </c>
    </row>
    <row r="577" spans="1:31" s="2" customFormat="1" x14ac:dyDescent="0.2">
      <c r="A577" s="228">
        <v>820111</v>
      </c>
      <c r="B577" s="228" t="s">
        <v>337</v>
      </c>
      <c r="C577" s="228" t="s">
        <v>4204</v>
      </c>
      <c r="D577" s="228" t="s">
        <v>3307</v>
      </c>
      <c r="E577" s="228" t="s">
        <v>4386</v>
      </c>
      <c r="F577" s="228" t="s">
        <v>84</v>
      </c>
      <c r="G577" s="228" t="s">
        <v>128</v>
      </c>
      <c r="H577" s="228">
        <v>0</v>
      </c>
      <c r="I577" s="228">
        <v>0</v>
      </c>
      <c r="J577" s="228">
        <v>0</v>
      </c>
      <c r="K577" s="228">
        <v>0</v>
      </c>
      <c r="L577" s="231">
        <v>0</v>
      </c>
      <c r="N577" s="119" t="str">
        <f t="shared" si="24"/>
        <v>820111-11001-OS</v>
      </c>
      <c r="O577" s="122" t="str">
        <f>IF(B577="NET","",IF(B577="","",IFERROR(VLOOKUP(N577,EAN!$A:$B,2,FALSE),"MANGLER - MÅ OPPDATERE EAN-FANEN")))</f>
        <v>MANGLER - MÅ OPPDATERE EAN-FANEN</v>
      </c>
      <c r="P577" s="119">
        <f t="shared" si="25"/>
        <v>0</v>
      </c>
      <c r="Q577" s="119">
        <f t="shared" si="26"/>
        <v>0</v>
      </c>
      <c r="S577" s="137" t="str">
        <f>IF(B577="NET","",IFERROR(VLOOKUP(O577,'2) Order Form'!$W$9:$W$1926,1,FALSE),"Ikke med I order form"))</f>
        <v>Ikke med I order form</v>
      </c>
      <c r="U577" s="226">
        <v>7048652765260</v>
      </c>
      <c r="V577" s="120">
        <f>IFERROR(VLOOKUP(U577,'2) Order Form'!$W$9:$W$1996,1,FALSE),"Ikke med I order form")</f>
        <v>7048652765260</v>
      </c>
      <c r="W577" s="195">
        <f>INDEX(ATS!$A:$P,MATCH(ATS!$U577,ATS!$O:$O,0),1)</f>
        <v>828081</v>
      </c>
      <c r="X577" s="174" t="str">
        <f>INDEX(ATS!$A:$P,MATCH(ATS!$U577,ATS!$O:$O,0),2)</f>
        <v>Hunter Merino SS Jersey M</v>
      </c>
      <c r="Y577" s="175" t="str">
        <f>INDEX(ATS!$A:$P,MATCH(ATS!$U577,ATS!$O:$O,0),4)</f>
        <v>55504-L</v>
      </c>
      <c r="AA577" s="195">
        <f>IFERROR(VLOOKUP('2) Order Form'!W582,$U$4:$U$1000,1,FALSE),"Ikke med i Elastic")</f>
        <v>7048652275769</v>
      </c>
      <c r="AB577" s="195">
        <f>SUM('2) Order Form'!W582)</f>
        <v>7048652275769</v>
      </c>
      <c r="AC577" s="195">
        <f>INDEX(ATS!$A:$P,MATCH(ATS!$AB577,ATS!$O:$O,0),1)</f>
        <v>828079</v>
      </c>
      <c r="AD577" s="195" t="str">
        <f>INDEX(ATS!$A:$P,MATCH(ATS!$AB577,ATS!$O:$O,0),2)</f>
        <v>Hunter Merino LS Jersey M</v>
      </c>
      <c r="AE577" s="195" t="str">
        <f>INDEX(ATS!$A:$P,MATCH(ATS!$AB577,ATS!$O:$O,0),4)</f>
        <v>BLACK-XL</v>
      </c>
    </row>
    <row r="578" spans="1:31" s="2" customFormat="1" x14ac:dyDescent="0.2">
      <c r="A578" s="228">
        <v>820111</v>
      </c>
      <c r="B578" s="228" t="s">
        <v>337</v>
      </c>
      <c r="C578" s="228" t="s">
        <v>4204</v>
      </c>
      <c r="D578" s="228" t="s">
        <v>3310</v>
      </c>
      <c r="E578" s="228" t="s">
        <v>3234</v>
      </c>
      <c r="F578" s="228" t="s">
        <v>84</v>
      </c>
      <c r="G578" s="228" t="s">
        <v>128</v>
      </c>
      <c r="H578" s="228">
        <v>0</v>
      </c>
      <c r="I578" s="228">
        <v>0</v>
      </c>
      <c r="J578" s="228">
        <v>0</v>
      </c>
      <c r="K578" s="228">
        <v>0</v>
      </c>
      <c r="L578" s="231">
        <v>0</v>
      </c>
      <c r="N578" s="119" t="str">
        <f t="shared" si="24"/>
        <v>820111-77003-OS</v>
      </c>
      <c r="O578" s="122" t="str">
        <f>IF(B578="NET","",IF(B578="","",IFERROR(VLOOKUP(N578,EAN!$A:$B,2,FALSE),"MANGLER - MÅ OPPDATERE EAN-FANEN")))</f>
        <v>MANGLER - MÅ OPPDATERE EAN-FANEN</v>
      </c>
      <c r="P578" s="119">
        <f t="shared" si="25"/>
        <v>0</v>
      </c>
      <c r="Q578" s="119">
        <f t="shared" si="26"/>
        <v>0</v>
      </c>
      <c r="S578" s="137" t="str">
        <f>IF(B578="NET","",IFERROR(VLOOKUP(O578,'2) Order Form'!$W$9:$W$1926,1,FALSE),"Ikke med I order form"))</f>
        <v>Ikke med I order form</v>
      </c>
      <c r="U578" s="226">
        <v>7048652765291</v>
      </c>
      <c r="V578" s="120">
        <f>IFERROR(VLOOKUP(U578,'2) Order Form'!$W$9:$W$1996,1,FALSE),"Ikke med I order form")</f>
        <v>7048652765291</v>
      </c>
      <c r="W578" s="195">
        <f>INDEX(ATS!$A:$P,MATCH(ATS!$U578,ATS!$O:$O,0),1)</f>
        <v>828081</v>
      </c>
      <c r="X578" s="174" t="str">
        <f>INDEX(ATS!$A:$P,MATCH(ATS!$U578,ATS!$O:$O,0),2)</f>
        <v>Hunter Merino SS Jersey M</v>
      </c>
      <c r="Y578" s="175" t="str">
        <f>INDEX(ATS!$A:$P,MATCH(ATS!$U578,ATS!$O:$O,0),4)</f>
        <v>55504-XL</v>
      </c>
      <c r="AA578" s="195">
        <f>IFERROR(VLOOKUP('2) Order Form'!W583,$U$4:$U$1000,1,FALSE),"Ikke med i Elastic")</f>
        <v>7048652765284</v>
      </c>
      <c r="AB578" s="195">
        <f>SUM('2) Order Form'!W583)</f>
        <v>7048652765284</v>
      </c>
      <c r="AC578" s="195">
        <f>INDEX(ATS!$A:$P,MATCH(ATS!$AB578,ATS!$O:$O,0),1)</f>
        <v>828081</v>
      </c>
      <c r="AD578" s="195" t="str">
        <f>INDEX(ATS!$A:$P,MATCH(ATS!$AB578,ATS!$O:$O,0),2)</f>
        <v>Hunter Merino SS Jersey M</v>
      </c>
      <c r="AE578" s="195" t="str">
        <f>INDEX(ATS!$A:$P,MATCH(ATS!$AB578,ATS!$O:$O,0),4)</f>
        <v>55504-S</v>
      </c>
    </row>
    <row r="579" spans="1:31" s="2" customFormat="1" x14ac:dyDescent="0.2">
      <c r="A579" s="228">
        <v>820111</v>
      </c>
      <c r="B579" s="228" t="s">
        <v>337</v>
      </c>
      <c r="C579" s="228" t="s">
        <v>4204</v>
      </c>
      <c r="D579" s="228" t="s">
        <v>3311</v>
      </c>
      <c r="E579" s="228" t="s">
        <v>4387</v>
      </c>
      <c r="F579" s="228" t="s">
        <v>84</v>
      </c>
      <c r="G579" s="228" t="s">
        <v>504</v>
      </c>
      <c r="H579" s="228">
        <v>0</v>
      </c>
      <c r="I579" s="228">
        <v>0</v>
      </c>
      <c r="J579" s="228">
        <v>0</v>
      </c>
      <c r="K579" s="228">
        <v>0</v>
      </c>
      <c r="L579" s="231">
        <v>0</v>
      </c>
      <c r="N579" s="119" t="str">
        <f t="shared" si="24"/>
        <v>820111-77100-OS</v>
      </c>
      <c r="O579" s="122" t="str">
        <f>IF(B579="NET","",IF(B579="","",IFERROR(VLOOKUP(N579,EAN!$A:$B,2,FALSE),"MANGLER - MÅ OPPDATERE EAN-FANEN")))</f>
        <v>MANGLER - MÅ OPPDATERE EAN-FANEN</v>
      </c>
      <c r="P579" s="119">
        <f t="shared" si="25"/>
        <v>0</v>
      </c>
      <c r="Q579" s="119">
        <f t="shared" si="26"/>
        <v>0</v>
      </c>
      <c r="S579" s="137" t="str">
        <f>IF(B579="NET","",IFERROR(VLOOKUP(O579,'2) Order Form'!$W$9:$W$1926,1,FALSE),"Ikke med I order form"))</f>
        <v>Ikke med I order form</v>
      </c>
      <c r="U579" s="226">
        <v>7048652765321</v>
      </c>
      <c r="V579" s="120">
        <f>IFERROR(VLOOKUP(U579,'2) Order Form'!$W$9:$W$1996,1,FALSE),"Ikke med I order form")</f>
        <v>7048652765321</v>
      </c>
      <c r="W579" s="195">
        <f>INDEX(ATS!$A:$P,MATCH(ATS!$U579,ATS!$O:$O,0),1)</f>
        <v>828081</v>
      </c>
      <c r="X579" s="174" t="str">
        <f>INDEX(ATS!$A:$P,MATCH(ATS!$U579,ATS!$O:$O,0),2)</f>
        <v>Hunter Merino SS Jersey M</v>
      </c>
      <c r="Y579" s="175" t="str">
        <f>INDEX(ATS!$A:$P,MATCH(ATS!$U579,ATS!$O:$O,0),4)</f>
        <v>57000-S</v>
      </c>
      <c r="AA579" s="195">
        <f>IFERROR(VLOOKUP('2) Order Form'!W584,$U$4:$U$1000,1,FALSE),"Ikke med i Elastic")</f>
        <v>7048652765277</v>
      </c>
      <c r="AB579" s="195">
        <f>SUM('2) Order Form'!W584)</f>
        <v>7048652765277</v>
      </c>
      <c r="AC579" s="195">
        <f>INDEX(ATS!$A:$P,MATCH(ATS!$AB579,ATS!$O:$O,0),1)</f>
        <v>828081</v>
      </c>
      <c r="AD579" s="195" t="str">
        <f>INDEX(ATS!$A:$P,MATCH(ATS!$AB579,ATS!$O:$O,0),2)</f>
        <v>Hunter Merino SS Jersey M</v>
      </c>
      <c r="AE579" s="195" t="str">
        <f>INDEX(ATS!$A:$P,MATCH(ATS!$AB579,ATS!$O:$O,0),4)</f>
        <v>55504-M</v>
      </c>
    </row>
    <row r="580" spans="1:31" s="2" customFormat="1" x14ac:dyDescent="0.2">
      <c r="A580" s="228">
        <v>820111</v>
      </c>
      <c r="B580" s="228" t="s">
        <v>337</v>
      </c>
      <c r="C580" s="228" t="s">
        <v>4204</v>
      </c>
      <c r="D580" s="228" t="s">
        <v>660</v>
      </c>
      <c r="E580" s="228" t="s">
        <v>4364</v>
      </c>
      <c r="F580" s="228" t="s">
        <v>84</v>
      </c>
      <c r="G580" s="228" t="s">
        <v>128</v>
      </c>
      <c r="H580" s="228">
        <v>6</v>
      </c>
      <c r="I580" s="228">
        <v>6</v>
      </c>
      <c r="J580" s="228">
        <v>6</v>
      </c>
      <c r="K580" s="228">
        <v>6</v>
      </c>
      <c r="L580" s="231">
        <v>6</v>
      </c>
      <c r="N580" s="119" t="str">
        <f t="shared" ref="N580:N643" si="27">CONCATENATE(A580,"-",D580)</f>
        <v>820111-99901-OS</v>
      </c>
      <c r="O580" s="122" t="str">
        <f>IF(B580="NET","",IF(B580="","",IFERROR(VLOOKUP(N580,EAN!$A:$B,2,FALSE),"MANGLER - MÅ OPPDATERE EAN-FANEN")))</f>
        <v>MANGLER - MÅ OPPDATERE EAN-FANEN</v>
      </c>
      <c r="P580" s="119">
        <f t="shared" si="25"/>
        <v>6</v>
      </c>
      <c r="Q580" s="119">
        <f t="shared" si="26"/>
        <v>6</v>
      </c>
      <c r="S580" s="137" t="str">
        <f>IF(B580="NET","",IFERROR(VLOOKUP(O580,'2) Order Form'!$W$9:$W$1926,1,FALSE),"Ikke med I order form"))</f>
        <v>Ikke med I order form</v>
      </c>
      <c r="U580" s="226">
        <v>7048652765314</v>
      </c>
      <c r="V580" s="120">
        <f>IFERROR(VLOOKUP(U580,'2) Order Form'!$W$9:$W$1996,1,FALSE),"Ikke med I order form")</f>
        <v>7048652765314</v>
      </c>
      <c r="W580" s="195">
        <f>INDEX(ATS!$A:$P,MATCH(ATS!$U580,ATS!$O:$O,0),1)</f>
        <v>828081</v>
      </c>
      <c r="X580" s="174" t="str">
        <f>INDEX(ATS!$A:$P,MATCH(ATS!$U580,ATS!$O:$O,0),2)</f>
        <v>Hunter Merino SS Jersey M</v>
      </c>
      <c r="Y580" s="175" t="str">
        <f>INDEX(ATS!$A:$P,MATCH(ATS!$U580,ATS!$O:$O,0),4)</f>
        <v>57000-M</v>
      </c>
      <c r="AA580" s="195">
        <f>IFERROR(VLOOKUP('2) Order Form'!W585,$U$4:$U$1000,1,FALSE),"Ikke med i Elastic")</f>
        <v>7048652765260</v>
      </c>
      <c r="AB580" s="195">
        <f>SUM('2) Order Form'!W585)</f>
        <v>7048652765260</v>
      </c>
      <c r="AC580" s="195">
        <f>INDEX(ATS!$A:$P,MATCH(ATS!$AB580,ATS!$O:$O,0),1)</f>
        <v>828081</v>
      </c>
      <c r="AD580" s="195" t="str">
        <f>INDEX(ATS!$A:$P,MATCH(ATS!$AB580,ATS!$O:$O,0),2)</f>
        <v>Hunter Merino SS Jersey M</v>
      </c>
      <c r="AE580" s="195" t="str">
        <f>INDEX(ATS!$A:$P,MATCH(ATS!$AB580,ATS!$O:$O,0),4)</f>
        <v>55504-L</v>
      </c>
    </row>
    <row r="581" spans="1:31" s="2" customFormat="1" x14ac:dyDescent="0.2">
      <c r="A581" s="228">
        <v>820111</v>
      </c>
      <c r="B581" s="228" t="s">
        <v>337</v>
      </c>
      <c r="C581" s="228" t="s">
        <v>4204</v>
      </c>
      <c r="D581" s="228" t="s">
        <v>3312</v>
      </c>
      <c r="E581" s="228" t="s">
        <v>3313</v>
      </c>
      <c r="F581" s="228" t="s">
        <v>84</v>
      </c>
      <c r="G581" s="228" t="s">
        <v>504</v>
      </c>
      <c r="H581" s="228">
        <v>0</v>
      </c>
      <c r="I581" s="228">
        <v>0</v>
      </c>
      <c r="J581" s="228">
        <v>0</v>
      </c>
      <c r="K581" s="228">
        <v>0</v>
      </c>
      <c r="L581" s="231">
        <v>0</v>
      </c>
      <c r="N581" s="119" t="str">
        <f t="shared" si="27"/>
        <v>820111-DPFRN-OS</v>
      </c>
      <c r="O581" s="122" t="str">
        <f>IF(B581="NET","",IF(B581="","",IFERROR(VLOOKUP(N581,EAN!$A:$B,2,FALSE),"MANGLER - MÅ OPPDATERE EAN-FANEN")))</f>
        <v>MANGLER - MÅ OPPDATERE EAN-FANEN</v>
      </c>
      <c r="P581" s="119">
        <f t="shared" ref="P581:P644" si="28">H581</f>
        <v>0</v>
      </c>
      <c r="Q581" s="119">
        <f t="shared" ref="Q581:Q644" si="29">L581</f>
        <v>0</v>
      </c>
      <c r="S581" s="137" t="str">
        <f>IF(B581="NET","",IFERROR(VLOOKUP(O581,'2) Order Form'!$W$9:$W$1926,1,FALSE),"Ikke med I order form"))</f>
        <v>Ikke med I order form</v>
      </c>
      <c r="U581" s="226">
        <v>7048652765307</v>
      </c>
      <c r="V581" s="120">
        <f>IFERROR(VLOOKUP(U581,'2) Order Form'!$W$9:$W$1996,1,FALSE),"Ikke med I order form")</f>
        <v>7048652765307</v>
      </c>
      <c r="W581" s="195">
        <f>INDEX(ATS!$A:$P,MATCH(ATS!$U581,ATS!$O:$O,0),1)</f>
        <v>828081</v>
      </c>
      <c r="X581" s="174" t="str">
        <f>INDEX(ATS!$A:$P,MATCH(ATS!$U581,ATS!$O:$O,0),2)</f>
        <v>Hunter Merino SS Jersey M</v>
      </c>
      <c r="Y581" s="175" t="str">
        <f>INDEX(ATS!$A:$P,MATCH(ATS!$U581,ATS!$O:$O,0),4)</f>
        <v>57000-L</v>
      </c>
      <c r="AA581" s="195">
        <f>IFERROR(VLOOKUP('2) Order Form'!W586,$U$4:$U$1000,1,FALSE),"Ikke med i Elastic")</f>
        <v>7048652765291</v>
      </c>
      <c r="AB581" s="195">
        <f>SUM('2) Order Form'!W586)</f>
        <v>7048652765291</v>
      </c>
      <c r="AC581" s="195">
        <f>INDEX(ATS!$A:$P,MATCH(ATS!$AB581,ATS!$O:$O,0),1)</f>
        <v>828081</v>
      </c>
      <c r="AD581" s="195" t="str">
        <f>INDEX(ATS!$A:$P,MATCH(ATS!$AB581,ATS!$O:$O,0),2)</f>
        <v>Hunter Merino SS Jersey M</v>
      </c>
      <c r="AE581" s="195" t="str">
        <f>INDEX(ATS!$A:$P,MATCH(ATS!$AB581,ATS!$O:$O,0),4)</f>
        <v>55504-XL</v>
      </c>
    </row>
    <row r="582" spans="1:31" s="2" customFormat="1" x14ac:dyDescent="0.2">
      <c r="A582" s="228">
        <v>820111</v>
      </c>
      <c r="B582" s="228" t="s">
        <v>337</v>
      </c>
      <c r="C582" s="228" t="s">
        <v>4204</v>
      </c>
      <c r="D582" s="228" t="s">
        <v>242</v>
      </c>
      <c r="E582" s="228" t="s">
        <v>91</v>
      </c>
      <c r="F582" s="228" t="s">
        <v>84</v>
      </c>
      <c r="G582" s="228" t="s">
        <v>504</v>
      </c>
      <c r="H582" s="228">
        <v>0</v>
      </c>
      <c r="I582" s="228">
        <v>0</v>
      </c>
      <c r="J582" s="228">
        <v>0</v>
      </c>
      <c r="K582" s="228">
        <v>0</v>
      </c>
      <c r="L582" s="231">
        <v>0</v>
      </c>
      <c r="N582" s="119" t="str">
        <f t="shared" si="27"/>
        <v>820111-RBLUE-OS</v>
      </c>
      <c r="O582" s="122" t="str">
        <f>IF(B582="NET","",IF(B582="","",IFERROR(VLOOKUP(N582,EAN!$A:$B,2,FALSE),"MANGLER - MÅ OPPDATERE EAN-FANEN")))</f>
        <v>MANGLER - MÅ OPPDATERE EAN-FANEN</v>
      </c>
      <c r="P582" s="119">
        <f t="shared" si="28"/>
        <v>0</v>
      </c>
      <c r="Q582" s="119">
        <f t="shared" si="29"/>
        <v>0</v>
      </c>
      <c r="S582" s="137" t="str">
        <f>IF(B582="NET","",IFERROR(VLOOKUP(O582,'2) Order Form'!$W$9:$W$1926,1,FALSE),"Ikke med I order form"))</f>
        <v>Ikke med I order form</v>
      </c>
      <c r="U582" s="226">
        <v>7048652765338</v>
      </c>
      <c r="V582" s="120">
        <f>IFERROR(VLOOKUP(U582,'2) Order Form'!$W$9:$W$1996,1,FALSE),"Ikke med I order form")</f>
        <v>7048652765338</v>
      </c>
      <c r="W582" s="195">
        <f>INDEX(ATS!$A:$P,MATCH(ATS!$U582,ATS!$O:$O,0),1)</f>
        <v>828081</v>
      </c>
      <c r="X582" s="174" t="str">
        <f>INDEX(ATS!$A:$P,MATCH(ATS!$U582,ATS!$O:$O,0),2)</f>
        <v>Hunter Merino SS Jersey M</v>
      </c>
      <c r="Y582" s="175" t="str">
        <f>INDEX(ATS!$A:$P,MATCH(ATS!$U582,ATS!$O:$O,0),4)</f>
        <v>57000-XL</v>
      </c>
      <c r="AA582" s="195">
        <f>IFERROR(VLOOKUP('2) Order Form'!W587,$U$4:$U$1000,1,FALSE),"Ikke med i Elastic")</f>
        <v>7048652765321</v>
      </c>
      <c r="AB582" s="195">
        <f>SUM('2) Order Form'!W587)</f>
        <v>7048652765321</v>
      </c>
      <c r="AC582" s="195">
        <f>INDEX(ATS!$A:$P,MATCH(ATS!$AB582,ATS!$O:$O,0),1)</f>
        <v>828081</v>
      </c>
      <c r="AD582" s="195" t="str">
        <f>INDEX(ATS!$A:$P,MATCH(ATS!$AB582,ATS!$O:$O,0),2)</f>
        <v>Hunter Merino SS Jersey M</v>
      </c>
      <c r="AE582" s="195" t="str">
        <f>INDEX(ATS!$A:$P,MATCH(ATS!$AB582,ATS!$O:$O,0),4)</f>
        <v>57000-S</v>
      </c>
    </row>
    <row r="583" spans="1:31" s="2" customFormat="1" x14ac:dyDescent="0.2">
      <c r="A583" s="228">
        <v>820111</v>
      </c>
      <c r="B583" s="228" t="s">
        <v>337</v>
      </c>
      <c r="C583" s="228" t="s">
        <v>4204</v>
      </c>
      <c r="D583" s="228" t="s">
        <v>3314</v>
      </c>
      <c r="E583" s="228" t="s">
        <v>100</v>
      </c>
      <c r="F583" s="228" t="s">
        <v>84</v>
      </c>
      <c r="G583" s="228" t="s">
        <v>504</v>
      </c>
      <c r="H583" s="228">
        <v>0</v>
      </c>
      <c r="I583" s="228">
        <v>0</v>
      </c>
      <c r="J583" s="228">
        <v>0</v>
      </c>
      <c r="K583" s="228">
        <v>0</v>
      </c>
      <c r="L583" s="231">
        <v>0</v>
      </c>
      <c r="N583" s="119" t="str">
        <f t="shared" si="27"/>
        <v>820111-RSWOD-OS</v>
      </c>
      <c r="O583" s="122" t="str">
        <f>IF(B583="NET","",IF(B583="","",IFERROR(VLOOKUP(N583,EAN!$A:$B,2,FALSE),"MANGLER - MÅ OPPDATERE EAN-FANEN")))</f>
        <v>MANGLER - MÅ OPPDATERE EAN-FANEN</v>
      </c>
      <c r="P583" s="119">
        <f t="shared" si="28"/>
        <v>0</v>
      </c>
      <c r="Q583" s="119">
        <f t="shared" si="29"/>
        <v>0</v>
      </c>
      <c r="S583" s="137" t="str">
        <f>IF(B583="NET","",IFERROR(VLOOKUP(O583,'2) Order Form'!$W$9:$W$1926,1,FALSE),"Ikke med I order form"))</f>
        <v>Ikke med I order form</v>
      </c>
      <c r="U583" s="226">
        <v>7048652765000</v>
      </c>
      <c r="V583" s="120">
        <f>IFERROR(VLOOKUP(U583,'2) Order Form'!$W$9:$W$1996,1,FALSE),"Ikke med I order form")</f>
        <v>7048652765000</v>
      </c>
      <c r="W583" s="195">
        <f>INDEX(ATS!$A:$P,MATCH(ATS!$U583,ATS!$O:$O,0),1)</f>
        <v>828083</v>
      </c>
      <c r="X583" s="174" t="str">
        <f>INDEX(ATS!$A:$P,MATCH(ATS!$U583,ATS!$O:$O,0),2)</f>
        <v>Hunter LS Jersey M</v>
      </c>
      <c r="Y583" s="175" t="str">
        <f>INDEX(ATS!$A:$P,MATCH(ATS!$U583,ATS!$O:$O,0),4)</f>
        <v>10003-S</v>
      </c>
      <c r="AA583" s="195">
        <f>IFERROR(VLOOKUP('2) Order Form'!W588,$U$4:$U$1000,1,FALSE),"Ikke med i Elastic")</f>
        <v>7048652765314</v>
      </c>
      <c r="AB583" s="195">
        <f>SUM('2) Order Form'!W588)</f>
        <v>7048652765314</v>
      </c>
      <c r="AC583" s="195">
        <f>INDEX(ATS!$A:$P,MATCH(ATS!$AB583,ATS!$O:$O,0),1)</f>
        <v>828081</v>
      </c>
      <c r="AD583" s="195" t="str">
        <f>INDEX(ATS!$A:$P,MATCH(ATS!$AB583,ATS!$O:$O,0),2)</f>
        <v>Hunter Merino SS Jersey M</v>
      </c>
      <c r="AE583" s="195" t="str">
        <f>INDEX(ATS!$A:$P,MATCH(ATS!$AB583,ATS!$O:$O,0),4)</f>
        <v>57000-M</v>
      </c>
    </row>
    <row r="584" spans="1:31" s="2" customFormat="1" x14ac:dyDescent="0.2">
      <c r="A584" s="228">
        <v>820111</v>
      </c>
      <c r="B584" s="228" t="s">
        <v>337</v>
      </c>
      <c r="C584" s="228" t="s">
        <v>4204</v>
      </c>
      <c r="D584" s="228" t="s">
        <v>152</v>
      </c>
      <c r="E584" s="228" t="s">
        <v>92</v>
      </c>
      <c r="F584" s="228" t="s">
        <v>84</v>
      </c>
      <c r="G584" s="228" t="s">
        <v>504</v>
      </c>
      <c r="H584" s="228">
        <v>0</v>
      </c>
      <c r="I584" s="228">
        <v>0</v>
      </c>
      <c r="J584" s="228">
        <v>0</v>
      </c>
      <c r="K584" s="228">
        <v>0</v>
      </c>
      <c r="L584" s="231">
        <v>0</v>
      </c>
      <c r="N584" s="119" t="str">
        <f t="shared" si="27"/>
        <v>820111-SEGRY-OS</v>
      </c>
      <c r="O584" s="122" t="str">
        <f>IF(B584="NET","",IF(B584="","",IFERROR(VLOOKUP(N584,EAN!$A:$B,2,FALSE),"MANGLER - MÅ OPPDATERE EAN-FANEN")))</f>
        <v>MANGLER - MÅ OPPDATERE EAN-FANEN</v>
      </c>
      <c r="P584" s="119">
        <f t="shared" si="28"/>
        <v>0</v>
      </c>
      <c r="Q584" s="119">
        <f t="shared" si="29"/>
        <v>0</v>
      </c>
      <c r="S584" s="137" t="str">
        <f>IF(B584="NET","",IFERROR(VLOOKUP(O584,'2) Order Form'!$W$9:$W$1926,1,FALSE),"Ikke med I order form"))</f>
        <v>Ikke med I order form</v>
      </c>
      <c r="U584" s="226">
        <v>7048652764997</v>
      </c>
      <c r="V584" s="120">
        <f>IFERROR(VLOOKUP(U584,'2) Order Form'!$W$9:$W$1996,1,FALSE),"Ikke med I order form")</f>
        <v>7048652764997</v>
      </c>
      <c r="W584" s="195">
        <f>INDEX(ATS!$A:$P,MATCH(ATS!$U584,ATS!$O:$O,0),1)</f>
        <v>828083</v>
      </c>
      <c r="X584" s="174" t="str">
        <f>INDEX(ATS!$A:$P,MATCH(ATS!$U584,ATS!$O:$O,0),2)</f>
        <v>Hunter LS Jersey M</v>
      </c>
      <c r="Y584" s="175" t="str">
        <f>INDEX(ATS!$A:$P,MATCH(ATS!$U584,ATS!$O:$O,0),4)</f>
        <v>10003-M</v>
      </c>
      <c r="AA584" s="195">
        <f>IFERROR(VLOOKUP('2) Order Form'!W589,$U$4:$U$1000,1,FALSE),"Ikke med i Elastic")</f>
        <v>7048652765307</v>
      </c>
      <c r="AB584" s="195">
        <f>SUM('2) Order Form'!W589)</f>
        <v>7048652765307</v>
      </c>
      <c r="AC584" s="195">
        <f>INDEX(ATS!$A:$P,MATCH(ATS!$AB584,ATS!$O:$O,0),1)</f>
        <v>828081</v>
      </c>
      <c r="AD584" s="195" t="str">
        <f>INDEX(ATS!$A:$P,MATCH(ATS!$AB584,ATS!$O:$O,0),2)</f>
        <v>Hunter Merino SS Jersey M</v>
      </c>
      <c r="AE584" s="195" t="str">
        <f>INDEX(ATS!$A:$P,MATCH(ATS!$AB584,ATS!$O:$O,0),4)</f>
        <v>57000-L</v>
      </c>
    </row>
    <row r="585" spans="1:31" s="2" customFormat="1" x14ac:dyDescent="0.2">
      <c r="A585" s="229">
        <v>820113</v>
      </c>
      <c r="B585" s="228" t="s">
        <v>248</v>
      </c>
      <c r="C585" s="228"/>
      <c r="D585" s="228"/>
      <c r="E585" s="228"/>
      <c r="F585" s="228"/>
      <c r="G585" s="228"/>
      <c r="H585" s="229">
        <v>202226</v>
      </c>
      <c r="I585" s="229">
        <v>202227</v>
      </c>
      <c r="J585" s="229">
        <v>202228</v>
      </c>
      <c r="K585" s="229">
        <v>202229</v>
      </c>
      <c r="L585" s="232">
        <v>202234</v>
      </c>
      <c r="N585" s="119" t="str">
        <f t="shared" si="27"/>
        <v>820113-</v>
      </c>
      <c r="O585" s="122" t="str">
        <f>IF(B585="NET","",IF(B585="","",IFERROR(VLOOKUP(N585,EAN!$A:$B,2,FALSE),"MANGLER - MÅ OPPDATERE EAN-FANEN")))</f>
        <v/>
      </c>
      <c r="P585" s="119">
        <f t="shared" si="28"/>
        <v>202226</v>
      </c>
      <c r="Q585" s="119">
        <f t="shared" si="29"/>
        <v>202234</v>
      </c>
      <c r="S585" s="137" t="str">
        <f>IF(B585="NET","",IFERROR(VLOOKUP(O585,'2) Order Form'!$W$9:$W$1926,1,FALSE),"Ikke med I order form"))</f>
        <v/>
      </c>
      <c r="U585" s="226">
        <v>7048652764980</v>
      </c>
      <c r="V585" s="120">
        <f>IFERROR(VLOOKUP(U585,'2) Order Form'!$W$9:$W$1996,1,FALSE),"Ikke med I order form")</f>
        <v>7048652764980</v>
      </c>
      <c r="W585" s="195">
        <f>INDEX(ATS!$A:$P,MATCH(ATS!$U585,ATS!$O:$O,0),1)</f>
        <v>828083</v>
      </c>
      <c r="X585" s="174" t="str">
        <f>INDEX(ATS!$A:$P,MATCH(ATS!$U585,ATS!$O:$O,0),2)</f>
        <v>Hunter LS Jersey M</v>
      </c>
      <c r="Y585" s="175" t="str">
        <f>INDEX(ATS!$A:$P,MATCH(ATS!$U585,ATS!$O:$O,0),4)</f>
        <v>10003-L</v>
      </c>
      <c r="AA585" s="195">
        <f>IFERROR(VLOOKUP('2) Order Form'!W590,$U$4:$U$1000,1,FALSE),"Ikke med i Elastic")</f>
        <v>7048652765338</v>
      </c>
      <c r="AB585" s="195">
        <f>SUM('2) Order Form'!W590)</f>
        <v>7048652765338</v>
      </c>
      <c r="AC585" s="195">
        <f>INDEX(ATS!$A:$P,MATCH(ATS!$AB585,ATS!$O:$O,0),1)</f>
        <v>828081</v>
      </c>
      <c r="AD585" s="195" t="str">
        <f>INDEX(ATS!$A:$P,MATCH(ATS!$AB585,ATS!$O:$O,0),2)</f>
        <v>Hunter Merino SS Jersey M</v>
      </c>
      <c r="AE585" s="195" t="str">
        <f>INDEX(ATS!$A:$P,MATCH(ATS!$AB585,ATS!$O:$O,0),4)</f>
        <v>57000-XL</v>
      </c>
    </row>
    <row r="586" spans="1:31" s="2" customFormat="1" x14ac:dyDescent="0.2">
      <c r="A586" s="228">
        <v>820113</v>
      </c>
      <c r="B586" s="228" t="s">
        <v>338</v>
      </c>
      <c r="C586" s="228" t="s">
        <v>4204</v>
      </c>
      <c r="D586" s="228" t="s">
        <v>661</v>
      </c>
      <c r="E586" s="228" t="s">
        <v>4388</v>
      </c>
      <c r="F586" s="228" t="s">
        <v>84</v>
      </c>
      <c r="G586" s="228" t="s">
        <v>128</v>
      </c>
      <c r="H586" s="228">
        <v>0</v>
      </c>
      <c r="I586" s="228">
        <v>0</v>
      </c>
      <c r="J586" s="228">
        <v>0</v>
      </c>
      <c r="K586" s="228">
        <v>0</v>
      </c>
      <c r="L586" s="231">
        <v>0</v>
      </c>
      <c r="N586" s="119" t="str">
        <f t="shared" si="27"/>
        <v>820113-56000-OS</v>
      </c>
      <c r="O586" s="122" t="str">
        <f>IF(B586="NET","",IF(B586="","",IFERROR(VLOOKUP(N586,EAN!$A:$B,2,FALSE),"MANGLER - MÅ OPPDATERE EAN-FANEN")))</f>
        <v>MANGLER - MÅ OPPDATERE EAN-FANEN</v>
      </c>
      <c r="P586" s="119">
        <f t="shared" si="28"/>
        <v>0</v>
      </c>
      <c r="Q586" s="119">
        <f t="shared" si="29"/>
        <v>0</v>
      </c>
      <c r="S586" s="137" t="str">
        <f>IF(B586="NET","",IFERROR(VLOOKUP(O586,'2) Order Form'!$W$9:$W$1926,1,FALSE),"Ikke med I order form"))</f>
        <v>Ikke med I order form</v>
      </c>
      <c r="U586" s="226">
        <v>7048652765017</v>
      </c>
      <c r="V586" s="120">
        <f>IFERROR(VLOOKUP(U586,'2) Order Form'!$W$9:$W$1996,1,FALSE),"Ikke med I order form")</f>
        <v>7048652765017</v>
      </c>
      <c r="W586" s="195">
        <f>INDEX(ATS!$A:$P,MATCH(ATS!$U586,ATS!$O:$O,0),1)</f>
        <v>828083</v>
      </c>
      <c r="X586" s="174" t="str">
        <f>INDEX(ATS!$A:$P,MATCH(ATS!$U586,ATS!$O:$O,0),2)</f>
        <v>Hunter LS Jersey M</v>
      </c>
      <c r="Y586" s="175" t="str">
        <f>INDEX(ATS!$A:$P,MATCH(ATS!$U586,ATS!$O:$O,0),4)</f>
        <v>10003-XL</v>
      </c>
      <c r="AA586" s="195">
        <f>IFERROR(VLOOKUP('2) Order Form'!W591,$U$4:$U$1000,1,FALSE),"Ikke med i Elastic")</f>
        <v>7048652275950</v>
      </c>
      <c r="AB586" s="195">
        <f>SUM('2) Order Form'!W591)</f>
        <v>7048652275950</v>
      </c>
      <c r="AC586" s="195">
        <f>INDEX(ATS!$A:$P,MATCH(ATS!$AB586,ATS!$O:$O,0),1)</f>
        <v>828081</v>
      </c>
      <c r="AD586" s="195" t="str">
        <f>INDEX(ATS!$A:$P,MATCH(ATS!$AB586,ATS!$O:$O,0),2)</f>
        <v>Hunter Merino SS Jersey M</v>
      </c>
      <c r="AE586" s="195" t="str">
        <f>INDEX(ATS!$A:$P,MATCH(ATS!$AB586,ATS!$O:$O,0),4)</f>
        <v>BLACK-S</v>
      </c>
    </row>
    <row r="587" spans="1:31" s="2" customFormat="1" x14ac:dyDescent="0.2">
      <c r="A587" s="228">
        <v>820113</v>
      </c>
      <c r="B587" s="228" t="s">
        <v>338</v>
      </c>
      <c r="C587" s="228" t="s">
        <v>4204</v>
      </c>
      <c r="D587" s="228" t="s">
        <v>660</v>
      </c>
      <c r="E587" s="228" t="s">
        <v>4364</v>
      </c>
      <c r="F587" s="228" t="s">
        <v>84</v>
      </c>
      <c r="G587" s="228" t="s">
        <v>128</v>
      </c>
      <c r="H587" s="228">
        <v>0</v>
      </c>
      <c r="I587" s="228">
        <v>0</v>
      </c>
      <c r="J587" s="228">
        <v>0</v>
      </c>
      <c r="K587" s="228">
        <v>0</v>
      </c>
      <c r="L587" s="231">
        <v>0</v>
      </c>
      <c r="N587" s="119" t="str">
        <f t="shared" si="27"/>
        <v>820113-99901-OS</v>
      </c>
      <c r="O587" s="122" t="str">
        <f>IF(B587="NET","",IF(B587="","",IFERROR(VLOOKUP(N587,EAN!$A:$B,2,FALSE),"MANGLER - MÅ OPPDATERE EAN-FANEN")))</f>
        <v>MANGLER - MÅ OPPDATERE EAN-FANEN</v>
      </c>
      <c r="P587" s="119">
        <f t="shared" si="28"/>
        <v>0</v>
      </c>
      <c r="Q587" s="119">
        <f t="shared" si="29"/>
        <v>0</v>
      </c>
      <c r="S587" s="137" t="str">
        <f>IF(B587="NET","",IFERROR(VLOOKUP(O587,'2) Order Form'!$W$9:$W$1926,1,FALSE),"Ikke med I order form"))</f>
        <v>Ikke med I order form</v>
      </c>
      <c r="U587" s="226">
        <v>7048652765048</v>
      </c>
      <c r="V587" s="120">
        <f>IFERROR(VLOOKUP(U587,'2) Order Form'!$W$9:$W$1996,1,FALSE),"Ikke med I order form")</f>
        <v>7048652765048</v>
      </c>
      <c r="W587" s="195">
        <f>INDEX(ATS!$A:$P,MATCH(ATS!$U587,ATS!$O:$O,0),1)</f>
        <v>828083</v>
      </c>
      <c r="X587" s="174" t="str">
        <f>INDEX(ATS!$A:$P,MATCH(ATS!$U587,ATS!$O:$O,0),2)</f>
        <v>Hunter LS Jersey M</v>
      </c>
      <c r="Y587" s="175" t="str">
        <f>INDEX(ATS!$A:$P,MATCH(ATS!$U587,ATS!$O:$O,0),4)</f>
        <v>77200-S</v>
      </c>
      <c r="AA587" s="195">
        <f>IFERROR(VLOOKUP('2) Order Form'!W592,$U$4:$U$1000,1,FALSE),"Ikke med i Elastic")</f>
        <v>7048652275943</v>
      </c>
      <c r="AB587" s="195">
        <f>SUM('2) Order Form'!W592)</f>
        <v>7048652275943</v>
      </c>
      <c r="AC587" s="195">
        <f>INDEX(ATS!$A:$P,MATCH(ATS!$AB587,ATS!$O:$O,0),1)</f>
        <v>828081</v>
      </c>
      <c r="AD587" s="195" t="str">
        <f>INDEX(ATS!$A:$P,MATCH(ATS!$AB587,ATS!$O:$O,0),2)</f>
        <v>Hunter Merino SS Jersey M</v>
      </c>
      <c r="AE587" s="195" t="str">
        <f>INDEX(ATS!$A:$P,MATCH(ATS!$AB587,ATS!$O:$O,0),4)</f>
        <v>BLACK-M</v>
      </c>
    </row>
    <row r="588" spans="1:31" s="2" customFormat="1" x14ac:dyDescent="0.2">
      <c r="A588" s="228">
        <v>820113</v>
      </c>
      <c r="B588" s="228" t="s">
        <v>338</v>
      </c>
      <c r="C588" s="228" t="s">
        <v>4204</v>
      </c>
      <c r="D588" s="228" t="s">
        <v>139</v>
      </c>
      <c r="E588" s="228" t="s">
        <v>93</v>
      </c>
      <c r="F588" s="228" t="s">
        <v>84</v>
      </c>
      <c r="G588" s="228" t="s">
        <v>504</v>
      </c>
      <c r="H588" s="228">
        <v>0</v>
      </c>
      <c r="I588" s="228">
        <v>0</v>
      </c>
      <c r="J588" s="228">
        <v>0</v>
      </c>
      <c r="K588" s="228">
        <v>0</v>
      </c>
      <c r="L588" s="231">
        <v>0</v>
      </c>
      <c r="N588" s="119" t="str">
        <f t="shared" si="27"/>
        <v>820113-BLACK-OS</v>
      </c>
      <c r="O588" s="122" t="str">
        <f>IF(B588="NET","",IF(B588="","",IFERROR(VLOOKUP(N588,EAN!$A:$B,2,FALSE),"MANGLER - MÅ OPPDATERE EAN-FANEN")))</f>
        <v>MANGLER - MÅ OPPDATERE EAN-FANEN</v>
      </c>
      <c r="P588" s="119">
        <f t="shared" si="28"/>
        <v>0</v>
      </c>
      <c r="Q588" s="119">
        <f t="shared" si="29"/>
        <v>0</v>
      </c>
      <c r="S588" s="137" t="str">
        <f>IF(B588="NET","",IFERROR(VLOOKUP(O588,'2) Order Form'!$W$9:$W$1926,1,FALSE),"Ikke med I order form"))</f>
        <v>Ikke med I order form</v>
      </c>
      <c r="U588" s="226">
        <v>7048652765031</v>
      </c>
      <c r="V588" s="120">
        <f>IFERROR(VLOOKUP(U588,'2) Order Form'!$W$9:$W$1996,1,FALSE),"Ikke med I order form")</f>
        <v>7048652765031</v>
      </c>
      <c r="W588" s="195">
        <f>INDEX(ATS!$A:$P,MATCH(ATS!$U588,ATS!$O:$O,0),1)</f>
        <v>828083</v>
      </c>
      <c r="X588" s="174" t="str">
        <f>INDEX(ATS!$A:$P,MATCH(ATS!$U588,ATS!$O:$O,0),2)</f>
        <v>Hunter LS Jersey M</v>
      </c>
      <c r="Y588" s="175" t="str">
        <f>INDEX(ATS!$A:$P,MATCH(ATS!$U588,ATS!$O:$O,0),4)</f>
        <v>77200-M</v>
      </c>
      <c r="AA588" s="195">
        <f>IFERROR(VLOOKUP('2) Order Form'!W593,$U$4:$U$1000,1,FALSE),"Ikke med i Elastic")</f>
        <v>7048652275936</v>
      </c>
      <c r="AB588" s="195">
        <f>SUM('2) Order Form'!W593)</f>
        <v>7048652275936</v>
      </c>
      <c r="AC588" s="195">
        <f>INDEX(ATS!$A:$P,MATCH(ATS!$AB588,ATS!$O:$O,0),1)</f>
        <v>828081</v>
      </c>
      <c r="AD588" s="195" t="str">
        <f>INDEX(ATS!$A:$P,MATCH(ATS!$AB588,ATS!$O:$O,0),2)</f>
        <v>Hunter Merino SS Jersey M</v>
      </c>
      <c r="AE588" s="195" t="str">
        <f>INDEX(ATS!$A:$P,MATCH(ATS!$AB588,ATS!$O:$O,0),4)</f>
        <v>BLACK-L</v>
      </c>
    </row>
    <row r="589" spans="1:31" s="2" customFormat="1" x14ac:dyDescent="0.2">
      <c r="A589" s="228">
        <v>820113</v>
      </c>
      <c r="B589" s="228" t="s">
        <v>338</v>
      </c>
      <c r="C589" s="228" t="s">
        <v>4204</v>
      </c>
      <c r="D589" s="228" t="s">
        <v>3315</v>
      </c>
      <c r="E589" s="228" t="s">
        <v>132</v>
      </c>
      <c r="F589" s="228" t="s">
        <v>84</v>
      </c>
      <c r="G589" s="228" t="s">
        <v>504</v>
      </c>
      <c r="H589" s="228">
        <v>0</v>
      </c>
      <c r="I589" s="228">
        <v>0</v>
      </c>
      <c r="J589" s="228">
        <v>0</v>
      </c>
      <c r="K589" s="228">
        <v>0</v>
      </c>
      <c r="L589" s="231">
        <v>0</v>
      </c>
      <c r="N589" s="119" t="str">
        <f t="shared" si="27"/>
        <v>820113-BTWHT-OS</v>
      </c>
      <c r="O589" s="122" t="str">
        <f>IF(B589="NET","",IF(B589="","",IFERROR(VLOOKUP(N589,EAN!$A:$B,2,FALSE),"MANGLER - MÅ OPPDATERE EAN-FANEN")))</f>
        <v>MANGLER - MÅ OPPDATERE EAN-FANEN</v>
      </c>
      <c r="P589" s="119">
        <f t="shared" si="28"/>
        <v>0</v>
      </c>
      <c r="Q589" s="119">
        <f t="shared" si="29"/>
        <v>0</v>
      </c>
      <c r="S589" s="137" t="str">
        <f>IF(B589="NET","",IFERROR(VLOOKUP(O589,'2) Order Form'!$W$9:$W$1926,1,FALSE),"Ikke med I order form"))</f>
        <v>Ikke med I order form</v>
      </c>
      <c r="U589" s="226">
        <v>7048652765024</v>
      </c>
      <c r="V589" s="120">
        <f>IFERROR(VLOOKUP(U589,'2) Order Form'!$W$9:$W$1996,1,FALSE),"Ikke med I order form")</f>
        <v>7048652765024</v>
      </c>
      <c r="W589" s="195">
        <f>INDEX(ATS!$A:$P,MATCH(ATS!$U589,ATS!$O:$O,0),1)</f>
        <v>828083</v>
      </c>
      <c r="X589" s="174" t="str">
        <f>INDEX(ATS!$A:$P,MATCH(ATS!$U589,ATS!$O:$O,0),2)</f>
        <v>Hunter LS Jersey M</v>
      </c>
      <c r="Y589" s="175" t="str">
        <f>INDEX(ATS!$A:$P,MATCH(ATS!$U589,ATS!$O:$O,0),4)</f>
        <v>77200-L</v>
      </c>
      <c r="AA589" s="195">
        <f>IFERROR(VLOOKUP('2) Order Form'!W594,$U$4:$U$1000,1,FALSE),"Ikke med i Elastic")</f>
        <v>7048652275967</v>
      </c>
      <c r="AB589" s="195">
        <f>SUM('2) Order Form'!W594)</f>
        <v>7048652275967</v>
      </c>
      <c r="AC589" s="195">
        <f>INDEX(ATS!$A:$P,MATCH(ATS!$AB589,ATS!$O:$O,0),1)</f>
        <v>828081</v>
      </c>
      <c r="AD589" s="195" t="str">
        <f>INDEX(ATS!$A:$P,MATCH(ATS!$AB589,ATS!$O:$O,0),2)</f>
        <v>Hunter Merino SS Jersey M</v>
      </c>
      <c r="AE589" s="195" t="str">
        <f>INDEX(ATS!$A:$P,MATCH(ATS!$AB589,ATS!$O:$O,0),4)</f>
        <v>BLACK-XL</v>
      </c>
    </row>
    <row r="590" spans="1:31" s="2" customFormat="1" x14ac:dyDescent="0.2">
      <c r="A590" s="228">
        <v>820113</v>
      </c>
      <c r="B590" s="228" t="s">
        <v>338</v>
      </c>
      <c r="C590" s="228" t="s">
        <v>4204</v>
      </c>
      <c r="D590" s="228" t="s">
        <v>3316</v>
      </c>
      <c r="E590" s="228" t="s">
        <v>3317</v>
      </c>
      <c r="F590" s="228" t="s">
        <v>84</v>
      </c>
      <c r="G590" s="228" t="s">
        <v>504</v>
      </c>
      <c r="H590" s="228">
        <v>0</v>
      </c>
      <c r="I590" s="228">
        <v>0</v>
      </c>
      <c r="J590" s="228">
        <v>0</v>
      </c>
      <c r="K590" s="228">
        <v>0</v>
      </c>
      <c r="L590" s="231">
        <v>0</v>
      </c>
      <c r="N590" s="119" t="str">
        <f t="shared" si="27"/>
        <v>820113-KRBIN-OS</v>
      </c>
      <c r="O590" s="122" t="str">
        <f>IF(B590="NET","",IF(B590="","",IFERROR(VLOOKUP(N590,EAN!$A:$B,2,FALSE),"MANGLER - MÅ OPPDATERE EAN-FANEN")))</f>
        <v>MANGLER - MÅ OPPDATERE EAN-FANEN</v>
      </c>
      <c r="P590" s="119">
        <f t="shared" si="28"/>
        <v>0</v>
      </c>
      <c r="Q590" s="119">
        <f t="shared" si="29"/>
        <v>0</v>
      </c>
      <c r="S590" s="137" t="str">
        <f>IF(B590="NET","",IFERROR(VLOOKUP(O590,'2) Order Form'!$W$9:$W$1926,1,FALSE),"Ikke med I order form"))</f>
        <v>Ikke med I order form</v>
      </c>
      <c r="U590" s="226">
        <v>7048652765055</v>
      </c>
      <c r="V590" s="120">
        <f>IFERROR(VLOOKUP(U590,'2) Order Form'!$W$9:$W$1996,1,FALSE),"Ikke med I order form")</f>
        <v>7048652765055</v>
      </c>
      <c r="W590" s="195">
        <f>INDEX(ATS!$A:$P,MATCH(ATS!$U590,ATS!$O:$O,0),1)</f>
        <v>828083</v>
      </c>
      <c r="X590" s="174" t="str">
        <f>INDEX(ATS!$A:$P,MATCH(ATS!$U590,ATS!$O:$O,0),2)</f>
        <v>Hunter LS Jersey M</v>
      </c>
      <c r="Y590" s="175" t="str">
        <f>INDEX(ATS!$A:$P,MATCH(ATS!$U590,ATS!$O:$O,0),4)</f>
        <v>77200-XL</v>
      </c>
      <c r="AA590" s="195">
        <f>IFERROR(VLOOKUP('2) Order Form'!W595,$U$4:$U$1000,1,FALSE),"Ikke med i Elastic")</f>
        <v>7048652765000</v>
      </c>
      <c r="AB590" s="195">
        <f>SUM('2) Order Form'!W595)</f>
        <v>7048652765000</v>
      </c>
      <c r="AC590" s="195">
        <f>INDEX(ATS!$A:$P,MATCH(ATS!$AB590,ATS!$O:$O,0),1)</f>
        <v>828083</v>
      </c>
      <c r="AD590" s="195" t="str">
        <f>INDEX(ATS!$A:$P,MATCH(ATS!$AB590,ATS!$O:$O,0),2)</f>
        <v>Hunter LS Jersey M</v>
      </c>
      <c r="AE590" s="195" t="str">
        <f>INDEX(ATS!$A:$P,MATCH(ATS!$AB590,ATS!$O:$O,0),4)</f>
        <v>10003-S</v>
      </c>
    </row>
    <row r="591" spans="1:31" s="2" customFormat="1" x14ac:dyDescent="0.2">
      <c r="A591" s="228">
        <v>820113</v>
      </c>
      <c r="B591" s="228" t="s">
        <v>338</v>
      </c>
      <c r="C591" s="228" t="s">
        <v>4204</v>
      </c>
      <c r="D591" s="228" t="s">
        <v>3318</v>
      </c>
      <c r="E591" s="228" t="s">
        <v>3287</v>
      </c>
      <c r="F591" s="228" t="s">
        <v>84</v>
      </c>
      <c r="G591" s="228" t="s">
        <v>504</v>
      </c>
      <c r="H591" s="228">
        <v>0</v>
      </c>
      <c r="I591" s="228">
        <v>0</v>
      </c>
      <c r="J591" s="228">
        <v>0</v>
      </c>
      <c r="K591" s="228">
        <v>0</v>
      </c>
      <c r="L591" s="231">
        <v>0</v>
      </c>
      <c r="N591" s="119" t="str">
        <f t="shared" si="27"/>
        <v>820113-OCHER-OS</v>
      </c>
      <c r="O591" s="122" t="str">
        <f>IF(B591="NET","",IF(B591="","",IFERROR(VLOOKUP(N591,EAN!$A:$B,2,FALSE),"MANGLER - MÅ OPPDATERE EAN-FANEN")))</f>
        <v>MANGLER - MÅ OPPDATERE EAN-FANEN</v>
      </c>
      <c r="P591" s="119">
        <f t="shared" si="28"/>
        <v>0</v>
      </c>
      <c r="Q591" s="119">
        <f t="shared" si="29"/>
        <v>0</v>
      </c>
      <c r="S591" s="137" t="str">
        <f>IF(B591="NET","",IFERROR(VLOOKUP(O591,'2) Order Form'!$W$9:$W$1926,1,FALSE),"Ikke med I order form"))</f>
        <v>Ikke med I order form</v>
      </c>
      <c r="U591" s="226">
        <v>7048652768407</v>
      </c>
      <c r="V591" s="120">
        <f>IFERROR(VLOOKUP(U591,'2) Order Form'!$W$9:$W$1996,1,FALSE),"Ikke med I order form")</f>
        <v>7048652768407</v>
      </c>
      <c r="W591" s="195">
        <f>INDEX(ATS!$A:$P,MATCH(ATS!$U591,ATS!$O:$O,0),1)</f>
        <v>828083</v>
      </c>
      <c r="X591" s="174" t="str">
        <f>INDEX(ATS!$A:$P,MATCH(ATS!$U591,ATS!$O:$O,0),2)</f>
        <v>Hunter LS Jersey M</v>
      </c>
      <c r="Y591" s="175" t="str">
        <f>INDEX(ATS!$A:$P,MATCH(ATS!$U591,ATS!$O:$O,0),4)</f>
        <v>98001-S</v>
      </c>
      <c r="AA591" s="195">
        <f>IFERROR(VLOOKUP('2) Order Form'!W596,$U$4:$U$1000,1,FALSE),"Ikke med i Elastic")</f>
        <v>7048652764997</v>
      </c>
      <c r="AB591" s="195">
        <f>SUM('2) Order Form'!W596)</f>
        <v>7048652764997</v>
      </c>
      <c r="AC591" s="195">
        <f>INDEX(ATS!$A:$P,MATCH(ATS!$AB591,ATS!$O:$O,0),1)</f>
        <v>828083</v>
      </c>
      <c r="AD591" s="195" t="str">
        <f>INDEX(ATS!$A:$P,MATCH(ATS!$AB591,ATS!$O:$O,0),2)</f>
        <v>Hunter LS Jersey M</v>
      </c>
      <c r="AE591" s="195" t="str">
        <f>INDEX(ATS!$A:$P,MATCH(ATS!$AB591,ATS!$O:$O,0),4)</f>
        <v>10003-M</v>
      </c>
    </row>
    <row r="592" spans="1:31" s="2" customFormat="1" x14ac:dyDescent="0.2">
      <c r="A592" s="228">
        <v>820113</v>
      </c>
      <c r="B592" s="228" t="s">
        <v>338</v>
      </c>
      <c r="C592" s="228" t="s">
        <v>4204</v>
      </c>
      <c r="D592" s="228" t="s">
        <v>3319</v>
      </c>
      <c r="E592" s="228" t="s">
        <v>3269</v>
      </c>
      <c r="F592" s="228" t="s">
        <v>84</v>
      </c>
      <c r="G592" s="228" t="s">
        <v>504</v>
      </c>
      <c r="H592" s="228">
        <v>0</v>
      </c>
      <c r="I592" s="228">
        <v>0</v>
      </c>
      <c r="J592" s="228">
        <v>0</v>
      </c>
      <c r="K592" s="228">
        <v>0</v>
      </c>
      <c r="L592" s="231">
        <v>0</v>
      </c>
      <c r="N592" s="119" t="str">
        <f t="shared" si="27"/>
        <v>820113-OMI-OS</v>
      </c>
      <c r="O592" s="122" t="str">
        <f>IF(B592="NET","",IF(B592="","",IFERROR(VLOOKUP(N592,EAN!$A:$B,2,FALSE),"MANGLER - MÅ OPPDATERE EAN-FANEN")))</f>
        <v>MANGLER - MÅ OPPDATERE EAN-FANEN</v>
      </c>
      <c r="P592" s="119">
        <f t="shared" si="28"/>
        <v>0</v>
      </c>
      <c r="Q592" s="119">
        <f t="shared" si="29"/>
        <v>0</v>
      </c>
      <c r="S592" s="137" t="str">
        <f>IF(B592="NET","",IFERROR(VLOOKUP(O592,'2) Order Form'!$W$9:$W$1926,1,FALSE),"Ikke med I order form"))</f>
        <v>Ikke med I order form</v>
      </c>
      <c r="U592" s="226">
        <v>7048652768391</v>
      </c>
      <c r="V592" s="120">
        <f>IFERROR(VLOOKUP(U592,'2) Order Form'!$W$9:$W$1996,1,FALSE),"Ikke med I order form")</f>
        <v>7048652768391</v>
      </c>
      <c r="W592" s="195">
        <f>INDEX(ATS!$A:$P,MATCH(ATS!$U592,ATS!$O:$O,0),1)</f>
        <v>828083</v>
      </c>
      <c r="X592" s="174" t="str">
        <f>INDEX(ATS!$A:$P,MATCH(ATS!$U592,ATS!$O:$O,0),2)</f>
        <v>Hunter LS Jersey M</v>
      </c>
      <c r="Y592" s="175" t="str">
        <f>INDEX(ATS!$A:$P,MATCH(ATS!$U592,ATS!$O:$O,0),4)</f>
        <v>98001-M</v>
      </c>
      <c r="AA592" s="195">
        <f>IFERROR(VLOOKUP('2) Order Form'!W597,$U$4:$U$1000,1,FALSE),"Ikke med i Elastic")</f>
        <v>7048652764980</v>
      </c>
      <c r="AB592" s="195">
        <f>SUM('2) Order Form'!W597)</f>
        <v>7048652764980</v>
      </c>
      <c r="AC592" s="195">
        <f>INDEX(ATS!$A:$P,MATCH(ATS!$AB592,ATS!$O:$O,0),1)</f>
        <v>828083</v>
      </c>
      <c r="AD592" s="195" t="str">
        <f>INDEX(ATS!$A:$P,MATCH(ATS!$AB592,ATS!$O:$O,0),2)</f>
        <v>Hunter LS Jersey M</v>
      </c>
      <c r="AE592" s="195" t="str">
        <f>INDEX(ATS!$A:$P,MATCH(ATS!$AB592,ATS!$O:$O,0),4)</f>
        <v>10003-L</v>
      </c>
    </row>
    <row r="593" spans="1:31" s="2" customFormat="1" x14ac:dyDescent="0.2">
      <c r="A593" s="228">
        <v>820113</v>
      </c>
      <c r="B593" s="228" t="s">
        <v>338</v>
      </c>
      <c r="C593" s="228" t="s">
        <v>4204</v>
      </c>
      <c r="D593" s="228" t="s">
        <v>3314</v>
      </c>
      <c r="E593" s="228" t="s">
        <v>100</v>
      </c>
      <c r="F593" s="228" t="s">
        <v>84</v>
      </c>
      <c r="G593" s="228" t="s">
        <v>504</v>
      </c>
      <c r="H593" s="228">
        <v>0</v>
      </c>
      <c r="I593" s="228">
        <v>0</v>
      </c>
      <c r="J593" s="228">
        <v>0</v>
      </c>
      <c r="K593" s="228">
        <v>0</v>
      </c>
      <c r="L593" s="231">
        <v>0</v>
      </c>
      <c r="N593" s="119" t="str">
        <f t="shared" si="27"/>
        <v>820113-RSWOD-OS</v>
      </c>
      <c r="O593" s="122" t="str">
        <f>IF(B593="NET","",IF(B593="","",IFERROR(VLOOKUP(N593,EAN!$A:$B,2,FALSE),"MANGLER - MÅ OPPDATERE EAN-FANEN")))</f>
        <v>MANGLER - MÅ OPPDATERE EAN-FANEN</v>
      </c>
      <c r="P593" s="119">
        <f t="shared" si="28"/>
        <v>0</v>
      </c>
      <c r="Q593" s="119">
        <f t="shared" si="29"/>
        <v>0</v>
      </c>
      <c r="S593" s="137" t="str">
        <f>IF(B593="NET","",IFERROR(VLOOKUP(O593,'2) Order Form'!$W$9:$W$1926,1,FALSE),"Ikke med I order form"))</f>
        <v>Ikke med I order form</v>
      </c>
      <c r="U593" s="226">
        <v>7048652768384</v>
      </c>
      <c r="V593" s="120">
        <f>IFERROR(VLOOKUP(U593,'2) Order Form'!$W$9:$W$1996,1,FALSE),"Ikke med I order form")</f>
        <v>7048652768384</v>
      </c>
      <c r="W593" s="195">
        <f>INDEX(ATS!$A:$P,MATCH(ATS!$U593,ATS!$O:$O,0),1)</f>
        <v>828083</v>
      </c>
      <c r="X593" s="174" t="str">
        <f>INDEX(ATS!$A:$P,MATCH(ATS!$U593,ATS!$O:$O,0),2)</f>
        <v>Hunter LS Jersey M</v>
      </c>
      <c r="Y593" s="175" t="str">
        <f>INDEX(ATS!$A:$P,MATCH(ATS!$U593,ATS!$O:$O,0),4)</f>
        <v>98001-L</v>
      </c>
      <c r="AA593" s="195">
        <f>IFERROR(VLOOKUP('2) Order Form'!W598,$U$4:$U$1000,1,FALSE),"Ikke med i Elastic")</f>
        <v>7048652765017</v>
      </c>
      <c r="AB593" s="195">
        <f>SUM('2) Order Form'!W598)</f>
        <v>7048652765017</v>
      </c>
      <c r="AC593" s="195">
        <f>INDEX(ATS!$A:$P,MATCH(ATS!$AB593,ATS!$O:$O,0),1)</f>
        <v>828083</v>
      </c>
      <c r="AD593" s="195" t="str">
        <f>INDEX(ATS!$A:$P,MATCH(ATS!$AB593,ATS!$O:$O,0),2)</f>
        <v>Hunter LS Jersey M</v>
      </c>
      <c r="AE593" s="195" t="str">
        <f>INDEX(ATS!$A:$P,MATCH(ATS!$AB593,ATS!$O:$O,0),4)</f>
        <v>10003-XL</v>
      </c>
    </row>
    <row r="594" spans="1:31" s="2" customFormat="1" x14ac:dyDescent="0.2">
      <c r="A594" s="229">
        <v>820135</v>
      </c>
      <c r="B594" s="228" t="s">
        <v>248</v>
      </c>
      <c r="C594" s="228"/>
      <c r="D594" s="228"/>
      <c r="E594" s="228"/>
      <c r="F594" s="228"/>
      <c r="G594" s="228"/>
      <c r="H594" s="229">
        <v>202226</v>
      </c>
      <c r="I594" s="229">
        <v>202227</v>
      </c>
      <c r="J594" s="229">
        <v>202228</v>
      </c>
      <c r="K594" s="229">
        <v>202229</v>
      </c>
      <c r="L594" s="232">
        <v>202234</v>
      </c>
      <c r="N594" s="119" t="str">
        <f t="shared" si="27"/>
        <v>820135-</v>
      </c>
      <c r="O594" s="122" t="str">
        <f>IF(B594="NET","",IF(B594="","",IFERROR(VLOOKUP(N594,EAN!$A:$B,2,FALSE),"MANGLER - MÅ OPPDATERE EAN-FANEN")))</f>
        <v/>
      </c>
      <c r="P594" s="119">
        <f t="shared" si="28"/>
        <v>202226</v>
      </c>
      <c r="Q594" s="119">
        <f t="shared" si="29"/>
        <v>202234</v>
      </c>
      <c r="S594" s="137" t="str">
        <f>IF(B594="NET","",IFERROR(VLOOKUP(O594,'2) Order Form'!$W$9:$W$1926,1,FALSE),"Ikke med I order form"))</f>
        <v/>
      </c>
      <c r="U594" s="226">
        <v>7048652768414</v>
      </c>
      <c r="V594" s="120">
        <f>IFERROR(VLOOKUP(U594,'2) Order Form'!$W$9:$W$1996,1,FALSE),"Ikke med I order form")</f>
        <v>7048652768414</v>
      </c>
      <c r="W594" s="195">
        <f>INDEX(ATS!$A:$P,MATCH(ATS!$U594,ATS!$O:$O,0),1)</f>
        <v>828083</v>
      </c>
      <c r="X594" s="174" t="str">
        <f>INDEX(ATS!$A:$P,MATCH(ATS!$U594,ATS!$O:$O,0),2)</f>
        <v>Hunter LS Jersey M</v>
      </c>
      <c r="Y594" s="175" t="str">
        <f>INDEX(ATS!$A:$P,MATCH(ATS!$U594,ATS!$O:$O,0),4)</f>
        <v>98001-XL</v>
      </c>
      <c r="AA594" s="195">
        <f>IFERROR(VLOOKUP('2) Order Form'!W599,$U$4:$U$1000,1,FALSE),"Ikke med i Elastic")</f>
        <v>7048652765048</v>
      </c>
      <c r="AB594" s="195">
        <f>SUM('2) Order Form'!W599)</f>
        <v>7048652765048</v>
      </c>
      <c r="AC594" s="195">
        <f>INDEX(ATS!$A:$P,MATCH(ATS!$AB594,ATS!$O:$O,0),1)</f>
        <v>828083</v>
      </c>
      <c r="AD594" s="195" t="str">
        <f>INDEX(ATS!$A:$P,MATCH(ATS!$AB594,ATS!$O:$O,0),2)</f>
        <v>Hunter LS Jersey M</v>
      </c>
      <c r="AE594" s="195" t="str">
        <f>INDEX(ATS!$A:$P,MATCH(ATS!$AB594,ATS!$O:$O,0),4)</f>
        <v>77200-S</v>
      </c>
    </row>
    <row r="595" spans="1:31" s="2" customFormat="1" x14ac:dyDescent="0.2">
      <c r="A595" s="228">
        <v>820135</v>
      </c>
      <c r="B595" s="228" t="s">
        <v>341</v>
      </c>
      <c r="C595" s="228" t="s">
        <v>4204</v>
      </c>
      <c r="D595" s="228" t="s">
        <v>3307</v>
      </c>
      <c r="E595" s="228" t="s">
        <v>4386</v>
      </c>
      <c r="F595" s="228" t="s">
        <v>84</v>
      </c>
      <c r="G595" s="228" t="s">
        <v>128</v>
      </c>
      <c r="H595" s="228">
        <v>0</v>
      </c>
      <c r="I595" s="228">
        <v>0</v>
      </c>
      <c r="J595" s="228">
        <v>0</v>
      </c>
      <c r="K595" s="228">
        <v>0</v>
      </c>
      <c r="L595" s="231">
        <v>0</v>
      </c>
      <c r="N595" s="119" t="str">
        <f t="shared" si="27"/>
        <v>820135-11001-OS</v>
      </c>
      <c r="O595" s="122" t="str">
        <f>IF(B595="NET","",IF(B595="","",IFERROR(VLOOKUP(N595,EAN!$A:$B,2,FALSE),"MANGLER - MÅ OPPDATERE EAN-FANEN")))</f>
        <v>MANGLER - MÅ OPPDATERE EAN-FANEN</v>
      </c>
      <c r="P595" s="119">
        <f t="shared" si="28"/>
        <v>0</v>
      </c>
      <c r="Q595" s="119">
        <f t="shared" si="29"/>
        <v>0</v>
      </c>
      <c r="S595" s="137" t="str">
        <f>IF(B595="NET","",IFERROR(VLOOKUP(O595,'2) Order Form'!$W$9:$W$1926,1,FALSE),"Ikke med I order form"))</f>
        <v>Ikke med I order form</v>
      </c>
      <c r="U595" s="226">
        <v>7048652276353</v>
      </c>
      <c r="V595" s="120">
        <f>IFERROR(VLOOKUP(U595,'2) Order Form'!$W$9:$W$1996,1,FALSE),"Ikke med I order form")</f>
        <v>7048652276353</v>
      </c>
      <c r="W595" s="195">
        <f>INDEX(ATS!$A:$P,MATCH(ATS!$U595,ATS!$O:$O,0),1)</f>
        <v>828084</v>
      </c>
      <c r="X595" s="174" t="str">
        <f>INDEX(ATS!$A:$P,MATCH(ATS!$U595,ATS!$O:$O,0),2)</f>
        <v>Hunter SS Jersey M</v>
      </c>
      <c r="Y595" s="175" t="str">
        <f>INDEX(ATS!$A:$P,MATCH(ATS!$U595,ATS!$O:$O,0),4)</f>
        <v>BLACK-S</v>
      </c>
      <c r="AA595" s="195">
        <f>IFERROR(VLOOKUP('2) Order Form'!W600,$U$4:$U$1000,1,FALSE),"Ikke med i Elastic")</f>
        <v>7048652765031</v>
      </c>
      <c r="AB595" s="195">
        <f>SUM('2) Order Form'!W600)</f>
        <v>7048652765031</v>
      </c>
      <c r="AC595" s="195">
        <f>INDEX(ATS!$A:$P,MATCH(ATS!$AB595,ATS!$O:$O,0),1)</f>
        <v>828083</v>
      </c>
      <c r="AD595" s="195" t="str">
        <f>INDEX(ATS!$A:$P,MATCH(ATS!$AB595,ATS!$O:$O,0),2)</f>
        <v>Hunter LS Jersey M</v>
      </c>
      <c r="AE595" s="195" t="str">
        <f>INDEX(ATS!$A:$P,MATCH(ATS!$AB595,ATS!$O:$O,0),4)</f>
        <v>77200-M</v>
      </c>
    </row>
    <row r="596" spans="1:31" s="2" customFormat="1" x14ac:dyDescent="0.2">
      <c r="A596" s="228">
        <v>820135</v>
      </c>
      <c r="B596" s="228" t="s">
        <v>341</v>
      </c>
      <c r="C596" s="228" t="s">
        <v>4204</v>
      </c>
      <c r="D596" s="228" t="s">
        <v>139</v>
      </c>
      <c r="E596" s="228" t="s">
        <v>93</v>
      </c>
      <c r="F596" s="228" t="s">
        <v>84</v>
      </c>
      <c r="G596" s="228" t="s">
        <v>128</v>
      </c>
      <c r="H596" s="228">
        <v>0</v>
      </c>
      <c r="I596" s="228">
        <v>0</v>
      </c>
      <c r="J596" s="228">
        <v>0</v>
      </c>
      <c r="K596" s="228">
        <v>0</v>
      </c>
      <c r="L596" s="231">
        <v>0</v>
      </c>
      <c r="N596" s="119" t="str">
        <f t="shared" si="27"/>
        <v>820135-BLACK-OS</v>
      </c>
      <c r="O596" s="122" t="str">
        <f>IF(B596="NET","",IF(B596="","",IFERROR(VLOOKUP(N596,EAN!$A:$B,2,FALSE),"MANGLER - MÅ OPPDATERE EAN-FANEN")))</f>
        <v>MANGLER - MÅ OPPDATERE EAN-FANEN</v>
      </c>
      <c r="P596" s="119">
        <f t="shared" si="28"/>
        <v>0</v>
      </c>
      <c r="Q596" s="119">
        <f t="shared" si="29"/>
        <v>0</v>
      </c>
      <c r="S596" s="137" t="str">
        <f>IF(B596="NET","",IFERROR(VLOOKUP(O596,'2) Order Form'!$W$9:$W$1926,1,FALSE),"Ikke med I order form"))</f>
        <v>Ikke med I order form</v>
      </c>
      <c r="U596" s="226">
        <v>7048652276346</v>
      </c>
      <c r="V596" s="120">
        <f>IFERROR(VLOOKUP(U596,'2) Order Form'!$W$9:$W$1996,1,FALSE),"Ikke med I order form")</f>
        <v>7048652276346</v>
      </c>
      <c r="W596" s="195">
        <f>INDEX(ATS!$A:$P,MATCH(ATS!$U596,ATS!$O:$O,0),1)</f>
        <v>828084</v>
      </c>
      <c r="X596" s="174" t="str">
        <f>INDEX(ATS!$A:$P,MATCH(ATS!$U596,ATS!$O:$O,0),2)</f>
        <v>Hunter SS Jersey M</v>
      </c>
      <c r="Y596" s="175" t="str">
        <f>INDEX(ATS!$A:$P,MATCH(ATS!$U596,ATS!$O:$O,0),4)</f>
        <v>BLACK-M</v>
      </c>
      <c r="AA596" s="195">
        <f>IFERROR(VLOOKUP('2) Order Form'!W601,$U$4:$U$1000,1,FALSE),"Ikke med i Elastic")</f>
        <v>7048652765024</v>
      </c>
      <c r="AB596" s="195">
        <f>SUM('2) Order Form'!W601)</f>
        <v>7048652765024</v>
      </c>
      <c r="AC596" s="195">
        <f>INDEX(ATS!$A:$P,MATCH(ATS!$AB596,ATS!$O:$O,0),1)</f>
        <v>828083</v>
      </c>
      <c r="AD596" s="195" t="str">
        <f>INDEX(ATS!$A:$P,MATCH(ATS!$AB596,ATS!$O:$O,0),2)</f>
        <v>Hunter LS Jersey M</v>
      </c>
      <c r="AE596" s="195" t="str">
        <f>INDEX(ATS!$A:$P,MATCH(ATS!$AB596,ATS!$O:$O,0),4)</f>
        <v>77200-L</v>
      </c>
    </row>
    <row r="597" spans="1:31" s="2" customFormat="1" x14ac:dyDescent="0.2">
      <c r="A597" s="228">
        <v>820135</v>
      </c>
      <c r="B597" s="228" t="s">
        <v>341</v>
      </c>
      <c r="C597" s="228" t="s">
        <v>4204</v>
      </c>
      <c r="D597" s="228" t="s">
        <v>4213</v>
      </c>
      <c r="E597" s="228" t="s">
        <v>3276</v>
      </c>
      <c r="F597" s="228" t="s">
        <v>84</v>
      </c>
      <c r="G597" s="228" t="s">
        <v>504</v>
      </c>
      <c r="H597" s="228">
        <v>0</v>
      </c>
      <c r="I597" s="228">
        <v>0</v>
      </c>
      <c r="J597" s="228">
        <v>0</v>
      </c>
      <c r="K597" s="228">
        <v>0</v>
      </c>
      <c r="L597" s="231">
        <v>0</v>
      </c>
      <c r="N597" s="119" t="str">
        <f t="shared" si="27"/>
        <v>820135-MEEKO-OS</v>
      </c>
      <c r="O597" s="122" t="str">
        <f>IF(B597="NET","",IF(B597="","",IFERROR(VLOOKUP(N597,EAN!$A:$B,2,FALSE),"MANGLER - MÅ OPPDATERE EAN-FANEN")))</f>
        <v>MANGLER - MÅ OPPDATERE EAN-FANEN</v>
      </c>
      <c r="P597" s="119">
        <f t="shared" si="28"/>
        <v>0</v>
      </c>
      <c r="Q597" s="119">
        <f t="shared" si="29"/>
        <v>0</v>
      </c>
      <c r="S597" s="137" t="str">
        <f>IF(B597="NET","",IFERROR(VLOOKUP(O597,'2) Order Form'!$W$9:$W$1926,1,FALSE),"Ikke med I order form"))</f>
        <v>Ikke med I order form</v>
      </c>
      <c r="U597" s="226">
        <v>7048652276339</v>
      </c>
      <c r="V597" s="120">
        <f>IFERROR(VLOOKUP(U597,'2) Order Form'!$W$9:$W$1996,1,FALSE),"Ikke med I order form")</f>
        <v>7048652276339</v>
      </c>
      <c r="W597" s="195">
        <f>INDEX(ATS!$A:$P,MATCH(ATS!$U597,ATS!$O:$O,0),1)</f>
        <v>828084</v>
      </c>
      <c r="X597" s="174" t="str">
        <f>INDEX(ATS!$A:$P,MATCH(ATS!$U597,ATS!$O:$O,0),2)</f>
        <v>Hunter SS Jersey M</v>
      </c>
      <c r="Y597" s="175" t="str">
        <f>INDEX(ATS!$A:$P,MATCH(ATS!$U597,ATS!$O:$O,0),4)</f>
        <v>BLACK-L</v>
      </c>
      <c r="AA597" s="195">
        <f>IFERROR(VLOOKUP('2) Order Form'!W602,$U$4:$U$1000,1,FALSE),"Ikke med i Elastic")</f>
        <v>7048652765055</v>
      </c>
      <c r="AB597" s="195">
        <f>SUM('2) Order Form'!W602)</f>
        <v>7048652765055</v>
      </c>
      <c r="AC597" s="195">
        <f>INDEX(ATS!$A:$P,MATCH(ATS!$AB597,ATS!$O:$O,0),1)</f>
        <v>828083</v>
      </c>
      <c r="AD597" s="195" t="str">
        <f>INDEX(ATS!$A:$P,MATCH(ATS!$AB597,ATS!$O:$O,0),2)</f>
        <v>Hunter LS Jersey M</v>
      </c>
      <c r="AE597" s="195" t="str">
        <f>INDEX(ATS!$A:$P,MATCH(ATS!$AB597,ATS!$O:$O,0),4)</f>
        <v>77200-XL</v>
      </c>
    </row>
    <row r="598" spans="1:31" s="2" customFormat="1" x14ac:dyDescent="0.2">
      <c r="A598" s="228">
        <v>820135</v>
      </c>
      <c r="B598" s="228" t="s">
        <v>341</v>
      </c>
      <c r="C598" s="228" t="s">
        <v>4204</v>
      </c>
      <c r="D598" s="228" t="s">
        <v>4214</v>
      </c>
      <c r="E598" s="228" t="s">
        <v>4215</v>
      </c>
      <c r="F598" s="228" t="s">
        <v>84</v>
      </c>
      <c r="G598" s="228" t="s">
        <v>504</v>
      </c>
      <c r="H598" s="228">
        <v>0</v>
      </c>
      <c r="I598" s="228">
        <v>0</v>
      </c>
      <c r="J598" s="228">
        <v>0</v>
      </c>
      <c r="K598" s="228">
        <v>0</v>
      </c>
      <c r="L598" s="231">
        <v>0</v>
      </c>
      <c r="N598" s="119" t="str">
        <f t="shared" si="27"/>
        <v>820135-PLUM-OS</v>
      </c>
      <c r="O598" s="122" t="str">
        <f>IF(B598="NET","",IF(B598="","",IFERROR(VLOOKUP(N598,EAN!$A:$B,2,FALSE),"MANGLER - MÅ OPPDATERE EAN-FANEN")))</f>
        <v>MANGLER - MÅ OPPDATERE EAN-FANEN</v>
      </c>
      <c r="P598" s="119">
        <f t="shared" si="28"/>
        <v>0</v>
      </c>
      <c r="Q598" s="119">
        <f t="shared" si="29"/>
        <v>0</v>
      </c>
      <c r="S598" s="137" t="str">
        <f>IF(B598="NET","",IFERROR(VLOOKUP(O598,'2) Order Form'!$W$9:$W$1926,1,FALSE),"Ikke med I order form"))</f>
        <v>Ikke med I order form</v>
      </c>
      <c r="U598" s="226">
        <v>7048652276360</v>
      </c>
      <c r="V598" s="120">
        <f>IFERROR(VLOOKUP(U598,'2) Order Form'!$W$9:$W$1996,1,FALSE),"Ikke med I order form")</f>
        <v>7048652276360</v>
      </c>
      <c r="W598" s="195">
        <f>INDEX(ATS!$A:$P,MATCH(ATS!$U598,ATS!$O:$O,0),1)</f>
        <v>828084</v>
      </c>
      <c r="X598" s="174" t="str">
        <f>INDEX(ATS!$A:$P,MATCH(ATS!$U598,ATS!$O:$O,0),2)</f>
        <v>Hunter SS Jersey M</v>
      </c>
      <c r="Y598" s="175" t="str">
        <f>INDEX(ATS!$A:$P,MATCH(ATS!$U598,ATS!$O:$O,0),4)</f>
        <v>BLACK-XL</v>
      </c>
      <c r="AA598" s="195">
        <f>IFERROR(VLOOKUP('2) Order Form'!W603,$U$4:$U$1000,1,FALSE),"Ikke med i Elastic")</f>
        <v>7048652768407</v>
      </c>
      <c r="AB598" s="195">
        <f>SUM('2) Order Form'!W603)</f>
        <v>7048652768407</v>
      </c>
      <c r="AC598" s="195">
        <f>INDEX(ATS!$A:$P,MATCH(ATS!$AB598,ATS!$O:$O,0),1)</f>
        <v>828083</v>
      </c>
      <c r="AD598" s="195" t="str">
        <f>INDEX(ATS!$A:$P,MATCH(ATS!$AB598,ATS!$O:$O,0),2)</f>
        <v>Hunter LS Jersey M</v>
      </c>
      <c r="AE598" s="195" t="str">
        <f>INDEX(ATS!$A:$P,MATCH(ATS!$AB598,ATS!$O:$O,0),4)</f>
        <v>98001-S</v>
      </c>
    </row>
    <row r="599" spans="1:31" s="2" customFormat="1" x14ac:dyDescent="0.2">
      <c r="A599" s="228">
        <v>820135</v>
      </c>
      <c r="B599" s="228" t="s">
        <v>341</v>
      </c>
      <c r="C599" s="228" t="s">
        <v>4204</v>
      </c>
      <c r="D599" s="228" t="s">
        <v>3335</v>
      </c>
      <c r="E599" s="228" t="s">
        <v>507</v>
      </c>
      <c r="F599" s="228" t="s">
        <v>84</v>
      </c>
      <c r="G599" s="228" t="s">
        <v>504</v>
      </c>
      <c r="H599" s="228">
        <v>0</v>
      </c>
      <c r="I599" s="228">
        <v>0</v>
      </c>
      <c r="J599" s="228">
        <v>0</v>
      </c>
      <c r="K599" s="228">
        <v>0</v>
      </c>
      <c r="L599" s="231">
        <v>0</v>
      </c>
      <c r="N599" s="119" t="str">
        <f t="shared" si="27"/>
        <v>820135-PNGRN-OS</v>
      </c>
      <c r="O599" s="122" t="str">
        <f>IF(B599="NET","",IF(B599="","",IFERROR(VLOOKUP(N599,EAN!$A:$B,2,FALSE),"MANGLER - MÅ OPPDATERE EAN-FANEN")))</f>
        <v>MANGLER - MÅ OPPDATERE EAN-FANEN</v>
      </c>
      <c r="P599" s="119">
        <f t="shared" si="28"/>
        <v>0</v>
      </c>
      <c r="Q599" s="119">
        <f t="shared" si="29"/>
        <v>0</v>
      </c>
      <c r="S599" s="137" t="str">
        <f>IF(B599="NET","",IFERROR(VLOOKUP(O599,'2) Order Form'!$W$9:$W$1926,1,FALSE),"Ikke med I order form"))</f>
        <v>Ikke med I order form</v>
      </c>
      <c r="U599" s="226">
        <v>7048652765840</v>
      </c>
      <c r="V599" s="120">
        <f>IFERROR(VLOOKUP(U599,'2) Order Form'!$W$9:$W$1996,1,FALSE),"Ikke med I order form")</f>
        <v>7048652765840</v>
      </c>
      <c r="W599" s="195">
        <f>INDEX(ATS!$A:$P,MATCH(ATS!$U599,ATS!$O:$O,0),1)</f>
        <v>828084</v>
      </c>
      <c r="X599" s="174" t="str">
        <f>INDEX(ATS!$A:$P,MATCH(ATS!$U599,ATS!$O:$O,0),2)</f>
        <v>Hunter SS Jersey M</v>
      </c>
      <c r="Y599" s="175" t="str">
        <f>INDEX(ATS!$A:$P,MATCH(ATS!$U599,ATS!$O:$O,0),4)</f>
        <v>10003-S</v>
      </c>
      <c r="AA599" s="195">
        <f>IFERROR(VLOOKUP('2) Order Form'!W604,$U$4:$U$1000,1,FALSE),"Ikke med i Elastic")</f>
        <v>7048652768391</v>
      </c>
      <c r="AB599" s="195">
        <f>SUM('2) Order Form'!W604)</f>
        <v>7048652768391</v>
      </c>
      <c r="AC599" s="195">
        <f>INDEX(ATS!$A:$P,MATCH(ATS!$AB599,ATS!$O:$O,0),1)</f>
        <v>828083</v>
      </c>
      <c r="AD599" s="195" t="str">
        <f>INDEX(ATS!$A:$P,MATCH(ATS!$AB599,ATS!$O:$O,0),2)</f>
        <v>Hunter LS Jersey M</v>
      </c>
      <c r="AE599" s="195" t="str">
        <f>INDEX(ATS!$A:$P,MATCH(ATS!$AB599,ATS!$O:$O,0),4)</f>
        <v>98001-M</v>
      </c>
    </row>
    <row r="600" spans="1:31" s="2" customFormat="1" x14ac:dyDescent="0.2">
      <c r="A600" s="228">
        <v>820135</v>
      </c>
      <c r="B600" s="228" t="s">
        <v>341</v>
      </c>
      <c r="C600" s="228" t="s">
        <v>4204</v>
      </c>
      <c r="D600" s="228" t="s">
        <v>208</v>
      </c>
      <c r="E600" s="228" t="s">
        <v>195</v>
      </c>
      <c r="F600" s="228" t="s">
        <v>84</v>
      </c>
      <c r="G600" s="228" t="s">
        <v>504</v>
      </c>
      <c r="H600" s="228">
        <v>0</v>
      </c>
      <c r="I600" s="228">
        <v>0</v>
      </c>
      <c r="J600" s="228">
        <v>0</v>
      </c>
      <c r="K600" s="228">
        <v>0</v>
      </c>
      <c r="L600" s="231">
        <v>0</v>
      </c>
      <c r="N600" s="119" t="str">
        <f t="shared" si="27"/>
        <v>820135-TUSKN-OS</v>
      </c>
      <c r="O600" s="122" t="str">
        <f>IF(B600="NET","",IF(B600="","",IFERROR(VLOOKUP(N600,EAN!$A:$B,2,FALSE),"MANGLER - MÅ OPPDATERE EAN-FANEN")))</f>
        <v>MANGLER - MÅ OPPDATERE EAN-FANEN</v>
      </c>
      <c r="P600" s="119">
        <f t="shared" si="28"/>
        <v>0</v>
      </c>
      <c r="Q600" s="119">
        <f t="shared" si="29"/>
        <v>0</v>
      </c>
      <c r="S600" s="137" t="str">
        <f>IF(B600="NET","",IFERROR(VLOOKUP(O600,'2) Order Form'!$W$9:$W$1926,1,FALSE),"Ikke med I order form"))</f>
        <v>Ikke med I order form</v>
      </c>
      <c r="U600" s="226">
        <v>7048652765833</v>
      </c>
      <c r="V600" s="120">
        <f>IFERROR(VLOOKUP(U600,'2) Order Form'!$W$9:$W$1996,1,FALSE),"Ikke med I order form")</f>
        <v>7048652765833</v>
      </c>
      <c r="W600" s="195">
        <f>INDEX(ATS!$A:$P,MATCH(ATS!$U600,ATS!$O:$O,0),1)</f>
        <v>828084</v>
      </c>
      <c r="X600" s="174" t="str">
        <f>INDEX(ATS!$A:$P,MATCH(ATS!$U600,ATS!$O:$O,0),2)</f>
        <v>Hunter SS Jersey M</v>
      </c>
      <c r="Y600" s="175" t="str">
        <f>INDEX(ATS!$A:$P,MATCH(ATS!$U600,ATS!$O:$O,0),4)</f>
        <v>10003-M</v>
      </c>
      <c r="AA600" s="195">
        <f>IFERROR(VLOOKUP('2) Order Form'!W605,$U$4:$U$1000,1,FALSE),"Ikke med i Elastic")</f>
        <v>7048652768384</v>
      </c>
      <c r="AB600" s="195">
        <f>SUM('2) Order Form'!W605)</f>
        <v>7048652768384</v>
      </c>
      <c r="AC600" s="195">
        <f>INDEX(ATS!$A:$P,MATCH(ATS!$AB600,ATS!$O:$O,0),1)</f>
        <v>828083</v>
      </c>
      <c r="AD600" s="195" t="str">
        <f>INDEX(ATS!$A:$P,MATCH(ATS!$AB600,ATS!$O:$O,0),2)</f>
        <v>Hunter LS Jersey M</v>
      </c>
      <c r="AE600" s="195" t="str">
        <f>INDEX(ATS!$A:$P,MATCH(ATS!$AB600,ATS!$O:$O,0),4)</f>
        <v>98001-L</v>
      </c>
    </row>
    <row r="601" spans="1:31" s="2" customFormat="1" x14ac:dyDescent="0.2">
      <c r="A601" s="229">
        <v>820157</v>
      </c>
      <c r="B601" s="228" t="s">
        <v>248</v>
      </c>
      <c r="C601" s="228"/>
      <c r="D601" s="228"/>
      <c r="E601" s="228"/>
      <c r="F601" s="228"/>
      <c r="G601" s="228"/>
      <c r="H601" s="229">
        <v>202226</v>
      </c>
      <c r="I601" s="229">
        <v>202227</v>
      </c>
      <c r="J601" s="229">
        <v>202228</v>
      </c>
      <c r="K601" s="229">
        <v>202229</v>
      </c>
      <c r="L601" s="232">
        <v>202234</v>
      </c>
      <c r="N601" s="119" t="str">
        <f t="shared" si="27"/>
        <v>820157-</v>
      </c>
      <c r="O601" s="122" t="str">
        <f>IF(B601="NET","",IF(B601="","",IFERROR(VLOOKUP(N601,EAN!$A:$B,2,FALSE),"MANGLER - MÅ OPPDATERE EAN-FANEN")))</f>
        <v/>
      </c>
      <c r="P601" s="119">
        <f t="shared" si="28"/>
        <v>202226</v>
      </c>
      <c r="Q601" s="119">
        <f t="shared" si="29"/>
        <v>202234</v>
      </c>
      <c r="S601" s="137" t="str">
        <f>IF(B601="NET","",IFERROR(VLOOKUP(O601,'2) Order Form'!$W$9:$W$1926,1,FALSE),"Ikke med I order form"))</f>
        <v/>
      </c>
      <c r="U601" s="226">
        <v>7048652765826</v>
      </c>
      <c r="V601" s="120">
        <f>IFERROR(VLOOKUP(U601,'2) Order Form'!$W$9:$W$1996,1,FALSE),"Ikke med I order form")</f>
        <v>7048652765826</v>
      </c>
      <c r="W601" s="195">
        <f>INDEX(ATS!$A:$P,MATCH(ATS!$U601,ATS!$O:$O,0),1)</f>
        <v>828084</v>
      </c>
      <c r="X601" s="174" t="str">
        <f>INDEX(ATS!$A:$P,MATCH(ATS!$U601,ATS!$O:$O,0),2)</f>
        <v>Hunter SS Jersey M</v>
      </c>
      <c r="Y601" s="175" t="str">
        <f>INDEX(ATS!$A:$P,MATCH(ATS!$U601,ATS!$O:$O,0),4)</f>
        <v>10003-L</v>
      </c>
      <c r="AA601" s="195">
        <f>IFERROR(VLOOKUP('2) Order Form'!W606,$U$4:$U$1000,1,FALSE),"Ikke med i Elastic")</f>
        <v>7048652768414</v>
      </c>
      <c r="AB601" s="195">
        <f>SUM('2) Order Form'!W606)</f>
        <v>7048652768414</v>
      </c>
      <c r="AC601" s="195">
        <f>INDEX(ATS!$A:$P,MATCH(ATS!$AB601,ATS!$O:$O,0),1)</f>
        <v>828083</v>
      </c>
      <c r="AD601" s="195" t="str">
        <f>INDEX(ATS!$A:$P,MATCH(ATS!$AB601,ATS!$O:$O,0),2)</f>
        <v>Hunter LS Jersey M</v>
      </c>
      <c r="AE601" s="195" t="str">
        <f>INDEX(ATS!$A:$P,MATCH(ATS!$AB601,ATS!$O:$O,0),4)</f>
        <v>98001-XL</v>
      </c>
    </row>
    <row r="602" spans="1:31" s="2" customFormat="1" x14ac:dyDescent="0.2">
      <c r="A602" s="228">
        <v>820157</v>
      </c>
      <c r="B602" s="228" t="s">
        <v>343</v>
      </c>
      <c r="C602" s="228" t="s">
        <v>4204</v>
      </c>
      <c r="D602" s="228" t="s">
        <v>243</v>
      </c>
      <c r="E602" s="228" t="s">
        <v>244</v>
      </c>
      <c r="F602" s="228" t="s">
        <v>84</v>
      </c>
      <c r="G602" s="228" t="s">
        <v>128</v>
      </c>
      <c r="H602" s="228">
        <v>106</v>
      </c>
      <c r="I602" s="228">
        <v>106</v>
      </c>
      <c r="J602" s="228">
        <v>106</v>
      </c>
      <c r="K602" s="228">
        <v>106</v>
      </c>
      <c r="L602" s="231">
        <v>106</v>
      </c>
      <c r="N602" s="119" t="str">
        <f t="shared" si="27"/>
        <v>820157-TEBLK-OS</v>
      </c>
      <c r="O602" s="122" t="str">
        <f>IF(B602="NET","",IF(B602="","",IFERROR(VLOOKUP(N602,EAN!$A:$B,2,FALSE),"MANGLER - MÅ OPPDATERE EAN-FANEN")))</f>
        <v>MANGLER - MÅ OPPDATERE EAN-FANEN</v>
      </c>
      <c r="P602" s="119">
        <f t="shared" si="28"/>
        <v>106</v>
      </c>
      <c r="Q602" s="119">
        <f t="shared" si="29"/>
        <v>106</v>
      </c>
      <c r="S602" s="137" t="str">
        <f>IF(B602="NET","",IFERROR(VLOOKUP(O602,'2) Order Form'!$W$9:$W$1926,1,FALSE),"Ikke med I order form"))</f>
        <v>Ikke med I order form</v>
      </c>
      <c r="U602" s="226">
        <v>7048652765857</v>
      </c>
      <c r="V602" s="120">
        <f>IFERROR(VLOOKUP(U602,'2) Order Form'!$W$9:$W$1996,1,FALSE),"Ikke med I order form")</f>
        <v>7048652765857</v>
      </c>
      <c r="W602" s="195">
        <f>INDEX(ATS!$A:$P,MATCH(ATS!$U602,ATS!$O:$O,0),1)</f>
        <v>828084</v>
      </c>
      <c r="X602" s="174" t="str">
        <f>INDEX(ATS!$A:$P,MATCH(ATS!$U602,ATS!$O:$O,0),2)</f>
        <v>Hunter SS Jersey M</v>
      </c>
      <c r="Y602" s="175" t="str">
        <f>INDEX(ATS!$A:$P,MATCH(ATS!$U602,ATS!$O:$O,0),4)</f>
        <v>10003-XL</v>
      </c>
      <c r="AA602" s="195">
        <f>IFERROR(VLOOKUP('2) Order Form'!W607,$U$4:$U$1000,1,FALSE),"Ikke med i Elastic")</f>
        <v>7048652765840</v>
      </c>
      <c r="AB602" s="195">
        <f>SUM('2) Order Form'!W607)</f>
        <v>7048652765840</v>
      </c>
      <c r="AC602" s="195">
        <f>INDEX(ATS!$A:$P,MATCH(ATS!$AB602,ATS!$O:$O,0),1)</f>
        <v>828084</v>
      </c>
      <c r="AD602" s="195" t="str">
        <f>INDEX(ATS!$A:$P,MATCH(ATS!$AB602,ATS!$O:$O,0),2)</f>
        <v>Hunter SS Jersey M</v>
      </c>
      <c r="AE602" s="195" t="str">
        <f>INDEX(ATS!$A:$P,MATCH(ATS!$AB602,ATS!$O:$O,0),4)</f>
        <v>10003-S</v>
      </c>
    </row>
    <row r="603" spans="1:31" s="2" customFormat="1" x14ac:dyDescent="0.2">
      <c r="A603" s="229">
        <v>820158</v>
      </c>
      <c r="B603" s="228" t="s">
        <v>248</v>
      </c>
      <c r="C603" s="228"/>
      <c r="D603" s="228"/>
      <c r="E603" s="228"/>
      <c r="F603" s="228"/>
      <c r="G603" s="228"/>
      <c r="H603" s="229">
        <v>202226</v>
      </c>
      <c r="I603" s="229">
        <v>202227</v>
      </c>
      <c r="J603" s="229">
        <v>202228</v>
      </c>
      <c r="K603" s="229">
        <v>202229</v>
      </c>
      <c r="L603" s="232">
        <v>202234</v>
      </c>
      <c r="N603" s="119" t="str">
        <f t="shared" si="27"/>
        <v>820158-</v>
      </c>
      <c r="O603" s="122" t="str">
        <f>IF(B603="NET","",IF(B603="","",IFERROR(VLOOKUP(N603,EAN!$A:$B,2,FALSE),"MANGLER - MÅ OPPDATERE EAN-FANEN")))</f>
        <v/>
      </c>
      <c r="P603" s="119">
        <f t="shared" si="28"/>
        <v>202226</v>
      </c>
      <c r="Q603" s="119">
        <f t="shared" si="29"/>
        <v>202234</v>
      </c>
      <c r="S603" s="137" t="str">
        <f>IF(B603="NET","",IFERROR(VLOOKUP(O603,'2) Order Form'!$W$9:$W$1926,1,FALSE),"Ikke med I order form"))</f>
        <v/>
      </c>
      <c r="U603" s="226">
        <v>7048652765888</v>
      </c>
      <c r="V603" s="120">
        <f>IFERROR(VLOOKUP(U603,'2) Order Form'!$W$9:$W$1996,1,FALSE),"Ikke med I order form")</f>
        <v>7048652765888</v>
      </c>
      <c r="W603" s="195">
        <f>INDEX(ATS!$A:$P,MATCH(ATS!$U603,ATS!$O:$O,0),1)</f>
        <v>828084</v>
      </c>
      <c r="X603" s="174" t="str">
        <f>INDEX(ATS!$A:$P,MATCH(ATS!$U603,ATS!$O:$O,0),2)</f>
        <v>Hunter SS Jersey M</v>
      </c>
      <c r="Y603" s="175" t="str">
        <f>INDEX(ATS!$A:$P,MATCH(ATS!$U603,ATS!$O:$O,0),4)</f>
        <v>55504-S</v>
      </c>
      <c r="AA603" s="195">
        <f>IFERROR(VLOOKUP('2) Order Form'!W608,$U$4:$U$1000,1,FALSE),"Ikke med i Elastic")</f>
        <v>7048652765833</v>
      </c>
      <c r="AB603" s="195">
        <f>SUM('2) Order Form'!W608)</f>
        <v>7048652765833</v>
      </c>
      <c r="AC603" s="195">
        <f>INDEX(ATS!$A:$P,MATCH(ATS!$AB603,ATS!$O:$O,0),1)</f>
        <v>828084</v>
      </c>
      <c r="AD603" s="195" t="str">
        <f>INDEX(ATS!$A:$P,MATCH(ATS!$AB603,ATS!$O:$O,0),2)</f>
        <v>Hunter SS Jersey M</v>
      </c>
      <c r="AE603" s="195" t="str">
        <f>INDEX(ATS!$A:$P,MATCH(ATS!$AB603,ATS!$O:$O,0),4)</f>
        <v>10003-M</v>
      </c>
    </row>
    <row r="604" spans="1:31" s="2" customFormat="1" x14ac:dyDescent="0.2">
      <c r="A604" s="228">
        <v>820158</v>
      </c>
      <c r="B604" s="228" t="s">
        <v>344</v>
      </c>
      <c r="C604" s="228" t="s">
        <v>4204</v>
      </c>
      <c r="D604" s="228" t="s">
        <v>243</v>
      </c>
      <c r="E604" s="228" t="s">
        <v>244</v>
      </c>
      <c r="F604" s="228" t="s">
        <v>84</v>
      </c>
      <c r="G604" s="228" t="s">
        <v>128</v>
      </c>
      <c r="H604" s="228">
        <v>126</v>
      </c>
      <c r="I604" s="228">
        <v>126</v>
      </c>
      <c r="J604" s="228">
        <v>126</v>
      </c>
      <c r="K604" s="228">
        <v>126</v>
      </c>
      <c r="L604" s="231">
        <v>126</v>
      </c>
      <c r="N604" s="119" t="str">
        <f t="shared" si="27"/>
        <v>820158-TEBLK-OS</v>
      </c>
      <c r="O604" s="122" t="str">
        <f>IF(B604="NET","",IF(B604="","",IFERROR(VLOOKUP(N604,EAN!$A:$B,2,FALSE),"MANGLER - MÅ OPPDATERE EAN-FANEN")))</f>
        <v>MANGLER - MÅ OPPDATERE EAN-FANEN</v>
      </c>
      <c r="P604" s="119">
        <f t="shared" si="28"/>
        <v>126</v>
      </c>
      <c r="Q604" s="119">
        <f t="shared" si="29"/>
        <v>126</v>
      </c>
      <c r="S604" s="137" t="str">
        <f>IF(B604="NET","",IFERROR(VLOOKUP(O604,'2) Order Form'!$W$9:$W$1926,1,FALSE),"Ikke med I order form"))</f>
        <v>Ikke med I order form</v>
      </c>
      <c r="U604" s="226">
        <v>7048652765871</v>
      </c>
      <c r="V604" s="120">
        <f>IFERROR(VLOOKUP(U604,'2) Order Form'!$W$9:$W$1996,1,FALSE),"Ikke med I order form")</f>
        <v>7048652765871</v>
      </c>
      <c r="W604" s="195">
        <f>INDEX(ATS!$A:$P,MATCH(ATS!$U604,ATS!$O:$O,0),1)</f>
        <v>828084</v>
      </c>
      <c r="X604" s="174" t="str">
        <f>INDEX(ATS!$A:$P,MATCH(ATS!$U604,ATS!$O:$O,0),2)</f>
        <v>Hunter SS Jersey M</v>
      </c>
      <c r="Y604" s="175" t="str">
        <f>INDEX(ATS!$A:$P,MATCH(ATS!$U604,ATS!$O:$O,0),4)</f>
        <v>55504-M</v>
      </c>
      <c r="AA604" s="195">
        <f>IFERROR(VLOOKUP('2) Order Form'!W609,$U$4:$U$1000,1,FALSE),"Ikke med i Elastic")</f>
        <v>7048652765826</v>
      </c>
      <c r="AB604" s="195">
        <f>SUM('2) Order Form'!W609)</f>
        <v>7048652765826</v>
      </c>
      <c r="AC604" s="195">
        <f>INDEX(ATS!$A:$P,MATCH(ATS!$AB604,ATS!$O:$O,0),1)</f>
        <v>828084</v>
      </c>
      <c r="AD604" s="195" t="str">
        <f>INDEX(ATS!$A:$P,MATCH(ATS!$AB604,ATS!$O:$O,0),2)</f>
        <v>Hunter SS Jersey M</v>
      </c>
      <c r="AE604" s="195" t="str">
        <f>INDEX(ATS!$A:$P,MATCH(ATS!$AB604,ATS!$O:$O,0),4)</f>
        <v>10003-L</v>
      </c>
    </row>
    <row r="605" spans="1:31" s="2" customFormat="1" x14ac:dyDescent="0.2">
      <c r="A605" s="229">
        <v>820166</v>
      </c>
      <c r="B605" s="228" t="s">
        <v>248</v>
      </c>
      <c r="C605" s="228"/>
      <c r="D605" s="228"/>
      <c r="E605" s="228"/>
      <c r="F605" s="228"/>
      <c r="G605" s="228"/>
      <c r="H605" s="229">
        <v>202226</v>
      </c>
      <c r="I605" s="229">
        <v>202227</v>
      </c>
      <c r="J605" s="229">
        <v>202228</v>
      </c>
      <c r="K605" s="229">
        <v>202229</v>
      </c>
      <c r="L605" s="232">
        <v>202234</v>
      </c>
      <c r="N605" s="119" t="str">
        <f t="shared" si="27"/>
        <v>820166-</v>
      </c>
      <c r="O605" s="122" t="str">
        <f>IF(B605="NET","",IF(B605="","",IFERROR(VLOOKUP(N605,EAN!$A:$B,2,FALSE),"MANGLER - MÅ OPPDATERE EAN-FANEN")))</f>
        <v/>
      </c>
      <c r="P605" s="119">
        <f t="shared" si="28"/>
        <v>202226</v>
      </c>
      <c r="Q605" s="119">
        <f t="shared" si="29"/>
        <v>202234</v>
      </c>
      <c r="S605" s="137" t="str">
        <f>IF(B605="NET","",IFERROR(VLOOKUP(O605,'2) Order Form'!$W$9:$W$1926,1,FALSE),"Ikke med I order form"))</f>
        <v/>
      </c>
      <c r="U605" s="226">
        <v>7048652765864</v>
      </c>
      <c r="V605" s="120">
        <f>IFERROR(VLOOKUP(U605,'2) Order Form'!$W$9:$W$1996,1,FALSE),"Ikke med I order form")</f>
        <v>7048652765864</v>
      </c>
      <c r="W605" s="195">
        <f>INDEX(ATS!$A:$P,MATCH(ATS!$U605,ATS!$O:$O,0),1)</f>
        <v>828084</v>
      </c>
      <c r="X605" s="174" t="str">
        <f>INDEX(ATS!$A:$P,MATCH(ATS!$U605,ATS!$O:$O,0),2)</f>
        <v>Hunter SS Jersey M</v>
      </c>
      <c r="Y605" s="175" t="str">
        <f>INDEX(ATS!$A:$P,MATCH(ATS!$U605,ATS!$O:$O,0),4)</f>
        <v>55504-L</v>
      </c>
      <c r="AA605" s="195">
        <f>IFERROR(VLOOKUP('2) Order Form'!W610,$U$4:$U$1000,1,FALSE),"Ikke med i Elastic")</f>
        <v>7048652765857</v>
      </c>
      <c r="AB605" s="195">
        <f>SUM('2) Order Form'!W610)</f>
        <v>7048652765857</v>
      </c>
      <c r="AC605" s="195">
        <f>INDEX(ATS!$A:$P,MATCH(ATS!$AB605,ATS!$O:$O,0),1)</f>
        <v>828084</v>
      </c>
      <c r="AD605" s="195" t="str">
        <f>INDEX(ATS!$A:$P,MATCH(ATS!$AB605,ATS!$O:$O,0),2)</f>
        <v>Hunter SS Jersey M</v>
      </c>
      <c r="AE605" s="195" t="str">
        <f>INDEX(ATS!$A:$P,MATCH(ATS!$AB605,ATS!$O:$O,0),4)</f>
        <v>10003-XL</v>
      </c>
    </row>
    <row r="606" spans="1:31" s="2" customFormat="1" x14ac:dyDescent="0.2">
      <c r="A606" s="228">
        <v>820166</v>
      </c>
      <c r="B606" s="228" t="s">
        <v>345</v>
      </c>
      <c r="C606" s="228" t="s">
        <v>4204</v>
      </c>
      <c r="D606" s="228" t="s">
        <v>671</v>
      </c>
      <c r="E606" s="228" t="s">
        <v>656</v>
      </c>
      <c r="F606" s="228" t="s">
        <v>84</v>
      </c>
      <c r="G606" s="228" t="s">
        <v>128</v>
      </c>
      <c r="H606" s="228">
        <v>3</v>
      </c>
      <c r="I606" s="228">
        <v>3</v>
      </c>
      <c r="J606" s="228">
        <v>3</v>
      </c>
      <c r="K606" s="228">
        <v>3</v>
      </c>
      <c r="L606" s="231">
        <v>3</v>
      </c>
      <c r="N606" s="119" t="str">
        <f t="shared" si="27"/>
        <v>820166-88002-OS</v>
      </c>
      <c r="O606" s="122">
        <f>IF(B606="NET","",IF(B606="","",IFERROR(VLOOKUP(N606,EAN!$A:$B,2,FALSE),"MANGLER - MÅ OPPDATERE EAN-FANEN")))</f>
        <v>7048652766113</v>
      </c>
      <c r="P606" s="119">
        <f t="shared" si="28"/>
        <v>3</v>
      </c>
      <c r="Q606" s="119">
        <f t="shared" si="29"/>
        <v>3</v>
      </c>
      <c r="S606" s="137" t="str">
        <f>IF(B606="NET","",IFERROR(VLOOKUP(O606,'2) Order Form'!$W$9:$W$1926,1,FALSE),"Ikke med I order form"))</f>
        <v>Ikke med I order form</v>
      </c>
      <c r="U606" s="226">
        <v>7048652765895</v>
      </c>
      <c r="V606" s="120">
        <f>IFERROR(VLOOKUP(U606,'2) Order Form'!$W$9:$W$1996,1,FALSE),"Ikke med I order form")</f>
        <v>7048652765895</v>
      </c>
      <c r="W606" s="195">
        <f>INDEX(ATS!$A:$P,MATCH(ATS!$U606,ATS!$O:$O,0),1)</f>
        <v>828084</v>
      </c>
      <c r="X606" s="174" t="str">
        <f>INDEX(ATS!$A:$P,MATCH(ATS!$U606,ATS!$O:$O,0),2)</f>
        <v>Hunter SS Jersey M</v>
      </c>
      <c r="Y606" s="175" t="str">
        <f>INDEX(ATS!$A:$P,MATCH(ATS!$U606,ATS!$O:$O,0),4)</f>
        <v>55504-XL</v>
      </c>
      <c r="AA606" s="195">
        <f>IFERROR(VLOOKUP('2) Order Form'!W611,$U$4:$U$1000,1,FALSE),"Ikke med i Elastic")</f>
        <v>7048652765888</v>
      </c>
      <c r="AB606" s="195">
        <f>SUM('2) Order Form'!W611)</f>
        <v>7048652765888</v>
      </c>
      <c r="AC606" s="195">
        <f>INDEX(ATS!$A:$P,MATCH(ATS!$AB606,ATS!$O:$O,0),1)</f>
        <v>828084</v>
      </c>
      <c r="AD606" s="195" t="str">
        <f>INDEX(ATS!$A:$P,MATCH(ATS!$AB606,ATS!$O:$O,0),2)</f>
        <v>Hunter SS Jersey M</v>
      </c>
      <c r="AE606" s="195" t="str">
        <f>INDEX(ATS!$A:$P,MATCH(ATS!$AB606,ATS!$O:$O,0),4)</f>
        <v>55504-S</v>
      </c>
    </row>
    <row r="607" spans="1:31" s="2" customFormat="1" x14ac:dyDescent="0.2">
      <c r="A607" s="228">
        <v>820166</v>
      </c>
      <c r="B607" s="228" t="s">
        <v>345</v>
      </c>
      <c r="C607" s="228" t="s">
        <v>4204</v>
      </c>
      <c r="D607" s="228" t="s">
        <v>511</v>
      </c>
      <c r="E607" s="228" t="s">
        <v>94</v>
      </c>
      <c r="F607" s="228" t="s">
        <v>84</v>
      </c>
      <c r="G607" s="228" t="s">
        <v>504</v>
      </c>
      <c r="H607" s="228">
        <v>0</v>
      </c>
      <c r="I607" s="228">
        <v>0</v>
      </c>
      <c r="J607" s="228">
        <v>0</v>
      </c>
      <c r="K607" s="228">
        <v>0</v>
      </c>
      <c r="L607" s="231">
        <v>0</v>
      </c>
      <c r="N607" s="119" t="str">
        <f t="shared" si="27"/>
        <v>820166-NAVY-OS</v>
      </c>
      <c r="O607" s="122">
        <f>IF(B607="NET","",IF(B607="","",IFERROR(VLOOKUP(N607,EAN!$A:$B,2,FALSE),"MANGLER - MÅ OPPDATERE EAN-FANEN")))</f>
        <v>7048652328441</v>
      </c>
      <c r="P607" s="119">
        <f t="shared" si="28"/>
        <v>0</v>
      </c>
      <c r="Q607" s="119">
        <f t="shared" si="29"/>
        <v>0</v>
      </c>
      <c r="S607" s="137" t="str">
        <f>IF(B607="NET","",IFERROR(VLOOKUP(O607,'2) Order Form'!$W$9:$W$1926,1,FALSE),"Ikke med I order form"))</f>
        <v>Ikke med I order form</v>
      </c>
      <c r="U607" s="226">
        <v>7048652765925</v>
      </c>
      <c r="V607" s="120">
        <f>IFERROR(VLOOKUP(U607,'2) Order Form'!$W$9:$W$1996,1,FALSE),"Ikke med I order form")</f>
        <v>7048652765925</v>
      </c>
      <c r="W607" s="195">
        <f>INDEX(ATS!$A:$P,MATCH(ATS!$U607,ATS!$O:$O,0),1)</f>
        <v>828084</v>
      </c>
      <c r="X607" s="174" t="str">
        <f>INDEX(ATS!$A:$P,MATCH(ATS!$U607,ATS!$O:$O,0),2)</f>
        <v>Hunter SS Jersey M</v>
      </c>
      <c r="Y607" s="175" t="str">
        <f>INDEX(ATS!$A:$P,MATCH(ATS!$U607,ATS!$O:$O,0),4)</f>
        <v>78000-S</v>
      </c>
      <c r="AA607" s="195">
        <f>IFERROR(VLOOKUP('2) Order Form'!W612,$U$4:$U$1000,1,FALSE),"Ikke med i Elastic")</f>
        <v>7048652765871</v>
      </c>
      <c r="AB607" s="195">
        <f>SUM('2) Order Form'!W612)</f>
        <v>7048652765871</v>
      </c>
      <c r="AC607" s="195">
        <f>INDEX(ATS!$A:$P,MATCH(ATS!$AB607,ATS!$O:$O,0),1)</f>
        <v>828084</v>
      </c>
      <c r="AD607" s="195" t="str">
        <f>INDEX(ATS!$A:$P,MATCH(ATS!$AB607,ATS!$O:$O,0),2)</f>
        <v>Hunter SS Jersey M</v>
      </c>
      <c r="AE607" s="195" t="str">
        <f>INDEX(ATS!$A:$P,MATCH(ATS!$AB607,ATS!$O:$O,0),4)</f>
        <v>55504-M</v>
      </c>
    </row>
    <row r="608" spans="1:31" s="2" customFormat="1" x14ac:dyDescent="0.2">
      <c r="A608" s="228">
        <v>820166</v>
      </c>
      <c r="B608" s="228" t="s">
        <v>345</v>
      </c>
      <c r="C608" s="228" t="s">
        <v>4204</v>
      </c>
      <c r="D608" s="228" t="s">
        <v>152</v>
      </c>
      <c r="E608" s="228" t="s">
        <v>92</v>
      </c>
      <c r="F608" s="228" t="s">
        <v>84</v>
      </c>
      <c r="G608" s="228" t="s">
        <v>128</v>
      </c>
      <c r="H608" s="228">
        <v>4</v>
      </c>
      <c r="I608" s="228">
        <v>4</v>
      </c>
      <c r="J608" s="228">
        <v>4</v>
      </c>
      <c r="K608" s="228">
        <v>4</v>
      </c>
      <c r="L608" s="231">
        <v>4</v>
      </c>
      <c r="N608" s="119" t="str">
        <f t="shared" si="27"/>
        <v>820166-SEGRY-OS</v>
      </c>
      <c r="O608" s="122">
        <f>IF(B608="NET","",IF(B608="","",IFERROR(VLOOKUP(N608,EAN!$A:$B,2,FALSE),"MANGLER - MÅ OPPDATERE EAN-FANEN")))</f>
        <v>7048652328458</v>
      </c>
      <c r="P608" s="119">
        <f t="shared" si="28"/>
        <v>4</v>
      </c>
      <c r="Q608" s="119">
        <f t="shared" si="29"/>
        <v>4</v>
      </c>
      <c r="S608" s="137" t="str">
        <f>IF(B608="NET","",IFERROR(VLOOKUP(O608,'2) Order Form'!$W$9:$W$1926,1,FALSE),"Ikke med I order form"))</f>
        <v>Ikke med I order form</v>
      </c>
      <c r="U608" s="226">
        <v>7048652765918</v>
      </c>
      <c r="V608" s="120">
        <f>IFERROR(VLOOKUP(U608,'2) Order Form'!$W$9:$W$1996,1,FALSE),"Ikke med I order form")</f>
        <v>7048652765918</v>
      </c>
      <c r="W608" s="195">
        <f>INDEX(ATS!$A:$P,MATCH(ATS!$U608,ATS!$O:$O,0),1)</f>
        <v>828084</v>
      </c>
      <c r="X608" s="174" t="str">
        <f>INDEX(ATS!$A:$P,MATCH(ATS!$U608,ATS!$O:$O,0),2)</f>
        <v>Hunter SS Jersey M</v>
      </c>
      <c r="Y608" s="175" t="str">
        <f>INDEX(ATS!$A:$P,MATCH(ATS!$U608,ATS!$O:$O,0),4)</f>
        <v>78000-M</v>
      </c>
      <c r="AA608" s="195">
        <f>IFERROR(VLOOKUP('2) Order Form'!W613,$U$4:$U$1000,1,FALSE),"Ikke med i Elastic")</f>
        <v>7048652765864</v>
      </c>
      <c r="AB608" s="195">
        <f>SUM('2) Order Form'!W613)</f>
        <v>7048652765864</v>
      </c>
      <c r="AC608" s="195">
        <f>INDEX(ATS!$A:$P,MATCH(ATS!$AB608,ATS!$O:$O,0),1)</f>
        <v>828084</v>
      </c>
      <c r="AD608" s="195" t="str">
        <f>INDEX(ATS!$A:$P,MATCH(ATS!$AB608,ATS!$O:$O,0),2)</f>
        <v>Hunter SS Jersey M</v>
      </c>
      <c r="AE608" s="195" t="str">
        <f>INDEX(ATS!$A:$P,MATCH(ATS!$AB608,ATS!$O:$O,0),4)</f>
        <v>55504-L</v>
      </c>
    </row>
    <row r="609" spans="1:31" s="2" customFormat="1" x14ac:dyDescent="0.2">
      <c r="A609" s="228">
        <v>820166</v>
      </c>
      <c r="B609" s="228" t="s">
        <v>345</v>
      </c>
      <c r="C609" s="228" t="s">
        <v>4204</v>
      </c>
      <c r="D609" s="228" t="s">
        <v>208</v>
      </c>
      <c r="E609" s="228" t="s">
        <v>195</v>
      </c>
      <c r="F609" s="228" t="s">
        <v>84</v>
      </c>
      <c r="G609" s="228" t="s">
        <v>504</v>
      </c>
      <c r="H609" s="228">
        <v>322</v>
      </c>
      <c r="I609" s="228">
        <v>322</v>
      </c>
      <c r="J609" s="228">
        <v>322</v>
      </c>
      <c r="K609" s="228">
        <v>322</v>
      </c>
      <c r="L609" s="231">
        <v>322</v>
      </c>
      <c r="N609" s="119" t="str">
        <f t="shared" si="27"/>
        <v>820166-TUSKN-OS</v>
      </c>
      <c r="O609" s="122">
        <f>IF(B609="NET","",IF(B609="","",IFERROR(VLOOKUP(N609,EAN!$A:$B,2,FALSE),"MANGLER - MÅ OPPDATERE EAN-FANEN")))</f>
        <v>7048652555915</v>
      </c>
      <c r="P609" s="119">
        <f t="shared" si="28"/>
        <v>322</v>
      </c>
      <c r="Q609" s="119">
        <f t="shared" si="29"/>
        <v>322</v>
      </c>
      <c r="S609" s="137" t="str">
        <f>IF(B609="NET","",IFERROR(VLOOKUP(O609,'2) Order Form'!$W$9:$W$1926,1,FALSE),"Ikke med I order form"))</f>
        <v>Ikke med I order form</v>
      </c>
      <c r="U609" s="226">
        <v>7048652765901</v>
      </c>
      <c r="V609" s="120">
        <f>IFERROR(VLOOKUP(U609,'2) Order Form'!$W$9:$W$1996,1,FALSE),"Ikke med I order form")</f>
        <v>7048652765901</v>
      </c>
      <c r="W609" s="195">
        <f>INDEX(ATS!$A:$P,MATCH(ATS!$U609,ATS!$O:$O,0),1)</f>
        <v>828084</v>
      </c>
      <c r="X609" s="174" t="str">
        <f>INDEX(ATS!$A:$P,MATCH(ATS!$U609,ATS!$O:$O,0),2)</f>
        <v>Hunter SS Jersey M</v>
      </c>
      <c r="Y609" s="175" t="str">
        <f>INDEX(ATS!$A:$P,MATCH(ATS!$U609,ATS!$O:$O,0),4)</f>
        <v>78000-L</v>
      </c>
      <c r="AA609" s="195">
        <f>IFERROR(VLOOKUP('2) Order Form'!W614,$U$4:$U$1000,1,FALSE),"Ikke med i Elastic")</f>
        <v>7048652765895</v>
      </c>
      <c r="AB609" s="195">
        <f>SUM('2) Order Form'!W614)</f>
        <v>7048652765895</v>
      </c>
      <c r="AC609" s="195">
        <f>INDEX(ATS!$A:$P,MATCH(ATS!$AB609,ATS!$O:$O,0),1)</f>
        <v>828084</v>
      </c>
      <c r="AD609" s="195" t="str">
        <f>INDEX(ATS!$A:$P,MATCH(ATS!$AB609,ATS!$O:$O,0),2)</f>
        <v>Hunter SS Jersey M</v>
      </c>
      <c r="AE609" s="195" t="str">
        <f>INDEX(ATS!$A:$P,MATCH(ATS!$AB609,ATS!$O:$O,0),4)</f>
        <v>55504-XL</v>
      </c>
    </row>
    <row r="610" spans="1:31" s="2" customFormat="1" x14ac:dyDescent="0.2">
      <c r="A610" s="229">
        <v>820172</v>
      </c>
      <c r="B610" s="228" t="s">
        <v>248</v>
      </c>
      <c r="C610" s="228"/>
      <c r="D610" s="228"/>
      <c r="E610" s="228"/>
      <c r="F610" s="228"/>
      <c r="G610" s="228"/>
      <c r="H610" s="229">
        <v>202226</v>
      </c>
      <c r="I610" s="229">
        <v>202227</v>
      </c>
      <c r="J610" s="229">
        <v>202228</v>
      </c>
      <c r="K610" s="229">
        <v>202229</v>
      </c>
      <c r="L610" s="232">
        <v>202234</v>
      </c>
      <c r="N610" s="119" t="str">
        <f t="shared" si="27"/>
        <v>820172-</v>
      </c>
      <c r="O610" s="122" t="str">
        <f>IF(B610="NET","",IF(B610="","",IFERROR(VLOOKUP(N610,EAN!$A:$B,2,FALSE),"MANGLER - MÅ OPPDATERE EAN-FANEN")))</f>
        <v/>
      </c>
      <c r="P610" s="119">
        <f t="shared" si="28"/>
        <v>202226</v>
      </c>
      <c r="Q610" s="119">
        <f t="shared" si="29"/>
        <v>202234</v>
      </c>
      <c r="S610" s="137" t="str">
        <f>IF(B610="NET","",IFERROR(VLOOKUP(O610,'2) Order Form'!$W$9:$W$1926,1,FALSE),"Ikke med I order form"))</f>
        <v/>
      </c>
      <c r="U610" s="226">
        <v>7048652765932</v>
      </c>
      <c r="V610" s="120">
        <f>IFERROR(VLOOKUP(U610,'2) Order Form'!$W$9:$W$1996,1,FALSE),"Ikke med I order form")</f>
        <v>7048652765932</v>
      </c>
      <c r="W610" s="195">
        <f>INDEX(ATS!$A:$P,MATCH(ATS!$U610,ATS!$O:$O,0),1)</f>
        <v>828084</v>
      </c>
      <c r="X610" s="174" t="str">
        <f>INDEX(ATS!$A:$P,MATCH(ATS!$U610,ATS!$O:$O,0),2)</f>
        <v>Hunter SS Jersey M</v>
      </c>
      <c r="Y610" s="175" t="str">
        <f>INDEX(ATS!$A:$P,MATCH(ATS!$U610,ATS!$O:$O,0),4)</f>
        <v>78000-XL</v>
      </c>
      <c r="AA610" s="195">
        <f>IFERROR(VLOOKUP('2) Order Form'!W615,$U$4:$U$1000,1,FALSE),"Ikke med i Elastic")</f>
        <v>7048652765925</v>
      </c>
      <c r="AB610" s="195">
        <f>SUM('2) Order Form'!W615)</f>
        <v>7048652765925</v>
      </c>
      <c r="AC610" s="195">
        <f>INDEX(ATS!$A:$P,MATCH(ATS!$AB610,ATS!$O:$O,0),1)</f>
        <v>828084</v>
      </c>
      <c r="AD610" s="195" t="str">
        <f>INDEX(ATS!$A:$P,MATCH(ATS!$AB610,ATS!$O:$O,0),2)</f>
        <v>Hunter SS Jersey M</v>
      </c>
      <c r="AE610" s="195" t="str">
        <f>INDEX(ATS!$A:$P,MATCH(ATS!$AB610,ATS!$O:$O,0),4)</f>
        <v>78000-S</v>
      </c>
    </row>
    <row r="611" spans="1:31" s="2" customFormat="1" x14ac:dyDescent="0.2">
      <c r="A611" s="228">
        <v>820172</v>
      </c>
      <c r="B611" s="228" t="s">
        <v>2141</v>
      </c>
      <c r="C611" s="228" t="s">
        <v>4204</v>
      </c>
      <c r="D611" s="228" t="s">
        <v>139</v>
      </c>
      <c r="E611" s="228" t="s">
        <v>93</v>
      </c>
      <c r="F611" s="228" t="s">
        <v>84</v>
      </c>
      <c r="G611" s="228" t="s">
        <v>128</v>
      </c>
      <c r="H611" s="228">
        <v>293</v>
      </c>
      <c r="I611" s="228">
        <v>293</v>
      </c>
      <c r="J611" s="228">
        <v>293</v>
      </c>
      <c r="K611" s="228">
        <v>293</v>
      </c>
      <c r="L611" s="231">
        <v>293</v>
      </c>
      <c r="N611" s="119" t="str">
        <f t="shared" si="27"/>
        <v>820172-BLACK-OS</v>
      </c>
      <c r="O611" s="122">
        <f>IF(B611="NET","",IF(B611="","",IFERROR(VLOOKUP(N611,EAN!$A:$B,2,FALSE),"MANGLER - MÅ OPPDATERE EAN-FANEN")))</f>
        <v>7048652340191</v>
      </c>
      <c r="P611" s="119">
        <f t="shared" si="28"/>
        <v>293</v>
      </c>
      <c r="Q611" s="119">
        <f t="shared" si="29"/>
        <v>293</v>
      </c>
      <c r="S611" s="137" t="str">
        <f>IF(B611="NET","",IFERROR(VLOOKUP(O611,'2) Order Form'!$W$9:$W$1926,1,FALSE),"Ikke med I order form"))</f>
        <v>Ikke med I order form</v>
      </c>
      <c r="U611" s="226">
        <v>7048652277954</v>
      </c>
      <c r="V611" s="120">
        <f>IFERROR(VLOOKUP(U611,'2) Order Form'!$W$9:$W$1996,1,FALSE),"Ikke med I order form")</f>
        <v>7048652277954</v>
      </c>
      <c r="W611" s="195">
        <f>INDEX(ATS!$A:$P,MATCH(ATS!$U611,ATS!$O:$O,0),1)</f>
        <v>828099</v>
      </c>
      <c r="X611" s="174" t="str">
        <f>INDEX(ATS!$A:$P,MATCH(ATS!$U611,ATS!$O:$O,0),2)</f>
        <v>Hunter Gloves M</v>
      </c>
      <c r="Y611" s="175" t="str">
        <f>INDEX(ATS!$A:$P,MATCH(ATS!$U611,ATS!$O:$O,0),4)</f>
        <v>BLACK-S</v>
      </c>
      <c r="AA611" s="195">
        <f>IFERROR(VLOOKUP('2) Order Form'!W616,$U$4:$U$1000,1,FALSE),"Ikke med i Elastic")</f>
        <v>7048652765918</v>
      </c>
      <c r="AB611" s="195">
        <f>SUM('2) Order Form'!W616)</f>
        <v>7048652765918</v>
      </c>
      <c r="AC611" s="195">
        <f>INDEX(ATS!$A:$P,MATCH(ATS!$AB611,ATS!$O:$O,0),1)</f>
        <v>828084</v>
      </c>
      <c r="AD611" s="195" t="str">
        <f>INDEX(ATS!$A:$P,MATCH(ATS!$AB611,ATS!$O:$O,0),2)</f>
        <v>Hunter SS Jersey M</v>
      </c>
      <c r="AE611" s="195" t="str">
        <f>INDEX(ATS!$A:$P,MATCH(ATS!$AB611,ATS!$O:$O,0),4)</f>
        <v>78000-M</v>
      </c>
    </row>
    <row r="612" spans="1:31" s="2" customFormat="1" x14ac:dyDescent="0.2">
      <c r="A612" s="228">
        <v>820172</v>
      </c>
      <c r="B612" s="228" t="s">
        <v>2141</v>
      </c>
      <c r="C612" s="228" t="s">
        <v>4204</v>
      </c>
      <c r="D612" s="228" t="s">
        <v>620</v>
      </c>
      <c r="E612" s="228" t="s">
        <v>2090</v>
      </c>
      <c r="F612" s="228" t="s">
        <v>84</v>
      </c>
      <c r="G612" s="228" t="s">
        <v>504</v>
      </c>
      <c r="H612" s="228">
        <v>0</v>
      </c>
      <c r="I612" s="228">
        <v>0</v>
      </c>
      <c r="J612" s="228">
        <v>0</v>
      </c>
      <c r="K612" s="228">
        <v>0</v>
      </c>
      <c r="L612" s="231">
        <v>0</v>
      </c>
      <c r="N612" s="119" t="str">
        <f t="shared" si="27"/>
        <v>820172-EHRED-OS</v>
      </c>
      <c r="O612" s="122">
        <f>IF(B612="NET","",IF(B612="","",IFERROR(VLOOKUP(N612,EAN!$A:$B,2,FALSE),"MANGLER - MÅ OPPDATERE EAN-FANEN")))</f>
        <v>7048652340207</v>
      </c>
      <c r="P612" s="119">
        <f t="shared" si="28"/>
        <v>0</v>
      </c>
      <c r="Q612" s="119">
        <f t="shared" si="29"/>
        <v>0</v>
      </c>
      <c r="S612" s="137" t="str">
        <f>IF(B612="NET","",IFERROR(VLOOKUP(O612,'2) Order Form'!$W$9:$W$1926,1,FALSE),"Ikke med I order form"))</f>
        <v>Ikke med I order form</v>
      </c>
      <c r="U612" s="226">
        <v>7048652277947</v>
      </c>
      <c r="V612" s="120">
        <f>IFERROR(VLOOKUP(U612,'2) Order Form'!$W$9:$W$1996,1,FALSE),"Ikke med I order form")</f>
        <v>7048652277947</v>
      </c>
      <c r="W612" s="195">
        <f>INDEX(ATS!$A:$P,MATCH(ATS!$U612,ATS!$O:$O,0),1)</f>
        <v>828099</v>
      </c>
      <c r="X612" s="174" t="str">
        <f>INDEX(ATS!$A:$P,MATCH(ATS!$U612,ATS!$O:$O,0),2)</f>
        <v>Hunter Gloves M</v>
      </c>
      <c r="Y612" s="175" t="str">
        <f>INDEX(ATS!$A:$P,MATCH(ATS!$U612,ATS!$O:$O,0),4)</f>
        <v>BLACK-M</v>
      </c>
      <c r="AA612" s="195">
        <f>IFERROR(VLOOKUP('2) Order Form'!W617,$U$4:$U$1000,1,FALSE),"Ikke med i Elastic")</f>
        <v>7048652765901</v>
      </c>
      <c r="AB612" s="195">
        <f>SUM('2) Order Form'!W617)</f>
        <v>7048652765901</v>
      </c>
      <c r="AC612" s="195">
        <f>INDEX(ATS!$A:$P,MATCH(ATS!$AB612,ATS!$O:$O,0),1)</f>
        <v>828084</v>
      </c>
      <c r="AD612" s="195" t="str">
        <f>INDEX(ATS!$A:$P,MATCH(ATS!$AB612,ATS!$O:$O,0),2)</f>
        <v>Hunter SS Jersey M</v>
      </c>
      <c r="AE612" s="195" t="str">
        <f>INDEX(ATS!$A:$P,MATCH(ATS!$AB612,ATS!$O:$O,0),4)</f>
        <v>78000-L</v>
      </c>
    </row>
    <row r="613" spans="1:31" s="2" customFormat="1" x14ac:dyDescent="0.2">
      <c r="A613" s="228">
        <v>820172</v>
      </c>
      <c r="B613" s="228" t="s">
        <v>2141</v>
      </c>
      <c r="C613" s="228" t="s">
        <v>4204</v>
      </c>
      <c r="D613" s="228" t="s">
        <v>821</v>
      </c>
      <c r="E613" s="228" t="s">
        <v>2142</v>
      </c>
      <c r="F613" s="228" t="s">
        <v>84</v>
      </c>
      <c r="G613" s="228" t="s">
        <v>504</v>
      </c>
      <c r="H613" s="228">
        <v>0</v>
      </c>
      <c r="I613" s="228">
        <v>0</v>
      </c>
      <c r="J613" s="228">
        <v>0</v>
      </c>
      <c r="K613" s="228">
        <v>0</v>
      </c>
      <c r="L613" s="231">
        <v>0</v>
      </c>
      <c r="N613" s="119" t="str">
        <f t="shared" si="27"/>
        <v>820172-LTGRY-OS</v>
      </c>
      <c r="O613" s="122">
        <f>IF(B613="NET","",IF(B613="","",IFERROR(VLOOKUP(N613,EAN!$A:$B,2,FALSE),"MANGLER - MÅ OPPDATERE EAN-FANEN")))</f>
        <v>7048652340214</v>
      </c>
      <c r="P613" s="119">
        <f t="shared" si="28"/>
        <v>0</v>
      </c>
      <c r="Q613" s="119">
        <f t="shared" si="29"/>
        <v>0</v>
      </c>
      <c r="S613" s="137" t="str">
        <f>IF(B613="NET","",IFERROR(VLOOKUP(O613,'2) Order Form'!$W$9:$W$1926,1,FALSE),"Ikke med I order form"))</f>
        <v>Ikke med I order form</v>
      </c>
      <c r="U613" s="226">
        <v>7048652277930</v>
      </c>
      <c r="V613" s="120">
        <f>IFERROR(VLOOKUP(U613,'2) Order Form'!$W$9:$W$1996,1,FALSE),"Ikke med I order form")</f>
        <v>7048652277930</v>
      </c>
      <c r="W613" s="195">
        <f>INDEX(ATS!$A:$P,MATCH(ATS!$U613,ATS!$O:$O,0),1)</f>
        <v>828099</v>
      </c>
      <c r="X613" s="174" t="str">
        <f>INDEX(ATS!$A:$P,MATCH(ATS!$U613,ATS!$O:$O,0),2)</f>
        <v>Hunter Gloves M</v>
      </c>
      <c r="Y613" s="175" t="str">
        <f>INDEX(ATS!$A:$P,MATCH(ATS!$U613,ATS!$O:$O,0),4)</f>
        <v>BLACK-L</v>
      </c>
      <c r="AA613" s="195">
        <f>IFERROR(VLOOKUP('2) Order Form'!W618,$U$4:$U$1000,1,FALSE),"Ikke med i Elastic")</f>
        <v>7048652765932</v>
      </c>
      <c r="AB613" s="195">
        <f>SUM('2) Order Form'!W618)</f>
        <v>7048652765932</v>
      </c>
      <c r="AC613" s="195">
        <f>INDEX(ATS!$A:$P,MATCH(ATS!$AB613,ATS!$O:$O,0),1)</f>
        <v>828084</v>
      </c>
      <c r="AD613" s="195" t="str">
        <f>INDEX(ATS!$A:$P,MATCH(ATS!$AB613,ATS!$O:$O,0),2)</f>
        <v>Hunter SS Jersey M</v>
      </c>
      <c r="AE613" s="195" t="str">
        <f>INDEX(ATS!$A:$P,MATCH(ATS!$AB613,ATS!$O:$O,0),4)</f>
        <v>78000-XL</v>
      </c>
    </row>
    <row r="614" spans="1:31" s="2" customFormat="1" x14ac:dyDescent="0.2">
      <c r="A614" s="229">
        <v>820173</v>
      </c>
      <c r="B614" s="228" t="s">
        <v>248</v>
      </c>
      <c r="C614" s="228"/>
      <c r="D614" s="228"/>
      <c r="E614" s="228"/>
      <c r="F614" s="228"/>
      <c r="G614" s="228"/>
      <c r="H614" s="229">
        <v>202226</v>
      </c>
      <c r="I614" s="229">
        <v>202227</v>
      </c>
      <c r="J614" s="229">
        <v>202228</v>
      </c>
      <c r="K614" s="229">
        <v>202229</v>
      </c>
      <c r="L614" s="232">
        <v>202234</v>
      </c>
      <c r="N614" s="119" t="str">
        <f t="shared" si="27"/>
        <v>820173-</v>
      </c>
      <c r="O614" s="122" t="str">
        <f>IF(B614="NET","",IF(B614="","",IFERROR(VLOOKUP(N614,EAN!$A:$B,2,FALSE),"MANGLER - MÅ OPPDATERE EAN-FANEN")))</f>
        <v/>
      </c>
      <c r="P614" s="119">
        <f t="shared" si="28"/>
        <v>202226</v>
      </c>
      <c r="Q614" s="119">
        <f t="shared" si="29"/>
        <v>202234</v>
      </c>
      <c r="S614" s="137" t="str">
        <f>IF(B614="NET","",IFERROR(VLOOKUP(O614,'2) Order Form'!$W$9:$W$1926,1,FALSE),"Ikke med I order form"))</f>
        <v/>
      </c>
      <c r="U614" s="226">
        <v>7048652277961</v>
      </c>
      <c r="V614" s="120">
        <f>IFERROR(VLOOKUP(U614,'2) Order Form'!$W$9:$W$1996,1,FALSE),"Ikke med I order form")</f>
        <v>7048652277961</v>
      </c>
      <c r="W614" s="195">
        <f>INDEX(ATS!$A:$P,MATCH(ATS!$U614,ATS!$O:$O,0),1)</f>
        <v>828099</v>
      </c>
      <c r="X614" s="174" t="str">
        <f>INDEX(ATS!$A:$P,MATCH(ATS!$U614,ATS!$O:$O,0),2)</f>
        <v>Hunter Gloves M</v>
      </c>
      <c r="Y614" s="175" t="str">
        <f>INDEX(ATS!$A:$P,MATCH(ATS!$U614,ATS!$O:$O,0),4)</f>
        <v>BLACK-XL</v>
      </c>
      <c r="AA614" s="195">
        <f>IFERROR(VLOOKUP('2) Order Form'!W619,$U$4:$U$1000,1,FALSE),"Ikke med i Elastic")</f>
        <v>7048652276353</v>
      </c>
      <c r="AB614" s="195">
        <f>SUM('2) Order Form'!W619)</f>
        <v>7048652276353</v>
      </c>
      <c r="AC614" s="195">
        <f>INDEX(ATS!$A:$P,MATCH(ATS!$AB614,ATS!$O:$O,0),1)</f>
        <v>828084</v>
      </c>
      <c r="AD614" s="195" t="str">
        <f>INDEX(ATS!$A:$P,MATCH(ATS!$AB614,ATS!$O:$O,0),2)</f>
        <v>Hunter SS Jersey M</v>
      </c>
      <c r="AE614" s="195" t="str">
        <f>INDEX(ATS!$A:$P,MATCH(ATS!$AB614,ATS!$O:$O,0),4)</f>
        <v>BLACK-S</v>
      </c>
    </row>
    <row r="615" spans="1:31" s="2" customFormat="1" x14ac:dyDescent="0.2">
      <c r="A615" s="228">
        <v>820173</v>
      </c>
      <c r="B615" s="228" t="s">
        <v>2143</v>
      </c>
      <c r="C615" s="228" t="s">
        <v>4204</v>
      </c>
      <c r="D615" s="228" t="s">
        <v>2270</v>
      </c>
      <c r="E615" s="228" t="s">
        <v>2140</v>
      </c>
      <c r="F615" s="228" t="s">
        <v>8</v>
      </c>
      <c r="G615" s="228" t="s">
        <v>128</v>
      </c>
      <c r="H615" s="228">
        <v>39</v>
      </c>
      <c r="I615" s="228">
        <v>39</v>
      </c>
      <c r="J615" s="228">
        <v>39</v>
      </c>
      <c r="K615" s="228">
        <v>39</v>
      </c>
      <c r="L615" s="231">
        <v>105</v>
      </c>
      <c r="N615" s="119" t="str">
        <f t="shared" si="27"/>
        <v>820173-57000-S</v>
      </c>
      <c r="O615" s="122">
        <f>IF(B615="NET","",IF(B615="","",IFERROR(VLOOKUP(N615,EAN!$A:$B,2,FALSE),"MANGLER - MÅ OPPDATERE EAN-FANEN")))</f>
        <v>7048652763204</v>
      </c>
      <c r="P615" s="119">
        <f t="shared" si="28"/>
        <v>39</v>
      </c>
      <c r="Q615" s="119">
        <f t="shared" si="29"/>
        <v>105</v>
      </c>
      <c r="S615" s="137" t="str">
        <f>IF(B615="NET","",IFERROR(VLOOKUP(O615,'2) Order Form'!$W$9:$W$1926,1,FALSE),"Ikke med I order form"))</f>
        <v>Ikke med I order form</v>
      </c>
      <c r="U615" s="226">
        <v>7048652277992</v>
      </c>
      <c r="V615" s="120">
        <f>IFERROR(VLOOKUP(U615,'2) Order Form'!$W$9:$W$1996,1,FALSE),"Ikke med I order form")</f>
        <v>7048652277992</v>
      </c>
      <c r="W615" s="195">
        <f>INDEX(ATS!$A:$P,MATCH(ATS!$U615,ATS!$O:$O,0),1)</f>
        <v>828099</v>
      </c>
      <c r="X615" s="174" t="str">
        <f>INDEX(ATS!$A:$P,MATCH(ATS!$U615,ATS!$O:$O,0),2)</f>
        <v>Hunter Gloves M</v>
      </c>
      <c r="Y615" s="175" t="str">
        <f>INDEX(ATS!$A:$P,MATCH(ATS!$U615,ATS!$O:$O,0),4)</f>
        <v>BTWHT-S</v>
      </c>
      <c r="AA615" s="195">
        <f>IFERROR(VLOOKUP('2) Order Form'!W620,$U$4:$U$1000,1,FALSE),"Ikke med i Elastic")</f>
        <v>7048652276346</v>
      </c>
      <c r="AB615" s="195">
        <f>SUM('2) Order Form'!W620)</f>
        <v>7048652276346</v>
      </c>
      <c r="AC615" s="195">
        <f>INDEX(ATS!$A:$P,MATCH(ATS!$AB615,ATS!$O:$O,0),1)</f>
        <v>828084</v>
      </c>
      <c r="AD615" s="195" t="str">
        <f>INDEX(ATS!$A:$P,MATCH(ATS!$AB615,ATS!$O:$O,0),2)</f>
        <v>Hunter SS Jersey M</v>
      </c>
      <c r="AE615" s="195" t="str">
        <f>INDEX(ATS!$A:$P,MATCH(ATS!$AB615,ATS!$O:$O,0),4)</f>
        <v>BLACK-M</v>
      </c>
    </row>
    <row r="616" spans="1:31" s="2" customFormat="1" x14ac:dyDescent="0.2">
      <c r="A616" s="228">
        <v>820173</v>
      </c>
      <c r="B616" s="228" t="s">
        <v>2143</v>
      </c>
      <c r="C616" s="228" t="s">
        <v>4204</v>
      </c>
      <c r="D616" s="228" t="s">
        <v>2271</v>
      </c>
      <c r="E616" s="228" t="s">
        <v>2140</v>
      </c>
      <c r="F616" s="228" t="s">
        <v>7</v>
      </c>
      <c r="G616" s="228" t="s">
        <v>128</v>
      </c>
      <c r="H616" s="228">
        <v>65</v>
      </c>
      <c r="I616" s="228">
        <v>65</v>
      </c>
      <c r="J616" s="228">
        <v>65</v>
      </c>
      <c r="K616" s="228">
        <v>65</v>
      </c>
      <c r="L616" s="231">
        <v>179</v>
      </c>
      <c r="N616" s="119" t="str">
        <f t="shared" si="27"/>
        <v>820173-57000-M</v>
      </c>
      <c r="O616" s="122">
        <f>IF(B616="NET","",IF(B616="","",IFERROR(VLOOKUP(N616,EAN!$A:$B,2,FALSE),"MANGLER - MÅ OPPDATERE EAN-FANEN")))</f>
        <v>7048652763198</v>
      </c>
      <c r="P616" s="119">
        <f t="shared" si="28"/>
        <v>65</v>
      </c>
      <c r="Q616" s="119">
        <f t="shared" si="29"/>
        <v>179</v>
      </c>
      <c r="S616" s="137" t="str">
        <f>IF(B616="NET","",IFERROR(VLOOKUP(O616,'2) Order Form'!$W$9:$W$1926,1,FALSE),"Ikke med I order form"))</f>
        <v>Ikke med I order form</v>
      </c>
      <c r="U616" s="226">
        <v>7048652277985</v>
      </c>
      <c r="V616" s="120">
        <f>IFERROR(VLOOKUP(U616,'2) Order Form'!$W$9:$W$1996,1,FALSE),"Ikke med I order form")</f>
        <v>7048652277985</v>
      </c>
      <c r="W616" s="195">
        <f>INDEX(ATS!$A:$P,MATCH(ATS!$U616,ATS!$O:$O,0),1)</f>
        <v>828099</v>
      </c>
      <c r="X616" s="174" t="str">
        <f>INDEX(ATS!$A:$P,MATCH(ATS!$U616,ATS!$O:$O,0),2)</f>
        <v>Hunter Gloves M</v>
      </c>
      <c r="Y616" s="175" t="str">
        <f>INDEX(ATS!$A:$P,MATCH(ATS!$U616,ATS!$O:$O,0),4)</f>
        <v>BTWHT-M</v>
      </c>
      <c r="AA616" s="195">
        <f>IFERROR(VLOOKUP('2) Order Form'!W621,$U$4:$U$1000,1,FALSE),"Ikke med i Elastic")</f>
        <v>7048652276339</v>
      </c>
      <c r="AB616" s="195">
        <f>SUM('2) Order Form'!W621)</f>
        <v>7048652276339</v>
      </c>
      <c r="AC616" s="195">
        <f>INDEX(ATS!$A:$P,MATCH(ATS!$AB616,ATS!$O:$O,0),1)</f>
        <v>828084</v>
      </c>
      <c r="AD616" s="195" t="str">
        <f>INDEX(ATS!$A:$P,MATCH(ATS!$AB616,ATS!$O:$O,0),2)</f>
        <v>Hunter SS Jersey M</v>
      </c>
      <c r="AE616" s="195" t="str">
        <f>INDEX(ATS!$A:$P,MATCH(ATS!$AB616,ATS!$O:$O,0),4)</f>
        <v>BLACK-L</v>
      </c>
    </row>
    <row r="617" spans="1:31" s="2" customFormat="1" x14ac:dyDescent="0.2">
      <c r="A617" s="228">
        <v>820173</v>
      </c>
      <c r="B617" s="228" t="s">
        <v>2143</v>
      </c>
      <c r="C617" s="228" t="s">
        <v>4204</v>
      </c>
      <c r="D617" s="228" t="s">
        <v>2272</v>
      </c>
      <c r="E617" s="228" t="s">
        <v>2140</v>
      </c>
      <c r="F617" s="228" t="s">
        <v>67</v>
      </c>
      <c r="G617" s="228" t="s">
        <v>128</v>
      </c>
      <c r="H617" s="228">
        <v>67</v>
      </c>
      <c r="I617" s="228">
        <v>67</v>
      </c>
      <c r="J617" s="228">
        <v>67</v>
      </c>
      <c r="K617" s="228">
        <v>67</v>
      </c>
      <c r="L617" s="231">
        <v>175</v>
      </c>
      <c r="N617" s="119" t="str">
        <f t="shared" si="27"/>
        <v>820173-57000-L</v>
      </c>
      <c r="O617" s="122">
        <f>IF(B617="NET","",IF(B617="","",IFERROR(VLOOKUP(N617,EAN!$A:$B,2,FALSE),"MANGLER - MÅ OPPDATERE EAN-FANEN")))</f>
        <v>7048652763181</v>
      </c>
      <c r="P617" s="119">
        <f t="shared" si="28"/>
        <v>67</v>
      </c>
      <c r="Q617" s="119">
        <f t="shared" si="29"/>
        <v>175</v>
      </c>
      <c r="S617" s="137" t="str">
        <f>IF(B617="NET","",IFERROR(VLOOKUP(O617,'2) Order Form'!$W$9:$W$1926,1,FALSE),"Ikke med I order form"))</f>
        <v>Ikke med I order form</v>
      </c>
      <c r="U617" s="226">
        <v>7048652277978</v>
      </c>
      <c r="V617" s="120">
        <f>IFERROR(VLOOKUP(U617,'2) Order Form'!$W$9:$W$1996,1,FALSE),"Ikke med I order form")</f>
        <v>7048652277978</v>
      </c>
      <c r="W617" s="195">
        <f>INDEX(ATS!$A:$P,MATCH(ATS!$U617,ATS!$O:$O,0),1)</f>
        <v>828099</v>
      </c>
      <c r="X617" s="174" t="str">
        <f>INDEX(ATS!$A:$P,MATCH(ATS!$U617,ATS!$O:$O,0),2)</f>
        <v>Hunter Gloves M</v>
      </c>
      <c r="Y617" s="175" t="str">
        <f>INDEX(ATS!$A:$P,MATCH(ATS!$U617,ATS!$O:$O,0),4)</f>
        <v>BTWHT-L</v>
      </c>
      <c r="AA617" s="195">
        <f>IFERROR(VLOOKUP('2) Order Form'!W622,$U$4:$U$1000,1,FALSE),"Ikke med i Elastic")</f>
        <v>7048652276360</v>
      </c>
      <c r="AB617" s="195">
        <f>SUM('2) Order Form'!W622)</f>
        <v>7048652276360</v>
      </c>
      <c r="AC617" s="195">
        <f>INDEX(ATS!$A:$P,MATCH(ATS!$AB617,ATS!$O:$O,0),1)</f>
        <v>828084</v>
      </c>
      <c r="AD617" s="195" t="str">
        <f>INDEX(ATS!$A:$P,MATCH(ATS!$AB617,ATS!$O:$O,0),2)</f>
        <v>Hunter SS Jersey M</v>
      </c>
      <c r="AE617" s="195" t="str">
        <f>INDEX(ATS!$A:$P,MATCH(ATS!$AB617,ATS!$O:$O,0),4)</f>
        <v>BLACK-XL</v>
      </c>
    </row>
    <row r="618" spans="1:31" s="2" customFormat="1" x14ac:dyDescent="0.2">
      <c r="A618" s="228">
        <v>820173</v>
      </c>
      <c r="B618" s="228" t="s">
        <v>2143</v>
      </c>
      <c r="C618" s="228" t="s">
        <v>4204</v>
      </c>
      <c r="D618" s="228" t="s">
        <v>2273</v>
      </c>
      <c r="E618" s="228" t="s">
        <v>2140</v>
      </c>
      <c r="F618" s="228" t="s">
        <v>68</v>
      </c>
      <c r="G618" s="228" t="s">
        <v>128</v>
      </c>
      <c r="H618" s="228">
        <v>39</v>
      </c>
      <c r="I618" s="228">
        <v>39</v>
      </c>
      <c r="J618" s="228">
        <v>39</v>
      </c>
      <c r="K618" s="228">
        <v>39</v>
      </c>
      <c r="L618" s="231">
        <v>93</v>
      </c>
      <c r="N618" s="119" t="str">
        <f t="shared" si="27"/>
        <v>820173-57000-XL</v>
      </c>
      <c r="O618" s="122">
        <f>IF(B618="NET","",IF(B618="","",IFERROR(VLOOKUP(N618,EAN!$A:$B,2,FALSE),"MANGLER - MÅ OPPDATERE EAN-FANEN")))</f>
        <v>7048652763211</v>
      </c>
      <c r="P618" s="119">
        <f t="shared" si="28"/>
        <v>39</v>
      </c>
      <c r="Q618" s="119">
        <f t="shared" si="29"/>
        <v>93</v>
      </c>
      <c r="S618" s="137" t="str">
        <f>IF(B618="NET","",IFERROR(VLOOKUP(O618,'2) Order Form'!$W$9:$W$1926,1,FALSE),"Ikke med I order form"))</f>
        <v>Ikke med I order form</v>
      </c>
      <c r="U618" s="226">
        <v>7048652278005</v>
      </c>
      <c r="V618" s="120">
        <f>IFERROR(VLOOKUP(U618,'2) Order Form'!$W$9:$W$1996,1,FALSE),"Ikke med I order form")</f>
        <v>7048652278005</v>
      </c>
      <c r="W618" s="195">
        <f>INDEX(ATS!$A:$P,MATCH(ATS!$U618,ATS!$O:$O,0),1)</f>
        <v>828099</v>
      </c>
      <c r="X618" s="174" t="str">
        <f>INDEX(ATS!$A:$P,MATCH(ATS!$U618,ATS!$O:$O,0),2)</f>
        <v>Hunter Gloves M</v>
      </c>
      <c r="Y618" s="175" t="str">
        <f>INDEX(ATS!$A:$P,MATCH(ATS!$U618,ATS!$O:$O,0),4)</f>
        <v>BTWHT-XL</v>
      </c>
      <c r="AA618" s="195">
        <f>IFERROR(VLOOKUP('2) Order Form'!W623,$U$4:$U$1000,1,FALSE),"Ikke med i Elastic")</f>
        <v>7048652764447</v>
      </c>
      <c r="AB618" s="195">
        <f>SUM('2) Order Form'!W623)</f>
        <v>7048652764447</v>
      </c>
      <c r="AC618" s="195">
        <f>INDEX(ATS!$A:$P,MATCH(ATS!$AB618,ATS!$O:$O,0),1)</f>
        <v>828099</v>
      </c>
      <c r="AD618" s="195" t="str">
        <f>INDEX(ATS!$A:$P,MATCH(ATS!$AB618,ATS!$O:$O,0),2)</f>
        <v>Hunter Gloves M</v>
      </c>
      <c r="AE618" s="195" t="str">
        <f>INDEX(ATS!$A:$P,MATCH(ATS!$AB618,ATS!$O:$O,0),4)</f>
        <v>77200-S</v>
      </c>
    </row>
    <row r="619" spans="1:31" s="2" customFormat="1" x14ac:dyDescent="0.2">
      <c r="A619" s="228">
        <v>820173</v>
      </c>
      <c r="B619" s="228" t="s">
        <v>2143</v>
      </c>
      <c r="C619" s="228" t="s">
        <v>4204</v>
      </c>
      <c r="D619" s="228" t="s">
        <v>140</v>
      </c>
      <c r="E619" s="228" t="s">
        <v>93</v>
      </c>
      <c r="F619" s="228" t="s">
        <v>8</v>
      </c>
      <c r="G619" s="228" t="s">
        <v>128</v>
      </c>
      <c r="H619" s="228">
        <v>-50</v>
      </c>
      <c r="I619" s="228">
        <v>-50</v>
      </c>
      <c r="J619" s="228">
        <v>-50</v>
      </c>
      <c r="K619" s="228">
        <v>-50</v>
      </c>
      <c r="L619" s="231">
        <v>68</v>
      </c>
      <c r="N619" s="119" t="str">
        <f t="shared" si="27"/>
        <v>820173-BLACK-S</v>
      </c>
      <c r="O619" s="122">
        <f>IF(B619="NET","",IF(B619="","",IFERROR(VLOOKUP(N619,EAN!$A:$B,2,FALSE),"MANGLER - MÅ OPPDATERE EAN-FANEN")))</f>
        <v>7048652340092</v>
      </c>
      <c r="P619" s="119">
        <f t="shared" si="28"/>
        <v>-50</v>
      </c>
      <c r="Q619" s="119">
        <f t="shared" si="29"/>
        <v>68</v>
      </c>
      <c r="S619" s="137" t="str">
        <f>IF(B619="NET","",IFERROR(VLOOKUP(O619,'2) Order Form'!$W$9:$W$1926,1,FALSE),"Ikke med I order form"))</f>
        <v>Ikke med I order form</v>
      </c>
      <c r="U619" s="226">
        <v>7048652764447</v>
      </c>
      <c r="V619" s="120">
        <f>IFERROR(VLOOKUP(U619,'2) Order Form'!$W$9:$W$1996,1,FALSE),"Ikke med I order form")</f>
        <v>7048652764447</v>
      </c>
      <c r="W619" s="195">
        <f>INDEX(ATS!$A:$P,MATCH(ATS!$U619,ATS!$O:$O,0),1)</f>
        <v>828099</v>
      </c>
      <c r="X619" s="174" t="str">
        <f>INDEX(ATS!$A:$P,MATCH(ATS!$U619,ATS!$O:$O,0),2)</f>
        <v>Hunter Gloves M</v>
      </c>
      <c r="Y619" s="175" t="str">
        <f>INDEX(ATS!$A:$P,MATCH(ATS!$U619,ATS!$O:$O,0),4)</f>
        <v>77200-S</v>
      </c>
      <c r="AA619" s="195">
        <f>IFERROR(VLOOKUP('2) Order Form'!W624,$U$4:$U$1000,1,FALSE),"Ikke med i Elastic")</f>
        <v>7048652764430</v>
      </c>
      <c r="AB619" s="195">
        <f>SUM('2) Order Form'!W624)</f>
        <v>7048652764430</v>
      </c>
      <c r="AC619" s="195">
        <f>INDEX(ATS!$A:$P,MATCH(ATS!$AB619,ATS!$O:$O,0),1)</f>
        <v>828099</v>
      </c>
      <c r="AD619" s="195" t="str">
        <f>INDEX(ATS!$A:$P,MATCH(ATS!$AB619,ATS!$O:$O,0),2)</f>
        <v>Hunter Gloves M</v>
      </c>
      <c r="AE619" s="195" t="str">
        <f>INDEX(ATS!$A:$P,MATCH(ATS!$AB619,ATS!$O:$O,0),4)</f>
        <v>77200-M</v>
      </c>
    </row>
    <row r="620" spans="1:31" s="2" customFormat="1" x14ac:dyDescent="0.2">
      <c r="A620" s="228">
        <v>820173</v>
      </c>
      <c r="B620" s="228" t="s">
        <v>2143</v>
      </c>
      <c r="C620" s="228" t="s">
        <v>4204</v>
      </c>
      <c r="D620" s="228" t="s">
        <v>141</v>
      </c>
      <c r="E620" s="228" t="s">
        <v>93</v>
      </c>
      <c r="F620" s="228" t="s">
        <v>7</v>
      </c>
      <c r="G620" s="228" t="s">
        <v>128</v>
      </c>
      <c r="H620" s="228">
        <v>-71</v>
      </c>
      <c r="I620" s="228">
        <v>-71</v>
      </c>
      <c r="J620" s="228">
        <v>-71</v>
      </c>
      <c r="K620" s="228">
        <v>-71</v>
      </c>
      <c r="L620" s="231">
        <v>175</v>
      </c>
      <c r="N620" s="119" t="str">
        <f t="shared" si="27"/>
        <v>820173-BLACK-M</v>
      </c>
      <c r="O620" s="122">
        <f>IF(B620="NET","",IF(B620="","",IFERROR(VLOOKUP(N620,EAN!$A:$B,2,FALSE),"MANGLER - MÅ OPPDATERE EAN-FANEN")))</f>
        <v>7048652340085</v>
      </c>
      <c r="P620" s="119">
        <f t="shared" si="28"/>
        <v>-71</v>
      </c>
      <c r="Q620" s="119">
        <f t="shared" si="29"/>
        <v>175</v>
      </c>
      <c r="S620" s="137" t="str">
        <f>IF(B620="NET","",IFERROR(VLOOKUP(O620,'2) Order Form'!$W$9:$W$1926,1,FALSE),"Ikke med I order form"))</f>
        <v>Ikke med I order form</v>
      </c>
      <c r="U620" s="226">
        <v>7048652764430</v>
      </c>
      <c r="V620" s="120">
        <f>IFERROR(VLOOKUP(U620,'2) Order Form'!$W$9:$W$1996,1,FALSE),"Ikke med I order form")</f>
        <v>7048652764430</v>
      </c>
      <c r="W620" s="195">
        <f>INDEX(ATS!$A:$P,MATCH(ATS!$U620,ATS!$O:$O,0),1)</f>
        <v>828099</v>
      </c>
      <c r="X620" s="174" t="str">
        <f>INDEX(ATS!$A:$P,MATCH(ATS!$U620,ATS!$O:$O,0),2)</f>
        <v>Hunter Gloves M</v>
      </c>
      <c r="Y620" s="175" t="str">
        <f>INDEX(ATS!$A:$P,MATCH(ATS!$U620,ATS!$O:$O,0),4)</f>
        <v>77200-M</v>
      </c>
      <c r="AA620" s="195">
        <f>IFERROR(VLOOKUP('2) Order Form'!W625,$U$4:$U$1000,1,FALSE),"Ikke med i Elastic")</f>
        <v>7048652764423</v>
      </c>
      <c r="AB620" s="195">
        <f>SUM('2) Order Form'!W625)</f>
        <v>7048652764423</v>
      </c>
      <c r="AC620" s="195">
        <f>INDEX(ATS!$A:$P,MATCH(ATS!$AB620,ATS!$O:$O,0),1)</f>
        <v>828099</v>
      </c>
      <c r="AD620" s="195" t="str">
        <f>INDEX(ATS!$A:$P,MATCH(ATS!$AB620,ATS!$O:$O,0),2)</f>
        <v>Hunter Gloves M</v>
      </c>
      <c r="AE620" s="195" t="str">
        <f>INDEX(ATS!$A:$P,MATCH(ATS!$AB620,ATS!$O:$O,0),4)</f>
        <v>77200-L</v>
      </c>
    </row>
    <row r="621" spans="1:31" s="2" customFormat="1" x14ac:dyDescent="0.2">
      <c r="A621" s="228">
        <v>820173</v>
      </c>
      <c r="B621" s="228" t="s">
        <v>2143</v>
      </c>
      <c r="C621" s="228" t="s">
        <v>4204</v>
      </c>
      <c r="D621" s="228" t="s">
        <v>142</v>
      </c>
      <c r="E621" s="228" t="s">
        <v>93</v>
      </c>
      <c r="F621" s="228" t="s">
        <v>67</v>
      </c>
      <c r="G621" s="228" t="s">
        <v>128</v>
      </c>
      <c r="H621" s="228">
        <v>-111</v>
      </c>
      <c r="I621" s="228">
        <v>-111</v>
      </c>
      <c r="J621" s="228">
        <v>-111</v>
      </c>
      <c r="K621" s="228">
        <v>-111</v>
      </c>
      <c r="L621" s="231">
        <v>129</v>
      </c>
      <c r="N621" s="119" t="str">
        <f t="shared" si="27"/>
        <v>820173-BLACK-L</v>
      </c>
      <c r="O621" s="122">
        <f>IF(B621="NET","",IF(B621="","",IFERROR(VLOOKUP(N621,EAN!$A:$B,2,FALSE),"MANGLER - MÅ OPPDATERE EAN-FANEN")))</f>
        <v>7048652340078</v>
      </c>
      <c r="P621" s="119">
        <f t="shared" si="28"/>
        <v>-111</v>
      </c>
      <c r="Q621" s="119">
        <f t="shared" si="29"/>
        <v>129</v>
      </c>
      <c r="S621" s="137" t="str">
        <f>IF(B621="NET","",IFERROR(VLOOKUP(O621,'2) Order Form'!$W$9:$W$1926,1,FALSE),"Ikke med I order form"))</f>
        <v>Ikke med I order form</v>
      </c>
      <c r="U621" s="226">
        <v>7048652764423</v>
      </c>
      <c r="V621" s="120">
        <f>IFERROR(VLOOKUP(U621,'2) Order Form'!$W$9:$W$1996,1,FALSE),"Ikke med I order form")</f>
        <v>7048652764423</v>
      </c>
      <c r="W621" s="195">
        <f>INDEX(ATS!$A:$P,MATCH(ATS!$U621,ATS!$O:$O,0),1)</f>
        <v>828099</v>
      </c>
      <c r="X621" s="174" t="str">
        <f>INDEX(ATS!$A:$P,MATCH(ATS!$U621,ATS!$O:$O,0),2)</f>
        <v>Hunter Gloves M</v>
      </c>
      <c r="Y621" s="175" t="str">
        <f>INDEX(ATS!$A:$P,MATCH(ATS!$U621,ATS!$O:$O,0),4)</f>
        <v>77200-L</v>
      </c>
      <c r="AA621" s="195">
        <f>IFERROR(VLOOKUP('2) Order Form'!W626,$U$4:$U$1000,1,FALSE),"Ikke med i Elastic")</f>
        <v>7048652764454</v>
      </c>
      <c r="AB621" s="195">
        <f>SUM('2) Order Form'!W626)</f>
        <v>7048652764454</v>
      </c>
      <c r="AC621" s="195">
        <f>INDEX(ATS!$A:$P,MATCH(ATS!$AB621,ATS!$O:$O,0),1)</f>
        <v>828099</v>
      </c>
      <c r="AD621" s="195" t="str">
        <f>INDEX(ATS!$A:$P,MATCH(ATS!$AB621,ATS!$O:$O,0),2)</f>
        <v>Hunter Gloves M</v>
      </c>
      <c r="AE621" s="195" t="str">
        <f>INDEX(ATS!$A:$P,MATCH(ATS!$AB621,ATS!$O:$O,0),4)</f>
        <v>77200-XL</v>
      </c>
    </row>
    <row r="622" spans="1:31" s="2" customFormat="1" x14ac:dyDescent="0.2">
      <c r="A622" s="228">
        <v>820173</v>
      </c>
      <c r="B622" s="228" t="s">
        <v>2143</v>
      </c>
      <c r="C622" s="228" t="s">
        <v>4204</v>
      </c>
      <c r="D622" s="228" t="s">
        <v>143</v>
      </c>
      <c r="E622" s="228" t="s">
        <v>93</v>
      </c>
      <c r="F622" s="228" t="s">
        <v>68</v>
      </c>
      <c r="G622" s="228" t="s">
        <v>128</v>
      </c>
      <c r="H622" s="228">
        <v>-93</v>
      </c>
      <c r="I622" s="228">
        <v>-93</v>
      </c>
      <c r="J622" s="228">
        <v>-93</v>
      </c>
      <c r="K622" s="228">
        <v>-93</v>
      </c>
      <c r="L622" s="231">
        <v>117</v>
      </c>
      <c r="N622" s="119" t="str">
        <f t="shared" si="27"/>
        <v>820173-BLACK-XL</v>
      </c>
      <c r="O622" s="122">
        <f>IF(B622="NET","",IF(B622="","",IFERROR(VLOOKUP(N622,EAN!$A:$B,2,FALSE),"MANGLER - MÅ OPPDATERE EAN-FANEN")))</f>
        <v>7048652340108</v>
      </c>
      <c r="P622" s="119">
        <f t="shared" si="28"/>
        <v>-93</v>
      </c>
      <c r="Q622" s="119">
        <f t="shared" si="29"/>
        <v>117</v>
      </c>
      <c r="S622" s="137" t="str">
        <f>IF(B622="NET","",IFERROR(VLOOKUP(O622,'2) Order Form'!$W$9:$W$1926,1,FALSE),"Ikke med I order form"))</f>
        <v>Ikke med I order form</v>
      </c>
      <c r="U622" s="226">
        <v>7048652764454</v>
      </c>
      <c r="V622" s="120">
        <f>IFERROR(VLOOKUP(U622,'2) Order Form'!$W$9:$W$1996,1,FALSE),"Ikke med I order form")</f>
        <v>7048652764454</v>
      </c>
      <c r="W622" s="195">
        <f>INDEX(ATS!$A:$P,MATCH(ATS!$U622,ATS!$O:$O,0),1)</f>
        <v>828099</v>
      </c>
      <c r="X622" s="174" t="str">
        <f>INDEX(ATS!$A:$P,MATCH(ATS!$U622,ATS!$O:$O,0),2)</f>
        <v>Hunter Gloves M</v>
      </c>
      <c r="Y622" s="175" t="str">
        <f>INDEX(ATS!$A:$P,MATCH(ATS!$U622,ATS!$O:$O,0),4)</f>
        <v>77200-XL</v>
      </c>
      <c r="AA622" s="195">
        <f>IFERROR(VLOOKUP('2) Order Form'!W627,$U$4:$U$1000,1,FALSE),"Ikke med i Elastic")</f>
        <v>7048652277954</v>
      </c>
      <c r="AB622" s="195">
        <f>SUM('2) Order Form'!W627)</f>
        <v>7048652277954</v>
      </c>
      <c r="AC622" s="195">
        <f>INDEX(ATS!$A:$P,MATCH(ATS!$AB622,ATS!$O:$O,0),1)</f>
        <v>828099</v>
      </c>
      <c r="AD622" s="195" t="str">
        <f>INDEX(ATS!$A:$P,MATCH(ATS!$AB622,ATS!$O:$O,0),2)</f>
        <v>Hunter Gloves M</v>
      </c>
      <c r="AE622" s="195" t="str">
        <f>INDEX(ATS!$A:$P,MATCH(ATS!$AB622,ATS!$O:$O,0),4)</f>
        <v>BLACK-S</v>
      </c>
    </row>
    <row r="623" spans="1:31" s="2" customFormat="1" x14ac:dyDescent="0.2">
      <c r="A623" s="228">
        <v>820173</v>
      </c>
      <c r="B623" s="228" t="s">
        <v>2143</v>
      </c>
      <c r="C623" s="228" t="s">
        <v>4204</v>
      </c>
      <c r="D623" s="228" t="s">
        <v>822</v>
      </c>
      <c r="E623" s="228" t="s">
        <v>2144</v>
      </c>
      <c r="F623" s="228" t="s">
        <v>8</v>
      </c>
      <c r="G623" s="228" t="s">
        <v>504</v>
      </c>
      <c r="H623" s="228">
        <v>0</v>
      </c>
      <c r="I623" s="228">
        <v>0</v>
      </c>
      <c r="J623" s="228">
        <v>0</v>
      </c>
      <c r="K623" s="228">
        <v>0</v>
      </c>
      <c r="L623" s="231">
        <v>0</v>
      </c>
      <c r="N623" s="119" t="str">
        <f t="shared" si="27"/>
        <v>820173-BNTUN-S</v>
      </c>
      <c r="O623" s="122">
        <f>IF(B623="NET","",IF(B623="","",IFERROR(VLOOKUP(N623,EAN!$A:$B,2,FALSE),"MANGLER - MÅ OPPDATERE EAN-FANEN")))</f>
        <v>7048652555946</v>
      </c>
      <c r="P623" s="119">
        <f t="shared" si="28"/>
        <v>0</v>
      </c>
      <c r="Q623" s="119">
        <f t="shared" si="29"/>
        <v>0</v>
      </c>
      <c r="S623" s="137" t="str">
        <f>IF(B623="NET","",IFERROR(VLOOKUP(O623,'2) Order Form'!$W$9:$W$1926,1,FALSE),"Ikke med I order form"))</f>
        <v>Ikke med I order form</v>
      </c>
      <c r="U623" s="226">
        <v>7048652277756</v>
      </c>
      <c r="V623" s="120">
        <f>IFERROR(VLOOKUP(U623,'2) Order Form'!$W$9:$W$1996,1,FALSE),"Ikke med I order form")</f>
        <v>7048652277756</v>
      </c>
      <c r="W623" s="195">
        <f>INDEX(ATS!$A:$P,MATCH(ATS!$U623,ATS!$O:$O,0),1)</f>
        <v>828097</v>
      </c>
      <c r="X623" s="174" t="str">
        <f>INDEX(ATS!$A:$P,MATCH(ATS!$U623,ATS!$O:$O,0),2)</f>
        <v>Hunter Light Gloves M</v>
      </c>
      <c r="Y623" s="175" t="str">
        <f>INDEX(ATS!$A:$P,MATCH(ATS!$U623,ATS!$O:$O,0),4)</f>
        <v>BLACK-S</v>
      </c>
      <c r="AA623" s="195">
        <f>IFERROR(VLOOKUP('2) Order Form'!W628,$U$4:$U$1000,1,FALSE),"Ikke med i Elastic")</f>
        <v>7048652277947</v>
      </c>
      <c r="AB623" s="195">
        <f>SUM('2) Order Form'!W628)</f>
        <v>7048652277947</v>
      </c>
      <c r="AC623" s="195">
        <f>INDEX(ATS!$A:$P,MATCH(ATS!$AB623,ATS!$O:$O,0),1)</f>
        <v>828099</v>
      </c>
      <c r="AD623" s="195" t="str">
        <f>INDEX(ATS!$A:$P,MATCH(ATS!$AB623,ATS!$O:$O,0),2)</f>
        <v>Hunter Gloves M</v>
      </c>
      <c r="AE623" s="195" t="str">
        <f>INDEX(ATS!$A:$P,MATCH(ATS!$AB623,ATS!$O:$O,0),4)</f>
        <v>BLACK-M</v>
      </c>
    </row>
    <row r="624" spans="1:31" s="2" customFormat="1" x14ac:dyDescent="0.2">
      <c r="A624" s="228">
        <v>820173</v>
      </c>
      <c r="B624" s="228" t="s">
        <v>2143</v>
      </c>
      <c r="C624" s="228" t="s">
        <v>4204</v>
      </c>
      <c r="D624" s="228" t="s">
        <v>823</v>
      </c>
      <c r="E624" s="228" t="s">
        <v>2144</v>
      </c>
      <c r="F624" s="228" t="s">
        <v>7</v>
      </c>
      <c r="G624" s="228" t="s">
        <v>504</v>
      </c>
      <c r="H624" s="228">
        <v>0</v>
      </c>
      <c r="I624" s="228">
        <v>0</v>
      </c>
      <c r="J624" s="228">
        <v>0</v>
      </c>
      <c r="K624" s="228">
        <v>0</v>
      </c>
      <c r="L624" s="231">
        <v>0</v>
      </c>
      <c r="N624" s="119" t="str">
        <f t="shared" si="27"/>
        <v>820173-BNTUN-M</v>
      </c>
      <c r="O624" s="122">
        <f>IF(B624="NET","",IF(B624="","",IFERROR(VLOOKUP(N624,EAN!$A:$B,2,FALSE),"MANGLER - MÅ OPPDATERE EAN-FANEN")))</f>
        <v>7048652555939</v>
      </c>
      <c r="P624" s="119">
        <f t="shared" si="28"/>
        <v>0</v>
      </c>
      <c r="Q624" s="119">
        <f t="shared" si="29"/>
        <v>0</v>
      </c>
      <c r="S624" s="137" t="str">
        <f>IF(B624="NET","",IFERROR(VLOOKUP(O624,'2) Order Form'!$W$9:$W$1926,1,FALSE),"Ikke med I order form"))</f>
        <v>Ikke med I order form</v>
      </c>
      <c r="U624" s="226">
        <v>7048652277749</v>
      </c>
      <c r="V624" s="120">
        <f>IFERROR(VLOOKUP(U624,'2) Order Form'!$W$9:$W$1996,1,FALSE),"Ikke med I order form")</f>
        <v>7048652277749</v>
      </c>
      <c r="W624" s="195">
        <f>INDEX(ATS!$A:$P,MATCH(ATS!$U624,ATS!$O:$O,0),1)</f>
        <v>828097</v>
      </c>
      <c r="X624" s="174" t="str">
        <f>INDEX(ATS!$A:$P,MATCH(ATS!$U624,ATS!$O:$O,0),2)</f>
        <v>Hunter Light Gloves M</v>
      </c>
      <c r="Y624" s="175" t="str">
        <f>INDEX(ATS!$A:$P,MATCH(ATS!$U624,ATS!$O:$O,0),4)</f>
        <v>BLACK-M</v>
      </c>
      <c r="AA624" s="195">
        <f>IFERROR(VLOOKUP('2) Order Form'!W629,$U$4:$U$1000,1,FALSE),"Ikke med i Elastic")</f>
        <v>7048652277930</v>
      </c>
      <c r="AB624" s="195">
        <f>SUM('2) Order Form'!W629)</f>
        <v>7048652277930</v>
      </c>
      <c r="AC624" s="195">
        <f>INDEX(ATS!$A:$P,MATCH(ATS!$AB624,ATS!$O:$O,0),1)</f>
        <v>828099</v>
      </c>
      <c r="AD624" s="195" t="str">
        <f>INDEX(ATS!$A:$P,MATCH(ATS!$AB624,ATS!$O:$O,0),2)</f>
        <v>Hunter Gloves M</v>
      </c>
      <c r="AE624" s="195" t="str">
        <f>INDEX(ATS!$A:$P,MATCH(ATS!$AB624,ATS!$O:$O,0),4)</f>
        <v>BLACK-L</v>
      </c>
    </row>
    <row r="625" spans="1:31" s="2" customFormat="1" x14ac:dyDescent="0.2">
      <c r="A625" s="228">
        <v>820173</v>
      </c>
      <c r="B625" s="228" t="s">
        <v>2143</v>
      </c>
      <c r="C625" s="228" t="s">
        <v>4204</v>
      </c>
      <c r="D625" s="228" t="s">
        <v>824</v>
      </c>
      <c r="E625" s="228" t="s">
        <v>2144</v>
      </c>
      <c r="F625" s="228" t="s">
        <v>67</v>
      </c>
      <c r="G625" s="228" t="s">
        <v>504</v>
      </c>
      <c r="H625" s="228">
        <v>0</v>
      </c>
      <c r="I625" s="228">
        <v>0</v>
      </c>
      <c r="J625" s="228">
        <v>0</v>
      </c>
      <c r="K625" s="228">
        <v>0</v>
      </c>
      <c r="L625" s="231">
        <v>0</v>
      </c>
      <c r="N625" s="119" t="str">
        <f t="shared" si="27"/>
        <v>820173-BNTUN-L</v>
      </c>
      <c r="O625" s="122">
        <f>IF(B625="NET","",IF(B625="","",IFERROR(VLOOKUP(N625,EAN!$A:$B,2,FALSE),"MANGLER - MÅ OPPDATERE EAN-FANEN")))</f>
        <v>7048652555922</v>
      </c>
      <c r="P625" s="119">
        <f t="shared" si="28"/>
        <v>0</v>
      </c>
      <c r="Q625" s="119">
        <f t="shared" si="29"/>
        <v>0</v>
      </c>
      <c r="S625" s="137" t="str">
        <f>IF(B625="NET","",IFERROR(VLOOKUP(O625,'2) Order Form'!$W$9:$W$1926,1,FALSE),"Ikke med I order form"))</f>
        <v>Ikke med I order form</v>
      </c>
      <c r="U625" s="226">
        <v>7048652277732</v>
      </c>
      <c r="V625" s="120">
        <f>IFERROR(VLOOKUP(U625,'2) Order Form'!$W$9:$W$1996,1,FALSE),"Ikke med I order form")</f>
        <v>7048652277732</v>
      </c>
      <c r="W625" s="195">
        <f>INDEX(ATS!$A:$P,MATCH(ATS!$U625,ATS!$O:$O,0),1)</f>
        <v>828097</v>
      </c>
      <c r="X625" s="174" t="str">
        <f>INDEX(ATS!$A:$P,MATCH(ATS!$U625,ATS!$O:$O,0),2)</f>
        <v>Hunter Light Gloves M</v>
      </c>
      <c r="Y625" s="175" t="str">
        <f>INDEX(ATS!$A:$P,MATCH(ATS!$U625,ATS!$O:$O,0),4)</f>
        <v>BLACK-L</v>
      </c>
      <c r="AA625" s="195">
        <f>IFERROR(VLOOKUP('2) Order Form'!W630,$U$4:$U$1000,1,FALSE),"Ikke med i Elastic")</f>
        <v>7048652277961</v>
      </c>
      <c r="AB625" s="195">
        <f>SUM('2) Order Form'!W630)</f>
        <v>7048652277961</v>
      </c>
      <c r="AC625" s="195">
        <f>INDEX(ATS!$A:$P,MATCH(ATS!$AB625,ATS!$O:$O,0),1)</f>
        <v>828099</v>
      </c>
      <c r="AD625" s="195" t="str">
        <f>INDEX(ATS!$A:$P,MATCH(ATS!$AB625,ATS!$O:$O,0),2)</f>
        <v>Hunter Gloves M</v>
      </c>
      <c r="AE625" s="195" t="str">
        <f>INDEX(ATS!$A:$P,MATCH(ATS!$AB625,ATS!$O:$O,0),4)</f>
        <v>BLACK-XL</v>
      </c>
    </row>
    <row r="626" spans="1:31" s="2" customFormat="1" x14ac:dyDescent="0.2">
      <c r="A626" s="228">
        <v>820173</v>
      </c>
      <c r="B626" s="228" t="s">
        <v>2143</v>
      </c>
      <c r="C626" s="228" t="s">
        <v>4204</v>
      </c>
      <c r="D626" s="228" t="s">
        <v>825</v>
      </c>
      <c r="E626" s="228" t="s">
        <v>2144</v>
      </c>
      <c r="F626" s="228" t="s">
        <v>68</v>
      </c>
      <c r="G626" s="228" t="s">
        <v>504</v>
      </c>
      <c r="H626" s="228">
        <v>0</v>
      </c>
      <c r="I626" s="228">
        <v>0</v>
      </c>
      <c r="J626" s="228">
        <v>0</v>
      </c>
      <c r="K626" s="228">
        <v>0</v>
      </c>
      <c r="L626" s="231">
        <v>0</v>
      </c>
      <c r="N626" s="119" t="str">
        <f t="shared" si="27"/>
        <v>820173-BNTUN-XL</v>
      </c>
      <c r="O626" s="122">
        <f>IF(B626="NET","",IF(B626="","",IFERROR(VLOOKUP(N626,EAN!$A:$B,2,FALSE),"MANGLER - MÅ OPPDATERE EAN-FANEN")))</f>
        <v>7048652555953</v>
      </c>
      <c r="P626" s="119">
        <f t="shared" si="28"/>
        <v>0</v>
      </c>
      <c r="Q626" s="119">
        <f t="shared" si="29"/>
        <v>0</v>
      </c>
      <c r="S626" s="137" t="str">
        <f>IF(B626="NET","",IFERROR(VLOOKUP(O626,'2) Order Form'!$W$9:$W$1926,1,FALSE),"Ikke med I order form"))</f>
        <v>Ikke med I order form</v>
      </c>
      <c r="U626" s="226">
        <v>7048652277763</v>
      </c>
      <c r="V626" s="120">
        <f>IFERROR(VLOOKUP(U626,'2) Order Form'!$W$9:$W$1996,1,FALSE),"Ikke med I order form")</f>
        <v>7048652277763</v>
      </c>
      <c r="W626" s="195">
        <f>INDEX(ATS!$A:$P,MATCH(ATS!$U626,ATS!$O:$O,0),1)</f>
        <v>828097</v>
      </c>
      <c r="X626" s="174" t="str">
        <f>INDEX(ATS!$A:$P,MATCH(ATS!$U626,ATS!$O:$O,0),2)</f>
        <v>Hunter Light Gloves M</v>
      </c>
      <c r="Y626" s="175" t="str">
        <f>INDEX(ATS!$A:$P,MATCH(ATS!$U626,ATS!$O:$O,0),4)</f>
        <v>BLACK-XL</v>
      </c>
      <c r="AA626" s="195">
        <f>IFERROR(VLOOKUP('2) Order Form'!W631,$U$4:$U$1000,1,FALSE),"Ikke med i Elastic")</f>
        <v>7048652277992</v>
      </c>
      <c r="AB626" s="195">
        <f>SUM('2) Order Form'!W631)</f>
        <v>7048652277992</v>
      </c>
      <c r="AC626" s="195">
        <f>INDEX(ATS!$A:$P,MATCH(ATS!$AB626,ATS!$O:$O,0),1)</f>
        <v>828099</v>
      </c>
      <c r="AD626" s="195" t="str">
        <f>INDEX(ATS!$A:$P,MATCH(ATS!$AB626,ATS!$O:$O,0),2)</f>
        <v>Hunter Gloves M</v>
      </c>
      <c r="AE626" s="195" t="str">
        <f>INDEX(ATS!$A:$P,MATCH(ATS!$AB626,ATS!$O:$O,0),4)</f>
        <v>BTWHT-S</v>
      </c>
    </row>
    <row r="627" spans="1:31" s="2" customFormat="1" x14ac:dyDescent="0.2">
      <c r="A627" s="228">
        <v>820173</v>
      </c>
      <c r="B627" s="228" t="s">
        <v>2143</v>
      </c>
      <c r="C627" s="228" t="s">
        <v>4204</v>
      </c>
      <c r="D627" s="228" t="s">
        <v>513</v>
      </c>
      <c r="E627" s="228" t="s">
        <v>132</v>
      </c>
      <c r="F627" s="228" t="s">
        <v>8</v>
      </c>
      <c r="G627" s="228" t="s">
        <v>128</v>
      </c>
      <c r="H627" s="228">
        <v>58</v>
      </c>
      <c r="I627" s="228">
        <v>58</v>
      </c>
      <c r="J627" s="228">
        <v>58</v>
      </c>
      <c r="K627" s="228">
        <v>58</v>
      </c>
      <c r="L627" s="231">
        <v>106</v>
      </c>
      <c r="N627" s="119" t="str">
        <f t="shared" si="27"/>
        <v>820173-BTWHT-S</v>
      </c>
      <c r="O627" s="122">
        <f>IF(B627="NET","",IF(B627="","",IFERROR(VLOOKUP(N627,EAN!$A:$B,2,FALSE),"MANGLER - MÅ OPPDATERE EAN-FANEN")))</f>
        <v>7048652340139</v>
      </c>
      <c r="P627" s="119">
        <f t="shared" si="28"/>
        <v>58</v>
      </c>
      <c r="Q627" s="119">
        <f t="shared" si="29"/>
        <v>106</v>
      </c>
      <c r="S627" s="137" t="str">
        <f>IF(B627="NET","",IFERROR(VLOOKUP(O627,'2) Order Form'!$W$9:$W$1926,1,FALSE),"Ikke med I order form"))</f>
        <v>Ikke med I order form</v>
      </c>
      <c r="U627" s="226">
        <v>7048652277794</v>
      </c>
      <c r="V627" s="120">
        <f>IFERROR(VLOOKUP(U627,'2) Order Form'!$W$9:$W$1996,1,FALSE),"Ikke med I order form")</f>
        <v>7048652277794</v>
      </c>
      <c r="W627" s="195">
        <f>INDEX(ATS!$A:$P,MATCH(ATS!$U627,ATS!$O:$O,0),1)</f>
        <v>828097</v>
      </c>
      <c r="X627" s="174" t="str">
        <f>INDEX(ATS!$A:$P,MATCH(ATS!$U627,ATS!$O:$O,0),2)</f>
        <v>Hunter Light Gloves M</v>
      </c>
      <c r="Y627" s="175" t="str">
        <f>INDEX(ATS!$A:$P,MATCH(ATS!$U627,ATS!$O:$O,0),4)</f>
        <v>BTWHT-S</v>
      </c>
      <c r="AA627" s="195">
        <f>IFERROR(VLOOKUP('2) Order Form'!W632,$U$4:$U$1000,1,FALSE),"Ikke med i Elastic")</f>
        <v>7048652277985</v>
      </c>
      <c r="AB627" s="195">
        <f>SUM('2) Order Form'!W632)</f>
        <v>7048652277985</v>
      </c>
      <c r="AC627" s="195">
        <f>INDEX(ATS!$A:$P,MATCH(ATS!$AB627,ATS!$O:$O,0),1)</f>
        <v>828099</v>
      </c>
      <c r="AD627" s="195" t="str">
        <f>INDEX(ATS!$A:$P,MATCH(ATS!$AB627,ATS!$O:$O,0),2)</f>
        <v>Hunter Gloves M</v>
      </c>
      <c r="AE627" s="195" t="str">
        <f>INDEX(ATS!$A:$P,MATCH(ATS!$AB627,ATS!$O:$O,0),4)</f>
        <v>BTWHT-M</v>
      </c>
    </row>
    <row r="628" spans="1:31" s="2" customFormat="1" x14ac:dyDescent="0.2">
      <c r="A628" s="228">
        <v>820173</v>
      </c>
      <c r="B628" s="228" t="s">
        <v>2143</v>
      </c>
      <c r="C628" s="228" t="s">
        <v>4204</v>
      </c>
      <c r="D628" s="228" t="s">
        <v>167</v>
      </c>
      <c r="E628" s="228" t="s">
        <v>132</v>
      </c>
      <c r="F628" s="228" t="s">
        <v>7</v>
      </c>
      <c r="G628" s="228" t="s">
        <v>128</v>
      </c>
      <c r="H628" s="228">
        <v>85</v>
      </c>
      <c r="I628" s="228">
        <v>85</v>
      </c>
      <c r="J628" s="228">
        <v>85</v>
      </c>
      <c r="K628" s="228">
        <v>85</v>
      </c>
      <c r="L628" s="231">
        <v>169</v>
      </c>
      <c r="N628" s="119" t="str">
        <f t="shared" si="27"/>
        <v>820173-BTWHT-M</v>
      </c>
      <c r="O628" s="122">
        <f>IF(B628="NET","",IF(B628="","",IFERROR(VLOOKUP(N628,EAN!$A:$B,2,FALSE),"MANGLER - MÅ OPPDATERE EAN-FANEN")))</f>
        <v>7048652340122</v>
      </c>
      <c r="P628" s="119">
        <f t="shared" si="28"/>
        <v>85</v>
      </c>
      <c r="Q628" s="119">
        <f t="shared" si="29"/>
        <v>169</v>
      </c>
      <c r="S628" s="137" t="str">
        <f>IF(B628="NET","",IFERROR(VLOOKUP(O628,'2) Order Form'!$W$9:$W$1926,1,FALSE),"Ikke med I order form"))</f>
        <v>Ikke med I order form</v>
      </c>
      <c r="U628" s="226">
        <v>7048652277787</v>
      </c>
      <c r="V628" s="120">
        <f>IFERROR(VLOOKUP(U628,'2) Order Form'!$W$9:$W$1996,1,FALSE),"Ikke med I order form")</f>
        <v>7048652277787</v>
      </c>
      <c r="W628" s="195">
        <f>INDEX(ATS!$A:$P,MATCH(ATS!$U628,ATS!$O:$O,0),1)</f>
        <v>828097</v>
      </c>
      <c r="X628" s="174" t="str">
        <f>INDEX(ATS!$A:$P,MATCH(ATS!$U628,ATS!$O:$O,0),2)</f>
        <v>Hunter Light Gloves M</v>
      </c>
      <c r="Y628" s="175" t="str">
        <f>INDEX(ATS!$A:$P,MATCH(ATS!$U628,ATS!$O:$O,0),4)</f>
        <v>BTWHT-M</v>
      </c>
      <c r="AA628" s="195">
        <f>IFERROR(VLOOKUP('2) Order Form'!W633,$U$4:$U$1000,1,FALSE),"Ikke med i Elastic")</f>
        <v>7048652277978</v>
      </c>
      <c r="AB628" s="195">
        <f>SUM('2) Order Form'!W633)</f>
        <v>7048652277978</v>
      </c>
      <c r="AC628" s="195">
        <f>INDEX(ATS!$A:$P,MATCH(ATS!$AB628,ATS!$O:$O,0),1)</f>
        <v>828099</v>
      </c>
      <c r="AD628" s="195" t="str">
        <f>INDEX(ATS!$A:$P,MATCH(ATS!$AB628,ATS!$O:$O,0),2)</f>
        <v>Hunter Gloves M</v>
      </c>
      <c r="AE628" s="195" t="str">
        <f>INDEX(ATS!$A:$P,MATCH(ATS!$AB628,ATS!$O:$O,0),4)</f>
        <v>BTWHT-L</v>
      </c>
    </row>
    <row r="629" spans="1:31" s="2" customFormat="1" x14ac:dyDescent="0.2">
      <c r="A629" s="228">
        <v>820173</v>
      </c>
      <c r="B629" s="228" t="s">
        <v>2143</v>
      </c>
      <c r="C629" s="228" t="s">
        <v>4204</v>
      </c>
      <c r="D629" s="228" t="s">
        <v>168</v>
      </c>
      <c r="E629" s="228" t="s">
        <v>132</v>
      </c>
      <c r="F629" s="228" t="s">
        <v>67</v>
      </c>
      <c r="G629" s="228" t="s">
        <v>128</v>
      </c>
      <c r="H629" s="228">
        <v>39</v>
      </c>
      <c r="I629" s="228">
        <v>39</v>
      </c>
      <c r="J629" s="228">
        <v>39</v>
      </c>
      <c r="K629" s="228">
        <v>39</v>
      </c>
      <c r="L629" s="231">
        <v>135</v>
      </c>
      <c r="N629" s="119" t="str">
        <f t="shared" si="27"/>
        <v>820173-BTWHT-L</v>
      </c>
      <c r="O629" s="122">
        <f>IF(B629="NET","",IF(B629="","",IFERROR(VLOOKUP(N629,EAN!$A:$B,2,FALSE),"MANGLER - MÅ OPPDATERE EAN-FANEN")))</f>
        <v>7048652340115</v>
      </c>
      <c r="P629" s="119">
        <f t="shared" si="28"/>
        <v>39</v>
      </c>
      <c r="Q629" s="119">
        <f t="shared" si="29"/>
        <v>135</v>
      </c>
      <c r="S629" s="137" t="str">
        <f>IF(B629="NET","",IFERROR(VLOOKUP(O629,'2) Order Form'!$W$9:$W$1926,1,FALSE),"Ikke med I order form"))</f>
        <v>Ikke med I order form</v>
      </c>
      <c r="U629" s="226">
        <v>7048652277770</v>
      </c>
      <c r="V629" s="120">
        <f>IFERROR(VLOOKUP(U629,'2) Order Form'!$W$9:$W$1996,1,FALSE),"Ikke med I order form")</f>
        <v>7048652277770</v>
      </c>
      <c r="W629" s="195">
        <f>INDEX(ATS!$A:$P,MATCH(ATS!$U629,ATS!$O:$O,0),1)</f>
        <v>828097</v>
      </c>
      <c r="X629" s="174" t="str">
        <f>INDEX(ATS!$A:$P,MATCH(ATS!$U629,ATS!$O:$O,0),2)</f>
        <v>Hunter Light Gloves M</v>
      </c>
      <c r="Y629" s="175" t="str">
        <f>INDEX(ATS!$A:$P,MATCH(ATS!$U629,ATS!$O:$O,0),4)</f>
        <v>BTWHT-L</v>
      </c>
      <c r="AA629" s="195">
        <f>IFERROR(VLOOKUP('2) Order Form'!W634,$U$4:$U$1000,1,FALSE),"Ikke med i Elastic")</f>
        <v>7048652278005</v>
      </c>
      <c r="AB629" s="195">
        <f>SUM('2) Order Form'!W634)</f>
        <v>7048652278005</v>
      </c>
      <c r="AC629" s="195">
        <f>INDEX(ATS!$A:$P,MATCH(ATS!$AB629,ATS!$O:$O,0),1)</f>
        <v>828099</v>
      </c>
      <c r="AD629" s="195" t="str">
        <f>INDEX(ATS!$A:$P,MATCH(ATS!$AB629,ATS!$O:$O,0),2)</f>
        <v>Hunter Gloves M</v>
      </c>
      <c r="AE629" s="195" t="str">
        <f>INDEX(ATS!$A:$P,MATCH(ATS!$AB629,ATS!$O:$O,0),4)</f>
        <v>BTWHT-XL</v>
      </c>
    </row>
    <row r="630" spans="1:31" s="2" customFormat="1" x14ac:dyDescent="0.2">
      <c r="A630" s="228">
        <v>820173</v>
      </c>
      <c r="B630" s="228" t="s">
        <v>2143</v>
      </c>
      <c r="C630" s="228" t="s">
        <v>4204</v>
      </c>
      <c r="D630" s="228" t="s">
        <v>826</v>
      </c>
      <c r="E630" s="228" t="s">
        <v>132</v>
      </c>
      <c r="F630" s="228" t="s">
        <v>68</v>
      </c>
      <c r="G630" s="228" t="s">
        <v>128</v>
      </c>
      <c r="H630" s="228">
        <v>47</v>
      </c>
      <c r="I630" s="228">
        <v>47</v>
      </c>
      <c r="J630" s="228">
        <v>47</v>
      </c>
      <c r="K630" s="228">
        <v>47</v>
      </c>
      <c r="L630" s="231">
        <v>101</v>
      </c>
      <c r="N630" s="119" t="str">
        <f t="shared" si="27"/>
        <v>820173-BTWHT-XL</v>
      </c>
      <c r="O630" s="122">
        <f>IF(B630="NET","",IF(B630="","",IFERROR(VLOOKUP(N630,EAN!$A:$B,2,FALSE),"MANGLER - MÅ OPPDATERE EAN-FANEN")))</f>
        <v>7048652340146</v>
      </c>
      <c r="P630" s="119">
        <f t="shared" si="28"/>
        <v>47</v>
      </c>
      <c r="Q630" s="119">
        <f t="shared" si="29"/>
        <v>101</v>
      </c>
      <c r="S630" s="137" t="str">
        <f>IF(B630="NET","",IFERROR(VLOOKUP(O630,'2) Order Form'!$W$9:$W$1926,1,FALSE),"Ikke med I order form"))</f>
        <v>Ikke med I order form</v>
      </c>
      <c r="U630" s="226">
        <v>7048652277800</v>
      </c>
      <c r="V630" s="120">
        <f>IFERROR(VLOOKUP(U630,'2) Order Form'!$W$9:$W$1996,1,FALSE),"Ikke med I order form")</f>
        <v>7048652277800</v>
      </c>
      <c r="W630" s="195">
        <f>INDEX(ATS!$A:$P,MATCH(ATS!$U630,ATS!$O:$O,0),1)</f>
        <v>828097</v>
      </c>
      <c r="X630" s="174" t="str">
        <f>INDEX(ATS!$A:$P,MATCH(ATS!$U630,ATS!$O:$O,0),2)</f>
        <v>Hunter Light Gloves M</v>
      </c>
      <c r="Y630" s="175" t="str">
        <f>INDEX(ATS!$A:$P,MATCH(ATS!$U630,ATS!$O:$O,0),4)</f>
        <v>BTWHT-XL</v>
      </c>
      <c r="AA630" s="195">
        <f>IFERROR(VLOOKUP('2) Order Form'!W635,$U$4:$U$1000,1,FALSE),"Ikke med i Elastic")</f>
        <v>7048652764645</v>
      </c>
      <c r="AB630" s="195">
        <f>SUM('2) Order Form'!W635)</f>
        <v>7048652764645</v>
      </c>
      <c r="AC630" s="195">
        <f>INDEX(ATS!$A:$P,MATCH(ATS!$AB630,ATS!$O:$O,0),1)</f>
        <v>828097</v>
      </c>
      <c r="AD630" s="195" t="str">
        <f>INDEX(ATS!$A:$P,MATCH(ATS!$AB630,ATS!$O:$O,0),2)</f>
        <v>Hunter Light Gloves M</v>
      </c>
      <c r="AE630" s="195" t="str">
        <f>INDEX(ATS!$A:$P,MATCH(ATS!$AB630,ATS!$O:$O,0),4)</f>
        <v>57000-S</v>
      </c>
    </row>
    <row r="631" spans="1:31" s="2" customFormat="1" x14ac:dyDescent="0.2">
      <c r="A631" s="228">
        <v>820173</v>
      </c>
      <c r="B631" s="228" t="s">
        <v>2143</v>
      </c>
      <c r="C631" s="228" t="s">
        <v>4204</v>
      </c>
      <c r="D631" s="228" t="s">
        <v>200</v>
      </c>
      <c r="E631" s="228" t="s">
        <v>194</v>
      </c>
      <c r="F631" s="228" t="s">
        <v>8</v>
      </c>
      <c r="G631" s="228" t="s">
        <v>504</v>
      </c>
      <c r="H631" s="228">
        <v>0</v>
      </c>
      <c r="I631" s="228">
        <v>0</v>
      </c>
      <c r="J631" s="228">
        <v>0</v>
      </c>
      <c r="K631" s="228">
        <v>0</v>
      </c>
      <c r="L631" s="231">
        <v>0</v>
      </c>
      <c r="N631" s="119" t="str">
        <f t="shared" si="27"/>
        <v>820173-FOGRN-S</v>
      </c>
      <c r="O631" s="122">
        <f>IF(B631="NET","",IF(B631="","",IFERROR(VLOOKUP(N631,EAN!$A:$B,2,FALSE),"MANGLER - MÅ OPPDATERE EAN-FANEN")))</f>
        <v>7048652555984</v>
      </c>
      <c r="P631" s="119">
        <f t="shared" si="28"/>
        <v>0</v>
      </c>
      <c r="Q631" s="119">
        <f t="shared" si="29"/>
        <v>0</v>
      </c>
      <c r="S631" s="137" t="str">
        <f>IF(B631="NET","",IFERROR(VLOOKUP(O631,'2) Order Form'!$W$9:$W$1926,1,FALSE),"Ikke med I order form"))</f>
        <v>Ikke med I order form</v>
      </c>
      <c r="U631" s="226">
        <v>7048652764645</v>
      </c>
      <c r="V631" s="120">
        <f>IFERROR(VLOOKUP(U631,'2) Order Form'!$W$9:$W$1996,1,FALSE),"Ikke med I order form")</f>
        <v>7048652764645</v>
      </c>
      <c r="W631" s="195">
        <f>INDEX(ATS!$A:$P,MATCH(ATS!$U631,ATS!$O:$O,0),1)</f>
        <v>828097</v>
      </c>
      <c r="X631" s="174" t="str">
        <f>INDEX(ATS!$A:$P,MATCH(ATS!$U631,ATS!$O:$O,0),2)</f>
        <v>Hunter Light Gloves M</v>
      </c>
      <c r="Y631" s="175" t="str">
        <f>INDEX(ATS!$A:$P,MATCH(ATS!$U631,ATS!$O:$O,0),4)</f>
        <v>57000-S</v>
      </c>
      <c r="AA631" s="195">
        <f>IFERROR(VLOOKUP('2) Order Form'!W636,$U$4:$U$1000,1,FALSE),"Ikke med i Elastic")</f>
        <v>7048652764638</v>
      </c>
      <c r="AB631" s="195">
        <f>SUM('2) Order Form'!W636)</f>
        <v>7048652764638</v>
      </c>
      <c r="AC631" s="195">
        <f>INDEX(ATS!$A:$P,MATCH(ATS!$AB631,ATS!$O:$O,0),1)</f>
        <v>828097</v>
      </c>
      <c r="AD631" s="195" t="str">
        <f>INDEX(ATS!$A:$P,MATCH(ATS!$AB631,ATS!$O:$O,0),2)</f>
        <v>Hunter Light Gloves M</v>
      </c>
      <c r="AE631" s="195" t="str">
        <f>INDEX(ATS!$A:$P,MATCH(ATS!$AB631,ATS!$O:$O,0),4)</f>
        <v>57000-M</v>
      </c>
    </row>
    <row r="632" spans="1:31" s="2" customFormat="1" x14ac:dyDescent="0.2">
      <c r="A632" s="228">
        <v>820173</v>
      </c>
      <c r="B632" s="228" t="s">
        <v>2143</v>
      </c>
      <c r="C632" s="228" t="s">
        <v>4204</v>
      </c>
      <c r="D632" s="228" t="s">
        <v>201</v>
      </c>
      <c r="E632" s="228" t="s">
        <v>194</v>
      </c>
      <c r="F632" s="228" t="s">
        <v>7</v>
      </c>
      <c r="G632" s="228" t="s">
        <v>504</v>
      </c>
      <c r="H632" s="228">
        <v>0</v>
      </c>
      <c r="I632" s="228">
        <v>0</v>
      </c>
      <c r="J632" s="228">
        <v>0</v>
      </c>
      <c r="K632" s="228">
        <v>0</v>
      </c>
      <c r="L632" s="231">
        <v>0</v>
      </c>
      <c r="N632" s="119" t="str">
        <f t="shared" si="27"/>
        <v>820173-FOGRN-M</v>
      </c>
      <c r="O632" s="122">
        <f>IF(B632="NET","",IF(B632="","",IFERROR(VLOOKUP(N632,EAN!$A:$B,2,FALSE),"MANGLER - MÅ OPPDATERE EAN-FANEN")))</f>
        <v>7048652555977</v>
      </c>
      <c r="P632" s="119">
        <f t="shared" si="28"/>
        <v>0</v>
      </c>
      <c r="Q632" s="119">
        <f t="shared" si="29"/>
        <v>0</v>
      </c>
      <c r="S632" s="137" t="str">
        <f>IF(B632="NET","",IFERROR(VLOOKUP(O632,'2) Order Form'!$W$9:$W$1926,1,FALSE),"Ikke med I order form"))</f>
        <v>Ikke med I order form</v>
      </c>
      <c r="U632" s="226">
        <v>7048652764638</v>
      </c>
      <c r="V632" s="120">
        <f>IFERROR(VLOOKUP(U632,'2) Order Form'!$W$9:$W$1996,1,FALSE),"Ikke med I order form")</f>
        <v>7048652764638</v>
      </c>
      <c r="W632" s="195">
        <f>INDEX(ATS!$A:$P,MATCH(ATS!$U632,ATS!$O:$O,0),1)</f>
        <v>828097</v>
      </c>
      <c r="X632" s="174" t="str">
        <f>INDEX(ATS!$A:$P,MATCH(ATS!$U632,ATS!$O:$O,0),2)</f>
        <v>Hunter Light Gloves M</v>
      </c>
      <c r="Y632" s="175" t="str">
        <f>INDEX(ATS!$A:$P,MATCH(ATS!$U632,ATS!$O:$O,0),4)</f>
        <v>57000-M</v>
      </c>
      <c r="AA632" s="195">
        <f>IFERROR(VLOOKUP('2) Order Form'!W637,$U$4:$U$1000,1,FALSE),"Ikke med i Elastic")</f>
        <v>7048652764621</v>
      </c>
      <c r="AB632" s="195">
        <f>SUM('2) Order Form'!W637)</f>
        <v>7048652764621</v>
      </c>
      <c r="AC632" s="195">
        <f>INDEX(ATS!$A:$P,MATCH(ATS!$AB632,ATS!$O:$O,0),1)</f>
        <v>828097</v>
      </c>
      <c r="AD632" s="195" t="str">
        <f>INDEX(ATS!$A:$P,MATCH(ATS!$AB632,ATS!$O:$O,0),2)</f>
        <v>Hunter Light Gloves M</v>
      </c>
      <c r="AE632" s="195" t="str">
        <f>INDEX(ATS!$A:$P,MATCH(ATS!$AB632,ATS!$O:$O,0),4)</f>
        <v>57000-L</v>
      </c>
    </row>
    <row r="633" spans="1:31" s="2" customFormat="1" x14ac:dyDescent="0.2">
      <c r="A633" s="228">
        <v>820173</v>
      </c>
      <c r="B633" s="228" t="s">
        <v>2143</v>
      </c>
      <c r="C633" s="228" t="s">
        <v>4204</v>
      </c>
      <c r="D633" s="228" t="s">
        <v>202</v>
      </c>
      <c r="E633" s="228" t="s">
        <v>194</v>
      </c>
      <c r="F633" s="228" t="s">
        <v>67</v>
      </c>
      <c r="G633" s="228" t="s">
        <v>504</v>
      </c>
      <c r="H633" s="228">
        <v>0</v>
      </c>
      <c r="I633" s="228">
        <v>0</v>
      </c>
      <c r="J633" s="228">
        <v>0</v>
      </c>
      <c r="K633" s="228">
        <v>0</v>
      </c>
      <c r="L633" s="231">
        <v>0</v>
      </c>
      <c r="N633" s="119" t="str">
        <f t="shared" si="27"/>
        <v>820173-FOGRN-L</v>
      </c>
      <c r="O633" s="122">
        <f>IF(B633="NET","",IF(B633="","",IFERROR(VLOOKUP(N633,EAN!$A:$B,2,FALSE),"MANGLER - MÅ OPPDATERE EAN-FANEN")))</f>
        <v>7048652555960</v>
      </c>
      <c r="P633" s="119">
        <f t="shared" si="28"/>
        <v>0</v>
      </c>
      <c r="Q633" s="119">
        <f t="shared" si="29"/>
        <v>0</v>
      </c>
      <c r="S633" s="137" t="str">
        <f>IF(B633="NET","",IFERROR(VLOOKUP(O633,'2) Order Form'!$W$9:$W$1926,1,FALSE),"Ikke med I order form"))</f>
        <v>Ikke med I order form</v>
      </c>
      <c r="U633" s="226">
        <v>7048652764621</v>
      </c>
      <c r="V633" s="120">
        <f>IFERROR(VLOOKUP(U633,'2) Order Form'!$W$9:$W$1996,1,FALSE),"Ikke med I order form")</f>
        <v>7048652764621</v>
      </c>
      <c r="W633" s="195">
        <f>INDEX(ATS!$A:$P,MATCH(ATS!$U633,ATS!$O:$O,0),1)</f>
        <v>828097</v>
      </c>
      <c r="X633" s="174" t="str">
        <f>INDEX(ATS!$A:$P,MATCH(ATS!$U633,ATS!$O:$O,0),2)</f>
        <v>Hunter Light Gloves M</v>
      </c>
      <c r="Y633" s="175" t="str">
        <f>INDEX(ATS!$A:$P,MATCH(ATS!$U633,ATS!$O:$O,0),4)</f>
        <v>57000-L</v>
      </c>
      <c r="AA633" s="195">
        <f>IFERROR(VLOOKUP('2) Order Form'!W638,$U$4:$U$1000,1,FALSE),"Ikke med i Elastic")</f>
        <v>7048652764652</v>
      </c>
      <c r="AB633" s="195">
        <f>SUM('2) Order Form'!W638)</f>
        <v>7048652764652</v>
      </c>
      <c r="AC633" s="195">
        <f>INDEX(ATS!$A:$P,MATCH(ATS!$AB633,ATS!$O:$O,0),1)</f>
        <v>828097</v>
      </c>
      <c r="AD633" s="195" t="str">
        <f>INDEX(ATS!$A:$P,MATCH(ATS!$AB633,ATS!$O:$O,0),2)</f>
        <v>Hunter Light Gloves M</v>
      </c>
      <c r="AE633" s="195" t="str">
        <f>INDEX(ATS!$A:$P,MATCH(ATS!$AB633,ATS!$O:$O,0),4)</f>
        <v>57000-XL</v>
      </c>
    </row>
    <row r="634" spans="1:31" s="2" customFormat="1" x14ac:dyDescent="0.2">
      <c r="A634" s="228">
        <v>820173</v>
      </c>
      <c r="B634" s="228" t="s">
        <v>2143</v>
      </c>
      <c r="C634" s="228" t="s">
        <v>4204</v>
      </c>
      <c r="D634" s="228" t="s">
        <v>203</v>
      </c>
      <c r="E634" s="228" t="s">
        <v>194</v>
      </c>
      <c r="F634" s="228" t="s">
        <v>68</v>
      </c>
      <c r="G634" s="228" t="s">
        <v>504</v>
      </c>
      <c r="H634" s="228">
        <v>0</v>
      </c>
      <c r="I634" s="228">
        <v>0</v>
      </c>
      <c r="J634" s="228">
        <v>0</v>
      </c>
      <c r="K634" s="228">
        <v>0</v>
      </c>
      <c r="L634" s="231">
        <v>0</v>
      </c>
      <c r="N634" s="119" t="str">
        <f t="shared" si="27"/>
        <v>820173-FOGRN-XL</v>
      </c>
      <c r="O634" s="122">
        <f>IF(B634="NET","",IF(B634="","",IFERROR(VLOOKUP(N634,EAN!$A:$B,2,FALSE),"MANGLER - MÅ OPPDATERE EAN-FANEN")))</f>
        <v>7048652555991</v>
      </c>
      <c r="P634" s="119">
        <f t="shared" si="28"/>
        <v>0</v>
      </c>
      <c r="Q634" s="119">
        <f t="shared" si="29"/>
        <v>0</v>
      </c>
      <c r="S634" s="137" t="str">
        <f>IF(B634="NET","",IFERROR(VLOOKUP(O634,'2) Order Form'!$W$9:$W$1926,1,FALSE),"Ikke med I order form"))</f>
        <v>Ikke med I order form</v>
      </c>
      <c r="U634" s="226">
        <v>7048652764652</v>
      </c>
      <c r="V634" s="120">
        <f>IFERROR(VLOOKUP(U634,'2) Order Form'!$W$9:$W$1996,1,FALSE),"Ikke med I order form")</f>
        <v>7048652764652</v>
      </c>
      <c r="W634" s="195">
        <f>INDEX(ATS!$A:$P,MATCH(ATS!$U634,ATS!$O:$O,0),1)</f>
        <v>828097</v>
      </c>
      <c r="X634" s="174" t="str">
        <f>INDEX(ATS!$A:$P,MATCH(ATS!$U634,ATS!$O:$O,0),2)</f>
        <v>Hunter Light Gloves M</v>
      </c>
      <c r="Y634" s="175" t="str">
        <f>INDEX(ATS!$A:$P,MATCH(ATS!$U634,ATS!$O:$O,0),4)</f>
        <v>57000-XL</v>
      </c>
      <c r="AA634" s="195">
        <f>IFERROR(VLOOKUP('2) Order Form'!W639,$U$4:$U$1000,1,FALSE),"Ikke med i Elastic")</f>
        <v>7048652277756</v>
      </c>
      <c r="AB634" s="195">
        <f>SUM('2) Order Form'!W639)</f>
        <v>7048652277756</v>
      </c>
      <c r="AC634" s="195">
        <f>INDEX(ATS!$A:$P,MATCH(ATS!$AB634,ATS!$O:$O,0),1)</f>
        <v>828097</v>
      </c>
      <c r="AD634" s="195" t="str">
        <f>INDEX(ATS!$A:$P,MATCH(ATS!$AB634,ATS!$O:$O,0),2)</f>
        <v>Hunter Light Gloves M</v>
      </c>
      <c r="AE634" s="195" t="str">
        <f>INDEX(ATS!$A:$P,MATCH(ATS!$AB634,ATS!$O:$O,0),4)</f>
        <v>BLACK-S</v>
      </c>
    </row>
    <row r="635" spans="1:31" s="2" customFormat="1" x14ac:dyDescent="0.2">
      <c r="A635" s="228">
        <v>820173</v>
      </c>
      <c r="B635" s="228" t="s">
        <v>2143</v>
      </c>
      <c r="C635" s="228" t="s">
        <v>4204</v>
      </c>
      <c r="D635" s="228" t="s">
        <v>159</v>
      </c>
      <c r="E635" s="228" t="s">
        <v>2145</v>
      </c>
      <c r="F635" s="228" t="s">
        <v>8</v>
      </c>
      <c r="G635" s="228" t="s">
        <v>504</v>
      </c>
      <c r="H635" s="228">
        <v>0</v>
      </c>
      <c r="I635" s="228">
        <v>0</v>
      </c>
      <c r="J635" s="228">
        <v>0</v>
      </c>
      <c r="K635" s="228">
        <v>0</v>
      </c>
      <c r="L635" s="231">
        <v>0</v>
      </c>
      <c r="N635" s="119" t="str">
        <f t="shared" si="27"/>
        <v>820173-ONBLU-S</v>
      </c>
      <c r="O635" s="122">
        <f>IF(B635="NET","",IF(B635="","",IFERROR(VLOOKUP(N635,EAN!$A:$B,2,FALSE),"MANGLER - MÅ OPPDATERE EAN-FANEN")))</f>
        <v>7048652340177</v>
      </c>
      <c r="P635" s="119">
        <f t="shared" si="28"/>
        <v>0</v>
      </c>
      <c r="Q635" s="119">
        <f t="shared" si="29"/>
        <v>0</v>
      </c>
      <c r="S635" s="137" t="str">
        <f>IF(B635="NET","",IFERROR(VLOOKUP(O635,'2) Order Form'!$W$9:$W$1926,1,FALSE),"Ikke med I order form"))</f>
        <v>Ikke med I order form</v>
      </c>
      <c r="U635" s="226">
        <v>7048652278234</v>
      </c>
      <c r="V635" s="120">
        <f>IFERROR(VLOOKUP(U635,'2) Order Form'!$W$9:$W$1996,1,FALSE),"Ikke med I order form")</f>
        <v>7048652278234</v>
      </c>
      <c r="W635" s="195">
        <f>INDEX(ATS!$A:$P,MATCH(ATS!$U635,ATS!$O:$O,0),1)</f>
        <v>828101</v>
      </c>
      <c r="X635" s="174" t="str">
        <f>INDEX(ATS!$A:$P,MATCH(ATS!$U635,ATS!$O:$O,0),2)</f>
        <v>Hunter Pro Gloves M</v>
      </c>
      <c r="Y635" s="175" t="str">
        <f>INDEX(ATS!$A:$P,MATCH(ATS!$U635,ATS!$O:$O,0),4)</f>
        <v>BLACK-S</v>
      </c>
      <c r="AA635" s="195">
        <f>IFERROR(VLOOKUP('2) Order Form'!W640,$U$4:$U$1000,1,FALSE),"Ikke med i Elastic")</f>
        <v>7048652277749</v>
      </c>
      <c r="AB635" s="195">
        <f>SUM('2) Order Form'!W640)</f>
        <v>7048652277749</v>
      </c>
      <c r="AC635" s="195">
        <f>INDEX(ATS!$A:$P,MATCH(ATS!$AB635,ATS!$O:$O,0),1)</f>
        <v>828097</v>
      </c>
      <c r="AD635" s="195" t="str">
        <f>INDEX(ATS!$A:$P,MATCH(ATS!$AB635,ATS!$O:$O,0),2)</f>
        <v>Hunter Light Gloves M</v>
      </c>
      <c r="AE635" s="195" t="str">
        <f>INDEX(ATS!$A:$P,MATCH(ATS!$AB635,ATS!$O:$O,0),4)</f>
        <v>BLACK-M</v>
      </c>
    </row>
    <row r="636" spans="1:31" s="2" customFormat="1" x14ac:dyDescent="0.2">
      <c r="A636" s="228">
        <v>820173</v>
      </c>
      <c r="B636" s="228" t="s">
        <v>2143</v>
      </c>
      <c r="C636" s="228" t="s">
        <v>4204</v>
      </c>
      <c r="D636" s="228" t="s">
        <v>160</v>
      </c>
      <c r="E636" s="228" t="s">
        <v>2145</v>
      </c>
      <c r="F636" s="228" t="s">
        <v>7</v>
      </c>
      <c r="G636" s="228" t="s">
        <v>504</v>
      </c>
      <c r="H636" s="228">
        <v>0</v>
      </c>
      <c r="I636" s="228">
        <v>0</v>
      </c>
      <c r="J636" s="228">
        <v>0</v>
      </c>
      <c r="K636" s="228">
        <v>0</v>
      </c>
      <c r="L636" s="231">
        <v>0</v>
      </c>
      <c r="N636" s="119" t="str">
        <f t="shared" si="27"/>
        <v>820173-ONBLU-M</v>
      </c>
      <c r="O636" s="122">
        <f>IF(B636="NET","",IF(B636="","",IFERROR(VLOOKUP(N636,EAN!$A:$B,2,FALSE),"MANGLER - MÅ OPPDATERE EAN-FANEN")))</f>
        <v>7048652340160</v>
      </c>
      <c r="P636" s="119">
        <f t="shared" si="28"/>
        <v>0</v>
      </c>
      <c r="Q636" s="119">
        <f t="shared" si="29"/>
        <v>0</v>
      </c>
      <c r="S636" s="137" t="str">
        <f>IF(B636="NET","",IFERROR(VLOOKUP(O636,'2) Order Form'!$W$9:$W$1926,1,FALSE),"Ikke med I order form"))</f>
        <v>Ikke med I order form</v>
      </c>
      <c r="U636" s="226">
        <v>7048652278227</v>
      </c>
      <c r="V636" s="120">
        <f>IFERROR(VLOOKUP(U636,'2) Order Form'!$W$9:$W$1996,1,FALSE),"Ikke med I order form")</f>
        <v>7048652278227</v>
      </c>
      <c r="W636" s="195">
        <f>INDEX(ATS!$A:$P,MATCH(ATS!$U636,ATS!$O:$O,0),1)</f>
        <v>828101</v>
      </c>
      <c r="X636" s="174" t="str">
        <f>INDEX(ATS!$A:$P,MATCH(ATS!$U636,ATS!$O:$O,0),2)</f>
        <v>Hunter Pro Gloves M</v>
      </c>
      <c r="Y636" s="175" t="str">
        <f>INDEX(ATS!$A:$P,MATCH(ATS!$U636,ATS!$O:$O,0),4)</f>
        <v>BLACK-M</v>
      </c>
      <c r="AA636" s="195">
        <f>IFERROR(VLOOKUP('2) Order Form'!W641,$U$4:$U$1000,1,FALSE),"Ikke med i Elastic")</f>
        <v>7048652277732</v>
      </c>
      <c r="AB636" s="195">
        <f>SUM('2) Order Form'!W641)</f>
        <v>7048652277732</v>
      </c>
      <c r="AC636" s="195">
        <f>INDEX(ATS!$A:$P,MATCH(ATS!$AB636,ATS!$O:$O,0),1)</f>
        <v>828097</v>
      </c>
      <c r="AD636" s="195" t="str">
        <f>INDEX(ATS!$A:$P,MATCH(ATS!$AB636,ATS!$O:$O,0),2)</f>
        <v>Hunter Light Gloves M</v>
      </c>
      <c r="AE636" s="195" t="str">
        <f>INDEX(ATS!$A:$P,MATCH(ATS!$AB636,ATS!$O:$O,0),4)</f>
        <v>BLACK-L</v>
      </c>
    </row>
    <row r="637" spans="1:31" s="2" customFormat="1" x14ac:dyDescent="0.2">
      <c r="A637" s="228">
        <v>820173</v>
      </c>
      <c r="B637" s="228" t="s">
        <v>2143</v>
      </c>
      <c r="C637" s="228" t="s">
        <v>4204</v>
      </c>
      <c r="D637" s="228" t="s">
        <v>161</v>
      </c>
      <c r="E637" s="228" t="s">
        <v>2145</v>
      </c>
      <c r="F637" s="228" t="s">
        <v>67</v>
      </c>
      <c r="G637" s="228" t="s">
        <v>504</v>
      </c>
      <c r="H637" s="228">
        <v>0</v>
      </c>
      <c r="I637" s="228">
        <v>0</v>
      </c>
      <c r="J637" s="228">
        <v>0</v>
      </c>
      <c r="K637" s="228">
        <v>0</v>
      </c>
      <c r="L637" s="231">
        <v>0</v>
      </c>
      <c r="N637" s="119" t="str">
        <f t="shared" si="27"/>
        <v>820173-ONBLU-L</v>
      </c>
      <c r="O637" s="122">
        <f>IF(B637="NET","",IF(B637="","",IFERROR(VLOOKUP(N637,EAN!$A:$B,2,FALSE),"MANGLER - MÅ OPPDATERE EAN-FANEN")))</f>
        <v>7048652340153</v>
      </c>
      <c r="P637" s="119">
        <f t="shared" si="28"/>
        <v>0</v>
      </c>
      <c r="Q637" s="119">
        <f t="shared" si="29"/>
        <v>0</v>
      </c>
      <c r="S637" s="137" t="str">
        <f>IF(B637="NET","",IFERROR(VLOOKUP(O637,'2) Order Form'!$W$9:$W$1926,1,FALSE),"Ikke med I order form"))</f>
        <v>Ikke med I order form</v>
      </c>
      <c r="U637" s="226">
        <v>7048652278210</v>
      </c>
      <c r="V637" s="120">
        <f>IFERROR(VLOOKUP(U637,'2) Order Form'!$W$9:$W$1996,1,FALSE),"Ikke med I order form")</f>
        <v>7048652278210</v>
      </c>
      <c r="W637" s="195">
        <f>INDEX(ATS!$A:$P,MATCH(ATS!$U637,ATS!$O:$O,0),1)</f>
        <v>828101</v>
      </c>
      <c r="X637" s="174" t="str">
        <f>INDEX(ATS!$A:$P,MATCH(ATS!$U637,ATS!$O:$O,0),2)</f>
        <v>Hunter Pro Gloves M</v>
      </c>
      <c r="Y637" s="175" t="str">
        <f>INDEX(ATS!$A:$P,MATCH(ATS!$U637,ATS!$O:$O,0),4)</f>
        <v>BLACK-L</v>
      </c>
      <c r="AA637" s="195">
        <f>IFERROR(VLOOKUP('2) Order Form'!W642,$U$4:$U$1000,1,FALSE),"Ikke med i Elastic")</f>
        <v>7048652277763</v>
      </c>
      <c r="AB637" s="195">
        <f>SUM('2) Order Form'!W642)</f>
        <v>7048652277763</v>
      </c>
      <c r="AC637" s="195">
        <f>INDEX(ATS!$A:$P,MATCH(ATS!$AB637,ATS!$O:$O,0),1)</f>
        <v>828097</v>
      </c>
      <c r="AD637" s="195" t="str">
        <f>INDEX(ATS!$A:$P,MATCH(ATS!$AB637,ATS!$O:$O,0),2)</f>
        <v>Hunter Light Gloves M</v>
      </c>
      <c r="AE637" s="195" t="str">
        <f>INDEX(ATS!$A:$P,MATCH(ATS!$AB637,ATS!$O:$O,0),4)</f>
        <v>BLACK-XL</v>
      </c>
    </row>
    <row r="638" spans="1:31" s="2" customFormat="1" x14ac:dyDescent="0.2">
      <c r="A638" s="228">
        <v>820173</v>
      </c>
      <c r="B638" s="228" t="s">
        <v>2143</v>
      </c>
      <c r="C638" s="228" t="s">
        <v>4204</v>
      </c>
      <c r="D638" s="228" t="s">
        <v>162</v>
      </c>
      <c r="E638" s="228" t="s">
        <v>2145</v>
      </c>
      <c r="F638" s="228" t="s">
        <v>68</v>
      </c>
      <c r="G638" s="228" t="s">
        <v>504</v>
      </c>
      <c r="H638" s="228">
        <v>0</v>
      </c>
      <c r="I638" s="228">
        <v>0</v>
      </c>
      <c r="J638" s="228">
        <v>0</v>
      </c>
      <c r="K638" s="228">
        <v>0</v>
      </c>
      <c r="L638" s="231">
        <v>0</v>
      </c>
      <c r="N638" s="119" t="str">
        <f t="shared" si="27"/>
        <v>820173-ONBLU-XL</v>
      </c>
      <c r="O638" s="122">
        <f>IF(B638="NET","",IF(B638="","",IFERROR(VLOOKUP(N638,EAN!$A:$B,2,FALSE),"MANGLER - MÅ OPPDATERE EAN-FANEN")))</f>
        <v>7048652340184</v>
      </c>
      <c r="P638" s="119">
        <f t="shared" si="28"/>
        <v>0</v>
      </c>
      <c r="Q638" s="119">
        <f t="shared" si="29"/>
        <v>0</v>
      </c>
      <c r="S638" s="137" t="str">
        <f>IF(B638="NET","",IFERROR(VLOOKUP(O638,'2) Order Form'!$W$9:$W$1926,1,FALSE),"Ikke med I order form"))</f>
        <v>Ikke med I order form</v>
      </c>
      <c r="U638" s="226">
        <v>7048652278241</v>
      </c>
      <c r="V638" s="120">
        <f>IFERROR(VLOOKUP(U638,'2) Order Form'!$W$9:$W$1996,1,FALSE),"Ikke med I order form")</f>
        <v>7048652278241</v>
      </c>
      <c r="W638" s="195">
        <f>INDEX(ATS!$A:$P,MATCH(ATS!$U638,ATS!$O:$O,0),1)</f>
        <v>828101</v>
      </c>
      <c r="X638" s="174" t="str">
        <f>INDEX(ATS!$A:$P,MATCH(ATS!$U638,ATS!$O:$O,0),2)</f>
        <v>Hunter Pro Gloves M</v>
      </c>
      <c r="Y638" s="175" t="str">
        <f>INDEX(ATS!$A:$P,MATCH(ATS!$U638,ATS!$O:$O,0),4)</f>
        <v>BLACK-XL</v>
      </c>
      <c r="AA638" s="195">
        <f>IFERROR(VLOOKUP('2) Order Form'!W643,$U$4:$U$1000,1,FALSE),"Ikke med i Elastic")</f>
        <v>7048652277794</v>
      </c>
      <c r="AB638" s="195">
        <f>SUM('2) Order Form'!W643)</f>
        <v>7048652277794</v>
      </c>
      <c r="AC638" s="195">
        <f>INDEX(ATS!$A:$P,MATCH(ATS!$AB638,ATS!$O:$O,0),1)</f>
        <v>828097</v>
      </c>
      <c r="AD638" s="195" t="str">
        <f>INDEX(ATS!$A:$P,MATCH(ATS!$AB638,ATS!$O:$O,0),2)</f>
        <v>Hunter Light Gloves M</v>
      </c>
      <c r="AE638" s="195" t="str">
        <f>INDEX(ATS!$A:$P,MATCH(ATS!$AB638,ATS!$O:$O,0),4)</f>
        <v>BTWHT-S</v>
      </c>
    </row>
    <row r="639" spans="1:31" s="2" customFormat="1" x14ac:dyDescent="0.2">
      <c r="A639" s="229">
        <v>820174</v>
      </c>
      <c r="B639" s="228" t="s">
        <v>248</v>
      </c>
      <c r="C639" s="228"/>
      <c r="D639" s="228"/>
      <c r="E639" s="228"/>
      <c r="F639" s="228"/>
      <c r="G639" s="228"/>
      <c r="H639" s="229">
        <v>202226</v>
      </c>
      <c r="I639" s="229">
        <v>202227</v>
      </c>
      <c r="J639" s="229">
        <v>202228</v>
      </c>
      <c r="K639" s="229">
        <v>202229</v>
      </c>
      <c r="L639" s="232">
        <v>202234</v>
      </c>
      <c r="N639" s="119" t="str">
        <f t="shared" si="27"/>
        <v>820174-</v>
      </c>
      <c r="O639" s="122" t="str">
        <f>IF(B639="NET","",IF(B639="","",IFERROR(VLOOKUP(N639,EAN!$A:$B,2,FALSE),"MANGLER - MÅ OPPDATERE EAN-FANEN")))</f>
        <v/>
      </c>
      <c r="P639" s="119">
        <f t="shared" si="28"/>
        <v>202226</v>
      </c>
      <c r="Q639" s="119">
        <f t="shared" si="29"/>
        <v>202234</v>
      </c>
      <c r="S639" s="137" t="str">
        <f>IF(B639="NET","",IFERROR(VLOOKUP(O639,'2) Order Form'!$W$9:$W$1926,1,FALSE),"Ikke med I order form"))</f>
        <v/>
      </c>
      <c r="U639" s="226">
        <v>7048652539052</v>
      </c>
      <c r="V639" s="120">
        <f>IFERROR(VLOOKUP(U639,'2) Order Form'!$W$9:$W$1996,1,FALSE),"Ikke med I order form")</f>
        <v>7048652539052</v>
      </c>
      <c r="W639" s="195">
        <f>INDEX(ATS!$A:$P,MATCH(ATS!$U639,ATS!$O:$O,0),1)</f>
        <v>828103</v>
      </c>
      <c r="X639" s="174" t="str">
        <f>INDEX(ATS!$A:$P,MATCH(ATS!$U639,ATS!$O:$O,0),2)</f>
        <v>Hunter Merino Socks</v>
      </c>
      <c r="Y639" s="175" t="str">
        <f>INDEX(ATS!$A:$P,MATCH(ATS!$U639,ATS!$O:$O,0),4)</f>
        <v>BLCK-37/39</v>
      </c>
      <c r="AA639" s="195">
        <f>IFERROR(VLOOKUP('2) Order Form'!W644,$U$4:$U$1000,1,FALSE),"Ikke med i Elastic")</f>
        <v>7048652277787</v>
      </c>
      <c r="AB639" s="195">
        <f>SUM('2) Order Form'!W644)</f>
        <v>7048652277787</v>
      </c>
      <c r="AC639" s="195">
        <f>INDEX(ATS!$A:$P,MATCH(ATS!$AB639,ATS!$O:$O,0),1)</f>
        <v>828097</v>
      </c>
      <c r="AD639" s="195" t="str">
        <f>INDEX(ATS!$A:$P,MATCH(ATS!$AB639,ATS!$O:$O,0),2)</f>
        <v>Hunter Light Gloves M</v>
      </c>
      <c r="AE639" s="195" t="str">
        <f>INDEX(ATS!$A:$P,MATCH(ATS!$AB639,ATS!$O:$O,0),4)</f>
        <v>BTWHT-M</v>
      </c>
    </row>
    <row r="640" spans="1:31" s="2" customFormat="1" x14ac:dyDescent="0.2">
      <c r="A640" s="228">
        <v>820174</v>
      </c>
      <c r="B640" s="228" t="s">
        <v>2146</v>
      </c>
      <c r="C640" s="228" t="s">
        <v>4204</v>
      </c>
      <c r="D640" s="228" t="s">
        <v>2274</v>
      </c>
      <c r="E640" s="228" t="s">
        <v>2140</v>
      </c>
      <c r="F640" s="228" t="s">
        <v>69</v>
      </c>
      <c r="G640" s="228" t="s">
        <v>128</v>
      </c>
      <c r="H640" s="228">
        <v>57</v>
      </c>
      <c r="I640" s="228">
        <v>57</v>
      </c>
      <c r="J640" s="228">
        <v>57</v>
      </c>
      <c r="K640" s="228">
        <v>57</v>
      </c>
      <c r="L640" s="231">
        <v>117</v>
      </c>
      <c r="N640" s="119" t="str">
        <f t="shared" si="27"/>
        <v>820174-57000-XS</v>
      </c>
      <c r="O640" s="122">
        <f>IF(B640="NET","",IF(B640="","",IFERROR(VLOOKUP(N640,EAN!$A:$B,2,FALSE),"MANGLER - MÅ OPPDATERE EAN-FANEN")))</f>
        <v>7048652763174</v>
      </c>
      <c r="P640" s="119">
        <f t="shared" si="28"/>
        <v>57</v>
      </c>
      <c r="Q640" s="119">
        <f t="shared" si="29"/>
        <v>117</v>
      </c>
      <c r="S640" s="137" t="str">
        <f>IF(B640="NET","",IFERROR(VLOOKUP(O640,'2) Order Form'!$W$9:$W$1926,1,FALSE),"Ikke med I order form"))</f>
        <v>Ikke med I order form</v>
      </c>
      <c r="U640" s="226">
        <v>7048652278418</v>
      </c>
      <c r="V640" s="120">
        <f>IFERROR(VLOOKUP(U640,'2) Order Form'!$W$9:$W$1996,1,FALSE),"Ikke med I order form")</f>
        <v>7048652278418</v>
      </c>
      <c r="W640" s="195">
        <f>INDEX(ATS!$A:$P,MATCH(ATS!$U640,ATS!$O:$O,0),1)</f>
        <v>828103</v>
      </c>
      <c r="X640" s="174" t="str">
        <f>INDEX(ATS!$A:$P,MATCH(ATS!$U640,ATS!$O:$O,0),2)</f>
        <v>Hunter Merino Socks</v>
      </c>
      <c r="Y640" s="175" t="str">
        <f>INDEX(ATS!$A:$P,MATCH(ATS!$U640,ATS!$O:$O,0),4)</f>
        <v>BLCK-40/42</v>
      </c>
      <c r="AA640" s="195">
        <f>IFERROR(VLOOKUP('2) Order Form'!W645,$U$4:$U$1000,1,FALSE),"Ikke med i Elastic")</f>
        <v>7048652277770</v>
      </c>
      <c r="AB640" s="195">
        <f>SUM('2) Order Form'!W645)</f>
        <v>7048652277770</v>
      </c>
      <c r="AC640" s="195">
        <f>INDEX(ATS!$A:$P,MATCH(ATS!$AB640,ATS!$O:$O,0),1)</f>
        <v>828097</v>
      </c>
      <c r="AD640" s="195" t="str">
        <f>INDEX(ATS!$A:$P,MATCH(ATS!$AB640,ATS!$O:$O,0),2)</f>
        <v>Hunter Light Gloves M</v>
      </c>
      <c r="AE640" s="195" t="str">
        <f>INDEX(ATS!$A:$P,MATCH(ATS!$AB640,ATS!$O:$O,0),4)</f>
        <v>BTWHT-L</v>
      </c>
    </row>
    <row r="641" spans="1:31" s="2" customFormat="1" x14ac:dyDescent="0.2">
      <c r="A641" s="228">
        <v>820174</v>
      </c>
      <c r="B641" s="228" t="s">
        <v>2146</v>
      </c>
      <c r="C641" s="228" t="s">
        <v>4204</v>
      </c>
      <c r="D641" s="228" t="s">
        <v>2270</v>
      </c>
      <c r="E641" s="228" t="s">
        <v>2140</v>
      </c>
      <c r="F641" s="228" t="s">
        <v>8</v>
      </c>
      <c r="G641" s="228" t="s">
        <v>128</v>
      </c>
      <c r="H641" s="228">
        <v>90</v>
      </c>
      <c r="I641" s="228">
        <v>90</v>
      </c>
      <c r="J641" s="228">
        <v>90</v>
      </c>
      <c r="K641" s="228">
        <v>90</v>
      </c>
      <c r="L641" s="231">
        <v>180</v>
      </c>
      <c r="N641" s="119" t="str">
        <f t="shared" si="27"/>
        <v>820174-57000-S</v>
      </c>
      <c r="O641" s="122">
        <f>IF(B641="NET","",IF(B641="","",IFERROR(VLOOKUP(N641,EAN!$A:$B,2,FALSE),"MANGLER - MÅ OPPDATERE EAN-FANEN")))</f>
        <v>7048652763167</v>
      </c>
      <c r="P641" s="119">
        <f t="shared" si="28"/>
        <v>90</v>
      </c>
      <c r="Q641" s="119">
        <f t="shared" si="29"/>
        <v>180</v>
      </c>
      <c r="S641" s="137" t="str">
        <f>IF(B641="NET","",IFERROR(VLOOKUP(O641,'2) Order Form'!$W$9:$W$1926,1,FALSE),"Ikke med I order form"))</f>
        <v>Ikke med I order form</v>
      </c>
      <c r="U641" s="226">
        <v>7048652278425</v>
      </c>
      <c r="V641" s="120">
        <f>IFERROR(VLOOKUP(U641,'2) Order Form'!$W$9:$W$1996,1,FALSE),"Ikke med I order form")</f>
        <v>7048652278425</v>
      </c>
      <c r="W641" s="195">
        <f>INDEX(ATS!$A:$P,MATCH(ATS!$U641,ATS!$O:$O,0),1)</f>
        <v>828103</v>
      </c>
      <c r="X641" s="174" t="str">
        <f>INDEX(ATS!$A:$P,MATCH(ATS!$U641,ATS!$O:$O,0),2)</f>
        <v>Hunter Merino Socks</v>
      </c>
      <c r="Y641" s="175" t="str">
        <f>INDEX(ATS!$A:$P,MATCH(ATS!$U641,ATS!$O:$O,0),4)</f>
        <v>BLCK-43/45</v>
      </c>
      <c r="AA641" s="195">
        <f>IFERROR(VLOOKUP('2) Order Form'!W646,$U$4:$U$1000,1,FALSE),"Ikke med i Elastic")</f>
        <v>7048652277800</v>
      </c>
      <c r="AB641" s="195">
        <f>SUM('2) Order Form'!W646)</f>
        <v>7048652277800</v>
      </c>
      <c r="AC641" s="195">
        <f>INDEX(ATS!$A:$P,MATCH(ATS!$AB641,ATS!$O:$O,0),1)</f>
        <v>828097</v>
      </c>
      <c r="AD641" s="195" t="str">
        <f>INDEX(ATS!$A:$P,MATCH(ATS!$AB641,ATS!$O:$O,0),2)</f>
        <v>Hunter Light Gloves M</v>
      </c>
      <c r="AE641" s="195" t="str">
        <f>INDEX(ATS!$A:$P,MATCH(ATS!$AB641,ATS!$O:$O,0),4)</f>
        <v>BTWHT-XL</v>
      </c>
    </row>
    <row r="642" spans="1:31" s="2" customFormat="1" x14ac:dyDescent="0.2">
      <c r="A642" s="228">
        <v>820174</v>
      </c>
      <c r="B642" s="228" t="s">
        <v>2146</v>
      </c>
      <c r="C642" s="228" t="s">
        <v>4204</v>
      </c>
      <c r="D642" s="228" t="s">
        <v>2271</v>
      </c>
      <c r="E642" s="228" t="s">
        <v>2140</v>
      </c>
      <c r="F642" s="228" t="s">
        <v>7</v>
      </c>
      <c r="G642" s="228" t="s">
        <v>128</v>
      </c>
      <c r="H642" s="228">
        <v>80</v>
      </c>
      <c r="I642" s="228">
        <v>80</v>
      </c>
      <c r="J642" s="228">
        <v>80</v>
      </c>
      <c r="K642" s="228">
        <v>80</v>
      </c>
      <c r="L642" s="231">
        <v>170</v>
      </c>
      <c r="N642" s="119" t="str">
        <f t="shared" si="27"/>
        <v>820174-57000-M</v>
      </c>
      <c r="O642" s="122">
        <f>IF(B642="NET","",IF(B642="","",IFERROR(VLOOKUP(N642,EAN!$A:$B,2,FALSE),"MANGLER - MÅ OPPDATERE EAN-FANEN")))</f>
        <v>7048652763150</v>
      </c>
      <c r="P642" s="119">
        <f t="shared" si="28"/>
        <v>80</v>
      </c>
      <c r="Q642" s="119">
        <f t="shared" si="29"/>
        <v>170</v>
      </c>
      <c r="S642" s="137" t="str">
        <f>IF(B642="NET","",IFERROR(VLOOKUP(O642,'2) Order Form'!$W$9:$W$1926,1,FALSE),"Ikke med I order form"))</f>
        <v>Ikke med I order form</v>
      </c>
      <c r="U642" s="226">
        <v>7048652539069</v>
      </c>
      <c r="V642" s="120">
        <f>IFERROR(VLOOKUP(U642,'2) Order Form'!$W$9:$W$1996,1,FALSE),"Ikke med I order form")</f>
        <v>7048652539069</v>
      </c>
      <c r="W642" s="195">
        <f>INDEX(ATS!$A:$P,MATCH(ATS!$U642,ATS!$O:$O,0),1)</f>
        <v>828103</v>
      </c>
      <c r="X642" s="174" t="str">
        <f>INDEX(ATS!$A:$P,MATCH(ATS!$U642,ATS!$O:$O,0),2)</f>
        <v>Hunter Merino Socks</v>
      </c>
      <c r="Y642" s="175" t="str">
        <f>INDEX(ATS!$A:$P,MATCH(ATS!$U642,ATS!$O:$O,0),4)</f>
        <v>BTWE-37/39</v>
      </c>
      <c r="AA642" s="195">
        <f>IFERROR(VLOOKUP('2) Order Form'!W647,$U$4:$U$1000,1,FALSE),"Ikke med i Elastic")</f>
        <v>7048652278234</v>
      </c>
      <c r="AB642" s="195">
        <f>SUM('2) Order Form'!W647)</f>
        <v>7048652278234</v>
      </c>
      <c r="AC642" s="195">
        <f>INDEX(ATS!$A:$P,MATCH(ATS!$AB642,ATS!$O:$O,0),1)</f>
        <v>828101</v>
      </c>
      <c r="AD642" s="195" t="str">
        <f>INDEX(ATS!$A:$P,MATCH(ATS!$AB642,ATS!$O:$O,0),2)</f>
        <v>Hunter Pro Gloves M</v>
      </c>
      <c r="AE642" s="195" t="str">
        <f>INDEX(ATS!$A:$P,MATCH(ATS!$AB642,ATS!$O:$O,0),4)</f>
        <v>BLACK-S</v>
      </c>
    </row>
    <row r="643" spans="1:31" s="2" customFormat="1" x14ac:dyDescent="0.2">
      <c r="A643" s="228">
        <v>820174</v>
      </c>
      <c r="B643" s="228" t="s">
        <v>2146</v>
      </c>
      <c r="C643" s="228" t="s">
        <v>4204</v>
      </c>
      <c r="D643" s="228" t="s">
        <v>2272</v>
      </c>
      <c r="E643" s="228" t="s">
        <v>2140</v>
      </c>
      <c r="F643" s="228" t="s">
        <v>67</v>
      </c>
      <c r="G643" s="228" t="s">
        <v>128</v>
      </c>
      <c r="H643" s="228">
        <v>51</v>
      </c>
      <c r="I643" s="228">
        <v>51</v>
      </c>
      <c r="J643" s="228">
        <v>51</v>
      </c>
      <c r="K643" s="228">
        <v>51</v>
      </c>
      <c r="L643" s="231">
        <v>99</v>
      </c>
      <c r="N643" s="119" t="str">
        <f t="shared" si="27"/>
        <v>820174-57000-L</v>
      </c>
      <c r="O643" s="122">
        <f>IF(B643="NET","",IF(B643="","",IFERROR(VLOOKUP(N643,EAN!$A:$B,2,FALSE),"MANGLER - MÅ OPPDATERE EAN-FANEN")))</f>
        <v>7048652763143</v>
      </c>
      <c r="P643" s="119">
        <f t="shared" si="28"/>
        <v>51</v>
      </c>
      <c r="Q643" s="119">
        <f t="shared" si="29"/>
        <v>99</v>
      </c>
      <c r="S643" s="137" t="str">
        <f>IF(B643="NET","",IFERROR(VLOOKUP(O643,'2) Order Form'!$W$9:$W$1926,1,FALSE),"Ikke med I order form"))</f>
        <v>Ikke med I order form</v>
      </c>
      <c r="U643" s="226">
        <v>7048652278432</v>
      </c>
      <c r="V643" s="120">
        <f>IFERROR(VLOOKUP(U643,'2) Order Form'!$W$9:$W$1996,1,FALSE),"Ikke med I order form")</f>
        <v>7048652278432</v>
      </c>
      <c r="W643" s="195">
        <f>INDEX(ATS!$A:$P,MATCH(ATS!$U643,ATS!$O:$O,0),1)</f>
        <v>828103</v>
      </c>
      <c r="X643" s="174" t="str">
        <f>INDEX(ATS!$A:$P,MATCH(ATS!$U643,ATS!$O:$O,0),2)</f>
        <v>Hunter Merino Socks</v>
      </c>
      <c r="Y643" s="175" t="str">
        <f>INDEX(ATS!$A:$P,MATCH(ATS!$U643,ATS!$O:$O,0),4)</f>
        <v>BTWE-40/42</v>
      </c>
      <c r="AA643" s="195">
        <f>IFERROR(VLOOKUP('2) Order Form'!W648,$U$4:$U$1000,1,FALSE),"Ikke med i Elastic")</f>
        <v>7048652278227</v>
      </c>
      <c r="AB643" s="195">
        <f>SUM('2) Order Form'!W648)</f>
        <v>7048652278227</v>
      </c>
      <c r="AC643" s="195">
        <f>INDEX(ATS!$A:$P,MATCH(ATS!$AB643,ATS!$O:$O,0),1)</f>
        <v>828101</v>
      </c>
      <c r="AD643" s="195" t="str">
        <f>INDEX(ATS!$A:$P,MATCH(ATS!$AB643,ATS!$O:$O,0),2)</f>
        <v>Hunter Pro Gloves M</v>
      </c>
      <c r="AE643" s="195" t="str">
        <f>INDEX(ATS!$A:$P,MATCH(ATS!$AB643,ATS!$O:$O,0),4)</f>
        <v>BLACK-M</v>
      </c>
    </row>
    <row r="644" spans="1:31" s="2" customFormat="1" x14ac:dyDescent="0.2">
      <c r="A644" s="228">
        <v>820174</v>
      </c>
      <c r="B644" s="228" t="s">
        <v>2146</v>
      </c>
      <c r="C644" s="228" t="s">
        <v>4204</v>
      </c>
      <c r="D644" s="228" t="s">
        <v>144</v>
      </c>
      <c r="E644" s="228" t="s">
        <v>93</v>
      </c>
      <c r="F644" s="228" t="s">
        <v>69</v>
      </c>
      <c r="G644" s="228" t="s">
        <v>128</v>
      </c>
      <c r="H644" s="228">
        <v>-39</v>
      </c>
      <c r="I644" s="228">
        <v>-39</v>
      </c>
      <c r="J644" s="228">
        <v>-39</v>
      </c>
      <c r="K644" s="228">
        <v>-39</v>
      </c>
      <c r="L644" s="231">
        <v>39</v>
      </c>
      <c r="N644" s="119" t="str">
        <f t="shared" ref="N644:N707" si="30">CONCATENATE(A644,"-",D644)</f>
        <v>820174-BLACK-XS</v>
      </c>
      <c r="O644" s="122">
        <f>IF(B644="NET","",IF(B644="","",IFERROR(VLOOKUP(N644,EAN!$A:$B,2,FALSE),"MANGLER - MÅ OPPDATERE EAN-FANEN")))</f>
        <v>7048652340023</v>
      </c>
      <c r="P644" s="119">
        <f t="shared" si="28"/>
        <v>-39</v>
      </c>
      <c r="Q644" s="119">
        <f t="shared" si="29"/>
        <v>39</v>
      </c>
      <c r="S644" s="137" t="str">
        <f>IF(B644="NET","",IFERROR(VLOOKUP(O644,'2) Order Form'!$W$9:$W$1926,1,FALSE),"Ikke med I order form"))</f>
        <v>Ikke med I order form</v>
      </c>
      <c r="U644" s="226">
        <v>7048652278449</v>
      </c>
      <c r="V644" s="120">
        <f>IFERROR(VLOOKUP(U644,'2) Order Form'!$W$9:$W$1996,1,FALSE),"Ikke med I order form")</f>
        <v>7048652278449</v>
      </c>
      <c r="W644" s="195">
        <f>INDEX(ATS!$A:$P,MATCH(ATS!$U644,ATS!$O:$O,0),1)</f>
        <v>828103</v>
      </c>
      <c r="X644" s="174" t="str">
        <f>INDEX(ATS!$A:$P,MATCH(ATS!$U644,ATS!$O:$O,0),2)</f>
        <v>Hunter Merino Socks</v>
      </c>
      <c r="Y644" s="175" t="str">
        <f>INDEX(ATS!$A:$P,MATCH(ATS!$U644,ATS!$O:$O,0),4)</f>
        <v>BTWE-43/45</v>
      </c>
      <c r="AA644" s="195">
        <f>IFERROR(VLOOKUP('2) Order Form'!W649,$U$4:$U$1000,1,FALSE),"Ikke med i Elastic")</f>
        <v>7048652278210</v>
      </c>
      <c r="AB644" s="195">
        <f>SUM('2) Order Form'!W649)</f>
        <v>7048652278210</v>
      </c>
      <c r="AC644" s="195">
        <f>INDEX(ATS!$A:$P,MATCH(ATS!$AB644,ATS!$O:$O,0),1)</f>
        <v>828101</v>
      </c>
      <c r="AD644" s="195" t="str">
        <f>INDEX(ATS!$A:$P,MATCH(ATS!$AB644,ATS!$O:$O,0),2)</f>
        <v>Hunter Pro Gloves M</v>
      </c>
      <c r="AE644" s="195" t="str">
        <f>INDEX(ATS!$A:$P,MATCH(ATS!$AB644,ATS!$O:$O,0),4)</f>
        <v>BLACK-L</v>
      </c>
    </row>
    <row r="645" spans="1:31" s="2" customFormat="1" x14ac:dyDescent="0.2">
      <c r="A645" s="228">
        <v>820174</v>
      </c>
      <c r="B645" s="228" t="s">
        <v>2146</v>
      </c>
      <c r="C645" s="228" t="s">
        <v>4204</v>
      </c>
      <c r="D645" s="228" t="s">
        <v>140</v>
      </c>
      <c r="E645" s="228" t="s">
        <v>93</v>
      </c>
      <c r="F645" s="228" t="s">
        <v>8</v>
      </c>
      <c r="G645" s="228" t="s">
        <v>128</v>
      </c>
      <c r="H645" s="228">
        <v>-91</v>
      </c>
      <c r="I645" s="228">
        <v>-91</v>
      </c>
      <c r="J645" s="228">
        <v>-91</v>
      </c>
      <c r="K645" s="228">
        <v>-91</v>
      </c>
      <c r="L645" s="231">
        <v>83</v>
      </c>
      <c r="N645" s="119" t="str">
        <f t="shared" si="30"/>
        <v>820174-BLACK-S</v>
      </c>
      <c r="O645" s="122">
        <f>IF(B645="NET","",IF(B645="","",IFERROR(VLOOKUP(N645,EAN!$A:$B,2,FALSE),"MANGLER - MÅ OPPDATERE EAN-FANEN")))</f>
        <v>7048652340016</v>
      </c>
      <c r="P645" s="119">
        <f t="shared" ref="P645:P708" si="31">H645</f>
        <v>-91</v>
      </c>
      <c r="Q645" s="119">
        <f t="shared" ref="Q645:Q708" si="32">L645</f>
        <v>83</v>
      </c>
      <c r="S645" s="137" t="str">
        <f>IF(B645="NET","",IFERROR(VLOOKUP(O645,'2) Order Form'!$W$9:$W$1926,1,FALSE),"Ikke med I order form"))</f>
        <v>Ikke med I order form</v>
      </c>
      <c r="U645" s="226">
        <v>7048652768421</v>
      </c>
      <c r="V645" s="120">
        <f>IFERROR(VLOOKUP(U645,'2) Order Form'!$W$9:$W$1996,1,FALSE),"Ikke med I order form")</f>
        <v>7048652768421</v>
      </c>
      <c r="W645" s="195">
        <f>INDEX(ATS!$A:$P,MATCH(ATS!$U645,ATS!$O:$O,0),1)</f>
        <v>828103</v>
      </c>
      <c r="X645" s="174" t="str">
        <f>INDEX(ATS!$A:$P,MATCH(ATS!$U645,ATS!$O:$O,0),2)</f>
        <v>Hunter Merino Socks</v>
      </c>
      <c r="Y645" s="175" t="str">
        <f>INDEX(ATS!$A:$P,MATCH(ATS!$U645,ATS!$O:$O,0),4)</f>
        <v>7720-37/39</v>
      </c>
      <c r="AA645" s="195">
        <f>IFERROR(VLOOKUP('2) Order Form'!W650,$U$4:$U$1000,1,FALSE),"Ikke med i Elastic")</f>
        <v>7048652278241</v>
      </c>
      <c r="AB645" s="195">
        <f>SUM('2) Order Form'!W650)</f>
        <v>7048652278241</v>
      </c>
      <c r="AC645" s="195">
        <f>INDEX(ATS!$A:$P,MATCH(ATS!$AB645,ATS!$O:$O,0),1)</f>
        <v>828101</v>
      </c>
      <c r="AD645" s="195" t="str">
        <f>INDEX(ATS!$A:$P,MATCH(ATS!$AB645,ATS!$O:$O,0),2)</f>
        <v>Hunter Pro Gloves M</v>
      </c>
      <c r="AE645" s="195" t="str">
        <f>INDEX(ATS!$A:$P,MATCH(ATS!$AB645,ATS!$O:$O,0),4)</f>
        <v>BLACK-XL</v>
      </c>
    </row>
    <row r="646" spans="1:31" s="2" customFormat="1" x14ac:dyDescent="0.2">
      <c r="A646" s="228">
        <v>820174</v>
      </c>
      <c r="B646" s="228" t="s">
        <v>2146</v>
      </c>
      <c r="C646" s="228" t="s">
        <v>4204</v>
      </c>
      <c r="D646" s="228" t="s">
        <v>141</v>
      </c>
      <c r="E646" s="228" t="s">
        <v>93</v>
      </c>
      <c r="F646" s="228" t="s">
        <v>7</v>
      </c>
      <c r="G646" s="228" t="s">
        <v>128</v>
      </c>
      <c r="H646" s="228">
        <v>-71</v>
      </c>
      <c r="I646" s="228">
        <v>-71</v>
      </c>
      <c r="J646" s="228">
        <v>-71</v>
      </c>
      <c r="K646" s="228">
        <v>-71</v>
      </c>
      <c r="L646" s="231">
        <v>85</v>
      </c>
      <c r="N646" s="119" t="str">
        <f t="shared" si="30"/>
        <v>820174-BLACK-M</v>
      </c>
      <c r="O646" s="122">
        <f>IF(B646="NET","",IF(B646="","",IFERROR(VLOOKUP(N646,EAN!$A:$B,2,FALSE),"MANGLER - MÅ OPPDATERE EAN-FANEN")))</f>
        <v>7048652340009</v>
      </c>
      <c r="P646" s="119">
        <f t="shared" si="31"/>
        <v>-71</v>
      </c>
      <c r="Q646" s="119">
        <f t="shared" si="32"/>
        <v>85</v>
      </c>
      <c r="S646" s="137" t="str">
        <f>IF(B646="NET","",IFERROR(VLOOKUP(O646,'2) Order Form'!$W$9:$W$1926,1,FALSE),"Ikke med I order form"))</f>
        <v>Ikke med I order form</v>
      </c>
      <c r="U646" s="226">
        <v>7048652768438</v>
      </c>
      <c r="V646" s="120">
        <f>IFERROR(VLOOKUP(U646,'2) Order Form'!$W$9:$W$1996,1,FALSE),"Ikke med I order form")</f>
        <v>7048652768438</v>
      </c>
      <c r="W646" s="195">
        <f>INDEX(ATS!$A:$P,MATCH(ATS!$U646,ATS!$O:$O,0),1)</f>
        <v>828103</v>
      </c>
      <c r="X646" s="174" t="str">
        <f>INDEX(ATS!$A:$P,MATCH(ATS!$U646,ATS!$O:$O,0),2)</f>
        <v>Hunter Merino Socks</v>
      </c>
      <c r="Y646" s="175" t="str">
        <f>INDEX(ATS!$A:$P,MATCH(ATS!$U646,ATS!$O:$O,0),4)</f>
        <v>7720-40/42</v>
      </c>
      <c r="AA646" s="195">
        <f>IFERROR(VLOOKUP('2) Order Form'!W651,$U$4:$U$1000,1,FALSE),"Ikke med i Elastic")</f>
        <v>7048652768421</v>
      </c>
      <c r="AB646" s="195">
        <f>SUM('2) Order Form'!W651)</f>
        <v>7048652768421</v>
      </c>
      <c r="AC646" s="195">
        <f>INDEX(ATS!$A:$P,MATCH(ATS!$AB646,ATS!$O:$O,0),1)</f>
        <v>828103</v>
      </c>
      <c r="AD646" s="195" t="str">
        <f>INDEX(ATS!$A:$P,MATCH(ATS!$AB646,ATS!$O:$O,0),2)</f>
        <v>Hunter Merino Socks</v>
      </c>
      <c r="AE646" s="195" t="str">
        <f>INDEX(ATS!$A:$P,MATCH(ATS!$AB646,ATS!$O:$O,0),4)</f>
        <v>7720-37/39</v>
      </c>
    </row>
    <row r="647" spans="1:31" s="2" customFormat="1" x14ac:dyDescent="0.2">
      <c r="A647" s="228">
        <v>820174</v>
      </c>
      <c r="B647" s="228" t="s">
        <v>2146</v>
      </c>
      <c r="C647" s="228" t="s">
        <v>4204</v>
      </c>
      <c r="D647" s="228" t="s">
        <v>142</v>
      </c>
      <c r="E647" s="228" t="s">
        <v>93</v>
      </c>
      <c r="F647" s="228" t="s">
        <v>67</v>
      </c>
      <c r="G647" s="228" t="s">
        <v>128</v>
      </c>
      <c r="H647" s="228">
        <v>12</v>
      </c>
      <c r="I647" s="228">
        <v>12</v>
      </c>
      <c r="J647" s="228">
        <v>12</v>
      </c>
      <c r="K647" s="228">
        <v>12</v>
      </c>
      <c r="L647" s="231">
        <v>78</v>
      </c>
      <c r="N647" s="119" t="str">
        <f t="shared" si="30"/>
        <v>820174-BLACK-L</v>
      </c>
      <c r="O647" s="122">
        <f>IF(B647="NET","",IF(B647="","",IFERROR(VLOOKUP(N647,EAN!$A:$B,2,FALSE),"MANGLER - MÅ OPPDATERE EAN-FANEN")))</f>
        <v>7048652339997</v>
      </c>
      <c r="P647" s="119">
        <f t="shared" si="31"/>
        <v>12</v>
      </c>
      <c r="Q647" s="119">
        <f t="shared" si="32"/>
        <v>78</v>
      </c>
      <c r="S647" s="137" t="str">
        <f>IF(B647="NET","",IFERROR(VLOOKUP(O647,'2) Order Form'!$W$9:$W$1926,1,FALSE),"Ikke med I order form"))</f>
        <v>Ikke med I order form</v>
      </c>
      <c r="U647" s="226">
        <v>7048652768445</v>
      </c>
      <c r="V647" s="120">
        <f>IFERROR(VLOOKUP(U647,'2) Order Form'!$W$9:$W$1996,1,FALSE),"Ikke med I order form")</f>
        <v>7048652768445</v>
      </c>
      <c r="W647" s="195">
        <f>INDEX(ATS!$A:$P,MATCH(ATS!$U647,ATS!$O:$O,0),1)</f>
        <v>828103</v>
      </c>
      <c r="X647" s="174" t="str">
        <f>INDEX(ATS!$A:$P,MATCH(ATS!$U647,ATS!$O:$O,0),2)</f>
        <v>Hunter Merino Socks</v>
      </c>
      <c r="Y647" s="175" t="str">
        <f>INDEX(ATS!$A:$P,MATCH(ATS!$U647,ATS!$O:$O,0),4)</f>
        <v>7720-43/45</v>
      </c>
      <c r="AA647" s="195">
        <f>IFERROR(VLOOKUP('2) Order Form'!W652,$U$4:$U$1000,1,FALSE),"Ikke med i Elastic")</f>
        <v>7048652768438</v>
      </c>
      <c r="AB647" s="195">
        <f>SUM('2) Order Form'!W652)</f>
        <v>7048652768438</v>
      </c>
      <c r="AC647" s="195">
        <f>INDEX(ATS!$A:$P,MATCH(ATS!$AB647,ATS!$O:$O,0),1)</f>
        <v>828103</v>
      </c>
      <c r="AD647" s="195" t="str">
        <f>INDEX(ATS!$A:$P,MATCH(ATS!$AB647,ATS!$O:$O,0),2)</f>
        <v>Hunter Merino Socks</v>
      </c>
      <c r="AE647" s="195" t="str">
        <f>INDEX(ATS!$A:$P,MATCH(ATS!$AB647,ATS!$O:$O,0),4)</f>
        <v>7720-40/42</v>
      </c>
    </row>
    <row r="648" spans="1:31" s="2" customFormat="1" x14ac:dyDescent="0.2">
      <c r="A648" s="228">
        <v>820174</v>
      </c>
      <c r="B648" s="228" t="s">
        <v>2146</v>
      </c>
      <c r="C648" s="228" t="s">
        <v>4204</v>
      </c>
      <c r="D648" s="228" t="s">
        <v>512</v>
      </c>
      <c r="E648" s="228" t="s">
        <v>132</v>
      </c>
      <c r="F648" s="228" t="s">
        <v>69</v>
      </c>
      <c r="G648" s="228" t="s">
        <v>128</v>
      </c>
      <c r="H648" s="228">
        <v>44</v>
      </c>
      <c r="I648" s="228">
        <v>44</v>
      </c>
      <c r="J648" s="228">
        <v>44</v>
      </c>
      <c r="K648" s="228">
        <v>44</v>
      </c>
      <c r="L648" s="231">
        <v>98</v>
      </c>
      <c r="N648" s="119" t="str">
        <f t="shared" si="30"/>
        <v>820174-BTWHT-XS</v>
      </c>
      <c r="O648" s="122">
        <f>IF(B648="NET","",IF(B648="","",IFERROR(VLOOKUP(N648,EAN!$A:$B,2,FALSE),"MANGLER - MÅ OPPDATERE EAN-FANEN")))</f>
        <v>7048652340061</v>
      </c>
      <c r="P648" s="119">
        <f t="shared" si="31"/>
        <v>44</v>
      </c>
      <c r="Q648" s="119">
        <f t="shared" si="32"/>
        <v>98</v>
      </c>
      <c r="S648" s="137" t="str">
        <f>IF(B648="NET","",IFERROR(VLOOKUP(O648,'2) Order Form'!$W$9:$W$1926,1,FALSE),"Ikke med I order form"))</f>
        <v>Ikke med I order form</v>
      </c>
      <c r="U648" s="226">
        <v>7048652768452</v>
      </c>
      <c r="V648" s="120">
        <f>IFERROR(VLOOKUP(U648,'2) Order Form'!$W$9:$W$1996,1,FALSE),"Ikke med I order form")</f>
        <v>7048652768452</v>
      </c>
      <c r="W648" s="195">
        <f>INDEX(ATS!$A:$P,MATCH(ATS!$U648,ATS!$O:$O,0),1)</f>
        <v>828103</v>
      </c>
      <c r="X648" s="174" t="str">
        <f>INDEX(ATS!$A:$P,MATCH(ATS!$U648,ATS!$O:$O,0),2)</f>
        <v>Hunter Merino Socks</v>
      </c>
      <c r="Y648" s="175" t="str">
        <f>INDEX(ATS!$A:$P,MATCH(ATS!$U648,ATS!$O:$O,0),4)</f>
        <v>8800-37/39</v>
      </c>
      <c r="AA648" s="195">
        <f>IFERROR(VLOOKUP('2) Order Form'!W653,$U$4:$U$1000,1,FALSE),"Ikke med i Elastic")</f>
        <v>7048652768445</v>
      </c>
      <c r="AB648" s="195">
        <f>SUM('2) Order Form'!W653)</f>
        <v>7048652768445</v>
      </c>
      <c r="AC648" s="195">
        <f>INDEX(ATS!$A:$P,MATCH(ATS!$AB648,ATS!$O:$O,0),1)</f>
        <v>828103</v>
      </c>
      <c r="AD648" s="195" t="str">
        <f>INDEX(ATS!$A:$P,MATCH(ATS!$AB648,ATS!$O:$O,0),2)</f>
        <v>Hunter Merino Socks</v>
      </c>
      <c r="AE648" s="195" t="str">
        <f>INDEX(ATS!$A:$P,MATCH(ATS!$AB648,ATS!$O:$O,0),4)</f>
        <v>7720-43/45</v>
      </c>
    </row>
    <row r="649" spans="1:31" s="2" customFormat="1" x14ac:dyDescent="0.2">
      <c r="A649" s="228">
        <v>820174</v>
      </c>
      <c r="B649" s="228" t="s">
        <v>2146</v>
      </c>
      <c r="C649" s="228" t="s">
        <v>4204</v>
      </c>
      <c r="D649" s="228" t="s">
        <v>513</v>
      </c>
      <c r="E649" s="228" t="s">
        <v>132</v>
      </c>
      <c r="F649" s="228" t="s">
        <v>8</v>
      </c>
      <c r="G649" s="228" t="s">
        <v>128</v>
      </c>
      <c r="H649" s="228">
        <v>73</v>
      </c>
      <c r="I649" s="228">
        <v>73</v>
      </c>
      <c r="J649" s="228">
        <v>73</v>
      </c>
      <c r="K649" s="228">
        <v>73</v>
      </c>
      <c r="L649" s="231">
        <v>151</v>
      </c>
      <c r="N649" s="119" t="str">
        <f t="shared" si="30"/>
        <v>820174-BTWHT-S</v>
      </c>
      <c r="O649" s="122">
        <f>IF(B649="NET","",IF(B649="","",IFERROR(VLOOKUP(N649,EAN!$A:$B,2,FALSE),"MANGLER - MÅ OPPDATERE EAN-FANEN")))</f>
        <v>7048652340054</v>
      </c>
      <c r="P649" s="119">
        <f t="shared" si="31"/>
        <v>73</v>
      </c>
      <c r="Q649" s="119">
        <f t="shared" si="32"/>
        <v>151</v>
      </c>
      <c r="S649" s="137" t="str">
        <f>IF(B649="NET","",IFERROR(VLOOKUP(O649,'2) Order Form'!$W$9:$W$1926,1,FALSE),"Ikke med I order form"))</f>
        <v>Ikke med I order form</v>
      </c>
      <c r="U649" s="226">
        <v>7048652768469</v>
      </c>
      <c r="V649" s="120">
        <f>IFERROR(VLOOKUP(U649,'2) Order Form'!$W$9:$W$1996,1,FALSE),"Ikke med I order form")</f>
        <v>7048652768469</v>
      </c>
      <c r="W649" s="195">
        <f>INDEX(ATS!$A:$P,MATCH(ATS!$U649,ATS!$O:$O,0),1)</f>
        <v>828103</v>
      </c>
      <c r="X649" s="174" t="str">
        <f>INDEX(ATS!$A:$P,MATCH(ATS!$U649,ATS!$O:$O,0),2)</f>
        <v>Hunter Merino Socks</v>
      </c>
      <c r="Y649" s="175" t="str">
        <f>INDEX(ATS!$A:$P,MATCH(ATS!$U649,ATS!$O:$O,0),4)</f>
        <v>8800-40/42</v>
      </c>
      <c r="AA649" s="195">
        <f>IFERROR(VLOOKUP('2) Order Form'!W654,$U$4:$U$1000,1,FALSE),"Ikke med i Elastic")</f>
        <v>7048652768452</v>
      </c>
      <c r="AB649" s="195">
        <f>SUM('2) Order Form'!W654)</f>
        <v>7048652768452</v>
      </c>
      <c r="AC649" s="195">
        <f>INDEX(ATS!$A:$P,MATCH(ATS!$AB649,ATS!$O:$O,0),1)</f>
        <v>828103</v>
      </c>
      <c r="AD649" s="195" t="str">
        <f>INDEX(ATS!$A:$P,MATCH(ATS!$AB649,ATS!$O:$O,0),2)</f>
        <v>Hunter Merino Socks</v>
      </c>
      <c r="AE649" s="195" t="str">
        <f>INDEX(ATS!$A:$P,MATCH(ATS!$AB649,ATS!$O:$O,0),4)</f>
        <v>8800-37/39</v>
      </c>
    </row>
    <row r="650" spans="1:31" s="2" customFormat="1" x14ac:dyDescent="0.2">
      <c r="A650" s="228">
        <v>820174</v>
      </c>
      <c r="B650" s="228" t="s">
        <v>2146</v>
      </c>
      <c r="C650" s="228" t="s">
        <v>4204</v>
      </c>
      <c r="D650" s="228" t="s">
        <v>167</v>
      </c>
      <c r="E650" s="228" t="s">
        <v>132</v>
      </c>
      <c r="F650" s="228" t="s">
        <v>7</v>
      </c>
      <c r="G650" s="228" t="s">
        <v>128</v>
      </c>
      <c r="H650" s="228">
        <v>78</v>
      </c>
      <c r="I650" s="228">
        <v>78</v>
      </c>
      <c r="J650" s="228">
        <v>78</v>
      </c>
      <c r="K650" s="228">
        <v>78</v>
      </c>
      <c r="L650" s="231">
        <v>144</v>
      </c>
      <c r="N650" s="119" t="str">
        <f t="shared" si="30"/>
        <v>820174-BTWHT-M</v>
      </c>
      <c r="O650" s="122">
        <f>IF(B650="NET","",IF(B650="","",IFERROR(VLOOKUP(N650,EAN!$A:$B,2,FALSE),"MANGLER - MÅ OPPDATERE EAN-FANEN")))</f>
        <v>7048652340047</v>
      </c>
      <c r="P650" s="119">
        <f t="shared" si="31"/>
        <v>78</v>
      </c>
      <c r="Q650" s="119">
        <f t="shared" si="32"/>
        <v>144</v>
      </c>
      <c r="S650" s="137" t="str">
        <f>IF(B650="NET","",IFERROR(VLOOKUP(O650,'2) Order Form'!$W$9:$W$1926,1,FALSE),"Ikke med I order form"))</f>
        <v>Ikke med I order form</v>
      </c>
      <c r="U650" s="226">
        <v>7048652768476</v>
      </c>
      <c r="V650" s="120">
        <f>IFERROR(VLOOKUP(U650,'2) Order Form'!$W$9:$W$1996,1,FALSE),"Ikke med I order form")</f>
        <v>7048652768476</v>
      </c>
      <c r="W650" s="195">
        <f>INDEX(ATS!$A:$P,MATCH(ATS!$U650,ATS!$O:$O,0),1)</f>
        <v>828103</v>
      </c>
      <c r="X650" s="174" t="str">
        <f>INDEX(ATS!$A:$P,MATCH(ATS!$U650,ATS!$O:$O,0),2)</f>
        <v>Hunter Merino Socks</v>
      </c>
      <c r="Y650" s="175" t="str">
        <f>INDEX(ATS!$A:$P,MATCH(ATS!$U650,ATS!$O:$O,0),4)</f>
        <v>8800-43/45</v>
      </c>
      <c r="AA650" s="195">
        <f>IFERROR(VLOOKUP('2) Order Form'!W655,$U$4:$U$1000,1,FALSE),"Ikke med i Elastic")</f>
        <v>7048652768469</v>
      </c>
      <c r="AB650" s="195">
        <f>SUM('2) Order Form'!W655)</f>
        <v>7048652768469</v>
      </c>
      <c r="AC650" s="195">
        <f>INDEX(ATS!$A:$P,MATCH(ATS!$AB650,ATS!$O:$O,0),1)</f>
        <v>828103</v>
      </c>
      <c r="AD650" s="195" t="str">
        <f>INDEX(ATS!$A:$P,MATCH(ATS!$AB650,ATS!$O:$O,0),2)</f>
        <v>Hunter Merino Socks</v>
      </c>
      <c r="AE650" s="195" t="str">
        <f>INDEX(ATS!$A:$P,MATCH(ATS!$AB650,ATS!$O:$O,0),4)</f>
        <v>8800-40/42</v>
      </c>
    </row>
    <row r="651" spans="1:31" s="2" customFormat="1" x14ac:dyDescent="0.2">
      <c r="A651" s="228">
        <v>820174</v>
      </c>
      <c r="B651" s="228" t="s">
        <v>2146</v>
      </c>
      <c r="C651" s="228" t="s">
        <v>4204</v>
      </c>
      <c r="D651" s="228" t="s">
        <v>168</v>
      </c>
      <c r="E651" s="228" t="s">
        <v>132</v>
      </c>
      <c r="F651" s="228" t="s">
        <v>67</v>
      </c>
      <c r="G651" s="228" t="s">
        <v>128</v>
      </c>
      <c r="H651" s="228">
        <v>25</v>
      </c>
      <c r="I651" s="228">
        <v>25</v>
      </c>
      <c r="J651" s="228">
        <v>25</v>
      </c>
      <c r="K651" s="228">
        <v>25</v>
      </c>
      <c r="L651" s="231">
        <v>73</v>
      </c>
      <c r="N651" s="119" t="str">
        <f t="shared" si="30"/>
        <v>820174-BTWHT-L</v>
      </c>
      <c r="O651" s="122">
        <f>IF(B651="NET","",IF(B651="","",IFERROR(VLOOKUP(N651,EAN!$A:$B,2,FALSE),"MANGLER - MÅ OPPDATERE EAN-FANEN")))</f>
        <v>7048652340030</v>
      </c>
      <c r="P651" s="119">
        <f t="shared" si="31"/>
        <v>25</v>
      </c>
      <c r="Q651" s="119">
        <f t="shared" si="32"/>
        <v>73</v>
      </c>
      <c r="S651" s="137" t="str">
        <f>IF(B651="NET","",IFERROR(VLOOKUP(O651,'2) Order Form'!$W$9:$W$1926,1,FALSE),"Ikke med I order form"))</f>
        <v>Ikke med I order form</v>
      </c>
      <c r="U651" s="226">
        <v>7048652763457</v>
      </c>
      <c r="V651" s="120">
        <f>IFERROR(VLOOKUP(U651,'2) Order Form'!$W$9:$W$1996,1,FALSE),"Ikke med I order form")</f>
        <v>7048652763457</v>
      </c>
      <c r="W651" s="195">
        <f>INDEX(ATS!$A:$P,MATCH(ATS!$U651,ATS!$O:$O,0),1)</f>
        <v>828076</v>
      </c>
      <c r="X651" s="174" t="str">
        <f>INDEX(ATS!$A:$P,MATCH(ATS!$U651,ATS!$O:$O,0),2)</f>
        <v>Hunter Wind Jacket W</v>
      </c>
      <c r="Y651" s="175" t="str">
        <f>INDEX(ATS!$A:$P,MATCH(ATS!$U651,ATS!$O:$O,0),4)</f>
        <v>55504-XS</v>
      </c>
      <c r="AA651" s="195">
        <f>IFERROR(VLOOKUP('2) Order Form'!W656,$U$4:$U$1000,1,FALSE),"Ikke med i Elastic")</f>
        <v>7048652768476</v>
      </c>
      <c r="AB651" s="195">
        <f>SUM('2) Order Form'!W656)</f>
        <v>7048652768476</v>
      </c>
      <c r="AC651" s="195">
        <f>INDEX(ATS!$A:$P,MATCH(ATS!$AB651,ATS!$O:$O,0),1)</f>
        <v>828103</v>
      </c>
      <c r="AD651" s="195" t="str">
        <f>INDEX(ATS!$A:$P,MATCH(ATS!$AB651,ATS!$O:$O,0),2)</f>
        <v>Hunter Merino Socks</v>
      </c>
      <c r="AE651" s="195" t="str">
        <f>INDEX(ATS!$A:$P,MATCH(ATS!$AB651,ATS!$O:$O,0),4)</f>
        <v>8800-43/45</v>
      </c>
    </row>
    <row r="652" spans="1:31" s="2" customFormat="1" x14ac:dyDescent="0.2">
      <c r="A652" s="229">
        <v>820175</v>
      </c>
      <c r="B652" s="228" t="s">
        <v>248</v>
      </c>
      <c r="C652" s="228"/>
      <c r="D652" s="228"/>
      <c r="E652" s="228"/>
      <c r="F652" s="228"/>
      <c r="G652" s="228"/>
      <c r="H652" s="229">
        <v>202226</v>
      </c>
      <c r="I652" s="229">
        <v>202227</v>
      </c>
      <c r="J652" s="229">
        <v>202228</v>
      </c>
      <c r="K652" s="229">
        <v>202229</v>
      </c>
      <c r="L652" s="232">
        <v>202234</v>
      </c>
      <c r="N652" s="119" t="str">
        <f t="shared" si="30"/>
        <v>820175-</v>
      </c>
      <c r="O652" s="122" t="str">
        <f>IF(B652="NET","",IF(B652="","",IFERROR(VLOOKUP(N652,EAN!$A:$B,2,FALSE),"MANGLER - MÅ OPPDATERE EAN-FANEN")))</f>
        <v/>
      </c>
      <c r="P652" s="119">
        <f t="shared" si="31"/>
        <v>202226</v>
      </c>
      <c r="Q652" s="119">
        <f t="shared" si="32"/>
        <v>202234</v>
      </c>
      <c r="S652" s="137" t="str">
        <f>IF(B652="NET","",IFERROR(VLOOKUP(O652,'2) Order Form'!$W$9:$W$1926,1,FALSE),"Ikke med I order form"))</f>
        <v/>
      </c>
      <c r="U652" s="226">
        <v>7048652763440</v>
      </c>
      <c r="V652" s="120">
        <f>IFERROR(VLOOKUP(U652,'2) Order Form'!$W$9:$W$1996,1,FALSE),"Ikke med I order form")</f>
        <v>7048652763440</v>
      </c>
      <c r="W652" s="195">
        <f>INDEX(ATS!$A:$P,MATCH(ATS!$U652,ATS!$O:$O,0),1)</f>
        <v>828076</v>
      </c>
      <c r="X652" s="174" t="str">
        <f>INDEX(ATS!$A:$P,MATCH(ATS!$U652,ATS!$O:$O,0),2)</f>
        <v>Hunter Wind Jacket W</v>
      </c>
      <c r="Y652" s="175" t="str">
        <f>INDEX(ATS!$A:$P,MATCH(ATS!$U652,ATS!$O:$O,0),4)</f>
        <v>55504-S</v>
      </c>
      <c r="AA652" s="195">
        <f>IFERROR(VLOOKUP('2) Order Form'!W657,$U$4:$U$1000,1,FALSE),"Ikke med i Elastic")</f>
        <v>7048652539052</v>
      </c>
      <c r="AB652" s="195">
        <f>SUM('2) Order Form'!W657)</f>
        <v>7048652539052</v>
      </c>
      <c r="AC652" s="195">
        <f>INDEX(ATS!$A:$P,MATCH(ATS!$AB652,ATS!$O:$O,0),1)</f>
        <v>828103</v>
      </c>
      <c r="AD652" s="195" t="str">
        <f>INDEX(ATS!$A:$P,MATCH(ATS!$AB652,ATS!$O:$O,0),2)</f>
        <v>Hunter Merino Socks</v>
      </c>
      <c r="AE652" s="195" t="str">
        <f>INDEX(ATS!$A:$P,MATCH(ATS!$AB652,ATS!$O:$O,0),4)</f>
        <v>BLCK-37/39</v>
      </c>
    </row>
    <row r="653" spans="1:31" s="2" customFormat="1" x14ac:dyDescent="0.2">
      <c r="A653" s="228">
        <v>820175</v>
      </c>
      <c r="B653" s="228" t="s">
        <v>2148</v>
      </c>
      <c r="C653" s="228" t="s">
        <v>4204</v>
      </c>
      <c r="D653" s="228" t="s">
        <v>2275</v>
      </c>
      <c r="E653" s="228" t="s">
        <v>4357</v>
      </c>
      <c r="F653" s="228" t="s">
        <v>8</v>
      </c>
      <c r="G653" s="228" t="s">
        <v>128</v>
      </c>
      <c r="H653" s="228">
        <v>0</v>
      </c>
      <c r="I653" s="228">
        <v>0</v>
      </c>
      <c r="J653" s="228">
        <v>0</v>
      </c>
      <c r="K653" s="228">
        <v>0</v>
      </c>
      <c r="L653" s="231">
        <v>40</v>
      </c>
      <c r="N653" s="119" t="str">
        <f t="shared" si="30"/>
        <v>820175-77200-S</v>
      </c>
      <c r="O653" s="122">
        <f>IF(B653="NET","",IF(B653="","",IFERROR(VLOOKUP(N653,EAN!$A:$B,2,FALSE),"MANGLER - MÅ OPPDATERE EAN-FANEN")))</f>
        <v>7048652764522</v>
      </c>
      <c r="P653" s="119">
        <f t="shared" si="31"/>
        <v>0</v>
      </c>
      <c r="Q653" s="119">
        <f t="shared" si="32"/>
        <v>40</v>
      </c>
      <c r="S653" s="137" t="str">
        <f>IF(B653="NET","",IFERROR(VLOOKUP(O653,'2) Order Form'!$W$9:$W$1926,1,FALSE),"Ikke med I order form"))</f>
        <v>Ikke med I order form</v>
      </c>
      <c r="U653" s="226">
        <v>7048652763433</v>
      </c>
      <c r="V653" s="120">
        <f>IFERROR(VLOOKUP(U653,'2) Order Form'!$W$9:$W$1996,1,FALSE),"Ikke med I order form")</f>
        <v>7048652763433</v>
      </c>
      <c r="W653" s="195">
        <f>INDEX(ATS!$A:$P,MATCH(ATS!$U653,ATS!$O:$O,0),1)</f>
        <v>828076</v>
      </c>
      <c r="X653" s="174" t="str">
        <f>INDEX(ATS!$A:$P,MATCH(ATS!$U653,ATS!$O:$O,0),2)</f>
        <v>Hunter Wind Jacket W</v>
      </c>
      <c r="Y653" s="175" t="str">
        <f>INDEX(ATS!$A:$P,MATCH(ATS!$U653,ATS!$O:$O,0),4)</f>
        <v>55504-M</v>
      </c>
      <c r="AA653" s="195">
        <f>IFERROR(VLOOKUP('2) Order Form'!W658,$U$4:$U$1000,1,FALSE),"Ikke med i Elastic")</f>
        <v>7048652278418</v>
      </c>
      <c r="AB653" s="195">
        <f>SUM('2) Order Form'!W658)</f>
        <v>7048652278418</v>
      </c>
      <c r="AC653" s="195">
        <f>INDEX(ATS!$A:$P,MATCH(ATS!$AB653,ATS!$O:$O,0),1)</f>
        <v>828103</v>
      </c>
      <c r="AD653" s="195" t="str">
        <f>INDEX(ATS!$A:$P,MATCH(ATS!$AB653,ATS!$O:$O,0),2)</f>
        <v>Hunter Merino Socks</v>
      </c>
      <c r="AE653" s="195" t="str">
        <f>INDEX(ATS!$A:$P,MATCH(ATS!$AB653,ATS!$O:$O,0),4)</f>
        <v>BLCK-40/42</v>
      </c>
    </row>
    <row r="654" spans="1:31" s="2" customFormat="1" x14ac:dyDescent="0.2">
      <c r="A654" s="228">
        <v>820175</v>
      </c>
      <c r="B654" s="228" t="s">
        <v>2148</v>
      </c>
      <c r="C654" s="228" t="s">
        <v>4204</v>
      </c>
      <c r="D654" s="228" t="s">
        <v>2276</v>
      </c>
      <c r="E654" s="228" t="s">
        <v>4357</v>
      </c>
      <c r="F654" s="228" t="s">
        <v>7</v>
      </c>
      <c r="G654" s="228" t="s">
        <v>128</v>
      </c>
      <c r="H654" s="228">
        <v>0</v>
      </c>
      <c r="I654" s="228">
        <v>0</v>
      </c>
      <c r="J654" s="228">
        <v>0</v>
      </c>
      <c r="K654" s="228">
        <v>0</v>
      </c>
      <c r="L654" s="231">
        <v>72</v>
      </c>
      <c r="N654" s="119" t="str">
        <f t="shared" si="30"/>
        <v>820175-77200-M</v>
      </c>
      <c r="O654" s="122">
        <f>IF(B654="NET","",IF(B654="","",IFERROR(VLOOKUP(N654,EAN!$A:$B,2,FALSE),"MANGLER - MÅ OPPDATERE EAN-FANEN")))</f>
        <v>7048652764515</v>
      </c>
      <c r="P654" s="119">
        <f t="shared" si="31"/>
        <v>0</v>
      </c>
      <c r="Q654" s="119">
        <f t="shared" si="32"/>
        <v>72</v>
      </c>
      <c r="S654" s="137" t="str">
        <f>IF(B654="NET","",IFERROR(VLOOKUP(O654,'2) Order Form'!$W$9:$W$1926,1,FALSE),"Ikke med I order form"))</f>
        <v>Ikke med I order form</v>
      </c>
      <c r="U654" s="226">
        <v>7048652763426</v>
      </c>
      <c r="V654" s="120">
        <f>IFERROR(VLOOKUP(U654,'2) Order Form'!$W$9:$W$1996,1,FALSE),"Ikke med I order form")</f>
        <v>7048652763426</v>
      </c>
      <c r="W654" s="195">
        <f>INDEX(ATS!$A:$P,MATCH(ATS!$U654,ATS!$O:$O,0),1)</f>
        <v>828076</v>
      </c>
      <c r="X654" s="174" t="str">
        <f>INDEX(ATS!$A:$P,MATCH(ATS!$U654,ATS!$O:$O,0),2)</f>
        <v>Hunter Wind Jacket W</v>
      </c>
      <c r="Y654" s="175" t="str">
        <f>INDEX(ATS!$A:$P,MATCH(ATS!$U654,ATS!$O:$O,0),4)</f>
        <v>55504-L</v>
      </c>
      <c r="AA654" s="195">
        <f>IFERROR(VLOOKUP('2) Order Form'!W659,$U$4:$U$1000,1,FALSE),"Ikke med i Elastic")</f>
        <v>7048652278425</v>
      </c>
      <c r="AB654" s="195">
        <f>SUM('2) Order Form'!W659)</f>
        <v>7048652278425</v>
      </c>
      <c r="AC654" s="195">
        <f>INDEX(ATS!$A:$P,MATCH(ATS!$AB654,ATS!$O:$O,0),1)</f>
        <v>828103</v>
      </c>
      <c r="AD654" s="195" t="str">
        <f>INDEX(ATS!$A:$P,MATCH(ATS!$AB654,ATS!$O:$O,0),2)</f>
        <v>Hunter Merino Socks</v>
      </c>
      <c r="AE654" s="195" t="str">
        <f>INDEX(ATS!$A:$P,MATCH(ATS!$AB654,ATS!$O:$O,0),4)</f>
        <v>BLCK-43/45</v>
      </c>
    </row>
    <row r="655" spans="1:31" s="2" customFormat="1" x14ac:dyDescent="0.2">
      <c r="A655" s="228">
        <v>820175</v>
      </c>
      <c r="B655" s="228" t="s">
        <v>2148</v>
      </c>
      <c r="C655" s="228" t="s">
        <v>4204</v>
      </c>
      <c r="D655" s="228" t="s">
        <v>2277</v>
      </c>
      <c r="E655" s="228" t="s">
        <v>4357</v>
      </c>
      <c r="F655" s="228" t="s">
        <v>67</v>
      </c>
      <c r="G655" s="228" t="s">
        <v>128</v>
      </c>
      <c r="H655" s="228">
        <v>0</v>
      </c>
      <c r="I655" s="228">
        <v>0</v>
      </c>
      <c r="J655" s="228">
        <v>0</v>
      </c>
      <c r="K655" s="228">
        <v>0</v>
      </c>
      <c r="L655" s="231">
        <v>91</v>
      </c>
      <c r="N655" s="119" t="str">
        <f t="shared" si="30"/>
        <v>820175-77200-L</v>
      </c>
      <c r="O655" s="122">
        <f>IF(B655="NET","",IF(B655="","",IFERROR(VLOOKUP(N655,EAN!$A:$B,2,FALSE),"MANGLER - MÅ OPPDATERE EAN-FANEN")))</f>
        <v>7048652764508</v>
      </c>
      <c r="P655" s="119">
        <f t="shared" si="31"/>
        <v>0</v>
      </c>
      <c r="Q655" s="119">
        <f t="shared" si="32"/>
        <v>91</v>
      </c>
      <c r="S655" s="137" t="str">
        <f>IF(B655="NET","",IFERROR(VLOOKUP(O655,'2) Order Form'!$W$9:$W$1926,1,FALSE),"Ikke med I order form"))</f>
        <v>Ikke med I order form</v>
      </c>
      <c r="U655" s="226">
        <v>7048652763495</v>
      </c>
      <c r="V655" s="120">
        <f>IFERROR(VLOOKUP(U655,'2) Order Form'!$W$9:$W$1996,1,FALSE),"Ikke med I order form")</f>
        <v>7048652763495</v>
      </c>
      <c r="W655" s="195">
        <f>INDEX(ATS!$A:$P,MATCH(ATS!$U655,ATS!$O:$O,0),1)</f>
        <v>828076</v>
      </c>
      <c r="X655" s="174" t="str">
        <f>INDEX(ATS!$A:$P,MATCH(ATS!$U655,ATS!$O:$O,0),2)</f>
        <v>Hunter Wind Jacket W</v>
      </c>
      <c r="Y655" s="175" t="str">
        <f>INDEX(ATS!$A:$P,MATCH(ATS!$U655,ATS!$O:$O,0),4)</f>
        <v>99901-XS</v>
      </c>
      <c r="AA655" s="195">
        <f>IFERROR(VLOOKUP('2) Order Form'!W660,$U$4:$U$1000,1,FALSE),"Ikke med i Elastic")</f>
        <v>7048652539069</v>
      </c>
      <c r="AB655" s="195">
        <f>SUM('2) Order Form'!W660)</f>
        <v>7048652539069</v>
      </c>
      <c r="AC655" s="195">
        <f>INDEX(ATS!$A:$P,MATCH(ATS!$AB655,ATS!$O:$O,0),1)</f>
        <v>828103</v>
      </c>
      <c r="AD655" s="195" t="str">
        <f>INDEX(ATS!$A:$P,MATCH(ATS!$AB655,ATS!$O:$O,0),2)</f>
        <v>Hunter Merino Socks</v>
      </c>
      <c r="AE655" s="195" t="str">
        <f>INDEX(ATS!$A:$P,MATCH(ATS!$AB655,ATS!$O:$O,0),4)</f>
        <v>BTWE-37/39</v>
      </c>
    </row>
    <row r="656" spans="1:31" s="2" customFormat="1" x14ac:dyDescent="0.2">
      <c r="A656" s="228">
        <v>820175</v>
      </c>
      <c r="B656" s="228" t="s">
        <v>2148</v>
      </c>
      <c r="C656" s="228" t="s">
        <v>4204</v>
      </c>
      <c r="D656" s="228" t="s">
        <v>2278</v>
      </c>
      <c r="E656" s="228" t="s">
        <v>4357</v>
      </c>
      <c r="F656" s="228" t="s">
        <v>68</v>
      </c>
      <c r="G656" s="228" t="s">
        <v>128</v>
      </c>
      <c r="H656" s="228">
        <v>0</v>
      </c>
      <c r="I656" s="228">
        <v>0</v>
      </c>
      <c r="J656" s="228">
        <v>0</v>
      </c>
      <c r="K656" s="228">
        <v>0</v>
      </c>
      <c r="L656" s="231">
        <v>57</v>
      </c>
      <c r="N656" s="119" t="str">
        <f t="shared" si="30"/>
        <v>820175-77200-XL</v>
      </c>
      <c r="O656" s="122">
        <f>IF(B656="NET","",IF(B656="","",IFERROR(VLOOKUP(N656,EAN!$A:$B,2,FALSE),"MANGLER - MÅ OPPDATERE EAN-FANEN")))</f>
        <v>7048652764539</v>
      </c>
      <c r="P656" s="119">
        <f t="shared" si="31"/>
        <v>0</v>
      </c>
      <c r="Q656" s="119">
        <f t="shared" si="32"/>
        <v>57</v>
      </c>
      <c r="S656" s="137" t="str">
        <f>IF(B656="NET","",IFERROR(VLOOKUP(O656,'2) Order Form'!$W$9:$W$1926,1,FALSE),"Ikke med I order form"))</f>
        <v>Ikke med I order form</v>
      </c>
      <c r="U656" s="226">
        <v>7048652763488</v>
      </c>
      <c r="V656" s="120">
        <f>IFERROR(VLOOKUP(U656,'2) Order Form'!$W$9:$W$1996,1,FALSE),"Ikke med I order form")</f>
        <v>7048652763488</v>
      </c>
      <c r="W656" s="195">
        <f>INDEX(ATS!$A:$P,MATCH(ATS!$U656,ATS!$O:$O,0),1)</f>
        <v>828076</v>
      </c>
      <c r="X656" s="174" t="str">
        <f>INDEX(ATS!$A:$P,MATCH(ATS!$U656,ATS!$O:$O,0),2)</f>
        <v>Hunter Wind Jacket W</v>
      </c>
      <c r="Y656" s="175" t="str">
        <f>INDEX(ATS!$A:$P,MATCH(ATS!$U656,ATS!$O:$O,0),4)</f>
        <v>99901-S</v>
      </c>
      <c r="AA656" s="195">
        <f>IFERROR(VLOOKUP('2) Order Form'!W661,$U$4:$U$1000,1,FALSE),"Ikke med i Elastic")</f>
        <v>7048652278432</v>
      </c>
      <c r="AB656" s="195">
        <f>SUM('2) Order Form'!W661)</f>
        <v>7048652278432</v>
      </c>
      <c r="AC656" s="195">
        <f>INDEX(ATS!$A:$P,MATCH(ATS!$AB656,ATS!$O:$O,0),1)</f>
        <v>828103</v>
      </c>
      <c r="AD656" s="195" t="str">
        <f>INDEX(ATS!$A:$P,MATCH(ATS!$AB656,ATS!$O:$O,0),2)</f>
        <v>Hunter Merino Socks</v>
      </c>
      <c r="AE656" s="195" t="str">
        <f>INDEX(ATS!$A:$P,MATCH(ATS!$AB656,ATS!$O:$O,0),4)</f>
        <v>BTWE-40/42</v>
      </c>
    </row>
    <row r="657" spans="1:31" s="2" customFormat="1" x14ac:dyDescent="0.2">
      <c r="A657" s="228">
        <v>820175</v>
      </c>
      <c r="B657" s="228" t="s">
        <v>2148</v>
      </c>
      <c r="C657" s="228" t="s">
        <v>4204</v>
      </c>
      <c r="D657" s="228" t="s">
        <v>140</v>
      </c>
      <c r="E657" s="228" t="s">
        <v>93</v>
      </c>
      <c r="F657" s="228" t="s">
        <v>8</v>
      </c>
      <c r="G657" s="228" t="s">
        <v>128</v>
      </c>
      <c r="H657" s="228">
        <v>4</v>
      </c>
      <c r="I657" s="228">
        <v>4</v>
      </c>
      <c r="J657" s="228">
        <v>4</v>
      </c>
      <c r="K657" s="228">
        <v>4</v>
      </c>
      <c r="L657" s="231">
        <v>5</v>
      </c>
      <c r="N657" s="119" t="str">
        <f t="shared" si="30"/>
        <v>820175-BLACK-S</v>
      </c>
      <c r="O657" s="122">
        <f>IF(B657="NET","",IF(B657="","",IFERROR(VLOOKUP(N657,EAN!$A:$B,2,FALSE),"MANGLER - MÅ OPPDATERE EAN-FANEN")))</f>
        <v>7048652339850</v>
      </c>
      <c r="P657" s="119">
        <f t="shared" si="31"/>
        <v>4</v>
      </c>
      <c r="Q657" s="119">
        <f t="shared" si="32"/>
        <v>5</v>
      </c>
      <c r="S657" s="137" t="str">
        <f>IF(B657="NET","",IFERROR(VLOOKUP(O657,'2) Order Form'!$W$9:$W$1926,1,FALSE),"Ikke med I order form"))</f>
        <v>Ikke med I order form</v>
      </c>
      <c r="U657" s="226">
        <v>7048652763471</v>
      </c>
      <c r="V657" s="120">
        <f>IFERROR(VLOOKUP(U657,'2) Order Form'!$W$9:$W$1996,1,FALSE),"Ikke med I order form")</f>
        <v>7048652763471</v>
      </c>
      <c r="W657" s="195">
        <f>INDEX(ATS!$A:$P,MATCH(ATS!$U657,ATS!$O:$O,0),1)</f>
        <v>828076</v>
      </c>
      <c r="X657" s="174" t="str">
        <f>INDEX(ATS!$A:$P,MATCH(ATS!$U657,ATS!$O:$O,0),2)</f>
        <v>Hunter Wind Jacket W</v>
      </c>
      <c r="Y657" s="175" t="str">
        <f>INDEX(ATS!$A:$P,MATCH(ATS!$U657,ATS!$O:$O,0),4)</f>
        <v>99901-M</v>
      </c>
      <c r="AA657" s="195">
        <f>IFERROR(VLOOKUP('2) Order Form'!W662,$U$4:$U$1000,1,FALSE),"Ikke med i Elastic")</f>
        <v>7048652278449</v>
      </c>
      <c r="AB657" s="195">
        <f>SUM('2) Order Form'!W662)</f>
        <v>7048652278449</v>
      </c>
      <c r="AC657" s="195">
        <f>INDEX(ATS!$A:$P,MATCH(ATS!$AB657,ATS!$O:$O,0),1)</f>
        <v>828103</v>
      </c>
      <c r="AD657" s="195" t="str">
        <f>INDEX(ATS!$A:$P,MATCH(ATS!$AB657,ATS!$O:$O,0),2)</f>
        <v>Hunter Merino Socks</v>
      </c>
      <c r="AE657" s="195" t="str">
        <f>INDEX(ATS!$A:$P,MATCH(ATS!$AB657,ATS!$O:$O,0),4)</f>
        <v>BTWE-43/45</v>
      </c>
    </row>
    <row r="658" spans="1:31" s="2" customFormat="1" x14ac:dyDescent="0.2">
      <c r="A658" s="228">
        <v>820175</v>
      </c>
      <c r="B658" s="228" t="s">
        <v>2148</v>
      </c>
      <c r="C658" s="228" t="s">
        <v>4204</v>
      </c>
      <c r="D658" s="228" t="s">
        <v>141</v>
      </c>
      <c r="E658" s="228" t="s">
        <v>93</v>
      </c>
      <c r="F658" s="228" t="s">
        <v>7</v>
      </c>
      <c r="G658" s="228" t="s">
        <v>128</v>
      </c>
      <c r="H658" s="228">
        <v>0</v>
      </c>
      <c r="I658" s="228">
        <v>0</v>
      </c>
      <c r="J658" s="228">
        <v>0</v>
      </c>
      <c r="K658" s="228">
        <v>0</v>
      </c>
      <c r="L658" s="231">
        <v>0</v>
      </c>
      <c r="N658" s="119" t="str">
        <f t="shared" si="30"/>
        <v>820175-BLACK-M</v>
      </c>
      <c r="O658" s="122">
        <f>IF(B658="NET","",IF(B658="","",IFERROR(VLOOKUP(N658,EAN!$A:$B,2,FALSE),"MANGLER - MÅ OPPDATERE EAN-FANEN")))</f>
        <v>7048652339843</v>
      </c>
      <c r="P658" s="119">
        <f t="shared" si="31"/>
        <v>0</v>
      </c>
      <c r="Q658" s="119">
        <f t="shared" si="32"/>
        <v>0</v>
      </c>
      <c r="S658" s="137" t="str">
        <f>IF(B658="NET","",IFERROR(VLOOKUP(O658,'2) Order Form'!$W$9:$W$1926,1,FALSE),"Ikke med I order form"))</f>
        <v>Ikke med I order form</v>
      </c>
      <c r="U658" s="226">
        <v>7048652763464</v>
      </c>
      <c r="V658" s="120">
        <f>IFERROR(VLOOKUP(U658,'2) Order Form'!$W$9:$W$1996,1,FALSE),"Ikke med I order form")</f>
        <v>7048652763464</v>
      </c>
      <c r="W658" s="195">
        <f>INDEX(ATS!$A:$P,MATCH(ATS!$U658,ATS!$O:$O,0),1)</f>
        <v>828076</v>
      </c>
      <c r="X658" s="174" t="str">
        <f>INDEX(ATS!$A:$P,MATCH(ATS!$U658,ATS!$O:$O,0),2)</f>
        <v>Hunter Wind Jacket W</v>
      </c>
      <c r="Y658" s="175" t="str">
        <f>INDEX(ATS!$A:$P,MATCH(ATS!$U658,ATS!$O:$O,0),4)</f>
        <v>99901-L</v>
      </c>
      <c r="AA658" s="195">
        <f>IFERROR(VLOOKUP('2) Order Form'!W663,$U$4:$U$1000,1,FALSE),"Ikke med i Elastic")</f>
        <v>7048652763457</v>
      </c>
      <c r="AB658" s="195">
        <f>SUM('2) Order Form'!W663)</f>
        <v>7048652763457</v>
      </c>
      <c r="AC658" s="195">
        <f>INDEX(ATS!$A:$P,MATCH(ATS!$AB658,ATS!$O:$O,0),1)</f>
        <v>828076</v>
      </c>
      <c r="AD658" s="195" t="str">
        <f>INDEX(ATS!$A:$P,MATCH(ATS!$AB658,ATS!$O:$O,0),2)</f>
        <v>Hunter Wind Jacket W</v>
      </c>
      <c r="AE658" s="195" t="str">
        <f>INDEX(ATS!$A:$P,MATCH(ATS!$AB658,ATS!$O:$O,0),4)</f>
        <v>55504-XS</v>
      </c>
    </row>
    <row r="659" spans="1:31" s="2" customFormat="1" x14ac:dyDescent="0.2">
      <c r="A659" s="228">
        <v>820175</v>
      </c>
      <c r="B659" s="228" t="s">
        <v>2148</v>
      </c>
      <c r="C659" s="228" t="s">
        <v>4204</v>
      </c>
      <c r="D659" s="228" t="s">
        <v>142</v>
      </c>
      <c r="E659" s="228" t="s">
        <v>93</v>
      </c>
      <c r="F659" s="228" t="s">
        <v>67</v>
      </c>
      <c r="G659" s="228" t="s">
        <v>128</v>
      </c>
      <c r="H659" s="228">
        <v>2</v>
      </c>
      <c r="I659" s="228">
        <v>2</v>
      </c>
      <c r="J659" s="228">
        <v>2</v>
      </c>
      <c r="K659" s="228">
        <v>2</v>
      </c>
      <c r="L659" s="231">
        <v>21</v>
      </c>
      <c r="N659" s="119" t="str">
        <f t="shared" si="30"/>
        <v>820175-BLACK-L</v>
      </c>
      <c r="O659" s="122">
        <f>IF(B659="NET","",IF(B659="","",IFERROR(VLOOKUP(N659,EAN!$A:$B,2,FALSE),"MANGLER - MÅ OPPDATERE EAN-FANEN")))</f>
        <v>7048652339836</v>
      </c>
      <c r="P659" s="119">
        <f t="shared" si="31"/>
        <v>2</v>
      </c>
      <c r="Q659" s="119">
        <f t="shared" si="32"/>
        <v>21</v>
      </c>
      <c r="S659" s="137" t="str">
        <f>IF(B659="NET","",IFERROR(VLOOKUP(O659,'2) Order Form'!$W$9:$W$1926,1,FALSE),"Ikke med I order form"))</f>
        <v>Ikke med I order form</v>
      </c>
      <c r="U659" s="226">
        <v>7048652537843</v>
      </c>
      <c r="V659" s="120">
        <f>IFERROR(VLOOKUP(U659,'2) Order Form'!$W$9:$W$1996,1,FALSE),"Ikke med I order form")</f>
        <v>7048652537843</v>
      </c>
      <c r="W659" s="195">
        <f>INDEX(ATS!$A:$P,MATCH(ATS!$U659,ATS!$O:$O,0),1)</f>
        <v>828159</v>
      </c>
      <c r="X659" s="174" t="str">
        <f>INDEX(ATS!$A:$P,MATCH(ATS!$U659,ATS!$O:$O,0),2)</f>
        <v>Hunter Midlayer F/Z W</v>
      </c>
      <c r="Y659" s="175" t="str">
        <f>INDEX(ATS!$A:$P,MATCH(ATS!$U659,ATS!$O:$O,0),4)</f>
        <v>BLACK-XS</v>
      </c>
      <c r="AA659" s="195">
        <f>IFERROR(VLOOKUP('2) Order Form'!W664,$U$4:$U$1000,1,FALSE),"Ikke med i Elastic")</f>
        <v>7048652763440</v>
      </c>
      <c r="AB659" s="195">
        <f>SUM('2) Order Form'!W664)</f>
        <v>7048652763440</v>
      </c>
      <c r="AC659" s="195">
        <f>INDEX(ATS!$A:$P,MATCH(ATS!$AB659,ATS!$O:$O,0),1)</f>
        <v>828076</v>
      </c>
      <c r="AD659" s="195" t="str">
        <f>INDEX(ATS!$A:$P,MATCH(ATS!$AB659,ATS!$O:$O,0),2)</f>
        <v>Hunter Wind Jacket W</v>
      </c>
      <c r="AE659" s="195" t="str">
        <f>INDEX(ATS!$A:$P,MATCH(ATS!$AB659,ATS!$O:$O,0),4)</f>
        <v>55504-S</v>
      </c>
    </row>
    <row r="660" spans="1:31" s="2" customFormat="1" x14ac:dyDescent="0.2">
      <c r="A660" s="228">
        <v>820175</v>
      </c>
      <c r="B660" s="228" t="s">
        <v>2148</v>
      </c>
      <c r="C660" s="228" t="s">
        <v>4204</v>
      </c>
      <c r="D660" s="228" t="s">
        <v>143</v>
      </c>
      <c r="E660" s="228" t="s">
        <v>93</v>
      </c>
      <c r="F660" s="228" t="s">
        <v>68</v>
      </c>
      <c r="G660" s="228" t="s">
        <v>128</v>
      </c>
      <c r="H660" s="228">
        <v>0</v>
      </c>
      <c r="I660" s="228">
        <v>0</v>
      </c>
      <c r="J660" s="228">
        <v>0</v>
      </c>
      <c r="K660" s="228">
        <v>0</v>
      </c>
      <c r="L660" s="231">
        <v>17</v>
      </c>
      <c r="N660" s="119" t="str">
        <f t="shared" si="30"/>
        <v>820175-BLACK-XL</v>
      </c>
      <c r="O660" s="122">
        <f>IF(B660="NET","",IF(B660="","",IFERROR(VLOOKUP(N660,EAN!$A:$B,2,FALSE),"MANGLER - MÅ OPPDATERE EAN-FANEN")))</f>
        <v>7048652339867</v>
      </c>
      <c r="P660" s="119">
        <f t="shared" si="31"/>
        <v>0</v>
      </c>
      <c r="Q660" s="119">
        <f t="shared" si="32"/>
        <v>17</v>
      </c>
      <c r="S660" s="137" t="str">
        <f>IF(B660="NET","",IFERROR(VLOOKUP(O660,'2) Order Form'!$W$9:$W$1926,1,FALSE),"Ikke med I order form"))</f>
        <v>Ikke med I order form</v>
      </c>
      <c r="U660" s="226">
        <v>7048652537836</v>
      </c>
      <c r="V660" s="120">
        <f>IFERROR(VLOOKUP(U660,'2) Order Form'!$W$9:$W$1996,1,FALSE),"Ikke med I order form")</f>
        <v>7048652537836</v>
      </c>
      <c r="W660" s="195">
        <f>INDEX(ATS!$A:$P,MATCH(ATS!$U660,ATS!$O:$O,0),1)</f>
        <v>828159</v>
      </c>
      <c r="X660" s="174" t="str">
        <f>INDEX(ATS!$A:$P,MATCH(ATS!$U660,ATS!$O:$O,0),2)</f>
        <v>Hunter Midlayer F/Z W</v>
      </c>
      <c r="Y660" s="175" t="str">
        <f>INDEX(ATS!$A:$P,MATCH(ATS!$U660,ATS!$O:$O,0),4)</f>
        <v>BLACK-S</v>
      </c>
      <c r="AA660" s="195">
        <f>IFERROR(VLOOKUP('2) Order Form'!W665,$U$4:$U$1000,1,FALSE),"Ikke med i Elastic")</f>
        <v>7048652763433</v>
      </c>
      <c r="AB660" s="195">
        <f>SUM('2) Order Form'!W665)</f>
        <v>7048652763433</v>
      </c>
      <c r="AC660" s="195">
        <f>INDEX(ATS!$A:$P,MATCH(ATS!$AB660,ATS!$O:$O,0),1)</f>
        <v>828076</v>
      </c>
      <c r="AD660" s="195" t="str">
        <f>INDEX(ATS!$A:$P,MATCH(ATS!$AB660,ATS!$O:$O,0),2)</f>
        <v>Hunter Wind Jacket W</v>
      </c>
      <c r="AE660" s="195" t="str">
        <f>INDEX(ATS!$A:$P,MATCH(ATS!$AB660,ATS!$O:$O,0),4)</f>
        <v>55504-M</v>
      </c>
    </row>
    <row r="661" spans="1:31" s="2" customFormat="1" x14ac:dyDescent="0.2">
      <c r="A661" s="228">
        <v>820175</v>
      </c>
      <c r="B661" s="228" t="s">
        <v>2148</v>
      </c>
      <c r="C661" s="228" t="s">
        <v>4204</v>
      </c>
      <c r="D661" s="228" t="s">
        <v>513</v>
      </c>
      <c r="E661" s="228" t="s">
        <v>132</v>
      </c>
      <c r="F661" s="228" t="s">
        <v>8</v>
      </c>
      <c r="G661" s="228" t="s">
        <v>128</v>
      </c>
      <c r="H661" s="228">
        <v>93</v>
      </c>
      <c r="I661" s="228">
        <v>93</v>
      </c>
      <c r="J661" s="228">
        <v>93</v>
      </c>
      <c r="K661" s="228">
        <v>93</v>
      </c>
      <c r="L661" s="231">
        <v>124</v>
      </c>
      <c r="N661" s="119" t="str">
        <f t="shared" si="30"/>
        <v>820175-BTWHT-S</v>
      </c>
      <c r="O661" s="122">
        <f>IF(B661="NET","",IF(B661="","",IFERROR(VLOOKUP(N661,EAN!$A:$B,2,FALSE),"MANGLER - MÅ OPPDATERE EAN-FANEN")))</f>
        <v>7048652339898</v>
      </c>
      <c r="P661" s="119">
        <f t="shared" si="31"/>
        <v>93</v>
      </c>
      <c r="Q661" s="119">
        <f t="shared" si="32"/>
        <v>124</v>
      </c>
      <c r="S661" s="137" t="str">
        <f>IF(B661="NET","",IFERROR(VLOOKUP(O661,'2) Order Form'!$W$9:$W$1926,1,FALSE),"Ikke med I order form"))</f>
        <v>Ikke med I order form</v>
      </c>
      <c r="U661" s="226">
        <v>7048652537829</v>
      </c>
      <c r="V661" s="120">
        <f>IFERROR(VLOOKUP(U661,'2) Order Form'!$W$9:$W$1996,1,FALSE),"Ikke med I order form")</f>
        <v>7048652537829</v>
      </c>
      <c r="W661" s="195">
        <f>INDEX(ATS!$A:$P,MATCH(ATS!$U661,ATS!$O:$O,0),1)</f>
        <v>828159</v>
      </c>
      <c r="X661" s="174" t="str">
        <f>INDEX(ATS!$A:$P,MATCH(ATS!$U661,ATS!$O:$O,0),2)</f>
        <v>Hunter Midlayer F/Z W</v>
      </c>
      <c r="Y661" s="175" t="str">
        <f>INDEX(ATS!$A:$P,MATCH(ATS!$U661,ATS!$O:$O,0),4)</f>
        <v>BLACK-M</v>
      </c>
      <c r="AA661" s="195">
        <f>IFERROR(VLOOKUP('2) Order Form'!W666,$U$4:$U$1000,1,FALSE),"Ikke med i Elastic")</f>
        <v>7048652763426</v>
      </c>
      <c r="AB661" s="195">
        <f>SUM('2) Order Form'!W666)</f>
        <v>7048652763426</v>
      </c>
      <c r="AC661" s="195">
        <f>INDEX(ATS!$A:$P,MATCH(ATS!$AB661,ATS!$O:$O,0),1)</f>
        <v>828076</v>
      </c>
      <c r="AD661" s="195" t="str">
        <f>INDEX(ATS!$A:$P,MATCH(ATS!$AB661,ATS!$O:$O,0),2)</f>
        <v>Hunter Wind Jacket W</v>
      </c>
      <c r="AE661" s="195" t="str">
        <f>INDEX(ATS!$A:$P,MATCH(ATS!$AB661,ATS!$O:$O,0),4)</f>
        <v>55504-L</v>
      </c>
    </row>
    <row r="662" spans="1:31" s="2" customFormat="1" x14ac:dyDescent="0.2">
      <c r="A662" s="228">
        <v>820175</v>
      </c>
      <c r="B662" s="228" t="s">
        <v>2148</v>
      </c>
      <c r="C662" s="228" t="s">
        <v>4204</v>
      </c>
      <c r="D662" s="228" t="s">
        <v>167</v>
      </c>
      <c r="E662" s="228" t="s">
        <v>132</v>
      </c>
      <c r="F662" s="228" t="s">
        <v>7</v>
      </c>
      <c r="G662" s="228" t="s">
        <v>128</v>
      </c>
      <c r="H662" s="228">
        <v>101</v>
      </c>
      <c r="I662" s="228">
        <v>101</v>
      </c>
      <c r="J662" s="228">
        <v>101</v>
      </c>
      <c r="K662" s="228">
        <v>101</v>
      </c>
      <c r="L662" s="231">
        <v>167</v>
      </c>
      <c r="N662" s="119" t="str">
        <f t="shared" si="30"/>
        <v>820175-BTWHT-M</v>
      </c>
      <c r="O662" s="122">
        <f>IF(B662="NET","",IF(B662="","",IFERROR(VLOOKUP(N662,EAN!$A:$B,2,FALSE),"MANGLER - MÅ OPPDATERE EAN-FANEN")))</f>
        <v>7048652339881</v>
      </c>
      <c r="P662" s="119">
        <f t="shared" si="31"/>
        <v>101</v>
      </c>
      <c r="Q662" s="119">
        <f t="shared" si="32"/>
        <v>167</v>
      </c>
      <c r="S662" s="137" t="str">
        <f>IF(B662="NET","",IFERROR(VLOOKUP(O662,'2) Order Form'!$W$9:$W$1926,1,FALSE),"Ikke med I order form"))</f>
        <v>Ikke med I order form</v>
      </c>
      <c r="U662" s="226">
        <v>7048652537812</v>
      </c>
      <c r="V662" s="120">
        <f>IFERROR(VLOOKUP(U662,'2) Order Form'!$W$9:$W$1996,1,FALSE),"Ikke med I order form")</f>
        <v>7048652537812</v>
      </c>
      <c r="W662" s="195">
        <f>INDEX(ATS!$A:$P,MATCH(ATS!$U662,ATS!$O:$O,0),1)</f>
        <v>828159</v>
      </c>
      <c r="X662" s="174" t="str">
        <f>INDEX(ATS!$A:$P,MATCH(ATS!$U662,ATS!$O:$O,0),2)</f>
        <v>Hunter Midlayer F/Z W</v>
      </c>
      <c r="Y662" s="175" t="str">
        <f>INDEX(ATS!$A:$P,MATCH(ATS!$U662,ATS!$O:$O,0),4)</f>
        <v>BLACK-L</v>
      </c>
      <c r="AA662" s="195">
        <f>IFERROR(VLOOKUP('2) Order Form'!W667,$U$4:$U$1000,1,FALSE),"Ikke med i Elastic")</f>
        <v>7048652763495</v>
      </c>
      <c r="AB662" s="195">
        <f>SUM('2) Order Form'!W667)</f>
        <v>7048652763495</v>
      </c>
      <c r="AC662" s="195">
        <f>INDEX(ATS!$A:$P,MATCH(ATS!$AB662,ATS!$O:$O,0),1)</f>
        <v>828076</v>
      </c>
      <c r="AD662" s="195" t="str">
        <f>INDEX(ATS!$A:$P,MATCH(ATS!$AB662,ATS!$O:$O,0),2)</f>
        <v>Hunter Wind Jacket W</v>
      </c>
      <c r="AE662" s="195" t="str">
        <f>INDEX(ATS!$A:$P,MATCH(ATS!$AB662,ATS!$O:$O,0),4)</f>
        <v>99901-XS</v>
      </c>
    </row>
    <row r="663" spans="1:31" s="2" customFormat="1" x14ac:dyDescent="0.2">
      <c r="A663" s="228">
        <v>820175</v>
      </c>
      <c r="B663" s="228" t="s">
        <v>2148</v>
      </c>
      <c r="C663" s="228" t="s">
        <v>4204</v>
      </c>
      <c r="D663" s="228" t="s">
        <v>168</v>
      </c>
      <c r="E663" s="228" t="s">
        <v>132</v>
      </c>
      <c r="F663" s="228" t="s">
        <v>67</v>
      </c>
      <c r="G663" s="228" t="s">
        <v>128</v>
      </c>
      <c r="H663" s="228">
        <v>36</v>
      </c>
      <c r="I663" s="228">
        <v>36</v>
      </c>
      <c r="J663" s="228">
        <v>36</v>
      </c>
      <c r="K663" s="228">
        <v>36</v>
      </c>
      <c r="L663" s="231">
        <v>108</v>
      </c>
      <c r="N663" s="119" t="str">
        <f t="shared" si="30"/>
        <v>820175-BTWHT-L</v>
      </c>
      <c r="O663" s="122">
        <f>IF(B663="NET","",IF(B663="","",IFERROR(VLOOKUP(N663,EAN!$A:$B,2,FALSE),"MANGLER - MÅ OPPDATERE EAN-FANEN")))</f>
        <v>7048652339874</v>
      </c>
      <c r="P663" s="119">
        <f t="shared" si="31"/>
        <v>36</v>
      </c>
      <c r="Q663" s="119">
        <f t="shared" si="32"/>
        <v>108</v>
      </c>
      <c r="S663" s="137" t="str">
        <f>IF(B663="NET","",IFERROR(VLOOKUP(O663,'2) Order Form'!$W$9:$W$1926,1,FALSE),"Ikke med I order form"))</f>
        <v>Ikke med I order form</v>
      </c>
      <c r="U663" s="226">
        <v>7048652277169</v>
      </c>
      <c r="V663" s="120">
        <f>IFERROR(VLOOKUP(U663,'2) Order Form'!$W$9:$W$1996,1,FALSE),"Ikke med I order form")</f>
        <v>7048652277169</v>
      </c>
      <c r="W663" s="195">
        <f>INDEX(ATS!$A:$P,MATCH(ATS!$U663,ATS!$O:$O,0),1)</f>
        <v>828090</v>
      </c>
      <c r="X663" s="174" t="str">
        <f>INDEX(ATS!$A:$P,MATCH(ATS!$U663,ATS!$O:$O,0),2)</f>
        <v>Hunter Light Pants W</v>
      </c>
      <c r="Y663" s="175" t="str">
        <f>INDEX(ATS!$A:$P,MATCH(ATS!$U663,ATS!$O:$O,0),4)</f>
        <v>SEGRY-XS</v>
      </c>
      <c r="AA663" s="195">
        <f>IFERROR(VLOOKUP('2) Order Form'!W668,$U$4:$U$1000,1,FALSE),"Ikke med i Elastic")</f>
        <v>7048652763488</v>
      </c>
      <c r="AB663" s="195">
        <f>SUM('2) Order Form'!W668)</f>
        <v>7048652763488</v>
      </c>
      <c r="AC663" s="195">
        <f>INDEX(ATS!$A:$P,MATCH(ATS!$AB663,ATS!$O:$O,0),1)</f>
        <v>828076</v>
      </c>
      <c r="AD663" s="195" t="str">
        <f>INDEX(ATS!$A:$P,MATCH(ATS!$AB663,ATS!$O:$O,0),2)</f>
        <v>Hunter Wind Jacket W</v>
      </c>
      <c r="AE663" s="195" t="str">
        <f>INDEX(ATS!$A:$P,MATCH(ATS!$AB663,ATS!$O:$O,0),4)</f>
        <v>99901-S</v>
      </c>
    </row>
    <row r="664" spans="1:31" s="2" customFormat="1" x14ac:dyDescent="0.2">
      <c r="A664" s="228">
        <v>820175</v>
      </c>
      <c r="B664" s="228" t="s">
        <v>2148</v>
      </c>
      <c r="C664" s="228" t="s">
        <v>4204</v>
      </c>
      <c r="D664" s="228" t="s">
        <v>826</v>
      </c>
      <c r="E664" s="228" t="s">
        <v>132</v>
      </c>
      <c r="F664" s="228" t="s">
        <v>68</v>
      </c>
      <c r="G664" s="228" t="s">
        <v>128</v>
      </c>
      <c r="H664" s="228">
        <v>22</v>
      </c>
      <c r="I664" s="228">
        <v>22</v>
      </c>
      <c r="J664" s="228">
        <v>22</v>
      </c>
      <c r="K664" s="228">
        <v>22</v>
      </c>
      <c r="L664" s="231">
        <v>64</v>
      </c>
      <c r="N664" s="119" t="str">
        <f t="shared" si="30"/>
        <v>820175-BTWHT-XL</v>
      </c>
      <c r="O664" s="122">
        <f>IF(B664="NET","",IF(B664="","",IFERROR(VLOOKUP(N664,EAN!$A:$B,2,FALSE),"MANGLER - MÅ OPPDATERE EAN-FANEN")))</f>
        <v>7048652339904</v>
      </c>
      <c r="P664" s="119">
        <f t="shared" si="31"/>
        <v>22</v>
      </c>
      <c r="Q664" s="119">
        <f t="shared" si="32"/>
        <v>64</v>
      </c>
      <c r="S664" s="137" t="str">
        <f>IF(B664="NET","",IFERROR(VLOOKUP(O664,'2) Order Form'!$W$9:$W$1926,1,FALSE),"Ikke med I order form"))</f>
        <v>Ikke med I order form</v>
      </c>
      <c r="U664" s="226">
        <v>7048652277152</v>
      </c>
      <c r="V664" s="120">
        <f>IFERROR(VLOOKUP(U664,'2) Order Form'!$W$9:$W$1996,1,FALSE),"Ikke med I order form")</f>
        <v>7048652277152</v>
      </c>
      <c r="W664" s="195">
        <f>INDEX(ATS!$A:$P,MATCH(ATS!$U664,ATS!$O:$O,0),1)</f>
        <v>828090</v>
      </c>
      <c r="X664" s="174" t="str">
        <f>INDEX(ATS!$A:$P,MATCH(ATS!$U664,ATS!$O:$O,0),2)</f>
        <v>Hunter Light Pants W</v>
      </c>
      <c r="Y664" s="175" t="str">
        <f>INDEX(ATS!$A:$P,MATCH(ATS!$U664,ATS!$O:$O,0),4)</f>
        <v>SEGRY-S</v>
      </c>
      <c r="AA664" s="195">
        <f>IFERROR(VLOOKUP('2) Order Form'!W669,$U$4:$U$1000,1,FALSE),"Ikke med i Elastic")</f>
        <v>7048652763471</v>
      </c>
      <c r="AB664" s="195">
        <f>SUM('2) Order Form'!W669)</f>
        <v>7048652763471</v>
      </c>
      <c r="AC664" s="195">
        <f>INDEX(ATS!$A:$P,MATCH(ATS!$AB664,ATS!$O:$O,0),1)</f>
        <v>828076</v>
      </c>
      <c r="AD664" s="195" t="str">
        <f>INDEX(ATS!$A:$P,MATCH(ATS!$AB664,ATS!$O:$O,0),2)</f>
        <v>Hunter Wind Jacket W</v>
      </c>
      <c r="AE664" s="195" t="str">
        <f>INDEX(ATS!$A:$P,MATCH(ATS!$AB664,ATS!$O:$O,0),4)</f>
        <v>99901-M</v>
      </c>
    </row>
    <row r="665" spans="1:31" s="2" customFormat="1" x14ac:dyDescent="0.2">
      <c r="A665" s="228">
        <v>820175</v>
      </c>
      <c r="B665" s="228" t="s">
        <v>2148</v>
      </c>
      <c r="C665" s="228" t="s">
        <v>4204</v>
      </c>
      <c r="D665" s="228" t="s">
        <v>200</v>
      </c>
      <c r="E665" s="228" t="s">
        <v>194</v>
      </c>
      <c r="F665" s="228" t="s">
        <v>8</v>
      </c>
      <c r="G665" s="228" t="s">
        <v>504</v>
      </c>
      <c r="H665" s="228">
        <v>3</v>
      </c>
      <c r="I665" s="228">
        <v>3</v>
      </c>
      <c r="J665" s="228">
        <v>3</v>
      </c>
      <c r="K665" s="228">
        <v>3</v>
      </c>
      <c r="L665" s="231">
        <v>3</v>
      </c>
      <c r="N665" s="119" t="str">
        <f t="shared" si="30"/>
        <v>820175-FOGRN-S</v>
      </c>
      <c r="O665" s="122">
        <f>IF(B665="NET","",IF(B665="","",IFERROR(VLOOKUP(N665,EAN!$A:$B,2,FALSE),"MANGLER - MÅ OPPDATERE EAN-FANEN")))</f>
        <v>7048652556103</v>
      </c>
      <c r="P665" s="119">
        <f t="shared" si="31"/>
        <v>3</v>
      </c>
      <c r="Q665" s="119">
        <f t="shared" si="32"/>
        <v>3</v>
      </c>
      <c r="S665" s="137" t="str">
        <f>IF(B665="NET","",IFERROR(VLOOKUP(O665,'2) Order Form'!$W$9:$W$1926,1,FALSE),"Ikke med I order form"))</f>
        <v>Ikke med I order form</v>
      </c>
      <c r="U665" s="226">
        <v>7048652277145</v>
      </c>
      <c r="V665" s="120">
        <f>IFERROR(VLOOKUP(U665,'2) Order Form'!$W$9:$W$1996,1,FALSE),"Ikke med I order form")</f>
        <v>7048652277145</v>
      </c>
      <c r="W665" s="195">
        <f>INDEX(ATS!$A:$P,MATCH(ATS!$U665,ATS!$O:$O,0),1)</f>
        <v>828090</v>
      </c>
      <c r="X665" s="174" t="str">
        <f>INDEX(ATS!$A:$P,MATCH(ATS!$U665,ATS!$O:$O,0),2)</f>
        <v>Hunter Light Pants W</v>
      </c>
      <c r="Y665" s="175" t="str">
        <f>INDEX(ATS!$A:$P,MATCH(ATS!$U665,ATS!$O:$O,0),4)</f>
        <v>SEGRY-M</v>
      </c>
      <c r="AA665" s="195">
        <f>IFERROR(VLOOKUP('2) Order Form'!W670,$U$4:$U$1000,1,FALSE),"Ikke med i Elastic")</f>
        <v>7048652763464</v>
      </c>
      <c r="AB665" s="195">
        <f>SUM('2) Order Form'!W670)</f>
        <v>7048652763464</v>
      </c>
      <c r="AC665" s="195">
        <f>INDEX(ATS!$A:$P,MATCH(ATS!$AB665,ATS!$O:$O,0),1)</f>
        <v>828076</v>
      </c>
      <c r="AD665" s="195" t="str">
        <f>INDEX(ATS!$A:$P,MATCH(ATS!$AB665,ATS!$O:$O,0),2)</f>
        <v>Hunter Wind Jacket W</v>
      </c>
      <c r="AE665" s="195" t="str">
        <f>INDEX(ATS!$A:$P,MATCH(ATS!$AB665,ATS!$O:$O,0),4)</f>
        <v>99901-L</v>
      </c>
    </row>
    <row r="666" spans="1:31" s="2" customFormat="1" x14ac:dyDescent="0.2">
      <c r="A666" s="228">
        <v>820175</v>
      </c>
      <c r="B666" s="228" t="s">
        <v>2148</v>
      </c>
      <c r="C666" s="228" t="s">
        <v>4204</v>
      </c>
      <c r="D666" s="228" t="s">
        <v>201</v>
      </c>
      <c r="E666" s="228" t="s">
        <v>194</v>
      </c>
      <c r="F666" s="228" t="s">
        <v>7</v>
      </c>
      <c r="G666" s="228" t="s">
        <v>504</v>
      </c>
      <c r="H666" s="228">
        <v>0</v>
      </c>
      <c r="I666" s="228">
        <v>0</v>
      </c>
      <c r="J666" s="228">
        <v>0</v>
      </c>
      <c r="K666" s="228">
        <v>0</v>
      </c>
      <c r="L666" s="231">
        <v>0</v>
      </c>
      <c r="N666" s="119" t="str">
        <f t="shared" si="30"/>
        <v>820175-FOGRN-M</v>
      </c>
      <c r="O666" s="122">
        <f>IF(B666="NET","",IF(B666="","",IFERROR(VLOOKUP(N666,EAN!$A:$B,2,FALSE),"MANGLER - MÅ OPPDATERE EAN-FANEN")))</f>
        <v>7048652556097</v>
      </c>
      <c r="P666" s="119">
        <f t="shared" si="31"/>
        <v>0</v>
      </c>
      <c r="Q666" s="119">
        <f t="shared" si="32"/>
        <v>0</v>
      </c>
      <c r="S666" s="137" t="str">
        <f>IF(B666="NET","",IFERROR(VLOOKUP(O666,'2) Order Form'!$W$9:$W$1926,1,FALSE),"Ikke med I order form"))</f>
        <v>Ikke med I order form</v>
      </c>
      <c r="U666" s="226">
        <v>7048652277138</v>
      </c>
      <c r="V666" s="120">
        <f>IFERROR(VLOOKUP(U666,'2) Order Form'!$W$9:$W$1996,1,FALSE),"Ikke med I order form")</f>
        <v>7048652277138</v>
      </c>
      <c r="W666" s="195">
        <f>INDEX(ATS!$A:$P,MATCH(ATS!$U666,ATS!$O:$O,0),1)</f>
        <v>828090</v>
      </c>
      <c r="X666" s="174" t="str">
        <f>INDEX(ATS!$A:$P,MATCH(ATS!$U666,ATS!$O:$O,0),2)</f>
        <v>Hunter Light Pants W</v>
      </c>
      <c r="Y666" s="175" t="str">
        <f>INDEX(ATS!$A:$P,MATCH(ATS!$U666,ATS!$O:$O,0),4)</f>
        <v>SEGRY-L</v>
      </c>
      <c r="AA666" s="195">
        <f>IFERROR(VLOOKUP('2) Order Form'!W671,$U$4:$U$1000,1,FALSE),"Ikke med i Elastic")</f>
        <v>7048652537843</v>
      </c>
      <c r="AB666" s="195">
        <f>SUM('2) Order Form'!W671)</f>
        <v>7048652537843</v>
      </c>
      <c r="AC666" s="195">
        <f>INDEX(ATS!$A:$P,MATCH(ATS!$AB666,ATS!$O:$O,0),1)</f>
        <v>828159</v>
      </c>
      <c r="AD666" s="195" t="str">
        <f>INDEX(ATS!$A:$P,MATCH(ATS!$AB666,ATS!$O:$O,0),2)</f>
        <v>Hunter Midlayer F/Z W</v>
      </c>
      <c r="AE666" s="195" t="str">
        <f>INDEX(ATS!$A:$P,MATCH(ATS!$AB666,ATS!$O:$O,0),4)</f>
        <v>BLACK-XS</v>
      </c>
    </row>
    <row r="667" spans="1:31" s="2" customFormat="1" x14ac:dyDescent="0.2">
      <c r="A667" s="228">
        <v>820175</v>
      </c>
      <c r="B667" s="228" t="s">
        <v>2148</v>
      </c>
      <c r="C667" s="228" t="s">
        <v>4204</v>
      </c>
      <c r="D667" s="228" t="s">
        <v>202</v>
      </c>
      <c r="E667" s="228" t="s">
        <v>194</v>
      </c>
      <c r="F667" s="228" t="s">
        <v>67</v>
      </c>
      <c r="G667" s="228" t="s">
        <v>504</v>
      </c>
      <c r="H667" s="228">
        <v>0</v>
      </c>
      <c r="I667" s="228">
        <v>0</v>
      </c>
      <c r="J667" s="228">
        <v>0</v>
      </c>
      <c r="K667" s="228">
        <v>0</v>
      </c>
      <c r="L667" s="231">
        <v>0</v>
      </c>
      <c r="N667" s="119" t="str">
        <f t="shared" si="30"/>
        <v>820175-FOGRN-L</v>
      </c>
      <c r="O667" s="122">
        <f>IF(B667="NET","",IF(B667="","",IFERROR(VLOOKUP(N667,EAN!$A:$B,2,FALSE),"MANGLER - MÅ OPPDATERE EAN-FANEN")))</f>
        <v>7048652556080</v>
      </c>
      <c r="P667" s="119">
        <f t="shared" si="31"/>
        <v>0</v>
      </c>
      <c r="Q667" s="119">
        <f t="shared" si="32"/>
        <v>0</v>
      </c>
      <c r="S667" s="137" t="str">
        <f>IF(B667="NET","",IFERROR(VLOOKUP(O667,'2) Order Form'!$W$9:$W$1926,1,FALSE),"Ikke med I order form"))</f>
        <v>Ikke med I order form</v>
      </c>
      <c r="U667" s="226">
        <v>7048652537447</v>
      </c>
      <c r="V667" s="120">
        <f>IFERROR(VLOOKUP(U667,'2) Order Form'!$W$9:$W$1996,1,FALSE),"Ikke med I order form")</f>
        <v>7048652537447</v>
      </c>
      <c r="W667" s="195">
        <f>INDEX(ATS!$A:$P,MATCH(ATS!$U667,ATS!$O:$O,0),1)</f>
        <v>828165</v>
      </c>
      <c r="X667" s="174" t="str">
        <f>INDEX(ATS!$A:$P,MATCH(ATS!$U667,ATS!$O:$O,0),2)</f>
        <v>Hunter Shorts W</v>
      </c>
      <c r="Y667" s="175" t="str">
        <f>INDEX(ATS!$A:$P,MATCH(ATS!$U667,ATS!$O:$O,0),4)</f>
        <v>SEGRY-XS</v>
      </c>
      <c r="AA667" s="195">
        <f>IFERROR(VLOOKUP('2) Order Form'!W672,$U$4:$U$1000,1,FALSE),"Ikke med i Elastic")</f>
        <v>7048652537836</v>
      </c>
      <c r="AB667" s="195">
        <f>SUM('2) Order Form'!W672)</f>
        <v>7048652537836</v>
      </c>
      <c r="AC667" s="195">
        <f>INDEX(ATS!$A:$P,MATCH(ATS!$AB667,ATS!$O:$O,0),1)</f>
        <v>828159</v>
      </c>
      <c r="AD667" s="195" t="str">
        <f>INDEX(ATS!$A:$P,MATCH(ATS!$AB667,ATS!$O:$O,0),2)</f>
        <v>Hunter Midlayer F/Z W</v>
      </c>
      <c r="AE667" s="195" t="str">
        <f>INDEX(ATS!$A:$P,MATCH(ATS!$AB667,ATS!$O:$O,0),4)</f>
        <v>BLACK-S</v>
      </c>
    </row>
    <row r="668" spans="1:31" s="2" customFormat="1" x14ac:dyDescent="0.2">
      <c r="A668" s="228">
        <v>820175</v>
      </c>
      <c r="B668" s="228" t="s">
        <v>2148</v>
      </c>
      <c r="C668" s="228" t="s">
        <v>4204</v>
      </c>
      <c r="D668" s="228" t="s">
        <v>203</v>
      </c>
      <c r="E668" s="228" t="s">
        <v>194</v>
      </c>
      <c r="F668" s="228" t="s">
        <v>68</v>
      </c>
      <c r="G668" s="228" t="s">
        <v>504</v>
      </c>
      <c r="H668" s="228">
        <v>6</v>
      </c>
      <c r="I668" s="228">
        <v>6</v>
      </c>
      <c r="J668" s="228">
        <v>6</v>
      </c>
      <c r="K668" s="228">
        <v>6</v>
      </c>
      <c r="L668" s="231">
        <v>6</v>
      </c>
      <c r="N668" s="119" t="str">
        <f t="shared" si="30"/>
        <v>820175-FOGRN-XL</v>
      </c>
      <c r="O668" s="122">
        <f>IF(B668="NET","",IF(B668="","",IFERROR(VLOOKUP(N668,EAN!$A:$B,2,FALSE),"MANGLER - MÅ OPPDATERE EAN-FANEN")))</f>
        <v>7048652556110</v>
      </c>
      <c r="P668" s="119">
        <f t="shared" si="31"/>
        <v>6</v>
      </c>
      <c r="Q668" s="119">
        <f t="shared" si="32"/>
        <v>6</v>
      </c>
      <c r="S668" s="137" t="str">
        <f>IF(B668="NET","",IFERROR(VLOOKUP(O668,'2) Order Form'!$W$9:$W$1926,1,FALSE),"Ikke med I order form"))</f>
        <v>Ikke med I order form</v>
      </c>
      <c r="U668" s="226">
        <v>7048652537430</v>
      </c>
      <c r="V668" s="120">
        <f>IFERROR(VLOOKUP(U668,'2) Order Form'!$W$9:$W$1996,1,FALSE),"Ikke med I order form")</f>
        <v>7048652537430</v>
      </c>
      <c r="W668" s="195">
        <f>INDEX(ATS!$A:$P,MATCH(ATS!$U668,ATS!$O:$O,0),1)</f>
        <v>828165</v>
      </c>
      <c r="X668" s="174" t="str">
        <f>INDEX(ATS!$A:$P,MATCH(ATS!$U668,ATS!$O:$O,0),2)</f>
        <v>Hunter Shorts W</v>
      </c>
      <c r="Y668" s="175" t="str">
        <f>INDEX(ATS!$A:$P,MATCH(ATS!$U668,ATS!$O:$O,0),4)</f>
        <v>SEGRY-S</v>
      </c>
      <c r="AA668" s="195">
        <f>IFERROR(VLOOKUP('2) Order Form'!W673,$U$4:$U$1000,1,FALSE),"Ikke med i Elastic")</f>
        <v>7048652537829</v>
      </c>
      <c r="AB668" s="195">
        <f>SUM('2) Order Form'!W673)</f>
        <v>7048652537829</v>
      </c>
      <c r="AC668" s="195">
        <f>INDEX(ATS!$A:$P,MATCH(ATS!$AB668,ATS!$O:$O,0),1)</f>
        <v>828159</v>
      </c>
      <c r="AD668" s="195" t="str">
        <f>INDEX(ATS!$A:$P,MATCH(ATS!$AB668,ATS!$O:$O,0),2)</f>
        <v>Hunter Midlayer F/Z W</v>
      </c>
      <c r="AE668" s="195" t="str">
        <f>INDEX(ATS!$A:$P,MATCH(ATS!$AB668,ATS!$O:$O,0),4)</f>
        <v>BLACK-M</v>
      </c>
    </row>
    <row r="669" spans="1:31" s="2" customFormat="1" x14ac:dyDescent="0.2">
      <c r="A669" s="228">
        <v>820175</v>
      </c>
      <c r="B669" s="228" t="s">
        <v>2148</v>
      </c>
      <c r="C669" s="228" t="s">
        <v>4204</v>
      </c>
      <c r="D669" s="228" t="s">
        <v>156</v>
      </c>
      <c r="E669" s="228" t="s">
        <v>2149</v>
      </c>
      <c r="F669" s="228" t="s">
        <v>8</v>
      </c>
      <c r="G669" s="228" t="s">
        <v>504</v>
      </c>
      <c r="H669" s="228">
        <v>0</v>
      </c>
      <c r="I669" s="228">
        <v>0</v>
      </c>
      <c r="J669" s="228">
        <v>0</v>
      </c>
      <c r="K669" s="228">
        <v>0</v>
      </c>
      <c r="L669" s="231">
        <v>0</v>
      </c>
      <c r="N669" s="119" t="str">
        <f t="shared" si="30"/>
        <v>820175-HYDRO-S</v>
      </c>
      <c r="O669" s="122">
        <f>IF(B669="NET","",IF(B669="","",IFERROR(VLOOKUP(N669,EAN!$A:$B,2,FALSE),"MANGLER - MÅ OPPDATERE EAN-FANEN")))</f>
        <v>7048652339935</v>
      </c>
      <c r="P669" s="119">
        <f t="shared" si="31"/>
        <v>0</v>
      </c>
      <c r="Q669" s="119">
        <f t="shared" si="32"/>
        <v>0</v>
      </c>
      <c r="S669" s="137" t="str">
        <f>IF(B669="NET","",IFERROR(VLOOKUP(O669,'2) Order Form'!$W$9:$W$1926,1,FALSE),"Ikke med I order form"))</f>
        <v>Ikke med I order form</v>
      </c>
      <c r="U669" s="226">
        <v>7048652537423</v>
      </c>
      <c r="V669" s="120">
        <f>IFERROR(VLOOKUP(U669,'2) Order Form'!$W$9:$W$1996,1,FALSE),"Ikke med I order form")</f>
        <v>7048652537423</v>
      </c>
      <c r="W669" s="195">
        <f>INDEX(ATS!$A:$P,MATCH(ATS!$U669,ATS!$O:$O,0),1)</f>
        <v>828165</v>
      </c>
      <c r="X669" s="174" t="str">
        <f>INDEX(ATS!$A:$P,MATCH(ATS!$U669,ATS!$O:$O,0),2)</f>
        <v>Hunter Shorts W</v>
      </c>
      <c r="Y669" s="175" t="str">
        <f>INDEX(ATS!$A:$P,MATCH(ATS!$U669,ATS!$O:$O,0),4)</f>
        <v>SEGRY-M</v>
      </c>
      <c r="AA669" s="195">
        <f>IFERROR(VLOOKUP('2) Order Form'!W674,$U$4:$U$1000,1,FALSE),"Ikke med i Elastic")</f>
        <v>7048652537812</v>
      </c>
      <c r="AB669" s="195">
        <f>SUM('2) Order Form'!W674)</f>
        <v>7048652537812</v>
      </c>
      <c r="AC669" s="195">
        <f>INDEX(ATS!$A:$P,MATCH(ATS!$AB669,ATS!$O:$O,0),1)</f>
        <v>828159</v>
      </c>
      <c r="AD669" s="195" t="str">
        <f>INDEX(ATS!$A:$P,MATCH(ATS!$AB669,ATS!$O:$O,0),2)</f>
        <v>Hunter Midlayer F/Z W</v>
      </c>
      <c r="AE669" s="195" t="str">
        <f>INDEX(ATS!$A:$P,MATCH(ATS!$AB669,ATS!$O:$O,0),4)</f>
        <v>BLACK-L</v>
      </c>
    </row>
    <row r="670" spans="1:31" s="2" customFormat="1" x14ac:dyDescent="0.2">
      <c r="A670" s="228">
        <v>820175</v>
      </c>
      <c r="B670" s="228" t="s">
        <v>2148</v>
      </c>
      <c r="C670" s="228" t="s">
        <v>4204</v>
      </c>
      <c r="D670" s="228" t="s">
        <v>157</v>
      </c>
      <c r="E670" s="228" t="s">
        <v>2149</v>
      </c>
      <c r="F670" s="228" t="s">
        <v>7</v>
      </c>
      <c r="G670" s="228" t="s">
        <v>504</v>
      </c>
      <c r="H670" s="228">
        <v>0</v>
      </c>
      <c r="I670" s="228">
        <v>0</v>
      </c>
      <c r="J670" s="228">
        <v>0</v>
      </c>
      <c r="K670" s="228">
        <v>0</v>
      </c>
      <c r="L670" s="231">
        <v>0</v>
      </c>
      <c r="N670" s="119" t="str">
        <f t="shared" si="30"/>
        <v>820175-HYDRO-M</v>
      </c>
      <c r="O670" s="122">
        <f>IF(B670="NET","",IF(B670="","",IFERROR(VLOOKUP(N670,EAN!$A:$B,2,FALSE),"MANGLER - MÅ OPPDATERE EAN-FANEN")))</f>
        <v>7048652339928</v>
      </c>
      <c r="P670" s="119">
        <f t="shared" si="31"/>
        <v>0</v>
      </c>
      <c r="Q670" s="119">
        <f t="shared" si="32"/>
        <v>0</v>
      </c>
      <c r="S670" s="137" t="str">
        <f>IF(B670="NET","",IFERROR(VLOOKUP(O670,'2) Order Form'!$W$9:$W$1926,1,FALSE),"Ikke med I order form"))</f>
        <v>Ikke med I order form</v>
      </c>
      <c r="U670" s="226">
        <v>7048652537416</v>
      </c>
      <c r="V670" s="120">
        <f>IFERROR(VLOOKUP(U670,'2) Order Form'!$W$9:$W$1996,1,FALSE),"Ikke med I order form")</f>
        <v>7048652537416</v>
      </c>
      <c r="W670" s="195">
        <f>INDEX(ATS!$A:$P,MATCH(ATS!$U670,ATS!$O:$O,0),1)</f>
        <v>828165</v>
      </c>
      <c r="X670" s="174" t="str">
        <f>INDEX(ATS!$A:$P,MATCH(ATS!$U670,ATS!$O:$O,0),2)</f>
        <v>Hunter Shorts W</v>
      </c>
      <c r="Y670" s="175" t="str">
        <f>INDEX(ATS!$A:$P,MATCH(ATS!$U670,ATS!$O:$O,0),4)</f>
        <v>SEGRY-L</v>
      </c>
      <c r="AA670" s="195">
        <f>IFERROR(VLOOKUP('2) Order Form'!W675,$U$4:$U$1000,1,FALSE),"Ikke med i Elastic")</f>
        <v>7048652277169</v>
      </c>
      <c r="AB670" s="195">
        <f>SUM('2) Order Form'!W675)</f>
        <v>7048652277169</v>
      </c>
      <c r="AC670" s="195">
        <f>INDEX(ATS!$A:$P,MATCH(ATS!$AB670,ATS!$O:$O,0),1)</f>
        <v>828090</v>
      </c>
      <c r="AD670" s="195" t="str">
        <f>INDEX(ATS!$A:$P,MATCH(ATS!$AB670,ATS!$O:$O,0),2)</f>
        <v>Hunter Light Pants W</v>
      </c>
      <c r="AE670" s="195" t="str">
        <f>INDEX(ATS!$A:$P,MATCH(ATS!$AB670,ATS!$O:$O,0),4)</f>
        <v>SEGRY-XS</v>
      </c>
    </row>
    <row r="671" spans="1:31" s="2" customFormat="1" x14ac:dyDescent="0.2">
      <c r="A671" s="228">
        <v>820175</v>
      </c>
      <c r="B671" s="228" t="s">
        <v>2148</v>
      </c>
      <c r="C671" s="228" t="s">
        <v>4204</v>
      </c>
      <c r="D671" s="228" t="s">
        <v>158</v>
      </c>
      <c r="E671" s="228" t="s">
        <v>2149</v>
      </c>
      <c r="F671" s="228" t="s">
        <v>67</v>
      </c>
      <c r="G671" s="228" t="s">
        <v>504</v>
      </c>
      <c r="H671" s="228">
        <v>0</v>
      </c>
      <c r="I671" s="228">
        <v>0</v>
      </c>
      <c r="J671" s="228">
        <v>0</v>
      </c>
      <c r="K671" s="228">
        <v>0</v>
      </c>
      <c r="L671" s="231">
        <v>0</v>
      </c>
      <c r="N671" s="119" t="str">
        <f t="shared" si="30"/>
        <v>820175-HYDRO-L</v>
      </c>
      <c r="O671" s="122">
        <f>IF(B671="NET","",IF(B671="","",IFERROR(VLOOKUP(N671,EAN!$A:$B,2,FALSE),"MANGLER - MÅ OPPDATERE EAN-FANEN")))</f>
        <v>7048652339911</v>
      </c>
      <c r="P671" s="119">
        <f t="shared" si="31"/>
        <v>0</v>
      </c>
      <c r="Q671" s="119">
        <f t="shared" si="32"/>
        <v>0</v>
      </c>
      <c r="S671" s="137" t="str">
        <f>IF(B671="NET","",IFERROR(VLOOKUP(O671,'2) Order Form'!$W$9:$W$1926,1,FALSE),"Ikke med I order form"))</f>
        <v>Ikke med I order form</v>
      </c>
      <c r="U671" s="226">
        <v>7048652765697</v>
      </c>
      <c r="V671" s="120">
        <f>IFERROR(VLOOKUP(U671,'2) Order Form'!$W$9:$W$1996,1,FALSE),"Ikke med I order form")</f>
        <v>7048652765697</v>
      </c>
      <c r="W671" s="195">
        <f>INDEX(ATS!$A:$P,MATCH(ATS!$U671,ATS!$O:$O,0),1)</f>
        <v>828165</v>
      </c>
      <c r="X671" s="174" t="str">
        <f>INDEX(ATS!$A:$P,MATCH(ATS!$U671,ATS!$O:$O,0),2)</f>
        <v>Hunter Shorts W</v>
      </c>
      <c r="Y671" s="175" t="str">
        <f>INDEX(ATS!$A:$P,MATCH(ATS!$U671,ATS!$O:$O,0),4)</f>
        <v>57000-XS</v>
      </c>
      <c r="AA671" s="195">
        <f>IFERROR(VLOOKUP('2) Order Form'!W676,$U$4:$U$1000,1,FALSE),"Ikke med i Elastic")</f>
        <v>7048652277152</v>
      </c>
      <c r="AB671" s="195">
        <f>SUM('2) Order Form'!W676)</f>
        <v>7048652277152</v>
      </c>
      <c r="AC671" s="195">
        <f>INDEX(ATS!$A:$P,MATCH(ATS!$AB671,ATS!$O:$O,0),1)</f>
        <v>828090</v>
      </c>
      <c r="AD671" s="195" t="str">
        <f>INDEX(ATS!$A:$P,MATCH(ATS!$AB671,ATS!$O:$O,0),2)</f>
        <v>Hunter Light Pants W</v>
      </c>
      <c r="AE671" s="195" t="str">
        <f>INDEX(ATS!$A:$P,MATCH(ATS!$AB671,ATS!$O:$O,0),4)</f>
        <v>SEGRY-S</v>
      </c>
    </row>
    <row r="672" spans="1:31" s="2" customFormat="1" x14ac:dyDescent="0.2">
      <c r="A672" s="228">
        <v>820175</v>
      </c>
      <c r="B672" s="228" t="s">
        <v>2148</v>
      </c>
      <c r="C672" s="228" t="s">
        <v>4204</v>
      </c>
      <c r="D672" s="228" t="s">
        <v>516</v>
      </c>
      <c r="E672" s="228" t="s">
        <v>2149</v>
      </c>
      <c r="F672" s="228" t="s">
        <v>68</v>
      </c>
      <c r="G672" s="228" t="s">
        <v>504</v>
      </c>
      <c r="H672" s="228">
        <v>0</v>
      </c>
      <c r="I672" s="228">
        <v>0</v>
      </c>
      <c r="J672" s="228">
        <v>0</v>
      </c>
      <c r="K672" s="228">
        <v>0</v>
      </c>
      <c r="L672" s="231">
        <v>0</v>
      </c>
      <c r="N672" s="119" t="str">
        <f t="shared" si="30"/>
        <v>820175-HYDRO-XL</v>
      </c>
      <c r="O672" s="122">
        <f>IF(B672="NET","",IF(B672="","",IFERROR(VLOOKUP(N672,EAN!$A:$B,2,FALSE),"MANGLER - MÅ OPPDATERE EAN-FANEN")))</f>
        <v>7048652339942</v>
      </c>
      <c r="P672" s="119">
        <f t="shared" si="31"/>
        <v>0</v>
      </c>
      <c r="Q672" s="119">
        <f t="shared" si="32"/>
        <v>0</v>
      </c>
      <c r="S672" s="137" t="str">
        <f>IF(B672="NET","",IFERROR(VLOOKUP(O672,'2) Order Form'!$W$9:$W$1926,1,FALSE),"Ikke med I order form"))</f>
        <v>Ikke med I order form</v>
      </c>
      <c r="U672" s="226">
        <v>7048652765680</v>
      </c>
      <c r="V672" s="120">
        <f>IFERROR(VLOOKUP(U672,'2) Order Form'!$W$9:$W$1996,1,FALSE),"Ikke med I order form")</f>
        <v>7048652765680</v>
      </c>
      <c r="W672" s="195">
        <f>INDEX(ATS!$A:$P,MATCH(ATS!$U672,ATS!$O:$O,0),1)</f>
        <v>828165</v>
      </c>
      <c r="X672" s="174" t="str">
        <f>INDEX(ATS!$A:$P,MATCH(ATS!$U672,ATS!$O:$O,0),2)</f>
        <v>Hunter Shorts W</v>
      </c>
      <c r="Y672" s="175" t="str">
        <f>INDEX(ATS!$A:$P,MATCH(ATS!$U672,ATS!$O:$O,0),4)</f>
        <v>57000-S</v>
      </c>
      <c r="AA672" s="195">
        <f>IFERROR(VLOOKUP('2) Order Form'!W677,$U$4:$U$1000,1,FALSE),"Ikke med i Elastic")</f>
        <v>7048652277145</v>
      </c>
      <c r="AB672" s="195">
        <f>SUM('2) Order Form'!W677)</f>
        <v>7048652277145</v>
      </c>
      <c r="AC672" s="195">
        <f>INDEX(ATS!$A:$P,MATCH(ATS!$AB672,ATS!$O:$O,0),1)</f>
        <v>828090</v>
      </c>
      <c r="AD672" s="195" t="str">
        <f>INDEX(ATS!$A:$P,MATCH(ATS!$AB672,ATS!$O:$O,0),2)</f>
        <v>Hunter Light Pants W</v>
      </c>
      <c r="AE672" s="195" t="str">
        <f>INDEX(ATS!$A:$P,MATCH(ATS!$AB672,ATS!$O:$O,0),4)</f>
        <v>SEGRY-M</v>
      </c>
    </row>
    <row r="673" spans="1:31" s="2" customFormat="1" x14ac:dyDescent="0.2">
      <c r="A673" s="228">
        <v>820175</v>
      </c>
      <c r="B673" s="228" t="s">
        <v>2148</v>
      </c>
      <c r="C673" s="228" t="s">
        <v>4204</v>
      </c>
      <c r="D673" s="228" t="s">
        <v>159</v>
      </c>
      <c r="E673" s="228" t="s">
        <v>2145</v>
      </c>
      <c r="F673" s="228" t="s">
        <v>8</v>
      </c>
      <c r="G673" s="228" t="s">
        <v>504</v>
      </c>
      <c r="H673" s="228">
        <v>0</v>
      </c>
      <c r="I673" s="228">
        <v>0</v>
      </c>
      <c r="J673" s="228">
        <v>0</v>
      </c>
      <c r="K673" s="228">
        <v>0</v>
      </c>
      <c r="L673" s="231">
        <v>0</v>
      </c>
      <c r="N673" s="119" t="str">
        <f t="shared" si="30"/>
        <v>820175-ONBLU-S</v>
      </c>
      <c r="O673" s="122">
        <f>IF(B673="NET","",IF(B673="","",IFERROR(VLOOKUP(N673,EAN!$A:$B,2,FALSE),"MANGLER - MÅ OPPDATERE EAN-FANEN")))</f>
        <v>7048652339973</v>
      </c>
      <c r="P673" s="119">
        <f t="shared" si="31"/>
        <v>0</v>
      </c>
      <c r="Q673" s="119">
        <f t="shared" si="32"/>
        <v>0</v>
      </c>
      <c r="S673" s="137" t="str">
        <f>IF(B673="NET","",IFERROR(VLOOKUP(O673,'2) Order Form'!$W$9:$W$1926,1,FALSE),"Ikke med I order form"))</f>
        <v>Ikke med I order form</v>
      </c>
      <c r="U673" s="226">
        <v>7048652765673</v>
      </c>
      <c r="V673" s="120">
        <f>IFERROR(VLOOKUP(U673,'2) Order Form'!$W$9:$W$1996,1,FALSE),"Ikke med I order form")</f>
        <v>7048652765673</v>
      </c>
      <c r="W673" s="195">
        <f>INDEX(ATS!$A:$P,MATCH(ATS!$U673,ATS!$O:$O,0),1)</f>
        <v>828165</v>
      </c>
      <c r="X673" s="174" t="str">
        <f>INDEX(ATS!$A:$P,MATCH(ATS!$U673,ATS!$O:$O,0),2)</f>
        <v>Hunter Shorts W</v>
      </c>
      <c r="Y673" s="175" t="str">
        <f>INDEX(ATS!$A:$P,MATCH(ATS!$U673,ATS!$O:$O,0),4)</f>
        <v>57000-M</v>
      </c>
      <c r="AA673" s="195">
        <f>IFERROR(VLOOKUP('2) Order Form'!W678,$U$4:$U$1000,1,FALSE),"Ikke med i Elastic")</f>
        <v>7048652277138</v>
      </c>
      <c r="AB673" s="195">
        <f>SUM('2) Order Form'!W678)</f>
        <v>7048652277138</v>
      </c>
      <c r="AC673" s="195">
        <f>INDEX(ATS!$A:$P,MATCH(ATS!$AB673,ATS!$O:$O,0),1)</f>
        <v>828090</v>
      </c>
      <c r="AD673" s="195" t="str">
        <f>INDEX(ATS!$A:$P,MATCH(ATS!$AB673,ATS!$O:$O,0),2)</f>
        <v>Hunter Light Pants W</v>
      </c>
      <c r="AE673" s="195" t="str">
        <f>INDEX(ATS!$A:$P,MATCH(ATS!$AB673,ATS!$O:$O,0),4)</f>
        <v>SEGRY-L</v>
      </c>
    </row>
    <row r="674" spans="1:31" s="2" customFormat="1" x14ac:dyDescent="0.2">
      <c r="A674" s="228">
        <v>820175</v>
      </c>
      <c r="B674" s="228" t="s">
        <v>2148</v>
      </c>
      <c r="C674" s="228" t="s">
        <v>4204</v>
      </c>
      <c r="D674" s="228" t="s">
        <v>160</v>
      </c>
      <c r="E674" s="228" t="s">
        <v>2145</v>
      </c>
      <c r="F674" s="228" t="s">
        <v>7</v>
      </c>
      <c r="G674" s="228" t="s">
        <v>504</v>
      </c>
      <c r="H674" s="228">
        <v>0</v>
      </c>
      <c r="I674" s="228">
        <v>0</v>
      </c>
      <c r="J674" s="228">
        <v>0</v>
      </c>
      <c r="K674" s="228">
        <v>0</v>
      </c>
      <c r="L674" s="231">
        <v>0</v>
      </c>
      <c r="N674" s="119" t="str">
        <f t="shared" si="30"/>
        <v>820175-ONBLU-M</v>
      </c>
      <c r="O674" s="122">
        <f>IF(B674="NET","",IF(B674="","",IFERROR(VLOOKUP(N674,EAN!$A:$B,2,FALSE),"MANGLER - MÅ OPPDATERE EAN-FANEN")))</f>
        <v>7048652339966</v>
      </c>
      <c r="P674" s="119">
        <f t="shared" si="31"/>
        <v>0</v>
      </c>
      <c r="Q674" s="119">
        <f t="shared" si="32"/>
        <v>0</v>
      </c>
      <c r="S674" s="137" t="str">
        <f>IF(B674="NET","",IFERROR(VLOOKUP(O674,'2) Order Form'!$W$9:$W$1926,1,FALSE),"Ikke med I order form"))</f>
        <v>Ikke med I order form</v>
      </c>
      <c r="U674" s="226">
        <v>7048652765666</v>
      </c>
      <c r="V674" s="120">
        <f>IFERROR(VLOOKUP(U674,'2) Order Form'!$W$9:$W$1996,1,FALSE),"Ikke med I order form")</f>
        <v>7048652765666</v>
      </c>
      <c r="W674" s="195">
        <f>INDEX(ATS!$A:$P,MATCH(ATS!$U674,ATS!$O:$O,0),1)</f>
        <v>828165</v>
      </c>
      <c r="X674" s="174" t="str">
        <f>INDEX(ATS!$A:$P,MATCH(ATS!$U674,ATS!$O:$O,0),2)</f>
        <v>Hunter Shorts W</v>
      </c>
      <c r="Y674" s="175" t="str">
        <f>INDEX(ATS!$A:$P,MATCH(ATS!$U674,ATS!$O:$O,0),4)</f>
        <v>57000-L</v>
      </c>
      <c r="AA674" s="195">
        <f>IFERROR(VLOOKUP('2) Order Form'!W679,$U$4:$U$1000,1,FALSE),"Ikke med i Elastic")</f>
        <v>7048652765697</v>
      </c>
      <c r="AB674" s="195">
        <f>SUM('2) Order Form'!W679)</f>
        <v>7048652765697</v>
      </c>
      <c r="AC674" s="195">
        <f>INDEX(ATS!$A:$P,MATCH(ATS!$AB674,ATS!$O:$O,0),1)</f>
        <v>828165</v>
      </c>
      <c r="AD674" s="195" t="str">
        <f>INDEX(ATS!$A:$P,MATCH(ATS!$AB674,ATS!$O:$O,0),2)</f>
        <v>Hunter Shorts W</v>
      </c>
      <c r="AE674" s="195" t="str">
        <f>INDEX(ATS!$A:$P,MATCH(ATS!$AB674,ATS!$O:$O,0),4)</f>
        <v>57000-XS</v>
      </c>
    </row>
    <row r="675" spans="1:31" s="2" customFormat="1" x14ac:dyDescent="0.2">
      <c r="A675" s="228">
        <v>820175</v>
      </c>
      <c r="B675" s="228" t="s">
        <v>2148</v>
      </c>
      <c r="C675" s="228" t="s">
        <v>4204</v>
      </c>
      <c r="D675" s="228" t="s">
        <v>161</v>
      </c>
      <c r="E675" s="228" t="s">
        <v>2145</v>
      </c>
      <c r="F675" s="228" t="s">
        <v>67</v>
      </c>
      <c r="G675" s="228" t="s">
        <v>504</v>
      </c>
      <c r="H675" s="228">
        <v>0</v>
      </c>
      <c r="I675" s="228">
        <v>0</v>
      </c>
      <c r="J675" s="228">
        <v>0</v>
      </c>
      <c r="K675" s="228">
        <v>0</v>
      </c>
      <c r="L675" s="231">
        <v>0</v>
      </c>
      <c r="N675" s="119" t="str">
        <f t="shared" si="30"/>
        <v>820175-ONBLU-L</v>
      </c>
      <c r="O675" s="122">
        <f>IF(B675="NET","",IF(B675="","",IFERROR(VLOOKUP(N675,EAN!$A:$B,2,FALSE),"MANGLER - MÅ OPPDATERE EAN-FANEN")))</f>
        <v>7048652339959</v>
      </c>
      <c r="P675" s="119">
        <f t="shared" si="31"/>
        <v>0</v>
      </c>
      <c r="Q675" s="119">
        <f t="shared" si="32"/>
        <v>0</v>
      </c>
      <c r="S675" s="137" t="str">
        <f>IF(B675="NET","",IFERROR(VLOOKUP(O675,'2) Order Form'!$W$9:$W$1926,1,FALSE),"Ikke med I order form"))</f>
        <v>Ikke med I order form</v>
      </c>
      <c r="U675" s="226">
        <v>7048652277640</v>
      </c>
      <c r="V675" s="120">
        <f>IFERROR(VLOOKUP(U675,'2) Order Form'!$W$9:$W$1996,1,FALSE),"Ikke med I order form")</f>
        <v>7048652277640</v>
      </c>
      <c r="W675" s="195">
        <f>INDEX(ATS!$A:$P,MATCH(ATS!$U675,ATS!$O:$O,0),1)</f>
        <v>828094</v>
      </c>
      <c r="X675" s="174" t="str">
        <f>INDEX(ATS!$A:$P,MATCH(ATS!$U675,ATS!$O:$O,0),2)</f>
        <v>Hunter Light Shorts W</v>
      </c>
      <c r="Y675" s="175" t="str">
        <f>INDEX(ATS!$A:$P,MATCH(ATS!$U675,ATS!$O:$O,0),4)</f>
        <v>SEGRY-XS</v>
      </c>
      <c r="AA675" s="195">
        <f>IFERROR(VLOOKUP('2) Order Form'!W680,$U$4:$U$1000,1,FALSE),"Ikke med i Elastic")</f>
        <v>7048652765680</v>
      </c>
      <c r="AB675" s="195">
        <f>SUM('2) Order Form'!W680)</f>
        <v>7048652765680</v>
      </c>
      <c r="AC675" s="195">
        <f>INDEX(ATS!$A:$P,MATCH(ATS!$AB675,ATS!$O:$O,0),1)</f>
        <v>828165</v>
      </c>
      <c r="AD675" s="195" t="str">
        <f>INDEX(ATS!$A:$P,MATCH(ATS!$AB675,ATS!$O:$O,0),2)</f>
        <v>Hunter Shorts W</v>
      </c>
      <c r="AE675" s="195" t="str">
        <f>INDEX(ATS!$A:$P,MATCH(ATS!$AB675,ATS!$O:$O,0),4)</f>
        <v>57000-S</v>
      </c>
    </row>
    <row r="676" spans="1:31" s="2" customFormat="1" x14ac:dyDescent="0.2">
      <c r="A676" s="228">
        <v>820175</v>
      </c>
      <c r="B676" s="228" t="s">
        <v>2148</v>
      </c>
      <c r="C676" s="228" t="s">
        <v>4204</v>
      </c>
      <c r="D676" s="228" t="s">
        <v>162</v>
      </c>
      <c r="E676" s="228" t="s">
        <v>2145</v>
      </c>
      <c r="F676" s="228" t="s">
        <v>68</v>
      </c>
      <c r="G676" s="228" t="s">
        <v>504</v>
      </c>
      <c r="H676" s="228">
        <v>0</v>
      </c>
      <c r="I676" s="228">
        <v>0</v>
      </c>
      <c r="J676" s="228">
        <v>0</v>
      </c>
      <c r="K676" s="228">
        <v>0</v>
      </c>
      <c r="L676" s="231">
        <v>0</v>
      </c>
      <c r="N676" s="119" t="str">
        <f t="shared" si="30"/>
        <v>820175-ONBLU-XL</v>
      </c>
      <c r="O676" s="122">
        <f>IF(B676="NET","",IF(B676="","",IFERROR(VLOOKUP(N676,EAN!$A:$B,2,FALSE),"MANGLER - MÅ OPPDATERE EAN-FANEN")))</f>
        <v>7048652339980</v>
      </c>
      <c r="P676" s="119">
        <f t="shared" si="31"/>
        <v>0</v>
      </c>
      <c r="Q676" s="119">
        <f t="shared" si="32"/>
        <v>0</v>
      </c>
      <c r="S676" s="137" t="str">
        <f>IF(B676="NET","",IFERROR(VLOOKUP(O676,'2) Order Form'!$W$9:$W$1926,1,FALSE),"Ikke med I order form"))</f>
        <v>Ikke med I order form</v>
      </c>
      <c r="U676" s="226">
        <v>7048652277633</v>
      </c>
      <c r="V676" s="120">
        <f>IFERROR(VLOOKUP(U676,'2) Order Form'!$W$9:$W$1996,1,FALSE),"Ikke med I order form")</f>
        <v>7048652277633</v>
      </c>
      <c r="W676" s="195">
        <f>INDEX(ATS!$A:$P,MATCH(ATS!$U676,ATS!$O:$O,0),1)</f>
        <v>828094</v>
      </c>
      <c r="X676" s="174" t="str">
        <f>INDEX(ATS!$A:$P,MATCH(ATS!$U676,ATS!$O:$O,0),2)</f>
        <v>Hunter Light Shorts W</v>
      </c>
      <c r="Y676" s="175" t="str">
        <f>INDEX(ATS!$A:$P,MATCH(ATS!$U676,ATS!$O:$O,0),4)</f>
        <v>SEGRY-S</v>
      </c>
      <c r="AA676" s="195">
        <f>IFERROR(VLOOKUP('2) Order Form'!W681,$U$4:$U$1000,1,FALSE),"Ikke med i Elastic")</f>
        <v>7048652765673</v>
      </c>
      <c r="AB676" s="195">
        <f>SUM('2) Order Form'!W681)</f>
        <v>7048652765673</v>
      </c>
      <c r="AC676" s="195">
        <f>INDEX(ATS!$A:$P,MATCH(ATS!$AB676,ATS!$O:$O,0),1)</f>
        <v>828165</v>
      </c>
      <c r="AD676" s="195" t="str">
        <f>INDEX(ATS!$A:$P,MATCH(ATS!$AB676,ATS!$O:$O,0),2)</f>
        <v>Hunter Shorts W</v>
      </c>
      <c r="AE676" s="195" t="str">
        <f>INDEX(ATS!$A:$P,MATCH(ATS!$AB676,ATS!$O:$O,0),4)</f>
        <v>57000-M</v>
      </c>
    </row>
    <row r="677" spans="1:31" s="2" customFormat="1" x14ac:dyDescent="0.2">
      <c r="A677" s="228">
        <v>820175</v>
      </c>
      <c r="B677" s="228" t="s">
        <v>2148</v>
      </c>
      <c r="C677" s="228" t="s">
        <v>4204</v>
      </c>
      <c r="D677" s="228" t="s">
        <v>149</v>
      </c>
      <c r="E677" s="228" t="s">
        <v>101</v>
      </c>
      <c r="F677" s="228" t="s">
        <v>8</v>
      </c>
      <c r="G677" s="228" t="s">
        <v>504</v>
      </c>
      <c r="H677" s="228">
        <v>0</v>
      </c>
      <c r="I677" s="228">
        <v>0</v>
      </c>
      <c r="J677" s="228">
        <v>0</v>
      </c>
      <c r="K677" s="228">
        <v>0</v>
      </c>
      <c r="L677" s="231">
        <v>0</v>
      </c>
      <c r="N677" s="119" t="str">
        <f t="shared" si="30"/>
        <v>820175-TEAL-S</v>
      </c>
      <c r="O677" s="122">
        <f>IF(B677="NET","",IF(B677="","",IFERROR(VLOOKUP(N677,EAN!$A:$B,2,FALSE),"MANGLER - MÅ OPPDATERE EAN-FANEN")))</f>
        <v>7048652556141</v>
      </c>
      <c r="P677" s="119">
        <f t="shared" si="31"/>
        <v>0</v>
      </c>
      <c r="Q677" s="119">
        <f t="shared" si="32"/>
        <v>0</v>
      </c>
      <c r="S677" s="137" t="str">
        <f>IF(B677="NET","",IFERROR(VLOOKUP(O677,'2) Order Form'!$W$9:$W$1926,1,FALSE),"Ikke med I order form"))</f>
        <v>Ikke med I order form</v>
      </c>
      <c r="U677" s="226">
        <v>7048652277626</v>
      </c>
      <c r="V677" s="120">
        <f>IFERROR(VLOOKUP(U677,'2) Order Form'!$W$9:$W$1996,1,FALSE),"Ikke med I order form")</f>
        <v>7048652277626</v>
      </c>
      <c r="W677" s="195">
        <f>INDEX(ATS!$A:$P,MATCH(ATS!$U677,ATS!$O:$O,0),1)</f>
        <v>828094</v>
      </c>
      <c r="X677" s="174" t="str">
        <f>INDEX(ATS!$A:$P,MATCH(ATS!$U677,ATS!$O:$O,0),2)</f>
        <v>Hunter Light Shorts W</v>
      </c>
      <c r="Y677" s="175" t="str">
        <f>INDEX(ATS!$A:$P,MATCH(ATS!$U677,ATS!$O:$O,0),4)</f>
        <v>SEGRY-M</v>
      </c>
      <c r="AA677" s="195">
        <f>IFERROR(VLOOKUP('2) Order Form'!W682,$U$4:$U$1000,1,FALSE),"Ikke med i Elastic")</f>
        <v>7048652765666</v>
      </c>
      <c r="AB677" s="195">
        <f>SUM('2) Order Form'!W682)</f>
        <v>7048652765666</v>
      </c>
      <c r="AC677" s="195">
        <f>INDEX(ATS!$A:$P,MATCH(ATS!$AB677,ATS!$O:$O,0),1)</f>
        <v>828165</v>
      </c>
      <c r="AD677" s="195" t="str">
        <f>INDEX(ATS!$A:$P,MATCH(ATS!$AB677,ATS!$O:$O,0),2)</f>
        <v>Hunter Shorts W</v>
      </c>
      <c r="AE677" s="195" t="str">
        <f>INDEX(ATS!$A:$P,MATCH(ATS!$AB677,ATS!$O:$O,0),4)</f>
        <v>57000-L</v>
      </c>
    </row>
    <row r="678" spans="1:31" s="2" customFormat="1" x14ac:dyDescent="0.2">
      <c r="A678" s="228">
        <v>820175</v>
      </c>
      <c r="B678" s="228" t="s">
        <v>2148</v>
      </c>
      <c r="C678" s="228" t="s">
        <v>4204</v>
      </c>
      <c r="D678" s="228" t="s">
        <v>150</v>
      </c>
      <c r="E678" s="228" t="s">
        <v>101</v>
      </c>
      <c r="F678" s="228" t="s">
        <v>7</v>
      </c>
      <c r="G678" s="228" t="s">
        <v>504</v>
      </c>
      <c r="H678" s="228">
        <v>0</v>
      </c>
      <c r="I678" s="228">
        <v>0</v>
      </c>
      <c r="J678" s="228">
        <v>0</v>
      </c>
      <c r="K678" s="228">
        <v>0</v>
      </c>
      <c r="L678" s="231">
        <v>0</v>
      </c>
      <c r="N678" s="119" t="str">
        <f t="shared" si="30"/>
        <v>820175-TEAL-M</v>
      </c>
      <c r="O678" s="122">
        <f>IF(B678="NET","",IF(B678="","",IFERROR(VLOOKUP(N678,EAN!$A:$B,2,FALSE),"MANGLER - MÅ OPPDATERE EAN-FANEN")))</f>
        <v>7048652556134</v>
      </c>
      <c r="P678" s="119">
        <f t="shared" si="31"/>
        <v>0</v>
      </c>
      <c r="Q678" s="119">
        <f t="shared" si="32"/>
        <v>0</v>
      </c>
      <c r="S678" s="137" t="str">
        <f>IF(B678="NET","",IFERROR(VLOOKUP(O678,'2) Order Form'!$W$9:$W$1926,1,FALSE),"Ikke med I order form"))</f>
        <v>Ikke med I order form</v>
      </c>
      <c r="U678" s="226">
        <v>7048652277619</v>
      </c>
      <c r="V678" s="120">
        <f>IFERROR(VLOOKUP(U678,'2) Order Form'!$W$9:$W$1996,1,FALSE),"Ikke med I order form")</f>
        <v>7048652277619</v>
      </c>
      <c r="W678" s="195">
        <f>INDEX(ATS!$A:$P,MATCH(ATS!$U678,ATS!$O:$O,0),1)</f>
        <v>828094</v>
      </c>
      <c r="X678" s="174" t="str">
        <f>INDEX(ATS!$A:$P,MATCH(ATS!$U678,ATS!$O:$O,0),2)</f>
        <v>Hunter Light Shorts W</v>
      </c>
      <c r="Y678" s="175" t="str">
        <f>INDEX(ATS!$A:$P,MATCH(ATS!$U678,ATS!$O:$O,0),4)</f>
        <v>SEGRY-L</v>
      </c>
      <c r="AA678" s="195">
        <f>IFERROR(VLOOKUP('2) Order Form'!W683,$U$4:$U$1000,1,FALSE),"Ikke med i Elastic")</f>
        <v>7048652537447</v>
      </c>
      <c r="AB678" s="195">
        <f>SUM('2) Order Form'!W683)</f>
        <v>7048652537447</v>
      </c>
      <c r="AC678" s="195">
        <f>INDEX(ATS!$A:$P,MATCH(ATS!$AB678,ATS!$O:$O,0),1)</f>
        <v>828165</v>
      </c>
      <c r="AD678" s="195" t="str">
        <f>INDEX(ATS!$A:$P,MATCH(ATS!$AB678,ATS!$O:$O,0),2)</f>
        <v>Hunter Shorts W</v>
      </c>
      <c r="AE678" s="195" t="str">
        <f>INDEX(ATS!$A:$P,MATCH(ATS!$AB678,ATS!$O:$O,0),4)</f>
        <v>SEGRY-XS</v>
      </c>
    </row>
    <row r="679" spans="1:31" s="2" customFormat="1" x14ac:dyDescent="0.2">
      <c r="A679" s="228">
        <v>820175</v>
      </c>
      <c r="B679" s="228" t="s">
        <v>2148</v>
      </c>
      <c r="C679" s="228" t="s">
        <v>4204</v>
      </c>
      <c r="D679" s="228" t="s">
        <v>151</v>
      </c>
      <c r="E679" s="228" t="s">
        <v>101</v>
      </c>
      <c r="F679" s="228" t="s">
        <v>67</v>
      </c>
      <c r="G679" s="228" t="s">
        <v>504</v>
      </c>
      <c r="H679" s="228">
        <v>0</v>
      </c>
      <c r="I679" s="228">
        <v>0</v>
      </c>
      <c r="J679" s="228">
        <v>0</v>
      </c>
      <c r="K679" s="228">
        <v>0</v>
      </c>
      <c r="L679" s="231">
        <v>0</v>
      </c>
      <c r="N679" s="119" t="str">
        <f t="shared" si="30"/>
        <v>820175-TEAL-L</v>
      </c>
      <c r="O679" s="122">
        <f>IF(B679="NET","",IF(B679="","",IFERROR(VLOOKUP(N679,EAN!$A:$B,2,FALSE),"MANGLER - MÅ OPPDATERE EAN-FANEN")))</f>
        <v>7048652556127</v>
      </c>
      <c r="P679" s="119">
        <f t="shared" si="31"/>
        <v>0</v>
      </c>
      <c r="Q679" s="119">
        <f t="shared" si="32"/>
        <v>0</v>
      </c>
      <c r="S679" s="137" t="str">
        <f>IF(B679="NET","",IFERROR(VLOOKUP(O679,'2) Order Form'!$W$9:$W$1926,1,FALSE),"Ikke med I order form"))</f>
        <v>Ikke med I order form</v>
      </c>
      <c r="U679" s="226">
        <v>7048652764850</v>
      </c>
      <c r="V679" s="120">
        <f>IFERROR(VLOOKUP(U679,'2) Order Form'!$W$9:$W$1996,1,FALSE),"Ikke med I order form")</f>
        <v>7048652764850</v>
      </c>
      <c r="W679" s="195">
        <f>INDEX(ATS!$A:$P,MATCH(ATS!$U679,ATS!$O:$O,0),1)</f>
        <v>828094</v>
      </c>
      <c r="X679" s="174" t="str">
        <f>INDEX(ATS!$A:$P,MATCH(ATS!$U679,ATS!$O:$O,0),2)</f>
        <v>Hunter Light Shorts W</v>
      </c>
      <c r="Y679" s="175" t="str">
        <f>INDEX(ATS!$A:$P,MATCH(ATS!$U679,ATS!$O:$O,0),4)</f>
        <v>55504-XS</v>
      </c>
      <c r="AA679" s="195">
        <f>IFERROR(VLOOKUP('2) Order Form'!W684,$U$4:$U$1000,1,FALSE),"Ikke med i Elastic")</f>
        <v>7048652537430</v>
      </c>
      <c r="AB679" s="195">
        <f>SUM('2) Order Form'!W684)</f>
        <v>7048652537430</v>
      </c>
      <c r="AC679" s="195">
        <f>INDEX(ATS!$A:$P,MATCH(ATS!$AB679,ATS!$O:$O,0),1)</f>
        <v>828165</v>
      </c>
      <c r="AD679" s="195" t="str">
        <f>INDEX(ATS!$A:$P,MATCH(ATS!$AB679,ATS!$O:$O,0),2)</f>
        <v>Hunter Shorts W</v>
      </c>
      <c r="AE679" s="195" t="str">
        <f>INDEX(ATS!$A:$P,MATCH(ATS!$AB679,ATS!$O:$O,0),4)</f>
        <v>SEGRY-S</v>
      </c>
    </row>
    <row r="680" spans="1:31" s="2" customFormat="1" x14ac:dyDescent="0.2">
      <c r="A680" s="228">
        <v>820175</v>
      </c>
      <c r="B680" s="228" t="s">
        <v>2148</v>
      </c>
      <c r="C680" s="228" t="s">
        <v>4204</v>
      </c>
      <c r="D680" s="228" t="s">
        <v>629</v>
      </c>
      <c r="E680" s="228" t="s">
        <v>101</v>
      </c>
      <c r="F680" s="228" t="s">
        <v>68</v>
      </c>
      <c r="G680" s="228" t="s">
        <v>504</v>
      </c>
      <c r="H680" s="228">
        <v>0</v>
      </c>
      <c r="I680" s="228">
        <v>0</v>
      </c>
      <c r="J680" s="228">
        <v>0</v>
      </c>
      <c r="K680" s="228">
        <v>0</v>
      </c>
      <c r="L680" s="231">
        <v>0</v>
      </c>
      <c r="N680" s="119" t="str">
        <f t="shared" si="30"/>
        <v>820175-TEAL-XL</v>
      </c>
      <c r="O680" s="122">
        <f>IF(B680="NET","",IF(B680="","",IFERROR(VLOOKUP(N680,EAN!$A:$B,2,FALSE),"MANGLER - MÅ OPPDATERE EAN-FANEN")))</f>
        <v>7048652556158</v>
      </c>
      <c r="P680" s="119">
        <f t="shared" si="31"/>
        <v>0</v>
      </c>
      <c r="Q680" s="119">
        <f t="shared" si="32"/>
        <v>0</v>
      </c>
      <c r="S680" s="137" t="str">
        <f>IF(B680="NET","",IFERROR(VLOOKUP(O680,'2) Order Form'!$W$9:$W$1926,1,FALSE),"Ikke med I order form"))</f>
        <v>Ikke med I order form</v>
      </c>
      <c r="U680" s="226">
        <v>7048652764843</v>
      </c>
      <c r="V680" s="120">
        <f>IFERROR(VLOOKUP(U680,'2) Order Form'!$W$9:$W$1996,1,FALSE),"Ikke med I order form")</f>
        <v>7048652764843</v>
      </c>
      <c r="W680" s="195">
        <f>INDEX(ATS!$A:$P,MATCH(ATS!$U680,ATS!$O:$O,0),1)</f>
        <v>828094</v>
      </c>
      <c r="X680" s="174" t="str">
        <f>INDEX(ATS!$A:$P,MATCH(ATS!$U680,ATS!$O:$O,0),2)</f>
        <v>Hunter Light Shorts W</v>
      </c>
      <c r="Y680" s="175" t="str">
        <f>INDEX(ATS!$A:$P,MATCH(ATS!$U680,ATS!$O:$O,0),4)</f>
        <v>55504-S</v>
      </c>
      <c r="AA680" s="195">
        <f>IFERROR(VLOOKUP('2) Order Form'!W685,$U$4:$U$1000,1,FALSE),"Ikke med i Elastic")</f>
        <v>7048652537423</v>
      </c>
      <c r="AB680" s="195">
        <f>SUM('2) Order Form'!W685)</f>
        <v>7048652537423</v>
      </c>
      <c r="AC680" s="195">
        <f>INDEX(ATS!$A:$P,MATCH(ATS!$AB680,ATS!$O:$O,0),1)</f>
        <v>828165</v>
      </c>
      <c r="AD680" s="195" t="str">
        <f>INDEX(ATS!$A:$P,MATCH(ATS!$AB680,ATS!$O:$O,0),2)</f>
        <v>Hunter Shorts W</v>
      </c>
      <c r="AE680" s="195" t="str">
        <f>INDEX(ATS!$A:$P,MATCH(ATS!$AB680,ATS!$O:$O,0),4)</f>
        <v>SEGRY-M</v>
      </c>
    </row>
    <row r="681" spans="1:31" s="2" customFormat="1" x14ac:dyDescent="0.2">
      <c r="A681" s="229">
        <v>820176</v>
      </c>
      <c r="B681" s="228" t="s">
        <v>248</v>
      </c>
      <c r="C681" s="228"/>
      <c r="D681" s="228"/>
      <c r="E681" s="228"/>
      <c r="F681" s="228"/>
      <c r="G681" s="228"/>
      <c r="H681" s="229">
        <v>202226</v>
      </c>
      <c r="I681" s="229">
        <v>202227</v>
      </c>
      <c r="J681" s="229">
        <v>202228</v>
      </c>
      <c r="K681" s="229">
        <v>202229</v>
      </c>
      <c r="L681" s="232">
        <v>202234</v>
      </c>
      <c r="N681" s="119" t="str">
        <f t="shared" si="30"/>
        <v>820176-</v>
      </c>
      <c r="O681" s="122" t="str">
        <f>IF(B681="NET","",IF(B681="","",IFERROR(VLOOKUP(N681,EAN!$A:$B,2,FALSE),"MANGLER - MÅ OPPDATERE EAN-FANEN")))</f>
        <v/>
      </c>
      <c r="P681" s="119">
        <f t="shared" si="31"/>
        <v>202226</v>
      </c>
      <c r="Q681" s="119">
        <f t="shared" si="32"/>
        <v>202234</v>
      </c>
      <c r="S681" s="137" t="str">
        <f>IF(B681="NET","",IFERROR(VLOOKUP(O681,'2) Order Form'!$W$9:$W$1926,1,FALSE),"Ikke med I order form"))</f>
        <v/>
      </c>
      <c r="U681" s="226">
        <v>7048652764836</v>
      </c>
      <c r="V681" s="120">
        <f>IFERROR(VLOOKUP(U681,'2) Order Form'!$W$9:$W$1996,1,FALSE),"Ikke med I order form")</f>
        <v>7048652764836</v>
      </c>
      <c r="W681" s="195">
        <f>INDEX(ATS!$A:$P,MATCH(ATS!$U681,ATS!$O:$O,0),1)</f>
        <v>828094</v>
      </c>
      <c r="X681" s="174" t="str">
        <f>INDEX(ATS!$A:$P,MATCH(ATS!$U681,ATS!$O:$O,0),2)</f>
        <v>Hunter Light Shorts W</v>
      </c>
      <c r="Y681" s="175" t="str">
        <f>INDEX(ATS!$A:$P,MATCH(ATS!$U681,ATS!$O:$O,0),4)</f>
        <v>55504-M</v>
      </c>
      <c r="AA681" s="195">
        <f>IFERROR(VLOOKUP('2) Order Form'!W686,$U$4:$U$1000,1,FALSE),"Ikke med i Elastic")</f>
        <v>7048652537416</v>
      </c>
      <c r="AB681" s="195">
        <f>SUM('2) Order Form'!W686)</f>
        <v>7048652537416</v>
      </c>
      <c r="AC681" s="195">
        <f>INDEX(ATS!$A:$P,MATCH(ATS!$AB681,ATS!$O:$O,0),1)</f>
        <v>828165</v>
      </c>
      <c r="AD681" s="195" t="str">
        <f>INDEX(ATS!$A:$P,MATCH(ATS!$AB681,ATS!$O:$O,0),2)</f>
        <v>Hunter Shorts W</v>
      </c>
      <c r="AE681" s="195" t="str">
        <f>INDEX(ATS!$A:$P,MATCH(ATS!$AB681,ATS!$O:$O,0),4)</f>
        <v>SEGRY-L</v>
      </c>
    </row>
    <row r="682" spans="1:31" s="2" customFormat="1" x14ac:dyDescent="0.2">
      <c r="A682" s="228">
        <v>820176</v>
      </c>
      <c r="B682" s="228" t="s">
        <v>2150</v>
      </c>
      <c r="C682" s="228" t="s">
        <v>4204</v>
      </c>
      <c r="D682" s="228" t="s">
        <v>2279</v>
      </c>
      <c r="E682" s="228" t="s">
        <v>4431</v>
      </c>
      <c r="F682" s="228" t="s">
        <v>69</v>
      </c>
      <c r="G682" s="228" t="s">
        <v>128</v>
      </c>
      <c r="H682" s="228">
        <v>6</v>
      </c>
      <c r="I682" s="228">
        <v>6</v>
      </c>
      <c r="J682" s="228">
        <v>6</v>
      </c>
      <c r="K682" s="228">
        <v>6</v>
      </c>
      <c r="L682" s="231">
        <v>36</v>
      </c>
      <c r="N682" s="119" t="str">
        <f t="shared" si="30"/>
        <v>820176-56002-XS</v>
      </c>
      <c r="O682" s="122">
        <f>IF(B682="NET","",IF(B682="","",IFERROR(VLOOKUP(N682,EAN!$A:$B,2,FALSE),"MANGLER - MÅ OPPDATERE EAN-FANEN")))</f>
        <v>7048652764614</v>
      </c>
      <c r="P682" s="119">
        <f t="shared" si="31"/>
        <v>6</v>
      </c>
      <c r="Q682" s="119">
        <f t="shared" si="32"/>
        <v>36</v>
      </c>
      <c r="S682" s="137" t="str">
        <f>IF(B682="NET","",IFERROR(VLOOKUP(O682,'2) Order Form'!$W$9:$W$1926,1,FALSE),"Ikke med I order form"))</f>
        <v>Ikke med I order form</v>
      </c>
      <c r="U682" s="226">
        <v>7048652764829</v>
      </c>
      <c r="V682" s="120">
        <f>IFERROR(VLOOKUP(U682,'2) Order Form'!$W$9:$W$1996,1,FALSE),"Ikke med I order form")</f>
        <v>7048652764829</v>
      </c>
      <c r="W682" s="195">
        <f>INDEX(ATS!$A:$P,MATCH(ATS!$U682,ATS!$O:$O,0),1)</f>
        <v>828094</v>
      </c>
      <c r="X682" s="174" t="str">
        <f>INDEX(ATS!$A:$P,MATCH(ATS!$U682,ATS!$O:$O,0),2)</f>
        <v>Hunter Light Shorts W</v>
      </c>
      <c r="Y682" s="175" t="str">
        <f>INDEX(ATS!$A:$P,MATCH(ATS!$U682,ATS!$O:$O,0),4)</f>
        <v>55504-L</v>
      </c>
      <c r="AA682" s="195">
        <f>IFERROR(VLOOKUP('2) Order Form'!W687,$U$4:$U$1000,1,FALSE),"Ikke med i Elastic")</f>
        <v>7048652764850</v>
      </c>
      <c r="AB682" s="195">
        <f>SUM('2) Order Form'!W687)</f>
        <v>7048652764850</v>
      </c>
      <c r="AC682" s="195">
        <f>INDEX(ATS!$A:$P,MATCH(ATS!$AB682,ATS!$O:$O,0),1)</f>
        <v>828094</v>
      </c>
      <c r="AD682" s="195" t="str">
        <f>INDEX(ATS!$A:$P,MATCH(ATS!$AB682,ATS!$O:$O,0),2)</f>
        <v>Hunter Light Shorts W</v>
      </c>
      <c r="AE682" s="195" t="str">
        <f>INDEX(ATS!$A:$P,MATCH(ATS!$AB682,ATS!$O:$O,0),4)</f>
        <v>55504-XS</v>
      </c>
    </row>
    <row r="683" spans="1:31" s="2" customFormat="1" x14ac:dyDescent="0.2">
      <c r="A683" s="228">
        <v>820176</v>
      </c>
      <c r="B683" s="228" t="s">
        <v>2150</v>
      </c>
      <c r="C683" s="228" t="s">
        <v>4204</v>
      </c>
      <c r="D683" s="228" t="s">
        <v>2280</v>
      </c>
      <c r="E683" s="228" t="s">
        <v>4431</v>
      </c>
      <c r="F683" s="228" t="s">
        <v>8</v>
      </c>
      <c r="G683" s="228" t="s">
        <v>128</v>
      </c>
      <c r="H683" s="228">
        <v>4</v>
      </c>
      <c r="I683" s="228">
        <v>4</v>
      </c>
      <c r="J683" s="228">
        <v>4</v>
      </c>
      <c r="K683" s="228">
        <v>4</v>
      </c>
      <c r="L683" s="231">
        <v>80</v>
      </c>
      <c r="N683" s="119" t="str">
        <f t="shared" si="30"/>
        <v>820176-56002-S</v>
      </c>
      <c r="O683" s="122">
        <f>IF(B683="NET","",IF(B683="","",IFERROR(VLOOKUP(N683,EAN!$A:$B,2,FALSE),"MANGLER - MÅ OPPDATERE EAN-FANEN")))</f>
        <v>7048652764607</v>
      </c>
      <c r="P683" s="119">
        <f t="shared" si="31"/>
        <v>4</v>
      </c>
      <c r="Q683" s="119">
        <f t="shared" si="32"/>
        <v>80</v>
      </c>
      <c r="S683" s="137" t="str">
        <f>IF(B683="NET","",IFERROR(VLOOKUP(O683,'2) Order Form'!$W$9:$W$1926,1,FALSE),"Ikke med I order form"))</f>
        <v>Ikke med I order form</v>
      </c>
      <c r="U683" s="226">
        <v>7048652764898</v>
      </c>
      <c r="V683" s="120">
        <f>IFERROR(VLOOKUP(U683,'2) Order Form'!$W$9:$W$1996,1,FALSE),"Ikke med I order form")</f>
        <v>7048652764898</v>
      </c>
      <c r="W683" s="195">
        <f>INDEX(ATS!$A:$P,MATCH(ATS!$U683,ATS!$O:$O,0),1)</f>
        <v>828094</v>
      </c>
      <c r="X683" s="174" t="str">
        <f>INDEX(ATS!$A:$P,MATCH(ATS!$U683,ATS!$O:$O,0),2)</f>
        <v>Hunter Light Shorts W</v>
      </c>
      <c r="Y683" s="175" t="str">
        <f>INDEX(ATS!$A:$P,MATCH(ATS!$U683,ATS!$O:$O,0),4)</f>
        <v>99901-XS</v>
      </c>
      <c r="AA683" s="195">
        <f>IFERROR(VLOOKUP('2) Order Form'!W688,$U$4:$U$1000,1,FALSE),"Ikke med i Elastic")</f>
        <v>7048652764843</v>
      </c>
      <c r="AB683" s="195">
        <f>SUM('2) Order Form'!W688)</f>
        <v>7048652764843</v>
      </c>
      <c r="AC683" s="195">
        <f>INDEX(ATS!$A:$P,MATCH(ATS!$AB683,ATS!$O:$O,0),1)</f>
        <v>828094</v>
      </c>
      <c r="AD683" s="195" t="str">
        <f>INDEX(ATS!$A:$P,MATCH(ATS!$AB683,ATS!$O:$O,0),2)</f>
        <v>Hunter Light Shorts W</v>
      </c>
      <c r="AE683" s="195" t="str">
        <f>INDEX(ATS!$A:$P,MATCH(ATS!$AB683,ATS!$O:$O,0),4)</f>
        <v>55504-S</v>
      </c>
    </row>
    <row r="684" spans="1:31" s="2" customFormat="1" x14ac:dyDescent="0.2">
      <c r="A684" s="228">
        <v>820176</v>
      </c>
      <c r="B684" s="228" t="s">
        <v>2150</v>
      </c>
      <c r="C684" s="228" t="s">
        <v>4204</v>
      </c>
      <c r="D684" s="228" t="s">
        <v>2281</v>
      </c>
      <c r="E684" s="228" t="s">
        <v>4431</v>
      </c>
      <c r="F684" s="228" t="s">
        <v>7</v>
      </c>
      <c r="G684" s="228" t="s">
        <v>128</v>
      </c>
      <c r="H684" s="228">
        <v>0</v>
      </c>
      <c r="I684" s="228">
        <v>0</v>
      </c>
      <c r="J684" s="228">
        <v>0</v>
      </c>
      <c r="K684" s="228">
        <v>0</v>
      </c>
      <c r="L684" s="231">
        <v>92</v>
      </c>
      <c r="N684" s="119" t="str">
        <f t="shared" si="30"/>
        <v>820176-56002-M</v>
      </c>
      <c r="O684" s="122">
        <f>IF(B684="NET","",IF(B684="","",IFERROR(VLOOKUP(N684,EAN!$A:$B,2,FALSE),"MANGLER - MÅ OPPDATERE EAN-FANEN")))</f>
        <v>7048652764591</v>
      </c>
      <c r="P684" s="119">
        <f t="shared" si="31"/>
        <v>0</v>
      </c>
      <c r="Q684" s="119">
        <f t="shared" si="32"/>
        <v>92</v>
      </c>
      <c r="S684" s="137" t="str">
        <f>IF(B684="NET","",IFERROR(VLOOKUP(O684,'2) Order Form'!$W$9:$W$1926,1,FALSE),"Ikke med I order form"))</f>
        <v>Ikke med I order form</v>
      </c>
      <c r="U684" s="226">
        <v>7048652764881</v>
      </c>
      <c r="V684" s="120">
        <f>IFERROR(VLOOKUP(U684,'2) Order Form'!$W$9:$W$1996,1,FALSE),"Ikke med I order form")</f>
        <v>7048652764881</v>
      </c>
      <c r="W684" s="195">
        <f>INDEX(ATS!$A:$P,MATCH(ATS!$U684,ATS!$O:$O,0),1)</f>
        <v>828094</v>
      </c>
      <c r="X684" s="174" t="str">
        <f>INDEX(ATS!$A:$P,MATCH(ATS!$U684,ATS!$O:$O,0),2)</f>
        <v>Hunter Light Shorts W</v>
      </c>
      <c r="Y684" s="175" t="str">
        <f>INDEX(ATS!$A:$P,MATCH(ATS!$U684,ATS!$O:$O,0),4)</f>
        <v>99901-S</v>
      </c>
      <c r="AA684" s="195">
        <f>IFERROR(VLOOKUP('2) Order Form'!W689,$U$4:$U$1000,1,FALSE),"Ikke med i Elastic")</f>
        <v>7048652764836</v>
      </c>
      <c r="AB684" s="195">
        <f>SUM('2) Order Form'!W689)</f>
        <v>7048652764836</v>
      </c>
      <c r="AC684" s="195">
        <f>INDEX(ATS!$A:$P,MATCH(ATS!$AB684,ATS!$O:$O,0),1)</f>
        <v>828094</v>
      </c>
      <c r="AD684" s="195" t="str">
        <f>INDEX(ATS!$A:$P,MATCH(ATS!$AB684,ATS!$O:$O,0),2)</f>
        <v>Hunter Light Shorts W</v>
      </c>
      <c r="AE684" s="195" t="str">
        <f>INDEX(ATS!$A:$P,MATCH(ATS!$AB684,ATS!$O:$O,0),4)</f>
        <v>55504-M</v>
      </c>
    </row>
    <row r="685" spans="1:31" s="2" customFormat="1" x14ac:dyDescent="0.2">
      <c r="A685" s="228">
        <v>820176</v>
      </c>
      <c r="B685" s="228" t="s">
        <v>2150</v>
      </c>
      <c r="C685" s="228" t="s">
        <v>4204</v>
      </c>
      <c r="D685" s="228" t="s">
        <v>2282</v>
      </c>
      <c r="E685" s="228" t="s">
        <v>4431</v>
      </c>
      <c r="F685" s="228" t="s">
        <v>67</v>
      </c>
      <c r="G685" s="228" t="s">
        <v>128</v>
      </c>
      <c r="H685" s="228">
        <v>0</v>
      </c>
      <c r="I685" s="228">
        <v>0</v>
      </c>
      <c r="J685" s="228">
        <v>0</v>
      </c>
      <c r="K685" s="228">
        <v>0</v>
      </c>
      <c r="L685" s="231">
        <v>73</v>
      </c>
      <c r="N685" s="119" t="str">
        <f t="shared" si="30"/>
        <v>820176-56002-L</v>
      </c>
      <c r="O685" s="122">
        <f>IF(B685="NET","",IF(B685="","",IFERROR(VLOOKUP(N685,EAN!$A:$B,2,FALSE),"MANGLER - MÅ OPPDATERE EAN-FANEN")))</f>
        <v>7048652764584</v>
      </c>
      <c r="P685" s="119">
        <f t="shared" si="31"/>
        <v>0</v>
      </c>
      <c r="Q685" s="119">
        <f t="shared" si="32"/>
        <v>73</v>
      </c>
      <c r="S685" s="137" t="str">
        <f>IF(B685="NET","",IFERROR(VLOOKUP(O685,'2) Order Form'!$W$9:$W$1926,1,FALSE),"Ikke med I order form"))</f>
        <v>Ikke med I order form</v>
      </c>
      <c r="U685" s="226">
        <v>7048652764874</v>
      </c>
      <c r="V685" s="120">
        <f>IFERROR(VLOOKUP(U685,'2) Order Form'!$W$9:$W$1996,1,FALSE),"Ikke med I order form")</f>
        <v>7048652764874</v>
      </c>
      <c r="W685" s="195">
        <f>INDEX(ATS!$A:$P,MATCH(ATS!$U685,ATS!$O:$O,0),1)</f>
        <v>828094</v>
      </c>
      <c r="X685" s="174" t="str">
        <f>INDEX(ATS!$A:$P,MATCH(ATS!$U685,ATS!$O:$O,0),2)</f>
        <v>Hunter Light Shorts W</v>
      </c>
      <c r="Y685" s="175" t="str">
        <f>INDEX(ATS!$A:$P,MATCH(ATS!$U685,ATS!$O:$O,0),4)</f>
        <v>99901-M</v>
      </c>
      <c r="AA685" s="195">
        <f>IFERROR(VLOOKUP('2) Order Form'!W690,$U$4:$U$1000,1,FALSE),"Ikke med i Elastic")</f>
        <v>7048652764829</v>
      </c>
      <c r="AB685" s="195">
        <f>SUM('2) Order Form'!W690)</f>
        <v>7048652764829</v>
      </c>
      <c r="AC685" s="195">
        <f>INDEX(ATS!$A:$P,MATCH(ATS!$AB685,ATS!$O:$O,0),1)</f>
        <v>828094</v>
      </c>
      <c r="AD685" s="195" t="str">
        <f>INDEX(ATS!$A:$P,MATCH(ATS!$AB685,ATS!$O:$O,0),2)</f>
        <v>Hunter Light Shorts W</v>
      </c>
      <c r="AE685" s="195" t="str">
        <f>INDEX(ATS!$A:$P,MATCH(ATS!$AB685,ATS!$O:$O,0),4)</f>
        <v>55504-L</v>
      </c>
    </row>
    <row r="686" spans="1:31" s="2" customFormat="1" x14ac:dyDescent="0.2">
      <c r="A686" s="228">
        <v>820176</v>
      </c>
      <c r="B686" s="228" t="s">
        <v>2150</v>
      </c>
      <c r="C686" s="228" t="s">
        <v>4204</v>
      </c>
      <c r="D686" s="228" t="s">
        <v>144</v>
      </c>
      <c r="E686" s="228" t="s">
        <v>93</v>
      </c>
      <c r="F686" s="228" t="s">
        <v>69</v>
      </c>
      <c r="G686" s="228" t="s">
        <v>128</v>
      </c>
      <c r="H686" s="228">
        <v>-30</v>
      </c>
      <c r="I686" s="228">
        <v>-30</v>
      </c>
      <c r="J686" s="228">
        <v>-30</v>
      </c>
      <c r="K686" s="228">
        <v>-30</v>
      </c>
      <c r="L686" s="231">
        <v>10</v>
      </c>
      <c r="N686" s="119" t="str">
        <f t="shared" si="30"/>
        <v>820176-BLACK-XS</v>
      </c>
      <c r="O686" s="122">
        <f>IF(B686="NET","",IF(B686="","",IFERROR(VLOOKUP(N686,EAN!$A:$B,2,FALSE),"MANGLER - MÅ OPPDATERE EAN-FANEN")))</f>
        <v>7048652339744</v>
      </c>
      <c r="P686" s="119">
        <f t="shared" si="31"/>
        <v>-30</v>
      </c>
      <c r="Q686" s="119">
        <f t="shared" si="32"/>
        <v>10</v>
      </c>
      <c r="S686" s="137" t="str">
        <f>IF(B686="NET","",IFERROR(VLOOKUP(O686,'2) Order Form'!$W$9:$W$1926,1,FALSE),"Ikke med I order form"))</f>
        <v>Ikke med I order form</v>
      </c>
      <c r="U686" s="226">
        <v>7048652764867</v>
      </c>
      <c r="V686" s="120">
        <f>IFERROR(VLOOKUP(U686,'2) Order Form'!$W$9:$W$1996,1,FALSE),"Ikke med I order form")</f>
        <v>7048652764867</v>
      </c>
      <c r="W686" s="195">
        <f>INDEX(ATS!$A:$P,MATCH(ATS!$U686,ATS!$O:$O,0),1)</f>
        <v>828094</v>
      </c>
      <c r="X686" s="174" t="str">
        <f>INDEX(ATS!$A:$P,MATCH(ATS!$U686,ATS!$O:$O,0),2)</f>
        <v>Hunter Light Shorts W</v>
      </c>
      <c r="Y686" s="175" t="str">
        <f>INDEX(ATS!$A:$P,MATCH(ATS!$U686,ATS!$O:$O,0),4)</f>
        <v>99901-L</v>
      </c>
      <c r="AA686" s="195">
        <f>IFERROR(VLOOKUP('2) Order Form'!W691,$U$4:$U$1000,1,FALSE),"Ikke med i Elastic")</f>
        <v>7048652764898</v>
      </c>
      <c r="AB686" s="195">
        <f>SUM('2) Order Form'!W691)</f>
        <v>7048652764898</v>
      </c>
      <c r="AC686" s="195">
        <f>INDEX(ATS!$A:$P,MATCH(ATS!$AB686,ATS!$O:$O,0),1)</f>
        <v>828094</v>
      </c>
      <c r="AD686" s="195" t="str">
        <f>INDEX(ATS!$A:$P,MATCH(ATS!$AB686,ATS!$O:$O,0),2)</f>
        <v>Hunter Light Shorts W</v>
      </c>
      <c r="AE686" s="195" t="str">
        <f>INDEX(ATS!$A:$P,MATCH(ATS!$AB686,ATS!$O:$O,0),4)</f>
        <v>99901-XS</v>
      </c>
    </row>
    <row r="687" spans="1:31" s="2" customFormat="1" x14ac:dyDescent="0.2">
      <c r="A687" s="228">
        <v>820176</v>
      </c>
      <c r="B687" s="228" t="s">
        <v>2150</v>
      </c>
      <c r="C687" s="228" t="s">
        <v>4204</v>
      </c>
      <c r="D687" s="228" t="s">
        <v>140</v>
      </c>
      <c r="E687" s="228" t="s">
        <v>93</v>
      </c>
      <c r="F687" s="228" t="s">
        <v>8</v>
      </c>
      <c r="G687" s="228" t="s">
        <v>128</v>
      </c>
      <c r="H687" s="228">
        <v>-56</v>
      </c>
      <c r="I687" s="228">
        <v>-56</v>
      </c>
      <c r="J687" s="228">
        <v>-56</v>
      </c>
      <c r="K687" s="228">
        <v>-56</v>
      </c>
      <c r="L687" s="231">
        <v>33</v>
      </c>
      <c r="N687" s="119" t="str">
        <f t="shared" si="30"/>
        <v>820176-BLACK-S</v>
      </c>
      <c r="O687" s="122">
        <f>IF(B687="NET","",IF(B687="","",IFERROR(VLOOKUP(N687,EAN!$A:$B,2,FALSE),"MANGLER - MÅ OPPDATERE EAN-FANEN")))</f>
        <v>7048652339737</v>
      </c>
      <c r="P687" s="119">
        <f t="shared" si="31"/>
        <v>-56</v>
      </c>
      <c r="Q687" s="119">
        <f t="shared" si="32"/>
        <v>33</v>
      </c>
      <c r="S687" s="137" t="str">
        <f>IF(B687="NET","",IFERROR(VLOOKUP(O687,'2) Order Form'!$W$9:$W$1926,1,FALSE),"Ikke med I order form"))</f>
        <v>Ikke med I order form</v>
      </c>
      <c r="U687" s="226">
        <v>7048652537126</v>
      </c>
      <c r="V687" s="120">
        <f>IFERROR(VLOOKUP(U687,'2) Order Form'!$W$9:$W$1996,1,FALSE),"Ikke med I order form")</f>
        <v>7048652537126</v>
      </c>
      <c r="W687" s="195">
        <f>INDEX(ATS!$A:$P,MATCH(ATS!$U687,ATS!$O:$O,0),1)</f>
        <v>828162</v>
      </c>
      <c r="X687" s="174" t="str">
        <f>INDEX(ATS!$A:$P,MATCH(ATS!$U687,ATS!$O:$O,0),2)</f>
        <v>Hunter Slashed Shorts W</v>
      </c>
      <c r="Y687" s="175" t="str">
        <f>INDEX(ATS!$A:$P,MATCH(ATS!$U687,ATS!$O:$O,0),4)</f>
        <v>SEGRY-XS</v>
      </c>
      <c r="AA687" s="195">
        <f>IFERROR(VLOOKUP('2) Order Form'!W692,$U$4:$U$1000,1,FALSE),"Ikke med i Elastic")</f>
        <v>7048652764881</v>
      </c>
      <c r="AB687" s="195">
        <f>SUM('2) Order Form'!W692)</f>
        <v>7048652764881</v>
      </c>
      <c r="AC687" s="195">
        <f>INDEX(ATS!$A:$P,MATCH(ATS!$AB687,ATS!$O:$O,0),1)</f>
        <v>828094</v>
      </c>
      <c r="AD687" s="195" t="str">
        <f>INDEX(ATS!$A:$P,MATCH(ATS!$AB687,ATS!$O:$O,0),2)</f>
        <v>Hunter Light Shorts W</v>
      </c>
      <c r="AE687" s="195" t="str">
        <f>INDEX(ATS!$A:$P,MATCH(ATS!$AB687,ATS!$O:$O,0),4)</f>
        <v>99901-S</v>
      </c>
    </row>
    <row r="688" spans="1:31" s="2" customFormat="1" x14ac:dyDescent="0.2">
      <c r="A688" s="228">
        <v>820176</v>
      </c>
      <c r="B688" s="228" t="s">
        <v>2150</v>
      </c>
      <c r="C688" s="228" t="s">
        <v>4204</v>
      </c>
      <c r="D688" s="228" t="s">
        <v>141</v>
      </c>
      <c r="E688" s="228" t="s">
        <v>93</v>
      </c>
      <c r="F688" s="228" t="s">
        <v>7</v>
      </c>
      <c r="G688" s="228" t="s">
        <v>128</v>
      </c>
      <c r="H688" s="228">
        <v>-73</v>
      </c>
      <c r="I688" s="228">
        <v>-73</v>
      </c>
      <c r="J688" s="228">
        <v>-73</v>
      </c>
      <c r="K688" s="228">
        <v>-73</v>
      </c>
      <c r="L688" s="231">
        <v>30</v>
      </c>
      <c r="N688" s="119" t="str">
        <f t="shared" si="30"/>
        <v>820176-BLACK-M</v>
      </c>
      <c r="O688" s="122">
        <f>IF(B688="NET","",IF(B688="","",IFERROR(VLOOKUP(N688,EAN!$A:$B,2,FALSE),"MANGLER - MÅ OPPDATERE EAN-FANEN")))</f>
        <v>7048652339720</v>
      </c>
      <c r="P688" s="119">
        <f t="shared" si="31"/>
        <v>-73</v>
      </c>
      <c r="Q688" s="119">
        <f t="shared" si="32"/>
        <v>30</v>
      </c>
      <c r="S688" s="137" t="str">
        <f>IF(B688="NET","",IFERROR(VLOOKUP(O688,'2) Order Form'!$W$9:$W$1926,1,FALSE),"Ikke med I order form"))</f>
        <v>Ikke med I order form</v>
      </c>
      <c r="U688" s="226">
        <v>7048652537119</v>
      </c>
      <c r="V688" s="120">
        <f>IFERROR(VLOOKUP(U688,'2) Order Form'!$W$9:$W$1996,1,FALSE),"Ikke med I order form")</f>
        <v>7048652537119</v>
      </c>
      <c r="W688" s="195">
        <f>INDEX(ATS!$A:$P,MATCH(ATS!$U688,ATS!$O:$O,0),1)</f>
        <v>828162</v>
      </c>
      <c r="X688" s="174" t="str">
        <f>INDEX(ATS!$A:$P,MATCH(ATS!$U688,ATS!$O:$O,0),2)</f>
        <v>Hunter Slashed Shorts W</v>
      </c>
      <c r="Y688" s="175" t="str">
        <f>INDEX(ATS!$A:$P,MATCH(ATS!$U688,ATS!$O:$O,0),4)</f>
        <v>SEGRY-S</v>
      </c>
      <c r="AA688" s="195">
        <f>IFERROR(VLOOKUP('2) Order Form'!W693,$U$4:$U$1000,1,FALSE),"Ikke med i Elastic")</f>
        <v>7048652764874</v>
      </c>
      <c r="AB688" s="195">
        <f>SUM('2) Order Form'!W693)</f>
        <v>7048652764874</v>
      </c>
      <c r="AC688" s="195">
        <f>INDEX(ATS!$A:$P,MATCH(ATS!$AB688,ATS!$O:$O,0),1)</f>
        <v>828094</v>
      </c>
      <c r="AD688" s="195" t="str">
        <f>INDEX(ATS!$A:$P,MATCH(ATS!$AB688,ATS!$O:$O,0),2)</f>
        <v>Hunter Light Shorts W</v>
      </c>
      <c r="AE688" s="195" t="str">
        <f>INDEX(ATS!$A:$P,MATCH(ATS!$AB688,ATS!$O:$O,0),4)</f>
        <v>99901-M</v>
      </c>
    </row>
    <row r="689" spans="1:31" s="2" customFormat="1" x14ac:dyDescent="0.2">
      <c r="A689" s="228">
        <v>820176</v>
      </c>
      <c r="B689" s="228" t="s">
        <v>2150</v>
      </c>
      <c r="C689" s="228" t="s">
        <v>4204</v>
      </c>
      <c r="D689" s="228" t="s">
        <v>142</v>
      </c>
      <c r="E689" s="228" t="s">
        <v>93</v>
      </c>
      <c r="F689" s="228" t="s">
        <v>67</v>
      </c>
      <c r="G689" s="228" t="s">
        <v>128</v>
      </c>
      <c r="H689" s="228">
        <v>-44</v>
      </c>
      <c r="I689" s="228">
        <v>-44</v>
      </c>
      <c r="J689" s="228">
        <v>-44</v>
      </c>
      <c r="K689" s="228">
        <v>-44</v>
      </c>
      <c r="L689" s="231">
        <v>10</v>
      </c>
      <c r="N689" s="119" t="str">
        <f t="shared" si="30"/>
        <v>820176-BLACK-L</v>
      </c>
      <c r="O689" s="122">
        <f>IF(B689="NET","",IF(B689="","",IFERROR(VLOOKUP(N689,EAN!$A:$B,2,FALSE),"MANGLER - MÅ OPPDATERE EAN-FANEN")))</f>
        <v>7048652339713</v>
      </c>
      <c r="P689" s="119">
        <f t="shared" si="31"/>
        <v>-44</v>
      </c>
      <c r="Q689" s="119">
        <f t="shared" si="32"/>
        <v>10</v>
      </c>
      <c r="S689" s="137" t="str">
        <f>IF(B689="NET","",IFERROR(VLOOKUP(O689,'2) Order Form'!$W$9:$W$1926,1,FALSE),"Ikke med I order form"))</f>
        <v>Ikke med I order form</v>
      </c>
      <c r="U689" s="226">
        <v>7048652537102</v>
      </c>
      <c r="V689" s="120">
        <f>IFERROR(VLOOKUP(U689,'2) Order Form'!$W$9:$W$1996,1,FALSE),"Ikke med I order form")</f>
        <v>7048652537102</v>
      </c>
      <c r="W689" s="195">
        <f>INDEX(ATS!$A:$P,MATCH(ATS!$U689,ATS!$O:$O,0),1)</f>
        <v>828162</v>
      </c>
      <c r="X689" s="174" t="str">
        <f>INDEX(ATS!$A:$P,MATCH(ATS!$U689,ATS!$O:$O,0),2)</f>
        <v>Hunter Slashed Shorts W</v>
      </c>
      <c r="Y689" s="175" t="str">
        <f>INDEX(ATS!$A:$P,MATCH(ATS!$U689,ATS!$O:$O,0),4)</f>
        <v>SEGRY-M</v>
      </c>
      <c r="AA689" s="195">
        <f>IFERROR(VLOOKUP('2) Order Form'!W694,$U$4:$U$1000,1,FALSE),"Ikke med i Elastic")</f>
        <v>7048652764867</v>
      </c>
      <c r="AB689" s="195">
        <f>SUM('2) Order Form'!W694)</f>
        <v>7048652764867</v>
      </c>
      <c r="AC689" s="195">
        <f>INDEX(ATS!$A:$P,MATCH(ATS!$AB689,ATS!$O:$O,0),1)</f>
        <v>828094</v>
      </c>
      <c r="AD689" s="195" t="str">
        <f>INDEX(ATS!$A:$P,MATCH(ATS!$AB689,ATS!$O:$O,0),2)</f>
        <v>Hunter Light Shorts W</v>
      </c>
      <c r="AE689" s="195" t="str">
        <f>INDEX(ATS!$A:$P,MATCH(ATS!$AB689,ATS!$O:$O,0),4)</f>
        <v>99901-L</v>
      </c>
    </row>
    <row r="690" spans="1:31" s="2" customFormat="1" x14ac:dyDescent="0.2">
      <c r="A690" s="228">
        <v>820176</v>
      </c>
      <c r="B690" s="228" t="s">
        <v>2150</v>
      </c>
      <c r="C690" s="228" t="s">
        <v>4204</v>
      </c>
      <c r="D690" s="228" t="s">
        <v>512</v>
      </c>
      <c r="E690" s="228" t="s">
        <v>132</v>
      </c>
      <c r="F690" s="228" t="s">
        <v>69</v>
      </c>
      <c r="G690" s="228" t="s">
        <v>128</v>
      </c>
      <c r="H690" s="228">
        <v>49</v>
      </c>
      <c r="I690" s="228">
        <v>49</v>
      </c>
      <c r="J690" s="228">
        <v>49</v>
      </c>
      <c r="K690" s="228">
        <v>49</v>
      </c>
      <c r="L690" s="231">
        <v>79</v>
      </c>
      <c r="N690" s="119" t="str">
        <f t="shared" si="30"/>
        <v>820176-BTWHT-XS</v>
      </c>
      <c r="O690" s="122">
        <f>IF(B690="NET","",IF(B690="","",IFERROR(VLOOKUP(N690,EAN!$A:$B,2,FALSE),"MANGLER - MÅ OPPDATERE EAN-FANEN")))</f>
        <v>7048652339782</v>
      </c>
      <c r="P690" s="119">
        <f t="shared" si="31"/>
        <v>49</v>
      </c>
      <c r="Q690" s="119">
        <f t="shared" si="32"/>
        <v>79</v>
      </c>
      <c r="S690" s="137" t="str">
        <f>IF(B690="NET","",IFERROR(VLOOKUP(O690,'2) Order Form'!$W$9:$W$1926,1,FALSE),"Ikke med I order form"))</f>
        <v>Ikke med I order form</v>
      </c>
      <c r="U690" s="226">
        <v>7048652537096</v>
      </c>
      <c r="V690" s="120">
        <f>IFERROR(VLOOKUP(U690,'2) Order Form'!$W$9:$W$1996,1,FALSE),"Ikke med I order form")</f>
        <v>7048652537096</v>
      </c>
      <c r="W690" s="195">
        <f>INDEX(ATS!$A:$P,MATCH(ATS!$U690,ATS!$O:$O,0),1)</f>
        <v>828162</v>
      </c>
      <c r="X690" s="174" t="str">
        <f>INDEX(ATS!$A:$P,MATCH(ATS!$U690,ATS!$O:$O,0),2)</f>
        <v>Hunter Slashed Shorts W</v>
      </c>
      <c r="Y690" s="175" t="str">
        <f>INDEX(ATS!$A:$P,MATCH(ATS!$U690,ATS!$O:$O,0),4)</f>
        <v>SEGRY-L</v>
      </c>
      <c r="AA690" s="195">
        <f>IFERROR(VLOOKUP('2) Order Form'!W695,$U$4:$U$1000,1,FALSE),"Ikke med i Elastic")</f>
        <v>7048652277640</v>
      </c>
      <c r="AB690" s="195">
        <f>SUM('2) Order Form'!W695)</f>
        <v>7048652277640</v>
      </c>
      <c r="AC690" s="195">
        <f>INDEX(ATS!$A:$P,MATCH(ATS!$AB690,ATS!$O:$O,0),1)</f>
        <v>828094</v>
      </c>
      <c r="AD690" s="195" t="str">
        <f>INDEX(ATS!$A:$P,MATCH(ATS!$AB690,ATS!$O:$O,0),2)</f>
        <v>Hunter Light Shorts W</v>
      </c>
      <c r="AE690" s="195" t="str">
        <f>INDEX(ATS!$A:$P,MATCH(ATS!$AB690,ATS!$O:$O,0),4)</f>
        <v>SEGRY-XS</v>
      </c>
    </row>
    <row r="691" spans="1:31" s="2" customFormat="1" x14ac:dyDescent="0.2">
      <c r="A691" s="228">
        <v>820176</v>
      </c>
      <c r="B691" s="228" t="s">
        <v>2150</v>
      </c>
      <c r="C691" s="228" t="s">
        <v>4204</v>
      </c>
      <c r="D691" s="228" t="s">
        <v>513</v>
      </c>
      <c r="E691" s="228" t="s">
        <v>132</v>
      </c>
      <c r="F691" s="228" t="s">
        <v>8</v>
      </c>
      <c r="G691" s="228" t="s">
        <v>128</v>
      </c>
      <c r="H691" s="228">
        <v>48</v>
      </c>
      <c r="I691" s="228">
        <v>48</v>
      </c>
      <c r="J691" s="228">
        <v>48</v>
      </c>
      <c r="K691" s="228">
        <v>48</v>
      </c>
      <c r="L691" s="231">
        <v>114</v>
      </c>
      <c r="N691" s="119" t="str">
        <f t="shared" si="30"/>
        <v>820176-BTWHT-S</v>
      </c>
      <c r="O691" s="122">
        <f>IF(B691="NET","",IF(B691="","",IFERROR(VLOOKUP(N691,EAN!$A:$B,2,FALSE),"MANGLER - MÅ OPPDATERE EAN-FANEN")))</f>
        <v>7048652339775</v>
      </c>
      <c r="P691" s="119">
        <f t="shared" si="31"/>
        <v>48</v>
      </c>
      <c r="Q691" s="119">
        <f t="shared" si="32"/>
        <v>114</v>
      </c>
      <c r="S691" s="137" t="str">
        <f>IF(B691="NET","",IFERROR(VLOOKUP(O691,'2) Order Form'!$W$9:$W$1926,1,FALSE),"Ikke med I order form"))</f>
        <v>Ikke med I order form</v>
      </c>
      <c r="U691" s="226">
        <v>7048652765819</v>
      </c>
      <c r="V691" s="120">
        <f>IFERROR(VLOOKUP(U691,'2) Order Form'!$W$9:$W$1996,1,FALSE),"Ikke med I order form")</f>
        <v>7048652765819</v>
      </c>
      <c r="W691" s="195">
        <f>INDEX(ATS!$A:$P,MATCH(ATS!$U691,ATS!$O:$O,0),1)</f>
        <v>828162</v>
      </c>
      <c r="X691" s="174" t="str">
        <f>INDEX(ATS!$A:$P,MATCH(ATS!$U691,ATS!$O:$O,0),2)</f>
        <v>Hunter Slashed Shorts W</v>
      </c>
      <c r="Y691" s="175" t="str">
        <f>INDEX(ATS!$A:$P,MATCH(ATS!$U691,ATS!$O:$O,0),4)</f>
        <v>56002-XS</v>
      </c>
      <c r="AA691" s="195">
        <f>IFERROR(VLOOKUP('2) Order Form'!W696,$U$4:$U$1000,1,FALSE),"Ikke med i Elastic")</f>
        <v>7048652277633</v>
      </c>
      <c r="AB691" s="195">
        <f>SUM('2) Order Form'!W696)</f>
        <v>7048652277633</v>
      </c>
      <c r="AC691" s="195">
        <f>INDEX(ATS!$A:$P,MATCH(ATS!$AB691,ATS!$O:$O,0),1)</f>
        <v>828094</v>
      </c>
      <c r="AD691" s="195" t="str">
        <f>INDEX(ATS!$A:$P,MATCH(ATS!$AB691,ATS!$O:$O,0),2)</f>
        <v>Hunter Light Shorts W</v>
      </c>
      <c r="AE691" s="195" t="str">
        <f>INDEX(ATS!$A:$P,MATCH(ATS!$AB691,ATS!$O:$O,0),4)</f>
        <v>SEGRY-S</v>
      </c>
    </row>
    <row r="692" spans="1:31" s="2" customFormat="1" x14ac:dyDescent="0.2">
      <c r="A692" s="228">
        <v>820176</v>
      </c>
      <c r="B692" s="228" t="s">
        <v>2150</v>
      </c>
      <c r="C692" s="228" t="s">
        <v>4204</v>
      </c>
      <c r="D692" s="228" t="s">
        <v>167</v>
      </c>
      <c r="E692" s="228" t="s">
        <v>132</v>
      </c>
      <c r="F692" s="228" t="s">
        <v>7</v>
      </c>
      <c r="G692" s="228" t="s">
        <v>128</v>
      </c>
      <c r="H692" s="228">
        <v>35</v>
      </c>
      <c r="I692" s="228">
        <v>35</v>
      </c>
      <c r="J692" s="228">
        <v>35</v>
      </c>
      <c r="K692" s="228">
        <v>35</v>
      </c>
      <c r="L692" s="231">
        <v>155</v>
      </c>
      <c r="N692" s="119" t="str">
        <f t="shared" si="30"/>
        <v>820176-BTWHT-M</v>
      </c>
      <c r="O692" s="122">
        <f>IF(B692="NET","",IF(B692="","",IFERROR(VLOOKUP(N692,EAN!$A:$B,2,FALSE),"MANGLER - MÅ OPPDATERE EAN-FANEN")))</f>
        <v>7048652339768</v>
      </c>
      <c r="P692" s="119">
        <f t="shared" si="31"/>
        <v>35</v>
      </c>
      <c r="Q692" s="119">
        <f t="shared" si="32"/>
        <v>155</v>
      </c>
      <c r="S692" s="137" t="str">
        <f>IF(B692="NET","",IFERROR(VLOOKUP(O692,'2) Order Form'!$W$9:$W$1926,1,FALSE),"Ikke med I order form"))</f>
        <v>Ikke med I order form</v>
      </c>
      <c r="U692" s="226">
        <v>7048652765802</v>
      </c>
      <c r="V692" s="120">
        <f>IFERROR(VLOOKUP(U692,'2) Order Form'!$W$9:$W$1996,1,FALSE),"Ikke med I order form")</f>
        <v>7048652765802</v>
      </c>
      <c r="W692" s="195">
        <f>INDEX(ATS!$A:$P,MATCH(ATS!$U692,ATS!$O:$O,0),1)</f>
        <v>828162</v>
      </c>
      <c r="X692" s="174" t="str">
        <f>INDEX(ATS!$A:$P,MATCH(ATS!$U692,ATS!$O:$O,0),2)</f>
        <v>Hunter Slashed Shorts W</v>
      </c>
      <c r="Y692" s="175" t="str">
        <f>INDEX(ATS!$A:$P,MATCH(ATS!$U692,ATS!$O:$O,0),4)</f>
        <v>56002-S</v>
      </c>
      <c r="AA692" s="195">
        <f>IFERROR(VLOOKUP('2) Order Form'!W697,$U$4:$U$1000,1,FALSE),"Ikke med i Elastic")</f>
        <v>7048652277626</v>
      </c>
      <c r="AB692" s="195">
        <f>SUM('2) Order Form'!W697)</f>
        <v>7048652277626</v>
      </c>
      <c r="AC692" s="195">
        <f>INDEX(ATS!$A:$P,MATCH(ATS!$AB692,ATS!$O:$O,0),1)</f>
        <v>828094</v>
      </c>
      <c r="AD692" s="195" t="str">
        <f>INDEX(ATS!$A:$P,MATCH(ATS!$AB692,ATS!$O:$O,0),2)</f>
        <v>Hunter Light Shorts W</v>
      </c>
      <c r="AE692" s="195" t="str">
        <f>INDEX(ATS!$A:$P,MATCH(ATS!$AB692,ATS!$O:$O,0),4)</f>
        <v>SEGRY-M</v>
      </c>
    </row>
    <row r="693" spans="1:31" s="2" customFormat="1" x14ac:dyDescent="0.2">
      <c r="A693" s="228">
        <v>820176</v>
      </c>
      <c r="B693" s="228" t="s">
        <v>2150</v>
      </c>
      <c r="C693" s="228" t="s">
        <v>4204</v>
      </c>
      <c r="D693" s="228" t="s">
        <v>168</v>
      </c>
      <c r="E693" s="228" t="s">
        <v>132</v>
      </c>
      <c r="F693" s="228" t="s">
        <v>67</v>
      </c>
      <c r="G693" s="228" t="s">
        <v>128</v>
      </c>
      <c r="H693" s="228">
        <v>6</v>
      </c>
      <c r="I693" s="228">
        <v>6</v>
      </c>
      <c r="J693" s="228">
        <v>6</v>
      </c>
      <c r="K693" s="228">
        <v>6</v>
      </c>
      <c r="L693" s="231">
        <v>78</v>
      </c>
      <c r="N693" s="119" t="str">
        <f t="shared" si="30"/>
        <v>820176-BTWHT-L</v>
      </c>
      <c r="O693" s="122">
        <f>IF(B693="NET","",IF(B693="","",IFERROR(VLOOKUP(N693,EAN!$A:$B,2,FALSE),"MANGLER - MÅ OPPDATERE EAN-FANEN")))</f>
        <v>7048652339751</v>
      </c>
      <c r="P693" s="119">
        <f t="shared" si="31"/>
        <v>6</v>
      </c>
      <c r="Q693" s="119">
        <f t="shared" si="32"/>
        <v>78</v>
      </c>
      <c r="S693" s="137" t="str">
        <f>IF(B693="NET","",IFERROR(VLOOKUP(O693,'2) Order Form'!$W$9:$W$1926,1,FALSE),"Ikke med I order form"))</f>
        <v>Ikke med I order form</v>
      </c>
      <c r="U693" s="226">
        <v>7048652765796</v>
      </c>
      <c r="V693" s="120">
        <f>IFERROR(VLOOKUP(U693,'2) Order Form'!$W$9:$W$1996,1,FALSE),"Ikke med I order form")</f>
        <v>7048652765796</v>
      </c>
      <c r="W693" s="195">
        <f>INDEX(ATS!$A:$P,MATCH(ATS!$U693,ATS!$O:$O,0),1)</f>
        <v>828162</v>
      </c>
      <c r="X693" s="174" t="str">
        <f>INDEX(ATS!$A:$P,MATCH(ATS!$U693,ATS!$O:$O,0),2)</f>
        <v>Hunter Slashed Shorts W</v>
      </c>
      <c r="Y693" s="175" t="str">
        <f>INDEX(ATS!$A:$P,MATCH(ATS!$U693,ATS!$O:$O,0),4)</f>
        <v>56002-M</v>
      </c>
      <c r="AA693" s="195">
        <f>IFERROR(VLOOKUP('2) Order Form'!W698,$U$4:$U$1000,1,FALSE),"Ikke med i Elastic")</f>
        <v>7048652277619</v>
      </c>
      <c r="AB693" s="195">
        <f>SUM('2) Order Form'!W698)</f>
        <v>7048652277619</v>
      </c>
      <c r="AC693" s="195">
        <f>INDEX(ATS!$A:$P,MATCH(ATS!$AB693,ATS!$O:$O,0),1)</f>
        <v>828094</v>
      </c>
      <c r="AD693" s="195" t="str">
        <f>INDEX(ATS!$A:$P,MATCH(ATS!$AB693,ATS!$O:$O,0),2)</f>
        <v>Hunter Light Shorts W</v>
      </c>
      <c r="AE693" s="195" t="str">
        <f>INDEX(ATS!$A:$P,MATCH(ATS!$AB693,ATS!$O:$O,0),4)</f>
        <v>SEGRY-L</v>
      </c>
    </row>
    <row r="694" spans="1:31" s="2" customFormat="1" x14ac:dyDescent="0.2">
      <c r="A694" s="228">
        <v>820176</v>
      </c>
      <c r="B694" s="228" t="s">
        <v>2150</v>
      </c>
      <c r="C694" s="228" t="s">
        <v>4204</v>
      </c>
      <c r="D694" s="228" t="s">
        <v>827</v>
      </c>
      <c r="E694" s="228" t="s">
        <v>194</v>
      </c>
      <c r="F694" s="228" t="s">
        <v>69</v>
      </c>
      <c r="G694" s="228" t="s">
        <v>504</v>
      </c>
      <c r="H694" s="228">
        <v>0</v>
      </c>
      <c r="I694" s="228">
        <v>0</v>
      </c>
      <c r="J694" s="228">
        <v>0</v>
      </c>
      <c r="K694" s="228">
        <v>0</v>
      </c>
      <c r="L694" s="231">
        <v>0</v>
      </c>
      <c r="N694" s="119" t="str">
        <f t="shared" si="30"/>
        <v>820176-FOGRN-XS</v>
      </c>
      <c r="O694" s="122">
        <f>IF(B694="NET","",IF(B694="","",IFERROR(VLOOKUP(N694,EAN!$A:$B,2,FALSE),"MANGLER - MÅ OPPDATERE EAN-FANEN")))</f>
        <v>7048652556196</v>
      </c>
      <c r="P694" s="119">
        <f t="shared" si="31"/>
        <v>0</v>
      </c>
      <c r="Q694" s="119">
        <f t="shared" si="32"/>
        <v>0</v>
      </c>
      <c r="S694" s="137" t="str">
        <f>IF(B694="NET","",IFERROR(VLOOKUP(O694,'2) Order Form'!$W$9:$W$1926,1,FALSE),"Ikke med I order form"))</f>
        <v>Ikke med I order form</v>
      </c>
      <c r="U694" s="226">
        <v>7048652765789</v>
      </c>
      <c r="V694" s="120">
        <f>IFERROR(VLOOKUP(U694,'2) Order Form'!$W$9:$W$1996,1,FALSE),"Ikke med I order form")</f>
        <v>7048652765789</v>
      </c>
      <c r="W694" s="195">
        <f>INDEX(ATS!$A:$P,MATCH(ATS!$U694,ATS!$O:$O,0),1)</f>
        <v>828162</v>
      </c>
      <c r="X694" s="174" t="str">
        <f>INDEX(ATS!$A:$P,MATCH(ATS!$U694,ATS!$O:$O,0),2)</f>
        <v>Hunter Slashed Shorts W</v>
      </c>
      <c r="Y694" s="175" t="str">
        <f>INDEX(ATS!$A:$P,MATCH(ATS!$U694,ATS!$O:$O,0),4)</f>
        <v>56002-L</v>
      </c>
      <c r="AA694" s="195">
        <f>IFERROR(VLOOKUP('2) Order Form'!W699,$U$4:$U$1000,1,FALSE),"Ikke med i Elastic")</f>
        <v>7048652765819</v>
      </c>
      <c r="AB694" s="195">
        <f>SUM('2) Order Form'!W699)</f>
        <v>7048652765819</v>
      </c>
      <c r="AC694" s="195">
        <f>INDEX(ATS!$A:$P,MATCH(ATS!$AB694,ATS!$O:$O,0),1)</f>
        <v>828162</v>
      </c>
      <c r="AD694" s="195" t="str">
        <f>INDEX(ATS!$A:$P,MATCH(ATS!$AB694,ATS!$O:$O,0),2)</f>
        <v>Hunter Slashed Shorts W</v>
      </c>
      <c r="AE694" s="195" t="str">
        <f>INDEX(ATS!$A:$P,MATCH(ATS!$AB694,ATS!$O:$O,0),4)</f>
        <v>56002-XS</v>
      </c>
    </row>
    <row r="695" spans="1:31" s="2" customFormat="1" x14ac:dyDescent="0.2">
      <c r="A695" s="228">
        <v>820176</v>
      </c>
      <c r="B695" s="228" t="s">
        <v>2150</v>
      </c>
      <c r="C695" s="228" t="s">
        <v>4204</v>
      </c>
      <c r="D695" s="228" t="s">
        <v>200</v>
      </c>
      <c r="E695" s="228" t="s">
        <v>194</v>
      </c>
      <c r="F695" s="228" t="s">
        <v>8</v>
      </c>
      <c r="G695" s="228" t="s">
        <v>504</v>
      </c>
      <c r="H695" s="228">
        <v>0</v>
      </c>
      <c r="I695" s="228">
        <v>0</v>
      </c>
      <c r="J695" s="228">
        <v>0</v>
      </c>
      <c r="K695" s="228">
        <v>0</v>
      </c>
      <c r="L695" s="231">
        <v>0</v>
      </c>
      <c r="N695" s="119" t="str">
        <f t="shared" si="30"/>
        <v>820176-FOGRN-S</v>
      </c>
      <c r="O695" s="122">
        <f>IF(B695="NET","",IF(B695="","",IFERROR(VLOOKUP(N695,EAN!$A:$B,2,FALSE),"MANGLER - MÅ OPPDATERE EAN-FANEN")))</f>
        <v>7048652556189</v>
      </c>
      <c r="P695" s="119">
        <f t="shared" si="31"/>
        <v>0</v>
      </c>
      <c r="Q695" s="119">
        <f t="shared" si="32"/>
        <v>0</v>
      </c>
      <c r="S695" s="137" t="str">
        <f>IF(B695="NET","",IFERROR(VLOOKUP(O695,'2) Order Form'!$W$9:$W$1926,1,FALSE),"Ikke med I order form"))</f>
        <v>Ikke med I order form</v>
      </c>
      <c r="U695" s="226">
        <v>7048652277725</v>
      </c>
      <c r="V695" s="120">
        <f>IFERROR(VLOOKUP(U695,'2) Order Form'!$W$9:$W$1996,1,FALSE),"Ikke med I order form")</f>
        <v>7048652277725</v>
      </c>
      <c r="W695" s="195">
        <f>INDEX(ATS!$A:$P,MATCH(ATS!$U695,ATS!$O:$O,0),1)</f>
        <v>828096</v>
      </c>
      <c r="X695" s="174" t="str">
        <f>INDEX(ATS!$A:$P,MATCH(ATS!$U695,ATS!$O:$O,0),2)</f>
        <v>Hunter Roller Shorts W</v>
      </c>
      <c r="Y695" s="175" t="str">
        <f>INDEX(ATS!$A:$P,MATCH(ATS!$U695,ATS!$O:$O,0),4)</f>
        <v>BLACK-XS</v>
      </c>
      <c r="AA695" s="195">
        <f>IFERROR(VLOOKUP('2) Order Form'!W700,$U$4:$U$1000,1,FALSE),"Ikke med i Elastic")</f>
        <v>7048652765802</v>
      </c>
      <c r="AB695" s="195">
        <f>SUM('2) Order Form'!W700)</f>
        <v>7048652765802</v>
      </c>
      <c r="AC695" s="195">
        <f>INDEX(ATS!$A:$P,MATCH(ATS!$AB695,ATS!$O:$O,0),1)</f>
        <v>828162</v>
      </c>
      <c r="AD695" s="195" t="str">
        <f>INDEX(ATS!$A:$P,MATCH(ATS!$AB695,ATS!$O:$O,0),2)</f>
        <v>Hunter Slashed Shorts W</v>
      </c>
      <c r="AE695" s="195" t="str">
        <f>INDEX(ATS!$A:$P,MATCH(ATS!$AB695,ATS!$O:$O,0),4)</f>
        <v>56002-S</v>
      </c>
    </row>
    <row r="696" spans="1:31" s="2" customFormat="1" x14ac:dyDescent="0.2">
      <c r="A696" s="228">
        <v>820176</v>
      </c>
      <c r="B696" s="228" t="s">
        <v>2150</v>
      </c>
      <c r="C696" s="228" t="s">
        <v>4204</v>
      </c>
      <c r="D696" s="228" t="s">
        <v>201</v>
      </c>
      <c r="E696" s="228" t="s">
        <v>194</v>
      </c>
      <c r="F696" s="228" t="s">
        <v>7</v>
      </c>
      <c r="G696" s="228" t="s">
        <v>504</v>
      </c>
      <c r="H696" s="228">
        <v>0</v>
      </c>
      <c r="I696" s="228">
        <v>0</v>
      </c>
      <c r="J696" s="228">
        <v>0</v>
      </c>
      <c r="K696" s="228">
        <v>0</v>
      </c>
      <c r="L696" s="231">
        <v>0</v>
      </c>
      <c r="N696" s="119" t="str">
        <f t="shared" si="30"/>
        <v>820176-FOGRN-M</v>
      </c>
      <c r="O696" s="122">
        <f>IF(B696="NET","",IF(B696="","",IFERROR(VLOOKUP(N696,EAN!$A:$B,2,FALSE),"MANGLER - MÅ OPPDATERE EAN-FANEN")))</f>
        <v>7048652556172</v>
      </c>
      <c r="P696" s="119">
        <f t="shared" si="31"/>
        <v>0</v>
      </c>
      <c r="Q696" s="119">
        <f t="shared" si="32"/>
        <v>0</v>
      </c>
      <c r="S696" s="137" t="str">
        <f>IF(B696="NET","",IFERROR(VLOOKUP(O696,'2) Order Form'!$W$9:$W$1926,1,FALSE),"Ikke med I order form"))</f>
        <v>Ikke med I order form</v>
      </c>
      <c r="U696" s="226">
        <v>7048652277718</v>
      </c>
      <c r="V696" s="120">
        <f>IFERROR(VLOOKUP(U696,'2) Order Form'!$W$9:$W$1996,1,FALSE),"Ikke med I order form")</f>
        <v>7048652277718</v>
      </c>
      <c r="W696" s="195">
        <f>INDEX(ATS!$A:$P,MATCH(ATS!$U696,ATS!$O:$O,0),1)</f>
        <v>828096</v>
      </c>
      <c r="X696" s="174" t="str">
        <f>INDEX(ATS!$A:$P,MATCH(ATS!$U696,ATS!$O:$O,0),2)</f>
        <v>Hunter Roller Shorts W</v>
      </c>
      <c r="Y696" s="175" t="str">
        <f>INDEX(ATS!$A:$P,MATCH(ATS!$U696,ATS!$O:$O,0),4)</f>
        <v>BLACK-S</v>
      </c>
      <c r="AA696" s="195">
        <f>IFERROR(VLOOKUP('2) Order Form'!W701,$U$4:$U$1000,1,FALSE),"Ikke med i Elastic")</f>
        <v>7048652765796</v>
      </c>
      <c r="AB696" s="195">
        <f>SUM('2) Order Form'!W701)</f>
        <v>7048652765796</v>
      </c>
      <c r="AC696" s="195">
        <f>INDEX(ATS!$A:$P,MATCH(ATS!$AB696,ATS!$O:$O,0),1)</f>
        <v>828162</v>
      </c>
      <c r="AD696" s="195" t="str">
        <f>INDEX(ATS!$A:$P,MATCH(ATS!$AB696,ATS!$O:$O,0),2)</f>
        <v>Hunter Slashed Shorts W</v>
      </c>
      <c r="AE696" s="195" t="str">
        <f>INDEX(ATS!$A:$P,MATCH(ATS!$AB696,ATS!$O:$O,0),4)</f>
        <v>56002-M</v>
      </c>
    </row>
    <row r="697" spans="1:31" s="2" customFormat="1" x14ac:dyDescent="0.2">
      <c r="A697" s="228">
        <v>820176</v>
      </c>
      <c r="B697" s="228" t="s">
        <v>2150</v>
      </c>
      <c r="C697" s="228" t="s">
        <v>4204</v>
      </c>
      <c r="D697" s="228" t="s">
        <v>202</v>
      </c>
      <c r="E697" s="228" t="s">
        <v>194</v>
      </c>
      <c r="F697" s="228" t="s">
        <v>67</v>
      </c>
      <c r="G697" s="228" t="s">
        <v>504</v>
      </c>
      <c r="H697" s="228">
        <v>0</v>
      </c>
      <c r="I697" s="228">
        <v>0</v>
      </c>
      <c r="J697" s="228">
        <v>0</v>
      </c>
      <c r="K697" s="228">
        <v>0</v>
      </c>
      <c r="L697" s="231">
        <v>0</v>
      </c>
      <c r="N697" s="119" t="str">
        <f t="shared" si="30"/>
        <v>820176-FOGRN-L</v>
      </c>
      <c r="O697" s="122">
        <f>IF(B697="NET","",IF(B697="","",IFERROR(VLOOKUP(N697,EAN!$A:$B,2,FALSE),"MANGLER - MÅ OPPDATERE EAN-FANEN")))</f>
        <v>7048652556165</v>
      </c>
      <c r="P697" s="119">
        <f t="shared" si="31"/>
        <v>0</v>
      </c>
      <c r="Q697" s="119">
        <f t="shared" si="32"/>
        <v>0</v>
      </c>
      <c r="S697" s="137" t="str">
        <f>IF(B697="NET","",IFERROR(VLOOKUP(O697,'2) Order Form'!$W$9:$W$1926,1,FALSE),"Ikke med I order form"))</f>
        <v>Ikke med I order form</v>
      </c>
      <c r="U697" s="226">
        <v>7048652277701</v>
      </c>
      <c r="V697" s="120">
        <f>IFERROR(VLOOKUP(U697,'2) Order Form'!$W$9:$W$1996,1,FALSE),"Ikke med I order form")</f>
        <v>7048652277701</v>
      </c>
      <c r="W697" s="195">
        <f>INDEX(ATS!$A:$P,MATCH(ATS!$U697,ATS!$O:$O,0),1)</f>
        <v>828096</v>
      </c>
      <c r="X697" s="174" t="str">
        <f>INDEX(ATS!$A:$P,MATCH(ATS!$U697,ATS!$O:$O,0),2)</f>
        <v>Hunter Roller Shorts W</v>
      </c>
      <c r="Y697" s="175" t="str">
        <f>INDEX(ATS!$A:$P,MATCH(ATS!$U697,ATS!$O:$O,0),4)</f>
        <v>BLACK-M</v>
      </c>
      <c r="AA697" s="195">
        <f>IFERROR(VLOOKUP('2) Order Form'!W702,$U$4:$U$1000,1,FALSE),"Ikke med i Elastic")</f>
        <v>7048652765789</v>
      </c>
      <c r="AB697" s="195">
        <f>SUM('2) Order Form'!W702)</f>
        <v>7048652765789</v>
      </c>
      <c r="AC697" s="195">
        <f>INDEX(ATS!$A:$P,MATCH(ATS!$AB697,ATS!$O:$O,0),1)</f>
        <v>828162</v>
      </c>
      <c r="AD697" s="195" t="str">
        <f>INDEX(ATS!$A:$P,MATCH(ATS!$AB697,ATS!$O:$O,0),2)</f>
        <v>Hunter Slashed Shorts W</v>
      </c>
      <c r="AE697" s="195" t="str">
        <f>INDEX(ATS!$A:$P,MATCH(ATS!$AB697,ATS!$O:$O,0),4)</f>
        <v>56002-L</v>
      </c>
    </row>
    <row r="698" spans="1:31" s="2" customFormat="1" x14ac:dyDescent="0.2">
      <c r="A698" s="228">
        <v>820176</v>
      </c>
      <c r="B698" s="228" t="s">
        <v>2150</v>
      </c>
      <c r="C698" s="228" t="s">
        <v>4204</v>
      </c>
      <c r="D698" s="228" t="s">
        <v>828</v>
      </c>
      <c r="E698" s="228" t="s">
        <v>2149</v>
      </c>
      <c r="F698" s="228" t="s">
        <v>69</v>
      </c>
      <c r="G698" s="228" t="s">
        <v>504</v>
      </c>
      <c r="H698" s="228">
        <v>0</v>
      </c>
      <c r="I698" s="228">
        <v>0</v>
      </c>
      <c r="J698" s="228">
        <v>0</v>
      </c>
      <c r="K698" s="228">
        <v>0</v>
      </c>
      <c r="L698" s="231">
        <v>0</v>
      </c>
      <c r="N698" s="119" t="str">
        <f t="shared" si="30"/>
        <v>820176-HYDRO-XS</v>
      </c>
      <c r="O698" s="122">
        <f>IF(B698="NET","",IF(B698="","",IFERROR(VLOOKUP(N698,EAN!$A:$B,2,FALSE),"MANGLER - MÅ OPPDATERE EAN-FANEN")))</f>
        <v>7048652339829</v>
      </c>
      <c r="P698" s="119">
        <f t="shared" si="31"/>
        <v>0</v>
      </c>
      <c r="Q698" s="119">
        <f t="shared" si="32"/>
        <v>0</v>
      </c>
      <c r="S698" s="137" t="str">
        <f>IF(B698="NET","",IFERROR(VLOOKUP(O698,'2) Order Form'!$W$9:$W$1926,1,FALSE),"Ikke med I order form"))</f>
        <v>Ikke med I order form</v>
      </c>
      <c r="U698" s="226">
        <v>7048652277695</v>
      </c>
      <c r="V698" s="120">
        <f>IFERROR(VLOOKUP(U698,'2) Order Form'!$W$9:$W$1996,1,FALSE),"Ikke med I order form")</f>
        <v>7048652277695</v>
      </c>
      <c r="W698" s="195">
        <f>INDEX(ATS!$A:$P,MATCH(ATS!$U698,ATS!$O:$O,0),1)</f>
        <v>828096</v>
      </c>
      <c r="X698" s="174" t="str">
        <f>INDEX(ATS!$A:$P,MATCH(ATS!$U698,ATS!$O:$O,0),2)</f>
        <v>Hunter Roller Shorts W</v>
      </c>
      <c r="Y698" s="175" t="str">
        <f>INDEX(ATS!$A:$P,MATCH(ATS!$U698,ATS!$O:$O,0),4)</f>
        <v>BLACK-L</v>
      </c>
      <c r="AA698" s="195">
        <f>IFERROR(VLOOKUP('2) Order Form'!W703,$U$4:$U$1000,1,FALSE),"Ikke med i Elastic")</f>
        <v>7048652537126</v>
      </c>
      <c r="AB698" s="195">
        <f>SUM('2) Order Form'!W703)</f>
        <v>7048652537126</v>
      </c>
      <c r="AC698" s="195">
        <f>INDEX(ATS!$A:$P,MATCH(ATS!$AB698,ATS!$O:$O,0),1)</f>
        <v>828162</v>
      </c>
      <c r="AD698" s="195" t="str">
        <f>INDEX(ATS!$A:$P,MATCH(ATS!$AB698,ATS!$O:$O,0),2)</f>
        <v>Hunter Slashed Shorts W</v>
      </c>
      <c r="AE698" s="195" t="str">
        <f>INDEX(ATS!$A:$P,MATCH(ATS!$AB698,ATS!$O:$O,0),4)</f>
        <v>SEGRY-XS</v>
      </c>
    </row>
    <row r="699" spans="1:31" s="2" customFormat="1" x14ac:dyDescent="0.2">
      <c r="A699" s="228">
        <v>820176</v>
      </c>
      <c r="B699" s="228" t="s">
        <v>2150</v>
      </c>
      <c r="C699" s="228" t="s">
        <v>4204</v>
      </c>
      <c r="D699" s="228" t="s">
        <v>156</v>
      </c>
      <c r="E699" s="228" t="s">
        <v>2149</v>
      </c>
      <c r="F699" s="228" t="s">
        <v>8</v>
      </c>
      <c r="G699" s="228" t="s">
        <v>504</v>
      </c>
      <c r="H699" s="228">
        <v>0</v>
      </c>
      <c r="I699" s="228">
        <v>0</v>
      </c>
      <c r="J699" s="228">
        <v>0</v>
      </c>
      <c r="K699" s="228">
        <v>0</v>
      </c>
      <c r="L699" s="231">
        <v>0</v>
      </c>
      <c r="N699" s="119" t="str">
        <f t="shared" si="30"/>
        <v>820176-HYDRO-S</v>
      </c>
      <c r="O699" s="122">
        <f>IF(B699="NET","",IF(B699="","",IFERROR(VLOOKUP(N699,EAN!$A:$B,2,FALSE),"MANGLER - MÅ OPPDATERE EAN-FANEN")))</f>
        <v>7048652339812</v>
      </c>
      <c r="P699" s="119">
        <f t="shared" si="31"/>
        <v>0</v>
      </c>
      <c r="Q699" s="119">
        <f t="shared" si="32"/>
        <v>0</v>
      </c>
      <c r="S699" s="137" t="str">
        <f>IF(B699="NET","",IFERROR(VLOOKUP(O699,'2) Order Form'!$W$9:$W$1926,1,FALSE),"Ikke med I order form"))</f>
        <v>Ikke med I order form</v>
      </c>
      <c r="U699" s="226">
        <v>7048652774088</v>
      </c>
      <c r="V699" s="120">
        <f>IFERROR(VLOOKUP(U699,'2) Order Form'!$W$9:$W$1996,1,FALSE),"Ikke med I order form")</f>
        <v>7048652774088</v>
      </c>
      <c r="W699" s="195">
        <f>INDEX(ATS!$A:$P,MATCH(ATS!$U699,ATS!$O:$O,0),1)</f>
        <v>828080</v>
      </c>
      <c r="X699" s="174" t="str">
        <f>INDEX(ATS!$A:$P,MATCH(ATS!$U699,ATS!$O:$O,0),2)</f>
        <v>Hunter Merino LS Jersey W</v>
      </c>
      <c r="Y699" s="175" t="str">
        <f>INDEX(ATS!$A:$P,MATCH(ATS!$U699,ATS!$O:$O,0),4)</f>
        <v>56001-XS</v>
      </c>
      <c r="AA699" s="195">
        <f>IFERROR(VLOOKUP('2) Order Form'!W704,$U$4:$U$1000,1,FALSE),"Ikke med i Elastic")</f>
        <v>7048652537119</v>
      </c>
      <c r="AB699" s="195">
        <f>SUM('2) Order Form'!W704)</f>
        <v>7048652537119</v>
      </c>
      <c r="AC699" s="195">
        <f>INDEX(ATS!$A:$P,MATCH(ATS!$AB699,ATS!$O:$O,0),1)</f>
        <v>828162</v>
      </c>
      <c r="AD699" s="195" t="str">
        <f>INDEX(ATS!$A:$P,MATCH(ATS!$AB699,ATS!$O:$O,0),2)</f>
        <v>Hunter Slashed Shorts W</v>
      </c>
      <c r="AE699" s="195" t="str">
        <f>INDEX(ATS!$A:$P,MATCH(ATS!$AB699,ATS!$O:$O,0),4)</f>
        <v>SEGRY-S</v>
      </c>
    </row>
    <row r="700" spans="1:31" s="2" customFormat="1" x14ac:dyDescent="0.2">
      <c r="A700" s="228">
        <v>820176</v>
      </c>
      <c r="B700" s="228" t="s">
        <v>2150</v>
      </c>
      <c r="C700" s="228" t="s">
        <v>4204</v>
      </c>
      <c r="D700" s="228" t="s">
        <v>157</v>
      </c>
      <c r="E700" s="228" t="s">
        <v>2149</v>
      </c>
      <c r="F700" s="228" t="s">
        <v>7</v>
      </c>
      <c r="G700" s="228" t="s">
        <v>504</v>
      </c>
      <c r="H700" s="228">
        <v>0</v>
      </c>
      <c r="I700" s="228">
        <v>0</v>
      </c>
      <c r="J700" s="228">
        <v>0</v>
      </c>
      <c r="K700" s="228">
        <v>0</v>
      </c>
      <c r="L700" s="231">
        <v>0</v>
      </c>
      <c r="N700" s="119" t="str">
        <f t="shared" si="30"/>
        <v>820176-HYDRO-M</v>
      </c>
      <c r="O700" s="122">
        <f>IF(B700="NET","",IF(B700="","",IFERROR(VLOOKUP(N700,EAN!$A:$B,2,FALSE),"MANGLER - MÅ OPPDATERE EAN-FANEN")))</f>
        <v>7048652339805</v>
      </c>
      <c r="P700" s="119">
        <f t="shared" si="31"/>
        <v>0</v>
      </c>
      <c r="Q700" s="119">
        <f t="shared" si="32"/>
        <v>0</v>
      </c>
      <c r="S700" s="137" t="str">
        <f>IF(B700="NET","",IFERROR(VLOOKUP(O700,'2) Order Form'!$W$9:$W$1926,1,FALSE),"Ikke med I order form"))</f>
        <v>Ikke med I order form</v>
      </c>
      <c r="U700" s="226">
        <v>7048652765208</v>
      </c>
      <c r="V700" s="120">
        <f>IFERROR(VLOOKUP(U700,'2) Order Form'!$W$9:$W$1996,1,FALSE),"Ikke med I order form")</f>
        <v>7048652765208</v>
      </c>
      <c r="W700" s="195">
        <f>INDEX(ATS!$A:$P,MATCH(ATS!$U700,ATS!$O:$O,0),1)</f>
        <v>828080</v>
      </c>
      <c r="X700" s="174" t="str">
        <f>INDEX(ATS!$A:$P,MATCH(ATS!$U700,ATS!$O:$O,0),2)</f>
        <v>Hunter Merino LS Jersey W</v>
      </c>
      <c r="Y700" s="175" t="str">
        <f>INDEX(ATS!$A:$P,MATCH(ATS!$U700,ATS!$O:$O,0),4)</f>
        <v>56001-S</v>
      </c>
      <c r="AA700" s="195">
        <f>IFERROR(VLOOKUP('2) Order Form'!W705,$U$4:$U$1000,1,FALSE),"Ikke med i Elastic")</f>
        <v>7048652537102</v>
      </c>
      <c r="AB700" s="195">
        <f>SUM('2) Order Form'!W705)</f>
        <v>7048652537102</v>
      </c>
      <c r="AC700" s="195">
        <f>INDEX(ATS!$A:$P,MATCH(ATS!$AB700,ATS!$O:$O,0),1)</f>
        <v>828162</v>
      </c>
      <c r="AD700" s="195" t="str">
        <f>INDEX(ATS!$A:$P,MATCH(ATS!$AB700,ATS!$O:$O,0),2)</f>
        <v>Hunter Slashed Shorts W</v>
      </c>
      <c r="AE700" s="195" t="str">
        <f>INDEX(ATS!$A:$P,MATCH(ATS!$AB700,ATS!$O:$O,0),4)</f>
        <v>SEGRY-M</v>
      </c>
    </row>
    <row r="701" spans="1:31" s="2" customFormat="1" x14ac:dyDescent="0.2">
      <c r="A701" s="228">
        <v>820176</v>
      </c>
      <c r="B701" s="228" t="s">
        <v>2150</v>
      </c>
      <c r="C701" s="228" t="s">
        <v>4204</v>
      </c>
      <c r="D701" s="228" t="s">
        <v>158</v>
      </c>
      <c r="E701" s="228" t="s">
        <v>2149</v>
      </c>
      <c r="F701" s="228" t="s">
        <v>67</v>
      </c>
      <c r="G701" s="228" t="s">
        <v>504</v>
      </c>
      <c r="H701" s="228">
        <v>0</v>
      </c>
      <c r="I701" s="228">
        <v>0</v>
      </c>
      <c r="J701" s="228">
        <v>0</v>
      </c>
      <c r="K701" s="228">
        <v>0</v>
      </c>
      <c r="L701" s="231">
        <v>0</v>
      </c>
      <c r="N701" s="119" t="str">
        <f t="shared" si="30"/>
        <v>820176-HYDRO-L</v>
      </c>
      <c r="O701" s="122">
        <f>IF(B701="NET","",IF(B701="","",IFERROR(VLOOKUP(N701,EAN!$A:$B,2,FALSE),"MANGLER - MÅ OPPDATERE EAN-FANEN")))</f>
        <v>7048652339799</v>
      </c>
      <c r="P701" s="119">
        <f t="shared" si="31"/>
        <v>0</v>
      </c>
      <c r="Q701" s="119">
        <f t="shared" si="32"/>
        <v>0</v>
      </c>
      <c r="S701" s="137" t="str">
        <f>IF(B701="NET","",IFERROR(VLOOKUP(O701,'2) Order Form'!$W$9:$W$1926,1,FALSE),"Ikke med I order form"))</f>
        <v>Ikke med I order form</v>
      </c>
      <c r="U701" s="226">
        <v>7048652765192</v>
      </c>
      <c r="V701" s="120">
        <f>IFERROR(VLOOKUP(U701,'2) Order Form'!$W$9:$W$1996,1,FALSE),"Ikke med I order form")</f>
        <v>7048652765192</v>
      </c>
      <c r="W701" s="195">
        <f>INDEX(ATS!$A:$P,MATCH(ATS!$U701,ATS!$O:$O,0),1)</f>
        <v>828080</v>
      </c>
      <c r="X701" s="174" t="str">
        <f>INDEX(ATS!$A:$P,MATCH(ATS!$U701,ATS!$O:$O,0),2)</f>
        <v>Hunter Merino LS Jersey W</v>
      </c>
      <c r="Y701" s="175" t="str">
        <f>INDEX(ATS!$A:$P,MATCH(ATS!$U701,ATS!$O:$O,0),4)</f>
        <v>56001-M</v>
      </c>
      <c r="AA701" s="195">
        <f>IFERROR(VLOOKUP('2) Order Form'!W706,$U$4:$U$1000,1,FALSE),"Ikke med i Elastic")</f>
        <v>7048652537096</v>
      </c>
      <c r="AB701" s="195">
        <f>SUM('2) Order Form'!W706)</f>
        <v>7048652537096</v>
      </c>
      <c r="AC701" s="195">
        <f>INDEX(ATS!$A:$P,MATCH(ATS!$AB701,ATS!$O:$O,0),1)</f>
        <v>828162</v>
      </c>
      <c r="AD701" s="195" t="str">
        <f>INDEX(ATS!$A:$P,MATCH(ATS!$AB701,ATS!$O:$O,0),2)</f>
        <v>Hunter Slashed Shorts W</v>
      </c>
      <c r="AE701" s="195" t="str">
        <f>INDEX(ATS!$A:$P,MATCH(ATS!$AB701,ATS!$O:$O,0),4)</f>
        <v>SEGRY-L</v>
      </c>
    </row>
    <row r="702" spans="1:31" s="2" customFormat="1" x14ac:dyDescent="0.2">
      <c r="A702" s="228">
        <v>820176</v>
      </c>
      <c r="B702" s="228" t="s">
        <v>2150</v>
      </c>
      <c r="C702" s="228" t="s">
        <v>4204</v>
      </c>
      <c r="D702" s="228" t="s">
        <v>209</v>
      </c>
      <c r="E702" s="228" t="s">
        <v>2151</v>
      </c>
      <c r="F702" s="228" t="s">
        <v>69</v>
      </c>
      <c r="G702" s="228" t="s">
        <v>504</v>
      </c>
      <c r="H702" s="228">
        <v>4</v>
      </c>
      <c r="I702" s="228">
        <v>4</v>
      </c>
      <c r="J702" s="228">
        <v>4</v>
      </c>
      <c r="K702" s="228">
        <v>4</v>
      </c>
      <c r="L702" s="231">
        <v>4</v>
      </c>
      <c r="N702" s="119" t="str">
        <f t="shared" si="30"/>
        <v>820176-MARVL-XS</v>
      </c>
      <c r="O702" s="122">
        <f>IF(B702="NET","",IF(B702="","",IFERROR(VLOOKUP(N702,EAN!$A:$B,2,FALSE),"MANGLER - MÅ OPPDATERE EAN-FANEN")))</f>
        <v>7048652556233</v>
      </c>
      <c r="P702" s="119">
        <f t="shared" si="31"/>
        <v>4</v>
      </c>
      <c r="Q702" s="119">
        <f t="shared" si="32"/>
        <v>4</v>
      </c>
      <c r="S702" s="137" t="str">
        <f>IF(B702="NET","",IFERROR(VLOOKUP(O702,'2) Order Form'!$W$9:$W$1926,1,FALSE),"Ikke med I order form"))</f>
        <v>Ikke med I order form</v>
      </c>
      <c r="U702" s="226">
        <v>7048652765185</v>
      </c>
      <c r="V702" s="120">
        <f>IFERROR(VLOOKUP(U702,'2) Order Form'!$W$9:$W$1996,1,FALSE),"Ikke med I order form")</f>
        <v>7048652765185</v>
      </c>
      <c r="W702" s="195">
        <f>INDEX(ATS!$A:$P,MATCH(ATS!$U702,ATS!$O:$O,0),1)</f>
        <v>828080</v>
      </c>
      <c r="X702" s="174" t="str">
        <f>INDEX(ATS!$A:$P,MATCH(ATS!$U702,ATS!$O:$O,0),2)</f>
        <v>Hunter Merino LS Jersey W</v>
      </c>
      <c r="Y702" s="175" t="str">
        <f>INDEX(ATS!$A:$P,MATCH(ATS!$U702,ATS!$O:$O,0),4)</f>
        <v>56001-L</v>
      </c>
      <c r="AA702" s="195">
        <f>IFERROR(VLOOKUP('2) Order Form'!W707,$U$4:$U$1000,1,FALSE),"Ikke med i Elastic")</f>
        <v>7048652277725</v>
      </c>
      <c r="AB702" s="195">
        <f>SUM('2) Order Form'!W707)</f>
        <v>7048652277725</v>
      </c>
      <c r="AC702" s="195">
        <f>INDEX(ATS!$A:$P,MATCH(ATS!$AB702,ATS!$O:$O,0),1)</f>
        <v>828096</v>
      </c>
      <c r="AD702" s="195" t="str">
        <f>INDEX(ATS!$A:$P,MATCH(ATS!$AB702,ATS!$O:$O,0),2)</f>
        <v>Hunter Roller Shorts W</v>
      </c>
      <c r="AE702" s="195" t="str">
        <f>INDEX(ATS!$A:$P,MATCH(ATS!$AB702,ATS!$O:$O,0),4)</f>
        <v>BLACK-XS</v>
      </c>
    </row>
    <row r="703" spans="1:31" s="2" customFormat="1" x14ac:dyDescent="0.2">
      <c r="A703" s="228">
        <v>820176</v>
      </c>
      <c r="B703" s="228" t="s">
        <v>2150</v>
      </c>
      <c r="C703" s="228" t="s">
        <v>4204</v>
      </c>
      <c r="D703" s="228" t="s">
        <v>153</v>
      </c>
      <c r="E703" s="228" t="s">
        <v>2151</v>
      </c>
      <c r="F703" s="228" t="s">
        <v>8</v>
      </c>
      <c r="G703" s="228" t="s">
        <v>504</v>
      </c>
      <c r="H703" s="228">
        <v>0</v>
      </c>
      <c r="I703" s="228">
        <v>0</v>
      </c>
      <c r="J703" s="228">
        <v>0</v>
      </c>
      <c r="K703" s="228">
        <v>0</v>
      </c>
      <c r="L703" s="231">
        <v>0</v>
      </c>
      <c r="N703" s="119" t="str">
        <f t="shared" si="30"/>
        <v>820176-MARVL-S</v>
      </c>
      <c r="O703" s="122">
        <f>IF(B703="NET","",IF(B703="","",IFERROR(VLOOKUP(N703,EAN!$A:$B,2,FALSE),"MANGLER - MÅ OPPDATERE EAN-FANEN")))</f>
        <v>7048652556226</v>
      </c>
      <c r="P703" s="119">
        <f t="shared" si="31"/>
        <v>0</v>
      </c>
      <c r="Q703" s="119">
        <f t="shared" si="32"/>
        <v>0</v>
      </c>
      <c r="S703" s="137" t="str">
        <f>IF(B703="NET","",IFERROR(VLOOKUP(O703,'2) Order Form'!$W$9:$W$1926,1,FALSE),"Ikke med I order form"))</f>
        <v>Ikke med I order form</v>
      </c>
      <c r="U703" s="226">
        <v>7048652765215</v>
      </c>
      <c r="V703" s="120" t="str">
        <f>IFERROR(VLOOKUP(U703,'2) Order Form'!$W$9:$W$1996,1,FALSE),"Ikke med I order form")</f>
        <v>Ikke med I order form</v>
      </c>
      <c r="W703" s="195" t="e">
        <f>INDEX(ATS!$A:$P,MATCH(ATS!$U703,ATS!$O:$O,0),1)</f>
        <v>#N/A</v>
      </c>
      <c r="X703" s="174" t="e">
        <f>INDEX(ATS!$A:$P,MATCH(ATS!$U703,ATS!$O:$O,0),2)</f>
        <v>#N/A</v>
      </c>
      <c r="Y703" s="175" t="e">
        <f>INDEX(ATS!$A:$P,MATCH(ATS!$U703,ATS!$O:$O,0),4)</f>
        <v>#N/A</v>
      </c>
      <c r="AA703" s="195">
        <f>IFERROR(VLOOKUP('2) Order Form'!W708,$U$4:$U$1000,1,FALSE),"Ikke med i Elastic")</f>
        <v>7048652277718</v>
      </c>
      <c r="AB703" s="195">
        <f>SUM('2) Order Form'!W708)</f>
        <v>7048652277718</v>
      </c>
      <c r="AC703" s="195">
        <f>INDEX(ATS!$A:$P,MATCH(ATS!$AB703,ATS!$O:$O,0),1)</f>
        <v>828096</v>
      </c>
      <c r="AD703" s="195" t="str">
        <f>INDEX(ATS!$A:$P,MATCH(ATS!$AB703,ATS!$O:$O,0),2)</f>
        <v>Hunter Roller Shorts W</v>
      </c>
      <c r="AE703" s="195" t="str">
        <f>INDEX(ATS!$A:$P,MATCH(ATS!$AB703,ATS!$O:$O,0),4)</f>
        <v>BLACK-S</v>
      </c>
    </row>
    <row r="704" spans="1:31" s="2" customFormat="1" x14ac:dyDescent="0.2">
      <c r="A704" s="228">
        <v>820176</v>
      </c>
      <c r="B704" s="228" t="s">
        <v>2150</v>
      </c>
      <c r="C704" s="228" t="s">
        <v>4204</v>
      </c>
      <c r="D704" s="228" t="s">
        <v>154</v>
      </c>
      <c r="E704" s="228" t="s">
        <v>2151</v>
      </c>
      <c r="F704" s="228" t="s">
        <v>7</v>
      </c>
      <c r="G704" s="228" t="s">
        <v>504</v>
      </c>
      <c r="H704" s="228">
        <v>0</v>
      </c>
      <c r="I704" s="228">
        <v>0</v>
      </c>
      <c r="J704" s="228">
        <v>0</v>
      </c>
      <c r="K704" s="228">
        <v>0</v>
      </c>
      <c r="L704" s="231">
        <v>0</v>
      </c>
      <c r="N704" s="119" t="str">
        <f t="shared" si="30"/>
        <v>820176-MARVL-M</v>
      </c>
      <c r="O704" s="122">
        <f>IF(B704="NET","",IF(B704="","",IFERROR(VLOOKUP(N704,EAN!$A:$B,2,FALSE),"MANGLER - MÅ OPPDATERE EAN-FANEN")))</f>
        <v>7048652556219</v>
      </c>
      <c r="P704" s="119">
        <f t="shared" si="31"/>
        <v>0</v>
      </c>
      <c r="Q704" s="119">
        <f t="shared" si="32"/>
        <v>0</v>
      </c>
      <c r="S704" s="137" t="str">
        <f>IF(B704="NET","",IFERROR(VLOOKUP(O704,'2) Order Form'!$W$9:$W$1926,1,FALSE),"Ikke med I order form"))</f>
        <v>Ikke med I order form</v>
      </c>
      <c r="U704" s="226">
        <v>7048652774095</v>
      </c>
      <c r="V704" s="120">
        <f>IFERROR(VLOOKUP(U704,'2) Order Form'!$W$9:$W$1996,1,FALSE),"Ikke med I order form")</f>
        <v>7048652774095</v>
      </c>
      <c r="W704" s="195">
        <f>INDEX(ATS!$A:$P,MATCH(ATS!$U704,ATS!$O:$O,0),1)</f>
        <v>828080</v>
      </c>
      <c r="X704" s="174" t="str">
        <f>INDEX(ATS!$A:$P,MATCH(ATS!$U704,ATS!$O:$O,0),2)</f>
        <v>Hunter Merino LS Jersey W</v>
      </c>
      <c r="Y704" s="175" t="str">
        <f>INDEX(ATS!$A:$P,MATCH(ATS!$U704,ATS!$O:$O,0),4)</f>
        <v>57000-XS</v>
      </c>
      <c r="AA704" s="195">
        <f>IFERROR(VLOOKUP('2) Order Form'!W709,$U$4:$U$1000,1,FALSE),"Ikke med i Elastic")</f>
        <v>7048652277701</v>
      </c>
      <c r="AB704" s="195">
        <f>SUM('2) Order Form'!W709)</f>
        <v>7048652277701</v>
      </c>
      <c r="AC704" s="195">
        <f>INDEX(ATS!$A:$P,MATCH(ATS!$AB704,ATS!$O:$O,0),1)</f>
        <v>828096</v>
      </c>
      <c r="AD704" s="195" t="str">
        <f>INDEX(ATS!$A:$P,MATCH(ATS!$AB704,ATS!$O:$O,0),2)</f>
        <v>Hunter Roller Shorts W</v>
      </c>
      <c r="AE704" s="195" t="str">
        <f>INDEX(ATS!$A:$P,MATCH(ATS!$AB704,ATS!$O:$O,0),4)</f>
        <v>BLACK-M</v>
      </c>
    </row>
    <row r="705" spans="1:31" s="2" customFormat="1" x14ac:dyDescent="0.2">
      <c r="A705" s="228">
        <v>820176</v>
      </c>
      <c r="B705" s="228" t="s">
        <v>2150</v>
      </c>
      <c r="C705" s="228" t="s">
        <v>4204</v>
      </c>
      <c r="D705" s="228" t="s">
        <v>155</v>
      </c>
      <c r="E705" s="228" t="s">
        <v>2151</v>
      </c>
      <c r="F705" s="228" t="s">
        <v>67</v>
      </c>
      <c r="G705" s="228" t="s">
        <v>504</v>
      </c>
      <c r="H705" s="228">
        <v>0</v>
      </c>
      <c r="I705" s="228">
        <v>0</v>
      </c>
      <c r="J705" s="228">
        <v>0</v>
      </c>
      <c r="K705" s="228">
        <v>0</v>
      </c>
      <c r="L705" s="231">
        <v>0</v>
      </c>
      <c r="N705" s="119" t="str">
        <f t="shared" si="30"/>
        <v>820176-MARVL-L</v>
      </c>
      <c r="O705" s="122">
        <f>IF(B705="NET","",IF(B705="","",IFERROR(VLOOKUP(N705,EAN!$A:$B,2,FALSE),"MANGLER - MÅ OPPDATERE EAN-FANEN")))</f>
        <v>7048652556202</v>
      </c>
      <c r="P705" s="119">
        <f t="shared" si="31"/>
        <v>0</v>
      </c>
      <c r="Q705" s="119">
        <f t="shared" si="32"/>
        <v>0</v>
      </c>
      <c r="S705" s="137" t="str">
        <f>IF(B705="NET","",IFERROR(VLOOKUP(O705,'2) Order Form'!$W$9:$W$1926,1,FALSE),"Ikke med I order form"))</f>
        <v>Ikke med I order form</v>
      </c>
      <c r="U705" s="226">
        <v>7048652765246</v>
      </c>
      <c r="V705" s="120">
        <f>IFERROR(VLOOKUP(U705,'2) Order Form'!$W$9:$W$1996,1,FALSE),"Ikke med I order form")</f>
        <v>7048652765246</v>
      </c>
      <c r="W705" s="195">
        <f>INDEX(ATS!$A:$P,MATCH(ATS!$U705,ATS!$O:$O,0),1)</f>
        <v>828080</v>
      </c>
      <c r="X705" s="174" t="str">
        <f>INDEX(ATS!$A:$P,MATCH(ATS!$U705,ATS!$O:$O,0),2)</f>
        <v>Hunter Merino LS Jersey W</v>
      </c>
      <c r="Y705" s="175" t="str">
        <f>INDEX(ATS!$A:$P,MATCH(ATS!$U705,ATS!$O:$O,0),4)</f>
        <v>57000-S</v>
      </c>
      <c r="AA705" s="195">
        <f>IFERROR(VLOOKUP('2) Order Form'!W710,$U$4:$U$1000,1,FALSE),"Ikke med i Elastic")</f>
        <v>7048652277695</v>
      </c>
      <c r="AB705" s="195">
        <f>SUM('2) Order Form'!W710)</f>
        <v>7048652277695</v>
      </c>
      <c r="AC705" s="195">
        <f>INDEX(ATS!$A:$P,MATCH(ATS!$AB705,ATS!$O:$O,0),1)</f>
        <v>828096</v>
      </c>
      <c r="AD705" s="195" t="str">
        <f>INDEX(ATS!$A:$P,MATCH(ATS!$AB705,ATS!$O:$O,0),2)</f>
        <v>Hunter Roller Shorts W</v>
      </c>
      <c r="AE705" s="195" t="str">
        <f>INDEX(ATS!$A:$P,MATCH(ATS!$AB705,ATS!$O:$O,0),4)</f>
        <v>BLACK-L</v>
      </c>
    </row>
    <row r="706" spans="1:31" s="2" customFormat="1" x14ac:dyDescent="0.2">
      <c r="A706" s="229">
        <v>820177</v>
      </c>
      <c r="B706" s="228" t="s">
        <v>248</v>
      </c>
      <c r="C706" s="228"/>
      <c r="D706" s="228"/>
      <c r="E706" s="228"/>
      <c r="F706" s="228"/>
      <c r="G706" s="228"/>
      <c r="H706" s="229">
        <v>202226</v>
      </c>
      <c r="I706" s="229">
        <v>202227</v>
      </c>
      <c r="J706" s="229">
        <v>202228</v>
      </c>
      <c r="K706" s="229">
        <v>202229</v>
      </c>
      <c r="L706" s="232">
        <v>202234</v>
      </c>
      <c r="N706" s="119" t="str">
        <f t="shared" si="30"/>
        <v>820177-</v>
      </c>
      <c r="O706" s="122" t="str">
        <f>IF(B706="NET","",IF(B706="","",IFERROR(VLOOKUP(N706,EAN!$A:$B,2,FALSE),"MANGLER - MÅ OPPDATERE EAN-FANEN")))</f>
        <v/>
      </c>
      <c r="P706" s="119">
        <f t="shared" si="31"/>
        <v>202226</v>
      </c>
      <c r="Q706" s="119">
        <f t="shared" si="32"/>
        <v>202234</v>
      </c>
      <c r="S706" s="137" t="str">
        <f>IF(B706="NET","",IFERROR(VLOOKUP(O706,'2) Order Form'!$W$9:$W$1926,1,FALSE),"Ikke med I order form"))</f>
        <v/>
      </c>
      <c r="U706" s="226">
        <v>7048652765239</v>
      </c>
      <c r="V706" s="120">
        <f>IFERROR(VLOOKUP(U706,'2) Order Form'!$W$9:$W$1996,1,FALSE),"Ikke med I order form")</f>
        <v>7048652765239</v>
      </c>
      <c r="W706" s="195">
        <f>INDEX(ATS!$A:$P,MATCH(ATS!$U706,ATS!$O:$O,0),1)</f>
        <v>828080</v>
      </c>
      <c r="X706" s="174" t="str">
        <f>INDEX(ATS!$A:$P,MATCH(ATS!$U706,ATS!$O:$O,0),2)</f>
        <v>Hunter Merino LS Jersey W</v>
      </c>
      <c r="Y706" s="175" t="str">
        <f>INDEX(ATS!$A:$P,MATCH(ATS!$U706,ATS!$O:$O,0),4)</f>
        <v>57000-M</v>
      </c>
      <c r="AA706" s="195">
        <f>IFERROR(VLOOKUP('2) Order Form'!W711,$U$4:$U$1000,1,FALSE),"Ikke med i Elastic")</f>
        <v>7048652774088</v>
      </c>
      <c r="AB706" s="195">
        <f>SUM('2) Order Form'!W711)</f>
        <v>7048652774088</v>
      </c>
      <c r="AC706" s="195">
        <f>INDEX(ATS!$A:$P,MATCH(ATS!$AB706,ATS!$O:$O,0),1)</f>
        <v>828080</v>
      </c>
      <c r="AD706" s="195" t="str">
        <f>INDEX(ATS!$A:$P,MATCH(ATS!$AB706,ATS!$O:$O,0),2)</f>
        <v>Hunter Merino LS Jersey W</v>
      </c>
      <c r="AE706" s="195" t="str">
        <f>INDEX(ATS!$A:$P,MATCH(ATS!$AB706,ATS!$O:$O,0),4)</f>
        <v>56001-XS</v>
      </c>
    </row>
    <row r="707" spans="1:31" s="2" customFormat="1" x14ac:dyDescent="0.2">
      <c r="A707" s="228">
        <v>820177</v>
      </c>
      <c r="B707" s="228" t="s">
        <v>2152</v>
      </c>
      <c r="C707" s="228" t="s">
        <v>4204</v>
      </c>
      <c r="D707" s="228" t="s">
        <v>140</v>
      </c>
      <c r="E707" s="228" t="s">
        <v>93</v>
      </c>
      <c r="F707" s="228" t="s">
        <v>8</v>
      </c>
      <c r="G707" s="228" t="s">
        <v>128</v>
      </c>
      <c r="H707" s="228">
        <v>-45</v>
      </c>
      <c r="I707" s="228">
        <v>-45</v>
      </c>
      <c r="J707" s="228">
        <v>-45</v>
      </c>
      <c r="K707" s="228">
        <v>-45</v>
      </c>
      <c r="L707" s="231">
        <v>69</v>
      </c>
      <c r="N707" s="119" t="str">
        <f t="shared" si="30"/>
        <v>820177-BLACK-S</v>
      </c>
      <c r="O707" s="122">
        <f>IF(B707="NET","",IF(B707="","",IFERROR(VLOOKUP(N707,EAN!$A:$B,2,FALSE),"MANGLER - MÅ OPPDATERE EAN-FANEN")))</f>
        <v>7048652339652</v>
      </c>
      <c r="P707" s="119">
        <f t="shared" si="31"/>
        <v>-45</v>
      </c>
      <c r="Q707" s="119">
        <f t="shared" si="32"/>
        <v>69</v>
      </c>
      <c r="S707" s="137" t="str">
        <f>IF(B707="NET","",IFERROR(VLOOKUP(O707,'2) Order Form'!$W$9:$W$1926,1,FALSE),"Ikke med I order form"))</f>
        <v>Ikke med I order form</v>
      </c>
      <c r="U707" s="226">
        <v>7048652765222</v>
      </c>
      <c r="V707" s="120">
        <f>IFERROR(VLOOKUP(U707,'2) Order Form'!$W$9:$W$1996,1,FALSE),"Ikke med I order form")</f>
        <v>7048652765222</v>
      </c>
      <c r="W707" s="195">
        <f>INDEX(ATS!$A:$P,MATCH(ATS!$U707,ATS!$O:$O,0),1)</f>
        <v>828080</v>
      </c>
      <c r="X707" s="174" t="str">
        <f>INDEX(ATS!$A:$P,MATCH(ATS!$U707,ATS!$O:$O,0),2)</f>
        <v>Hunter Merino LS Jersey W</v>
      </c>
      <c r="Y707" s="175" t="str">
        <f>INDEX(ATS!$A:$P,MATCH(ATS!$U707,ATS!$O:$O,0),4)</f>
        <v>57000-L</v>
      </c>
      <c r="AA707" s="195">
        <f>IFERROR(VLOOKUP('2) Order Form'!W712,$U$4:$U$1000,1,FALSE),"Ikke med i Elastic")</f>
        <v>7048652765208</v>
      </c>
      <c r="AB707" s="195">
        <f>SUM('2) Order Form'!W712)</f>
        <v>7048652765208</v>
      </c>
      <c r="AC707" s="195">
        <f>INDEX(ATS!$A:$P,MATCH(ATS!$AB707,ATS!$O:$O,0),1)</f>
        <v>828080</v>
      </c>
      <c r="AD707" s="195" t="str">
        <f>INDEX(ATS!$A:$P,MATCH(ATS!$AB707,ATS!$O:$O,0),2)</f>
        <v>Hunter Merino LS Jersey W</v>
      </c>
      <c r="AE707" s="195" t="str">
        <f>INDEX(ATS!$A:$P,MATCH(ATS!$AB707,ATS!$O:$O,0),4)</f>
        <v>56001-S</v>
      </c>
    </row>
    <row r="708" spans="1:31" s="2" customFormat="1" x14ac:dyDescent="0.2">
      <c r="A708" s="228">
        <v>820177</v>
      </c>
      <c r="B708" s="228" t="s">
        <v>2152</v>
      </c>
      <c r="C708" s="228" t="s">
        <v>4204</v>
      </c>
      <c r="D708" s="228" t="s">
        <v>141</v>
      </c>
      <c r="E708" s="228" t="s">
        <v>93</v>
      </c>
      <c r="F708" s="228" t="s">
        <v>7</v>
      </c>
      <c r="G708" s="228" t="s">
        <v>128</v>
      </c>
      <c r="H708" s="228">
        <v>-35</v>
      </c>
      <c r="I708" s="228">
        <v>-35</v>
      </c>
      <c r="J708" s="228">
        <v>-35</v>
      </c>
      <c r="K708" s="228">
        <v>-35</v>
      </c>
      <c r="L708" s="231">
        <v>149</v>
      </c>
      <c r="N708" s="119" t="str">
        <f t="shared" ref="N708:N771" si="33">CONCATENATE(A708,"-",D708)</f>
        <v>820177-BLACK-M</v>
      </c>
      <c r="O708" s="122">
        <f>IF(B708="NET","",IF(B708="","",IFERROR(VLOOKUP(N708,EAN!$A:$B,2,FALSE),"MANGLER - MÅ OPPDATERE EAN-FANEN")))</f>
        <v>7048652339645</v>
      </c>
      <c r="P708" s="119">
        <f t="shared" si="31"/>
        <v>-35</v>
      </c>
      <c r="Q708" s="119">
        <f t="shared" si="32"/>
        <v>149</v>
      </c>
      <c r="S708" s="137" t="str">
        <f>IF(B708="NET","",IFERROR(VLOOKUP(O708,'2) Order Form'!$W$9:$W$1926,1,FALSE),"Ikke med I order form"))</f>
        <v>Ikke med I order form</v>
      </c>
      <c r="U708" s="226">
        <v>7048652765253</v>
      </c>
      <c r="V708" s="120" t="str">
        <f>IFERROR(VLOOKUP(U708,'2) Order Form'!$W$9:$W$1996,1,FALSE),"Ikke med I order form")</f>
        <v>Ikke med I order form</v>
      </c>
      <c r="W708" s="195" t="e">
        <f>INDEX(ATS!$A:$P,MATCH(ATS!$U708,ATS!$O:$O,0),1)</f>
        <v>#N/A</v>
      </c>
      <c r="X708" s="174" t="e">
        <f>INDEX(ATS!$A:$P,MATCH(ATS!$U708,ATS!$O:$O,0),2)</f>
        <v>#N/A</v>
      </c>
      <c r="Y708" s="175" t="e">
        <f>INDEX(ATS!$A:$P,MATCH(ATS!$U708,ATS!$O:$O,0),4)</f>
        <v>#N/A</v>
      </c>
      <c r="AA708" s="195">
        <f>IFERROR(VLOOKUP('2) Order Form'!W713,$U$4:$U$1000,1,FALSE),"Ikke med i Elastic")</f>
        <v>7048652765192</v>
      </c>
      <c r="AB708" s="195">
        <f>SUM('2) Order Form'!W713)</f>
        <v>7048652765192</v>
      </c>
      <c r="AC708" s="195">
        <f>INDEX(ATS!$A:$P,MATCH(ATS!$AB708,ATS!$O:$O,0),1)</f>
        <v>828080</v>
      </c>
      <c r="AD708" s="195" t="str">
        <f>INDEX(ATS!$A:$P,MATCH(ATS!$AB708,ATS!$O:$O,0),2)</f>
        <v>Hunter Merino LS Jersey W</v>
      </c>
      <c r="AE708" s="195" t="str">
        <f>INDEX(ATS!$A:$P,MATCH(ATS!$AB708,ATS!$O:$O,0),4)</f>
        <v>56001-M</v>
      </c>
    </row>
    <row r="709" spans="1:31" s="2" customFormat="1" x14ac:dyDescent="0.2">
      <c r="A709" s="228">
        <v>820177</v>
      </c>
      <c r="B709" s="228" t="s">
        <v>2152</v>
      </c>
      <c r="C709" s="228" t="s">
        <v>4204</v>
      </c>
      <c r="D709" s="228" t="s">
        <v>142</v>
      </c>
      <c r="E709" s="228" t="s">
        <v>93</v>
      </c>
      <c r="F709" s="228" t="s">
        <v>67</v>
      </c>
      <c r="G709" s="228" t="s">
        <v>128</v>
      </c>
      <c r="H709" s="228">
        <v>-67</v>
      </c>
      <c r="I709" s="228">
        <v>-67</v>
      </c>
      <c r="J709" s="228">
        <v>-67</v>
      </c>
      <c r="K709" s="228">
        <v>-67</v>
      </c>
      <c r="L709" s="231">
        <v>153</v>
      </c>
      <c r="N709" s="119" t="str">
        <f t="shared" si="33"/>
        <v>820177-BLACK-L</v>
      </c>
      <c r="O709" s="122">
        <f>IF(B709="NET","",IF(B709="","",IFERROR(VLOOKUP(N709,EAN!$A:$B,2,FALSE),"MANGLER - MÅ OPPDATERE EAN-FANEN")))</f>
        <v>7048652339638</v>
      </c>
      <c r="P709" s="119">
        <f t="shared" ref="P709:P772" si="34">H709</f>
        <v>-67</v>
      </c>
      <c r="Q709" s="119">
        <f t="shared" ref="Q709:Q772" si="35">L709</f>
        <v>153</v>
      </c>
      <c r="S709" s="137" t="str">
        <f>IF(B709="NET","",IFERROR(VLOOKUP(O709,'2) Order Form'!$W$9:$W$1926,1,FALSE),"Ikke med I order form"))</f>
        <v>Ikke med I order form</v>
      </c>
      <c r="U709" s="226">
        <v>7048652765376</v>
      </c>
      <c r="V709" s="120">
        <f>IFERROR(VLOOKUP(U709,'2) Order Form'!$W$9:$W$1996,1,FALSE),"Ikke med I order form")</f>
        <v>7048652765376</v>
      </c>
      <c r="W709" s="195">
        <f>INDEX(ATS!$A:$P,MATCH(ATS!$U709,ATS!$O:$O,0),1)</f>
        <v>828082</v>
      </c>
      <c r="X709" s="174" t="str">
        <f>INDEX(ATS!$A:$P,MATCH(ATS!$U709,ATS!$O:$O,0),2)</f>
        <v>Hunter Merino SS Jersey W</v>
      </c>
      <c r="Y709" s="175" t="str">
        <f>INDEX(ATS!$A:$P,MATCH(ATS!$U709,ATS!$O:$O,0),4)</f>
        <v>56001-XS</v>
      </c>
      <c r="AA709" s="195">
        <f>IFERROR(VLOOKUP('2) Order Form'!W714,$U$4:$U$1000,1,FALSE),"Ikke med i Elastic")</f>
        <v>7048652765185</v>
      </c>
      <c r="AB709" s="195">
        <f>SUM('2) Order Form'!W714)</f>
        <v>7048652765185</v>
      </c>
      <c r="AC709" s="195">
        <f>INDEX(ATS!$A:$P,MATCH(ATS!$AB709,ATS!$O:$O,0),1)</f>
        <v>828080</v>
      </c>
      <c r="AD709" s="195" t="str">
        <f>INDEX(ATS!$A:$P,MATCH(ATS!$AB709,ATS!$O:$O,0),2)</f>
        <v>Hunter Merino LS Jersey W</v>
      </c>
      <c r="AE709" s="195" t="str">
        <f>INDEX(ATS!$A:$P,MATCH(ATS!$AB709,ATS!$O:$O,0),4)</f>
        <v>56001-L</v>
      </c>
    </row>
    <row r="710" spans="1:31" s="2" customFormat="1" x14ac:dyDescent="0.2">
      <c r="A710" s="228">
        <v>820177</v>
      </c>
      <c r="B710" s="228" t="s">
        <v>2152</v>
      </c>
      <c r="C710" s="228" t="s">
        <v>4204</v>
      </c>
      <c r="D710" s="228" t="s">
        <v>143</v>
      </c>
      <c r="E710" s="228" t="s">
        <v>93</v>
      </c>
      <c r="F710" s="228" t="s">
        <v>68</v>
      </c>
      <c r="G710" s="228" t="s">
        <v>128</v>
      </c>
      <c r="H710" s="228">
        <v>-50</v>
      </c>
      <c r="I710" s="228">
        <v>-50</v>
      </c>
      <c r="J710" s="228">
        <v>-50</v>
      </c>
      <c r="K710" s="228">
        <v>-50</v>
      </c>
      <c r="L710" s="231">
        <v>106</v>
      </c>
      <c r="N710" s="119" t="str">
        <f t="shared" si="33"/>
        <v>820177-BLACK-XL</v>
      </c>
      <c r="O710" s="122">
        <f>IF(B710="NET","",IF(B710="","",IFERROR(VLOOKUP(N710,EAN!$A:$B,2,FALSE),"MANGLER - MÅ OPPDATERE EAN-FANEN")))</f>
        <v>7048652339669</v>
      </c>
      <c r="P710" s="119">
        <f t="shared" si="34"/>
        <v>-50</v>
      </c>
      <c r="Q710" s="119">
        <f t="shared" si="35"/>
        <v>106</v>
      </c>
      <c r="S710" s="137" t="str">
        <f>IF(B710="NET","",IFERROR(VLOOKUP(O710,'2) Order Form'!$W$9:$W$1926,1,FALSE),"Ikke med I order form"))</f>
        <v>Ikke med I order form</v>
      </c>
      <c r="U710" s="226">
        <v>7048652765369</v>
      </c>
      <c r="V710" s="120">
        <f>IFERROR(VLOOKUP(U710,'2) Order Form'!$W$9:$W$1996,1,FALSE),"Ikke med I order form")</f>
        <v>7048652765369</v>
      </c>
      <c r="W710" s="195">
        <f>INDEX(ATS!$A:$P,MATCH(ATS!$U710,ATS!$O:$O,0),1)</f>
        <v>828082</v>
      </c>
      <c r="X710" s="174" t="str">
        <f>INDEX(ATS!$A:$P,MATCH(ATS!$U710,ATS!$O:$O,0),2)</f>
        <v>Hunter Merino SS Jersey W</v>
      </c>
      <c r="Y710" s="175" t="str">
        <f>INDEX(ATS!$A:$P,MATCH(ATS!$U710,ATS!$O:$O,0),4)</f>
        <v>56001-S</v>
      </c>
      <c r="AA710" s="195">
        <f>IFERROR(VLOOKUP('2) Order Form'!W715,$U$4:$U$1000,1,FALSE),"Ikke med i Elastic")</f>
        <v>7048652774095</v>
      </c>
      <c r="AB710" s="195">
        <f>SUM('2) Order Form'!W715)</f>
        <v>7048652774095</v>
      </c>
      <c r="AC710" s="195">
        <f>INDEX(ATS!$A:$P,MATCH(ATS!$AB710,ATS!$O:$O,0),1)</f>
        <v>828080</v>
      </c>
      <c r="AD710" s="195" t="str">
        <f>INDEX(ATS!$A:$P,MATCH(ATS!$AB710,ATS!$O:$O,0),2)</f>
        <v>Hunter Merino LS Jersey W</v>
      </c>
      <c r="AE710" s="195" t="str">
        <f>INDEX(ATS!$A:$P,MATCH(ATS!$AB710,ATS!$O:$O,0),4)</f>
        <v>57000-XS</v>
      </c>
    </row>
    <row r="711" spans="1:31" s="2" customFormat="1" x14ac:dyDescent="0.2">
      <c r="A711" s="228">
        <v>820177</v>
      </c>
      <c r="B711" s="228" t="s">
        <v>2152</v>
      </c>
      <c r="C711" s="228" t="s">
        <v>4204</v>
      </c>
      <c r="D711" s="228" t="s">
        <v>294</v>
      </c>
      <c r="E711" s="228" t="s">
        <v>91</v>
      </c>
      <c r="F711" s="228" t="s">
        <v>8</v>
      </c>
      <c r="G711" s="228" t="s">
        <v>504</v>
      </c>
      <c r="H711" s="228">
        <v>12</v>
      </c>
      <c r="I711" s="228">
        <v>12</v>
      </c>
      <c r="J711" s="228">
        <v>12</v>
      </c>
      <c r="K711" s="228">
        <v>12</v>
      </c>
      <c r="L711" s="231">
        <v>12</v>
      </c>
      <c r="N711" s="119" t="str">
        <f t="shared" si="33"/>
        <v>820177-RBLUE-S</v>
      </c>
      <c r="O711" s="122">
        <f>IF(B711="NET","",IF(B711="","",IFERROR(VLOOKUP(N711,EAN!$A:$B,2,FALSE),"MANGLER - MÅ OPPDATERE EAN-FANEN")))</f>
        <v>7048652339690</v>
      </c>
      <c r="P711" s="119">
        <f t="shared" si="34"/>
        <v>12</v>
      </c>
      <c r="Q711" s="119">
        <f t="shared" si="35"/>
        <v>12</v>
      </c>
      <c r="S711" s="137" t="str">
        <f>IF(B711="NET","",IFERROR(VLOOKUP(O711,'2) Order Form'!$W$9:$W$1926,1,FALSE),"Ikke med I order form"))</f>
        <v>Ikke med I order form</v>
      </c>
      <c r="U711" s="226">
        <v>7048652765352</v>
      </c>
      <c r="V711" s="120">
        <f>IFERROR(VLOOKUP(U711,'2) Order Form'!$W$9:$W$1996,1,FALSE),"Ikke med I order form")</f>
        <v>7048652765352</v>
      </c>
      <c r="W711" s="195">
        <f>INDEX(ATS!$A:$P,MATCH(ATS!$U711,ATS!$O:$O,0),1)</f>
        <v>828082</v>
      </c>
      <c r="X711" s="174" t="str">
        <f>INDEX(ATS!$A:$P,MATCH(ATS!$U711,ATS!$O:$O,0),2)</f>
        <v>Hunter Merino SS Jersey W</v>
      </c>
      <c r="Y711" s="175" t="str">
        <f>INDEX(ATS!$A:$P,MATCH(ATS!$U711,ATS!$O:$O,0),4)</f>
        <v>56001-M</v>
      </c>
      <c r="AA711" s="195">
        <f>IFERROR(VLOOKUP('2) Order Form'!W716,$U$4:$U$1000,1,FALSE),"Ikke med i Elastic")</f>
        <v>7048652765246</v>
      </c>
      <c r="AB711" s="195">
        <f>SUM('2) Order Form'!W716)</f>
        <v>7048652765246</v>
      </c>
      <c r="AC711" s="195">
        <f>INDEX(ATS!$A:$P,MATCH(ATS!$AB711,ATS!$O:$O,0),1)</f>
        <v>828080</v>
      </c>
      <c r="AD711" s="195" t="str">
        <f>INDEX(ATS!$A:$P,MATCH(ATS!$AB711,ATS!$O:$O,0),2)</f>
        <v>Hunter Merino LS Jersey W</v>
      </c>
      <c r="AE711" s="195" t="str">
        <f>INDEX(ATS!$A:$P,MATCH(ATS!$AB711,ATS!$O:$O,0),4)</f>
        <v>57000-S</v>
      </c>
    </row>
    <row r="712" spans="1:31" s="2" customFormat="1" x14ac:dyDescent="0.2">
      <c r="A712" s="228">
        <v>820177</v>
      </c>
      <c r="B712" s="228" t="s">
        <v>2152</v>
      </c>
      <c r="C712" s="228" t="s">
        <v>4204</v>
      </c>
      <c r="D712" s="228" t="s">
        <v>295</v>
      </c>
      <c r="E712" s="228" t="s">
        <v>91</v>
      </c>
      <c r="F712" s="228" t="s">
        <v>7</v>
      </c>
      <c r="G712" s="228" t="s">
        <v>504</v>
      </c>
      <c r="H712" s="228">
        <v>0</v>
      </c>
      <c r="I712" s="228">
        <v>0</v>
      </c>
      <c r="J712" s="228">
        <v>0</v>
      </c>
      <c r="K712" s="228">
        <v>0</v>
      </c>
      <c r="L712" s="231">
        <v>0</v>
      </c>
      <c r="N712" s="119" t="str">
        <f t="shared" si="33"/>
        <v>820177-RBLUE-M</v>
      </c>
      <c r="O712" s="122">
        <f>IF(B712="NET","",IF(B712="","",IFERROR(VLOOKUP(N712,EAN!$A:$B,2,FALSE),"MANGLER - MÅ OPPDATERE EAN-FANEN")))</f>
        <v>7048652339683</v>
      </c>
      <c r="P712" s="119">
        <f t="shared" si="34"/>
        <v>0</v>
      </c>
      <c r="Q712" s="119">
        <f t="shared" si="35"/>
        <v>0</v>
      </c>
      <c r="S712" s="137" t="str">
        <f>IF(B712="NET","",IFERROR(VLOOKUP(O712,'2) Order Form'!$W$9:$W$1926,1,FALSE),"Ikke med I order form"))</f>
        <v>Ikke med I order form</v>
      </c>
      <c r="U712" s="226">
        <v>7048652765345</v>
      </c>
      <c r="V712" s="120">
        <f>IFERROR(VLOOKUP(U712,'2) Order Form'!$W$9:$W$1996,1,FALSE),"Ikke med I order form")</f>
        <v>7048652765345</v>
      </c>
      <c r="W712" s="195">
        <f>INDEX(ATS!$A:$P,MATCH(ATS!$U712,ATS!$O:$O,0),1)</f>
        <v>828082</v>
      </c>
      <c r="X712" s="174" t="str">
        <f>INDEX(ATS!$A:$P,MATCH(ATS!$U712,ATS!$O:$O,0),2)</f>
        <v>Hunter Merino SS Jersey W</v>
      </c>
      <c r="Y712" s="175" t="str">
        <f>INDEX(ATS!$A:$P,MATCH(ATS!$U712,ATS!$O:$O,0),4)</f>
        <v>56001-L</v>
      </c>
      <c r="AA712" s="195">
        <f>IFERROR(VLOOKUP('2) Order Form'!W717,$U$4:$U$1000,1,FALSE),"Ikke med i Elastic")</f>
        <v>7048652765239</v>
      </c>
      <c r="AB712" s="195">
        <f>SUM('2) Order Form'!W717)</f>
        <v>7048652765239</v>
      </c>
      <c r="AC712" s="195">
        <f>INDEX(ATS!$A:$P,MATCH(ATS!$AB712,ATS!$O:$O,0),1)</f>
        <v>828080</v>
      </c>
      <c r="AD712" s="195" t="str">
        <f>INDEX(ATS!$A:$P,MATCH(ATS!$AB712,ATS!$O:$O,0),2)</f>
        <v>Hunter Merino LS Jersey W</v>
      </c>
      <c r="AE712" s="195" t="str">
        <f>INDEX(ATS!$A:$P,MATCH(ATS!$AB712,ATS!$O:$O,0),4)</f>
        <v>57000-M</v>
      </c>
    </row>
    <row r="713" spans="1:31" s="2" customFormat="1" x14ac:dyDescent="0.2">
      <c r="A713" s="228">
        <v>820177</v>
      </c>
      <c r="B713" s="228" t="s">
        <v>2152</v>
      </c>
      <c r="C713" s="228" t="s">
        <v>4204</v>
      </c>
      <c r="D713" s="228" t="s">
        <v>296</v>
      </c>
      <c r="E713" s="228" t="s">
        <v>91</v>
      </c>
      <c r="F713" s="228" t="s">
        <v>67</v>
      </c>
      <c r="G713" s="228" t="s">
        <v>504</v>
      </c>
      <c r="H713" s="228">
        <v>0</v>
      </c>
      <c r="I713" s="228">
        <v>0</v>
      </c>
      <c r="J713" s="228">
        <v>0</v>
      </c>
      <c r="K713" s="228">
        <v>0</v>
      </c>
      <c r="L713" s="231">
        <v>0</v>
      </c>
      <c r="N713" s="119" t="str">
        <f t="shared" si="33"/>
        <v>820177-RBLUE-L</v>
      </c>
      <c r="O713" s="122">
        <f>IF(B713="NET","",IF(B713="","",IFERROR(VLOOKUP(N713,EAN!$A:$B,2,FALSE),"MANGLER - MÅ OPPDATERE EAN-FANEN")))</f>
        <v>7048652339676</v>
      </c>
      <c r="P713" s="119">
        <f t="shared" si="34"/>
        <v>0</v>
      </c>
      <c r="Q713" s="119">
        <f t="shared" si="35"/>
        <v>0</v>
      </c>
      <c r="S713" s="137" t="str">
        <f>IF(B713="NET","",IFERROR(VLOOKUP(O713,'2) Order Form'!$W$9:$W$1926,1,FALSE),"Ikke med I order form"))</f>
        <v>Ikke med I order form</v>
      </c>
      <c r="U713" s="226">
        <v>7048652765413</v>
      </c>
      <c r="V713" s="120">
        <f>IFERROR(VLOOKUP(U713,'2) Order Form'!$W$9:$W$1996,1,FALSE),"Ikke med I order form")</f>
        <v>7048652765413</v>
      </c>
      <c r="W713" s="195">
        <f>INDEX(ATS!$A:$P,MATCH(ATS!$U713,ATS!$O:$O,0),1)</f>
        <v>828082</v>
      </c>
      <c r="X713" s="174" t="str">
        <f>INDEX(ATS!$A:$P,MATCH(ATS!$U713,ATS!$O:$O,0),2)</f>
        <v>Hunter Merino SS Jersey W</v>
      </c>
      <c r="Y713" s="175" t="str">
        <f>INDEX(ATS!$A:$P,MATCH(ATS!$U713,ATS!$O:$O,0),4)</f>
        <v>57000-XS</v>
      </c>
      <c r="AA713" s="195">
        <f>IFERROR(VLOOKUP('2) Order Form'!W718,$U$4:$U$1000,1,FALSE),"Ikke med i Elastic")</f>
        <v>7048652765222</v>
      </c>
      <c r="AB713" s="195">
        <f>SUM('2) Order Form'!W718)</f>
        <v>7048652765222</v>
      </c>
      <c r="AC713" s="195">
        <f>INDEX(ATS!$A:$P,MATCH(ATS!$AB713,ATS!$O:$O,0),1)</f>
        <v>828080</v>
      </c>
      <c r="AD713" s="195" t="str">
        <f>INDEX(ATS!$A:$P,MATCH(ATS!$AB713,ATS!$O:$O,0),2)</f>
        <v>Hunter Merino LS Jersey W</v>
      </c>
      <c r="AE713" s="195" t="str">
        <f>INDEX(ATS!$A:$P,MATCH(ATS!$AB713,ATS!$O:$O,0),4)</f>
        <v>57000-L</v>
      </c>
    </row>
    <row r="714" spans="1:31" s="2" customFormat="1" x14ac:dyDescent="0.2">
      <c r="A714" s="228">
        <v>820177</v>
      </c>
      <c r="B714" s="228" t="s">
        <v>2152</v>
      </c>
      <c r="C714" s="228" t="s">
        <v>4204</v>
      </c>
      <c r="D714" s="228" t="s">
        <v>297</v>
      </c>
      <c r="E714" s="228" t="s">
        <v>91</v>
      </c>
      <c r="F714" s="228" t="s">
        <v>68</v>
      </c>
      <c r="G714" s="228" t="s">
        <v>504</v>
      </c>
      <c r="H714" s="228">
        <v>0</v>
      </c>
      <c r="I714" s="228">
        <v>0</v>
      </c>
      <c r="J714" s="228">
        <v>0</v>
      </c>
      <c r="K714" s="228">
        <v>0</v>
      </c>
      <c r="L714" s="231">
        <v>0</v>
      </c>
      <c r="N714" s="119" t="str">
        <f t="shared" si="33"/>
        <v>820177-RBLUE-XL</v>
      </c>
      <c r="O714" s="122">
        <f>IF(B714="NET","",IF(B714="","",IFERROR(VLOOKUP(N714,EAN!$A:$B,2,FALSE),"MANGLER - MÅ OPPDATERE EAN-FANEN")))</f>
        <v>7048652339706</v>
      </c>
      <c r="P714" s="119">
        <f t="shared" si="34"/>
        <v>0</v>
      </c>
      <c r="Q714" s="119">
        <f t="shared" si="35"/>
        <v>0</v>
      </c>
      <c r="S714" s="137" t="str">
        <f>IF(B714="NET","",IFERROR(VLOOKUP(O714,'2) Order Form'!$W$9:$W$1926,1,FALSE),"Ikke med I order form"))</f>
        <v>Ikke med I order form</v>
      </c>
      <c r="U714" s="226">
        <v>7048652765406</v>
      </c>
      <c r="V714" s="120">
        <f>IFERROR(VLOOKUP(U714,'2) Order Form'!$W$9:$W$1996,1,FALSE),"Ikke med I order form")</f>
        <v>7048652765406</v>
      </c>
      <c r="W714" s="195">
        <f>INDEX(ATS!$A:$P,MATCH(ATS!$U714,ATS!$O:$O,0),1)</f>
        <v>828082</v>
      </c>
      <c r="X714" s="174" t="str">
        <f>INDEX(ATS!$A:$P,MATCH(ATS!$U714,ATS!$O:$O,0),2)</f>
        <v>Hunter Merino SS Jersey W</v>
      </c>
      <c r="Y714" s="175" t="str">
        <f>INDEX(ATS!$A:$P,MATCH(ATS!$U714,ATS!$O:$O,0),4)</f>
        <v>57000-S</v>
      </c>
      <c r="AA714" s="195">
        <f>IFERROR(VLOOKUP('2) Order Form'!W719,$U$4:$U$1000,1,FALSE),"Ikke med i Elastic")</f>
        <v>7048652765376</v>
      </c>
      <c r="AB714" s="195">
        <f>SUM('2) Order Form'!W719)</f>
        <v>7048652765376</v>
      </c>
      <c r="AC714" s="195">
        <f>INDEX(ATS!$A:$P,MATCH(ATS!$AB714,ATS!$O:$O,0),1)</f>
        <v>828082</v>
      </c>
      <c r="AD714" s="195" t="str">
        <f>INDEX(ATS!$A:$P,MATCH(ATS!$AB714,ATS!$O:$O,0),2)</f>
        <v>Hunter Merino SS Jersey W</v>
      </c>
      <c r="AE714" s="195" t="str">
        <f>INDEX(ATS!$A:$P,MATCH(ATS!$AB714,ATS!$O:$O,0),4)</f>
        <v>56001-XS</v>
      </c>
    </row>
    <row r="715" spans="1:31" s="2" customFormat="1" x14ac:dyDescent="0.2">
      <c r="A715" s="229">
        <v>820178</v>
      </c>
      <c r="B715" s="228" t="s">
        <v>248</v>
      </c>
      <c r="C715" s="228"/>
      <c r="D715" s="228"/>
      <c r="E715" s="228"/>
      <c r="F715" s="228"/>
      <c r="G715" s="228"/>
      <c r="H715" s="229">
        <v>202226</v>
      </c>
      <c r="I715" s="229">
        <v>202227</v>
      </c>
      <c r="J715" s="229">
        <v>202228</v>
      </c>
      <c r="K715" s="229">
        <v>202229</v>
      </c>
      <c r="L715" s="232">
        <v>202234</v>
      </c>
      <c r="N715" s="119" t="str">
        <f t="shared" si="33"/>
        <v>820178-</v>
      </c>
      <c r="O715" s="122" t="str">
        <f>IF(B715="NET","",IF(B715="","",IFERROR(VLOOKUP(N715,EAN!$A:$B,2,FALSE),"MANGLER - MÅ OPPDATERE EAN-FANEN")))</f>
        <v/>
      </c>
      <c r="P715" s="119">
        <f t="shared" si="34"/>
        <v>202226</v>
      </c>
      <c r="Q715" s="119">
        <f t="shared" si="35"/>
        <v>202234</v>
      </c>
      <c r="S715" s="137" t="str">
        <f>IF(B715="NET","",IFERROR(VLOOKUP(O715,'2) Order Form'!$W$9:$W$1926,1,FALSE),"Ikke med I order form"))</f>
        <v/>
      </c>
      <c r="U715" s="226">
        <v>7048652765390</v>
      </c>
      <c r="V715" s="120">
        <f>IFERROR(VLOOKUP(U715,'2) Order Form'!$W$9:$W$1996,1,FALSE),"Ikke med I order form")</f>
        <v>7048652765390</v>
      </c>
      <c r="W715" s="195">
        <f>INDEX(ATS!$A:$P,MATCH(ATS!$U715,ATS!$O:$O,0),1)</f>
        <v>828082</v>
      </c>
      <c r="X715" s="174" t="str">
        <f>INDEX(ATS!$A:$P,MATCH(ATS!$U715,ATS!$O:$O,0),2)</f>
        <v>Hunter Merino SS Jersey W</v>
      </c>
      <c r="Y715" s="175" t="str">
        <f>INDEX(ATS!$A:$P,MATCH(ATS!$U715,ATS!$O:$O,0),4)</f>
        <v>57000-M</v>
      </c>
      <c r="AA715" s="195">
        <f>IFERROR(VLOOKUP('2) Order Form'!W720,$U$4:$U$1000,1,FALSE),"Ikke med i Elastic")</f>
        <v>7048652765369</v>
      </c>
      <c r="AB715" s="195">
        <f>SUM('2) Order Form'!W720)</f>
        <v>7048652765369</v>
      </c>
      <c r="AC715" s="195">
        <f>INDEX(ATS!$A:$P,MATCH(ATS!$AB715,ATS!$O:$O,0),1)</f>
        <v>828082</v>
      </c>
      <c r="AD715" s="195" t="str">
        <f>INDEX(ATS!$A:$P,MATCH(ATS!$AB715,ATS!$O:$O,0),2)</f>
        <v>Hunter Merino SS Jersey W</v>
      </c>
      <c r="AE715" s="195" t="str">
        <f>INDEX(ATS!$A:$P,MATCH(ATS!$AB715,ATS!$O:$O,0),4)</f>
        <v>56001-S</v>
      </c>
    </row>
    <row r="716" spans="1:31" s="2" customFormat="1" x14ac:dyDescent="0.2">
      <c r="A716" s="228">
        <v>820178</v>
      </c>
      <c r="B716" s="228" t="s">
        <v>3125</v>
      </c>
      <c r="C716" s="228" t="s">
        <v>4204</v>
      </c>
      <c r="D716" s="228" t="s">
        <v>2314</v>
      </c>
      <c r="E716" s="228" t="s">
        <v>649</v>
      </c>
      <c r="F716" s="228" t="s">
        <v>3076</v>
      </c>
      <c r="G716" s="228" t="s">
        <v>128</v>
      </c>
      <c r="H716" s="228">
        <v>30</v>
      </c>
      <c r="I716" s="228">
        <v>30</v>
      </c>
      <c r="J716" s="228">
        <v>30</v>
      </c>
      <c r="K716" s="228">
        <v>30</v>
      </c>
      <c r="L716" s="231">
        <v>30</v>
      </c>
      <c r="N716" s="119" t="str">
        <f t="shared" si="33"/>
        <v>820178-7720-37/39</v>
      </c>
      <c r="O716" s="122">
        <f>IF(B716="NET","",IF(B716="","",IFERROR(VLOOKUP(N716,EAN!$A:$B,2,FALSE),"MANGLER - MÅ OPPDATERE EAN-FANEN")))</f>
        <v>7048652776334</v>
      </c>
      <c r="P716" s="119">
        <f t="shared" si="34"/>
        <v>30</v>
      </c>
      <c r="Q716" s="119">
        <f t="shared" si="35"/>
        <v>30</v>
      </c>
      <c r="S716" s="137" t="str">
        <f>IF(B716="NET","",IFERROR(VLOOKUP(O716,'2) Order Form'!$W$9:$W$1926,1,FALSE),"Ikke med I order form"))</f>
        <v>Ikke med I order form</v>
      </c>
      <c r="U716" s="226">
        <v>7048652765383</v>
      </c>
      <c r="V716" s="120">
        <f>IFERROR(VLOOKUP(U716,'2) Order Form'!$W$9:$W$1996,1,FALSE),"Ikke med I order form")</f>
        <v>7048652765383</v>
      </c>
      <c r="W716" s="195">
        <f>INDEX(ATS!$A:$P,MATCH(ATS!$U716,ATS!$O:$O,0),1)</f>
        <v>828082</v>
      </c>
      <c r="X716" s="174" t="str">
        <f>INDEX(ATS!$A:$P,MATCH(ATS!$U716,ATS!$O:$O,0),2)</f>
        <v>Hunter Merino SS Jersey W</v>
      </c>
      <c r="Y716" s="175" t="str">
        <f>INDEX(ATS!$A:$P,MATCH(ATS!$U716,ATS!$O:$O,0),4)</f>
        <v>57000-L</v>
      </c>
      <c r="AA716" s="195">
        <f>IFERROR(VLOOKUP('2) Order Form'!W721,$U$4:$U$1000,1,FALSE),"Ikke med i Elastic")</f>
        <v>7048652765352</v>
      </c>
      <c r="AB716" s="195">
        <f>SUM('2) Order Form'!W721)</f>
        <v>7048652765352</v>
      </c>
      <c r="AC716" s="195">
        <f>INDEX(ATS!$A:$P,MATCH(ATS!$AB716,ATS!$O:$O,0),1)</f>
        <v>828082</v>
      </c>
      <c r="AD716" s="195" t="str">
        <f>INDEX(ATS!$A:$P,MATCH(ATS!$AB716,ATS!$O:$O,0),2)</f>
        <v>Hunter Merino SS Jersey W</v>
      </c>
      <c r="AE716" s="195" t="str">
        <f>INDEX(ATS!$A:$P,MATCH(ATS!$AB716,ATS!$O:$O,0),4)</f>
        <v>56001-M</v>
      </c>
    </row>
    <row r="717" spans="1:31" s="2" customFormat="1" x14ac:dyDescent="0.2">
      <c r="A717" s="228">
        <v>820178</v>
      </c>
      <c r="B717" s="228" t="s">
        <v>3125</v>
      </c>
      <c r="C717" s="228" t="s">
        <v>4204</v>
      </c>
      <c r="D717" s="228" t="s">
        <v>2315</v>
      </c>
      <c r="E717" s="228" t="s">
        <v>649</v>
      </c>
      <c r="F717" s="228" t="s">
        <v>3077</v>
      </c>
      <c r="G717" s="228" t="s">
        <v>128</v>
      </c>
      <c r="H717" s="228">
        <v>61</v>
      </c>
      <c r="I717" s="228">
        <v>61</v>
      </c>
      <c r="J717" s="228">
        <v>61</v>
      </c>
      <c r="K717" s="228">
        <v>61</v>
      </c>
      <c r="L717" s="231">
        <v>61</v>
      </c>
      <c r="N717" s="119" t="str">
        <f t="shared" si="33"/>
        <v>820178-7720-40/42</v>
      </c>
      <c r="O717" s="122">
        <f>IF(B717="NET","",IF(B717="","",IFERROR(VLOOKUP(N717,EAN!$A:$B,2,FALSE),"MANGLER - MÅ OPPDATERE EAN-FANEN")))</f>
        <v>7048652776341</v>
      </c>
      <c r="P717" s="119">
        <f t="shared" si="34"/>
        <v>61</v>
      </c>
      <c r="Q717" s="119">
        <f t="shared" si="35"/>
        <v>61</v>
      </c>
      <c r="S717" s="137" t="str">
        <f>IF(B717="NET","",IFERROR(VLOOKUP(O717,'2) Order Form'!$W$9:$W$1926,1,FALSE),"Ikke med I order form"))</f>
        <v>Ikke med I order form</v>
      </c>
      <c r="U717" s="226">
        <v>7048652765970</v>
      </c>
      <c r="V717" s="120">
        <f>IFERROR(VLOOKUP(U717,'2) Order Form'!$W$9:$W$1996,1,FALSE),"Ikke med I order form")</f>
        <v>7048652765970</v>
      </c>
      <c r="W717" s="195">
        <f>INDEX(ATS!$A:$P,MATCH(ATS!$U717,ATS!$O:$O,0),1)</f>
        <v>828085</v>
      </c>
      <c r="X717" s="174" t="str">
        <f>INDEX(ATS!$A:$P,MATCH(ATS!$U717,ATS!$O:$O,0),2)</f>
        <v>Hunter SS Jersey W</v>
      </c>
      <c r="Y717" s="175" t="str">
        <f>INDEX(ATS!$A:$P,MATCH(ATS!$U717,ATS!$O:$O,0),4)</f>
        <v>10001-XS</v>
      </c>
      <c r="AA717" s="195">
        <f>IFERROR(VLOOKUP('2) Order Form'!W722,$U$4:$U$1000,1,FALSE),"Ikke med i Elastic")</f>
        <v>7048652765345</v>
      </c>
      <c r="AB717" s="195">
        <f>SUM('2) Order Form'!W722)</f>
        <v>7048652765345</v>
      </c>
      <c r="AC717" s="195">
        <f>INDEX(ATS!$A:$P,MATCH(ATS!$AB717,ATS!$O:$O,0),1)</f>
        <v>828082</v>
      </c>
      <c r="AD717" s="195" t="str">
        <f>INDEX(ATS!$A:$P,MATCH(ATS!$AB717,ATS!$O:$O,0),2)</f>
        <v>Hunter Merino SS Jersey W</v>
      </c>
      <c r="AE717" s="195" t="str">
        <f>INDEX(ATS!$A:$P,MATCH(ATS!$AB717,ATS!$O:$O,0),4)</f>
        <v>56001-L</v>
      </c>
    </row>
    <row r="718" spans="1:31" s="2" customFormat="1" x14ac:dyDescent="0.2">
      <c r="A718" s="228">
        <v>820178</v>
      </c>
      <c r="B718" s="228" t="s">
        <v>3125</v>
      </c>
      <c r="C718" s="228" t="s">
        <v>4204</v>
      </c>
      <c r="D718" s="228" t="s">
        <v>2316</v>
      </c>
      <c r="E718" s="228" t="s">
        <v>649</v>
      </c>
      <c r="F718" s="228" t="s">
        <v>3078</v>
      </c>
      <c r="G718" s="228" t="s">
        <v>128</v>
      </c>
      <c r="H718" s="228">
        <v>51</v>
      </c>
      <c r="I718" s="228">
        <v>51</v>
      </c>
      <c r="J718" s="228">
        <v>51</v>
      </c>
      <c r="K718" s="228">
        <v>51</v>
      </c>
      <c r="L718" s="231">
        <v>51</v>
      </c>
      <c r="N718" s="119" t="str">
        <f t="shared" si="33"/>
        <v>820178-7720-43/45</v>
      </c>
      <c r="O718" s="122">
        <f>IF(B718="NET","",IF(B718="","",IFERROR(VLOOKUP(N718,EAN!$A:$B,2,FALSE),"MANGLER - MÅ OPPDATERE EAN-FANEN")))</f>
        <v>7048652776358</v>
      </c>
      <c r="P718" s="119">
        <f t="shared" si="34"/>
        <v>51</v>
      </c>
      <c r="Q718" s="119">
        <f t="shared" si="35"/>
        <v>51</v>
      </c>
      <c r="S718" s="137" t="str">
        <f>IF(B718="NET","",IFERROR(VLOOKUP(O718,'2) Order Form'!$W$9:$W$1926,1,FALSE),"Ikke med I order form"))</f>
        <v>Ikke med I order form</v>
      </c>
      <c r="U718" s="226">
        <v>7048652765963</v>
      </c>
      <c r="V718" s="120">
        <f>IFERROR(VLOOKUP(U718,'2) Order Form'!$W$9:$W$1996,1,FALSE),"Ikke med I order form")</f>
        <v>7048652765963</v>
      </c>
      <c r="W718" s="195">
        <f>INDEX(ATS!$A:$P,MATCH(ATS!$U718,ATS!$O:$O,0),1)</f>
        <v>828085</v>
      </c>
      <c r="X718" s="174" t="str">
        <f>INDEX(ATS!$A:$P,MATCH(ATS!$U718,ATS!$O:$O,0),2)</f>
        <v>Hunter SS Jersey W</v>
      </c>
      <c r="Y718" s="175" t="str">
        <f>INDEX(ATS!$A:$P,MATCH(ATS!$U718,ATS!$O:$O,0),4)</f>
        <v>10001-S</v>
      </c>
      <c r="AA718" s="195">
        <f>IFERROR(VLOOKUP('2) Order Form'!W723,$U$4:$U$1000,1,FALSE),"Ikke med i Elastic")</f>
        <v>7048652765413</v>
      </c>
      <c r="AB718" s="195">
        <f>SUM('2) Order Form'!W723)</f>
        <v>7048652765413</v>
      </c>
      <c r="AC718" s="195">
        <f>INDEX(ATS!$A:$P,MATCH(ATS!$AB718,ATS!$O:$O,0),1)</f>
        <v>828082</v>
      </c>
      <c r="AD718" s="195" t="str">
        <f>INDEX(ATS!$A:$P,MATCH(ATS!$AB718,ATS!$O:$O,0),2)</f>
        <v>Hunter Merino SS Jersey W</v>
      </c>
      <c r="AE718" s="195" t="str">
        <f>INDEX(ATS!$A:$P,MATCH(ATS!$AB718,ATS!$O:$O,0),4)</f>
        <v>57000-XS</v>
      </c>
    </row>
    <row r="719" spans="1:31" s="2" customFormat="1" x14ac:dyDescent="0.2">
      <c r="A719" s="228">
        <v>820178</v>
      </c>
      <c r="B719" s="228" t="s">
        <v>3125</v>
      </c>
      <c r="C719" s="228" t="s">
        <v>4204</v>
      </c>
      <c r="D719" s="228" t="s">
        <v>2317</v>
      </c>
      <c r="E719" s="228" t="s">
        <v>4506</v>
      </c>
      <c r="F719" s="228" t="s">
        <v>3076</v>
      </c>
      <c r="G719" s="228" t="s">
        <v>128</v>
      </c>
      <c r="H719" s="228">
        <v>65</v>
      </c>
      <c r="I719" s="228">
        <v>65</v>
      </c>
      <c r="J719" s="228">
        <v>65</v>
      </c>
      <c r="K719" s="228">
        <v>65</v>
      </c>
      <c r="L719" s="231">
        <v>65</v>
      </c>
      <c r="N719" s="119" t="str">
        <f t="shared" si="33"/>
        <v>820178-8800-37/39</v>
      </c>
      <c r="O719" s="122">
        <f>IF(B719="NET","",IF(B719="","",IFERROR(VLOOKUP(N719,EAN!$A:$B,2,FALSE),"MANGLER - MÅ OPPDATERE EAN-FANEN")))</f>
        <v>7048652776365</v>
      </c>
      <c r="P719" s="119">
        <f t="shared" si="34"/>
        <v>65</v>
      </c>
      <c r="Q719" s="119">
        <f t="shared" si="35"/>
        <v>65</v>
      </c>
      <c r="S719" s="137" t="str">
        <f>IF(B719="NET","",IFERROR(VLOOKUP(O719,'2) Order Form'!$W$9:$W$1926,1,FALSE),"Ikke med I order form"))</f>
        <v>Ikke med I order form</v>
      </c>
      <c r="U719" s="226">
        <v>7048652765956</v>
      </c>
      <c r="V719" s="120">
        <f>IFERROR(VLOOKUP(U719,'2) Order Form'!$W$9:$W$1996,1,FALSE),"Ikke med I order form")</f>
        <v>7048652765956</v>
      </c>
      <c r="W719" s="195">
        <f>INDEX(ATS!$A:$P,MATCH(ATS!$U719,ATS!$O:$O,0),1)</f>
        <v>828085</v>
      </c>
      <c r="X719" s="174" t="str">
        <f>INDEX(ATS!$A:$P,MATCH(ATS!$U719,ATS!$O:$O,0),2)</f>
        <v>Hunter SS Jersey W</v>
      </c>
      <c r="Y719" s="175" t="str">
        <f>INDEX(ATS!$A:$P,MATCH(ATS!$U719,ATS!$O:$O,0),4)</f>
        <v>10001-M</v>
      </c>
      <c r="AA719" s="195">
        <f>IFERROR(VLOOKUP('2) Order Form'!W724,$U$4:$U$1000,1,FALSE),"Ikke med i Elastic")</f>
        <v>7048652765406</v>
      </c>
      <c r="AB719" s="195">
        <f>SUM('2) Order Form'!W724)</f>
        <v>7048652765406</v>
      </c>
      <c r="AC719" s="195">
        <f>INDEX(ATS!$A:$P,MATCH(ATS!$AB719,ATS!$O:$O,0),1)</f>
        <v>828082</v>
      </c>
      <c r="AD719" s="195" t="str">
        <f>INDEX(ATS!$A:$P,MATCH(ATS!$AB719,ATS!$O:$O,0),2)</f>
        <v>Hunter Merino SS Jersey W</v>
      </c>
      <c r="AE719" s="195" t="str">
        <f>INDEX(ATS!$A:$P,MATCH(ATS!$AB719,ATS!$O:$O,0),4)</f>
        <v>57000-S</v>
      </c>
    </row>
    <row r="720" spans="1:31" s="2" customFormat="1" x14ac:dyDescent="0.2">
      <c r="A720" s="228">
        <v>820178</v>
      </c>
      <c r="B720" s="228" t="s">
        <v>3125</v>
      </c>
      <c r="C720" s="228" t="s">
        <v>4204</v>
      </c>
      <c r="D720" s="228" t="s">
        <v>2318</v>
      </c>
      <c r="E720" s="228" t="s">
        <v>4506</v>
      </c>
      <c r="F720" s="228" t="s">
        <v>3077</v>
      </c>
      <c r="G720" s="228" t="s">
        <v>128</v>
      </c>
      <c r="H720" s="228">
        <v>140</v>
      </c>
      <c r="I720" s="228">
        <v>140</v>
      </c>
      <c r="J720" s="228">
        <v>140</v>
      </c>
      <c r="K720" s="228">
        <v>140</v>
      </c>
      <c r="L720" s="231">
        <v>140</v>
      </c>
      <c r="N720" s="119" t="str">
        <f t="shared" si="33"/>
        <v>820178-8800-40/42</v>
      </c>
      <c r="O720" s="122">
        <f>IF(B720="NET","",IF(B720="","",IFERROR(VLOOKUP(N720,EAN!$A:$B,2,FALSE),"MANGLER - MÅ OPPDATERE EAN-FANEN")))</f>
        <v>7048652776372</v>
      </c>
      <c r="P720" s="119">
        <f t="shared" si="34"/>
        <v>140</v>
      </c>
      <c r="Q720" s="119">
        <f t="shared" si="35"/>
        <v>140</v>
      </c>
      <c r="S720" s="137" t="str">
        <f>IF(B720="NET","",IFERROR(VLOOKUP(O720,'2) Order Form'!$W$9:$W$1926,1,FALSE),"Ikke med I order form"))</f>
        <v>Ikke med I order form</v>
      </c>
      <c r="U720" s="226">
        <v>7048652765949</v>
      </c>
      <c r="V720" s="120">
        <f>IFERROR(VLOOKUP(U720,'2) Order Form'!$W$9:$W$1996,1,FALSE),"Ikke med I order form")</f>
        <v>7048652765949</v>
      </c>
      <c r="W720" s="195">
        <f>INDEX(ATS!$A:$P,MATCH(ATS!$U720,ATS!$O:$O,0),1)</f>
        <v>828085</v>
      </c>
      <c r="X720" s="174" t="str">
        <f>INDEX(ATS!$A:$P,MATCH(ATS!$U720,ATS!$O:$O,0),2)</f>
        <v>Hunter SS Jersey W</v>
      </c>
      <c r="Y720" s="175" t="str">
        <f>INDEX(ATS!$A:$P,MATCH(ATS!$U720,ATS!$O:$O,0),4)</f>
        <v>10001-L</v>
      </c>
      <c r="AA720" s="195">
        <f>IFERROR(VLOOKUP('2) Order Form'!W725,$U$4:$U$1000,1,FALSE),"Ikke med i Elastic")</f>
        <v>7048652765390</v>
      </c>
      <c r="AB720" s="195">
        <f>SUM('2) Order Form'!W725)</f>
        <v>7048652765390</v>
      </c>
      <c r="AC720" s="195">
        <f>INDEX(ATS!$A:$P,MATCH(ATS!$AB720,ATS!$O:$O,0),1)</f>
        <v>828082</v>
      </c>
      <c r="AD720" s="195" t="str">
        <f>INDEX(ATS!$A:$P,MATCH(ATS!$AB720,ATS!$O:$O,0),2)</f>
        <v>Hunter Merino SS Jersey W</v>
      </c>
      <c r="AE720" s="195" t="str">
        <f>INDEX(ATS!$A:$P,MATCH(ATS!$AB720,ATS!$O:$O,0),4)</f>
        <v>57000-M</v>
      </c>
    </row>
    <row r="721" spans="1:31" s="2" customFormat="1" x14ac:dyDescent="0.2">
      <c r="A721" s="228">
        <v>820178</v>
      </c>
      <c r="B721" s="228" t="s">
        <v>3125</v>
      </c>
      <c r="C721" s="228" t="s">
        <v>4204</v>
      </c>
      <c r="D721" s="228" t="s">
        <v>2319</v>
      </c>
      <c r="E721" s="228" t="s">
        <v>4506</v>
      </c>
      <c r="F721" s="228" t="s">
        <v>3078</v>
      </c>
      <c r="G721" s="228" t="s">
        <v>128</v>
      </c>
      <c r="H721" s="228">
        <v>87</v>
      </c>
      <c r="I721" s="228">
        <v>87</v>
      </c>
      <c r="J721" s="228">
        <v>87</v>
      </c>
      <c r="K721" s="228">
        <v>87</v>
      </c>
      <c r="L721" s="231">
        <v>87</v>
      </c>
      <c r="N721" s="119" t="str">
        <f t="shared" si="33"/>
        <v>820178-8800-43/45</v>
      </c>
      <c r="O721" s="122">
        <f>IF(B721="NET","",IF(B721="","",IFERROR(VLOOKUP(N721,EAN!$A:$B,2,FALSE),"MANGLER - MÅ OPPDATERE EAN-FANEN")))</f>
        <v>7048652776389</v>
      </c>
      <c r="P721" s="119">
        <f t="shared" si="34"/>
        <v>87</v>
      </c>
      <c r="Q721" s="119">
        <f t="shared" si="35"/>
        <v>87</v>
      </c>
      <c r="S721" s="137" t="str">
        <f>IF(B721="NET","",IFERROR(VLOOKUP(O721,'2) Order Form'!$W$9:$W$1926,1,FALSE),"Ikke med I order form"))</f>
        <v>Ikke med I order form</v>
      </c>
      <c r="U721" s="226">
        <v>7048652766014</v>
      </c>
      <c r="V721" s="120">
        <f>IFERROR(VLOOKUP(U721,'2) Order Form'!$W$9:$W$1996,1,FALSE),"Ikke med I order form")</f>
        <v>7048652766014</v>
      </c>
      <c r="W721" s="195">
        <f>INDEX(ATS!$A:$P,MATCH(ATS!$U721,ATS!$O:$O,0),1)</f>
        <v>828085</v>
      </c>
      <c r="X721" s="174" t="str">
        <f>INDEX(ATS!$A:$P,MATCH(ATS!$U721,ATS!$O:$O,0),2)</f>
        <v>Hunter SS Jersey W</v>
      </c>
      <c r="Y721" s="175" t="str">
        <f>INDEX(ATS!$A:$P,MATCH(ATS!$U721,ATS!$O:$O,0),4)</f>
        <v>55504-XS</v>
      </c>
      <c r="AA721" s="195">
        <f>IFERROR(VLOOKUP('2) Order Form'!W726,$U$4:$U$1000,1,FALSE),"Ikke med i Elastic")</f>
        <v>7048652765383</v>
      </c>
      <c r="AB721" s="195">
        <f>SUM('2) Order Form'!W726)</f>
        <v>7048652765383</v>
      </c>
      <c r="AC721" s="195">
        <f>INDEX(ATS!$A:$P,MATCH(ATS!$AB721,ATS!$O:$O,0),1)</f>
        <v>828082</v>
      </c>
      <c r="AD721" s="195" t="str">
        <f>INDEX(ATS!$A:$P,MATCH(ATS!$AB721,ATS!$O:$O,0),2)</f>
        <v>Hunter Merino SS Jersey W</v>
      </c>
      <c r="AE721" s="195" t="str">
        <f>INDEX(ATS!$A:$P,MATCH(ATS!$AB721,ATS!$O:$O,0),4)</f>
        <v>57000-L</v>
      </c>
    </row>
    <row r="722" spans="1:31" s="2" customFormat="1" x14ac:dyDescent="0.2">
      <c r="A722" s="228">
        <v>820178</v>
      </c>
      <c r="B722" s="228" t="s">
        <v>3125</v>
      </c>
      <c r="C722" s="228" t="s">
        <v>4204</v>
      </c>
      <c r="D722" s="228" t="s">
        <v>829</v>
      </c>
      <c r="E722" s="228" t="s">
        <v>93</v>
      </c>
      <c r="F722" s="228" t="s">
        <v>3076</v>
      </c>
      <c r="G722" s="228" t="s">
        <v>128</v>
      </c>
      <c r="H722" s="228">
        <v>50</v>
      </c>
      <c r="I722" s="228">
        <v>50</v>
      </c>
      <c r="J722" s="228">
        <v>50</v>
      </c>
      <c r="K722" s="228">
        <v>50</v>
      </c>
      <c r="L722" s="231">
        <v>50</v>
      </c>
      <c r="N722" s="119" t="str">
        <f t="shared" si="33"/>
        <v>820178-BLCK-37/39</v>
      </c>
      <c r="O722" s="122">
        <f>IF(B722="NET","",IF(B722="","",IFERROR(VLOOKUP(N722,EAN!$A:$B,2,FALSE),"MANGLER - MÅ OPPDATERE EAN-FANEN")))</f>
        <v>7048652665850</v>
      </c>
      <c r="P722" s="119">
        <f t="shared" si="34"/>
        <v>50</v>
      </c>
      <c r="Q722" s="119">
        <f t="shared" si="35"/>
        <v>50</v>
      </c>
      <c r="S722" s="137" t="str">
        <f>IF(B722="NET","",IFERROR(VLOOKUP(O722,'2) Order Form'!$W$9:$W$1926,1,FALSE),"Ikke med I order form"))</f>
        <v>Ikke med I order form</v>
      </c>
      <c r="U722" s="226">
        <v>7048652766007</v>
      </c>
      <c r="V722" s="120">
        <f>IFERROR(VLOOKUP(U722,'2) Order Form'!$W$9:$W$1996,1,FALSE),"Ikke med I order form")</f>
        <v>7048652766007</v>
      </c>
      <c r="W722" s="195">
        <f>INDEX(ATS!$A:$P,MATCH(ATS!$U722,ATS!$O:$O,0),1)</f>
        <v>828085</v>
      </c>
      <c r="X722" s="174" t="str">
        <f>INDEX(ATS!$A:$P,MATCH(ATS!$U722,ATS!$O:$O,0),2)</f>
        <v>Hunter SS Jersey W</v>
      </c>
      <c r="Y722" s="175" t="str">
        <f>INDEX(ATS!$A:$P,MATCH(ATS!$U722,ATS!$O:$O,0),4)</f>
        <v>55504-S</v>
      </c>
      <c r="AA722" s="195">
        <f>IFERROR(VLOOKUP('2) Order Form'!W727,$U$4:$U$1000,1,FALSE),"Ikke med i Elastic")</f>
        <v>7048652765970</v>
      </c>
      <c r="AB722" s="195">
        <f>SUM('2) Order Form'!W727)</f>
        <v>7048652765970</v>
      </c>
      <c r="AC722" s="195">
        <f>INDEX(ATS!$A:$P,MATCH(ATS!$AB722,ATS!$O:$O,0),1)</f>
        <v>828085</v>
      </c>
      <c r="AD722" s="195" t="str">
        <f>INDEX(ATS!$A:$P,MATCH(ATS!$AB722,ATS!$O:$O,0),2)</f>
        <v>Hunter SS Jersey W</v>
      </c>
      <c r="AE722" s="195" t="str">
        <f>INDEX(ATS!$A:$P,MATCH(ATS!$AB722,ATS!$O:$O,0),4)</f>
        <v>10001-XS</v>
      </c>
    </row>
    <row r="723" spans="1:31" s="2" customFormat="1" x14ac:dyDescent="0.2">
      <c r="A723" s="228">
        <v>820178</v>
      </c>
      <c r="B723" s="228" t="s">
        <v>3125</v>
      </c>
      <c r="C723" s="228" t="s">
        <v>4204</v>
      </c>
      <c r="D723" s="228" t="s">
        <v>830</v>
      </c>
      <c r="E723" s="228" t="s">
        <v>93</v>
      </c>
      <c r="F723" s="228" t="s">
        <v>3077</v>
      </c>
      <c r="G723" s="228" t="s">
        <v>128</v>
      </c>
      <c r="H723" s="228">
        <v>151</v>
      </c>
      <c r="I723" s="228">
        <v>151</v>
      </c>
      <c r="J723" s="228">
        <v>151</v>
      </c>
      <c r="K723" s="228">
        <v>151</v>
      </c>
      <c r="L723" s="231">
        <v>151</v>
      </c>
      <c r="N723" s="119" t="str">
        <f t="shared" si="33"/>
        <v>820178-BLCK-40/42</v>
      </c>
      <c r="O723" s="122">
        <f>IF(B723="NET","",IF(B723="","",IFERROR(VLOOKUP(N723,EAN!$A:$B,2,FALSE),"MANGLER - MÅ OPPDATERE EAN-FANEN")))</f>
        <v>7048652339539</v>
      </c>
      <c r="P723" s="119">
        <f t="shared" si="34"/>
        <v>151</v>
      </c>
      <c r="Q723" s="119">
        <f t="shared" si="35"/>
        <v>151</v>
      </c>
      <c r="S723" s="137" t="str">
        <f>IF(B723="NET","",IFERROR(VLOOKUP(O723,'2) Order Form'!$W$9:$W$1926,1,FALSE),"Ikke med I order form"))</f>
        <v>Ikke med I order form</v>
      </c>
      <c r="U723" s="226">
        <v>7048652765994</v>
      </c>
      <c r="V723" s="120">
        <f>IFERROR(VLOOKUP(U723,'2) Order Form'!$W$9:$W$1996,1,FALSE),"Ikke med I order form")</f>
        <v>7048652765994</v>
      </c>
      <c r="W723" s="195">
        <f>INDEX(ATS!$A:$P,MATCH(ATS!$U723,ATS!$O:$O,0),1)</f>
        <v>828085</v>
      </c>
      <c r="X723" s="174" t="str">
        <f>INDEX(ATS!$A:$P,MATCH(ATS!$U723,ATS!$O:$O,0),2)</f>
        <v>Hunter SS Jersey W</v>
      </c>
      <c r="Y723" s="175" t="str">
        <f>INDEX(ATS!$A:$P,MATCH(ATS!$U723,ATS!$O:$O,0),4)</f>
        <v>55504-M</v>
      </c>
      <c r="AA723" s="195">
        <f>IFERROR(VLOOKUP('2) Order Form'!W728,$U$4:$U$1000,1,FALSE),"Ikke med i Elastic")</f>
        <v>7048652765963</v>
      </c>
      <c r="AB723" s="195">
        <f>SUM('2) Order Form'!W728)</f>
        <v>7048652765963</v>
      </c>
      <c r="AC723" s="195">
        <f>INDEX(ATS!$A:$P,MATCH(ATS!$AB723,ATS!$O:$O,0),1)</f>
        <v>828085</v>
      </c>
      <c r="AD723" s="195" t="str">
        <f>INDEX(ATS!$A:$P,MATCH(ATS!$AB723,ATS!$O:$O,0),2)</f>
        <v>Hunter SS Jersey W</v>
      </c>
      <c r="AE723" s="195" t="str">
        <f>INDEX(ATS!$A:$P,MATCH(ATS!$AB723,ATS!$O:$O,0),4)</f>
        <v>10001-S</v>
      </c>
    </row>
    <row r="724" spans="1:31" s="2" customFormat="1" x14ac:dyDescent="0.2">
      <c r="A724" s="228">
        <v>820178</v>
      </c>
      <c r="B724" s="228" t="s">
        <v>3125</v>
      </c>
      <c r="C724" s="228" t="s">
        <v>4204</v>
      </c>
      <c r="D724" s="228" t="s">
        <v>831</v>
      </c>
      <c r="E724" s="228" t="s">
        <v>93</v>
      </c>
      <c r="F724" s="228" t="s">
        <v>3078</v>
      </c>
      <c r="G724" s="228" t="s">
        <v>128</v>
      </c>
      <c r="H724" s="228">
        <v>126</v>
      </c>
      <c r="I724" s="228">
        <v>126</v>
      </c>
      <c r="J724" s="228">
        <v>126</v>
      </c>
      <c r="K724" s="228">
        <v>126</v>
      </c>
      <c r="L724" s="231">
        <v>126</v>
      </c>
      <c r="N724" s="119" t="str">
        <f t="shared" si="33"/>
        <v>820178-BLCK-43/45</v>
      </c>
      <c r="O724" s="122">
        <f>IF(B724="NET","",IF(B724="","",IFERROR(VLOOKUP(N724,EAN!$A:$B,2,FALSE),"MANGLER - MÅ OPPDATERE EAN-FANEN")))</f>
        <v>7048652339546</v>
      </c>
      <c r="P724" s="119">
        <f t="shared" si="34"/>
        <v>126</v>
      </c>
      <c r="Q724" s="119">
        <f t="shared" si="35"/>
        <v>126</v>
      </c>
      <c r="S724" s="137" t="str">
        <f>IF(B724="NET","",IFERROR(VLOOKUP(O724,'2) Order Form'!$W$9:$W$1926,1,FALSE),"Ikke med I order form"))</f>
        <v>Ikke med I order form</v>
      </c>
      <c r="U724" s="226">
        <v>7048652765987</v>
      </c>
      <c r="V724" s="120">
        <f>IFERROR(VLOOKUP(U724,'2) Order Form'!$W$9:$W$1996,1,FALSE),"Ikke med I order form")</f>
        <v>7048652765987</v>
      </c>
      <c r="W724" s="195">
        <f>INDEX(ATS!$A:$P,MATCH(ATS!$U724,ATS!$O:$O,0),1)</f>
        <v>828085</v>
      </c>
      <c r="X724" s="174" t="str">
        <f>INDEX(ATS!$A:$P,MATCH(ATS!$U724,ATS!$O:$O,0),2)</f>
        <v>Hunter SS Jersey W</v>
      </c>
      <c r="Y724" s="175" t="str">
        <f>INDEX(ATS!$A:$P,MATCH(ATS!$U724,ATS!$O:$O,0),4)</f>
        <v>55504-L</v>
      </c>
      <c r="AA724" s="195">
        <f>IFERROR(VLOOKUP('2) Order Form'!W729,$U$4:$U$1000,1,FALSE),"Ikke med i Elastic")</f>
        <v>7048652765956</v>
      </c>
      <c r="AB724" s="195">
        <f>SUM('2) Order Form'!W729)</f>
        <v>7048652765956</v>
      </c>
      <c r="AC724" s="195">
        <f>INDEX(ATS!$A:$P,MATCH(ATS!$AB724,ATS!$O:$O,0),1)</f>
        <v>828085</v>
      </c>
      <c r="AD724" s="195" t="str">
        <f>INDEX(ATS!$A:$P,MATCH(ATS!$AB724,ATS!$O:$O,0),2)</f>
        <v>Hunter SS Jersey W</v>
      </c>
      <c r="AE724" s="195" t="str">
        <f>INDEX(ATS!$A:$P,MATCH(ATS!$AB724,ATS!$O:$O,0),4)</f>
        <v>10001-M</v>
      </c>
    </row>
    <row r="725" spans="1:31" s="2" customFormat="1" x14ac:dyDescent="0.2">
      <c r="A725" s="228">
        <v>820178</v>
      </c>
      <c r="B725" s="228" t="s">
        <v>3125</v>
      </c>
      <c r="C725" s="228" t="s">
        <v>4204</v>
      </c>
      <c r="D725" s="228" t="s">
        <v>832</v>
      </c>
      <c r="E725" s="228" t="s">
        <v>132</v>
      </c>
      <c r="F725" s="228" t="s">
        <v>3076</v>
      </c>
      <c r="G725" s="228" t="s">
        <v>128</v>
      </c>
      <c r="H725" s="228">
        <v>8</v>
      </c>
      <c r="I725" s="228">
        <v>8</v>
      </c>
      <c r="J725" s="228">
        <v>8</v>
      </c>
      <c r="K725" s="228">
        <v>8</v>
      </c>
      <c r="L725" s="231">
        <v>8</v>
      </c>
      <c r="N725" s="119" t="str">
        <f t="shared" si="33"/>
        <v>820178-BTWE-37/39</v>
      </c>
      <c r="O725" s="122">
        <f>IF(B725="NET","",IF(B725="","",IFERROR(VLOOKUP(N725,EAN!$A:$B,2,FALSE),"MANGLER - MÅ OPPDATERE EAN-FANEN")))</f>
        <v>7048652556547</v>
      </c>
      <c r="P725" s="119">
        <f t="shared" si="34"/>
        <v>8</v>
      </c>
      <c r="Q725" s="119">
        <f t="shared" si="35"/>
        <v>8</v>
      </c>
      <c r="S725" s="137" t="str">
        <f>IF(B725="NET","",IFERROR(VLOOKUP(O725,'2) Order Form'!$W$9:$W$1926,1,FALSE),"Ikke med I order form"))</f>
        <v>Ikke med I order form</v>
      </c>
      <c r="U725" s="226">
        <v>7048652766052</v>
      </c>
      <c r="V725" s="120">
        <f>IFERROR(VLOOKUP(U725,'2) Order Form'!$W$9:$W$1996,1,FALSE),"Ikke med I order form")</f>
        <v>7048652766052</v>
      </c>
      <c r="W725" s="195">
        <f>INDEX(ATS!$A:$P,MATCH(ATS!$U725,ATS!$O:$O,0),1)</f>
        <v>828085</v>
      </c>
      <c r="X725" s="174" t="str">
        <f>INDEX(ATS!$A:$P,MATCH(ATS!$U725,ATS!$O:$O,0),2)</f>
        <v>Hunter SS Jersey W</v>
      </c>
      <c r="Y725" s="175" t="str">
        <f>INDEX(ATS!$A:$P,MATCH(ATS!$U725,ATS!$O:$O,0),4)</f>
        <v>56001-XS</v>
      </c>
      <c r="AA725" s="195">
        <f>IFERROR(VLOOKUP('2) Order Form'!W730,$U$4:$U$1000,1,FALSE),"Ikke med i Elastic")</f>
        <v>7048652765949</v>
      </c>
      <c r="AB725" s="195">
        <f>SUM('2) Order Form'!W730)</f>
        <v>7048652765949</v>
      </c>
      <c r="AC725" s="195">
        <f>INDEX(ATS!$A:$P,MATCH(ATS!$AB725,ATS!$O:$O,0),1)</f>
        <v>828085</v>
      </c>
      <c r="AD725" s="195" t="str">
        <f>INDEX(ATS!$A:$P,MATCH(ATS!$AB725,ATS!$O:$O,0),2)</f>
        <v>Hunter SS Jersey W</v>
      </c>
      <c r="AE725" s="195" t="str">
        <f>INDEX(ATS!$A:$P,MATCH(ATS!$AB725,ATS!$O:$O,0),4)</f>
        <v>10001-L</v>
      </c>
    </row>
    <row r="726" spans="1:31" s="2" customFormat="1" x14ac:dyDescent="0.2">
      <c r="A726" s="228">
        <v>820178</v>
      </c>
      <c r="B726" s="228" t="s">
        <v>3125</v>
      </c>
      <c r="C726" s="228" t="s">
        <v>4204</v>
      </c>
      <c r="D726" s="228" t="s">
        <v>833</v>
      </c>
      <c r="E726" s="228" t="s">
        <v>132</v>
      </c>
      <c r="F726" s="228" t="s">
        <v>3077</v>
      </c>
      <c r="G726" s="228" t="s">
        <v>128</v>
      </c>
      <c r="H726" s="228">
        <v>36</v>
      </c>
      <c r="I726" s="228">
        <v>36</v>
      </c>
      <c r="J726" s="228">
        <v>36</v>
      </c>
      <c r="K726" s="228">
        <v>36</v>
      </c>
      <c r="L726" s="231">
        <v>36</v>
      </c>
      <c r="N726" s="119" t="str">
        <f t="shared" si="33"/>
        <v>820178-BTWE-40/42</v>
      </c>
      <c r="O726" s="122">
        <f>IF(B726="NET","",IF(B726="","",IFERROR(VLOOKUP(N726,EAN!$A:$B,2,FALSE),"MANGLER - MÅ OPPDATERE EAN-FANEN")))</f>
        <v>7048652339553</v>
      </c>
      <c r="P726" s="119">
        <f t="shared" si="34"/>
        <v>36</v>
      </c>
      <c r="Q726" s="119">
        <f t="shared" si="35"/>
        <v>36</v>
      </c>
      <c r="S726" s="137" t="str">
        <f>IF(B726="NET","",IFERROR(VLOOKUP(O726,'2) Order Form'!$W$9:$W$1926,1,FALSE),"Ikke med I order form"))</f>
        <v>Ikke med I order form</v>
      </c>
      <c r="U726" s="226">
        <v>7048652766045</v>
      </c>
      <c r="V726" s="120">
        <f>IFERROR(VLOOKUP(U726,'2) Order Form'!$W$9:$W$1996,1,FALSE),"Ikke med I order form")</f>
        <v>7048652766045</v>
      </c>
      <c r="W726" s="195">
        <f>INDEX(ATS!$A:$P,MATCH(ATS!$U726,ATS!$O:$O,0),1)</f>
        <v>828085</v>
      </c>
      <c r="X726" s="174" t="str">
        <f>INDEX(ATS!$A:$P,MATCH(ATS!$U726,ATS!$O:$O,0),2)</f>
        <v>Hunter SS Jersey W</v>
      </c>
      <c r="Y726" s="175" t="str">
        <f>INDEX(ATS!$A:$P,MATCH(ATS!$U726,ATS!$O:$O,0),4)</f>
        <v>56001-S</v>
      </c>
      <c r="AA726" s="195">
        <f>IFERROR(VLOOKUP('2) Order Form'!W731,$U$4:$U$1000,1,FALSE),"Ikke med i Elastic")</f>
        <v>7048652766014</v>
      </c>
      <c r="AB726" s="195">
        <f>SUM('2) Order Form'!W731)</f>
        <v>7048652766014</v>
      </c>
      <c r="AC726" s="195">
        <f>INDEX(ATS!$A:$P,MATCH(ATS!$AB726,ATS!$O:$O,0),1)</f>
        <v>828085</v>
      </c>
      <c r="AD726" s="195" t="str">
        <f>INDEX(ATS!$A:$P,MATCH(ATS!$AB726,ATS!$O:$O,0),2)</f>
        <v>Hunter SS Jersey W</v>
      </c>
      <c r="AE726" s="195" t="str">
        <f>INDEX(ATS!$A:$P,MATCH(ATS!$AB726,ATS!$O:$O,0),4)</f>
        <v>55504-XS</v>
      </c>
    </row>
    <row r="727" spans="1:31" s="2" customFormat="1" x14ac:dyDescent="0.2">
      <c r="A727" s="228">
        <v>820178</v>
      </c>
      <c r="B727" s="228" t="s">
        <v>3125</v>
      </c>
      <c r="C727" s="228" t="s">
        <v>4204</v>
      </c>
      <c r="D727" s="228" t="s">
        <v>834</v>
      </c>
      <c r="E727" s="228" t="s">
        <v>132</v>
      </c>
      <c r="F727" s="228" t="s">
        <v>3078</v>
      </c>
      <c r="G727" s="228" t="s">
        <v>128</v>
      </c>
      <c r="H727" s="228">
        <v>14</v>
      </c>
      <c r="I727" s="228">
        <v>14</v>
      </c>
      <c r="J727" s="228">
        <v>14</v>
      </c>
      <c r="K727" s="228">
        <v>14</v>
      </c>
      <c r="L727" s="231">
        <v>14</v>
      </c>
      <c r="N727" s="119" t="str">
        <f t="shared" si="33"/>
        <v>820178-BTWE-43/45</v>
      </c>
      <c r="O727" s="122">
        <f>IF(B727="NET","",IF(B727="","",IFERROR(VLOOKUP(N727,EAN!$A:$B,2,FALSE),"MANGLER - MÅ OPPDATERE EAN-FANEN")))</f>
        <v>7048652339560</v>
      </c>
      <c r="P727" s="119">
        <f t="shared" si="34"/>
        <v>14</v>
      </c>
      <c r="Q727" s="119">
        <f t="shared" si="35"/>
        <v>14</v>
      </c>
      <c r="S727" s="137" t="str">
        <f>IF(B727="NET","",IFERROR(VLOOKUP(O727,'2) Order Form'!$W$9:$W$1926,1,FALSE),"Ikke med I order form"))</f>
        <v>Ikke med I order form</v>
      </c>
      <c r="U727" s="226">
        <v>7048652766038</v>
      </c>
      <c r="V727" s="120">
        <f>IFERROR(VLOOKUP(U727,'2) Order Form'!$W$9:$W$1996,1,FALSE),"Ikke med I order form")</f>
        <v>7048652766038</v>
      </c>
      <c r="W727" s="195">
        <f>INDEX(ATS!$A:$P,MATCH(ATS!$U727,ATS!$O:$O,0),1)</f>
        <v>828085</v>
      </c>
      <c r="X727" s="174" t="str">
        <f>INDEX(ATS!$A:$P,MATCH(ATS!$U727,ATS!$O:$O,0),2)</f>
        <v>Hunter SS Jersey W</v>
      </c>
      <c r="Y727" s="175" t="str">
        <f>INDEX(ATS!$A:$P,MATCH(ATS!$U727,ATS!$O:$O,0),4)</f>
        <v>56001-M</v>
      </c>
      <c r="AA727" s="195">
        <f>IFERROR(VLOOKUP('2) Order Form'!W732,$U$4:$U$1000,1,FALSE),"Ikke med i Elastic")</f>
        <v>7048652766007</v>
      </c>
      <c r="AB727" s="195">
        <f>SUM('2) Order Form'!W732)</f>
        <v>7048652766007</v>
      </c>
      <c r="AC727" s="195">
        <f>INDEX(ATS!$A:$P,MATCH(ATS!$AB727,ATS!$O:$O,0),1)</f>
        <v>828085</v>
      </c>
      <c r="AD727" s="195" t="str">
        <f>INDEX(ATS!$A:$P,MATCH(ATS!$AB727,ATS!$O:$O,0),2)</f>
        <v>Hunter SS Jersey W</v>
      </c>
      <c r="AE727" s="195" t="str">
        <f>INDEX(ATS!$A:$P,MATCH(ATS!$AB727,ATS!$O:$O,0),4)</f>
        <v>55504-S</v>
      </c>
    </row>
    <row r="728" spans="1:31" s="2" customFormat="1" x14ac:dyDescent="0.2">
      <c r="A728" s="228">
        <v>820178</v>
      </c>
      <c r="B728" s="228" t="s">
        <v>3125</v>
      </c>
      <c r="C728" s="228" t="s">
        <v>4204</v>
      </c>
      <c r="D728" s="228" t="s">
        <v>837</v>
      </c>
      <c r="E728" s="228" t="s">
        <v>2145</v>
      </c>
      <c r="F728" s="228" t="s">
        <v>3076</v>
      </c>
      <c r="G728" s="228" t="s">
        <v>504</v>
      </c>
      <c r="H728" s="228">
        <v>8</v>
      </c>
      <c r="I728" s="228">
        <v>8</v>
      </c>
      <c r="J728" s="228">
        <v>8</v>
      </c>
      <c r="K728" s="228">
        <v>8</v>
      </c>
      <c r="L728" s="231">
        <v>8</v>
      </c>
      <c r="N728" s="119" t="str">
        <f t="shared" si="33"/>
        <v>820178-ONBE-37/39</v>
      </c>
      <c r="O728" s="122">
        <f>IF(B728="NET","",IF(B728="","",IFERROR(VLOOKUP(N728,EAN!$A:$B,2,FALSE),"MANGLER - MÅ OPPDATERE EAN-FANEN")))</f>
        <v>7048652665867</v>
      </c>
      <c r="P728" s="119">
        <f t="shared" si="34"/>
        <v>8</v>
      </c>
      <c r="Q728" s="119">
        <f t="shared" si="35"/>
        <v>8</v>
      </c>
      <c r="S728" s="137" t="str">
        <f>IF(B728="NET","",IFERROR(VLOOKUP(O728,'2) Order Form'!$W$9:$W$1926,1,FALSE),"Ikke med I order form"))</f>
        <v>Ikke med I order form</v>
      </c>
      <c r="U728" s="226">
        <v>7048652766021</v>
      </c>
      <c r="V728" s="120">
        <f>IFERROR(VLOOKUP(U728,'2) Order Form'!$W$9:$W$1996,1,FALSE),"Ikke med I order form")</f>
        <v>7048652766021</v>
      </c>
      <c r="W728" s="195">
        <f>INDEX(ATS!$A:$P,MATCH(ATS!$U728,ATS!$O:$O,0),1)</f>
        <v>828085</v>
      </c>
      <c r="X728" s="174" t="str">
        <f>INDEX(ATS!$A:$P,MATCH(ATS!$U728,ATS!$O:$O,0),2)</f>
        <v>Hunter SS Jersey W</v>
      </c>
      <c r="Y728" s="175" t="str">
        <f>INDEX(ATS!$A:$P,MATCH(ATS!$U728,ATS!$O:$O,0),4)</f>
        <v>56001-L</v>
      </c>
      <c r="AA728" s="195">
        <f>IFERROR(VLOOKUP('2) Order Form'!W733,$U$4:$U$1000,1,FALSE),"Ikke med i Elastic")</f>
        <v>7048652765994</v>
      </c>
      <c r="AB728" s="195">
        <f>SUM('2) Order Form'!W733)</f>
        <v>7048652765994</v>
      </c>
      <c r="AC728" s="195">
        <f>INDEX(ATS!$A:$P,MATCH(ATS!$AB728,ATS!$O:$O,0),1)</f>
        <v>828085</v>
      </c>
      <c r="AD728" s="195" t="str">
        <f>INDEX(ATS!$A:$P,MATCH(ATS!$AB728,ATS!$O:$O,0),2)</f>
        <v>Hunter SS Jersey W</v>
      </c>
      <c r="AE728" s="195" t="str">
        <f>INDEX(ATS!$A:$P,MATCH(ATS!$AB728,ATS!$O:$O,0),4)</f>
        <v>55504-M</v>
      </c>
    </row>
    <row r="729" spans="1:31" s="2" customFormat="1" x14ac:dyDescent="0.2">
      <c r="A729" s="228">
        <v>820178</v>
      </c>
      <c r="B729" s="228" t="s">
        <v>3125</v>
      </c>
      <c r="C729" s="228" t="s">
        <v>4204</v>
      </c>
      <c r="D729" s="228" t="s">
        <v>838</v>
      </c>
      <c r="E729" s="228" t="s">
        <v>2145</v>
      </c>
      <c r="F729" s="228" t="s">
        <v>3077</v>
      </c>
      <c r="G729" s="228" t="s">
        <v>504</v>
      </c>
      <c r="H729" s="228">
        <v>8</v>
      </c>
      <c r="I729" s="228">
        <v>8</v>
      </c>
      <c r="J729" s="228">
        <v>8</v>
      </c>
      <c r="K729" s="228">
        <v>8</v>
      </c>
      <c r="L729" s="231">
        <v>8</v>
      </c>
      <c r="N729" s="119" t="str">
        <f t="shared" si="33"/>
        <v>820178-ONBE-40/42</v>
      </c>
      <c r="O729" s="122">
        <f>IF(B729="NET","",IF(B729="","",IFERROR(VLOOKUP(N729,EAN!$A:$B,2,FALSE),"MANGLER - MÅ OPPDATERE EAN-FANEN")))</f>
        <v>7048652339591</v>
      </c>
      <c r="P729" s="119">
        <f t="shared" si="34"/>
        <v>8</v>
      </c>
      <c r="Q729" s="119">
        <f t="shared" si="35"/>
        <v>8</v>
      </c>
      <c r="S729" s="137" t="str">
        <f>IF(B729="NET","",IFERROR(VLOOKUP(O729,'2) Order Form'!$W$9:$W$1926,1,FALSE),"Ikke med I order form"))</f>
        <v>Ikke med I order form</v>
      </c>
      <c r="U729" s="226">
        <v>7048652278128</v>
      </c>
      <c r="V729" s="120">
        <f>IFERROR(VLOOKUP(U729,'2) Order Form'!$W$9:$W$1996,1,FALSE),"Ikke med I order form")</f>
        <v>7048652278128</v>
      </c>
      <c r="W729" s="195">
        <f>INDEX(ATS!$A:$P,MATCH(ATS!$U729,ATS!$O:$O,0),1)</f>
        <v>828100</v>
      </c>
      <c r="X729" s="174" t="str">
        <f>INDEX(ATS!$A:$P,MATCH(ATS!$U729,ATS!$O:$O,0),2)</f>
        <v>Hunter Gloves W</v>
      </c>
      <c r="Y729" s="175" t="str">
        <f>INDEX(ATS!$A:$P,MATCH(ATS!$U729,ATS!$O:$O,0),4)</f>
        <v>BLACK-XS</v>
      </c>
      <c r="AA729" s="195">
        <f>IFERROR(VLOOKUP('2) Order Form'!W734,$U$4:$U$1000,1,FALSE),"Ikke med i Elastic")</f>
        <v>7048652765987</v>
      </c>
      <c r="AB729" s="195">
        <f>SUM('2) Order Form'!W734)</f>
        <v>7048652765987</v>
      </c>
      <c r="AC729" s="195">
        <f>INDEX(ATS!$A:$P,MATCH(ATS!$AB729,ATS!$O:$O,0),1)</f>
        <v>828085</v>
      </c>
      <c r="AD729" s="195" t="str">
        <f>INDEX(ATS!$A:$P,MATCH(ATS!$AB729,ATS!$O:$O,0),2)</f>
        <v>Hunter SS Jersey W</v>
      </c>
      <c r="AE729" s="195" t="str">
        <f>INDEX(ATS!$A:$P,MATCH(ATS!$AB729,ATS!$O:$O,0),4)</f>
        <v>55504-L</v>
      </c>
    </row>
    <row r="730" spans="1:31" s="2" customFormat="1" x14ac:dyDescent="0.2">
      <c r="A730" s="228">
        <v>820178</v>
      </c>
      <c r="B730" s="228" t="s">
        <v>3125</v>
      </c>
      <c r="C730" s="228" t="s">
        <v>4204</v>
      </c>
      <c r="D730" s="228" t="s">
        <v>839</v>
      </c>
      <c r="E730" s="228" t="s">
        <v>2145</v>
      </c>
      <c r="F730" s="228" t="s">
        <v>3078</v>
      </c>
      <c r="G730" s="228" t="s">
        <v>504</v>
      </c>
      <c r="H730" s="228">
        <v>0</v>
      </c>
      <c r="I730" s="228">
        <v>0</v>
      </c>
      <c r="J730" s="228">
        <v>0</v>
      </c>
      <c r="K730" s="228">
        <v>0</v>
      </c>
      <c r="L730" s="231">
        <v>0</v>
      </c>
      <c r="N730" s="119" t="str">
        <f t="shared" si="33"/>
        <v>820178-ONBE-43/45</v>
      </c>
      <c r="O730" s="122">
        <f>IF(B730="NET","",IF(B730="","",IFERROR(VLOOKUP(N730,EAN!$A:$B,2,FALSE),"MANGLER - MÅ OPPDATERE EAN-FANEN")))</f>
        <v>7048652339607</v>
      </c>
      <c r="P730" s="119">
        <f t="shared" si="34"/>
        <v>0</v>
      </c>
      <c r="Q730" s="119">
        <f t="shared" si="35"/>
        <v>0</v>
      </c>
      <c r="S730" s="137" t="str">
        <f>IF(B730="NET","",IFERROR(VLOOKUP(O730,'2) Order Form'!$W$9:$W$1926,1,FALSE),"Ikke med I order form"))</f>
        <v>Ikke med I order form</v>
      </c>
      <c r="U730" s="226">
        <v>7048652278111</v>
      </c>
      <c r="V730" s="120">
        <f>IFERROR(VLOOKUP(U730,'2) Order Form'!$W$9:$W$1996,1,FALSE),"Ikke med I order form")</f>
        <v>7048652278111</v>
      </c>
      <c r="W730" s="195">
        <f>INDEX(ATS!$A:$P,MATCH(ATS!$U730,ATS!$O:$O,0),1)</f>
        <v>828100</v>
      </c>
      <c r="X730" s="174" t="str">
        <f>INDEX(ATS!$A:$P,MATCH(ATS!$U730,ATS!$O:$O,0),2)</f>
        <v>Hunter Gloves W</v>
      </c>
      <c r="Y730" s="175" t="str">
        <f>INDEX(ATS!$A:$P,MATCH(ATS!$U730,ATS!$O:$O,0),4)</f>
        <v>BLACK-S</v>
      </c>
      <c r="AA730" s="195">
        <f>IFERROR(VLOOKUP('2) Order Form'!W735,$U$4:$U$1000,1,FALSE),"Ikke med i Elastic")</f>
        <v>7048652766052</v>
      </c>
      <c r="AB730" s="195">
        <f>SUM('2) Order Form'!W735)</f>
        <v>7048652766052</v>
      </c>
      <c r="AC730" s="195">
        <f>INDEX(ATS!$A:$P,MATCH(ATS!$AB730,ATS!$O:$O,0),1)</f>
        <v>828085</v>
      </c>
      <c r="AD730" s="195" t="str">
        <f>INDEX(ATS!$A:$P,MATCH(ATS!$AB730,ATS!$O:$O,0),2)</f>
        <v>Hunter SS Jersey W</v>
      </c>
      <c r="AE730" s="195" t="str">
        <f>INDEX(ATS!$A:$P,MATCH(ATS!$AB730,ATS!$O:$O,0),4)</f>
        <v>56001-XS</v>
      </c>
    </row>
    <row r="731" spans="1:31" s="2" customFormat="1" x14ac:dyDescent="0.2">
      <c r="A731" s="228">
        <v>820178</v>
      </c>
      <c r="B731" s="228" t="s">
        <v>3125</v>
      </c>
      <c r="C731" s="228" t="s">
        <v>4204</v>
      </c>
      <c r="D731" s="228" t="s">
        <v>840</v>
      </c>
      <c r="E731" s="228" t="s">
        <v>100</v>
      </c>
      <c r="F731" s="228" t="s">
        <v>3076</v>
      </c>
      <c r="G731" s="228" t="s">
        <v>504</v>
      </c>
      <c r="H731" s="228">
        <v>63</v>
      </c>
      <c r="I731" s="228">
        <v>63</v>
      </c>
      <c r="J731" s="228">
        <v>63</v>
      </c>
      <c r="K731" s="228">
        <v>63</v>
      </c>
      <c r="L731" s="231">
        <v>63</v>
      </c>
      <c r="N731" s="119" t="str">
        <f t="shared" si="33"/>
        <v>820178-ROWD-37/39</v>
      </c>
      <c r="O731" s="122">
        <f>IF(B731="NET","",IF(B731="","",IFERROR(VLOOKUP(N731,EAN!$A:$B,2,FALSE),"MANGLER - MÅ OPPDATERE EAN-FANEN")))</f>
        <v>7048652556325</v>
      </c>
      <c r="P731" s="119">
        <f t="shared" si="34"/>
        <v>63</v>
      </c>
      <c r="Q731" s="119">
        <f t="shared" si="35"/>
        <v>63</v>
      </c>
      <c r="S731" s="137" t="str">
        <f>IF(B731="NET","",IFERROR(VLOOKUP(O731,'2) Order Form'!$W$9:$W$1926,1,FALSE),"Ikke med I order form"))</f>
        <v>Ikke med I order form</v>
      </c>
      <c r="U731" s="226">
        <v>7048652278104</v>
      </c>
      <c r="V731" s="120">
        <f>IFERROR(VLOOKUP(U731,'2) Order Form'!$W$9:$W$1996,1,FALSE),"Ikke med I order form")</f>
        <v>7048652278104</v>
      </c>
      <c r="W731" s="195">
        <f>INDEX(ATS!$A:$P,MATCH(ATS!$U731,ATS!$O:$O,0),1)</f>
        <v>828100</v>
      </c>
      <c r="X731" s="174" t="str">
        <f>INDEX(ATS!$A:$P,MATCH(ATS!$U731,ATS!$O:$O,0),2)</f>
        <v>Hunter Gloves W</v>
      </c>
      <c r="Y731" s="175" t="str">
        <f>INDEX(ATS!$A:$P,MATCH(ATS!$U731,ATS!$O:$O,0),4)</f>
        <v>BLACK-M</v>
      </c>
      <c r="AA731" s="195">
        <f>IFERROR(VLOOKUP('2) Order Form'!W736,$U$4:$U$1000,1,FALSE),"Ikke med i Elastic")</f>
        <v>7048652766045</v>
      </c>
      <c r="AB731" s="195">
        <f>SUM('2) Order Form'!W736)</f>
        <v>7048652766045</v>
      </c>
      <c r="AC731" s="195">
        <f>INDEX(ATS!$A:$P,MATCH(ATS!$AB731,ATS!$O:$O,0),1)</f>
        <v>828085</v>
      </c>
      <c r="AD731" s="195" t="str">
        <f>INDEX(ATS!$A:$P,MATCH(ATS!$AB731,ATS!$O:$O,0),2)</f>
        <v>Hunter SS Jersey W</v>
      </c>
      <c r="AE731" s="195" t="str">
        <f>INDEX(ATS!$A:$P,MATCH(ATS!$AB731,ATS!$O:$O,0),4)</f>
        <v>56001-S</v>
      </c>
    </row>
    <row r="732" spans="1:31" s="2" customFormat="1" x14ac:dyDescent="0.2">
      <c r="A732" s="228">
        <v>820178</v>
      </c>
      <c r="B732" s="228" t="s">
        <v>3125</v>
      </c>
      <c r="C732" s="228" t="s">
        <v>4204</v>
      </c>
      <c r="D732" s="228" t="s">
        <v>841</v>
      </c>
      <c r="E732" s="228" t="s">
        <v>100</v>
      </c>
      <c r="F732" s="228" t="s">
        <v>3077</v>
      </c>
      <c r="G732" s="228" t="s">
        <v>504</v>
      </c>
      <c r="H732" s="228">
        <v>50</v>
      </c>
      <c r="I732" s="228">
        <v>50</v>
      </c>
      <c r="J732" s="228">
        <v>50</v>
      </c>
      <c r="K732" s="228">
        <v>50</v>
      </c>
      <c r="L732" s="231">
        <v>50</v>
      </c>
      <c r="N732" s="119" t="str">
        <f t="shared" si="33"/>
        <v>820178-ROWD-40/42</v>
      </c>
      <c r="O732" s="122">
        <f>IF(B732="NET","",IF(B732="","",IFERROR(VLOOKUP(N732,EAN!$A:$B,2,FALSE),"MANGLER - MÅ OPPDATERE EAN-FANEN")))</f>
        <v>7048652556332</v>
      </c>
      <c r="P732" s="119">
        <f t="shared" si="34"/>
        <v>50</v>
      </c>
      <c r="Q732" s="119">
        <f t="shared" si="35"/>
        <v>50</v>
      </c>
      <c r="S732" s="137" t="str">
        <f>IF(B732="NET","",IFERROR(VLOOKUP(O732,'2) Order Form'!$W$9:$W$1926,1,FALSE),"Ikke med I order form"))</f>
        <v>Ikke med I order form</v>
      </c>
      <c r="U732" s="226">
        <v>7048652278098</v>
      </c>
      <c r="V732" s="120">
        <f>IFERROR(VLOOKUP(U732,'2) Order Form'!$W$9:$W$1996,1,FALSE),"Ikke med I order form")</f>
        <v>7048652278098</v>
      </c>
      <c r="W732" s="195">
        <f>INDEX(ATS!$A:$P,MATCH(ATS!$U732,ATS!$O:$O,0),1)</f>
        <v>828100</v>
      </c>
      <c r="X732" s="174" t="str">
        <f>INDEX(ATS!$A:$P,MATCH(ATS!$U732,ATS!$O:$O,0),2)</f>
        <v>Hunter Gloves W</v>
      </c>
      <c r="Y732" s="175" t="str">
        <f>INDEX(ATS!$A:$P,MATCH(ATS!$U732,ATS!$O:$O,0),4)</f>
        <v>BLACK-L</v>
      </c>
      <c r="AA732" s="195">
        <f>IFERROR(VLOOKUP('2) Order Form'!W737,$U$4:$U$1000,1,FALSE),"Ikke med i Elastic")</f>
        <v>7048652766038</v>
      </c>
      <c r="AB732" s="195">
        <f>SUM('2) Order Form'!W737)</f>
        <v>7048652766038</v>
      </c>
      <c r="AC732" s="195">
        <f>INDEX(ATS!$A:$P,MATCH(ATS!$AB732,ATS!$O:$O,0),1)</f>
        <v>828085</v>
      </c>
      <c r="AD732" s="195" t="str">
        <f>INDEX(ATS!$A:$P,MATCH(ATS!$AB732,ATS!$O:$O,0),2)</f>
        <v>Hunter SS Jersey W</v>
      </c>
      <c r="AE732" s="195" t="str">
        <f>INDEX(ATS!$A:$P,MATCH(ATS!$AB732,ATS!$O:$O,0),4)</f>
        <v>56001-M</v>
      </c>
    </row>
    <row r="733" spans="1:31" s="2" customFormat="1" x14ac:dyDescent="0.2">
      <c r="A733" s="228">
        <v>820178</v>
      </c>
      <c r="B733" s="228" t="s">
        <v>3125</v>
      </c>
      <c r="C733" s="228" t="s">
        <v>4204</v>
      </c>
      <c r="D733" s="228" t="s">
        <v>842</v>
      </c>
      <c r="E733" s="228" t="s">
        <v>100</v>
      </c>
      <c r="F733" s="228" t="s">
        <v>3078</v>
      </c>
      <c r="G733" s="228" t="s">
        <v>504</v>
      </c>
      <c r="H733" s="228">
        <v>31</v>
      </c>
      <c r="I733" s="228">
        <v>31</v>
      </c>
      <c r="J733" s="228">
        <v>31</v>
      </c>
      <c r="K733" s="228">
        <v>31</v>
      </c>
      <c r="L733" s="231">
        <v>31</v>
      </c>
      <c r="N733" s="119" t="str">
        <f t="shared" si="33"/>
        <v>820178-ROWD-43/45</v>
      </c>
      <c r="O733" s="122">
        <f>IF(B733="NET","",IF(B733="","",IFERROR(VLOOKUP(N733,EAN!$A:$B,2,FALSE),"MANGLER - MÅ OPPDATERE EAN-FANEN")))</f>
        <v>7048652556349</v>
      </c>
      <c r="P733" s="119">
        <f t="shared" si="34"/>
        <v>31</v>
      </c>
      <c r="Q733" s="119">
        <f t="shared" si="35"/>
        <v>31</v>
      </c>
      <c r="S733" s="137" t="str">
        <f>IF(B733="NET","",IFERROR(VLOOKUP(O733,'2) Order Form'!$W$9:$W$1926,1,FALSE),"Ikke med I order form"))</f>
        <v>Ikke med I order form</v>
      </c>
      <c r="U733" s="226">
        <v>7048652278166</v>
      </c>
      <c r="V733" s="120">
        <f>IFERROR(VLOOKUP(U733,'2) Order Form'!$W$9:$W$1996,1,FALSE),"Ikke med I order form")</f>
        <v>7048652278166</v>
      </c>
      <c r="W733" s="195">
        <f>INDEX(ATS!$A:$P,MATCH(ATS!$U733,ATS!$O:$O,0),1)</f>
        <v>828100</v>
      </c>
      <c r="X733" s="174" t="str">
        <f>INDEX(ATS!$A:$P,MATCH(ATS!$U733,ATS!$O:$O,0),2)</f>
        <v>Hunter Gloves W</v>
      </c>
      <c r="Y733" s="175" t="str">
        <f>INDEX(ATS!$A:$P,MATCH(ATS!$U733,ATS!$O:$O,0),4)</f>
        <v>BTWHT-XS</v>
      </c>
      <c r="AA733" s="195">
        <f>IFERROR(VLOOKUP('2) Order Form'!W738,$U$4:$U$1000,1,FALSE),"Ikke med i Elastic")</f>
        <v>7048652766021</v>
      </c>
      <c r="AB733" s="195">
        <f>SUM('2) Order Form'!W738)</f>
        <v>7048652766021</v>
      </c>
      <c r="AC733" s="195">
        <f>INDEX(ATS!$A:$P,MATCH(ATS!$AB733,ATS!$O:$O,0),1)</f>
        <v>828085</v>
      </c>
      <c r="AD733" s="195" t="str">
        <f>INDEX(ATS!$A:$P,MATCH(ATS!$AB733,ATS!$O:$O,0),2)</f>
        <v>Hunter SS Jersey W</v>
      </c>
      <c r="AE733" s="195" t="str">
        <f>INDEX(ATS!$A:$P,MATCH(ATS!$AB733,ATS!$O:$O,0),4)</f>
        <v>56001-L</v>
      </c>
    </row>
    <row r="734" spans="1:31" s="2" customFormat="1" x14ac:dyDescent="0.2">
      <c r="A734" s="228">
        <v>820178</v>
      </c>
      <c r="B734" s="228" t="s">
        <v>3125</v>
      </c>
      <c r="C734" s="228" t="s">
        <v>4204</v>
      </c>
      <c r="D734" s="228" t="s">
        <v>843</v>
      </c>
      <c r="E734" s="228" t="s">
        <v>92</v>
      </c>
      <c r="F734" s="228" t="s">
        <v>3076</v>
      </c>
      <c r="G734" s="228" t="s">
        <v>504</v>
      </c>
      <c r="H734" s="228">
        <v>2</v>
      </c>
      <c r="I734" s="228">
        <v>2</v>
      </c>
      <c r="J734" s="228">
        <v>2</v>
      </c>
      <c r="K734" s="228">
        <v>2</v>
      </c>
      <c r="L734" s="231">
        <v>2</v>
      </c>
      <c r="N734" s="119" t="str">
        <f t="shared" si="33"/>
        <v>820178-SEGY-37/39</v>
      </c>
      <c r="O734" s="122">
        <f>IF(B734="NET","",IF(B734="","",IFERROR(VLOOKUP(N734,EAN!$A:$B,2,FALSE),"MANGLER - MÅ OPPDATERE EAN-FANEN")))</f>
        <v>7048652556530</v>
      </c>
      <c r="P734" s="119">
        <f t="shared" si="34"/>
        <v>2</v>
      </c>
      <c r="Q734" s="119">
        <f t="shared" si="35"/>
        <v>2</v>
      </c>
      <c r="S734" s="137" t="str">
        <f>IF(B734="NET","",IFERROR(VLOOKUP(O734,'2) Order Form'!$W$9:$W$1926,1,FALSE),"Ikke med I order form"))</f>
        <v>Ikke med I order form</v>
      </c>
      <c r="U734" s="226">
        <v>7048652278159</v>
      </c>
      <c r="V734" s="120">
        <f>IFERROR(VLOOKUP(U734,'2) Order Form'!$W$9:$W$1996,1,FALSE),"Ikke med I order form")</f>
        <v>7048652278159</v>
      </c>
      <c r="W734" s="195">
        <f>INDEX(ATS!$A:$P,MATCH(ATS!$U734,ATS!$O:$O,0),1)</f>
        <v>828100</v>
      </c>
      <c r="X734" s="174" t="str">
        <f>INDEX(ATS!$A:$P,MATCH(ATS!$U734,ATS!$O:$O,0),2)</f>
        <v>Hunter Gloves W</v>
      </c>
      <c r="Y734" s="175" t="str">
        <f>INDEX(ATS!$A:$P,MATCH(ATS!$U734,ATS!$O:$O,0),4)</f>
        <v>BTWHT-S</v>
      </c>
      <c r="AA734" s="195">
        <f>IFERROR(VLOOKUP('2) Order Form'!W739,$U$4:$U$1000,1,FALSE),"Ikke med i Elastic")</f>
        <v>7048652764577</v>
      </c>
      <c r="AB734" s="195">
        <f>SUM('2) Order Form'!W739)</f>
        <v>7048652764577</v>
      </c>
      <c r="AC734" s="195">
        <f>INDEX(ATS!$A:$P,MATCH(ATS!$AB734,ATS!$O:$O,0),1)</f>
        <v>828100</v>
      </c>
      <c r="AD734" s="195" t="str">
        <f>INDEX(ATS!$A:$P,MATCH(ATS!$AB734,ATS!$O:$O,0),2)</f>
        <v>Hunter Gloves W</v>
      </c>
      <c r="AE734" s="195" t="str">
        <f>INDEX(ATS!$A:$P,MATCH(ATS!$AB734,ATS!$O:$O,0),4)</f>
        <v>56002-XS</v>
      </c>
    </row>
    <row r="735" spans="1:31" s="2" customFormat="1" x14ac:dyDescent="0.2">
      <c r="A735" s="228">
        <v>820178</v>
      </c>
      <c r="B735" s="228" t="s">
        <v>3125</v>
      </c>
      <c r="C735" s="228" t="s">
        <v>4204</v>
      </c>
      <c r="D735" s="228" t="s">
        <v>844</v>
      </c>
      <c r="E735" s="228" t="s">
        <v>92</v>
      </c>
      <c r="F735" s="228" t="s">
        <v>3077</v>
      </c>
      <c r="G735" s="228" t="s">
        <v>504</v>
      </c>
      <c r="H735" s="228">
        <v>0</v>
      </c>
      <c r="I735" s="228">
        <v>0</v>
      </c>
      <c r="J735" s="228">
        <v>0</v>
      </c>
      <c r="K735" s="228">
        <v>0</v>
      </c>
      <c r="L735" s="231">
        <v>0</v>
      </c>
      <c r="N735" s="119" t="str">
        <f t="shared" si="33"/>
        <v>820178-SEGY-40/42</v>
      </c>
      <c r="O735" s="122">
        <f>IF(B735="NET","",IF(B735="","",IFERROR(VLOOKUP(N735,EAN!$A:$B,2,FALSE),"MANGLER - MÅ OPPDATERE EAN-FANEN")))</f>
        <v>7048652339614</v>
      </c>
      <c r="P735" s="119">
        <f t="shared" si="34"/>
        <v>0</v>
      </c>
      <c r="Q735" s="119">
        <f t="shared" si="35"/>
        <v>0</v>
      </c>
      <c r="S735" s="137" t="str">
        <f>IF(B735="NET","",IFERROR(VLOOKUP(O735,'2) Order Form'!$W$9:$W$1926,1,FALSE),"Ikke med I order form"))</f>
        <v>Ikke med I order form</v>
      </c>
      <c r="U735" s="226">
        <v>7048652278142</v>
      </c>
      <c r="V735" s="120">
        <f>IFERROR(VLOOKUP(U735,'2) Order Form'!$W$9:$W$1996,1,FALSE),"Ikke med I order form")</f>
        <v>7048652278142</v>
      </c>
      <c r="W735" s="195">
        <f>INDEX(ATS!$A:$P,MATCH(ATS!$U735,ATS!$O:$O,0),1)</f>
        <v>828100</v>
      </c>
      <c r="X735" s="174" t="str">
        <f>INDEX(ATS!$A:$P,MATCH(ATS!$U735,ATS!$O:$O,0),2)</f>
        <v>Hunter Gloves W</v>
      </c>
      <c r="Y735" s="175" t="str">
        <f>INDEX(ATS!$A:$P,MATCH(ATS!$U735,ATS!$O:$O,0),4)</f>
        <v>BTWHT-M</v>
      </c>
      <c r="AA735" s="195">
        <f>IFERROR(VLOOKUP('2) Order Form'!W740,$U$4:$U$1000,1,FALSE),"Ikke med i Elastic")</f>
        <v>7048652764560</v>
      </c>
      <c r="AB735" s="195">
        <f>SUM('2) Order Form'!W740)</f>
        <v>7048652764560</v>
      </c>
      <c r="AC735" s="195">
        <f>INDEX(ATS!$A:$P,MATCH(ATS!$AB735,ATS!$O:$O,0),1)</f>
        <v>828100</v>
      </c>
      <c r="AD735" s="195" t="str">
        <f>INDEX(ATS!$A:$P,MATCH(ATS!$AB735,ATS!$O:$O,0),2)</f>
        <v>Hunter Gloves W</v>
      </c>
      <c r="AE735" s="195" t="str">
        <f>INDEX(ATS!$A:$P,MATCH(ATS!$AB735,ATS!$O:$O,0),4)</f>
        <v>56002-S</v>
      </c>
    </row>
    <row r="736" spans="1:31" s="2" customFormat="1" x14ac:dyDescent="0.2">
      <c r="A736" s="228">
        <v>820178</v>
      </c>
      <c r="B736" s="228" t="s">
        <v>3125</v>
      </c>
      <c r="C736" s="228" t="s">
        <v>4204</v>
      </c>
      <c r="D736" s="228" t="s">
        <v>845</v>
      </c>
      <c r="E736" s="228" t="s">
        <v>92</v>
      </c>
      <c r="F736" s="228" t="s">
        <v>3078</v>
      </c>
      <c r="G736" s="228" t="s">
        <v>504</v>
      </c>
      <c r="H736" s="228">
        <v>0</v>
      </c>
      <c r="I736" s="228">
        <v>0</v>
      </c>
      <c r="J736" s="228">
        <v>0</v>
      </c>
      <c r="K736" s="228">
        <v>0</v>
      </c>
      <c r="L736" s="231">
        <v>0</v>
      </c>
      <c r="N736" s="119" t="str">
        <f t="shared" si="33"/>
        <v>820178-SEGY-43/45</v>
      </c>
      <c r="O736" s="122">
        <f>IF(B736="NET","",IF(B736="","",IFERROR(VLOOKUP(N736,EAN!$A:$B,2,FALSE),"MANGLER - MÅ OPPDATERE EAN-FANEN")))</f>
        <v>7048652339621</v>
      </c>
      <c r="P736" s="119">
        <f t="shared" si="34"/>
        <v>0</v>
      </c>
      <c r="Q736" s="119">
        <f t="shared" si="35"/>
        <v>0</v>
      </c>
      <c r="S736" s="137" t="str">
        <f>IF(B736="NET","",IFERROR(VLOOKUP(O736,'2) Order Form'!$W$9:$W$1926,1,FALSE),"Ikke med I order form"))</f>
        <v>Ikke med I order form</v>
      </c>
      <c r="U736" s="226">
        <v>7048652278135</v>
      </c>
      <c r="V736" s="120">
        <f>IFERROR(VLOOKUP(U736,'2) Order Form'!$W$9:$W$1996,1,FALSE),"Ikke med I order form")</f>
        <v>7048652278135</v>
      </c>
      <c r="W736" s="195">
        <f>INDEX(ATS!$A:$P,MATCH(ATS!$U736,ATS!$O:$O,0),1)</f>
        <v>828100</v>
      </c>
      <c r="X736" s="174" t="str">
        <f>INDEX(ATS!$A:$P,MATCH(ATS!$U736,ATS!$O:$O,0),2)</f>
        <v>Hunter Gloves W</v>
      </c>
      <c r="Y736" s="175" t="str">
        <f>INDEX(ATS!$A:$P,MATCH(ATS!$U736,ATS!$O:$O,0),4)</f>
        <v>BTWHT-L</v>
      </c>
      <c r="AA736" s="195">
        <f>IFERROR(VLOOKUP('2) Order Form'!W741,$U$4:$U$1000,1,FALSE),"Ikke med i Elastic")</f>
        <v>7048652764553</v>
      </c>
      <c r="AB736" s="195">
        <f>SUM('2) Order Form'!W741)</f>
        <v>7048652764553</v>
      </c>
      <c r="AC736" s="195">
        <f>INDEX(ATS!$A:$P,MATCH(ATS!$AB736,ATS!$O:$O,0),1)</f>
        <v>828100</v>
      </c>
      <c r="AD736" s="195" t="str">
        <f>INDEX(ATS!$A:$P,MATCH(ATS!$AB736,ATS!$O:$O,0),2)</f>
        <v>Hunter Gloves W</v>
      </c>
      <c r="AE736" s="195" t="str">
        <f>INDEX(ATS!$A:$P,MATCH(ATS!$AB736,ATS!$O:$O,0),4)</f>
        <v>56002-M</v>
      </c>
    </row>
    <row r="737" spans="1:31" s="2" customFormat="1" x14ac:dyDescent="0.2">
      <c r="A737" s="229">
        <v>820179</v>
      </c>
      <c r="B737" s="228" t="s">
        <v>248</v>
      </c>
      <c r="C737" s="228"/>
      <c r="D737" s="228"/>
      <c r="E737" s="228"/>
      <c r="F737" s="228"/>
      <c r="G737" s="228"/>
      <c r="H737" s="229">
        <v>202226</v>
      </c>
      <c r="I737" s="229">
        <v>202227</v>
      </c>
      <c r="J737" s="229">
        <v>202228</v>
      </c>
      <c r="K737" s="229">
        <v>202229</v>
      </c>
      <c r="L737" s="232">
        <v>202234</v>
      </c>
      <c r="N737" s="119" t="str">
        <f t="shared" si="33"/>
        <v>820179-</v>
      </c>
      <c r="O737" s="122" t="str">
        <f>IF(B737="NET","",IF(B737="","",IFERROR(VLOOKUP(N737,EAN!$A:$B,2,FALSE),"MANGLER - MÅ OPPDATERE EAN-FANEN")))</f>
        <v/>
      </c>
      <c r="P737" s="119">
        <f t="shared" si="34"/>
        <v>202226</v>
      </c>
      <c r="Q737" s="119">
        <f t="shared" si="35"/>
        <v>202234</v>
      </c>
      <c r="S737" s="137" t="str">
        <f>IF(B737="NET","",IFERROR(VLOOKUP(O737,'2) Order Form'!$W$9:$W$1926,1,FALSE),"Ikke med I order form"))</f>
        <v/>
      </c>
      <c r="U737" s="226">
        <v>7048652764577</v>
      </c>
      <c r="V737" s="120">
        <f>IFERROR(VLOOKUP(U737,'2) Order Form'!$W$9:$W$1996,1,FALSE),"Ikke med I order form")</f>
        <v>7048652764577</v>
      </c>
      <c r="W737" s="195">
        <f>INDEX(ATS!$A:$P,MATCH(ATS!$U737,ATS!$O:$O,0),1)</f>
        <v>828100</v>
      </c>
      <c r="X737" s="174" t="str">
        <f>INDEX(ATS!$A:$P,MATCH(ATS!$U737,ATS!$O:$O,0),2)</f>
        <v>Hunter Gloves W</v>
      </c>
      <c r="Y737" s="175" t="str">
        <f>INDEX(ATS!$A:$P,MATCH(ATS!$U737,ATS!$O:$O,0),4)</f>
        <v>56002-XS</v>
      </c>
      <c r="AA737" s="195">
        <f>IFERROR(VLOOKUP('2) Order Form'!W742,$U$4:$U$1000,1,FALSE),"Ikke med i Elastic")</f>
        <v>7048652764546</v>
      </c>
      <c r="AB737" s="195">
        <f>SUM('2) Order Form'!W742)</f>
        <v>7048652764546</v>
      </c>
      <c r="AC737" s="195">
        <f>INDEX(ATS!$A:$P,MATCH(ATS!$AB737,ATS!$O:$O,0),1)</f>
        <v>828100</v>
      </c>
      <c r="AD737" s="195" t="str">
        <f>INDEX(ATS!$A:$P,MATCH(ATS!$AB737,ATS!$O:$O,0),2)</f>
        <v>Hunter Gloves W</v>
      </c>
      <c r="AE737" s="195" t="str">
        <f>INDEX(ATS!$A:$P,MATCH(ATS!$AB737,ATS!$O:$O,0),4)</f>
        <v>56002-L</v>
      </c>
    </row>
    <row r="738" spans="1:31" s="2" customFormat="1" x14ac:dyDescent="0.2">
      <c r="A738" s="228">
        <v>820179</v>
      </c>
      <c r="B738" s="228" t="s">
        <v>2153</v>
      </c>
      <c r="C738" s="228" t="s">
        <v>4204</v>
      </c>
      <c r="D738" s="228" t="s">
        <v>2283</v>
      </c>
      <c r="E738" s="228" t="s">
        <v>4357</v>
      </c>
      <c r="F738" s="228" t="s">
        <v>3074</v>
      </c>
      <c r="G738" s="228" t="s">
        <v>128</v>
      </c>
      <c r="H738" s="228">
        <v>1</v>
      </c>
      <c r="I738" s="228">
        <v>1</v>
      </c>
      <c r="J738" s="228">
        <v>1</v>
      </c>
      <c r="K738" s="228">
        <v>1</v>
      </c>
      <c r="L738" s="231">
        <v>90</v>
      </c>
      <c r="N738" s="119" t="str">
        <f t="shared" si="33"/>
        <v>820179-77200-JR-S</v>
      </c>
      <c r="O738" s="122">
        <f>IF(B738="NET","",IF(B738="","",IFERROR(VLOOKUP(N738,EAN!$A:$B,2,FALSE),"MANGLER - MÅ OPPDATERE EAN-FANEN")))</f>
        <v>7048652764416</v>
      </c>
      <c r="P738" s="119">
        <f t="shared" si="34"/>
        <v>1</v>
      </c>
      <c r="Q738" s="119">
        <f t="shared" si="35"/>
        <v>90</v>
      </c>
      <c r="S738" s="137" t="str">
        <f>IF(B738="NET","",IFERROR(VLOOKUP(O738,'2) Order Form'!$W$9:$W$1926,1,FALSE),"Ikke med I order form"))</f>
        <v>Ikke med I order form</v>
      </c>
      <c r="U738" s="226">
        <v>7048652764560</v>
      </c>
      <c r="V738" s="120">
        <f>IFERROR(VLOOKUP(U738,'2) Order Form'!$W$9:$W$1996,1,FALSE),"Ikke med I order form")</f>
        <v>7048652764560</v>
      </c>
      <c r="W738" s="195">
        <f>INDEX(ATS!$A:$P,MATCH(ATS!$U738,ATS!$O:$O,0),1)</f>
        <v>828100</v>
      </c>
      <c r="X738" s="174" t="str">
        <f>INDEX(ATS!$A:$P,MATCH(ATS!$U738,ATS!$O:$O,0),2)</f>
        <v>Hunter Gloves W</v>
      </c>
      <c r="Y738" s="175" t="str">
        <f>INDEX(ATS!$A:$P,MATCH(ATS!$U738,ATS!$O:$O,0),4)</f>
        <v>56002-S</v>
      </c>
      <c r="AA738" s="195">
        <f>IFERROR(VLOOKUP('2) Order Form'!W743,$U$4:$U$1000,1,FALSE),"Ikke med i Elastic")</f>
        <v>7048652278128</v>
      </c>
      <c r="AB738" s="195">
        <f>SUM('2) Order Form'!W743)</f>
        <v>7048652278128</v>
      </c>
      <c r="AC738" s="195">
        <f>INDEX(ATS!$A:$P,MATCH(ATS!$AB738,ATS!$O:$O,0),1)</f>
        <v>828100</v>
      </c>
      <c r="AD738" s="195" t="str">
        <f>INDEX(ATS!$A:$P,MATCH(ATS!$AB738,ATS!$O:$O,0),2)</f>
        <v>Hunter Gloves W</v>
      </c>
      <c r="AE738" s="195" t="str">
        <f>INDEX(ATS!$A:$P,MATCH(ATS!$AB738,ATS!$O:$O,0),4)</f>
        <v>BLACK-XS</v>
      </c>
    </row>
    <row r="739" spans="1:31" s="2" customFormat="1" x14ac:dyDescent="0.2">
      <c r="A739" s="228">
        <v>820179</v>
      </c>
      <c r="B739" s="228" t="s">
        <v>2153</v>
      </c>
      <c r="C739" s="228" t="s">
        <v>4204</v>
      </c>
      <c r="D739" s="228" t="s">
        <v>2284</v>
      </c>
      <c r="E739" s="228" t="s">
        <v>4357</v>
      </c>
      <c r="F739" s="228" t="s">
        <v>3075</v>
      </c>
      <c r="G739" s="228" t="s">
        <v>128</v>
      </c>
      <c r="H739" s="228">
        <v>0</v>
      </c>
      <c r="I739" s="228">
        <v>0</v>
      </c>
      <c r="J739" s="228">
        <v>0</v>
      </c>
      <c r="K739" s="228">
        <v>0</v>
      </c>
      <c r="L739" s="231">
        <v>100</v>
      </c>
      <c r="N739" s="119" t="str">
        <f t="shared" si="33"/>
        <v>820179-77200-JR-M</v>
      </c>
      <c r="O739" s="122">
        <f>IF(B739="NET","",IF(B739="","",IFERROR(VLOOKUP(N739,EAN!$A:$B,2,FALSE),"MANGLER - MÅ OPPDATERE EAN-FANEN")))</f>
        <v>7048652764409</v>
      </c>
      <c r="P739" s="119">
        <f t="shared" si="34"/>
        <v>0</v>
      </c>
      <c r="Q739" s="119">
        <f t="shared" si="35"/>
        <v>100</v>
      </c>
      <c r="S739" s="137" t="str">
        <f>IF(B739="NET","",IFERROR(VLOOKUP(O739,'2) Order Form'!$W$9:$W$1926,1,FALSE),"Ikke med I order form"))</f>
        <v>Ikke med I order form</v>
      </c>
      <c r="U739" s="226">
        <v>7048652764553</v>
      </c>
      <c r="V739" s="120">
        <f>IFERROR(VLOOKUP(U739,'2) Order Form'!$W$9:$W$1996,1,FALSE),"Ikke med I order form")</f>
        <v>7048652764553</v>
      </c>
      <c r="W739" s="195">
        <f>INDEX(ATS!$A:$P,MATCH(ATS!$U739,ATS!$O:$O,0),1)</f>
        <v>828100</v>
      </c>
      <c r="X739" s="174" t="str">
        <f>INDEX(ATS!$A:$P,MATCH(ATS!$U739,ATS!$O:$O,0),2)</f>
        <v>Hunter Gloves W</v>
      </c>
      <c r="Y739" s="175" t="str">
        <f>INDEX(ATS!$A:$P,MATCH(ATS!$U739,ATS!$O:$O,0),4)</f>
        <v>56002-M</v>
      </c>
      <c r="AA739" s="195">
        <f>IFERROR(VLOOKUP('2) Order Form'!W744,$U$4:$U$1000,1,FALSE),"Ikke med i Elastic")</f>
        <v>7048652278111</v>
      </c>
      <c r="AB739" s="195">
        <f>SUM('2) Order Form'!W744)</f>
        <v>7048652278111</v>
      </c>
      <c r="AC739" s="195">
        <f>INDEX(ATS!$A:$P,MATCH(ATS!$AB739,ATS!$O:$O,0),1)</f>
        <v>828100</v>
      </c>
      <c r="AD739" s="195" t="str">
        <f>INDEX(ATS!$A:$P,MATCH(ATS!$AB739,ATS!$O:$O,0),2)</f>
        <v>Hunter Gloves W</v>
      </c>
      <c r="AE739" s="195" t="str">
        <f>INDEX(ATS!$A:$P,MATCH(ATS!$AB739,ATS!$O:$O,0),4)</f>
        <v>BLACK-S</v>
      </c>
    </row>
    <row r="740" spans="1:31" s="2" customFormat="1" x14ac:dyDescent="0.2">
      <c r="A740" s="228">
        <v>820179</v>
      </c>
      <c r="B740" s="228" t="s">
        <v>2153</v>
      </c>
      <c r="C740" s="228" t="s">
        <v>4204</v>
      </c>
      <c r="D740" s="228" t="s">
        <v>846</v>
      </c>
      <c r="E740" s="228" t="s">
        <v>93</v>
      </c>
      <c r="F740" s="228" t="s">
        <v>3074</v>
      </c>
      <c r="G740" s="228" t="s">
        <v>128</v>
      </c>
      <c r="H740" s="228">
        <v>2</v>
      </c>
      <c r="I740" s="228">
        <v>2</v>
      </c>
      <c r="J740" s="228">
        <v>2</v>
      </c>
      <c r="K740" s="228">
        <v>2</v>
      </c>
      <c r="L740" s="231">
        <v>133</v>
      </c>
      <c r="N740" s="119" t="str">
        <f t="shared" si="33"/>
        <v>820179-BLACK-JR-S</v>
      </c>
      <c r="O740" s="122">
        <f>IF(B740="NET","",IF(B740="","",IFERROR(VLOOKUP(N740,EAN!$A:$B,2,FALSE),"MANGLER - MÅ OPPDATERE EAN-FANEN")))</f>
        <v>7048652339485</v>
      </c>
      <c r="P740" s="119">
        <f t="shared" si="34"/>
        <v>2</v>
      </c>
      <c r="Q740" s="119">
        <f t="shared" si="35"/>
        <v>133</v>
      </c>
      <c r="S740" s="137" t="str">
        <f>IF(B740="NET","",IFERROR(VLOOKUP(O740,'2) Order Form'!$W$9:$W$1926,1,FALSE),"Ikke med I order form"))</f>
        <v>Ikke med I order form</v>
      </c>
      <c r="U740" s="226">
        <v>7048652764546</v>
      </c>
      <c r="V740" s="120">
        <f>IFERROR(VLOOKUP(U740,'2) Order Form'!$W$9:$W$1996,1,FALSE),"Ikke med I order form")</f>
        <v>7048652764546</v>
      </c>
      <c r="W740" s="195">
        <f>INDEX(ATS!$A:$P,MATCH(ATS!$U740,ATS!$O:$O,0),1)</f>
        <v>828100</v>
      </c>
      <c r="X740" s="174" t="str">
        <f>INDEX(ATS!$A:$P,MATCH(ATS!$U740,ATS!$O:$O,0),2)</f>
        <v>Hunter Gloves W</v>
      </c>
      <c r="Y740" s="175" t="str">
        <f>INDEX(ATS!$A:$P,MATCH(ATS!$U740,ATS!$O:$O,0),4)</f>
        <v>56002-L</v>
      </c>
      <c r="AA740" s="195">
        <f>IFERROR(VLOOKUP('2) Order Form'!W745,$U$4:$U$1000,1,FALSE),"Ikke med i Elastic")</f>
        <v>7048652278104</v>
      </c>
      <c r="AB740" s="195">
        <f>SUM('2) Order Form'!W745)</f>
        <v>7048652278104</v>
      </c>
      <c r="AC740" s="195">
        <f>INDEX(ATS!$A:$P,MATCH(ATS!$AB740,ATS!$O:$O,0),1)</f>
        <v>828100</v>
      </c>
      <c r="AD740" s="195" t="str">
        <f>INDEX(ATS!$A:$P,MATCH(ATS!$AB740,ATS!$O:$O,0),2)</f>
        <v>Hunter Gloves W</v>
      </c>
      <c r="AE740" s="195" t="str">
        <f>INDEX(ATS!$A:$P,MATCH(ATS!$AB740,ATS!$O:$O,0),4)</f>
        <v>BLACK-M</v>
      </c>
    </row>
    <row r="741" spans="1:31" s="2" customFormat="1" x14ac:dyDescent="0.2">
      <c r="A741" s="228">
        <v>820179</v>
      </c>
      <c r="B741" s="228" t="s">
        <v>2153</v>
      </c>
      <c r="C741" s="228" t="s">
        <v>4204</v>
      </c>
      <c r="D741" s="228" t="s">
        <v>847</v>
      </c>
      <c r="E741" s="228" t="s">
        <v>93</v>
      </c>
      <c r="F741" s="228" t="s">
        <v>3075</v>
      </c>
      <c r="G741" s="228" t="s">
        <v>128</v>
      </c>
      <c r="H741" s="228">
        <v>0</v>
      </c>
      <c r="I741" s="228">
        <v>0</v>
      </c>
      <c r="J741" s="228">
        <v>0</v>
      </c>
      <c r="K741" s="228">
        <v>0</v>
      </c>
      <c r="L741" s="231">
        <v>147</v>
      </c>
      <c r="N741" s="119" t="str">
        <f t="shared" si="33"/>
        <v>820179-BLACK-JR-M</v>
      </c>
      <c r="O741" s="122">
        <f>IF(B741="NET","",IF(B741="","",IFERROR(VLOOKUP(N741,EAN!$A:$B,2,FALSE),"MANGLER - MÅ OPPDATERE EAN-FANEN")))</f>
        <v>7048652339478</v>
      </c>
      <c r="P741" s="119">
        <f t="shared" si="34"/>
        <v>0</v>
      </c>
      <c r="Q741" s="119">
        <f t="shared" si="35"/>
        <v>147</v>
      </c>
      <c r="S741" s="137" t="str">
        <f>IF(B741="NET","",IFERROR(VLOOKUP(O741,'2) Order Form'!$W$9:$W$1926,1,FALSE),"Ikke med I order form"))</f>
        <v>Ikke med I order form</v>
      </c>
      <c r="U741" s="226">
        <v>7048652277886</v>
      </c>
      <c r="V741" s="120">
        <f>IFERROR(VLOOKUP(U741,'2) Order Form'!$W$9:$W$1996,1,FALSE),"Ikke med I order form")</f>
        <v>7048652277886</v>
      </c>
      <c r="W741" s="195">
        <f>INDEX(ATS!$A:$P,MATCH(ATS!$U741,ATS!$O:$O,0),1)</f>
        <v>828098</v>
      </c>
      <c r="X741" s="174" t="str">
        <f>INDEX(ATS!$A:$P,MATCH(ATS!$U741,ATS!$O:$O,0),2)</f>
        <v>Hunter Light Gloves W</v>
      </c>
      <c r="Y741" s="175" t="str">
        <f>INDEX(ATS!$A:$P,MATCH(ATS!$U741,ATS!$O:$O,0),4)</f>
        <v>BLACK-XS</v>
      </c>
      <c r="AA741" s="195">
        <f>IFERROR(VLOOKUP('2) Order Form'!W746,$U$4:$U$1000,1,FALSE),"Ikke med i Elastic")</f>
        <v>7048652278098</v>
      </c>
      <c r="AB741" s="195">
        <f>SUM('2) Order Form'!W746)</f>
        <v>7048652278098</v>
      </c>
      <c r="AC741" s="195">
        <f>INDEX(ATS!$A:$P,MATCH(ATS!$AB741,ATS!$O:$O,0),1)</f>
        <v>828100</v>
      </c>
      <c r="AD741" s="195" t="str">
        <f>INDEX(ATS!$A:$P,MATCH(ATS!$AB741,ATS!$O:$O,0),2)</f>
        <v>Hunter Gloves W</v>
      </c>
      <c r="AE741" s="195" t="str">
        <f>INDEX(ATS!$A:$P,MATCH(ATS!$AB741,ATS!$O:$O,0),4)</f>
        <v>BLACK-L</v>
      </c>
    </row>
    <row r="742" spans="1:31" s="2" customFormat="1" x14ac:dyDescent="0.2">
      <c r="A742" s="228">
        <v>820179</v>
      </c>
      <c r="B742" s="228" t="s">
        <v>2153</v>
      </c>
      <c r="C742" s="228" t="s">
        <v>4204</v>
      </c>
      <c r="D742" s="228" t="s">
        <v>848</v>
      </c>
      <c r="E742" s="228" t="s">
        <v>2149</v>
      </c>
      <c r="F742" s="228" t="s">
        <v>3074</v>
      </c>
      <c r="G742" s="228" t="s">
        <v>504</v>
      </c>
      <c r="H742" s="228">
        <v>0</v>
      </c>
      <c r="I742" s="228">
        <v>0</v>
      </c>
      <c r="J742" s="228">
        <v>0</v>
      </c>
      <c r="K742" s="228">
        <v>0</v>
      </c>
      <c r="L742" s="231">
        <v>0</v>
      </c>
      <c r="N742" s="119" t="str">
        <f t="shared" si="33"/>
        <v>820179-HYDRO-JR-S</v>
      </c>
      <c r="O742" s="122">
        <f>IF(B742="NET","",IF(B742="","",IFERROR(VLOOKUP(N742,EAN!$A:$B,2,FALSE),"MANGLER - MÅ OPPDATERE EAN-FANEN")))</f>
        <v>7048652339508</v>
      </c>
      <c r="P742" s="119">
        <f t="shared" si="34"/>
        <v>0</v>
      </c>
      <c r="Q742" s="119">
        <f t="shared" si="35"/>
        <v>0</v>
      </c>
      <c r="S742" s="137" t="str">
        <f>IF(B742="NET","",IFERROR(VLOOKUP(O742,'2) Order Form'!$W$9:$W$1926,1,FALSE),"Ikke med I order form"))</f>
        <v>Ikke med I order form</v>
      </c>
      <c r="U742" s="226">
        <v>7048652277879</v>
      </c>
      <c r="V742" s="120">
        <f>IFERROR(VLOOKUP(U742,'2) Order Form'!$W$9:$W$1996,1,FALSE),"Ikke med I order form")</f>
        <v>7048652277879</v>
      </c>
      <c r="W742" s="195">
        <f>INDEX(ATS!$A:$P,MATCH(ATS!$U742,ATS!$O:$O,0),1)</f>
        <v>828098</v>
      </c>
      <c r="X742" s="174" t="str">
        <f>INDEX(ATS!$A:$P,MATCH(ATS!$U742,ATS!$O:$O,0),2)</f>
        <v>Hunter Light Gloves W</v>
      </c>
      <c r="Y742" s="175" t="str">
        <f>INDEX(ATS!$A:$P,MATCH(ATS!$U742,ATS!$O:$O,0),4)</f>
        <v>BLACK-S</v>
      </c>
      <c r="AA742" s="195">
        <f>IFERROR(VLOOKUP('2) Order Form'!W747,$U$4:$U$1000,1,FALSE),"Ikke med i Elastic")</f>
        <v>7048652278166</v>
      </c>
      <c r="AB742" s="195">
        <f>SUM('2) Order Form'!W747)</f>
        <v>7048652278166</v>
      </c>
      <c r="AC742" s="195">
        <f>INDEX(ATS!$A:$P,MATCH(ATS!$AB742,ATS!$O:$O,0),1)</f>
        <v>828100</v>
      </c>
      <c r="AD742" s="195" t="str">
        <f>INDEX(ATS!$A:$P,MATCH(ATS!$AB742,ATS!$O:$O,0),2)</f>
        <v>Hunter Gloves W</v>
      </c>
      <c r="AE742" s="195" t="str">
        <f>INDEX(ATS!$A:$P,MATCH(ATS!$AB742,ATS!$O:$O,0),4)</f>
        <v>BTWHT-XS</v>
      </c>
    </row>
    <row r="743" spans="1:31" s="2" customFormat="1" x14ac:dyDescent="0.2">
      <c r="A743" s="228">
        <v>820179</v>
      </c>
      <c r="B743" s="228" t="s">
        <v>2153</v>
      </c>
      <c r="C743" s="228" t="s">
        <v>4204</v>
      </c>
      <c r="D743" s="228" t="s">
        <v>849</v>
      </c>
      <c r="E743" s="228" t="s">
        <v>2149</v>
      </c>
      <c r="F743" s="228" t="s">
        <v>3075</v>
      </c>
      <c r="G743" s="228" t="s">
        <v>504</v>
      </c>
      <c r="H743" s="228">
        <v>0</v>
      </c>
      <c r="I743" s="228">
        <v>0</v>
      </c>
      <c r="J743" s="228">
        <v>0</v>
      </c>
      <c r="K743" s="228">
        <v>0</v>
      </c>
      <c r="L743" s="231">
        <v>0</v>
      </c>
      <c r="N743" s="119" t="str">
        <f t="shared" si="33"/>
        <v>820179-HYDRO-JR-M</v>
      </c>
      <c r="O743" s="122">
        <f>IF(B743="NET","",IF(B743="","",IFERROR(VLOOKUP(N743,EAN!$A:$B,2,FALSE),"MANGLER - MÅ OPPDATERE EAN-FANEN")))</f>
        <v>7048652339492</v>
      </c>
      <c r="P743" s="119">
        <f t="shared" si="34"/>
        <v>0</v>
      </c>
      <c r="Q743" s="119">
        <f t="shared" si="35"/>
        <v>0</v>
      </c>
      <c r="S743" s="137" t="str">
        <f>IF(B743="NET","",IFERROR(VLOOKUP(O743,'2) Order Form'!$W$9:$W$1926,1,FALSE),"Ikke med I order form"))</f>
        <v>Ikke med I order form</v>
      </c>
      <c r="U743" s="226">
        <v>7048652277862</v>
      </c>
      <c r="V743" s="120">
        <f>IFERROR(VLOOKUP(U743,'2) Order Form'!$W$9:$W$1996,1,FALSE),"Ikke med I order form")</f>
        <v>7048652277862</v>
      </c>
      <c r="W743" s="195">
        <f>INDEX(ATS!$A:$P,MATCH(ATS!$U743,ATS!$O:$O,0),1)</f>
        <v>828098</v>
      </c>
      <c r="X743" s="174" t="str">
        <f>INDEX(ATS!$A:$P,MATCH(ATS!$U743,ATS!$O:$O,0),2)</f>
        <v>Hunter Light Gloves W</v>
      </c>
      <c r="Y743" s="175" t="str">
        <f>INDEX(ATS!$A:$P,MATCH(ATS!$U743,ATS!$O:$O,0),4)</f>
        <v>BLACK-M</v>
      </c>
      <c r="AA743" s="195">
        <f>IFERROR(VLOOKUP('2) Order Form'!W748,$U$4:$U$1000,1,FALSE),"Ikke med i Elastic")</f>
        <v>7048652278159</v>
      </c>
      <c r="AB743" s="195">
        <f>SUM('2) Order Form'!W748)</f>
        <v>7048652278159</v>
      </c>
      <c r="AC743" s="195">
        <f>INDEX(ATS!$A:$P,MATCH(ATS!$AB743,ATS!$O:$O,0),1)</f>
        <v>828100</v>
      </c>
      <c r="AD743" s="195" t="str">
        <f>INDEX(ATS!$A:$P,MATCH(ATS!$AB743,ATS!$O:$O,0),2)</f>
        <v>Hunter Gloves W</v>
      </c>
      <c r="AE743" s="195" t="str">
        <f>INDEX(ATS!$A:$P,MATCH(ATS!$AB743,ATS!$O:$O,0),4)</f>
        <v>BTWHT-S</v>
      </c>
    </row>
    <row r="744" spans="1:31" s="2" customFormat="1" x14ac:dyDescent="0.2">
      <c r="A744" s="229">
        <v>820182</v>
      </c>
      <c r="B744" s="228" t="s">
        <v>248</v>
      </c>
      <c r="C744" s="228"/>
      <c r="D744" s="228"/>
      <c r="E744" s="228"/>
      <c r="F744" s="228"/>
      <c r="G744" s="228"/>
      <c r="H744" s="229">
        <v>202226</v>
      </c>
      <c r="I744" s="229">
        <v>202227</v>
      </c>
      <c r="J744" s="229">
        <v>202228</v>
      </c>
      <c r="K744" s="229">
        <v>202229</v>
      </c>
      <c r="L744" s="232">
        <v>202234</v>
      </c>
      <c r="N744" s="119" t="str">
        <f t="shared" si="33"/>
        <v>820182-</v>
      </c>
      <c r="O744" s="122" t="str">
        <f>IF(B744="NET","",IF(B744="","",IFERROR(VLOOKUP(N744,EAN!$A:$B,2,FALSE),"MANGLER - MÅ OPPDATERE EAN-FANEN")))</f>
        <v/>
      </c>
      <c r="P744" s="119">
        <f t="shared" si="34"/>
        <v>202226</v>
      </c>
      <c r="Q744" s="119">
        <f t="shared" si="35"/>
        <v>202234</v>
      </c>
      <c r="S744" s="137" t="str">
        <f>IF(B744="NET","",IFERROR(VLOOKUP(O744,'2) Order Form'!$W$9:$W$1926,1,FALSE),"Ikke med I order form"))</f>
        <v/>
      </c>
      <c r="U744" s="226">
        <v>7048652277855</v>
      </c>
      <c r="V744" s="120">
        <f>IFERROR(VLOOKUP(U744,'2) Order Form'!$W$9:$W$1996,1,FALSE),"Ikke med I order form")</f>
        <v>7048652277855</v>
      </c>
      <c r="W744" s="195">
        <f>INDEX(ATS!$A:$P,MATCH(ATS!$U744,ATS!$O:$O,0),1)</f>
        <v>828098</v>
      </c>
      <c r="X744" s="174" t="str">
        <f>INDEX(ATS!$A:$P,MATCH(ATS!$U744,ATS!$O:$O,0),2)</f>
        <v>Hunter Light Gloves W</v>
      </c>
      <c r="Y744" s="175" t="str">
        <f>INDEX(ATS!$A:$P,MATCH(ATS!$U744,ATS!$O:$O,0),4)</f>
        <v>BLACK-L</v>
      </c>
      <c r="AA744" s="195">
        <f>IFERROR(VLOOKUP('2) Order Form'!W749,$U$4:$U$1000,1,FALSE),"Ikke med i Elastic")</f>
        <v>7048652278142</v>
      </c>
      <c r="AB744" s="195">
        <f>SUM('2) Order Form'!W749)</f>
        <v>7048652278142</v>
      </c>
      <c r="AC744" s="195">
        <f>INDEX(ATS!$A:$P,MATCH(ATS!$AB744,ATS!$O:$O,0),1)</f>
        <v>828100</v>
      </c>
      <c r="AD744" s="195" t="str">
        <f>INDEX(ATS!$A:$P,MATCH(ATS!$AB744,ATS!$O:$O,0),2)</f>
        <v>Hunter Gloves W</v>
      </c>
      <c r="AE744" s="195" t="str">
        <f>INDEX(ATS!$A:$P,MATCH(ATS!$AB744,ATS!$O:$O,0),4)</f>
        <v>BTWHT-M</v>
      </c>
    </row>
    <row r="745" spans="1:31" s="2" customFormat="1" x14ac:dyDescent="0.2">
      <c r="A745" s="228">
        <v>820182</v>
      </c>
      <c r="B745" s="228" t="s">
        <v>3126</v>
      </c>
      <c r="C745" s="228" t="s">
        <v>4204</v>
      </c>
      <c r="D745" s="228" t="s">
        <v>2336</v>
      </c>
      <c r="E745" s="228" t="s">
        <v>649</v>
      </c>
      <c r="F745" s="228" t="s">
        <v>3080</v>
      </c>
      <c r="G745" s="228" t="s">
        <v>128</v>
      </c>
      <c r="H745" s="228">
        <v>189</v>
      </c>
      <c r="I745" s="228">
        <v>189</v>
      </c>
      <c r="J745" s="228">
        <v>189</v>
      </c>
      <c r="K745" s="228">
        <v>189</v>
      </c>
      <c r="L745" s="231">
        <v>189</v>
      </c>
      <c r="N745" s="119" t="str">
        <f t="shared" si="33"/>
        <v>820182-7720-34/36</v>
      </c>
      <c r="O745" s="122">
        <f>IF(B745="NET","",IF(B745="","",IFERROR(VLOOKUP(N745,EAN!$A:$B,2,FALSE),"MANGLER - MÅ OPPDATERE EAN-FANEN")))</f>
        <v>7048652776310</v>
      </c>
      <c r="P745" s="119">
        <f t="shared" si="34"/>
        <v>189</v>
      </c>
      <c r="Q745" s="119">
        <f t="shared" si="35"/>
        <v>189</v>
      </c>
      <c r="S745" s="137" t="str">
        <f>IF(B745="NET","",IFERROR(VLOOKUP(O745,'2) Order Form'!$W$9:$W$1926,1,FALSE),"Ikke med I order form"))</f>
        <v>Ikke med I order form</v>
      </c>
      <c r="U745" s="226">
        <v>7048652277923</v>
      </c>
      <c r="V745" s="120">
        <f>IFERROR(VLOOKUP(U745,'2) Order Form'!$W$9:$W$1996,1,FALSE),"Ikke med I order form")</f>
        <v>7048652277923</v>
      </c>
      <c r="W745" s="195">
        <f>INDEX(ATS!$A:$P,MATCH(ATS!$U745,ATS!$O:$O,0),1)</f>
        <v>828098</v>
      </c>
      <c r="X745" s="174" t="str">
        <f>INDEX(ATS!$A:$P,MATCH(ATS!$U745,ATS!$O:$O,0),2)</f>
        <v>Hunter Light Gloves W</v>
      </c>
      <c r="Y745" s="175" t="str">
        <f>INDEX(ATS!$A:$P,MATCH(ATS!$U745,ATS!$O:$O,0),4)</f>
        <v>BTWHT-XS</v>
      </c>
      <c r="AA745" s="195">
        <f>IFERROR(VLOOKUP('2) Order Form'!W750,$U$4:$U$1000,1,FALSE),"Ikke med i Elastic")</f>
        <v>7048652278135</v>
      </c>
      <c r="AB745" s="195">
        <f>SUM('2) Order Form'!W750)</f>
        <v>7048652278135</v>
      </c>
      <c r="AC745" s="195">
        <f>INDEX(ATS!$A:$P,MATCH(ATS!$AB745,ATS!$O:$O,0),1)</f>
        <v>828100</v>
      </c>
      <c r="AD745" s="195" t="str">
        <f>INDEX(ATS!$A:$P,MATCH(ATS!$AB745,ATS!$O:$O,0),2)</f>
        <v>Hunter Gloves W</v>
      </c>
      <c r="AE745" s="195" t="str">
        <f>INDEX(ATS!$A:$P,MATCH(ATS!$AB745,ATS!$O:$O,0),4)</f>
        <v>BTWHT-L</v>
      </c>
    </row>
    <row r="746" spans="1:31" s="2" customFormat="1" x14ac:dyDescent="0.2">
      <c r="A746" s="228">
        <v>820182</v>
      </c>
      <c r="B746" s="228" t="s">
        <v>3126</v>
      </c>
      <c r="C746" s="228" t="s">
        <v>4204</v>
      </c>
      <c r="D746" s="228" t="s">
        <v>2337</v>
      </c>
      <c r="E746" s="228" t="s">
        <v>4507</v>
      </c>
      <c r="F746" s="228" t="s">
        <v>3080</v>
      </c>
      <c r="G746" s="228" t="s">
        <v>128</v>
      </c>
      <c r="H746" s="228">
        <v>198</v>
      </c>
      <c r="I746" s="228">
        <v>198</v>
      </c>
      <c r="J746" s="228">
        <v>198</v>
      </c>
      <c r="K746" s="228">
        <v>198</v>
      </c>
      <c r="L746" s="231">
        <v>198</v>
      </c>
      <c r="N746" s="119" t="str">
        <f t="shared" si="33"/>
        <v>820182-8830-34/36</v>
      </c>
      <c r="O746" s="122">
        <f>IF(B746="NET","",IF(B746="","",IFERROR(VLOOKUP(N746,EAN!$A:$B,2,FALSE),"MANGLER - MÅ OPPDATERE EAN-FANEN")))</f>
        <v>7048652776327</v>
      </c>
      <c r="P746" s="119">
        <f t="shared" si="34"/>
        <v>198</v>
      </c>
      <c r="Q746" s="119">
        <f t="shared" si="35"/>
        <v>198</v>
      </c>
      <c r="S746" s="137" t="str">
        <f>IF(B746="NET","",IFERROR(VLOOKUP(O746,'2) Order Form'!$W$9:$W$1926,1,FALSE),"Ikke med I order form"))</f>
        <v>Ikke med I order form</v>
      </c>
      <c r="U746" s="226">
        <v>7048652277916</v>
      </c>
      <c r="V746" s="120">
        <f>IFERROR(VLOOKUP(U746,'2) Order Form'!$W$9:$W$1996,1,FALSE),"Ikke med I order form")</f>
        <v>7048652277916</v>
      </c>
      <c r="W746" s="195">
        <f>INDEX(ATS!$A:$P,MATCH(ATS!$U746,ATS!$O:$O,0),1)</f>
        <v>828098</v>
      </c>
      <c r="X746" s="174" t="str">
        <f>INDEX(ATS!$A:$P,MATCH(ATS!$U746,ATS!$O:$O,0),2)</f>
        <v>Hunter Light Gloves W</v>
      </c>
      <c r="Y746" s="175" t="str">
        <f>INDEX(ATS!$A:$P,MATCH(ATS!$U746,ATS!$O:$O,0),4)</f>
        <v>BTWHT-S</v>
      </c>
      <c r="AA746" s="195">
        <f>IFERROR(VLOOKUP('2) Order Form'!W751,$U$4:$U$1000,1,FALSE),"Ikke med i Elastic")</f>
        <v>7048652764690</v>
      </c>
      <c r="AB746" s="195">
        <f>SUM('2) Order Form'!W751)</f>
        <v>7048652764690</v>
      </c>
      <c r="AC746" s="195">
        <f>INDEX(ATS!$A:$P,MATCH(ATS!$AB746,ATS!$O:$O,0),1)</f>
        <v>828098</v>
      </c>
      <c r="AD746" s="195" t="str">
        <f>INDEX(ATS!$A:$P,MATCH(ATS!$AB746,ATS!$O:$O,0),2)</f>
        <v>Hunter Light Gloves W</v>
      </c>
      <c r="AE746" s="195" t="str">
        <f>INDEX(ATS!$A:$P,MATCH(ATS!$AB746,ATS!$O:$O,0),4)</f>
        <v>57000-XS</v>
      </c>
    </row>
    <row r="747" spans="1:31" s="2" customFormat="1" x14ac:dyDescent="0.2">
      <c r="A747" s="228">
        <v>820182</v>
      </c>
      <c r="B747" s="228" t="s">
        <v>3126</v>
      </c>
      <c r="C747" s="228" t="s">
        <v>4204</v>
      </c>
      <c r="D747" s="228" t="s">
        <v>850</v>
      </c>
      <c r="E747" s="228" t="s">
        <v>93</v>
      </c>
      <c r="F747" s="228" t="s">
        <v>3080</v>
      </c>
      <c r="G747" s="228" t="s">
        <v>128</v>
      </c>
      <c r="H747" s="228">
        <v>248</v>
      </c>
      <c r="I747" s="228">
        <v>248</v>
      </c>
      <c r="J747" s="228">
        <v>248</v>
      </c>
      <c r="K747" s="228">
        <v>248</v>
      </c>
      <c r="L747" s="231">
        <v>248</v>
      </c>
      <c r="N747" s="119" t="str">
        <f t="shared" si="33"/>
        <v>820182-BLCK-34/36</v>
      </c>
      <c r="O747" s="122">
        <f>IF(B747="NET","",IF(B747="","",IFERROR(VLOOKUP(N747,EAN!$A:$B,2,FALSE),"MANGLER - MÅ OPPDATERE EAN-FANEN")))</f>
        <v>7048652556486</v>
      </c>
      <c r="P747" s="119">
        <f t="shared" si="34"/>
        <v>248</v>
      </c>
      <c r="Q747" s="119">
        <f t="shared" si="35"/>
        <v>248</v>
      </c>
      <c r="S747" s="137" t="str">
        <f>IF(B747="NET","",IFERROR(VLOOKUP(O747,'2) Order Form'!$W$9:$W$1926,1,FALSE),"Ikke med I order form"))</f>
        <v>Ikke med I order form</v>
      </c>
      <c r="U747" s="226">
        <v>7048652277909</v>
      </c>
      <c r="V747" s="120">
        <f>IFERROR(VLOOKUP(U747,'2) Order Form'!$W$9:$W$1996,1,FALSE),"Ikke med I order form")</f>
        <v>7048652277909</v>
      </c>
      <c r="W747" s="195">
        <f>INDEX(ATS!$A:$P,MATCH(ATS!$U747,ATS!$O:$O,0),1)</f>
        <v>828098</v>
      </c>
      <c r="X747" s="174" t="str">
        <f>INDEX(ATS!$A:$P,MATCH(ATS!$U747,ATS!$O:$O,0),2)</f>
        <v>Hunter Light Gloves W</v>
      </c>
      <c r="Y747" s="175" t="str">
        <f>INDEX(ATS!$A:$P,MATCH(ATS!$U747,ATS!$O:$O,0),4)</f>
        <v>BTWHT-M</v>
      </c>
      <c r="AA747" s="195">
        <f>IFERROR(VLOOKUP('2) Order Form'!W752,$U$4:$U$1000,1,FALSE),"Ikke med i Elastic")</f>
        <v>7048652764683</v>
      </c>
      <c r="AB747" s="195">
        <f>SUM('2) Order Form'!W752)</f>
        <v>7048652764683</v>
      </c>
      <c r="AC747" s="195">
        <f>INDEX(ATS!$A:$P,MATCH(ATS!$AB747,ATS!$O:$O,0),1)</f>
        <v>828098</v>
      </c>
      <c r="AD747" s="195" t="str">
        <f>INDEX(ATS!$A:$P,MATCH(ATS!$AB747,ATS!$O:$O,0),2)</f>
        <v>Hunter Light Gloves W</v>
      </c>
      <c r="AE747" s="195" t="str">
        <f>INDEX(ATS!$A:$P,MATCH(ATS!$AB747,ATS!$O:$O,0),4)</f>
        <v>57000-S</v>
      </c>
    </row>
    <row r="748" spans="1:31" s="2" customFormat="1" x14ac:dyDescent="0.2">
      <c r="A748" s="228">
        <v>820182</v>
      </c>
      <c r="B748" s="228" t="s">
        <v>3126</v>
      </c>
      <c r="C748" s="228" t="s">
        <v>4204</v>
      </c>
      <c r="D748" s="228" t="s">
        <v>851</v>
      </c>
      <c r="E748" s="228" t="s">
        <v>133</v>
      </c>
      <c r="F748" s="228" t="s">
        <v>3080</v>
      </c>
      <c r="G748" s="228" t="s">
        <v>504</v>
      </c>
      <c r="H748" s="228">
        <v>13</v>
      </c>
      <c r="I748" s="228">
        <v>13</v>
      </c>
      <c r="J748" s="228">
        <v>13</v>
      </c>
      <c r="K748" s="228">
        <v>13</v>
      </c>
      <c r="L748" s="231">
        <v>13</v>
      </c>
      <c r="N748" s="119" t="str">
        <f t="shared" si="33"/>
        <v>820182-GRBE-34/36</v>
      </c>
      <c r="O748" s="122">
        <f>IF(B748="NET","",IF(B748="","",IFERROR(VLOOKUP(N748,EAN!$A:$B,2,FALSE),"MANGLER - MÅ OPPDATERE EAN-FANEN")))</f>
        <v>7048652339355</v>
      </c>
      <c r="P748" s="119">
        <f t="shared" si="34"/>
        <v>13</v>
      </c>
      <c r="Q748" s="119">
        <f t="shared" si="35"/>
        <v>13</v>
      </c>
      <c r="S748" s="137" t="str">
        <f>IF(B748="NET","",IFERROR(VLOOKUP(O748,'2) Order Form'!$W$9:$W$1926,1,FALSE),"Ikke med I order form"))</f>
        <v>Ikke med I order form</v>
      </c>
      <c r="U748" s="226">
        <v>7048652277893</v>
      </c>
      <c r="V748" s="120">
        <f>IFERROR(VLOOKUP(U748,'2) Order Form'!$W$9:$W$1996,1,FALSE),"Ikke med I order form")</f>
        <v>7048652277893</v>
      </c>
      <c r="W748" s="195">
        <f>INDEX(ATS!$A:$P,MATCH(ATS!$U748,ATS!$O:$O,0),1)</f>
        <v>828098</v>
      </c>
      <c r="X748" s="174" t="str">
        <f>INDEX(ATS!$A:$P,MATCH(ATS!$U748,ATS!$O:$O,0),2)</f>
        <v>Hunter Light Gloves W</v>
      </c>
      <c r="Y748" s="175" t="str">
        <f>INDEX(ATS!$A:$P,MATCH(ATS!$U748,ATS!$O:$O,0),4)</f>
        <v>BTWHT-L</v>
      </c>
      <c r="AA748" s="195">
        <f>IFERROR(VLOOKUP('2) Order Form'!W753,$U$4:$U$1000,1,FALSE),"Ikke med i Elastic")</f>
        <v>7048652764676</v>
      </c>
      <c r="AB748" s="195">
        <f>SUM('2) Order Form'!W753)</f>
        <v>7048652764676</v>
      </c>
      <c r="AC748" s="195">
        <f>INDEX(ATS!$A:$P,MATCH(ATS!$AB748,ATS!$O:$O,0),1)</f>
        <v>828098</v>
      </c>
      <c r="AD748" s="195" t="str">
        <f>INDEX(ATS!$A:$P,MATCH(ATS!$AB748,ATS!$O:$O,0),2)</f>
        <v>Hunter Light Gloves W</v>
      </c>
      <c r="AE748" s="195" t="str">
        <f>INDEX(ATS!$A:$P,MATCH(ATS!$AB748,ATS!$O:$O,0),4)</f>
        <v>57000-M</v>
      </c>
    </row>
    <row r="749" spans="1:31" s="2" customFormat="1" x14ac:dyDescent="0.2">
      <c r="A749" s="228">
        <v>820182</v>
      </c>
      <c r="B749" s="228" t="s">
        <v>3126</v>
      </c>
      <c r="C749" s="228" t="s">
        <v>4204</v>
      </c>
      <c r="D749" s="228" t="s">
        <v>852</v>
      </c>
      <c r="E749" s="228" t="s">
        <v>2145</v>
      </c>
      <c r="F749" s="228" t="s">
        <v>3080</v>
      </c>
      <c r="G749" s="228" t="s">
        <v>504</v>
      </c>
      <c r="H749" s="228">
        <v>3</v>
      </c>
      <c r="I749" s="228">
        <v>3</v>
      </c>
      <c r="J749" s="228">
        <v>3</v>
      </c>
      <c r="K749" s="228">
        <v>3</v>
      </c>
      <c r="L749" s="231">
        <v>3</v>
      </c>
      <c r="N749" s="119" t="str">
        <f t="shared" si="33"/>
        <v>820182-ONBE-34/36</v>
      </c>
      <c r="O749" s="122">
        <f>IF(B749="NET","",IF(B749="","",IFERROR(VLOOKUP(N749,EAN!$A:$B,2,FALSE),"MANGLER - MÅ OPPDATERE EAN-FANEN")))</f>
        <v>7048652340290</v>
      </c>
      <c r="P749" s="119">
        <f t="shared" si="34"/>
        <v>3</v>
      </c>
      <c r="Q749" s="119">
        <f t="shared" si="35"/>
        <v>3</v>
      </c>
      <c r="S749" s="137" t="str">
        <f>IF(B749="NET","",IFERROR(VLOOKUP(O749,'2) Order Form'!$W$9:$W$1926,1,FALSE),"Ikke med I order form"))</f>
        <v>Ikke med I order form</v>
      </c>
      <c r="U749" s="226">
        <v>7048652764690</v>
      </c>
      <c r="V749" s="120">
        <f>IFERROR(VLOOKUP(U749,'2) Order Form'!$W$9:$W$1996,1,FALSE),"Ikke med I order form")</f>
        <v>7048652764690</v>
      </c>
      <c r="W749" s="195">
        <f>INDEX(ATS!$A:$P,MATCH(ATS!$U749,ATS!$O:$O,0),1)</f>
        <v>828098</v>
      </c>
      <c r="X749" s="174" t="str">
        <f>INDEX(ATS!$A:$P,MATCH(ATS!$U749,ATS!$O:$O,0),2)</f>
        <v>Hunter Light Gloves W</v>
      </c>
      <c r="Y749" s="175" t="str">
        <f>INDEX(ATS!$A:$P,MATCH(ATS!$U749,ATS!$O:$O,0),4)</f>
        <v>57000-XS</v>
      </c>
      <c r="AA749" s="195">
        <f>IFERROR(VLOOKUP('2) Order Form'!W754,$U$4:$U$1000,1,FALSE),"Ikke med i Elastic")</f>
        <v>7048652764669</v>
      </c>
      <c r="AB749" s="195">
        <f>SUM('2) Order Form'!W754)</f>
        <v>7048652764669</v>
      </c>
      <c r="AC749" s="195">
        <f>INDEX(ATS!$A:$P,MATCH(ATS!$AB749,ATS!$O:$O,0),1)</f>
        <v>828098</v>
      </c>
      <c r="AD749" s="195" t="str">
        <f>INDEX(ATS!$A:$P,MATCH(ATS!$AB749,ATS!$O:$O,0),2)</f>
        <v>Hunter Light Gloves W</v>
      </c>
      <c r="AE749" s="195" t="str">
        <f>INDEX(ATS!$A:$P,MATCH(ATS!$AB749,ATS!$O:$O,0),4)</f>
        <v>57000-L</v>
      </c>
    </row>
    <row r="750" spans="1:31" s="2" customFormat="1" x14ac:dyDescent="0.2">
      <c r="A750" s="229">
        <v>820186</v>
      </c>
      <c r="B750" s="228" t="s">
        <v>248</v>
      </c>
      <c r="C750" s="228"/>
      <c r="D750" s="228"/>
      <c r="E750" s="228"/>
      <c r="F750" s="228"/>
      <c r="G750" s="228"/>
      <c r="H750" s="229">
        <v>202226</v>
      </c>
      <c r="I750" s="229">
        <v>202227</v>
      </c>
      <c r="J750" s="229">
        <v>202228</v>
      </c>
      <c r="K750" s="229">
        <v>202229</v>
      </c>
      <c r="L750" s="232">
        <v>202234</v>
      </c>
      <c r="N750" s="119" t="str">
        <f t="shared" si="33"/>
        <v>820186-</v>
      </c>
      <c r="O750" s="122" t="str">
        <f>IF(B750="NET","",IF(B750="","",IFERROR(VLOOKUP(N750,EAN!$A:$B,2,FALSE),"MANGLER - MÅ OPPDATERE EAN-FANEN")))</f>
        <v/>
      </c>
      <c r="P750" s="119">
        <f t="shared" si="34"/>
        <v>202226</v>
      </c>
      <c r="Q750" s="119">
        <f t="shared" si="35"/>
        <v>202234</v>
      </c>
      <c r="S750" s="137" t="str">
        <f>IF(B750="NET","",IFERROR(VLOOKUP(O750,'2) Order Form'!$W$9:$W$1926,1,FALSE),"Ikke med I order form"))</f>
        <v/>
      </c>
      <c r="U750" s="226">
        <v>7048652764683</v>
      </c>
      <c r="V750" s="120">
        <f>IFERROR(VLOOKUP(U750,'2) Order Form'!$W$9:$W$1996,1,FALSE),"Ikke med I order form")</f>
        <v>7048652764683</v>
      </c>
      <c r="W750" s="195">
        <f>INDEX(ATS!$A:$P,MATCH(ATS!$U750,ATS!$O:$O,0),1)</f>
        <v>828098</v>
      </c>
      <c r="X750" s="174" t="str">
        <f>INDEX(ATS!$A:$P,MATCH(ATS!$U750,ATS!$O:$O,0),2)</f>
        <v>Hunter Light Gloves W</v>
      </c>
      <c r="Y750" s="175" t="str">
        <f>INDEX(ATS!$A:$P,MATCH(ATS!$U750,ATS!$O:$O,0),4)</f>
        <v>57000-S</v>
      </c>
      <c r="AA750" s="195">
        <f>IFERROR(VLOOKUP('2) Order Form'!W755,$U$4:$U$1000,1,FALSE),"Ikke med i Elastic")</f>
        <v>7048652277886</v>
      </c>
      <c r="AB750" s="195">
        <f>SUM('2) Order Form'!W755)</f>
        <v>7048652277886</v>
      </c>
      <c r="AC750" s="195">
        <f>INDEX(ATS!$A:$P,MATCH(ATS!$AB750,ATS!$O:$O,0),1)</f>
        <v>828098</v>
      </c>
      <c r="AD750" s="195" t="str">
        <f>INDEX(ATS!$A:$P,MATCH(ATS!$AB750,ATS!$O:$O,0),2)</f>
        <v>Hunter Light Gloves W</v>
      </c>
      <c r="AE750" s="195" t="str">
        <f>INDEX(ATS!$A:$P,MATCH(ATS!$AB750,ATS!$O:$O,0),4)</f>
        <v>BLACK-XS</v>
      </c>
    </row>
    <row r="751" spans="1:31" s="2" customFormat="1" x14ac:dyDescent="0.2">
      <c r="A751" s="228">
        <v>820186</v>
      </c>
      <c r="B751" s="228" t="s">
        <v>347</v>
      </c>
      <c r="C751" s="228" t="s">
        <v>4204</v>
      </c>
      <c r="D751" s="228" t="s">
        <v>3307</v>
      </c>
      <c r="E751" s="228" t="s">
        <v>4386</v>
      </c>
      <c r="F751" s="228" t="s">
        <v>84</v>
      </c>
      <c r="G751" s="228" t="s">
        <v>128</v>
      </c>
      <c r="H751" s="228">
        <v>202</v>
      </c>
      <c r="I751" s="228">
        <v>202</v>
      </c>
      <c r="J751" s="228">
        <v>202</v>
      </c>
      <c r="K751" s="228">
        <v>202</v>
      </c>
      <c r="L751" s="231">
        <v>202</v>
      </c>
      <c r="N751" s="119" t="str">
        <f t="shared" si="33"/>
        <v>820186-11001-OS</v>
      </c>
      <c r="O751" s="122" t="str">
        <f>IF(B751="NET","",IF(B751="","",IFERROR(VLOOKUP(N751,EAN!$A:$B,2,FALSE),"MANGLER - MÅ OPPDATERE EAN-FANEN")))</f>
        <v>MANGLER - MÅ OPPDATERE EAN-FANEN</v>
      </c>
      <c r="P751" s="119">
        <f t="shared" si="34"/>
        <v>202</v>
      </c>
      <c r="Q751" s="119">
        <f t="shared" si="35"/>
        <v>202</v>
      </c>
      <c r="S751" s="137" t="str">
        <f>IF(B751="NET","",IFERROR(VLOOKUP(O751,'2) Order Form'!$W$9:$W$1926,1,FALSE),"Ikke med I order form"))</f>
        <v>Ikke med I order form</v>
      </c>
      <c r="U751" s="226">
        <v>7048652764676</v>
      </c>
      <c r="V751" s="120">
        <f>IFERROR(VLOOKUP(U751,'2) Order Form'!$W$9:$W$1996,1,FALSE),"Ikke med I order form")</f>
        <v>7048652764676</v>
      </c>
      <c r="W751" s="195">
        <f>INDEX(ATS!$A:$P,MATCH(ATS!$U751,ATS!$O:$O,0),1)</f>
        <v>828098</v>
      </c>
      <c r="X751" s="174" t="str">
        <f>INDEX(ATS!$A:$P,MATCH(ATS!$U751,ATS!$O:$O,0),2)</f>
        <v>Hunter Light Gloves W</v>
      </c>
      <c r="Y751" s="175" t="str">
        <f>INDEX(ATS!$A:$P,MATCH(ATS!$U751,ATS!$O:$O,0),4)</f>
        <v>57000-M</v>
      </c>
      <c r="AA751" s="195">
        <f>IFERROR(VLOOKUP('2) Order Form'!W756,$U$4:$U$1000,1,FALSE),"Ikke med i Elastic")</f>
        <v>7048652277879</v>
      </c>
      <c r="AB751" s="195">
        <f>SUM('2) Order Form'!W756)</f>
        <v>7048652277879</v>
      </c>
      <c r="AC751" s="195">
        <f>INDEX(ATS!$A:$P,MATCH(ATS!$AB751,ATS!$O:$O,0),1)</f>
        <v>828098</v>
      </c>
      <c r="AD751" s="195" t="str">
        <f>INDEX(ATS!$A:$P,MATCH(ATS!$AB751,ATS!$O:$O,0),2)</f>
        <v>Hunter Light Gloves W</v>
      </c>
      <c r="AE751" s="195" t="str">
        <f>INDEX(ATS!$A:$P,MATCH(ATS!$AB751,ATS!$O:$O,0),4)</f>
        <v>BLACK-S</v>
      </c>
    </row>
    <row r="752" spans="1:31" s="2" customFormat="1" x14ac:dyDescent="0.2">
      <c r="A752" s="228">
        <v>820186</v>
      </c>
      <c r="B752" s="228" t="s">
        <v>347</v>
      </c>
      <c r="C752" s="228" t="s">
        <v>4204</v>
      </c>
      <c r="D752" s="228" t="s">
        <v>3310</v>
      </c>
      <c r="E752" s="228" t="s">
        <v>3234</v>
      </c>
      <c r="F752" s="228" t="s">
        <v>84</v>
      </c>
      <c r="G752" s="228" t="s">
        <v>128</v>
      </c>
      <c r="H752" s="228">
        <v>0</v>
      </c>
      <c r="I752" s="228">
        <v>0</v>
      </c>
      <c r="J752" s="228">
        <v>0</v>
      </c>
      <c r="K752" s="228">
        <v>0</v>
      </c>
      <c r="L752" s="231">
        <v>0</v>
      </c>
      <c r="N752" s="119" t="str">
        <f t="shared" si="33"/>
        <v>820186-77003-OS</v>
      </c>
      <c r="O752" s="122" t="str">
        <f>IF(B752="NET","",IF(B752="","",IFERROR(VLOOKUP(N752,EAN!$A:$B,2,FALSE),"MANGLER - MÅ OPPDATERE EAN-FANEN")))</f>
        <v>MANGLER - MÅ OPPDATERE EAN-FANEN</v>
      </c>
      <c r="P752" s="119">
        <f t="shared" si="34"/>
        <v>0</v>
      </c>
      <c r="Q752" s="119">
        <f t="shared" si="35"/>
        <v>0</v>
      </c>
      <c r="S752" s="137" t="str">
        <f>IF(B752="NET","",IFERROR(VLOOKUP(O752,'2) Order Form'!$W$9:$W$1926,1,FALSE),"Ikke med I order form"))</f>
        <v>Ikke med I order form</v>
      </c>
      <c r="U752" s="226">
        <v>7048652764669</v>
      </c>
      <c r="V752" s="120">
        <f>IFERROR(VLOOKUP(U752,'2) Order Form'!$W$9:$W$1996,1,FALSE),"Ikke med I order form")</f>
        <v>7048652764669</v>
      </c>
      <c r="W752" s="195">
        <f>INDEX(ATS!$A:$P,MATCH(ATS!$U752,ATS!$O:$O,0),1)</f>
        <v>828098</v>
      </c>
      <c r="X752" s="174" t="str">
        <f>INDEX(ATS!$A:$P,MATCH(ATS!$U752,ATS!$O:$O,0),2)</f>
        <v>Hunter Light Gloves W</v>
      </c>
      <c r="Y752" s="175" t="str">
        <f>INDEX(ATS!$A:$P,MATCH(ATS!$U752,ATS!$O:$O,0),4)</f>
        <v>57000-L</v>
      </c>
      <c r="AA752" s="195">
        <f>IFERROR(VLOOKUP('2) Order Form'!W757,$U$4:$U$1000,1,FALSE),"Ikke med i Elastic")</f>
        <v>7048652277862</v>
      </c>
      <c r="AB752" s="195">
        <f>SUM('2) Order Form'!W757)</f>
        <v>7048652277862</v>
      </c>
      <c r="AC752" s="195">
        <f>INDEX(ATS!$A:$P,MATCH(ATS!$AB752,ATS!$O:$O,0),1)</f>
        <v>828098</v>
      </c>
      <c r="AD752" s="195" t="str">
        <f>INDEX(ATS!$A:$P,MATCH(ATS!$AB752,ATS!$O:$O,0),2)</f>
        <v>Hunter Light Gloves W</v>
      </c>
      <c r="AE752" s="195" t="str">
        <f>INDEX(ATS!$A:$P,MATCH(ATS!$AB752,ATS!$O:$O,0),4)</f>
        <v>BLACK-M</v>
      </c>
    </row>
    <row r="753" spans="1:31" s="2" customFormat="1" x14ac:dyDescent="0.2">
      <c r="A753" s="228">
        <v>820186</v>
      </c>
      <c r="B753" s="228" t="s">
        <v>347</v>
      </c>
      <c r="C753" s="228" t="s">
        <v>4204</v>
      </c>
      <c r="D753" s="228" t="s">
        <v>3311</v>
      </c>
      <c r="E753" s="228" t="s">
        <v>4387</v>
      </c>
      <c r="F753" s="228" t="s">
        <v>84</v>
      </c>
      <c r="G753" s="228" t="s">
        <v>504</v>
      </c>
      <c r="H753" s="228">
        <v>138</v>
      </c>
      <c r="I753" s="228">
        <v>138</v>
      </c>
      <c r="J753" s="228">
        <v>138</v>
      </c>
      <c r="K753" s="228">
        <v>138</v>
      </c>
      <c r="L753" s="231">
        <v>138</v>
      </c>
      <c r="N753" s="119" t="str">
        <f t="shared" si="33"/>
        <v>820186-77100-OS</v>
      </c>
      <c r="O753" s="122" t="str">
        <f>IF(B753="NET","",IF(B753="","",IFERROR(VLOOKUP(N753,EAN!$A:$B,2,FALSE),"MANGLER - MÅ OPPDATERE EAN-FANEN")))</f>
        <v>MANGLER - MÅ OPPDATERE EAN-FANEN</v>
      </c>
      <c r="P753" s="119">
        <f t="shared" si="34"/>
        <v>138</v>
      </c>
      <c r="Q753" s="119">
        <f t="shared" si="35"/>
        <v>138</v>
      </c>
      <c r="S753" s="137" t="str">
        <f>IF(B753="NET","",IFERROR(VLOOKUP(O753,'2) Order Form'!$W$9:$W$1926,1,FALSE),"Ikke med I order form"))</f>
        <v>Ikke med I order form</v>
      </c>
      <c r="U753" s="226">
        <v>7048652763389</v>
      </c>
      <c r="V753" s="120">
        <f>IFERROR(VLOOKUP(U753,'2) Order Form'!$W$9:$W$1996,1,FALSE),"Ikke med I order form")</f>
        <v>7048652763389</v>
      </c>
      <c r="W753" s="195">
        <f>INDEX(ATS!$A:$P,MATCH(ATS!$U753,ATS!$O:$O,0),1)</f>
        <v>828173</v>
      </c>
      <c r="X753" s="174" t="str">
        <f>INDEX(ATS!$A:$P,MATCH(ATS!$U753,ATS!$O:$O,0),2)</f>
        <v>Hunter Pants JR</v>
      </c>
      <c r="Y753" s="175" t="str">
        <f>INDEX(ATS!$A:$P,MATCH(ATS!$U753,ATS!$O:$O,0),4)</f>
        <v>99901-128</v>
      </c>
      <c r="AA753" s="195">
        <f>IFERROR(VLOOKUP('2) Order Form'!W758,$U$4:$U$1000,1,FALSE),"Ikke med i Elastic")</f>
        <v>7048652277855</v>
      </c>
      <c r="AB753" s="195">
        <f>SUM('2) Order Form'!W758)</f>
        <v>7048652277855</v>
      </c>
      <c r="AC753" s="195">
        <f>INDEX(ATS!$A:$P,MATCH(ATS!$AB753,ATS!$O:$O,0),1)</f>
        <v>828098</v>
      </c>
      <c r="AD753" s="195" t="str">
        <f>INDEX(ATS!$A:$P,MATCH(ATS!$AB753,ATS!$O:$O,0),2)</f>
        <v>Hunter Light Gloves W</v>
      </c>
      <c r="AE753" s="195" t="str">
        <f>INDEX(ATS!$A:$P,MATCH(ATS!$AB753,ATS!$O:$O,0),4)</f>
        <v>BLACK-L</v>
      </c>
    </row>
    <row r="754" spans="1:31" s="2" customFormat="1" x14ac:dyDescent="0.2">
      <c r="A754" s="228">
        <v>820186</v>
      </c>
      <c r="B754" s="228" t="s">
        <v>347</v>
      </c>
      <c r="C754" s="228" t="s">
        <v>4204</v>
      </c>
      <c r="D754" s="228" t="s">
        <v>660</v>
      </c>
      <c r="E754" s="228" t="s">
        <v>4364</v>
      </c>
      <c r="F754" s="228" t="s">
        <v>84</v>
      </c>
      <c r="G754" s="228" t="s">
        <v>128</v>
      </c>
      <c r="H754" s="228">
        <v>107</v>
      </c>
      <c r="I754" s="228">
        <v>107</v>
      </c>
      <c r="J754" s="228">
        <v>107</v>
      </c>
      <c r="K754" s="228">
        <v>107</v>
      </c>
      <c r="L754" s="231">
        <v>107</v>
      </c>
      <c r="N754" s="119" t="str">
        <f t="shared" si="33"/>
        <v>820186-99901-OS</v>
      </c>
      <c r="O754" s="122" t="str">
        <f>IF(B754="NET","",IF(B754="","",IFERROR(VLOOKUP(N754,EAN!$A:$B,2,FALSE),"MANGLER - MÅ OPPDATERE EAN-FANEN")))</f>
        <v>MANGLER - MÅ OPPDATERE EAN-FANEN</v>
      </c>
      <c r="P754" s="119">
        <f t="shared" si="34"/>
        <v>107</v>
      </c>
      <c r="Q754" s="119">
        <f t="shared" si="35"/>
        <v>107</v>
      </c>
      <c r="S754" s="137" t="str">
        <f>IF(B754="NET","",IFERROR(VLOOKUP(O754,'2) Order Form'!$W$9:$W$1926,1,FALSE),"Ikke med I order form"))</f>
        <v>Ikke med I order form</v>
      </c>
      <c r="U754" s="226">
        <v>7048652763396</v>
      </c>
      <c r="V754" s="120">
        <f>IFERROR(VLOOKUP(U754,'2) Order Form'!$W$9:$W$1996,1,FALSE),"Ikke med I order form")</f>
        <v>7048652763396</v>
      </c>
      <c r="W754" s="195">
        <f>INDEX(ATS!$A:$P,MATCH(ATS!$U754,ATS!$O:$O,0),1)</f>
        <v>828173</v>
      </c>
      <c r="X754" s="174" t="str">
        <f>INDEX(ATS!$A:$P,MATCH(ATS!$U754,ATS!$O:$O,0),2)</f>
        <v>Hunter Pants JR</v>
      </c>
      <c r="Y754" s="175" t="str">
        <f>INDEX(ATS!$A:$P,MATCH(ATS!$U754,ATS!$O:$O,0),4)</f>
        <v>99901-140</v>
      </c>
      <c r="AA754" s="195">
        <f>IFERROR(VLOOKUP('2) Order Form'!W759,$U$4:$U$1000,1,FALSE),"Ikke med i Elastic")</f>
        <v>7048652277923</v>
      </c>
      <c r="AB754" s="195">
        <f>SUM('2) Order Form'!W759)</f>
        <v>7048652277923</v>
      </c>
      <c r="AC754" s="195">
        <f>INDEX(ATS!$A:$P,MATCH(ATS!$AB754,ATS!$O:$O,0),1)</f>
        <v>828098</v>
      </c>
      <c r="AD754" s="195" t="str">
        <f>INDEX(ATS!$A:$P,MATCH(ATS!$AB754,ATS!$O:$O,0),2)</f>
        <v>Hunter Light Gloves W</v>
      </c>
      <c r="AE754" s="195" t="str">
        <f>INDEX(ATS!$A:$P,MATCH(ATS!$AB754,ATS!$O:$O,0),4)</f>
        <v>BTWHT-XS</v>
      </c>
    </row>
    <row r="755" spans="1:31" s="2" customFormat="1" x14ac:dyDescent="0.2">
      <c r="A755" s="228">
        <v>820186</v>
      </c>
      <c r="B755" s="228" t="s">
        <v>347</v>
      </c>
      <c r="C755" s="228" t="s">
        <v>4204</v>
      </c>
      <c r="D755" s="228" t="s">
        <v>3312</v>
      </c>
      <c r="E755" s="228" t="s">
        <v>3313</v>
      </c>
      <c r="F755" s="228" t="s">
        <v>84</v>
      </c>
      <c r="G755" s="228" t="s">
        <v>504</v>
      </c>
      <c r="H755" s="228">
        <v>0</v>
      </c>
      <c r="I755" s="228">
        <v>0</v>
      </c>
      <c r="J755" s="228">
        <v>0</v>
      </c>
      <c r="K755" s="228">
        <v>0</v>
      </c>
      <c r="L755" s="231">
        <v>0</v>
      </c>
      <c r="N755" s="119" t="str">
        <f t="shared" si="33"/>
        <v>820186-DPFRN-OS</v>
      </c>
      <c r="O755" s="122" t="str">
        <f>IF(B755="NET","",IF(B755="","",IFERROR(VLOOKUP(N755,EAN!$A:$B,2,FALSE),"MANGLER - MÅ OPPDATERE EAN-FANEN")))</f>
        <v>MANGLER - MÅ OPPDATERE EAN-FANEN</v>
      </c>
      <c r="P755" s="119">
        <f t="shared" si="34"/>
        <v>0</v>
      </c>
      <c r="Q755" s="119">
        <f t="shared" si="35"/>
        <v>0</v>
      </c>
      <c r="S755" s="137" t="str">
        <f>IF(B755="NET","",IFERROR(VLOOKUP(O755,'2) Order Form'!$W$9:$W$1926,1,FALSE),"Ikke med I order form"))</f>
        <v>Ikke med I order form</v>
      </c>
      <c r="U755" s="226">
        <v>7048652763402</v>
      </c>
      <c r="V755" s="120">
        <f>IFERROR(VLOOKUP(U755,'2) Order Form'!$W$9:$W$1996,1,FALSE),"Ikke med I order form")</f>
        <v>7048652763402</v>
      </c>
      <c r="W755" s="195">
        <f>INDEX(ATS!$A:$P,MATCH(ATS!$U755,ATS!$O:$O,0),1)</f>
        <v>828173</v>
      </c>
      <c r="X755" s="174" t="str">
        <f>INDEX(ATS!$A:$P,MATCH(ATS!$U755,ATS!$O:$O,0),2)</f>
        <v>Hunter Pants JR</v>
      </c>
      <c r="Y755" s="175" t="str">
        <f>INDEX(ATS!$A:$P,MATCH(ATS!$U755,ATS!$O:$O,0),4)</f>
        <v>99901-152</v>
      </c>
      <c r="AA755" s="195">
        <f>IFERROR(VLOOKUP('2) Order Form'!W760,$U$4:$U$1000,1,FALSE),"Ikke med i Elastic")</f>
        <v>7048652277916</v>
      </c>
      <c r="AB755" s="195">
        <f>SUM('2) Order Form'!W760)</f>
        <v>7048652277916</v>
      </c>
      <c r="AC755" s="195">
        <f>INDEX(ATS!$A:$P,MATCH(ATS!$AB755,ATS!$O:$O,0),1)</f>
        <v>828098</v>
      </c>
      <c r="AD755" s="195" t="str">
        <f>INDEX(ATS!$A:$P,MATCH(ATS!$AB755,ATS!$O:$O,0),2)</f>
        <v>Hunter Light Gloves W</v>
      </c>
      <c r="AE755" s="195" t="str">
        <f>INDEX(ATS!$A:$P,MATCH(ATS!$AB755,ATS!$O:$O,0),4)</f>
        <v>BTWHT-S</v>
      </c>
    </row>
    <row r="756" spans="1:31" s="2" customFormat="1" x14ac:dyDescent="0.2">
      <c r="A756" s="228">
        <v>820186</v>
      </c>
      <c r="B756" s="228" t="s">
        <v>347</v>
      </c>
      <c r="C756" s="228" t="s">
        <v>4204</v>
      </c>
      <c r="D756" s="228" t="s">
        <v>242</v>
      </c>
      <c r="E756" s="228" t="s">
        <v>91</v>
      </c>
      <c r="F756" s="228" t="s">
        <v>84</v>
      </c>
      <c r="G756" s="228" t="s">
        <v>504</v>
      </c>
      <c r="H756" s="228">
        <v>0</v>
      </c>
      <c r="I756" s="228">
        <v>0</v>
      </c>
      <c r="J756" s="228">
        <v>0</v>
      </c>
      <c r="K756" s="228">
        <v>0</v>
      </c>
      <c r="L756" s="231">
        <v>0</v>
      </c>
      <c r="N756" s="119" t="str">
        <f t="shared" si="33"/>
        <v>820186-RBLUE-OS</v>
      </c>
      <c r="O756" s="122" t="str">
        <f>IF(B756="NET","",IF(B756="","",IFERROR(VLOOKUP(N756,EAN!$A:$B,2,FALSE),"MANGLER - MÅ OPPDATERE EAN-FANEN")))</f>
        <v>MANGLER - MÅ OPPDATERE EAN-FANEN</v>
      </c>
      <c r="P756" s="119">
        <f t="shared" si="34"/>
        <v>0</v>
      </c>
      <c r="Q756" s="119">
        <f t="shared" si="35"/>
        <v>0</v>
      </c>
      <c r="S756" s="137" t="str">
        <f>IF(B756="NET","",IFERROR(VLOOKUP(O756,'2) Order Form'!$W$9:$W$1926,1,FALSE),"Ikke med I order form"))</f>
        <v>Ikke med I order form</v>
      </c>
      <c r="U756" s="226">
        <v>7048652763419</v>
      </c>
      <c r="V756" s="120">
        <f>IFERROR(VLOOKUP(U756,'2) Order Form'!$W$9:$W$1996,1,FALSE),"Ikke med I order form")</f>
        <v>7048652763419</v>
      </c>
      <c r="W756" s="195">
        <f>INDEX(ATS!$A:$P,MATCH(ATS!$U756,ATS!$O:$O,0),1)</f>
        <v>828173</v>
      </c>
      <c r="X756" s="174" t="str">
        <f>INDEX(ATS!$A:$P,MATCH(ATS!$U756,ATS!$O:$O,0),2)</f>
        <v>Hunter Pants JR</v>
      </c>
      <c r="Y756" s="175" t="str">
        <f>INDEX(ATS!$A:$P,MATCH(ATS!$U756,ATS!$O:$O,0),4)</f>
        <v>99901-164</v>
      </c>
      <c r="AA756" s="195">
        <f>IFERROR(VLOOKUP('2) Order Form'!W761,$U$4:$U$1000,1,FALSE),"Ikke med i Elastic")</f>
        <v>7048652277909</v>
      </c>
      <c r="AB756" s="195">
        <f>SUM('2) Order Form'!W761)</f>
        <v>7048652277909</v>
      </c>
      <c r="AC756" s="195">
        <f>INDEX(ATS!$A:$P,MATCH(ATS!$AB756,ATS!$O:$O,0),1)</f>
        <v>828098</v>
      </c>
      <c r="AD756" s="195" t="str">
        <f>INDEX(ATS!$A:$P,MATCH(ATS!$AB756,ATS!$O:$O,0),2)</f>
        <v>Hunter Light Gloves W</v>
      </c>
      <c r="AE756" s="195" t="str">
        <f>INDEX(ATS!$A:$P,MATCH(ATS!$AB756,ATS!$O:$O,0),4)</f>
        <v>BTWHT-M</v>
      </c>
    </row>
    <row r="757" spans="1:31" s="2" customFormat="1" x14ac:dyDescent="0.2">
      <c r="A757" s="228">
        <v>820186</v>
      </c>
      <c r="B757" s="228" t="s">
        <v>347</v>
      </c>
      <c r="C757" s="228" t="s">
        <v>4204</v>
      </c>
      <c r="D757" s="228" t="s">
        <v>3314</v>
      </c>
      <c r="E757" s="228" t="s">
        <v>100</v>
      </c>
      <c r="F757" s="228" t="s">
        <v>84</v>
      </c>
      <c r="G757" s="228" t="s">
        <v>504</v>
      </c>
      <c r="H757" s="228">
        <v>0</v>
      </c>
      <c r="I757" s="228">
        <v>0</v>
      </c>
      <c r="J757" s="228">
        <v>0</v>
      </c>
      <c r="K757" s="228">
        <v>0</v>
      </c>
      <c r="L757" s="231">
        <v>0</v>
      </c>
      <c r="N757" s="119" t="str">
        <f t="shared" si="33"/>
        <v>820186-RSWOD-OS</v>
      </c>
      <c r="O757" s="122" t="str">
        <f>IF(B757="NET","",IF(B757="","",IFERROR(VLOOKUP(N757,EAN!$A:$B,2,FALSE),"MANGLER - MÅ OPPDATERE EAN-FANEN")))</f>
        <v>MANGLER - MÅ OPPDATERE EAN-FANEN</v>
      </c>
      <c r="P757" s="119">
        <f t="shared" si="34"/>
        <v>0</v>
      </c>
      <c r="Q757" s="119">
        <f t="shared" si="35"/>
        <v>0</v>
      </c>
      <c r="S757" s="137" t="str">
        <f>IF(B757="NET","",IFERROR(VLOOKUP(O757,'2) Order Form'!$W$9:$W$1926,1,FALSE),"Ikke med I order form"))</f>
        <v>Ikke med I order form</v>
      </c>
      <c r="U757" s="226">
        <v>7048652765505</v>
      </c>
      <c r="V757" s="120">
        <f>IFERROR(VLOOKUP(U757,'2) Order Form'!$W$9:$W$1996,1,FALSE),"Ikke med I order form")</f>
        <v>7048652765505</v>
      </c>
      <c r="W757" s="195">
        <f>INDEX(ATS!$A:$P,MATCH(ATS!$U757,ATS!$O:$O,0),1)</f>
        <v>828104</v>
      </c>
      <c r="X757" s="174" t="str">
        <f>INDEX(ATS!$A:$P,MATCH(ATS!$U757,ATS!$O:$O,0),2)</f>
        <v>Hunter Shorts JR</v>
      </c>
      <c r="Y757" s="175" t="str">
        <f>INDEX(ATS!$A:$P,MATCH(ATS!$U757,ATS!$O:$O,0),4)</f>
        <v>56002-128</v>
      </c>
      <c r="AA757" s="195">
        <f>IFERROR(VLOOKUP('2) Order Form'!W762,$U$4:$U$1000,1,FALSE),"Ikke med i Elastic")</f>
        <v>7048652277893</v>
      </c>
      <c r="AB757" s="195">
        <f>SUM('2) Order Form'!W762)</f>
        <v>7048652277893</v>
      </c>
      <c r="AC757" s="195">
        <f>INDEX(ATS!$A:$P,MATCH(ATS!$AB757,ATS!$O:$O,0),1)</f>
        <v>828098</v>
      </c>
      <c r="AD757" s="195" t="str">
        <f>INDEX(ATS!$A:$P,MATCH(ATS!$AB757,ATS!$O:$O,0),2)</f>
        <v>Hunter Light Gloves W</v>
      </c>
      <c r="AE757" s="195" t="str">
        <f>INDEX(ATS!$A:$P,MATCH(ATS!$AB757,ATS!$O:$O,0),4)</f>
        <v>BTWHT-L</v>
      </c>
    </row>
    <row r="758" spans="1:31" s="2" customFormat="1" x14ac:dyDescent="0.2">
      <c r="A758" s="228">
        <v>820186</v>
      </c>
      <c r="B758" s="228" t="s">
        <v>347</v>
      </c>
      <c r="C758" s="228" t="s">
        <v>4204</v>
      </c>
      <c r="D758" s="228" t="s">
        <v>152</v>
      </c>
      <c r="E758" s="228" t="s">
        <v>92</v>
      </c>
      <c r="F758" s="228" t="s">
        <v>84</v>
      </c>
      <c r="G758" s="228" t="s">
        <v>504</v>
      </c>
      <c r="H758" s="228">
        <v>0</v>
      </c>
      <c r="I758" s="228">
        <v>0</v>
      </c>
      <c r="J758" s="228">
        <v>0</v>
      </c>
      <c r="K758" s="228">
        <v>0</v>
      </c>
      <c r="L758" s="231">
        <v>0</v>
      </c>
      <c r="N758" s="119" t="str">
        <f t="shared" si="33"/>
        <v>820186-SEGRY-OS</v>
      </c>
      <c r="O758" s="122" t="str">
        <f>IF(B758="NET","",IF(B758="","",IFERROR(VLOOKUP(N758,EAN!$A:$B,2,FALSE),"MANGLER - MÅ OPPDATERE EAN-FANEN")))</f>
        <v>MANGLER - MÅ OPPDATERE EAN-FANEN</v>
      </c>
      <c r="P758" s="119">
        <f t="shared" si="34"/>
        <v>0</v>
      </c>
      <c r="Q758" s="119">
        <f t="shared" si="35"/>
        <v>0</v>
      </c>
      <c r="S758" s="137" t="str">
        <f>IF(B758="NET","",IFERROR(VLOOKUP(O758,'2) Order Form'!$W$9:$W$1926,1,FALSE),"Ikke med I order form"))</f>
        <v>Ikke med I order form</v>
      </c>
      <c r="U758" s="226">
        <v>7048652765512</v>
      </c>
      <c r="V758" s="120">
        <f>IFERROR(VLOOKUP(U758,'2) Order Form'!$W$9:$W$1996,1,FALSE),"Ikke med I order form")</f>
        <v>7048652765512</v>
      </c>
      <c r="W758" s="195">
        <f>INDEX(ATS!$A:$P,MATCH(ATS!$U758,ATS!$O:$O,0),1)</f>
        <v>828104</v>
      </c>
      <c r="X758" s="174" t="str">
        <f>INDEX(ATS!$A:$P,MATCH(ATS!$U758,ATS!$O:$O,0),2)</f>
        <v>Hunter Shorts JR</v>
      </c>
      <c r="Y758" s="175" t="str">
        <f>INDEX(ATS!$A:$P,MATCH(ATS!$U758,ATS!$O:$O,0),4)</f>
        <v>56002-140</v>
      </c>
      <c r="AA758" s="195">
        <f>IFERROR(VLOOKUP('2) Order Form'!W763,$U$4:$U$1000,1,FALSE),"Ikke med i Elastic")</f>
        <v>7048652763389</v>
      </c>
      <c r="AB758" s="195">
        <f>SUM('2) Order Form'!W763)</f>
        <v>7048652763389</v>
      </c>
      <c r="AC758" s="195">
        <f>INDEX(ATS!$A:$P,MATCH(ATS!$AB758,ATS!$O:$O,0),1)</f>
        <v>828173</v>
      </c>
      <c r="AD758" s="195" t="str">
        <f>INDEX(ATS!$A:$P,MATCH(ATS!$AB758,ATS!$O:$O,0),2)</f>
        <v>Hunter Pants JR</v>
      </c>
      <c r="AE758" s="195" t="str">
        <f>INDEX(ATS!$A:$P,MATCH(ATS!$AB758,ATS!$O:$O,0),4)</f>
        <v>99901-128</v>
      </c>
    </row>
    <row r="759" spans="1:31" s="2" customFormat="1" x14ac:dyDescent="0.2">
      <c r="A759" s="229">
        <v>820187</v>
      </c>
      <c r="B759" s="228" t="s">
        <v>248</v>
      </c>
      <c r="C759" s="228"/>
      <c r="D759" s="228"/>
      <c r="E759" s="228"/>
      <c r="F759" s="228"/>
      <c r="G759" s="228"/>
      <c r="H759" s="229">
        <v>202226</v>
      </c>
      <c r="I759" s="229">
        <v>202227</v>
      </c>
      <c r="J759" s="229">
        <v>202228</v>
      </c>
      <c r="K759" s="229">
        <v>202229</v>
      </c>
      <c r="L759" s="232">
        <v>202234</v>
      </c>
      <c r="N759" s="119" t="str">
        <f t="shared" si="33"/>
        <v>820187-</v>
      </c>
      <c r="O759" s="122" t="str">
        <f>IF(B759="NET","",IF(B759="","",IFERROR(VLOOKUP(N759,EAN!$A:$B,2,FALSE),"MANGLER - MÅ OPPDATERE EAN-FANEN")))</f>
        <v/>
      </c>
      <c r="P759" s="119">
        <f t="shared" si="34"/>
        <v>202226</v>
      </c>
      <c r="Q759" s="119">
        <f t="shared" si="35"/>
        <v>202234</v>
      </c>
      <c r="S759" s="137" t="str">
        <f>IF(B759="NET","",IFERROR(VLOOKUP(O759,'2) Order Form'!$W$9:$W$1926,1,FALSE),"Ikke med I order form"))</f>
        <v/>
      </c>
      <c r="U759" s="226">
        <v>7048652765529</v>
      </c>
      <c r="V759" s="120">
        <f>IFERROR(VLOOKUP(U759,'2) Order Form'!$W$9:$W$1996,1,FALSE),"Ikke med I order form")</f>
        <v>7048652765529</v>
      </c>
      <c r="W759" s="195">
        <f>INDEX(ATS!$A:$P,MATCH(ATS!$U759,ATS!$O:$O,0),1)</f>
        <v>828104</v>
      </c>
      <c r="X759" s="174" t="str">
        <f>INDEX(ATS!$A:$P,MATCH(ATS!$U759,ATS!$O:$O,0),2)</f>
        <v>Hunter Shorts JR</v>
      </c>
      <c r="Y759" s="175" t="str">
        <f>INDEX(ATS!$A:$P,MATCH(ATS!$U759,ATS!$O:$O,0),4)</f>
        <v>56002-152</v>
      </c>
      <c r="AA759" s="195">
        <f>IFERROR(VLOOKUP('2) Order Form'!W764,$U$4:$U$1000,1,FALSE),"Ikke med i Elastic")</f>
        <v>7048652763396</v>
      </c>
      <c r="AB759" s="195">
        <f>SUM('2) Order Form'!W764)</f>
        <v>7048652763396</v>
      </c>
      <c r="AC759" s="195">
        <f>INDEX(ATS!$A:$P,MATCH(ATS!$AB759,ATS!$O:$O,0),1)</f>
        <v>828173</v>
      </c>
      <c r="AD759" s="195" t="str">
        <f>INDEX(ATS!$A:$P,MATCH(ATS!$AB759,ATS!$O:$O,0),2)</f>
        <v>Hunter Pants JR</v>
      </c>
      <c r="AE759" s="195" t="str">
        <f>INDEX(ATS!$A:$P,MATCH(ATS!$AB759,ATS!$O:$O,0),4)</f>
        <v>99901-140</v>
      </c>
    </row>
    <row r="760" spans="1:31" s="2" customFormat="1" x14ac:dyDescent="0.2">
      <c r="A760" s="228">
        <v>820187</v>
      </c>
      <c r="B760" s="228" t="s">
        <v>348</v>
      </c>
      <c r="C760" s="228" t="s">
        <v>4204</v>
      </c>
      <c r="D760" s="228" t="s">
        <v>661</v>
      </c>
      <c r="E760" s="228" t="s">
        <v>4388</v>
      </c>
      <c r="F760" s="228" t="s">
        <v>84</v>
      </c>
      <c r="G760" s="228" t="s">
        <v>128</v>
      </c>
      <c r="H760" s="228">
        <v>75</v>
      </c>
      <c r="I760" s="228">
        <v>75</v>
      </c>
      <c r="J760" s="228">
        <v>75</v>
      </c>
      <c r="K760" s="228">
        <v>75</v>
      </c>
      <c r="L760" s="231">
        <v>75</v>
      </c>
      <c r="N760" s="119" t="str">
        <f t="shared" si="33"/>
        <v>820187-56000-OS</v>
      </c>
      <c r="O760" s="122" t="str">
        <f>IF(B760="NET","",IF(B760="","",IFERROR(VLOOKUP(N760,EAN!$A:$B,2,FALSE),"MANGLER - MÅ OPPDATERE EAN-FANEN")))</f>
        <v>MANGLER - MÅ OPPDATERE EAN-FANEN</v>
      </c>
      <c r="P760" s="119">
        <f t="shared" si="34"/>
        <v>75</v>
      </c>
      <c r="Q760" s="119">
        <f t="shared" si="35"/>
        <v>75</v>
      </c>
      <c r="S760" s="137" t="str">
        <f>IF(B760="NET","",IFERROR(VLOOKUP(O760,'2) Order Form'!$W$9:$W$1926,1,FALSE),"Ikke med I order form"))</f>
        <v>Ikke med I order form</v>
      </c>
      <c r="U760" s="226">
        <v>7048652765536</v>
      </c>
      <c r="V760" s="120">
        <f>IFERROR(VLOOKUP(U760,'2) Order Form'!$W$9:$W$1996,1,FALSE),"Ikke med I order form")</f>
        <v>7048652765536</v>
      </c>
      <c r="W760" s="195">
        <f>INDEX(ATS!$A:$P,MATCH(ATS!$U760,ATS!$O:$O,0),1)</f>
        <v>828104</v>
      </c>
      <c r="X760" s="174" t="str">
        <f>INDEX(ATS!$A:$P,MATCH(ATS!$U760,ATS!$O:$O,0),2)</f>
        <v>Hunter Shorts JR</v>
      </c>
      <c r="Y760" s="175" t="str">
        <f>INDEX(ATS!$A:$P,MATCH(ATS!$U760,ATS!$O:$O,0),4)</f>
        <v>56002-164</v>
      </c>
      <c r="AA760" s="195">
        <f>IFERROR(VLOOKUP('2) Order Form'!W765,$U$4:$U$1000,1,FALSE),"Ikke med i Elastic")</f>
        <v>7048652763402</v>
      </c>
      <c r="AB760" s="195">
        <f>SUM('2) Order Form'!W765)</f>
        <v>7048652763402</v>
      </c>
      <c r="AC760" s="195">
        <f>INDEX(ATS!$A:$P,MATCH(ATS!$AB760,ATS!$O:$O,0),1)</f>
        <v>828173</v>
      </c>
      <c r="AD760" s="195" t="str">
        <f>INDEX(ATS!$A:$P,MATCH(ATS!$AB760,ATS!$O:$O,0),2)</f>
        <v>Hunter Pants JR</v>
      </c>
      <c r="AE760" s="195" t="str">
        <f>INDEX(ATS!$A:$P,MATCH(ATS!$AB760,ATS!$O:$O,0),4)</f>
        <v>99901-152</v>
      </c>
    </row>
    <row r="761" spans="1:31" s="2" customFormat="1" x14ac:dyDescent="0.2">
      <c r="A761" s="228">
        <v>820187</v>
      </c>
      <c r="B761" s="228" t="s">
        <v>348</v>
      </c>
      <c r="C761" s="228" t="s">
        <v>4204</v>
      </c>
      <c r="D761" s="228" t="s">
        <v>660</v>
      </c>
      <c r="E761" s="228" t="s">
        <v>4364</v>
      </c>
      <c r="F761" s="228" t="s">
        <v>84</v>
      </c>
      <c r="G761" s="228" t="s">
        <v>128</v>
      </c>
      <c r="H761" s="228">
        <v>72</v>
      </c>
      <c r="I761" s="228">
        <v>72</v>
      </c>
      <c r="J761" s="228">
        <v>72</v>
      </c>
      <c r="K761" s="228">
        <v>72</v>
      </c>
      <c r="L761" s="231">
        <v>72</v>
      </c>
      <c r="N761" s="119" t="str">
        <f t="shared" si="33"/>
        <v>820187-99901-OS</v>
      </c>
      <c r="O761" s="122" t="str">
        <f>IF(B761="NET","",IF(B761="","",IFERROR(VLOOKUP(N761,EAN!$A:$B,2,FALSE),"MANGLER - MÅ OPPDATERE EAN-FANEN")))</f>
        <v>MANGLER - MÅ OPPDATERE EAN-FANEN</v>
      </c>
      <c r="P761" s="119">
        <f t="shared" si="34"/>
        <v>72</v>
      </c>
      <c r="Q761" s="119">
        <f t="shared" si="35"/>
        <v>72</v>
      </c>
      <c r="S761" s="137" t="str">
        <f>IF(B761="NET","",IFERROR(VLOOKUP(O761,'2) Order Form'!$W$9:$W$1926,1,FALSE),"Ikke med I order form"))</f>
        <v>Ikke med I order form</v>
      </c>
      <c r="U761" s="226">
        <v>7048652765581</v>
      </c>
      <c r="V761" s="120">
        <f>IFERROR(VLOOKUP(U761,'2) Order Form'!$W$9:$W$1996,1,FALSE),"Ikke med I order form")</f>
        <v>7048652765581</v>
      </c>
      <c r="W761" s="195">
        <f>INDEX(ATS!$A:$P,MATCH(ATS!$U761,ATS!$O:$O,0),1)</f>
        <v>828104</v>
      </c>
      <c r="X761" s="174" t="str">
        <f>INDEX(ATS!$A:$P,MATCH(ATS!$U761,ATS!$O:$O,0),2)</f>
        <v>Hunter Shorts JR</v>
      </c>
      <c r="Y761" s="175" t="str">
        <f>INDEX(ATS!$A:$P,MATCH(ATS!$U761,ATS!$O:$O,0),4)</f>
        <v>88300-128</v>
      </c>
      <c r="AA761" s="195">
        <f>IFERROR(VLOOKUP('2) Order Form'!W766,$U$4:$U$1000,1,FALSE),"Ikke med i Elastic")</f>
        <v>7048652763419</v>
      </c>
      <c r="AB761" s="195">
        <f>SUM('2) Order Form'!W766)</f>
        <v>7048652763419</v>
      </c>
      <c r="AC761" s="195">
        <f>INDEX(ATS!$A:$P,MATCH(ATS!$AB761,ATS!$O:$O,0),1)</f>
        <v>828173</v>
      </c>
      <c r="AD761" s="195" t="str">
        <f>INDEX(ATS!$A:$P,MATCH(ATS!$AB761,ATS!$O:$O,0),2)</f>
        <v>Hunter Pants JR</v>
      </c>
      <c r="AE761" s="195" t="str">
        <f>INDEX(ATS!$A:$P,MATCH(ATS!$AB761,ATS!$O:$O,0),4)</f>
        <v>99901-164</v>
      </c>
    </row>
    <row r="762" spans="1:31" s="2" customFormat="1" x14ac:dyDescent="0.2">
      <c r="A762" s="228">
        <v>820187</v>
      </c>
      <c r="B762" s="228" t="s">
        <v>348</v>
      </c>
      <c r="C762" s="228" t="s">
        <v>4204</v>
      </c>
      <c r="D762" s="228" t="s">
        <v>139</v>
      </c>
      <c r="E762" s="228" t="s">
        <v>93</v>
      </c>
      <c r="F762" s="228" t="s">
        <v>84</v>
      </c>
      <c r="G762" s="228" t="s">
        <v>504</v>
      </c>
      <c r="H762" s="228">
        <v>0</v>
      </c>
      <c r="I762" s="228">
        <v>0</v>
      </c>
      <c r="J762" s="228">
        <v>0</v>
      </c>
      <c r="K762" s="228">
        <v>0</v>
      </c>
      <c r="L762" s="231">
        <v>0</v>
      </c>
      <c r="N762" s="119" t="str">
        <f t="shared" si="33"/>
        <v>820187-BLACK-OS</v>
      </c>
      <c r="O762" s="122" t="str">
        <f>IF(B762="NET","",IF(B762="","",IFERROR(VLOOKUP(N762,EAN!$A:$B,2,FALSE),"MANGLER - MÅ OPPDATERE EAN-FANEN")))</f>
        <v>MANGLER - MÅ OPPDATERE EAN-FANEN</v>
      </c>
      <c r="P762" s="119">
        <f t="shared" si="34"/>
        <v>0</v>
      </c>
      <c r="Q762" s="119">
        <f t="shared" si="35"/>
        <v>0</v>
      </c>
      <c r="S762" s="137" t="str">
        <f>IF(B762="NET","",IFERROR(VLOOKUP(O762,'2) Order Form'!$W$9:$W$1926,1,FALSE),"Ikke med I order form"))</f>
        <v>Ikke med I order form</v>
      </c>
      <c r="U762" s="226">
        <v>7048652765598</v>
      </c>
      <c r="V762" s="120">
        <f>IFERROR(VLOOKUP(U762,'2) Order Form'!$W$9:$W$1996,1,FALSE),"Ikke med I order form")</f>
        <v>7048652765598</v>
      </c>
      <c r="W762" s="195">
        <f>INDEX(ATS!$A:$P,MATCH(ATS!$U762,ATS!$O:$O,0),1)</f>
        <v>828104</v>
      </c>
      <c r="X762" s="174" t="str">
        <f>INDEX(ATS!$A:$P,MATCH(ATS!$U762,ATS!$O:$O,0),2)</f>
        <v>Hunter Shorts JR</v>
      </c>
      <c r="Y762" s="175" t="str">
        <f>INDEX(ATS!$A:$P,MATCH(ATS!$U762,ATS!$O:$O,0),4)</f>
        <v>88300-140</v>
      </c>
      <c r="AA762" s="195">
        <f>IFERROR(VLOOKUP('2) Order Form'!W767,$U$4:$U$1000,1,FALSE),"Ikke med i Elastic")</f>
        <v>7048652765505</v>
      </c>
      <c r="AB762" s="195">
        <f>SUM('2) Order Form'!W767)</f>
        <v>7048652765505</v>
      </c>
      <c r="AC762" s="195">
        <f>INDEX(ATS!$A:$P,MATCH(ATS!$AB762,ATS!$O:$O,0),1)</f>
        <v>828104</v>
      </c>
      <c r="AD762" s="195" t="str">
        <f>INDEX(ATS!$A:$P,MATCH(ATS!$AB762,ATS!$O:$O,0),2)</f>
        <v>Hunter Shorts JR</v>
      </c>
      <c r="AE762" s="195" t="str">
        <f>INDEX(ATS!$A:$P,MATCH(ATS!$AB762,ATS!$O:$O,0),4)</f>
        <v>56002-128</v>
      </c>
    </row>
    <row r="763" spans="1:31" s="2" customFormat="1" x14ac:dyDescent="0.2">
      <c r="A763" s="228">
        <v>820187</v>
      </c>
      <c r="B763" s="228" t="s">
        <v>348</v>
      </c>
      <c r="C763" s="228" t="s">
        <v>4204</v>
      </c>
      <c r="D763" s="228" t="s">
        <v>3315</v>
      </c>
      <c r="E763" s="228" t="s">
        <v>132</v>
      </c>
      <c r="F763" s="228" t="s">
        <v>84</v>
      </c>
      <c r="G763" s="228" t="s">
        <v>504</v>
      </c>
      <c r="H763" s="228">
        <v>52</v>
      </c>
      <c r="I763" s="228">
        <v>52</v>
      </c>
      <c r="J763" s="228">
        <v>52</v>
      </c>
      <c r="K763" s="228">
        <v>52</v>
      </c>
      <c r="L763" s="231">
        <v>52</v>
      </c>
      <c r="N763" s="119" t="str">
        <f t="shared" si="33"/>
        <v>820187-BTWHT-OS</v>
      </c>
      <c r="O763" s="122" t="str">
        <f>IF(B763="NET","",IF(B763="","",IFERROR(VLOOKUP(N763,EAN!$A:$B,2,FALSE),"MANGLER - MÅ OPPDATERE EAN-FANEN")))</f>
        <v>MANGLER - MÅ OPPDATERE EAN-FANEN</v>
      </c>
      <c r="P763" s="119">
        <f t="shared" si="34"/>
        <v>52</v>
      </c>
      <c r="Q763" s="119">
        <f t="shared" si="35"/>
        <v>52</v>
      </c>
      <c r="S763" s="137" t="str">
        <f>IF(B763="NET","",IFERROR(VLOOKUP(O763,'2) Order Form'!$W$9:$W$1926,1,FALSE),"Ikke med I order form"))</f>
        <v>Ikke med I order form</v>
      </c>
      <c r="U763" s="226">
        <v>7048652765604</v>
      </c>
      <c r="V763" s="120">
        <f>IFERROR(VLOOKUP(U763,'2) Order Form'!$W$9:$W$1996,1,FALSE),"Ikke med I order form")</f>
        <v>7048652765604</v>
      </c>
      <c r="W763" s="195">
        <f>INDEX(ATS!$A:$P,MATCH(ATS!$U763,ATS!$O:$O,0),1)</f>
        <v>828104</v>
      </c>
      <c r="X763" s="174" t="str">
        <f>INDEX(ATS!$A:$P,MATCH(ATS!$U763,ATS!$O:$O,0),2)</f>
        <v>Hunter Shorts JR</v>
      </c>
      <c r="Y763" s="175" t="str">
        <f>INDEX(ATS!$A:$P,MATCH(ATS!$U763,ATS!$O:$O,0),4)</f>
        <v>88300-152</v>
      </c>
      <c r="AA763" s="195">
        <f>IFERROR(VLOOKUP('2) Order Form'!W768,$U$4:$U$1000,1,FALSE),"Ikke med i Elastic")</f>
        <v>7048652765512</v>
      </c>
      <c r="AB763" s="195">
        <f>SUM('2) Order Form'!W768)</f>
        <v>7048652765512</v>
      </c>
      <c r="AC763" s="195">
        <f>INDEX(ATS!$A:$P,MATCH(ATS!$AB763,ATS!$O:$O,0),1)</f>
        <v>828104</v>
      </c>
      <c r="AD763" s="195" t="str">
        <f>INDEX(ATS!$A:$P,MATCH(ATS!$AB763,ATS!$O:$O,0),2)</f>
        <v>Hunter Shorts JR</v>
      </c>
      <c r="AE763" s="195" t="str">
        <f>INDEX(ATS!$A:$P,MATCH(ATS!$AB763,ATS!$O:$O,0),4)</f>
        <v>56002-140</v>
      </c>
    </row>
    <row r="764" spans="1:31" s="2" customFormat="1" x14ac:dyDescent="0.2">
      <c r="A764" s="228">
        <v>820187</v>
      </c>
      <c r="B764" s="228" t="s">
        <v>348</v>
      </c>
      <c r="C764" s="228" t="s">
        <v>4204</v>
      </c>
      <c r="D764" s="228" t="s">
        <v>3316</v>
      </c>
      <c r="E764" s="228" t="s">
        <v>3317</v>
      </c>
      <c r="F764" s="228" t="s">
        <v>84</v>
      </c>
      <c r="G764" s="228" t="s">
        <v>504</v>
      </c>
      <c r="H764" s="228">
        <v>0</v>
      </c>
      <c r="I764" s="228">
        <v>0</v>
      </c>
      <c r="J764" s="228">
        <v>0</v>
      </c>
      <c r="K764" s="228">
        <v>0</v>
      </c>
      <c r="L764" s="231">
        <v>0</v>
      </c>
      <c r="N764" s="119" t="str">
        <f t="shared" si="33"/>
        <v>820187-KRBIN-OS</v>
      </c>
      <c r="O764" s="122" t="str">
        <f>IF(B764="NET","",IF(B764="","",IFERROR(VLOOKUP(N764,EAN!$A:$B,2,FALSE),"MANGLER - MÅ OPPDATERE EAN-FANEN")))</f>
        <v>MANGLER - MÅ OPPDATERE EAN-FANEN</v>
      </c>
      <c r="P764" s="119">
        <f t="shared" si="34"/>
        <v>0</v>
      </c>
      <c r="Q764" s="119">
        <f t="shared" si="35"/>
        <v>0</v>
      </c>
      <c r="S764" s="137" t="str">
        <f>IF(B764="NET","",IFERROR(VLOOKUP(O764,'2) Order Form'!$W$9:$W$1926,1,FALSE),"Ikke med I order form"))</f>
        <v>Ikke med I order form</v>
      </c>
      <c r="U764" s="226">
        <v>7048652765611</v>
      </c>
      <c r="V764" s="120">
        <f>IFERROR(VLOOKUP(U764,'2) Order Form'!$W$9:$W$1996,1,FALSE),"Ikke med I order form")</f>
        <v>7048652765611</v>
      </c>
      <c r="W764" s="195">
        <f>INDEX(ATS!$A:$P,MATCH(ATS!$U764,ATS!$O:$O,0),1)</f>
        <v>828104</v>
      </c>
      <c r="X764" s="174" t="str">
        <f>INDEX(ATS!$A:$P,MATCH(ATS!$U764,ATS!$O:$O,0),2)</f>
        <v>Hunter Shorts JR</v>
      </c>
      <c r="Y764" s="175" t="str">
        <f>INDEX(ATS!$A:$P,MATCH(ATS!$U764,ATS!$O:$O,0),4)</f>
        <v>88300-164</v>
      </c>
      <c r="AA764" s="195">
        <f>IFERROR(VLOOKUP('2) Order Form'!W769,$U$4:$U$1000,1,FALSE),"Ikke med i Elastic")</f>
        <v>7048652765529</v>
      </c>
      <c r="AB764" s="195">
        <f>SUM('2) Order Form'!W769)</f>
        <v>7048652765529</v>
      </c>
      <c r="AC764" s="195">
        <f>INDEX(ATS!$A:$P,MATCH(ATS!$AB764,ATS!$O:$O,0),1)</f>
        <v>828104</v>
      </c>
      <c r="AD764" s="195" t="str">
        <f>INDEX(ATS!$A:$P,MATCH(ATS!$AB764,ATS!$O:$O,0),2)</f>
        <v>Hunter Shorts JR</v>
      </c>
      <c r="AE764" s="195" t="str">
        <f>INDEX(ATS!$A:$P,MATCH(ATS!$AB764,ATS!$O:$O,0),4)</f>
        <v>56002-152</v>
      </c>
    </row>
    <row r="765" spans="1:31" s="2" customFormat="1" x14ac:dyDescent="0.2">
      <c r="A765" s="228">
        <v>820187</v>
      </c>
      <c r="B765" s="228" t="s">
        <v>348</v>
      </c>
      <c r="C765" s="228" t="s">
        <v>4204</v>
      </c>
      <c r="D765" s="228" t="s">
        <v>3318</v>
      </c>
      <c r="E765" s="228" t="s">
        <v>3287</v>
      </c>
      <c r="F765" s="228" t="s">
        <v>84</v>
      </c>
      <c r="G765" s="228" t="s">
        <v>504</v>
      </c>
      <c r="H765" s="228">
        <v>0</v>
      </c>
      <c r="I765" s="228">
        <v>0</v>
      </c>
      <c r="J765" s="228">
        <v>0</v>
      </c>
      <c r="K765" s="228">
        <v>0</v>
      </c>
      <c r="L765" s="231">
        <v>0</v>
      </c>
      <c r="N765" s="119" t="str">
        <f t="shared" si="33"/>
        <v>820187-OCHER-OS</v>
      </c>
      <c r="O765" s="122" t="str">
        <f>IF(B765="NET","",IF(B765="","",IFERROR(VLOOKUP(N765,EAN!$A:$B,2,FALSE),"MANGLER - MÅ OPPDATERE EAN-FANEN")))</f>
        <v>MANGLER - MÅ OPPDATERE EAN-FANEN</v>
      </c>
      <c r="P765" s="119">
        <f t="shared" si="34"/>
        <v>0</v>
      </c>
      <c r="Q765" s="119">
        <f t="shared" si="35"/>
        <v>0</v>
      </c>
      <c r="S765" s="137" t="str">
        <f>IF(B765="NET","",IFERROR(VLOOKUP(O765,'2) Order Form'!$W$9:$W$1926,1,FALSE),"Ikke med I order form"))</f>
        <v>Ikke med I order form</v>
      </c>
      <c r="U765" s="226">
        <v>7048652765543</v>
      </c>
      <c r="V765" s="120">
        <f>IFERROR(VLOOKUP(U765,'2) Order Form'!$W$9:$W$1996,1,FALSE),"Ikke med I order form")</f>
        <v>7048652765543</v>
      </c>
      <c r="W765" s="195">
        <f>INDEX(ATS!$A:$P,MATCH(ATS!$U765,ATS!$O:$O,0),1)</f>
        <v>828104</v>
      </c>
      <c r="X765" s="174" t="str">
        <f>INDEX(ATS!$A:$P,MATCH(ATS!$U765,ATS!$O:$O,0),2)</f>
        <v>Hunter Shorts JR</v>
      </c>
      <c r="Y765" s="175" t="str">
        <f>INDEX(ATS!$A:$P,MATCH(ATS!$U765,ATS!$O:$O,0),4)</f>
        <v>BLACK-128</v>
      </c>
      <c r="AA765" s="195">
        <f>IFERROR(VLOOKUP('2) Order Form'!W770,$U$4:$U$1000,1,FALSE),"Ikke med i Elastic")</f>
        <v>7048652765536</v>
      </c>
      <c r="AB765" s="195">
        <f>SUM('2) Order Form'!W770)</f>
        <v>7048652765536</v>
      </c>
      <c r="AC765" s="195">
        <f>INDEX(ATS!$A:$P,MATCH(ATS!$AB765,ATS!$O:$O,0),1)</f>
        <v>828104</v>
      </c>
      <c r="AD765" s="195" t="str">
        <f>INDEX(ATS!$A:$P,MATCH(ATS!$AB765,ATS!$O:$O,0),2)</f>
        <v>Hunter Shorts JR</v>
      </c>
      <c r="AE765" s="195" t="str">
        <f>INDEX(ATS!$A:$P,MATCH(ATS!$AB765,ATS!$O:$O,0),4)</f>
        <v>56002-164</v>
      </c>
    </row>
    <row r="766" spans="1:31" s="2" customFormat="1" x14ac:dyDescent="0.2">
      <c r="A766" s="228">
        <v>820187</v>
      </c>
      <c r="B766" s="228" t="s">
        <v>348</v>
      </c>
      <c r="C766" s="228" t="s">
        <v>4204</v>
      </c>
      <c r="D766" s="228" t="s">
        <v>3319</v>
      </c>
      <c r="E766" s="228" t="s">
        <v>3269</v>
      </c>
      <c r="F766" s="228" t="s">
        <v>84</v>
      </c>
      <c r="G766" s="228" t="s">
        <v>504</v>
      </c>
      <c r="H766" s="228">
        <v>0</v>
      </c>
      <c r="I766" s="228">
        <v>0</v>
      </c>
      <c r="J766" s="228">
        <v>0</v>
      </c>
      <c r="K766" s="228">
        <v>0</v>
      </c>
      <c r="L766" s="231">
        <v>0</v>
      </c>
      <c r="N766" s="119" t="str">
        <f t="shared" si="33"/>
        <v>820187-OMI-OS</v>
      </c>
      <c r="O766" s="122" t="str">
        <f>IF(B766="NET","",IF(B766="","",IFERROR(VLOOKUP(N766,EAN!$A:$B,2,FALSE),"MANGLER - MÅ OPPDATERE EAN-FANEN")))</f>
        <v>MANGLER - MÅ OPPDATERE EAN-FANEN</v>
      </c>
      <c r="P766" s="119">
        <f t="shared" si="34"/>
        <v>0</v>
      </c>
      <c r="Q766" s="119">
        <f t="shared" si="35"/>
        <v>0</v>
      </c>
      <c r="S766" s="137" t="str">
        <f>IF(B766="NET","",IFERROR(VLOOKUP(O766,'2) Order Form'!$W$9:$W$1926,1,FALSE),"Ikke med I order form"))</f>
        <v>Ikke med I order form</v>
      </c>
      <c r="U766" s="226">
        <v>7048652765550</v>
      </c>
      <c r="V766" s="120">
        <f>IFERROR(VLOOKUP(U766,'2) Order Form'!$W$9:$W$1996,1,FALSE),"Ikke med I order form")</f>
        <v>7048652765550</v>
      </c>
      <c r="W766" s="195">
        <f>INDEX(ATS!$A:$P,MATCH(ATS!$U766,ATS!$O:$O,0),1)</f>
        <v>828104</v>
      </c>
      <c r="X766" s="174" t="str">
        <f>INDEX(ATS!$A:$P,MATCH(ATS!$U766,ATS!$O:$O,0),2)</f>
        <v>Hunter Shorts JR</v>
      </c>
      <c r="Y766" s="175" t="str">
        <f>INDEX(ATS!$A:$P,MATCH(ATS!$U766,ATS!$O:$O,0),4)</f>
        <v>BLACK-140</v>
      </c>
      <c r="AA766" s="195">
        <f>IFERROR(VLOOKUP('2) Order Form'!W771,$U$4:$U$1000,1,FALSE),"Ikke med i Elastic")</f>
        <v>7048652765581</v>
      </c>
      <c r="AB766" s="195">
        <f>SUM('2) Order Form'!W771)</f>
        <v>7048652765581</v>
      </c>
      <c r="AC766" s="195">
        <f>INDEX(ATS!$A:$P,MATCH(ATS!$AB766,ATS!$O:$O,0),1)</f>
        <v>828104</v>
      </c>
      <c r="AD766" s="195" t="str">
        <f>INDEX(ATS!$A:$P,MATCH(ATS!$AB766,ATS!$O:$O,0),2)</f>
        <v>Hunter Shorts JR</v>
      </c>
      <c r="AE766" s="195" t="str">
        <f>INDEX(ATS!$A:$P,MATCH(ATS!$AB766,ATS!$O:$O,0),4)</f>
        <v>88300-128</v>
      </c>
    </row>
    <row r="767" spans="1:31" s="2" customFormat="1" x14ac:dyDescent="0.2">
      <c r="A767" s="228">
        <v>820187</v>
      </c>
      <c r="B767" s="228" t="s">
        <v>348</v>
      </c>
      <c r="C767" s="228" t="s">
        <v>4204</v>
      </c>
      <c r="D767" s="228" t="s">
        <v>3314</v>
      </c>
      <c r="E767" s="228" t="s">
        <v>100</v>
      </c>
      <c r="F767" s="228" t="s">
        <v>84</v>
      </c>
      <c r="G767" s="228" t="s">
        <v>504</v>
      </c>
      <c r="H767" s="228">
        <v>0</v>
      </c>
      <c r="I767" s="228">
        <v>0</v>
      </c>
      <c r="J767" s="228">
        <v>0</v>
      </c>
      <c r="K767" s="228">
        <v>0</v>
      </c>
      <c r="L767" s="231">
        <v>0</v>
      </c>
      <c r="N767" s="119" t="str">
        <f t="shared" si="33"/>
        <v>820187-RSWOD-OS</v>
      </c>
      <c r="O767" s="122" t="str">
        <f>IF(B767="NET","",IF(B767="","",IFERROR(VLOOKUP(N767,EAN!$A:$B,2,FALSE),"MANGLER - MÅ OPPDATERE EAN-FANEN")))</f>
        <v>MANGLER - MÅ OPPDATERE EAN-FANEN</v>
      </c>
      <c r="P767" s="119">
        <f t="shared" si="34"/>
        <v>0</v>
      </c>
      <c r="Q767" s="119">
        <f t="shared" si="35"/>
        <v>0</v>
      </c>
      <c r="S767" s="137" t="str">
        <f>IF(B767="NET","",IFERROR(VLOOKUP(O767,'2) Order Form'!$W$9:$W$1926,1,FALSE),"Ikke med I order form"))</f>
        <v>Ikke med I order form</v>
      </c>
      <c r="U767" s="226">
        <v>7048652765567</v>
      </c>
      <c r="V767" s="120">
        <f>IFERROR(VLOOKUP(U767,'2) Order Form'!$W$9:$W$1996,1,FALSE),"Ikke med I order form")</f>
        <v>7048652765567</v>
      </c>
      <c r="W767" s="195">
        <f>INDEX(ATS!$A:$P,MATCH(ATS!$U767,ATS!$O:$O,0),1)</f>
        <v>828104</v>
      </c>
      <c r="X767" s="174" t="str">
        <f>INDEX(ATS!$A:$P,MATCH(ATS!$U767,ATS!$O:$O,0),2)</f>
        <v>Hunter Shorts JR</v>
      </c>
      <c r="Y767" s="175" t="str">
        <f>INDEX(ATS!$A:$P,MATCH(ATS!$U767,ATS!$O:$O,0),4)</f>
        <v>BLACK-152</v>
      </c>
      <c r="AA767" s="195">
        <f>IFERROR(VLOOKUP('2) Order Form'!W772,$U$4:$U$1000,1,FALSE),"Ikke med i Elastic")</f>
        <v>7048652765598</v>
      </c>
      <c r="AB767" s="195">
        <f>SUM('2) Order Form'!W772)</f>
        <v>7048652765598</v>
      </c>
      <c r="AC767" s="195">
        <f>INDEX(ATS!$A:$P,MATCH(ATS!$AB767,ATS!$O:$O,0),1)</f>
        <v>828104</v>
      </c>
      <c r="AD767" s="195" t="str">
        <f>INDEX(ATS!$A:$P,MATCH(ATS!$AB767,ATS!$O:$O,0),2)</f>
        <v>Hunter Shorts JR</v>
      </c>
      <c r="AE767" s="195" t="str">
        <f>INDEX(ATS!$A:$P,MATCH(ATS!$AB767,ATS!$O:$O,0),4)</f>
        <v>88300-140</v>
      </c>
    </row>
    <row r="768" spans="1:31" s="2" customFormat="1" x14ac:dyDescent="0.2">
      <c r="A768" s="229">
        <v>820189</v>
      </c>
      <c r="B768" s="228" t="s">
        <v>248</v>
      </c>
      <c r="C768" s="228"/>
      <c r="D768" s="228"/>
      <c r="E768" s="228"/>
      <c r="F768" s="228"/>
      <c r="G768" s="228"/>
      <c r="H768" s="229">
        <v>202226</v>
      </c>
      <c r="I768" s="229">
        <v>202227</v>
      </c>
      <c r="J768" s="229">
        <v>202228</v>
      </c>
      <c r="K768" s="229">
        <v>202229</v>
      </c>
      <c r="L768" s="232">
        <v>202234</v>
      </c>
      <c r="N768" s="119" t="str">
        <f t="shared" si="33"/>
        <v>820189-</v>
      </c>
      <c r="O768" s="122" t="str">
        <f>IF(B768="NET","",IF(B768="","",IFERROR(VLOOKUP(N768,EAN!$A:$B,2,FALSE),"MANGLER - MÅ OPPDATERE EAN-FANEN")))</f>
        <v/>
      </c>
      <c r="P768" s="119">
        <f t="shared" si="34"/>
        <v>202226</v>
      </c>
      <c r="Q768" s="119">
        <f t="shared" si="35"/>
        <v>202234</v>
      </c>
      <c r="S768" s="137" t="str">
        <f>IF(B768="NET","",IFERROR(VLOOKUP(O768,'2) Order Form'!$W$9:$W$1926,1,FALSE),"Ikke med I order form"))</f>
        <v/>
      </c>
      <c r="U768" s="226">
        <v>7048652765574</v>
      </c>
      <c r="V768" s="120">
        <f>IFERROR(VLOOKUP(U768,'2) Order Form'!$W$9:$W$1996,1,FALSE),"Ikke med I order form")</f>
        <v>7048652765574</v>
      </c>
      <c r="W768" s="195">
        <f>INDEX(ATS!$A:$P,MATCH(ATS!$U768,ATS!$O:$O,0),1)</f>
        <v>828104</v>
      </c>
      <c r="X768" s="174" t="str">
        <f>INDEX(ATS!$A:$P,MATCH(ATS!$U768,ATS!$O:$O,0),2)</f>
        <v>Hunter Shorts JR</v>
      </c>
      <c r="Y768" s="175" t="str">
        <f>INDEX(ATS!$A:$P,MATCH(ATS!$U768,ATS!$O:$O,0),4)</f>
        <v>BLACK-164</v>
      </c>
      <c r="AA768" s="195">
        <f>IFERROR(VLOOKUP('2) Order Form'!W773,$U$4:$U$1000,1,FALSE),"Ikke med i Elastic")</f>
        <v>7048652765604</v>
      </c>
      <c r="AB768" s="195">
        <f>SUM('2) Order Form'!W773)</f>
        <v>7048652765604</v>
      </c>
      <c r="AC768" s="195">
        <f>INDEX(ATS!$A:$P,MATCH(ATS!$AB768,ATS!$O:$O,0),1)</f>
        <v>828104</v>
      </c>
      <c r="AD768" s="195" t="str">
        <f>INDEX(ATS!$A:$P,MATCH(ATS!$AB768,ATS!$O:$O,0),2)</f>
        <v>Hunter Shorts JR</v>
      </c>
      <c r="AE768" s="195" t="str">
        <f>INDEX(ATS!$A:$P,MATCH(ATS!$AB768,ATS!$O:$O,0),4)</f>
        <v>88300-152</v>
      </c>
    </row>
    <row r="769" spans="1:31" s="2" customFormat="1" x14ac:dyDescent="0.2">
      <c r="A769" s="228">
        <v>820189</v>
      </c>
      <c r="B769" s="228" t="s">
        <v>349</v>
      </c>
      <c r="C769" s="228" t="s">
        <v>4204</v>
      </c>
      <c r="D769" s="228" t="s">
        <v>3307</v>
      </c>
      <c r="E769" s="228" t="s">
        <v>4386</v>
      </c>
      <c r="F769" s="228" t="s">
        <v>84</v>
      </c>
      <c r="G769" s="228" t="s">
        <v>128</v>
      </c>
      <c r="H769" s="228">
        <v>94</v>
      </c>
      <c r="I769" s="228">
        <v>94</v>
      </c>
      <c r="J769" s="228">
        <v>94</v>
      </c>
      <c r="K769" s="228">
        <v>94</v>
      </c>
      <c r="L769" s="231">
        <v>94</v>
      </c>
      <c r="N769" s="119" t="str">
        <f t="shared" si="33"/>
        <v>820189-11001-OS</v>
      </c>
      <c r="O769" s="122" t="str">
        <f>IF(B769="NET","",IF(B769="","",IFERROR(VLOOKUP(N769,EAN!$A:$B,2,FALSE),"MANGLER - MÅ OPPDATERE EAN-FANEN")))</f>
        <v>MANGLER - MÅ OPPDATERE EAN-FANEN</v>
      </c>
      <c r="P769" s="119">
        <f t="shared" si="34"/>
        <v>94</v>
      </c>
      <c r="Q769" s="119">
        <f t="shared" si="35"/>
        <v>94</v>
      </c>
      <c r="S769" s="137" t="str">
        <f>IF(B769="NET","",IFERROR(VLOOKUP(O769,'2) Order Form'!$W$9:$W$1926,1,FALSE),"Ikke med I order form"))</f>
        <v>Ikke med I order form</v>
      </c>
      <c r="U769" s="226">
        <v>7048652764904</v>
      </c>
      <c r="V769" s="120">
        <f>IFERROR(VLOOKUP(U769,'2) Order Form'!$W$9:$W$1996,1,FALSE),"Ikke med I order form")</f>
        <v>7048652764904</v>
      </c>
      <c r="W769" s="195">
        <f>INDEX(ATS!$A:$P,MATCH(ATS!$U769,ATS!$O:$O,0),1)</f>
        <v>828106</v>
      </c>
      <c r="X769" s="174" t="str">
        <f>INDEX(ATS!$A:$P,MATCH(ATS!$U769,ATS!$O:$O,0),2)</f>
        <v>Hunter LS Jersey JR</v>
      </c>
      <c r="Y769" s="175" t="str">
        <f>INDEX(ATS!$A:$P,MATCH(ATS!$U769,ATS!$O:$O,0),4)</f>
        <v>56001-128</v>
      </c>
      <c r="AA769" s="195">
        <f>IFERROR(VLOOKUP('2) Order Form'!W774,$U$4:$U$1000,1,FALSE),"Ikke med i Elastic")</f>
        <v>7048652765611</v>
      </c>
      <c r="AB769" s="195">
        <f>SUM('2) Order Form'!W774)</f>
        <v>7048652765611</v>
      </c>
      <c r="AC769" s="195">
        <f>INDEX(ATS!$A:$P,MATCH(ATS!$AB769,ATS!$O:$O,0),1)</f>
        <v>828104</v>
      </c>
      <c r="AD769" s="195" t="str">
        <f>INDEX(ATS!$A:$P,MATCH(ATS!$AB769,ATS!$O:$O,0),2)</f>
        <v>Hunter Shorts JR</v>
      </c>
      <c r="AE769" s="195" t="str">
        <f>INDEX(ATS!$A:$P,MATCH(ATS!$AB769,ATS!$O:$O,0),4)</f>
        <v>88300-164</v>
      </c>
    </row>
    <row r="770" spans="1:31" s="2" customFormat="1" x14ac:dyDescent="0.2">
      <c r="A770" s="228">
        <v>820189</v>
      </c>
      <c r="B770" s="228" t="s">
        <v>349</v>
      </c>
      <c r="C770" s="228" t="s">
        <v>4204</v>
      </c>
      <c r="D770" s="228" t="s">
        <v>139</v>
      </c>
      <c r="E770" s="228" t="s">
        <v>93</v>
      </c>
      <c r="F770" s="228" t="s">
        <v>84</v>
      </c>
      <c r="G770" s="228" t="s">
        <v>128</v>
      </c>
      <c r="H770" s="228">
        <v>0</v>
      </c>
      <c r="I770" s="228">
        <v>0</v>
      </c>
      <c r="J770" s="228">
        <v>0</v>
      </c>
      <c r="K770" s="228">
        <v>0</v>
      </c>
      <c r="L770" s="231">
        <v>0</v>
      </c>
      <c r="N770" s="119" t="str">
        <f t="shared" si="33"/>
        <v>820189-BLACK-OS</v>
      </c>
      <c r="O770" s="122" t="str">
        <f>IF(B770="NET","",IF(B770="","",IFERROR(VLOOKUP(N770,EAN!$A:$B,2,FALSE),"MANGLER - MÅ OPPDATERE EAN-FANEN")))</f>
        <v>MANGLER - MÅ OPPDATERE EAN-FANEN</v>
      </c>
      <c r="P770" s="119">
        <f t="shared" si="34"/>
        <v>0</v>
      </c>
      <c r="Q770" s="119">
        <f t="shared" si="35"/>
        <v>0</v>
      </c>
      <c r="S770" s="137" t="str">
        <f>IF(B770="NET","",IFERROR(VLOOKUP(O770,'2) Order Form'!$W$9:$W$1926,1,FALSE),"Ikke med I order form"))</f>
        <v>Ikke med I order form</v>
      </c>
      <c r="U770" s="226">
        <v>7048652764911</v>
      </c>
      <c r="V770" s="120">
        <f>IFERROR(VLOOKUP(U770,'2) Order Form'!$W$9:$W$1996,1,FALSE),"Ikke med I order form")</f>
        <v>7048652764911</v>
      </c>
      <c r="W770" s="195">
        <f>INDEX(ATS!$A:$P,MATCH(ATS!$U770,ATS!$O:$O,0),1)</f>
        <v>828106</v>
      </c>
      <c r="X770" s="174" t="str">
        <f>INDEX(ATS!$A:$P,MATCH(ATS!$U770,ATS!$O:$O,0),2)</f>
        <v>Hunter LS Jersey JR</v>
      </c>
      <c r="Y770" s="175" t="str">
        <f>INDEX(ATS!$A:$P,MATCH(ATS!$U770,ATS!$O:$O,0),4)</f>
        <v>56001-140</v>
      </c>
      <c r="AA770" s="195">
        <f>IFERROR(VLOOKUP('2) Order Form'!W775,$U$4:$U$1000,1,FALSE),"Ikke med i Elastic")</f>
        <v>7048652765543</v>
      </c>
      <c r="AB770" s="195">
        <f>SUM('2) Order Form'!W775)</f>
        <v>7048652765543</v>
      </c>
      <c r="AC770" s="195">
        <f>INDEX(ATS!$A:$P,MATCH(ATS!$AB770,ATS!$O:$O,0),1)</f>
        <v>828104</v>
      </c>
      <c r="AD770" s="195" t="str">
        <f>INDEX(ATS!$A:$P,MATCH(ATS!$AB770,ATS!$O:$O,0),2)</f>
        <v>Hunter Shorts JR</v>
      </c>
      <c r="AE770" s="195" t="str">
        <f>INDEX(ATS!$A:$P,MATCH(ATS!$AB770,ATS!$O:$O,0),4)</f>
        <v>BLACK-128</v>
      </c>
    </row>
    <row r="771" spans="1:31" s="2" customFormat="1" x14ac:dyDescent="0.2">
      <c r="A771" s="228">
        <v>820189</v>
      </c>
      <c r="B771" s="228" t="s">
        <v>349</v>
      </c>
      <c r="C771" s="228" t="s">
        <v>4204</v>
      </c>
      <c r="D771" s="228" t="s">
        <v>4213</v>
      </c>
      <c r="E771" s="228" t="s">
        <v>3276</v>
      </c>
      <c r="F771" s="228" t="s">
        <v>84</v>
      </c>
      <c r="G771" s="228" t="s">
        <v>504</v>
      </c>
      <c r="H771" s="228">
        <v>0</v>
      </c>
      <c r="I771" s="228">
        <v>0</v>
      </c>
      <c r="J771" s="228">
        <v>0</v>
      </c>
      <c r="K771" s="228">
        <v>0</v>
      </c>
      <c r="L771" s="231">
        <v>0</v>
      </c>
      <c r="N771" s="119" t="str">
        <f t="shared" si="33"/>
        <v>820189-MEEKO-OS</v>
      </c>
      <c r="O771" s="122" t="str">
        <f>IF(B771="NET","",IF(B771="","",IFERROR(VLOOKUP(N771,EAN!$A:$B,2,FALSE),"MANGLER - MÅ OPPDATERE EAN-FANEN")))</f>
        <v>MANGLER - MÅ OPPDATERE EAN-FANEN</v>
      </c>
      <c r="P771" s="119">
        <f t="shared" si="34"/>
        <v>0</v>
      </c>
      <c r="Q771" s="119">
        <f t="shared" si="35"/>
        <v>0</v>
      </c>
      <c r="S771" s="137" t="str">
        <f>IF(B771="NET","",IFERROR(VLOOKUP(O771,'2) Order Form'!$W$9:$W$1926,1,FALSE),"Ikke med I order form"))</f>
        <v>Ikke med I order form</v>
      </c>
      <c r="U771" s="226">
        <v>7048652764928</v>
      </c>
      <c r="V771" s="120">
        <f>IFERROR(VLOOKUP(U771,'2) Order Form'!$W$9:$W$1996,1,FALSE),"Ikke med I order form")</f>
        <v>7048652764928</v>
      </c>
      <c r="W771" s="195">
        <f>INDEX(ATS!$A:$P,MATCH(ATS!$U771,ATS!$O:$O,0),1)</f>
        <v>828106</v>
      </c>
      <c r="X771" s="174" t="str">
        <f>INDEX(ATS!$A:$P,MATCH(ATS!$U771,ATS!$O:$O,0),2)</f>
        <v>Hunter LS Jersey JR</v>
      </c>
      <c r="Y771" s="175" t="str">
        <f>INDEX(ATS!$A:$P,MATCH(ATS!$U771,ATS!$O:$O,0),4)</f>
        <v>56001-152</v>
      </c>
      <c r="AA771" s="195">
        <f>IFERROR(VLOOKUP('2) Order Form'!W776,$U$4:$U$1000,1,FALSE),"Ikke med i Elastic")</f>
        <v>7048652765550</v>
      </c>
      <c r="AB771" s="195">
        <f>SUM('2) Order Form'!W776)</f>
        <v>7048652765550</v>
      </c>
      <c r="AC771" s="195">
        <f>INDEX(ATS!$A:$P,MATCH(ATS!$AB771,ATS!$O:$O,0),1)</f>
        <v>828104</v>
      </c>
      <c r="AD771" s="195" t="str">
        <f>INDEX(ATS!$A:$P,MATCH(ATS!$AB771,ATS!$O:$O,0),2)</f>
        <v>Hunter Shorts JR</v>
      </c>
      <c r="AE771" s="195" t="str">
        <f>INDEX(ATS!$A:$P,MATCH(ATS!$AB771,ATS!$O:$O,0),4)</f>
        <v>BLACK-140</v>
      </c>
    </row>
    <row r="772" spans="1:31" s="2" customFormat="1" x14ac:dyDescent="0.2">
      <c r="A772" s="228">
        <v>820189</v>
      </c>
      <c r="B772" s="228" t="s">
        <v>349</v>
      </c>
      <c r="C772" s="228" t="s">
        <v>4204</v>
      </c>
      <c r="D772" s="228" t="s">
        <v>3335</v>
      </c>
      <c r="E772" s="228" t="s">
        <v>507</v>
      </c>
      <c r="F772" s="228" t="s">
        <v>84</v>
      </c>
      <c r="G772" s="228" t="s">
        <v>504</v>
      </c>
      <c r="H772" s="228">
        <v>0</v>
      </c>
      <c r="I772" s="228">
        <v>0</v>
      </c>
      <c r="J772" s="228">
        <v>0</v>
      </c>
      <c r="K772" s="228">
        <v>0</v>
      </c>
      <c r="L772" s="231">
        <v>0</v>
      </c>
      <c r="N772" s="119" t="str">
        <f t="shared" ref="N772:N835" si="36">CONCATENATE(A772,"-",D772)</f>
        <v>820189-PNGRN-OS</v>
      </c>
      <c r="O772" s="122" t="str">
        <f>IF(B772="NET","",IF(B772="","",IFERROR(VLOOKUP(N772,EAN!$A:$B,2,FALSE),"MANGLER - MÅ OPPDATERE EAN-FANEN")))</f>
        <v>MANGLER - MÅ OPPDATERE EAN-FANEN</v>
      </c>
      <c r="P772" s="119">
        <f t="shared" si="34"/>
        <v>0</v>
      </c>
      <c r="Q772" s="119">
        <f t="shared" si="35"/>
        <v>0</v>
      </c>
      <c r="S772" s="137" t="str">
        <f>IF(B772="NET","",IFERROR(VLOOKUP(O772,'2) Order Form'!$W$9:$W$1926,1,FALSE),"Ikke med I order form"))</f>
        <v>Ikke med I order form</v>
      </c>
      <c r="U772" s="226">
        <v>7048652764935</v>
      </c>
      <c r="V772" s="120">
        <f>IFERROR(VLOOKUP(U772,'2) Order Form'!$W$9:$W$1996,1,FALSE),"Ikke med I order form")</f>
        <v>7048652764935</v>
      </c>
      <c r="W772" s="195">
        <f>INDEX(ATS!$A:$P,MATCH(ATS!$U772,ATS!$O:$O,0),1)</f>
        <v>828106</v>
      </c>
      <c r="X772" s="174" t="str">
        <f>INDEX(ATS!$A:$P,MATCH(ATS!$U772,ATS!$O:$O,0),2)</f>
        <v>Hunter LS Jersey JR</v>
      </c>
      <c r="Y772" s="175" t="str">
        <f>INDEX(ATS!$A:$P,MATCH(ATS!$U772,ATS!$O:$O,0),4)</f>
        <v>56001-164</v>
      </c>
      <c r="AA772" s="195">
        <f>IFERROR(VLOOKUP('2) Order Form'!W777,$U$4:$U$1000,1,FALSE),"Ikke med i Elastic")</f>
        <v>7048652765567</v>
      </c>
      <c r="AB772" s="195">
        <f>SUM('2) Order Form'!W777)</f>
        <v>7048652765567</v>
      </c>
      <c r="AC772" s="195">
        <f>INDEX(ATS!$A:$P,MATCH(ATS!$AB772,ATS!$O:$O,0),1)</f>
        <v>828104</v>
      </c>
      <c r="AD772" s="195" t="str">
        <f>INDEX(ATS!$A:$P,MATCH(ATS!$AB772,ATS!$O:$O,0),2)</f>
        <v>Hunter Shorts JR</v>
      </c>
      <c r="AE772" s="195" t="str">
        <f>INDEX(ATS!$A:$P,MATCH(ATS!$AB772,ATS!$O:$O,0),4)</f>
        <v>BLACK-152</v>
      </c>
    </row>
    <row r="773" spans="1:31" s="2" customFormat="1" x14ac:dyDescent="0.2">
      <c r="A773" s="228">
        <v>820189</v>
      </c>
      <c r="B773" s="228" t="s">
        <v>349</v>
      </c>
      <c r="C773" s="228" t="s">
        <v>4204</v>
      </c>
      <c r="D773" s="228" t="s">
        <v>208</v>
      </c>
      <c r="E773" s="228" t="s">
        <v>195</v>
      </c>
      <c r="F773" s="228" t="s">
        <v>84</v>
      </c>
      <c r="G773" s="228" t="s">
        <v>504</v>
      </c>
      <c r="H773" s="228">
        <v>0</v>
      </c>
      <c r="I773" s="228">
        <v>0</v>
      </c>
      <c r="J773" s="228">
        <v>0</v>
      </c>
      <c r="K773" s="228">
        <v>0</v>
      </c>
      <c r="L773" s="231">
        <v>0</v>
      </c>
      <c r="N773" s="119" t="str">
        <f t="shared" si="36"/>
        <v>820189-TUSKN-OS</v>
      </c>
      <c r="O773" s="122" t="str">
        <f>IF(B773="NET","",IF(B773="","",IFERROR(VLOOKUP(N773,EAN!$A:$B,2,FALSE),"MANGLER - MÅ OPPDATERE EAN-FANEN")))</f>
        <v>MANGLER - MÅ OPPDATERE EAN-FANEN</v>
      </c>
      <c r="P773" s="119">
        <f t="shared" ref="P773:P836" si="37">H773</f>
        <v>0</v>
      </c>
      <c r="Q773" s="119">
        <f t="shared" ref="Q773:Q836" si="38">L773</f>
        <v>0</v>
      </c>
      <c r="S773" s="137" t="str">
        <f>IF(B773="NET","",IFERROR(VLOOKUP(O773,'2) Order Form'!$W$9:$W$1926,1,FALSE),"Ikke med I order form"))</f>
        <v>Ikke med I order form</v>
      </c>
      <c r="U773" s="226">
        <v>7048652764942</v>
      </c>
      <c r="V773" s="120">
        <f>IFERROR(VLOOKUP(U773,'2) Order Form'!$W$9:$W$1996,1,FALSE),"Ikke med I order form")</f>
        <v>7048652764942</v>
      </c>
      <c r="W773" s="195">
        <f>INDEX(ATS!$A:$P,MATCH(ATS!$U773,ATS!$O:$O,0),1)</f>
        <v>828106</v>
      </c>
      <c r="X773" s="174" t="str">
        <f>INDEX(ATS!$A:$P,MATCH(ATS!$U773,ATS!$O:$O,0),2)</f>
        <v>Hunter LS Jersey JR</v>
      </c>
      <c r="Y773" s="175" t="str">
        <f>INDEX(ATS!$A:$P,MATCH(ATS!$U773,ATS!$O:$O,0),4)</f>
        <v>77200-128</v>
      </c>
      <c r="AA773" s="195">
        <f>IFERROR(VLOOKUP('2) Order Form'!W778,$U$4:$U$1000,1,FALSE),"Ikke med i Elastic")</f>
        <v>7048652765574</v>
      </c>
      <c r="AB773" s="195">
        <f>SUM('2) Order Form'!W778)</f>
        <v>7048652765574</v>
      </c>
      <c r="AC773" s="195">
        <f>INDEX(ATS!$A:$P,MATCH(ATS!$AB773,ATS!$O:$O,0),1)</f>
        <v>828104</v>
      </c>
      <c r="AD773" s="195" t="str">
        <f>INDEX(ATS!$A:$P,MATCH(ATS!$AB773,ATS!$O:$O,0),2)</f>
        <v>Hunter Shorts JR</v>
      </c>
      <c r="AE773" s="195" t="str">
        <f>INDEX(ATS!$A:$P,MATCH(ATS!$AB773,ATS!$O:$O,0),4)</f>
        <v>BLACK-164</v>
      </c>
    </row>
    <row r="774" spans="1:31" s="2" customFormat="1" x14ac:dyDescent="0.2">
      <c r="A774" s="229">
        <v>820192</v>
      </c>
      <c r="B774" s="228" t="s">
        <v>248</v>
      </c>
      <c r="C774" s="228"/>
      <c r="D774" s="228"/>
      <c r="E774" s="228"/>
      <c r="F774" s="228"/>
      <c r="G774" s="228"/>
      <c r="H774" s="229">
        <v>202226</v>
      </c>
      <c r="I774" s="229">
        <v>202227</v>
      </c>
      <c r="J774" s="229">
        <v>202228</v>
      </c>
      <c r="K774" s="229">
        <v>202229</v>
      </c>
      <c r="L774" s="232">
        <v>202234</v>
      </c>
      <c r="N774" s="119" t="str">
        <f t="shared" si="36"/>
        <v>820192-</v>
      </c>
      <c r="O774" s="122" t="str">
        <f>IF(B774="NET","",IF(B774="","",IFERROR(VLOOKUP(N774,EAN!$A:$B,2,FALSE),"MANGLER - MÅ OPPDATERE EAN-FANEN")))</f>
        <v/>
      </c>
      <c r="P774" s="119">
        <f t="shared" si="37"/>
        <v>202226</v>
      </c>
      <c r="Q774" s="119">
        <f t="shared" si="38"/>
        <v>202234</v>
      </c>
      <c r="S774" s="137" t="str">
        <f>IF(B774="NET","",IFERROR(VLOOKUP(O774,'2) Order Form'!$W$9:$W$1926,1,FALSE),"Ikke med I order form"))</f>
        <v/>
      </c>
      <c r="U774" s="226">
        <v>7048652764959</v>
      </c>
      <c r="V774" s="120">
        <f>IFERROR(VLOOKUP(U774,'2) Order Form'!$W$9:$W$1996,1,FALSE),"Ikke med I order form")</f>
        <v>7048652764959</v>
      </c>
      <c r="W774" s="195">
        <f>INDEX(ATS!$A:$P,MATCH(ATS!$U774,ATS!$O:$O,0),1)</f>
        <v>828106</v>
      </c>
      <c r="X774" s="174" t="str">
        <f>INDEX(ATS!$A:$P,MATCH(ATS!$U774,ATS!$O:$O,0),2)</f>
        <v>Hunter LS Jersey JR</v>
      </c>
      <c r="Y774" s="175" t="str">
        <f>INDEX(ATS!$A:$P,MATCH(ATS!$U774,ATS!$O:$O,0),4)</f>
        <v>77200-140</v>
      </c>
      <c r="AA774" s="195">
        <f>IFERROR(VLOOKUP('2) Order Form'!W779,$U$4:$U$1000,1,FALSE),"Ikke med i Elastic")</f>
        <v>7048652764904</v>
      </c>
      <c r="AB774" s="195">
        <f>SUM('2) Order Form'!W779)</f>
        <v>7048652764904</v>
      </c>
      <c r="AC774" s="195">
        <f>INDEX(ATS!$A:$P,MATCH(ATS!$AB774,ATS!$O:$O,0),1)</f>
        <v>828106</v>
      </c>
      <c r="AD774" s="195" t="str">
        <f>INDEX(ATS!$A:$P,MATCH(ATS!$AB774,ATS!$O:$O,0),2)</f>
        <v>Hunter LS Jersey JR</v>
      </c>
      <c r="AE774" s="195" t="str">
        <f>INDEX(ATS!$A:$P,MATCH(ATS!$AB774,ATS!$O:$O,0),4)</f>
        <v>56001-128</v>
      </c>
    </row>
    <row r="775" spans="1:31" s="2" customFormat="1" x14ac:dyDescent="0.2">
      <c r="A775" s="228">
        <v>820192</v>
      </c>
      <c r="B775" s="228" t="s">
        <v>193</v>
      </c>
      <c r="C775" s="228" t="s">
        <v>4204</v>
      </c>
      <c r="D775" s="228" t="s">
        <v>661</v>
      </c>
      <c r="E775" s="228" t="s">
        <v>4388</v>
      </c>
      <c r="F775" s="228" t="s">
        <v>84</v>
      </c>
      <c r="G775" s="228" t="s">
        <v>504</v>
      </c>
      <c r="H775" s="228">
        <v>24</v>
      </c>
      <c r="I775" s="228">
        <v>24</v>
      </c>
      <c r="J775" s="228">
        <v>24</v>
      </c>
      <c r="K775" s="228">
        <v>24</v>
      </c>
      <c r="L775" s="231">
        <v>24</v>
      </c>
      <c r="N775" s="119" t="str">
        <f t="shared" si="36"/>
        <v>820192-56000-OS</v>
      </c>
      <c r="O775" s="122">
        <f>IF(B775="NET","",IF(B775="","",IFERROR(VLOOKUP(N775,EAN!$A:$B,2,FALSE),"MANGLER - MÅ OPPDATERE EAN-FANEN")))</f>
        <v>7048652714480</v>
      </c>
      <c r="P775" s="119">
        <f t="shared" si="37"/>
        <v>24</v>
      </c>
      <c r="Q775" s="119">
        <f t="shared" si="38"/>
        <v>24</v>
      </c>
      <c r="S775" s="137" t="str">
        <f>IF(B775="NET","",IFERROR(VLOOKUP(O775,'2) Order Form'!$W$9:$W$1926,1,FALSE),"Ikke med I order form"))</f>
        <v>Ikke med I order form</v>
      </c>
      <c r="U775" s="226">
        <v>7048652764966</v>
      </c>
      <c r="V775" s="120">
        <f>IFERROR(VLOOKUP(U775,'2) Order Form'!$W$9:$W$1996,1,FALSE),"Ikke med I order form")</f>
        <v>7048652764966</v>
      </c>
      <c r="W775" s="195">
        <f>INDEX(ATS!$A:$P,MATCH(ATS!$U775,ATS!$O:$O,0),1)</f>
        <v>828106</v>
      </c>
      <c r="X775" s="174" t="str">
        <f>INDEX(ATS!$A:$P,MATCH(ATS!$U775,ATS!$O:$O,0),2)</f>
        <v>Hunter LS Jersey JR</v>
      </c>
      <c r="Y775" s="175" t="str">
        <f>INDEX(ATS!$A:$P,MATCH(ATS!$U775,ATS!$O:$O,0),4)</f>
        <v>77200-152</v>
      </c>
      <c r="AA775" s="195">
        <f>IFERROR(VLOOKUP('2) Order Form'!W780,$U$4:$U$1000,1,FALSE),"Ikke med i Elastic")</f>
        <v>7048652764911</v>
      </c>
      <c r="AB775" s="195">
        <f>SUM('2) Order Form'!W780)</f>
        <v>7048652764911</v>
      </c>
      <c r="AC775" s="195">
        <f>INDEX(ATS!$A:$P,MATCH(ATS!$AB775,ATS!$O:$O,0),1)</f>
        <v>828106</v>
      </c>
      <c r="AD775" s="195" t="str">
        <f>INDEX(ATS!$A:$P,MATCH(ATS!$AB775,ATS!$O:$O,0),2)</f>
        <v>Hunter LS Jersey JR</v>
      </c>
      <c r="AE775" s="195" t="str">
        <f>INDEX(ATS!$A:$P,MATCH(ATS!$AB775,ATS!$O:$O,0),4)</f>
        <v>56001-140</v>
      </c>
    </row>
    <row r="776" spans="1:31" s="2" customFormat="1" x14ac:dyDescent="0.2">
      <c r="A776" s="228">
        <v>820192</v>
      </c>
      <c r="B776" s="228" t="s">
        <v>193</v>
      </c>
      <c r="C776" s="228" t="s">
        <v>4204</v>
      </c>
      <c r="D776" s="228" t="s">
        <v>139</v>
      </c>
      <c r="E776" s="228" t="s">
        <v>93</v>
      </c>
      <c r="F776" s="228" t="s">
        <v>84</v>
      </c>
      <c r="G776" s="228" t="s">
        <v>128</v>
      </c>
      <c r="H776" s="228">
        <v>186</v>
      </c>
      <c r="I776" s="228">
        <v>186</v>
      </c>
      <c r="J776" s="228">
        <v>186</v>
      </c>
      <c r="K776" s="228">
        <v>186</v>
      </c>
      <c r="L776" s="231">
        <v>186</v>
      </c>
      <c r="N776" s="119" t="str">
        <f t="shared" si="36"/>
        <v>820192-BLACK-OS</v>
      </c>
      <c r="O776" s="122">
        <f>IF(B776="NET","",IF(B776="","",IFERROR(VLOOKUP(N776,EAN!$A:$B,2,FALSE),"MANGLER - MÅ OPPDATERE EAN-FANEN")))</f>
        <v>7048652541482</v>
      </c>
      <c r="P776" s="119">
        <f t="shared" si="37"/>
        <v>186</v>
      </c>
      <c r="Q776" s="119">
        <f t="shared" si="38"/>
        <v>186</v>
      </c>
      <c r="S776" s="137">
        <f>IF(B776="NET","",IFERROR(VLOOKUP(O776,'2) Order Form'!$W$9:$W$1926,1,FALSE),"Ikke med I order form"))</f>
        <v>7048652541482</v>
      </c>
      <c r="U776" s="226">
        <v>7048652764973</v>
      </c>
      <c r="V776" s="120">
        <f>IFERROR(VLOOKUP(U776,'2) Order Form'!$W$9:$W$1996,1,FALSE),"Ikke med I order form")</f>
        <v>7048652764973</v>
      </c>
      <c r="W776" s="195">
        <f>INDEX(ATS!$A:$P,MATCH(ATS!$U776,ATS!$O:$O,0),1)</f>
        <v>828106</v>
      </c>
      <c r="X776" s="174" t="str">
        <f>INDEX(ATS!$A:$P,MATCH(ATS!$U776,ATS!$O:$O,0),2)</f>
        <v>Hunter LS Jersey JR</v>
      </c>
      <c r="Y776" s="175" t="str">
        <f>INDEX(ATS!$A:$P,MATCH(ATS!$U776,ATS!$O:$O,0),4)</f>
        <v>77200-164</v>
      </c>
      <c r="AA776" s="195">
        <f>IFERROR(VLOOKUP('2) Order Form'!W781,$U$4:$U$1000,1,FALSE),"Ikke med i Elastic")</f>
        <v>7048652764928</v>
      </c>
      <c r="AB776" s="195">
        <f>SUM('2) Order Form'!W781)</f>
        <v>7048652764928</v>
      </c>
      <c r="AC776" s="195">
        <f>INDEX(ATS!$A:$P,MATCH(ATS!$AB776,ATS!$O:$O,0),1)</f>
        <v>828106</v>
      </c>
      <c r="AD776" s="195" t="str">
        <f>INDEX(ATS!$A:$P,MATCH(ATS!$AB776,ATS!$O:$O,0),2)</f>
        <v>Hunter LS Jersey JR</v>
      </c>
      <c r="AE776" s="195" t="str">
        <f>INDEX(ATS!$A:$P,MATCH(ATS!$AB776,ATS!$O:$O,0),4)</f>
        <v>56001-152</v>
      </c>
    </row>
    <row r="777" spans="1:31" s="2" customFormat="1" x14ac:dyDescent="0.2">
      <c r="A777" s="229">
        <v>820193</v>
      </c>
      <c r="B777" s="228" t="s">
        <v>248</v>
      </c>
      <c r="C777" s="228"/>
      <c r="D777" s="228"/>
      <c r="E777" s="228"/>
      <c r="F777" s="228"/>
      <c r="G777" s="228"/>
      <c r="H777" s="229">
        <v>202226</v>
      </c>
      <c r="I777" s="229">
        <v>202227</v>
      </c>
      <c r="J777" s="229">
        <v>202228</v>
      </c>
      <c r="K777" s="229">
        <v>202229</v>
      </c>
      <c r="L777" s="232">
        <v>202234</v>
      </c>
      <c r="N777" s="119" t="str">
        <f t="shared" si="36"/>
        <v>820193-</v>
      </c>
      <c r="O777" s="122" t="str">
        <f>IF(B777="NET","",IF(B777="","",IFERROR(VLOOKUP(N777,EAN!$A:$B,2,FALSE),"MANGLER - MÅ OPPDATERE EAN-FANEN")))</f>
        <v/>
      </c>
      <c r="P777" s="119">
        <f t="shared" si="37"/>
        <v>202226</v>
      </c>
      <c r="Q777" s="119">
        <f t="shared" si="38"/>
        <v>202234</v>
      </c>
      <c r="S777" s="137" t="str">
        <f>IF(B777="NET","",IFERROR(VLOOKUP(O777,'2) Order Form'!$W$9:$W$1926,1,FALSE),"Ikke med I order form"))</f>
        <v/>
      </c>
      <c r="U777" s="226">
        <v>7048652763587</v>
      </c>
      <c r="V777" s="120">
        <f>IFERROR(VLOOKUP(U777,'2) Order Form'!$W$9:$W$1996,1,FALSE),"Ikke med I order form")</f>
        <v>7048652763587</v>
      </c>
      <c r="W777" s="195">
        <f>INDEX(ATS!$A:$P,MATCH(ATS!$U777,ATS!$O:$O,0),1)</f>
        <v>828105</v>
      </c>
      <c r="X777" s="174" t="str">
        <f>INDEX(ATS!$A:$P,MATCH(ATS!$U777,ATS!$O:$O,0),2)</f>
        <v>Hunter SS Jersey JR</v>
      </c>
      <c r="Y777" s="175" t="str">
        <f>INDEX(ATS!$A:$P,MATCH(ATS!$U777,ATS!$O:$O,0),4)</f>
        <v>56001-128</v>
      </c>
      <c r="AA777" s="195">
        <f>IFERROR(VLOOKUP('2) Order Form'!W782,$U$4:$U$1000,1,FALSE),"Ikke med i Elastic")</f>
        <v>7048652764935</v>
      </c>
      <c r="AB777" s="195">
        <f>SUM('2) Order Form'!W782)</f>
        <v>7048652764935</v>
      </c>
      <c r="AC777" s="195">
        <f>INDEX(ATS!$A:$P,MATCH(ATS!$AB777,ATS!$O:$O,0),1)</f>
        <v>828106</v>
      </c>
      <c r="AD777" s="195" t="str">
        <f>INDEX(ATS!$A:$P,MATCH(ATS!$AB777,ATS!$O:$O,0),2)</f>
        <v>Hunter LS Jersey JR</v>
      </c>
      <c r="AE777" s="195" t="str">
        <f>INDEX(ATS!$A:$P,MATCH(ATS!$AB777,ATS!$O:$O,0),4)</f>
        <v>56001-164</v>
      </c>
    </row>
    <row r="778" spans="1:31" s="2" customFormat="1" x14ac:dyDescent="0.2">
      <c r="A778" s="228">
        <v>820193</v>
      </c>
      <c r="B778" s="228" t="s">
        <v>350</v>
      </c>
      <c r="C778" s="228" t="s">
        <v>4204</v>
      </c>
      <c r="D778" s="228" t="s">
        <v>661</v>
      </c>
      <c r="E778" s="228" t="s">
        <v>4388</v>
      </c>
      <c r="F778" s="228" t="s">
        <v>84</v>
      </c>
      <c r="G778" s="228" t="s">
        <v>504</v>
      </c>
      <c r="H778" s="228">
        <v>87</v>
      </c>
      <c r="I778" s="228">
        <v>87</v>
      </c>
      <c r="J778" s="228">
        <v>87</v>
      </c>
      <c r="K778" s="228">
        <v>87</v>
      </c>
      <c r="L778" s="231">
        <v>87</v>
      </c>
      <c r="N778" s="119" t="str">
        <f t="shared" si="36"/>
        <v>820193-56000-OS</v>
      </c>
      <c r="O778" s="122">
        <f>IF(B778="NET","",IF(B778="","",IFERROR(VLOOKUP(N778,EAN!$A:$B,2,FALSE),"MANGLER - MÅ OPPDATERE EAN-FANEN")))</f>
        <v>7048652714497</v>
      </c>
      <c r="P778" s="119">
        <f t="shared" si="37"/>
        <v>87</v>
      </c>
      <c r="Q778" s="119">
        <f t="shared" si="38"/>
        <v>87</v>
      </c>
      <c r="S778" s="137" t="str">
        <f>IF(B778="NET","",IFERROR(VLOOKUP(O778,'2) Order Form'!$W$9:$W$1926,1,FALSE),"Ikke med I order form"))</f>
        <v>Ikke med I order form</v>
      </c>
      <c r="U778" s="226">
        <v>7048652763594</v>
      </c>
      <c r="V778" s="120">
        <f>IFERROR(VLOOKUP(U778,'2) Order Form'!$W$9:$W$1996,1,FALSE),"Ikke med I order form")</f>
        <v>7048652763594</v>
      </c>
      <c r="W778" s="195">
        <f>INDEX(ATS!$A:$P,MATCH(ATS!$U778,ATS!$O:$O,0),1)</f>
        <v>828105</v>
      </c>
      <c r="X778" s="174" t="str">
        <f>INDEX(ATS!$A:$P,MATCH(ATS!$U778,ATS!$O:$O,0),2)</f>
        <v>Hunter SS Jersey JR</v>
      </c>
      <c r="Y778" s="175" t="str">
        <f>INDEX(ATS!$A:$P,MATCH(ATS!$U778,ATS!$O:$O,0),4)</f>
        <v>56001-140</v>
      </c>
      <c r="AA778" s="195">
        <f>IFERROR(VLOOKUP('2) Order Form'!W783,$U$4:$U$1000,1,FALSE),"Ikke med i Elastic")</f>
        <v>7048652764942</v>
      </c>
      <c r="AB778" s="195">
        <f>SUM('2) Order Form'!W783)</f>
        <v>7048652764942</v>
      </c>
      <c r="AC778" s="195">
        <f>INDEX(ATS!$A:$P,MATCH(ATS!$AB778,ATS!$O:$O,0),1)</f>
        <v>828106</v>
      </c>
      <c r="AD778" s="195" t="str">
        <f>INDEX(ATS!$A:$P,MATCH(ATS!$AB778,ATS!$O:$O,0),2)</f>
        <v>Hunter LS Jersey JR</v>
      </c>
      <c r="AE778" s="195" t="str">
        <f>INDEX(ATS!$A:$P,MATCH(ATS!$AB778,ATS!$O:$O,0),4)</f>
        <v>77200-128</v>
      </c>
    </row>
    <row r="779" spans="1:31" s="2" customFormat="1" x14ac:dyDescent="0.2">
      <c r="A779" s="228">
        <v>820193</v>
      </c>
      <c r="B779" s="228" t="s">
        <v>350</v>
      </c>
      <c r="C779" s="228" t="s">
        <v>4204</v>
      </c>
      <c r="D779" s="228" t="s">
        <v>139</v>
      </c>
      <c r="E779" s="228" t="s">
        <v>93</v>
      </c>
      <c r="F779" s="228" t="s">
        <v>84</v>
      </c>
      <c r="G779" s="228" t="s">
        <v>128</v>
      </c>
      <c r="H779" s="228">
        <v>459</v>
      </c>
      <c r="I779" s="228">
        <v>459</v>
      </c>
      <c r="J779" s="228">
        <v>459</v>
      </c>
      <c r="K779" s="228">
        <v>459</v>
      </c>
      <c r="L779" s="231">
        <v>459</v>
      </c>
      <c r="N779" s="119" t="str">
        <f t="shared" si="36"/>
        <v>820193-BLACK-OS</v>
      </c>
      <c r="O779" s="122">
        <f>IF(B779="NET","",IF(B779="","",IFERROR(VLOOKUP(N779,EAN!$A:$B,2,FALSE),"MANGLER - MÅ OPPDATERE EAN-FANEN")))</f>
        <v>7048652556523</v>
      </c>
      <c r="P779" s="119">
        <f t="shared" si="37"/>
        <v>459</v>
      </c>
      <c r="Q779" s="119">
        <f t="shared" si="38"/>
        <v>459</v>
      </c>
      <c r="S779" s="137" t="str">
        <f>IF(B779="NET","",IFERROR(VLOOKUP(O779,'2) Order Form'!$W$9:$W$1926,1,FALSE),"Ikke med I order form"))</f>
        <v>Ikke med I order form</v>
      </c>
      <c r="U779" s="226">
        <v>7048652763600</v>
      </c>
      <c r="V779" s="120">
        <f>IFERROR(VLOOKUP(U779,'2) Order Form'!$W$9:$W$1996,1,FALSE),"Ikke med I order form")</f>
        <v>7048652763600</v>
      </c>
      <c r="W779" s="195">
        <f>INDEX(ATS!$A:$P,MATCH(ATS!$U779,ATS!$O:$O,0),1)</f>
        <v>828105</v>
      </c>
      <c r="X779" s="174" t="str">
        <f>INDEX(ATS!$A:$P,MATCH(ATS!$U779,ATS!$O:$O,0),2)</f>
        <v>Hunter SS Jersey JR</v>
      </c>
      <c r="Y779" s="175" t="str">
        <f>INDEX(ATS!$A:$P,MATCH(ATS!$U779,ATS!$O:$O,0),4)</f>
        <v>56001-152</v>
      </c>
      <c r="AA779" s="195">
        <f>IFERROR(VLOOKUP('2) Order Form'!W784,$U$4:$U$1000,1,FALSE),"Ikke med i Elastic")</f>
        <v>7048652764959</v>
      </c>
      <c r="AB779" s="195">
        <f>SUM('2) Order Form'!W784)</f>
        <v>7048652764959</v>
      </c>
      <c r="AC779" s="195">
        <f>INDEX(ATS!$A:$P,MATCH(ATS!$AB779,ATS!$O:$O,0),1)</f>
        <v>828106</v>
      </c>
      <c r="AD779" s="195" t="str">
        <f>INDEX(ATS!$A:$P,MATCH(ATS!$AB779,ATS!$O:$O,0),2)</f>
        <v>Hunter LS Jersey JR</v>
      </c>
      <c r="AE779" s="195" t="str">
        <f>INDEX(ATS!$A:$P,MATCH(ATS!$AB779,ATS!$O:$O,0),4)</f>
        <v>77200-140</v>
      </c>
    </row>
    <row r="780" spans="1:31" s="2" customFormat="1" x14ac:dyDescent="0.2">
      <c r="A780" s="229">
        <v>820208</v>
      </c>
      <c r="B780" s="228" t="s">
        <v>248</v>
      </c>
      <c r="C780" s="228"/>
      <c r="D780" s="228"/>
      <c r="E780" s="228"/>
      <c r="F780" s="228"/>
      <c r="G780" s="228"/>
      <c r="H780" s="229">
        <v>202226</v>
      </c>
      <c r="I780" s="229">
        <v>202227</v>
      </c>
      <c r="J780" s="229">
        <v>202228</v>
      </c>
      <c r="K780" s="229">
        <v>202229</v>
      </c>
      <c r="L780" s="232">
        <v>202234</v>
      </c>
      <c r="N780" s="119" t="str">
        <f t="shared" si="36"/>
        <v>820208-</v>
      </c>
      <c r="O780" s="122" t="str">
        <f>IF(B780="NET","",IF(B780="","",IFERROR(VLOOKUP(N780,EAN!$A:$B,2,FALSE),"MANGLER - MÅ OPPDATERE EAN-FANEN")))</f>
        <v/>
      </c>
      <c r="P780" s="119">
        <f t="shared" si="37"/>
        <v>202226</v>
      </c>
      <c r="Q780" s="119">
        <f t="shared" si="38"/>
        <v>202234</v>
      </c>
      <c r="S780" s="137" t="str">
        <f>IF(B780="NET","",IFERROR(VLOOKUP(O780,'2) Order Form'!$W$9:$W$1926,1,FALSE),"Ikke med I order form"))</f>
        <v/>
      </c>
      <c r="U780" s="226">
        <v>7048652763617</v>
      </c>
      <c r="V780" s="120">
        <f>IFERROR(VLOOKUP(U780,'2) Order Form'!$W$9:$W$1996,1,FALSE),"Ikke med I order form")</f>
        <v>7048652763617</v>
      </c>
      <c r="W780" s="195">
        <f>INDEX(ATS!$A:$P,MATCH(ATS!$U780,ATS!$O:$O,0),1)</f>
        <v>828105</v>
      </c>
      <c r="X780" s="174" t="str">
        <f>INDEX(ATS!$A:$P,MATCH(ATS!$U780,ATS!$O:$O,0),2)</f>
        <v>Hunter SS Jersey JR</v>
      </c>
      <c r="Y780" s="175" t="str">
        <f>INDEX(ATS!$A:$P,MATCH(ATS!$U780,ATS!$O:$O,0),4)</f>
        <v>56001-164</v>
      </c>
      <c r="AA780" s="195">
        <f>IFERROR(VLOOKUP('2) Order Form'!W785,$U$4:$U$1000,1,FALSE),"Ikke med i Elastic")</f>
        <v>7048652764966</v>
      </c>
      <c r="AB780" s="195">
        <f>SUM('2) Order Form'!W785)</f>
        <v>7048652764966</v>
      </c>
      <c r="AC780" s="195">
        <f>INDEX(ATS!$A:$P,MATCH(ATS!$AB780,ATS!$O:$O,0),1)</f>
        <v>828106</v>
      </c>
      <c r="AD780" s="195" t="str">
        <f>INDEX(ATS!$A:$P,MATCH(ATS!$AB780,ATS!$O:$O,0),2)</f>
        <v>Hunter LS Jersey JR</v>
      </c>
      <c r="AE780" s="195" t="str">
        <f>INDEX(ATS!$A:$P,MATCH(ATS!$AB780,ATS!$O:$O,0),4)</f>
        <v>77200-152</v>
      </c>
    </row>
    <row r="781" spans="1:31" s="2" customFormat="1" x14ac:dyDescent="0.2">
      <c r="A781" s="228">
        <v>820208</v>
      </c>
      <c r="B781" s="228" t="s">
        <v>4216</v>
      </c>
      <c r="C781" s="228" t="s">
        <v>4204</v>
      </c>
      <c r="D781" s="228" t="s">
        <v>140</v>
      </c>
      <c r="E781" s="228" t="s">
        <v>93</v>
      </c>
      <c r="F781" s="228" t="s">
        <v>8</v>
      </c>
      <c r="G781" s="228" t="s">
        <v>128</v>
      </c>
      <c r="H781" s="228">
        <v>0</v>
      </c>
      <c r="I781" s="228">
        <v>0</v>
      </c>
      <c r="J781" s="228">
        <v>0</v>
      </c>
      <c r="K781" s="228">
        <v>0</v>
      </c>
      <c r="L781" s="231">
        <v>0</v>
      </c>
      <c r="N781" s="119" t="str">
        <f t="shared" si="36"/>
        <v>820208-BLACK-S</v>
      </c>
      <c r="O781" s="122" t="str">
        <f>IF(B781="NET","",IF(B781="","",IFERROR(VLOOKUP(N781,EAN!$A:$B,2,FALSE),"MANGLER - MÅ OPPDATERE EAN-FANEN")))</f>
        <v>MANGLER - MÅ OPPDATERE EAN-FANEN</v>
      </c>
      <c r="P781" s="119">
        <f t="shared" si="37"/>
        <v>0</v>
      </c>
      <c r="Q781" s="119">
        <f t="shared" si="38"/>
        <v>0</v>
      </c>
      <c r="S781" s="137" t="str">
        <f>IF(B781="NET","",IFERROR(VLOOKUP(O781,'2) Order Form'!$W$9:$W$1926,1,FALSE),"Ikke med I order form"))</f>
        <v>Ikke med I order form</v>
      </c>
      <c r="U781" s="226">
        <v>7048652763624</v>
      </c>
      <c r="V781" s="120">
        <f>IFERROR(VLOOKUP(U781,'2) Order Form'!$W$9:$W$1996,1,FALSE),"Ikke med I order form")</f>
        <v>7048652763624</v>
      </c>
      <c r="W781" s="195">
        <f>INDEX(ATS!$A:$P,MATCH(ATS!$U781,ATS!$O:$O,0),1)</f>
        <v>828105</v>
      </c>
      <c r="X781" s="174" t="str">
        <f>INDEX(ATS!$A:$P,MATCH(ATS!$U781,ATS!$O:$O,0),2)</f>
        <v>Hunter SS Jersey JR</v>
      </c>
      <c r="Y781" s="175" t="str">
        <f>INDEX(ATS!$A:$P,MATCH(ATS!$U781,ATS!$O:$O,0),4)</f>
        <v>77200-128</v>
      </c>
      <c r="AA781" s="195">
        <f>IFERROR(VLOOKUP('2) Order Form'!W786,$U$4:$U$1000,1,FALSE),"Ikke med i Elastic")</f>
        <v>7048652764973</v>
      </c>
      <c r="AB781" s="195">
        <f>SUM('2) Order Form'!W786)</f>
        <v>7048652764973</v>
      </c>
      <c r="AC781" s="195">
        <f>INDEX(ATS!$A:$P,MATCH(ATS!$AB781,ATS!$O:$O,0),1)</f>
        <v>828106</v>
      </c>
      <c r="AD781" s="195" t="str">
        <f>INDEX(ATS!$A:$P,MATCH(ATS!$AB781,ATS!$O:$O,0),2)</f>
        <v>Hunter LS Jersey JR</v>
      </c>
      <c r="AE781" s="195" t="str">
        <f>INDEX(ATS!$A:$P,MATCH(ATS!$AB781,ATS!$O:$O,0),4)</f>
        <v>77200-164</v>
      </c>
    </row>
    <row r="782" spans="1:31" s="2" customFormat="1" x14ac:dyDescent="0.2">
      <c r="A782" s="228">
        <v>820208</v>
      </c>
      <c r="B782" s="228" t="s">
        <v>4216</v>
      </c>
      <c r="C782" s="228" t="s">
        <v>4204</v>
      </c>
      <c r="D782" s="228" t="s">
        <v>141</v>
      </c>
      <c r="E782" s="228" t="s">
        <v>93</v>
      </c>
      <c r="F782" s="228" t="s">
        <v>7</v>
      </c>
      <c r="G782" s="228" t="s">
        <v>128</v>
      </c>
      <c r="H782" s="228">
        <v>0</v>
      </c>
      <c r="I782" s="228">
        <v>0</v>
      </c>
      <c r="J782" s="228">
        <v>0</v>
      </c>
      <c r="K782" s="228">
        <v>0</v>
      </c>
      <c r="L782" s="231">
        <v>0</v>
      </c>
      <c r="N782" s="119" t="str">
        <f t="shared" si="36"/>
        <v>820208-BLACK-M</v>
      </c>
      <c r="O782" s="122" t="str">
        <f>IF(B782="NET","",IF(B782="","",IFERROR(VLOOKUP(N782,EAN!$A:$B,2,FALSE),"MANGLER - MÅ OPPDATERE EAN-FANEN")))</f>
        <v>MANGLER - MÅ OPPDATERE EAN-FANEN</v>
      </c>
      <c r="P782" s="119">
        <f t="shared" si="37"/>
        <v>0</v>
      </c>
      <c r="Q782" s="119">
        <f t="shared" si="38"/>
        <v>0</v>
      </c>
      <c r="S782" s="137" t="str">
        <f>IF(B782="NET","",IFERROR(VLOOKUP(O782,'2) Order Form'!$W$9:$W$1926,1,FALSE),"Ikke med I order form"))</f>
        <v>Ikke med I order form</v>
      </c>
      <c r="U782" s="226">
        <v>7048652763631</v>
      </c>
      <c r="V782" s="120">
        <f>IFERROR(VLOOKUP(U782,'2) Order Form'!$W$9:$W$1996,1,FALSE),"Ikke med I order form")</f>
        <v>7048652763631</v>
      </c>
      <c r="W782" s="195">
        <f>INDEX(ATS!$A:$P,MATCH(ATS!$U782,ATS!$O:$O,0),1)</f>
        <v>828105</v>
      </c>
      <c r="X782" s="174" t="str">
        <f>INDEX(ATS!$A:$P,MATCH(ATS!$U782,ATS!$O:$O,0),2)</f>
        <v>Hunter SS Jersey JR</v>
      </c>
      <c r="Y782" s="175" t="str">
        <f>INDEX(ATS!$A:$P,MATCH(ATS!$U782,ATS!$O:$O,0),4)</f>
        <v>77200-140</v>
      </c>
      <c r="AA782" s="195">
        <f>IFERROR(VLOOKUP('2) Order Form'!W787,$U$4:$U$1000,1,FALSE),"Ikke med i Elastic")</f>
        <v>7048652763587</v>
      </c>
      <c r="AB782" s="195">
        <f>SUM('2) Order Form'!W787)</f>
        <v>7048652763587</v>
      </c>
      <c r="AC782" s="195">
        <f>INDEX(ATS!$A:$P,MATCH(ATS!$AB782,ATS!$O:$O,0),1)</f>
        <v>828105</v>
      </c>
      <c r="AD782" s="195" t="str">
        <f>INDEX(ATS!$A:$P,MATCH(ATS!$AB782,ATS!$O:$O,0),2)</f>
        <v>Hunter SS Jersey JR</v>
      </c>
      <c r="AE782" s="195" t="str">
        <f>INDEX(ATS!$A:$P,MATCH(ATS!$AB782,ATS!$O:$O,0),4)</f>
        <v>56001-128</v>
      </c>
    </row>
    <row r="783" spans="1:31" s="2" customFormat="1" x14ac:dyDescent="0.2">
      <c r="A783" s="228">
        <v>820208</v>
      </c>
      <c r="B783" s="228" t="s">
        <v>4216</v>
      </c>
      <c r="C783" s="228" t="s">
        <v>4204</v>
      </c>
      <c r="D783" s="228" t="s">
        <v>142</v>
      </c>
      <c r="E783" s="228" t="s">
        <v>93</v>
      </c>
      <c r="F783" s="228" t="s">
        <v>67</v>
      </c>
      <c r="G783" s="228" t="s">
        <v>128</v>
      </c>
      <c r="H783" s="228">
        <v>0</v>
      </c>
      <c r="I783" s="228">
        <v>0</v>
      </c>
      <c r="J783" s="228">
        <v>0</v>
      </c>
      <c r="K783" s="228">
        <v>0</v>
      </c>
      <c r="L783" s="231">
        <v>0</v>
      </c>
      <c r="N783" s="119" t="str">
        <f t="shared" si="36"/>
        <v>820208-BLACK-L</v>
      </c>
      <c r="O783" s="122" t="str">
        <f>IF(B783="NET","",IF(B783="","",IFERROR(VLOOKUP(N783,EAN!$A:$B,2,FALSE),"MANGLER - MÅ OPPDATERE EAN-FANEN")))</f>
        <v>MANGLER - MÅ OPPDATERE EAN-FANEN</v>
      </c>
      <c r="P783" s="119">
        <f t="shared" si="37"/>
        <v>0</v>
      </c>
      <c r="Q783" s="119">
        <f t="shared" si="38"/>
        <v>0</v>
      </c>
      <c r="S783" s="137" t="str">
        <f>IF(B783="NET","",IFERROR(VLOOKUP(O783,'2) Order Form'!$W$9:$W$1926,1,FALSE),"Ikke med I order form"))</f>
        <v>Ikke med I order form</v>
      </c>
      <c r="U783" s="226">
        <v>7048652763648</v>
      </c>
      <c r="V783" s="120">
        <f>IFERROR(VLOOKUP(U783,'2) Order Form'!$W$9:$W$1996,1,FALSE),"Ikke med I order form")</f>
        <v>7048652763648</v>
      </c>
      <c r="W783" s="195">
        <f>INDEX(ATS!$A:$P,MATCH(ATS!$U783,ATS!$O:$O,0),1)</f>
        <v>828105</v>
      </c>
      <c r="X783" s="174" t="str">
        <f>INDEX(ATS!$A:$P,MATCH(ATS!$U783,ATS!$O:$O,0),2)</f>
        <v>Hunter SS Jersey JR</v>
      </c>
      <c r="Y783" s="175" t="str">
        <f>INDEX(ATS!$A:$P,MATCH(ATS!$U783,ATS!$O:$O,0),4)</f>
        <v>77200-152</v>
      </c>
      <c r="AA783" s="195">
        <f>IFERROR(VLOOKUP('2) Order Form'!W788,$U$4:$U$1000,1,FALSE),"Ikke med i Elastic")</f>
        <v>7048652763594</v>
      </c>
      <c r="AB783" s="195">
        <f>SUM('2) Order Form'!W788)</f>
        <v>7048652763594</v>
      </c>
      <c r="AC783" s="195">
        <f>INDEX(ATS!$A:$P,MATCH(ATS!$AB783,ATS!$O:$O,0),1)</f>
        <v>828105</v>
      </c>
      <c r="AD783" s="195" t="str">
        <f>INDEX(ATS!$A:$P,MATCH(ATS!$AB783,ATS!$O:$O,0),2)</f>
        <v>Hunter SS Jersey JR</v>
      </c>
      <c r="AE783" s="195" t="str">
        <f>INDEX(ATS!$A:$P,MATCH(ATS!$AB783,ATS!$O:$O,0),4)</f>
        <v>56001-140</v>
      </c>
    </row>
    <row r="784" spans="1:31" s="2" customFormat="1" x14ac:dyDescent="0.2">
      <c r="A784" s="228">
        <v>820208</v>
      </c>
      <c r="B784" s="228" t="s">
        <v>4216</v>
      </c>
      <c r="C784" s="228" t="s">
        <v>4204</v>
      </c>
      <c r="D784" s="228" t="s">
        <v>143</v>
      </c>
      <c r="E784" s="228" t="s">
        <v>93</v>
      </c>
      <c r="F784" s="228" t="s">
        <v>68</v>
      </c>
      <c r="G784" s="228" t="s">
        <v>128</v>
      </c>
      <c r="H784" s="228">
        <v>0</v>
      </c>
      <c r="I784" s="228">
        <v>0</v>
      </c>
      <c r="J784" s="228">
        <v>0</v>
      </c>
      <c r="K784" s="228">
        <v>0</v>
      </c>
      <c r="L784" s="231">
        <v>0</v>
      </c>
      <c r="N784" s="119" t="str">
        <f t="shared" si="36"/>
        <v>820208-BLACK-XL</v>
      </c>
      <c r="O784" s="122" t="str">
        <f>IF(B784="NET","",IF(B784="","",IFERROR(VLOOKUP(N784,EAN!$A:$B,2,FALSE),"MANGLER - MÅ OPPDATERE EAN-FANEN")))</f>
        <v>MANGLER - MÅ OPPDATERE EAN-FANEN</v>
      </c>
      <c r="P784" s="119">
        <f t="shared" si="37"/>
        <v>0</v>
      </c>
      <c r="Q784" s="119">
        <f t="shared" si="38"/>
        <v>0</v>
      </c>
      <c r="S784" s="137" t="str">
        <f>IF(B784="NET","",IFERROR(VLOOKUP(O784,'2) Order Form'!$W$9:$W$1926,1,FALSE),"Ikke med I order form"))</f>
        <v>Ikke med I order form</v>
      </c>
      <c r="U784" s="226">
        <v>7048652763655</v>
      </c>
      <c r="V784" s="120">
        <f>IFERROR(VLOOKUP(U784,'2) Order Form'!$W$9:$W$1996,1,FALSE),"Ikke med I order form")</f>
        <v>7048652763655</v>
      </c>
      <c r="W784" s="195">
        <f>INDEX(ATS!$A:$P,MATCH(ATS!$U784,ATS!$O:$O,0),1)</f>
        <v>828105</v>
      </c>
      <c r="X784" s="174" t="str">
        <f>INDEX(ATS!$A:$P,MATCH(ATS!$U784,ATS!$O:$O,0),2)</f>
        <v>Hunter SS Jersey JR</v>
      </c>
      <c r="Y784" s="175" t="str">
        <f>INDEX(ATS!$A:$P,MATCH(ATS!$U784,ATS!$O:$O,0),4)</f>
        <v>77200-164</v>
      </c>
      <c r="AA784" s="195">
        <f>IFERROR(VLOOKUP('2) Order Form'!W789,$U$4:$U$1000,1,FALSE),"Ikke med i Elastic")</f>
        <v>7048652763600</v>
      </c>
      <c r="AB784" s="195">
        <f>SUM('2) Order Form'!W789)</f>
        <v>7048652763600</v>
      </c>
      <c r="AC784" s="195">
        <f>INDEX(ATS!$A:$P,MATCH(ATS!$AB784,ATS!$O:$O,0),1)</f>
        <v>828105</v>
      </c>
      <c r="AD784" s="195" t="str">
        <f>INDEX(ATS!$A:$P,MATCH(ATS!$AB784,ATS!$O:$O,0),2)</f>
        <v>Hunter SS Jersey JR</v>
      </c>
      <c r="AE784" s="195" t="str">
        <f>INDEX(ATS!$A:$P,MATCH(ATS!$AB784,ATS!$O:$O,0),4)</f>
        <v>56001-152</v>
      </c>
    </row>
    <row r="785" spans="1:31" s="2" customFormat="1" x14ac:dyDescent="0.2">
      <c r="A785" s="229">
        <v>820217</v>
      </c>
      <c r="B785" s="228" t="s">
        <v>248</v>
      </c>
      <c r="C785" s="228"/>
      <c r="D785" s="228"/>
      <c r="E785" s="228"/>
      <c r="F785" s="228"/>
      <c r="G785" s="228"/>
      <c r="H785" s="229">
        <v>202226</v>
      </c>
      <c r="I785" s="229">
        <v>202227</v>
      </c>
      <c r="J785" s="229">
        <v>202228</v>
      </c>
      <c r="K785" s="229">
        <v>202229</v>
      </c>
      <c r="L785" s="232">
        <v>202234</v>
      </c>
      <c r="N785" s="119" t="str">
        <f t="shared" si="36"/>
        <v>820217-</v>
      </c>
      <c r="O785" s="122" t="str">
        <f>IF(B785="NET","",IF(B785="","",IFERROR(VLOOKUP(N785,EAN!$A:$B,2,FALSE),"MANGLER - MÅ OPPDATERE EAN-FANEN")))</f>
        <v/>
      </c>
      <c r="P785" s="119">
        <f t="shared" si="37"/>
        <v>202226</v>
      </c>
      <c r="Q785" s="119">
        <f t="shared" si="38"/>
        <v>202234</v>
      </c>
      <c r="S785" s="137" t="str">
        <f>IF(B785="NET","",IFERROR(VLOOKUP(O785,'2) Order Form'!$W$9:$W$1926,1,FALSE),"Ikke med I order form"))</f>
        <v/>
      </c>
      <c r="U785" s="226">
        <v>7048652763662</v>
      </c>
      <c r="V785" s="120">
        <f>IFERROR(VLOOKUP(U785,'2) Order Form'!$W$9:$W$1996,1,FALSE),"Ikke med I order form")</f>
        <v>7048652763662</v>
      </c>
      <c r="W785" s="195">
        <f>INDEX(ATS!$A:$P,MATCH(ATS!$U785,ATS!$O:$O,0),1)</f>
        <v>828105</v>
      </c>
      <c r="X785" s="174" t="str">
        <f>INDEX(ATS!$A:$P,MATCH(ATS!$U785,ATS!$O:$O,0),2)</f>
        <v>Hunter SS Jersey JR</v>
      </c>
      <c r="Y785" s="175" t="str">
        <f>INDEX(ATS!$A:$P,MATCH(ATS!$U785,ATS!$O:$O,0),4)</f>
        <v>88300-128</v>
      </c>
      <c r="AA785" s="195">
        <f>IFERROR(VLOOKUP('2) Order Form'!W790,$U$4:$U$1000,1,FALSE),"Ikke med i Elastic")</f>
        <v>7048652763617</v>
      </c>
      <c r="AB785" s="195">
        <f>SUM('2) Order Form'!W790)</f>
        <v>7048652763617</v>
      </c>
      <c r="AC785" s="195">
        <f>INDEX(ATS!$A:$P,MATCH(ATS!$AB785,ATS!$O:$O,0),1)</f>
        <v>828105</v>
      </c>
      <c r="AD785" s="195" t="str">
        <f>INDEX(ATS!$A:$P,MATCH(ATS!$AB785,ATS!$O:$O,0),2)</f>
        <v>Hunter SS Jersey JR</v>
      </c>
      <c r="AE785" s="195" t="str">
        <f>INDEX(ATS!$A:$P,MATCH(ATS!$AB785,ATS!$O:$O,0),4)</f>
        <v>56001-164</v>
      </c>
    </row>
    <row r="786" spans="1:31" s="2" customFormat="1" x14ac:dyDescent="0.2">
      <c r="A786" s="228">
        <v>820217</v>
      </c>
      <c r="B786" s="228" t="s">
        <v>360</v>
      </c>
      <c r="C786" s="228" t="s">
        <v>4204</v>
      </c>
      <c r="D786" s="228" t="s">
        <v>140</v>
      </c>
      <c r="E786" s="228" t="s">
        <v>93</v>
      </c>
      <c r="F786" s="228" t="s">
        <v>8</v>
      </c>
      <c r="G786" s="228" t="s">
        <v>504</v>
      </c>
      <c r="H786" s="228">
        <v>0</v>
      </c>
      <c r="I786" s="228">
        <v>0</v>
      </c>
      <c r="J786" s="228">
        <v>0</v>
      </c>
      <c r="K786" s="228">
        <v>0</v>
      </c>
      <c r="L786" s="231">
        <v>0</v>
      </c>
      <c r="N786" s="119" t="str">
        <f t="shared" si="36"/>
        <v>820217-BLACK-S</v>
      </c>
      <c r="O786" s="122" t="str">
        <f>IF(B786="NET","",IF(B786="","",IFERROR(VLOOKUP(N786,EAN!$A:$B,2,FALSE),"MANGLER - MÅ OPPDATERE EAN-FANEN")))</f>
        <v>MANGLER - MÅ OPPDATERE EAN-FANEN</v>
      </c>
      <c r="P786" s="119">
        <f t="shared" si="37"/>
        <v>0</v>
      </c>
      <c r="Q786" s="119">
        <f t="shared" si="38"/>
        <v>0</v>
      </c>
      <c r="S786" s="137" t="str">
        <f>IF(B786="NET","",IFERROR(VLOOKUP(O786,'2) Order Form'!$W$9:$W$1926,1,FALSE),"Ikke med I order form"))</f>
        <v>Ikke med I order form</v>
      </c>
      <c r="U786" s="226">
        <v>7048652763679</v>
      </c>
      <c r="V786" s="120">
        <f>IFERROR(VLOOKUP(U786,'2) Order Form'!$W$9:$W$1996,1,FALSE),"Ikke med I order form")</f>
        <v>7048652763679</v>
      </c>
      <c r="W786" s="195">
        <f>INDEX(ATS!$A:$P,MATCH(ATS!$U786,ATS!$O:$O,0),1)</f>
        <v>828105</v>
      </c>
      <c r="X786" s="174" t="str">
        <f>INDEX(ATS!$A:$P,MATCH(ATS!$U786,ATS!$O:$O,0),2)</f>
        <v>Hunter SS Jersey JR</v>
      </c>
      <c r="Y786" s="175" t="str">
        <f>INDEX(ATS!$A:$P,MATCH(ATS!$U786,ATS!$O:$O,0),4)</f>
        <v>88300-140</v>
      </c>
      <c r="AA786" s="195">
        <f>IFERROR(VLOOKUP('2) Order Form'!W791,$U$4:$U$1000,1,FALSE),"Ikke med i Elastic")</f>
        <v>7048652763624</v>
      </c>
      <c r="AB786" s="195">
        <f>SUM('2) Order Form'!W791)</f>
        <v>7048652763624</v>
      </c>
      <c r="AC786" s="195">
        <f>INDEX(ATS!$A:$P,MATCH(ATS!$AB786,ATS!$O:$O,0),1)</f>
        <v>828105</v>
      </c>
      <c r="AD786" s="195" t="str">
        <f>INDEX(ATS!$A:$P,MATCH(ATS!$AB786,ATS!$O:$O,0),2)</f>
        <v>Hunter SS Jersey JR</v>
      </c>
      <c r="AE786" s="195" t="str">
        <f>INDEX(ATS!$A:$P,MATCH(ATS!$AB786,ATS!$O:$O,0),4)</f>
        <v>77200-128</v>
      </c>
    </row>
    <row r="787" spans="1:31" s="2" customFormat="1" x14ac:dyDescent="0.2">
      <c r="A787" s="228">
        <v>820217</v>
      </c>
      <c r="B787" s="228" t="s">
        <v>360</v>
      </c>
      <c r="C787" s="228" t="s">
        <v>4204</v>
      </c>
      <c r="D787" s="228" t="s">
        <v>141</v>
      </c>
      <c r="E787" s="228" t="s">
        <v>93</v>
      </c>
      <c r="F787" s="228" t="s">
        <v>7</v>
      </c>
      <c r="G787" s="228" t="s">
        <v>504</v>
      </c>
      <c r="H787" s="228">
        <v>0</v>
      </c>
      <c r="I787" s="228">
        <v>0</v>
      </c>
      <c r="J787" s="228">
        <v>0</v>
      </c>
      <c r="K787" s="228">
        <v>0</v>
      </c>
      <c r="L787" s="231">
        <v>0</v>
      </c>
      <c r="N787" s="119" t="str">
        <f t="shared" si="36"/>
        <v>820217-BLACK-M</v>
      </c>
      <c r="O787" s="122" t="str">
        <f>IF(B787="NET","",IF(B787="","",IFERROR(VLOOKUP(N787,EAN!$A:$B,2,FALSE),"MANGLER - MÅ OPPDATERE EAN-FANEN")))</f>
        <v>MANGLER - MÅ OPPDATERE EAN-FANEN</v>
      </c>
      <c r="P787" s="119">
        <f t="shared" si="37"/>
        <v>0</v>
      </c>
      <c r="Q787" s="119">
        <f t="shared" si="38"/>
        <v>0</v>
      </c>
      <c r="S787" s="137" t="str">
        <f>IF(B787="NET","",IFERROR(VLOOKUP(O787,'2) Order Form'!$W$9:$W$1926,1,FALSE),"Ikke med I order form"))</f>
        <v>Ikke med I order form</v>
      </c>
      <c r="U787" s="226">
        <v>7048652763686</v>
      </c>
      <c r="V787" s="120">
        <f>IFERROR(VLOOKUP(U787,'2) Order Form'!$W$9:$W$1996,1,FALSE),"Ikke med I order form")</f>
        <v>7048652763686</v>
      </c>
      <c r="W787" s="195">
        <f>INDEX(ATS!$A:$P,MATCH(ATS!$U787,ATS!$O:$O,0),1)</f>
        <v>828105</v>
      </c>
      <c r="X787" s="174" t="str">
        <f>INDEX(ATS!$A:$P,MATCH(ATS!$U787,ATS!$O:$O,0),2)</f>
        <v>Hunter SS Jersey JR</v>
      </c>
      <c r="Y787" s="175" t="str">
        <f>INDEX(ATS!$A:$P,MATCH(ATS!$U787,ATS!$O:$O,0),4)</f>
        <v>88300-152</v>
      </c>
      <c r="AA787" s="195">
        <f>IFERROR(VLOOKUP('2) Order Form'!W792,$U$4:$U$1000,1,FALSE),"Ikke med i Elastic")</f>
        <v>7048652763631</v>
      </c>
      <c r="AB787" s="195">
        <f>SUM('2) Order Form'!W792)</f>
        <v>7048652763631</v>
      </c>
      <c r="AC787" s="195">
        <f>INDEX(ATS!$A:$P,MATCH(ATS!$AB787,ATS!$O:$O,0),1)</f>
        <v>828105</v>
      </c>
      <c r="AD787" s="195" t="str">
        <f>INDEX(ATS!$A:$P,MATCH(ATS!$AB787,ATS!$O:$O,0),2)</f>
        <v>Hunter SS Jersey JR</v>
      </c>
      <c r="AE787" s="195" t="str">
        <f>INDEX(ATS!$A:$P,MATCH(ATS!$AB787,ATS!$O:$O,0),4)</f>
        <v>77200-140</v>
      </c>
    </row>
    <row r="788" spans="1:31" s="2" customFormat="1" x14ac:dyDescent="0.2">
      <c r="A788" s="228">
        <v>820217</v>
      </c>
      <c r="B788" s="228" t="s">
        <v>360</v>
      </c>
      <c r="C788" s="228" t="s">
        <v>4204</v>
      </c>
      <c r="D788" s="228" t="s">
        <v>142</v>
      </c>
      <c r="E788" s="228" t="s">
        <v>93</v>
      </c>
      <c r="F788" s="228" t="s">
        <v>67</v>
      </c>
      <c r="G788" s="228" t="s">
        <v>504</v>
      </c>
      <c r="H788" s="228">
        <v>0</v>
      </c>
      <c r="I788" s="228">
        <v>0</v>
      </c>
      <c r="J788" s="228">
        <v>0</v>
      </c>
      <c r="K788" s="228">
        <v>0</v>
      </c>
      <c r="L788" s="231">
        <v>0</v>
      </c>
      <c r="N788" s="119" t="str">
        <f t="shared" si="36"/>
        <v>820217-BLACK-L</v>
      </c>
      <c r="O788" s="122" t="str">
        <f>IF(B788="NET","",IF(B788="","",IFERROR(VLOOKUP(N788,EAN!$A:$B,2,FALSE),"MANGLER - MÅ OPPDATERE EAN-FANEN")))</f>
        <v>MANGLER - MÅ OPPDATERE EAN-FANEN</v>
      </c>
      <c r="P788" s="119">
        <f t="shared" si="37"/>
        <v>0</v>
      </c>
      <c r="Q788" s="119">
        <f t="shared" si="38"/>
        <v>0</v>
      </c>
      <c r="S788" s="137" t="str">
        <f>IF(B788="NET","",IFERROR(VLOOKUP(O788,'2) Order Form'!$W$9:$W$1926,1,FALSE),"Ikke med I order form"))</f>
        <v>Ikke med I order form</v>
      </c>
      <c r="U788" s="226">
        <v>7048652763693</v>
      </c>
      <c r="V788" s="120">
        <f>IFERROR(VLOOKUP(U788,'2) Order Form'!$W$9:$W$1996,1,FALSE),"Ikke med I order form")</f>
        <v>7048652763693</v>
      </c>
      <c r="W788" s="195">
        <f>INDEX(ATS!$A:$P,MATCH(ATS!$U788,ATS!$O:$O,0),1)</f>
        <v>828105</v>
      </c>
      <c r="X788" s="174" t="str">
        <f>INDEX(ATS!$A:$P,MATCH(ATS!$U788,ATS!$O:$O,0),2)</f>
        <v>Hunter SS Jersey JR</v>
      </c>
      <c r="Y788" s="175" t="str">
        <f>INDEX(ATS!$A:$P,MATCH(ATS!$U788,ATS!$O:$O,0),4)</f>
        <v>88300-164</v>
      </c>
      <c r="AA788" s="195">
        <f>IFERROR(VLOOKUP('2) Order Form'!W793,$U$4:$U$1000,1,FALSE),"Ikke med i Elastic")</f>
        <v>7048652763648</v>
      </c>
      <c r="AB788" s="195">
        <f>SUM('2) Order Form'!W793)</f>
        <v>7048652763648</v>
      </c>
      <c r="AC788" s="195">
        <f>INDEX(ATS!$A:$P,MATCH(ATS!$AB788,ATS!$O:$O,0),1)</f>
        <v>828105</v>
      </c>
      <c r="AD788" s="195" t="str">
        <f>INDEX(ATS!$A:$P,MATCH(ATS!$AB788,ATS!$O:$O,0),2)</f>
        <v>Hunter SS Jersey JR</v>
      </c>
      <c r="AE788" s="195" t="str">
        <f>INDEX(ATS!$A:$P,MATCH(ATS!$AB788,ATS!$O:$O,0),4)</f>
        <v>77200-152</v>
      </c>
    </row>
    <row r="789" spans="1:31" s="2" customFormat="1" x14ac:dyDescent="0.2">
      <c r="A789" s="228">
        <v>820217</v>
      </c>
      <c r="B789" s="228" t="s">
        <v>360</v>
      </c>
      <c r="C789" s="228" t="s">
        <v>4204</v>
      </c>
      <c r="D789" s="228" t="s">
        <v>143</v>
      </c>
      <c r="E789" s="228" t="s">
        <v>93</v>
      </c>
      <c r="F789" s="228" t="s">
        <v>68</v>
      </c>
      <c r="G789" s="228" t="s">
        <v>504</v>
      </c>
      <c r="H789" s="228">
        <v>0</v>
      </c>
      <c r="I789" s="228">
        <v>0</v>
      </c>
      <c r="J789" s="228">
        <v>0</v>
      </c>
      <c r="K789" s="228">
        <v>0</v>
      </c>
      <c r="L789" s="231">
        <v>0</v>
      </c>
      <c r="N789" s="119" t="str">
        <f t="shared" si="36"/>
        <v>820217-BLACK-XL</v>
      </c>
      <c r="O789" s="122" t="str">
        <f>IF(B789="NET","",IF(B789="","",IFERROR(VLOOKUP(N789,EAN!$A:$B,2,FALSE),"MANGLER - MÅ OPPDATERE EAN-FANEN")))</f>
        <v>MANGLER - MÅ OPPDATERE EAN-FANEN</v>
      </c>
      <c r="P789" s="119">
        <f t="shared" si="37"/>
        <v>0</v>
      </c>
      <c r="Q789" s="119">
        <f t="shared" si="38"/>
        <v>0</v>
      </c>
      <c r="S789" s="137" t="str">
        <f>IF(B789="NET","",IFERROR(VLOOKUP(O789,'2) Order Form'!$W$9:$W$1926,1,FALSE),"Ikke med I order form"))</f>
        <v>Ikke med I order form</v>
      </c>
      <c r="U789" s="226">
        <v>7048652326713</v>
      </c>
      <c r="V789" s="120">
        <f>IFERROR(VLOOKUP(U789,'2) Order Form'!$W$9:$W$1996,1,FALSE),"Ikke med I order form")</f>
        <v>7048652326713</v>
      </c>
      <c r="W789" s="195">
        <f>INDEX(ATS!$A:$P,MATCH(ATS!$U789,ATS!$O:$O,0),1)</f>
        <v>828107</v>
      </c>
      <c r="X789" s="174" t="str">
        <f>INDEX(ATS!$A:$P,MATCH(ATS!$U789,ATS!$O:$O,0),2)</f>
        <v>Hunter Gloves JR</v>
      </c>
      <c r="Y789" s="175" t="str">
        <f>INDEX(ATS!$A:$P,MATCH(ATS!$U789,ATS!$O:$O,0),4)</f>
        <v>BLACK-JR-S</v>
      </c>
      <c r="AA789" s="195">
        <f>IFERROR(VLOOKUP('2) Order Form'!W794,$U$4:$U$1000,1,FALSE),"Ikke med i Elastic")</f>
        <v>7048652763655</v>
      </c>
      <c r="AB789" s="195">
        <f>SUM('2) Order Form'!W794)</f>
        <v>7048652763655</v>
      </c>
      <c r="AC789" s="195">
        <f>INDEX(ATS!$A:$P,MATCH(ATS!$AB789,ATS!$O:$O,0),1)</f>
        <v>828105</v>
      </c>
      <c r="AD789" s="195" t="str">
        <f>INDEX(ATS!$A:$P,MATCH(ATS!$AB789,ATS!$O:$O,0),2)</f>
        <v>Hunter SS Jersey JR</v>
      </c>
      <c r="AE789" s="195" t="str">
        <f>INDEX(ATS!$A:$P,MATCH(ATS!$AB789,ATS!$O:$O,0),4)</f>
        <v>77200-164</v>
      </c>
    </row>
    <row r="790" spans="1:31" s="2" customFormat="1" x14ac:dyDescent="0.2">
      <c r="A790" s="228">
        <v>820217</v>
      </c>
      <c r="B790" s="228" t="s">
        <v>360</v>
      </c>
      <c r="C790" s="228" t="s">
        <v>4204</v>
      </c>
      <c r="D790" s="228" t="s">
        <v>200</v>
      </c>
      <c r="E790" s="228" t="s">
        <v>194</v>
      </c>
      <c r="F790" s="228" t="s">
        <v>8</v>
      </c>
      <c r="G790" s="228" t="s">
        <v>128</v>
      </c>
      <c r="H790" s="228">
        <v>0</v>
      </c>
      <c r="I790" s="228">
        <v>0</v>
      </c>
      <c r="J790" s="228">
        <v>0</v>
      </c>
      <c r="K790" s="228">
        <v>0</v>
      </c>
      <c r="L790" s="231">
        <v>0</v>
      </c>
      <c r="N790" s="119" t="str">
        <f t="shared" si="36"/>
        <v>820217-FOGRN-S</v>
      </c>
      <c r="O790" s="122" t="str">
        <f>IF(B790="NET","",IF(B790="","",IFERROR(VLOOKUP(N790,EAN!$A:$B,2,FALSE),"MANGLER - MÅ OPPDATERE EAN-FANEN")))</f>
        <v>MANGLER - MÅ OPPDATERE EAN-FANEN</v>
      </c>
      <c r="P790" s="119">
        <f t="shared" si="37"/>
        <v>0</v>
      </c>
      <c r="Q790" s="119">
        <f t="shared" si="38"/>
        <v>0</v>
      </c>
      <c r="S790" s="137" t="str">
        <f>IF(B790="NET","",IFERROR(VLOOKUP(O790,'2) Order Form'!$W$9:$W$1926,1,FALSE),"Ikke med I order form"))</f>
        <v>Ikke med I order form</v>
      </c>
      <c r="U790" s="226">
        <v>7048652326706</v>
      </c>
      <c r="V790" s="120">
        <f>IFERROR(VLOOKUP(U790,'2) Order Form'!$W$9:$W$1996,1,FALSE),"Ikke med I order form")</f>
        <v>7048652326706</v>
      </c>
      <c r="W790" s="195">
        <f>INDEX(ATS!$A:$P,MATCH(ATS!$U790,ATS!$O:$O,0),1)</f>
        <v>828107</v>
      </c>
      <c r="X790" s="174" t="str">
        <f>INDEX(ATS!$A:$P,MATCH(ATS!$U790,ATS!$O:$O,0),2)</f>
        <v>Hunter Gloves JR</v>
      </c>
      <c r="Y790" s="175" t="str">
        <f>INDEX(ATS!$A:$P,MATCH(ATS!$U790,ATS!$O:$O,0),4)</f>
        <v>BLACK-JR-M</v>
      </c>
      <c r="AA790" s="195">
        <f>IFERROR(VLOOKUP('2) Order Form'!W795,$U$4:$U$1000,1,FALSE),"Ikke med i Elastic")</f>
        <v>7048652763662</v>
      </c>
      <c r="AB790" s="195">
        <f>SUM('2) Order Form'!W795)</f>
        <v>7048652763662</v>
      </c>
      <c r="AC790" s="195">
        <f>INDEX(ATS!$A:$P,MATCH(ATS!$AB790,ATS!$O:$O,0),1)</f>
        <v>828105</v>
      </c>
      <c r="AD790" s="195" t="str">
        <f>INDEX(ATS!$A:$P,MATCH(ATS!$AB790,ATS!$O:$O,0),2)</f>
        <v>Hunter SS Jersey JR</v>
      </c>
      <c r="AE790" s="195" t="str">
        <f>INDEX(ATS!$A:$P,MATCH(ATS!$AB790,ATS!$O:$O,0),4)</f>
        <v>88300-128</v>
      </c>
    </row>
    <row r="791" spans="1:31" s="2" customFormat="1" x14ac:dyDescent="0.2">
      <c r="A791" s="228">
        <v>820217</v>
      </c>
      <c r="B791" s="228" t="s">
        <v>360</v>
      </c>
      <c r="C791" s="228" t="s">
        <v>4204</v>
      </c>
      <c r="D791" s="228" t="s">
        <v>201</v>
      </c>
      <c r="E791" s="228" t="s">
        <v>194</v>
      </c>
      <c r="F791" s="228" t="s">
        <v>7</v>
      </c>
      <c r="G791" s="228" t="s">
        <v>128</v>
      </c>
      <c r="H791" s="228">
        <v>0</v>
      </c>
      <c r="I791" s="228">
        <v>0</v>
      </c>
      <c r="J791" s="228">
        <v>0</v>
      </c>
      <c r="K791" s="228">
        <v>0</v>
      </c>
      <c r="L791" s="231">
        <v>0</v>
      </c>
      <c r="N791" s="119" t="str">
        <f t="shared" si="36"/>
        <v>820217-FOGRN-M</v>
      </c>
      <c r="O791" s="122" t="str">
        <f>IF(B791="NET","",IF(B791="","",IFERROR(VLOOKUP(N791,EAN!$A:$B,2,FALSE),"MANGLER - MÅ OPPDATERE EAN-FANEN")))</f>
        <v>MANGLER - MÅ OPPDATERE EAN-FANEN</v>
      </c>
      <c r="P791" s="119">
        <f t="shared" si="37"/>
        <v>0</v>
      </c>
      <c r="Q791" s="119">
        <f t="shared" si="38"/>
        <v>0</v>
      </c>
      <c r="S791" s="137" t="str">
        <f>IF(B791="NET","",IFERROR(VLOOKUP(O791,'2) Order Form'!$W$9:$W$1926,1,FALSE),"Ikke med I order form"))</f>
        <v>Ikke med I order form</v>
      </c>
      <c r="U791" s="226">
        <v>7048652764393</v>
      </c>
      <c r="V791" s="120">
        <f>IFERROR(VLOOKUP(U791,'2) Order Form'!$W$9:$W$1996,1,FALSE),"Ikke med I order form")</f>
        <v>7048652764393</v>
      </c>
      <c r="W791" s="195">
        <f>INDEX(ATS!$A:$P,MATCH(ATS!$U791,ATS!$O:$O,0),1)</f>
        <v>828107</v>
      </c>
      <c r="X791" s="174" t="str">
        <f>INDEX(ATS!$A:$P,MATCH(ATS!$U791,ATS!$O:$O,0),2)</f>
        <v>Hunter Gloves JR</v>
      </c>
      <c r="Y791" s="175" t="str">
        <f>INDEX(ATS!$A:$P,MATCH(ATS!$U791,ATS!$O:$O,0),4)</f>
        <v>77200-JR-S</v>
      </c>
      <c r="AA791" s="195">
        <f>IFERROR(VLOOKUP('2) Order Form'!W796,$U$4:$U$1000,1,FALSE),"Ikke med i Elastic")</f>
        <v>7048652763679</v>
      </c>
      <c r="AB791" s="195">
        <f>SUM('2) Order Form'!W796)</f>
        <v>7048652763679</v>
      </c>
      <c r="AC791" s="195">
        <f>INDEX(ATS!$A:$P,MATCH(ATS!$AB791,ATS!$O:$O,0),1)</f>
        <v>828105</v>
      </c>
      <c r="AD791" s="195" t="str">
        <f>INDEX(ATS!$A:$P,MATCH(ATS!$AB791,ATS!$O:$O,0),2)</f>
        <v>Hunter SS Jersey JR</v>
      </c>
      <c r="AE791" s="195" t="str">
        <f>INDEX(ATS!$A:$P,MATCH(ATS!$AB791,ATS!$O:$O,0),4)</f>
        <v>88300-140</v>
      </c>
    </row>
    <row r="792" spans="1:31" s="2" customFormat="1" x14ac:dyDescent="0.2">
      <c r="A792" s="228">
        <v>820217</v>
      </c>
      <c r="B792" s="228" t="s">
        <v>360</v>
      </c>
      <c r="C792" s="228" t="s">
        <v>4204</v>
      </c>
      <c r="D792" s="228" t="s">
        <v>202</v>
      </c>
      <c r="E792" s="228" t="s">
        <v>194</v>
      </c>
      <c r="F792" s="228" t="s">
        <v>67</v>
      </c>
      <c r="G792" s="228" t="s">
        <v>128</v>
      </c>
      <c r="H792" s="228">
        <v>0</v>
      </c>
      <c r="I792" s="228">
        <v>0</v>
      </c>
      <c r="J792" s="228">
        <v>0</v>
      </c>
      <c r="K792" s="228">
        <v>0</v>
      </c>
      <c r="L792" s="231">
        <v>0</v>
      </c>
      <c r="N792" s="119" t="str">
        <f t="shared" si="36"/>
        <v>820217-FOGRN-L</v>
      </c>
      <c r="O792" s="122" t="str">
        <f>IF(B792="NET","",IF(B792="","",IFERROR(VLOOKUP(N792,EAN!$A:$B,2,FALSE),"MANGLER - MÅ OPPDATERE EAN-FANEN")))</f>
        <v>MANGLER - MÅ OPPDATERE EAN-FANEN</v>
      </c>
      <c r="P792" s="119">
        <f t="shared" si="37"/>
        <v>0</v>
      </c>
      <c r="Q792" s="119">
        <f t="shared" si="38"/>
        <v>0</v>
      </c>
      <c r="S792" s="137" t="str">
        <f>IF(B792="NET","",IFERROR(VLOOKUP(O792,'2) Order Form'!$W$9:$W$1926,1,FALSE),"Ikke med I order form"))</f>
        <v>Ikke med I order form</v>
      </c>
      <c r="U792" s="226">
        <v>7048652764386</v>
      </c>
      <c r="V792" s="120">
        <f>IFERROR(VLOOKUP(U792,'2) Order Form'!$W$9:$W$1996,1,FALSE),"Ikke med I order form")</f>
        <v>7048652764386</v>
      </c>
      <c r="W792" s="195">
        <f>INDEX(ATS!$A:$P,MATCH(ATS!$U792,ATS!$O:$O,0),1)</f>
        <v>828107</v>
      </c>
      <c r="X792" s="174" t="str">
        <f>INDEX(ATS!$A:$P,MATCH(ATS!$U792,ATS!$O:$O,0),2)</f>
        <v>Hunter Gloves JR</v>
      </c>
      <c r="Y792" s="175" t="str">
        <f>INDEX(ATS!$A:$P,MATCH(ATS!$U792,ATS!$O:$O,0),4)</f>
        <v>77200-JR-M</v>
      </c>
      <c r="AA792" s="195">
        <f>IFERROR(VLOOKUP('2) Order Form'!W797,$U$4:$U$1000,1,FALSE),"Ikke med i Elastic")</f>
        <v>7048652763686</v>
      </c>
      <c r="AB792" s="195">
        <f>SUM('2) Order Form'!W797)</f>
        <v>7048652763686</v>
      </c>
      <c r="AC792" s="195">
        <f>INDEX(ATS!$A:$P,MATCH(ATS!$AB792,ATS!$O:$O,0),1)</f>
        <v>828105</v>
      </c>
      <c r="AD792" s="195" t="str">
        <f>INDEX(ATS!$A:$P,MATCH(ATS!$AB792,ATS!$O:$O,0),2)</f>
        <v>Hunter SS Jersey JR</v>
      </c>
      <c r="AE792" s="195" t="str">
        <f>INDEX(ATS!$A:$P,MATCH(ATS!$AB792,ATS!$O:$O,0),4)</f>
        <v>88300-152</v>
      </c>
    </row>
    <row r="793" spans="1:31" s="2" customFormat="1" x14ac:dyDescent="0.2">
      <c r="A793" s="228">
        <v>820217</v>
      </c>
      <c r="B793" s="228" t="s">
        <v>360</v>
      </c>
      <c r="C793" s="228" t="s">
        <v>4204</v>
      </c>
      <c r="D793" s="228" t="s">
        <v>203</v>
      </c>
      <c r="E793" s="228" t="s">
        <v>194</v>
      </c>
      <c r="F793" s="228" t="s">
        <v>68</v>
      </c>
      <c r="G793" s="228" t="s">
        <v>128</v>
      </c>
      <c r="H793" s="228">
        <v>0</v>
      </c>
      <c r="I793" s="228">
        <v>0</v>
      </c>
      <c r="J793" s="228">
        <v>0</v>
      </c>
      <c r="K793" s="228">
        <v>0</v>
      </c>
      <c r="L793" s="231">
        <v>0</v>
      </c>
      <c r="N793" s="119" t="str">
        <f t="shared" si="36"/>
        <v>820217-FOGRN-XL</v>
      </c>
      <c r="O793" s="122" t="str">
        <f>IF(B793="NET","",IF(B793="","",IFERROR(VLOOKUP(N793,EAN!$A:$B,2,FALSE),"MANGLER - MÅ OPPDATERE EAN-FANEN")))</f>
        <v>MANGLER - MÅ OPPDATERE EAN-FANEN</v>
      </c>
      <c r="P793" s="119">
        <f t="shared" si="37"/>
        <v>0</v>
      </c>
      <c r="Q793" s="119">
        <f t="shared" si="38"/>
        <v>0</v>
      </c>
      <c r="S793" s="137" t="str">
        <f>IF(B793="NET","",IFERROR(VLOOKUP(O793,'2) Order Form'!$W$9:$W$1926,1,FALSE),"Ikke med I order form"))</f>
        <v>Ikke med I order form</v>
      </c>
      <c r="U793" s="226">
        <v>7048652539120</v>
      </c>
      <c r="V793" s="120">
        <f>IFERROR(VLOOKUP(U793,'2) Order Form'!$W$9:$W$1996,1,FALSE),"Ikke med I order form")</f>
        <v>7048652539120</v>
      </c>
      <c r="W793" s="195">
        <f>INDEX(ATS!$A:$P,MATCH(ATS!$U793,ATS!$O:$O,0),1)</f>
        <v>828150</v>
      </c>
      <c r="X793" s="174" t="str">
        <f>INDEX(ATS!$A:$P,MATCH(ATS!$U793,ATS!$O:$O,0),2)</f>
        <v>Hunter Merino Socks JR</v>
      </c>
      <c r="Y793" s="175" t="str">
        <f>INDEX(ATS!$A:$P,MATCH(ATS!$U793,ATS!$O:$O,0),4)</f>
        <v>BLCK-34/36</v>
      </c>
      <c r="AA793" s="195">
        <f>IFERROR(VLOOKUP('2) Order Form'!W798,$U$4:$U$1000,1,FALSE),"Ikke med i Elastic")</f>
        <v>7048652763693</v>
      </c>
      <c r="AB793" s="195">
        <f>SUM('2) Order Form'!W798)</f>
        <v>7048652763693</v>
      </c>
      <c r="AC793" s="195">
        <f>INDEX(ATS!$A:$P,MATCH(ATS!$AB793,ATS!$O:$O,0),1)</f>
        <v>828105</v>
      </c>
      <c r="AD793" s="195" t="str">
        <f>INDEX(ATS!$A:$P,MATCH(ATS!$AB793,ATS!$O:$O,0),2)</f>
        <v>Hunter SS Jersey JR</v>
      </c>
      <c r="AE793" s="195" t="str">
        <f>INDEX(ATS!$A:$P,MATCH(ATS!$AB793,ATS!$O:$O,0),4)</f>
        <v>88300-164</v>
      </c>
    </row>
    <row r="794" spans="1:31" s="2" customFormat="1" x14ac:dyDescent="0.2">
      <c r="A794" s="228">
        <v>820217</v>
      </c>
      <c r="B794" s="228" t="s">
        <v>360</v>
      </c>
      <c r="C794" s="228" t="s">
        <v>4204</v>
      </c>
      <c r="D794" s="228" t="s">
        <v>3320</v>
      </c>
      <c r="E794" s="228" t="s">
        <v>3321</v>
      </c>
      <c r="F794" s="228" t="s">
        <v>8</v>
      </c>
      <c r="G794" s="228" t="s">
        <v>128</v>
      </c>
      <c r="H794" s="228">
        <v>0</v>
      </c>
      <c r="I794" s="228">
        <v>0</v>
      </c>
      <c r="J794" s="228">
        <v>0</v>
      </c>
      <c r="K794" s="228">
        <v>0</v>
      </c>
      <c r="L794" s="231">
        <v>0</v>
      </c>
      <c r="N794" s="119" t="str">
        <f t="shared" si="36"/>
        <v>820217-LTFST-S</v>
      </c>
      <c r="O794" s="122" t="str">
        <f>IF(B794="NET","",IF(B794="","",IFERROR(VLOOKUP(N794,EAN!$A:$B,2,FALSE),"MANGLER - MÅ OPPDATERE EAN-FANEN")))</f>
        <v>MANGLER - MÅ OPPDATERE EAN-FANEN</v>
      </c>
      <c r="P794" s="119">
        <f t="shared" si="37"/>
        <v>0</v>
      </c>
      <c r="Q794" s="119">
        <f t="shared" si="38"/>
        <v>0</v>
      </c>
      <c r="S794" s="137" t="str">
        <f>IF(B794="NET","",IFERROR(VLOOKUP(O794,'2) Order Form'!$W$9:$W$1926,1,FALSE),"Ikke med I order form"))</f>
        <v>Ikke med I order form</v>
      </c>
      <c r="U794" s="226">
        <v>7048652768490</v>
      </c>
      <c r="V794" s="120">
        <f>IFERROR(VLOOKUP(U794,'2) Order Form'!$W$9:$W$1996,1,FALSE),"Ikke med I order form")</f>
        <v>7048652768490</v>
      </c>
      <c r="W794" s="195">
        <f>INDEX(ATS!$A:$P,MATCH(ATS!$U794,ATS!$O:$O,0),1)</f>
        <v>828150</v>
      </c>
      <c r="X794" s="174" t="str">
        <f>INDEX(ATS!$A:$P,MATCH(ATS!$U794,ATS!$O:$O,0),2)</f>
        <v>Hunter Merino Socks JR</v>
      </c>
      <c r="Y794" s="175" t="str">
        <f>INDEX(ATS!$A:$P,MATCH(ATS!$U794,ATS!$O:$O,0),4)</f>
        <v>8830-34/36</v>
      </c>
      <c r="AA794" s="195">
        <f>IFERROR(VLOOKUP('2) Order Form'!W799,$U$4:$U$1000,1,FALSE),"Ikke med i Elastic")</f>
        <v>7048652764393</v>
      </c>
      <c r="AB794" s="195">
        <f>SUM('2) Order Form'!W799)</f>
        <v>7048652764393</v>
      </c>
      <c r="AC794" s="195">
        <f>INDEX(ATS!$A:$P,MATCH(ATS!$AB794,ATS!$O:$O,0),1)</f>
        <v>828107</v>
      </c>
      <c r="AD794" s="195" t="str">
        <f>INDEX(ATS!$A:$P,MATCH(ATS!$AB794,ATS!$O:$O,0),2)</f>
        <v>Hunter Gloves JR</v>
      </c>
      <c r="AE794" s="195" t="str">
        <f>INDEX(ATS!$A:$P,MATCH(ATS!$AB794,ATS!$O:$O,0),4)</f>
        <v>77200-JR-S</v>
      </c>
    </row>
    <row r="795" spans="1:31" s="2" customFormat="1" x14ac:dyDescent="0.2">
      <c r="A795" s="228">
        <v>820217</v>
      </c>
      <c r="B795" s="228" t="s">
        <v>360</v>
      </c>
      <c r="C795" s="228" t="s">
        <v>4204</v>
      </c>
      <c r="D795" s="228" t="s">
        <v>3322</v>
      </c>
      <c r="E795" s="228" t="s">
        <v>3321</v>
      </c>
      <c r="F795" s="228" t="s">
        <v>7</v>
      </c>
      <c r="G795" s="228" t="s">
        <v>128</v>
      </c>
      <c r="H795" s="228">
        <v>0</v>
      </c>
      <c r="I795" s="228">
        <v>0</v>
      </c>
      <c r="J795" s="228">
        <v>0</v>
      </c>
      <c r="K795" s="228">
        <v>0</v>
      </c>
      <c r="L795" s="231">
        <v>0</v>
      </c>
      <c r="N795" s="119" t="str">
        <f t="shared" si="36"/>
        <v>820217-LTFST-M</v>
      </c>
      <c r="O795" s="122" t="str">
        <f>IF(B795="NET","",IF(B795="","",IFERROR(VLOOKUP(N795,EAN!$A:$B,2,FALSE),"MANGLER - MÅ OPPDATERE EAN-FANEN")))</f>
        <v>MANGLER - MÅ OPPDATERE EAN-FANEN</v>
      </c>
      <c r="P795" s="119">
        <f t="shared" si="37"/>
        <v>0</v>
      </c>
      <c r="Q795" s="119">
        <f t="shared" si="38"/>
        <v>0</v>
      </c>
      <c r="S795" s="137" t="str">
        <f>IF(B795="NET","",IFERROR(VLOOKUP(O795,'2) Order Form'!$W$9:$W$1926,1,FALSE),"Ikke med I order form"))</f>
        <v>Ikke med I order form</v>
      </c>
      <c r="U795" s="226">
        <v>7048652768483</v>
      </c>
      <c r="V795" s="120">
        <f>IFERROR(VLOOKUP(U795,'2) Order Form'!$W$9:$W$1996,1,FALSE),"Ikke med I order form")</f>
        <v>7048652768483</v>
      </c>
      <c r="W795" s="195">
        <f>INDEX(ATS!$A:$P,MATCH(ATS!$U795,ATS!$O:$O,0),1)</f>
        <v>828150</v>
      </c>
      <c r="X795" s="174" t="str">
        <f>INDEX(ATS!$A:$P,MATCH(ATS!$U795,ATS!$O:$O,0),2)</f>
        <v>Hunter Merino Socks JR</v>
      </c>
      <c r="Y795" s="175" t="str">
        <f>INDEX(ATS!$A:$P,MATCH(ATS!$U795,ATS!$O:$O,0),4)</f>
        <v>7720-34/36</v>
      </c>
      <c r="AA795" s="195">
        <f>IFERROR(VLOOKUP('2) Order Form'!W800,$U$4:$U$1000,1,FALSE),"Ikke med i Elastic")</f>
        <v>7048652764386</v>
      </c>
      <c r="AB795" s="195">
        <f>SUM('2) Order Form'!W800)</f>
        <v>7048652764386</v>
      </c>
      <c r="AC795" s="195">
        <f>INDEX(ATS!$A:$P,MATCH(ATS!$AB795,ATS!$O:$O,0),1)</f>
        <v>828107</v>
      </c>
      <c r="AD795" s="195" t="str">
        <f>INDEX(ATS!$A:$P,MATCH(ATS!$AB795,ATS!$O:$O,0),2)</f>
        <v>Hunter Gloves JR</v>
      </c>
      <c r="AE795" s="195" t="str">
        <f>INDEX(ATS!$A:$P,MATCH(ATS!$AB795,ATS!$O:$O,0),4)</f>
        <v>77200-JR-M</v>
      </c>
    </row>
    <row r="796" spans="1:31" s="2" customFormat="1" x14ac:dyDescent="0.2">
      <c r="A796" s="228">
        <v>820217</v>
      </c>
      <c r="B796" s="228" t="s">
        <v>360</v>
      </c>
      <c r="C796" s="228" t="s">
        <v>4204</v>
      </c>
      <c r="D796" s="228" t="s">
        <v>3323</v>
      </c>
      <c r="E796" s="228" t="s">
        <v>3321</v>
      </c>
      <c r="F796" s="228" t="s">
        <v>67</v>
      </c>
      <c r="G796" s="228" t="s">
        <v>128</v>
      </c>
      <c r="H796" s="228">
        <v>0</v>
      </c>
      <c r="I796" s="228">
        <v>0</v>
      </c>
      <c r="J796" s="228">
        <v>0</v>
      </c>
      <c r="K796" s="228">
        <v>0</v>
      </c>
      <c r="L796" s="231">
        <v>0</v>
      </c>
      <c r="N796" s="119" t="str">
        <f t="shared" si="36"/>
        <v>820217-LTFST-L</v>
      </c>
      <c r="O796" s="122" t="str">
        <f>IF(B796="NET","",IF(B796="","",IFERROR(VLOOKUP(N796,EAN!$A:$B,2,FALSE),"MANGLER - MÅ OPPDATERE EAN-FANEN")))</f>
        <v>MANGLER - MÅ OPPDATERE EAN-FANEN</v>
      </c>
      <c r="P796" s="119">
        <f t="shared" si="37"/>
        <v>0</v>
      </c>
      <c r="Q796" s="119">
        <f t="shared" si="38"/>
        <v>0</v>
      </c>
      <c r="S796" s="137" t="str">
        <f>IF(B796="NET","",IFERROR(VLOOKUP(O796,'2) Order Form'!$W$9:$W$1926,1,FALSE),"Ikke med I order form"))</f>
        <v>Ikke med I order form</v>
      </c>
      <c r="U796" s="226">
        <v>7048652666512</v>
      </c>
      <c r="V796" s="120" t="str">
        <f>IFERROR(VLOOKUP(U796,'2) Order Form'!$W$9:$W$1996,1,FALSE),"Ikke med I order form")</f>
        <v>Ikke med I order form</v>
      </c>
      <c r="W796" s="195">
        <f>INDEX(ATS!$A:$P,MATCH(ATS!$U796,ATS!$O:$O,0),1)</f>
        <v>810118</v>
      </c>
      <c r="X796" s="174" t="str">
        <f>INDEX(ATS!$A:$P,MATCH(ATS!$U796,ATS!$O:$O,0),2)</f>
        <v xml:space="preserve">Crossfire Bib Shorts M </v>
      </c>
      <c r="Y796" s="175" t="str">
        <f>INDEX(ATS!$A:$P,MATCH(ATS!$U796,ATS!$O:$O,0),4)</f>
        <v>BLACK-S</v>
      </c>
      <c r="AA796" s="195">
        <f>IFERROR(VLOOKUP('2) Order Form'!W801,$U$4:$U$1000,1,FALSE),"Ikke med i Elastic")</f>
        <v>7048652326713</v>
      </c>
      <c r="AB796" s="195">
        <f>SUM('2) Order Form'!W801)</f>
        <v>7048652326713</v>
      </c>
      <c r="AC796" s="195">
        <f>INDEX(ATS!$A:$P,MATCH(ATS!$AB796,ATS!$O:$O,0),1)</f>
        <v>828107</v>
      </c>
      <c r="AD796" s="195" t="str">
        <f>INDEX(ATS!$A:$P,MATCH(ATS!$AB796,ATS!$O:$O,0),2)</f>
        <v>Hunter Gloves JR</v>
      </c>
      <c r="AE796" s="195" t="str">
        <f>INDEX(ATS!$A:$P,MATCH(ATS!$AB796,ATS!$O:$O,0),4)</f>
        <v>BLACK-JR-S</v>
      </c>
    </row>
    <row r="797" spans="1:31" s="2" customFormat="1" x14ac:dyDescent="0.2">
      <c r="A797" s="228">
        <v>820217</v>
      </c>
      <c r="B797" s="228" t="s">
        <v>360</v>
      </c>
      <c r="C797" s="228" t="s">
        <v>4204</v>
      </c>
      <c r="D797" s="228" t="s">
        <v>3324</v>
      </c>
      <c r="E797" s="228" t="s">
        <v>3321</v>
      </c>
      <c r="F797" s="228" t="s">
        <v>68</v>
      </c>
      <c r="G797" s="228" t="s">
        <v>128</v>
      </c>
      <c r="H797" s="228">
        <v>0</v>
      </c>
      <c r="I797" s="228">
        <v>0</v>
      </c>
      <c r="J797" s="228">
        <v>0</v>
      </c>
      <c r="K797" s="228">
        <v>0</v>
      </c>
      <c r="L797" s="231">
        <v>0</v>
      </c>
      <c r="N797" s="119" t="str">
        <f t="shared" si="36"/>
        <v>820217-LTFST-XL</v>
      </c>
      <c r="O797" s="122" t="str">
        <f>IF(B797="NET","",IF(B797="","",IFERROR(VLOOKUP(N797,EAN!$A:$B,2,FALSE),"MANGLER - MÅ OPPDATERE EAN-FANEN")))</f>
        <v>MANGLER - MÅ OPPDATERE EAN-FANEN</v>
      </c>
      <c r="P797" s="119">
        <f t="shared" si="37"/>
        <v>0</v>
      </c>
      <c r="Q797" s="119">
        <f t="shared" si="38"/>
        <v>0</v>
      </c>
      <c r="S797" s="137" t="str">
        <f>IF(B797="NET","",IFERROR(VLOOKUP(O797,'2) Order Form'!$W$9:$W$1926,1,FALSE),"Ikke med I order form"))</f>
        <v>Ikke med I order form</v>
      </c>
      <c r="U797" s="226">
        <v>7048652666505</v>
      </c>
      <c r="V797" s="120" t="str">
        <f>IFERROR(VLOOKUP(U797,'2) Order Form'!$W$9:$W$1996,1,FALSE),"Ikke med I order form")</f>
        <v>Ikke med I order form</v>
      </c>
      <c r="W797" s="195">
        <f>INDEX(ATS!$A:$P,MATCH(ATS!$U797,ATS!$O:$O,0),1)</f>
        <v>810118</v>
      </c>
      <c r="X797" s="174" t="str">
        <f>INDEX(ATS!$A:$P,MATCH(ATS!$U797,ATS!$O:$O,0),2)</f>
        <v xml:space="preserve">Crossfire Bib Shorts M </v>
      </c>
      <c r="Y797" s="175" t="str">
        <f>INDEX(ATS!$A:$P,MATCH(ATS!$U797,ATS!$O:$O,0),4)</f>
        <v>BLACK-M</v>
      </c>
      <c r="AA797" s="195">
        <f>IFERROR(VLOOKUP('2) Order Form'!W802,$U$4:$U$1000,1,FALSE),"Ikke med i Elastic")</f>
        <v>7048652326706</v>
      </c>
      <c r="AB797" s="195">
        <f>SUM('2) Order Form'!W802)</f>
        <v>7048652326706</v>
      </c>
      <c r="AC797" s="195">
        <f>INDEX(ATS!$A:$P,MATCH(ATS!$AB797,ATS!$O:$O,0),1)</f>
        <v>828107</v>
      </c>
      <c r="AD797" s="195" t="str">
        <f>INDEX(ATS!$A:$P,MATCH(ATS!$AB797,ATS!$O:$O,0),2)</f>
        <v>Hunter Gloves JR</v>
      </c>
      <c r="AE797" s="195" t="str">
        <f>INDEX(ATS!$A:$P,MATCH(ATS!$AB797,ATS!$O:$O,0),4)</f>
        <v>BLACK-JR-M</v>
      </c>
    </row>
    <row r="798" spans="1:31" s="2" customFormat="1" x14ac:dyDescent="0.2">
      <c r="A798" s="228">
        <v>820217</v>
      </c>
      <c r="B798" s="228" t="s">
        <v>360</v>
      </c>
      <c r="C798" s="228" t="s">
        <v>4204</v>
      </c>
      <c r="D798" s="228" t="s">
        <v>3296</v>
      </c>
      <c r="E798" s="228" t="s">
        <v>3297</v>
      </c>
      <c r="F798" s="228" t="s">
        <v>8</v>
      </c>
      <c r="G798" s="228" t="s">
        <v>504</v>
      </c>
      <c r="H798" s="228">
        <v>0</v>
      </c>
      <c r="I798" s="228">
        <v>0</v>
      </c>
      <c r="J798" s="228">
        <v>0</v>
      </c>
      <c r="K798" s="228">
        <v>0</v>
      </c>
      <c r="L798" s="231">
        <v>0</v>
      </c>
      <c r="N798" s="119" t="str">
        <f t="shared" si="36"/>
        <v>820217-RUST-S</v>
      </c>
      <c r="O798" s="122" t="str">
        <f>IF(B798="NET","",IF(B798="","",IFERROR(VLOOKUP(N798,EAN!$A:$B,2,FALSE),"MANGLER - MÅ OPPDATERE EAN-FANEN")))</f>
        <v>MANGLER - MÅ OPPDATERE EAN-FANEN</v>
      </c>
      <c r="P798" s="119">
        <f t="shared" si="37"/>
        <v>0</v>
      </c>
      <c r="Q798" s="119">
        <f t="shared" si="38"/>
        <v>0</v>
      </c>
      <c r="S798" s="137" t="str">
        <f>IF(B798="NET","",IFERROR(VLOOKUP(O798,'2) Order Form'!$W$9:$W$1926,1,FALSE),"Ikke med I order form"))</f>
        <v>Ikke med I order form</v>
      </c>
      <c r="U798" s="226">
        <v>7048652666499</v>
      </c>
      <c r="V798" s="120" t="str">
        <f>IFERROR(VLOOKUP(U798,'2) Order Form'!$W$9:$W$1996,1,FALSE),"Ikke med I order form")</f>
        <v>Ikke med I order form</v>
      </c>
      <c r="W798" s="195">
        <f>INDEX(ATS!$A:$P,MATCH(ATS!$U798,ATS!$O:$O,0),1)</f>
        <v>810118</v>
      </c>
      <c r="X798" s="174" t="str">
        <f>INDEX(ATS!$A:$P,MATCH(ATS!$U798,ATS!$O:$O,0),2)</f>
        <v xml:space="preserve">Crossfire Bib Shorts M </v>
      </c>
      <c r="Y798" s="175" t="str">
        <f>INDEX(ATS!$A:$P,MATCH(ATS!$U798,ATS!$O:$O,0),4)</f>
        <v>BLACK-L</v>
      </c>
      <c r="AA798" s="195">
        <f>IFERROR(VLOOKUP('2) Order Form'!W803,$U$4:$U$1000,1,FALSE),"Ikke med i Elastic")</f>
        <v>7048652768483</v>
      </c>
      <c r="AB798" s="195">
        <f>SUM('2) Order Form'!W803)</f>
        <v>7048652768483</v>
      </c>
      <c r="AC798" s="195">
        <f>INDEX(ATS!$A:$P,MATCH(ATS!$AB798,ATS!$O:$O,0),1)</f>
        <v>828150</v>
      </c>
      <c r="AD798" s="195" t="str">
        <f>INDEX(ATS!$A:$P,MATCH(ATS!$AB798,ATS!$O:$O,0),2)</f>
        <v>Hunter Merino Socks JR</v>
      </c>
      <c r="AE798" s="195" t="str">
        <f>INDEX(ATS!$A:$P,MATCH(ATS!$AB798,ATS!$O:$O,0),4)</f>
        <v>7720-34/36</v>
      </c>
    </row>
    <row r="799" spans="1:31" s="2" customFormat="1" x14ac:dyDescent="0.2">
      <c r="A799" s="228">
        <v>820217</v>
      </c>
      <c r="B799" s="228" t="s">
        <v>360</v>
      </c>
      <c r="C799" s="228" t="s">
        <v>4204</v>
      </c>
      <c r="D799" s="228" t="s">
        <v>3298</v>
      </c>
      <c r="E799" s="228" t="s">
        <v>3297</v>
      </c>
      <c r="F799" s="228" t="s">
        <v>7</v>
      </c>
      <c r="G799" s="228" t="s">
        <v>504</v>
      </c>
      <c r="H799" s="228">
        <v>0</v>
      </c>
      <c r="I799" s="228">
        <v>0</v>
      </c>
      <c r="J799" s="228">
        <v>0</v>
      </c>
      <c r="K799" s="228">
        <v>0</v>
      </c>
      <c r="L799" s="231">
        <v>0</v>
      </c>
      <c r="N799" s="119" t="str">
        <f t="shared" si="36"/>
        <v>820217-RUST-M</v>
      </c>
      <c r="O799" s="122" t="str">
        <f>IF(B799="NET","",IF(B799="","",IFERROR(VLOOKUP(N799,EAN!$A:$B,2,FALSE),"MANGLER - MÅ OPPDATERE EAN-FANEN")))</f>
        <v>MANGLER - MÅ OPPDATERE EAN-FANEN</v>
      </c>
      <c r="P799" s="119">
        <f t="shared" si="37"/>
        <v>0</v>
      </c>
      <c r="Q799" s="119">
        <f t="shared" si="38"/>
        <v>0</v>
      </c>
      <c r="S799" s="137" t="str">
        <f>IF(B799="NET","",IFERROR(VLOOKUP(O799,'2) Order Form'!$W$9:$W$1926,1,FALSE),"Ikke med I order form"))</f>
        <v>Ikke med I order form</v>
      </c>
      <c r="U799" s="226">
        <v>7048652666529</v>
      </c>
      <c r="V799" s="120" t="str">
        <f>IFERROR(VLOOKUP(U799,'2) Order Form'!$W$9:$W$1996,1,FALSE),"Ikke med I order form")</f>
        <v>Ikke med I order form</v>
      </c>
      <c r="W799" s="195">
        <f>INDEX(ATS!$A:$P,MATCH(ATS!$U799,ATS!$O:$O,0),1)</f>
        <v>810118</v>
      </c>
      <c r="X799" s="174" t="str">
        <f>INDEX(ATS!$A:$P,MATCH(ATS!$U799,ATS!$O:$O,0),2)</f>
        <v xml:space="preserve">Crossfire Bib Shorts M </v>
      </c>
      <c r="Y799" s="175" t="str">
        <f>INDEX(ATS!$A:$P,MATCH(ATS!$U799,ATS!$O:$O,0),4)</f>
        <v>BLACK-XL</v>
      </c>
      <c r="AA799" s="195">
        <f>IFERROR(VLOOKUP('2) Order Form'!W804,$U$4:$U$1000,1,FALSE),"Ikke med i Elastic")</f>
        <v>7048652768490</v>
      </c>
      <c r="AB799" s="195">
        <f>SUM('2) Order Form'!W804)</f>
        <v>7048652768490</v>
      </c>
      <c r="AC799" s="195">
        <f>INDEX(ATS!$A:$P,MATCH(ATS!$AB799,ATS!$O:$O,0),1)</f>
        <v>828150</v>
      </c>
      <c r="AD799" s="195" t="str">
        <f>INDEX(ATS!$A:$P,MATCH(ATS!$AB799,ATS!$O:$O,0),2)</f>
        <v>Hunter Merino Socks JR</v>
      </c>
      <c r="AE799" s="195" t="str">
        <f>INDEX(ATS!$A:$P,MATCH(ATS!$AB799,ATS!$O:$O,0),4)</f>
        <v>8830-34/36</v>
      </c>
    </row>
    <row r="800" spans="1:31" s="2" customFormat="1" x14ac:dyDescent="0.2">
      <c r="A800" s="228">
        <v>820217</v>
      </c>
      <c r="B800" s="228" t="s">
        <v>360</v>
      </c>
      <c r="C800" s="228" t="s">
        <v>4204</v>
      </c>
      <c r="D800" s="228" t="s">
        <v>3299</v>
      </c>
      <c r="E800" s="228" t="s">
        <v>3297</v>
      </c>
      <c r="F800" s="228" t="s">
        <v>67</v>
      </c>
      <c r="G800" s="228" t="s">
        <v>504</v>
      </c>
      <c r="H800" s="228">
        <v>0</v>
      </c>
      <c r="I800" s="228">
        <v>0</v>
      </c>
      <c r="J800" s="228">
        <v>0</v>
      </c>
      <c r="K800" s="228">
        <v>0</v>
      </c>
      <c r="L800" s="231">
        <v>0</v>
      </c>
      <c r="N800" s="119" t="str">
        <f t="shared" si="36"/>
        <v>820217-RUST-L</v>
      </c>
      <c r="O800" s="122" t="str">
        <f>IF(B800="NET","",IF(B800="","",IFERROR(VLOOKUP(N800,EAN!$A:$B,2,FALSE),"MANGLER - MÅ OPPDATERE EAN-FANEN")))</f>
        <v>MANGLER - MÅ OPPDATERE EAN-FANEN</v>
      </c>
      <c r="P800" s="119">
        <f t="shared" si="37"/>
        <v>0</v>
      </c>
      <c r="Q800" s="119">
        <f t="shared" si="38"/>
        <v>0</v>
      </c>
      <c r="S800" s="137" t="str">
        <f>IF(B800="NET","",IFERROR(VLOOKUP(O800,'2) Order Form'!$W$9:$W$1926,1,FALSE),"Ikke med I order form"))</f>
        <v>Ikke med I order form</v>
      </c>
      <c r="U800" s="226">
        <v>7048652279132</v>
      </c>
      <c r="V800" s="120">
        <f>IFERROR(VLOOKUP(U800,'2) Order Form'!$W$9:$W$1996,1,FALSE),"Ikke med I order form")</f>
        <v>7048652279132</v>
      </c>
      <c r="W800" s="195">
        <f>INDEX(ATS!$A:$P,MATCH(ATS!$U800,ATS!$O:$O,0),1)</f>
        <v>828120</v>
      </c>
      <c r="X800" s="174" t="str">
        <f>INDEX(ATS!$A:$P,MATCH(ATS!$U800,ATS!$O:$O,0),2)</f>
        <v>Crossfire Merino SS Jersey M</v>
      </c>
      <c r="Y800" s="175" t="str">
        <f>INDEX(ATS!$A:$P,MATCH(ATS!$U800,ATS!$O:$O,0),4)</f>
        <v>BLACK-S</v>
      </c>
      <c r="AA800" s="195">
        <f>IFERROR(VLOOKUP('2) Order Form'!W805,$U$4:$U$1000,1,FALSE),"Ikke med i Elastic")</f>
        <v>7048652539120</v>
      </c>
      <c r="AB800" s="195">
        <f>SUM('2) Order Form'!W805)</f>
        <v>7048652539120</v>
      </c>
      <c r="AC800" s="195">
        <f>INDEX(ATS!$A:$P,MATCH(ATS!$AB800,ATS!$O:$O,0),1)</f>
        <v>828150</v>
      </c>
      <c r="AD800" s="195" t="str">
        <f>INDEX(ATS!$A:$P,MATCH(ATS!$AB800,ATS!$O:$O,0),2)</f>
        <v>Hunter Merino Socks JR</v>
      </c>
      <c r="AE800" s="195" t="str">
        <f>INDEX(ATS!$A:$P,MATCH(ATS!$AB800,ATS!$O:$O,0),4)</f>
        <v>BLCK-34/36</v>
      </c>
    </row>
    <row r="801" spans="1:31" s="2" customFormat="1" x14ac:dyDescent="0.2">
      <c r="A801" s="228">
        <v>820217</v>
      </c>
      <c r="B801" s="228" t="s">
        <v>360</v>
      </c>
      <c r="C801" s="228" t="s">
        <v>4204</v>
      </c>
      <c r="D801" s="228" t="s">
        <v>3300</v>
      </c>
      <c r="E801" s="228" t="s">
        <v>3297</v>
      </c>
      <c r="F801" s="228" t="s">
        <v>68</v>
      </c>
      <c r="G801" s="228" t="s">
        <v>504</v>
      </c>
      <c r="H801" s="228">
        <v>0</v>
      </c>
      <c r="I801" s="228">
        <v>0</v>
      </c>
      <c r="J801" s="228">
        <v>0</v>
      </c>
      <c r="K801" s="228">
        <v>0</v>
      </c>
      <c r="L801" s="231">
        <v>0</v>
      </c>
      <c r="N801" s="119" t="str">
        <f t="shared" si="36"/>
        <v>820217-RUST-XL</v>
      </c>
      <c r="O801" s="122" t="str">
        <f>IF(B801="NET","",IF(B801="","",IFERROR(VLOOKUP(N801,EAN!$A:$B,2,FALSE),"MANGLER - MÅ OPPDATERE EAN-FANEN")))</f>
        <v>MANGLER - MÅ OPPDATERE EAN-FANEN</v>
      </c>
      <c r="P801" s="119">
        <f t="shared" si="37"/>
        <v>0</v>
      </c>
      <c r="Q801" s="119">
        <f t="shared" si="38"/>
        <v>0</v>
      </c>
      <c r="S801" s="137" t="str">
        <f>IF(B801="NET","",IFERROR(VLOOKUP(O801,'2) Order Form'!$W$9:$W$1926,1,FALSE),"Ikke med I order form"))</f>
        <v>Ikke med I order form</v>
      </c>
      <c r="U801" s="226">
        <v>7048652279125</v>
      </c>
      <c r="V801" s="120">
        <f>IFERROR(VLOOKUP(U801,'2) Order Form'!$W$9:$W$1996,1,FALSE),"Ikke med I order form")</f>
        <v>7048652279125</v>
      </c>
      <c r="W801" s="195">
        <f>INDEX(ATS!$A:$P,MATCH(ATS!$U801,ATS!$O:$O,0),1)</f>
        <v>828120</v>
      </c>
      <c r="X801" s="174" t="str">
        <f>INDEX(ATS!$A:$P,MATCH(ATS!$U801,ATS!$O:$O,0),2)</f>
        <v>Crossfire Merino SS Jersey M</v>
      </c>
      <c r="Y801" s="175" t="str">
        <f>INDEX(ATS!$A:$P,MATCH(ATS!$U801,ATS!$O:$O,0),4)</f>
        <v>BLACK-M</v>
      </c>
      <c r="AA801" s="195" t="str">
        <f>IFERROR(VLOOKUP('2) Order Form'!W806,$U$4:$U$1000,1,FALSE),"Ikke med i Elastic")</f>
        <v>Ikke med i Elastic</v>
      </c>
      <c r="AB801" s="195">
        <f>SUM('2) Order Form'!W806)</f>
        <v>7048652785848</v>
      </c>
      <c r="AC801" s="195">
        <f>INDEX(ATS!$A:$P,MATCH(ATS!$AB801,ATS!$O:$O,0),1)</f>
        <v>820466</v>
      </c>
      <c r="AD801" s="195" t="str">
        <f>INDEX(ATS!$A:$P,MATCH(ATS!$AB801,ATS!$O:$O,0),2)</f>
        <v xml:space="preserve">Crossfire Bib Shorts M </v>
      </c>
      <c r="AE801" s="195" t="str">
        <f>INDEX(ATS!$A:$P,MATCH(ATS!$AB801,ATS!$O:$O,0),4)</f>
        <v>99901-S</v>
      </c>
    </row>
    <row r="802" spans="1:31" s="2" customFormat="1" x14ac:dyDescent="0.2">
      <c r="A802" s="229">
        <v>820221</v>
      </c>
      <c r="B802" s="228" t="s">
        <v>248</v>
      </c>
      <c r="C802" s="228"/>
      <c r="D802" s="228"/>
      <c r="E802" s="228"/>
      <c r="F802" s="228"/>
      <c r="G802" s="228"/>
      <c r="H802" s="229">
        <v>202226</v>
      </c>
      <c r="I802" s="229">
        <v>202227</v>
      </c>
      <c r="J802" s="229">
        <v>202228</v>
      </c>
      <c r="K802" s="229">
        <v>202229</v>
      </c>
      <c r="L802" s="232">
        <v>202234</v>
      </c>
      <c r="N802" s="119" t="str">
        <f t="shared" si="36"/>
        <v>820221-</v>
      </c>
      <c r="O802" s="122" t="str">
        <f>IF(B802="NET","",IF(B802="","",IFERROR(VLOOKUP(N802,EAN!$A:$B,2,FALSE),"MANGLER - MÅ OPPDATERE EAN-FANEN")))</f>
        <v/>
      </c>
      <c r="P802" s="119">
        <f t="shared" si="37"/>
        <v>202226</v>
      </c>
      <c r="Q802" s="119">
        <f t="shared" si="38"/>
        <v>202234</v>
      </c>
      <c r="S802" s="137" t="str">
        <f>IF(B802="NET","",IFERROR(VLOOKUP(O802,'2) Order Form'!$W$9:$W$1926,1,FALSE),"Ikke med I order form"))</f>
        <v/>
      </c>
      <c r="U802" s="226">
        <v>7048652279118</v>
      </c>
      <c r="V802" s="120">
        <f>IFERROR(VLOOKUP(U802,'2) Order Form'!$W$9:$W$1996,1,FALSE),"Ikke med I order form")</f>
        <v>7048652279118</v>
      </c>
      <c r="W802" s="195">
        <f>INDEX(ATS!$A:$P,MATCH(ATS!$U802,ATS!$O:$O,0),1)</f>
        <v>828120</v>
      </c>
      <c r="X802" s="174" t="str">
        <f>INDEX(ATS!$A:$P,MATCH(ATS!$U802,ATS!$O:$O,0),2)</f>
        <v>Crossfire Merino SS Jersey M</v>
      </c>
      <c r="Y802" s="175" t="str">
        <f>INDEX(ATS!$A:$P,MATCH(ATS!$U802,ATS!$O:$O,0),4)</f>
        <v>BLACK-L</v>
      </c>
      <c r="AA802" s="195" t="str">
        <f>IFERROR(VLOOKUP('2) Order Form'!W807,$U$4:$U$1000,1,FALSE),"Ikke med i Elastic")</f>
        <v>Ikke med i Elastic</v>
      </c>
      <c r="AB802" s="195">
        <f>SUM('2) Order Form'!W807)</f>
        <v>7048652785831</v>
      </c>
      <c r="AC802" s="195">
        <f>INDEX(ATS!$A:$P,MATCH(ATS!$AB802,ATS!$O:$O,0),1)</f>
        <v>820466</v>
      </c>
      <c r="AD802" s="195" t="str">
        <f>INDEX(ATS!$A:$P,MATCH(ATS!$AB802,ATS!$O:$O,0),2)</f>
        <v xml:space="preserve">Crossfire Bib Shorts M </v>
      </c>
      <c r="AE802" s="195" t="str">
        <f>INDEX(ATS!$A:$P,MATCH(ATS!$AB802,ATS!$O:$O,0),4)</f>
        <v>99901-M</v>
      </c>
    </row>
    <row r="803" spans="1:31" s="2" customFormat="1" x14ac:dyDescent="0.2">
      <c r="A803" s="228">
        <v>820221</v>
      </c>
      <c r="B803" s="228" t="s">
        <v>362</v>
      </c>
      <c r="C803" s="228" t="s">
        <v>4204</v>
      </c>
      <c r="D803" s="228" t="s">
        <v>243</v>
      </c>
      <c r="E803" s="228" t="s">
        <v>244</v>
      </c>
      <c r="F803" s="228" t="s">
        <v>84</v>
      </c>
      <c r="G803" s="228" t="s">
        <v>128</v>
      </c>
      <c r="H803" s="228">
        <v>0</v>
      </c>
      <c r="I803" s="228">
        <v>0</v>
      </c>
      <c r="J803" s="228">
        <v>0</v>
      </c>
      <c r="K803" s="228">
        <v>0</v>
      </c>
      <c r="L803" s="231">
        <v>0</v>
      </c>
      <c r="N803" s="119" t="str">
        <f t="shared" si="36"/>
        <v>820221-TEBLK-OS</v>
      </c>
      <c r="O803" s="122" t="str">
        <f>IF(B803="NET","",IF(B803="","",IFERROR(VLOOKUP(N803,EAN!$A:$B,2,FALSE),"MANGLER - MÅ OPPDATERE EAN-FANEN")))</f>
        <v>MANGLER - MÅ OPPDATERE EAN-FANEN</v>
      </c>
      <c r="P803" s="119">
        <f t="shared" si="37"/>
        <v>0</v>
      </c>
      <c r="Q803" s="119">
        <f t="shared" si="38"/>
        <v>0</v>
      </c>
      <c r="S803" s="137" t="str">
        <f>IF(B803="NET","",IFERROR(VLOOKUP(O803,'2) Order Form'!$W$9:$W$1926,1,FALSE),"Ikke med I order form"))</f>
        <v>Ikke med I order form</v>
      </c>
      <c r="U803" s="226">
        <v>7048652279149</v>
      </c>
      <c r="V803" s="120">
        <f>IFERROR(VLOOKUP(U803,'2) Order Form'!$W$9:$W$1996,1,FALSE),"Ikke med I order form")</f>
        <v>7048652279149</v>
      </c>
      <c r="W803" s="195">
        <f>INDEX(ATS!$A:$P,MATCH(ATS!$U803,ATS!$O:$O,0),1)</f>
        <v>828120</v>
      </c>
      <c r="X803" s="174" t="str">
        <f>INDEX(ATS!$A:$P,MATCH(ATS!$U803,ATS!$O:$O,0),2)</f>
        <v>Crossfire Merino SS Jersey M</v>
      </c>
      <c r="Y803" s="175" t="str">
        <f>INDEX(ATS!$A:$P,MATCH(ATS!$U803,ATS!$O:$O,0),4)</f>
        <v>BLACK-XL</v>
      </c>
      <c r="AA803" s="195" t="str">
        <f>IFERROR(VLOOKUP('2) Order Form'!W808,$U$4:$U$1000,1,FALSE),"Ikke med i Elastic")</f>
        <v>Ikke med i Elastic</v>
      </c>
      <c r="AB803" s="195">
        <f>SUM('2) Order Form'!W808)</f>
        <v>7048652785824</v>
      </c>
      <c r="AC803" s="195">
        <f>INDEX(ATS!$A:$P,MATCH(ATS!$AB803,ATS!$O:$O,0),1)</f>
        <v>820466</v>
      </c>
      <c r="AD803" s="195" t="str">
        <f>INDEX(ATS!$A:$P,MATCH(ATS!$AB803,ATS!$O:$O,0),2)</f>
        <v xml:space="preserve">Crossfire Bib Shorts M </v>
      </c>
      <c r="AE803" s="195" t="str">
        <f>INDEX(ATS!$A:$P,MATCH(ATS!$AB803,ATS!$O:$O,0),4)</f>
        <v>99901-L</v>
      </c>
    </row>
    <row r="804" spans="1:31" s="2" customFormat="1" x14ac:dyDescent="0.2">
      <c r="A804" s="229">
        <v>820222</v>
      </c>
      <c r="B804" s="228" t="s">
        <v>248</v>
      </c>
      <c r="C804" s="228"/>
      <c r="D804" s="228"/>
      <c r="E804" s="228"/>
      <c r="F804" s="228"/>
      <c r="G804" s="228"/>
      <c r="H804" s="229">
        <v>202226</v>
      </c>
      <c r="I804" s="229">
        <v>202227</v>
      </c>
      <c r="J804" s="229">
        <v>202228</v>
      </c>
      <c r="K804" s="229">
        <v>202229</v>
      </c>
      <c r="L804" s="232">
        <v>202234</v>
      </c>
      <c r="N804" s="119" t="str">
        <f t="shared" si="36"/>
        <v>820222-</v>
      </c>
      <c r="O804" s="122" t="str">
        <f>IF(B804="NET","",IF(B804="","",IFERROR(VLOOKUP(N804,EAN!$A:$B,2,FALSE),"MANGLER - MÅ OPPDATERE EAN-FANEN")))</f>
        <v/>
      </c>
      <c r="P804" s="119">
        <f t="shared" si="37"/>
        <v>202226</v>
      </c>
      <c r="Q804" s="119">
        <f t="shared" si="38"/>
        <v>202234</v>
      </c>
      <c r="S804" s="137" t="str">
        <f>IF(B804="NET","",IFERROR(VLOOKUP(O804,'2) Order Form'!$W$9:$W$1926,1,FALSE),"Ikke med I order form"))</f>
        <v/>
      </c>
      <c r="U804" s="226">
        <v>7048652715609</v>
      </c>
      <c r="V804" s="120">
        <f>IFERROR(VLOOKUP(U804,'2) Order Form'!$W$9:$W$1996,1,FALSE),"Ikke med I order form")</f>
        <v>7048652715609</v>
      </c>
      <c r="W804" s="195">
        <f>INDEX(ATS!$A:$P,MATCH(ATS!$U804,ATS!$O:$O,0),1)</f>
        <v>810120</v>
      </c>
      <c r="X804" s="174" t="str">
        <f>INDEX(ATS!$A:$P,MATCH(ATS!$U804,ATS!$O:$O,0),2)</f>
        <v>Crossfire Jersey M</v>
      </c>
      <c r="Y804" s="175" t="str">
        <f>INDEX(ATS!$A:$P,MATCH(ATS!$U804,ATS!$O:$O,0),4)</f>
        <v>99901-S</v>
      </c>
      <c r="AA804" s="195" t="str">
        <f>IFERROR(VLOOKUP('2) Order Form'!W809,$U$4:$U$1000,1,FALSE),"Ikke med i Elastic")</f>
        <v>Ikke med i Elastic</v>
      </c>
      <c r="AB804" s="195">
        <f>SUM('2) Order Form'!W809)</f>
        <v>7048652785855</v>
      </c>
      <c r="AC804" s="195">
        <f>INDEX(ATS!$A:$P,MATCH(ATS!$AB804,ATS!$O:$O,0),1)</f>
        <v>820466</v>
      </c>
      <c r="AD804" s="195" t="str">
        <f>INDEX(ATS!$A:$P,MATCH(ATS!$AB804,ATS!$O:$O,0),2)</f>
        <v xml:space="preserve">Crossfire Bib Shorts M </v>
      </c>
      <c r="AE804" s="195" t="str">
        <f>INDEX(ATS!$A:$P,MATCH(ATS!$AB804,ATS!$O:$O,0),4)</f>
        <v>99901-XL</v>
      </c>
    </row>
    <row r="805" spans="1:31" s="2" customFormat="1" x14ac:dyDescent="0.2">
      <c r="A805" s="228">
        <v>820222</v>
      </c>
      <c r="B805" s="228" t="s">
        <v>363</v>
      </c>
      <c r="C805" s="228" t="s">
        <v>4204</v>
      </c>
      <c r="D805" s="228" t="s">
        <v>243</v>
      </c>
      <c r="E805" s="228" t="s">
        <v>244</v>
      </c>
      <c r="F805" s="228" t="s">
        <v>84</v>
      </c>
      <c r="G805" s="228" t="s">
        <v>128</v>
      </c>
      <c r="H805" s="228">
        <v>1</v>
      </c>
      <c r="I805" s="228">
        <v>1</v>
      </c>
      <c r="J805" s="228">
        <v>1</v>
      </c>
      <c r="K805" s="228">
        <v>1</v>
      </c>
      <c r="L805" s="231">
        <v>1</v>
      </c>
      <c r="N805" s="119" t="str">
        <f t="shared" si="36"/>
        <v>820222-TEBLK-OS</v>
      </c>
      <c r="O805" s="122" t="str">
        <f>IF(B805="NET","",IF(B805="","",IFERROR(VLOOKUP(N805,EAN!$A:$B,2,FALSE),"MANGLER - MÅ OPPDATERE EAN-FANEN")))</f>
        <v>MANGLER - MÅ OPPDATERE EAN-FANEN</v>
      </c>
      <c r="P805" s="119">
        <f t="shared" si="37"/>
        <v>1</v>
      </c>
      <c r="Q805" s="119">
        <f t="shared" si="38"/>
        <v>1</v>
      </c>
      <c r="S805" s="137" t="str">
        <f>IF(B805="NET","",IFERROR(VLOOKUP(O805,'2) Order Form'!$W$9:$W$1926,1,FALSE),"Ikke med I order form"))</f>
        <v>Ikke med I order form</v>
      </c>
      <c r="U805" s="226">
        <v>7048652715593</v>
      </c>
      <c r="V805" s="120">
        <f>IFERROR(VLOOKUP(U805,'2) Order Form'!$W$9:$W$1996,1,FALSE),"Ikke med I order form")</f>
        <v>7048652715593</v>
      </c>
      <c r="W805" s="195">
        <f>INDEX(ATS!$A:$P,MATCH(ATS!$U805,ATS!$O:$O,0),1)</f>
        <v>810120</v>
      </c>
      <c r="X805" s="174" t="str">
        <f>INDEX(ATS!$A:$P,MATCH(ATS!$U805,ATS!$O:$O,0),2)</f>
        <v>Crossfire Jersey M</v>
      </c>
      <c r="Y805" s="175" t="str">
        <f>INDEX(ATS!$A:$P,MATCH(ATS!$U805,ATS!$O:$O,0),4)</f>
        <v>99901-M</v>
      </c>
      <c r="AA805" s="195">
        <f>IFERROR(VLOOKUP('2) Order Form'!W810,$U$4:$U$1000,1,FALSE),"Ikke med i Elastic")</f>
        <v>7048652279132</v>
      </c>
      <c r="AB805" s="195">
        <f>SUM('2) Order Form'!W810)</f>
        <v>7048652279132</v>
      </c>
      <c r="AC805" s="195">
        <f>INDEX(ATS!$A:$P,MATCH(ATS!$AB805,ATS!$O:$O,0),1)</f>
        <v>828120</v>
      </c>
      <c r="AD805" s="195" t="str">
        <f>INDEX(ATS!$A:$P,MATCH(ATS!$AB805,ATS!$O:$O,0),2)</f>
        <v>Crossfire Merino SS Jersey M</v>
      </c>
      <c r="AE805" s="195" t="str">
        <f>INDEX(ATS!$A:$P,MATCH(ATS!$AB805,ATS!$O:$O,0),4)</f>
        <v>BLACK-S</v>
      </c>
    </row>
    <row r="806" spans="1:31" s="2" customFormat="1" x14ac:dyDescent="0.2">
      <c r="A806" s="229">
        <v>820223</v>
      </c>
      <c r="B806" s="228" t="s">
        <v>248</v>
      </c>
      <c r="C806" s="228"/>
      <c r="D806" s="228"/>
      <c r="E806" s="228"/>
      <c r="F806" s="228"/>
      <c r="G806" s="228"/>
      <c r="H806" s="229">
        <v>202226</v>
      </c>
      <c r="I806" s="229">
        <v>202227</v>
      </c>
      <c r="J806" s="229">
        <v>202228</v>
      </c>
      <c r="K806" s="229">
        <v>202229</v>
      </c>
      <c r="L806" s="232">
        <v>202234</v>
      </c>
      <c r="N806" s="119" t="str">
        <f t="shared" si="36"/>
        <v>820223-</v>
      </c>
      <c r="O806" s="122" t="str">
        <f>IF(B806="NET","",IF(B806="","",IFERROR(VLOOKUP(N806,EAN!$A:$B,2,FALSE),"MANGLER - MÅ OPPDATERE EAN-FANEN")))</f>
        <v/>
      </c>
      <c r="P806" s="119">
        <f t="shared" si="37"/>
        <v>202226</v>
      </c>
      <c r="Q806" s="119">
        <f t="shared" si="38"/>
        <v>202234</v>
      </c>
      <c r="S806" s="137" t="str">
        <f>IF(B806="NET","",IFERROR(VLOOKUP(O806,'2) Order Form'!$W$9:$W$1926,1,FALSE),"Ikke med I order form"))</f>
        <v/>
      </c>
      <c r="U806" s="226">
        <v>7048652715586</v>
      </c>
      <c r="V806" s="120">
        <f>IFERROR(VLOOKUP(U806,'2) Order Form'!$W$9:$W$1996,1,FALSE),"Ikke med I order form")</f>
        <v>7048652715586</v>
      </c>
      <c r="W806" s="195">
        <f>INDEX(ATS!$A:$P,MATCH(ATS!$U806,ATS!$O:$O,0),1)</f>
        <v>810120</v>
      </c>
      <c r="X806" s="174" t="str">
        <f>INDEX(ATS!$A:$P,MATCH(ATS!$U806,ATS!$O:$O,0),2)</f>
        <v>Crossfire Jersey M</v>
      </c>
      <c r="Y806" s="175" t="str">
        <f>INDEX(ATS!$A:$P,MATCH(ATS!$U806,ATS!$O:$O,0),4)</f>
        <v>99901-L</v>
      </c>
      <c r="AA806" s="195">
        <f>IFERROR(VLOOKUP('2) Order Form'!W811,$U$4:$U$1000,1,FALSE),"Ikke med i Elastic")</f>
        <v>7048652279125</v>
      </c>
      <c r="AB806" s="195">
        <f>SUM('2) Order Form'!W811)</f>
        <v>7048652279125</v>
      </c>
      <c r="AC806" s="195">
        <f>INDEX(ATS!$A:$P,MATCH(ATS!$AB806,ATS!$O:$O,0),1)</f>
        <v>828120</v>
      </c>
      <c r="AD806" s="195" t="str">
        <f>INDEX(ATS!$A:$P,MATCH(ATS!$AB806,ATS!$O:$O,0),2)</f>
        <v>Crossfire Merino SS Jersey M</v>
      </c>
      <c r="AE806" s="195" t="str">
        <f>INDEX(ATS!$A:$P,MATCH(ATS!$AB806,ATS!$O:$O,0),4)</f>
        <v>BLACK-M</v>
      </c>
    </row>
    <row r="807" spans="1:31" s="2" customFormat="1" x14ac:dyDescent="0.2">
      <c r="A807" s="228">
        <v>820223</v>
      </c>
      <c r="B807" s="228" t="s">
        <v>364</v>
      </c>
      <c r="C807" s="228" t="s">
        <v>4204</v>
      </c>
      <c r="D807" s="228" t="s">
        <v>661</v>
      </c>
      <c r="E807" s="228" t="s">
        <v>4388</v>
      </c>
      <c r="F807" s="228" t="s">
        <v>84</v>
      </c>
      <c r="G807" s="228" t="s">
        <v>128</v>
      </c>
      <c r="H807" s="228">
        <v>0</v>
      </c>
      <c r="I807" s="228">
        <v>0</v>
      </c>
      <c r="J807" s="228">
        <v>0</v>
      </c>
      <c r="K807" s="228">
        <v>0</v>
      </c>
      <c r="L807" s="231">
        <v>0</v>
      </c>
      <c r="N807" s="119" t="str">
        <f t="shared" si="36"/>
        <v>820223-56000-OS</v>
      </c>
      <c r="O807" s="122" t="str">
        <f>IF(B807="NET","",IF(B807="","",IFERROR(VLOOKUP(N807,EAN!$A:$B,2,FALSE),"MANGLER - MÅ OPPDATERE EAN-FANEN")))</f>
        <v>MANGLER - MÅ OPPDATERE EAN-FANEN</v>
      </c>
      <c r="P807" s="119">
        <f t="shared" si="37"/>
        <v>0</v>
      </c>
      <c r="Q807" s="119">
        <f t="shared" si="38"/>
        <v>0</v>
      </c>
      <c r="S807" s="137" t="str">
        <f>IF(B807="NET","",IFERROR(VLOOKUP(O807,'2) Order Form'!$W$9:$W$1926,1,FALSE),"Ikke med I order form"))</f>
        <v>Ikke med I order form</v>
      </c>
      <c r="U807" s="226">
        <v>7048652715616</v>
      </c>
      <c r="V807" s="120">
        <f>IFERROR(VLOOKUP(U807,'2) Order Form'!$W$9:$W$1996,1,FALSE),"Ikke med I order form")</f>
        <v>7048652715616</v>
      </c>
      <c r="W807" s="195">
        <f>INDEX(ATS!$A:$P,MATCH(ATS!$U807,ATS!$O:$O,0),1)</f>
        <v>810120</v>
      </c>
      <c r="X807" s="174" t="str">
        <f>INDEX(ATS!$A:$P,MATCH(ATS!$U807,ATS!$O:$O,0),2)</f>
        <v>Crossfire Jersey M</v>
      </c>
      <c r="Y807" s="175" t="str">
        <f>INDEX(ATS!$A:$P,MATCH(ATS!$U807,ATS!$O:$O,0),4)</f>
        <v>99901-XL</v>
      </c>
      <c r="AA807" s="195">
        <f>IFERROR(VLOOKUP('2) Order Form'!W812,$U$4:$U$1000,1,FALSE),"Ikke med i Elastic")</f>
        <v>7048652279118</v>
      </c>
      <c r="AB807" s="195">
        <f>SUM('2) Order Form'!W812)</f>
        <v>7048652279118</v>
      </c>
      <c r="AC807" s="195">
        <f>INDEX(ATS!$A:$P,MATCH(ATS!$AB807,ATS!$O:$O,0),1)</f>
        <v>828120</v>
      </c>
      <c r="AD807" s="195" t="str">
        <f>INDEX(ATS!$A:$P,MATCH(ATS!$AB807,ATS!$O:$O,0),2)</f>
        <v>Crossfire Merino SS Jersey M</v>
      </c>
      <c r="AE807" s="195" t="str">
        <f>INDEX(ATS!$A:$P,MATCH(ATS!$AB807,ATS!$O:$O,0),4)</f>
        <v>BLACK-L</v>
      </c>
    </row>
    <row r="808" spans="1:31" s="2" customFormat="1" x14ac:dyDescent="0.2">
      <c r="A808" s="228">
        <v>820223</v>
      </c>
      <c r="B808" s="228" t="s">
        <v>364</v>
      </c>
      <c r="C808" s="228" t="s">
        <v>4204</v>
      </c>
      <c r="D808" s="228" t="s">
        <v>3325</v>
      </c>
      <c r="E808" s="228" t="s">
        <v>4365</v>
      </c>
      <c r="F808" s="228" t="s">
        <v>84</v>
      </c>
      <c r="G808" s="228" t="s">
        <v>128</v>
      </c>
      <c r="H808" s="228">
        <v>0</v>
      </c>
      <c r="I808" s="228">
        <v>0</v>
      </c>
      <c r="J808" s="228">
        <v>0</v>
      </c>
      <c r="K808" s="228">
        <v>0</v>
      </c>
      <c r="L808" s="231">
        <v>0</v>
      </c>
      <c r="N808" s="119" t="str">
        <f t="shared" si="36"/>
        <v>820223-58000-OS</v>
      </c>
      <c r="O808" s="122" t="str">
        <f>IF(B808="NET","",IF(B808="","",IFERROR(VLOOKUP(N808,EAN!$A:$B,2,FALSE),"MANGLER - MÅ OPPDATERE EAN-FANEN")))</f>
        <v>MANGLER - MÅ OPPDATERE EAN-FANEN</v>
      </c>
      <c r="P808" s="119">
        <f t="shared" si="37"/>
        <v>0</v>
      </c>
      <c r="Q808" s="119">
        <f t="shared" si="38"/>
        <v>0</v>
      </c>
      <c r="S808" s="137" t="str">
        <f>IF(B808="NET","",IFERROR(VLOOKUP(O808,'2) Order Form'!$W$9:$W$1926,1,FALSE),"Ikke med I order form"))</f>
        <v>Ikke med I order form</v>
      </c>
      <c r="U808" s="226">
        <v>7048652764003</v>
      </c>
      <c r="V808" s="120">
        <f>IFERROR(VLOOKUP(U808,'2) Order Form'!$W$9:$W$1996,1,FALSE),"Ikke med I order form")</f>
        <v>7048652764003</v>
      </c>
      <c r="W808" s="195">
        <f>INDEX(ATS!$A:$P,MATCH(ATS!$U808,ATS!$O:$O,0),1)</f>
        <v>810120</v>
      </c>
      <c r="X808" s="174" t="str">
        <f>INDEX(ATS!$A:$P,MATCH(ATS!$U808,ATS!$O:$O,0),2)</f>
        <v>Crossfire Jersey M</v>
      </c>
      <c r="Y808" s="175" t="str">
        <f>INDEX(ATS!$A:$P,MATCH(ATS!$U808,ATS!$O:$O,0),4)</f>
        <v>10003-S</v>
      </c>
      <c r="AA808" s="195">
        <f>IFERROR(VLOOKUP('2) Order Form'!W813,$U$4:$U$1000,1,FALSE),"Ikke med i Elastic")</f>
        <v>7048652279149</v>
      </c>
      <c r="AB808" s="195">
        <f>SUM('2) Order Form'!W813)</f>
        <v>7048652279149</v>
      </c>
      <c r="AC808" s="195">
        <f>INDEX(ATS!$A:$P,MATCH(ATS!$AB808,ATS!$O:$O,0),1)</f>
        <v>828120</v>
      </c>
      <c r="AD808" s="195" t="str">
        <f>INDEX(ATS!$A:$P,MATCH(ATS!$AB808,ATS!$O:$O,0),2)</f>
        <v>Crossfire Merino SS Jersey M</v>
      </c>
      <c r="AE808" s="195" t="str">
        <f>INDEX(ATS!$A:$P,MATCH(ATS!$AB808,ATS!$O:$O,0),4)</f>
        <v>BLACK-XL</v>
      </c>
    </row>
    <row r="809" spans="1:31" s="2" customFormat="1" x14ac:dyDescent="0.2">
      <c r="A809" s="228">
        <v>820223</v>
      </c>
      <c r="B809" s="228" t="s">
        <v>364</v>
      </c>
      <c r="C809" s="228" t="s">
        <v>4204</v>
      </c>
      <c r="D809" s="228" t="s">
        <v>139</v>
      </c>
      <c r="E809" s="228" t="s">
        <v>93</v>
      </c>
      <c r="F809" s="228" t="s">
        <v>84</v>
      </c>
      <c r="G809" s="228" t="s">
        <v>128</v>
      </c>
      <c r="H809" s="228">
        <v>0</v>
      </c>
      <c r="I809" s="228">
        <v>0</v>
      </c>
      <c r="J809" s="228">
        <v>0</v>
      </c>
      <c r="K809" s="228">
        <v>0</v>
      </c>
      <c r="L809" s="231">
        <v>0</v>
      </c>
      <c r="N809" s="119" t="str">
        <f t="shared" si="36"/>
        <v>820223-BLACK-OS</v>
      </c>
      <c r="O809" s="122" t="str">
        <f>IF(B809="NET","",IF(B809="","",IFERROR(VLOOKUP(N809,EAN!$A:$B,2,FALSE),"MANGLER - MÅ OPPDATERE EAN-FANEN")))</f>
        <v>MANGLER - MÅ OPPDATERE EAN-FANEN</v>
      </c>
      <c r="P809" s="119">
        <f t="shared" si="37"/>
        <v>0</v>
      </c>
      <c r="Q809" s="119">
        <f t="shared" si="38"/>
        <v>0</v>
      </c>
      <c r="S809" s="137" t="str">
        <f>IF(B809="NET","",IFERROR(VLOOKUP(O809,'2) Order Form'!$W$9:$W$1926,1,FALSE),"Ikke med I order form"))</f>
        <v>Ikke med I order form</v>
      </c>
      <c r="U809" s="226">
        <v>7048652763990</v>
      </c>
      <c r="V809" s="120">
        <f>IFERROR(VLOOKUP(U809,'2) Order Form'!$W$9:$W$1996,1,FALSE),"Ikke med I order form")</f>
        <v>7048652763990</v>
      </c>
      <c r="W809" s="195">
        <f>INDEX(ATS!$A:$P,MATCH(ATS!$U809,ATS!$O:$O,0),1)</f>
        <v>810120</v>
      </c>
      <c r="X809" s="174" t="str">
        <f>INDEX(ATS!$A:$P,MATCH(ATS!$U809,ATS!$O:$O,0),2)</f>
        <v>Crossfire Jersey M</v>
      </c>
      <c r="Y809" s="175" t="str">
        <f>INDEX(ATS!$A:$P,MATCH(ATS!$U809,ATS!$O:$O,0),4)</f>
        <v>10003-M</v>
      </c>
      <c r="AA809" s="195">
        <f>IFERROR(VLOOKUP('2) Order Form'!W814,$U$4:$U$1000,1,FALSE),"Ikke med i Elastic")</f>
        <v>7048652764003</v>
      </c>
      <c r="AB809" s="195">
        <f>SUM('2) Order Form'!W814)</f>
        <v>7048652764003</v>
      </c>
      <c r="AC809" s="195">
        <f>INDEX(ATS!$A:$P,MATCH(ATS!$AB809,ATS!$O:$O,0),1)</f>
        <v>810120</v>
      </c>
      <c r="AD809" s="195" t="str">
        <f>INDEX(ATS!$A:$P,MATCH(ATS!$AB809,ATS!$O:$O,0),2)</f>
        <v>Crossfire Jersey M</v>
      </c>
      <c r="AE809" s="195" t="str">
        <f>INDEX(ATS!$A:$P,MATCH(ATS!$AB809,ATS!$O:$O,0),4)</f>
        <v>10003-S</v>
      </c>
    </row>
    <row r="810" spans="1:31" s="2" customFormat="1" x14ac:dyDescent="0.2">
      <c r="A810" s="228">
        <v>820223</v>
      </c>
      <c r="B810" s="228" t="s">
        <v>364</v>
      </c>
      <c r="C810" s="228" t="s">
        <v>4204</v>
      </c>
      <c r="D810" s="228" t="s">
        <v>3326</v>
      </c>
      <c r="E810" s="228" t="s">
        <v>3327</v>
      </c>
      <c r="F810" s="228" t="s">
        <v>84</v>
      </c>
      <c r="G810" s="228" t="s">
        <v>504</v>
      </c>
      <c r="H810" s="228">
        <v>0</v>
      </c>
      <c r="I810" s="228">
        <v>0</v>
      </c>
      <c r="J810" s="228">
        <v>0</v>
      </c>
      <c r="K810" s="228">
        <v>0</v>
      </c>
      <c r="L810" s="231">
        <v>0</v>
      </c>
      <c r="N810" s="119" t="str">
        <f t="shared" si="36"/>
        <v>820223-DPRSE-OS</v>
      </c>
      <c r="O810" s="122" t="str">
        <f>IF(B810="NET","",IF(B810="","",IFERROR(VLOOKUP(N810,EAN!$A:$B,2,FALSE),"MANGLER - MÅ OPPDATERE EAN-FANEN")))</f>
        <v>MANGLER - MÅ OPPDATERE EAN-FANEN</v>
      </c>
      <c r="P810" s="119">
        <f t="shared" si="37"/>
        <v>0</v>
      </c>
      <c r="Q810" s="119">
        <f t="shared" si="38"/>
        <v>0</v>
      </c>
      <c r="S810" s="137" t="str">
        <f>IF(B810="NET","",IFERROR(VLOOKUP(O810,'2) Order Form'!$W$9:$W$1926,1,FALSE),"Ikke med I order form"))</f>
        <v>Ikke med I order form</v>
      </c>
      <c r="U810" s="226">
        <v>7048652763983</v>
      </c>
      <c r="V810" s="120">
        <f>IFERROR(VLOOKUP(U810,'2) Order Form'!$W$9:$W$1996,1,FALSE),"Ikke med I order form")</f>
        <v>7048652763983</v>
      </c>
      <c r="W810" s="195">
        <f>INDEX(ATS!$A:$P,MATCH(ATS!$U810,ATS!$O:$O,0),1)</f>
        <v>810120</v>
      </c>
      <c r="X810" s="174" t="str">
        <f>INDEX(ATS!$A:$P,MATCH(ATS!$U810,ATS!$O:$O,0),2)</f>
        <v>Crossfire Jersey M</v>
      </c>
      <c r="Y810" s="175" t="str">
        <f>INDEX(ATS!$A:$P,MATCH(ATS!$U810,ATS!$O:$O,0),4)</f>
        <v>10003-L</v>
      </c>
      <c r="AA810" s="195">
        <f>IFERROR(VLOOKUP('2) Order Form'!W815,$U$4:$U$1000,1,FALSE),"Ikke med i Elastic")</f>
        <v>7048652763990</v>
      </c>
      <c r="AB810" s="195">
        <f>SUM('2) Order Form'!W815)</f>
        <v>7048652763990</v>
      </c>
      <c r="AC810" s="195">
        <f>INDEX(ATS!$A:$P,MATCH(ATS!$AB810,ATS!$O:$O,0),1)</f>
        <v>810120</v>
      </c>
      <c r="AD810" s="195" t="str">
        <f>INDEX(ATS!$A:$P,MATCH(ATS!$AB810,ATS!$O:$O,0),2)</f>
        <v>Crossfire Jersey M</v>
      </c>
      <c r="AE810" s="195" t="str">
        <f>INDEX(ATS!$A:$P,MATCH(ATS!$AB810,ATS!$O:$O,0),4)</f>
        <v>10003-M</v>
      </c>
    </row>
    <row r="811" spans="1:31" s="2" customFormat="1" x14ac:dyDescent="0.2">
      <c r="A811" s="228">
        <v>820223</v>
      </c>
      <c r="B811" s="228" t="s">
        <v>364</v>
      </c>
      <c r="C811" s="228" t="s">
        <v>4204</v>
      </c>
      <c r="D811" s="228" t="s">
        <v>3328</v>
      </c>
      <c r="E811" s="228" t="s">
        <v>3329</v>
      </c>
      <c r="F811" s="228" t="s">
        <v>84</v>
      </c>
      <c r="G811" s="228" t="s">
        <v>504</v>
      </c>
      <c r="H811" s="228">
        <v>0</v>
      </c>
      <c r="I811" s="228">
        <v>0</v>
      </c>
      <c r="J811" s="228">
        <v>0</v>
      </c>
      <c r="K811" s="228">
        <v>0</v>
      </c>
      <c r="L811" s="231">
        <v>0</v>
      </c>
      <c r="N811" s="119" t="str">
        <f t="shared" si="36"/>
        <v>820223-MTBLU-OS</v>
      </c>
      <c r="O811" s="122" t="str">
        <f>IF(B811="NET","",IF(B811="","",IFERROR(VLOOKUP(N811,EAN!$A:$B,2,FALSE),"MANGLER - MÅ OPPDATERE EAN-FANEN")))</f>
        <v>MANGLER - MÅ OPPDATERE EAN-FANEN</v>
      </c>
      <c r="P811" s="119">
        <f t="shared" si="37"/>
        <v>0</v>
      </c>
      <c r="Q811" s="119">
        <f t="shared" si="38"/>
        <v>0</v>
      </c>
      <c r="S811" s="137" t="str">
        <f>IF(B811="NET","",IFERROR(VLOOKUP(O811,'2) Order Form'!$W$9:$W$1926,1,FALSE),"Ikke med I order form"))</f>
        <v>Ikke med I order form</v>
      </c>
      <c r="U811" s="226">
        <v>7048652764010</v>
      </c>
      <c r="V811" s="120">
        <f>IFERROR(VLOOKUP(U811,'2) Order Form'!$W$9:$W$1996,1,FALSE),"Ikke med I order form")</f>
        <v>7048652764010</v>
      </c>
      <c r="W811" s="195">
        <f>INDEX(ATS!$A:$P,MATCH(ATS!$U811,ATS!$O:$O,0),1)</f>
        <v>810120</v>
      </c>
      <c r="X811" s="174" t="str">
        <f>INDEX(ATS!$A:$P,MATCH(ATS!$U811,ATS!$O:$O,0),2)</f>
        <v>Crossfire Jersey M</v>
      </c>
      <c r="Y811" s="175" t="str">
        <f>INDEX(ATS!$A:$P,MATCH(ATS!$U811,ATS!$O:$O,0),4)</f>
        <v>10003-XL</v>
      </c>
      <c r="AA811" s="195">
        <f>IFERROR(VLOOKUP('2) Order Form'!W816,$U$4:$U$1000,1,FALSE),"Ikke med i Elastic")</f>
        <v>7048652763983</v>
      </c>
      <c r="AB811" s="195">
        <f>SUM('2) Order Form'!W816)</f>
        <v>7048652763983</v>
      </c>
      <c r="AC811" s="195">
        <f>INDEX(ATS!$A:$P,MATCH(ATS!$AB811,ATS!$O:$O,0),1)</f>
        <v>810120</v>
      </c>
      <c r="AD811" s="195" t="str">
        <f>INDEX(ATS!$A:$P,MATCH(ATS!$AB811,ATS!$O:$O,0),2)</f>
        <v>Crossfire Jersey M</v>
      </c>
      <c r="AE811" s="195" t="str">
        <f>INDEX(ATS!$A:$P,MATCH(ATS!$AB811,ATS!$O:$O,0),4)</f>
        <v>10003-L</v>
      </c>
    </row>
    <row r="812" spans="1:31" s="2" customFormat="1" x14ac:dyDescent="0.2">
      <c r="A812" s="228">
        <v>820223</v>
      </c>
      <c r="B812" s="228" t="s">
        <v>364</v>
      </c>
      <c r="C812" s="228" t="s">
        <v>4204</v>
      </c>
      <c r="D812" s="228" t="s">
        <v>3330</v>
      </c>
      <c r="E812" s="228" t="s">
        <v>3292</v>
      </c>
      <c r="F812" s="228" t="s">
        <v>84</v>
      </c>
      <c r="G812" s="228" t="s">
        <v>504</v>
      </c>
      <c r="H812" s="228">
        <v>0</v>
      </c>
      <c r="I812" s="228">
        <v>0</v>
      </c>
      <c r="J812" s="228">
        <v>0</v>
      </c>
      <c r="K812" s="228">
        <v>0</v>
      </c>
      <c r="L812" s="231">
        <v>0</v>
      </c>
      <c r="N812" s="119" t="str">
        <f t="shared" si="36"/>
        <v>820223-PTNVY-OS</v>
      </c>
      <c r="O812" s="122" t="str">
        <f>IF(B812="NET","",IF(B812="","",IFERROR(VLOOKUP(N812,EAN!$A:$B,2,FALSE),"MANGLER - MÅ OPPDATERE EAN-FANEN")))</f>
        <v>MANGLER - MÅ OPPDATERE EAN-FANEN</v>
      </c>
      <c r="P812" s="119">
        <f t="shared" si="37"/>
        <v>0</v>
      </c>
      <c r="Q812" s="119">
        <f t="shared" si="38"/>
        <v>0</v>
      </c>
      <c r="S812" s="137" t="str">
        <f>IF(B812="NET","",IFERROR(VLOOKUP(O812,'2) Order Form'!$W$9:$W$1926,1,FALSE),"Ikke med I order form"))</f>
        <v>Ikke med I order form</v>
      </c>
      <c r="U812" s="226">
        <v>7048652666482</v>
      </c>
      <c r="V812" s="120" t="str">
        <f>IFERROR(VLOOKUP(U812,'2) Order Form'!$W$9:$W$1996,1,FALSE),"Ikke med I order form")</f>
        <v>Ikke med I order form</v>
      </c>
      <c r="W812" s="195">
        <f>INDEX(ATS!$A:$P,MATCH(ATS!$U812,ATS!$O:$O,0),1)</f>
        <v>810119</v>
      </c>
      <c r="X812" s="174" t="str">
        <f>INDEX(ATS!$A:$P,MATCH(ATS!$U812,ATS!$O:$O,0),2)</f>
        <v xml:space="preserve">Crossfire Bib Shorts W </v>
      </c>
      <c r="Y812" s="175" t="str">
        <f>INDEX(ATS!$A:$P,MATCH(ATS!$U812,ATS!$O:$O,0),4)</f>
        <v>BLACK-XS</v>
      </c>
      <c r="AA812" s="195">
        <f>IFERROR(VLOOKUP('2) Order Form'!W817,$U$4:$U$1000,1,FALSE),"Ikke med i Elastic")</f>
        <v>7048652764010</v>
      </c>
      <c r="AB812" s="195">
        <f>SUM('2) Order Form'!W817)</f>
        <v>7048652764010</v>
      </c>
      <c r="AC812" s="195">
        <f>INDEX(ATS!$A:$P,MATCH(ATS!$AB812,ATS!$O:$O,0),1)</f>
        <v>810120</v>
      </c>
      <c r="AD812" s="195" t="str">
        <f>INDEX(ATS!$A:$P,MATCH(ATS!$AB812,ATS!$O:$O,0),2)</f>
        <v>Crossfire Jersey M</v>
      </c>
      <c r="AE812" s="195" t="str">
        <f>INDEX(ATS!$A:$P,MATCH(ATS!$AB812,ATS!$O:$O,0),4)</f>
        <v>10003-XL</v>
      </c>
    </row>
    <row r="813" spans="1:31" s="2" customFormat="1" x14ac:dyDescent="0.2">
      <c r="A813" s="229">
        <v>820224</v>
      </c>
      <c r="B813" s="228" t="s">
        <v>248</v>
      </c>
      <c r="C813" s="228"/>
      <c r="D813" s="228"/>
      <c r="E813" s="228"/>
      <c r="F813" s="228"/>
      <c r="G813" s="228"/>
      <c r="H813" s="229">
        <v>202226</v>
      </c>
      <c r="I813" s="229">
        <v>202227</v>
      </c>
      <c r="J813" s="229">
        <v>202228</v>
      </c>
      <c r="K813" s="229">
        <v>202229</v>
      </c>
      <c r="L813" s="232">
        <v>202234</v>
      </c>
      <c r="N813" s="119" t="str">
        <f t="shared" si="36"/>
        <v>820224-</v>
      </c>
      <c r="O813" s="122" t="str">
        <f>IF(B813="NET","",IF(B813="","",IFERROR(VLOOKUP(N813,EAN!$A:$B,2,FALSE),"MANGLER - MÅ OPPDATERE EAN-FANEN")))</f>
        <v/>
      </c>
      <c r="P813" s="119">
        <f t="shared" si="37"/>
        <v>202226</v>
      </c>
      <c r="Q813" s="119">
        <f t="shared" si="38"/>
        <v>202234</v>
      </c>
      <c r="S813" s="137" t="str">
        <f>IF(B813="NET","",IFERROR(VLOOKUP(O813,'2) Order Form'!$W$9:$W$1926,1,FALSE),"Ikke med I order form"))</f>
        <v/>
      </c>
      <c r="U813" s="226">
        <v>7048652666475</v>
      </c>
      <c r="V813" s="120" t="str">
        <f>IFERROR(VLOOKUP(U813,'2) Order Form'!$W$9:$W$1996,1,FALSE),"Ikke med I order form")</f>
        <v>Ikke med I order form</v>
      </c>
      <c r="W813" s="195">
        <f>INDEX(ATS!$A:$P,MATCH(ATS!$U813,ATS!$O:$O,0),1)</f>
        <v>810119</v>
      </c>
      <c r="X813" s="174" t="str">
        <f>INDEX(ATS!$A:$P,MATCH(ATS!$U813,ATS!$O:$O,0),2)</f>
        <v xml:space="preserve">Crossfire Bib Shorts W </v>
      </c>
      <c r="Y813" s="175" t="str">
        <f>INDEX(ATS!$A:$P,MATCH(ATS!$U813,ATS!$O:$O,0),4)</f>
        <v>BLACK-S</v>
      </c>
      <c r="AA813" s="195">
        <f>IFERROR(VLOOKUP('2) Order Form'!W818,$U$4:$U$1000,1,FALSE),"Ikke med i Elastic")</f>
        <v>7048652715609</v>
      </c>
      <c r="AB813" s="195">
        <f>SUM('2) Order Form'!W818)</f>
        <v>7048652715609</v>
      </c>
      <c r="AC813" s="195">
        <f>INDEX(ATS!$A:$P,MATCH(ATS!$AB813,ATS!$O:$O,0),1)</f>
        <v>810120</v>
      </c>
      <c r="AD813" s="195" t="str">
        <f>INDEX(ATS!$A:$P,MATCH(ATS!$AB813,ATS!$O:$O,0),2)</f>
        <v>Crossfire Jersey M</v>
      </c>
      <c r="AE813" s="195" t="str">
        <f>INDEX(ATS!$A:$P,MATCH(ATS!$AB813,ATS!$O:$O,0),4)</f>
        <v>99901-S</v>
      </c>
    </row>
    <row r="814" spans="1:31" s="2" customFormat="1" x14ac:dyDescent="0.2">
      <c r="A814" s="228">
        <v>820224</v>
      </c>
      <c r="B814" s="228" t="s">
        <v>365</v>
      </c>
      <c r="C814" s="228" t="s">
        <v>4204</v>
      </c>
      <c r="D814" s="228" t="s">
        <v>3331</v>
      </c>
      <c r="E814" s="228" t="s">
        <v>3229</v>
      </c>
      <c r="F814" s="228" t="s">
        <v>84</v>
      </c>
      <c r="G814" s="228" t="s">
        <v>504</v>
      </c>
      <c r="H814" s="228">
        <v>0</v>
      </c>
      <c r="I814" s="228">
        <v>0</v>
      </c>
      <c r="J814" s="228">
        <v>0</v>
      </c>
      <c r="K814" s="228">
        <v>0</v>
      </c>
      <c r="L814" s="231">
        <v>0</v>
      </c>
      <c r="N814" s="119" t="str">
        <f t="shared" si="36"/>
        <v>820224-54000-OS</v>
      </c>
      <c r="O814" s="122" t="str">
        <f>IF(B814="NET","",IF(B814="","",IFERROR(VLOOKUP(N814,EAN!$A:$B,2,FALSE),"MANGLER - MÅ OPPDATERE EAN-FANEN")))</f>
        <v>MANGLER - MÅ OPPDATERE EAN-FANEN</v>
      </c>
      <c r="P814" s="119">
        <f t="shared" si="37"/>
        <v>0</v>
      </c>
      <c r="Q814" s="119">
        <f t="shared" si="38"/>
        <v>0</v>
      </c>
      <c r="S814" s="137" t="str">
        <f>IF(B814="NET","",IFERROR(VLOOKUP(O814,'2) Order Form'!$W$9:$W$1926,1,FALSE),"Ikke med I order form"))</f>
        <v>Ikke med I order form</v>
      </c>
      <c r="U814" s="226">
        <v>7048652666468</v>
      </c>
      <c r="V814" s="120" t="str">
        <f>IFERROR(VLOOKUP(U814,'2) Order Form'!$W$9:$W$1996,1,FALSE),"Ikke med I order form")</f>
        <v>Ikke med I order form</v>
      </c>
      <c r="W814" s="195">
        <f>INDEX(ATS!$A:$P,MATCH(ATS!$U814,ATS!$O:$O,0),1)</f>
        <v>810119</v>
      </c>
      <c r="X814" s="174" t="str">
        <f>INDEX(ATS!$A:$P,MATCH(ATS!$U814,ATS!$O:$O,0),2)</f>
        <v xml:space="preserve">Crossfire Bib Shorts W </v>
      </c>
      <c r="Y814" s="175" t="str">
        <f>INDEX(ATS!$A:$P,MATCH(ATS!$U814,ATS!$O:$O,0),4)</f>
        <v>BLACK-M</v>
      </c>
      <c r="AA814" s="195">
        <f>IFERROR(VLOOKUP('2) Order Form'!W819,$U$4:$U$1000,1,FALSE),"Ikke med i Elastic")</f>
        <v>7048652715593</v>
      </c>
      <c r="AB814" s="195">
        <f>SUM('2) Order Form'!W819)</f>
        <v>7048652715593</v>
      </c>
      <c r="AC814" s="195">
        <f>INDEX(ATS!$A:$P,MATCH(ATS!$AB814,ATS!$O:$O,0),1)</f>
        <v>810120</v>
      </c>
      <c r="AD814" s="195" t="str">
        <f>INDEX(ATS!$A:$P,MATCH(ATS!$AB814,ATS!$O:$O,0),2)</f>
        <v>Crossfire Jersey M</v>
      </c>
      <c r="AE814" s="195" t="str">
        <f>INDEX(ATS!$A:$P,MATCH(ATS!$AB814,ATS!$O:$O,0),4)</f>
        <v>99901-M</v>
      </c>
    </row>
    <row r="815" spans="1:31" s="2" customFormat="1" x14ac:dyDescent="0.2">
      <c r="A815" s="228">
        <v>820224</v>
      </c>
      <c r="B815" s="228" t="s">
        <v>365</v>
      </c>
      <c r="C815" s="228" t="s">
        <v>4204</v>
      </c>
      <c r="D815" s="228" t="s">
        <v>661</v>
      </c>
      <c r="E815" s="228" t="s">
        <v>4388</v>
      </c>
      <c r="F815" s="228" t="s">
        <v>84</v>
      </c>
      <c r="G815" s="228" t="s">
        <v>128</v>
      </c>
      <c r="H815" s="228">
        <v>0</v>
      </c>
      <c r="I815" s="228">
        <v>0</v>
      </c>
      <c r="J815" s="228">
        <v>0</v>
      </c>
      <c r="K815" s="228">
        <v>0</v>
      </c>
      <c r="L815" s="231">
        <v>0</v>
      </c>
      <c r="N815" s="119" t="str">
        <f t="shared" si="36"/>
        <v>820224-56000-OS</v>
      </c>
      <c r="O815" s="122" t="str">
        <f>IF(B815="NET","",IF(B815="","",IFERROR(VLOOKUP(N815,EAN!$A:$B,2,FALSE),"MANGLER - MÅ OPPDATERE EAN-FANEN")))</f>
        <v>MANGLER - MÅ OPPDATERE EAN-FANEN</v>
      </c>
      <c r="P815" s="119">
        <f t="shared" si="37"/>
        <v>0</v>
      </c>
      <c r="Q815" s="119">
        <f t="shared" si="38"/>
        <v>0</v>
      </c>
      <c r="S815" s="137" t="str">
        <f>IF(B815="NET","",IFERROR(VLOOKUP(O815,'2) Order Form'!$W$9:$W$1926,1,FALSE),"Ikke med I order form"))</f>
        <v>Ikke med I order form</v>
      </c>
      <c r="U815" s="226">
        <v>7048652666451</v>
      </c>
      <c r="V815" s="120" t="str">
        <f>IFERROR(VLOOKUP(U815,'2) Order Form'!$W$9:$W$1996,1,FALSE),"Ikke med I order form")</f>
        <v>Ikke med I order form</v>
      </c>
      <c r="W815" s="195">
        <f>INDEX(ATS!$A:$P,MATCH(ATS!$U815,ATS!$O:$O,0),1)</f>
        <v>810119</v>
      </c>
      <c r="X815" s="174" t="str">
        <f>INDEX(ATS!$A:$P,MATCH(ATS!$U815,ATS!$O:$O,0),2)</f>
        <v xml:space="preserve">Crossfire Bib Shorts W </v>
      </c>
      <c r="Y815" s="175" t="str">
        <f>INDEX(ATS!$A:$P,MATCH(ATS!$U815,ATS!$O:$O,0),4)</f>
        <v>BLACK-L</v>
      </c>
      <c r="AA815" s="195">
        <f>IFERROR(VLOOKUP('2) Order Form'!W820,$U$4:$U$1000,1,FALSE),"Ikke med i Elastic")</f>
        <v>7048652715586</v>
      </c>
      <c r="AB815" s="195">
        <f>SUM('2) Order Form'!W820)</f>
        <v>7048652715586</v>
      </c>
      <c r="AC815" s="195">
        <f>INDEX(ATS!$A:$P,MATCH(ATS!$AB815,ATS!$O:$O,0),1)</f>
        <v>810120</v>
      </c>
      <c r="AD815" s="195" t="str">
        <f>INDEX(ATS!$A:$P,MATCH(ATS!$AB815,ATS!$O:$O,0),2)</f>
        <v>Crossfire Jersey M</v>
      </c>
      <c r="AE815" s="195" t="str">
        <f>INDEX(ATS!$A:$P,MATCH(ATS!$AB815,ATS!$O:$O,0),4)</f>
        <v>99901-L</v>
      </c>
    </row>
    <row r="816" spans="1:31" s="2" customFormat="1" x14ac:dyDescent="0.2">
      <c r="A816" s="228">
        <v>820224</v>
      </c>
      <c r="B816" s="228" t="s">
        <v>365</v>
      </c>
      <c r="C816" s="228" t="s">
        <v>4204</v>
      </c>
      <c r="D816" s="228" t="s">
        <v>3325</v>
      </c>
      <c r="E816" s="228" t="s">
        <v>4365</v>
      </c>
      <c r="F816" s="228" t="s">
        <v>84</v>
      </c>
      <c r="G816" s="228" t="s">
        <v>128</v>
      </c>
      <c r="H816" s="228">
        <v>0</v>
      </c>
      <c r="I816" s="228">
        <v>0</v>
      </c>
      <c r="J816" s="228">
        <v>0</v>
      </c>
      <c r="K816" s="228">
        <v>0</v>
      </c>
      <c r="L816" s="231">
        <v>0</v>
      </c>
      <c r="N816" s="119" t="str">
        <f t="shared" si="36"/>
        <v>820224-58000-OS</v>
      </c>
      <c r="O816" s="122" t="str">
        <f>IF(B816="NET","",IF(B816="","",IFERROR(VLOOKUP(N816,EAN!$A:$B,2,FALSE),"MANGLER - MÅ OPPDATERE EAN-FANEN")))</f>
        <v>MANGLER - MÅ OPPDATERE EAN-FANEN</v>
      </c>
      <c r="P816" s="119">
        <f t="shared" si="37"/>
        <v>0</v>
      </c>
      <c r="Q816" s="119">
        <f t="shared" si="38"/>
        <v>0</v>
      </c>
      <c r="S816" s="137" t="str">
        <f>IF(B816="NET","",IFERROR(VLOOKUP(O816,'2) Order Form'!$W$9:$W$1926,1,FALSE),"Ikke med I order form"))</f>
        <v>Ikke med I order form</v>
      </c>
      <c r="U816" s="226">
        <v>7048652764133</v>
      </c>
      <c r="V816" s="120">
        <f>IFERROR(VLOOKUP(U816,'2) Order Form'!$W$9:$W$1996,1,FALSE),"Ikke med I order form")</f>
        <v>7048652764133</v>
      </c>
      <c r="W816" s="195">
        <f>INDEX(ATS!$A:$P,MATCH(ATS!$U816,ATS!$O:$O,0),1)</f>
        <v>828121</v>
      </c>
      <c r="X816" s="174" t="str">
        <f>INDEX(ATS!$A:$P,MATCH(ATS!$U816,ATS!$O:$O,0),2)</f>
        <v>Crossfire Merino SS Jersey W</v>
      </c>
      <c r="Y816" s="175" t="str">
        <f>INDEX(ATS!$A:$P,MATCH(ATS!$U816,ATS!$O:$O,0),4)</f>
        <v>BLACK-XS</v>
      </c>
      <c r="AA816" s="195">
        <f>IFERROR(VLOOKUP('2) Order Form'!W821,$U$4:$U$1000,1,FALSE),"Ikke med i Elastic")</f>
        <v>7048652715616</v>
      </c>
      <c r="AB816" s="195">
        <f>SUM('2) Order Form'!W821)</f>
        <v>7048652715616</v>
      </c>
      <c r="AC816" s="195">
        <f>INDEX(ATS!$A:$P,MATCH(ATS!$AB816,ATS!$O:$O,0),1)</f>
        <v>810120</v>
      </c>
      <c r="AD816" s="195" t="str">
        <f>INDEX(ATS!$A:$P,MATCH(ATS!$AB816,ATS!$O:$O,0),2)</f>
        <v>Crossfire Jersey M</v>
      </c>
      <c r="AE816" s="195" t="str">
        <f>INDEX(ATS!$A:$P,MATCH(ATS!$AB816,ATS!$O:$O,0),4)</f>
        <v>99901-XL</v>
      </c>
    </row>
    <row r="817" spans="1:31" s="2" customFormat="1" x14ac:dyDescent="0.2">
      <c r="A817" s="228">
        <v>820224</v>
      </c>
      <c r="B817" s="228" t="s">
        <v>365</v>
      </c>
      <c r="C817" s="228" t="s">
        <v>4204</v>
      </c>
      <c r="D817" s="228" t="s">
        <v>139</v>
      </c>
      <c r="E817" s="228" t="s">
        <v>93</v>
      </c>
      <c r="F817" s="228" t="s">
        <v>84</v>
      </c>
      <c r="G817" s="228" t="s">
        <v>128</v>
      </c>
      <c r="H817" s="228">
        <v>0</v>
      </c>
      <c r="I817" s="228">
        <v>0</v>
      </c>
      <c r="J817" s="228">
        <v>0</v>
      </c>
      <c r="K817" s="228">
        <v>0</v>
      </c>
      <c r="L817" s="231">
        <v>0</v>
      </c>
      <c r="N817" s="119" t="str">
        <f t="shared" si="36"/>
        <v>820224-BLACK-OS</v>
      </c>
      <c r="O817" s="122" t="str">
        <f>IF(B817="NET","",IF(B817="","",IFERROR(VLOOKUP(N817,EAN!$A:$B,2,FALSE),"MANGLER - MÅ OPPDATERE EAN-FANEN")))</f>
        <v>MANGLER - MÅ OPPDATERE EAN-FANEN</v>
      </c>
      <c r="P817" s="119">
        <f t="shared" si="37"/>
        <v>0</v>
      </c>
      <c r="Q817" s="119">
        <f t="shared" si="38"/>
        <v>0</v>
      </c>
      <c r="S817" s="137" t="str">
        <f>IF(B817="NET","",IFERROR(VLOOKUP(O817,'2) Order Form'!$W$9:$W$1926,1,FALSE),"Ikke med I order form"))</f>
        <v>Ikke med I order form</v>
      </c>
      <c r="U817" s="226">
        <v>7048652764126</v>
      </c>
      <c r="V817" s="120">
        <f>IFERROR(VLOOKUP(U817,'2) Order Form'!$W$9:$W$1996,1,FALSE),"Ikke med I order form")</f>
        <v>7048652764126</v>
      </c>
      <c r="W817" s="195">
        <f>INDEX(ATS!$A:$P,MATCH(ATS!$U817,ATS!$O:$O,0),1)</f>
        <v>828121</v>
      </c>
      <c r="X817" s="174" t="str">
        <f>INDEX(ATS!$A:$P,MATCH(ATS!$U817,ATS!$O:$O,0),2)</f>
        <v>Crossfire Merino SS Jersey W</v>
      </c>
      <c r="Y817" s="175" t="str">
        <f>INDEX(ATS!$A:$P,MATCH(ATS!$U817,ATS!$O:$O,0),4)</f>
        <v>BLACK-S</v>
      </c>
      <c r="AA817" s="195" t="str">
        <f>IFERROR(VLOOKUP('2) Order Form'!W822,$U$4:$U$1000,1,FALSE),"Ikke med i Elastic")</f>
        <v>Ikke med i Elastic</v>
      </c>
      <c r="AB817" s="195">
        <f>SUM('2) Order Form'!W822)</f>
        <v>7048652785909</v>
      </c>
      <c r="AC817" s="195">
        <f>INDEX(ATS!$A:$P,MATCH(ATS!$AB817,ATS!$O:$O,0),1)</f>
        <v>820467</v>
      </c>
      <c r="AD817" s="195" t="str">
        <f>INDEX(ATS!$A:$P,MATCH(ATS!$AB817,ATS!$O:$O,0),2)</f>
        <v>Crossfire Bib Shorts W</v>
      </c>
      <c r="AE817" s="195" t="str">
        <f>INDEX(ATS!$A:$P,MATCH(ATS!$AB817,ATS!$O:$O,0),4)</f>
        <v>99901-XS</v>
      </c>
    </row>
    <row r="818" spans="1:31" s="2" customFormat="1" x14ac:dyDescent="0.2">
      <c r="A818" s="228">
        <v>820224</v>
      </c>
      <c r="B818" s="228" t="s">
        <v>365</v>
      </c>
      <c r="C818" s="228" t="s">
        <v>4204</v>
      </c>
      <c r="D818" s="228" t="s">
        <v>3332</v>
      </c>
      <c r="E818" s="228" t="s">
        <v>3333</v>
      </c>
      <c r="F818" s="228" t="s">
        <v>84</v>
      </c>
      <c r="G818" s="228" t="s">
        <v>504</v>
      </c>
      <c r="H818" s="228">
        <v>0</v>
      </c>
      <c r="I818" s="228">
        <v>0</v>
      </c>
      <c r="J818" s="228">
        <v>0</v>
      </c>
      <c r="K818" s="228">
        <v>0</v>
      </c>
      <c r="L818" s="231">
        <v>0</v>
      </c>
      <c r="N818" s="119" t="str">
        <f t="shared" si="36"/>
        <v>820224-FHBLU-OS</v>
      </c>
      <c r="O818" s="122" t="str">
        <f>IF(B818="NET","",IF(B818="","",IFERROR(VLOOKUP(N818,EAN!$A:$B,2,FALSE),"MANGLER - MÅ OPPDATERE EAN-FANEN")))</f>
        <v>MANGLER - MÅ OPPDATERE EAN-FANEN</v>
      </c>
      <c r="P818" s="119">
        <f t="shared" si="37"/>
        <v>0</v>
      </c>
      <c r="Q818" s="119">
        <f t="shared" si="38"/>
        <v>0</v>
      </c>
      <c r="S818" s="137" t="str">
        <f>IF(B818="NET","",IFERROR(VLOOKUP(O818,'2) Order Form'!$W$9:$W$1926,1,FALSE),"Ikke med I order form"))</f>
        <v>Ikke med I order form</v>
      </c>
      <c r="U818" s="226">
        <v>7048652764119</v>
      </c>
      <c r="V818" s="120">
        <f>IFERROR(VLOOKUP(U818,'2) Order Form'!$W$9:$W$1996,1,FALSE),"Ikke med I order form")</f>
        <v>7048652764119</v>
      </c>
      <c r="W818" s="195">
        <f>INDEX(ATS!$A:$P,MATCH(ATS!$U818,ATS!$O:$O,0),1)</f>
        <v>828121</v>
      </c>
      <c r="X818" s="174" t="str">
        <f>INDEX(ATS!$A:$P,MATCH(ATS!$U818,ATS!$O:$O,0),2)</f>
        <v>Crossfire Merino SS Jersey W</v>
      </c>
      <c r="Y818" s="175" t="str">
        <f>INDEX(ATS!$A:$P,MATCH(ATS!$U818,ATS!$O:$O,0),4)</f>
        <v>BLACK-M</v>
      </c>
      <c r="AA818" s="195" t="str">
        <f>IFERROR(VLOOKUP('2) Order Form'!W823,$U$4:$U$1000,1,FALSE),"Ikke med i Elastic")</f>
        <v>Ikke med i Elastic</v>
      </c>
      <c r="AB818" s="195">
        <f>SUM('2) Order Form'!W823)</f>
        <v>7048652785893</v>
      </c>
      <c r="AC818" s="195">
        <f>INDEX(ATS!$A:$P,MATCH(ATS!$AB818,ATS!$O:$O,0),1)</f>
        <v>820467</v>
      </c>
      <c r="AD818" s="195" t="str">
        <f>INDEX(ATS!$A:$P,MATCH(ATS!$AB818,ATS!$O:$O,0),2)</f>
        <v>Crossfire Bib Shorts W</v>
      </c>
      <c r="AE818" s="195" t="str">
        <f>INDEX(ATS!$A:$P,MATCH(ATS!$AB818,ATS!$O:$O,0),4)</f>
        <v>99901-S</v>
      </c>
    </row>
    <row r="819" spans="1:31" s="2" customFormat="1" x14ac:dyDescent="0.2">
      <c r="A819" s="228">
        <v>820224</v>
      </c>
      <c r="B819" s="228" t="s">
        <v>365</v>
      </c>
      <c r="C819" s="228" t="s">
        <v>4204</v>
      </c>
      <c r="D819" s="228" t="s">
        <v>3334</v>
      </c>
      <c r="E819" s="228" t="s">
        <v>3221</v>
      </c>
      <c r="F819" s="228" t="s">
        <v>84</v>
      </c>
      <c r="G819" s="228" t="s">
        <v>504</v>
      </c>
      <c r="H819" s="228">
        <v>0</v>
      </c>
      <c r="I819" s="228">
        <v>0</v>
      </c>
      <c r="J819" s="228">
        <v>0</v>
      </c>
      <c r="K819" s="228">
        <v>0</v>
      </c>
      <c r="L819" s="231">
        <v>0</v>
      </c>
      <c r="N819" s="119" t="str">
        <f t="shared" si="36"/>
        <v>820224-RURED-OS</v>
      </c>
      <c r="O819" s="122" t="str">
        <f>IF(B819="NET","",IF(B819="","",IFERROR(VLOOKUP(N819,EAN!$A:$B,2,FALSE),"MANGLER - MÅ OPPDATERE EAN-FANEN")))</f>
        <v>MANGLER - MÅ OPPDATERE EAN-FANEN</v>
      </c>
      <c r="P819" s="119">
        <f t="shared" si="37"/>
        <v>0</v>
      </c>
      <c r="Q819" s="119">
        <f t="shared" si="38"/>
        <v>0</v>
      </c>
      <c r="S819" s="137" t="str">
        <f>IF(B819="NET","",IFERROR(VLOOKUP(O819,'2) Order Form'!$W$9:$W$1926,1,FALSE),"Ikke med I order form"))</f>
        <v>Ikke med I order form</v>
      </c>
      <c r="U819" s="226">
        <v>7048652764102</v>
      </c>
      <c r="V819" s="120">
        <f>IFERROR(VLOOKUP(U819,'2) Order Form'!$W$9:$W$1996,1,FALSE),"Ikke med I order form")</f>
        <v>7048652764102</v>
      </c>
      <c r="W819" s="195">
        <f>INDEX(ATS!$A:$P,MATCH(ATS!$U819,ATS!$O:$O,0),1)</f>
        <v>828121</v>
      </c>
      <c r="X819" s="174" t="str">
        <f>INDEX(ATS!$A:$P,MATCH(ATS!$U819,ATS!$O:$O,0),2)</f>
        <v>Crossfire Merino SS Jersey W</v>
      </c>
      <c r="Y819" s="175" t="str">
        <f>INDEX(ATS!$A:$P,MATCH(ATS!$U819,ATS!$O:$O,0),4)</f>
        <v>BLACK-L</v>
      </c>
      <c r="AA819" s="195" t="str">
        <f>IFERROR(VLOOKUP('2) Order Form'!W824,$U$4:$U$1000,1,FALSE),"Ikke med i Elastic")</f>
        <v>Ikke med i Elastic</v>
      </c>
      <c r="AB819" s="195">
        <f>SUM('2) Order Form'!W824)</f>
        <v>7048652785886</v>
      </c>
      <c r="AC819" s="195">
        <f>INDEX(ATS!$A:$P,MATCH(ATS!$AB819,ATS!$O:$O,0),1)</f>
        <v>820467</v>
      </c>
      <c r="AD819" s="195" t="str">
        <f>INDEX(ATS!$A:$P,MATCH(ATS!$AB819,ATS!$O:$O,0),2)</f>
        <v>Crossfire Bib Shorts W</v>
      </c>
      <c r="AE819" s="195" t="str">
        <f>INDEX(ATS!$A:$P,MATCH(ATS!$AB819,ATS!$O:$O,0),4)</f>
        <v>99901-M</v>
      </c>
    </row>
    <row r="820" spans="1:31" s="2" customFormat="1" x14ac:dyDescent="0.2">
      <c r="A820" s="229">
        <v>820225</v>
      </c>
      <c r="B820" s="228" t="s">
        <v>248</v>
      </c>
      <c r="C820" s="228"/>
      <c r="D820" s="228"/>
      <c r="E820" s="228"/>
      <c r="F820" s="228"/>
      <c r="G820" s="228"/>
      <c r="H820" s="229">
        <v>202226</v>
      </c>
      <c r="I820" s="229">
        <v>202227</v>
      </c>
      <c r="J820" s="229">
        <v>202228</v>
      </c>
      <c r="K820" s="229">
        <v>202229</v>
      </c>
      <c r="L820" s="232">
        <v>202234</v>
      </c>
      <c r="N820" s="119" t="str">
        <f t="shared" si="36"/>
        <v>820225-</v>
      </c>
      <c r="O820" s="122" t="str">
        <f>IF(B820="NET","",IF(B820="","",IFERROR(VLOOKUP(N820,EAN!$A:$B,2,FALSE),"MANGLER - MÅ OPPDATERE EAN-FANEN")))</f>
        <v/>
      </c>
      <c r="P820" s="119">
        <f t="shared" si="37"/>
        <v>202226</v>
      </c>
      <c r="Q820" s="119">
        <f t="shared" si="38"/>
        <v>202234</v>
      </c>
      <c r="S820" s="137" t="str">
        <f>IF(B820="NET","",IFERROR(VLOOKUP(O820,'2) Order Form'!$W$9:$W$1926,1,FALSE),"Ikke med I order form"))</f>
        <v/>
      </c>
      <c r="U820" s="226">
        <v>7048652764058</v>
      </c>
      <c r="V820" s="120">
        <f>IFERROR(VLOOKUP(U820,'2) Order Form'!$W$9:$W$1996,1,FALSE),"Ikke med I order form")</f>
        <v>7048652764058</v>
      </c>
      <c r="W820" s="195">
        <f>INDEX(ATS!$A:$P,MATCH(ATS!$U820,ATS!$O:$O,0),1)</f>
        <v>810121</v>
      </c>
      <c r="X820" s="174" t="str">
        <f>INDEX(ATS!$A:$P,MATCH(ATS!$U820,ATS!$O:$O,0),2)</f>
        <v>Crossfire Jersey W</v>
      </c>
      <c r="Y820" s="175" t="str">
        <f>INDEX(ATS!$A:$P,MATCH(ATS!$U820,ATS!$O:$O,0),4)</f>
        <v>10003-XS</v>
      </c>
      <c r="AA820" s="195" t="str">
        <f>IFERROR(VLOOKUP('2) Order Form'!W825,$U$4:$U$1000,1,FALSE),"Ikke med i Elastic")</f>
        <v>Ikke med i Elastic</v>
      </c>
      <c r="AB820" s="195">
        <f>SUM('2) Order Form'!W825)</f>
        <v>7048652785879</v>
      </c>
      <c r="AC820" s="195">
        <f>INDEX(ATS!$A:$P,MATCH(ATS!$AB820,ATS!$O:$O,0),1)</f>
        <v>820467</v>
      </c>
      <c r="AD820" s="195" t="str">
        <f>INDEX(ATS!$A:$P,MATCH(ATS!$AB820,ATS!$O:$O,0),2)</f>
        <v>Crossfire Bib Shorts W</v>
      </c>
      <c r="AE820" s="195" t="str">
        <f>INDEX(ATS!$A:$P,MATCH(ATS!$AB820,ATS!$O:$O,0),4)</f>
        <v>99901-L</v>
      </c>
    </row>
    <row r="821" spans="1:31" s="2" customFormat="1" x14ac:dyDescent="0.2">
      <c r="A821" s="228">
        <v>820225</v>
      </c>
      <c r="B821" s="228" t="s">
        <v>366</v>
      </c>
      <c r="C821" s="228" t="s">
        <v>4204</v>
      </c>
      <c r="D821" s="228" t="s">
        <v>3331</v>
      </c>
      <c r="E821" s="228" t="s">
        <v>3229</v>
      </c>
      <c r="F821" s="228" t="s">
        <v>84</v>
      </c>
      <c r="G821" s="228" t="s">
        <v>504</v>
      </c>
      <c r="H821" s="228">
        <v>39</v>
      </c>
      <c r="I821" s="228">
        <v>39</v>
      </c>
      <c r="J821" s="228">
        <v>39</v>
      </c>
      <c r="K821" s="228">
        <v>39</v>
      </c>
      <c r="L821" s="231">
        <v>39</v>
      </c>
      <c r="N821" s="119" t="str">
        <f t="shared" si="36"/>
        <v>820225-54000-OS</v>
      </c>
      <c r="O821" s="122" t="str">
        <f>IF(B821="NET","",IF(B821="","",IFERROR(VLOOKUP(N821,EAN!$A:$B,2,FALSE),"MANGLER - MÅ OPPDATERE EAN-FANEN")))</f>
        <v>MANGLER - MÅ OPPDATERE EAN-FANEN</v>
      </c>
      <c r="P821" s="119">
        <f t="shared" si="37"/>
        <v>39</v>
      </c>
      <c r="Q821" s="119">
        <f t="shared" si="38"/>
        <v>39</v>
      </c>
      <c r="S821" s="137" t="str">
        <f>IF(B821="NET","",IFERROR(VLOOKUP(O821,'2) Order Form'!$W$9:$W$1926,1,FALSE),"Ikke med I order form"))</f>
        <v>Ikke med I order form</v>
      </c>
      <c r="U821" s="226">
        <v>7048652764041</v>
      </c>
      <c r="V821" s="120">
        <f>IFERROR(VLOOKUP(U821,'2) Order Form'!$W$9:$W$1996,1,FALSE),"Ikke med I order form")</f>
        <v>7048652764041</v>
      </c>
      <c r="W821" s="195">
        <f>INDEX(ATS!$A:$P,MATCH(ATS!$U821,ATS!$O:$O,0),1)</f>
        <v>810121</v>
      </c>
      <c r="X821" s="174" t="str">
        <f>INDEX(ATS!$A:$P,MATCH(ATS!$U821,ATS!$O:$O,0),2)</f>
        <v>Crossfire Jersey W</v>
      </c>
      <c r="Y821" s="175" t="str">
        <f>INDEX(ATS!$A:$P,MATCH(ATS!$U821,ATS!$O:$O,0),4)</f>
        <v>10003-S</v>
      </c>
      <c r="AA821" s="195">
        <f>IFERROR(VLOOKUP('2) Order Form'!W826,$U$4:$U$1000,1,FALSE),"Ikke med i Elastic")</f>
        <v>7048652764133</v>
      </c>
      <c r="AB821" s="195">
        <f>SUM('2) Order Form'!W826)</f>
        <v>7048652764133</v>
      </c>
      <c r="AC821" s="195">
        <f>INDEX(ATS!$A:$P,MATCH(ATS!$AB821,ATS!$O:$O,0),1)</f>
        <v>828121</v>
      </c>
      <c r="AD821" s="195" t="str">
        <f>INDEX(ATS!$A:$P,MATCH(ATS!$AB821,ATS!$O:$O,0),2)</f>
        <v>Crossfire Merino SS Jersey W</v>
      </c>
      <c r="AE821" s="195" t="str">
        <f>INDEX(ATS!$A:$P,MATCH(ATS!$AB821,ATS!$O:$O,0),4)</f>
        <v>BLACK-XS</v>
      </c>
    </row>
    <row r="822" spans="1:31" s="2" customFormat="1" x14ac:dyDescent="0.2">
      <c r="A822" s="228">
        <v>820225</v>
      </c>
      <c r="B822" s="228" t="s">
        <v>366</v>
      </c>
      <c r="C822" s="228" t="s">
        <v>4204</v>
      </c>
      <c r="D822" s="228" t="s">
        <v>661</v>
      </c>
      <c r="E822" s="228" t="s">
        <v>4388</v>
      </c>
      <c r="F822" s="228" t="s">
        <v>84</v>
      </c>
      <c r="G822" s="228" t="s">
        <v>128</v>
      </c>
      <c r="H822" s="228">
        <v>0</v>
      </c>
      <c r="I822" s="228">
        <v>0</v>
      </c>
      <c r="J822" s="228">
        <v>0</v>
      </c>
      <c r="K822" s="228">
        <v>0</v>
      </c>
      <c r="L822" s="231">
        <v>0</v>
      </c>
      <c r="N822" s="119" t="str">
        <f t="shared" si="36"/>
        <v>820225-56000-OS</v>
      </c>
      <c r="O822" s="122" t="str">
        <f>IF(B822="NET","",IF(B822="","",IFERROR(VLOOKUP(N822,EAN!$A:$B,2,FALSE),"MANGLER - MÅ OPPDATERE EAN-FANEN")))</f>
        <v>MANGLER - MÅ OPPDATERE EAN-FANEN</v>
      </c>
      <c r="P822" s="119">
        <f t="shared" si="37"/>
        <v>0</v>
      </c>
      <c r="Q822" s="119">
        <f t="shared" si="38"/>
        <v>0</v>
      </c>
      <c r="S822" s="137" t="str">
        <f>IF(B822="NET","",IFERROR(VLOOKUP(O822,'2) Order Form'!$W$9:$W$1926,1,FALSE),"Ikke med I order form"))</f>
        <v>Ikke med I order form</v>
      </c>
      <c r="U822" s="226">
        <v>7048652764034</v>
      </c>
      <c r="V822" s="120">
        <f>IFERROR(VLOOKUP(U822,'2) Order Form'!$W$9:$W$1996,1,FALSE),"Ikke med I order form")</f>
        <v>7048652764034</v>
      </c>
      <c r="W822" s="195">
        <f>INDEX(ATS!$A:$P,MATCH(ATS!$U822,ATS!$O:$O,0),1)</f>
        <v>810121</v>
      </c>
      <c r="X822" s="174" t="str">
        <f>INDEX(ATS!$A:$P,MATCH(ATS!$U822,ATS!$O:$O,0),2)</f>
        <v>Crossfire Jersey W</v>
      </c>
      <c r="Y822" s="175" t="str">
        <f>INDEX(ATS!$A:$P,MATCH(ATS!$U822,ATS!$O:$O,0),4)</f>
        <v>10003-M</v>
      </c>
      <c r="AA822" s="195">
        <f>IFERROR(VLOOKUP('2) Order Form'!W827,$U$4:$U$1000,1,FALSE),"Ikke med i Elastic")</f>
        <v>7048652764126</v>
      </c>
      <c r="AB822" s="195">
        <f>SUM('2) Order Form'!W827)</f>
        <v>7048652764126</v>
      </c>
      <c r="AC822" s="195">
        <f>INDEX(ATS!$A:$P,MATCH(ATS!$AB822,ATS!$O:$O,0),1)</f>
        <v>828121</v>
      </c>
      <c r="AD822" s="195" t="str">
        <f>INDEX(ATS!$A:$P,MATCH(ATS!$AB822,ATS!$O:$O,0),2)</f>
        <v>Crossfire Merino SS Jersey W</v>
      </c>
      <c r="AE822" s="195" t="str">
        <f>INDEX(ATS!$A:$P,MATCH(ATS!$AB822,ATS!$O:$O,0),4)</f>
        <v>BLACK-S</v>
      </c>
    </row>
    <row r="823" spans="1:31" s="2" customFormat="1" x14ac:dyDescent="0.2">
      <c r="A823" s="228">
        <v>820225</v>
      </c>
      <c r="B823" s="228" t="s">
        <v>366</v>
      </c>
      <c r="C823" s="228" t="s">
        <v>4204</v>
      </c>
      <c r="D823" s="228" t="s">
        <v>3325</v>
      </c>
      <c r="E823" s="228" t="s">
        <v>4365</v>
      </c>
      <c r="F823" s="228" t="s">
        <v>84</v>
      </c>
      <c r="G823" s="228" t="s">
        <v>128</v>
      </c>
      <c r="H823" s="228">
        <v>0</v>
      </c>
      <c r="I823" s="228">
        <v>0</v>
      </c>
      <c r="J823" s="228">
        <v>0</v>
      </c>
      <c r="K823" s="228">
        <v>0</v>
      </c>
      <c r="L823" s="231">
        <v>0</v>
      </c>
      <c r="N823" s="119" t="str">
        <f t="shared" si="36"/>
        <v>820225-58000-OS</v>
      </c>
      <c r="O823" s="122" t="str">
        <f>IF(B823="NET","",IF(B823="","",IFERROR(VLOOKUP(N823,EAN!$A:$B,2,FALSE),"MANGLER - MÅ OPPDATERE EAN-FANEN")))</f>
        <v>MANGLER - MÅ OPPDATERE EAN-FANEN</v>
      </c>
      <c r="P823" s="119">
        <f t="shared" si="37"/>
        <v>0</v>
      </c>
      <c r="Q823" s="119">
        <f t="shared" si="38"/>
        <v>0</v>
      </c>
      <c r="S823" s="137" t="str">
        <f>IF(B823="NET","",IFERROR(VLOOKUP(O823,'2) Order Form'!$W$9:$W$1926,1,FALSE),"Ikke med I order form"))</f>
        <v>Ikke med I order form</v>
      </c>
      <c r="U823" s="226">
        <v>7048652764027</v>
      </c>
      <c r="V823" s="120">
        <f>IFERROR(VLOOKUP(U823,'2) Order Form'!$W$9:$W$1996,1,FALSE),"Ikke med I order form")</f>
        <v>7048652764027</v>
      </c>
      <c r="W823" s="195">
        <f>INDEX(ATS!$A:$P,MATCH(ATS!$U823,ATS!$O:$O,0),1)</f>
        <v>810121</v>
      </c>
      <c r="X823" s="174" t="str">
        <f>INDEX(ATS!$A:$P,MATCH(ATS!$U823,ATS!$O:$O,0),2)</f>
        <v>Crossfire Jersey W</v>
      </c>
      <c r="Y823" s="175" t="str">
        <f>INDEX(ATS!$A:$P,MATCH(ATS!$U823,ATS!$O:$O,0),4)</f>
        <v>10003-L</v>
      </c>
      <c r="AA823" s="195">
        <f>IFERROR(VLOOKUP('2) Order Form'!W828,$U$4:$U$1000,1,FALSE),"Ikke med i Elastic")</f>
        <v>7048652764119</v>
      </c>
      <c r="AB823" s="195">
        <f>SUM('2) Order Form'!W828)</f>
        <v>7048652764119</v>
      </c>
      <c r="AC823" s="195">
        <f>INDEX(ATS!$A:$P,MATCH(ATS!$AB823,ATS!$O:$O,0),1)</f>
        <v>828121</v>
      </c>
      <c r="AD823" s="195" t="str">
        <f>INDEX(ATS!$A:$P,MATCH(ATS!$AB823,ATS!$O:$O,0),2)</f>
        <v>Crossfire Merino SS Jersey W</v>
      </c>
      <c r="AE823" s="195" t="str">
        <f>INDEX(ATS!$A:$P,MATCH(ATS!$AB823,ATS!$O:$O,0),4)</f>
        <v>BLACK-M</v>
      </c>
    </row>
    <row r="824" spans="1:31" s="2" customFormat="1" x14ac:dyDescent="0.2">
      <c r="A824" s="228">
        <v>820225</v>
      </c>
      <c r="B824" s="228" t="s">
        <v>366</v>
      </c>
      <c r="C824" s="228" t="s">
        <v>4204</v>
      </c>
      <c r="D824" s="228" t="s">
        <v>139</v>
      </c>
      <c r="E824" s="228" t="s">
        <v>93</v>
      </c>
      <c r="F824" s="228" t="s">
        <v>84</v>
      </c>
      <c r="G824" s="228" t="s">
        <v>128</v>
      </c>
      <c r="H824" s="228">
        <v>3</v>
      </c>
      <c r="I824" s="228">
        <v>3</v>
      </c>
      <c r="J824" s="228">
        <v>3</v>
      </c>
      <c r="K824" s="228">
        <v>3</v>
      </c>
      <c r="L824" s="231">
        <v>3</v>
      </c>
      <c r="N824" s="119" t="str">
        <f t="shared" si="36"/>
        <v>820225-BLACK-OS</v>
      </c>
      <c r="O824" s="122" t="str">
        <f>IF(B824="NET","",IF(B824="","",IFERROR(VLOOKUP(N824,EAN!$A:$B,2,FALSE),"MANGLER - MÅ OPPDATERE EAN-FANEN")))</f>
        <v>MANGLER - MÅ OPPDATERE EAN-FANEN</v>
      </c>
      <c r="P824" s="119">
        <f t="shared" si="37"/>
        <v>3</v>
      </c>
      <c r="Q824" s="119">
        <f t="shared" si="38"/>
        <v>3</v>
      </c>
      <c r="S824" s="137" t="str">
        <f>IF(B824="NET","",IFERROR(VLOOKUP(O824,'2) Order Form'!$W$9:$W$1926,1,FALSE),"Ikke med I order form"))</f>
        <v>Ikke med I order form</v>
      </c>
      <c r="U824" s="226">
        <v>7048652764096</v>
      </c>
      <c r="V824" s="120">
        <f>IFERROR(VLOOKUP(U824,'2) Order Form'!$W$9:$W$1996,1,FALSE),"Ikke med I order form")</f>
        <v>7048652764096</v>
      </c>
      <c r="W824" s="195">
        <f>INDEX(ATS!$A:$P,MATCH(ATS!$U824,ATS!$O:$O,0),1)</f>
        <v>810121</v>
      </c>
      <c r="X824" s="174" t="str">
        <f>INDEX(ATS!$A:$P,MATCH(ATS!$U824,ATS!$O:$O,0),2)</f>
        <v>Crossfire Jersey W</v>
      </c>
      <c r="Y824" s="175" t="str">
        <f>INDEX(ATS!$A:$P,MATCH(ATS!$U824,ATS!$O:$O,0),4)</f>
        <v>99901-XS</v>
      </c>
      <c r="AA824" s="195">
        <f>IFERROR(VLOOKUP('2) Order Form'!W829,$U$4:$U$1000,1,FALSE),"Ikke med i Elastic")</f>
        <v>7048652764102</v>
      </c>
      <c r="AB824" s="195">
        <f>SUM('2) Order Form'!W829)</f>
        <v>7048652764102</v>
      </c>
      <c r="AC824" s="195">
        <f>INDEX(ATS!$A:$P,MATCH(ATS!$AB824,ATS!$O:$O,0),1)</f>
        <v>828121</v>
      </c>
      <c r="AD824" s="195" t="str">
        <f>INDEX(ATS!$A:$P,MATCH(ATS!$AB824,ATS!$O:$O,0),2)</f>
        <v>Crossfire Merino SS Jersey W</v>
      </c>
      <c r="AE824" s="195" t="str">
        <f>INDEX(ATS!$A:$P,MATCH(ATS!$AB824,ATS!$O:$O,0),4)</f>
        <v>BLACK-L</v>
      </c>
    </row>
    <row r="825" spans="1:31" s="2" customFormat="1" x14ac:dyDescent="0.2">
      <c r="A825" s="228">
        <v>820225</v>
      </c>
      <c r="B825" s="228" t="s">
        <v>366</v>
      </c>
      <c r="C825" s="228" t="s">
        <v>4204</v>
      </c>
      <c r="D825" s="228" t="s">
        <v>3332</v>
      </c>
      <c r="E825" s="228" t="s">
        <v>3333</v>
      </c>
      <c r="F825" s="228" t="s">
        <v>84</v>
      </c>
      <c r="G825" s="228" t="s">
        <v>504</v>
      </c>
      <c r="H825" s="228">
        <v>0</v>
      </c>
      <c r="I825" s="228">
        <v>0</v>
      </c>
      <c r="J825" s="228">
        <v>0</v>
      </c>
      <c r="K825" s="228">
        <v>0</v>
      </c>
      <c r="L825" s="231">
        <v>0</v>
      </c>
      <c r="N825" s="119" t="str">
        <f t="shared" si="36"/>
        <v>820225-FHBLU-OS</v>
      </c>
      <c r="O825" s="122" t="str">
        <f>IF(B825="NET","",IF(B825="","",IFERROR(VLOOKUP(N825,EAN!$A:$B,2,FALSE),"MANGLER - MÅ OPPDATERE EAN-FANEN")))</f>
        <v>MANGLER - MÅ OPPDATERE EAN-FANEN</v>
      </c>
      <c r="P825" s="119">
        <f t="shared" si="37"/>
        <v>0</v>
      </c>
      <c r="Q825" s="119">
        <f t="shared" si="38"/>
        <v>0</v>
      </c>
      <c r="S825" s="137" t="str">
        <f>IF(B825="NET","",IFERROR(VLOOKUP(O825,'2) Order Form'!$W$9:$W$1926,1,FALSE),"Ikke med I order form"))</f>
        <v>Ikke med I order form</v>
      </c>
      <c r="U825" s="226">
        <v>7048652764089</v>
      </c>
      <c r="V825" s="120">
        <f>IFERROR(VLOOKUP(U825,'2) Order Form'!$W$9:$W$1996,1,FALSE),"Ikke med I order form")</f>
        <v>7048652764089</v>
      </c>
      <c r="W825" s="195">
        <f>INDEX(ATS!$A:$P,MATCH(ATS!$U825,ATS!$O:$O,0),1)</f>
        <v>810121</v>
      </c>
      <c r="X825" s="174" t="str">
        <f>INDEX(ATS!$A:$P,MATCH(ATS!$U825,ATS!$O:$O,0),2)</f>
        <v>Crossfire Jersey W</v>
      </c>
      <c r="Y825" s="175" t="str">
        <f>INDEX(ATS!$A:$P,MATCH(ATS!$U825,ATS!$O:$O,0),4)</f>
        <v>99901-S</v>
      </c>
      <c r="AA825" s="195">
        <f>IFERROR(VLOOKUP('2) Order Form'!W830,$U$4:$U$1000,1,FALSE),"Ikke med i Elastic")</f>
        <v>7048652764058</v>
      </c>
      <c r="AB825" s="195">
        <f>SUM('2) Order Form'!W830)</f>
        <v>7048652764058</v>
      </c>
      <c r="AC825" s="195">
        <f>INDEX(ATS!$A:$P,MATCH(ATS!$AB825,ATS!$O:$O,0),1)</f>
        <v>810121</v>
      </c>
      <c r="AD825" s="195" t="str">
        <f>INDEX(ATS!$A:$P,MATCH(ATS!$AB825,ATS!$O:$O,0),2)</f>
        <v>Crossfire Jersey W</v>
      </c>
      <c r="AE825" s="195" t="str">
        <f>INDEX(ATS!$A:$P,MATCH(ATS!$AB825,ATS!$O:$O,0),4)</f>
        <v>10003-XS</v>
      </c>
    </row>
    <row r="826" spans="1:31" s="2" customFormat="1" x14ac:dyDescent="0.2">
      <c r="A826" s="228">
        <v>820225</v>
      </c>
      <c r="B826" s="228" t="s">
        <v>366</v>
      </c>
      <c r="C826" s="228" t="s">
        <v>4204</v>
      </c>
      <c r="D826" s="228" t="s">
        <v>3334</v>
      </c>
      <c r="E826" s="228" t="s">
        <v>3221</v>
      </c>
      <c r="F826" s="228" t="s">
        <v>84</v>
      </c>
      <c r="G826" s="228" t="s">
        <v>504</v>
      </c>
      <c r="H826" s="228">
        <v>0</v>
      </c>
      <c r="I826" s="228">
        <v>0</v>
      </c>
      <c r="J826" s="228">
        <v>0</v>
      </c>
      <c r="K826" s="228">
        <v>0</v>
      </c>
      <c r="L826" s="231">
        <v>0</v>
      </c>
      <c r="N826" s="119" t="str">
        <f t="shared" si="36"/>
        <v>820225-RURED-OS</v>
      </c>
      <c r="O826" s="122" t="str">
        <f>IF(B826="NET","",IF(B826="","",IFERROR(VLOOKUP(N826,EAN!$A:$B,2,FALSE),"MANGLER - MÅ OPPDATERE EAN-FANEN")))</f>
        <v>MANGLER - MÅ OPPDATERE EAN-FANEN</v>
      </c>
      <c r="P826" s="119">
        <f t="shared" si="37"/>
        <v>0</v>
      </c>
      <c r="Q826" s="119">
        <f t="shared" si="38"/>
        <v>0</v>
      </c>
      <c r="S826" s="137" t="str">
        <f>IF(B826="NET","",IFERROR(VLOOKUP(O826,'2) Order Form'!$W$9:$W$1926,1,FALSE),"Ikke med I order form"))</f>
        <v>Ikke med I order form</v>
      </c>
      <c r="U826" s="226">
        <v>7048652764072</v>
      </c>
      <c r="V826" s="120">
        <f>IFERROR(VLOOKUP(U826,'2) Order Form'!$W$9:$W$1996,1,FALSE),"Ikke med I order form")</f>
        <v>7048652764072</v>
      </c>
      <c r="W826" s="195">
        <f>INDEX(ATS!$A:$P,MATCH(ATS!$U826,ATS!$O:$O,0),1)</f>
        <v>810121</v>
      </c>
      <c r="X826" s="174" t="str">
        <f>INDEX(ATS!$A:$P,MATCH(ATS!$U826,ATS!$O:$O,0),2)</f>
        <v>Crossfire Jersey W</v>
      </c>
      <c r="Y826" s="175" t="str">
        <f>INDEX(ATS!$A:$P,MATCH(ATS!$U826,ATS!$O:$O,0),4)</f>
        <v>99901-M</v>
      </c>
      <c r="AA826" s="195">
        <f>IFERROR(VLOOKUP('2) Order Form'!W831,$U$4:$U$1000,1,FALSE),"Ikke med i Elastic")</f>
        <v>7048652764041</v>
      </c>
      <c r="AB826" s="195">
        <f>SUM('2) Order Form'!W831)</f>
        <v>7048652764041</v>
      </c>
      <c r="AC826" s="195">
        <f>INDEX(ATS!$A:$P,MATCH(ATS!$AB826,ATS!$O:$O,0),1)</f>
        <v>810121</v>
      </c>
      <c r="AD826" s="195" t="str">
        <f>INDEX(ATS!$A:$P,MATCH(ATS!$AB826,ATS!$O:$O,0),2)</f>
        <v>Crossfire Jersey W</v>
      </c>
      <c r="AE826" s="195" t="str">
        <f>INDEX(ATS!$A:$P,MATCH(ATS!$AB826,ATS!$O:$O,0),4)</f>
        <v>10003-S</v>
      </c>
    </row>
    <row r="827" spans="1:31" s="2" customFormat="1" x14ac:dyDescent="0.2">
      <c r="A827" s="229">
        <v>820226</v>
      </c>
      <c r="B827" s="228" t="s">
        <v>248</v>
      </c>
      <c r="C827" s="228"/>
      <c r="D827" s="228"/>
      <c r="E827" s="228"/>
      <c r="F827" s="228"/>
      <c r="G827" s="228"/>
      <c r="H827" s="229">
        <v>202226</v>
      </c>
      <c r="I827" s="229">
        <v>202227</v>
      </c>
      <c r="J827" s="229">
        <v>202228</v>
      </c>
      <c r="K827" s="229">
        <v>202229</v>
      </c>
      <c r="L827" s="232">
        <v>202234</v>
      </c>
      <c r="N827" s="119" t="str">
        <f t="shared" si="36"/>
        <v>820226-</v>
      </c>
      <c r="O827" s="122" t="str">
        <f>IF(B827="NET","",IF(B827="","",IFERROR(VLOOKUP(N827,EAN!$A:$B,2,FALSE),"MANGLER - MÅ OPPDATERE EAN-FANEN")))</f>
        <v/>
      </c>
      <c r="P827" s="119">
        <f t="shared" si="37"/>
        <v>202226</v>
      </c>
      <c r="Q827" s="119">
        <f t="shared" si="38"/>
        <v>202234</v>
      </c>
      <c r="S827" s="137" t="str">
        <f>IF(B827="NET","",IFERROR(VLOOKUP(O827,'2) Order Form'!$W$9:$W$1926,1,FALSE),"Ikke med I order form"))</f>
        <v/>
      </c>
      <c r="U827" s="226">
        <v>7048652764065</v>
      </c>
      <c r="V827" s="120">
        <f>IFERROR(VLOOKUP(U827,'2) Order Form'!$W$9:$W$1996,1,FALSE),"Ikke med I order form")</f>
        <v>7048652764065</v>
      </c>
      <c r="W827" s="195">
        <f>INDEX(ATS!$A:$P,MATCH(ATS!$U827,ATS!$O:$O,0),1)</f>
        <v>810121</v>
      </c>
      <c r="X827" s="174" t="str">
        <f>INDEX(ATS!$A:$P,MATCH(ATS!$U827,ATS!$O:$O,0),2)</f>
        <v>Crossfire Jersey W</v>
      </c>
      <c r="Y827" s="175" t="str">
        <f>INDEX(ATS!$A:$P,MATCH(ATS!$U827,ATS!$O:$O,0),4)</f>
        <v>99901-L</v>
      </c>
      <c r="AA827" s="195">
        <f>IFERROR(VLOOKUP('2) Order Form'!W832,$U$4:$U$1000,1,FALSE),"Ikke med i Elastic")</f>
        <v>7048652764034</v>
      </c>
      <c r="AB827" s="195">
        <f>SUM('2) Order Form'!W832)</f>
        <v>7048652764034</v>
      </c>
      <c r="AC827" s="195">
        <f>INDEX(ATS!$A:$P,MATCH(ATS!$AB827,ATS!$O:$O,0),1)</f>
        <v>810121</v>
      </c>
      <c r="AD827" s="195" t="str">
        <f>INDEX(ATS!$A:$P,MATCH(ATS!$AB827,ATS!$O:$O,0),2)</f>
        <v>Crossfire Jersey W</v>
      </c>
      <c r="AE827" s="195" t="str">
        <f>INDEX(ATS!$A:$P,MATCH(ATS!$AB827,ATS!$O:$O,0),4)</f>
        <v>10003-M</v>
      </c>
    </row>
    <row r="828" spans="1:31" s="2" customFormat="1" x14ac:dyDescent="0.2">
      <c r="A828" s="228">
        <v>820226</v>
      </c>
      <c r="B828" s="228" t="s">
        <v>367</v>
      </c>
      <c r="C828" s="228" t="s">
        <v>4204</v>
      </c>
      <c r="D828" s="228" t="s">
        <v>661</v>
      </c>
      <c r="E828" s="228" t="s">
        <v>4388</v>
      </c>
      <c r="F828" s="228" t="s">
        <v>84</v>
      </c>
      <c r="G828" s="228" t="s">
        <v>128</v>
      </c>
      <c r="H828" s="228">
        <v>3</v>
      </c>
      <c r="I828" s="228">
        <v>3</v>
      </c>
      <c r="J828" s="228">
        <v>3</v>
      </c>
      <c r="K828" s="228">
        <v>3</v>
      </c>
      <c r="L828" s="231">
        <v>3</v>
      </c>
      <c r="N828" s="119" t="str">
        <f t="shared" si="36"/>
        <v>820226-56000-OS</v>
      </c>
      <c r="O828" s="122" t="str">
        <f>IF(B828="NET","",IF(B828="","",IFERROR(VLOOKUP(N828,EAN!$A:$B,2,FALSE),"MANGLER - MÅ OPPDATERE EAN-FANEN")))</f>
        <v>MANGLER - MÅ OPPDATERE EAN-FANEN</v>
      </c>
      <c r="P828" s="119">
        <f t="shared" si="37"/>
        <v>3</v>
      </c>
      <c r="Q828" s="119">
        <f t="shared" si="38"/>
        <v>3</v>
      </c>
      <c r="S828" s="137" t="str">
        <f>IF(B828="NET","",IFERROR(VLOOKUP(O828,'2) Order Form'!$W$9:$W$1926,1,FALSE),"Ikke med I order form"))</f>
        <v>Ikke med I order form</v>
      </c>
      <c r="U828" s="226">
        <v>7048652535160</v>
      </c>
      <c r="V828" s="120">
        <f>IFERROR(VLOOKUP(U828,'2) Order Form'!$W$9:$W$1996,1,FALSE),"Ikke med I order form")</f>
        <v>7048652535160</v>
      </c>
      <c r="W828" s="195">
        <f>INDEX(ATS!$A:$P,MATCH(ATS!$U828,ATS!$O:$O,0),1)</f>
        <v>828169</v>
      </c>
      <c r="X828" s="174" t="str">
        <f>INDEX(ATS!$A:$P,MATCH(ATS!$U828,ATS!$O:$O,0),2)</f>
        <v>Chaser Hoodie M</v>
      </c>
      <c r="Y828" s="175" t="str">
        <f>INDEX(ATS!$A:$P,MATCH(ATS!$U828,ATS!$O:$O,0),4)</f>
        <v>BLACK-S</v>
      </c>
      <c r="AA828" s="195">
        <f>IFERROR(VLOOKUP('2) Order Form'!W833,$U$4:$U$1000,1,FALSE),"Ikke med i Elastic")</f>
        <v>7048652764027</v>
      </c>
      <c r="AB828" s="195">
        <f>SUM('2) Order Form'!W833)</f>
        <v>7048652764027</v>
      </c>
      <c r="AC828" s="195">
        <f>INDEX(ATS!$A:$P,MATCH(ATS!$AB828,ATS!$O:$O,0),1)</f>
        <v>810121</v>
      </c>
      <c r="AD828" s="195" t="str">
        <f>INDEX(ATS!$A:$P,MATCH(ATS!$AB828,ATS!$O:$O,0),2)</f>
        <v>Crossfire Jersey W</v>
      </c>
      <c r="AE828" s="195" t="str">
        <f>INDEX(ATS!$A:$P,MATCH(ATS!$AB828,ATS!$O:$O,0),4)</f>
        <v>10003-L</v>
      </c>
    </row>
    <row r="829" spans="1:31" s="2" customFormat="1" x14ac:dyDescent="0.2">
      <c r="A829" s="228">
        <v>820226</v>
      </c>
      <c r="B829" s="228" t="s">
        <v>367</v>
      </c>
      <c r="C829" s="228" t="s">
        <v>4204</v>
      </c>
      <c r="D829" s="228" t="s">
        <v>3325</v>
      </c>
      <c r="E829" s="228" t="s">
        <v>4365</v>
      </c>
      <c r="F829" s="228" t="s">
        <v>84</v>
      </c>
      <c r="G829" s="228" t="s">
        <v>128</v>
      </c>
      <c r="H829" s="228">
        <v>0</v>
      </c>
      <c r="I829" s="228">
        <v>0</v>
      </c>
      <c r="J829" s="228">
        <v>0</v>
      </c>
      <c r="K829" s="228">
        <v>0</v>
      </c>
      <c r="L829" s="231">
        <v>0</v>
      </c>
      <c r="N829" s="119" t="str">
        <f t="shared" si="36"/>
        <v>820226-58000-OS</v>
      </c>
      <c r="O829" s="122" t="str">
        <f>IF(B829="NET","",IF(B829="","",IFERROR(VLOOKUP(N829,EAN!$A:$B,2,FALSE),"MANGLER - MÅ OPPDATERE EAN-FANEN")))</f>
        <v>MANGLER - MÅ OPPDATERE EAN-FANEN</v>
      </c>
      <c r="P829" s="119">
        <f t="shared" si="37"/>
        <v>0</v>
      </c>
      <c r="Q829" s="119">
        <f t="shared" si="38"/>
        <v>0</v>
      </c>
      <c r="S829" s="137" t="str">
        <f>IF(B829="NET","",IFERROR(VLOOKUP(O829,'2) Order Form'!$W$9:$W$1926,1,FALSE),"Ikke med I order form"))</f>
        <v>Ikke med I order form</v>
      </c>
      <c r="U829" s="226">
        <v>7048652535153</v>
      </c>
      <c r="V829" s="120">
        <f>IFERROR(VLOOKUP(U829,'2) Order Form'!$W$9:$W$1996,1,FALSE),"Ikke med I order form")</f>
        <v>7048652535153</v>
      </c>
      <c r="W829" s="195">
        <f>INDEX(ATS!$A:$P,MATCH(ATS!$U829,ATS!$O:$O,0),1)</f>
        <v>828169</v>
      </c>
      <c r="X829" s="174" t="str">
        <f>INDEX(ATS!$A:$P,MATCH(ATS!$U829,ATS!$O:$O,0),2)</f>
        <v>Chaser Hoodie M</v>
      </c>
      <c r="Y829" s="175" t="str">
        <f>INDEX(ATS!$A:$P,MATCH(ATS!$U829,ATS!$O:$O,0),4)</f>
        <v>BLACK-M</v>
      </c>
      <c r="AA829" s="195">
        <f>IFERROR(VLOOKUP('2) Order Form'!W834,$U$4:$U$1000,1,FALSE),"Ikke med i Elastic")</f>
        <v>7048652764096</v>
      </c>
      <c r="AB829" s="195">
        <f>SUM('2) Order Form'!W834)</f>
        <v>7048652764096</v>
      </c>
      <c r="AC829" s="195">
        <f>INDEX(ATS!$A:$P,MATCH(ATS!$AB829,ATS!$O:$O,0),1)</f>
        <v>810121</v>
      </c>
      <c r="AD829" s="195" t="str">
        <f>INDEX(ATS!$A:$P,MATCH(ATS!$AB829,ATS!$O:$O,0),2)</f>
        <v>Crossfire Jersey W</v>
      </c>
      <c r="AE829" s="195" t="str">
        <f>INDEX(ATS!$A:$P,MATCH(ATS!$AB829,ATS!$O:$O,0),4)</f>
        <v>99901-XS</v>
      </c>
    </row>
    <row r="830" spans="1:31" s="2" customFormat="1" x14ac:dyDescent="0.2">
      <c r="A830" s="228">
        <v>820226</v>
      </c>
      <c r="B830" s="228" t="s">
        <v>367</v>
      </c>
      <c r="C830" s="228" t="s">
        <v>4204</v>
      </c>
      <c r="D830" s="228" t="s">
        <v>139</v>
      </c>
      <c r="E830" s="228" t="s">
        <v>93</v>
      </c>
      <c r="F830" s="228" t="s">
        <v>84</v>
      </c>
      <c r="G830" s="228" t="s">
        <v>128</v>
      </c>
      <c r="H830" s="228">
        <v>0</v>
      </c>
      <c r="I830" s="228">
        <v>0</v>
      </c>
      <c r="J830" s="228">
        <v>0</v>
      </c>
      <c r="K830" s="228">
        <v>0</v>
      </c>
      <c r="L830" s="231">
        <v>0</v>
      </c>
      <c r="N830" s="119" t="str">
        <f t="shared" si="36"/>
        <v>820226-BLACK-OS</v>
      </c>
      <c r="O830" s="122" t="str">
        <f>IF(B830="NET","",IF(B830="","",IFERROR(VLOOKUP(N830,EAN!$A:$B,2,FALSE),"MANGLER - MÅ OPPDATERE EAN-FANEN")))</f>
        <v>MANGLER - MÅ OPPDATERE EAN-FANEN</v>
      </c>
      <c r="P830" s="119">
        <f t="shared" si="37"/>
        <v>0</v>
      </c>
      <c r="Q830" s="119">
        <f t="shared" si="38"/>
        <v>0</v>
      </c>
      <c r="S830" s="137" t="str">
        <f>IF(B830="NET","",IFERROR(VLOOKUP(O830,'2) Order Form'!$W$9:$W$1926,1,FALSE),"Ikke med I order form"))</f>
        <v>Ikke med I order form</v>
      </c>
      <c r="U830" s="226">
        <v>7048652535146</v>
      </c>
      <c r="V830" s="120">
        <f>IFERROR(VLOOKUP(U830,'2) Order Form'!$W$9:$W$1996,1,FALSE),"Ikke med I order form")</f>
        <v>7048652535146</v>
      </c>
      <c r="W830" s="195">
        <f>INDEX(ATS!$A:$P,MATCH(ATS!$U830,ATS!$O:$O,0),1)</f>
        <v>828169</v>
      </c>
      <c r="X830" s="174" t="str">
        <f>INDEX(ATS!$A:$P,MATCH(ATS!$U830,ATS!$O:$O,0),2)</f>
        <v>Chaser Hoodie M</v>
      </c>
      <c r="Y830" s="175" t="str">
        <f>INDEX(ATS!$A:$P,MATCH(ATS!$U830,ATS!$O:$O,0),4)</f>
        <v>BLACK-L</v>
      </c>
      <c r="AA830" s="195">
        <f>IFERROR(VLOOKUP('2) Order Form'!W835,$U$4:$U$1000,1,FALSE),"Ikke med i Elastic")</f>
        <v>7048652764089</v>
      </c>
      <c r="AB830" s="195">
        <f>SUM('2) Order Form'!W835)</f>
        <v>7048652764089</v>
      </c>
      <c r="AC830" s="195">
        <f>INDEX(ATS!$A:$P,MATCH(ATS!$AB830,ATS!$O:$O,0),1)</f>
        <v>810121</v>
      </c>
      <c r="AD830" s="195" t="str">
        <f>INDEX(ATS!$A:$P,MATCH(ATS!$AB830,ATS!$O:$O,0),2)</f>
        <v>Crossfire Jersey W</v>
      </c>
      <c r="AE830" s="195" t="str">
        <f>INDEX(ATS!$A:$P,MATCH(ATS!$AB830,ATS!$O:$O,0),4)</f>
        <v>99901-S</v>
      </c>
    </row>
    <row r="831" spans="1:31" s="2" customFormat="1" x14ac:dyDescent="0.2">
      <c r="A831" s="228">
        <v>820226</v>
      </c>
      <c r="B831" s="228" t="s">
        <v>367</v>
      </c>
      <c r="C831" s="228" t="s">
        <v>4204</v>
      </c>
      <c r="D831" s="228" t="s">
        <v>3326</v>
      </c>
      <c r="E831" s="228" t="s">
        <v>3327</v>
      </c>
      <c r="F831" s="228" t="s">
        <v>84</v>
      </c>
      <c r="G831" s="228" t="s">
        <v>504</v>
      </c>
      <c r="H831" s="228">
        <v>0</v>
      </c>
      <c r="I831" s="228">
        <v>0</v>
      </c>
      <c r="J831" s="228">
        <v>0</v>
      </c>
      <c r="K831" s="228">
        <v>0</v>
      </c>
      <c r="L831" s="231">
        <v>0</v>
      </c>
      <c r="N831" s="119" t="str">
        <f t="shared" si="36"/>
        <v>820226-DPRSE-OS</v>
      </c>
      <c r="O831" s="122" t="str">
        <f>IF(B831="NET","",IF(B831="","",IFERROR(VLOOKUP(N831,EAN!$A:$B,2,FALSE),"MANGLER - MÅ OPPDATERE EAN-FANEN")))</f>
        <v>MANGLER - MÅ OPPDATERE EAN-FANEN</v>
      </c>
      <c r="P831" s="119">
        <f t="shared" si="37"/>
        <v>0</v>
      </c>
      <c r="Q831" s="119">
        <f t="shared" si="38"/>
        <v>0</v>
      </c>
      <c r="S831" s="137" t="str">
        <f>IF(B831="NET","",IFERROR(VLOOKUP(O831,'2) Order Form'!$W$9:$W$1926,1,FALSE),"Ikke med I order form"))</f>
        <v>Ikke med I order form</v>
      </c>
      <c r="U831" s="226">
        <v>7048652535177</v>
      </c>
      <c r="V831" s="120">
        <f>IFERROR(VLOOKUP(U831,'2) Order Form'!$W$9:$W$1996,1,FALSE),"Ikke med I order form")</f>
        <v>7048652535177</v>
      </c>
      <c r="W831" s="195">
        <f>INDEX(ATS!$A:$P,MATCH(ATS!$U831,ATS!$O:$O,0),1)</f>
        <v>828169</v>
      </c>
      <c r="X831" s="174" t="str">
        <f>INDEX(ATS!$A:$P,MATCH(ATS!$U831,ATS!$O:$O,0),2)</f>
        <v>Chaser Hoodie M</v>
      </c>
      <c r="Y831" s="175" t="str">
        <f>INDEX(ATS!$A:$P,MATCH(ATS!$U831,ATS!$O:$O,0),4)</f>
        <v>BLACK-XL</v>
      </c>
      <c r="AA831" s="195">
        <f>IFERROR(VLOOKUP('2) Order Form'!W836,$U$4:$U$1000,1,FALSE),"Ikke med i Elastic")</f>
        <v>7048652764072</v>
      </c>
      <c r="AB831" s="195">
        <f>SUM('2) Order Form'!W836)</f>
        <v>7048652764072</v>
      </c>
      <c r="AC831" s="195">
        <f>INDEX(ATS!$A:$P,MATCH(ATS!$AB831,ATS!$O:$O,0),1)</f>
        <v>810121</v>
      </c>
      <c r="AD831" s="195" t="str">
        <f>INDEX(ATS!$A:$P,MATCH(ATS!$AB831,ATS!$O:$O,0),2)</f>
        <v>Crossfire Jersey W</v>
      </c>
      <c r="AE831" s="195" t="str">
        <f>INDEX(ATS!$A:$P,MATCH(ATS!$AB831,ATS!$O:$O,0),4)</f>
        <v>99901-M</v>
      </c>
    </row>
    <row r="832" spans="1:31" s="2" customFormat="1" x14ac:dyDescent="0.2">
      <c r="A832" s="228">
        <v>820226</v>
      </c>
      <c r="B832" s="228" t="s">
        <v>367</v>
      </c>
      <c r="C832" s="228" t="s">
        <v>4204</v>
      </c>
      <c r="D832" s="228" t="s">
        <v>3330</v>
      </c>
      <c r="E832" s="228" t="s">
        <v>3292</v>
      </c>
      <c r="F832" s="228" t="s">
        <v>84</v>
      </c>
      <c r="G832" s="228" t="s">
        <v>504</v>
      </c>
      <c r="H832" s="228">
        <v>0</v>
      </c>
      <c r="I832" s="228">
        <v>0</v>
      </c>
      <c r="J832" s="228">
        <v>0</v>
      </c>
      <c r="K832" s="228">
        <v>0</v>
      </c>
      <c r="L832" s="231">
        <v>0</v>
      </c>
      <c r="N832" s="119" t="str">
        <f t="shared" si="36"/>
        <v>820226-PTNVY-OS</v>
      </c>
      <c r="O832" s="122" t="str">
        <f>IF(B832="NET","",IF(B832="","",IFERROR(VLOOKUP(N832,EAN!$A:$B,2,FALSE),"MANGLER - MÅ OPPDATERE EAN-FANEN")))</f>
        <v>MANGLER - MÅ OPPDATERE EAN-FANEN</v>
      </c>
      <c r="P832" s="119">
        <f t="shared" si="37"/>
        <v>0</v>
      </c>
      <c r="Q832" s="119">
        <f t="shared" si="38"/>
        <v>0</v>
      </c>
      <c r="S832" s="137" t="str">
        <f>IF(B832="NET","",IFERROR(VLOOKUP(O832,'2) Order Form'!$W$9:$W$1926,1,FALSE),"Ikke med I order form"))</f>
        <v>Ikke med I order form</v>
      </c>
      <c r="U832" s="226">
        <v>7048652535665</v>
      </c>
      <c r="V832" s="120">
        <f>IFERROR(VLOOKUP(U832,'2) Order Form'!$W$9:$W$1996,1,FALSE),"Ikke med I order form")</f>
        <v>7048652535665</v>
      </c>
      <c r="W832" s="195">
        <f>INDEX(ATS!$A:$P,MATCH(ATS!$U832,ATS!$O:$O,0),1)</f>
        <v>828174</v>
      </c>
      <c r="X832" s="174" t="str">
        <f>INDEX(ATS!$A:$P,MATCH(ATS!$U832,ATS!$O:$O,0),2)</f>
        <v>Chaser Sweater M</v>
      </c>
      <c r="Y832" s="175" t="str">
        <f>INDEX(ATS!$A:$P,MATCH(ATS!$U832,ATS!$O:$O,0),4)</f>
        <v>BLACK-S</v>
      </c>
      <c r="AA832" s="195">
        <f>IFERROR(VLOOKUP('2) Order Form'!W837,$U$4:$U$1000,1,FALSE),"Ikke med i Elastic")</f>
        <v>7048652764065</v>
      </c>
      <c r="AB832" s="195">
        <f>SUM('2) Order Form'!W837)</f>
        <v>7048652764065</v>
      </c>
      <c r="AC832" s="195">
        <f>INDEX(ATS!$A:$P,MATCH(ATS!$AB832,ATS!$O:$O,0),1)</f>
        <v>810121</v>
      </c>
      <c r="AD832" s="195" t="str">
        <f>INDEX(ATS!$A:$P,MATCH(ATS!$AB832,ATS!$O:$O,0),2)</f>
        <v>Crossfire Jersey W</v>
      </c>
      <c r="AE832" s="195" t="str">
        <f>INDEX(ATS!$A:$P,MATCH(ATS!$AB832,ATS!$O:$O,0),4)</f>
        <v>99901-L</v>
      </c>
    </row>
    <row r="833" spans="1:31" s="2" customFormat="1" x14ac:dyDescent="0.2">
      <c r="A833" s="229">
        <v>820229</v>
      </c>
      <c r="B833" s="228" t="s">
        <v>248</v>
      </c>
      <c r="C833" s="228"/>
      <c r="D833" s="228"/>
      <c r="E833" s="228"/>
      <c r="F833" s="228"/>
      <c r="G833" s="228"/>
      <c r="H833" s="229">
        <v>202226</v>
      </c>
      <c r="I833" s="229">
        <v>202227</v>
      </c>
      <c r="J833" s="229">
        <v>202228</v>
      </c>
      <c r="K833" s="229">
        <v>202229</v>
      </c>
      <c r="L833" s="232">
        <v>202234</v>
      </c>
      <c r="N833" s="119" t="str">
        <f t="shared" si="36"/>
        <v>820229-</v>
      </c>
      <c r="O833" s="122" t="str">
        <f>IF(B833="NET","",IF(B833="","",IFERROR(VLOOKUP(N833,EAN!$A:$B,2,FALSE),"MANGLER - MÅ OPPDATERE EAN-FANEN")))</f>
        <v/>
      </c>
      <c r="P833" s="119">
        <f t="shared" si="37"/>
        <v>202226</v>
      </c>
      <c r="Q833" s="119">
        <f t="shared" si="38"/>
        <v>202234</v>
      </c>
      <c r="S833" s="137" t="str">
        <f>IF(B833="NET","",IFERROR(VLOOKUP(O833,'2) Order Form'!$W$9:$W$1926,1,FALSE),"Ikke med I order form"))</f>
        <v/>
      </c>
      <c r="U833" s="226">
        <v>7048652535658</v>
      </c>
      <c r="V833" s="120">
        <f>IFERROR(VLOOKUP(U833,'2) Order Form'!$W$9:$W$1996,1,FALSE),"Ikke med I order form")</f>
        <v>7048652535658</v>
      </c>
      <c r="W833" s="195">
        <f>INDEX(ATS!$A:$P,MATCH(ATS!$U833,ATS!$O:$O,0),1)</f>
        <v>828174</v>
      </c>
      <c r="X833" s="174" t="str">
        <f>INDEX(ATS!$A:$P,MATCH(ATS!$U833,ATS!$O:$O,0),2)</f>
        <v>Chaser Sweater M</v>
      </c>
      <c r="Y833" s="175" t="str">
        <f>INDEX(ATS!$A:$P,MATCH(ATS!$U833,ATS!$O:$O,0),4)</f>
        <v>BLACK-M</v>
      </c>
      <c r="AA833" s="195">
        <f>IFERROR(VLOOKUP('2) Order Form'!W838,$U$4:$U$1000,1,FALSE),"Ikke med i Elastic")</f>
        <v>7048652535160</v>
      </c>
      <c r="AB833" s="195">
        <f>SUM('2) Order Form'!W838)</f>
        <v>7048652535160</v>
      </c>
      <c r="AC833" s="195">
        <f>INDEX(ATS!$A:$P,MATCH(ATS!$AB833,ATS!$O:$O,0),1)</f>
        <v>828169</v>
      </c>
      <c r="AD833" s="195" t="str">
        <f>INDEX(ATS!$A:$P,MATCH(ATS!$AB833,ATS!$O:$O,0),2)</f>
        <v>Chaser Hoodie M</v>
      </c>
      <c r="AE833" s="195" t="str">
        <f>INDEX(ATS!$A:$P,MATCH(ATS!$AB833,ATS!$O:$O,0),4)</f>
        <v>BLACK-S</v>
      </c>
    </row>
    <row r="834" spans="1:31" s="2" customFormat="1" x14ac:dyDescent="0.2">
      <c r="A834" s="228">
        <v>820229</v>
      </c>
      <c r="B834" s="228" t="s">
        <v>370</v>
      </c>
      <c r="C834" s="228" t="s">
        <v>4204</v>
      </c>
      <c r="D834" s="228" t="s">
        <v>661</v>
      </c>
      <c r="E834" s="228" t="s">
        <v>4388</v>
      </c>
      <c r="F834" s="228" t="s">
        <v>84</v>
      </c>
      <c r="G834" s="228" t="s">
        <v>504</v>
      </c>
      <c r="H834" s="228">
        <v>0</v>
      </c>
      <c r="I834" s="228">
        <v>0</v>
      </c>
      <c r="J834" s="228">
        <v>0</v>
      </c>
      <c r="K834" s="228">
        <v>0</v>
      </c>
      <c r="L834" s="231">
        <v>0</v>
      </c>
      <c r="N834" s="119" t="str">
        <f t="shared" si="36"/>
        <v>820229-56000-OS</v>
      </c>
      <c r="O834" s="122" t="str">
        <f>IF(B834="NET","",IF(B834="","",IFERROR(VLOOKUP(N834,EAN!$A:$B,2,FALSE),"MANGLER - MÅ OPPDATERE EAN-FANEN")))</f>
        <v>MANGLER - MÅ OPPDATERE EAN-FANEN</v>
      </c>
      <c r="P834" s="119">
        <f t="shared" si="37"/>
        <v>0</v>
      </c>
      <c r="Q834" s="119">
        <f t="shared" si="38"/>
        <v>0</v>
      </c>
      <c r="S834" s="137" t="str">
        <f>IF(B834="NET","",IFERROR(VLOOKUP(O834,'2) Order Form'!$W$9:$W$1926,1,FALSE),"Ikke med I order form"))</f>
        <v>Ikke med I order form</v>
      </c>
      <c r="U834" s="226">
        <v>7048652535641</v>
      </c>
      <c r="V834" s="120">
        <f>IFERROR(VLOOKUP(U834,'2) Order Form'!$W$9:$W$1996,1,FALSE),"Ikke med I order form")</f>
        <v>7048652535641</v>
      </c>
      <c r="W834" s="195">
        <f>INDEX(ATS!$A:$P,MATCH(ATS!$U834,ATS!$O:$O,0),1)</f>
        <v>828174</v>
      </c>
      <c r="X834" s="174" t="str">
        <f>INDEX(ATS!$A:$P,MATCH(ATS!$U834,ATS!$O:$O,0),2)</f>
        <v>Chaser Sweater M</v>
      </c>
      <c r="Y834" s="175" t="str">
        <f>INDEX(ATS!$A:$P,MATCH(ATS!$U834,ATS!$O:$O,0),4)</f>
        <v>BLACK-L</v>
      </c>
      <c r="AA834" s="195">
        <f>IFERROR(VLOOKUP('2) Order Form'!W839,$U$4:$U$1000,1,FALSE),"Ikke med i Elastic")</f>
        <v>7048652535153</v>
      </c>
      <c r="AB834" s="195">
        <f>SUM('2) Order Form'!W839)</f>
        <v>7048652535153</v>
      </c>
      <c r="AC834" s="195">
        <f>INDEX(ATS!$A:$P,MATCH(ATS!$AB834,ATS!$O:$O,0),1)</f>
        <v>828169</v>
      </c>
      <c r="AD834" s="195" t="str">
        <f>INDEX(ATS!$A:$P,MATCH(ATS!$AB834,ATS!$O:$O,0),2)</f>
        <v>Chaser Hoodie M</v>
      </c>
      <c r="AE834" s="195" t="str">
        <f>INDEX(ATS!$A:$P,MATCH(ATS!$AB834,ATS!$O:$O,0),4)</f>
        <v>BLACK-M</v>
      </c>
    </row>
    <row r="835" spans="1:31" s="2" customFormat="1" x14ac:dyDescent="0.2">
      <c r="A835" s="228">
        <v>820229</v>
      </c>
      <c r="B835" s="228" t="s">
        <v>370</v>
      </c>
      <c r="C835" s="228" t="s">
        <v>4204</v>
      </c>
      <c r="D835" s="228" t="s">
        <v>3325</v>
      </c>
      <c r="E835" s="228" t="s">
        <v>4365</v>
      </c>
      <c r="F835" s="228" t="s">
        <v>84</v>
      </c>
      <c r="G835" s="228" t="s">
        <v>128</v>
      </c>
      <c r="H835" s="228">
        <v>0</v>
      </c>
      <c r="I835" s="228">
        <v>0</v>
      </c>
      <c r="J835" s="228">
        <v>0</v>
      </c>
      <c r="K835" s="228">
        <v>0</v>
      </c>
      <c r="L835" s="231">
        <v>0</v>
      </c>
      <c r="N835" s="119" t="str">
        <f t="shared" si="36"/>
        <v>820229-58000-OS</v>
      </c>
      <c r="O835" s="122" t="str">
        <f>IF(B835="NET","",IF(B835="","",IFERROR(VLOOKUP(N835,EAN!$A:$B,2,FALSE),"MANGLER - MÅ OPPDATERE EAN-FANEN")))</f>
        <v>MANGLER - MÅ OPPDATERE EAN-FANEN</v>
      </c>
      <c r="P835" s="119">
        <f t="shared" si="37"/>
        <v>0</v>
      </c>
      <c r="Q835" s="119">
        <f t="shared" si="38"/>
        <v>0</v>
      </c>
      <c r="S835" s="137" t="str">
        <f>IF(B835="NET","",IFERROR(VLOOKUP(O835,'2) Order Form'!$W$9:$W$1926,1,FALSE),"Ikke med I order form"))</f>
        <v>Ikke med I order form</v>
      </c>
      <c r="U835" s="226">
        <v>7048652535672</v>
      </c>
      <c r="V835" s="120">
        <f>IFERROR(VLOOKUP(U835,'2) Order Form'!$W$9:$W$1996,1,FALSE),"Ikke med I order form")</f>
        <v>7048652535672</v>
      </c>
      <c r="W835" s="195">
        <f>INDEX(ATS!$A:$P,MATCH(ATS!$U835,ATS!$O:$O,0),1)</f>
        <v>828174</v>
      </c>
      <c r="X835" s="174" t="str">
        <f>INDEX(ATS!$A:$P,MATCH(ATS!$U835,ATS!$O:$O,0),2)</f>
        <v>Chaser Sweater M</v>
      </c>
      <c r="Y835" s="175" t="str">
        <f>INDEX(ATS!$A:$P,MATCH(ATS!$U835,ATS!$O:$O,0),4)</f>
        <v>BLACK-XL</v>
      </c>
      <c r="AA835" s="195">
        <f>IFERROR(VLOOKUP('2) Order Form'!W840,$U$4:$U$1000,1,FALSE),"Ikke med i Elastic")</f>
        <v>7048652535146</v>
      </c>
      <c r="AB835" s="195">
        <f>SUM('2) Order Form'!W840)</f>
        <v>7048652535146</v>
      </c>
      <c r="AC835" s="195">
        <f>INDEX(ATS!$A:$P,MATCH(ATS!$AB835,ATS!$O:$O,0),1)</f>
        <v>828169</v>
      </c>
      <c r="AD835" s="195" t="str">
        <f>INDEX(ATS!$A:$P,MATCH(ATS!$AB835,ATS!$O:$O,0),2)</f>
        <v>Chaser Hoodie M</v>
      </c>
      <c r="AE835" s="195" t="str">
        <f>INDEX(ATS!$A:$P,MATCH(ATS!$AB835,ATS!$O:$O,0),4)</f>
        <v>BLACK-L</v>
      </c>
    </row>
    <row r="836" spans="1:31" s="2" customFormat="1" x14ac:dyDescent="0.2">
      <c r="A836" s="228">
        <v>820229</v>
      </c>
      <c r="B836" s="228" t="s">
        <v>370</v>
      </c>
      <c r="C836" s="228" t="s">
        <v>4204</v>
      </c>
      <c r="D836" s="228" t="s">
        <v>139</v>
      </c>
      <c r="E836" s="228" t="s">
        <v>93</v>
      </c>
      <c r="F836" s="228" t="s">
        <v>84</v>
      </c>
      <c r="G836" s="228" t="s">
        <v>128</v>
      </c>
      <c r="H836" s="228">
        <v>0</v>
      </c>
      <c r="I836" s="228">
        <v>0</v>
      </c>
      <c r="J836" s="228">
        <v>0</v>
      </c>
      <c r="K836" s="228">
        <v>0</v>
      </c>
      <c r="L836" s="231">
        <v>0</v>
      </c>
      <c r="N836" s="119" t="str">
        <f t="shared" ref="N836:N899" si="39">CONCATENATE(A836,"-",D836)</f>
        <v>820229-BLACK-OS</v>
      </c>
      <c r="O836" s="122" t="str">
        <f>IF(B836="NET","",IF(B836="","",IFERROR(VLOOKUP(N836,EAN!$A:$B,2,FALSE),"MANGLER - MÅ OPPDATERE EAN-FANEN")))</f>
        <v>MANGLER - MÅ OPPDATERE EAN-FANEN</v>
      </c>
      <c r="P836" s="119">
        <f t="shared" si="37"/>
        <v>0</v>
      </c>
      <c r="Q836" s="119">
        <f t="shared" si="38"/>
        <v>0</v>
      </c>
      <c r="S836" s="137" t="str">
        <f>IF(B836="NET","",IFERROR(VLOOKUP(O836,'2) Order Form'!$W$9:$W$1926,1,FALSE),"Ikke med I order form"))</f>
        <v>Ikke med I order form</v>
      </c>
      <c r="U836" s="226">
        <v>7048652461568</v>
      </c>
      <c r="V836" s="120">
        <f>IFERROR(VLOOKUP(U836,'2) Order Form'!$W$9:$W$1996,1,FALSE),"Ikke med I order form")</f>
        <v>7048652461568</v>
      </c>
      <c r="W836" s="195">
        <f>INDEX(ATS!$A:$P,MATCH(ATS!$U836,ATS!$O:$O,0),1)</f>
        <v>826060</v>
      </c>
      <c r="X836" s="174" t="str">
        <f>INDEX(ATS!$A:$P,MATCH(ATS!$U836,ATS!$O:$O,0),2)</f>
        <v>Chaser Logo T-shirt M</v>
      </c>
      <c r="Y836" s="175" t="str">
        <f>INDEX(ATS!$A:$P,MATCH(ATS!$U836,ATS!$O:$O,0),4)</f>
        <v>BLACK-S</v>
      </c>
      <c r="AA836" s="195">
        <f>IFERROR(VLOOKUP('2) Order Form'!W841,$U$4:$U$1000,1,FALSE),"Ikke med i Elastic")</f>
        <v>7048652535177</v>
      </c>
      <c r="AB836" s="195">
        <f>SUM('2) Order Form'!W841)</f>
        <v>7048652535177</v>
      </c>
      <c r="AC836" s="195">
        <f>INDEX(ATS!$A:$P,MATCH(ATS!$AB836,ATS!$O:$O,0),1)</f>
        <v>828169</v>
      </c>
      <c r="AD836" s="195" t="str">
        <f>INDEX(ATS!$A:$P,MATCH(ATS!$AB836,ATS!$O:$O,0),2)</f>
        <v>Chaser Hoodie M</v>
      </c>
      <c r="AE836" s="195" t="str">
        <f>INDEX(ATS!$A:$P,MATCH(ATS!$AB836,ATS!$O:$O,0),4)</f>
        <v>BLACK-XL</v>
      </c>
    </row>
    <row r="837" spans="1:31" s="2" customFormat="1" x14ac:dyDescent="0.2">
      <c r="A837" s="228">
        <v>820229</v>
      </c>
      <c r="B837" s="228" t="s">
        <v>370</v>
      </c>
      <c r="C837" s="228" t="s">
        <v>4204</v>
      </c>
      <c r="D837" s="228" t="s">
        <v>3335</v>
      </c>
      <c r="E837" s="228" t="s">
        <v>507</v>
      </c>
      <c r="F837" s="228" t="s">
        <v>84</v>
      </c>
      <c r="G837" s="228" t="s">
        <v>504</v>
      </c>
      <c r="H837" s="228">
        <v>0</v>
      </c>
      <c r="I837" s="228">
        <v>0</v>
      </c>
      <c r="J837" s="228">
        <v>0</v>
      </c>
      <c r="K837" s="228">
        <v>0</v>
      </c>
      <c r="L837" s="231">
        <v>0</v>
      </c>
      <c r="N837" s="119" t="str">
        <f t="shared" si="39"/>
        <v>820229-PNGRN-OS</v>
      </c>
      <c r="O837" s="122" t="str">
        <f>IF(B837="NET","",IF(B837="","",IFERROR(VLOOKUP(N837,EAN!$A:$B,2,FALSE),"MANGLER - MÅ OPPDATERE EAN-FANEN")))</f>
        <v>MANGLER - MÅ OPPDATERE EAN-FANEN</v>
      </c>
      <c r="P837" s="119">
        <f t="shared" ref="P837:P900" si="40">H837</f>
        <v>0</v>
      </c>
      <c r="Q837" s="119">
        <f t="shared" ref="Q837:Q900" si="41">L837</f>
        <v>0</v>
      </c>
      <c r="S837" s="137" t="str">
        <f>IF(B837="NET","",IFERROR(VLOOKUP(O837,'2) Order Form'!$W$9:$W$1926,1,FALSE),"Ikke med I order form"))</f>
        <v>Ikke med I order form</v>
      </c>
      <c r="U837" s="226">
        <v>7048652461551</v>
      </c>
      <c r="V837" s="120">
        <f>IFERROR(VLOOKUP(U837,'2) Order Form'!$W$9:$W$1996,1,FALSE),"Ikke med I order form")</f>
        <v>7048652461551</v>
      </c>
      <c r="W837" s="195">
        <f>INDEX(ATS!$A:$P,MATCH(ATS!$U837,ATS!$O:$O,0),1)</f>
        <v>826060</v>
      </c>
      <c r="X837" s="174" t="str">
        <f>INDEX(ATS!$A:$P,MATCH(ATS!$U837,ATS!$O:$O,0),2)</f>
        <v>Chaser Logo T-shirt M</v>
      </c>
      <c r="Y837" s="175" t="str">
        <f>INDEX(ATS!$A:$P,MATCH(ATS!$U837,ATS!$O:$O,0),4)</f>
        <v>BLACK-M</v>
      </c>
      <c r="AA837" s="195">
        <f>IFERROR(VLOOKUP('2) Order Form'!W842,$U$4:$U$1000,1,FALSE),"Ikke med i Elastic")</f>
        <v>7048652535665</v>
      </c>
      <c r="AB837" s="195">
        <f>SUM('2) Order Form'!W842)</f>
        <v>7048652535665</v>
      </c>
      <c r="AC837" s="195">
        <f>INDEX(ATS!$A:$P,MATCH(ATS!$AB837,ATS!$O:$O,0),1)</f>
        <v>828174</v>
      </c>
      <c r="AD837" s="195" t="str">
        <f>INDEX(ATS!$A:$P,MATCH(ATS!$AB837,ATS!$O:$O,0),2)</f>
        <v>Chaser Sweater M</v>
      </c>
      <c r="AE837" s="195" t="str">
        <f>INDEX(ATS!$A:$P,MATCH(ATS!$AB837,ATS!$O:$O,0),4)</f>
        <v>BLACK-S</v>
      </c>
    </row>
    <row r="838" spans="1:31" s="2" customFormat="1" x14ac:dyDescent="0.2">
      <c r="A838" s="228">
        <v>820229</v>
      </c>
      <c r="B838" s="228" t="s">
        <v>370</v>
      </c>
      <c r="C838" s="228" t="s">
        <v>4204</v>
      </c>
      <c r="D838" s="228" t="s">
        <v>3314</v>
      </c>
      <c r="E838" s="228" t="s">
        <v>100</v>
      </c>
      <c r="F838" s="228" t="s">
        <v>84</v>
      </c>
      <c r="G838" s="228" t="s">
        <v>504</v>
      </c>
      <c r="H838" s="228">
        <v>0</v>
      </c>
      <c r="I838" s="228">
        <v>0</v>
      </c>
      <c r="J838" s="228">
        <v>0</v>
      </c>
      <c r="K838" s="228">
        <v>0</v>
      </c>
      <c r="L838" s="231">
        <v>0</v>
      </c>
      <c r="N838" s="119" t="str">
        <f t="shared" si="39"/>
        <v>820229-RSWOD-OS</v>
      </c>
      <c r="O838" s="122" t="str">
        <f>IF(B838="NET","",IF(B838="","",IFERROR(VLOOKUP(N838,EAN!$A:$B,2,FALSE),"MANGLER - MÅ OPPDATERE EAN-FANEN")))</f>
        <v>MANGLER - MÅ OPPDATERE EAN-FANEN</v>
      </c>
      <c r="P838" s="119">
        <f t="shared" si="40"/>
        <v>0</v>
      </c>
      <c r="Q838" s="119">
        <f t="shared" si="41"/>
        <v>0</v>
      </c>
      <c r="S838" s="137" t="str">
        <f>IF(B838="NET","",IFERROR(VLOOKUP(O838,'2) Order Form'!$W$9:$W$1926,1,FALSE),"Ikke med I order form"))</f>
        <v>Ikke med I order form</v>
      </c>
      <c r="U838" s="226">
        <v>7048652461544</v>
      </c>
      <c r="V838" s="120">
        <f>IFERROR(VLOOKUP(U838,'2) Order Form'!$W$9:$W$1996,1,FALSE),"Ikke med I order form")</f>
        <v>7048652461544</v>
      </c>
      <c r="W838" s="195">
        <f>INDEX(ATS!$A:$P,MATCH(ATS!$U838,ATS!$O:$O,0),1)</f>
        <v>826060</v>
      </c>
      <c r="X838" s="174" t="str">
        <f>INDEX(ATS!$A:$P,MATCH(ATS!$U838,ATS!$O:$O,0),2)</f>
        <v>Chaser Logo T-shirt M</v>
      </c>
      <c r="Y838" s="175" t="str">
        <f>INDEX(ATS!$A:$P,MATCH(ATS!$U838,ATS!$O:$O,0),4)</f>
        <v>BLACK-L</v>
      </c>
      <c r="AA838" s="195">
        <f>IFERROR(VLOOKUP('2) Order Form'!W843,$U$4:$U$1000,1,FALSE),"Ikke med i Elastic")</f>
        <v>7048652535658</v>
      </c>
      <c r="AB838" s="195">
        <f>SUM('2) Order Form'!W843)</f>
        <v>7048652535658</v>
      </c>
      <c r="AC838" s="195">
        <f>INDEX(ATS!$A:$P,MATCH(ATS!$AB838,ATS!$O:$O,0),1)</f>
        <v>828174</v>
      </c>
      <c r="AD838" s="195" t="str">
        <f>INDEX(ATS!$A:$P,MATCH(ATS!$AB838,ATS!$O:$O,0),2)</f>
        <v>Chaser Sweater M</v>
      </c>
      <c r="AE838" s="195" t="str">
        <f>INDEX(ATS!$A:$P,MATCH(ATS!$AB838,ATS!$O:$O,0),4)</f>
        <v>BLACK-M</v>
      </c>
    </row>
    <row r="839" spans="1:31" s="2" customFormat="1" x14ac:dyDescent="0.2">
      <c r="A839" s="229">
        <v>820230</v>
      </c>
      <c r="B839" s="228" t="s">
        <v>248</v>
      </c>
      <c r="C839" s="228"/>
      <c r="D839" s="228"/>
      <c r="E839" s="228"/>
      <c r="F839" s="228"/>
      <c r="G839" s="228"/>
      <c r="H839" s="229">
        <v>202226</v>
      </c>
      <c r="I839" s="229">
        <v>202227</v>
      </c>
      <c r="J839" s="229">
        <v>202228</v>
      </c>
      <c r="K839" s="229">
        <v>202229</v>
      </c>
      <c r="L839" s="232">
        <v>202234</v>
      </c>
      <c r="N839" s="119" t="str">
        <f t="shared" si="39"/>
        <v>820230-</v>
      </c>
      <c r="O839" s="122" t="str">
        <f>IF(B839="NET","",IF(B839="","",IFERROR(VLOOKUP(N839,EAN!$A:$B,2,FALSE),"MANGLER - MÅ OPPDATERE EAN-FANEN")))</f>
        <v/>
      </c>
      <c r="P839" s="119">
        <f t="shared" si="40"/>
        <v>202226</v>
      </c>
      <c r="Q839" s="119">
        <f t="shared" si="41"/>
        <v>202234</v>
      </c>
      <c r="S839" s="137" t="str">
        <f>IF(B839="NET","",IFERROR(VLOOKUP(O839,'2) Order Form'!$W$9:$W$1926,1,FALSE),"Ikke med I order form"))</f>
        <v/>
      </c>
      <c r="U839" s="226">
        <v>7048652461575</v>
      </c>
      <c r="V839" s="120">
        <f>IFERROR(VLOOKUP(U839,'2) Order Form'!$W$9:$W$1996,1,FALSE),"Ikke med I order form")</f>
        <v>7048652461575</v>
      </c>
      <c r="W839" s="195">
        <f>INDEX(ATS!$A:$P,MATCH(ATS!$U839,ATS!$O:$O,0),1)</f>
        <v>826060</v>
      </c>
      <c r="X839" s="174" t="str">
        <f>INDEX(ATS!$A:$P,MATCH(ATS!$U839,ATS!$O:$O,0),2)</f>
        <v>Chaser Logo T-shirt M</v>
      </c>
      <c r="Y839" s="175" t="str">
        <f>INDEX(ATS!$A:$P,MATCH(ATS!$U839,ATS!$O:$O,0),4)</f>
        <v>BLACK-XL</v>
      </c>
      <c r="AA839" s="195">
        <f>IFERROR(VLOOKUP('2) Order Form'!W844,$U$4:$U$1000,1,FALSE),"Ikke med i Elastic")</f>
        <v>7048652535641</v>
      </c>
      <c r="AB839" s="195">
        <f>SUM('2) Order Form'!W844)</f>
        <v>7048652535641</v>
      </c>
      <c r="AC839" s="195">
        <f>INDEX(ATS!$A:$P,MATCH(ATS!$AB839,ATS!$O:$O,0),1)</f>
        <v>828174</v>
      </c>
      <c r="AD839" s="195" t="str">
        <f>INDEX(ATS!$A:$P,MATCH(ATS!$AB839,ATS!$O:$O,0),2)</f>
        <v>Chaser Sweater M</v>
      </c>
      <c r="AE839" s="195" t="str">
        <f>INDEX(ATS!$A:$P,MATCH(ATS!$AB839,ATS!$O:$O,0),4)</f>
        <v>BLACK-L</v>
      </c>
    </row>
    <row r="840" spans="1:31" s="2" customFormat="1" x14ac:dyDescent="0.2">
      <c r="A840" s="228">
        <v>820230</v>
      </c>
      <c r="B840" s="228" t="s">
        <v>371</v>
      </c>
      <c r="C840" s="228" t="s">
        <v>4204</v>
      </c>
      <c r="D840" s="228" t="s">
        <v>661</v>
      </c>
      <c r="E840" s="228" t="s">
        <v>4388</v>
      </c>
      <c r="F840" s="228" t="s">
        <v>84</v>
      </c>
      <c r="G840" s="228" t="s">
        <v>504</v>
      </c>
      <c r="H840" s="228">
        <v>0</v>
      </c>
      <c r="I840" s="228">
        <v>0</v>
      </c>
      <c r="J840" s="228">
        <v>0</v>
      </c>
      <c r="K840" s="228">
        <v>0</v>
      </c>
      <c r="L840" s="231">
        <v>0</v>
      </c>
      <c r="N840" s="119" t="str">
        <f t="shared" si="39"/>
        <v>820230-56000-OS</v>
      </c>
      <c r="O840" s="122" t="str">
        <f>IF(B840="NET","",IF(B840="","",IFERROR(VLOOKUP(N840,EAN!$A:$B,2,FALSE),"MANGLER - MÅ OPPDATERE EAN-FANEN")))</f>
        <v>MANGLER - MÅ OPPDATERE EAN-FANEN</v>
      </c>
      <c r="P840" s="119">
        <f t="shared" si="40"/>
        <v>0</v>
      </c>
      <c r="Q840" s="119">
        <f t="shared" si="41"/>
        <v>0</v>
      </c>
      <c r="S840" s="137" t="str">
        <f>IF(B840="NET","",IFERROR(VLOOKUP(O840,'2) Order Form'!$W$9:$W$1926,1,FALSE),"Ikke med I order form"))</f>
        <v>Ikke med I order form</v>
      </c>
      <c r="U840" s="226">
        <v>7048652763808</v>
      </c>
      <c r="V840" s="120">
        <f>IFERROR(VLOOKUP(U840,'2) Order Form'!$W$9:$W$1996,1,FALSE),"Ikke med I order form")</f>
        <v>7048652763808</v>
      </c>
      <c r="W840" s="195">
        <f>INDEX(ATS!$A:$P,MATCH(ATS!$U840,ATS!$O:$O,0),1)</f>
        <v>826060</v>
      </c>
      <c r="X840" s="174" t="str">
        <f>INDEX(ATS!$A:$P,MATCH(ATS!$U840,ATS!$O:$O,0),2)</f>
        <v>Chaser Logo T-shirt M</v>
      </c>
      <c r="Y840" s="175" t="str">
        <f>INDEX(ATS!$A:$P,MATCH(ATS!$U840,ATS!$O:$O,0),4)</f>
        <v>10001-S</v>
      </c>
      <c r="AA840" s="195">
        <f>IFERROR(VLOOKUP('2) Order Form'!W845,$U$4:$U$1000,1,FALSE),"Ikke med i Elastic")</f>
        <v>7048652535672</v>
      </c>
      <c r="AB840" s="195">
        <f>SUM('2) Order Form'!W845)</f>
        <v>7048652535672</v>
      </c>
      <c r="AC840" s="195">
        <f>INDEX(ATS!$A:$P,MATCH(ATS!$AB840,ATS!$O:$O,0),1)</f>
        <v>828174</v>
      </c>
      <c r="AD840" s="195" t="str">
        <f>INDEX(ATS!$A:$P,MATCH(ATS!$AB840,ATS!$O:$O,0),2)</f>
        <v>Chaser Sweater M</v>
      </c>
      <c r="AE840" s="195" t="str">
        <f>INDEX(ATS!$A:$P,MATCH(ATS!$AB840,ATS!$O:$O,0),4)</f>
        <v>BLACK-XL</v>
      </c>
    </row>
    <row r="841" spans="1:31" s="2" customFormat="1" x14ac:dyDescent="0.2">
      <c r="A841" s="228">
        <v>820230</v>
      </c>
      <c r="B841" s="228" t="s">
        <v>371</v>
      </c>
      <c r="C841" s="228" t="s">
        <v>4204</v>
      </c>
      <c r="D841" s="228" t="s">
        <v>3325</v>
      </c>
      <c r="E841" s="228" t="s">
        <v>4365</v>
      </c>
      <c r="F841" s="228" t="s">
        <v>84</v>
      </c>
      <c r="G841" s="228" t="s">
        <v>128</v>
      </c>
      <c r="H841" s="228">
        <v>0</v>
      </c>
      <c r="I841" s="228">
        <v>0</v>
      </c>
      <c r="J841" s="228">
        <v>0</v>
      </c>
      <c r="K841" s="228">
        <v>0</v>
      </c>
      <c r="L841" s="231">
        <v>0</v>
      </c>
      <c r="N841" s="119" t="str">
        <f t="shared" si="39"/>
        <v>820230-58000-OS</v>
      </c>
      <c r="O841" s="122" t="str">
        <f>IF(B841="NET","",IF(B841="","",IFERROR(VLOOKUP(N841,EAN!$A:$B,2,FALSE),"MANGLER - MÅ OPPDATERE EAN-FANEN")))</f>
        <v>MANGLER - MÅ OPPDATERE EAN-FANEN</v>
      </c>
      <c r="P841" s="119">
        <f t="shared" si="40"/>
        <v>0</v>
      </c>
      <c r="Q841" s="119">
        <f t="shared" si="41"/>
        <v>0</v>
      </c>
      <c r="S841" s="137" t="str">
        <f>IF(B841="NET","",IFERROR(VLOOKUP(O841,'2) Order Form'!$W$9:$W$1926,1,FALSE),"Ikke med I order form"))</f>
        <v>Ikke med I order form</v>
      </c>
      <c r="U841" s="226">
        <v>7048652763792</v>
      </c>
      <c r="V841" s="120">
        <f>IFERROR(VLOOKUP(U841,'2) Order Form'!$W$9:$W$1996,1,FALSE),"Ikke med I order form")</f>
        <v>7048652763792</v>
      </c>
      <c r="W841" s="195">
        <f>INDEX(ATS!$A:$P,MATCH(ATS!$U841,ATS!$O:$O,0),1)</f>
        <v>826060</v>
      </c>
      <c r="X841" s="174" t="str">
        <f>INDEX(ATS!$A:$P,MATCH(ATS!$U841,ATS!$O:$O,0),2)</f>
        <v>Chaser Logo T-shirt M</v>
      </c>
      <c r="Y841" s="175" t="str">
        <f>INDEX(ATS!$A:$P,MATCH(ATS!$U841,ATS!$O:$O,0),4)</f>
        <v>10001-M</v>
      </c>
      <c r="AA841" s="195">
        <f>IFERROR(VLOOKUP('2) Order Form'!W846,$U$4:$U$1000,1,FALSE),"Ikke med i Elastic")</f>
        <v>7048652763808</v>
      </c>
      <c r="AB841" s="195">
        <f>SUM('2) Order Form'!W846)</f>
        <v>7048652763808</v>
      </c>
      <c r="AC841" s="195">
        <f>INDEX(ATS!$A:$P,MATCH(ATS!$AB841,ATS!$O:$O,0),1)</f>
        <v>826060</v>
      </c>
      <c r="AD841" s="195" t="str">
        <f>INDEX(ATS!$A:$P,MATCH(ATS!$AB841,ATS!$O:$O,0),2)</f>
        <v>Chaser Logo T-shirt M</v>
      </c>
      <c r="AE841" s="195" t="str">
        <f>INDEX(ATS!$A:$P,MATCH(ATS!$AB841,ATS!$O:$O,0),4)</f>
        <v>10001-S</v>
      </c>
    </row>
    <row r="842" spans="1:31" s="2" customFormat="1" x14ac:dyDescent="0.2">
      <c r="A842" s="228">
        <v>820230</v>
      </c>
      <c r="B842" s="228" t="s">
        <v>371</v>
      </c>
      <c r="C842" s="228" t="s">
        <v>4204</v>
      </c>
      <c r="D842" s="228" t="s">
        <v>139</v>
      </c>
      <c r="E842" s="228" t="s">
        <v>93</v>
      </c>
      <c r="F842" s="228" t="s">
        <v>84</v>
      </c>
      <c r="G842" s="228" t="s">
        <v>128</v>
      </c>
      <c r="H842" s="228">
        <v>1</v>
      </c>
      <c r="I842" s="228">
        <v>1</v>
      </c>
      <c r="J842" s="228">
        <v>1</v>
      </c>
      <c r="K842" s="228">
        <v>1</v>
      </c>
      <c r="L842" s="231">
        <v>1</v>
      </c>
      <c r="N842" s="119" t="str">
        <f t="shared" si="39"/>
        <v>820230-BLACK-OS</v>
      </c>
      <c r="O842" s="122" t="str">
        <f>IF(B842="NET","",IF(B842="","",IFERROR(VLOOKUP(N842,EAN!$A:$B,2,FALSE),"MANGLER - MÅ OPPDATERE EAN-FANEN")))</f>
        <v>MANGLER - MÅ OPPDATERE EAN-FANEN</v>
      </c>
      <c r="P842" s="119">
        <f t="shared" si="40"/>
        <v>1</v>
      </c>
      <c r="Q842" s="119">
        <f t="shared" si="41"/>
        <v>1</v>
      </c>
      <c r="S842" s="137" t="str">
        <f>IF(B842="NET","",IFERROR(VLOOKUP(O842,'2) Order Form'!$W$9:$W$1926,1,FALSE),"Ikke med I order form"))</f>
        <v>Ikke med I order form</v>
      </c>
      <c r="U842" s="226">
        <v>7048652763785</v>
      </c>
      <c r="V842" s="120">
        <f>IFERROR(VLOOKUP(U842,'2) Order Form'!$W$9:$W$1996,1,FALSE),"Ikke med I order form")</f>
        <v>7048652763785</v>
      </c>
      <c r="W842" s="195">
        <f>INDEX(ATS!$A:$P,MATCH(ATS!$U842,ATS!$O:$O,0),1)</f>
        <v>826060</v>
      </c>
      <c r="X842" s="174" t="str">
        <f>INDEX(ATS!$A:$P,MATCH(ATS!$U842,ATS!$O:$O,0),2)</f>
        <v>Chaser Logo T-shirt M</v>
      </c>
      <c r="Y842" s="175" t="str">
        <f>INDEX(ATS!$A:$P,MATCH(ATS!$U842,ATS!$O:$O,0),4)</f>
        <v>10001-L</v>
      </c>
      <c r="AA842" s="195">
        <f>IFERROR(VLOOKUP('2) Order Form'!W847,$U$4:$U$1000,1,FALSE),"Ikke med i Elastic")</f>
        <v>7048652763792</v>
      </c>
      <c r="AB842" s="195">
        <f>SUM('2) Order Form'!W847)</f>
        <v>7048652763792</v>
      </c>
      <c r="AC842" s="195">
        <f>INDEX(ATS!$A:$P,MATCH(ATS!$AB842,ATS!$O:$O,0),1)</f>
        <v>826060</v>
      </c>
      <c r="AD842" s="195" t="str">
        <f>INDEX(ATS!$A:$P,MATCH(ATS!$AB842,ATS!$O:$O,0),2)</f>
        <v>Chaser Logo T-shirt M</v>
      </c>
      <c r="AE842" s="195" t="str">
        <f>INDEX(ATS!$A:$P,MATCH(ATS!$AB842,ATS!$O:$O,0),4)</f>
        <v>10001-M</v>
      </c>
    </row>
    <row r="843" spans="1:31" s="2" customFormat="1" x14ac:dyDescent="0.2">
      <c r="A843" s="228">
        <v>820230</v>
      </c>
      <c r="B843" s="228" t="s">
        <v>371</v>
      </c>
      <c r="C843" s="228" t="s">
        <v>4204</v>
      </c>
      <c r="D843" s="228" t="s">
        <v>3335</v>
      </c>
      <c r="E843" s="228" t="s">
        <v>507</v>
      </c>
      <c r="F843" s="228" t="s">
        <v>84</v>
      </c>
      <c r="G843" s="228" t="s">
        <v>504</v>
      </c>
      <c r="H843" s="228">
        <v>0</v>
      </c>
      <c r="I843" s="228">
        <v>0</v>
      </c>
      <c r="J843" s="228">
        <v>0</v>
      </c>
      <c r="K843" s="228">
        <v>0</v>
      </c>
      <c r="L843" s="231">
        <v>0</v>
      </c>
      <c r="N843" s="119" t="str">
        <f t="shared" si="39"/>
        <v>820230-PNGRN-OS</v>
      </c>
      <c r="O843" s="122" t="str">
        <f>IF(B843="NET","",IF(B843="","",IFERROR(VLOOKUP(N843,EAN!$A:$B,2,FALSE),"MANGLER - MÅ OPPDATERE EAN-FANEN")))</f>
        <v>MANGLER - MÅ OPPDATERE EAN-FANEN</v>
      </c>
      <c r="P843" s="119">
        <f t="shared" si="40"/>
        <v>0</v>
      </c>
      <c r="Q843" s="119">
        <f t="shared" si="41"/>
        <v>0</v>
      </c>
      <c r="S843" s="137" t="str">
        <f>IF(B843="NET","",IFERROR(VLOOKUP(O843,'2) Order Form'!$W$9:$W$1926,1,FALSE),"Ikke med I order form"))</f>
        <v>Ikke med I order form</v>
      </c>
      <c r="U843" s="226">
        <v>7048652763815</v>
      </c>
      <c r="V843" s="120">
        <f>IFERROR(VLOOKUP(U843,'2) Order Form'!$W$9:$W$1996,1,FALSE),"Ikke med I order form")</f>
        <v>7048652763815</v>
      </c>
      <c r="W843" s="195">
        <f>INDEX(ATS!$A:$P,MATCH(ATS!$U843,ATS!$O:$O,0),1)</f>
        <v>826060</v>
      </c>
      <c r="X843" s="174" t="str">
        <f>INDEX(ATS!$A:$P,MATCH(ATS!$U843,ATS!$O:$O,0),2)</f>
        <v>Chaser Logo T-shirt M</v>
      </c>
      <c r="Y843" s="175" t="str">
        <f>INDEX(ATS!$A:$P,MATCH(ATS!$U843,ATS!$O:$O,0),4)</f>
        <v>10001-XL</v>
      </c>
      <c r="AA843" s="195">
        <f>IFERROR(VLOOKUP('2) Order Form'!W848,$U$4:$U$1000,1,FALSE),"Ikke med i Elastic")</f>
        <v>7048652763785</v>
      </c>
      <c r="AB843" s="195">
        <f>SUM('2) Order Form'!W848)</f>
        <v>7048652763785</v>
      </c>
      <c r="AC843" s="195">
        <f>INDEX(ATS!$A:$P,MATCH(ATS!$AB843,ATS!$O:$O,0),1)</f>
        <v>826060</v>
      </c>
      <c r="AD843" s="195" t="str">
        <f>INDEX(ATS!$A:$P,MATCH(ATS!$AB843,ATS!$O:$O,0),2)</f>
        <v>Chaser Logo T-shirt M</v>
      </c>
      <c r="AE843" s="195" t="str">
        <f>INDEX(ATS!$A:$P,MATCH(ATS!$AB843,ATS!$O:$O,0),4)</f>
        <v>10001-L</v>
      </c>
    </row>
    <row r="844" spans="1:31" s="2" customFormat="1" x14ac:dyDescent="0.2">
      <c r="A844" s="228">
        <v>820230</v>
      </c>
      <c r="B844" s="228" t="s">
        <v>371</v>
      </c>
      <c r="C844" s="228" t="s">
        <v>4204</v>
      </c>
      <c r="D844" s="228" t="s">
        <v>3314</v>
      </c>
      <c r="E844" s="228" t="s">
        <v>100</v>
      </c>
      <c r="F844" s="228" t="s">
        <v>84</v>
      </c>
      <c r="G844" s="228" t="s">
        <v>504</v>
      </c>
      <c r="H844" s="228">
        <v>0</v>
      </c>
      <c r="I844" s="228">
        <v>0</v>
      </c>
      <c r="J844" s="228">
        <v>0</v>
      </c>
      <c r="K844" s="228">
        <v>0</v>
      </c>
      <c r="L844" s="231">
        <v>0</v>
      </c>
      <c r="N844" s="119" t="str">
        <f t="shared" si="39"/>
        <v>820230-RSWOD-OS</v>
      </c>
      <c r="O844" s="122" t="str">
        <f>IF(B844="NET","",IF(B844="","",IFERROR(VLOOKUP(N844,EAN!$A:$B,2,FALSE),"MANGLER - MÅ OPPDATERE EAN-FANEN")))</f>
        <v>MANGLER - MÅ OPPDATERE EAN-FANEN</v>
      </c>
      <c r="P844" s="119">
        <f t="shared" si="40"/>
        <v>0</v>
      </c>
      <c r="Q844" s="119">
        <f t="shared" si="41"/>
        <v>0</v>
      </c>
      <c r="S844" s="137" t="str">
        <f>IF(B844="NET","",IFERROR(VLOOKUP(O844,'2) Order Form'!$W$9:$W$1926,1,FALSE),"Ikke med I order form"))</f>
        <v>Ikke med I order form</v>
      </c>
      <c r="U844" s="226">
        <v>7048652763846</v>
      </c>
      <c r="V844" s="120">
        <f>IFERROR(VLOOKUP(U844,'2) Order Form'!$W$9:$W$1996,1,FALSE),"Ikke med I order form")</f>
        <v>7048652763846</v>
      </c>
      <c r="W844" s="195">
        <f>INDEX(ATS!$A:$P,MATCH(ATS!$U844,ATS!$O:$O,0),1)</f>
        <v>826060</v>
      </c>
      <c r="X844" s="174" t="str">
        <f>INDEX(ATS!$A:$P,MATCH(ATS!$U844,ATS!$O:$O,0),2)</f>
        <v>Chaser Logo T-shirt M</v>
      </c>
      <c r="Y844" s="175" t="str">
        <f>INDEX(ATS!$A:$P,MATCH(ATS!$U844,ATS!$O:$O,0),4)</f>
        <v>88002-S</v>
      </c>
      <c r="AA844" s="195">
        <f>IFERROR(VLOOKUP('2) Order Form'!W849,$U$4:$U$1000,1,FALSE),"Ikke med i Elastic")</f>
        <v>7048652763815</v>
      </c>
      <c r="AB844" s="195">
        <f>SUM('2) Order Form'!W849)</f>
        <v>7048652763815</v>
      </c>
      <c r="AC844" s="195">
        <f>INDEX(ATS!$A:$P,MATCH(ATS!$AB844,ATS!$O:$O,0),1)</f>
        <v>826060</v>
      </c>
      <c r="AD844" s="195" t="str">
        <f>INDEX(ATS!$A:$P,MATCH(ATS!$AB844,ATS!$O:$O,0),2)</f>
        <v>Chaser Logo T-shirt M</v>
      </c>
      <c r="AE844" s="195" t="str">
        <f>INDEX(ATS!$A:$P,MATCH(ATS!$AB844,ATS!$O:$O,0),4)</f>
        <v>10001-XL</v>
      </c>
    </row>
    <row r="845" spans="1:31" s="2" customFormat="1" x14ac:dyDescent="0.2">
      <c r="A845" s="229">
        <v>820235</v>
      </c>
      <c r="B845" s="228" t="s">
        <v>248</v>
      </c>
      <c r="C845" s="228"/>
      <c r="D845" s="228"/>
      <c r="E845" s="228"/>
      <c r="F845" s="228"/>
      <c r="G845" s="228"/>
      <c r="H845" s="229">
        <v>202226</v>
      </c>
      <c r="I845" s="229">
        <v>202227</v>
      </c>
      <c r="J845" s="229">
        <v>202228</v>
      </c>
      <c r="K845" s="229">
        <v>202229</v>
      </c>
      <c r="L845" s="232">
        <v>202234</v>
      </c>
      <c r="N845" s="119" t="str">
        <f t="shared" si="39"/>
        <v>820235-</v>
      </c>
      <c r="O845" s="122" t="str">
        <f>IF(B845="NET","",IF(B845="","",IFERROR(VLOOKUP(N845,EAN!$A:$B,2,FALSE),"MANGLER - MÅ OPPDATERE EAN-FANEN")))</f>
        <v/>
      </c>
      <c r="P845" s="119">
        <f t="shared" si="40"/>
        <v>202226</v>
      </c>
      <c r="Q845" s="119">
        <f t="shared" si="41"/>
        <v>202234</v>
      </c>
      <c r="S845" s="137" t="str">
        <f>IF(B845="NET","",IFERROR(VLOOKUP(O845,'2) Order Form'!$W$9:$W$1926,1,FALSE),"Ikke med I order form"))</f>
        <v/>
      </c>
      <c r="U845" s="226">
        <v>7048652763839</v>
      </c>
      <c r="V845" s="120">
        <f>IFERROR(VLOOKUP(U845,'2) Order Form'!$W$9:$W$1996,1,FALSE),"Ikke med I order form")</f>
        <v>7048652763839</v>
      </c>
      <c r="W845" s="195">
        <f>INDEX(ATS!$A:$P,MATCH(ATS!$U845,ATS!$O:$O,0),1)</f>
        <v>826060</v>
      </c>
      <c r="X845" s="174" t="str">
        <f>INDEX(ATS!$A:$P,MATCH(ATS!$U845,ATS!$O:$O,0),2)</f>
        <v>Chaser Logo T-shirt M</v>
      </c>
      <c r="Y845" s="175" t="str">
        <f>INDEX(ATS!$A:$P,MATCH(ATS!$U845,ATS!$O:$O,0),4)</f>
        <v>88002-M</v>
      </c>
      <c r="AA845" s="195">
        <f>IFERROR(VLOOKUP('2) Order Form'!W850,$U$4:$U$1000,1,FALSE),"Ikke med i Elastic")</f>
        <v>7048652763846</v>
      </c>
      <c r="AB845" s="195">
        <f>SUM('2) Order Form'!W850)</f>
        <v>7048652763846</v>
      </c>
      <c r="AC845" s="195">
        <f>INDEX(ATS!$A:$P,MATCH(ATS!$AB845,ATS!$O:$O,0),1)</f>
        <v>826060</v>
      </c>
      <c r="AD845" s="195" t="str">
        <f>INDEX(ATS!$A:$P,MATCH(ATS!$AB845,ATS!$O:$O,0),2)</f>
        <v>Chaser Logo T-shirt M</v>
      </c>
      <c r="AE845" s="195" t="str">
        <f>INDEX(ATS!$A:$P,MATCH(ATS!$AB845,ATS!$O:$O,0),4)</f>
        <v>88002-S</v>
      </c>
    </row>
    <row r="846" spans="1:31" s="2" customFormat="1" x14ac:dyDescent="0.2">
      <c r="A846" s="228">
        <v>820235</v>
      </c>
      <c r="B846" s="228" t="s">
        <v>376</v>
      </c>
      <c r="C846" s="228" t="s">
        <v>4204</v>
      </c>
      <c r="D846" s="228" t="s">
        <v>3336</v>
      </c>
      <c r="E846" s="228" t="s">
        <v>3337</v>
      </c>
      <c r="F846" s="228" t="s">
        <v>8</v>
      </c>
      <c r="G846" s="228" t="s">
        <v>504</v>
      </c>
      <c r="H846" s="228">
        <v>41</v>
      </c>
      <c r="I846" s="228">
        <v>41</v>
      </c>
      <c r="J846" s="228">
        <v>41</v>
      </c>
      <c r="K846" s="228">
        <v>41</v>
      </c>
      <c r="L846" s="231">
        <v>41</v>
      </c>
      <c r="N846" s="119" t="str">
        <f t="shared" si="39"/>
        <v>820235-11000-S</v>
      </c>
      <c r="O846" s="122" t="str">
        <f>IF(B846="NET","",IF(B846="","",IFERROR(VLOOKUP(N846,EAN!$A:$B,2,FALSE),"MANGLER - MÅ OPPDATERE EAN-FANEN")))</f>
        <v>MANGLER - MÅ OPPDATERE EAN-FANEN</v>
      </c>
      <c r="P846" s="119">
        <f t="shared" si="40"/>
        <v>41</v>
      </c>
      <c r="Q846" s="119">
        <f t="shared" si="41"/>
        <v>41</v>
      </c>
      <c r="S846" s="137" t="str">
        <f>IF(B846="NET","",IFERROR(VLOOKUP(O846,'2) Order Form'!$W$9:$W$1926,1,FALSE),"Ikke med I order form"))</f>
        <v>Ikke med I order form</v>
      </c>
      <c r="U846" s="226">
        <v>7048652763822</v>
      </c>
      <c r="V846" s="120">
        <f>IFERROR(VLOOKUP(U846,'2) Order Form'!$W$9:$W$1996,1,FALSE),"Ikke med I order form")</f>
        <v>7048652763822</v>
      </c>
      <c r="W846" s="195">
        <f>INDEX(ATS!$A:$P,MATCH(ATS!$U846,ATS!$O:$O,0),1)</f>
        <v>826060</v>
      </c>
      <c r="X846" s="174" t="str">
        <f>INDEX(ATS!$A:$P,MATCH(ATS!$U846,ATS!$O:$O,0),2)</f>
        <v>Chaser Logo T-shirt M</v>
      </c>
      <c r="Y846" s="175" t="str">
        <f>INDEX(ATS!$A:$P,MATCH(ATS!$U846,ATS!$O:$O,0),4)</f>
        <v>88002-L</v>
      </c>
      <c r="AA846" s="195">
        <f>IFERROR(VLOOKUP('2) Order Form'!W851,$U$4:$U$1000,1,FALSE),"Ikke med i Elastic")</f>
        <v>7048652763839</v>
      </c>
      <c r="AB846" s="195">
        <f>SUM('2) Order Form'!W851)</f>
        <v>7048652763839</v>
      </c>
      <c r="AC846" s="195">
        <f>INDEX(ATS!$A:$P,MATCH(ATS!$AB846,ATS!$O:$O,0),1)</f>
        <v>826060</v>
      </c>
      <c r="AD846" s="195" t="str">
        <f>INDEX(ATS!$A:$P,MATCH(ATS!$AB846,ATS!$O:$O,0),2)</f>
        <v>Chaser Logo T-shirt M</v>
      </c>
      <c r="AE846" s="195" t="str">
        <f>INDEX(ATS!$A:$P,MATCH(ATS!$AB846,ATS!$O:$O,0),4)</f>
        <v>88002-M</v>
      </c>
    </row>
    <row r="847" spans="1:31" s="2" customFormat="1" x14ac:dyDescent="0.2">
      <c r="A847" s="228">
        <v>820235</v>
      </c>
      <c r="B847" s="228" t="s">
        <v>376</v>
      </c>
      <c r="C847" s="228" t="s">
        <v>4204</v>
      </c>
      <c r="D847" s="228" t="s">
        <v>3338</v>
      </c>
      <c r="E847" s="228" t="s">
        <v>3337</v>
      </c>
      <c r="F847" s="228" t="s">
        <v>7</v>
      </c>
      <c r="G847" s="228" t="s">
        <v>504</v>
      </c>
      <c r="H847" s="228">
        <v>63</v>
      </c>
      <c r="I847" s="228">
        <v>63</v>
      </c>
      <c r="J847" s="228">
        <v>63</v>
      </c>
      <c r="K847" s="228">
        <v>63</v>
      </c>
      <c r="L847" s="231">
        <v>63</v>
      </c>
      <c r="N847" s="119" t="str">
        <f t="shared" si="39"/>
        <v>820235-11000-M</v>
      </c>
      <c r="O847" s="122" t="str">
        <f>IF(B847="NET","",IF(B847="","",IFERROR(VLOOKUP(N847,EAN!$A:$B,2,FALSE),"MANGLER - MÅ OPPDATERE EAN-FANEN")))</f>
        <v>MANGLER - MÅ OPPDATERE EAN-FANEN</v>
      </c>
      <c r="P847" s="119">
        <f t="shared" si="40"/>
        <v>63</v>
      </c>
      <c r="Q847" s="119">
        <f t="shared" si="41"/>
        <v>63</v>
      </c>
      <c r="S847" s="137" t="str">
        <f>IF(B847="NET","",IFERROR(VLOOKUP(O847,'2) Order Form'!$W$9:$W$1926,1,FALSE),"Ikke med I order form"))</f>
        <v>Ikke med I order form</v>
      </c>
      <c r="U847" s="226">
        <v>7048652763853</v>
      </c>
      <c r="V847" s="120">
        <f>IFERROR(VLOOKUP(U847,'2) Order Form'!$W$9:$W$1996,1,FALSE),"Ikke med I order form")</f>
        <v>7048652763853</v>
      </c>
      <c r="W847" s="195">
        <f>INDEX(ATS!$A:$P,MATCH(ATS!$U847,ATS!$O:$O,0),1)</f>
        <v>826060</v>
      </c>
      <c r="X847" s="174" t="str">
        <f>INDEX(ATS!$A:$P,MATCH(ATS!$U847,ATS!$O:$O,0),2)</f>
        <v>Chaser Logo T-shirt M</v>
      </c>
      <c r="Y847" s="175" t="str">
        <f>INDEX(ATS!$A:$P,MATCH(ATS!$U847,ATS!$O:$O,0),4)</f>
        <v>88002-XL</v>
      </c>
      <c r="AA847" s="195">
        <f>IFERROR(VLOOKUP('2) Order Form'!W852,$U$4:$U$1000,1,FALSE),"Ikke med i Elastic")</f>
        <v>7048652763822</v>
      </c>
      <c r="AB847" s="195">
        <f>SUM('2) Order Form'!W852)</f>
        <v>7048652763822</v>
      </c>
      <c r="AC847" s="195">
        <f>INDEX(ATS!$A:$P,MATCH(ATS!$AB847,ATS!$O:$O,0),1)</f>
        <v>826060</v>
      </c>
      <c r="AD847" s="195" t="str">
        <f>INDEX(ATS!$A:$P,MATCH(ATS!$AB847,ATS!$O:$O,0),2)</f>
        <v>Chaser Logo T-shirt M</v>
      </c>
      <c r="AE847" s="195" t="str">
        <f>INDEX(ATS!$A:$P,MATCH(ATS!$AB847,ATS!$O:$O,0),4)</f>
        <v>88002-L</v>
      </c>
    </row>
    <row r="848" spans="1:31" s="2" customFormat="1" x14ac:dyDescent="0.2">
      <c r="A848" s="228">
        <v>820235</v>
      </c>
      <c r="B848" s="228" t="s">
        <v>376</v>
      </c>
      <c r="C848" s="228" t="s">
        <v>4204</v>
      </c>
      <c r="D848" s="228" t="s">
        <v>3339</v>
      </c>
      <c r="E848" s="228" t="s">
        <v>3337</v>
      </c>
      <c r="F848" s="228" t="s">
        <v>67</v>
      </c>
      <c r="G848" s="228" t="s">
        <v>504</v>
      </c>
      <c r="H848" s="228">
        <v>65</v>
      </c>
      <c r="I848" s="228">
        <v>65</v>
      </c>
      <c r="J848" s="228">
        <v>65</v>
      </c>
      <c r="K848" s="228">
        <v>65</v>
      </c>
      <c r="L848" s="231">
        <v>65</v>
      </c>
      <c r="N848" s="119" t="str">
        <f t="shared" si="39"/>
        <v>820235-11000-L</v>
      </c>
      <c r="O848" s="122" t="str">
        <f>IF(B848="NET","",IF(B848="","",IFERROR(VLOOKUP(N848,EAN!$A:$B,2,FALSE),"MANGLER - MÅ OPPDATERE EAN-FANEN")))</f>
        <v>MANGLER - MÅ OPPDATERE EAN-FANEN</v>
      </c>
      <c r="P848" s="119">
        <f t="shared" si="40"/>
        <v>65</v>
      </c>
      <c r="Q848" s="119">
        <f t="shared" si="41"/>
        <v>65</v>
      </c>
      <c r="S848" s="137" t="str">
        <f>IF(B848="NET","",IFERROR(VLOOKUP(O848,'2) Order Form'!$W$9:$W$1926,1,FALSE),"Ikke med I order form"))</f>
        <v>Ikke med I order form</v>
      </c>
      <c r="U848" s="226">
        <v>7048652763921</v>
      </c>
      <c r="V848" s="120">
        <f>IFERROR(VLOOKUP(U848,'2) Order Form'!$W$9:$W$1996,1,FALSE),"Ikke med I order form")</f>
        <v>7048652763921</v>
      </c>
      <c r="W848" s="195">
        <f>INDEX(ATS!$A:$P,MATCH(ATS!$U848,ATS!$O:$O,0),1)</f>
        <v>826050</v>
      </c>
      <c r="X848" s="174" t="str">
        <f>INDEX(ATS!$A:$P,MATCH(ATS!$U848,ATS!$O:$O,0),2)</f>
        <v>Chaser Shorts M</v>
      </c>
      <c r="Y848" s="175" t="str">
        <f>INDEX(ATS!$A:$P,MATCH(ATS!$U848,ATS!$O:$O,0),4)</f>
        <v>88002-S</v>
      </c>
      <c r="AA848" s="195">
        <f>IFERROR(VLOOKUP('2) Order Form'!W853,$U$4:$U$1000,1,FALSE),"Ikke med i Elastic")</f>
        <v>7048652763853</v>
      </c>
      <c r="AB848" s="195">
        <f>SUM('2) Order Form'!W853)</f>
        <v>7048652763853</v>
      </c>
      <c r="AC848" s="195">
        <f>INDEX(ATS!$A:$P,MATCH(ATS!$AB848,ATS!$O:$O,0),1)</f>
        <v>826060</v>
      </c>
      <c r="AD848" s="195" t="str">
        <f>INDEX(ATS!$A:$P,MATCH(ATS!$AB848,ATS!$O:$O,0),2)</f>
        <v>Chaser Logo T-shirt M</v>
      </c>
      <c r="AE848" s="195" t="str">
        <f>INDEX(ATS!$A:$P,MATCH(ATS!$AB848,ATS!$O:$O,0),4)</f>
        <v>88002-XL</v>
      </c>
    </row>
    <row r="849" spans="1:31" s="2" customFormat="1" x14ac:dyDescent="0.2">
      <c r="A849" s="228">
        <v>820235</v>
      </c>
      <c r="B849" s="228" t="s">
        <v>376</v>
      </c>
      <c r="C849" s="228" t="s">
        <v>4204</v>
      </c>
      <c r="D849" s="228" t="s">
        <v>3340</v>
      </c>
      <c r="E849" s="228" t="s">
        <v>3337</v>
      </c>
      <c r="F849" s="228" t="s">
        <v>68</v>
      </c>
      <c r="G849" s="228" t="s">
        <v>504</v>
      </c>
      <c r="H849" s="228">
        <v>49</v>
      </c>
      <c r="I849" s="228">
        <v>49</v>
      </c>
      <c r="J849" s="228">
        <v>49</v>
      </c>
      <c r="K849" s="228">
        <v>49</v>
      </c>
      <c r="L849" s="231">
        <v>49</v>
      </c>
      <c r="N849" s="119" t="str">
        <f t="shared" si="39"/>
        <v>820235-11000-XL</v>
      </c>
      <c r="O849" s="122" t="str">
        <f>IF(B849="NET","",IF(B849="","",IFERROR(VLOOKUP(N849,EAN!$A:$B,2,FALSE),"MANGLER - MÅ OPPDATERE EAN-FANEN")))</f>
        <v>MANGLER - MÅ OPPDATERE EAN-FANEN</v>
      </c>
      <c r="P849" s="119">
        <f t="shared" si="40"/>
        <v>49</v>
      </c>
      <c r="Q849" s="119">
        <f t="shared" si="41"/>
        <v>49</v>
      </c>
      <c r="S849" s="137" t="str">
        <f>IF(B849="NET","",IFERROR(VLOOKUP(O849,'2) Order Form'!$W$9:$W$1926,1,FALSE),"Ikke med I order form"))</f>
        <v>Ikke med I order form</v>
      </c>
      <c r="U849" s="226">
        <v>7048652763914</v>
      </c>
      <c r="V849" s="120">
        <f>IFERROR(VLOOKUP(U849,'2) Order Form'!$W$9:$W$1996,1,FALSE),"Ikke med I order form")</f>
        <v>7048652763914</v>
      </c>
      <c r="W849" s="195">
        <f>INDEX(ATS!$A:$P,MATCH(ATS!$U849,ATS!$O:$O,0),1)</f>
        <v>826050</v>
      </c>
      <c r="X849" s="174" t="str">
        <f>INDEX(ATS!$A:$P,MATCH(ATS!$U849,ATS!$O:$O,0),2)</f>
        <v>Chaser Shorts M</v>
      </c>
      <c r="Y849" s="175" t="str">
        <f>INDEX(ATS!$A:$P,MATCH(ATS!$U849,ATS!$O:$O,0),4)</f>
        <v>88002-M</v>
      </c>
      <c r="AA849" s="195">
        <f>IFERROR(VLOOKUP('2) Order Form'!W854,$U$4:$U$1000,1,FALSE),"Ikke med i Elastic")</f>
        <v>7048652461568</v>
      </c>
      <c r="AB849" s="195">
        <f>SUM('2) Order Form'!W854)</f>
        <v>7048652461568</v>
      </c>
      <c r="AC849" s="195">
        <f>INDEX(ATS!$A:$P,MATCH(ATS!$AB849,ATS!$O:$O,0),1)</f>
        <v>826060</v>
      </c>
      <c r="AD849" s="195" t="str">
        <f>INDEX(ATS!$A:$P,MATCH(ATS!$AB849,ATS!$O:$O,0),2)</f>
        <v>Chaser Logo T-shirt M</v>
      </c>
      <c r="AE849" s="195" t="str">
        <f>INDEX(ATS!$A:$P,MATCH(ATS!$AB849,ATS!$O:$O,0),4)</f>
        <v>BLACK-S</v>
      </c>
    </row>
    <row r="850" spans="1:31" s="2" customFormat="1" x14ac:dyDescent="0.2">
      <c r="A850" s="228">
        <v>820235</v>
      </c>
      <c r="B850" s="228" t="s">
        <v>376</v>
      </c>
      <c r="C850" s="228" t="s">
        <v>4204</v>
      </c>
      <c r="D850" s="228" t="s">
        <v>3249</v>
      </c>
      <c r="E850" s="228" t="s">
        <v>4366</v>
      </c>
      <c r="F850" s="228" t="s">
        <v>8</v>
      </c>
      <c r="G850" s="228" t="s">
        <v>504</v>
      </c>
      <c r="H850" s="228">
        <v>21</v>
      </c>
      <c r="I850" s="228">
        <v>21</v>
      </c>
      <c r="J850" s="228">
        <v>21</v>
      </c>
      <c r="K850" s="228">
        <v>21</v>
      </c>
      <c r="L850" s="231">
        <v>21</v>
      </c>
      <c r="N850" s="119" t="str">
        <f t="shared" si="39"/>
        <v>820235-66101-S</v>
      </c>
      <c r="O850" s="122" t="str">
        <f>IF(B850="NET","",IF(B850="","",IFERROR(VLOOKUP(N850,EAN!$A:$B,2,FALSE),"MANGLER - MÅ OPPDATERE EAN-FANEN")))</f>
        <v>MANGLER - MÅ OPPDATERE EAN-FANEN</v>
      </c>
      <c r="P850" s="119">
        <f t="shared" si="40"/>
        <v>21</v>
      </c>
      <c r="Q850" s="119">
        <f t="shared" si="41"/>
        <v>21</v>
      </c>
      <c r="S850" s="137" t="str">
        <f>IF(B850="NET","",IFERROR(VLOOKUP(O850,'2) Order Form'!$W$9:$W$1926,1,FALSE),"Ikke med I order form"))</f>
        <v>Ikke med I order form</v>
      </c>
      <c r="U850" s="226">
        <v>7048652763907</v>
      </c>
      <c r="V850" s="120">
        <f>IFERROR(VLOOKUP(U850,'2) Order Form'!$W$9:$W$1996,1,FALSE),"Ikke med I order form")</f>
        <v>7048652763907</v>
      </c>
      <c r="W850" s="195">
        <f>INDEX(ATS!$A:$P,MATCH(ATS!$U850,ATS!$O:$O,0),1)</f>
        <v>826050</v>
      </c>
      <c r="X850" s="174" t="str">
        <f>INDEX(ATS!$A:$P,MATCH(ATS!$U850,ATS!$O:$O,0),2)</f>
        <v>Chaser Shorts M</v>
      </c>
      <c r="Y850" s="175" t="str">
        <f>INDEX(ATS!$A:$P,MATCH(ATS!$U850,ATS!$O:$O,0),4)</f>
        <v>88002-L</v>
      </c>
      <c r="AA850" s="195">
        <f>IFERROR(VLOOKUP('2) Order Form'!W855,$U$4:$U$1000,1,FALSE),"Ikke med i Elastic")</f>
        <v>7048652461551</v>
      </c>
      <c r="AB850" s="195">
        <f>SUM('2) Order Form'!W855)</f>
        <v>7048652461551</v>
      </c>
      <c r="AC850" s="195">
        <f>INDEX(ATS!$A:$P,MATCH(ATS!$AB850,ATS!$O:$O,0),1)</f>
        <v>826060</v>
      </c>
      <c r="AD850" s="195" t="str">
        <f>INDEX(ATS!$A:$P,MATCH(ATS!$AB850,ATS!$O:$O,0),2)</f>
        <v>Chaser Logo T-shirt M</v>
      </c>
      <c r="AE850" s="195" t="str">
        <f>INDEX(ATS!$A:$P,MATCH(ATS!$AB850,ATS!$O:$O,0),4)</f>
        <v>BLACK-M</v>
      </c>
    </row>
    <row r="851" spans="1:31" s="2" customFormat="1" x14ac:dyDescent="0.2">
      <c r="A851" s="228">
        <v>820235</v>
      </c>
      <c r="B851" s="228" t="s">
        <v>376</v>
      </c>
      <c r="C851" s="228" t="s">
        <v>4204</v>
      </c>
      <c r="D851" s="228" t="s">
        <v>3250</v>
      </c>
      <c r="E851" s="228" t="s">
        <v>4366</v>
      </c>
      <c r="F851" s="228" t="s">
        <v>7</v>
      </c>
      <c r="G851" s="228" t="s">
        <v>504</v>
      </c>
      <c r="H851" s="228">
        <v>9</v>
      </c>
      <c r="I851" s="228">
        <v>9</v>
      </c>
      <c r="J851" s="228">
        <v>9</v>
      </c>
      <c r="K851" s="228">
        <v>9</v>
      </c>
      <c r="L851" s="231">
        <v>9</v>
      </c>
      <c r="N851" s="119" t="str">
        <f t="shared" si="39"/>
        <v>820235-66101-M</v>
      </c>
      <c r="O851" s="122" t="str">
        <f>IF(B851="NET","",IF(B851="","",IFERROR(VLOOKUP(N851,EAN!$A:$B,2,FALSE),"MANGLER - MÅ OPPDATERE EAN-FANEN")))</f>
        <v>MANGLER - MÅ OPPDATERE EAN-FANEN</v>
      </c>
      <c r="P851" s="119">
        <f t="shared" si="40"/>
        <v>9</v>
      </c>
      <c r="Q851" s="119">
        <f t="shared" si="41"/>
        <v>9</v>
      </c>
      <c r="S851" s="137" t="str">
        <f>IF(B851="NET","",IFERROR(VLOOKUP(O851,'2) Order Form'!$W$9:$W$1926,1,FALSE),"Ikke med I order form"))</f>
        <v>Ikke med I order form</v>
      </c>
      <c r="U851" s="226">
        <v>7048652763938</v>
      </c>
      <c r="V851" s="120">
        <f>IFERROR(VLOOKUP(U851,'2) Order Form'!$W$9:$W$1996,1,FALSE),"Ikke med I order form")</f>
        <v>7048652763938</v>
      </c>
      <c r="W851" s="195">
        <f>INDEX(ATS!$A:$P,MATCH(ATS!$U851,ATS!$O:$O,0),1)</f>
        <v>826050</v>
      </c>
      <c r="X851" s="174" t="str">
        <f>INDEX(ATS!$A:$P,MATCH(ATS!$U851,ATS!$O:$O,0),2)</f>
        <v>Chaser Shorts M</v>
      </c>
      <c r="Y851" s="175" t="str">
        <f>INDEX(ATS!$A:$P,MATCH(ATS!$U851,ATS!$O:$O,0),4)</f>
        <v>88002-XL</v>
      </c>
      <c r="AA851" s="195">
        <f>IFERROR(VLOOKUP('2) Order Form'!W856,$U$4:$U$1000,1,FALSE),"Ikke med i Elastic")</f>
        <v>7048652461544</v>
      </c>
      <c r="AB851" s="195">
        <f>SUM('2) Order Form'!W856)</f>
        <v>7048652461544</v>
      </c>
      <c r="AC851" s="195">
        <f>INDEX(ATS!$A:$P,MATCH(ATS!$AB851,ATS!$O:$O,0),1)</f>
        <v>826060</v>
      </c>
      <c r="AD851" s="195" t="str">
        <f>INDEX(ATS!$A:$P,MATCH(ATS!$AB851,ATS!$O:$O,0),2)</f>
        <v>Chaser Logo T-shirt M</v>
      </c>
      <c r="AE851" s="195" t="str">
        <f>INDEX(ATS!$A:$P,MATCH(ATS!$AB851,ATS!$O:$O,0),4)</f>
        <v>BLACK-L</v>
      </c>
    </row>
    <row r="852" spans="1:31" s="2" customFormat="1" x14ac:dyDescent="0.2">
      <c r="A852" s="228">
        <v>820235</v>
      </c>
      <c r="B852" s="228" t="s">
        <v>376</v>
      </c>
      <c r="C852" s="228" t="s">
        <v>4204</v>
      </c>
      <c r="D852" s="228" t="s">
        <v>3251</v>
      </c>
      <c r="E852" s="228" t="s">
        <v>4366</v>
      </c>
      <c r="F852" s="228" t="s">
        <v>67</v>
      </c>
      <c r="G852" s="228" t="s">
        <v>504</v>
      </c>
      <c r="H852" s="228">
        <v>8</v>
      </c>
      <c r="I852" s="228">
        <v>8</v>
      </c>
      <c r="J852" s="228">
        <v>8</v>
      </c>
      <c r="K852" s="228">
        <v>8</v>
      </c>
      <c r="L852" s="231">
        <v>8</v>
      </c>
      <c r="N852" s="119" t="str">
        <f t="shared" si="39"/>
        <v>820235-66101-L</v>
      </c>
      <c r="O852" s="122" t="str">
        <f>IF(B852="NET","",IF(B852="","",IFERROR(VLOOKUP(N852,EAN!$A:$B,2,FALSE),"MANGLER - MÅ OPPDATERE EAN-FANEN")))</f>
        <v>MANGLER - MÅ OPPDATERE EAN-FANEN</v>
      </c>
      <c r="P852" s="119">
        <f t="shared" si="40"/>
        <v>8</v>
      </c>
      <c r="Q852" s="119">
        <f t="shared" si="41"/>
        <v>8</v>
      </c>
      <c r="S852" s="137" t="str">
        <f>IF(B852="NET","",IFERROR(VLOOKUP(O852,'2) Order Form'!$W$9:$W$1926,1,FALSE),"Ikke med I order form"))</f>
        <v>Ikke med I order form</v>
      </c>
      <c r="U852" s="226">
        <v>7048652763969</v>
      </c>
      <c r="V852" s="120">
        <f>IFERROR(VLOOKUP(U852,'2) Order Form'!$W$9:$W$1996,1,FALSE),"Ikke med I order form")</f>
        <v>7048652763969</v>
      </c>
      <c r="W852" s="195">
        <f>INDEX(ATS!$A:$P,MATCH(ATS!$U852,ATS!$O:$O,0),1)</f>
        <v>826050</v>
      </c>
      <c r="X852" s="174" t="str">
        <f>INDEX(ATS!$A:$P,MATCH(ATS!$U852,ATS!$O:$O,0),2)</f>
        <v>Chaser Shorts M</v>
      </c>
      <c r="Y852" s="175" t="str">
        <f>INDEX(ATS!$A:$P,MATCH(ATS!$U852,ATS!$O:$O,0),4)</f>
        <v>99901-S</v>
      </c>
      <c r="AA852" s="195">
        <f>IFERROR(VLOOKUP('2) Order Form'!W857,$U$4:$U$1000,1,FALSE),"Ikke med i Elastic")</f>
        <v>7048652461575</v>
      </c>
      <c r="AB852" s="195">
        <f>SUM('2) Order Form'!W857)</f>
        <v>7048652461575</v>
      </c>
      <c r="AC852" s="195">
        <f>INDEX(ATS!$A:$P,MATCH(ATS!$AB852,ATS!$O:$O,0),1)</f>
        <v>826060</v>
      </c>
      <c r="AD852" s="195" t="str">
        <f>INDEX(ATS!$A:$P,MATCH(ATS!$AB852,ATS!$O:$O,0),2)</f>
        <v>Chaser Logo T-shirt M</v>
      </c>
      <c r="AE852" s="195" t="str">
        <f>INDEX(ATS!$A:$P,MATCH(ATS!$AB852,ATS!$O:$O,0),4)</f>
        <v>BLACK-XL</v>
      </c>
    </row>
    <row r="853" spans="1:31" s="2" customFormat="1" x14ac:dyDescent="0.2">
      <c r="A853" s="228">
        <v>820235</v>
      </c>
      <c r="B853" s="228" t="s">
        <v>376</v>
      </c>
      <c r="C853" s="228" t="s">
        <v>4204</v>
      </c>
      <c r="D853" s="228" t="s">
        <v>3252</v>
      </c>
      <c r="E853" s="228" t="s">
        <v>4366</v>
      </c>
      <c r="F853" s="228" t="s">
        <v>68</v>
      </c>
      <c r="G853" s="228" t="s">
        <v>504</v>
      </c>
      <c r="H853" s="228">
        <v>21</v>
      </c>
      <c r="I853" s="228">
        <v>21</v>
      </c>
      <c r="J853" s="228">
        <v>21</v>
      </c>
      <c r="K853" s="228">
        <v>21</v>
      </c>
      <c r="L853" s="231">
        <v>21</v>
      </c>
      <c r="N853" s="119" t="str">
        <f t="shared" si="39"/>
        <v>820235-66101-XL</v>
      </c>
      <c r="O853" s="122" t="str">
        <f>IF(B853="NET","",IF(B853="","",IFERROR(VLOOKUP(N853,EAN!$A:$B,2,FALSE),"MANGLER - MÅ OPPDATERE EAN-FANEN")))</f>
        <v>MANGLER - MÅ OPPDATERE EAN-FANEN</v>
      </c>
      <c r="P853" s="119">
        <f t="shared" si="40"/>
        <v>21</v>
      </c>
      <c r="Q853" s="119">
        <f t="shared" si="41"/>
        <v>21</v>
      </c>
      <c r="S853" s="137" t="str">
        <f>IF(B853="NET","",IFERROR(VLOOKUP(O853,'2) Order Form'!$W$9:$W$1926,1,FALSE),"Ikke med I order form"))</f>
        <v>Ikke med I order form</v>
      </c>
      <c r="U853" s="226">
        <v>7048652763952</v>
      </c>
      <c r="V853" s="120">
        <f>IFERROR(VLOOKUP(U853,'2) Order Form'!$W$9:$W$1996,1,FALSE),"Ikke med I order form")</f>
        <v>7048652763952</v>
      </c>
      <c r="W853" s="195">
        <f>INDEX(ATS!$A:$P,MATCH(ATS!$U853,ATS!$O:$O,0),1)</f>
        <v>826050</v>
      </c>
      <c r="X853" s="174" t="str">
        <f>INDEX(ATS!$A:$P,MATCH(ATS!$U853,ATS!$O:$O,0),2)</f>
        <v>Chaser Shorts M</v>
      </c>
      <c r="Y853" s="175" t="str">
        <f>INDEX(ATS!$A:$P,MATCH(ATS!$U853,ATS!$O:$O,0),4)</f>
        <v>99901-M</v>
      </c>
      <c r="AA853" s="195">
        <f>IFERROR(VLOOKUP('2) Order Form'!W858,$U$4:$U$1000,1,FALSE),"Ikke med i Elastic")</f>
        <v>7048652763921</v>
      </c>
      <c r="AB853" s="195">
        <f>SUM('2) Order Form'!W858)</f>
        <v>7048652763921</v>
      </c>
      <c r="AC853" s="195">
        <f>INDEX(ATS!$A:$P,MATCH(ATS!$AB853,ATS!$O:$O,0),1)</f>
        <v>826050</v>
      </c>
      <c r="AD853" s="195" t="str">
        <f>INDEX(ATS!$A:$P,MATCH(ATS!$AB853,ATS!$O:$O,0),2)</f>
        <v>Chaser Shorts M</v>
      </c>
      <c r="AE853" s="195" t="str">
        <f>INDEX(ATS!$A:$P,MATCH(ATS!$AB853,ATS!$O:$O,0),4)</f>
        <v>88002-S</v>
      </c>
    </row>
    <row r="854" spans="1:31" s="2" customFormat="1" x14ac:dyDescent="0.2">
      <c r="A854" s="228">
        <v>820235</v>
      </c>
      <c r="B854" s="228" t="s">
        <v>376</v>
      </c>
      <c r="C854" s="228" t="s">
        <v>4204</v>
      </c>
      <c r="D854" s="228" t="s">
        <v>3341</v>
      </c>
      <c r="E854" s="228" t="s">
        <v>4389</v>
      </c>
      <c r="F854" s="228" t="s">
        <v>8</v>
      </c>
      <c r="G854" s="228" t="s">
        <v>128</v>
      </c>
      <c r="H854" s="228">
        <v>0</v>
      </c>
      <c r="I854" s="228">
        <v>0</v>
      </c>
      <c r="J854" s="228">
        <v>0</v>
      </c>
      <c r="K854" s="228">
        <v>0</v>
      </c>
      <c r="L854" s="231">
        <v>0</v>
      </c>
      <c r="N854" s="119" t="str">
        <f t="shared" si="39"/>
        <v>820235-75000-S</v>
      </c>
      <c r="O854" s="122" t="str">
        <f>IF(B854="NET","",IF(B854="","",IFERROR(VLOOKUP(N854,EAN!$A:$B,2,FALSE),"MANGLER - MÅ OPPDATERE EAN-FANEN")))</f>
        <v>MANGLER - MÅ OPPDATERE EAN-FANEN</v>
      </c>
      <c r="P854" s="119">
        <f t="shared" si="40"/>
        <v>0</v>
      </c>
      <c r="Q854" s="119">
        <f t="shared" si="41"/>
        <v>0</v>
      </c>
      <c r="S854" s="137" t="str">
        <f>IF(B854="NET","",IFERROR(VLOOKUP(O854,'2) Order Form'!$W$9:$W$1926,1,FALSE),"Ikke med I order form"))</f>
        <v>Ikke med I order form</v>
      </c>
      <c r="U854" s="226">
        <v>7048652763945</v>
      </c>
      <c r="V854" s="120">
        <f>IFERROR(VLOOKUP(U854,'2) Order Form'!$W$9:$W$1996,1,FALSE),"Ikke med I order form")</f>
        <v>7048652763945</v>
      </c>
      <c r="W854" s="195">
        <f>INDEX(ATS!$A:$P,MATCH(ATS!$U854,ATS!$O:$O,0),1)</f>
        <v>826050</v>
      </c>
      <c r="X854" s="174" t="str">
        <f>INDEX(ATS!$A:$P,MATCH(ATS!$U854,ATS!$O:$O,0),2)</f>
        <v>Chaser Shorts M</v>
      </c>
      <c r="Y854" s="175" t="str">
        <f>INDEX(ATS!$A:$P,MATCH(ATS!$U854,ATS!$O:$O,0),4)</f>
        <v>99901-L</v>
      </c>
      <c r="AA854" s="195">
        <f>IFERROR(VLOOKUP('2) Order Form'!W859,$U$4:$U$1000,1,FALSE),"Ikke med i Elastic")</f>
        <v>7048652763914</v>
      </c>
      <c r="AB854" s="195">
        <f>SUM('2) Order Form'!W859)</f>
        <v>7048652763914</v>
      </c>
      <c r="AC854" s="195">
        <f>INDEX(ATS!$A:$P,MATCH(ATS!$AB854,ATS!$O:$O,0),1)</f>
        <v>826050</v>
      </c>
      <c r="AD854" s="195" t="str">
        <f>INDEX(ATS!$A:$P,MATCH(ATS!$AB854,ATS!$O:$O,0),2)</f>
        <v>Chaser Shorts M</v>
      </c>
      <c r="AE854" s="195" t="str">
        <f>INDEX(ATS!$A:$P,MATCH(ATS!$AB854,ATS!$O:$O,0),4)</f>
        <v>88002-M</v>
      </c>
    </row>
    <row r="855" spans="1:31" s="2" customFormat="1" x14ac:dyDescent="0.2">
      <c r="A855" s="228">
        <v>820235</v>
      </c>
      <c r="B855" s="228" t="s">
        <v>376</v>
      </c>
      <c r="C855" s="228" t="s">
        <v>4204</v>
      </c>
      <c r="D855" s="228" t="s">
        <v>3342</v>
      </c>
      <c r="E855" s="228" t="s">
        <v>4389</v>
      </c>
      <c r="F855" s="228" t="s">
        <v>7</v>
      </c>
      <c r="G855" s="228" t="s">
        <v>128</v>
      </c>
      <c r="H855" s="228">
        <v>0</v>
      </c>
      <c r="I855" s="228">
        <v>0</v>
      </c>
      <c r="J855" s="228">
        <v>0</v>
      </c>
      <c r="K855" s="228">
        <v>0</v>
      </c>
      <c r="L855" s="231">
        <v>0</v>
      </c>
      <c r="N855" s="119" t="str">
        <f t="shared" si="39"/>
        <v>820235-75000-M</v>
      </c>
      <c r="O855" s="122" t="str">
        <f>IF(B855="NET","",IF(B855="","",IFERROR(VLOOKUP(N855,EAN!$A:$B,2,FALSE),"MANGLER - MÅ OPPDATERE EAN-FANEN")))</f>
        <v>MANGLER - MÅ OPPDATERE EAN-FANEN</v>
      </c>
      <c r="P855" s="119">
        <f t="shared" si="40"/>
        <v>0</v>
      </c>
      <c r="Q855" s="119">
        <f t="shared" si="41"/>
        <v>0</v>
      </c>
      <c r="S855" s="137" t="str">
        <f>IF(B855="NET","",IFERROR(VLOOKUP(O855,'2) Order Form'!$W$9:$W$1926,1,FALSE),"Ikke med I order form"))</f>
        <v>Ikke med I order form</v>
      </c>
      <c r="U855" s="226">
        <v>7048652763976</v>
      </c>
      <c r="V855" s="120">
        <f>IFERROR(VLOOKUP(U855,'2) Order Form'!$W$9:$W$1996,1,FALSE),"Ikke med I order form")</f>
        <v>7048652763976</v>
      </c>
      <c r="W855" s="195">
        <f>INDEX(ATS!$A:$P,MATCH(ATS!$U855,ATS!$O:$O,0),1)</f>
        <v>826050</v>
      </c>
      <c r="X855" s="174" t="str">
        <f>INDEX(ATS!$A:$P,MATCH(ATS!$U855,ATS!$O:$O,0),2)</f>
        <v>Chaser Shorts M</v>
      </c>
      <c r="Y855" s="175" t="str">
        <f>INDEX(ATS!$A:$P,MATCH(ATS!$U855,ATS!$O:$O,0),4)</f>
        <v>99901-XL</v>
      </c>
      <c r="AA855" s="195">
        <f>IFERROR(VLOOKUP('2) Order Form'!W860,$U$4:$U$1000,1,FALSE),"Ikke med i Elastic")</f>
        <v>7048652763907</v>
      </c>
      <c r="AB855" s="195">
        <f>SUM('2) Order Form'!W860)</f>
        <v>7048652763907</v>
      </c>
      <c r="AC855" s="195">
        <f>INDEX(ATS!$A:$P,MATCH(ATS!$AB855,ATS!$O:$O,0),1)</f>
        <v>826050</v>
      </c>
      <c r="AD855" s="195" t="str">
        <f>INDEX(ATS!$A:$P,MATCH(ATS!$AB855,ATS!$O:$O,0),2)</f>
        <v>Chaser Shorts M</v>
      </c>
      <c r="AE855" s="195" t="str">
        <f>INDEX(ATS!$A:$P,MATCH(ATS!$AB855,ATS!$O:$O,0),4)</f>
        <v>88002-L</v>
      </c>
    </row>
    <row r="856" spans="1:31" s="2" customFormat="1" x14ac:dyDescent="0.2">
      <c r="A856" s="228">
        <v>820235</v>
      </c>
      <c r="B856" s="228" t="s">
        <v>376</v>
      </c>
      <c r="C856" s="228" t="s">
        <v>4204</v>
      </c>
      <c r="D856" s="228" t="s">
        <v>3343</v>
      </c>
      <c r="E856" s="228" t="s">
        <v>4389</v>
      </c>
      <c r="F856" s="228" t="s">
        <v>67</v>
      </c>
      <c r="G856" s="228" t="s">
        <v>128</v>
      </c>
      <c r="H856" s="228">
        <v>0</v>
      </c>
      <c r="I856" s="228">
        <v>0</v>
      </c>
      <c r="J856" s="228">
        <v>0</v>
      </c>
      <c r="K856" s="228">
        <v>0</v>
      </c>
      <c r="L856" s="231">
        <v>0</v>
      </c>
      <c r="N856" s="119" t="str">
        <f t="shared" si="39"/>
        <v>820235-75000-L</v>
      </c>
      <c r="O856" s="122" t="str">
        <f>IF(B856="NET","",IF(B856="","",IFERROR(VLOOKUP(N856,EAN!$A:$B,2,FALSE),"MANGLER - MÅ OPPDATERE EAN-FANEN")))</f>
        <v>MANGLER - MÅ OPPDATERE EAN-FANEN</v>
      </c>
      <c r="P856" s="119">
        <f t="shared" si="40"/>
        <v>0</v>
      </c>
      <c r="Q856" s="119">
        <f t="shared" si="41"/>
        <v>0</v>
      </c>
      <c r="S856" s="137" t="str">
        <f>IF(B856="NET","",IFERROR(VLOOKUP(O856,'2) Order Form'!$W$9:$W$1926,1,FALSE),"Ikke med I order form"))</f>
        <v>Ikke med I order form</v>
      </c>
      <c r="U856" s="226">
        <v>7048652535054</v>
      </c>
      <c r="V856" s="120">
        <f>IFERROR(VLOOKUP(U856,'2) Order Form'!$W$9:$W$1996,1,FALSE),"Ikke med I order form")</f>
        <v>7048652535054</v>
      </c>
      <c r="W856" s="195">
        <f>INDEX(ATS!$A:$P,MATCH(ATS!$U856,ATS!$O:$O,0),1)</f>
        <v>828170</v>
      </c>
      <c r="X856" s="174" t="str">
        <f>INDEX(ATS!$A:$P,MATCH(ATS!$U856,ATS!$O:$O,0),2)</f>
        <v>Chaser Hoodie W</v>
      </c>
      <c r="Y856" s="175" t="str">
        <f>INDEX(ATS!$A:$P,MATCH(ATS!$U856,ATS!$O:$O,0),4)</f>
        <v>BLACK-XS</v>
      </c>
      <c r="AA856" s="195">
        <f>IFERROR(VLOOKUP('2) Order Form'!W861,$U$4:$U$1000,1,FALSE),"Ikke med i Elastic")</f>
        <v>7048652763938</v>
      </c>
      <c r="AB856" s="195">
        <f>SUM('2) Order Form'!W861)</f>
        <v>7048652763938</v>
      </c>
      <c r="AC856" s="195">
        <f>INDEX(ATS!$A:$P,MATCH(ATS!$AB856,ATS!$O:$O,0),1)</f>
        <v>826050</v>
      </c>
      <c r="AD856" s="195" t="str">
        <f>INDEX(ATS!$A:$P,MATCH(ATS!$AB856,ATS!$O:$O,0),2)</f>
        <v>Chaser Shorts M</v>
      </c>
      <c r="AE856" s="195" t="str">
        <f>INDEX(ATS!$A:$P,MATCH(ATS!$AB856,ATS!$O:$O,0),4)</f>
        <v>88002-XL</v>
      </c>
    </row>
    <row r="857" spans="1:31" s="2" customFormat="1" x14ac:dyDescent="0.2">
      <c r="A857" s="228">
        <v>820235</v>
      </c>
      <c r="B857" s="228" t="s">
        <v>376</v>
      </c>
      <c r="C857" s="228" t="s">
        <v>4204</v>
      </c>
      <c r="D857" s="228" t="s">
        <v>3344</v>
      </c>
      <c r="E857" s="228" t="s">
        <v>4389</v>
      </c>
      <c r="F857" s="228" t="s">
        <v>68</v>
      </c>
      <c r="G857" s="228" t="s">
        <v>128</v>
      </c>
      <c r="H857" s="228">
        <v>0</v>
      </c>
      <c r="I857" s="228">
        <v>0</v>
      </c>
      <c r="J857" s="228">
        <v>0</v>
      </c>
      <c r="K857" s="228">
        <v>0</v>
      </c>
      <c r="L857" s="231">
        <v>0</v>
      </c>
      <c r="N857" s="119" t="str">
        <f t="shared" si="39"/>
        <v>820235-75000-XL</v>
      </c>
      <c r="O857" s="122" t="str">
        <f>IF(B857="NET","",IF(B857="","",IFERROR(VLOOKUP(N857,EAN!$A:$B,2,FALSE),"MANGLER - MÅ OPPDATERE EAN-FANEN")))</f>
        <v>MANGLER - MÅ OPPDATERE EAN-FANEN</v>
      </c>
      <c r="P857" s="119">
        <f t="shared" si="40"/>
        <v>0</v>
      </c>
      <c r="Q857" s="119">
        <f t="shared" si="41"/>
        <v>0</v>
      </c>
      <c r="S857" s="137" t="str">
        <f>IF(B857="NET","",IFERROR(VLOOKUP(O857,'2) Order Form'!$W$9:$W$1926,1,FALSE),"Ikke med I order form"))</f>
        <v>Ikke med I order form</v>
      </c>
      <c r="U857" s="226">
        <v>7048652535047</v>
      </c>
      <c r="V857" s="120">
        <f>IFERROR(VLOOKUP(U857,'2) Order Form'!$W$9:$W$1996,1,FALSE),"Ikke med I order form")</f>
        <v>7048652535047</v>
      </c>
      <c r="W857" s="195">
        <f>INDEX(ATS!$A:$P,MATCH(ATS!$U857,ATS!$O:$O,0),1)</f>
        <v>828170</v>
      </c>
      <c r="X857" s="174" t="str">
        <f>INDEX(ATS!$A:$P,MATCH(ATS!$U857,ATS!$O:$O,0),2)</f>
        <v>Chaser Hoodie W</v>
      </c>
      <c r="Y857" s="175" t="str">
        <f>INDEX(ATS!$A:$P,MATCH(ATS!$U857,ATS!$O:$O,0),4)</f>
        <v>BLACK-S</v>
      </c>
      <c r="AA857" s="195">
        <f>IFERROR(VLOOKUP('2) Order Form'!W862,$U$4:$U$1000,1,FALSE),"Ikke med i Elastic")</f>
        <v>7048652763969</v>
      </c>
      <c r="AB857" s="195">
        <f>SUM('2) Order Form'!W862)</f>
        <v>7048652763969</v>
      </c>
      <c r="AC857" s="195">
        <f>INDEX(ATS!$A:$P,MATCH(ATS!$AB857,ATS!$O:$O,0),1)</f>
        <v>826050</v>
      </c>
      <c r="AD857" s="195" t="str">
        <f>INDEX(ATS!$A:$P,MATCH(ATS!$AB857,ATS!$O:$O,0),2)</f>
        <v>Chaser Shorts M</v>
      </c>
      <c r="AE857" s="195" t="str">
        <f>INDEX(ATS!$A:$P,MATCH(ATS!$AB857,ATS!$O:$O,0),4)</f>
        <v>99901-S</v>
      </c>
    </row>
    <row r="858" spans="1:31" s="2" customFormat="1" x14ac:dyDescent="0.2">
      <c r="A858" s="228">
        <v>820235</v>
      </c>
      <c r="B858" s="228" t="s">
        <v>376</v>
      </c>
      <c r="C858" s="228" t="s">
        <v>4204</v>
      </c>
      <c r="D858" s="228" t="s">
        <v>662</v>
      </c>
      <c r="E858" s="228" t="s">
        <v>4390</v>
      </c>
      <c r="F858" s="228" t="s">
        <v>8</v>
      </c>
      <c r="G858" s="228" t="s">
        <v>504</v>
      </c>
      <c r="H858" s="228">
        <v>23</v>
      </c>
      <c r="I858" s="228">
        <v>23</v>
      </c>
      <c r="J858" s="228">
        <v>23</v>
      </c>
      <c r="K858" s="228">
        <v>23</v>
      </c>
      <c r="L858" s="231">
        <v>23</v>
      </c>
      <c r="N858" s="119" t="str">
        <f t="shared" si="39"/>
        <v>820235-88001-S</v>
      </c>
      <c r="O858" s="122" t="str">
        <f>IF(B858="NET","",IF(B858="","",IFERROR(VLOOKUP(N858,EAN!$A:$B,2,FALSE),"MANGLER - MÅ OPPDATERE EAN-FANEN")))</f>
        <v>MANGLER - MÅ OPPDATERE EAN-FANEN</v>
      </c>
      <c r="P858" s="119">
        <f t="shared" si="40"/>
        <v>23</v>
      </c>
      <c r="Q858" s="119">
        <f t="shared" si="41"/>
        <v>23</v>
      </c>
      <c r="S858" s="137" t="str">
        <f>IF(B858="NET","",IFERROR(VLOOKUP(O858,'2) Order Form'!$W$9:$W$1926,1,FALSE),"Ikke med I order form"))</f>
        <v>Ikke med I order form</v>
      </c>
      <c r="U858" s="226">
        <v>7048652535030</v>
      </c>
      <c r="V858" s="120">
        <f>IFERROR(VLOOKUP(U858,'2) Order Form'!$W$9:$W$1996,1,FALSE),"Ikke med I order form")</f>
        <v>7048652535030</v>
      </c>
      <c r="W858" s="195">
        <f>INDEX(ATS!$A:$P,MATCH(ATS!$U858,ATS!$O:$O,0),1)</f>
        <v>828170</v>
      </c>
      <c r="X858" s="174" t="str">
        <f>INDEX(ATS!$A:$P,MATCH(ATS!$U858,ATS!$O:$O,0),2)</f>
        <v>Chaser Hoodie W</v>
      </c>
      <c r="Y858" s="175" t="str">
        <f>INDEX(ATS!$A:$P,MATCH(ATS!$U858,ATS!$O:$O,0),4)</f>
        <v>BLACK-M</v>
      </c>
      <c r="AA858" s="195">
        <f>IFERROR(VLOOKUP('2) Order Form'!W863,$U$4:$U$1000,1,FALSE),"Ikke med i Elastic")</f>
        <v>7048652763952</v>
      </c>
      <c r="AB858" s="195">
        <f>SUM('2) Order Form'!W863)</f>
        <v>7048652763952</v>
      </c>
      <c r="AC858" s="195">
        <f>INDEX(ATS!$A:$P,MATCH(ATS!$AB858,ATS!$O:$O,0),1)</f>
        <v>826050</v>
      </c>
      <c r="AD858" s="195" t="str">
        <f>INDEX(ATS!$A:$P,MATCH(ATS!$AB858,ATS!$O:$O,0),2)</f>
        <v>Chaser Shorts M</v>
      </c>
      <c r="AE858" s="195" t="str">
        <f>INDEX(ATS!$A:$P,MATCH(ATS!$AB858,ATS!$O:$O,0),4)</f>
        <v>99901-M</v>
      </c>
    </row>
    <row r="859" spans="1:31" s="2" customFormat="1" x14ac:dyDescent="0.2">
      <c r="A859" s="228">
        <v>820235</v>
      </c>
      <c r="B859" s="228" t="s">
        <v>376</v>
      </c>
      <c r="C859" s="228" t="s">
        <v>4204</v>
      </c>
      <c r="D859" s="228" t="s">
        <v>663</v>
      </c>
      <c r="E859" s="228" t="s">
        <v>4390</v>
      </c>
      <c r="F859" s="228" t="s">
        <v>7</v>
      </c>
      <c r="G859" s="228" t="s">
        <v>504</v>
      </c>
      <c r="H859" s="228">
        <v>24</v>
      </c>
      <c r="I859" s="228">
        <v>24</v>
      </c>
      <c r="J859" s="228">
        <v>24</v>
      </c>
      <c r="K859" s="228">
        <v>24</v>
      </c>
      <c r="L859" s="231">
        <v>24</v>
      </c>
      <c r="N859" s="119" t="str">
        <f t="shared" si="39"/>
        <v>820235-88001-M</v>
      </c>
      <c r="O859" s="122" t="str">
        <f>IF(B859="NET","",IF(B859="","",IFERROR(VLOOKUP(N859,EAN!$A:$B,2,FALSE),"MANGLER - MÅ OPPDATERE EAN-FANEN")))</f>
        <v>MANGLER - MÅ OPPDATERE EAN-FANEN</v>
      </c>
      <c r="P859" s="119">
        <f t="shared" si="40"/>
        <v>24</v>
      </c>
      <c r="Q859" s="119">
        <f t="shared" si="41"/>
        <v>24</v>
      </c>
      <c r="S859" s="137" t="str">
        <f>IF(B859="NET","",IFERROR(VLOOKUP(O859,'2) Order Form'!$W$9:$W$1926,1,FALSE),"Ikke med I order form"))</f>
        <v>Ikke med I order form</v>
      </c>
      <c r="U859" s="226">
        <v>7048652535023</v>
      </c>
      <c r="V859" s="120">
        <f>IFERROR(VLOOKUP(U859,'2) Order Form'!$W$9:$W$1996,1,FALSE),"Ikke med I order form")</f>
        <v>7048652535023</v>
      </c>
      <c r="W859" s="195">
        <f>INDEX(ATS!$A:$P,MATCH(ATS!$U859,ATS!$O:$O,0),1)</f>
        <v>828170</v>
      </c>
      <c r="X859" s="174" t="str">
        <f>INDEX(ATS!$A:$P,MATCH(ATS!$U859,ATS!$O:$O,0),2)</f>
        <v>Chaser Hoodie W</v>
      </c>
      <c r="Y859" s="175" t="str">
        <f>INDEX(ATS!$A:$P,MATCH(ATS!$U859,ATS!$O:$O,0),4)</f>
        <v>BLACK-L</v>
      </c>
      <c r="AA859" s="195">
        <f>IFERROR(VLOOKUP('2) Order Form'!W864,$U$4:$U$1000,1,FALSE),"Ikke med i Elastic")</f>
        <v>7048652763945</v>
      </c>
      <c r="AB859" s="195">
        <f>SUM('2) Order Form'!W864)</f>
        <v>7048652763945</v>
      </c>
      <c r="AC859" s="195">
        <f>INDEX(ATS!$A:$P,MATCH(ATS!$AB859,ATS!$O:$O,0),1)</f>
        <v>826050</v>
      </c>
      <c r="AD859" s="195" t="str">
        <f>INDEX(ATS!$A:$P,MATCH(ATS!$AB859,ATS!$O:$O,0),2)</f>
        <v>Chaser Shorts M</v>
      </c>
      <c r="AE859" s="195" t="str">
        <f>INDEX(ATS!$A:$P,MATCH(ATS!$AB859,ATS!$O:$O,0),4)</f>
        <v>99901-L</v>
      </c>
    </row>
    <row r="860" spans="1:31" s="2" customFormat="1" x14ac:dyDescent="0.2">
      <c r="A860" s="228">
        <v>820235</v>
      </c>
      <c r="B860" s="228" t="s">
        <v>376</v>
      </c>
      <c r="C860" s="228" t="s">
        <v>4204</v>
      </c>
      <c r="D860" s="228" t="s">
        <v>664</v>
      </c>
      <c r="E860" s="228" t="s">
        <v>4390</v>
      </c>
      <c r="F860" s="228" t="s">
        <v>67</v>
      </c>
      <c r="G860" s="228" t="s">
        <v>504</v>
      </c>
      <c r="H860" s="228">
        <v>24</v>
      </c>
      <c r="I860" s="228">
        <v>24</v>
      </c>
      <c r="J860" s="228">
        <v>24</v>
      </c>
      <c r="K860" s="228">
        <v>24</v>
      </c>
      <c r="L860" s="231">
        <v>24</v>
      </c>
      <c r="N860" s="119" t="str">
        <f t="shared" si="39"/>
        <v>820235-88001-L</v>
      </c>
      <c r="O860" s="122" t="str">
        <f>IF(B860="NET","",IF(B860="","",IFERROR(VLOOKUP(N860,EAN!$A:$B,2,FALSE),"MANGLER - MÅ OPPDATERE EAN-FANEN")))</f>
        <v>MANGLER - MÅ OPPDATERE EAN-FANEN</v>
      </c>
      <c r="P860" s="119">
        <f t="shared" si="40"/>
        <v>24</v>
      </c>
      <c r="Q860" s="119">
        <f t="shared" si="41"/>
        <v>24</v>
      </c>
      <c r="S860" s="137" t="str">
        <f>IF(B860="NET","",IFERROR(VLOOKUP(O860,'2) Order Form'!$W$9:$W$1926,1,FALSE),"Ikke med I order form"))</f>
        <v>Ikke med I order form</v>
      </c>
      <c r="U860" s="226">
        <v>7048652535559</v>
      </c>
      <c r="V860" s="120">
        <f>IFERROR(VLOOKUP(U860,'2) Order Form'!$W$9:$W$1996,1,FALSE),"Ikke med I order form")</f>
        <v>7048652535559</v>
      </c>
      <c r="W860" s="195">
        <f>INDEX(ATS!$A:$P,MATCH(ATS!$U860,ATS!$O:$O,0),1)</f>
        <v>828175</v>
      </c>
      <c r="X860" s="174" t="str">
        <f>INDEX(ATS!$A:$P,MATCH(ATS!$U860,ATS!$O:$O,0),2)</f>
        <v>Chaser Sweater W</v>
      </c>
      <c r="Y860" s="175" t="str">
        <f>INDEX(ATS!$A:$P,MATCH(ATS!$U860,ATS!$O:$O,0),4)</f>
        <v>BLACK-XS</v>
      </c>
      <c r="AA860" s="195">
        <f>IFERROR(VLOOKUP('2) Order Form'!W865,$U$4:$U$1000,1,FALSE),"Ikke med i Elastic")</f>
        <v>7048652763976</v>
      </c>
      <c r="AB860" s="195">
        <f>SUM('2) Order Form'!W865)</f>
        <v>7048652763976</v>
      </c>
      <c r="AC860" s="195">
        <f>INDEX(ATS!$A:$P,MATCH(ATS!$AB860,ATS!$O:$O,0),1)</f>
        <v>826050</v>
      </c>
      <c r="AD860" s="195" t="str">
        <f>INDEX(ATS!$A:$P,MATCH(ATS!$AB860,ATS!$O:$O,0),2)</f>
        <v>Chaser Shorts M</v>
      </c>
      <c r="AE860" s="195" t="str">
        <f>INDEX(ATS!$A:$P,MATCH(ATS!$AB860,ATS!$O:$O,0),4)</f>
        <v>99901-XL</v>
      </c>
    </row>
    <row r="861" spans="1:31" s="2" customFormat="1" x14ac:dyDescent="0.2">
      <c r="A861" s="228">
        <v>820235</v>
      </c>
      <c r="B861" s="228" t="s">
        <v>376</v>
      </c>
      <c r="C861" s="228" t="s">
        <v>4204</v>
      </c>
      <c r="D861" s="228" t="s">
        <v>665</v>
      </c>
      <c r="E861" s="228" t="s">
        <v>4390</v>
      </c>
      <c r="F861" s="228" t="s">
        <v>68</v>
      </c>
      <c r="G861" s="228" t="s">
        <v>504</v>
      </c>
      <c r="H861" s="228">
        <v>19</v>
      </c>
      <c r="I861" s="228">
        <v>19</v>
      </c>
      <c r="J861" s="228">
        <v>19</v>
      </c>
      <c r="K861" s="228">
        <v>19</v>
      </c>
      <c r="L861" s="231">
        <v>19</v>
      </c>
      <c r="N861" s="119" t="str">
        <f t="shared" si="39"/>
        <v>820235-88001-XL</v>
      </c>
      <c r="O861" s="122" t="str">
        <f>IF(B861="NET","",IF(B861="","",IFERROR(VLOOKUP(N861,EAN!$A:$B,2,FALSE),"MANGLER - MÅ OPPDATERE EAN-FANEN")))</f>
        <v>MANGLER - MÅ OPPDATERE EAN-FANEN</v>
      </c>
      <c r="P861" s="119">
        <f t="shared" si="40"/>
        <v>19</v>
      </c>
      <c r="Q861" s="119">
        <f t="shared" si="41"/>
        <v>19</v>
      </c>
      <c r="S861" s="137" t="str">
        <f>IF(B861="NET","",IFERROR(VLOOKUP(O861,'2) Order Form'!$W$9:$W$1926,1,FALSE),"Ikke med I order form"))</f>
        <v>Ikke med I order form</v>
      </c>
      <c r="U861" s="226">
        <v>7048652535542</v>
      </c>
      <c r="V861" s="120">
        <f>IFERROR(VLOOKUP(U861,'2) Order Form'!$W$9:$W$1996,1,FALSE),"Ikke med I order form")</f>
        <v>7048652535542</v>
      </c>
      <c r="W861" s="195">
        <f>INDEX(ATS!$A:$P,MATCH(ATS!$U861,ATS!$O:$O,0),1)</f>
        <v>828175</v>
      </c>
      <c r="X861" s="174" t="str">
        <f>INDEX(ATS!$A:$P,MATCH(ATS!$U861,ATS!$O:$O,0),2)</f>
        <v>Chaser Sweater W</v>
      </c>
      <c r="Y861" s="175" t="str">
        <f>INDEX(ATS!$A:$P,MATCH(ATS!$U861,ATS!$O:$O,0),4)</f>
        <v>BLACK-S</v>
      </c>
      <c r="AA861" s="195">
        <f>IFERROR(VLOOKUP('2) Order Form'!W866,$U$4:$U$1000,1,FALSE),"Ikke med i Elastic")</f>
        <v>7048652535054</v>
      </c>
      <c r="AB861" s="195">
        <f>SUM('2) Order Form'!W866)</f>
        <v>7048652535054</v>
      </c>
      <c r="AC861" s="195">
        <f>INDEX(ATS!$A:$P,MATCH(ATS!$AB861,ATS!$O:$O,0),1)</f>
        <v>828170</v>
      </c>
      <c r="AD861" s="195" t="str">
        <f>INDEX(ATS!$A:$P,MATCH(ATS!$AB861,ATS!$O:$O,0),2)</f>
        <v>Chaser Hoodie W</v>
      </c>
      <c r="AE861" s="195" t="str">
        <f>INDEX(ATS!$A:$P,MATCH(ATS!$AB861,ATS!$O:$O,0),4)</f>
        <v>BLACK-XS</v>
      </c>
    </row>
    <row r="862" spans="1:31" s="2" customFormat="1" x14ac:dyDescent="0.2">
      <c r="A862" s="228">
        <v>820235</v>
      </c>
      <c r="B862" s="228" t="s">
        <v>376</v>
      </c>
      <c r="C862" s="228" t="s">
        <v>4204</v>
      </c>
      <c r="D862" s="228" t="s">
        <v>3345</v>
      </c>
      <c r="E862" s="228" t="s">
        <v>3079</v>
      </c>
      <c r="F862" s="228" t="s">
        <v>8</v>
      </c>
      <c r="G862" s="228" t="s">
        <v>128</v>
      </c>
      <c r="H862" s="228">
        <v>0</v>
      </c>
      <c r="I862" s="228">
        <v>0</v>
      </c>
      <c r="J862" s="228">
        <v>0</v>
      </c>
      <c r="K862" s="228">
        <v>0</v>
      </c>
      <c r="L862" s="231">
        <v>0</v>
      </c>
      <c r="N862" s="119" t="str">
        <f t="shared" si="39"/>
        <v>820235-88300-S</v>
      </c>
      <c r="O862" s="122" t="str">
        <f>IF(B862="NET","",IF(B862="","",IFERROR(VLOOKUP(N862,EAN!$A:$B,2,FALSE),"MANGLER - MÅ OPPDATERE EAN-FANEN")))</f>
        <v>MANGLER - MÅ OPPDATERE EAN-FANEN</v>
      </c>
      <c r="P862" s="119">
        <f t="shared" si="40"/>
        <v>0</v>
      </c>
      <c r="Q862" s="119">
        <f t="shared" si="41"/>
        <v>0</v>
      </c>
      <c r="S862" s="137" t="str">
        <f>IF(B862="NET","",IFERROR(VLOOKUP(O862,'2) Order Form'!$W$9:$W$1926,1,FALSE),"Ikke med I order form"))</f>
        <v>Ikke med I order form</v>
      </c>
      <c r="U862" s="226">
        <v>7048652535535</v>
      </c>
      <c r="V862" s="120">
        <f>IFERROR(VLOOKUP(U862,'2) Order Form'!$W$9:$W$1996,1,FALSE),"Ikke med I order form")</f>
        <v>7048652535535</v>
      </c>
      <c r="W862" s="195">
        <f>INDEX(ATS!$A:$P,MATCH(ATS!$U862,ATS!$O:$O,0),1)</f>
        <v>828175</v>
      </c>
      <c r="X862" s="174" t="str">
        <f>INDEX(ATS!$A:$P,MATCH(ATS!$U862,ATS!$O:$O,0),2)</f>
        <v>Chaser Sweater W</v>
      </c>
      <c r="Y862" s="175" t="str">
        <f>INDEX(ATS!$A:$P,MATCH(ATS!$U862,ATS!$O:$O,0),4)</f>
        <v>BLACK-M</v>
      </c>
      <c r="AA862" s="195">
        <f>IFERROR(VLOOKUP('2) Order Form'!W867,$U$4:$U$1000,1,FALSE),"Ikke med i Elastic")</f>
        <v>7048652535047</v>
      </c>
      <c r="AB862" s="195">
        <f>SUM('2) Order Form'!W867)</f>
        <v>7048652535047</v>
      </c>
      <c r="AC862" s="195">
        <f>INDEX(ATS!$A:$P,MATCH(ATS!$AB862,ATS!$O:$O,0),1)</f>
        <v>828170</v>
      </c>
      <c r="AD862" s="195" t="str">
        <f>INDEX(ATS!$A:$P,MATCH(ATS!$AB862,ATS!$O:$O,0),2)</f>
        <v>Chaser Hoodie W</v>
      </c>
      <c r="AE862" s="195" t="str">
        <f>INDEX(ATS!$A:$P,MATCH(ATS!$AB862,ATS!$O:$O,0),4)</f>
        <v>BLACK-S</v>
      </c>
    </row>
    <row r="863" spans="1:31" s="2" customFormat="1" x14ac:dyDescent="0.2">
      <c r="A863" s="228">
        <v>820235</v>
      </c>
      <c r="B863" s="228" t="s">
        <v>376</v>
      </c>
      <c r="C863" s="228" t="s">
        <v>4204</v>
      </c>
      <c r="D863" s="228" t="s">
        <v>3346</v>
      </c>
      <c r="E863" s="228" t="s">
        <v>3079</v>
      </c>
      <c r="F863" s="228" t="s">
        <v>7</v>
      </c>
      <c r="G863" s="228" t="s">
        <v>128</v>
      </c>
      <c r="H863" s="228">
        <v>0</v>
      </c>
      <c r="I863" s="228">
        <v>0</v>
      </c>
      <c r="J863" s="228">
        <v>0</v>
      </c>
      <c r="K863" s="228">
        <v>0</v>
      </c>
      <c r="L863" s="231">
        <v>0</v>
      </c>
      <c r="N863" s="119" t="str">
        <f t="shared" si="39"/>
        <v>820235-88300-M</v>
      </c>
      <c r="O863" s="122" t="str">
        <f>IF(B863="NET","",IF(B863="","",IFERROR(VLOOKUP(N863,EAN!$A:$B,2,FALSE),"MANGLER - MÅ OPPDATERE EAN-FANEN")))</f>
        <v>MANGLER - MÅ OPPDATERE EAN-FANEN</v>
      </c>
      <c r="P863" s="119">
        <f t="shared" si="40"/>
        <v>0</v>
      </c>
      <c r="Q863" s="119">
        <f t="shared" si="41"/>
        <v>0</v>
      </c>
      <c r="S863" s="137" t="str">
        <f>IF(B863="NET","",IFERROR(VLOOKUP(O863,'2) Order Form'!$W$9:$W$1926,1,FALSE),"Ikke med I order form"))</f>
        <v>Ikke med I order form</v>
      </c>
      <c r="U863" s="226">
        <v>7048652535528</v>
      </c>
      <c r="V863" s="120">
        <f>IFERROR(VLOOKUP(U863,'2) Order Form'!$W$9:$W$1996,1,FALSE),"Ikke med I order form")</f>
        <v>7048652535528</v>
      </c>
      <c r="W863" s="195">
        <f>INDEX(ATS!$A:$P,MATCH(ATS!$U863,ATS!$O:$O,0),1)</f>
        <v>828175</v>
      </c>
      <c r="X863" s="174" t="str">
        <f>INDEX(ATS!$A:$P,MATCH(ATS!$U863,ATS!$O:$O,0),2)</f>
        <v>Chaser Sweater W</v>
      </c>
      <c r="Y863" s="175" t="str">
        <f>INDEX(ATS!$A:$P,MATCH(ATS!$U863,ATS!$O:$O,0),4)</f>
        <v>BLACK-L</v>
      </c>
      <c r="AA863" s="195">
        <f>IFERROR(VLOOKUP('2) Order Form'!W868,$U$4:$U$1000,1,FALSE),"Ikke med i Elastic")</f>
        <v>7048652535030</v>
      </c>
      <c r="AB863" s="195">
        <f>SUM('2) Order Form'!W868)</f>
        <v>7048652535030</v>
      </c>
      <c r="AC863" s="195">
        <f>INDEX(ATS!$A:$P,MATCH(ATS!$AB863,ATS!$O:$O,0),1)</f>
        <v>828170</v>
      </c>
      <c r="AD863" s="195" t="str">
        <f>INDEX(ATS!$A:$P,MATCH(ATS!$AB863,ATS!$O:$O,0),2)</f>
        <v>Chaser Hoodie W</v>
      </c>
      <c r="AE863" s="195" t="str">
        <f>INDEX(ATS!$A:$P,MATCH(ATS!$AB863,ATS!$O:$O,0),4)</f>
        <v>BLACK-M</v>
      </c>
    </row>
    <row r="864" spans="1:31" s="2" customFormat="1" x14ac:dyDescent="0.2">
      <c r="A864" s="228">
        <v>820235</v>
      </c>
      <c r="B864" s="228" t="s">
        <v>376</v>
      </c>
      <c r="C864" s="228" t="s">
        <v>4204</v>
      </c>
      <c r="D864" s="228" t="s">
        <v>3347</v>
      </c>
      <c r="E864" s="228" t="s">
        <v>3079</v>
      </c>
      <c r="F864" s="228" t="s">
        <v>67</v>
      </c>
      <c r="G864" s="228" t="s">
        <v>128</v>
      </c>
      <c r="H864" s="228">
        <v>0</v>
      </c>
      <c r="I864" s="228">
        <v>0</v>
      </c>
      <c r="J864" s="228">
        <v>0</v>
      </c>
      <c r="K864" s="228">
        <v>0</v>
      </c>
      <c r="L864" s="231">
        <v>0</v>
      </c>
      <c r="N864" s="119" t="str">
        <f t="shared" si="39"/>
        <v>820235-88300-L</v>
      </c>
      <c r="O864" s="122" t="str">
        <f>IF(B864="NET","",IF(B864="","",IFERROR(VLOOKUP(N864,EAN!$A:$B,2,FALSE),"MANGLER - MÅ OPPDATERE EAN-FANEN")))</f>
        <v>MANGLER - MÅ OPPDATERE EAN-FANEN</v>
      </c>
      <c r="P864" s="119">
        <f t="shared" si="40"/>
        <v>0</v>
      </c>
      <c r="Q864" s="119">
        <f t="shared" si="41"/>
        <v>0</v>
      </c>
      <c r="S864" s="137" t="str">
        <f>IF(B864="NET","",IFERROR(VLOOKUP(O864,'2) Order Form'!$W$9:$W$1926,1,FALSE),"Ikke med I order form"))</f>
        <v>Ikke med I order form</v>
      </c>
      <c r="U864" s="226">
        <v>7048652280862</v>
      </c>
      <c r="V864" s="120">
        <f>IFERROR(VLOOKUP(U864,'2) Order Form'!$W$9:$W$1996,1,FALSE),"Ikke med I order form")</f>
        <v>7048652280862</v>
      </c>
      <c r="W864" s="195">
        <f>INDEX(ATS!$A:$P,MATCH(ATS!$U864,ATS!$O:$O,0),1)</f>
        <v>826061</v>
      </c>
      <c r="X864" s="174" t="str">
        <f>INDEX(ATS!$A:$P,MATCH(ATS!$U864,ATS!$O:$O,0),2)</f>
        <v>Chaser Logo T-shirt W</v>
      </c>
      <c r="Y864" s="175" t="str">
        <f>INDEX(ATS!$A:$P,MATCH(ATS!$U864,ATS!$O:$O,0),4)</f>
        <v>BLACK-XS</v>
      </c>
      <c r="AA864" s="195">
        <f>IFERROR(VLOOKUP('2) Order Form'!W869,$U$4:$U$1000,1,FALSE),"Ikke med i Elastic")</f>
        <v>7048652535023</v>
      </c>
      <c r="AB864" s="195">
        <f>SUM('2) Order Form'!W869)</f>
        <v>7048652535023</v>
      </c>
      <c r="AC864" s="195">
        <f>INDEX(ATS!$A:$P,MATCH(ATS!$AB864,ATS!$O:$O,0),1)</f>
        <v>828170</v>
      </c>
      <c r="AD864" s="195" t="str">
        <f>INDEX(ATS!$A:$P,MATCH(ATS!$AB864,ATS!$O:$O,0),2)</f>
        <v>Chaser Hoodie W</v>
      </c>
      <c r="AE864" s="195" t="str">
        <f>INDEX(ATS!$A:$P,MATCH(ATS!$AB864,ATS!$O:$O,0),4)</f>
        <v>BLACK-L</v>
      </c>
    </row>
    <row r="865" spans="1:31" s="2" customFormat="1" x14ac:dyDescent="0.2">
      <c r="A865" s="228">
        <v>820235</v>
      </c>
      <c r="B865" s="228" t="s">
        <v>376</v>
      </c>
      <c r="C865" s="228" t="s">
        <v>4204</v>
      </c>
      <c r="D865" s="228" t="s">
        <v>3348</v>
      </c>
      <c r="E865" s="228" t="s">
        <v>3079</v>
      </c>
      <c r="F865" s="228" t="s">
        <v>68</v>
      </c>
      <c r="G865" s="228" t="s">
        <v>128</v>
      </c>
      <c r="H865" s="228">
        <v>0</v>
      </c>
      <c r="I865" s="228">
        <v>0</v>
      </c>
      <c r="J865" s="228">
        <v>0</v>
      </c>
      <c r="K865" s="228">
        <v>0</v>
      </c>
      <c r="L865" s="231">
        <v>0</v>
      </c>
      <c r="N865" s="119" t="str">
        <f t="shared" si="39"/>
        <v>820235-88300-XL</v>
      </c>
      <c r="O865" s="122" t="str">
        <f>IF(B865="NET","",IF(B865="","",IFERROR(VLOOKUP(N865,EAN!$A:$B,2,FALSE),"MANGLER - MÅ OPPDATERE EAN-FANEN")))</f>
        <v>MANGLER - MÅ OPPDATERE EAN-FANEN</v>
      </c>
      <c r="P865" s="119">
        <f t="shared" si="40"/>
        <v>0</v>
      </c>
      <c r="Q865" s="119">
        <f t="shared" si="41"/>
        <v>0</v>
      </c>
      <c r="S865" s="137" t="str">
        <f>IF(B865="NET","",IFERROR(VLOOKUP(O865,'2) Order Form'!$W$9:$W$1926,1,FALSE),"Ikke med I order form"))</f>
        <v>Ikke med I order form</v>
      </c>
      <c r="U865" s="226">
        <v>7048652280855</v>
      </c>
      <c r="V865" s="120">
        <f>IFERROR(VLOOKUP(U865,'2) Order Form'!$W$9:$W$1996,1,FALSE),"Ikke med I order form")</f>
        <v>7048652280855</v>
      </c>
      <c r="W865" s="195">
        <f>INDEX(ATS!$A:$P,MATCH(ATS!$U865,ATS!$O:$O,0),1)</f>
        <v>826061</v>
      </c>
      <c r="X865" s="174" t="str">
        <f>INDEX(ATS!$A:$P,MATCH(ATS!$U865,ATS!$O:$O,0),2)</f>
        <v>Chaser Logo T-shirt W</v>
      </c>
      <c r="Y865" s="175" t="str">
        <f>INDEX(ATS!$A:$P,MATCH(ATS!$U865,ATS!$O:$O,0),4)</f>
        <v>BLACK-S</v>
      </c>
      <c r="AA865" s="195">
        <f>IFERROR(VLOOKUP('2) Order Form'!W870,$U$4:$U$1000,1,FALSE),"Ikke med i Elastic")</f>
        <v>7048652535559</v>
      </c>
      <c r="AB865" s="195">
        <f>SUM('2) Order Form'!W870)</f>
        <v>7048652535559</v>
      </c>
      <c r="AC865" s="195">
        <f>INDEX(ATS!$A:$P,MATCH(ATS!$AB865,ATS!$O:$O,0),1)</f>
        <v>828175</v>
      </c>
      <c r="AD865" s="195" t="str">
        <f>INDEX(ATS!$A:$P,MATCH(ATS!$AB865,ATS!$O:$O,0),2)</f>
        <v>Chaser Sweater W</v>
      </c>
      <c r="AE865" s="195" t="str">
        <f>INDEX(ATS!$A:$P,MATCH(ATS!$AB865,ATS!$O:$O,0),4)</f>
        <v>BLACK-XS</v>
      </c>
    </row>
    <row r="866" spans="1:31" s="2" customFormat="1" x14ac:dyDescent="0.2">
      <c r="A866" s="228">
        <v>820235</v>
      </c>
      <c r="B866" s="228" t="s">
        <v>376</v>
      </c>
      <c r="C866" s="228" t="s">
        <v>4204</v>
      </c>
      <c r="D866" s="228" t="s">
        <v>650</v>
      </c>
      <c r="E866" s="228" t="s">
        <v>4364</v>
      </c>
      <c r="F866" s="228" t="s">
        <v>8</v>
      </c>
      <c r="G866" s="228" t="s">
        <v>128</v>
      </c>
      <c r="H866" s="228">
        <v>0</v>
      </c>
      <c r="I866" s="228">
        <v>0</v>
      </c>
      <c r="J866" s="228">
        <v>0</v>
      </c>
      <c r="K866" s="228">
        <v>0</v>
      </c>
      <c r="L866" s="231">
        <v>0</v>
      </c>
      <c r="N866" s="119" t="str">
        <f t="shared" si="39"/>
        <v>820235-99901-S</v>
      </c>
      <c r="O866" s="122" t="str">
        <f>IF(B866="NET","",IF(B866="","",IFERROR(VLOOKUP(N866,EAN!$A:$B,2,FALSE),"MANGLER - MÅ OPPDATERE EAN-FANEN")))</f>
        <v>MANGLER - MÅ OPPDATERE EAN-FANEN</v>
      </c>
      <c r="P866" s="119">
        <f t="shared" si="40"/>
        <v>0</v>
      </c>
      <c r="Q866" s="119">
        <f t="shared" si="41"/>
        <v>0</v>
      </c>
      <c r="S866" s="137" t="str">
        <f>IF(B866="NET","",IFERROR(VLOOKUP(O866,'2) Order Form'!$W$9:$W$1926,1,FALSE),"Ikke med I order form"))</f>
        <v>Ikke med I order form</v>
      </c>
      <c r="U866" s="226">
        <v>7048652280848</v>
      </c>
      <c r="V866" s="120">
        <f>IFERROR(VLOOKUP(U866,'2) Order Form'!$W$9:$W$1996,1,FALSE),"Ikke med I order form")</f>
        <v>7048652280848</v>
      </c>
      <c r="W866" s="195">
        <f>INDEX(ATS!$A:$P,MATCH(ATS!$U866,ATS!$O:$O,0),1)</f>
        <v>826061</v>
      </c>
      <c r="X866" s="174" t="str">
        <f>INDEX(ATS!$A:$P,MATCH(ATS!$U866,ATS!$O:$O,0),2)</f>
        <v>Chaser Logo T-shirt W</v>
      </c>
      <c r="Y866" s="175" t="str">
        <f>INDEX(ATS!$A:$P,MATCH(ATS!$U866,ATS!$O:$O,0),4)</f>
        <v>BLACK-M</v>
      </c>
      <c r="AA866" s="195">
        <f>IFERROR(VLOOKUP('2) Order Form'!W871,$U$4:$U$1000,1,FALSE),"Ikke med i Elastic")</f>
        <v>7048652535542</v>
      </c>
      <c r="AB866" s="195">
        <f>SUM('2) Order Form'!W871)</f>
        <v>7048652535542</v>
      </c>
      <c r="AC866" s="195">
        <f>INDEX(ATS!$A:$P,MATCH(ATS!$AB866,ATS!$O:$O,0),1)</f>
        <v>828175</v>
      </c>
      <c r="AD866" s="195" t="str">
        <f>INDEX(ATS!$A:$P,MATCH(ATS!$AB866,ATS!$O:$O,0),2)</f>
        <v>Chaser Sweater W</v>
      </c>
      <c r="AE866" s="195" t="str">
        <f>INDEX(ATS!$A:$P,MATCH(ATS!$AB866,ATS!$O:$O,0),4)</f>
        <v>BLACK-S</v>
      </c>
    </row>
    <row r="867" spans="1:31" s="2" customFormat="1" x14ac:dyDescent="0.2">
      <c r="A867" s="228">
        <v>820235</v>
      </c>
      <c r="B867" s="228" t="s">
        <v>376</v>
      </c>
      <c r="C867" s="228" t="s">
        <v>4204</v>
      </c>
      <c r="D867" s="228" t="s">
        <v>651</v>
      </c>
      <c r="E867" s="228" t="s">
        <v>4364</v>
      </c>
      <c r="F867" s="228" t="s">
        <v>7</v>
      </c>
      <c r="G867" s="228" t="s">
        <v>128</v>
      </c>
      <c r="H867" s="228">
        <v>0</v>
      </c>
      <c r="I867" s="228">
        <v>0</v>
      </c>
      <c r="J867" s="228">
        <v>0</v>
      </c>
      <c r="K867" s="228">
        <v>0</v>
      </c>
      <c r="L867" s="231">
        <v>0</v>
      </c>
      <c r="N867" s="119" t="str">
        <f t="shared" si="39"/>
        <v>820235-99901-M</v>
      </c>
      <c r="O867" s="122" t="str">
        <f>IF(B867="NET","",IF(B867="","",IFERROR(VLOOKUP(N867,EAN!$A:$B,2,FALSE),"MANGLER - MÅ OPPDATERE EAN-FANEN")))</f>
        <v>MANGLER - MÅ OPPDATERE EAN-FANEN</v>
      </c>
      <c r="P867" s="119">
        <f t="shared" si="40"/>
        <v>0</v>
      </c>
      <c r="Q867" s="119">
        <f t="shared" si="41"/>
        <v>0</v>
      </c>
      <c r="S867" s="137" t="str">
        <f>IF(B867="NET","",IFERROR(VLOOKUP(O867,'2) Order Form'!$W$9:$W$1926,1,FALSE),"Ikke med I order form"))</f>
        <v>Ikke med I order form</v>
      </c>
      <c r="U867" s="226">
        <v>7048652280831</v>
      </c>
      <c r="V867" s="120">
        <f>IFERROR(VLOOKUP(U867,'2) Order Form'!$W$9:$W$1996,1,FALSE),"Ikke med I order form")</f>
        <v>7048652280831</v>
      </c>
      <c r="W867" s="195">
        <f>INDEX(ATS!$A:$P,MATCH(ATS!$U867,ATS!$O:$O,0),1)</f>
        <v>826061</v>
      </c>
      <c r="X867" s="174" t="str">
        <f>INDEX(ATS!$A:$P,MATCH(ATS!$U867,ATS!$O:$O,0),2)</f>
        <v>Chaser Logo T-shirt W</v>
      </c>
      <c r="Y867" s="175" t="str">
        <f>INDEX(ATS!$A:$P,MATCH(ATS!$U867,ATS!$O:$O,0),4)</f>
        <v>BLACK-L</v>
      </c>
      <c r="AA867" s="195">
        <f>IFERROR(VLOOKUP('2) Order Form'!W872,$U$4:$U$1000,1,FALSE),"Ikke med i Elastic")</f>
        <v>7048652535535</v>
      </c>
      <c r="AB867" s="195">
        <f>SUM('2) Order Form'!W872)</f>
        <v>7048652535535</v>
      </c>
      <c r="AC867" s="195">
        <f>INDEX(ATS!$A:$P,MATCH(ATS!$AB867,ATS!$O:$O,0),1)</f>
        <v>828175</v>
      </c>
      <c r="AD867" s="195" t="str">
        <f>INDEX(ATS!$A:$P,MATCH(ATS!$AB867,ATS!$O:$O,0),2)</f>
        <v>Chaser Sweater W</v>
      </c>
      <c r="AE867" s="195" t="str">
        <f>INDEX(ATS!$A:$P,MATCH(ATS!$AB867,ATS!$O:$O,0),4)</f>
        <v>BLACK-M</v>
      </c>
    </row>
    <row r="868" spans="1:31" s="2" customFormat="1" x14ac:dyDescent="0.2">
      <c r="A868" s="228">
        <v>820235</v>
      </c>
      <c r="B868" s="228" t="s">
        <v>376</v>
      </c>
      <c r="C868" s="228" t="s">
        <v>4204</v>
      </c>
      <c r="D868" s="228" t="s">
        <v>652</v>
      </c>
      <c r="E868" s="228" t="s">
        <v>4364</v>
      </c>
      <c r="F868" s="228" t="s">
        <v>67</v>
      </c>
      <c r="G868" s="228" t="s">
        <v>128</v>
      </c>
      <c r="H868" s="228">
        <v>0</v>
      </c>
      <c r="I868" s="228">
        <v>0</v>
      </c>
      <c r="J868" s="228">
        <v>0</v>
      </c>
      <c r="K868" s="228">
        <v>0</v>
      </c>
      <c r="L868" s="231">
        <v>0</v>
      </c>
      <c r="N868" s="119" t="str">
        <f t="shared" si="39"/>
        <v>820235-99901-L</v>
      </c>
      <c r="O868" s="122" t="str">
        <f>IF(B868="NET","",IF(B868="","",IFERROR(VLOOKUP(N868,EAN!$A:$B,2,FALSE),"MANGLER - MÅ OPPDATERE EAN-FANEN")))</f>
        <v>MANGLER - MÅ OPPDATERE EAN-FANEN</v>
      </c>
      <c r="P868" s="119">
        <f t="shared" si="40"/>
        <v>0</v>
      </c>
      <c r="Q868" s="119">
        <f t="shared" si="41"/>
        <v>0</v>
      </c>
      <c r="S868" s="137" t="str">
        <f>IF(B868="NET","",IFERROR(VLOOKUP(O868,'2) Order Form'!$W$9:$W$1926,1,FALSE),"Ikke med I order form"))</f>
        <v>Ikke med I order form</v>
      </c>
      <c r="U868" s="226">
        <v>7048652763891</v>
      </c>
      <c r="V868" s="120">
        <f>IFERROR(VLOOKUP(U868,'2) Order Form'!$W$9:$W$1996,1,FALSE),"Ikke med I order form")</f>
        <v>7048652763891</v>
      </c>
      <c r="W868" s="195">
        <f>INDEX(ATS!$A:$P,MATCH(ATS!$U868,ATS!$O:$O,0),1)</f>
        <v>826061</v>
      </c>
      <c r="X868" s="174" t="str">
        <f>INDEX(ATS!$A:$P,MATCH(ATS!$U868,ATS!$O:$O,0),2)</f>
        <v>Chaser Logo T-shirt W</v>
      </c>
      <c r="Y868" s="175" t="str">
        <f>INDEX(ATS!$A:$P,MATCH(ATS!$U868,ATS!$O:$O,0),4)</f>
        <v>10003-XS</v>
      </c>
      <c r="AA868" s="195">
        <f>IFERROR(VLOOKUP('2) Order Form'!W873,$U$4:$U$1000,1,FALSE),"Ikke med i Elastic")</f>
        <v>7048652535528</v>
      </c>
      <c r="AB868" s="195">
        <f>SUM('2) Order Form'!W873)</f>
        <v>7048652535528</v>
      </c>
      <c r="AC868" s="195">
        <f>INDEX(ATS!$A:$P,MATCH(ATS!$AB868,ATS!$O:$O,0),1)</f>
        <v>828175</v>
      </c>
      <c r="AD868" s="195" t="str">
        <f>INDEX(ATS!$A:$P,MATCH(ATS!$AB868,ATS!$O:$O,0),2)</f>
        <v>Chaser Sweater W</v>
      </c>
      <c r="AE868" s="195" t="str">
        <f>INDEX(ATS!$A:$P,MATCH(ATS!$AB868,ATS!$O:$O,0),4)</f>
        <v>BLACK-L</v>
      </c>
    </row>
    <row r="869" spans="1:31" s="2" customFormat="1" x14ac:dyDescent="0.2">
      <c r="A869" s="228">
        <v>820235</v>
      </c>
      <c r="B869" s="228" t="s">
        <v>376</v>
      </c>
      <c r="C869" s="228" t="s">
        <v>4204</v>
      </c>
      <c r="D869" s="228" t="s">
        <v>653</v>
      </c>
      <c r="E869" s="228" t="s">
        <v>4364</v>
      </c>
      <c r="F869" s="228" t="s">
        <v>68</v>
      </c>
      <c r="G869" s="228" t="s">
        <v>128</v>
      </c>
      <c r="H869" s="228">
        <v>0</v>
      </c>
      <c r="I869" s="228">
        <v>0</v>
      </c>
      <c r="J869" s="228">
        <v>0</v>
      </c>
      <c r="K869" s="228">
        <v>0</v>
      </c>
      <c r="L869" s="231">
        <v>0</v>
      </c>
      <c r="N869" s="119" t="str">
        <f t="shared" si="39"/>
        <v>820235-99901-XL</v>
      </c>
      <c r="O869" s="122" t="str">
        <f>IF(B869="NET","",IF(B869="","",IFERROR(VLOOKUP(N869,EAN!$A:$B,2,FALSE),"MANGLER - MÅ OPPDATERE EAN-FANEN")))</f>
        <v>MANGLER - MÅ OPPDATERE EAN-FANEN</v>
      </c>
      <c r="P869" s="119">
        <f t="shared" si="40"/>
        <v>0</v>
      </c>
      <c r="Q869" s="119">
        <f t="shared" si="41"/>
        <v>0</v>
      </c>
      <c r="S869" s="137" t="str">
        <f>IF(B869="NET","",IFERROR(VLOOKUP(O869,'2) Order Form'!$W$9:$W$1926,1,FALSE),"Ikke med I order form"))</f>
        <v>Ikke med I order form</v>
      </c>
      <c r="U869" s="226">
        <v>7048652763884</v>
      </c>
      <c r="V869" s="120">
        <f>IFERROR(VLOOKUP(U869,'2) Order Form'!$W$9:$W$1996,1,FALSE),"Ikke med I order form")</f>
        <v>7048652763884</v>
      </c>
      <c r="W869" s="195">
        <f>INDEX(ATS!$A:$P,MATCH(ATS!$U869,ATS!$O:$O,0),1)</f>
        <v>826061</v>
      </c>
      <c r="X869" s="174" t="str">
        <f>INDEX(ATS!$A:$P,MATCH(ATS!$U869,ATS!$O:$O,0),2)</f>
        <v>Chaser Logo T-shirt W</v>
      </c>
      <c r="Y869" s="175" t="str">
        <f>INDEX(ATS!$A:$P,MATCH(ATS!$U869,ATS!$O:$O,0),4)</f>
        <v>10003-S</v>
      </c>
      <c r="AA869" s="195">
        <f>IFERROR(VLOOKUP('2) Order Form'!W874,$U$4:$U$1000,1,FALSE),"Ikke med i Elastic")</f>
        <v>7048652763891</v>
      </c>
      <c r="AB869" s="195">
        <f>SUM('2) Order Form'!W874)</f>
        <v>7048652763891</v>
      </c>
      <c r="AC869" s="195">
        <f>INDEX(ATS!$A:$P,MATCH(ATS!$AB869,ATS!$O:$O,0),1)</f>
        <v>826061</v>
      </c>
      <c r="AD869" s="195" t="str">
        <f>INDEX(ATS!$A:$P,MATCH(ATS!$AB869,ATS!$O:$O,0),2)</f>
        <v>Chaser Logo T-shirt W</v>
      </c>
      <c r="AE869" s="195" t="str">
        <f>INDEX(ATS!$A:$P,MATCH(ATS!$AB869,ATS!$O:$O,0),4)</f>
        <v>10003-XS</v>
      </c>
    </row>
    <row r="870" spans="1:31" s="2" customFormat="1" x14ac:dyDescent="0.2">
      <c r="A870" s="228">
        <v>820235</v>
      </c>
      <c r="B870" s="228" t="s">
        <v>376</v>
      </c>
      <c r="C870" s="228" t="s">
        <v>4204</v>
      </c>
      <c r="D870" s="228" t="s">
        <v>3349</v>
      </c>
      <c r="E870" s="228" t="s">
        <v>3350</v>
      </c>
      <c r="F870" s="228" t="s">
        <v>8</v>
      </c>
      <c r="G870" s="228" t="s">
        <v>504</v>
      </c>
      <c r="H870" s="228">
        <v>0</v>
      </c>
      <c r="I870" s="228">
        <v>0</v>
      </c>
      <c r="J870" s="228">
        <v>0</v>
      </c>
      <c r="K870" s="228">
        <v>0</v>
      </c>
      <c r="L870" s="231">
        <v>0</v>
      </c>
      <c r="N870" s="119" t="str">
        <f t="shared" si="39"/>
        <v>820235-CVIAR-S</v>
      </c>
      <c r="O870" s="122" t="str">
        <f>IF(B870="NET","",IF(B870="","",IFERROR(VLOOKUP(N870,EAN!$A:$B,2,FALSE),"MANGLER - MÅ OPPDATERE EAN-FANEN")))</f>
        <v>MANGLER - MÅ OPPDATERE EAN-FANEN</v>
      </c>
      <c r="P870" s="119">
        <f t="shared" si="40"/>
        <v>0</v>
      </c>
      <c r="Q870" s="119">
        <f t="shared" si="41"/>
        <v>0</v>
      </c>
      <c r="S870" s="137" t="str">
        <f>IF(B870="NET","",IFERROR(VLOOKUP(O870,'2) Order Form'!$W$9:$W$1926,1,FALSE),"Ikke med I order form"))</f>
        <v>Ikke med I order form</v>
      </c>
      <c r="U870" s="226">
        <v>7048652763877</v>
      </c>
      <c r="V870" s="120">
        <f>IFERROR(VLOOKUP(U870,'2) Order Form'!$W$9:$W$1996,1,FALSE),"Ikke med I order form")</f>
        <v>7048652763877</v>
      </c>
      <c r="W870" s="195">
        <f>INDEX(ATS!$A:$P,MATCH(ATS!$U870,ATS!$O:$O,0),1)</f>
        <v>826061</v>
      </c>
      <c r="X870" s="174" t="str">
        <f>INDEX(ATS!$A:$P,MATCH(ATS!$U870,ATS!$O:$O,0),2)</f>
        <v>Chaser Logo T-shirt W</v>
      </c>
      <c r="Y870" s="175" t="str">
        <f>INDEX(ATS!$A:$P,MATCH(ATS!$U870,ATS!$O:$O,0),4)</f>
        <v>10003-M</v>
      </c>
      <c r="AA870" s="195">
        <f>IFERROR(VLOOKUP('2) Order Form'!W875,$U$4:$U$1000,1,FALSE),"Ikke med i Elastic")</f>
        <v>7048652763884</v>
      </c>
      <c r="AB870" s="195">
        <f>SUM('2) Order Form'!W875)</f>
        <v>7048652763884</v>
      </c>
      <c r="AC870" s="195">
        <f>INDEX(ATS!$A:$P,MATCH(ATS!$AB870,ATS!$O:$O,0),1)</f>
        <v>826061</v>
      </c>
      <c r="AD870" s="195" t="str">
        <f>INDEX(ATS!$A:$P,MATCH(ATS!$AB870,ATS!$O:$O,0),2)</f>
        <v>Chaser Logo T-shirt W</v>
      </c>
      <c r="AE870" s="195" t="str">
        <f>INDEX(ATS!$A:$P,MATCH(ATS!$AB870,ATS!$O:$O,0),4)</f>
        <v>10003-S</v>
      </c>
    </row>
    <row r="871" spans="1:31" s="2" customFormat="1" x14ac:dyDescent="0.2">
      <c r="A871" s="228">
        <v>820235</v>
      </c>
      <c r="B871" s="228" t="s">
        <v>376</v>
      </c>
      <c r="C871" s="228" t="s">
        <v>4204</v>
      </c>
      <c r="D871" s="228" t="s">
        <v>3351</v>
      </c>
      <c r="E871" s="228" t="s">
        <v>3350</v>
      </c>
      <c r="F871" s="228" t="s">
        <v>7</v>
      </c>
      <c r="G871" s="228" t="s">
        <v>504</v>
      </c>
      <c r="H871" s="228">
        <v>0</v>
      </c>
      <c r="I871" s="228">
        <v>0</v>
      </c>
      <c r="J871" s="228">
        <v>0</v>
      </c>
      <c r="K871" s="228">
        <v>0</v>
      </c>
      <c r="L871" s="231">
        <v>0</v>
      </c>
      <c r="N871" s="119" t="str">
        <f t="shared" si="39"/>
        <v>820235-CVIAR-M</v>
      </c>
      <c r="O871" s="122" t="str">
        <f>IF(B871="NET","",IF(B871="","",IFERROR(VLOOKUP(N871,EAN!$A:$B,2,FALSE),"MANGLER - MÅ OPPDATERE EAN-FANEN")))</f>
        <v>MANGLER - MÅ OPPDATERE EAN-FANEN</v>
      </c>
      <c r="P871" s="119">
        <f t="shared" si="40"/>
        <v>0</v>
      </c>
      <c r="Q871" s="119">
        <f t="shared" si="41"/>
        <v>0</v>
      </c>
      <c r="S871" s="137" t="str">
        <f>IF(B871="NET","",IFERROR(VLOOKUP(O871,'2) Order Form'!$W$9:$W$1926,1,FALSE),"Ikke med I order form"))</f>
        <v>Ikke med I order form</v>
      </c>
      <c r="U871" s="226">
        <v>7048652763860</v>
      </c>
      <c r="V871" s="120">
        <f>IFERROR(VLOOKUP(U871,'2) Order Form'!$W$9:$W$1996,1,FALSE),"Ikke med I order form")</f>
        <v>7048652763860</v>
      </c>
      <c r="W871" s="195">
        <f>INDEX(ATS!$A:$P,MATCH(ATS!$U871,ATS!$O:$O,0),1)</f>
        <v>826061</v>
      </c>
      <c r="X871" s="174" t="str">
        <f>INDEX(ATS!$A:$P,MATCH(ATS!$U871,ATS!$O:$O,0),2)</f>
        <v>Chaser Logo T-shirt W</v>
      </c>
      <c r="Y871" s="175" t="str">
        <f>INDEX(ATS!$A:$P,MATCH(ATS!$U871,ATS!$O:$O,0),4)</f>
        <v>10003-L</v>
      </c>
      <c r="AA871" s="195">
        <f>IFERROR(VLOOKUP('2) Order Form'!W876,$U$4:$U$1000,1,FALSE),"Ikke med i Elastic")</f>
        <v>7048652763877</v>
      </c>
      <c r="AB871" s="195">
        <f>SUM('2) Order Form'!W876)</f>
        <v>7048652763877</v>
      </c>
      <c r="AC871" s="195">
        <f>INDEX(ATS!$A:$P,MATCH(ATS!$AB871,ATS!$O:$O,0),1)</f>
        <v>826061</v>
      </c>
      <c r="AD871" s="195" t="str">
        <f>INDEX(ATS!$A:$P,MATCH(ATS!$AB871,ATS!$O:$O,0),2)</f>
        <v>Chaser Logo T-shirt W</v>
      </c>
      <c r="AE871" s="195" t="str">
        <f>INDEX(ATS!$A:$P,MATCH(ATS!$AB871,ATS!$O:$O,0),4)</f>
        <v>10003-M</v>
      </c>
    </row>
    <row r="872" spans="1:31" s="2" customFormat="1" x14ac:dyDescent="0.2">
      <c r="A872" s="228">
        <v>820235</v>
      </c>
      <c r="B872" s="228" t="s">
        <v>376</v>
      </c>
      <c r="C872" s="228" t="s">
        <v>4204</v>
      </c>
      <c r="D872" s="228" t="s">
        <v>3352</v>
      </c>
      <c r="E872" s="228" t="s">
        <v>3350</v>
      </c>
      <c r="F872" s="228" t="s">
        <v>67</v>
      </c>
      <c r="G872" s="228" t="s">
        <v>504</v>
      </c>
      <c r="H872" s="228">
        <v>0</v>
      </c>
      <c r="I872" s="228">
        <v>0</v>
      </c>
      <c r="J872" s="228">
        <v>0</v>
      </c>
      <c r="K872" s="228">
        <v>0</v>
      </c>
      <c r="L872" s="231">
        <v>0</v>
      </c>
      <c r="N872" s="119" t="str">
        <f t="shared" si="39"/>
        <v>820235-CVIAR-L</v>
      </c>
      <c r="O872" s="122" t="str">
        <f>IF(B872="NET","",IF(B872="","",IFERROR(VLOOKUP(N872,EAN!$A:$B,2,FALSE),"MANGLER - MÅ OPPDATERE EAN-FANEN")))</f>
        <v>MANGLER - MÅ OPPDATERE EAN-FANEN</v>
      </c>
      <c r="P872" s="119">
        <f t="shared" si="40"/>
        <v>0</v>
      </c>
      <c r="Q872" s="119">
        <f t="shared" si="41"/>
        <v>0</v>
      </c>
      <c r="S872" s="137" t="str">
        <f>IF(B872="NET","",IFERROR(VLOOKUP(O872,'2) Order Form'!$W$9:$W$1926,1,FALSE),"Ikke med I order form"))</f>
        <v>Ikke med I order form</v>
      </c>
      <c r="U872" s="226">
        <v>7048652774101</v>
      </c>
      <c r="V872" s="120">
        <f>IFERROR(VLOOKUP(U872,'2) Order Form'!$W$9:$W$1996,1,FALSE),"Ikke med I order form")</f>
        <v>7048652774101</v>
      </c>
      <c r="W872" s="195">
        <f>INDEX(ATS!$A:$P,MATCH(ATS!$U872,ATS!$O:$O,0),1)</f>
        <v>826051</v>
      </c>
      <c r="X872" s="174" t="str">
        <f>INDEX(ATS!$A:$P,MATCH(ATS!$U872,ATS!$O:$O,0),2)</f>
        <v>Chaser Shorts W</v>
      </c>
      <c r="Y872" s="175" t="str">
        <f>INDEX(ATS!$A:$P,MATCH(ATS!$U872,ATS!$O:$O,0),4)</f>
        <v>99901-XS</v>
      </c>
      <c r="AA872" s="195">
        <f>IFERROR(VLOOKUP('2) Order Form'!W877,$U$4:$U$1000,1,FALSE),"Ikke med i Elastic")</f>
        <v>7048652763860</v>
      </c>
      <c r="AB872" s="195">
        <f>SUM('2) Order Form'!W877)</f>
        <v>7048652763860</v>
      </c>
      <c r="AC872" s="195">
        <f>INDEX(ATS!$A:$P,MATCH(ATS!$AB872,ATS!$O:$O,0),1)</f>
        <v>826061</v>
      </c>
      <c r="AD872" s="195" t="str">
        <f>INDEX(ATS!$A:$P,MATCH(ATS!$AB872,ATS!$O:$O,0),2)</f>
        <v>Chaser Logo T-shirt W</v>
      </c>
      <c r="AE872" s="195" t="str">
        <f>INDEX(ATS!$A:$P,MATCH(ATS!$AB872,ATS!$O:$O,0),4)</f>
        <v>10003-L</v>
      </c>
    </row>
    <row r="873" spans="1:31" s="2" customFormat="1" x14ac:dyDescent="0.2">
      <c r="A873" s="228">
        <v>820235</v>
      </c>
      <c r="B873" s="228" t="s">
        <v>376</v>
      </c>
      <c r="C873" s="228" t="s">
        <v>4204</v>
      </c>
      <c r="D873" s="228" t="s">
        <v>3353</v>
      </c>
      <c r="E873" s="228" t="s">
        <v>3350</v>
      </c>
      <c r="F873" s="228" t="s">
        <v>68</v>
      </c>
      <c r="G873" s="228" t="s">
        <v>504</v>
      </c>
      <c r="H873" s="228">
        <v>0</v>
      </c>
      <c r="I873" s="228">
        <v>0</v>
      </c>
      <c r="J873" s="228">
        <v>0</v>
      </c>
      <c r="K873" s="228">
        <v>0</v>
      </c>
      <c r="L873" s="231">
        <v>0</v>
      </c>
      <c r="N873" s="119" t="str">
        <f t="shared" si="39"/>
        <v>820235-CVIAR-XL</v>
      </c>
      <c r="O873" s="122" t="str">
        <f>IF(B873="NET","",IF(B873="","",IFERROR(VLOOKUP(N873,EAN!$A:$B,2,FALSE),"MANGLER - MÅ OPPDATERE EAN-FANEN")))</f>
        <v>MANGLER - MÅ OPPDATERE EAN-FANEN</v>
      </c>
      <c r="P873" s="119">
        <f t="shared" si="40"/>
        <v>0</v>
      </c>
      <c r="Q873" s="119">
        <f t="shared" si="41"/>
        <v>0</v>
      </c>
      <c r="S873" s="137" t="str">
        <f>IF(B873="NET","",IFERROR(VLOOKUP(O873,'2) Order Form'!$W$9:$W$1926,1,FALSE),"Ikke med I order form"))</f>
        <v>Ikke med I order form</v>
      </c>
      <c r="U873" s="226">
        <v>7048652763761</v>
      </c>
      <c r="V873" s="120">
        <f>IFERROR(VLOOKUP(U873,'2) Order Form'!$W$9:$W$1996,1,FALSE),"Ikke med I order form")</f>
        <v>7048652763761</v>
      </c>
      <c r="W873" s="195">
        <f>INDEX(ATS!$A:$P,MATCH(ATS!$U873,ATS!$O:$O,0),1)</f>
        <v>826051</v>
      </c>
      <c r="X873" s="174" t="str">
        <f>INDEX(ATS!$A:$P,MATCH(ATS!$U873,ATS!$O:$O,0),2)</f>
        <v>Chaser Shorts W</v>
      </c>
      <c r="Y873" s="175" t="str">
        <f>INDEX(ATS!$A:$P,MATCH(ATS!$U873,ATS!$O:$O,0),4)</f>
        <v>99901-S</v>
      </c>
      <c r="AA873" s="195">
        <f>IFERROR(VLOOKUP('2) Order Form'!W878,$U$4:$U$1000,1,FALSE),"Ikke med i Elastic")</f>
        <v>7048652280862</v>
      </c>
      <c r="AB873" s="195">
        <f>SUM('2) Order Form'!W878)</f>
        <v>7048652280862</v>
      </c>
      <c r="AC873" s="195">
        <f>INDEX(ATS!$A:$P,MATCH(ATS!$AB873,ATS!$O:$O,0),1)</f>
        <v>826061</v>
      </c>
      <c r="AD873" s="195" t="str">
        <f>INDEX(ATS!$A:$P,MATCH(ATS!$AB873,ATS!$O:$O,0),2)</f>
        <v>Chaser Logo T-shirt W</v>
      </c>
      <c r="AE873" s="195" t="str">
        <f>INDEX(ATS!$A:$P,MATCH(ATS!$AB873,ATS!$O:$O,0),4)</f>
        <v>BLACK-XS</v>
      </c>
    </row>
    <row r="874" spans="1:31" s="2" customFormat="1" x14ac:dyDescent="0.2">
      <c r="A874" s="228">
        <v>820235</v>
      </c>
      <c r="B874" s="228" t="s">
        <v>376</v>
      </c>
      <c r="C874" s="228" t="s">
        <v>4204</v>
      </c>
      <c r="D874" s="228" t="s">
        <v>3354</v>
      </c>
      <c r="E874" s="228" t="s">
        <v>3355</v>
      </c>
      <c r="F874" s="228" t="s">
        <v>8</v>
      </c>
      <c r="G874" s="228" t="s">
        <v>504</v>
      </c>
      <c r="H874" s="228">
        <v>0</v>
      </c>
      <c r="I874" s="228">
        <v>0</v>
      </c>
      <c r="J874" s="228">
        <v>0</v>
      </c>
      <c r="K874" s="228">
        <v>0</v>
      </c>
      <c r="L874" s="231">
        <v>0</v>
      </c>
      <c r="N874" s="119" t="str">
        <f t="shared" si="39"/>
        <v>820235-KUGRN-S</v>
      </c>
      <c r="O874" s="122" t="str">
        <f>IF(B874="NET","",IF(B874="","",IFERROR(VLOOKUP(N874,EAN!$A:$B,2,FALSE),"MANGLER - MÅ OPPDATERE EAN-FANEN")))</f>
        <v>MANGLER - MÅ OPPDATERE EAN-FANEN</v>
      </c>
      <c r="P874" s="119">
        <f t="shared" si="40"/>
        <v>0</v>
      </c>
      <c r="Q874" s="119">
        <f t="shared" si="41"/>
        <v>0</v>
      </c>
      <c r="S874" s="137" t="str">
        <f>IF(B874="NET","",IFERROR(VLOOKUP(O874,'2) Order Form'!$W$9:$W$1926,1,FALSE),"Ikke med I order form"))</f>
        <v>Ikke med I order form</v>
      </c>
      <c r="U874" s="226">
        <v>7048652763754</v>
      </c>
      <c r="V874" s="120">
        <f>IFERROR(VLOOKUP(U874,'2) Order Form'!$W$9:$W$1996,1,FALSE),"Ikke med I order form")</f>
        <v>7048652763754</v>
      </c>
      <c r="W874" s="195">
        <f>INDEX(ATS!$A:$P,MATCH(ATS!$U874,ATS!$O:$O,0),1)</f>
        <v>826051</v>
      </c>
      <c r="X874" s="174" t="str">
        <f>INDEX(ATS!$A:$P,MATCH(ATS!$U874,ATS!$O:$O,0),2)</f>
        <v>Chaser Shorts W</v>
      </c>
      <c r="Y874" s="175" t="str">
        <f>INDEX(ATS!$A:$P,MATCH(ATS!$U874,ATS!$O:$O,0),4)</f>
        <v>99901-M</v>
      </c>
      <c r="AA874" s="195">
        <f>IFERROR(VLOOKUP('2) Order Form'!W879,$U$4:$U$1000,1,FALSE),"Ikke med i Elastic")</f>
        <v>7048652280855</v>
      </c>
      <c r="AB874" s="195">
        <f>SUM('2) Order Form'!W879)</f>
        <v>7048652280855</v>
      </c>
      <c r="AC874" s="195">
        <f>INDEX(ATS!$A:$P,MATCH(ATS!$AB874,ATS!$O:$O,0),1)</f>
        <v>826061</v>
      </c>
      <c r="AD874" s="195" t="str">
        <f>INDEX(ATS!$A:$P,MATCH(ATS!$AB874,ATS!$O:$O,0),2)</f>
        <v>Chaser Logo T-shirt W</v>
      </c>
      <c r="AE874" s="195" t="str">
        <f>INDEX(ATS!$A:$P,MATCH(ATS!$AB874,ATS!$O:$O,0),4)</f>
        <v>BLACK-S</v>
      </c>
    </row>
    <row r="875" spans="1:31" s="2" customFormat="1" x14ac:dyDescent="0.2">
      <c r="A875" s="228">
        <v>820235</v>
      </c>
      <c r="B875" s="228" t="s">
        <v>376</v>
      </c>
      <c r="C875" s="228" t="s">
        <v>4204</v>
      </c>
      <c r="D875" s="228" t="s">
        <v>3356</v>
      </c>
      <c r="E875" s="228" t="s">
        <v>3355</v>
      </c>
      <c r="F875" s="228" t="s">
        <v>7</v>
      </c>
      <c r="G875" s="228" t="s">
        <v>504</v>
      </c>
      <c r="H875" s="228">
        <v>0</v>
      </c>
      <c r="I875" s="228">
        <v>0</v>
      </c>
      <c r="J875" s="228">
        <v>0</v>
      </c>
      <c r="K875" s="228">
        <v>0</v>
      </c>
      <c r="L875" s="231">
        <v>0</v>
      </c>
      <c r="N875" s="119" t="str">
        <f t="shared" si="39"/>
        <v>820235-KUGRN-M</v>
      </c>
      <c r="O875" s="122" t="str">
        <f>IF(B875="NET","",IF(B875="","",IFERROR(VLOOKUP(N875,EAN!$A:$B,2,FALSE),"MANGLER - MÅ OPPDATERE EAN-FANEN")))</f>
        <v>MANGLER - MÅ OPPDATERE EAN-FANEN</v>
      </c>
      <c r="P875" s="119">
        <f t="shared" si="40"/>
        <v>0</v>
      </c>
      <c r="Q875" s="119">
        <f t="shared" si="41"/>
        <v>0</v>
      </c>
      <c r="S875" s="137" t="str">
        <f>IF(B875="NET","",IFERROR(VLOOKUP(O875,'2) Order Form'!$W$9:$W$1926,1,FALSE),"Ikke med I order form"))</f>
        <v>Ikke med I order form</v>
      </c>
      <c r="U875" s="226">
        <v>7048652763747</v>
      </c>
      <c r="V875" s="120">
        <f>IFERROR(VLOOKUP(U875,'2) Order Form'!$W$9:$W$1996,1,FALSE),"Ikke med I order form")</f>
        <v>7048652763747</v>
      </c>
      <c r="W875" s="195">
        <f>INDEX(ATS!$A:$P,MATCH(ATS!$U875,ATS!$O:$O,0),1)</f>
        <v>826051</v>
      </c>
      <c r="X875" s="174" t="str">
        <f>INDEX(ATS!$A:$P,MATCH(ATS!$U875,ATS!$O:$O,0),2)</f>
        <v>Chaser Shorts W</v>
      </c>
      <c r="Y875" s="175" t="str">
        <f>INDEX(ATS!$A:$P,MATCH(ATS!$U875,ATS!$O:$O,0),4)</f>
        <v>99901-L</v>
      </c>
      <c r="AA875" s="195">
        <f>IFERROR(VLOOKUP('2) Order Form'!W880,$U$4:$U$1000,1,FALSE),"Ikke med i Elastic")</f>
        <v>7048652280848</v>
      </c>
      <c r="AB875" s="195">
        <f>SUM('2) Order Form'!W880)</f>
        <v>7048652280848</v>
      </c>
      <c r="AC875" s="195">
        <f>INDEX(ATS!$A:$P,MATCH(ATS!$AB875,ATS!$O:$O,0),1)</f>
        <v>826061</v>
      </c>
      <c r="AD875" s="195" t="str">
        <f>INDEX(ATS!$A:$P,MATCH(ATS!$AB875,ATS!$O:$O,0),2)</f>
        <v>Chaser Logo T-shirt W</v>
      </c>
      <c r="AE875" s="195" t="str">
        <f>INDEX(ATS!$A:$P,MATCH(ATS!$AB875,ATS!$O:$O,0),4)</f>
        <v>BLACK-M</v>
      </c>
    </row>
    <row r="876" spans="1:31" s="2" customFormat="1" x14ac:dyDescent="0.2">
      <c r="A876" s="228">
        <v>820235</v>
      </c>
      <c r="B876" s="228" t="s">
        <v>376</v>
      </c>
      <c r="C876" s="228" t="s">
        <v>4204</v>
      </c>
      <c r="D876" s="228" t="s">
        <v>3357</v>
      </c>
      <c r="E876" s="228" t="s">
        <v>3355</v>
      </c>
      <c r="F876" s="228" t="s">
        <v>67</v>
      </c>
      <c r="G876" s="228" t="s">
        <v>504</v>
      </c>
      <c r="H876" s="228">
        <v>0</v>
      </c>
      <c r="I876" s="228">
        <v>0</v>
      </c>
      <c r="J876" s="228">
        <v>0</v>
      </c>
      <c r="K876" s="228">
        <v>0</v>
      </c>
      <c r="L876" s="231">
        <v>0</v>
      </c>
      <c r="N876" s="119" t="str">
        <f t="shared" si="39"/>
        <v>820235-KUGRN-L</v>
      </c>
      <c r="O876" s="122" t="str">
        <f>IF(B876="NET","",IF(B876="","",IFERROR(VLOOKUP(N876,EAN!$A:$B,2,FALSE),"MANGLER - MÅ OPPDATERE EAN-FANEN")))</f>
        <v>MANGLER - MÅ OPPDATERE EAN-FANEN</v>
      </c>
      <c r="P876" s="119">
        <f t="shared" si="40"/>
        <v>0</v>
      </c>
      <c r="Q876" s="119">
        <f t="shared" si="41"/>
        <v>0</v>
      </c>
      <c r="S876" s="137" t="str">
        <f>IF(B876="NET","",IFERROR(VLOOKUP(O876,'2) Order Form'!$W$9:$W$1926,1,FALSE),"Ikke med I order form"))</f>
        <v>Ikke med I order form</v>
      </c>
      <c r="U876" s="226">
        <v>7048652763778</v>
      </c>
      <c r="V876" s="120" t="str">
        <f>IFERROR(VLOOKUP(U876,'2) Order Form'!$W$9:$W$1996,1,FALSE),"Ikke med I order form")</f>
        <v>Ikke med I order form</v>
      </c>
      <c r="W876" s="195" t="e">
        <f>INDEX(ATS!$A:$P,MATCH(ATS!$U876,ATS!$O:$O,0),1)</f>
        <v>#N/A</v>
      </c>
      <c r="X876" s="174" t="e">
        <f>INDEX(ATS!$A:$P,MATCH(ATS!$U876,ATS!$O:$O,0),2)</f>
        <v>#N/A</v>
      </c>
      <c r="Y876" s="175" t="e">
        <f>INDEX(ATS!$A:$P,MATCH(ATS!$U876,ATS!$O:$O,0),4)</f>
        <v>#N/A</v>
      </c>
      <c r="AA876" s="195">
        <f>IFERROR(VLOOKUP('2) Order Form'!W881,$U$4:$U$1000,1,FALSE),"Ikke med i Elastic")</f>
        <v>7048652280831</v>
      </c>
      <c r="AB876" s="195">
        <f>SUM('2) Order Form'!W881)</f>
        <v>7048652280831</v>
      </c>
      <c r="AC876" s="195">
        <f>INDEX(ATS!$A:$P,MATCH(ATS!$AB876,ATS!$O:$O,0),1)</f>
        <v>826061</v>
      </c>
      <c r="AD876" s="195" t="str">
        <f>INDEX(ATS!$A:$P,MATCH(ATS!$AB876,ATS!$O:$O,0),2)</f>
        <v>Chaser Logo T-shirt W</v>
      </c>
      <c r="AE876" s="195" t="str">
        <f>INDEX(ATS!$A:$P,MATCH(ATS!$AB876,ATS!$O:$O,0),4)</f>
        <v>BLACK-L</v>
      </c>
    </row>
    <row r="877" spans="1:31" s="2" customFormat="1" x14ac:dyDescent="0.2">
      <c r="A877" s="228">
        <v>820235</v>
      </c>
      <c r="B877" s="228" t="s">
        <v>376</v>
      </c>
      <c r="C877" s="228" t="s">
        <v>4204</v>
      </c>
      <c r="D877" s="228" t="s">
        <v>3358</v>
      </c>
      <c r="E877" s="228" t="s">
        <v>3355</v>
      </c>
      <c r="F877" s="228" t="s">
        <v>68</v>
      </c>
      <c r="G877" s="228" t="s">
        <v>504</v>
      </c>
      <c r="H877" s="228">
        <v>0</v>
      </c>
      <c r="I877" s="228">
        <v>0</v>
      </c>
      <c r="J877" s="228">
        <v>0</v>
      </c>
      <c r="K877" s="228">
        <v>0</v>
      </c>
      <c r="L877" s="231">
        <v>0</v>
      </c>
      <c r="N877" s="119" t="str">
        <f t="shared" si="39"/>
        <v>820235-KUGRN-XL</v>
      </c>
      <c r="O877" s="122" t="str">
        <f>IF(B877="NET","",IF(B877="","",IFERROR(VLOOKUP(N877,EAN!$A:$B,2,FALSE),"MANGLER - MÅ OPPDATERE EAN-FANEN")))</f>
        <v>MANGLER - MÅ OPPDATERE EAN-FANEN</v>
      </c>
      <c r="P877" s="119">
        <f t="shared" si="40"/>
        <v>0</v>
      </c>
      <c r="Q877" s="119">
        <f t="shared" si="41"/>
        <v>0</v>
      </c>
      <c r="S877" s="137" t="str">
        <f>IF(B877="NET","",IFERROR(VLOOKUP(O877,'2) Order Form'!$W$9:$W$1926,1,FALSE),"Ikke med I order form"))</f>
        <v>Ikke med I order form</v>
      </c>
      <c r="U877" s="226">
        <v>7048652770868</v>
      </c>
      <c r="V877" s="120" t="str">
        <f>IFERROR(VLOOKUP(U877,'2) Order Form'!$W$9:$W$1996,1,FALSE),"Ikke med I order form")</f>
        <v>Ikke med I order form</v>
      </c>
      <c r="W877" s="195" t="e">
        <f>INDEX(ATS!$A:$P,MATCH(ATS!$U877,ATS!$O:$O,0),1)</f>
        <v>#N/A</v>
      </c>
      <c r="X877" s="174" t="e">
        <f>INDEX(ATS!$A:$P,MATCH(ATS!$U877,ATS!$O:$O,0),2)</f>
        <v>#N/A</v>
      </c>
      <c r="Y877" s="175" t="e">
        <f>INDEX(ATS!$A:$P,MATCH(ATS!$U877,ATS!$O:$O,0),4)</f>
        <v>#N/A</v>
      </c>
      <c r="AA877" s="195" t="str">
        <f>IFERROR(VLOOKUP('2) Order Form'!#REF!,$U$4:$U$1000,1,FALSE),"Ikke med i Elastic")</f>
        <v>Ikke med i Elastic</v>
      </c>
      <c r="AB877" s="195" t="e">
        <f>SUM('2) Order Form'!#REF!)</f>
        <v>#REF!</v>
      </c>
      <c r="AC877" s="195" t="e">
        <f>INDEX(ATS!$A:$P,MATCH(ATS!$AB877,ATS!$O:$O,0),1)</f>
        <v>#REF!</v>
      </c>
      <c r="AD877" s="195" t="e">
        <f>INDEX(ATS!$A:$P,MATCH(ATS!$AB877,ATS!$O:$O,0),2)</f>
        <v>#REF!</v>
      </c>
      <c r="AE877" s="195" t="e">
        <f>INDEX(ATS!$A:$P,MATCH(ATS!$AB877,ATS!$O:$O,0),4)</f>
        <v>#REF!</v>
      </c>
    </row>
    <row r="878" spans="1:31" s="2" customFormat="1" x14ac:dyDescent="0.2">
      <c r="A878" s="228">
        <v>820235</v>
      </c>
      <c r="B878" s="228" t="s">
        <v>376</v>
      </c>
      <c r="C878" s="228" t="s">
        <v>4204</v>
      </c>
      <c r="D878" s="228" t="s">
        <v>3359</v>
      </c>
      <c r="E878" s="228" t="s">
        <v>3360</v>
      </c>
      <c r="F878" s="228" t="s">
        <v>8</v>
      </c>
      <c r="G878" s="228" t="s">
        <v>504</v>
      </c>
      <c r="H878" s="228">
        <v>0</v>
      </c>
      <c r="I878" s="228">
        <v>0</v>
      </c>
      <c r="J878" s="228">
        <v>0</v>
      </c>
      <c r="K878" s="228">
        <v>0</v>
      </c>
      <c r="L878" s="231">
        <v>0</v>
      </c>
      <c r="N878" s="119" t="str">
        <f t="shared" si="39"/>
        <v>820235-NYBZR-S</v>
      </c>
      <c r="O878" s="122" t="str">
        <f>IF(B878="NET","",IF(B878="","",IFERROR(VLOOKUP(N878,EAN!$A:$B,2,FALSE),"MANGLER - MÅ OPPDATERE EAN-FANEN")))</f>
        <v>MANGLER - MÅ OPPDATERE EAN-FANEN</v>
      </c>
      <c r="P878" s="119">
        <f t="shared" si="40"/>
        <v>0</v>
      </c>
      <c r="Q878" s="119">
        <f t="shared" si="41"/>
        <v>0</v>
      </c>
      <c r="S878" s="137" t="str">
        <f>IF(B878="NET","",IFERROR(VLOOKUP(O878,'2) Order Form'!$W$9:$W$1926,1,FALSE),"Ikke med I order form"))</f>
        <v>Ikke med I order form</v>
      </c>
      <c r="U878" s="226">
        <v>7048652770851</v>
      </c>
      <c r="V878" s="120" t="str">
        <f>IFERROR(VLOOKUP(U878,'2) Order Form'!$W$9:$W$1996,1,FALSE),"Ikke med I order form")</f>
        <v>Ikke med I order form</v>
      </c>
      <c r="W878" s="195" t="e">
        <f>INDEX(ATS!$A:$P,MATCH(ATS!$U878,ATS!$O:$O,0),1)</f>
        <v>#N/A</v>
      </c>
      <c r="X878" s="174" t="e">
        <f>INDEX(ATS!$A:$P,MATCH(ATS!$U878,ATS!$O:$O,0),2)</f>
        <v>#N/A</v>
      </c>
      <c r="Y878" s="175" t="e">
        <f>INDEX(ATS!$A:$P,MATCH(ATS!$U878,ATS!$O:$O,0),4)</f>
        <v>#N/A</v>
      </c>
      <c r="AA878" s="195" t="str">
        <f>IFERROR(VLOOKUP('2) Order Form'!#REF!,$U$4:$U$1000,1,FALSE),"Ikke med i Elastic")</f>
        <v>Ikke med i Elastic</v>
      </c>
      <c r="AB878" s="195" t="e">
        <f>SUM('2) Order Form'!#REF!)</f>
        <v>#REF!</v>
      </c>
      <c r="AC878" s="195" t="e">
        <f>INDEX(ATS!$A:$P,MATCH(ATS!$AB878,ATS!$O:$O,0),1)</f>
        <v>#REF!</v>
      </c>
      <c r="AD878" s="195" t="e">
        <f>INDEX(ATS!$A:$P,MATCH(ATS!$AB878,ATS!$O:$O,0),2)</f>
        <v>#REF!</v>
      </c>
      <c r="AE878" s="195" t="e">
        <f>INDEX(ATS!$A:$P,MATCH(ATS!$AB878,ATS!$O:$O,0),4)</f>
        <v>#REF!</v>
      </c>
    </row>
    <row r="879" spans="1:31" s="2" customFormat="1" x14ac:dyDescent="0.2">
      <c r="A879" s="228">
        <v>820235</v>
      </c>
      <c r="B879" s="228" t="s">
        <v>376</v>
      </c>
      <c r="C879" s="228" t="s">
        <v>4204</v>
      </c>
      <c r="D879" s="228" t="s">
        <v>3361</v>
      </c>
      <c r="E879" s="228" t="s">
        <v>3360</v>
      </c>
      <c r="F879" s="228" t="s">
        <v>7</v>
      </c>
      <c r="G879" s="228" t="s">
        <v>504</v>
      </c>
      <c r="H879" s="228">
        <v>0</v>
      </c>
      <c r="I879" s="228">
        <v>0</v>
      </c>
      <c r="J879" s="228">
        <v>0</v>
      </c>
      <c r="K879" s="228">
        <v>0</v>
      </c>
      <c r="L879" s="231">
        <v>0</v>
      </c>
      <c r="N879" s="119" t="str">
        <f t="shared" si="39"/>
        <v>820235-NYBZR-M</v>
      </c>
      <c r="O879" s="122" t="str">
        <f>IF(B879="NET","",IF(B879="","",IFERROR(VLOOKUP(N879,EAN!$A:$B,2,FALSE),"MANGLER - MÅ OPPDATERE EAN-FANEN")))</f>
        <v>MANGLER - MÅ OPPDATERE EAN-FANEN</v>
      </c>
      <c r="P879" s="119">
        <f t="shared" si="40"/>
        <v>0</v>
      </c>
      <c r="Q879" s="119">
        <f t="shared" si="41"/>
        <v>0</v>
      </c>
      <c r="S879" s="137" t="str">
        <f>IF(B879="NET","",IFERROR(VLOOKUP(O879,'2) Order Form'!$W$9:$W$1926,1,FALSE),"Ikke med I order form"))</f>
        <v>Ikke med I order form</v>
      </c>
      <c r="U879" s="226">
        <v>7048652770844</v>
      </c>
      <c r="V879" s="120" t="str">
        <f>IFERROR(VLOOKUP(U879,'2) Order Form'!$W$9:$W$1996,1,FALSE),"Ikke med I order form")</f>
        <v>Ikke med I order form</v>
      </c>
      <c r="W879" s="195" t="e">
        <f>INDEX(ATS!$A:$P,MATCH(ATS!$U879,ATS!$O:$O,0),1)</f>
        <v>#N/A</v>
      </c>
      <c r="X879" s="174" t="e">
        <f>INDEX(ATS!$A:$P,MATCH(ATS!$U879,ATS!$O:$O,0),2)</f>
        <v>#N/A</v>
      </c>
      <c r="Y879" s="175" t="e">
        <f>INDEX(ATS!$A:$P,MATCH(ATS!$U879,ATS!$O:$O,0),4)</f>
        <v>#N/A</v>
      </c>
      <c r="AA879" s="195" t="str">
        <f>IFERROR(VLOOKUP('2) Order Form'!#REF!,$U$4:$U$1000,1,FALSE),"Ikke med i Elastic")</f>
        <v>Ikke med i Elastic</v>
      </c>
      <c r="AB879" s="195" t="e">
        <f>SUM('2) Order Form'!#REF!)</f>
        <v>#REF!</v>
      </c>
      <c r="AC879" s="195" t="e">
        <f>INDEX(ATS!$A:$P,MATCH(ATS!$AB879,ATS!$O:$O,0),1)</f>
        <v>#REF!</v>
      </c>
      <c r="AD879" s="195" t="e">
        <f>INDEX(ATS!$A:$P,MATCH(ATS!$AB879,ATS!$O:$O,0),2)</f>
        <v>#REF!</v>
      </c>
      <c r="AE879" s="195" t="e">
        <f>INDEX(ATS!$A:$P,MATCH(ATS!$AB879,ATS!$O:$O,0),4)</f>
        <v>#REF!</v>
      </c>
    </row>
    <row r="880" spans="1:31" s="2" customFormat="1" x14ac:dyDescent="0.2">
      <c r="A880" s="228">
        <v>820235</v>
      </c>
      <c r="B880" s="228" t="s">
        <v>376</v>
      </c>
      <c r="C880" s="228" t="s">
        <v>4204</v>
      </c>
      <c r="D880" s="228" t="s">
        <v>3362</v>
      </c>
      <c r="E880" s="228" t="s">
        <v>3360</v>
      </c>
      <c r="F880" s="228" t="s">
        <v>67</v>
      </c>
      <c r="G880" s="228" t="s">
        <v>504</v>
      </c>
      <c r="H880" s="228">
        <v>0</v>
      </c>
      <c r="I880" s="228">
        <v>0</v>
      </c>
      <c r="J880" s="228">
        <v>0</v>
      </c>
      <c r="K880" s="228">
        <v>0</v>
      </c>
      <c r="L880" s="231">
        <v>0</v>
      </c>
      <c r="N880" s="119" t="str">
        <f t="shared" si="39"/>
        <v>820235-NYBZR-L</v>
      </c>
      <c r="O880" s="122" t="str">
        <f>IF(B880="NET","",IF(B880="","",IFERROR(VLOOKUP(N880,EAN!$A:$B,2,FALSE),"MANGLER - MÅ OPPDATERE EAN-FANEN")))</f>
        <v>MANGLER - MÅ OPPDATERE EAN-FANEN</v>
      </c>
      <c r="P880" s="119">
        <f t="shared" si="40"/>
        <v>0</v>
      </c>
      <c r="Q880" s="119">
        <f t="shared" si="41"/>
        <v>0</v>
      </c>
      <c r="S880" s="137" t="str">
        <f>IF(B880="NET","",IFERROR(VLOOKUP(O880,'2) Order Form'!$W$9:$W$1926,1,FALSE),"Ikke med I order form"))</f>
        <v>Ikke med I order form</v>
      </c>
      <c r="U880" s="226">
        <v>7048652770837</v>
      </c>
      <c r="V880" s="120" t="str">
        <f>IFERROR(VLOOKUP(U880,'2) Order Form'!$W$9:$W$1996,1,FALSE),"Ikke med I order form")</f>
        <v>Ikke med I order form</v>
      </c>
      <c r="W880" s="195" t="e">
        <f>INDEX(ATS!$A:$P,MATCH(ATS!$U880,ATS!$O:$O,0),1)</f>
        <v>#N/A</v>
      </c>
      <c r="X880" s="174" t="e">
        <f>INDEX(ATS!$A:$P,MATCH(ATS!$U880,ATS!$O:$O,0),2)</f>
        <v>#N/A</v>
      </c>
      <c r="Y880" s="175" t="e">
        <f>INDEX(ATS!$A:$P,MATCH(ATS!$U880,ATS!$O:$O,0),4)</f>
        <v>#N/A</v>
      </c>
      <c r="AA880" s="195" t="str">
        <f>IFERROR(VLOOKUP('2) Order Form'!#REF!,$U$4:$U$1000,1,FALSE),"Ikke med i Elastic")</f>
        <v>Ikke med i Elastic</v>
      </c>
      <c r="AB880" s="195" t="e">
        <f>SUM('2) Order Form'!#REF!)</f>
        <v>#REF!</v>
      </c>
      <c r="AC880" s="195" t="e">
        <f>INDEX(ATS!$A:$P,MATCH(ATS!$AB880,ATS!$O:$O,0),1)</f>
        <v>#REF!</v>
      </c>
      <c r="AD880" s="195" t="e">
        <f>INDEX(ATS!$A:$P,MATCH(ATS!$AB880,ATS!$O:$O,0),2)</f>
        <v>#REF!</v>
      </c>
      <c r="AE880" s="195" t="e">
        <f>INDEX(ATS!$A:$P,MATCH(ATS!$AB880,ATS!$O:$O,0),4)</f>
        <v>#REF!</v>
      </c>
    </row>
    <row r="881" spans="1:31" s="2" customFormat="1" x14ac:dyDescent="0.2">
      <c r="A881" s="228">
        <v>820235</v>
      </c>
      <c r="B881" s="228" t="s">
        <v>376</v>
      </c>
      <c r="C881" s="228" t="s">
        <v>4204</v>
      </c>
      <c r="D881" s="228" t="s">
        <v>3363</v>
      </c>
      <c r="E881" s="228" t="s">
        <v>3360</v>
      </c>
      <c r="F881" s="228" t="s">
        <v>68</v>
      </c>
      <c r="G881" s="228" t="s">
        <v>504</v>
      </c>
      <c r="H881" s="228">
        <v>0</v>
      </c>
      <c r="I881" s="228">
        <v>0</v>
      </c>
      <c r="J881" s="228">
        <v>0</v>
      </c>
      <c r="K881" s="228">
        <v>0</v>
      </c>
      <c r="L881" s="231">
        <v>0</v>
      </c>
      <c r="N881" s="119" t="str">
        <f t="shared" si="39"/>
        <v>820235-NYBZR-XL</v>
      </c>
      <c r="O881" s="122" t="str">
        <f>IF(B881="NET","",IF(B881="","",IFERROR(VLOOKUP(N881,EAN!$A:$B,2,FALSE),"MANGLER - MÅ OPPDATERE EAN-FANEN")))</f>
        <v>MANGLER - MÅ OPPDATERE EAN-FANEN</v>
      </c>
      <c r="P881" s="119">
        <f t="shared" si="40"/>
        <v>0</v>
      </c>
      <c r="Q881" s="119">
        <f t="shared" si="41"/>
        <v>0</v>
      </c>
      <c r="S881" s="137" t="str">
        <f>IF(B881="NET","",IFERROR(VLOOKUP(O881,'2) Order Form'!$W$9:$W$1926,1,FALSE),"Ikke med I order form"))</f>
        <v>Ikke med I order form</v>
      </c>
      <c r="U881" s="226">
        <v>7048652541482</v>
      </c>
      <c r="V881" s="120">
        <f>IFERROR(VLOOKUP(U881,'2) Order Form'!$W$9:$W$1996,1,FALSE),"Ikke med I order form")</f>
        <v>7048652541482</v>
      </c>
      <c r="W881" s="195">
        <f>INDEX(ATS!$A:$P,MATCH(ATS!$U881,ATS!$O:$O,0),1)</f>
        <v>820192</v>
      </c>
      <c r="X881" s="174" t="str">
        <f>INDEX(ATS!$A:$P,MATCH(ATS!$U881,ATS!$O:$O,0),2)</f>
        <v>Cord 5-Panel Cap</v>
      </c>
      <c r="Y881" s="175" t="str">
        <f>INDEX(ATS!$A:$P,MATCH(ATS!$U881,ATS!$O:$O,0),4)</f>
        <v>BLACK-OS</v>
      </c>
      <c r="AA881" s="195">
        <f>IFERROR(VLOOKUP('2) Order Form'!W882,$U$4:$U$1000,1,FALSE),"Ikke med i Elastic")</f>
        <v>7048652774101</v>
      </c>
      <c r="AB881" s="195">
        <f>SUM('2) Order Form'!W882)</f>
        <v>7048652774101</v>
      </c>
      <c r="AC881" s="195">
        <f>INDEX(ATS!$A:$P,MATCH(ATS!$AB881,ATS!$O:$O,0),1)</f>
        <v>826051</v>
      </c>
      <c r="AD881" s="195" t="str">
        <f>INDEX(ATS!$A:$P,MATCH(ATS!$AB881,ATS!$O:$O,0),2)</f>
        <v>Chaser Shorts W</v>
      </c>
      <c r="AE881" s="195" t="str">
        <f>INDEX(ATS!$A:$P,MATCH(ATS!$AB881,ATS!$O:$O,0),4)</f>
        <v>99901-XS</v>
      </c>
    </row>
    <row r="882" spans="1:31" s="2" customFormat="1" x14ac:dyDescent="0.2">
      <c r="A882" s="229">
        <v>820236</v>
      </c>
      <c r="B882" s="228" t="s">
        <v>248</v>
      </c>
      <c r="C882" s="228"/>
      <c r="D882" s="228"/>
      <c r="E882" s="228"/>
      <c r="F882" s="228"/>
      <c r="G882" s="228"/>
      <c r="H882" s="229">
        <v>202226</v>
      </c>
      <c r="I882" s="229">
        <v>202227</v>
      </c>
      <c r="J882" s="229">
        <v>202228</v>
      </c>
      <c r="K882" s="229">
        <v>202229</v>
      </c>
      <c r="L882" s="232">
        <v>202234</v>
      </c>
      <c r="N882" s="119" t="str">
        <f t="shared" si="39"/>
        <v>820236-</v>
      </c>
      <c r="O882" s="122" t="str">
        <f>IF(B882="NET","",IF(B882="","",IFERROR(VLOOKUP(N882,EAN!$A:$B,2,FALSE),"MANGLER - MÅ OPPDATERE EAN-FANEN")))</f>
        <v/>
      </c>
      <c r="P882" s="119">
        <f t="shared" si="40"/>
        <v>202226</v>
      </c>
      <c r="Q882" s="119">
        <f t="shared" si="41"/>
        <v>202234</v>
      </c>
      <c r="S882" s="137" t="str">
        <f>IF(B882="NET","",IFERROR(VLOOKUP(O882,'2) Order Form'!$W$9:$W$1926,1,FALSE),"Ikke med I order form"))</f>
        <v/>
      </c>
      <c r="U882" s="226">
        <v>7048652280961</v>
      </c>
      <c r="V882" s="120">
        <f>IFERROR(VLOOKUP(U882,'2) Order Form'!$W$9:$W$1996,1,FALSE),"Ikke med I order form")</f>
        <v>7048652280961</v>
      </c>
      <c r="W882" s="195">
        <f>INDEX(ATS!$A:$P,MATCH(ATS!$U882,ATS!$O:$O,0),1)</f>
        <v>827028</v>
      </c>
      <c r="X882" s="174" t="str">
        <f>INDEX(ATS!$A:$P,MATCH(ATS!$U882,ATS!$O:$O,0),2)</f>
        <v>Camper 5-Panel Cap</v>
      </c>
      <c r="Y882" s="175" t="str">
        <f>INDEX(ATS!$A:$P,MATCH(ATS!$U882,ATS!$O:$O,0),4)</f>
        <v>SEGRY-OS</v>
      </c>
      <c r="AA882" s="195">
        <f>IFERROR(VLOOKUP('2) Order Form'!W883,$U$4:$U$1000,1,FALSE),"Ikke med i Elastic")</f>
        <v>7048652763761</v>
      </c>
      <c r="AB882" s="195">
        <f>SUM('2) Order Form'!W883)</f>
        <v>7048652763761</v>
      </c>
      <c r="AC882" s="195">
        <f>INDEX(ATS!$A:$P,MATCH(ATS!$AB882,ATS!$O:$O,0),1)</f>
        <v>826051</v>
      </c>
      <c r="AD882" s="195" t="str">
        <f>INDEX(ATS!$A:$P,MATCH(ATS!$AB882,ATS!$O:$O,0),2)</f>
        <v>Chaser Shorts W</v>
      </c>
      <c r="AE882" s="195" t="str">
        <f>INDEX(ATS!$A:$P,MATCH(ATS!$AB882,ATS!$O:$O,0),4)</f>
        <v>99901-S</v>
      </c>
    </row>
    <row r="883" spans="1:31" s="2" customFormat="1" x14ac:dyDescent="0.2">
      <c r="A883" s="228">
        <v>820236</v>
      </c>
      <c r="B883" s="228" t="s">
        <v>377</v>
      </c>
      <c r="C883" s="228" t="s">
        <v>4204</v>
      </c>
      <c r="D883" s="228" t="s">
        <v>3249</v>
      </c>
      <c r="E883" s="228" t="s">
        <v>4366</v>
      </c>
      <c r="F883" s="228" t="s">
        <v>8</v>
      </c>
      <c r="G883" s="228" t="s">
        <v>504</v>
      </c>
      <c r="H883" s="228">
        <v>24</v>
      </c>
      <c r="I883" s="228">
        <v>24</v>
      </c>
      <c r="J883" s="228">
        <v>24</v>
      </c>
      <c r="K883" s="228">
        <v>24</v>
      </c>
      <c r="L883" s="231">
        <v>24</v>
      </c>
      <c r="N883" s="119" t="str">
        <f t="shared" si="39"/>
        <v>820236-66101-S</v>
      </c>
      <c r="O883" s="122" t="str">
        <f>IF(B883="NET","",IF(B883="","",IFERROR(VLOOKUP(N883,EAN!$A:$B,2,FALSE),"MANGLER - MÅ OPPDATERE EAN-FANEN")))</f>
        <v>MANGLER - MÅ OPPDATERE EAN-FANEN</v>
      </c>
      <c r="P883" s="119">
        <f t="shared" si="40"/>
        <v>24</v>
      </c>
      <c r="Q883" s="119">
        <f t="shared" si="41"/>
        <v>24</v>
      </c>
      <c r="S883" s="137" t="str">
        <f>IF(B883="NET","",IFERROR(VLOOKUP(O883,'2) Order Form'!$W$9:$W$1926,1,FALSE),"Ikke med I order form"))</f>
        <v>Ikke med I order form</v>
      </c>
      <c r="U883" s="226">
        <v>7048652766106</v>
      </c>
      <c r="V883" s="120">
        <f>IFERROR(VLOOKUP(U883,'2) Order Form'!$W$9:$W$1996,1,FALSE),"Ikke med I order form")</f>
        <v>7048652766106</v>
      </c>
      <c r="W883" s="195">
        <f>INDEX(ATS!$A:$P,MATCH(ATS!$U883,ATS!$O:$O,0),1)</f>
        <v>827028</v>
      </c>
      <c r="X883" s="174" t="str">
        <f>INDEX(ATS!$A:$P,MATCH(ATS!$U883,ATS!$O:$O,0),2)</f>
        <v>Camper 5-Panel Cap</v>
      </c>
      <c r="Y883" s="175" t="str">
        <f>INDEX(ATS!$A:$P,MATCH(ATS!$U883,ATS!$O:$O,0),4)</f>
        <v>88002-OS</v>
      </c>
      <c r="AA883" s="195">
        <f>IFERROR(VLOOKUP('2) Order Form'!W884,$U$4:$U$1000,1,FALSE),"Ikke med i Elastic")</f>
        <v>7048652763754</v>
      </c>
      <c r="AB883" s="195">
        <f>SUM('2) Order Form'!W884)</f>
        <v>7048652763754</v>
      </c>
      <c r="AC883" s="195">
        <f>INDEX(ATS!$A:$P,MATCH(ATS!$AB883,ATS!$O:$O,0),1)</f>
        <v>826051</v>
      </c>
      <c r="AD883" s="195" t="str">
        <f>INDEX(ATS!$A:$P,MATCH(ATS!$AB883,ATS!$O:$O,0),2)</f>
        <v>Chaser Shorts W</v>
      </c>
      <c r="AE883" s="195" t="str">
        <f>INDEX(ATS!$A:$P,MATCH(ATS!$AB883,ATS!$O:$O,0),4)</f>
        <v>99901-M</v>
      </c>
    </row>
    <row r="884" spans="1:31" s="2" customFormat="1" x14ac:dyDescent="0.2">
      <c r="A884" s="228">
        <v>820236</v>
      </c>
      <c r="B884" s="228" t="s">
        <v>377</v>
      </c>
      <c r="C884" s="228" t="s">
        <v>4204</v>
      </c>
      <c r="D884" s="228" t="s">
        <v>3250</v>
      </c>
      <c r="E884" s="228" t="s">
        <v>4366</v>
      </c>
      <c r="F884" s="228" t="s">
        <v>7</v>
      </c>
      <c r="G884" s="228" t="s">
        <v>504</v>
      </c>
      <c r="H884" s="228">
        <v>57</v>
      </c>
      <c r="I884" s="228">
        <v>57</v>
      </c>
      <c r="J884" s="228">
        <v>57</v>
      </c>
      <c r="K884" s="228">
        <v>57</v>
      </c>
      <c r="L884" s="231">
        <v>57</v>
      </c>
      <c r="N884" s="119" t="str">
        <f t="shared" si="39"/>
        <v>820236-66101-M</v>
      </c>
      <c r="O884" s="122" t="str">
        <f>IF(B884="NET","",IF(B884="","",IFERROR(VLOOKUP(N884,EAN!$A:$B,2,FALSE),"MANGLER - MÅ OPPDATERE EAN-FANEN")))</f>
        <v>MANGLER - MÅ OPPDATERE EAN-FANEN</v>
      </c>
      <c r="P884" s="119">
        <f t="shared" si="40"/>
        <v>57</v>
      </c>
      <c r="Q884" s="119">
        <f t="shared" si="41"/>
        <v>57</v>
      </c>
      <c r="S884" s="137" t="str">
        <f>IF(B884="NET","",IFERROR(VLOOKUP(O884,'2) Order Form'!$W$9:$W$1926,1,FALSE),"Ikke med I order form"))</f>
        <v>Ikke med I order form</v>
      </c>
      <c r="U884" s="226">
        <v>7048652553881</v>
      </c>
      <c r="V884" s="120">
        <f>IFERROR(VLOOKUP(U884,'2) Order Form'!$W$9:$W$1996,1,FALSE),"Ikke med I order form")</f>
        <v>7048652553881</v>
      </c>
      <c r="W884" s="195">
        <f>INDEX(ATS!$A:$P,MATCH(ATS!$U884,ATS!$O:$O,0),1)</f>
        <v>827044</v>
      </c>
      <c r="X884" s="174" t="str">
        <f>INDEX(ATS!$A:$P,MATCH(ATS!$U884,ATS!$O:$O,0),2)</f>
        <v>Corporate Trucker Cap</v>
      </c>
      <c r="Y884" s="175" t="str">
        <f>INDEX(ATS!$A:$P,MATCH(ATS!$U884,ATS!$O:$O,0),4)</f>
        <v>SEGRY-OS</v>
      </c>
      <c r="AA884" s="195">
        <f>IFERROR(VLOOKUP('2) Order Form'!W885,$U$4:$U$1000,1,FALSE),"Ikke med i Elastic")</f>
        <v>7048652763747</v>
      </c>
      <c r="AB884" s="195">
        <f>SUM('2) Order Form'!W885)</f>
        <v>7048652763747</v>
      </c>
      <c r="AC884" s="195">
        <f>INDEX(ATS!$A:$P,MATCH(ATS!$AB884,ATS!$O:$O,0),1)</f>
        <v>826051</v>
      </c>
      <c r="AD884" s="195" t="str">
        <f>INDEX(ATS!$A:$P,MATCH(ATS!$AB884,ATS!$O:$O,0),2)</f>
        <v>Chaser Shorts W</v>
      </c>
      <c r="AE884" s="195" t="str">
        <f>INDEX(ATS!$A:$P,MATCH(ATS!$AB884,ATS!$O:$O,0),4)</f>
        <v>99901-L</v>
      </c>
    </row>
    <row r="885" spans="1:31" s="2" customFormat="1" x14ac:dyDescent="0.2">
      <c r="A885" s="228">
        <v>820236</v>
      </c>
      <c r="B885" s="228" t="s">
        <v>377</v>
      </c>
      <c r="C885" s="228" t="s">
        <v>4204</v>
      </c>
      <c r="D885" s="228" t="s">
        <v>3251</v>
      </c>
      <c r="E885" s="228" t="s">
        <v>4366</v>
      </c>
      <c r="F885" s="228" t="s">
        <v>67</v>
      </c>
      <c r="G885" s="228" t="s">
        <v>504</v>
      </c>
      <c r="H885" s="228">
        <v>55</v>
      </c>
      <c r="I885" s="228">
        <v>55</v>
      </c>
      <c r="J885" s="228">
        <v>55</v>
      </c>
      <c r="K885" s="228">
        <v>55</v>
      </c>
      <c r="L885" s="231">
        <v>55</v>
      </c>
      <c r="N885" s="119" t="str">
        <f t="shared" si="39"/>
        <v>820236-66101-L</v>
      </c>
      <c r="O885" s="122" t="str">
        <f>IF(B885="NET","",IF(B885="","",IFERROR(VLOOKUP(N885,EAN!$A:$B,2,FALSE),"MANGLER - MÅ OPPDATERE EAN-FANEN")))</f>
        <v>MANGLER - MÅ OPPDATERE EAN-FANEN</v>
      </c>
      <c r="P885" s="119">
        <f t="shared" si="40"/>
        <v>55</v>
      </c>
      <c r="Q885" s="119">
        <f t="shared" si="41"/>
        <v>55</v>
      </c>
      <c r="S885" s="137" t="str">
        <f>IF(B885="NET","",IFERROR(VLOOKUP(O885,'2) Order Form'!$W$9:$W$1926,1,FALSE),"Ikke med I order form"))</f>
        <v>Ikke med I order form</v>
      </c>
      <c r="U885" s="226">
        <v>7048652193841</v>
      </c>
      <c r="V885" s="120">
        <f>IFERROR(VLOOKUP(U885,'2) Order Form'!$W$9:$W$1996,1,FALSE),"Ikke med I order form")</f>
        <v>7048652193841</v>
      </c>
      <c r="W885" s="195">
        <f>INDEX(ATS!$A:$P,MATCH(ATS!$U885,ATS!$O:$O,0),1)</f>
        <v>827036</v>
      </c>
      <c r="X885" s="174" t="str">
        <f>INDEX(ATS!$A:$P,MATCH(ATS!$U885,ATS!$O:$O,0),2)</f>
        <v>Sweet Tube</v>
      </c>
      <c r="Y885" s="175" t="str">
        <f>INDEX(ATS!$A:$P,MATCH(ATS!$U885,ATS!$O:$O,0),4)</f>
        <v>BLACK-OS</v>
      </c>
      <c r="AA885" s="195">
        <f>IFERROR(VLOOKUP('2) Order Form'!W886,$U$4:$U$1000,1,FALSE),"Ikke med i Elastic")</f>
        <v>7048652541482</v>
      </c>
      <c r="AB885" s="195">
        <f>SUM('2) Order Form'!W886)</f>
        <v>7048652541482</v>
      </c>
      <c r="AC885" s="195">
        <f>INDEX(ATS!$A:$P,MATCH(ATS!$AB885,ATS!$O:$O,0),1)</f>
        <v>820192</v>
      </c>
      <c r="AD885" s="195" t="str">
        <f>INDEX(ATS!$A:$P,MATCH(ATS!$AB885,ATS!$O:$O,0),2)</f>
        <v>Cord 5-Panel Cap</v>
      </c>
      <c r="AE885" s="195" t="str">
        <f>INDEX(ATS!$A:$P,MATCH(ATS!$AB885,ATS!$O:$O,0),4)</f>
        <v>BLACK-OS</v>
      </c>
    </row>
    <row r="886" spans="1:31" s="2" customFormat="1" ht="15" x14ac:dyDescent="0.2">
      <c r="A886" s="228">
        <v>820236</v>
      </c>
      <c r="B886" s="228" t="s">
        <v>377</v>
      </c>
      <c r="C886" s="228" t="s">
        <v>4204</v>
      </c>
      <c r="D886" s="228" t="s">
        <v>3252</v>
      </c>
      <c r="E886" s="228" t="s">
        <v>4366</v>
      </c>
      <c r="F886" s="228" t="s">
        <v>68</v>
      </c>
      <c r="G886" s="228" t="s">
        <v>504</v>
      </c>
      <c r="H886" s="228">
        <v>33</v>
      </c>
      <c r="I886" s="228">
        <v>33</v>
      </c>
      <c r="J886" s="228">
        <v>33</v>
      </c>
      <c r="K886" s="228">
        <v>33</v>
      </c>
      <c r="L886" s="231">
        <v>33</v>
      </c>
      <c r="N886" s="119" t="str">
        <f t="shared" si="39"/>
        <v>820236-66101-XL</v>
      </c>
      <c r="O886" s="122" t="str">
        <f>IF(B886="NET","",IF(B886="","",IFERROR(VLOOKUP(N886,EAN!$A:$B,2,FALSE),"MANGLER - MÅ OPPDATERE EAN-FANEN")))</f>
        <v>MANGLER - MÅ OPPDATERE EAN-FANEN</v>
      </c>
      <c r="P886" s="119">
        <f t="shared" si="40"/>
        <v>33</v>
      </c>
      <c r="Q886" s="119">
        <f t="shared" si="41"/>
        <v>33</v>
      </c>
      <c r="S886" s="137" t="str">
        <f>IF(B886="NET","",IFERROR(VLOOKUP(O886,'2) Order Form'!$W$9:$W$1926,1,FALSE),"Ikke med I order form"))</f>
        <v>Ikke med I order form</v>
      </c>
      <c r="U886" s="134"/>
      <c r="V886" s="120"/>
      <c r="W886" s="195"/>
      <c r="X886" s="174"/>
      <c r="Y886" s="175"/>
      <c r="AA886" s="195">
        <f>IFERROR(VLOOKUP('2) Order Form'!W887,$U$4:$U$1000,1,FALSE),"Ikke med i Elastic")</f>
        <v>7048652766106</v>
      </c>
      <c r="AB886" s="195">
        <f>SUM('2) Order Form'!W887)</f>
        <v>7048652766106</v>
      </c>
      <c r="AC886" s="195">
        <f>INDEX(ATS!$A:$P,MATCH(ATS!$AB886,ATS!$O:$O,0),1)</f>
        <v>827028</v>
      </c>
      <c r="AD886" s="195" t="str">
        <f>INDEX(ATS!$A:$P,MATCH(ATS!$AB886,ATS!$O:$O,0),2)</f>
        <v>Camper 5-Panel Cap</v>
      </c>
      <c r="AE886" s="195" t="str">
        <f>INDEX(ATS!$A:$P,MATCH(ATS!$AB886,ATS!$O:$O,0),4)</f>
        <v>88002-OS</v>
      </c>
    </row>
    <row r="887" spans="1:31" s="2" customFormat="1" ht="15" x14ac:dyDescent="0.2">
      <c r="A887" s="228">
        <v>820236</v>
      </c>
      <c r="B887" s="228" t="s">
        <v>377</v>
      </c>
      <c r="C887" s="228" t="s">
        <v>4204</v>
      </c>
      <c r="D887" s="228" t="s">
        <v>3341</v>
      </c>
      <c r="E887" s="228" t="s">
        <v>4389</v>
      </c>
      <c r="F887" s="228" t="s">
        <v>8</v>
      </c>
      <c r="G887" s="228" t="s">
        <v>128</v>
      </c>
      <c r="H887" s="228">
        <v>0</v>
      </c>
      <c r="I887" s="228">
        <v>0</v>
      </c>
      <c r="J887" s="228">
        <v>0</v>
      </c>
      <c r="K887" s="228">
        <v>0</v>
      </c>
      <c r="L887" s="231">
        <v>0</v>
      </c>
      <c r="N887" s="119" t="str">
        <f t="shared" si="39"/>
        <v>820236-75000-S</v>
      </c>
      <c r="O887" s="122" t="str">
        <f>IF(B887="NET","",IF(B887="","",IFERROR(VLOOKUP(N887,EAN!$A:$B,2,FALSE),"MANGLER - MÅ OPPDATERE EAN-FANEN")))</f>
        <v>MANGLER - MÅ OPPDATERE EAN-FANEN</v>
      </c>
      <c r="P887" s="119">
        <f t="shared" si="40"/>
        <v>0</v>
      </c>
      <c r="Q887" s="119">
        <f t="shared" si="41"/>
        <v>0</v>
      </c>
      <c r="S887" s="137" t="str">
        <f>IF(B887="NET","",IFERROR(VLOOKUP(O887,'2) Order Form'!$W$9:$W$1926,1,FALSE),"Ikke med I order form"))</f>
        <v>Ikke med I order form</v>
      </c>
      <c r="U887" s="134"/>
      <c r="V887" s="120"/>
      <c r="W887" s="195"/>
      <c r="X887" s="174"/>
      <c r="Y887" s="175"/>
      <c r="AA887" s="195">
        <f>IFERROR(VLOOKUP('2) Order Form'!W888,$U$4:$U$1000,1,FALSE),"Ikke med i Elastic")</f>
        <v>7048652280961</v>
      </c>
      <c r="AB887" s="195">
        <f>SUM('2) Order Form'!W888)</f>
        <v>7048652280961</v>
      </c>
      <c r="AC887" s="195">
        <f>INDEX(ATS!$A:$P,MATCH(ATS!$AB887,ATS!$O:$O,0),1)</f>
        <v>827028</v>
      </c>
      <c r="AD887" s="195" t="str">
        <f>INDEX(ATS!$A:$P,MATCH(ATS!$AB887,ATS!$O:$O,0),2)</f>
        <v>Camper 5-Panel Cap</v>
      </c>
      <c r="AE887" s="195" t="str">
        <f>INDEX(ATS!$A:$P,MATCH(ATS!$AB887,ATS!$O:$O,0),4)</f>
        <v>SEGRY-OS</v>
      </c>
    </row>
    <row r="888" spans="1:31" s="2" customFormat="1" ht="15" x14ac:dyDescent="0.2">
      <c r="A888" s="228">
        <v>820236</v>
      </c>
      <c r="B888" s="228" t="s">
        <v>377</v>
      </c>
      <c r="C888" s="228" t="s">
        <v>4204</v>
      </c>
      <c r="D888" s="228" t="s">
        <v>3342</v>
      </c>
      <c r="E888" s="228" t="s">
        <v>4389</v>
      </c>
      <c r="F888" s="228" t="s">
        <v>7</v>
      </c>
      <c r="G888" s="228" t="s">
        <v>128</v>
      </c>
      <c r="H888" s="228">
        <v>0</v>
      </c>
      <c r="I888" s="228">
        <v>0</v>
      </c>
      <c r="J888" s="228">
        <v>0</v>
      </c>
      <c r="K888" s="228">
        <v>0</v>
      </c>
      <c r="L888" s="231">
        <v>0</v>
      </c>
      <c r="N888" s="119" t="str">
        <f t="shared" si="39"/>
        <v>820236-75000-M</v>
      </c>
      <c r="O888" s="122" t="str">
        <f>IF(B888="NET","",IF(B888="","",IFERROR(VLOOKUP(N888,EAN!$A:$B,2,FALSE),"MANGLER - MÅ OPPDATERE EAN-FANEN")))</f>
        <v>MANGLER - MÅ OPPDATERE EAN-FANEN</v>
      </c>
      <c r="P888" s="119">
        <f t="shared" si="40"/>
        <v>0</v>
      </c>
      <c r="Q888" s="119">
        <f t="shared" si="41"/>
        <v>0</v>
      </c>
      <c r="S888" s="137" t="str">
        <f>IF(B888="NET","",IFERROR(VLOOKUP(O888,'2) Order Form'!$W$9:$W$1926,1,FALSE),"Ikke med I order form"))</f>
        <v>Ikke med I order form</v>
      </c>
      <c r="U888" s="134"/>
      <c r="V888" s="120"/>
      <c r="W888" s="195"/>
      <c r="X888" s="174"/>
      <c r="Y888" s="175"/>
      <c r="AA888" s="195">
        <f>IFERROR(VLOOKUP('2) Order Form'!W889,$U$4:$U$1000,1,FALSE),"Ikke med i Elastic")</f>
        <v>7048652553881</v>
      </c>
      <c r="AB888" s="195">
        <f>SUM('2) Order Form'!W889)</f>
        <v>7048652553881</v>
      </c>
      <c r="AC888" s="195">
        <f>INDEX(ATS!$A:$P,MATCH(ATS!$AB888,ATS!$O:$O,0),1)</f>
        <v>827044</v>
      </c>
      <c r="AD888" s="195" t="str">
        <f>INDEX(ATS!$A:$P,MATCH(ATS!$AB888,ATS!$O:$O,0),2)</f>
        <v>Corporate Trucker Cap</v>
      </c>
      <c r="AE888" s="195" t="str">
        <f>INDEX(ATS!$A:$P,MATCH(ATS!$AB888,ATS!$O:$O,0),4)</f>
        <v>SEGRY-OS</v>
      </c>
    </row>
    <row r="889" spans="1:31" s="2" customFormat="1" ht="15" x14ac:dyDescent="0.2">
      <c r="A889" s="228">
        <v>820236</v>
      </c>
      <c r="B889" s="228" t="s">
        <v>377</v>
      </c>
      <c r="C889" s="228" t="s">
        <v>4204</v>
      </c>
      <c r="D889" s="228" t="s">
        <v>3343</v>
      </c>
      <c r="E889" s="228" t="s">
        <v>4389</v>
      </c>
      <c r="F889" s="228" t="s">
        <v>67</v>
      </c>
      <c r="G889" s="228" t="s">
        <v>128</v>
      </c>
      <c r="H889" s="228">
        <v>0</v>
      </c>
      <c r="I889" s="228">
        <v>0</v>
      </c>
      <c r="J889" s="228">
        <v>0</v>
      </c>
      <c r="K889" s="228">
        <v>0</v>
      </c>
      <c r="L889" s="231">
        <v>0</v>
      </c>
      <c r="N889" s="119" t="str">
        <f t="shared" si="39"/>
        <v>820236-75000-L</v>
      </c>
      <c r="O889" s="122" t="str">
        <f>IF(B889="NET","",IF(B889="","",IFERROR(VLOOKUP(N889,EAN!$A:$B,2,FALSE),"MANGLER - MÅ OPPDATERE EAN-FANEN")))</f>
        <v>MANGLER - MÅ OPPDATERE EAN-FANEN</v>
      </c>
      <c r="P889" s="119">
        <f t="shared" si="40"/>
        <v>0</v>
      </c>
      <c r="Q889" s="119">
        <f t="shared" si="41"/>
        <v>0</v>
      </c>
      <c r="S889" s="137" t="str">
        <f>IF(B889="NET","",IFERROR(VLOOKUP(O889,'2) Order Form'!$W$9:$W$1926,1,FALSE),"Ikke med I order form"))</f>
        <v>Ikke med I order form</v>
      </c>
      <c r="U889" s="134"/>
      <c r="V889" s="120"/>
      <c r="W889" s="195"/>
      <c r="X889" s="174"/>
      <c r="Y889" s="175"/>
      <c r="AA889" s="195">
        <f>IFERROR(VLOOKUP('2) Order Form'!W890,$U$4:$U$1000,1,FALSE),"Ikke med i Elastic")</f>
        <v>7048652193841</v>
      </c>
      <c r="AB889" s="195">
        <f>SUM('2) Order Form'!W890)</f>
        <v>7048652193841</v>
      </c>
      <c r="AC889" s="195">
        <f>INDEX(ATS!$A:$P,MATCH(ATS!$AB889,ATS!$O:$O,0),1)</f>
        <v>827036</v>
      </c>
      <c r="AD889" s="195" t="str">
        <f>INDEX(ATS!$A:$P,MATCH(ATS!$AB889,ATS!$O:$O,0),2)</f>
        <v>Sweet Tube</v>
      </c>
      <c r="AE889" s="195" t="str">
        <f>INDEX(ATS!$A:$P,MATCH(ATS!$AB889,ATS!$O:$O,0),4)</f>
        <v>BLACK-OS</v>
      </c>
    </row>
    <row r="890" spans="1:31" s="2" customFormat="1" ht="15" x14ac:dyDescent="0.2">
      <c r="A890" s="228">
        <v>820236</v>
      </c>
      <c r="B890" s="228" t="s">
        <v>377</v>
      </c>
      <c r="C890" s="228" t="s">
        <v>4204</v>
      </c>
      <c r="D890" s="228" t="s">
        <v>3344</v>
      </c>
      <c r="E890" s="228" t="s">
        <v>4389</v>
      </c>
      <c r="F890" s="228" t="s">
        <v>68</v>
      </c>
      <c r="G890" s="228" t="s">
        <v>128</v>
      </c>
      <c r="H890" s="228">
        <v>0</v>
      </c>
      <c r="I890" s="228">
        <v>0</v>
      </c>
      <c r="J890" s="228">
        <v>0</v>
      </c>
      <c r="K890" s="228">
        <v>0</v>
      </c>
      <c r="L890" s="231">
        <v>0</v>
      </c>
      <c r="N890" s="119" t="str">
        <f t="shared" si="39"/>
        <v>820236-75000-XL</v>
      </c>
      <c r="O890" s="122" t="str">
        <f>IF(B890="NET","",IF(B890="","",IFERROR(VLOOKUP(N890,EAN!$A:$B,2,FALSE),"MANGLER - MÅ OPPDATERE EAN-FANEN")))</f>
        <v>MANGLER - MÅ OPPDATERE EAN-FANEN</v>
      </c>
      <c r="P890" s="119">
        <f t="shared" si="40"/>
        <v>0</v>
      </c>
      <c r="Q890" s="119">
        <f t="shared" si="41"/>
        <v>0</v>
      </c>
      <c r="S890" s="137" t="str">
        <f>IF(B890="NET","",IFERROR(VLOOKUP(O890,'2) Order Form'!$W$9:$W$1926,1,FALSE),"Ikke med I order form"))</f>
        <v>Ikke med I order form</v>
      </c>
      <c r="U890" s="134"/>
      <c r="V890" s="120"/>
      <c r="W890" s="195"/>
      <c r="X890" s="174"/>
      <c r="Y890" s="175"/>
      <c r="AA890" s="195"/>
      <c r="AB890" s="195"/>
      <c r="AC890" s="195"/>
      <c r="AD890" s="195"/>
      <c r="AE890" s="195"/>
    </row>
    <row r="891" spans="1:31" s="2" customFormat="1" ht="15" x14ac:dyDescent="0.2">
      <c r="A891" s="228">
        <v>820236</v>
      </c>
      <c r="B891" s="228" t="s">
        <v>377</v>
      </c>
      <c r="C891" s="228" t="s">
        <v>4204</v>
      </c>
      <c r="D891" s="228" t="s">
        <v>650</v>
      </c>
      <c r="E891" s="228" t="s">
        <v>4364</v>
      </c>
      <c r="F891" s="228" t="s">
        <v>8</v>
      </c>
      <c r="G891" s="228" t="s">
        <v>128</v>
      </c>
      <c r="H891" s="228">
        <v>32</v>
      </c>
      <c r="I891" s="228">
        <v>32</v>
      </c>
      <c r="J891" s="228">
        <v>32</v>
      </c>
      <c r="K891" s="228">
        <v>32</v>
      </c>
      <c r="L891" s="231">
        <v>32</v>
      </c>
      <c r="N891" s="119" t="str">
        <f t="shared" si="39"/>
        <v>820236-99901-S</v>
      </c>
      <c r="O891" s="122" t="str">
        <f>IF(B891="NET","",IF(B891="","",IFERROR(VLOOKUP(N891,EAN!$A:$B,2,FALSE),"MANGLER - MÅ OPPDATERE EAN-FANEN")))</f>
        <v>MANGLER - MÅ OPPDATERE EAN-FANEN</v>
      </c>
      <c r="P891" s="119">
        <f t="shared" si="40"/>
        <v>32</v>
      </c>
      <c r="Q891" s="119">
        <f t="shared" si="41"/>
        <v>32</v>
      </c>
      <c r="S891" s="137" t="str">
        <f>IF(B891="NET","",IFERROR(VLOOKUP(O891,'2) Order Form'!$W$9:$W$1926,1,FALSE),"Ikke med I order form"))</f>
        <v>Ikke med I order form</v>
      </c>
      <c r="U891" s="134"/>
      <c r="V891" s="120"/>
      <c r="W891" s="195"/>
      <c r="X891" s="174"/>
      <c r="Y891" s="175"/>
      <c r="AA891" s="195"/>
      <c r="AB891" s="137"/>
    </row>
    <row r="892" spans="1:31" s="2" customFormat="1" ht="15" x14ac:dyDescent="0.2">
      <c r="A892" s="228">
        <v>820236</v>
      </c>
      <c r="B892" s="228" t="s">
        <v>377</v>
      </c>
      <c r="C892" s="228" t="s">
        <v>4204</v>
      </c>
      <c r="D892" s="228" t="s">
        <v>651</v>
      </c>
      <c r="E892" s="228" t="s">
        <v>4364</v>
      </c>
      <c r="F892" s="228" t="s">
        <v>7</v>
      </c>
      <c r="G892" s="228" t="s">
        <v>128</v>
      </c>
      <c r="H892" s="228">
        <v>64</v>
      </c>
      <c r="I892" s="228">
        <v>64</v>
      </c>
      <c r="J892" s="228">
        <v>64</v>
      </c>
      <c r="K892" s="228">
        <v>64</v>
      </c>
      <c r="L892" s="231">
        <v>64</v>
      </c>
      <c r="N892" s="119" t="str">
        <f t="shared" si="39"/>
        <v>820236-99901-M</v>
      </c>
      <c r="O892" s="122" t="str">
        <f>IF(B892="NET","",IF(B892="","",IFERROR(VLOOKUP(N892,EAN!$A:$B,2,FALSE),"MANGLER - MÅ OPPDATERE EAN-FANEN")))</f>
        <v>MANGLER - MÅ OPPDATERE EAN-FANEN</v>
      </c>
      <c r="P892" s="119">
        <f t="shared" si="40"/>
        <v>64</v>
      </c>
      <c r="Q892" s="119">
        <f t="shared" si="41"/>
        <v>64</v>
      </c>
      <c r="S892" s="137" t="str">
        <f>IF(B892="NET","",IFERROR(VLOOKUP(O892,'2) Order Form'!$W$9:$W$1926,1,FALSE),"Ikke med I order form"))</f>
        <v>Ikke med I order form</v>
      </c>
      <c r="U892" s="134"/>
      <c r="V892" s="120"/>
      <c r="W892" s="195"/>
      <c r="X892" s="174"/>
      <c r="Y892" s="175"/>
      <c r="AA892" s="195"/>
      <c r="AB892" s="137"/>
    </row>
    <row r="893" spans="1:31" s="2" customFormat="1" ht="15" x14ac:dyDescent="0.2">
      <c r="A893" s="228">
        <v>820236</v>
      </c>
      <c r="B893" s="228" t="s">
        <v>377</v>
      </c>
      <c r="C893" s="228" t="s">
        <v>4204</v>
      </c>
      <c r="D893" s="228" t="s">
        <v>652</v>
      </c>
      <c r="E893" s="228" t="s">
        <v>4364</v>
      </c>
      <c r="F893" s="228" t="s">
        <v>67</v>
      </c>
      <c r="G893" s="228" t="s">
        <v>128</v>
      </c>
      <c r="H893" s="228">
        <v>59</v>
      </c>
      <c r="I893" s="228">
        <v>59</v>
      </c>
      <c r="J893" s="228">
        <v>59</v>
      </c>
      <c r="K893" s="228">
        <v>59</v>
      </c>
      <c r="L893" s="231">
        <v>59</v>
      </c>
      <c r="N893" s="119" t="str">
        <f t="shared" si="39"/>
        <v>820236-99901-L</v>
      </c>
      <c r="O893" s="122" t="str">
        <f>IF(B893="NET","",IF(B893="","",IFERROR(VLOOKUP(N893,EAN!$A:$B,2,FALSE),"MANGLER - MÅ OPPDATERE EAN-FANEN")))</f>
        <v>MANGLER - MÅ OPPDATERE EAN-FANEN</v>
      </c>
      <c r="P893" s="119">
        <f t="shared" si="40"/>
        <v>59</v>
      </c>
      <c r="Q893" s="119">
        <f t="shared" si="41"/>
        <v>59</v>
      </c>
      <c r="S893" s="137" t="str">
        <f>IF(B893="NET","",IFERROR(VLOOKUP(O893,'2) Order Form'!$W$9:$W$1926,1,FALSE),"Ikke med I order form"))</f>
        <v>Ikke med I order form</v>
      </c>
      <c r="U893" s="134"/>
      <c r="V893" s="120"/>
      <c r="W893" s="195"/>
      <c r="X893" s="174"/>
      <c r="Y893" s="175"/>
      <c r="AA893" s="195"/>
      <c r="AB893" s="137"/>
    </row>
    <row r="894" spans="1:31" s="2" customFormat="1" ht="15" x14ac:dyDescent="0.2">
      <c r="A894" s="228">
        <v>820236</v>
      </c>
      <c r="B894" s="228" t="s">
        <v>377</v>
      </c>
      <c r="C894" s="228" t="s">
        <v>4204</v>
      </c>
      <c r="D894" s="228" t="s">
        <v>653</v>
      </c>
      <c r="E894" s="228" t="s">
        <v>4364</v>
      </c>
      <c r="F894" s="228" t="s">
        <v>68</v>
      </c>
      <c r="G894" s="228" t="s">
        <v>128</v>
      </c>
      <c r="H894" s="228">
        <v>36</v>
      </c>
      <c r="I894" s="228">
        <v>36</v>
      </c>
      <c r="J894" s="228">
        <v>36</v>
      </c>
      <c r="K894" s="228">
        <v>36</v>
      </c>
      <c r="L894" s="231">
        <v>36</v>
      </c>
      <c r="N894" s="119" t="str">
        <f t="shared" si="39"/>
        <v>820236-99901-XL</v>
      </c>
      <c r="O894" s="122" t="str">
        <f>IF(B894="NET","",IF(B894="","",IFERROR(VLOOKUP(N894,EAN!$A:$B,2,FALSE),"MANGLER - MÅ OPPDATERE EAN-FANEN")))</f>
        <v>MANGLER - MÅ OPPDATERE EAN-FANEN</v>
      </c>
      <c r="P894" s="119">
        <f t="shared" si="40"/>
        <v>36</v>
      </c>
      <c r="Q894" s="119">
        <f t="shared" si="41"/>
        <v>36</v>
      </c>
      <c r="S894" s="137" t="str">
        <f>IF(B894="NET","",IFERROR(VLOOKUP(O894,'2) Order Form'!$W$9:$W$1926,1,FALSE),"Ikke med I order form"))</f>
        <v>Ikke med I order form</v>
      </c>
      <c r="U894" s="134"/>
      <c r="V894" s="120"/>
      <c r="W894" s="195"/>
      <c r="X894" s="174"/>
      <c r="Y894" s="175"/>
      <c r="AA894" s="195"/>
      <c r="AB894" s="137"/>
    </row>
    <row r="895" spans="1:31" s="2" customFormat="1" ht="15" x14ac:dyDescent="0.2">
      <c r="A895" s="228">
        <v>820236</v>
      </c>
      <c r="B895" s="228" t="s">
        <v>377</v>
      </c>
      <c r="C895" s="228" t="s">
        <v>4204</v>
      </c>
      <c r="D895" s="228" t="s">
        <v>3349</v>
      </c>
      <c r="E895" s="228" t="s">
        <v>3350</v>
      </c>
      <c r="F895" s="228" t="s">
        <v>8</v>
      </c>
      <c r="G895" s="228" t="s">
        <v>504</v>
      </c>
      <c r="H895" s="228">
        <v>0</v>
      </c>
      <c r="I895" s="228">
        <v>0</v>
      </c>
      <c r="J895" s="228">
        <v>0</v>
      </c>
      <c r="K895" s="228">
        <v>0</v>
      </c>
      <c r="L895" s="231">
        <v>0</v>
      </c>
      <c r="N895" s="119" t="str">
        <f t="shared" si="39"/>
        <v>820236-CVIAR-S</v>
      </c>
      <c r="O895" s="122" t="str">
        <f>IF(B895="NET","",IF(B895="","",IFERROR(VLOOKUP(N895,EAN!$A:$B,2,FALSE),"MANGLER - MÅ OPPDATERE EAN-FANEN")))</f>
        <v>MANGLER - MÅ OPPDATERE EAN-FANEN</v>
      </c>
      <c r="P895" s="119">
        <f t="shared" si="40"/>
        <v>0</v>
      </c>
      <c r="Q895" s="119">
        <f t="shared" si="41"/>
        <v>0</v>
      </c>
      <c r="S895" s="137" t="str">
        <f>IF(B895="NET","",IFERROR(VLOOKUP(O895,'2) Order Form'!$W$9:$W$1926,1,FALSE),"Ikke med I order form"))</f>
        <v>Ikke med I order form</v>
      </c>
      <c r="U895" s="134"/>
      <c r="V895" s="120"/>
      <c r="W895" s="195"/>
      <c r="X895" s="174"/>
      <c r="Y895" s="175"/>
      <c r="AA895" s="195"/>
      <c r="AB895" s="137"/>
    </row>
    <row r="896" spans="1:31" s="2" customFormat="1" ht="15" x14ac:dyDescent="0.2">
      <c r="A896" s="228">
        <v>820236</v>
      </c>
      <c r="B896" s="228" t="s">
        <v>377</v>
      </c>
      <c r="C896" s="228" t="s">
        <v>4204</v>
      </c>
      <c r="D896" s="228" t="s">
        <v>3351</v>
      </c>
      <c r="E896" s="228" t="s">
        <v>3350</v>
      </c>
      <c r="F896" s="228" t="s">
        <v>7</v>
      </c>
      <c r="G896" s="228" t="s">
        <v>504</v>
      </c>
      <c r="H896" s="228">
        <v>0</v>
      </c>
      <c r="I896" s="228">
        <v>0</v>
      </c>
      <c r="J896" s="228">
        <v>0</v>
      </c>
      <c r="K896" s="228">
        <v>0</v>
      </c>
      <c r="L896" s="231">
        <v>0</v>
      </c>
      <c r="N896" s="119" t="str">
        <f t="shared" si="39"/>
        <v>820236-CVIAR-M</v>
      </c>
      <c r="O896" s="122" t="str">
        <f>IF(B896="NET","",IF(B896="","",IFERROR(VLOOKUP(N896,EAN!$A:$B,2,FALSE),"MANGLER - MÅ OPPDATERE EAN-FANEN")))</f>
        <v>MANGLER - MÅ OPPDATERE EAN-FANEN</v>
      </c>
      <c r="P896" s="119">
        <f t="shared" si="40"/>
        <v>0</v>
      </c>
      <c r="Q896" s="119">
        <f t="shared" si="41"/>
        <v>0</v>
      </c>
      <c r="S896" s="137" t="str">
        <f>IF(B896="NET","",IFERROR(VLOOKUP(O896,'2) Order Form'!$W$9:$W$1926,1,FALSE),"Ikke med I order form"))</f>
        <v>Ikke med I order form</v>
      </c>
      <c r="U896" s="134"/>
      <c r="V896" s="120"/>
      <c r="W896" s="195"/>
      <c r="X896" s="174"/>
      <c r="Y896" s="175"/>
      <c r="AA896" s="195"/>
      <c r="AB896" s="137"/>
    </row>
    <row r="897" spans="1:28" s="2" customFormat="1" ht="15" x14ac:dyDescent="0.2">
      <c r="A897" s="228">
        <v>820236</v>
      </c>
      <c r="B897" s="228" t="s">
        <v>377</v>
      </c>
      <c r="C897" s="228" t="s">
        <v>4204</v>
      </c>
      <c r="D897" s="228" t="s">
        <v>3352</v>
      </c>
      <c r="E897" s="228" t="s">
        <v>3350</v>
      </c>
      <c r="F897" s="228" t="s">
        <v>67</v>
      </c>
      <c r="G897" s="228" t="s">
        <v>504</v>
      </c>
      <c r="H897" s="228">
        <v>0</v>
      </c>
      <c r="I897" s="228">
        <v>0</v>
      </c>
      <c r="J897" s="228">
        <v>0</v>
      </c>
      <c r="K897" s="228">
        <v>0</v>
      </c>
      <c r="L897" s="231">
        <v>0</v>
      </c>
      <c r="N897" s="119" t="str">
        <f t="shared" si="39"/>
        <v>820236-CVIAR-L</v>
      </c>
      <c r="O897" s="122" t="str">
        <f>IF(B897="NET","",IF(B897="","",IFERROR(VLOOKUP(N897,EAN!$A:$B,2,FALSE),"MANGLER - MÅ OPPDATERE EAN-FANEN")))</f>
        <v>MANGLER - MÅ OPPDATERE EAN-FANEN</v>
      </c>
      <c r="P897" s="119">
        <f t="shared" si="40"/>
        <v>0</v>
      </c>
      <c r="Q897" s="119">
        <f t="shared" si="41"/>
        <v>0</v>
      </c>
      <c r="S897" s="137" t="str">
        <f>IF(B897="NET","",IFERROR(VLOOKUP(O897,'2) Order Form'!$W$9:$W$1926,1,FALSE),"Ikke med I order form"))</f>
        <v>Ikke med I order form</v>
      </c>
      <c r="U897" s="134"/>
      <c r="V897" s="120"/>
      <c r="W897" s="195"/>
      <c r="X897" s="174"/>
      <c r="Y897" s="175"/>
      <c r="AA897" s="195"/>
      <c r="AB897" s="137"/>
    </row>
    <row r="898" spans="1:28" s="2" customFormat="1" ht="15" x14ac:dyDescent="0.2">
      <c r="A898" s="228">
        <v>820236</v>
      </c>
      <c r="B898" s="228" t="s">
        <v>377</v>
      </c>
      <c r="C898" s="228" t="s">
        <v>4204</v>
      </c>
      <c r="D898" s="228" t="s">
        <v>3353</v>
      </c>
      <c r="E898" s="228" t="s">
        <v>3350</v>
      </c>
      <c r="F898" s="228" t="s">
        <v>68</v>
      </c>
      <c r="G898" s="228" t="s">
        <v>504</v>
      </c>
      <c r="H898" s="228">
        <v>0</v>
      </c>
      <c r="I898" s="228">
        <v>0</v>
      </c>
      <c r="J898" s="228">
        <v>0</v>
      </c>
      <c r="K898" s="228">
        <v>0</v>
      </c>
      <c r="L898" s="231">
        <v>0</v>
      </c>
      <c r="N898" s="119" t="str">
        <f t="shared" si="39"/>
        <v>820236-CVIAR-XL</v>
      </c>
      <c r="O898" s="122" t="str">
        <f>IF(B898="NET","",IF(B898="","",IFERROR(VLOOKUP(N898,EAN!$A:$B,2,FALSE),"MANGLER - MÅ OPPDATERE EAN-FANEN")))</f>
        <v>MANGLER - MÅ OPPDATERE EAN-FANEN</v>
      </c>
      <c r="P898" s="119">
        <f t="shared" si="40"/>
        <v>0</v>
      </c>
      <c r="Q898" s="119">
        <f t="shared" si="41"/>
        <v>0</v>
      </c>
      <c r="S898" s="137" t="str">
        <f>IF(B898="NET","",IFERROR(VLOOKUP(O898,'2) Order Form'!$W$9:$W$1926,1,FALSE),"Ikke med I order form"))</f>
        <v>Ikke med I order form</v>
      </c>
      <c r="U898" s="134"/>
      <c r="V898" s="120"/>
      <c r="W898" s="195"/>
      <c r="X898" s="174"/>
      <c r="Y898" s="175"/>
      <c r="AA898" s="195"/>
      <c r="AB898" s="137"/>
    </row>
    <row r="899" spans="1:28" s="2" customFormat="1" ht="15" x14ac:dyDescent="0.2">
      <c r="A899" s="228">
        <v>820236</v>
      </c>
      <c r="B899" s="228" t="s">
        <v>377</v>
      </c>
      <c r="C899" s="228" t="s">
        <v>4204</v>
      </c>
      <c r="D899" s="228" t="s">
        <v>3354</v>
      </c>
      <c r="E899" s="228" t="s">
        <v>3355</v>
      </c>
      <c r="F899" s="228" t="s">
        <v>8</v>
      </c>
      <c r="G899" s="228" t="s">
        <v>504</v>
      </c>
      <c r="H899" s="228">
        <v>0</v>
      </c>
      <c r="I899" s="228">
        <v>0</v>
      </c>
      <c r="J899" s="228">
        <v>0</v>
      </c>
      <c r="K899" s="228">
        <v>0</v>
      </c>
      <c r="L899" s="231">
        <v>0</v>
      </c>
      <c r="N899" s="119" t="str">
        <f t="shared" si="39"/>
        <v>820236-KUGRN-S</v>
      </c>
      <c r="O899" s="122" t="str">
        <f>IF(B899="NET","",IF(B899="","",IFERROR(VLOOKUP(N899,EAN!$A:$B,2,FALSE),"MANGLER - MÅ OPPDATERE EAN-FANEN")))</f>
        <v>MANGLER - MÅ OPPDATERE EAN-FANEN</v>
      </c>
      <c r="P899" s="119">
        <f t="shared" si="40"/>
        <v>0</v>
      </c>
      <c r="Q899" s="119">
        <f t="shared" si="41"/>
        <v>0</v>
      </c>
      <c r="S899" s="137" t="str">
        <f>IF(B899="NET","",IFERROR(VLOOKUP(O899,'2) Order Form'!$W$9:$W$1926,1,FALSE),"Ikke med I order form"))</f>
        <v>Ikke med I order form</v>
      </c>
      <c r="U899" s="134"/>
      <c r="V899" s="120"/>
      <c r="W899" s="195"/>
      <c r="X899" s="174"/>
      <c r="Y899" s="175"/>
      <c r="AA899" s="195"/>
      <c r="AB899" s="137"/>
    </row>
    <row r="900" spans="1:28" s="2" customFormat="1" ht="15" x14ac:dyDescent="0.2">
      <c r="A900" s="228">
        <v>820236</v>
      </c>
      <c r="B900" s="228" t="s">
        <v>377</v>
      </c>
      <c r="C900" s="228" t="s">
        <v>4204</v>
      </c>
      <c r="D900" s="228" t="s">
        <v>3356</v>
      </c>
      <c r="E900" s="228" t="s">
        <v>3355</v>
      </c>
      <c r="F900" s="228" t="s">
        <v>7</v>
      </c>
      <c r="G900" s="228" t="s">
        <v>504</v>
      </c>
      <c r="H900" s="228">
        <v>0</v>
      </c>
      <c r="I900" s="228">
        <v>0</v>
      </c>
      <c r="J900" s="228">
        <v>0</v>
      </c>
      <c r="K900" s="228">
        <v>0</v>
      </c>
      <c r="L900" s="231">
        <v>0</v>
      </c>
      <c r="N900" s="119" t="str">
        <f t="shared" ref="N900:N963" si="42">CONCATENATE(A900,"-",D900)</f>
        <v>820236-KUGRN-M</v>
      </c>
      <c r="O900" s="122" t="str">
        <f>IF(B900="NET","",IF(B900="","",IFERROR(VLOOKUP(N900,EAN!$A:$B,2,FALSE),"MANGLER - MÅ OPPDATERE EAN-FANEN")))</f>
        <v>MANGLER - MÅ OPPDATERE EAN-FANEN</v>
      </c>
      <c r="P900" s="119">
        <f t="shared" si="40"/>
        <v>0</v>
      </c>
      <c r="Q900" s="119">
        <f t="shared" si="41"/>
        <v>0</v>
      </c>
      <c r="S900" s="137" t="str">
        <f>IF(B900="NET","",IFERROR(VLOOKUP(O900,'2) Order Form'!$W$9:$W$1926,1,FALSE),"Ikke med I order form"))</f>
        <v>Ikke med I order form</v>
      </c>
      <c r="U900" s="134"/>
      <c r="V900" s="120"/>
      <c r="W900" s="195"/>
      <c r="X900" s="174"/>
      <c r="Y900" s="175"/>
      <c r="AA900" s="195"/>
      <c r="AB900" s="137"/>
    </row>
    <row r="901" spans="1:28" s="2" customFormat="1" ht="15" x14ac:dyDescent="0.2">
      <c r="A901" s="228">
        <v>820236</v>
      </c>
      <c r="B901" s="228" t="s">
        <v>377</v>
      </c>
      <c r="C901" s="228" t="s">
        <v>4204</v>
      </c>
      <c r="D901" s="228" t="s">
        <v>3357</v>
      </c>
      <c r="E901" s="228" t="s">
        <v>3355</v>
      </c>
      <c r="F901" s="228" t="s">
        <v>67</v>
      </c>
      <c r="G901" s="228" t="s">
        <v>504</v>
      </c>
      <c r="H901" s="228">
        <v>0</v>
      </c>
      <c r="I901" s="228">
        <v>0</v>
      </c>
      <c r="J901" s="228">
        <v>0</v>
      </c>
      <c r="K901" s="228">
        <v>0</v>
      </c>
      <c r="L901" s="231">
        <v>0</v>
      </c>
      <c r="N901" s="119" t="str">
        <f t="shared" si="42"/>
        <v>820236-KUGRN-L</v>
      </c>
      <c r="O901" s="122" t="str">
        <f>IF(B901="NET","",IF(B901="","",IFERROR(VLOOKUP(N901,EAN!$A:$B,2,FALSE),"MANGLER - MÅ OPPDATERE EAN-FANEN")))</f>
        <v>MANGLER - MÅ OPPDATERE EAN-FANEN</v>
      </c>
      <c r="P901" s="119">
        <f t="shared" ref="P901:P964" si="43">H901</f>
        <v>0</v>
      </c>
      <c r="Q901" s="119">
        <f t="shared" ref="Q901:Q964" si="44">L901</f>
        <v>0</v>
      </c>
      <c r="S901" s="137" t="str">
        <f>IF(B901="NET","",IFERROR(VLOOKUP(O901,'2) Order Form'!$W$9:$W$1926,1,FALSE),"Ikke med I order form"))</f>
        <v>Ikke med I order form</v>
      </c>
      <c r="U901" s="134"/>
      <c r="V901" s="120"/>
      <c r="W901" s="195"/>
      <c r="X901" s="174"/>
      <c r="Y901" s="175"/>
      <c r="AA901" s="195"/>
      <c r="AB901" s="137"/>
    </row>
    <row r="902" spans="1:28" s="2" customFormat="1" ht="15" x14ac:dyDescent="0.2">
      <c r="A902" s="228">
        <v>820236</v>
      </c>
      <c r="B902" s="228" t="s">
        <v>377</v>
      </c>
      <c r="C902" s="228" t="s">
        <v>4204</v>
      </c>
      <c r="D902" s="228" t="s">
        <v>3358</v>
      </c>
      <c r="E902" s="228" t="s">
        <v>3355</v>
      </c>
      <c r="F902" s="228" t="s">
        <v>68</v>
      </c>
      <c r="G902" s="228" t="s">
        <v>504</v>
      </c>
      <c r="H902" s="228">
        <v>0</v>
      </c>
      <c r="I902" s="228">
        <v>0</v>
      </c>
      <c r="J902" s="228">
        <v>0</v>
      </c>
      <c r="K902" s="228">
        <v>0</v>
      </c>
      <c r="L902" s="231">
        <v>0</v>
      </c>
      <c r="N902" s="119" t="str">
        <f t="shared" si="42"/>
        <v>820236-KUGRN-XL</v>
      </c>
      <c r="O902" s="122" t="str">
        <f>IF(B902="NET","",IF(B902="","",IFERROR(VLOOKUP(N902,EAN!$A:$B,2,FALSE),"MANGLER - MÅ OPPDATERE EAN-FANEN")))</f>
        <v>MANGLER - MÅ OPPDATERE EAN-FANEN</v>
      </c>
      <c r="P902" s="119">
        <f t="shared" si="43"/>
        <v>0</v>
      </c>
      <c r="Q902" s="119">
        <f t="shared" si="44"/>
        <v>0</v>
      </c>
      <c r="S902" s="137" t="str">
        <f>IF(B902="NET","",IFERROR(VLOOKUP(O902,'2) Order Form'!$W$9:$W$1926,1,FALSE),"Ikke med I order form"))</f>
        <v>Ikke med I order form</v>
      </c>
      <c r="U902" s="134"/>
      <c r="V902" s="120"/>
      <c r="W902" s="195"/>
      <c r="X902" s="174"/>
      <c r="Y902" s="175"/>
      <c r="AA902" s="195"/>
      <c r="AB902" s="137"/>
    </row>
    <row r="903" spans="1:28" s="2" customFormat="1" ht="15" x14ac:dyDescent="0.2">
      <c r="A903" s="228">
        <v>820236</v>
      </c>
      <c r="B903" s="228" t="s">
        <v>377</v>
      </c>
      <c r="C903" s="228" t="s">
        <v>4204</v>
      </c>
      <c r="D903" s="228" t="s">
        <v>3359</v>
      </c>
      <c r="E903" s="228" t="s">
        <v>3360</v>
      </c>
      <c r="F903" s="228" t="s">
        <v>8</v>
      </c>
      <c r="G903" s="228" t="s">
        <v>504</v>
      </c>
      <c r="H903" s="228">
        <v>0</v>
      </c>
      <c r="I903" s="228">
        <v>0</v>
      </c>
      <c r="J903" s="228">
        <v>0</v>
      </c>
      <c r="K903" s="228">
        <v>0</v>
      </c>
      <c r="L903" s="231">
        <v>0</v>
      </c>
      <c r="N903" s="119" t="str">
        <f t="shared" si="42"/>
        <v>820236-NYBZR-S</v>
      </c>
      <c r="O903" s="122" t="str">
        <f>IF(B903="NET","",IF(B903="","",IFERROR(VLOOKUP(N903,EAN!$A:$B,2,FALSE),"MANGLER - MÅ OPPDATERE EAN-FANEN")))</f>
        <v>MANGLER - MÅ OPPDATERE EAN-FANEN</v>
      </c>
      <c r="P903" s="119">
        <f t="shared" si="43"/>
        <v>0</v>
      </c>
      <c r="Q903" s="119">
        <f t="shared" si="44"/>
        <v>0</v>
      </c>
      <c r="S903" s="137" t="str">
        <f>IF(B903="NET","",IFERROR(VLOOKUP(O903,'2) Order Form'!$W$9:$W$1926,1,FALSE),"Ikke med I order form"))</f>
        <v>Ikke med I order form</v>
      </c>
      <c r="U903" s="134"/>
      <c r="V903" s="120"/>
      <c r="W903" s="195"/>
      <c r="X903" s="174"/>
      <c r="Y903" s="175"/>
      <c r="AA903" s="195"/>
      <c r="AB903" s="137"/>
    </row>
    <row r="904" spans="1:28" s="2" customFormat="1" ht="15" x14ac:dyDescent="0.2">
      <c r="A904" s="228">
        <v>820236</v>
      </c>
      <c r="B904" s="228" t="s">
        <v>377</v>
      </c>
      <c r="C904" s="228" t="s">
        <v>4204</v>
      </c>
      <c r="D904" s="228" t="s">
        <v>3361</v>
      </c>
      <c r="E904" s="228" t="s">
        <v>3360</v>
      </c>
      <c r="F904" s="228" t="s">
        <v>7</v>
      </c>
      <c r="G904" s="228" t="s">
        <v>504</v>
      </c>
      <c r="H904" s="228">
        <v>0</v>
      </c>
      <c r="I904" s="228">
        <v>0</v>
      </c>
      <c r="J904" s="228">
        <v>0</v>
      </c>
      <c r="K904" s="228">
        <v>0</v>
      </c>
      <c r="L904" s="231">
        <v>0</v>
      </c>
      <c r="N904" s="119" t="str">
        <f t="shared" si="42"/>
        <v>820236-NYBZR-M</v>
      </c>
      <c r="O904" s="122" t="str">
        <f>IF(B904="NET","",IF(B904="","",IFERROR(VLOOKUP(N904,EAN!$A:$B,2,FALSE),"MANGLER - MÅ OPPDATERE EAN-FANEN")))</f>
        <v>MANGLER - MÅ OPPDATERE EAN-FANEN</v>
      </c>
      <c r="P904" s="119">
        <f t="shared" si="43"/>
        <v>0</v>
      </c>
      <c r="Q904" s="119">
        <f t="shared" si="44"/>
        <v>0</v>
      </c>
      <c r="S904" s="137" t="str">
        <f>IF(B904="NET","",IFERROR(VLOOKUP(O904,'2) Order Form'!$W$9:$W$1926,1,FALSE),"Ikke med I order form"))</f>
        <v>Ikke med I order form</v>
      </c>
      <c r="U904" s="134"/>
      <c r="V904" s="120"/>
      <c r="W904" s="195"/>
      <c r="X904" s="174"/>
      <c r="Y904" s="175"/>
      <c r="AA904" s="195"/>
      <c r="AB904" s="137"/>
    </row>
    <row r="905" spans="1:28" s="2" customFormat="1" ht="15" x14ac:dyDescent="0.2">
      <c r="A905" s="228">
        <v>820236</v>
      </c>
      <c r="B905" s="228" t="s">
        <v>377</v>
      </c>
      <c r="C905" s="228" t="s">
        <v>4204</v>
      </c>
      <c r="D905" s="228" t="s">
        <v>3362</v>
      </c>
      <c r="E905" s="228" t="s">
        <v>3360</v>
      </c>
      <c r="F905" s="228" t="s">
        <v>67</v>
      </c>
      <c r="G905" s="228" t="s">
        <v>504</v>
      </c>
      <c r="H905" s="228">
        <v>0</v>
      </c>
      <c r="I905" s="228">
        <v>0</v>
      </c>
      <c r="J905" s="228">
        <v>0</v>
      </c>
      <c r="K905" s="228">
        <v>0</v>
      </c>
      <c r="L905" s="231">
        <v>0</v>
      </c>
      <c r="N905" s="119" t="str">
        <f t="shared" si="42"/>
        <v>820236-NYBZR-L</v>
      </c>
      <c r="O905" s="122" t="str">
        <f>IF(B905="NET","",IF(B905="","",IFERROR(VLOOKUP(N905,EAN!$A:$B,2,FALSE),"MANGLER - MÅ OPPDATERE EAN-FANEN")))</f>
        <v>MANGLER - MÅ OPPDATERE EAN-FANEN</v>
      </c>
      <c r="P905" s="119">
        <f t="shared" si="43"/>
        <v>0</v>
      </c>
      <c r="Q905" s="119">
        <f t="shared" si="44"/>
        <v>0</v>
      </c>
      <c r="S905" s="137" t="str">
        <f>IF(B905="NET","",IFERROR(VLOOKUP(O905,'2) Order Form'!$W$9:$W$1926,1,FALSE),"Ikke med I order form"))</f>
        <v>Ikke med I order form</v>
      </c>
      <c r="U905" s="134"/>
      <c r="V905" s="120"/>
      <c r="W905" s="195"/>
      <c r="X905" s="174"/>
      <c r="Y905" s="175"/>
      <c r="AA905" s="195"/>
      <c r="AB905" s="137"/>
    </row>
    <row r="906" spans="1:28" s="2" customFormat="1" ht="15" x14ac:dyDescent="0.2">
      <c r="A906" s="228">
        <v>820236</v>
      </c>
      <c r="B906" s="228" t="s">
        <v>377</v>
      </c>
      <c r="C906" s="228" t="s">
        <v>4204</v>
      </c>
      <c r="D906" s="228" t="s">
        <v>3363</v>
      </c>
      <c r="E906" s="228" t="s">
        <v>3360</v>
      </c>
      <c r="F906" s="228" t="s">
        <v>68</v>
      </c>
      <c r="G906" s="228" t="s">
        <v>504</v>
      </c>
      <c r="H906" s="228">
        <v>0</v>
      </c>
      <c r="I906" s="228">
        <v>0</v>
      </c>
      <c r="J906" s="228">
        <v>0</v>
      </c>
      <c r="K906" s="228">
        <v>0</v>
      </c>
      <c r="L906" s="231">
        <v>0</v>
      </c>
      <c r="N906" s="119" t="str">
        <f t="shared" si="42"/>
        <v>820236-NYBZR-XL</v>
      </c>
      <c r="O906" s="122" t="str">
        <f>IF(B906="NET","",IF(B906="","",IFERROR(VLOOKUP(N906,EAN!$A:$B,2,FALSE),"MANGLER - MÅ OPPDATERE EAN-FANEN")))</f>
        <v>MANGLER - MÅ OPPDATERE EAN-FANEN</v>
      </c>
      <c r="P906" s="119">
        <f t="shared" si="43"/>
        <v>0</v>
      </c>
      <c r="Q906" s="119">
        <f t="shared" si="44"/>
        <v>0</v>
      </c>
      <c r="S906" s="137" t="str">
        <f>IF(B906="NET","",IFERROR(VLOOKUP(O906,'2) Order Form'!$W$9:$W$1926,1,FALSE),"Ikke med I order form"))</f>
        <v>Ikke med I order form</v>
      </c>
      <c r="U906" s="134"/>
      <c r="V906" s="120"/>
      <c r="W906" s="195"/>
      <c r="X906" s="174"/>
      <c r="Y906" s="175"/>
      <c r="AA906" s="195"/>
      <c r="AB906" s="137"/>
    </row>
    <row r="907" spans="1:28" s="2" customFormat="1" ht="15" x14ac:dyDescent="0.2">
      <c r="A907" s="229">
        <v>820243</v>
      </c>
      <c r="B907" s="228" t="s">
        <v>248</v>
      </c>
      <c r="C907" s="228"/>
      <c r="D907" s="228"/>
      <c r="E907" s="228"/>
      <c r="F907" s="228"/>
      <c r="G907" s="228"/>
      <c r="H907" s="229">
        <v>202226</v>
      </c>
      <c r="I907" s="229">
        <v>202227</v>
      </c>
      <c r="J907" s="229">
        <v>202228</v>
      </c>
      <c r="K907" s="229">
        <v>202229</v>
      </c>
      <c r="L907" s="232">
        <v>202234</v>
      </c>
      <c r="N907" s="119" t="str">
        <f t="shared" si="42"/>
        <v>820243-</v>
      </c>
      <c r="O907" s="122" t="str">
        <f>IF(B907="NET","",IF(B907="","",IFERROR(VLOOKUP(N907,EAN!$A:$B,2,FALSE),"MANGLER - MÅ OPPDATERE EAN-FANEN")))</f>
        <v/>
      </c>
      <c r="P907" s="119">
        <f t="shared" si="43"/>
        <v>202226</v>
      </c>
      <c r="Q907" s="119">
        <f t="shared" si="44"/>
        <v>202234</v>
      </c>
      <c r="S907" s="137" t="str">
        <f>IF(B907="NET","",IFERROR(VLOOKUP(O907,'2) Order Form'!$W$9:$W$1926,1,FALSE),"Ikke med I order form"))</f>
        <v/>
      </c>
      <c r="U907" s="134"/>
      <c r="V907" s="120"/>
      <c r="W907" s="195"/>
      <c r="X907" s="174"/>
      <c r="Y907" s="175"/>
      <c r="AA907" s="195"/>
      <c r="AB907" s="137"/>
    </row>
    <row r="908" spans="1:28" s="2" customFormat="1" ht="15" x14ac:dyDescent="0.2">
      <c r="A908" s="228">
        <v>820243</v>
      </c>
      <c r="B908" s="228" t="s">
        <v>384</v>
      </c>
      <c r="C908" s="228" t="s">
        <v>4204</v>
      </c>
      <c r="D908" s="228" t="s">
        <v>3364</v>
      </c>
      <c r="E908" s="228" t="s">
        <v>4391</v>
      </c>
      <c r="F908" s="228" t="s">
        <v>69</v>
      </c>
      <c r="G908" s="228" t="s">
        <v>128</v>
      </c>
      <c r="H908" s="228">
        <v>17</v>
      </c>
      <c r="I908" s="228">
        <v>17</v>
      </c>
      <c r="J908" s="228">
        <v>17</v>
      </c>
      <c r="K908" s="228">
        <v>17</v>
      </c>
      <c r="L908" s="231">
        <v>17</v>
      </c>
      <c r="N908" s="119" t="str">
        <f t="shared" si="42"/>
        <v>820243-55503-XS</v>
      </c>
      <c r="O908" s="122" t="str">
        <f>IF(B908="NET","",IF(B908="","",IFERROR(VLOOKUP(N908,EAN!$A:$B,2,FALSE),"MANGLER - MÅ OPPDATERE EAN-FANEN")))</f>
        <v>MANGLER - MÅ OPPDATERE EAN-FANEN</v>
      </c>
      <c r="P908" s="119">
        <f t="shared" si="43"/>
        <v>17</v>
      </c>
      <c r="Q908" s="119">
        <f t="shared" si="44"/>
        <v>17</v>
      </c>
      <c r="S908" s="137" t="str">
        <f>IF(B908="NET","",IFERROR(VLOOKUP(O908,'2) Order Form'!$W$9:$W$1926,1,FALSE),"Ikke med I order form"))</f>
        <v>Ikke med I order form</v>
      </c>
      <c r="U908" s="134"/>
      <c r="V908" s="120"/>
      <c r="W908" s="195"/>
      <c r="X908" s="174"/>
      <c r="Y908" s="175"/>
      <c r="AA908" s="195"/>
      <c r="AB908" s="137"/>
    </row>
    <row r="909" spans="1:28" s="2" customFormat="1" ht="15" x14ac:dyDescent="0.2">
      <c r="A909" s="228">
        <v>820243</v>
      </c>
      <c r="B909" s="228" t="s">
        <v>384</v>
      </c>
      <c r="C909" s="228" t="s">
        <v>4204</v>
      </c>
      <c r="D909" s="228" t="s">
        <v>3365</v>
      </c>
      <c r="E909" s="228" t="s">
        <v>4391</v>
      </c>
      <c r="F909" s="228" t="s">
        <v>8</v>
      </c>
      <c r="G909" s="228" t="s">
        <v>128</v>
      </c>
      <c r="H909" s="228">
        <v>44</v>
      </c>
      <c r="I909" s="228">
        <v>44</v>
      </c>
      <c r="J909" s="228">
        <v>44</v>
      </c>
      <c r="K909" s="228">
        <v>44</v>
      </c>
      <c r="L909" s="231">
        <v>44</v>
      </c>
      <c r="N909" s="119" t="str">
        <f t="shared" si="42"/>
        <v>820243-55503-S</v>
      </c>
      <c r="O909" s="122" t="str">
        <f>IF(B909="NET","",IF(B909="","",IFERROR(VLOOKUP(N909,EAN!$A:$B,2,FALSE),"MANGLER - MÅ OPPDATERE EAN-FANEN")))</f>
        <v>MANGLER - MÅ OPPDATERE EAN-FANEN</v>
      </c>
      <c r="P909" s="119">
        <f t="shared" si="43"/>
        <v>44</v>
      </c>
      <c r="Q909" s="119">
        <f t="shared" si="44"/>
        <v>44</v>
      </c>
      <c r="S909" s="137" t="str">
        <f>IF(B909="NET","",IFERROR(VLOOKUP(O909,'2) Order Form'!$W$9:$W$1926,1,FALSE),"Ikke med I order form"))</f>
        <v>Ikke med I order form</v>
      </c>
      <c r="U909" s="134"/>
      <c r="V909" s="120"/>
      <c r="W909" s="195"/>
      <c r="X909" s="174"/>
      <c r="Y909" s="175"/>
      <c r="AA909" s="195"/>
      <c r="AB909" s="137"/>
    </row>
    <row r="910" spans="1:28" s="2" customFormat="1" ht="15" x14ac:dyDescent="0.2">
      <c r="A910" s="228">
        <v>820243</v>
      </c>
      <c r="B910" s="228" t="s">
        <v>384</v>
      </c>
      <c r="C910" s="228" t="s">
        <v>4204</v>
      </c>
      <c r="D910" s="228" t="s">
        <v>3366</v>
      </c>
      <c r="E910" s="228" t="s">
        <v>4391</v>
      </c>
      <c r="F910" s="228" t="s">
        <v>7</v>
      </c>
      <c r="G910" s="228" t="s">
        <v>128</v>
      </c>
      <c r="H910" s="228">
        <v>34</v>
      </c>
      <c r="I910" s="228">
        <v>34</v>
      </c>
      <c r="J910" s="228">
        <v>34</v>
      </c>
      <c r="K910" s="228">
        <v>34</v>
      </c>
      <c r="L910" s="231">
        <v>34</v>
      </c>
      <c r="N910" s="119" t="str">
        <f t="shared" si="42"/>
        <v>820243-55503-M</v>
      </c>
      <c r="O910" s="122" t="str">
        <f>IF(B910="NET","",IF(B910="","",IFERROR(VLOOKUP(N910,EAN!$A:$B,2,FALSE),"MANGLER - MÅ OPPDATERE EAN-FANEN")))</f>
        <v>MANGLER - MÅ OPPDATERE EAN-FANEN</v>
      </c>
      <c r="P910" s="119">
        <f t="shared" si="43"/>
        <v>34</v>
      </c>
      <c r="Q910" s="119">
        <f t="shared" si="44"/>
        <v>34</v>
      </c>
      <c r="S910" s="137" t="str">
        <f>IF(B910="NET","",IFERROR(VLOOKUP(O910,'2) Order Form'!$W$9:$W$1926,1,FALSE),"Ikke med I order form"))</f>
        <v>Ikke med I order form</v>
      </c>
      <c r="U910" s="134"/>
      <c r="V910" s="120"/>
      <c r="W910" s="195"/>
      <c r="X910" s="174"/>
      <c r="Y910" s="175"/>
      <c r="AA910" s="195"/>
      <c r="AB910" s="137"/>
    </row>
    <row r="911" spans="1:28" s="2" customFormat="1" ht="15" x14ac:dyDescent="0.2">
      <c r="A911" s="228">
        <v>820243</v>
      </c>
      <c r="B911" s="228" t="s">
        <v>384</v>
      </c>
      <c r="C911" s="228" t="s">
        <v>4204</v>
      </c>
      <c r="D911" s="228" t="s">
        <v>3367</v>
      </c>
      <c r="E911" s="228" t="s">
        <v>4391</v>
      </c>
      <c r="F911" s="228" t="s">
        <v>67</v>
      </c>
      <c r="G911" s="228" t="s">
        <v>128</v>
      </c>
      <c r="H911" s="228">
        <v>19</v>
      </c>
      <c r="I911" s="228">
        <v>19</v>
      </c>
      <c r="J911" s="228">
        <v>19</v>
      </c>
      <c r="K911" s="228">
        <v>19</v>
      </c>
      <c r="L911" s="231">
        <v>19</v>
      </c>
      <c r="N911" s="119" t="str">
        <f t="shared" si="42"/>
        <v>820243-55503-L</v>
      </c>
      <c r="O911" s="122" t="str">
        <f>IF(B911="NET","",IF(B911="","",IFERROR(VLOOKUP(N911,EAN!$A:$B,2,FALSE),"MANGLER - MÅ OPPDATERE EAN-FANEN")))</f>
        <v>MANGLER - MÅ OPPDATERE EAN-FANEN</v>
      </c>
      <c r="P911" s="119">
        <f t="shared" si="43"/>
        <v>19</v>
      </c>
      <c r="Q911" s="119">
        <f t="shared" si="44"/>
        <v>19</v>
      </c>
      <c r="S911" s="137" t="str">
        <f>IF(B911="NET","",IFERROR(VLOOKUP(O911,'2) Order Form'!$W$9:$W$1926,1,FALSE),"Ikke med I order form"))</f>
        <v>Ikke med I order form</v>
      </c>
      <c r="U911" s="134"/>
      <c r="V911" s="120"/>
      <c r="W911" s="195"/>
      <c r="X911" s="174"/>
      <c r="Y911" s="175"/>
      <c r="AA911" s="195"/>
      <c r="AB911" s="137"/>
    </row>
    <row r="912" spans="1:28" s="2" customFormat="1" ht="15" x14ac:dyDescent="0.2">
      <c r="A912" s="228">
        <v>820243</v>
      </c>
      <c r="B912" s="228" t="s">
        <v>384</v>
      </c>
      <c r="C912" s="228" t="s">
        <v>4204</v>
      </c>
      <c r="D912" s="228" t="s">
        <v>3368</v>
      </c>
      <c r="E912" s="228" t="s">
        <v>3079</v>
      </c>
      <c r="F912" s="228" t="s">
        <v>69</v>
      </c>
      <c r="G912" s="228" t="s">
        <v>128</v>
      </c>
      <c r="H912" s="228">
        <v>0</v>
      </c>
      <c r="I912" s="228">
        <v>0</v>
      </c>
      <c r="J912" s="228">
        <v>0</v>
      </c>
      <c r="K912" s="228">
        <v>0</v>
      </c>
      <c r="L912" s="231">
        <v>0</v>
      </c>
      <c r="N912" s="119" t="str">
        <f t="shared" si="42"/>
        <v>820243-88300-XS</v>
      </c>
      <c r="O912" s="122" t="str">
        <f>IF(B912="NET","",IF(B912="","",IFERROR(VLOOKUP(N912,EAN!$A:$B,2,FALSE),"MANGLER - MÅ OPPDATERE EAN-FANEN")))</f>
        <v>MANGLER - MÅ OPPDATERE EAN-FANEN</v>
      </c>
      <c r="P912" s="119">
        <f t="shared" si="43"/>
        <v>0</v>
      </c>
      <c r="Q912" s="119">
        <f t="shared" si="44"/>
        <v>0</v>
      </c>
      <c r="S912" s="137" t="str">
        <f>IF(B912="NET","",IFERROR(VLOOKUP(O912,'2) Order Form'!$W$9:$W$1926,1,FALSE),"Ikke med I order form"))</f>
        <v>Ikke med I order form</v>
      </c>
      <c r="U912" s="134"/>
      <c r="V912" s="120"/>
      <c r="W912" s="195"/>
      <c r="X912" s="174"/>
      <c r="Y912" s="175"/>
      <c r="AA912" s="195"/>
      <c r="AB912" s="137"/>
    </row>
    <row r="913" spans="1:28" s="2" customFormat="1" ht="15" x14ac:dyDescent="0.2">
      <c r="A913" s="228">
        <v>820243</v>
      </c>
      <c r="B913" s="228" t="s">
        <v>384</v>
      </c>
      <c r="C913" s="228" t="s">
        <v>4204</v>
      </c>
      <c r="D913" s="228" t="s">
        <v>3345</v>
      </c>
      <c r="E913" s="228" t="s">
        <v>3079</v>
      </c>
      <c r="F913" s="228" t="s">
        <v>8</v>
      </c>
      <c r="G913" s="228" t="s">
        <v>128</v>
      </c>
      <c r="H913" s="228">
        <v>0</v>
      </c>
      <c r="I913" s="228">
        <v>0</v>
      </c>
      <c r="J913" s="228">
        <v>0</v>
      </c>
      <c r="K913" s="228">
        <v>0</v>
      </c>
      <c r="L913" s="231">
        <v>0</v>
      </c>
      <c r="N913" s="119" t="str">
        <f t="shared" si="42"/>
        <v>820243-88300-S</v>
      </c>
      <c r="O913" s="122" t="str">
        <f>IF(B913="NET","",IF(B913="","",IFERROR(VLOOKUP(N913,EAN!$A:$B,2,FALSE),"MANGLER - MÅ OPPDATERE EAN-FANEN")))</f>
        <v>MANGLER - MÅ OPPDATERE EAN-FANEN</v>
      </c>
      <c r="P913" s="119">
        <f t="shared" si="43"/>
        <v>0</v>
      </c>
      <c r="Q913" s="119">
        <f t="shared" si="44"/>
        <v>0</v>
      </c>
      <c r="S913" s="137" t="str">
        <f>IF(B913="NET","",IFERROR(VLOOKUP(O913,'2) Order Form'!$W$9:$W$1926,1,FALSE),"Ikke med I order form"))</f>
        <v>Ikke med I order form</v>
      </c>
      <c r="U913" s="134"/>
      <c r="V913" s="120"/>
      <c r="W913" s="195"/>
      <c r="X913" s="174"/>
      <c r="Y913" s="175"/>
      <c r="AA913" s="195"/>
      <c r="AB913" s="137"/>
    </row>
    <row r="914" spans="1:28" s="2" customFormat="1" ht="15" x14ac:dyDescent="0.2">
      <c r="A914" s="228">
        <v>820243</v>
      </c>
      <c r="B914" s="228" t="s">
        <v>384</v>
      </c>
      <c r="C914" s="228" t="s">
        <v>4204</v>
      </c>
      <c r="D914" s="228" t="s">
        <v>3346</v>
      </c>
      <c r="E914" s="228" t="s">
        <v>3079</v>
      </c>
      <c r="F914" s="228" t="s">
        <v>7</v>
      </c>
      <c r="G914" s="228" t="s">
        <v>128</v>
      </c>
      <c r="H914" s="228">
        <v>0</v>
      </c>
      <c r="I914" s="228">
        <v>0</v>
      </c>
      <c r="J914" s="228">
        <v>0</v>
      </c>
      <c r="K914" s="228">
        <v>0</v>
      </c>
      <c r="L914" s="231">
        <v>0</v>
      </c>
      <c r="N914" s="119" t="str">
        <f t="shared" si="42"/>
        <v>820243-88300-M</v>
      </c>
      <c r="O914" s="122" t="str">
        <f>IF(B914="NET","",IF(B914="","",IFERROR(VLOOKUP(N914,EAN!$A:$B,2,FALSE),"MANGLER - MÅ OPPDATERE EAN-FANEN")))</f>
        <v>MANGLER - MÅ OPPDATERE EAN-FANEN</v>
      </c>
      <c r="P914" s="119">
        <f t="shared" si="43"/>
        <v>0</v>
      </c>
      <c r="Q914" s="119">
        <f t="shared" si="44"/>
        <v>0</v>
      </c>
      <c r="S914" s="137" t="str">
        <f>IF(B914="NET","",IFERROR(VLOOKUP(O914,'2) Order Form'!$W$9:$W$1926,1,FALSE),"Ikke med I order form"))</f>
        <v>Ikke med I order form</v>
      </c>
      <c r="U914" s="134"/>
      <c r="V914" s="120"/>
      <c r="W914" s="195"/>
      <c r="X914" s="174"/>
      <c r="Y914" s="175"/>
      <c r="AA914" s="195"/>
      <c r="AB914" s="137"/>
    </row>
    <row r="915" spans="1:28" s="2" customFormat="1" ht="15" x14ac:dyDescent="0.2">
      <c r="A915" s="228">
        <v>820243</v>
      </c>
      <c r="B915" s="228" t="s">
        <v>384</v>
      </c>
      <c r="C915" s="228" t="s">
        <v>4204</v>
      </c>
      <c r="D915" s="228" t="s">
        <v>3347</v>
      </c>
      <c r="E915" s="228" t="s">
        <v>3079</v>
      </c>
      <c r="F915" s="228" t="s">
        <v>67</v>
      </c>
      <c r="G915" s="228" t="s">
        <v>128</v>
      </c>
      <c r="H915" s="228">
        <v>0</v>
      </c>
      <c r="I915" s="228">
        <v>0</v>
      </c>
      <c r="J915" s="228">
        <v>0</v>
      </c>
      <c r="K915" s="228">
        <v>0</v>
      </c>
      <c r="L915" s="231">
        <v>0</v>
      </c>
      <c r="N915" s="119" t="str">
        <f t="shared" si="42"/>
        <v>820243-88300-L</v>
      </c>
      <c r="O915" s="122" t="str">
        <f>IF(B915="NET","",IF(B915="","",IFERROR(VLOOKUP(N915,EAN!$A:$B,2,FALSE),"MANGLER - MÅ OPPDATERE EAN-FANEN")))</f>
        <v>MANGLER - MÅ OPPDATERE EAN-FANEN</v>
      </c>
      <c r="P915" s="119">
        <f t="shared" si="43"/>
        <v>0</v>
      </c>
      <c r="Q915" s="119">
        <f t="shared" si="44"/>
        <v>0</v>
      </c>
      <c r="S915" s="137" t="str">
        <f>IF(B915="NET","",IFERROR(VLOOKUP(O915,'2) Order Form'!$W$9:$W$1926,1,FALSE),"Ikke med I order form"))</f>
        <v>Ikke med I order form</v>
      </c>
      <c r="U915" s="134"/>
      <c r="V915" s="120"/>
      <c r="W915" s="195"/>
      <c r="X915" s="174"/>
      <c r="Y915" s="175"/>
      <c r="AA915" s="195"/>
      <c r="AB915" s="137"/>
    </row>
    <row r="916" spans="1:28" s="2" customFormat="1" ht="15" x14ac:dyDescent="0.2">
      <c r="A916" s="228">
        <v>820243</v>
      </c>
      <c r="B916" s="228" t="s">
        <v>384</v>
      </c>
      <c r="C916" s="228" t="s">
        <v>4204</v>
      </c>
      <c r="D916" s="228" t="s">
        <v>654</v>
      </c>
      <c r="E916" s="228" t="s">
        <v>4364</v>
      </c>
      <c r="F916" s="228" t="s">
        <v>69</v>
      </c>
      <c r="G916" s="228" t="s">
        <v>128</v>
      </c>
      <c r="H916" s="228">
        <v>21</v>
      </c>
      <c r="I916" s="228">
        <v>21</v>
      </c>
      <c r="J916" s="228">
        <v>21</v>
      </c>
      <c r="K916" s="228">
        <v>21</v>
      </c>
      <c r="L916" s="231">
        <v>21</v>
      </c>
      <c r="N916" s="119" t="str">
        <f t="shared" si="42"/>
        <v>820243-99901-XS</v>
      </c>
      <c r="O916" s="122" t="str">
        <f>IF(B916="NET","",IF(B916="","",IFERROR(VLOOKUP(N916,EAN!$A:$B,2,FALSE),"MANGLER - MÅ OPPDATERE EAN-FANEN")))</f>
        <v>MANGLER - MÅ OPPDATERE EAN-FANEN</v>
      </c>
      <c r="P916" s="119">
        <f t="shared" si="43"/>
        <v>21</v>
      </c>
      <c r="Q916" s="119">
        <f t="shared" si="44"/>
        <v>21</v>
      </c>
      <c r="S916" s="137" t="str">
        <f>IF(B916="NET","",IFERROR(VLOOKUP(O916,'2) Order Form'!$W$9:$W$1926,1,FALSE),"Ikke med I order form"))</f>
        <v>Ikke med I order form</v>
      </c>
      <c r="U916" s="134"/>
      <c r="V916" s="120"/>
      <c r="W916" s="195"/>
      <c r="X916" s="174"/>
      <c r="Y916" s="175"/>
      <c r="AA916" s="195"/>
      <c r="AB916" s="137"/>
    </row>
    <row r="917" spans="1:28" s="2" customFormat="1" ht="15" x14ac:dyDescent="0.2">
      <c r="A917" s="228">
        <v>820243</v>
      </c>
      <c r="B917" s="228" t="s">
        <v>384</v>
      </c>
      <c r="C917" s="228" t="s">
        <v>4204</v>
      </c>
      <c r="D917" s="228" t="s">
        <v>650</v>
      </c>
      <c r="E917" s="228" t="s">
        <v>4364</v>
      </c>
      <c r="F917" s="228" t="s">
        <v>8</v>
      </c>
      <c r="G917" s="228" t="s">
        <v>128</v>
      </c>
      <c r="H917" s="228">
        <v>35</v>
      </c>
      <c r="I917" s="228">
        <v>35</v>
      </c>
      <c r="J917" s="228">
        <v>35</v>
      </c>
      <c r="K917" s="228">
        <v>35</v>
      </c>
      <c r="L917" s="231">
        <v>35</v>
      </c>
      <c r="N917" s="119" t="str">
        <f t="shared" si="42"/>
        <v>820243-99901-S</v>
      </c>
      <c r="O917" s="122" t="str">
        <f>IF(B917="NET","",IF(B917="","",IFERROR(VLOOKUP(N917,EAN!$A:$B,2,FALSE),"MANGLER - MÅ OPPDATERE EAN-FANEN")))</f>
        <v>MANGLER - MÅ OPPDATERE EAN-FANEN</v>
      </c>
      <c r="P917" s="119">
        <f t="shared" si="43"/>
        <v>35</v>
      </c>
      <c r="Q917" s="119">
        <f t="shared" si="44"/>
        <v>35</v>
      </c>
      <c r="S917" s="137" t="str">
        <f>IF(B917="NET","",IFERROR(VLOOKUP(O917,'2) Order Form'!$W$9:$W$1926,1,FALSE),"Ikke med I order form"))</f>
        <v>Ikke med I order form</v>
      </c>
      <c r="U917" s="134"/>
      <c r="V917" s="120"/>
      <c r="W917" s="195"/>
      <c r="X917" s="174"/>
      <c r="Y917" s="175"/>
      <c r="AA917" s="195"/>
      <c r="AB917" s="137"/>
    </row>
    <row r="918" spans="1:28" s="2" customFormat="1" ht="15" x14ac:dyDescent="0.2">
      <c r="A918" s="228">
        <v>820243</v>
      </c>
      <c r="B918" s="228" t="s">
        <v>384</v>
      </c>
      <c r="C918" s="228" t="s">
        <v>4204</v>
      </c>
      <c r="D918" s="228" t="s">
        <v>651</v>
      </c>
      <c r="E918" s="228" t="s">
        <v>4364</v>
      </c>
      <c r="F918" s="228" t="s">
        <v>7</v>
      </c>
      <c r="G918" s="228" t="s">
        <v>128</v>
      </c>
      <c r="H918" s="228">
        <v>34</v>
      </c>
      <c r="I918" s="228">
        <v>34</v>
      </c>
      <c r="J918" s="228">
        <v>34</v>
      </c>
      <c r="K918" s="228">
        <v>34</v>
      </c>
      <c r="L918" s="231">
        <v>34</v>
      </c>
      <c r="N918" s="119" t="str">
        <f t="shared" si="42"/>
        <v>820243-99901-M</v>
      </c>
      <c r="O918" s="122" t="str">
        <f>IF(B918="NET","",IF(B918="","",IFERROR(VLOOKUP(N918,EAN!$A:$B,2,FALSE),"MANGLER - MÅ OPPDATERE EAN-FANEN")))</f>
        <v>MANGLER - MÅ OPPDATERE EAN-FANEN</v>
      </c>
      <c r="P918" s="119">
        <f t="shared" si="43"/>
        <v>34</v>
      </c>
      <c r="Q918" s="119">
        <f t="shared" si="44"/>
        <v>34</v>
      </c>
      <c r="S918" s="137" t="str">
        <f>IF(B918="NET","",IFERROR(VLOOKUP(O918,'2) Order Form'!$W$9:$W$1926,1,FALSE),"Ikke med I order form"))</f>
        <v>Ikke med I order form</v>
      </c>
      <c r="U918" s="134"/>
      <c r="V918" s="120"/>
      <c r="W918" s="195"/>
      <c r="X918" s="174"/>
      <c r="Y918" s="175"/>
      <c r="AA918" s="195"/>
      <c r="AB918" s="137"/>
    </row>
    <row r="919" spans="1:28" s="2" customFormat="1" ht="15" x14ac:dyDescent="0.2">
      <c r="A919" s="228">
        <v>820243</v>
      </c>
      <c r="B919" s="228" t="s">
        <v>384</v>
      </c>
      <c r="C919" s="228" t="s">
        <v>4204</v>
      </c>
      <c r="D919" s="228" t="s">
        <v>652</v>
      </c>
      <c r="E919" s="228" t="s">
        <v>4364</v>
      </c>
      <c r="F919" s="228" t="s">
        <v>67</v>
      </c>
      <c r="G919" s="228" t="s">
        <v>128</v>
      </c>
      <c r="H919" s="228">
        <v>22</v>
      </c>
      <c r="I919" s="228">
        <v>22</v>
      </c>
      <c r="J919" s="228">
        <v>22</v>
      </c>
      <c r="K919" s="228">
        <v>22</v>
      </c>
      <c r="L919" s="231">
        <v>22</v>
      </c>
      <c r="N919" s="119" t="str">
        <f t="shared" si="42"/>
        <v>820243-99901-L</v>
      </c>
      <c r="O919" s="122" t="str">
        <f>IF(B919="NET","",IF(B919="","",IFERROR(VLOOKUP(N919,EAN!$A:$B,2,FALSE),"MANGLER - MÅ OPPDATERE EAN-FANEN")))</f>
        <v>MANGLER - MÅ OPPDATERE EAN-FANEN</v>
      </c>
      <c r="P919" s="119">
        <f t="shared" si="43"/>
        <v>22</v>
      </c>
      <c r="Q919" s="119">
        <f t="shared" si="44"/>
        <v>22</v>
      </c>
      <c r="S919" s="137" t="str">
        <f>IF(B919="NET","",IFERROR(VLOOKUP(O919,'2) Order Form'!$W$9:$W$1926,1,FALSE),"Ikke med I order form"))</f>
        <v>Ikke med I order form</v>
      </c>
      <c r="U919" s="134"/>
      <c r="V919" s="120"/>
      <c r="W919" s="195"/>
      <c r="X919" s="174"/>
      <c r="Y919" s="175"/>
      <c r="AA919" s="195"/>
      <c r="AB919" s="137"/>
    </row>
    <row r="920" spans="1:28" s="2" customFormat="1" ht="15" x14ac:dyDescent="0.2">
      <c r="A920" s="228">
        <v>820243</v>
      </c>
      <c r="B920" s="228" t="s">
        <v>384</v>
      </c>
      <c r="C920" s="228" t="s">
        <v>4204</v>
      </c>
      <c r="D920" s="228" t="s">
        <v>3369</v>
      </c>
      <c r="E920" s="228" t="s">
        <v>3350</v>
      </c>
      <c r="F920" s="228" t="s">
        <v>69</v>
      </c>
      <c r="G920" s="228" t="s">
        <v>504</v>
      </c>
      <c r="H920" s="228">
        <v>0</v>
      </c>
      <c r="I920" s="228">
        <v>0</v>
      </c>
      <c r="J920" s="228">
        <v>0</v>
      </c>
      <c r="K920" s="228">
        <v>0</v>
      </c>
      <c r="L920" s="231">
        <v>0</v>
      </c>
      <c r="N920" s="119" t="str">
        <f t="shared" si="42"/>
        <v>820243-CVIAR-XS</v>
      </c>
      <c r="O920" s="122" t="str">
        <f>IF(B920="NET","",IF(B920="","",IFERROR(VLOOKUP(N920,EAN!$A:$B,2,FALSE),"MANGLER - MÅ OPPDATERE EAN-FANEN")))</f>
        <v>MANGLER - MÅ OPPDATERE EAN-FANEN</v>
      </c>
      <c r="P920" s="119">
        <f t="shared" si="43"/>
        <v>0</v>
      </c>
      <c r="Q920" s="119">
        <f t="shared" si="44"/>
        <v>0</v>
      </c>
      <c r="S920" s="137" t="str">
        <f>IF(B920="NET","",IFERROR(VLOOKUP(O920,'2) Order Form'!$W$9:$W$1926,1,FALSE),"Ikke med I order form"))</f>
        <v>Ikke med I order form</v>
      </c>
      <c r="U920" s="134"/>
      <c r="V920" s="120"/>
      <c r="W920" s="195"/>
      <c r="X920" s="174"/>
      <c r="Y920" s="175"/>
      <c r="AA920" s="195"/>
      <c r="AB920" s="137"/>
    </row>
    <row r="921" spans="1:28" s="2" customFormat="1" ht="15" x14ac:dyDescent="0.2">
      <c r="A921" s="228">
        <v>820243</v>
      </c>
      <c r="B921" s="228" t="s">
        <v>384</v>
      </c>
      <c r="C921" s="228" t="s">
        <v>4204</v>
      </c>
      <c r="D921" s="228" t="s">
        <v>3349</v>
      </c>
      <c r="E921" s="228" t="s">
        <v>3350</v>
      </c>
      <c r="F921" s="228" t="s">
        <v>8</v>
      </c>
      <c r="G921" s="228" t="s">
        <v>504</v>
      </c>
      <c r="H921" s="228">
        <v>0</v>
      </c>
      <c r="I921" s="228">
        <v>0</v>
      </c>
      <c r="J921" s="228">
        <v>0</v>
      </c>
      <c r="K921" s="228">
        <v>0</v>
      </c>
      <c r="L921" s="231">
        <v>0</v>
      </c>
      <c r="N921" s="119" t="str">
        <f t="shared" si="42"/>
        <v>820243-CVIAR-S</v>
      </c>
      <c r="O921" s="122" t="str">
        <f>IF(B921="NET","",IF(B921="","",IFERROR(VLOOKUP(N921,EAN!$A:$B,2,FALSE),"MANGLER - MÅ OPPDATERE EAN-FANEN")))</f>
        <v>MANGLER - MÅ OPPDATERE EAN-FANEN</v>
      </c>
      <c r="P921" s="119">
        <f t="shared" si="43"/>
        <v>0</v>
      </c>
      <c r="Q921" s="119">
        <f t="shared" si="44"/>
        <v>0</v>
      </c>
      <c r="S921" s="137" t="str">
        <f>IF(B921="NET","",IFERROR(VLOOKUP(O921,'2) Order Form'!$W$9:$W$1926,1,FALSE),"Ikke med I order form"))</f>
        <v>Ikke med I order form</v>
      </c>
      <c r="U921" s="134"/>
      <c r="V921" s="120"/>
      <c r="W921" s="195"/>
      <c r="X921" s="174"/>
      <c r="Y921" s="175"/>
      <c r="AA921" s="195"/>
      <c r="AB921" s="137"/>
    </row>
    <row r="922" spans="1:28" s="2" customFormat="1" ht="15" x14ac:dyDescent="0.2">
      <c r="A922" s="228">
        <v>820243</v>
      </c>
      <c r="B922" s="228" t="s">
        <v>384</v>
      </c>
      <c r="C922" s="228" t="s">
        <v>4204</v>
      </c>
      <c r="D922" s="228" t="s">
        <v>3351</v>
      </c>
      <c r="E922" s="228" t="s">
        <v>3350</v>
      </c>
      <c r="F922" s="228" t="s">
        <v>7</v>
      </c>
      <c r="G922" s="228" t="s">
        <v>504</v>
      </c>
      <c r="H922" s="228">
        <v>0</v>
      </c>
      <c r="I922" s="228">
        <v>0</v>
      </c>
      <c r="J922" s="228">
        <v>0</v>
      </c>
      <c r="K922" s="228">
        <v>0</v>
      </c>
      <c r="L922" s="231">
        <v>0</v>
      </c>
      <c r="N922" s="119" t="str">
        <f t="shared" si="42"/>
        <v>820243-CVIAR-M</v>
      </c>
      <c r="O922" s="122" t="str">
        <f>IF(B922="NET","",IF(B922="","",IFERROR(VLOOKUP(N922,EAN!$A:$B,2,FALSE),"MANGLER - MÅ OPPDATERE EAN-FANEN")))</f>
        <v>MANGLER - MÅ OPPDATERE EAN-FANEN</v>
      </c>
      <c r="P922" s="119">
        <f t="shared" si="43"/>
        <v>0</v>
      </c>
      <c r="Q922" s="119">
        <f t="shared" si="44"/>
        <v>0</v>
      </c>
      <c r="S922" s="137" t="str">
        <f>IF(B922="NET","",IFERROR(VLOOKUP(O922,'2) Order Form'!$W$9:$W$1926,1,FALSE),"Ikke med I order form"))</f>
        <v>Ikke med I order form</v>
      </c>
      <c r="U922" s="134"/>
      <c r="V922" s="120"/>
      <c r="W922" s="195"/>
      <c r="X922" s="174"/>
      <c r="Y922" s="175"/>
      <c r="AA922" s="195"/>
      <c r="AB922" s="137"/>
    </row>
    <row r="923" spans="1:28" s="2" customFormat="1" ht="15" x14ac:dyDescent="0.2">
      <c r="A923" s="228">
        <v>820243</v>
      </c>
      <c r="B923" s="228" t="s">
        <v>384</v>
      </c>
      <c r="C923" s="228" t="s">
        <v>4204</v>
      </c>
      <c r="D923" s="228" t="s">
        <v>3352</v>
      </c>
      <c r="E923" s="228" t="s">
        <v>3350</v>
      </c>
      <c r="F923" s="228" t="s">
        <v>67</v>
      </c>
      <c r="G923" s="228" t="s">
        <v>504</v>
      </c>
      <c r="H923" s="228">
        <v>0</v>
      </c>
      <c r="I923" s="228">
        <v>0</v>
      </c>
      <c r="J923" s="228">
        <v>0</v>
      </c>
      <c r="K923" s="228">
        <v>0</v>
      </c>
      <c r="L923" s="231">
        <v>0</v>
      </c>
      <c r="N923" s="119" t="str">
        <f t="shared" si="42"/>
        <v>820243-CVIAR-L</v>
      </c>
      <c r="O923" s="122" t="str">
        <f>IF(B923="NET","",IF(B923="","",IFERROR(VLOOKUP(N923,EAN!$A:$B,2,FALSE),"MANGLER - MÅ OPPDATERE EAN-FANEN")))</f>
        <v>MANGLER - MÅ OPPDATERE EAN-FANEN</v>
      </c>
      <c r="P923" s="119">
        <f t="shared" si="43"/>
        <v>0</v>
      </c>
      <c r="Q923" s="119">
        <f t="shared" si="44"/>
        <v>0</v>
      </c>
      <c r="S923" s="137" t="str">
        <f>IF(B923="NET","",IFERROR(VLOOKUP(O923,'2) Order Form'!$W$9:$W$1926,1,FALSE),"Ikke med I order form"))</f>
        <v>Ikke med I order form</v>
      </c>
      <c r="U923" s="134"/>
      <c r="V923" s="120"/>
      <c r="W923" s="195"/>
      <c r="X923" s="174"/>
      <c r="Y923" s="175"/>
      <c r="AA923" s="195"/>
      <c r="AB923" s="137"/>
    </row>
    <row r="924" spans="1:28" s="2" customFormat="1" ht="15" x14ac:dyDescent="0.2">
      <c r="A924" s="228">
        <v>820243</v>
      </c>
      <c r="B924" s="228" t="s">
        <v>384</v>
      </c>
      <c r="C924" s="228" t="s">
        <v>4204</v>
      </c>
      <c r="D924" s="228" t="s">
        <v>3370</v>
      </c>
      <c r="E924" s="228" t="s">
        <v>3360</v>
      </c>
      <c r="F924" s="228" t="s">
        <v>69</v>
      </c>
      <c r="G924" s="228" t="s">
        <v>504</v>
      </c>
      <c r="H924" s="228">
        <v>0</v>
      </c>
      <c r="I924" s="228">
        <v>0</v>
      </c>
      <c r="J924" s="228">
        <v>0</v>
      </c>
      <c r="K924" s="228">
        <v>0</v>
      </c>
      <c r="L924" s="231">
        <v>0</v>
      </c>
      <c r="N924" s="119" t="str">
        <f t="shared" si="42"/>
        <v>820243-NYBZR-XS</v>
      </c>
      <c r="O924" s="122" t="str">
        <f>IF(B924="NET","",IF(B924="","",IFERROR(VLOOKUP(N924,EAN!$A:$B,2,FALSE),"MANGLER - MÅ OPPDATERE EAN-FANEN")))</f>
        <v>MANGLER - MÅ OPPDATERE EAN-FANEN</v>
      </c>
      <c r="P924" s="119">
        <f t="shared" si="43"/>
        <v>0</v>
      </c>
      <c r="Q924" s="119">
        <f t="shared" si="44"/>
        <v>0</v>
      </c>
      <c r="S924" s="137" t="str">
        <f>IF(B924="NET","",IFERROR(VLOOKUP(O924,'2) Order Form'!$W$9:$W$1926,1,FALSE),"Ikke med I order form"))</f>
        <v>Ikke med I order form</v>
      </c>
      <c r="U924" s="134"/>
      <c r="V924" s="120"/>
      <c r="W924" s="195"/>
      <c r="X924" s="174"/>
      <c r="Y924" s="175"/>
      <c r="AA924" s="195"/>
      <c r="AB924" s="137"/>
    </row>
    <row r="925" spans="1:28" s="2" customFormat="1" ht="15" x14ac:dyDescent="0.2">
      <c r="A925" s="228">
        <v>820243</v>
      </c>
      <c r="B925" s="228" t="s">
        <v>384</v>
      </c>
      <c r="C925" s="228" t="s">
        <v>4204</v>
      </c>
      <c r="D925" s="228" t="s">
        <v>3359</v>
      </c>
      <c r="E925" s="228" t="s">
        <v>3360</v>
      </c>
      <c r="F925" s="228" t="s">
        <v>8</v>
      </c>
      <c r="G925" s="228" t="s">
        <v>504</v>
      </c>
      <c r="H925" s="228">
        <v>0</v>
      </c>
      <c r="I925" s="228">
        <v>0</v>
      </c>
      <c r="J925" s="228">
        <v>0</v>
      </c>
      <c r="K925" s="228">
        <v>0</v>
      </c>
      <c r="L925" s="231">
        <v>0</v>
      </c>
      <c r="N925" s="119" t="str">
        <f t="shared" si="42"/>
        <v>820243-NYBZR-S</v>
      </c>
      <c r="O925" s="122" t="str">
        <f>IF(B925="NET","",IF(B925="","",IFERROR(VLOOKUP(N925,EAN!$A:$B,2,FALSE),"MANGLER - MÅ OPPDATERE EAN-FANEN")))</f>
        <v>MANGLER - MÅ OPPDATERE EAN-FANEN</v>
      </c>
      <c r="P925" s="119">
        <f t="shared" si="43"/>
        <v>0</v>
      </c>
      <c r="Q925" s="119">
        <f t="shared" si="44"/>
        <v>0</v>
      </c>
      <c r="S925" s="137" t="str">
        <f>IF(B925="NET","",IFERROR(VLOOKUP(O925,'2) Order Form'!$W$9:$W$1926,1,FALSE),"Ikke med I order form"))</f>
        <v>Ikke med I order form</v>
      </c>
      <c r="U925" s="134"/>
      <c r="V925" s="120"/>
      <c r="W925" s="195"/>
      <c r="X925" s="174"/>
      <c r="Y925" s="175"/>
      <c r="AA925" s="195"/>
      <c r="AB925" s="137"/>
    </row>
    <row r="926" spans="1:28" s="2" customFormat="1" ht="15" x14ac:dyDescent="0.2">
      <c r="A926" s="228">
        <v>820243</v>
      </c>
      <c r="B926" s="228" t="s">
        <v>384</v>
      </c>
      <c r="C926" s="228" t="s">
        <v>4204</v>
      </c>
      <c r="D926" s="228" t="s">
        <v>3361</v>
      </c>
      <c r="E926" s="228" t="s">
        <v>3360</v>
      </c>
      <c r="F926" s="228" t="s">
        <v>7</v>
      </c>
      <c r="G926" s="228" t="s">
        <v>504</v>
      </c>
      <c r="H926" s="228">
        <v>0</v>
      </c>
      <c r="I926" s="228">
        <v>0</v>
      </c>
      <c r="J926" s="228">
        <v>0</v>
      </c>
      <c r="K926" s="228">
        <v>0</v>
      </c>
      <c r="L926" s="231">
        <v>0</v>
      </c>
      <c r="N926" s="119" t="str">
        <f t="shared" si="42"/>
        <v>820243-NYBZR-M</v>
      </c>
      <c r="O926" s="122" t="str">
        <f>IF(B926="NET","",IF(B926="","",IFERROR(VLOOKUP(N926,EAN!$A:$B,2,FALSE),"MANGLER - MÅ OPPDATERE EAN-FANEN")))</f>
        <v>MANGLER - MÅ OPPDATERE EAN-FANEN</v>
      </c>
      <c r="P926" s="119">
        <f t="shared" si="43"/>
        <v>0</v>
      </c>
      <c r="Q926" s="119">
        <f t="shared" si="44"/>
        <v>0</v>
      </c>
      <c r="S926" s="137" t="str">
        <f>IF(B926="NET","",IFERROR(VLOOKUP(O926,'2) Order Form'!$W$9:$W$1926,1,FALSE),"Ikke med I order form"))</f>
        <v>Ikke med I order form</v>
      </c>
      <c r="U926" s="134"/>
      <c r="V926" s="120"/>
      <c r="W926" s="195"/>
      <c r="X926" s="174"/>
      <c r="Y926" s="175"/>
      <c r="AA926" s="195"/>
      <c r="AB926" s="137"/>
    </row>
    <row r="927" spans="1:28" s="2" customFormat="1" ht="15" x14ac:dyDescent="0.2">
      <c r="A927" s="228">
        <v>820243</v>
      </c>
      <c r="B927" s="228" t="s">
        <v>384</v>
      </c>
      <c r="C927" s="228" t="s">
        <v>4204</v>
      </c>
      <c r="D927" s="228" t="s">
        <v>3362</v>
      </c>
      <c r="E927" s="228" t="s">
        <v>3360</v>
      </c>
      <c r="F927" s="228" t="s">
        <v>67</v>
      </c>
      <c r="G927" s="228" t="s">
        <v>504</v>
      </c>
      <c r="H927" s="228">
        <v>0</v>
      </c>
      <c r="I927" s="228">
        <v>0</v>
      </c>
      <c r="J927" s="228">
        <v>0</v>
      </c>
      <c r="K927" s="228">
        <v>0</v>
      </c>
      <c r="L927" s="231">
        <v>0</v>
      </c>
      <c r="N927" s="119" t="str">
        <f t="shared" si="42"/>
        <v>820243-NYBZR-L</v>
      </c>
      <c r="O927" s="122" t="str">
        <f>IF(B927="NET","",IF(B927="","",IFERROR(VLOOKUP(N927,EAN!$A:$B,2,FALSE),"MANGLER - MÅ OPPDATERE EAN-FANEN")))</f>
        <v>MANGLER - MÅ OPPDATERE EAN-FANEN</v>
      </c>
      <c r="P927" s="119">
        <f t="shared" si="43"/>
        <v>0</v>
      </c>
      <c r="Q927" s="119">
        <f t="shared" si="44"/>
        <v>0</v>
      </c>
      <c r="S927" s="137" t="str">
        <f>IF(B927="NET","",IFERROR(VLOOKUP(O927,'2) Order Form'!$W$9:$W$1926,1,FALSE),"Ikke med I order form"))</f>
        <v>Ikke med I order form</v>
      </c>
      <c r="U927" s="134"/>
      <c r="V927" s="120"/>
      <c r="W927" s="195"/>
      <c r="X927" s="174"/>
      <c r="Y927" s="175"/>
      <c r="AA927" s="195"/>
      <c r="AB927" s="137"/>
    </row>
    <row r="928" spans="1:28" s="2" customFormat="1" ht="15" x14ac:dyDescent="0.2">
      <c r="A928" s="228">
        <v>820243</v>
      </c>
      <c r="B928" s="228" t="s">
        <v>384</v>
      </c>
      <c r="C928" s="228" t="s">
        <v>4204</v>
      </c>
      <c r="D928" s="228" t="s">
        <v>3371</v>
      </c>
      <c r="E928" s="228" t="s">
        <v>515</v>
      </c>
      <c r="F928" s="228" t="s">
        <v>69</v>
      </c>
      <c r="G928" s="228" t="s">
        <v>504</v>
      </c>
      <c r="H928" s="228">
        <v>0</v>
      </c>
      <c r="I928" s="228">
        <v>0</v>
      </c>
      <c r="J928" s="228">
        <v>0</v>
      </c>
      <c r="K928" s="228">
        <v>0</v>
      </c>
      <c r="L928" s="231">
        <v>0</v>
      </c>
      <c r="N928" s="119" t="str">
        <f t="shared" si="42"/>
        <v>820243-WRWHT-XS</v>
      </c>
      <c r="O928" s="122" t="str">
        <f>IF(B928="NET","",IF(B928="","",IFERROR(VLOOKUP(N928,EAN!$A:$B,2,FALSE),"MANGLER - MÅ OPPDATERE EAN-FANEN")))</f>
        <v>MANGLER - MÅ OPPDATERE EAN-FANEN</v>
      </c>
      <c r="P928" s="119">
        <f t="shared" si="43"/>
        <v>0</v>
      </c>
      <c r="Q928" s="119">
        <f t="shared" si="44"/>
        <v>0</v>
      </c>
      <c r="S928" s="137" t="str">
        <f>IF(B928="NET","",IFERROR(VLOOKUP(O928,'2) Order Form'!$W$9:$W$1926,1,FALSE),"Ikke med I order form"))</f>
        <v>Ikke med I order form</v>
      </c>
      <c r="U928" s="134"/>
      <c r="V928" s="120"/>
      <c r="W928" s="195"/>
      <c r="X928" s="174"/>
      <c r="Y928" s="175"/>
      <c r="AA928" s="195"/>
      <c r="AB928" s="137"/>
    </row>
    <row r="929" spans="1:28" s="2" customFormat="1" ht="15" x14ac:dyDescent="0.2">
      <c r="A929" s="228">
        <v>820243</v>
      </c>
      <c r="B929" s="228" t="s">
        <v>384</v>
      </c>
      <c r="C929" s="228" t="s">
        <v>4204</v>
      </c>
      <c r="D929" s="228" t="s">
        <v>3372</v>
      </c>
      <c r="E929" s="228" t="s">
        <v>515</v>
      </c>
      <c r="F929" s="228" t="s">
        <v>8</v>
      </c>
      <c r="G929" s="228" t="s">
        <v>504</v>
      </c>
      <c r="H929" s="228">
        <v>0</v>
      </c>
      <c r="I929" s="228">
        <v>0</v>
      </c>
      <c r="J929" s="228">
        <v>0</v>
      </c>
      <c r="K929" s="228">
        <v>0</v>
      </c>
      <c r="L929" s="231">
        <v>0</v>
      </c>
      <c r="N929" s="119" t="str">
        <f t="shared" si="42"/>
        <v>820243-WRWHT-S</v>
      </c>
      <c r="O929" s="122" t="str">
        <f>IF(B929="NET","",IF(B929="","",IFERROR(VLOOKUP(N929,EAN!$A:$B,2,FALSE),"MANGLER - MÅ OPPDATERE EAN-FANEN")))</f>
        <v>MANGLER - MÅ OPPDATERE EAN-FANEN</v>
      </c>
      <c r="P929" s="119">
        <f t="shared" si="43"/>
        <v>0</v>
      </c>
      <c r="Q929" s="119">
        <f t="shared" si="44"/>
        <v>0</v>
      </c>
      <c r="S929" s="137" t="str">
        <f>IF(B929="NET","",IFERROR(VLOOKUP(O929,'2) Order Form'!$W$9:$W$1926,1,FALSE),"Ikke med I order form"))</f>
        <v>Ikke med I order form</v>
      </c>
      <c r="U929" s="134"/>
      <c r="V929" s="120"/>
      <c r="W929" s="195"/>
      <c r="X929" s="174"/>
      <c r="Y929" s="175"/>
      <c r="AA929" s="195"/>
      <c r="AB929" s="137"/>
    </row>
    <row r="930" spans="1:28" s="2" customFormat="1" ht="15" x14ac:dyDescent="0.2">
      <c r="A930" s="228">
        <v>820243</v>
      </c>
      <c r="B930" s="228" t="s">
        <v>384</v>
      </c>
      <c r="C930" s="228" t="s">
        <v>4204</v>
      </c>
      <c r="D930" s="228" t="s">
        <v>3373</v>
      </c>
      <c r="E930" s="228" t="s">
        <v>515</v>
      </c>
      <c r="F930" s="228" t="s">
        <v>7</v>
      </c>
      <c r="G930" s="228" t="s">
        <v>504</v>
      </c>
      <c r="H930" s="228">
        <v>0</v>
      </c>
      <c r="I930" s="228">
        <v>0</v>
      </c>
      <c r="J930" s="228">
        <v>0</v>
      </c>
      <c r="K930" s="228">
        <v>0</v>
      </c>
      <c r="L930" s="231">
        <v>0</v>
      </c>
      <c r="N930" s="119" t="str">
        <f t="shared" si="42"/>
        <v>820243-WRWHT-M</v>
      </c>
      <c r="O930" s="122" t="str">
        <f>IF(B930="NET","",IF(B930="","",IFERROR(VLOOKUP(N930,EAN!$A:$B,2,FALSE),"MANGLER - MÅ OPPDATERE EAN-FANEN")))</f>
        <v>MANGLER - MÅ OPPDATERE EAN-FANEN</v>
      </c>
      <c r="P930" s="119">
        <f t="shared" si="43"/>
        <v>0</v>
      </c>
      <c r="Q930" s="119">
        <f t="shared" si="44"/>
        <v>0</v>
      </c>
      <c r="S930" s="137" t="str">
        <f>IF(B930="NET","",IFERROR(VLOOKUP(O930,'2) Order Form'!$W$9:$W$1926,1,FALSE),"Ikke med I order form"))</f>
        <v>Ikke med I order form</v>
      </c>
      <c r="U930" s="134"/>
      <c r="V930" s="120"/>
      <c r="W930" s="195"/>
      <c r="X930" s="174"/>
      <c r="Y930" s="175"/>
      <c r="AA930" s="195"/>
      <c r="AB930" s="137"/>
    </row>
    <row r="931" spans="1:28" s="2" customFormat="1" ht="15" x14ac:dyDescent="0.2">
      <c r="A931" s="228">
        <v>820243</v>
      </c>
      <c r="B931" s="228" t="s">
        <v>384</v>
      </c>
      <c r="C931" s="228" t="s">
        <v>4204</v>
      </c>
      <c r="D931" s="228" t="s">
        <v>3374</v>
      </c>
      <c r="E931" s="228" t="s">
        <v>515</v>
      </c>
      <c r="F931" s="228" t="s">
        <v>67</v>
      </c>
      <c r="G931" s="228" t="s">
        <v>504</v>
      </c>
      <c r="H931" s="228">
        <v>0</v>
      </c>
      <c r="I931" s="228">
        <v>0</v>
      </c>
      <c r="J931" s="228">
        <v>0</v>
      </c>
      <c r="K931" s="228">
        <v>0</v>
      </c>
      <c r="L931" s="231">
        <v>0</v>
      </c>
      <c r="N931" s="119" t="str">
        <f t="shared" si="42"/>
        <v>820243-WRWHT-L</v>
      </c>
      <c r="O931" s="122" t="str">
        <f>IF(B931="NET","",IF(B931="","",IFERROR(VLOOKUP(N931,EAN!$A:$B,2,FALSE),"MANGLER - MÅ OPPDATERE EAN-FANEN")))</f>
        <v>MANGLER - MÅ OPPDATERE EAN-FANEN</v>
      </c>
      <c r="P931" s="119">
        <f t="shared" si="43"/>
        <v>0</v>
      </c>
      <c r="Q931" s="119">
        <f t="shared" si="44"/>
        <v>0</v>
      </c>
      <c r="S931" s="137" t="str">
        <f>IF(B931="NET","",IFERROR(VLOOKUP(O931,'2) Order Form'!$W$9:$W$1926,1,FALSE),"Ikke med I order form"))</f>
        <v>Ikke med I order form</v>
      </c>
      <c r="U931" s="134"/>
      <c r="V931" s="120"/>
      <c r="W931" s="195"/>
      <c r="X931" s="174"/>
      <c r="Y931" s="175"/>
      <c r="AA931" s="195"/>
      <c r="AB931" s="137"/>
    </row>
    <row r="932" spans="1:28" s="2" customFormat="1" ht="15" x14ac:dyDescent="0.2">
      <c r="A932" s="229">
        <v>820244</v>
      </c>
      <c r="B932" s="228" t="s">
        <v>248</v>
      </c>
      <c r="C932" s="228"/>
      <c r="D932" s="228"/>
      <c r="E932" s="228"/>
      <c r="F932" s="228"/>
      <c r="G932" s="228"/>
      <c r="H932" s="229">
        <v>202226</v>
      </c>
      <c r="I932" s="229">
        <v>202227</v>
      </c>
      <c r="J932" s="229">
        <v>202228</v>
      </c>
      <c r="K932" s="229">
        <v>202229</v>
      </c>
      <c r="L932" s="232">
        <v>202234</v>
      </c>
      <c r="N932" s="119" t="str">
        <f t="shared" si="42"/>
        <v>820244-</v>
      </c>
      <c r="O932" s="122" t="str">
        <f>IF(B932="NET","",IF(B932="","",IFERROR(VLOOKUP(N932,EAN!$A:$B,2,FALSE),"MANGLER - MÅ OPPDATERE EAN-FANEN")))</f>
        <v/>
      </c>
      <c r="P932" s="119">
        <f t="shared" si="43"/>
        <v>202226</v>
      </c>
      <c r="Q932" s="119">
        <f t="shared" si="44"/>
        <v>202234</v>
      </c>
      <c r="S932" s="137" t="str">
        <f>IF(B932="NET","",IFERROR(VLOOKUP(O932,'2) Order Form'!$W$9:$W$1926,1,FALSE),"Ikke med I order form"))</f>
        <v/>
      </c>
      <c r="U932" s="134"/>
      <c r="V932" s="120"/>
      <c r="W932" s="195"/>
      <c r="X932" s="174"/>
      <c r="Y932" s="175"/>
      <c r="AA932" s="195"/>
      <c r="AB932" s="137"/>
    </row>
    <row r="933" spans="1:28" s="2" customFormat="1" ht="15" x14ac:dyDescent="0.2">
      <c r="A933" s="228">
        <v>820244</v>
      </c>
      <c r="B933" s="228" t="s">
        <v>385</v>
      </c>
      <c r="C933" s="228" t="s">
        <v>4204</v>
      </c>
      <c r="D933" s="228" t="s">
        <v>3364</v>
      </c>
      <c r="E933" s="228" t="s">
        <v>4391</v>
      </c>
      <c r="F933" s="228" t="s">
        <v>69</v>
      </c>
      <c r="G933" s="228" t="s">
        <v>128</v>
      </c>
      <c r="H933" s="228">
        <v>13</v>
      </c>
      <c r="I933" s="228">
        <v>13</v>
      </c>
      <c r="J933" s="228">
        <v>13</v>
      </c>
      <c r="K933" s="228">
        <v>13</v>
      </c>
      <c r="L933" s="231">
        <v>13</v>
      </c>
      <c r="N933" s="119" t="str">
        <f t="shared" si="42"/>
        <v>820244-55503-XS</v>
      </c>
      <c r="O933" s="122" t="str">
        <f>IF(B933="NET","",IF(B933="","",IFERROR(VLOOKUP(N933,EAN!$A:$B,2,FALSE),"MANGLER - MÅ OPPDATERE EAN-FANEN")))</f>
        <v>MANGLER - MÅ OPPDATERE EAN-FANEN</v>
      </c>
      <c r="P933" s="119">
        <f t="shared" si="43"/>
        <v>13</v>
      </c>
      <c r="Q933" s="119">
        <f t="shared" si="44"/>
        <v>13</v>
      </c>
      <c r="S933" s="137" t="str">
        <f>IF(B933="NET","",IFERROR(VLOOKUP(O933,'2) Order Form'!$W$9:$W$1926,1,FALSE),"Ikke med I order form"))</f>
        <v>Ikke med I order form</v>
      </c>
      <c r="U933" s="134"/>
      <c r="V933" s="120"/>
      <c r="W933" s="195"/>
      <c r="X933" s="174"/>
      <c r="Y933" s="175"/>
      <c r="AA933" s="195"/>
      <c r="AB933" s="137"/>
    </row>
    <row r="934" spans="1:28" s="2" customFormat="1" ht="15" x14ac:dyDescent="0.2">
      <c r="A934" s="228">
        <v>820244</v>
      </c>
      <c r="B934" s="228" t="s">
        <v>385</v>
      </c>
      <c r="C934" s="228" t="s">
        <v>4204</v>
      </c>
      <c r="D934" s="228" t="s">
        <v>3365</v>
      </c>
      <c r="E934" s="228" t="s">
        <v>4391</v>
      </c>
      <c r="F934" s="228" t="s">
        <v>8</v>
      </c>
      <c r="G934" s="228" t="s">
        <v>128</v>
      </c>
      <c r="H934" s="228">
        <v>35</v>
      </c>
      <c r="I934" s="228">
        <v>35</v>
      </c>
      <c r="J934" s="228">
        <v>35</v>
      </c>
      <c r="K934" s="228">
        <v>35</v>
      </c>
      <c r="L934" s="231">
        <v>35</v>
      </c>
      <c r="N934" s="119" t="str">
        <f t="shared" si="42"/>
        <v>820244-55503-S</v>
      </c>
      <c r="O934" s="122" t="str">
        <f>IF(B934="NET","",IF(B934="","",IFERROR(VLOOKUP(N934,EAN!$A:$B,2,FALSE),"MANGLER - MÅ OPPDATERE EAN-FANEN")))</f>
        <v>MANGLER - MÅ OPPDATERE EAN-FANEN</v>
      </c>
      <c r="P934" s="119">
        <f t="shared" si="43"/>
        <v>35</v>
      </c>
      <c r="Q934" s="119">
        <f t="shared" si="44"/>
        <v>35</v>
      </c>
      <c r="S934" s="137" t="str">
        <f>IF(B934="NET","",IFERROR(VLOOKUP(O934,'2) Order Form'!$W$9:$W$1926,1,FALSE),"Ikke med I order form"))</f>
        <v>Ikke med I order form</v>
      </c>
      <c r="U934" s="134"/>
      <c r="V934" s="120"/>
      <c r="W934" s="195"/>
      <c r="X934" s="174"/>
      <c r="Y934" s="175"/>
      <c r="AA934" s="195"/>
      <c r="AB934" s="137"/>
    </row>
    <row r="935" spans="1:28" s="2" customFormat="1" ht="15" x14ac:dyDescent="0.2">
      <c r="A935" s="228">
        <v>820244</v>
      </c>
      <c r="B935" s="228" t="s">
        <v>385</v>
      </c>
      <c r="C935" s="228" t="s">
        <v>4204</v>
      </c>
      <c r="D935" s="228" t="s">
        <v>3366</v>
      </c>
      <c r="E935" s="228" t="s">
        <v>4391</v>
      </c>
      <c r="F935" s="228" t="s">
        <v>7</v>
      </c>
      <c r="G935" s="228" t="s">
        <v>128</v>
      </c>
      <c r="H935" s="228">
        <v>28</v>
      </c>
      <c r="I935" s="228">
        <v>28</v>
      </c>
      <c r="J935" s="228">
        <v>28</v>
      </c>
      <c r="K935" s="228">
        <v>28</v>
      </c>
      <c r="L935" s="231">
        <v>28</v>
      </c>
      <c r="N935" s="119" t="str">
        <f t="shared" si="42"/>
        <v>820244-55503-M</v>
      </c>
      <c r="O935" s="122" t="str">
        <f>IF(B935="NET","",IF(B935="","",IFERROR(VLOOKUP(N935,EAN!$A:$B,2,FALSE),"MANGLER - MÅ OPPDATERE EAN-FANEN")))</f>
        <v>MANGLER - MÅ OPPDATERE EAN-FANEN</v>
      </c>
      <c r="P935" s="119">
        <f t="shared" si="43"/>
        <v>28</v>
      </c>
      <c r="Q935" s="119">
        <f t="shared" si="44"/>
        <v>28</v>
      </c>
      <c r="S935" s="137" t="str">
        <f>IF(B935="NET","",IFERROR(VLOOKUP(O935,'2) Order Form'!$W$9:$W$1926,1,FALSE),"Ikke med I order form"))</f>
        <v>Ikke med I order form</v>
      </c>
      <c r="U935" s="134"/>
      <c r="V935" s="120"/>
      <c r="W935" s="195"/>
      <c r="X935" s="174"/>
      <c r="Y935" s="175"/>
      <c r="AA935" s="195"/>
      <c r="AB935" s="137"/>
    </row>
    <row r="936" spans="1:28" s="2" customFormat="1" ht="15" x14ac:dyDescent="0.2">
      <c r="A936" s="228">
        <v>820244</v>
      </c>
      <c r="B936" s="228" t="s">
        <v>385</v>
      </c>
      <c r="C936" s="228" t="s">
        <v>4204</v>
      </c>
      <c r="D936" s="228" t="s">
        <v>3367</v>
      </c>
      <c r="E936" s="228" t="s">
        <v>4391</v>
      </c>
      <c r="F936" s="228" t="s">
        <v>67</v>
      </c>
      <c r="G936" s="228" t="s">
        <v>128</v>
      </c>
      <c r="H936" s="228">
        <v>19</v>
      </c>
      <c r="I936" s="228">
        <v>19</v>
      </c>
      <c r="J936" s="228">
        <v>19</v>
      </c>
      <c r="K936" s="228">
        <v>19</v>
      </c>
      <c r="L936" s="231">
        <v>19</v>
      </c>
      <c r="N936" s="119" t="str">
        <f t="shared" si="42"/>
        <v>820244-55503-L</v>
      </c>
      <c r="O936" s="122" t="str">
        <f>IF(B936="NET","",IF(B936="","",IFERROR(VLOOKUP(N936,EAN!$A:$B,2,FALSE),"MANGLER - MÅ OPPDATERE EAN-FANEN")))</f>
        <v>MANGLER - MÅ OPPDATERE EAN-FANEN</v>
      </c>
      <c r="P936" s="119">
        <f t="shared" si="43"/>
        <v>19</v>
      </c>
      <c r="Q936" s="119">
        <f t="shared" si="44"/>
        <v>19</v>
      </c>
      <c r="S936" s="137" t="str">
        <f>IF(B936="NET","",IFERROR(VLOOKUP(O936,'2) Order Form'!$W$9:$W$1926,1,FALSE),"Ikke med I order form"))</f>
        <v>Ikke med I order form</v>
      </c>
      <c r="U936" s="134"/>
      <c r="V936" s="120"/>
      <c r="W936" s="195"/>
      <c r="X936" s="174"/>
      <c r="Y936" s="175"/>
      <c r="AA936" s="195"/>
      <c r="AB936" s="137"/>
    </row>
    <row r="937" spans="1:28" s="2" customFormat="1" ht="15" x14ac:dyDescent="0.2">
      <c r="A937" s="228">
        <v>820244</v>
      </c>
      <c r="B937" s="228" t="s">
        <v>385</v>
      </c>
      <c r="C937" s="228" t="s">
        <v>4204</v>
      </c>
      <c r="D937" s="228" t="s">
        <v>3368</v>
      </c>
      <c r="E937" s="228" t="s">
        <v>3079</v>
      </c>
      <c r="F937" s="228" t="s">
        <v>69</v>
      </c>
      <c r="G937" s="228" t="s">
        <v>128</v>
      </c>
      <c r="H937" s="228">
        <v>0</v>
      </c>
      <c r="I937" s="228">
        <v>0</v>
      </c>
      <c r="J937" s="228">
        <v>0</v>
      </c>
      <c r="K937" s="228">
        <v>0</v>
      </c>
      <c r="L937" s="231">
        <v>0</v>
      </c>
      <c r="N937" s="119" t="str">
        <f t="shared" si="42"/>
        <v>820244-88300-XS</v>
      </c>
      <c r="O937" s="122" t="str">
        <f>IF(B937="NET","",IF(B937="","",IFERROR(VLOOKUP(N937,EAN!$A:$B,2,FALSE),"MANGLER - MÅ OPPDATERE EAN-FANEN")))</f>
        <v>MANGLER - MÅ OPPDATERE EAN-FANEN</v>
      </c>
      <c r="P937" s="119">
        <f t="shared" si="43"/>
        <v>0</v>
      </c>
      <c r="Q937" s="119">
        <f t="shared" si="44"/>
        <v>0</v>
      </c>
      <c r="S937" s="137" t="str">
        <f>IF(B937="NET","",IFERROR(VLOOKUP(O937,'2) Order Form'!$W$9:$W$1926,1,FALSE),"Ikke med I order form"))</f>
        <v>Ikke med I order form</v>
      </c>
      <c r="U937" s="134"/>
      <c r="V937" s="120"/>
      <c r="W937" s="195"/>
      <c r="X937" s="174"/>
      <c r="Y937" s="175"/>
      <c r="AA937" s="195"/>
      <c r="AB937" s="137"/>
    </row>
    <row r="938" spans="1:28" s="2" customFormat="1" ht="15" x14ac:dyDescent="0.2">
      <c r="A938" s="228">
        <v>820244</v>
      </c>
      <c r="B938" s="228" t="s">
        <v>385</v>
      </c>
      <c r="C938" s="228" t="s">
        <v>4204</v>
      </c>
      <c r="D938" s="228" t="s">
        <v>3345</v>
      </c>
      <c r="E938" s="228" t="s">
        <v>3079</v>
      </c>
      <c r="F938" s="228" t="s">
        <v>8</v>
      </c>
      <c r="G938" s="228" t="s">
        <v>128</v>
      </c>
      <c r="H938" s="228">
        <v>0</v>
      </c>
      <c r="I938" s="228">
        <v>0</v>
      </c>
      <c r="J938" s="228">
        <v>0</v>
      </c>
      <c r="K938" s="228">
        <v>0</v>
      </c>
      <c r="L938" s="231">
        <v>0</v>
      </c>
      <c r="N938" s="119" t="str">
        <f t="shared" si="42"/>
        <v>820244-88300-S</v>
      </c>
      <c r="O938" s="122" t="str">
        <f>IF(B938="NET","",IF(B938="","",IFERROR(VLOOKUP(N938,EAN!$A:$B,2,FALSE),"MANGLER - MÅ OPPDATERE EAN-FANEN")))</f>
        <v>MANGLER - MÅ OPPDATERE EAN-FANEN</v>
      </c>
      <c r="P938" s="119">
        <f t="shared" si="43"/>
        <v>0</v>
      </c>
      <c r="Q938" s="119">
        <f t="shared" si="44"/>
        <v>0</v>
      </c>
      <c r="S938" s="137" t="str">
        <f>IF(B938="NET","",IFERROR(VLOOKUP(O938,'2) Order Form'!$W$9:$W$1926,1,FALSE),"Ikke med I order form"))</f>
        <v>Ikke med I order form</v>
      </c>
      <c r="U938" s="134"/>
      <c r="V938" s="120"/>
      <c r="W938" s="195"/>
      <c r="X938" s="174"/>
      <c r="Y938" s="175"/>
      <c r="AA938" s="195"/>
      <c r="AB938" s="137"/>
    </row>
    <row r="939" spans="1:28" s="2" customFormat="1" ht="15" x14ac:dyDescent="0.2">
      <c r="A939" s="228">
        <v>820244</v>
      </c>
      <c r="B939" s="228" t="s">
        <v>385</v>
      </c>
      <c r="C939" s="228" t="s">
        <v>4204</v>
      </c>
      <c r="D939" s="228" t="s">
        <v>3346</v>
      </c>
      <c r="E939" s="228" t="s">
        <v>3079</v>
      </c>
      <c r="F939" s="228" t="s">
        <v>7</v>
      </c>
      <c r="G939" s="228" t="s">
        <v>128</v>
      </c>
      <c r="H939" s="228">
        <v>0</v>
      </c>
      <c r="I939" s="228">
        <v>0</v>
      </c>
      <c r="J939" s="228">
        <v>0</v>
      </c>
      <c r="K939" s="228">
        <v>0</v>
      </c>
      <c r="L939" s="231">
        <v>0</v>
      </c>
      <c r="N939" s="119" t="str">
        <f t="shared" si="42"/>
        <v>820244-88300-M</v>
      </c>
      <c r="O939" s="122" t="str">
        <f>IF(B939="NET","",IF(B939="","",IFERROR(VLOOKUP(N939,EAN!$A:$B,2,FALSE),"MANGLER - MÅ OPPDATERE EAN-FANEN")))</f>
        <v>MANGLER - MÅ OPPDATERE EAN-FANEN</v>
      </c>
      <c r="P939" s="119">
        <f t="shared" si="43"/>
        <v>0</v>
      </c>
      <c r="Q939" s="119">
        <f t="shared" si="44"/>
        <v>0</v>
      </c>
      <c r="S939" s="137" t="str">
        <f>IF(B939="NET","",IFERROR(VLOOKUP(O939,'2) Order Form'!$W$9:$W$1926,1,FALSE),"Ikke med I order form"))</f>
        <v>Ikke med I order form</v>
      </c>
      <c r="U939" s="134"/>
      <c r="V939" s="120"/>
      <c r="W939" s="195"/>
      <c r="X939" s="174"/>
      <c r="Y939" s="175"/>
      <c r="AA939" s="195"/>
      <c r="AB939" s="137"/>
    </row>
    <row r="940" spans="1:28" s="2" customFormat="1" ht="15" x14ac:dyDescent="0.2">
      <c r="A940" s="228">
        <v>820244</v>
      </c>
      <c r="B940" s="228" t="s">
        <v>385</v>
      </c>
      <c r="C940" s="228" t="s">
        <v>4204</v>
      </c>
      <c r="D940" s="228" t="s">
        <v>3347</v>
      </c>
      <c r="E940" s="228" t="s">
        <v>3079</v>
      </c>
      <c r="F940" s="228" t="s">
        <v>67</v>
      </c>
      <c r="G940" s="228" t="s">
        <v>128</v>
      </c>
      <c r="H940" s="228">
        <v>0</v>
      </c>
      <c r="I940" s="228">
        <v>0</v>
      </c>
      <c r="J940" s="228">
        <v>0</v>
      </c>
      <c r="K940" s="228">
        <v>0</v>
      </c>
      <c r="L940" s="231">
        <v>0</v>
      </c>
      <c r="N940" s="119" t="str">
        <f t="shared" si="42"/>
        <v>820244-88300-L</v>
      </c>
      <c r="O940" s="122" t="str">
        <f>IF(B940="NET","",IF(B940="","",IFERROR(VLOOKUP(N940,EAN!$A:$B,2,FALSE),"MANGLER - MÅ OPPDATERE EAN-FANEN")))</f>
        <v>MANGLER - MÅ OPPDATERE EAN-FANEN</v>
      </c>
      <c r="P940" s="119">
        <f t="shared" si="43"/>
        <v>0</v>
      </c>
      <c r="Q940" s="119">
        <f t="shared" si="44"/>
        <v>0</v>
      </c>
      <c r="S940" s="137" t="str">
        <f>IF(B940="NET","",IFERROR(VLOOKUP(O940,'2) Order Form'!$W$9:$W$1926,1,FALSE),"Ikke med I order form"))</f>
        <v>Ikke med I order form</v>
      </c>
      <c r="U940" s="134"/>
      <c r="V940" s="120"/>
      <c r="W940" s="195"/>
      <c r="X940" s="174"/>
      <c r="Y940" s="175"/>
      <c r="AA940" s="195"/>
      <c r="AB940" s="137"/>
    </row>
    <row r="941" spans="1:28" s="2" customFormat="1" ht="15" x14ac:dyDescent="0.2">
      <c r="A941" s="228">
        <v>820244</v>
      </c>
      <c r="B941" s="228" t="s">
        <v>385</v>
      </c>
      <c r="C941" s="228" t="s">
        <v>4204</v>
      </c>
      <c r="D941" s="228" t="s">
        <v>654</v>
      </c>
      <c r="E941" s="228" t="s">
        <v>4364</v>
      </c>
      <c r="F941" s="228" t="s">
        <v>69</v>
      </c>
      <c r="G941" s="228" t="s">
        <v>128</v>
      </c>
      <c r="H941" s="228">
        <v>7</v>
      </c>
      <c r="I941" s="228">
        <v>7</v>
      </c>
      <c r="J941" s="228">
        <v>7</v>
      </c>
      <c r="K941" s="228">
        <v>7</v>
      </c>
      <c r="L941" s="231">
        <v>7</v>
      </c>
      <c r="N941" s="119" t="str">
        <f t="shared" si="42"/>
        <v>820244-99901-XS</v>
      </c>
      <c r="O941" s="122" t="str">
        <f>IF(B941="NET","",IF(B941="","",IFERROR(VLOOKUP(N941,EAN!$A:$B,2,FALSE),"MANGLER - MÅ OPPDATERE EAN-FANEN")))</f>
        <v>MANGLER - MÅ OPPDATERE EAN-FANEN</v>
      </c>
      <c r="P941" s="119">
        <f t="shared" si="43"/>
        <v>7</v>
      </c>
      <c r="Q941" s="119">
        <f t="shared" si="44"/>
        <v>7</v>
      </c>
      <c r="S941" s="137" t="str">
        <f>IF(B941="NET","",IFERROR(VLOOKUP(O941,'2) Order Form'!$W$9:$W$1926,1,FALSE),"Ikke med I order form"))</f>
        <v>Ikke med I order form</v>
      </c>
      <c r="U941" s="134"/>
      <c r="V941" s="120"/>
      <c r="W941" s="195"/>
      <c r="X941" s="174"/>
      <c r="Y941" s="175"/>
      <c r="AA941" s="195"/>
      <c r="AB941" s="137"/>
    </row>
    <row r="942" spans="1:28" s="2" customFormat="1" ht="15" x14ac:dyDescent="0.2">
      <c r="A942" s="228">
        <v>820244</v>
      </c>
      <c r="B942" s="228" t="s">
        <v>385</v>
      </c>
      <c r="C942" s="228" t="s">
        <v>4204</v>
      </c>
      <c r="D942" s="228" t="s">
        <v>650</v>
      </c>
      <c r="E942" s="228" t="s">
        <v>4364</v>
      </c>
      <c r="F942" s="228" t="s">
        <v>8</v>
      </c>
      <c r="G942" s="228" t="s">
        <v>128</v>
      </c>
      <c r="H942" s="228">
        <v>14</v>
      </c>
      <c r="I942" s="228">
        <v>14</v>
      </c>
      <c r="J942" s="228">
        <v>14</v>
      </c>
      <c r="K942" s="228">
        <v>14</v>
      </c>
      <c r="L942" s="231">
        <v>14</v>
      </c>
      <c r="N942" s="119" t="str">
        <f t="shared" si="42"/>
        <v>820244-99901-S</v>
      </c>
      <c r="O942" s="122" t="str">
        <f>IF(B942="NET","",IF(B942="","",IFERROR(VLOOKUP(N942,EAN!$A:$B,2,FALSE),"MANGLER - MÅ OPPDATERE EAN-FANEN")))</f>
        <v>MANGLER - MÅ OPPDATERE EAN-FANEN</v>
      </c>
      <c r="P942" s="119">
        <f t="shared" si="43"/>
        <v>14</v>
      </c>
      <c r="Q942" s="119">
        <f t="shared" si="44"/>
        <v>14</v>
      </c>
      <c r="S942" s="137" t="str">
        <f>IF(B942="NET","",IFERROR(VLOOKUP(O942,'2) Order Form'!$W$9:$W$1926,1,FALSE),"Ikke med I order form"))</f>
        <v>Ikke med I order form</v>
      </c>
      <c r="U942" s="134"/>
      <c r="V942" s="120"/>
      <c r="W942" s="195"/>
      <c r="X942" s="174"/>
      <c r="Y942" s="175"/>
      <c r="AA942" s="195"/>
      <c r="AB942" s="137"/>
    </row>
    <row r="943" spans="1:28" s="2" customFormat="1" ht="15" x14ac:dyDescent="0.2">
      <c r="A943" s="228">
        <v>820244</v>
      </c>
      <c r="B943" s="228" t="s">
        <v>385</v>
      </c>
      <c r="C943" s="228" t="s">
        <v>4204</v>
      </c>
      <c r="D943" s="228" t="s">
        <v>651</v>
      </c>
      <c r="E943" s="228" t="s">
        <v>4364</v>
      </c>
      <c r="F943" s="228" t="s">
        <v>7</v>
      </c>
      <c r="G943" s="228" t="s">
        <v>128</v>
      </c>
      <c r="H943" s="228">
        <v>14</v>
      </c>
      <c r="I943" s="228">
        <v>14</v>
      </c>
      <c r="J943" s="228">
        <v>14</v>
      </c>
      <c r="K943" s="228">
        <v>14</v>
      </c>
      <c r="L943" s="231">
        <v>14</v>
      </c>
      <c r="N943" s="119" t="str">
        <f t="shared" si="42"/>
        <v>820244-99901-M</v>
      </c>
      <c r="O943" s="122" t="str">
        <f>IF(B943="NET","",IF(B943="","",IFERROR(VLOOKUP(N943,EAN!$A:$B,2,FALSE),"MANGLER - MÅ OPPDATERE EAN-FANEN")))</f>
        <v>MANGLER - MÅ OPPDATERE EAN-FANEN</v>
      </c>
      <c r="P943" s="119">
        <f t="shared" si="43"/>
        <v>14</v>
      </c>
      <c r="Q943" s="119">
        <f t="shared" si="44"/>
        <v>14</v>
      </c>
      <c r="S943" s="137" t="str">
        <f>IF(B943="NET","",IFERROR(VLOOKUP(O943,'2) Order Form'!$W$9:$W$1926,1,FALSE),"Ikke med I order form"))</f>
        <v>Ikke med I order form</v>
      </c>
      <c r="U943" s="134"/>
      <c r="V943" s="120"/>
      <c r="W943" s="195"/>
      <c r="X943" s="174"/>
      <c r="Y943" s="175"/>
      <c r="AA943" s="195"/>
      <c r="AB943" s="137"/>
    </row>
    <row r="944" spans="1:28" s="2" customFormat="1" ht="15" x14ac:dyDescent="0.2">
      <c r="A944" s="228">
        <v>820244</v>
      </c>
      <c r="B944" s="228" t="s">
        <v>385</v>
      </c>
      <c r="C944" s="228" t="s">
        <v>4204</v>
      </c>
      <c r="D944" s="228" t="s">
        <v>652</v>
      </c>
      <c r="E944" s="228" t="s">
        <v>4364</v>
      </c>
      <c r="F944" s="228" t="s">
        <v>67</v>
      </c>
      <c r="G944" s="228" t="s">
        <v>128</v>
      </c>
      <c r="H944" s="228">
        <v>14</v>
      </c>
      <c r="I944" s="228">
        <v>14</v>
      </c>
      <c r="J944" s="228">
        <v>14</v>
      </c>
      <c r="K944" s="228">
        <v>14</v>
      </c>
      <c r="L944" s="231">
        <v>14</v>
      </c>
      <c r="N944" s="119" t="str">
        <f t="shared" si="42"/>
        <v>820244-99901-L</v>
      </c>
      <c r="O944" s="122" t="str">
        <f>IF(B944="NET","",IF(B944="","",IFERROR(VLOOKUP(N944,EAN!$A:$B,2,FALSE),"MANGLER - MÅ OPPDATERE EAN-FANEN")))</f>
        <v>MANGLER - MÅ OPPDATERE EAN-FANEN</v>
      </c>
      <c r="P944" s="119">
        <f t="shared" si="43"/>
        <v>14</v>
      </c>
      <c r="Q944" s="119">
        <f t="shared" si="44"/>
        <v>14</v>
      </c>
      <c r="S944" s="137" t="str">
        <f>IF(B944="NET","",IFERROR(VLOOKUP(O944,'2) Order Form'!$W$9:$W$1926,1,FALSE),"Ikke med I order form"))</f>
        <v>Ikke med I order form</v>
      </c>
      <c r="U944" s="134"/>
      <c r="V944" s="120"/>
      <c r="W944" s="195"/>
      <c r="X944" s="174"/>
      <c r="Y944" s="175"/>
      <c r="AA944" s="195"/>
      <c r="AB944" s="137"/>
    </row>
    <row r="945" spans="1:28" s="2" customFormat="1" ht="15" x14ac:dyDescent="0.2">
      <c r="A945" s="228">
        <v>820244</v>
      </c>
      <c r="B945" s="228" t="s">
        <v>385</v>
      </c>
      <c r="C945" s="228" t="s">
        <v>4204</v>
      </c>
      <c r="D945" s="228" t="s">
        <v>3369</v>
      </c>
      <c r="E945" s="228" t="s">
        <v>3350</v>
      </c>
      <c r="F945" s="228" t="s">
        <v>69</v>
      </c>
      <c r="G945" s="228" t="s">
        <v>504</v>
      </c>
      <c r="H945" s="228">
        <v>0</v>
      </c>
      <c r="I945" s="228">
        <v>0</v>
      </c>
      <c r="J945" s="228">
        <v>0</v>
      </c>
      <c r="K945" s="228">
        <v>0</v>
      </c>
      <c r="L945" s="231">
        <v>0</v>
      </c>
      <c r="N945" s="119" t="str">
        <f t="shared" si="42"/>
        <v>820244-CVIAR-XS</v>
      </c>
      <c r="O945" s="122" t="str">
        <f>IF(B945="NET","",IF(B945="","",IFERROR(VLOOKUP(N945,EAN!$A:$B,2,FALSE),"MANGLER - MÅ OPPDATERE EAN-FANEN")))</f>
        <v>MANGLER - MÅ OPPDATERE EAN-FANEN</v>
      </c>
      <c r="P945" s="119">
        <f t="shared" si="43"/>
        <v>0</v>
      </c>
      <c r="Q945" s="119">
        <f t="shared" si="44"/>
        <v>0</v>
      </c>
      <c r="S945" s="137" t="str">
        <f>IF(B945="NET","",IFERROR(VLOOKUP(O945,'2) Order Form'!$W$9:$W$1926,1,FALSE),"Ikke med I order form"))</f>
        <v>Ikke med I order form</v>
      </c>
      <c r="U945" s="134"/>
      <c r="V945" s="120"/>
      <c r="W945" s="195"/>
      <c r="X945" s="174"/>
      <c r="Y945" s="175"/>
      <c r="AA945" s="195"/>
      <c r="AB945" s="137"/>
    </row>
    <row r="946" spans="1:28" s="2" customFormat="1" ht="15" x14ac:dyDescent="0.2">
      <c r="A946" s="228">
        <v>820244</v>
      </c>
      <c r="B946" s="228" t="s">
        <v>385</v>
      </c>
      <c r="C946" s="228" t="s">
        <v>4204</v>
      </c>
      <c r="D946" s="228" t="s">
        <v>3349</v>
      </c>
      <c r="E946" s="228" t="s">
        <v>3350</v>
      </c>
      <c r="F946" s="228" t="s">
        <v>8</v>
      </c>
      <c r="G946" s="228" t="s">
        <v>504</v>
      </c>
      <c r="H946" s="228">
        <v>0</v>
      </c>
      <c r="I946" s="228">
        <v>0</v>
      </c>
      <c r="J946" s="228">
        <v>0</v>
      </c>
      <c r="K946" s="228">
        <v>0</v>
      </c>
      <c r="L946" s="231">
        <v>0</v>
      </c>
      <c r="N946" s="119" t="str">
        <f t="shared" si="42"/>
        <v>820244-CVIAR-S</v>
      </c>
      <c r="O946" s="122" t="str">
        <f>IF(B946="NET","",IF(B946="","",IFERROR(VLOOKUP(N946,EAN!$A:$B,2,FALSE),"MANGLER - MÅ OPPDATERE EAN-FANEN")))</f>
        <v>MANGLER - MÅ OPPDATERE EAN-FANEN</v>
      </c>
      <c r="P946" s="119">
        <f t="shared" si="43"/>
        <v>0</v>
      </c>
      <c r="Q946" s="119">
        <f t="shared" si="44"/>
        <v>0</v>
      </c>
      <c r="S946" s="137" t="str">
        <f>IF(B946="NET","",IFERROR(VLOOKUP(O946,'2) Order Form'!$W$9:$W$1926,1,FALSE),"Ikke med I order form"))</f>
        <v>Ikke med I order form</v>
      </c>
      <c r="U946" s="134"/>
      <c r="V946" s="120"/>
      <c r="W946" s="195"/>
      <c r="X946" s="174"/>
      <c r="Y946" s="175"/>
      <c r="AA946" s="195"/>
      <c r="AB946" s="137"/>
    </row>
    <row r="947" spans="1:28" s="2" customFormat="1" ht="15" x14ac:dyDescent="0.2">
      <c r="A947" s="228">
        <v>820244</v>
      </c>
      <c r="B947" s="228" t="s">
        <v>385</v>
      </c>
      <c r="C947" s="228" t="s">
        <v>4204</v>
      </c>
      <c r="D947" s="228" t="s">
        <v>3351</v>
      </c>
      <c r="E947" s="228" t="s">
        <v>3350</v>
      </c>
      <c r="F947" s="228" t="s">
        <v>7</v>
      </c>
      <c r="G947" s="228" t="s">
        <v>504</v>
      </c>
      <c r="H947" s="228">
        <v>0</v>
      </c>
      <c r="I947" s="228">
        <v>0</v>
      </c>
      <c r="J947" s="228">
        <v>0</v>
      </c>
      <c r="K947" s="228">
        <v>0</v>
      </c>
      <c r="L947" s="231">
        <v>0</v>
      </c>
      <c r="N947" s="119" t="str">
        <f t="shared" si="42"/>
        <v>820244-CVIAR-M</v>
      </c>
      <c r="O947" s="122" t="str">
        <f>IF(B947="NET","",IF(B947="","",IFERROR(VLOOKUP(N947,EAN!$A:$B,2,FALSE),"MANGLER - MÅ OPPDATERE EAN-FANEN")))</f>
        <v>MANGLER - MÅ OPPDATERE EAN-FANEN</v>
      </c>
      <c r="P947" s="119">
        <f t="shared" si="43"/>
        <v>0</v>
      </c>
      <c r="Q947" s="119">
        <f t="shared" si="44"/>
        <v>0</v>
      </c>
      <c r="S947" s="137" t="str">
        <f>IF(B947="NET","",IFERROR(VLOOKUP(O947,'2) Order Form'!$W$9:$W$1926,1,FALSE),"Ikke med I order form"))</f>
        <v>Ikke med I order form</v>
      </c>
      <c r="U947" s="134"/>
      <c r="V947" s="120"/>
      <c r="W947" s="195"/>
      <c r="X947" s="174"/>
      <c r="Y947" s="175"/>
      <c r="AA947" s="195"/>
      <c r="AB947" s="137"/>
    </row>
    <row r="948" spans="1:28" s="2" customFormat="1" ht="15" x14ac:dyDescent="0.2">
      <c r="A948" s="228">
        <v>820244</v>
      </c>
      <c r="B948" s="228" t="s">
        <v>385</v>
      </c>
      <c r="C948" s="228" t="s">
        <v>4204</v>
      </c>
      <c r="D948" s="228" t="s">
        <v>3352</v>
      </c>
      <c r="E948" s="228" t="s">
        <v>3350</v>
      </c>
      <c r="F948" s="228" t="s">
        <v>67</v>
      </c>
      <c r="G948" s="228" t="s">
        <v>504</v>
      </c>
      <c r="H948" s="228">
        <v>0</v>
      </c>
      <c r="I948" s="228">
        <v>0</v>
      </c>
      <c r="J948" s="228">
        <v>0</v>
      </c>
      <c r="K948" s="228">
        <v>0</v>
      </c>
      <c r="L948" s="231">
        <v>0</v>
      </c>
      <c r="N948" s="119" t="str">
        <f t="shared" si="42"/>
        <v>820244-CVIAR-L</v>
      </c>
      <c r="O948" s="122" t="str">
        <f>IF(B948="NET","",IF(B948="","",IFERROR(VLOOKUP(N948,EAN!$A:$B,2,FALSE),"MANGLER - MÅ OPPDATERE EAN-FANEN")))</f>
        <v>MANGLER - MÅ OPPDATERE EAN-FANEN</v>
      </c>
      <c r="P948" s="119">
        <f t="shared" si="43"/>
        <v>0</v>
      </c>
      <c r="Q948" s="119">
        <f t="shared" si="44"/>
        <v>0</v>
      </c>
      <c r="S948" s="137" t="str">
        <f>IF(B948="NET","",IFERROR(VLOOKUP(O948,'2) Order Form'!$W$9:$W$1926,1,FALSE),"Ikke med I order form"))</f>
        <v>Ikke med I order form</v>
      </c>
      <c r="U948" s="134"/>
      <c r="V948" s="120"/>
      <c r="W948" s="195"/>
      <c r="X948" s="174"/>
      <c r="Y948" s="175"/>
      <c r="AA948" s="195"/>
      <c r="AB948" s="137"/>
    </row>
    <row r="949" spans="1:28" s="2" customFormat="1" ht="15" x14ac:dyDescent="0.2">
      <c r="A949" s="228">
        <v>820244</v>
      </c>
      <c r="B949" s="228" t="s">
        <v>385</v>
      </c>
      <c r="C949" s="228" t="s">
        <v>4204</v>
      </c>
      <c r="D949" s="228" t="s">
        <v>3370</v>
      </c>
      <c r="E949" s="228" t="s">
        <v>3360</v>
      </c>
      <c r="F949" s="228" t="s">
        <v>69</v>
      </c>
      <c r="G949" s="228" t="s">
        <v>504</v>
      </c>
      <c r="H949" s="228">
        <v>0</v>
      </c>
      <c r="I949" s="228">
        <v>0</v>
      </c>
      <c r="J949" s="228">
        <v>0</v>
      </c>
      <c r="K949" s="228">
        <v>0</v>
      </c>
      <c r="L949" s="231">
        <v>0</v>
      </c>
      <c r="N949" s="119" t="str">
        <f t="shared" si="42"/>
        <v>820244-NYBZR-XS</v>
      </c>
      <c r="O949" s="122" t="str">
        <f>IF(B949="NET","",IF(B949="","",IFERROR(VLOOKUP(N949,EAN!$A:$B,2,FALSE),"MANGLER - MÅ OPPDATERE EAN-FANEN")))</f>
        <v>MANGLER - MÅ OPPDATERE EAN-FANEN</v>
      </c>
      <c r="P949" s="119">
        <f t="shared" si="43"/>
        <v>0</v>
      </c>
      <c r="Q949" s="119">
        <f t="shared" si="44"/>
        <v>0</v>
      </c>
      <c r="S949" s="137" t="str">
        <f>IF(B949="NET","",IFERROR(VLOOKUP(O949,'2) Order Form'!$W$9:$W$1926,1,FALSE),"Ikke med I order form"))</f>
        <v>Ikke med I order form</v>
      </c>
      <c r="U949" s="134"/>
      <c r="V949" s="120"/>
      <c r="W949" s="195"/>
      <c r="X949" s="174"/>
      <c r="Y949" s="175"/>
      <c r="AA949" s="195"/>
      <c r="AB949" s="137"/>
    </row>
    <row r="950" spans="1:28" s="2" customFormat="1" ht="15" x14ac:dyDescent="0.2">
      <c r="A950" s="228">
        <v>820244</v>
      </c>
      <c r="B950" s="228" t="s">
        <v>385</v>
      </c>
      <c r="C950" s="228" t="s">
        <v>4204</v>
      </c>
      <c r="D950" s="228" t="s">
        <v>3359</v>
      </c>
      <c r="E950" s="228" t="s">
        <v>3360</v>
      </c>
      <c r="F950" s="228" t="s">
        <v>8</v>
      </c>
      <c r="G950" s="228" t="s">
        <v>504</v>
      </c>
      <c r="H950" s="228">
        <v>0</v>
      </c>
      <c r="I950" s="228">
        <v>0</v>
      </c>
      <c r="J950" s="228">
        <v>0</v>
      </c>
      <c r="K950" s="228">
        <v>0</v>
      </c>
      <c r="L950" s="231">
        <v>0</v>
      </c>
      <c r="N950" s="119" t="str">
        <f t="shared" si="42"/>
        <v>820244-NYBZR-S</v>
      </c>
      <c r="O950" s="122" t="str">
        <f>IF(B950="NET","",IF(B950="","",IFERROR(VLOOKUP(N950,EAN!$A:$B,2,FALSE),"MANGLER - MÅ OPPDATERE EAN-FANEN")))</f>
        <v>MANGLER - MÅ OPPDATERE EAN-FANEN</v>
      </c>
      <c r="P950" s="119">
        <f t="shared" si="43"/>
        <v>0</v>
      </c>
      <c r="Q950" s="119">
        <f t="shared" si="44"/>
        <v>0</v>
      </c>
      <c r="S950" s="137" t="str">
        <f>IF(B950="NET","",IFERROR(VLOOKUP(O950,'2) Order Form'!$W$9:$W$1926,1,FALSE),"Ikke med I order form"))</f>
        <v>Ikke med I order form</v>
      </c>
      <c r="U950" s="134"/>
      <c r="V950" s="120"/>
      <c r="W950" s="195"/>
      <c r="X950" s="174"/>
      <c r="Y950" s="175"/>
      <c r="AA950" s="195"/>
      <c r="AB950" s="137"/>
    </row>
    <row r="951" spans="1:28" s="2" customFormat="1" ht="15" x14ac:dyDescent="0.2">
      <c r="A951" s="228">
        <v>820244</v>
      </c>
      <c r="B951" s="228" t="s">
        <v>385</v>
      </c>
      <c r="C951" s="228" t="s">
        <v>4204</v>
      </c>
      <c r="D951" s="228" t="s">
        <v>3361</v>
      </c>
      <c r="E951" s="228" t="s">
        <v>3360</v>
      </c>
      <c r="F951" s="228" t="s">
        <v>7</v>
      </c>
      <c r="G951" s="228" t="s">
        <v>504</v>
      </c>
      <c r="H951" s="228">
        <v>0</v>
      </c>
      <c r="I951" s="228">
        <v>0</v>
      </c>
      <c r="J951" s="228">
        <v>0</v>
      </c>
      <c r="K951" s="228">
        <v>0</v>
      </c>
      <c r="L951" s="231">
        <v>0</v>
      </c>
      <c r="N951" s="119" t="str">
        <f t="shared" si="42"/>
        <v>820244-NYBZR-M</v>
      </c>
      <c r="O951" s="122" t="str">
        <f>IF(B951="NET","",IF(B951="","",IFERROR(VLOOKUP(N951,EAN!$A:$B,2,FALSE),"MANGLER - MÅ OPPDATERE EAN-FANEN")))</f>
        <v>MANGLER - MÅ OPPDATERE EAN-FANEN</v>
      </c>
      <c r="P951" s="119">
        <f t="shared" si="43"/>
        <v>0</v>
      </c>
      <c r="Q951" s="119">
        <f t="shared" si="44"/>
        <v>0</v>
      </c>
      <c r="S951" s="137" t="str">
        <f>IF(B951="NET","",IFERROR(VLOOKUP(O951,'2) Order Form'!$W$9:$W$1926,1,FALSE),"Ikke med I order form"))</f>
        <v>Ikke med I order form</v>
      </c>
      <c r="U951" s="134"/>
      <c r="V951" s="120"/>
      <c r="W951" s="195"/>
      <c r="X951" s="174"/>
      <c r="Y951" s="175"/>
      <c r="AA951" s="195"/>
      <c r="AB951" s="137"/>
    </row>
    <row r="952" spans="1:28" s="2" customFormat="1" ht="15" x14ac:dyDescent="0.2">
      <c r="A952" s="228">
        <v>820244</v>
      </c>
      <c r="B952" s="228" t="s">
        <v>385</v>
      </c>
      <c r="C952" s="228" t="s">
        <v>4204</v>
      </c>
      <c r="D952" s="228" t="s">
        <v>3362</v>
      </c>
      <c r="E952" s="228" t="s">
        <v>3360</v>
      </c>
      <c r="F952" s="228" t="s">
        <v>67</v>
      </c>
      <c r="G952" s="228" t="s">
        <v>504</v>
      </c>
      <c r="H952" s="228">
        <v>0</v>
      </c>
      <c r="I952" s="228">
        <v>0</v>
      </c>
      <c r="J952" s="228">
        <v>0</v>
      </c>
      <c r="K952" s="228">
        <v>0</v>
      </c>
      <c r="L952" s="231">
        <v>0</v>
      </c>
      <c r="N952" s="119" t="str">
        <f t="shared" si="42"/>
        <v>820244-NYBZR-L</v>
      </c>
      <c r="O952" s="122" t="str">
        <f>IF(B952="NET","",IF(B952="","",IFERROR(VLOOKUP(N952,EAN!$A:$B,2,FALSE),"MANGLER - MÅ OPPDATERE EAN-FANEN")))</f>
        <v>MANGLER - MÅ OPPDATERE EAN-FANEN</v>
      </c>
      <c r="P952" s="119">
        <f t="shared" si="43"/>
        <v>0</v>
      </c>
      <c r="Q952" s="119">
        <f t="shared" si="44"/>
        <v>0</v>
      </c>
      <c r="S952" s="137" t="str">
        <f>IF(B952="NET","",IFERROR(VLOOKUP(O952,'2) Order Form'!$W$9:$W$1926,1,FALSE),"Ikke med I order form"))</f>
        <v>Ikke med I order form</v>
      </c>
      <c r="U952" s="134"/>
      <c r="V952" s="120"/>
      <c r="W952" s="195"/>
      <c r="X952" s="174"/>
      <c r="Y952" s="175"/>
      <c r="AA952" s="195"/>
      <c r="AB952" s="137"/>
    </row>
    <row r="953" spans="1:28" s="2" customFormat="1" ht="15" x14ac:dyDescent="0.2">
      <c r="A953" s="228">
        <v>820244</v>
      </c>
      <c r="B953" s="228" t="s">
        <v>385</v>
      </c>
      <c r="C953" s="228" t="s">
        <v>4204</v>
      </c>
      <c r="D953" s="228" t="s">
        <v>3371</v>
      </c>
      <c r="E953" s="228" t="s">
        <v>515</v>
      </c>
      <c r="F953" s="228" t="s">
        <v>69</v>
      </c>
      <c r="G953" s="228" t="s">
        <v>504</v>
      </c>
      <c r="H953" s="228">
        <v>0</v>
      </c>
      <c r="I953" s="228">
        <v>0</v>
      </c>
      <c r="J953" s="228">
        <v>0</v>
      </c>
      <c r="K953" s="228">
        <v>0</v>
      </c>
      <c r="L953" s="231">
        <v>0</v>
      </c>
      <c r="N953" s="119" t="str">
        <f t="shared" si="42"/>
        <v>820244-WRWHT-XS</v>
      </c>
      <c r="O953" s="122" t="str">
        <f>IF(B953="NET","",IF(B953="","",IFERROR(VLOOKUP(N953,EAN!$A:$B,2,FALSE),"MANGLER - MÅ OPPDATERE EAN-FANEN")))</f>
        <v>MANGLER - MÅ OPPDATERE EAN-FANEN</v>
      </c>
      <c r="P953" s="119">
        <f t="shared" si="43"/>
        <v>0</v>
      </c>
      <c r="Q953" s="119">
        <f t="shared" si="44"/>
        <v>0</v>
      </c>
      <c r="S953" s="137" t="str">
        <f>IF(B953="NET","",IFERROR(VLOOKUP(O953,'2) Order Form'!$W$9:$W$1926,1,FALSE),"Ikke med I order form"))</f>
        <v>Ikke med I order form</v>
      </c>
      <c r="U953" s="134"/>
      <c r="V953" s="120"/>
      <c r="W953" s="195"/>
      <c r="X953" s="174"/>
      <c r="Y953" s="175"/>
      <c r="AA953" s="195"/>
      <c r="AB953" s="137"/>
    </row>
    <row r="954" spans="1:28" s="2" customFormat="1" ht="15" x14ac:dyDescent="0.2">
      <c r="A954" s="228">
        <v>820244</v>
      </c>
      <c r="B954" s="228" t="s">
        <v>385</v>
      </c>
      <c r="C954" s="228" t="s">
        <v>4204</v>
      </c>
      <c r="D954" s="228" t="s">
        <v>3372</v>
      </c>
      <c r="E954" s="228" t="s">
        <v>515</v>
      </c>
      <c r="F954" s="228" t="s">
        <v>8</v>
      </c>
      <c r="G954" s="228" t="s">
        <v>504</v>
      </c>
      <c r="H954" s="228">
        <v>0</v>
      </c>
      <c r="I954" s="228">
        <v>0</v>
      </c>
      <c r="J954" s="228">
        <v>0</v>
      </c>
      <c r="K954" s="228">
        <v>0</v>
      </c>
      <c r="L954" s="231">
        <v>0</v>
      </c>
      <c r="N954" s="119" t="str">
        <f t="shared" si="42"/>
        <v>820244-WRWHT-S</v>
      </c>
      <c r="O954" s="122" t="str">
        <f>IF(B954="NET","",IF(B954="","",IFERROR(VLOOKUP(N954,EAN!$A:$B,2,FALSE),"MANGLER - MÅ OPPDATERE EAN-FANEN")))</f>
        <v>MANGLER - MÅ OPPDATERE EAN-FANEN</v>
      </c>
      <c r="P954" s="119">
        <f t="shared" si="43"/>
        <v>0</v>
      </c>
      <c r="Q954" s="119">
        <f t="shared" si="44"/>
        <v>0</v>
      </c>
      <c r="S954" s="137" t="str">
        <f>IF(B954="NET","",IFERROR(VLOOKUP(O954,'2) Order Form'!$W$9:$W$1926,1,FALSE),"Ikke med I order form"))</f>
        <v>Ikke med I order form</v>
      </c>
      <c r="U954" s="134"/>
      <c r="V954" s="120"/>
      <c r="W954" s="195"/>
      <c r="X954" s="174"/>
      <c r="Y954" s="175"/>
      <c r="AA954" s="195"/>
      <c r="AB954" s="137"/>
    </row>
    <row r="955" spans="1:28" s="2" customFormat="1" ht="15" x14ac:dyDescent="0.2">
      <c r="A955" s="228">
        <v>820244</v>
      </c>
      <c r="B955" s="228" t="s">
        <v>385</v>
      </c>
      <c r="C955" s="228" t="s">
        <v>4204</v>
      </c>
      <c r="D955" s="228" t="s">
        <v>3373</v>
      </c>
      <c r="E955" s="228" t="s">
        <v>515</v>
      </c>
      <c r="F955" s="228" t="s">
        <v>7</v>
      </c>
      <c r="G955" s="228" t="s">
        <v>504</v>
      </c>
      <c r="H955" s="228">
        <v>0</v>
      </c>
      <c r="I955" s="228">
        <v>0</v>
      </c>
      <c r="J955" s="228">
        <v>0</v>
      </c>
      <c r="K955" s="228">
        <v>0</v>
      </c>
      <c r="L955" s="231">
        <v>0</v>
      </c>
      <c r="N955" s="119" t="str">
        <f t="shared" si="42"/>
        <v>820244-WRWHT-M</v>
      </c>
      <c r="O955" s="122" t="str">
        <f>IF(B955="NET","",IF(B955="","",IFERROR(VLOOKUP(N955,EAN!$A:$B,2,FALSE),"MANGLER - MÅ OPPDATERE EAN-FANEN")))</f>
        <v>MANGLER - MÅ OPPDATERE EAN-FANEN</v>
      </c>
      <c r="P955" s="119">
        <f t="shared" si="43"/>
        <v>0</v>
      </c>
      <c r="Q955" s="119">
        <f t="shared" si="44"/>
        <v>0</v>
      </c>
      <c r="S955" s="137" t="str">
        <f>IF(B955="NET","",IFERROR(VLOOKUP(O955,'2) Order Form'!$W$9:$W$1926,1,FALSE),"Ikke med I order form"))</f>
        <v>Ikke med I order form</v>
      </c>
      <c r="U955" s="134"/>
      <c r="V955" s="120"/>
      <c r="W955" s="195"/>
      <c r="X955" s="174"/>
      <c r="Y955" s="175"/>
      <c r="AA955" s="195"/>
      <c r="AB955" s="137"/>
    </row>
    <row r="956" spans="1:28" s="2" customFormat="1" ht="15" x14ac:dyDescent="0.2">
      <c r="A956" s="228">
        <v>820244</v>
      </c>
      <c r="B956" s="228" t="s">
        <v>385</v>
      </c>
      <c r="C956" s="228" t="s">
        <v>4204</v>
      </c>
      <c r="D956" s="228" t="s">
        <v>3374</v>
      </c>
      <c r="E956" s="228" t="s">
        <v>515</v>
      </c>
      <c r="F956" s="228" t="s">
        <v>67</v>
      </c>
      <c r="G956" s="228" t="s">
        <v>504</v>
      </c>
      <c r="H956" s="228">
        <v>0</v>
      </c>
      <c r="I956" s="228">
        <v>0</v>
      </c>
      <c r="J956" s="228">
        <v>0</v>
      </c>
      <c r="K956" s="228">
        <v>0</v>
      </c>
      <c r="L956" s="231">
        <v>0</v>
      </c>
      <c r="N956" s="119" t="str">
        <f t="shared" si="42"/>
        <v>820244-WRWHT-L</v>
      </c>
      <c r="O956" s="122" t="str">
        <f>IF(B956="NET","",IF(B956="","",IFERROR(VLOOKUP(N956,EAN!$A:$B,2,FALSE),"MANGLER - MÅ OPPDATERE EAN-FANEN")))</f>
        <v>MANGLER - MÅ OPPDATERE EAN-FANEN</v>
      </c>
      <c r="P956" s="119">
        <f t="shared" si="43"/>
        <v>0</v>
      </c>
      <c r="Q956" s="119">
        <f t="shared" si="44"/>
        <v>0</v>
      </c>
      <c r="S956" s="137" t="str">
        <f>IF(B956="NET","",IFERROR(VLOOKUP(O956,'2) Order Form'!$W$9:$W$1926,1,FALSE),"Ikke med I order form"))</f>
        <v>Ikke med I order form</v>
      </c>
      <c r="U956" s="134"/>
      <c r="V956" s="120"/>
      <c r="W956" s="195"/>
      <c r="X956" s="174"/>
      <c r="Y956" s="175"/>
      <c r="AA956" s="195"/>
      <c r="AB956" s="137"/>
    </row>
    <row r="957" spans="1:28" s="2" customFormat="1" ht="15" x14ac:dyDescent="0.2">
      <c r="A957" s="229">
        <v>820245</v>
      </c>
      <c r="B957" s="228" t="s">
        <v>248</v>
      </c>
      <c r="C957" s="228"/>
      <c r="D957" s="228"/>
      <c r="E957" s="228"/>
      <c r="F957" s="228"/>
      <c r="G957" s="228"/>
      <c r="H957" s="229">
        <v>202226</v>
      </c>
      <c r="I957" s="229">
        <v>202227</v>
      </c>
      <c r="J957" s="229">
        <v>202228</v>
      </c>
      <c r="K957" s="229">
        <v>202229</v>
      </c>
      <c r="L957" s="232">
        <v>202234</v>
      </c>
      <c r="N957" s="119" t="str">
        <f t="shared" si="42"/>
        <v>820245-</v>
      </c>
      <c r="O957" s="122" t="str">
        <f>IF(B957="NET","",IF(B957="","",IFERROR(VLOOKUP(N957,EAN!$A:$B,2,FALSE),"MANGLER - MÅ OPPDATERE EAN-FANEN")))</f>
        <v/>
      </c>
      <c r="P957" s="119">
        <f t="shared" si="43"/>
        <v>202226</v>
      </c>
      <c r="Q957" s="119">
        <f t="shared" si="44"/>
        <v>202234</v>
      </c>
      <c r="S957" s="137" t="str">
        <f>IF(B957="NET","",IFERROR(VLOOKUP(O957,'2) Order Form'!$W$9:$W$1926,1,FALSE),"Ikke med I order form"))</f>
        <v/>
      </c>
      <c r="U957" s="134"/>
      <c r="V957" s="120"/>
      <c r="W957" s="195"/>
      <c r="X957" s="174"/>
      <c r="Y957" s="175"/>
      <c r="AA957" s="195"/>
      <c r="AB957" s="137"/>
    </row>
    <row r="958" spans="1:28" s="2" customFormat="1" ht="15" x14ac:dyDescent="0.2">
      <c r="A958" s="228">
        <v>820245</v>
      </c>
      <c r="B958" s="228" t="s">
        <v>386</v>
      </c>
      <c r="C958" s="228" t="s">
        <v>4204</v>
      </c>
      <c r="D958" s="228" t="s">
        <v>654</v>
      </c>
      <c r="E958" s="228" t="s">
        <v>4364</v>
      </c>
      <c r="F958" s="228" t="s">
        <v>69</v>
      </c>
      <c r="G958" s="228" t="s">
        <v>128</v>
      </c>
      <c r="H958" s="228">
        <v>22</v>
      </c>
      <c r="I958" s="228">
        <v>22</v>
      </c>
      <c r="J958" s="228">
        <v>22</v>
      </c>
      <c r="K958" s="228">
        <v>22</v>
      </c>
      <c r="L958" s="231">
        <v>22</v>
      </c>
      <c r="N958" s="119" t="str">
        <f t="shared" si="42"/>
        <v>820245-99901-XS</v>
      </c>
      <c r="O958" s="122" t="str">
        <f>IF(B958="NET","",IF(B958="","",IFERROR(VLOOKUP(N958,EAN!$A:$B,2,FALSE),"MANGLER - MÅ OPPDATERE EAN-FANEN")))</f>
        <v>MANGLER - MÅ OPPDATERE EAN-FANEN</v>
      </c>
      <c r="P958" s="119">
        <f t="shared" si="43"/>
        <v>22</v>
      </c>
      <c r="Q958" s="119">
        <f t="shared" si="44"/>
        <v>22</v>
      </c>
      <c r="S958" s="137" t="str">
        <f>IF(B958="NET","",IFERROR(VLOOKUP(O958,'2) Order Form'!$W$9:$W$1926,1,FALSE),"Ikke med I order form"))</f>
        <v>Ikke med I order form</v>
      </c>
      <c r="U958" s="134"/>
      <c r="V958" s="120"/>
      <c r="W958" s="195"/>
      <c r="X958" s="174"/>
      <c r="Y958" s="175"/>
      <c r="AA958" s="195"/>
      <c r="AB958" s="137"/>
    </row>
    <row r="959" spans="1:28" s="2" customFormat="1" ht="15" x14ac:dyDescent="0.2">
      <c r="A959" s="228">
        <v>820245</v>
      </c>
      <c r="B959" s="228" t="s">
        <v>386</v>
      </c>
      <c r="C959" s="228" t="s">
        <v>4204</v>
      </c>
      <c r="D959" s="228" t="s">
        <v>650</v>
      </c>
      <c r="E959" s="228" t="s">
        <v>4364</v>
      </c>
      <c r="F959" s="228" t="s">
        <v>8</v>
      </c>
      <c r="G959" s="228" t="s">
        <v>128</v>
      </c>
      <c r="H959" s="228">
        <v>57</v>
      </c>
      <c r="I959" s="228">
        <v>57</v>
      </c>
      <c r="J959" s="228">
        <v>57</v>
      </c>
      <c r="K959" s="228">
        <v>57</v>
      </c>
      <c r="L959" s="231">
        <v>57</v>
      </c>
      <c r="N959" s="119" t="str">
        <f t="shared" si="42"/>
        <v>820245-99901-S</v>
      </c>
      <c r="O959" s="122" t="str">
        <f>IF(B959="NET","",IF(B959="","",IFERROR(VLOOKUP(N959,EAN!$A:$B,2,FALSE),"MANGLER - MÅ OPPDATERE EAN-FANEN")))</f>
        <v>MANGLER - MÅ OPPDATERE EAN-FANEN</v>
      </c>
      <c r="P959" s="119">
        <f t="shared" si="43"/>
        <v>57</v>
      </c>
      <c r="Q959" s="119">
        <f t="shared" si="44"/>
        <v>57</v>
      </c>
      <c r="S959" s="137" t="str">
        <f>IF(B959="NET","",IFERROR(VLOOKUP(O959,'2) Order Form'!$W$9:$W$1926,1,FALSE),"Ikke med I order form"))</f>
        <v>Ikke med I order form</v>
      </c>
      <c r="U959" s="134"/>
      <c r="V959" s="120"/>
      <c r="W959" s="195"/>
      <c r="X959" s="174"/>
      <c r="Y959" s="175"/>
      <c r="AA959" s="195"/>
      <c r="AB959" s="137"/>
    </row>
    <row r="960" spans="1:28" s="2" customFormat="1" ht="15" x14ac:dyDescent="0.2">
      <c r="A960" s="228">
        <v>820245</v>
      </c>
      <c r="B960" s="228" t="s">
        <v>386</v>
      </c>
      <c r="C960" s="228" t="s">
        <v>4204</v>
      </c>
      <c r="D960" s="228" t="s">
        <v>651</v>
      </c>
      <c r="E960" s="228" t="s">
        <v>4364</v>
      </c>
      <c r="F960" s="228" t="s">
        <v>7</v>
      </c>
      <c r="G960" s="228" t="s">
        <v>128</v>
      </c>
      <c r="H960" s="228">
        <v>63</v>
      </c>
      <c r="I960" s="228">
        <v>63</v>
      </c>
      <c r="J960" s="228">
        <v>63</v>
      </c>
      <c r="K960" s="228">
        <v>63</v>
      </c>
      <c r="L960" s="231">
        <v>63</v>
      </c>
      <c r="N960" s="119" t="str">
        <f t="shared" si="42"/>
        <v>820245-99901-M</v>
      </c>
      <c r="O960" s="122" t="str">
        <f>IF(B960="NET","",IF(B960="","",IFERROR(VLOOKUP(N960,EAN!$A:$B,2,FALSE),"MANGLER - MÅ OPPDATERE EAN-FANEN")))</f>
        <v>MANGLER - MÅ OPPDATERE EAN-FANEN</v>
      </c>
      <c r="P960" s="119">
        <f t="shared" si="43"/>
        <v>63</v>
      </c>
      <c r="Q960" s="119">
        <f t="shared" si="44"/>
        <v>63</v>
      </c>
      <c r="S960" s="137" t="str">
        <f>IF(B960="NET","",IFERROR(VLOOKUP(O960,'2) Order Form'!$W$9:$W$1926,1,FALSE),"Ikke med I order form"))</f>
        <v>Ikke med I order form</v>
      </c>
      <c r="U960" s="134"/>
      <c r="V960" s="120"/>
      <c r="W960" s="195"/>
      <c r="X960" s="174"/>
      <c r="Y960" s="175"/>
      <c r="AA960" s="195"/>
      <c r="AB960" s="137"/>
    </row>
    <row r="961" spans="1:28" s="2" customFormat="1" ht="15" x14ac:dyDescent="0.2">
      <c r="A961" s="228">
        <v>820245</v>
      </c>
      <c r="B961" s="228" t="s">
        <v>386</v>
      </c>
      <c r="C961" s="228" t="s">
        <v>4204</v>
      </c>
      <c r="D961" s="228" t="s">
        <v>652</v>
      </c>
      <c r="E961" s="228" t="s">
        <v>4364</v>
      </c>
      <c r="F961" s="228" t="s">
        <v>67</v>
      </c>
      <c r="G961" s="228" t="s">
        <v>128</v>
      </c>
      <c r="H961" s="228">
        <v>47</v>
      </c>
      <c r="I961" s="228">
        <v>47</v>
      </c>
      <c r="J961" s="228">
        <v>47</v>
      </c>
      <c r="K961" s="228">
        <v>47</v>
      </c>
      <c r="L961" s="231">
        <v>47</v>
      </c>
      <c r="N961" s="119" t="str">
        <f t="shared" si="42"/>
        <v>820245-99901-L</v>
      </c>
      <c r="O961" s="122" t="str">
        <f>IF(B961="NET","",IF(B961="","",IFERROR(VLOOKUP(N961,EAN!$A:$B,2,FALSE),"MANGLER - MÅ OPPDATERE EAN-FANEN")))</f>
        <v>MANGLER - MÅ OPPDATERE EAN-FANEN</v>
      </c>
      <c r="P961" s="119">
        <f t="shared" si="43"/>
        <v>47</v>
      </c>
      <c r="Q961" s="119">
        <f t="shared" si="44"/>
        <v>47</v>
      </c>
      <c r="S961" s="137" t="str">
        <f>IF(B961="NET","",IFERROR(VLOOKUP(O961,'2) Order Form'!$W$9:$W$1926,1,FALSE),"Ikke med I order form"))</f>
        <v>Ikke med I order form</v>
      </c>
      <c r="U961" s="134"/>
      <c r="V961" s="120"/>
      <c r="W961" s="195"/>
      <c r="X961" s="174"/>
      <c r="Y961" s="175"/>
      <c r="AA961" s="195"/>
      <c r="AB961" s="137"/>
    </row>
    <row r="962" spans="1:28" s="2" customFormat="1" ht="15" x14ac:dyDescent="0.2">
      <c r="A962" s="228">
        <v>820245</v>
      </c>
      <c r="B962" s="228" t="s">
        <v>386</v>
      </c>
      <c r="C962" s="228" t="s">
        <v>4204</v>
      </c>
      <c r="D962" s="228" t="s">
        <v>4217</v>
      </c>
      <c r="E962" s="228" t="s">
        <v>3470</v>
      </c>
      <c r="F962" s="228" t="s">
        <v>69</v>
      </c>
      <c r="G962" s="228" t="s">
        <v>504</v>
      </c>
      <c r="H962" s="228">
        <v>0</v>
      </c>
      <c r="I962" s="228">
        <v>0</v>
      </c>
      <c r="J962" s="228">
        <v>0</v>
      </c>
      <c r="K962" s="228">
        <v>0</v>
      </c>
      <c r="L962" s="231">
        <v>0</v>
      </c>
      <c r="N962" s="119" t="str">
        <f t="shared" si="42"/>
        <v>820245-RDOCE-XS</v>
      </c>
      <c r="O962" s="122" t="str">
        <f>IF(B962="NET","",IF(B962="","",IFERROR(VLOOKUP(N962,EAN!$A:$B,2,FALSE),"MANGLER - MÅ OPPDATERE EAN-FANEN")))</f>
        <v>MANGLER - MÅ OPPDATERE EAN-FANEN</v>
      </c>
      <c r="P962" s="119">
        <f t="shared" si="43"/>
        <v>0</v>
      </c>
      <c r="Q962" s="119">
        <f t="shared" si="44"/>
        <v>0</v>
      </c>
      <c r="S962" s="137" t="str">
        <f>IF(B962="NET","",IFERROR(VLOOKUP(O962,'2) Order Form'!$W$9:$W$1926,1,FALSE),"Ikke med I order form"))</f>
        <v>Ikke med I order form</v>
      </c>
      <c r="U962" s="134"/>
      <c r="V962" s="120"/>
      <c r="W962" s="195"/>
      <c r="X962" s="174"/>
      <c r="Y962" s="175"/>
      <c r="AA962" s="195"/>
      <c r="AB962" s="137"/>
    </row>
    <row r="963" spans="1:28" s="2" customFormat="1" ht="15" x14ac:dyDescent="0.2">
      <c r="A963" s="228">
        <v>820245</v>
      </c>
      <c r="B963" s="228" t="s">
        <v>386</v>
      </c>
      <c r="C963" s="228" t="s">
        <v>4204</v>
      </c>
      <c r="D963" s="228" t="s">
        <v>3469</v>
      </c>
      <c r="E963" s="228" t="s">
        <v>3470</v>
      </c>
      <c r="F963" s="228" t="s">
        <v>8</v>
      </c>
      <c r="G963" s="228" t="s">
        <v>504</v>
      </c>
      <c r="H963" s="228">
        <v>0</v>
      </c>
      <c r="I963" s="228">
        <v>0</v>
      </c>
      <c r="J963" s="228">
        <v>0</v>
      </c>
      <c r="K963" s="228">
        <v>0</v>
      </c>
      <c r="L963" s="231">
        <v>0</v>
      </c>
      <c r="N963" s="119" t="str">
        <f t="shared" si="42"/>
        <v>820245-RDOCE-S</v>
      </c>
      <c r="O963" s="122" t="str">
        <f>IF(B963="NET","",IF(B963="","",IFERROR(VLOOKUP(N963,EAN!$A:$B,2,FALSE),"MANGLER - MÅ OPPDATERE EAN-FANEN")))</f>
        <v>MANGLER - MÅ OPPDATERE EAN-FANEN</v>
      </c>
      <c r="P963" s="119">
        <f t="shared" si="43"/>
        <v>0</v>
      </c>
      <c r="Q963" s="119">
        <f t="shared" si="44"/>
        <v>0</v>
      </c>
      <c r="S963" s="137" t="str">
        <f>IF(B963="NET","",IFERROR(VLOOKUP(O963,'2) Order Form'!$W$9:$W$1926,1,FALSE),"Ikke med I order form"))</f>
        <v>Ikke med I order form</v>
      </c>
      <c r="U963" s="134"/>
      <c r="V963" s="120"/>
      <c r="W963" s="195"/>
      <c r="X963" s="174"/>
      <c r="Y963" s="175"/>
      <c r="AA963" s="195"/>
      <c r="AB963" s="137"/>
    </row>
    <row r="964" spans="1:28" s="2" customFormat="1" ht="15" x14ac:dyDescent="0.2">
      <c r="A964" s="228">
        <v>820245</v>
      </c>
      <c r="B964" s="228" t="s">
        <v>386</v>
      </c>
      <c r="C964" s="228" t="s">
        <v>4204</v>
      </c>
      <c r="D964" s="228" t="s">
        <v>3471</v>
      </c>
      <c r="E964" s="228" t="s">
        <v>3470</v>
      </c>
      <c r="F964" s="228" t="s">
        <v>7</v>
      </c>
      <c r="G964" s="228" t="s">
        <v>504</v>
      </c>
      <c r="H964" s="228">
        <v>0</v>
      </c>
      <c r="I964" s="228">
        <v>0</v>
      </c>
      <c r="J964" s="228">
        <v>0</v>
      </c>
      <c r="K964" s="228">
        <v>0</v>
      </c>
      <c r="L964" s="231">
        <v>0</v>
      </c>
      <c r="N964" s="119" t="str">
        <f t="shared" ref="N964:N1027" si="45">CONCATENATE(A964,"-",D964)</f>
        <v>820245-RDOCE-M</v>
      </c>
      <c r="O964" s="122" t="str">
        <f>IF(B964="NET","",IF(B964="","",IFERROR(VLOOKUP(N964,EAN!$A:$B,2,FALSE),"MANGLER - MÅ OPPDATERE EAN-FANEN")))</f>
        <v>MANGLER - MÅ OPPDATERE EAN-FANEN</v>
      </c>
      <c r="P964" s="119">
        <f t="shared" si="43"/>
        <v>0</v>
      </c>
      <c r="Q964" s="119">
        <f t="shared" si="44"/>
        <v>0</v>
      </c>
      <c r="S964" s="137" t="str">
        <f>IF(B964="NET","",IFERROR(VLOOKUP(O964,'2) Order Form'!$W$9:$W$1926,1,FALSE),"Ikke med I order form"))</f>
        <v>Ikke med I order form</v>
      </c>
      <c r="U964" s="134"/>
      <c r="V964" s="120"/>
      <c r="W964" s="195"/>
      <c r="X964" s="174"/>
      <c r="Y964" s="175"/>
      <c r="AA964" s="195"/>
      <c r="AB964" s="137"/>
    </row>
    <row r="965" spans="1:28" s="2" customFormat="1" ht="15" x14ac:dyDescent="0.2">
      <c r="A965" s="228">
        <v>820245</v>
      </c>
      <c r="B965" s="228" t="s">
        <v>386</v>
      </c>
      <c r="C965" s="228" t="s">
        <v>4204</v>
      </c>
      <c r="D965" s="228" t="s">
        <v>3472</v>
      </c>
      <c r="E965" s="228" t="s">
        <v>3470</v>
      </c>
      <c r="F965" s="228" t="s">
        <v>67</v>
      </c>
      <c r="G965" s="228" t="s">
        <v>504</v>
      </c>
      <c r="H965" s="228">
        <v>0</v>
      </c>
      <c r="I965" s="228">
        <v>0</v>
      </c>
      <c r="J965" s="228">
        <v>0</v>
      </c>
      <c r="K965" s="228">
        <v>0</v>
      </c>
      <c r="L965" s="231">
        <v>0</v>
      </c>
      <c r="N965" s="119" t="str">
        <f t="shared" si="45"/>
        <v>820245-RDOCE-L</v>
      </c>
      <c r="O965" s="122" t="str">
        <f>IF(B965="NET","",IF(B965="","",IFERROR(VLOOKUP(N965,EAN!$A:$B,2,FALSE),"MANGLER - MÅ OPPDATERE EAN-FANEN")))</f>
        <v>MANGLER - MÅ OPPDATERE EAN-FANEN</v>
      </c>
      <c r="P965" s="119">
        <f t="shared" ref="P965:P1028" si="46">H965</f>
        <v>0</v>
      </c>
      <c r="Q965" s="119">
        <f t="shared" ref="Q965:Q1028" si="47">L965</f>
        <v>0</v>
      </c>
      <c r="S965" s="137" t="str">
        <f>IF(B965="NET","",IFERROR(VLOOKUP(O965,'2) Order Form'!$W$9:$W$1926,1,FALSE),"Ikke med I order form"))</f>
        <v>Ikke med I order form</v>
      </c>
      <c r="U965" s="134"/>
      <c r="V965" s="120"/>
      <c r="W965" s="195"/>
      <c r="X965" s="174"/>
      <c r="Y965" s="175"/>
      <c r="AA965" s="195"/>
      <c r="AB965" s="137"/>
    </row>
    <row r="966" spans="1:28" s="2" customFormat="1" ht="15" x14ac:dyDescent="0.2">
      <c r="A966" s="229">
        <v>820253</v>
      </c>
      <c r="B966" s="228" t="s">
        <v>248</v>
      </c>
      <c r="C966" s="228"/>
      <c r="D966" s="228"/>
      <c r="E966" s="228"/>
      <c r="F966" s="228"/>
      <c r="G966" s="228"/>
      <c r="H966" s="229">
        <v>202226</v>
      </c>
      <c r="I966" s="229">
        <v>202227</v>
      </c>
      <c r="J966" s="229">
        <v>202228</v>
      </c>
      <c r="K966" s="229">
        <v>202229</v>
      </c>
      <c r="L966" s="232">
        <v>202234</v>
      </c>
      <c r="N966" s="119" t="str">
        <f t="shared" si="45"/>
        <v>820253-</v>
      </c>
      <c r="O966" s="122" t="str">
        <f>IF(B966="NET","",IF(B966="","",IFERROR(VLOOKUP(N966,EAN!$A:$B,2,FALSE),"MANGLER - MÅ OPPDATERE EAN-FANEN")))</f>
        <v/>
      </c>
      <c r="P966" s="119">
        <f t="shared" si="46"/>
        <v>202226</v>
      </c>
      <c r="Q966" s="119">
        <f t="shared" si="47"/>
        <v>202234</v>
      </c>
      <c r="S966" s="137" t="str">
        <f>IF(B966="NET","",IFERROR(VLOOKUP(O966,'2) Order Form'!$W$9:$W$1926,1,FALSE),"Ikke med I order form"))</f>
        <v/>
      </c>
      <c r="U966" s="134"/>
      <c r="V966" s="120"/>
      <c r="W966" s="195"/>
      <c r="X966" s="174"/>
      <c r="Y966" s="175"/>
      <c r="AA966" s="195"/>
      <c r="AB966" s="137"/>
    </row>
    <row r="967" spans="1:28" s="2" customFormat="1" ht="15" x14ac:dyDescent="0.2">
      <c r="A967" s="228">
        <v>820253</v>
      </c>
      <c r="B967" s="228" t="s">
        <v>4508</v>
      </c>
      <c r="C967" s="228" t="s">
        <v>4204</v>
      </c>
      <c r="D967" s="228" t="s">
        <v>662</v>
      </c>
      <c r="E967" s="228" t="s">
        <v>4390</v>
      </c>
      <c r="F967" s="228" t="s">
        <v>8</v>
      </c>
      <c r="G967" s="228" t="s">
        <v>128</v>
      </c>
      <c r="H967" s="228">
        <v>19</v>
      </c>
      <c r="I967" s="228">
        <v>19</v>
      </c>
      <c r="J967" s="228">
        <v>19</v>
      </c>
      <c r="K967" s="228">
        <v>19</v>
      </c>
      <c r="L967" s="231">
        <v>19</v>
      </c>
      <c r="N967" s="119" t="str">
        <f t="shared" si="45"/>
        <v>820253-88001-S</v>
      </c>
      <c r="O967" s="122">
        <f>IF(B967="NET","",IF(B967="","",IFERROR(VLOOKUP(N967,EAN!$A:$B,2,FALSE),"MANGLER - MÅ OPPDATERE EAN-FANEN")))</f>
        <v>7048652712172</v>
      </c>
      <c r="P967" s="119">
        <f t="shared" si="46"/>
        <v>19</v>
      </c>
      <c r="Q967" s="119">
        <f t="shared" si="47"/>
        <v>19</v>
      </c>
      <c r="S967" s="137" t="str">
        <f>IF(B967="NET","",IFERROR(VLOOKUP(O967,'2) Order Form'!$W$9:$W$1926,1,FALSE),"Ikke med I order form"))</f>
        <v>Ikke med I order form</v>
      </c>
      <c r="U967" s="134"/>
      <c r="V967" s="120"/>
      <c r="W967" s="195"/>
      <c r="X967" s="174"/>
      <c r="Y967" s="175"/>
      <c r="AA967" s="195"/>
      <c r="AB967" s="137"/>
    </row>
    <row r="968" spans="1:28" s="2" customFormat="1" ht="15" x14ac:dyDescent="0.2">
      <c r="A968" s="228">
        <v>820253</v>
      </c>
      <c r="B968" s="228" t="s">
        <v>4508</v>
      </c>
      <c r="C968" s="228" t="s">
        <v>4204</v>
      </c>
      <c r="D968" s="228" t="s">
        <v>663</v>
      </c>
      <c r="E968" s="228" t="s">
        <v>4390</v>
      </c>
      <c r="F968" s="228" t="s">
        <v>7</v>
      </c>
      <c r="G968" s="228" t="s">
        <v>128</v>
      </c>
      <c r="H968" s="228">
        <v>44</v>
      </c>
      <c r="I968" s="228">
        <v>44</v>
      </c>
      <c r="J968" s="228">
        <v>44</v>
      </c>
      <c r="K968" s="228">
        <v>44</v>
      </c>
      <c r="L968" s="231">
        <v>44</v>
      </c>
      <c r="N968" s="119" t="str">
        <f t="shared" si="45"/>
        <v>820253-88001-M</v>
      </c>
      <c r="O968" s="122">
        <f>IF(B968="NET","",IF(B968="","",IFERROR(VLOOKUP(N968,EAN!$A:$B,2,FALSE),"MANGLER - MÅ OPPDATERE EAN-FANEN")))</f>
        <v>7048652712165</v>
      </c>
      <c r="P968" s="119">
        <f t="shared" si="46"/>
        <v>44</v>
      </c>
      <c r="Q968" s="119">
        <f t="shared" si="47"/>
        <v>44</v>
      </c>
      <c r="S968" s="137" t="str">
        <f>IF(B968="NET","",IFERROR(VLOOKUP(O968,'2) Order Form'!$W$9:$W$1926,1,FALSE),"Ikke med I order form"))</f>
        <v>Ikke med I order form</v>
      </c>
      <c r="U968" s="134"/>
      <c r="V968" s="120"/>
      <c r="W968" s="195"/>
      <c r="X968" s="174"/>
      <c r="Y968" s="175"/>
      <c r="AA968" s="195"/>
      <c r="AB968" s="137"/>
    </row>
    <row r="969" spans="1:28" s="2" customFormat="1" ht="15" x14ac:dyDescent="0.2">
      <c r="A969" s="228">
        <v>820253</v>
      </c>
      <c r="B969" s="228" t="s">
        <v>4508</v>
      </c>
      <c r="C969" s="228" t="s">
        <v>4204</v>
      </c>
      <c r="D969" s="228" t="s">
        <v>664</v>
      </c>
      <c r="E969" s="228" t="s">
        <v>4390</v>
      </c>
      <c r="F969" s="228" t="s">
        <v>67</v>
      </c>
      <c r="G969" s="228" t="s">
        <v>128</v>
      </c>
      <c r="H969" s="228">
        <v>45</v>
      </c>
      <c r="I969" s="228">
        <v>45</v>
      </c>
      <c r="J969" s="228">
        <v>45</v>
      </c>
      <c r="K969" s="228">
        <v>45</v>
      </c>
      <c r="L969" s="231">
        <v>45</v>
      </c>
      <c r="N969" s="119" t="str">
        <f t="shared" si="45"/>
        <v>820253-88001-L</v>
      </c>
      <c r="O969" s="122">
        <f>IF(B969="NET","",IF(B969="","",IFERROR(VLOOKUP(N969,EAN!$A:$B,2,FALSE),"MANGLER - MÅ OPPDATERE EAN-FANEN")))</f>
        <v>7048652712158</v>
      </c>
      <c r="P969" s="119">
        <f t="shared" si="46"/>
        <v>45</v>
      </c>
      <c r="Q969" s="119">
        <f t="shared" si="47"/>
        <v>45</v>
      </c>
      <c r="S969" s="137" t="str">
        <f>IF(B969="NET","",IFERROR(VLOOKUP(O969,'2) Order Form'!$W$9:$W$1926,1,FALSE),"Ikke med I order form"))</f>
        <v>Ikke med I order form</v>
      </c>
      <c r="U969" s="134"/>
      <c r="V969" s="120"/>
      <c r="W969" s="195"/>
      <c r="X969" s="174"/>
      <c r="Y969" s="175"/>
      <c r="AA969" s="195"/>
      <c r="AB969" s="137"/>
    </row>
    <row r="970" spans="1:28" s="2" customFormat="1" ht="15" x14ac:dyDescent="0.2">
      <c r="A970" s="228">
        <v>820253</v>
      </c>
      <c r="B970" s="228" t="s">
        <v>4508</v>
      </c>
      <c r="C970" s="228" t="s">
        <v>4204</v>
      </c>
      <c r="D970" s="228" t="s">
        <v>665</v>
      </c>
      <c r="E970" s="228" t="s">
        <v>4390</v>
      </c>
      <c r="F970" s="228" t="s">
        <v>68</v>
      </c>
      <c r="G970" s="228" t="s">
        <v>128</v>
      </c>
      <c r="H970" s="228">
        <v>29</v>
      </c>
      <c r="I970" s="228">
        <v>29</v>
      </c>
      <c r="J970" s="228">
        <v>29</v>
      </c>
      <c r="K970" s="228">
        <v>29</v>
      </c>
      <c r="L970" s="231">
        <v>29</v>
      </c>
      <c r="N970" s="119" t="str">
        <f t="shared" si="45"/>
        <v>820253-88001-XL</v>
      </c>
      <c r="O970" s="122">
        <f>IF(B970="NET","",IF(B970="","",IFERROR(VLOOKUP(N970,EAN!$A:$B,2,FALSE),"MANGLER - MÅ OPPDATERE EAN-FANEN")))</f>
        <v>7048652712189</v>
      </c>
      <c r="P970" s="119">
        <f t="shared" si="46"/>
        <v>29</v>
      </c>
      <c r="Q970" s="119">
        <f t="shared" si="47"/>
        <v>29</v>
      </c>
      <c r="S970" s="137" t="str">
        <f>IF(B970="NET","",IFERROR(VLOOKUP(O970,'2) Order Form'!$W$9:$W$1926,1,FALSE),"Ikke med I order form"))</f>
        <v>Ikke med I order form</v>
      </c>
      <c r="U970" s="134"/>
      <c r="V970" s="120"/>
      <c r="W970" s="195"/>
      <c r="X970" s="174"/>
      <c r="Y970" s="175"/>
      <c r="AA970" s="195"/>
      <c r="AB970" s="137"/>
    </row>
    <row r="971" spans="1:28" s="2" customFormat="1" ht="15" x14ac:dyDescent="0.2">
      <c r="A971" s="228">
        <v>820253</v>
      </c>
      <c r="B971" s="228" t="s">
        <v>4508</v>
      </c>
      <c r="C971" s="228" t="s">
        <v>4204</v>
      </c>
      <c r="D971" s="228" t="s">
        <v>650</v>
      </c>
      <c r="E971" s="228" t="s">
        <v>4364</v>
      </c>
      <c r="F971" s="228" t="s">
        <v>8</v>
      </c>
      <c r="G971" s="228" t="s">
        <v>128</v>
      </c>
      <c r="H971" s="228">
        <v>22</v>
      </c>
      <c r="I971" s="228">
        <v>22</v>
      </c>
      <c r="J971" s="228">
        <v>22</v>
      </c>
      <c r="K971" s="228">
        <v>22</v>
      </c>
      <c r="L971" s="231">
        <v>22</v>
      </c>
      <c r="N971" s="119" t="str">
        <f t="shared" si="45"/>
        <v>820253-99901-S</v>
      </c>
      <c r="O971" s="122">
        <f>IF(B971="NET","",IF(B971="","",IFERROR(VLOOKUP(N971,EAN!$A:$B,2,FALSE),"MANGLER - MÅ OPPDATERE EAN-FANEN")))</f>
        <v>7048652712219</v>
      </c>
      <c r="P971" s="119">
        <f t="shared" si="46"/>
        <v>22</v>
      </c>
      <c r="Q971" s="119">
        <f t="shared" si="47"/>
        <v>22</v>
      </c>
      <c r="S971" s="137" t="str">
        <f>IF(B971="NET","",IFERROR(VLOOKUP(O971,'2) Order Form'!$W$9:$W$1926,1,FALSE),"Ikke med I order form"))</f>
        <v>Ikke med I order form</v>
      </c>
      <c r="U971" s="134"/>
      <c r="V971" s="120"/>
      <c r="W971" s="195"/>
      <c r="X971" s="174"/>
      <c r="Y971" s="175"/>
      <c r="AA971" s="195"/>
      <c r="AB971" s="137"/>
    </row>
    <row r="972" spans="1:28" s="2" customFormat="1" ht="15" x14ac:dyDescent="0.2">
      <c r="A972" s="228">
        <v>820253</v>
      </c>
      <c r="B972" s="228" t="s">
        <v>4508</v>
      </c>
      <c r="C972" s="228" t="s">
        <v>4204</v>
      </c>
      <c r="D972" s="228" t="s">
        <v>651</v>
      </c>
      <c r="E972" s="228" t="s">
        <v>4364</v>
      </c>
      <c r="F972" s="228" t="s">
        <v>7</v>
      </c>
      <c r="G972" s="228" t="s">
        <v>128</v>
      </c>
      <c r="H972" s="228">
        <v>56</v>
      </c>
      <c r="I972" s="228">
        <v>56</v>
      </c>
      <c r="J972" s="228">
        <v>56</v>
      </c>
      <c r="K972" s="228">
        <v>56</v>
      </c>
      <c r="L972" s="231">
        <v>56</v>
      </c>
      <c r="N972" s="119" t="str">
        <f t="shared" si="45"/>
        <v>820253-99901-M</v>
      </c>
      <c r="O972" s="122">
        <f>IF(B972="NET","",IF(B972="","",IFERROR(VLOOKUP(N972,EAN!$A:$B,2,FALSE),"MANGLER - MÅ OPPDATERE EAN-FANEN")))</f>
        <v>7048652712202</v>
      </c>
      <c r="P972" s="119">
        <f t="shared" si="46"/>
        <v>56</v>
      </c>
      <c r="Q972" s="119">
        <f t="shared" si="47"/>
        <v>56</v>
      </c>
      <c r="S972" s="137" t="str">
        <f>IF(B972="NET","",IFERROR(VLOOKUP(O972,'2) Order Form'!$W$9:$W$1926,1,FALSE),"Ikke med I order form"))</f>
        <v>Ikke med I order form</v>
      </c>
      <c r="U972" s="134"/>
      <c r="V972" s="120"/>
      <c r="W972" s="195"/>
      <c r="X972" s="174"/>
      <c r="Y972" s="175"/>
      <c r="AA972" s="195"/>
      <c r="AB972" s="137"/>
    </row>
    <row r="973" spans="1:28" s="2" customFormat="1" ht="15" x14ac:dyDescent="0.2">
      <c r="A973" s="228">
        <v>820253</v>
      </c>
      <c r="B973" s="228" t="s">
        <v>4508</v>
      </c>
      <c r="C973" s="228" t="s">
        <v>4204</v>
      </c>
      <c r="D973" s="228" t="s">
        <v>652</v>
      </c>
      <c r="E973" s="228" t="s">
        <v>4364</v>
      </c>
      <c r="F973" s="228" t="s">
        <v>67</v>
      </c>
      <c r="G973" s="228" t="s">
        <v>128</v>
      </c>
      <c r="H973" s="228">
        <v>50</v>
      </c>
      <c r="I973" s="228">
        <v>50</v>
      </c>
      <c r="J973" s="228">
        <v>50</v>
      </c>
      <c r="K973" s="228">
        <v>50</v>
      </c>
      <c r="L973" s="231">
        <v>50</v>
      </c>
      <c r="N973" s="119" t="str">
        <f t="shared" si="45"/>
        <v>820253-99901-L</v>
      </c>
      <c r="O973" s="122">
        <f>IF(B973="NET","",IF(B973="","",IFERROR(VLOOKUP(N973,EAN!$A:$B,2,FALSE),"MANGLER - MÅ OPPDATERE EAN-FANEN")))</f>
        <v>7048652712196</v>
      </c>
      <c r="P973" s="119">
        <f t="shared" si="46"/>
        <v>50</v>
      </c>
      <c r="Q973" s="119">
        <f t="shared" si="47"/>
        <v>50</v>
      </c>
      <c r="S973" s="137" t="str">
        <f>IF(B973="NET","",IFERROR(VLOOKUP(O973,'2) Order Form'!$W$9:$W$1926,1,FALSE),"Ikke med I order form"))</f>
        <v>Ikke med I order form</v>
      </c>
      <c r="U973" s="134"/>
      <c r="V973" s="120"/>
      <c r="W973" s="195"/>
      <c r="X973" s="174"/>
      <c r="Y973" s="175"/>
      <c r="AA973" s="195"/>
      <c r="AB973" s="137"/>
    </row>
    <row r="974" spans="1:28" s="2" customFormat="1" ht="15" x14ac:dyDescent="0.2">
      <c r="A974" s="228">
        <v>820253</v>
      </c>
      <c r="B974" s="228" t="s">
        <v>4508</v>
      </c>
      <c r="C974" s="228" t="s">
        <v>4204</v>
      </c>
      <c r="D974" s="228" t="s">
        <v>653</v>
      </c>
      <c r="E974" s="228" t="s">
        <v>4364</v>
      </c>
      <c r="F974" s="228" t="s">
        <v>68</v>
      </c>
      <c r="G974" s="228" t="s">
        <v>128</v>
      </c>
      <c r="H974" s="228">
        <v>32</v>
      </c>
      <c r="I974" s="228">
        <v>32</v>
      </c>
      <c r="J974" s="228">
        <v>32</v>
      </c>
      <c r="K974" s="228">
        <v>32</v>
      </c>
      <c r="L974" s="231">
        <v>32</v>
      </c>
      <c r="N974" s="119" t="str">
        <f t="shared" si="45"/>
        <v>820253-99901-XL</v>
      </c>
      <c r="O974" s="122">
        <f>IF(B974="NET","",IF(B974="","",IFERROR(VLOOKUP(N974,EAN!$A:$B,2,FALSE),"MANGLER - MÅ OPPDATERE EAN-FANEN")))</f>
        <v>7048652712226</v>
      </c>
      <c r="P974" s="119">
        <f t="shared" si="46"/>
        <v>32</v>
      </c>
      <c r="Q974" s="119">
        <f t="shared" si="47"/>
        <v>32</v>
      </c>
      <c r="S974" s="137" t="str">
        <f>IF(B974="NET","",IFERROR(VLOOKUP(O974,'2) Order Form'!$W$9:$W$1926,1,FALSE),"Ikke med I order form"))</f>
        <v>Ikke med I order form</v>
      </c>
      <c r="U974" s="134"/>
      <c r="V974" s="120"/>
      <c r="W974" s="195"/>
      <c r="X974" s="174"/>
      <c r="Y974" s="175"/>
      <c r="AA974" s="195"/>
      <c r="AB974" s="137"/>
    </row>
    <row r="975" spans="1:28" s="2" customFormat="1" ht="15" x14ac:dyDescent="0.2">
      <c r="A975" s="229">
        <v>820255</v>
      </c>
      <c r="B975" s="228" t="s">
        <v>248</v>
      </c>
      <c r="C975" s="228"/>
      <c r="D975" s="228"/>
      <c r="E975" s="228"/>
      <c r="F975" s="228"/>
      <c r="G975" s="228"/>
      <c r="H975" s="229">
        <v>202226</v>
      </c>
      <c r="I975" s="229">
        <v>202227</v>
      </c>
      <c r="J975" s="229">
        <v>202228</v>
      </c>
      <c r="K975" s="229">
        <v>202229</v>
      </c>
      <c r="L975" s="232">
        <v>202234</v>
      </c>
      <c r="N975" s="119" t="str">
        <f t="shared" si="45"/>
        <v>820255-</v>
      </c>
      <c r="O975" s="122" t="str">
        <f>IF(B975="NET","",IF(B975="","",IFERROR(VLOOKUP(N975,EAN!$A:$B,2,FALSE),"MANGLER - MÅ OPPDATERE EAN-FANEN")))</f>
        <v/>
      </c>
      <c r="P975" s="119">
        <f t="shared" si="46"/>
        <v>202226</v>
      </c>
      <c r="Q975" s="119">
        <f t="shared" si="47"/>
        <v>202234</v>
      </c>
      <c r="S975" s="137" t="str">
        <f>IF(B975="NET","",IFERROR(VLOOKUP(O975,'2) Order Form'!$W$9:$W$1926,1,FALSE),"Ikke med I order form"))</f>
        <v/>
      </c>
      <c r="U975" s="134"/>
      <c r="V975" s="120"/>
      <c r="W975" s="195"/>
      <c r="X975" s="174"/>
      <c r="Y975" s="175"/>
      <c r="AA975" s="195"/>
      <c r="AB975" s="137"/>
    </row>
    <row r="976" spans="1:28" s="2" customFormat="1" ht="15" x14ac:dyDescent="0.2">
      <c r="A976" s="228">
        <v>820255</v>
      </c>
      <c r="B976" s="228" t="s">
        <v>395</v>
      </c>
      <c r="C976" s="228" t="s">
        <v>4204</v>
      </c>
      <c r="D976" s="228" t="s">
        <v>3375</v>
      </c>
      <c r="E976" s="228" t="s">
        <v>4366</v>
      </c>
      <c r="F976" s="228" t="s">
        <v>84</v>
      </c>
      <c r="G976" s="228" t="s">
        <v>504</v>
      </c>
      <c r="H976" s="228">
        <v>0</v>
      </c>
      <c r="I976" s="228">
        <v>0</v>
      </c>
      <c r="J976" s="228">
        <v>0</v>
      </c>
      <c r="K976" s="228">
        <v>0</v>
      </c>
      <c r="L976" s="231">
        <v>0</v>
      </c>
      <c r="N976" s="119" t="str">
        <f t="shared" si="45"/>
        <v>820255-66101-OS</v>
      </c>
      <c r="O976" s="122" t="str">
        <f>IF(B976="NET","",IF(B976="","",IFERROR(VLOOKUP(N976,EAN!$A:$B,2,FALSE),"MANGLER - MÅ OPPDATERE EAN-FANEN")))</f>
        <v>MANGLER - MÅ OPPDATERE EAN-FANEN</v>
      </c>
      <c r="P976" s="119">
        <f t="shared" si="46"/>
        <v>0</v>
      </c>
      <c r="Q976" s="119">
        <f t="shared" si="47"/>
        <v>0</v>
      </c>
      <c r="S976" s="137" t="str">
        <f>IF(B976="NET","",IFERROR(VLOOKUP(O976,'2) Order Form'!$W$9:$W$1926,1,FALSE),"Ikke med I order form"))</f>
        <v>Ikke med I order form</v>
      </c>
      <c r="U976" s="134"/>
      <c r="V976" s="120"/>
      <c r="W976" s="195"/>
      <c r="X976" s="174"/>
      <c r="Y976" s="175"/>
      <c r="AA976" s="195"/>
      <c r="AB976" s="137"/>
    </row>
    <row r="977" spans="1:28" s="2" customFormat="1" ht="15" x14ac:dyDescent="0.2">
      <c r="A977" s="228">
        <v>820255</v>
      </c>
      <c r="B977" s="228" t="s">
        <v>395</v>
      </c>
      <c r="C977" s="228" t="s">
        <v>4204</v>
      </c>
      <c r="D977" s="228" t="s">
        <v>3376</v>
      </c>
      <c r="E977" s="228" t="s">
        <v>4389</v>
      </c>
      <c r="F977" s="228" t="s">
        <v>84</v>
      </c>
      <c r="G977" s="228" t="s">
        <v>128</v>
      </c>
      <c r="H977" s="228">
        <v>0</v>
      </c>
      <c r="I977" s="228">
        <v>0</v>
      </c>
      <c r="J977" s="228">
        <v>0</v>
      </c>
      <c r="K977" s="228">
        <v>0</v>
      </c>
      <c r="L977" s="231">
        <v>0</v>
      </c>
      <c r="N977" s="119" t="str">
        <f t="shared" si="45"/>
        <v>820255-75000-OS</v>
      </c>
      <c r="O977" s="122" t="str">
        <f>IF(B977="NET","",IF(B977="","",IFERROR(VLOOKUP(N977,EAN!$A:$B,2,FALSE),"MANGLER - MÅ OPPDATERE EAN-FANEN")))</f>
        <v>MANGLER - MÅ OPPDATERE EAN-FANEN</v>
      </c>
      <c r="P977" s="119">
        <f t="shared" si="46"/>
        <v>0</v>
      </c>
      <c r="Q977" s="119">
        <f t="shared" si="47"/>
        <v>0</v>
      </c>
      <c r="S977" s="137" t="str">
        <f>IF(B977="NET","",IFERROR(VLOOKUP(O977,'2) Order Form'!$W$9:$W$1926,1,FALSE),"Ikke med I order form"))</f>
        <v>Ikke med I order form</v>
      </c>
      <c r="U977" s="134"/>
      <c r="V977" s="120"/>
      <c r="W977" s="195"/>
      <c r="X977" s="174"/>
      <c r="Y977" s="175"/>
      <c r="AA977" s="195"/>
      <c r="AB977" s="137"/>
    </row>
    <row r="978" spans="1:28" s="2" customFormat="1" ht="15" x14ac:dyDescent="0.2">
      <c r="A978" s="228">
        <v>820255</v>
      </c>
      <c r="B978" s="228" t="s">
        <v>395</v>
      </c>
      <c r="C978" s="228" t="s">
        <v>4204</v>
      </c>
      <c r="D978" s="228" t="s">
        <v>3377</v>
      </c>
      <c r="E978" s="228" t="s">
        <v>4390</v>
      </c>
      <c r="F978" s="228" t="s">
        <v>84</v>
      </c>
      <c r="G978" s="228" t="s">
        <v>504</v>
      </c>
      <c r="H978" s="228">
        <v>0</v>
      </c>
      <c r="I978" s="228">
        <v>0</v>
      </c>
      <c r="J978" s="228">
        <v>0</v>
      </c>
      <c r="K978" s="228">
        <v>0</v>
      </c>
      <c r="L978" s="231">
        <v>0</v>
      </c>
      <c r="N978" s="119" t="str">
        <f t="shared" si="45"/>
        <v>820255-88001-OS</v>
      </c>
      <c r="O978" s="122" t="str">
        <f>IF(B978="NET","",IF(B978="","",IFERROR(VLOOKUP(N978,EAN!$A:$B,2,FALSE),"MANGLER - MÅ OPPDATERE EAN-FANEN")))</f>
        <v>MANGLER - MÅ OPPDATERE EAN-FANEN</v>
      </c>
      <c r="P978" s="119">
        <f t="shared" si="46"/>
        <v>0</v>
      </c>
      <c r="Q978" s="119">
        <f t="shared" si="47"/>
        <v>0</v>
      </c>
      <c r="S978" s="137" t="str">
        <f>IF(B978="NET","",IFERROR(VLOOKUP(O978,'2) Order Form'!$W$9:$W$1926,1,FALSE),"Ikke med I order form"))</f>
        <v>Ikke med I order form</v>
      </c>
      <c r="U978" s="134"/>
      <c r="V978" s="120"/>
      <c r="W978" s="195"/>
      <c r="X978" s="174"/>
      <c r="Y978" s="175"/>
      <c r="AA978" s="195"/>
      <c r="AB978" s="137"/>
    </row>
    <row r="979" spans="1:28" s="2" customFormat="1" ht="15" x14ac:dyDescent="0.2">
      <c r="A979" s="228">
        <v>820255</v>
      </c>
      <c r="B979" s="228" t="s">
        <v>395</v>
      </c>
      <c r="C979" s="228" t="s">
        <v>4204</v>
      </c>
      <c r="D979" s="228" t="s">
        <v>660</v>
      </c>
      <c r="E979" s="228" t="s">
        <v>4364</v>
      </c>
      <c r="F979" s="228" t="s">
        <v>84</v>
      </c>
      <c r="G979" s="228" t="s">
        <v>128</v>
      </c>
      <c r="H979" s="228">
        <v>12</v>
      </c>
      <c r="I979" s="228">
        <v>12</v>
      </c>
      <c r="J979" s="228">
        <v>12</v>
      </c>
      <c r="K979" s="228">
        <v>12</v>
      </c>
      <c r="L979" s="231">
        <v>12</v>
      </c>
      <c r="N979" s="119" t="str">
        <f t="shared" si="45"/>
        <v>820255-99901-OS</v>
      </c>
      <c r="O979" s="122" t="str">
        <f>IF(B979="NET","",IF(B979="","",IFERROR(VLOOKUP(N979,EAN!$A:$B,2,FALSE),"MANGLER - MÅ OPPDATERE EAN-FANEN")))</f>
        <v>MANGLER - MÅ OPPDATERE EAN-FANEN</v>
      </c>
      <c r="P979" s="119">
        <f t="shared" si="46"/>
        <v>12</v>
      </c>
      <c r="Q979" s="119">
        <f t="shared" si="47"/>
        <v>12</v>
      </c>
      <c r="S979" s="137" t="str">
        <f>IF(B979="NET","",IFERROR(VLOOKUP(O979,'2) Order Form'!$W$9:$W$1926,1,FALSE),"Ikke med I order form"))</f>
        <v>Ikke med I order form</v>
      </c>
      <c r="U979" s="134"/>
      <c r="V979" s="120"/>
      <c r="W979" s="195"/>
      <c r="X979" s="174"/>
      <c r="Y979" s="175"/>
      <c r="AA979" s="195"/>
      <c r="AB979" s="137"/>
    </row>
    <row r="980" spans="1:28" s="2" customFormat="1" ht="15" x14ac:dyDescent="0.2">
      <c r="A980" s="229">
        <v>820256</v>
      </c>
      <c r="B980" s="228" t="s">
        <v>248</v>
      </c>
      <c r="C980" s="228"/>
      <c r="D980" s="228"/>
      <c r="E980" s="228"/>
      <c r="F980" s="228"/>
      <c r="G980" s="228"/>
      <c r="H980" s="229">
        <v>202226</v>
      </c>
      <c r="I980" s="229">
        <v>202227</v>
      </c>
      <c r="J980" s="229">
        <v>202228</v>
      </c>
      <c r="K980" s="229">
        <v>202229</v>
      </c>
      <c r="L980" s="232">
        <v>202234</v>
      </c>
      <c r="N980" s="119" t="str">
        <f t="shared" si="45"/>
        <v>820256-</v>
      </c>
      <c r="O980" s="122" t="str">
        <f>IF(B980="NET","",IF(B980="","",IFERROR(VLOOKUP(N980,EAN!$A:$B,2,FALSE),"MANGLER - MÅ OPPDATERE EAN-FANEN")))</f>
        <v/>
      </c>
      <c r="P980" s="119">
        <f t="shared" si="46"/>
        <v>202226</v>
      </c>
      <c r="Q980" s="119">
        <f t="shared" si="47"/>
        <v>202234</v>
      </c>
      <c r="S980" s="137" t="str">
        <f>IF(B980="NET","",IFERROR(VLOOKUP(O980,'2) Order Form'!$W$9:$W$1926,1,FALSE),"Ikke med I order form"))</f>
        <v/>
      </c>
      <c r="U980" s="134"/>
      <c r="V980" s="120"/>
      <c r="W980" s="195"/>
      <c r="X980" s="174"/>
      <c r="Y980" s="175"/>
      <c r="AA980" s="195"/>
      <c r="AB980" s="137"/>
    </row>
    <row r="981" spans="1:28" s="2" customFormat="1" ht="15" x14ac:dyDescent="0.2">
      <c r="A981" s="228">
        <v>820256</v>
      </c>
      <c r="B981" s="228" t="s">
        <v>396</v>
      </c>
      <c r="C981" s="228" t="s">
        <v>4204</v>
      </c>
      <c r="D981" s="228" t="s">
        <v>3378</v>
      </c>
      <c r="E981" s="228" t="s">
        <v>4392</v>
      </c>
      <c r="F981" s="228" t="s">
        <v>84</v>
      </c>
      <c r="G981" s="228" t="s">
        <v>128</v>
      </c>
      <c r="H981" s="228">
        <v>0</v>
      </c>
      <c r="I981" s="228">
        <v>0</v>
      </c>
      <c r="J981" s="228">
        <v>0</v>
      </c>
      <c r="K981" s="228">
        <v>0</v>
      </c>
      <c r="L981" s="231">
        <v>0</v>
      </c>
      <c r="N981" s="119" t="str">
        <f t="shared" si="45"/>
        <v>820256-10002-OS</v>
      </c>
      <c r="O981" s="122" t="str">
        <f>IF(B981="NET","",IF(B981="","",IFERROR(VLOOKUP(N981,EAN!$A:$B,2,FALSE),"MANGLER - MÅ OPPDATERE EAN-FANEN")))</f>
        <v>MANGLER - MÅ OPPDATERE EAN-FANEN</v>
      </c>
      <c r="P981" s="119">
        <f t="shared" si="46"/>
        <v>0</v>
      </c>
      <c r="Q981" s="119">
        <f t="shared" si="47"/>
        <v>0</v>
      </c>
      <c r="S981" s="137" t="str">
        <f>IF(B981="NET","",IFERROR(VLOOKUP(O981,'2) Order Form'!$W$9:$W$1926,1,FALSE),"Ikke med I order form"))</f>
        <v>Ikke med I order form</v>
      </c>
      <c r="U981" s="134"/>
      <c r="V981" s="120"/>
      <c r="W981" s="195"/>
      <c r="X981" s="174"/>
      <c r="Y981" s="175"/>
      <c r="AA981" s="195"/>
      <c r="AB981" s="137"/>
    </row>
    <row r="982" spans="1:28" s="2" customFormat="1" ht="15" x14ac:dyDescent="0.2">
      <c r="A982" s="228">
        <v>820256</v>
      </c>
      <c r="B982" s="228" t="s">
        <v>396</v>
      </c>
      <c r="C982" s="228" t="s">
        <v>4204</v>
      </c>
      <c r="D982" s="228" t="s">
        <v>3379</v>
      </c>
      <c r="E982" s="228" t="s">
        <v>4391</v>
      </c>
      <c r="F982" s="228" t="s">
        <v>84</v>
      </c>
      <c r="G982" s="228" t="s">
        <v>504</v>
      </c>
      <c r="H982" s="228">
        <v>18</v>
      </c>
      <c r="I982" s="228">
        <v>18</v>
      </c>
      <c r="J982" s="228">
        <v>18</v>
      </c>
      <c r="K982" s="228">
        <v>18</v>
      </c>
      <c r="L982" s="231">
        <v>18</v>
      </c>
      <c r="N982" s="119" t="str">
        <f t="shared" si="45"/>
        <v>820256-55503-OS</v>
      </c>
      <c r="O982" s="122" t="str">
        <f>IF(B982="NET","",IF(B982="","",IFERROR(VLOOKUP(N982,EAN!$A:$B,2,FALSE),"MANGLER - MÅ OPPDATERE EAN-FANEN")))</f>
        <v>MANGLER - MÅ OPPDATERE EAN-FANEN</v>
      </c>
      <c r="P982" s="119">
        <f t="shared" si="46"/>
        <v>18</v>
      </c>
      <c r="Q982" s="119">
        <f t="shared" si="47"/>
        <v>18</v>
      </c>
      <c r="S982" s="137" t="str">
        <f>IF(B982="NET","",IFERROR(VLOOKUP(O982,'2) Order Form'!$W$9:$W$1926,1,FALSE),"Ikke med I order form"))</f>
        <v>Ikke med I order form</v>
      </c>
      <c r="U982" s="134"/>
      <c r="V982" s="120"/>
      <c r="W982" s="195"/>
      <c r="X982" s="174"/>
      <c r="Y982" s="175"/>
      <c r="AA982" s="195"/>
      <c r="AB982" s="137"/>
    </row>
    <row r="983" spans="1:28" s="2" customFormat="1" ht="15" x14ac:dyDescent="0.2">
      <c r="A983" s="228">
        <v>820256</v>
      </c>
      <c r="B983" s="228" t="s">
        <v>396</v>
      </c>
      <c r="C983" s="228" t="s">
        <v>4204</v>
      </c>
      <c r="D983" s="228" t="s">
        <v>3375</v>
      </c>
      <c r="E983" s="228" t="s">
        <v>4366</v>
      </c>
      <c r="F983" s="228" t="s">
        <v>84</v>
      </c>
      <c r="G983" s="228" t="s">
        <v>504</v>
      </c>
      <c r="H983" s="228">
        <v>0</v>
      </c>
      <c r="I983" s="228">
        <v>0</v>
      </c>
      <c r="J983" s="228">
        <v>0</v>
      </c>
      <c r="K983" s="228">
        <v>0</v>
      </c>
      <c r="L983" s="231">
        <v>0</v>
      </c>
      <c r="N983" s="119" t="str">
        <f t="shared" si="45"/>
        <v>820256-66101-OS</v>
      </c>
      <c r="O983" s="122" t="str">
        <f>IF(B983="NET","",IF(B983="","",IFERROR(VLOOKUP(N983,EAN!$A:$B,2,FALSE),"MANGLER - MÅ OPPDATERE EAN-FANEN")))</f>
        <v>MANGLER - MÅ OPPDATERE EAN-FANEN</v>
      </c>
      <c r="P983" s="119">
        <f t="shared" si="46"/>
        <v>0</v>
      </c>
      <c r="Q983" s="119">
        <f t="shared" si="47"/>
        <v>0</v>
      </c>
      <c r="S983" s="137" t="str">
        <f>IF(B983="NET","",IFERROR(VLOOKUP(O983,'2) Order Form'!$W$9:$W$1926,1,FALSE),"Ikke med I order form"))</f>
        <v>Ikke med I order form</v>
      </c>
      <c r="U983" s="134"/>
      <c r="V983" s="120"/>
      <c r="W983" s="195"/>
      <c r="X983" s="174"/>
      <c r="Y983" s="175"/>
      <c r="AA983" s="195"/>
      <c r="AB983" s="137"/>
    </row>
    <row r="984" spans="1:28" s="2" customFormat="1" ht="15" x14ac:dyDescent="0.2">
      <c r="A984" s="228">
        <v>820256</v>
      </c>
      <c r="B984" s="228" t="s">
        <v>396</v>
      </c>
      <c r="C984" s="228" t="s">
        <v>4204</v>
      </c>
      <c r="D984" s="228" t="s">
        <v>3376</v>
      </c>
      <c r="E984" s="228" t="s">
        <v>4389</v>
      </c>
      <c r="F984" s="228" t="s">
        <v>84</v>
      </c>
      <c r="G984" s="228" t="s">
        <v>504</v>
      </c>
      <c r="H984" s="228">
        <v>0</v>
      </c>
      <c r="I984" s="228">
        <v>0</v>
      </c>
      <c r="J984" s="228">
        <v>0</v>
      </c>
      <c r="K984" s="228">
        <v>0</v>
      </c>
      <c r="L984" s="231">
        <v>0</v>
      </c>
      <c r="N984" s="119" t="str">
        <f t="shared" si="45"/>
        <v>820256-75000-OS</v>
      </c>
      <c r="O984" s="122" t="str">
        <f>IF(B984="NET","",IF(B984="","",IFERROR(VLOOKUP(N984,EAN!$A:$B,2,FALSE),"MANGLER - MÅ OPPDATERE EAN-FANEN")))</f>
        <v>MANGLER - MÅ OPPDATERE EAN-FANEN</v>
      </c>
      <c r="P984" s="119">
        <f t="shared" si="46"/>
        <v>0</v>
      </c>
      <c r="Q984" s="119">
        <f t="shared" si="47"/>
        <v>0</v>
      </c>
      <c r="S984" s="137" t="str">
        <f>IF(B984="NET","",IFERROR(VLOOKUP(O984,'2) Order Form'!$W$9:$W$1926,1,FALSE),"Ikke med I order form"))</f>
        <v>Ikke med I order form</v>
      </c>
      <c r="U984" s="134"/>
      <c r="V984" s="120"/>
      <c r="W984" s="195"/>
      <c r="X984" s="174"/>
      <c r="Y984" s="175"/>
      <c r="AA984" s="195"/>
      <c r="AB984" s="137"/>
    </row>
    <row r="985" spans="1:28" s="2" customFormat="1" ht="15" x14ac:dyDescent="0.2">
      <c r="A985" s="228">
        <v>820256</v>
      </c>
      <c r="B985" s="228" t="s">
        <v>396</v>
      </c>
      <c r="C985" s="228" t="s">
        <v>4204</v>
      </c>
      <c r="D985" s="228" t="s">
        <v>3380</v>
      </c>
      <c r="E985" s="228" t="s">
        <v>515</v>
      </c>
      <c r="F985" s="228" t="s">
        <v>84</v>
      </c>
      <c r="G985" s="228" t="s">
        <v>504</v>
      </c>
      <c r="H985" s="228">
        <v>0</v>
      </c>
      <c r="I985" s="228">
        <v>0</v>
      </c>
      <c r="J985" s="228">
        <v>0</v>
      </c>
      <c r="K985" s="228">
        <v>0</v>
      </c>
      <c r="L985" s="231">
        <v>0</v>
      </c>
      <c r="N985" s="119" t="str">
        <f t="shared" si="45"/>
        <v>820256-WRWHT-OS</v>
      </c>
      <c r="O985" s="122" t="str">
        <f>IF(B985="NET","",IF(B985="","",IFERROR(VLOOKUP(N985,EAN!$A:$B,2,FALSE),"MANGLER - MÅ OPPDATERE EAN-FANEN")))</f>
        <v>MANGLER - MÅ OPPDATERE EAN-FANEN</v>
      </c>
      <c r="P985" s="119">
        <f t="shared" si="46"/>
        <v>0</v>
      </c>
      <c r="Q985" s="119">
        <f t="shared" si="47"/>
        <v>0</v>
      </c>
      <c r="S985" s="137" t="str">
        <f>IF(B985="NET","",IFERROR(VLOOKUP(O985,'2) Order Form'!$W$9:$W$1926,1,FALSE),"Ikke med I order form"))</f>
        <v>Ikke med I order form</v>
      </c>
      <c r="U985" s="134"/>
      <c r="V985" s="120"/>
      <c r="W985" s="195"/>
      <c r="X985" s="174"/>
      <c r="Y985" s="175"/>
      <c r="AA985" s="195"/>
      <c r="AB985" s="137"/>
    </row>
    <row r="986" spans="1:28" s="2" customFormat="1" ht="15" x14ac:dyDescent="0.2">
      <c r="A986" s="229">
        <v>820260</v>
      </c>
      <c r="B986" s="228" t="s">
        <v>248</v>
      </c>
      <c r="C986" s="228"/>
      <c r="D986" s="228"/>
      <c r="E986" s="228"/>
      <c r="F986" s="228"/>
      <c r="G986" s="228"/>
      <c r="H986" s="229">
        <v>202226</v>
      </c>
      <c r="I986" s="229">
        <v>202227</v>
      </c>
      <c r="J986" s="229">
        <v>202228</v>
      </c>
      <c r="K986" s="229">
        <v>202229</v>
      </c>
      <c r="L986" s="232">
        <v>202234</v>
      </c>
      <c r="N986" s="119" t="str">
        <f t="shared" si="45"/>
        <v>820260-</v>
      </c>
      <c r="O986" s="122" t="str">
        <f>IF(B986="NET","",IF(B986="","",IFERROR(VLOOKUP(N986,EAN!$A:$B,2,FALSE),"MANGLER - MÅ OPPDATERE EAN-FANEN")))</f>
        <v/>
      </c>
      <c r="P986" s="119">
        <f t="shared" si="46"/>
        <v>202226</v>
      </c>
      <c r="Q986" s="119">
        <f t="shared" si="47"/>
        <v>202234</v>
      </c>
      <c r="S986" s="137" t="str">
        <f>IF(B986="NET","",IFERROR(VLOOKUP(O986,'2) Order Form'!$W$9:$W$1926,1,FALSE),"Ikke med I order form"))</f>
        <v/>
      </c>
      <c r="U986" s="134"/>
      <c r="V986" s="120"/>
      <c r="W986" s="195"/>
      <c r="X986" s="174"/>
      <c r="Y986" s="175"/>
      <c r="AA986" s="195"/>
      <c r="AB986" s="137"/>
    </row>
    <row r="987" spans="1:28" s="2" customFormat="1" ht="15" x14ac:dyDescent="0.2">
      <c r="A987" s="228">
        <v>820260</v>
      </c>
      <c r="B987" s="228" t="s">
        <v>3381</v>
      </c>
      <c r="C987" s="228" t="s">
        <v>4204</v>
      </c>
      <c r="D987" s="228" t="s">
        <v>667</v>
      </c>
      <c r="E987" s="228" t="s">
        <v>4392</v>
      </c>
      <c r="F987" s="228" t="s">
        <v>8</v>
      </c>
      <c r="G987" s="228" t="s">
        <v>128</v>
      </c>
      <c r="H987" s="228">
        <v>27</v>
      </c>
      <c r="I987" s="228">
        <v>27</v>
      </c>
      <c r="J987" s="228">
        <v>27</v>
      </c>
      <c r="K987" s="228">
        <v>27</v>
      </c>
      <c r="L987" s="231">
        <v>27</v>
      </c>
      <c r="N987" s="119" t="str">
        <f t="shared" si="45"/>
        <v>820260-10002-S</v>
      </c>
      <c r="O987" s="122" t="str">
        <f>IF(B987="NET","",IF(B987="","",IFERROR(VLOOKUP(N987,EAN!$A:$B,2,FALSE),"MANGLER - MÅ OPPDATERE EAN-FANEN")))</f>
        <v>MANGLER - MÅ OPPDATERE EAN-FANEN</v>
      </c>
      <c r="P987" s="119">
        <f t="shared" si="46"/>
        <v>27</v>
      </c>
      <c r="Q987" s="119">
        <f t="shared" si="47"/>
        <v>27</v>
      </c>
      <c r="S987" s="137" t="str">
        <f>IF(B987="NET","",IFERROR(VLOOKUP(O987,'2) Order Form'!$W$9:$W$1926,1,FALSE),"Ikke med I order form"))</f>
        <v>Ikke med I order form</v>
      </c>
      <c r="U987" s="134"/>
      <c r="V987" s="120"/>
      <c r="W987" s="195"/>
      <c r="X987" s="174"/>
      <c r="Y987" s="175"/>
      <c r="AA987" s="195"/>
      <c r="AB987" s="137"/>
    </row>
    <row r="988" spans="1:28" s="2" customFormat="1" ht="15" x14ac:dyDescent="0.2">
      <c r="A988" s="228">
        <v>820260</v>
      </c>
      <c r="B988" s="228" t="s">
        <v>3381</v>
      </c>
      <c r="C988" s="228" t="s">
        <v>4204</v>
      </c>
      <c r="D988" s="228" t="s">
        <v>668</v>
      </c>
      <c r="E988" s="228" t="s">
        <v>4392</v>
      </c>
      <c r="F988" s="228" t="s">
        <v>7</v>
      </c>
      <c r="G988" s="228" t="s">
        <v>128</v>
      </c>
      <c r="H988" s="228">
        <v>32</v>
      </c>
      <c r="I988" s="228">
        <v>32</v>
      </c>
      <c r="J988" s="228">
        <v>32</v>
      </c>
      <c r="K988" s="228">
        <v>32</v>
      </c>
      <c r="L988" s="231">
        <v>32</v>
      </c>
      <c r="N988" s="119" t="str">
        <f t="shared" si="45"/>
        <v>820260-10002-M</v>
      </c>
      <c r="O988" s="122" t="str">
        <f>IF(B988="NET","",IF(B988="","",IFERROR(VLOOKUP(N988,EAN!$A:$B,2,FALSE),"MANGLER - MÅ OPPDATERE EAN-FANEN")))</f>
        <v>MANGLER - MÅ OPPDATERE EAN-FANEN</v>
      </c>
      <c r="P988" s="119">
        <f t="shared" si="46"/>
        <v>32</v>
      </c>
      <c r="Q988" s="119">
        <f t="shared" si="47"/>
        <v>32</v>
      </c>
      <c r="S988" s="137" t="str">
        <f>IF(B988="NET","",IFERROR(VLOOKUP(O988,'2) Order Form'!$W$9:$W$1926,1,FALSE),"Ikke med I order form"))</f>
        <v>Ikke med I order form</v>
      </c>
      <c r="U988" s="134"/>
      <c r="V988" s="120"/>
      <c r="W988" s="195"/>
      <c r="X988" s="174"/>
      <c r="Y988" s="175"/>
      <c r="AA988" s="195"/>
      <c r="AB988" s="137"/>
    </row>
    <row r="989" spans="1:28" s="2" customFormat="1" ht="15" x14ac:dyDescent="0.2">
      <c r="A989" s="228">
        <v>820260</v>
      </c>
      <c r="B989" s="228" t="s">
        <v>3381</v>
      </c>
      <c r="C989" s="228" t="s">
        <v>4204</v>
      </c>
      <c r="D989" s="228" t="s">
        <v>669</v>
      </c>
      <c r="E989" s="228" t="s">
        <v>4392</v>
      </c>
      <c r="F989" s="228" t="s">
        <v>67</v>
      </c>
      <c r="G989" s="228" t="s">
        <v>128</v>
      </c>
      <c r="H989" s="228">
        <v>9</v>
      </c>
      <c r="I989" s="228">
        <v>9</v>
      </c>
      <c r="J989" s="228">
        <v>9</v>
      </c>
      <c r="K989" s="228">
        <v>9</v>
      </c>
      <c r="L989" s="231">
        <v>9</v>
      </c>
      <c r="N989" s="119" t="str">
        <f t="shared" si="45"/>
        <v>820260-10002-L</v>
      </c>
      <c r="O989" s="122" t="str">
        <f>IF(B989="NET","",IF(B989="","",IFERROR(VLOOKUP(N989,EAN!$A:$B,2,FALSE),"MANGLER - MÅ OPPDATERE EAN-FANEN")))</f>
        <v>MANGLER - MÅ OPPDATERE EAN-FANEN</v>
      </c>
      <c r="P989" s="119">
        <f t="shared" si="46"/>
        <v>9</v>
      </c>
      <c r="Q989" s="119">
        <f t="shared" si="47"/>
        <v>9</v>
      </c>
      <c r="S989" s="137" t="str">
        <f>IF(B989="NET","",IFERROR(VLOOKUP(O989,'2) Order Form'!$W$9:$W$1926,1,FALSE),"Ikke med I order form"))</f>
        <v>Ikke med I order form</v>
      </c>
      <c r="U989" s="134"/>
      <c r="V989" s="120"/>
      <c r="W989" s="195"/>
      <c r="X989" s="174"/>
      <c r="Y989" s="175"/>
      <c r="AA989" s="195"/>
      <c r="AB989" s="137"/>
    </row>
    <row r="990" spans="1:28" s="2" customFormat="1" ht="15" x14ac:dyDescent="0.2">
      <c r="A990" s="228">
        <v>820260</v>
      </c>
      <c r="B990" s="228" t="s">
        <v>3381</v>
      </c>
      <c r="C990" s="228" t="s">
        <v>4204</v>
      </c>
      <c r="D990" s="228" t="s">
        <v>670</v>
      </c>
      <c r="E990" s="228" t="s">
        <v>4392</v>
      </c>
      <c r="F990" s="228" t="s">
        <v>68</v>
      </c>
      <c r="G990" s="228" t="s">
        <v>128</v>
      </c>
      <c r="H990" s="228">
        <v>18</v>
      </c>
      <c r="I990" s="228">
        <v>18</v>
      </c>
      <c r="J990" s="228">
        <v>18</v>
      </c>
      <c r="K990" s="228">
        <v>18</v>
      </c>
      <c r="L990" s="231">
        <v>18</v>
      </c>
      <c r="N990" s="119" t="str">
        <f t="shared" si="45"/>
        <v>820260-10002-XL</v>
      </c>
      <c r="O990" s="122" t="str">
        <f>IF(B990="NET","",IF(B990="","",IFERROR(VLOOKUP(N990,EAN!$A:$B,2,FALSE),"MANGLER - MÅ OPPDATERE EAN-FANEN")))</f>
        <v>MANGLER - MÅ OPPDATERE EAN-FANEN</v>
      </c>
      <c r="P990" s="119">
        <f t="shared" si="46"/>
        <v>18</v>
      </c>
      <c r="Q990" s="119">
        <f t="shared" si="47"/>
        <v>18</v>
      </c>
      <c r="S990" s="137" t="str">
        <f>IF(B990="NET","",IFERROR(VLOOKUP(O990,'2) Order Form'!$W$9:$W$1926,1,FALSE),"Ikke med I order form"))</f>
        <v>Ikke med I order form</v>
      </c>
      <c r="U990" s="134"/>
      <c r="V990" s="120"/>
      <c r="W990" s="195"/>
      <c r="X990" s="174"/>
      <c r="Y990" s="175"/>
      <c r="AA990" s="195"/>
      <c r="AB990" s="137"/>
    </row>
    <row r="991" spans="1:28" s="2" customFormat="1" ht="15" x14ac:dyDescent="0.2">
      <c r="A991" s="228">
        <v>820260</v>
      </c>
      <c r="B991" s="228" t="s">
        <v>3381</v>
      </c>
      <c r="C991" s="228" t="s">
        <v>4204</v>
      </c>
      <c r="D991" s="228" t="s">
        <v>3341</v>
      </c>
      <c r="E991" s="228" t="s">
        <v>4389</v>
      </c>
      <c r="F991" s="228" t="s">
        <v>8</v>
      </c>
      <c r="G991" s="228" t="s">
        <v>128</v>
      </c>
      <c r="H991" s="228">
        <v>0</v>
      </c>
      <c r="I991" s="228">
        <v>0</v>
      </c>
      <c r="J991" s="228">
        <v>0</v>
      </c>
      <c r="K991" s="228">
        <v>0</v>
      </c>
      <c r="L991" s="231">
        <v>0</v>
      </c>
      <c r="N991" s="119" t="str">
        <f t="shared" si="45"/>
        <v>820260-75000-S</v>
      </c>
      <c r="O991" s="122" t="str">
        <f>IF(B991="NET","",IF(B991="","",IFERROR(VLOOKUP(N991,EAN!$A:$B,2,FALSE),"MANGLER - MÅ OPPDATERE EAN-FANEN")))</f>
        <v>MANGLER - MÅ OPPDATERE EAN-FANEN</v>
      </c>
      <c r="P991" s="119">
        <f t="shared" si="46"/>
        <v>0</v>
      </c>
      <c r="Q991" s="119">
        <f t="shared" si="47"/>
        <v>0</v>
      </c>
      <c r="S991" s="137" t="str">
        <f>IF(B991="NET","",IFERROR(VLOOKUP(O991,'2) Order Form'!$W$9:$W$1926,1,FALSE),"Ikke med I order form"))</f>
        <v>Ikke med I order form</v>
      </c>
      <c r="U991" s="134"/>
      <c r="V991" s="120"/>
      <c r="W991" s="195"/>
      <c r="X991" s="174"/>
      <c r="Y991" s="175"/>
      <c r="AA991" s="195"/>
      <c r="AB991" s="137"/>
    </row>
    <row r="992" spans="1:28" s="2" customFormat="1" ht="15" x14ac:dyDescent="0.2">
      <c r="A992" s="228">
        <v>820260</v>
      </c>
      <c r="B992" s="228" t="s">
        <v>3381</v>
      </c>
      <c r="C992" s="228" t="s">
        <v>4204</v>
      </c>
      <c r="D992" s="228" t="s">
        <v>3342</v>
      </c>
      <c r="E992" s="228" t="s">
        <v>4389</v>
      </c>
      <c r="F992" s="228" t="s">
        <v>7</v>
      </c>
      <c r="G992" s="228" t="s">
        <v>128</v>
      </c>
      <c r="H992" s="228">
        <v>0</v>
      </c>
      <c r="I992" s="228">
        <v>0</v>
      </c>
      <c r="J992" s="228">
        <v>0</v>
      </c>
      <c r="K992" s="228">
        <v>0</v>
      </c>
      <c r="L992" s="231">
        <v>0</v>
      </c>
      <c r="N992" s="119" t="str">
        <f t="shared" si="45"/>
        <v>820260-75000-M</v>
      </c>
      <c r="O992" s="122" t="str">
        <f>IF(B992="NET","",IF(B992="","",IFERROR(VLOOKUP(N992,EAN!$A:$B,2,FALSE),"MANGLER - MÅ OPPDATERE EAN-FANEN")))</f>
        <v>MANGLER - MÅ OPPDATERE EAN-FANEN</v>
      </c>
      <c r="P992" s="119">
        <f t="shared" si="46"/>
        <v>0</v>
      </c>
      <c r="Q992" s="119">
        <f t="shared" si="47"/>
        <v>0</v>
      </c>
      <c r="S992" s="137" t="str">
        <f>IF(B992="NET","",IFERROR(VLOOKUP(O992,'2) Order Form'!$W$9:$W$1926,1,FALSE),"Ikke med I order form"))</f>
        <v>Ikke med I order form</v>
      </c>
      <c r="U992" s="134"/>
      <c r="V992" s="120"/>
      <c r="W992" s="195"/>
      <c r="X992" s="174"/>
      <c r="Y992" s="175"/>
      <c r="AA992" s="195"/>
      <c r="AB992" s="137"/>
    </row>
    <row r="993" spans="1:28" s="2" customFormat="1" ht="15" x14ac:dyDescent="0.2">
      <c r="A993" s="228">
        <v>820260</v>
      </c>
      <c r="B993" s="228" t="s">
        <v>3381</v>
      </c>
      <c r="C993" s="228" t="s">
        <v>4204</v>
      </c>
      <c r="D993" s="228" t="s">
        <v>3343</v>
      </c>
      <c r="E993" s="228" t="s">
        <v>4389</v>
      </c>
      <c r="F993" s="228" t="s">
        <v>67</v>
      </c>
      <c r="G993" s="228" t="s">
        <v>128</v>
      </c>
      <c r="H993" s="228">
        <v>0</v>
      </c>
      <c r="I993" s="228">
        <v>0</v>
      </c>
      <c r="J993" s="228">
        <v>0</v>
      </c>
      <c r="K993" s="228">
        <v>0</v>
      </c>
      <c r="L993" s="231">
        <v>0</v>
      </c>
      <c r="N993" s="119" t="str">
        <f t="shared" si="45"/>
        <v>820260-75000-L</v>
      </c>
      <c r="O993" s="122" t="str">
        <f>IF(B993="NET","",IF(B993="","",IFERROR(VLOOKUP(N993,EAN!$A:$B,2,FALSE),"MANGLER - MÅ OPPDATERE EAN-FANEN")))</f>
        <v>MANGLER - MÅ OPPDATERE EAN-FANEN</v>
      </c>
      <c r="P993" s="119">
        <f t="shared" si="46"/>
        <v>0</v>
      </c>
      <c r="Q993" s="119">
        <f t="shared" si="47"/>
        <v>0</v>
      </c>
      <c r="S993" s="137" t="str">
        <f>IF(B993="NET","",IFERROR(VLOOKUP(O993,'2) Order Form'!$W$9:$W$1926,1,FALSE),"Ikke med I order form"))</f>
        <v>Ikke med I order form</v>
      </c>
      <c r="U993" s="134"/>
      <c r="V993" s="120"/>
      <c r="W993" s="195"/>
      <c r="X993" s="174"/>
      <c r="Y993" s="175"/>
      <c r="AA993" s="195"/>
      <c r="AB993" s="137"/>
    </row>
    <row r="994" spans="1:28" s="2" customFormat="1" ht="15" x14ac:dyDescent="0.2">
      <c r="A994" s="228">
        <v>820260</v>
      </c>
      <c r="B994" s="228" t="s">
        <v>3381</v>
      </c>
      <c r="C994" s="228" t="s">
        <v>4204</v>
      </c>
      <c r="D994" s="228" t="s">
        <v>3344</v>
      </c>
      <c r="E994" s="228" t="s">
        <v>4389</v>
      </c>
      <c r="F994" s="228" t="s">
        <v>68</v>
      </c>
      <c r="G994" s="228" t="s">
        <v>128</v>
      </c>
      <c r="H994" s="228">
        <v>0</v>
      </c>
      <c r="I994" s="228">
        <v>0</v>
      </c>
      <c r="J994" s="228">
        <v>0</v>
      </c>
      <c r="K994" s="228">
        <v>0</v>
      </c>
      <c r="L994" s="231">
        <v>0</v>
      </c>
      <c r="N994" s="119" t="str">
        <f t="shared" si="45"/>
        <v>820260-75000-XL</v>
      </c>
      <c r="O994" s="122" t="str">
        <f>IF(B994="NET","",IF(B994="","",IFERROR(VLOOKUP(N994,EAN!$A:$B,2,FALSE),"MANGLER - MÅ OPPDATERE EAN-FANEN")))</f>
        <v>MANGLER - MÅ OPPDATERE EAN-FANEN</v>
      </c>
      <c r="P994" s="119">
        <f t="shared" si="46"/>
        <v>0</v>
      </c>
      <c r="Q994" s="119">
        <f t="shared" si="47"/>
        <v>0</v>
      </c>
      <c r="S994" s="137" t="str">
        <f>IF(B994="NET","",IFERROR(VLOOKUP(O994,'2) Order Form'!$W$9:$W$1926,1,FALSE),"Ikke med I order form"))</f>
        <v>Ikke med I order form</v>
      </c>
      <c r="U994" s="134"/>
      <c r="V994" s="120"/>
      <c r="W994" s="195"/>
      <c r="X994" s="174"/>
      <c r="Y994" s="175"/>
      <c r="AA994" s="195"/>
      <c r="AB994" s="137"/>
    </row>
    <row r="995" spans="1:28" s="2" customFormat="1" ht="15" x14ac:dyDescent="0.2">
      <c r="A995" s="228">
        <v>820260</v>
      </c>
      <c r="B995" s="228" t="s">
        <v>3381</v>
      </c>
      <c r="C995" s="228" t="s">
        <v>4204</v>
      </c>
      <c r="D995" s="228" t="s">
        <v>650</v>
      </c>
      <c r="E995" s="228" t="s">
        <v>4364</v>
      </c>
      <c r="F995" s="228" t="s">
        <v>8</v>
      </c>
      <c r="G995" s="228" t="s">
        <v>128</v>
      </c>
      <c r="H995" s="228">
        <v>35</v>
      </c>
      <c r="I995" s="228">
        <v>35</v>
      </c>
      <c r="J995" s="228">
        <v>35</v>
      </c>
      <c r="K995" s="228">
        <v>35</v>
      </c>
      <c r="L995" s="231">
        <v>35</v>
      </c>
      <c r="N995" s="119" t="str">
        <f t="shared" si="45"/>
        <v>820260-99901-S</v>
      </c>
      <c r="O995" s="122" t="str">
        <f>IF(B995="NET","",IF(B995="","",IFERROR(VLOOKUP(N995,EAN!$A:$B,2,FALSE),"MANGLER - MÅ OPPDATERE EAN-FANEN")))</f>
        <v>MANGLER - MÅ OPPDATERE EAN-FANEN</v>
      </c>
      <c r="P995" s="119">
        <f t="shared" si="46"/>
        <v>35</v>
      </c>
      <c r="Q995" s="119">
        <f t="shared" si="47"/>
        <v>35</v>
      </c>
      <c r="S995" s="137" t="str">
        <f>IF(B995="NET","",IFERROR(VLOOKUP(O995,'2) Order Form'!$W$9:$W$1926,1,FALSE),"Ikke med I order form"))</f>
        <v>Ikke med I order form</v>
      </c>
      <c r="U995" s="134"/>
      <c r="V995" s="120"/>
      <c r="W995" s="195"/>
      <c r="X995" s="174"/>
      <c r="Y995" s="175"/>
      <c r="AA995" s="195"/>
      <c r="AB995" s="137"/>
    </row>
    <row r="996" spans="1:28" s="2" customFormat="1" ht="15" x14ac:dyDescent="0.2">
      <c r="A996" s="228">
        <v>820260</v>
      </c>
      <c r="B996" s="228" t="s">
        <v>3381</v>
      </c>
      <c r="C996" s="228" t="s">
        <v>4204</v>
      </c>
      <c r="D996" s="228" t="s">
        <v>651</v>
      </c>
      <c r="E996" s="228" t="s">
        <v>4364</v>
      </c>
      <c r="F996" s="228" t="s">
        <v>7</v>
      </c>
      <c r="G996" s="228" t="s">
        <v>128</v>
      </c>
      <c r="H996" s="228">
        <v>49</v>
      </c>
      <c r="I996" s="228">
        <v>49</v>
      </c>
      <c r="J996" s="228">
        <v>49</v>
      </c>
      <c r="K996" s="228">
        <v>49</v>
      </c>
      <c r="L996" s="231">
        <v>49</v>
      </c>
      <c r="N996" s="119" t="str">
        <f t="shared" si="45"/>
        <v>820260-99901-M</v>
      </c>
      <c r="O996" s="122" t="str">
        <f>IF(B996="NET","",IF(B996="","",IFERROR(VLOOKUP(N996,EAN!$A:$B,2,FALSE),"MANGLER - MÅ OPPDATERE EAN-FANEN")))</f>
        <v>MANGLER - MÅ OPPDATERE EAN-FANEN</v>
      </c>
      <c r="P996" s="119">
        <f t="shared" si="46"/>
        <v>49</v>
      </c>
      <c r="Q996" s="119">
        <f t="shared" si="47"/>
        <v>49</v>
      </c>
      <c r="S996" s="137" t="str">
        <f>IF(B996="NET","",IFERROR(VLOOKUP(O996,'2) Order Form'!$W$9:$W$1926,1,FALSE),"Ikke med I order form"))</f>
        <v>Ikke med I order form</v>
      </c>
      <c r="U996" s="134"/>
      <c r="V996" s="120"/>
      <c r="W996" s="195"/>
      <c r="X996" s="174"/>
      <c r="Y996" s="175"/>
      <c r="AA996" s="195"/>
      <c r="AB996" s="137"/>
    </row>
    <row r="997" spans="1:28" s="2" customFormat="1" ht="15" x14ac:dyDescent="0.2">
      <c r="A997" s="228">
        <v>820260</v>
      </c>
      <c r="B997" s="228" t="s">
        <v>3381</v>
      </c>
      <c r="C997" s="228" t="s">
        <v>4204</v>
      </c>
      <c r="D997" s="228" t="s">
        <v>652</v>
      </c>
      <c r="E997" s="228" t="s">
        <v>4364</v>
      </c>
      <c r="F997" s="228" t="s">
        <v>67</v>
      </c>
      <c r="G997" s="228" t="s">
        <v>128</v>
      </c>
      <c r="H997" s="228">
        <v>32</v>
      </c>
      <c r="I997" s="228">
        <v>32</v>
      </c>
      <c r="J997" s="228">
        <v>32</v>
      </c>
      <c r="K997" s="228">
        <v>32</v>
      </c>
      <c r="L997" s="231">
        <v>32</v>
      </c>
      <c r="N997" s="119" t="str">
        <f t="shared" si="45"/>
        <v>820260-99901-L</v>
      </c>
      <c r="O997" s="122" t="str">
        <f>IF(B997="NET","",IF(B997="","",IFERROR(VLOOKUP(N997,EAN!$A:$B,2,FALSE),"MANGLER - MÅ OPPDATERE EAN-FANEN")))</f>
        <v>MANGLER - MÅ OPPDATERE EAN-FANEN</v>
      </c>
      <c r="P997" s="119">
        <f t="shared" si="46"/>
        <v>32</v>
      </c>
      <c r="Q997" s="119">
        <f t="shared" si="47"/>
        <v>32</v>
      </c>
      <c r="S997" s="137" t="str">
        <f>IF(B997="NET","",IFERROR(VLOOKUP(O997,'2) Order Form'!$W$9:$W$1926,1,FALSE),"Ikke med I order form"))</f>
        <v>Ikke med I order form</v>
      </c>
      <c r="U997" s="134"/>
      <c r="V997" s="120"/>
      <c r="W997" s="195"/>
      <c r="X997" s="174"/>
      <c r="Y997" s="175"/>
      <c r="AA997" s="195"/>
      <c r="AB997" s="137"/>
    </row>
    <row r="998" spans="1:28" s="2" customFormat="1" ht="15" x14ac:dyDescent="0.2">
      <c r="A998" s="228">
        <v>820260</v>
      </c>
      <c r="B998" s="228" t="s">
        <v>3381</v>
      </c>
      <c r="C998" s="228" t="s">
        <v>4204</v>
      </c>
      <c r="D998" s="228" t="s">
        <v>653</v>
      </c>
      <c r="E998" s="228" t="s">
        <v>4364</v>
      </c>
      <c r="F998" s="228" t="s">
        <v>68</v>
      </c>
      <c r="G998" s="228" t="s">
        <v>128</v>
      </c>
      <c r="H998" s="228">
        <v>27</v>
      </c>
      <c r="I998" s="228">
        <v>27</v>
      </c>
      <c r="J998" s="228">
        <v>27</v>
      </c>
      <c r="K998" s="228">
        <v>27</v>
      </c>
      <c r="L998" s="231">
        <v>27</v>
      </c>
      <c r="N998" s="119" t="str">
        <f t="shared" si="45"/>
        <v>820260-99901-XL</v>
      </c>
      <c r="O998" s="122" t="str">
        <f>IF(B998="NET","",IF(B998="","",IFERROR(VLOOKUP(N998,EAN!$A:$B,2,FALSE),"MANGLER - MÅ OPPDATERE EAN-FANEN")))</f>
        <v>MANGLER - MÅ OPPDATERE EAN-FANEN</v>
      </c>
      <c r="P998" s="119">
        <f t="shared" si="46"/>
        <v>27</v>
      </c>
      <c r="Q998" s="119">
        <f t="shared" si="47"/>
        <v>27</v>
      </c>
      <c r="S998" s="137" t="str">
        <f>IF(B998="NET","",IFERROR(VLOOKUP(O998,'2) Order Form'!$W$9:$W$1926,1,FALSE),"Ikke med I order form"))</f>
        <v>Ikke med I order form</v>
      </c>
      <c r="U998" s="134"/>
      <c r="V998" s="120"/>
      <c r="W998" s="195"/>
      <c r="X998" s="174"/>
      <c r="Y998" s="175"/>
      <c r="AA998" s="195"/>
      <c r="AB998" s="137"/>
    </row>
    <row r="999" spans="1:28" s="2" customFormat="1" ht="15" x14ac:dyDescent="0.2">
      <c r="A999" s="229">
        <v>820261</v>
      </c>
      <c r="B999" s="228" t="s">
        <v>248</v>
      </c>
      <c r="C999" s="228"/>
      <c r="D999" s="228"/>
      <c r="E999" s="228"/>
      <c r="F999" s="228"/>
      <c r="G999" s="228"/>
      <c r="H999" s="229">
        <v>202226</v>
      </c>
      <c r="I999" s="229">
        <v>202227</v>
      </c>
      <c r="J999" s="229">
        <v>202228</v>
      </c>
      <c r="K999" s="229">
        <v>202229</v>
      </c>
      <c r="L999" s="232">
        <v>202234</v>
      </c>
      <c r="N999" s="119" t="str">
        <f t="shared" si="45"/>
        <v>820261-</v>
      </c>
      <c r="O999" s="122" t="str">
        <f>IF(B999="NET","",IF(B999="","",IFERROR(VLOOKUP(N999,EAN!$A:$B,2,FALSE),"MANGLER - MÅ OPPDATERE EAN-FANEN")))</f>
        <v/>
      </c>
      <c r="P999" s="119">
        <f t="shared" si="46"/>
        <v>202226</v>
      </c>
      <c r="Q999" s="119">
        <f t="shared" si="47"/>
        <v>202234</v>
      </c>
      <c r="S999" s="137" t="str">
        <f>IF(B999="NET","",IFERROR(VLOOKUP(O999,'2) Order Form'!$W$9:$W$1926,1,FALSE),"Ikke med I order form"))</f>
        <v/>
      </c>
      <c r="U999" s="134"/>
      <c r="V999" s="120"/>
      <c r="W999" s="195"/>
      <c r="X999" s="174"/>
      <c r="Y999" s="175"/>
      <c r="AA999" s="195"/>
      <c r="AB999" s="137"/>
    </row>
    <row r="1000" spans="1:28" s="2" customFormat="1" ht="15" x14ac:dyDescent="0.2">
      <c r="A1000" s="228">
        <v>820261</v>
      </c>
      <c r="B1000" s="228" t="s">
        <v>3382</v>
      </c>
      <c r="C1000" s="228" t="s">
        <v>4204</v>
      </c>
      <c r="D1000" s="228" t="s">
        <v>3383</v>
      </c>
      <c r="E1000" s="228" t="s">
        <v>4392</v>
      </c>
      <c r="F1000" s="228" t="s">
        <v>69</v>
      </c>
      <c r="G1000" s="228" t="s">
        <v>128</v>
      </c>
      <c r="H1000" s="228">
        <v>0</v>
      </c>
      <c r="I1000" s="228">
        <v>0</v>
      </c>
      <c r="J1000" s="228">
        <v>0</v>
      </c>
      <c r="K1000" s="228">
        <v>0</v>
      </c>
      <c r="L1000" s="231">
        <v>0</v>
      </c>
      <c r="N1000" s="119" t="str">
        <f t="shared" si="45"/>
        <v>820261-10002-XS</v>
      </c>
      <c r="O1000" s="122" t="str">
        <f>IF(B1000="NET","",IF(B1000="","",IFERROR(VLOOKUP(N1000,EAN!$A:$B,2,FALSE),"MANGLER - MÅ OPPDATERE EAN-FANEN")))</f>
        <v>MANGLER - MÅ OPPDATERE EAN-FANEN</v>
      </c>
      <c r="P1000" s="119">
        <f t="shared" si="46"/>
        <v>0</v>
      </c>
      <c r="Q1000" s="119">
        <f t="shared" si="47"/>
        <v>0</v>
      </c>
      <c r="S1000" s="137" t="str">
        <f>IF(B1000="NET","",IFERROR(VLOOKUP(O1000,'2) Order Form'!$W$9:$W$1926,1,FALSE),"Ikke med I order form"))</f>
        <v>Ikke med I order form</v>
      </c>
      <c r="U1000" s="134"/>
      <c r="V1000" s="120"/>
      <c r="W1000" s="195"/>
      <c r="X1000" s="174"/>
      <c r="Y1000" s="175"/>
      <c r="AA1000" s="195"/>
      <c r="AB1000" s="137"/>
    </row>
    <row r="1001" spans="1:28" s="2" customFormat="1" ht="15" x14ac:dyDescent="0.2">
      <c r="A1001" s="228">
        <v>820261</v>
      </c>
      <c r="B1001" s="228" t="s">
        <v>3382</v>
      </c>
      <c r="C1001" s="228" t="s">
        <v>4204</v>
      </c>
      <c r="D1001" s="228" t="s">
        <v>667</v>
      </c>
      <c r="E1001" s="228" t="s">
        <v>4392</v>
      </c>
      <c r="F1001" s="228" t="s">
        <v>8</v>
      </c>
      <c r="G1001" s="228" t="s">
        <v>128</v>
      </c>
      <c r="H1001" s="228">
        <v>0</v>
      </c>
      <c r="I1001" s="228">
        <v>0</v>
      </c>
      <c r="J1001" s="228">
        <v>0</v>
      </c>
      <c r="K1001" s="228">
        <v>0</v>
      </c>
      <c r="L1001" s="231">
        <v>0</v>
      </c>
      <c r="N1001" s="119" t="str">
        <f t="shared" si="45"/>
        <v>820261-10002-S</v>
      </c>
      <c r="O1001" s="122" t="str">
        <f>IF(B1001="NET","",IF(B1001="","",IFERROR(VLOOKUP(N1001,EAN!$A:$B,2,FALSE),"MANGLER - MÅ OPPDATERE EAN-FANEN")))</f>
        <v>MANGLER - MÅ OPPDATERE EAN-FANEN</v>
      </c>
      <c r="P1001" s="119">
        <f t="shared" si="46"/>
        <v>0</v>
      </c>
      <c r="Q1001" s="119">
        <f t="shared" si="47"/>
        <v>0</v>
      </c>
      <c r="S1001" s="137" t="str">
        <f>IF(B1001="NET","",IFERROR(VLOOKUP(O1001,'2) Order Form'!$W$9:$W$1926,1,FALSE),"Ikke med I order form"))</f>
        <v>Ikke med I order form</v>
      </c>
      <c r="U1001" s="134"/>
      <c r="V1001" s="120"/>
      <c r="W1001" s="195"/>
      <c r="X1001" s="174"/>
      <c r="Y1001" s="175"/>
      <c r="AA1001" s="195"/>
      <c r="AB1001" s="137"/>
    </row>
    <row r="1002" spans="1:28" s="2" customFormat="1" ht="15" x14ac:dyDescent="0.2">
      <c r="A1002" s="228">
        <v>820261</v>
      </c>
      <c r="B1002" s="228" t="s">
        <v>3382</v>
      </c>
      <c r="C1002" s="228" t="s">
        <v>4204</v>
      </c>
      <c r="D1002" s="228" t="s">
        <v>668</v>
      </c>
      <c r="E1002" s="228" t="s">
        <v>4392</v>
      </c>
      <c r="F1002" s="228" t="s">
        <v>7</v>
      </c>
      <c r="G1002" s="228" t="s">
        <v>128</v>
      </c>
      <c r="H1002" s="228">
        <v>0</v>
      </c>
      <c r="I1002" s="228">
        <v>0</v>
      </c>
      <c r="J1002" s="228">
        <v>0</v>
      </c>
      <c r="K1002" s="228">
        <v>0</v>
      </c>
      <c r="L1002" s="231">
        <v>0</v>
      </c>
      <c r="N1002" s="119" t="str">
        <f t="shared" si="45"/>
        <v>820261-10002-M</v>
      </c>
      <c r="O1002" s="122" t="str">
        <f>IF(B1002="NET","",IF(B1002="","",IFERROR(VLOOKUP(N1002,EAN!$A:$B,2,FALSE),"MANGLER - MÅ OPPDATERE EAN-FANEN")))</f>
        <v>MANGLER - MÅ OPPDATERE EAN-FANEN</v>
      </c>
      <c r="P1002" s="119">
        <f t="shared" si="46"/>
        <v>0</v>
      </c>
      <c r="Q1002" s="119">
        <f t="shared" si="47"/>
        <v>0</v>
      </c>
      <c r="S1002" s="137" t="str">
        <f>IF(B1002="NET","",IFERROR(VLOOKUP(O1002,'2) Order Form'!$W$9:$W$1926,1,FALSE),"Ikke med I order form"))</f>
        <v>Ikke med I order form</v>
      </c>
      <c r="U1002" s="134"/>
      <c r="V1002" s="120"/>
      <c r="W1002" s="195"/>
      <c r="X1002" s="174"/>
      <c r="Y1002" s="175"/>
      <c r="AA1002" s="195"/>
      <c r="AB1002" s="137"/>
    </row>
    <row r="1003" spans="1:28" s="2" customFormat="1" ht="15" x14ac:dyDescent="0.2">
      <c r="A1003" s="228">
        <v>820261</v>
      </c>
      <c r="B1003" s="228" t="s">
        <v>3382</v>
      </c>
      <c r="C1003" s="228" t="s">
        <v>4204</v>
      </c>
      <c r="D1003" s="228" t="s">
        <v>669</v>
      </c>
      <c r="E1003" s="228" t="s">
        <v>4392</v>
      </c>
      <c r="F1003" s="228" t="s">
        <v>67</v>
      </c>
      <c r="G1003" s="228" t="s">
        <v>128</v>
      </c>
      <c r="H1003" s="228">
        <v>0</v>
      </c>
      <c r="I1003" s="228">
        <v>0</v>
      </c>
      <c r="J1003" s="228">
        <v>0</v>
      </c>
      <c r="K1003" s="228">
        <v>0</v>
      </c>
      <c r="L1003" s="231">
        <v>0</v>
      </c>
      <c r="N1003" s="119" t="str">
        <f t="shared" si="45"/>
        <v>820261-10002-L</v>
      </c>
      <c r="O1003" s="122" t="str">
        <f>IF(B1003="NET","",IF(B1003="","",IFERROR(VLOOKUP(N1003,EAN!$A:$B,2,FALSE),"MANGLER - MÅ OPPDATERE EAN-FANEN")))</f>
        <v>MANGLER - MÅ OPPDATERE EAN-FANEN</v>
      </c>
      <c r="P1003" s="119">
        <f t="shared" si="46"/>
        <v>0</v>
      </c>
      <c r="Q1003" s="119">
        <f t="shared" si="47"/>
        <v>0</v>
      </c>
      <c r="S1003" s="137" t="str">
        <f>IF(B1003="NET","",IFERROR(VLOOKUP(O1003,'2) Order Form'!$W$9:$W$1926,1,FALSE),"Ikke med I order form"))</f>
        <v>Ikke med I order form</v>
      </c>
      <c r="U1003" s="134"/>
      <c r="V1003" s="120"/>
      <c r="W1003" s="195"/>
      <c r="X1003" s="174"/>
      <c r="Y1003" s="175"/>
      <c r="AA1003" s="195"/>
      <c r="AB1003" s="137"/>
    </row>
    <row r="1004" spans="1:28" s="2" customFormat="1" ht="15" x14ac:dyDescent="0.2">
      <c r="A1004" s="228">
        <v>820261</v>
      </c>
      <c r="B1004" s="228" t="s">
        <v>3382</v>
      </c>
      <c r="C1004" s="228" t="s">
        <v>4204</v>
      </c>
      <c r="D1004" s="228" t="s">
        <v>654</v>
      </c>
      <c r="E1004" s="228" t="s">
        <v>4364</v>
      </c>
      <c r="F1004" s="228" t="s">
        <v>69</v>
      </c>
      <c r="G1004" s="228" t="s">
        <v>128</v>
      </c>
      <c r="H1004" s="228">
        <v>31</v>
      </c>
      <c r="I1004" s="228">
        <v>31</v>
      </c>
      <c r="J1004" s="228">
        <v>31</v>
      </c>
      <c r="K1004" s="228">
        <v>31</v>
      </c>
      <c r="L1004" s="231">
        <v>31</v>
      </c>
      <c r="N1004" s="119" t="str">
        <f t="shared" si="45"/>
        <v>820261-99901-XS</v>
      </c>
      <c r="O1004" s="122" t="str">
        <f>IF(B1004="NET","",IF(B1004="","",IFERROR(VLOOKUP(N1004,EAN!$A:$B,2,FALSE),"MANGLER - MÅ OPPDATERE EAN-FANEN")))</f>
        <v>MANGLER - MÅ OPPDATERE EAN-FANEN</v>
      </c>
      <c r="P1004" s="119">
        <f t="shared" si="46"/>
        <v>31</v>
      </c>
      <c r="Q1004" s="119">
        <f t="shared" si="47"/>
        <v>31</v>
      </c>
      <c r="S1004" s="137" t="str">
        <f>IF(B1004="NET","",IFERROR(VLOOKUP(O1004,'2) Order Form'!$W$9:$W$1926,1,FALSE),"Ikke med I order form"))</f>
        <v>Ikke med I order form</v>
      </c>
      <c r="U1004" s="134"/>
      <c r="V1004" s="120"/>
      <c r="W1004" s="195"/>
      <c r="X1004" s="174"/>
      <c r="Y1004" s="175"/>
      <c r="AA1004" s="195"/>
      <c r="AB1004" s="137"/>
    </row>
    <row r="1005" spans="1:28" s="2" customFormat="1" ht="15" x14ac:dyDescent="0.2">
      <c r="A1005" s="228">
        <v>820261</v>
      </c>
      <c r="B1005" s="228" t="s">
        <v>3382</v>
      </c>
      <c r="C1005" s="228" t="s">
        <v>4204</v>
      </c>
      <c r="D1005" s="228" t="s">
        <v>650</v>
      </c>
      <c r="E1005" s="228" t="s">
        <v>4364</v>
      </c>
      <c r="F1005" s="228" t="s">
        <v>8</v>
      </c>
      <c r="G1005" s="228" t="s">
        <v>128</v>
      </c>
      <c r="H1005" s="228">
        <v>82</v>
      </c>
      <c r="I1005" s="228">
        <v>82</v>
      </c>
      <c r="J1005" s="228">
        <v>82</v>
      </c>
      <c r="K1005" s="228">
        <v>82</v>
      </c>
      <c r="L1005" s="231">
        <v>82</v>
      </c>
      <c r="N1005" s="119" t="str">
        <f t="shared" si="45"/>
        <v>820261-99901-S</v>
      </c>
      <c r="O1005" s="122" t="str">
        <f>IF(B1005="NET","",IF(B1005="","",IFERROR(VLOOKUP(N1005,EAN!$A:$B,2,FALSE),"MANGLER - MÅ OPPDATERE EAN-FANEN")))</f>
        <v>MANGLER - MÅ OPPDATERE EAN-FANEN</v>
      </c>
      <c r="P1005" s="119">
        <f t="shared" si="46"/>
        <v>82</v>
      </c>
      <c r="Q1005" s="119">
        <f t="shared" si="47"/>
        <v>82</v>
      </c>
      <c r="S1005" s="137" t="str">
        <f>IF(B1005="NET","",IFERROR(VLOOKUP(O1005,'2) Order Form'!$W$9:$W$1926,1,FALSE),"Ikke med I order form"))</f>
        <v>Ikke med I order form</v>
      </c>
      <c r="U1005" s="134"/>
      <c r="V1005" s="120"/>
      <c r="W1005" s="195"/>
      <c r="X1005" s="174"/>
      <c r="Y1005" s="175"/>
      <c r="AA1005" s="195"/>
      <c r="AB1005" s="137"/>
    </row>
    <row r="1006" spans="1:28" s="2" customFormat="1" ht="15" x14ac:dyDescent="0.2">
      <c r="A1006" s="228">
        <v>820261</v>
      </c>
      <c r="B1006" s="228" t="s">
        <v>3382</v>
      </c>
      <c r="C1006" s="228" t="s">
        <v>4204</v>
      </c>
      <c r="D1006" s="228" t="s">
        <v>651</v>
      </c>
      <c r="E1006" s="228" t="s">
        <v>4364</v>
      </c>
      <c r="F1006" s="228" t="s">
        <v>7</v>
      </c>
      <c r="G1006" s="228" t="s">
        <v>128</v>
      </c>
      <c r="H1006" s="228">
        <v>91</v>
      </c>
      <c r="I1006" s="228">
        <v>91</v>
      </c>
      <c r="J1006" s="228">
        <v>91</v>
      </c>
      <c r="K1006" s="228">
        <v>91</v>
      </c>
      <c r="L1006" s="231">
        <v>91</v>
      </c>
      <c r="N1006" s="119" t="str">
        <f t="shared" si="45"/>
        <v>820261-99901-M</v>
      </c>
      <c r="O1006" s="122" t="str">
        <f>IF(B1006="NET","",IF(B1006="","",IFERROR(VLOOKUP(N1006,EAN!$A:$B,2,FALSE),"MANGLER - MÅ OPPDATERE EAN-FANEN")))</f>
        <v>MANGLER - MÅ OPPDATERE EAN-FANEN</v>
      </c>
      <c r="P1006" s="119">
        <f t="shared" si="46"/>
        <v>91</v>
      </c>
      <c r="Q1006" s="119">
        <f t="shared" si="47"/>
        <v>91</v>
      </c>
      <c r="S1006" s="137" t="str">
        <f>IF(B1006="NET","",IFERROR(VLOOKUP(O1006,'2) Order Form'!$W$9:$W$1926,1,FALSE),"Ikke med I order form"))</f>
        <v>Ikke med I order form</v>
      </c>
      <c r="U1006" s="134"/>
      <c r="V1006" s="120"/>
      <c r="W1006" s="195"/>
      <c r="X1006" s="174"/>
      <c r="Y1006" s="175"/>
      <c r="AA1006" s="195"/>
      <c r="AB1006" s="137"/>
    </row>
    <row r="1007" spans="1:28" s="2" customFormat="1" ht="15" x14ac:dyDescent="0.2">
      <c r="A1007" s="228">
        <v>820261</v>
      </c>
      <c r="B1007" s="228" t="s">
        <v>3382</v>
      </c>
      <c r="C1007" s="228" t="s">
        <v>4204</v>
      </c>
      <c r="D1007" s="228" t="s">
        <v>652</v>
      </c>
      <c r="E1007" s="228" t="s">
        <v>4364</v>
      </c>
      <c r="F1007" s="228" t="s">
        <v>67</v>
      </c>
      <c r="G1007" s="228" t="s">
        <v>128</v>
      </c>
      <c r="H1007" s="228">
        <v>66</v>
      </c>
      <c r="I1007" s="228">
        <v>66</v>
      </c>
      <c r="J1007" s="228">
        <v>66</v>
      </c>
      <c r="K1007" s="228">
        <v>66</v>
      </c>
      <c r="L1007" s="231">
        <v>66</v>
      </c>
      <c r="N1007" s="119" t="str">
        <f t="shared" si="45"/>
        <v>820261-99901-L</v>
      </c>
      <c r="O1007" s="122" t="str">
        <f>IF(B1007="NET","",IF(B1007="","",IFERROR(VLOOKUP(N1007,EAN!$A:$B,2,FALSE),"MANGLER - MÅ OPPDATERE EAN-FANEN")))</f>
        <v>MANGLER - MÅ OPPDATERE EAN-FANEN</v>
      </c>
      <c r="P1007" s="119">
        <f t="shared" si="46"/>
        <v>66</v>
      </c>
      <c r="Q1007" s="119">
        <f t="shared" si="47"/>
        <v>66</v>
      </c>
      <c r="S1007" s="137" t="str">
        <f>IF(B1007="NET","",IFERROR(VLOOKUP(O1007,'2) Order Form'!$W$9:$W$1926,1,FALSE),"Ikke med I order form"))</f>
        <v>Ikke med I order form</v>
      </c>
      <c r="U1007" s="134"/>
      <c r="V1007" s="120"/>
      <c r="W1007" s="195"/>
      <c r="X1007" s="174"/>
      <c r="Y1007" s="175"/>
      <c r="AA1007" s="195"/>
      <c r="AB1007" s="137"/>
    </row>
    <row r="1008" spans="1:28" s="2" customFormat="1" ht="15" x14ac:dyDescent="0.2">
      <c r="A1008" s="229">
        <v>820262</v>
      </c>
      <c r="B1008" s="228" t="s">
        <v>248</v>
      </c>
      <c r="C1008" s="228"/>
      <c r="D1008" s="228"/>
      <c r="E1008" s="228"/>
      <c r="F1008" s="228"/>
      <c r="G1008" s="228"/>
      <c r="H1008" s="229">
        <v>202226</v>
      </c>
      <c r="I1008" s="229">
        <v>202227</v>
      </c>
      <c r="J1008" s="229">
        <v>202228</v>
      </c>
      <c r="K1008" s="229">
        <v>202229</v>
      </c>
      <c r="L1008" s="232">
        <v>202234</v>
      </c>
      <c r="N1008" s="119" t="str">
        <f t="shared" si="45"/>
        <v>820262-</v>
      </c>
      <c r="O1008" s="122" t="str">
        <f>IF(B1008="NET","",IF(B1008="","",IFERROR(VLOOKUP(N1008,EAN!$A:$B,2,FALSE),"MANGLER - MÅ OPPDATERE EAN-FANEN")))</f>
        <v/>
      </c>
      <c r="P1008" s="119">
        <f t="shared" si="46"/>
        <v>202226</v>
      </c>
      <c r="Q1008" s="119">
        <f t="shared" si="47"/>
        <v>202234</v>
      </c>
      <c r="S1008" s="137" t="str">
        <f>IF(B1008="NET","",IFERROR(VLOOKUP(O1008,'2) Order Form'!$W$9:$W$1926,1,FALSE),"Ikke med I order form"))</f>
        <v/>
      </c>
      <c r="U1008" s="134"/>
      <c r="V1008" s="120"/>
      <c r="W1008" s="195"/>
      <c r="X1008" s="174"/>
      <c r="Y1008" s="175"/>
      <c r="AA1008" s="195"/>
      <c r="AB1008" s="137"/>
    </row>
    <row r="1009" spans="1:28" s="2" customFormat="1" ht="15" x14ac:dyDescent="0.2">
      <c r="A1009" s="228">
        <v>820262</v>
      </c>
      <c r="B1009" s="228" t="s">
        <v>3384</v>
      </c>
      <c r="C1009" s="228" t="s">
        <v>4204</v>
      </c>
      <c r="D1009" s="228" t="s">
        <v>3341</v>
      </c>
      <c r="E1009" s="228" t="s">
        <v>4389</v>
      </c>
      <c r="F1009" s="228" t="s">
        <v>8</v>
      </c>
      <c r="G1009" s="228" t="s">
        <v>128</v>
      </c>
      <c r="H1009" s="228">
        <v>0</v>
      </c>
      <c r="I1009" s="228">
        <v>0</v>
      </c>
      <c r="J1009" s="228">
        <v>0</v>
      </c>
      <c r="K1009" s="228">
        <v>0</v>
      </c>
      <c r="L1009" s="231">
        <v>0</v>
      </c>
      <c r="N1009" s="119" t="str">
        <f t="shared" si="45"/>
        <v>820262-75000-S</v>
      </c>
      <c r="O1009" s="122" t="str">
        <f>IF(B1009="NET","",IF(B1009="","",IFERROR(VLOOKUP(N1009,EAN!$A:$B,2,FALSE),"MANGLER - MÅ OPPDATERE EAN-FANEN")))</f>
        <v>MANGLER - MÅ OPPDATERE EAN-FANEN</v>
      </c>
      <c r="P1009" s="119">
        <f t="shared" si="46"/>
        <v>0</v>
      </c>
      <c r="Q1009" s="119">
        <f t="shared" si="47"/>
        <v>0</v>
      </c>
      <c r="S1009" s="137" t="str">
        <f>IF(B1009="NET","",IFERROR(VLOOKUP(O1009,'2) Order Form'!$W$9:$W$1926,1,FALSE),"Ikke med I order form"))</f>
        <v>Ikke med I order form</v>
      </c>
      <c r="U1009" s="134"/>
      <c r="V1009" s="120"/>
      <c r="W1009" s="195"/>
      <c r="X1009" s="174"/>
      <c r="Y1009" s="175"/>
      <c r="AA1009" s="195"/>
      <c r="AB1009" s="137"/>
    </row>
    <row r="1010" spans="1:28" s="2" customFormat="1" ht="15" x14ac:dyDescent="0.2">
      <c r="A1010" s="228">
        <v>820262</v>
      </c>
      <c r="B1010" s="228" t="s">
        <v>3384</v>
      </c>
      <c r="C1010" s="228" t="s">
        <v>4204</v>
      </c>
      <c r="D1010" s="228" t="s">
        <v>3342</v>
      </c>
      <c r="E1010" s="228" t="s">
        <v>4389</v>
      </c>
      <c r="F1010" s="228" t="s">
        <v>7</v>
      </c>
      <c r="G1010" s="228" t="s">
        <v>128</v>
      </c>
      <c r="H1010" s="228">
        <v>0</v>
      </c>
      <c r="I1010" s="228">
        <v>0</v>
      </c>
      <c r="J1010" s="228">
        <v>0</v>
      </c>
      <c r="K1010" s="228">
        <v>0</v>
      </c>
      <c r="L1010" s="231">
        <v>0</v>
      </c>
      <c r="N1010" s="119" t="str">
        <f t="shared" si="45"/>
        <v>820262-75000-M</v>
      </c>
      <c r="O1010" s="122" t="str">
        <f>IF(B1010="NET","",IF(B1010="","",IFERROR(VLOOKUP(N1010,EAN!$A:$B,2,FALSE),"MANGLER - MÅ OPPDATERE EAN-FANEN")))</f>
        <v>MANGLER - MÅ OPPDATERE EAN-FANEN</v>
      </c>
      <c r="P1010" s="119">
        <f t="shared" si="46"/>
        <v>0</v>
      </c>
      <c r="Q1010" s="119">
        <f t="shared" si="47"/>
        <v>0</v>
      </c>
      <c r="S1010" s="137" t="str">
        <f>IF(B1010="NET","",IFERROR(VLOOKUP(O1010,'2) Order Form'!$W$9:$W$1926,1,FALSE),"Ikke med I order form"))</f>
        <v>Ikke med I order form</v>
      </c>
      <c r="U1010" s="134"/>
      <c r="V1010" s="120"/>
      <c r="W1010" s="195"/>
      <c r="X1010" s="174"/>
      <c r="Y1010" s="175"/>
      <c r="AA1010" s="195"/>
      <c r="AB1010" s="137"/>
    </row>
    <row r="1011" spans="1:28" s="2" customFormat="1" ht="15" x14ac:dyDescent="0.2">
      <c r="A1011" s="228">
        <v>820262</v>
      </c>
      <c r="B1011" s="228" t="s">
        <v>3384</v>
      </c>
      <c r="C1011" s="228" t="s">
        <v>4204</v>
      </c>
      <c r="D1011" s="228" t="s">
        <v>3343</v>
      </c>
      <c r="E1011" s="228" t="s">
        <v>4389</v>
      </c>
      <c r="F1011" s="228" t="s">
        <v>67</v>
      </c>
      <c r="G1011" s="228" t="s">
        <v>128</v>
      </c>
      <c r="H1011" s="228">
        <v>0</v>
      </c>
      <c r="I1011" s="228">
        <v>0</v>
      </c>
      <c r="J1011" s="228">
        <v>0</v>
      </c>
      <c r="K1011" s="228">
        <v>0</v>
      </c>
      <c r="L1011" s="231">
        <v>0</v>
      </c>
      <c r="N1011" s="119" t="str">
        <f t="shared" si="45"/>
        <v>820262-75000-L</v>
      </c>
      <c r="O1011" s="122" t="str">
        <f>IF(B1011="NET","",IF(B1011="","",IFERROR(VLOOKUP(N1011,EAN!$A:$B,2,FALSE),"MANGLER - MÅ OPPDATERE EAN-FANEN")))</f>
        <v>MANGLER - MÅ OPPDATERE EAN-FANEN</v>
      </c>
      <c r="P1011" s="119">
        <f t="shared" si="46"/>
        <v>0</v>
      </c>
      <c r="Q1011" s="119">
        <f t="shared" si="47"/>
        <v>0</v>
      </c>
      <c r="S1011" s="137" t="str">
        <f>IF(B1011="NET","",IFERROR(VLOOKUP(O1011,'2) Order Form'!$W$9:$W$1926,1,FALSE),"Ikke med I order form"))</f>
        <v>Ikke med I order form</v>
      </c>
      <c r="U1011" s="134"/>
      <c r="V1011" s="120"/>
      <c r="W1011" s="195"/>
      <c r="X1011" s="174"/>
      <c r="Y1011" s="175"/>
      <c r="AA1011" s="195"/>
      <c r="AB1011" s="137"/>
    </row>
    <row r="1012" spans="1:28" s="2" customFormat="1" ht="15" x14ac:dyDescent="0.2">
      <c r="A1012" s="228">
        <v>820262</v>
      </c>
      <c r="B1012" s="228" t="s">
        <v>3384</v>
      </c>
      <c r="C1012" s="228" t="s">
        <v>4204</v>
      </c>
      <c r="D1012" s="228" t="s">
        <v>3344</v>
      </c>
      <c r="E1012" s="228" t="s">
        <v>4389</v>
      </c>
      <c r="F1012" s="228" t="s">
        <v>68</v>
      </c>
      <c r="G1012" s="228" t="s">
        <v>128</v>
      </c>
      <c r="H1012" s="228">
        <v>0</v>
      </c>
      <c r="I1012" s="228">
        <v>0</v>
      </c>
      <c r="J1012" s="228">
        <v>0</v>
      </c>
      <c r="K1012" s="228">
        <v>0</v>
      </c>
      <c r="L1012" s="231">
        <v>0</v>
      </c>
      <c r="N1012" s="119" t="str">
        <f t="shared" si="45"/>
        <v>820262-75000-XL</v>
      </c>
      <c r="O1012" s="122" t="str">
        <f>IF(B1012="NET","",IF(B1012="","",IFERROR(VLOOKUP(N1012,EAN!$A:$B,2,FALSE),"MANGLER - MÅ OPPDATERE EAN-FANEN")))</f>
        <v>MANGLER - MÅ OPPDATERE EAN-FANEN</v>
      </c>
      <c r="P1012" s="119">
        <f t="shared" si="46"/>
        <v>0</v>
      </c>
      <c r="Q1012" s="119">
        <f t="shared" si="47"/>
        <v>0</v>
      </c>
      <c r="S1012" s="137" t="str">
        <f>IF(B1012="NET","",IFERROR(VLOOKUP(O1012,'2) Order Form'!$W$9:$W$1926,1,FALSE),"Ikke med I order form"))</f>
        <v>Ikke med I order form</v>
      </c>
      <c r="U1012" s="134"/>
      <c r="V1012" s="120"/>
      <c r="W1012" s="195"/>
      <c r="X1012" s="174"/>
      <c r="Y1012" s="175"/>
      <c r="AA1012" s="195"/>
      <c r="AB1012" s="137"/>
    </row>
    <row r="1013" spans="1:28" s="2" customFormat="1" ht="15" x14ac:dyDescent="0.2">
      <c r="A1013" s="228">
        <v>820262</v>
      </c>
      <c r="B1013" s="228" t="s">
        <v>3384</v>
      </c>
      <c r="C1013" s="228" t="s">
        <v>4204</v>
      </c>
      <c r="D1013" s="228" t="s">
        <v>650</v>
      </c>
      <c r="E1013" s="228" t="s">
        <v>4364</v>
      </c>
      <c r="F1013" s="228" t="s">
        <v>8</v>
      </c>
      <c r="G1013" s="228" t="s">
        <v>128</v>
      </c>
      <c r="H1013" s="228">
        <v>34</v>
      </c>
      <c r="I1013" s="228">
        <v>34</v>
      </c>
      <c r="J1013" s="228">
        <v>34</v>
      </c>
      <c r="K1013" s="228">
        <v>34</v>
      </c>
      <c r="L1013" s="231">
        <v>34</v>
      </c>
      <c r="N1013" s="119" t="str">
        <f t="shared" si="45"/>
        <v>820262-99901-S</v>
      </c>
      <c r="O1013" s="122" t="str">
        <f>IF(B1013="NET","",IF(B1013="","",IFERROR(VLOOKUP(N1013,EAN!$A:$B,2,FALSE),"MANGLER - MÅ OPPDATERE EAN-FANEN")))</f>
        <v>MANGLER - MÅ OPPDATERE EAN-FANEN</v>
      </c>
      <c r="P1013" s="119">
        <f t="shared" si="46"/>
        <v>34</v>
      </c>
      <c r="Q1013" s="119">
        <f t="shared" si="47"/>
        <v>34</v>
      </c>
      <c r="S1013" s="137" t="str">
        <f>IF(B1013="NET","",IFERROR(VLOOKUP(O1013,'2) Order Form'!$W$9:$W$1926,1,FALSE),"Ikke med I order form"))</f>
        <v>Ikke med I order form</v>
      </c>
      <c r="U1013" s="134"/>
      <c r="V1013" s="120"/>
      <c r="W1013" s="195"/>
      <c r="X1013" s="174"/>
      <c r="Y1013" s="175"/>
      <c r="AA1013" s="195"/>
      <c r="AB1013" s="137"/>
    </row>
    <row r="1014" spans="1:28" s="2" customFormat="1" ht="15" x14ac:dyDescent="0.2">
      <c r="A1014" s="228">
        <v>820262</v>
      </c>
      <c r="B1014" s="228" t="s">
        <v>3384</v>
      </c>
      <c r="C1014" s="228" t="s">
        <v>4204</v>
      </c>
      <c r="D1014" s="228" t="s">
        <v>651</v>
      </c>
      <c r="E1014" s="228" t="s">
        <v>4364</v>
      </c>
      <c r="F1014" s="228" t="s">
        <v>7</v>
      </c>
      <c r="G1014" s="228" t="s">
        <v>128</v>
      </c>
      <c r="H1014" s="228">
        <v>82</v>
      </c>
      <c r="I1014" s="228">
        <v>82</v>
      </c>
      <c r="J1014" s="228">
        <v>82</v>
      </c>
      <c r="K1014" s="228">
        <v>82</v>
      </c>
      <c r="L1014" s="231">
        <v>82</v>
      </c>
      <c r="N1014" s="119" t="str">
        <f t="shared" si="45"/>
        <v>820262-99901-M</v>
      </c>
      <c r="O1014" s="122" t="str">
        <f>IF(B1014="NET","",IF(B1014="","",IFERROR(VLOOKUP(N1014,EAN!$A:$B,2,FALSE),"MANGLER - MÅ OPPDATERE EAN-FANEN")))</f>
        <v>MANGLER - MÅ OPPDATERE EAN-FANEN</v>
      </c>
      <c r="P1014" s="119">
        <f t="shared" si="46"/>
        <v>82</v>
      </c>
      <c r="Q1014" s="119">
        <f t="shared" si="47"/>
        <v>82</v>
      </c>
      <c r="S1014" s="137" t="str">
        <f>IF(B1014="NET","",IFERROR(VLOOKUP(O1014,'2) Order Form'!$W$9:$W$1926,1,FALSE),"Ikke med I order form"))</f>
        <v>Ikke med I order form</v>
      </c>
      <c r="U1014" s="134"/>
      <c r="V1014" s="120"/>
      <c r="W1014" s="195"/>
      <c r="X1014" s="174"/>
      <c r="Y1014" s="175"/>
      <c r="AA1014" s="195"/>
      <c r="AB1014" s="137"/>
    </row>
    <row r="1015" spans="1:28" s="2" customFormat="1" ht="15" x14ac:dyDescent="0.2">
      <c r="A1015" s="228">
        <v>820262</v>
      </c>
      <c r="B1015" s="228" t="s">
        <v>3384</v>
      </c>
      <c r="C1015" s="228" t="s">
        <v>4204</v>
      </c>
      <c r="D1015" s="228" t="s">
        <v>652</v>
      </c>
      <c r="E1015" s="228" t="s">
        <v>4364</v>
      </c>
      <c r="F1015" s="228" t="s">
        <v>67</v>
      </c>
      <c r="G1015" s="228" t="s">
        <v>128</v>
      </c>
      <c r="H1015" s="228">
        <v>68</v>
      </c>
      <c r="I1015" s="228">
        <v>68</v>
      </c>
      <c r="J1015" s="228">
        <v>68</v>
      </c>
      <c r="K1015" s="228">
        <v>68</v>
      </c>
      <c r="L1015" s="231">
        <v>68</v>
      </c>
      <c r="N1015" s="119" t="str">
        <f t="shared" si="45"/>
        <v>820262-99901-L</v>
      </c>
      <c r="O1015" s="122" t="str">
        <f>IF(B1015="NET","",IF(B1015="","",IFERROR(VLOOKUP(N1015,EAN!$A:$B,2,FALSE),"MANGLER - MÅ OPPDATERE EAN-FANEN")))</f>
        <v>MANGLER - MÅ OPPDATERE EAN-FANEN</v>
      </c>
      <c r="P1015" s="119">
        <f t="shared" si="46"/>
        <v>68</v>
      </c>
      <c r="Q1015" s="119">
        <f t="shared" si="47"/>
        <v>68</v>
      </c>
      <c r="S1015" s="137" t="str">
        <f>IF(B1015="NET","",IFERROR(VLOOKUP(O1015,'2) Order Form'!$W$9:$W$1926,1,FALSE),"Ikke med I order form"))</f>
        <v>Ikke med I order form</v>
      </c>
      <c r="U1015" s="134"/>
      <c r="V1015" s="120"/>
      <c r="W1015" s="195"/>
      <c r="X1015" s="174"/>
      <c r="Y1015" s="175"/>
      <c r="AA1015" s="195"/>
      <c r="AB1015" s="137"/>
    </row>
    <row r="1016" spans="1:28" s="2" customFormat="1" ht="15" x14ac:dyDescent="0.2">
      <c r="A1016" s="228">
        <v>820262</v>
      </c>
      <c r="B1016" s="228" t="s">
        <v>3384</v>
      </c>
      <c r="C1016" s="228" t="s">
        <v>4204</v>
      </c>
      <c r="D1016" s="228" t="s">
        <v>653</v>
      </c>
      <c r="E1016" s="228" t="s">
        <v>4364</v>
      </c>
      <c r="F1016" s="228" t="s">
        <v>68</v>
      </c>
      <c r="G1016" s="228" t="s">
        <v>128</v>
      </c>
      <c r="H1016" s="228">
        <v>29</v>
      </c>
      <c r="I1016" s="228">
        <v>29</v>
      </c>
      <c r="J1016" s="228">
        <v>29</v>
      </c>
      <c r="K1016" s="228">
        <v>29</v>
      </c>
      <c r="L1016" s="231">
        <v>29</v>
      </c>
      <c r="N1016" s="119" t="str">
        <f t="shared" si="45"/>
        <v>820262-99901-XL</v>
      </c>
      <c r="O1016" s="122" t="str">
        <f>IF(B1016="NET","",IF(B1016="","",IFERROR(VLOOKUP(N1016,EAN!$A:$B,2,FALSE),"MANGLER - MÅ OPPDATERE EAN-FANEN")))</f>
        <v>MANGLER - MÅ OPPDATERE EAN-FANEN</v>
      </c>
      <c r="P1016" s="119">
        <f t="shared" si="46"/>
        <v>29</v>
      </c>
      <c r="Q1016" s="119">
        <f t="shared" si="47"/>
        <v>29</v>
      </c>
      <c r="S1016" s="137" t="str">
        <f>IF(B1016="NET","",IFERROR(VLOOKUP(O1016,'2) Order Form'!$W$9:$W$1926,1,FALSE),"Ikke med I order form"))</f>
        <v>Ikke med I order form</v>
      </c>
      <c r="U1016" s="134"/>
      <c r="V1016" s="120"/>
      <c r="W1016" s="195"/>
      <c r="X1016" s="174"/>
      <c r="Y1016" s="175"/>
      <c r="AA1016" s="195"/>
      <c r="AB1016" s="137"/>
    </row>
    <row r="1017" spans="1:28" s="2" customFormat="1" ht="15" x14ac:dyDescent="0.2">
      <c r="A1017" s="229">
        <v>820263</v>
      </c>
      <c r="B1017" s="228" t="s">
        <v>248</v>
      </c>
      <c r="C1017" s="228"/>
      <c r="D1017" s="228"/>
      <c r="E1017" s="228"/>
      <c r="F1017" s="228"/>
      <c r="G1017" s="228"/>
      <c r="H1017" s="229">
        <v>202226</v>
      </c>
      <c r="I1017" s="229">
        <v>202227</v>
      </c>
      <c r="J1017" s="229">
        <v>202228</v>
      </c>
      <c r="K1017" s="229">
        <v>202229</v>
      </c>
      <c r="L1017" s="232">
        <v>202234</v>
      </c>
      <c r="N1017" s="119" t="str">
        <f t="shared" si="45"/>
        <v>820263-</v>
      </c>
      <c r="O1017" s="122" t="str">
        <f>IF(B1017="NET","",IF(B1017="","",IFERROR(VLOOKUP(N1017,EAN!$A:$B,2,FALSE),"MANGLER - MÅ OPPDATERE EAN-FANEN")))</f>
        <v/>
      </c>
      <c r="P1017" s="119">
        <f t="shared" si="46"/>
        <v>202226</v>
      </c>
      <c r="Q1017" s="119">
        <f t="shared" si="47"/>
        <v>202234</v>
      </c>
      <c r="S1017" s="137" t="str">
        <f>IF(B1017="NET","",IFERROR(VLOOKUP(O1017,'2) Order Form'!$W$9:$W$1926,1,FALSE),"Ikke med I order form"))</f>
        <v/>
      </c>
      <c r="U1017" s="134"/>
      <c r="V1017" s="120"/>
      <c r="W1017" s="195"/>
      <c r="X1017" s="174"/>
      <c r="Y1017" s="175"/>
      <c r="AA1017" s="195"/>
      <c r="AB1017" s="137"/>
    </row>
    <row r="1018" spans="1:28" s="2" customFormat="1" ht="15" x14ac:dyDescent="0.2">
      <c r="A1018" s="228">
        <v>820263</v>
      </c>
      <c r="B1018" s="228" t="s">
        <v>3385</v>
      </c>
      <c r="C1018" s="228" t="s">
        <v>4204</v>
      </c>
      <c r="D1018" s="228" t="s">
        <v>3383</v>
      </c>
      <c r="E1018" s="228" t="s">
        <v>4392</v>
      </c>
      <c r="F1018" s="228" t="s">
        <v>69</v>
      </c>
      <c r="G1018" s="228" t="s">
        <v>128</v>
      </c>
      <c r="H1018" s="228">
        <v>0</v>
      </c>
      <c r="I1018" s="228">
        <v>0</v>
      </c>
      <c r="J1018" s="228">
        <v>0</v>
      </c>
      <c r="K1018" s="228">
        <v>0</v>
      </c>
      <c r="L1018" s="231">
        <v>0</v>
      </c>
      <c r="N1018" s="119" t="str">
        <f t="shared" si="45"/>
        <v>820263-10002-XS</v>
      </c>
      <c r="O1018" s="122" t="str">
        <f>IF(B1018="NET","",IF(B1018="","",IFERROR(VLOOKUP(N1018,EAN!$A:$B,2,FALSE),"MANGLER - MÅ OPPDATERE EAN-FANEN")))</f>
        <v>MANGLER - MÅ OPPDATERE EAN-FANEN</v>
      </c>
      <c r="P1018" s="119">
        <f t="shared" si="46"/>
        <v>0</v>
      </c>
      <c r="Q1018" s="119">
        <f t="shared" si="47"/>
        <v>0</v>
      </c>
      <c r="S1018" s="137" t="str">
        <f>IF(B1018="NET","",IFERROR(VLOOKUP(O1018,'2) Order Form'!$W$9:$W$1926,1,FALSE),"Ikke med I order form"))</f>
        <v>Ikke med I order form</v>
      </c>
      <c r="U1018" s="134"/>
      <c r="V1018" s="120"/>
      <c r="W1018" s="195"/>
      <c r="X1018" s="174"/>
      <c r="Y1018" s="175"/>
      <c r="AA1018" s="195"/>
      <c r="AB1018" s="137"/>
    </row>
    <row r="1019" spans="1:28" s="2" customFormat="1" ht="15" x14ac:dyDescent="0.2">
      <c r="A1019" s="228">
        <v>820263</v>
      </c>
      <c r="B1019" s="228" t="s">
        <v>3385</v>
      </c>
      <c r="C1019" s="228" t="s">
        <v>4204</v>
      </c>
      <c r="D1019" s="228" t="s">
        <v>667</v>
      </c>
      <c r="E1019" s="228" t="s">
        <v>4392</v>
      </c>
      <c r="F1019" s="228" t="s">
        <v>8</v>
      </c>
      <c r="G1019" s="228" t="s">
        <v>128</v>
      </c>
      <c r="H1019" s="228">
        <v>0</v>
      </c>
      <c r="I1019" s="228">
        <v>0</v>
      </c>
      <c r="J1019" s="228">
        <v>0</v>
      </c>
      <c r="K1019" s="228">
        <v>0</v>
      </c>
      <c r="L1019" s="231">
        <v>0</v>
      </c>
      <c r="N1019" s="119" t="str">
        <f t="shared" si="45"/>
        <v>820263-10002-S</v>
      </c>
      <c r="O1019" s="122" t="str">
        <f>IF(B1019="NET","",IF(B1019="","",IFERROR(VLOOKUP(N1019,EAN!$A:$B,2,FALSE),"MANGLER - MÅ OPPDATERE EAN-FANEN")))</f>
        <v>MANGLER - MÅ OPPDATERE EAN-FANEN</v>
      </c>
      <c r="P1019" s="119">
        <f t="shared" si="46"/>
        <v>0</v>
      </c>
      <c r="Q1019" s="119">
        <f t="shared" si="47"/>
        <v>0</v>
      </c>
      <c r="S1019" s="137" t="str">
        <f>IF(B1019="NET","",IFERROR(VLOOKUP(O1019,'2) Order Form'!$W$9:$W$1926,1,FALSE),"Ikke med I order form"))</f>
        <v>Ikke med I order form</v>
      </c>
      <c r="U1019" s="134"/>
      <c r="V1019" s="120"/>
      <c r="W1019" s="195"/>
      <c r="X1019" s="174"/>
      <c r="Y1019" s="175"/>
      <c r="AA1019" s="195"/>
      <c r="AB1019" s="137"/>
    </row>
    <row r="1020" spans="1:28" s="2" customFormat="1" ht="15" x14ac:dyDescent="0.2">
      <c r="A1020" s="228">
        <v>820263</v>
      </c>
      <c r="B1020" s="228" t="s">
        <v>3385</v>
      </c>
      <c r="C1020" s="228" t="s">
        <v>4204</v>
      </c>
      <c r="D1020" s="228" t="s">
        <v>668</v>
      </c>
      <c r="E1020" s="228" t="s">
        <v>4392</v>
      </c>
      <c r="F1020" s="228" t="s">
        <v>7</v>
      </c>
      <c r="G1020" s="228" t="s">
        <v>128</v>
      </c>
      <c r="H1020" s="228">
        <v>0</v>
      </c>
      <c r="I1020" s="228">
        <v>0</v>
      </c>
      <c r="J1020" s="228">
        <v>0</v>
      </c>
      <c r="K1020" s="228">
        <v>0</v>
      </c>
      <c r="L1020" s="231">
        <v>0</v>
      </c>
      <c r="N1020" s="119" t="str">
        <f t="shared" si="45"/>
        <v>820263-10002-M</v>
      </c>
      <c r="O1020" s="122" t="str">
        <f>IF(B1020="NET","",IF(B1020="","",IFERROR(VLOOKUP(N1020,EAN!$A:$B,2,FALSE),"MANGLER - MÅ OPPDATERE EAN-FANEN")))</f>
        <v>MANGLER - MÅ OPPDATERE EAN-FANEN</v>
      </c>
      <c r="P1020" s="119">
        <f t="shared" si="46"/>
        <v>0</v>
      </c>
      <c r="Q1020" s="119">
        <f t="shared" si="47"/>
        <v>0</v>
      </c>
      <c r="S1020" s="137" t="str">
        <f>IF(B1020="NET","",IFERROR(VLOOKUP(O1020,'2) Order Form'!$W$9:$W$1926,1,FALSE),"Ikke med I order form"))</f>
        <v>Ikke med I order form</v>
      </c>
      <c r="U1020" s="134"/>
      <c r="V1020" s="120"/>
      <c r="W1020" s="195"/>
      <c r="X1020" s="174"/>
      <c r="Y1020" s="175"/>
      <c r="AA1020" s="195"/>
      <c r="AB1020" s="137"/>
    </row>
    <row r="1021" spans="1:28" s="2" customFormat="1" ht="15" x14ac:dyDescent="0.2">
      <c r="A1021" s="228">
        <v>820263</v>
      </c>
      <c r="B1021" s="228" t="s">
        <v>3385</v>
      </c>
      <c r="C1021" s="228" t="s">
        <v>4204</v>
      </c>
      <c r="D1021" s="228" t="s">
        <v>669</v>
      </c>
      <c r="E1021" s="228" t="s">
        <v>4392</v>
      </c>
      <c r="F1021" s="228" t="s">
        <v>67</v>
      </c>
      <c r="G1021" s="228" t="s">
        <v>128</v>
      </c>
      <c r="H1021" s="228">
        <v>0</v>
      </c>
      <c r="I1021" s="228">
        <v>0</v>
      </c>
      <c r="J1021" s="228">
        <v>0</v>
      </c>
      <c r="K1021" s="228">
        <v>0</v>
      </c>
      <c r="L1021" s="231">
        <v>0</v>
      </c>
      <c r="N1021" s="119" t="str">
        <f t="shared" si="45"/>
        <v>820263-10002-L</v>
      </c>
      <c r="O1021" s="122" t="str">
        <f>IF(B1021="NET","",IF(B1021="","",IFERROR(VLOOKUP(N1021,EAN!$A:$B,2,FALSE),"MANGLER - MÅ OPPDATERE EAN-FANEN")))</f>
        <v>MANGLER - MÅ OPPDATERE EAN-FANEN</v>
      </c>
      <c r="P1021" s="119">
        <f t="shared" si="46"/>
        <v>0</v>
      </c>
      <c r="Q1021" s="119">
        <f t="shared" si="47"/>
        <v>0</v>
      </c>
      <c r="S1021" s="137" t="str">
        <f>IF(B1021="NET","",IFERROR(VLOOKUP(O1021,'2) Order Form'!$W$9:$W$1926,1,FALSE),"Ikke med I order form"))</f>
        <v>Ikke med I order form</v>
      </c>
      <c r="U1021" s="134"/>
      <c r="V1021" s="120"/>
      <c r="W1021" s="195"/>
      <c r="X1021" s="174"/>
      <c r="Y1021" s="175"/>
      <c r="AA1021" s="195"/>
      <c r="AB1021" s="137"/>
    </row>
    <row r="1022" spans="1:28" s="2" customFormat="1" ht="15" x14ac:dyDescent="0.2">
      <c r="A1022" s="228">
        <v>820263</v>
      </c>
      <c r="B1022" s="228" t="s">
        <v>3385</v>
      </c>
      <c r="C1022" s="228" t="s">
        <v>4204</v>
      </c>
      <c r="D1022" s="228" t="s">
        <v>654</v>
      </c>
      <c r="E1022" s="228" t="s">
        <v>4364</v>
      </c>
      <c r="F1022" s="228" t="s">
        <v>69</v>
      </c>
      <c r="G1022" s="228" t="s">
        <v>128</v>
      </c>
      <c r="H1022" s="228">
        <v>26</v>
      </c>
      <c r="I1022" s="228">
        <v>26</v>
      </c>
      <c r="J1022" s="228">
        <v>26</v>
      </c>
      <c r="K1022" s="228">
        <v>26</v>
      </c>
      <c r="L1022" s="231">
        <v>26</v>
      </c>
      <c r="N1022" s="119" t="str">
        <f t="shared" si="45"/>
        <v>820263-99901-XS</v>
      </c>
      <c r="O1022" s="122" t="str">
        <f>IF(B1022="NET","",IF(B1022="","",IFERROR(VLOOKUP(N1022,EAN!$A:$B,2,FALSE),"MANGLER - MÅ OPPDATERE EAN-FANEN")))</f>
        <v>MANGLER - MÅ OPPDATERE EAN-FANEN</v>
      </c>
      <c r="P1022" s="119">
        <f t="shared" si="46"/>
        <v>26</v>
      </c>
      <c r="Q1022" s="119">
        <f t="shared" si="47"/>
        <v>26</v>
      </c>
      <c r="S1022" s="137" t="str">
        <f>IF(B1022="NET","",IFERROR(VLOOKUP(O1022,'2) Order Form'!$W$9:$W$1926,1,FALSE),"Ikke med I order form"))</f>
        <v>Ikke med I order form</v>
      </c>
      <c r="U1022" s="134"/>
      <c r="V1022" s="120"/>
      <c r="W1022" s="195"/>
      <c r="X1022" s="174"/>
      <c r="Y1022" s="175"/>
      <c r="AA1022" s="195"/>
      <c r="AB1022" s="137"/>
    </row>
    <row r="1023" spans="1:28" s="2" customFormat="1" ht="15" x14ac:dyDescent="0.2">
      <c r="A1023" s="228">
        <v>820263</v>
      </c>
      <c r="B1023" s="228" t="s">
        <v>3385</v>
      </c>
      <c r="C1023" s="228" t="s">
        <v>4204</v>
      </c>
      <c r="D1023" s="228" t="s">
        <v>650</v>
      </c>
      <c r="E1023" s="228" t="s">
        <v>4364</v>
      </c>
      <c r="F1023" s="228" t="s">
        <v>8</v>
      </c>
      <c r="G1023" s="228" t="s">
        <v>128</v>
      </c>
      <c r="H1023" s="228">
        <v>61</v>
      </c>
      <c r="I1023" s="228">
        <v>61</v>
      </c>
      <c r="J1023" s="228">
        <v>61</v>
      </c>
      <c r="K1023" s="228">
        <v>61</v>
      </c>
      <c r="L1023" s="231">
        <v>61</v>
      </c>
      <c r="N1023" s="119" t="str">
        <f t="shared" si="45"/>
        <v>820263-99901-S</v>
      </c>
      <c r="O1023" s="122" t="str">
        <f>IF(B1023="NET","",IF(B1023="","",IFERROR(VLOOKUP(N1023,EAN!$A:$B,2,FALSE),"MANGLER - MÅ OPPDATERE EAN-FANEN")))</f>
        <v>MANGLER - MÅ OPPDATERE EAN-FANEN</v>
      </c>
      <c r="P1023" s="119">
        <f t="shared" si="46"/>
        <v>61</v>
      </c>
      <c r="Q1023" s="119">
        <f t="shared" si="47"/>
        <v>61</v>
      </c>
      <c r="S1023" s="137" t="str">
        <f>IF(B1023="NET","",IFERROR(VLOOKUP(O1023,'2) Order Form'!$W$9:$W$1926,1,FALSE),"Ikke med I order form"))</f>
        <v>Ikke med I order form</v>
      </c>
      <c r="U1023" s="134"/>
      <c r="V1023" s="120"/>
      <c r="W1023" s="195"/>
      <c r="X1023" s="174"/>
      <c r="Y1023" s="175"/>
      <c r="AA1023" s="195"/>
      <c r="AB1023" s="137"/>
    </row>
    <row r="1024" spans="1:28" s="2" customFormat="1" ht="15" x14ac:dyDescent="0.2">
      <c r="A1024" s="228">
        <v>820263</v>
      </c>
      <c r="B1024" s="228" t="s">
        <v>3385</v>
      </c>
      <c r="C1024" s="228" t="s">
        <v>4204</v>
      </c>
      <c r="D1024" s="228" t="s">
        <v>651</v>
      </c>
      <c r="E1024" s="228" t="s">
        <v>4364</v>
      </c>
      <c r="F1024" s="228" t="s">
        <v>7</v>
      </c>
      <c r="G1024" s="228" t="s">
        <v>128</v>
      </c>
      <c r="H1024" s="228">
        <v>62</v>
      </c>
      <c r="I1024" s="228">
        <v>62</v>
      </c>
      <c r="J1024" s="228">
        <v>62</v>
      </c>
      <c r="K1024" s="228">
        <v>62</v>
      </c>
      <c r="L1024" s="231">
        <v>62</v>
      </c>
      <c r="N1024" s="119" t="str">
        <f t="shared" si="45"/>
        <v>820263-99901-M</v>
      </c>
      <c r="O1024" s="122" t="str">
        <f>IF(B1024="NET","",IF(B1024="","",IFERROR(VLOOKUP(N1024,EAN!$A:$B,2,FALSE),"MANGLER - MÅ OPPDATERE EAN-FANEN")))</f>
        <v>MANGLER - MÅ OPPDATERE EAN-FANEN</v>
      </c>
      <c r="P1024" s="119">
        <f t="shared" si="46"/>
        <v>62</v>
      </c>
      <c r="Q1024" s="119">
        <f t="shared" si="47"/>
        <v>62</v>
      </c>
      <c r="S1024" s="137" t="str">
        <f>IF(B1024="NET","",IFERROR(VLOOKUP(O1024,'2) Order Form'!$W$9:$W$1926,1,FALSE),"Ikke med I order form"))</f>
        <v>Ikke med I order form</v>
      </c>
      <c r="U1024" s="134"/>
      <c r="V1024" s="120"/>
      <c r="W1024" s="195"/>
      <c r="X1024" s="174"/>
      <c r="Y1024" s="175"/>
      <c r="AA1024" s="195"/>
      <c r="AB1024" s="137"/>
    </row>
    <row r="1025" spans="1:28" s="2" customFormat="1" ht="15" x14ac:dyDescent="0.2">
      <c r="A1025" s="228">
        <v>820263</v>
      </c>
      <c r="B1025" s="228" t="s">
        <v>3385</v>
      </c>
      <c r="C1025" s="228" t="s">
        <v>4204</v>
      </c>
      <c r="D1025" s="228" t="s">
        <v>652</v>
      </c>
      <c r="E1025" s="228" t="s">
        <v>4364</v>
      </c>
      <c r="F1025" s="228" t="s">
        <v>67</v>
      </c>
      <c r="G1025" s="228" t="s">
        <v>128</v>
      </c>
      <c r="H1025" s="228">
        <v>42</v>
      </c>
      <c r="I1025" s="228">
        <v>42</v>
      </c>
      <c r="J1025" s="228">
        <v>42</v>
      </c>
      <c r="K1025" s="228">
        <v>42</v>
      </c>
      <c r="L1025" s="231">
        <v>42</v>
      </c>
      <c r="N1025" s="119" t="str">
        <f t="shared" si="45"/>
        <v>820263-99901-L</v>
      </c>
      <c r="O1025" s="122" t="str">
        <f>IF(B1025="NET","",IF(B1025="","",IFERROR(VLOOKUP(N1025,EAN!$A:$B,2,FALSE),"MANGLER - MÅ OPPDATERE EAN-FANEN")))</f>
        <v>MANGLER - MÅ OPPDATERE EAN-FANEN</v>
      </c>
      <c r="P1025" s="119">
        <f t="shared" si="46"/>
        <v>42</v>
      </c>
      <c r="Q1025" s="119">
        <f t="shared" si="47"/>
        <v>42</v>
      </c>
      <c r="S1025" s="137" t="str">
        <f>IF(B1025="NET","",IFERROR(VLOOKUP(O1025,'2) Order Form'!$W$9:$W$1926,1,FALSE),"Ikke med I order form"))</f>
        <v>Ikke med I order form</v>
      </c>
      <c r="U1025" s="134"/>
      <c r="V1025" s="120"/>
      <c r="W1025" s="195"/>
      <c r="X1025" s="174"/>
      <c r="Y1025" s="175"/>
      <c r="AA1025" s="195"/>
      <c r="AB1025" s="137"/>
    </row>
    <row r="1026" spans="1:28" s="2" customFormat="1" ht="15" x14ac:dyDescent="0.2">
      <c r="A1026" s="229">
        <v>820270</v>
      </c>
      <c r="B1026" s="228" t="s">
        <v>248</v>
      </c>
      <c r="C1026" s="228"/>
      <c r="D1026" s="228"/>
      <c r="E1026" s="228"/>
      <c r="F1026" s="228"/>
      <c r="G1026" s="228"/>
      <c r="H1026" s="229">
        <v>202226</v>
      </c>
      <c r="I1026" s="229">
        <v>202227</v>
      </c>
      <c r="J1026" s="229">
        <v>202228</v>
      </c>
      <c r="K1026" s="229">
        <v>202229</v>
      </c>
      <c r="L1026" s="232">
        <v>202234</v>
      </c>
      <c r="N1026" s="119" t="str">
        <f t="shared" si="45"/>
        <v>820270-</v>
      </c>
      <c r="O1026" s="122" t="str">
        <f>IF(B1026="NET","",IF(B1026="","",IFERROR(VLOOKUP(N1026,EAN!$A:$B,2,FALSE),"MANGLER - MÅ OPPDATERE EAN-FANEN")))</f>
        <v/>
      </c>
      <c r="P1026" s="119">
        <f t="shared" si="46"/>
        <v>202226</v>
      </c>
      <c r="Q1026" s="119">
        <f t="shared" si="47"/>
        <v>202234</v>
      </c>
      <c r="S1026" s="137" t="str">
        <f>IF(B1026="NET","",IFERROR(VLOOKUP(O1026,'2) Order Form'!$W$9:$W$1926,1,FALSE),"Ikke med I order form"))</f>
        <v/>
      </c>
      <c r="U1026" s="134"/>
      <c r="V1026" s="120"/>
      <c r="W1026" s="195"/>
      <c r="X1026" s="174"/>
      <c r="Y1026" s="175"/>
      <c r="AA1026" s="195"/>
      <c r="AB1026" s="137"/>
    </row>
    <row r="1027" spans="1:28" s="2" customFormat="1" ht="15" x14ac:dyDescent="0.2">
      <c r="A1027" s="229">
        <v>820274</v>
      </c>
      <c r="B1027" s="228" t="s">
        <v>248</v>
      </c>
      <c r="C1027" s="228"/>
      <c r="D1027" s="228"/>
      <c r="E1027" s="228"/>
      <c r="F1027" s="228"/>
      <c r="G1027" s="228"/>
      <c r="H1027" s="229">
        <v>202226</v>
      </c>
      <c r="I1027" s="229">
        <v>202227</v>
      </c>
      <c r="J1027" s="229">
        <v>202228</v>
      </c>
      <c r="K1027" s="229">
        <v>202229</v>
      </c>
      <c r="L1027" s="232">
        <v>202234</v>
      </c>
      <c r="N1027" s="119" t="str">
        <f t="shared" si="45"/>
        <v>820274-</v>
      </c>
      <c r="O1027" s="122" t="str">
        <f>IF(B1027="NET","",IF(B1027="","",IFERROR(VLOOKUP(N1027,EAN!$A:$B,2,FALSE),"MANGLER - MÅ OPPDATERE EAN-FANEN")))</f>
        <v/>
      </c>
      <c r="P1027" s="119">
        <f t="shared" si="46"/>
        <v>202226</v>
      </c>
      <c r="Q1027" s="119">
        <f t="shared" si="47"/>
        <v>202234</v>
      </c>
      <c r="S1027" s="137" t="str">
        <f>IF(B1027="NET","",IFERROR(VLOOKUP(O1027,'2) Order Form'!$W$9:$W$1926,1,FALSE),"Ikke med I order form"))</f>
        <v/>
      </c>
      <c r="U1027" s="134"/>
      <c r="V1027" s="120"/>
      <c r="W1027" s="195"/>
      <c r="X1027" s="174"/>
      <c r="Y1027" s="175"/>
      <c r="AA1027" s="195"/>
      <c r="AB1027" s="137"/>
    </row>
    <row r="1028" spans="1:28" s="2" customFormat="1" ht="15" x14ac:dyDescent="0.2">
      <c r="A1028" s="229">
        <v>820280</v>
      </c>
      <c r="B1028" s="228" t="s">
        <v>248</v>
      </c>
      <c r="C1028" s="228"/>
      <c r="D1028" s="228"/>
      <c r="E1028" s="228"/>
      <c r="F1028" s="228"/>
      <c r="G1028" s="228"/>
      <c r="H1028" s="229">
        <v>202226</v>
      </c>
      <c r="I1028" s="229">
        <v>202227</v>
      </c>
      <c r="J1028" s="229">
        <v>202228</v>
      </c>
      <c r="K1028" s="229">
        <v>202229</v>
      </c>
      <c r="L1028" s="232">
        <v>202234</v>
      </c>
      <c r="N1028" s="119" t="str">
        <f t="shared" ref="N1028:N1091" si="48">CONCATENATE(A1028,"-",D1028)</f>
        <v>820280-</v>
      </c>
      <c r="O1028" s="122" t="str">
        <f>IF(B1028="NET","",IF(B1028="","",IFERROR(VLOOKUP(N1028,EAN!$A:$B,2,FALSE),"MANGLER - MÅ OPPDATERE EAN-FANEN")))</f>
        <v/>
      </c>
      <c r="P1028" s="119">
        <f t="shared" si="46"/>
        <v>202226</v>
      </c>
      <c r="Q1028" s="119">
        <f t="shared" si="47"/>
        <v>202234</v>
      </c>
      <c r="S1028" s="137" t="str">
        <f>IF(B1028="NET","",IFERROR(VLOOKUP(O1028,'2) Order Form'!$W$9:$W$1926,1,FALSE),"Ikke med I order form"))</f>
        <v/>
      </c>
      <c r="U1028" s="134"/>
      <c r="V1028" s="120"/>
      <c r="W1028" s="195"/>
      <c r="X1028" s="174"/>
      <c r="Y1028" s="175"/>
      <c r="AA1028" s="195"/>
      <c r="AB1028" s="137"/>
    </row>
    <row r="1029" spans="1:28" s="2" customFormat="1" ht="15" x14ac:dyDescent="0.2">
      <c r="A1029" s="229">
        <v>820282</v>
      </c>
      <c r="B1029" s="228" t="s">
        <v>248</v>
      </c>
      <c r="C1029" s="228"/>
      <c r="D1029" s="228"/>
      <c r="E1029" s="228"/>
      <c r="F1029" s="228"/>
      <c r="G1029" s="228"/>
      <c r="H1029" s="229">
        <v>202226</v>
      </c>
      <c r="I1029" s="229">
        <v>202227</v>
      </c>
      <c r="J1029" s="229">
        <v>202228</v>
      </c>
      <c r="K1029" s="229">
        <v>202229</v>
      </c>
      <c r="L1029" s="232">
        <v>202234</v>
      </c>
      <c r="N1029" s="119" t="str">
        <f t="shared" si="48"/>
        <v>820282-</v>
      </c>
      <c r="O1029" s="122" t="str">
        <f>IF(B1029="NET","",IF(B1029="","",IFERROR(VLOOKUP(N1029,EAN!$A:$B,2,FALSE),"MANGLER - MÅ OPPDATERE EAN-FANEN")))</f>
        <v/>
      </c>
      <c r="P1029" s="119">
        <f t="shared" ref="P1029:P1092" si="49">H1029</f>
        <v>202226</v>
      </c>
      <c r="Q1029" s="119">
        <f t="shared" ref="Q1029:Q1092" si="50">L1029</f>
        <v>202234</v>
      </c>
      <c r="S1029" s="137" t="str">
        <f>IF(B1029="NET","",IFERROR(VLOOKUP(O1029,'2) Order Form'!$W$9:$W$1926,1,FALSE),"Ikke med I order form"))</f>
        <v/>
      </c>
      <c r="U1029" s="134"/>
      <c r="V1029" s="120"/>
      <c r="W1029" s="195"/>
      <c r="X1029" s="174"/>
      <c r="Y1029" s="175"/>
      <c r="AA1029" s="195"/>
      <c r="AB1029" s="137"/>
    </row>
    <row r="1030" spans="1:28" s="2" customFormat="1" ht="15" x14ac:dyDescent="0.2">
      <c r="A1030" s="228">
        <v>820282</v>
      </c>
      <c r="B1030" s="228" t="s">
        <v>4393</v>
      </c>
      <c r="C1030" s="228" t="s">
        <v>4204</v>
      </c>
      <c r="D1030" s="228" t="s">
        <v>3386</v>
      </c>
      <c r="E1030" s="228" t="s">
        <v>3387</v>
      </c>
      <c r="F1030" s="228" t="s">
        <v>84</v>
      </c>
      <c r="G1030" s="228" t="s">
        <v>128</v>
      </c>
      <c r="H1030" s="228">
        <v>0</v>
      </c>
      <c r="I1030" s="228">
        <v>0</v>
      </c>
      <c r="J1030" s="228">
        <v>0</v>
      </c>
      <c r="K1030" s="228">
        <v>0</v>
      </c>
      <c r="L1030" s="231">
        <v>0</v>
      </c>
      <c r="N1030" s="119" t="str">
        <f t="shared" si="48"/>
        <v>820282-20100-OS</v>
      </c>
      <c r="O1030" s="122" t="str">
        <f>IF(B1030="NET","",IF(B1030="","",IFERROR(VLOOKUP(N1030,EAN!$A:$B,2,FALSE),"MANGLER - MÅ OPPDATERE EAN-FANEN")))</f>
        <v>MANGLER - MÅ OPPDATERE EAN-FANEN</v>
      </c>
      <c r="P1030" s="119">
        <f t="shared" si="49"/>
        <v>0</v>
      </c>
      <c r="Q1030" s="119">
        <f t="shared" si="50"/>
        <v>0</v>
      </c>
      <c r="S1030" s="137" t="str">
        <f>IF(B1030="NET","",IFERROR(VLOOKUP(O1030,'2) Order Form'!$W$9:$W$1926,1,FALSE),"Ikke med I order form"))</f>
        <v>Ikke med I order form</v>
      </c>
      <c r="U1030" s="134"/>
      <c r="V1030" s="120"/>
      <c r="W1030" s="195"/>
      <c r="X1030" s="174"/>
      <c r="Y1030" s="175"/>
      <c r="AA1030" s="195"/>
      <c r="AB1030" s="137"/>
    </row>
    <row r="1031" spans="1:28" s="2" customFormat="1" ht="15" x14ac:dyDescent="0.2">
      <c r="A1031" s="228">
        <v>820282</v>
      </c>
      <c r="B1031" s="228" t="s">
        <v>4393</v>
      </c>
      <c r="C1031" s="228" t="s">
        <v>4204</v>
      </c>
      <c r="D1031" s="228" t="s">
        <v>671</v>
      </c>
      <c r="E1031" s="228" t="s">
        <v>656</v>
      </c>
      <c r="F1031" s="228" t="s">
        <v>84</v>
      </c>
      <c r="G1031" s="228" t="s">
        <v>504</v>
      </c>
      <c r="H1031" s="228">
        <v>0</v>
      </c>
      <c r="I1031" s="228">
        <v>0</v>
      </c>
      <c r="J1031" s="228">
        <v>0</v>
      </c>
      <c r="K1031" s="228">
        <v>0</v>
      </c>
      <c r="L1031" s="231">
        <v>0</v>
      </c>
      <c r="N1031" s="119" t="str">
        <f t="shared" si="48"/>
        <v>820282-88002-OS</v>
      </c>
      <c r="O1031" s="122" t="str">
        <f>IF(B1031="NET","",IF(B1031="","",IFERROR(VLOOKUP(N1031,EAN!$A:$B,2,FALSE),"MANGLER - MÅ OPPDATERE EAN-FANEN")))</f>
        <v>MANGLER - MÅ OPPDATERE EAN-FANEN</v>
      </c>
      <c r="P1031" s="119">
        <f t="shared" si="49"/>
        <v>0</v>
      </c>
      <c r="Q1031" s="119">
        <f t="shared" si="50"/>
        <v>0</v>
      </c>
      <c r="S1031" s="137" t="str">
        <f>IF(B1031="NET","",IFERROR(VLOOKUP(O1031,'2) Order Form'!$W$9:$W$1926,1,FALSE),"Ikke med I order form"))</f>
        <v>Ikke med I order form</v>
      </c>
      <c r="U1031" s="134"/>
      <c r="V1031" s="120"/>
      <c r="W1031" s="195"/>
      <c r="X1031" s="174"/>
      <c r="Y1031" s="175"/>
      <c r="AA1031" s="195"/>
      <c r="AB1031" s="137"/>
    </row>
    <row r="1032" spans="1:28" s="2" customFormat="1" ht="15" x14ac:dyDescent="0.2">
      <c r="A1032" s="228">
        <v>820282</v>
      </c>
      <c r="B1032" s="228" t="s">
        <v>4393</v>
      </c>
      <c r="C1032" s="228" t="s">
        <v>4204</v>
      </c>
      <c r="D1032" s="228" t="s">
        <v>660</v>
      </c>
      <c r="E1032" s="228" t="s">
        <v>4364</v>
      </c>
      <c r="F1032" s="228" t="s">
        <v>84</v>
      </c>
      <c r="G1032" s="228" t="s">
        <v>128</v>
      </c>
      <c r="H1032" s="228">
        <v>0</v>
      </c>
      <c r="I1032" s="228">
        <v>0</v>
      </c>
      <c r="J1032" s="228">
        <v>0</v>
      </c>
      <c r="K1032" s="228">
        <v>0</v>
      </c>
      <c r="L1032" s="231">
        <v>0</v>
      </c>
      <c r="N1032" s="119" t="str">
        <f t="shared" si="48"/>
        <v>820282-99901-OS</v>
      </c>
      <c r="O1032" s="122">
        <f>IF(B1032="NET","",IF(B1032="","",IFERROR(VLOOKUP(N1032,EAN!$A:$B,2,FALSE),"MANGLER - MÅ OPPDATERE EAN-FANEN")))</f>
        <v>7048652766076</v>
      </c>
      <c r="P1032" s="119">
        <f t="shared" si="49"/>
        <v>0</v>
      </c>
      <c r="Q1032" s="119">
        <f t="shared" si="50"/>
        <v>0</v>
      </c>
      <c r="S1032" s="137" t="str">
        <f>IF(B1032="NET","",IFERROR(VLOOKUP(O1032,'2) Order Form'!$W$9:$W$1926,1,FALSE),"Ikke med I order form"))</f>
        <v>Ikke med I order form</v>
      </c>
      <c r="U1032" s="134"/>
      <c r="V1032" s="120"/>
      <c r="W1032" s="195"/>
      <c r="X1032" s="174"/>
      <c r="Y1032" s="175"/>
      <c r="AA1032" s="195"/>
      <c r="AB1032" s="137"/>
    </row>
    <row r="1033" spans="1:28" s="2" customFormat="1" ht="15" x14ac:dyDescent="0.2">
      <c r="A1033" s="229">
        <v>820290</v>
      </c>
      <c r="B1033" s="228" t="s">
        <v>248</v>
      </c>
      <c r="C1033" s="228"/>
      <c r="D1033" s="228"/>
      <c r="E1033" s="228"/>
      <c r="F1033" s="228"/>
      <c r="G1033" s="228"/>
      <c r="H1033" s="229">
        <v>202226</v>
      </c>
      <c r="I1033" s="229">
        <v>202227</v>
      </c>
      <c r="J1033" s="229">
        <v>202228</v>
      </c>
      <c r="K1033" s="229">
        <v>202229</v>
      </c>
      <c r="L1033" s="232">
        <v>202234</v>
      </c>
      <c r="N1033" s="119" t="str">
        <f t="shared" si="48"/>
        <v>820290-</v>
      </c>
      <c r="O1033" s="122" t="str">
        <f>IF(B1033="NET","",IF(B1033="","",IFERROR(VLOOKUP(N1033,EAN!$A:$B,2,FALSE),"MANGLER - MÅ OPPDATERE EAN-FANEN")))</f>
        <v/>
      </c>
      <c r="P1033" s="119">
        <f t="shared" si="49"/>
        <v>202226</v>
      </c>
      <c r="Q1033" s="119">
        <f t="shared" si="50"/>
        <v>202234</v>
      </c>
      <c r="S1033" s="137" t="str">
        <f>IF(B1033="NET","",IFERROR(VLOOKUP(O1033,'2) Order Form'!$W$9:$W$1926,1,FALSE),"Ikke med I order form"))</f>
        <v/>
      </c>
      <c r="U1033" s="134"/>
      <c r="V1033" s="120"/>
      <c r="W1033" s="195"/>
      <c r="X1033" s="174"/>
      <c r="Y1033" s="175"/>
      <c r="AA1033" s="195"/>
      <c r="AB1033" s="137"/>
    </row>
    <row r="1034" spans="1:28" s="2" customFormat="1" ht="15" x14ac:dyDescent="0.2">
      <c r="A1034" s="228">
        <v>820290</v>
      </c>
      <c r="B1034" s="228" t="s">
        <v>400</v>
      </c>
      <c r="C1034" s="228" t="s">
        <v>4204</v>
      </c>
      <c r="D1034" s="228" t="s">
        <v>3378</v>
      </c>
      <c r="E1034" s="228" t="s">
        <v>4392</v>
      </c>
      <c r="F1034" s="228" t="s">
        <v>84</v>
      </c>
      <c r="G1034" s="228" t="s">
        <v>504</v>
      </c>
      <c r="H1034" s="228">
        <v>0</v>
      </c>
      <c r="I1034" s="228">
        <v>0</v>
      </c>
      <c r="J1034" s="228">
        <v>0</v>
      </c>
      <c r="K1034" s="228">
        <v>0</v>
      </c>
      <c r="L1034" s="231">
        <v>0</v>
      </c>
      <c r="N1034" s="119" t="str">
        <f t="shared" si="48"/>
        <v>820290-10002-OS</v>
      </c>
      <c r="O1034" s="122" t="str">
        <f>IF(B1034="NET","",IF(B1034="","",IFERROR(VLOOKUP(N1034,EAN!$A:$B,2,FALSE),"MANGLER - MÅ OPPDATERE EAN-FANEN")))</f>
        <v>MANGLER - MÅ OPPDATERE EAN-FANEN</v>
      </c>
      <c r="P1034" s="119">
        <f t="shared" si="49"/>
        <v>0</v>
      </c>
      <c r="Q1034" s="119">
        <f t="shared" si="50"/>
        <v>0</v>
      </c>
      <c r="S1034" s="137" t="str">
        <f>IF(B1034="NET","",IFERROR(VLOOKUP(O1034,'2) Order Form'!$W$9:$W$1926,1,FALSE),"Ikke med I order form"))</f>
        <v>Ikke med I order form</v>
      </c>
      <c r="U1034" s="134"/>
      <c r="V1034" s="120"/>
      <c r="W1034" s="195"/>
      <c r="X1034" s="174"/>
      <c r="Y1034" s="175"/>
      <c r="AA1034" s="195"/>
      <c r="AB1034" s="137"/>
    </row>
    <row r="1035" spans="1:28" s="2" customFormat="1" ht="15" x14ac:dyDescent="0.2">
      <c r="A1035" s="228">
        <v>820290</v>
      </c>
      <c r="B1035" s="228" t="s">
        <v>400</v>
      </c>
      <c r="C1035" s="228" t="s">
        <v>4204</v>
      </c>
      <c r="D1035" s="228" t="s">
        <v>3379</v>
      </c>
      <c r="E1035" s="228" t="s">
        <v>4391</v>
      </c>
      <c r="F1035" s="228" t="s">
        <v>84</v>
      </c>
      <c r="G1035" s="228" t="s">
        <v>504</v>
      </c>
      <c r="H1035" s="228">
        <v>0</v>
      </c>
      <c r="I1035" s="228">
        <v>0</v>
      </c>
      <c r="J1035" s="228">
        <v>0</v>
      </c>
      <c r="K1035" s="228">
        <v>0</v>
      </c>
      <c r="L1035" s="231">
        <v>0</v>
      </c>
      <c r="N1035" s="119" t="str">
        <f t="shared" si="48"/>
        <v>820290-55503-OS</v>
      </c>
      <c r="O1035" s="122" t="str">
        <f>IF(B1035="NET","",IF(B1035="","",IFERROR(VLOOKUP(N1035,EAN!$A:$B,2,FALSE),"MANGLER - MÅ OPPDATERE EAN-FANEN")))</f>
        <v>MANGLER - MÅ OPPDATERE EAN-FANEN</v>
      </c>
      <c r="P1035" s="119">
        <f t="shared" si="49"/>
        <v>0</v>
      </c>
      <c r="Q1035" s="119">
        <f t="shared" si="50"/>
        <v>0</v>
      </c>
      <c r="S1035" s="137" t="str">
        <f>IF(B1035="NET","",IFERROR(VLOOKUP(O1035,'2) Order Form'!$W$9:$W$1926,1,FALSE),"Ikke med I order form"))</f>
        <v>Ikke med I order form</v>
      </c>
      <c r="U1035" s="134"/>
      <c r="V1035" s="120"/>
      <c r="W1035" s="195"/>
      <c r="X1035" s="174"/>
      <c r="Y1035" s="175"/>
      <c r="AA1035" s="195"/>
      <c r="AB1035" s="137"/>
    </row>
    <row r="1036" spans="1:28" s="2" customFormat="1" ht="15" x14ac:dyDescent="0.2">
      <c r="A1036" s="228">
        <v>820290</v>
      </c>
      <c r="B1036" s="228" t="s">
        <v>400</v>
      </c>
      <c r="C1036" s="228" t="s">
        <v>4204</v>
      </c>
      <c r="D1036" s="228" t="s">
        <v>3375</v>
      </c>
      <c r="E1036" s="228" t="s">
        <v>4366</v>
      </c>
      <c r="F1036" s="228" t="s">
        <v>84</v>
      </c>
      <c r="G1036" s="228" t="s">
        <v>504</v>
      </c>
      <c r="H1036" s="228">
        <v>2</v>
      </c>
      <c r="I1036" s="228">
        <v>2</v>
      </c>
      <c r="J1036" s="228">
        <v>2</v>
      </c>
      <c r="K1036" s="228">
        <v>2</v>
      </c>
      <c r="L1036" s="231">
        <v>2</v>
      </c>
      <c r="N1036" s="119" t="str">
        <f t="shared" si="48"/>
        <v>820290-66101-OS</v>
      </c>
      <c r="O1036" s="122" t="str">
        <f>IF(B1036="NET","",IF(B1036="","",IFERROR(VLOOKUP(N1036,EAN!$A:$B,2,FALSE),"MANGLER - MÅ OPPDATERE EAN-FANEN")))</f>
        <v>MANGLER - MÅ OPPDATERE EAN-FANEN</v>
      </c>
      <c r="P1036" s="119">
        <f t="shared" si="49"/>
        <v>2</v>
      </c>
      <c r="Q1036" s="119">
        <f t="shared" si="50"/>
        <v>2</v>
      </c>
      <c r="S1036" s="137" t="str">
        <f>IF(B1036="NET","",IFERROR(VLOOKUP(O1036,'2) Order Form'!$W$9:$W$1926,1,FALSE),"Ikke med I order form"))</f>
        <v>Ikke med I order form</v>
      </c>
      <c r="U1036" s="134"/>
      <c r="V1036" s="120"/>
      <c r="W1036" s="195"/>
      <c r="X1036" s="174"/>
      <c r="Y1036" s="175"/>
      <c r="AA1036" s="195"/>
      <c r="AB1036" s="137"/>
    </row>
    <row r="1037" spans="1:28" s="2" customFormat="1" ht="15" x14ac:dyDescent="0.2">
      <c r="A1037" s="228">
        <v>820290</v>
      </c>
      <c r="B1037" s="228" t="s">
        <v>400</v>
      </c>
      <c r="C1037" s="228" t="s">
        <v>4204</v>
      </c>
      <c r="D1037" s="228" t="s">
        <v>3376</v>
      </c>
      <c r="E1037" s="228" t="s">
        <v>4389</v>
      </c>
      <c r="F1037" s="228" t="s">
        <v>84</v>
      </c>
      <c r="G1037" s="228" t="s">
        <v>128</v>
      </c>
      <c r="H1037" s="228">
        <v>0</v>
      </c>
      <c r="I1037" s="228">
        <v>0</v>
      </c>
      <c r="J1037" s="228">
        <v>0</v>
      </c>
      <c r="K1037" s="228">
        <v>0</v>
      </c>
      <c r="L1037" s="231">
        <v>0</v>
      </c>
      <c r="N1037" s="119" t="str">
        <f t="shared" si="48"/>
        <v>820290-75000-OS</v>
      </c>
      <c r="O1037" s="122" t="str">
        <f>IF(B1037="NET","",IF(B1037="","",IFERROR(VLOOKUP(N1037,EAN!$A:$B,2,FALSE),"MANGLER - MÅ OPPDATERE EAN-FANEN")))</f>
        <v>MANGLER - MÅ OPPDATERE EAN-FANEN</v>
      </c>
      <c r="P1037" s="119">
        <f t="shared" si="49"/>
        <v>0</v>
      </c>
      <c r="Q1037" s="119">
        <f t="shared" si="50"/>
        <v>0</v>
      </c>
      <c r="S1037" s="137" t="str">
        <f>IF(B1037="NET","",IFERROR(VLOOKUP(O1037,'2) Order Form'!$W$9:$W$1926,1,FALSE),"Ikke med I order form"))</f>
        <v>Ikke med I order form</v>
      </c>
      <c r="U1037" s="134"/>
      <c r="V1037" s="120"/>
      <c r="W1037" s="195"/>
      <c r="X1037" s="174"/>
      <c r="Y1037" s="175"/>
      <c r="AA1037" s="195"/>
      <c r="AB1037" s="137"/>
    </row>
    <row r="1038" spans="1:28" s="2" customFormat="1" ht="15" x14ac:dyDescent="0.2">
      <c r="A1038" s="228">
        <v>820290</v>
      </c>
      <c r="B1038" s="228" t="s">
        <v>400</v>
      </c>
      <c r="C1038" s="228" t="s">
        <v>4204</v>
      </c>
      <c r="D1038" s="228" t="s">
        <v>3377</v>
      </c>
      <c r="E1038" s="228" t="s">
        <v>4390</v>
      </c>
      <c r="F1038" s="228" t="s">
        <v>84</v>
      </c>
      <c r="G1038" s="228" t="s">
        <v>504</v>
      </c>
      <c r="H1038" s="228">
        <v>0</v>
      </c>
      <c r="I1038" s="228">
        <v>0</v>
      </c>
      <c r="J1038" s="228">
        <v>0</v>
      </c>
      <c r="K1038" s="228">
        <v>0</v>
      </c>
      <c r="L1038" s="231">
        <v>0</v>
      </c>
      <c r="N1038" s="119" t="str">
        <f t="shared" si="48"/>
        <v>820290-88001-OS</v>
      </c>
      <c r="O1038" s="122" t="str">
        <f>IF(B1038="NET","",IF(B1038="","",IFERROR(VLOOKUP(N1038,EAN!$A:$B,2,FALSE),"MANGLER - MÅ OPPDATERE EAN-FANEN")))</f>
        <v>MANGLER - MÅ OPPDATERE EAN-FANEN</v>
      </c>
      <c r="P1038" s="119">
        <f t="shared" si="49"/>
        <v>0</v>
      </c>
      <c r="Q1038" s="119">
        <f t="shared" si="50"/>
        <v>0</v>
      </c>
      <c r="S1038" s="137" t="str">
        <f>IF(B1038="NET","",IFERROR(VLOOKUP(O1038,'2) Order Form'!$W$9:$W$1926,1,FALSE),"Ikke med I order form"))</f>
        <v>Ikke med I order form</v>
      </c>
      <c r="U1038" s="134"/>
      <c r="V1038" s="120"/>
      <c r="W1038" s="195"/>
      <c r="X1038" s="174"/>
      <c r="Y1038" s="175"/>
      <c r="AA1038" s="195"/>
      <c r="AB1038" s="137"/>
    </row>
    <row r="1039" spans="1:28" s="2" customFormat="1" ht="15" x14ac:dyDescent="0.2">
      <c r="A1039" s="228">
        <v>820290</v>
      </c>
      <c r="B1039" s="228" t="s">
        <v>400</v>
      </c>
      <c r="C1039" s="228" t="s">
        <v>4204</v>
      </c>
      <c r="D1039" s="228" t="s">
        <v>660</v>
      </c>
      <c r="E1039" s="228" t="s">
        <v>4364</v>
      </c>
      <c r="F1039" s="228" t="s">
        <v>84</v>
      </c>
      <c r="G1039" s="228" t="s">
        <v>128</v>
      </c>
      <c r="H1039" s="228">
        <v>67</v>
      </c>
      <c r="I1039" s="228">
        <v>67</v>
      </c>
      <c r="J1039" s="228">
        <v>67</v>
      </c>
      <c r="K1039" s="228">
        <v>67</v>
      </c>
      <c r="L1039" s="231">
        <v>67</v>
      </c>
      <c r="N1039" s="119" t="str">
        <f t="shared" si="48"/>
        <v>820290-99901-OS</v>
      </c>
      <c r="O1039" s="122" t="str">
        <f>IF(B1039="NET","",IF(B1039="","",IFERROR(VLOOKUP(N1039,EAN!$A:$B,2,FALSE),"MANGLER - MÅ OPPDATERE EAN-FANEN")))</f>
        <v>MANGLER - MÅ OPPDATERE EAN-FANEN</v>
      </c>
      <c r="P1039" s="119">
        <f t="shared" si="49"/>
        <v>67</v>
      </c>
      <c r="Q1039" s="119">
        <f t="shared" si="50"/>
        <v>67</v>
      </c>
      <c r="S1039" s="137" t="str">
        <f>IF(B1039="NET","",IFERROR(VLOOKUP(O1039,'2) Order Form'!$W$9:$W$1926,1,FALSE),"Ikke med I order form"))</f>
        <v>Ikke med I order form</v>
      </c>
      <c r="U1039" s="134"/>
      <c r="V1039" s="120"/>
      <c r="W1039" s="195"/>
      <c r="X1039" s="174"/>
      <c r="Y1039" s="175"/>
      <c r="AA1039" s="195"/>
      <c r="AB1039" s="137"/>
    </row>
    <row r="1040" spans="1:28" s="2" customFormat="1" ht="15" x14ac:dyDescent="0.2">
      <c r="A1040" s="229">
        <v>820291</v>
      </c>
      <c r="B1040" s="228" t="s">
        <v>248</v>
      </c>
      <c r="C1040" s="228"/>
      <c r="D1040" s="228"/>
      <c r="E1040" s="228"/>
      <c r="F1040" s="228"/>
      <c r="G1040" s="228"/>
      <c r="H1040" s="229">
        <v>202226</v>
      </c>
      <c r="I1040" s="229">
        <v>202227</v>
      </c>
      <c r="J1040" s="229">
        <v>202228</v>
      </c>
      <c r="K1040" s="229">
        <v>202229</v>
      </c>
      <c r="L1040" s="232">
        <v>202234</v>
      </c>
      <c r="N1040" s="119" t="str">
        <f t="shared" si="48"/>
        <v>820291-</v>
      </c>
      <c r="O1040" s="122" t="str">
        <f>IF(B1040="NET","",IF(B1040="","",IFERROR(VLOOKUP(N1040,EAN!$A:$B,2,FALSE),"MANGLER - MÅ OPPDATERE EAN-FANEN")))</f>
        <v/>
      </c>
      <c r="P1040" s="119">
        <f t="shared" si="49"/>
        <v>202226</v>
      </c>
      <c r="Q1040" s="119">
        <f t="shared" si="50"/>
        <v>202234</v>
      </c>
      <c r="S1040" s="137" t="str">
        <f>IF(B1040="NET","",IFERROR(VLOOKUP(O1040,'2) Order Form'!$W$9:$W$1926,1,FALSE),"Ikke med I order form"))</f>
        <v/>
      </c>
      <c r="U1040" s="134"/>
      <c r="V1040" s="120"/>
      <c r="W1040" s="195"/>
      <c r="X1040" s="174"/>
      <c r="Y1040" s="175"/>
      <c r="AA1040" s="195"/>
      <c r="AB1040" s="137"/>
    </row>
    <row r="1041" spans="1:28" s="2" customFormat="1" ht="15" x14ac:dyDescent="0.2">
      <c r="A1041" s="228">
        <v>820291</v>
      </c>
      <c r="B1041" s="228" t="s">
        <v>401</v>
      </c>
      <c r="C1041" s="228" t="s">
        <v>4204</v>
      </c>
      <c r="D1041" s="228" t="s">
        <v>3378</v>
      </c>
      <c r="E1041" s="228" t="s">
        <v>4392</v>
      </c>
      <c r="F1041" s="228" t="s">
        <v>84</v>
      </c>
      <c r="G1041" s="228" t="s">
        <v>128</v>
      </c>
      <c r="H1041" s="228">
        <v>19</v>
      </c>
      <c r="I1041" s="228">
        <v>19</v>
      </c>
      <c r="J1041" s="228">
        <v>19</v>
      </c>
      <c r="K1041" s="228">
        <v>19</v>
      </c>
      <c r="L1041" s="231">
        <v>19</v>
      </c>
      <c r="N1041" s="119" t="str">
        <f t="shared" si="48"/>
        <v>820291-10002-OS</v>
      </c>
      <c r="O1041" s="122" t="str">
        <f>IF(B1041="NET","",IF(B1041="","",IFERROR(VLOOKUP(N1041,EAN!$A:$B,2,FALSE),"MANGLER - MÅ OPPDATERE EAN-FANEN")))</f>
        <v>MANGLER - MÅ OPPDATERE EAN-FANEN</v>
      </c>
      <c r="P1041" s="119">
        <f t="shared" si="49"/>
        <v>19</v>
      </c>
      <c r="Q1041" s="119">
        <f t="shared" si="50"/>
        <v>19</v>
      </c>
      <c r="S1041" s="137" t="str">
        <f>IF(B1041="NET","",IFERROR(VLOOKUP(O1041,'2) Order Form'!$W$9:$W$1926,1,FALSE),"Ikke med I order form"))</f>
        <v>Ikke med I order form</v>
      </c>
      <c r="U1041" s="134"/>
      <c r="V1041" s="120"/>
      <c r="W1041" s="195"/>
      <c r="X1041" s="174"/>
      <c r="Y1041" s="175"/>
      <c r="AA1041" s="195"/>
      <c r="AB1041" s="137"/>
    </row>
    <row r="1042" spans="1:28" s="2" customFormat="1" ht="15" x14ac:dyDescent="0.2">
      <c r="A1042" s="228">
        <v>820291</v>
      </c>
      <c r="B1042" s="228" t="s">
        <v>401</v>
      </c>
      <c r="C1042" s="228" t="s">
        <v>4204</v>
      </c>
      <c r="D1042" s="228" t="s">
        <v>3379</v>
      </c>
      <c r="E1042" s="228" t="s">
        <v>4391</v>
      </c>
      <c r="F1042" s="228" t="s">
        <v>84</v>
      </c>
      <c r="G1042" s="228" t="s">
        <v>504</v>
      </c>
      <c r="H1042" s="228">
        <v>70</v>
      </c>
      <c r="I1042" s="228">
        <v>70</v>
      </c>
      <c r="J1042" s="228">
        <v>70</v>
      </c>
      <c r="K1042" s="228">
        <v>70</v>
      </c>
      <c r="L1042" s="231">
        <v>70</v>
      </c>
      <c r="N1042" s="119" t="str">
        <f t="shared" si="48"/>
        <v>820291-55503-OS</v>
      </c>
      <c r="O1042" s="122" t="str">
        <f>IF(B1042="NET","",IF(B1042="","",IFERROR(VLOOKUP(N1042,EAN!$A:$B,2,FALSE),"MANGLER - MÅ OPPDATERE EAN-FANEN")))</f>
        <v>MANGLER - MÅ OPPDATERE EAN-FANEN</v>
      </c>
      <c r="P1042" s="119">
        <f t="shared" si="49"/>
        <v>70</v>
      </c>
      <c r="Q1042" s="119">
        <f t="shared" si="50"/>
        <v>70</v>
      </c>
      <c r="S1042" s="137" t="str">
        <f>IF(B1042="NET","",IFERROR(VLOOKUP(O1042,'2) Order Form'!$W$9:$W$1926,1,FALSE),"Ikke med I order form"))</f>
        <v>Ikke med I order form</v>
      </c>
      <c r="U1042" s="134"/>
      <c r="V1042" s="120"/>
      <c r="W1042" s="195"/>
      <c r="X1042" s="174"/>
      <c r="Y1042" s="175"/>
      <c r="AA1042" s="195"/>
      <c r="AB1042" s="137"/>
    </row>
    <row r="1043" spans="1:28" s="2" customFormat="1" ht="15" x14ac:dyDescent="0.2">
      <c r="A1043" s="228">
        <v>820291</v>
      </c>
      <c r="B1043" s="228" t="s">
        <v>401</v>
      </c>
      <c r="C1043" s="228" t="s">
        <v>4204</v>
      </c>
      <c r="D1043" s="228" t="s">
        <v>3375</v>
      </c>
      <c r="E1043" s="228" t="s">
        <v>4366</v>
      </c>
      <c r="F1043" s="228" t="s">
        <v>84</v>
      </c>
      <c r="G1043" s="228" t="s">
        <v>504</v>
      </c>
      <c r="H1043" s="228">
        <v>1</v>
      </c>
      <c r="I1043" s="228">
        <v>1</v>
      </c>
      <c r="J1043" s="228">
        <v>1</v>
      </c>
      <c r="K1043" s="228">
        <v>1</v>
      </c>
      <c r="L1043" s="231">
        <v>1</v>
      </c>
      <c r="N1043" s="119" t="str">
        <f t="shared" si="48"/>
        <v>820291-66101-OS</v>
      </c>
      <c r="O1043" s="122" t="str">
        <f>IF(B1043="NET","",IF(B1043="","",IFERROR(VLOOKUP(N1043,EAN!$A:$B,2,FALSE),"MANGLER - MÅ OPPDATERE EAN-FANEN")))</f>
        <v>MANGLER - MÅ OPPDATERE EAN-FANEN</v>
      </c>
      <c r="P1043" s="119">
        <f t="shared" si="49"/>
        <v>1</v>
      </c>
      <c r="Q1043" s="119">
        <f t="shared" si="50"/>
        <v>1</v>
      </c>
      <c r="S1043" s="137" t="str">
        <f>IF(B1043="NET","",IFERROR(VLOOKUP(O1043,'2) Order Form'!$W$9:$W$1926,1,FALSE),"Ikke med I order form"))</f>
        <v>Ikke med I order form</v>
      </c>
      <c r="U1043" s="134"/>
      <c r="V1043" s="120"/>
      <c r="W1043" s="195"/>
      <c r="X1043" s="174"/>
      <c r="Y1043" s="175"/>
      <c r="AA1043" s="195"/>
      <c r="AB1043" s="137"/>
    </row>
    <row r="1044" spans="1:28" s="2" customFormat="1" ht="15" x14ac:dyDescent="0.2">
      <c r="A1044" s="229">
        <v>820292</v>
      </c>
      <c r="B1044" s="228" t="s">
        <v>248</v>
      </c>
      <c r="C1044" s="228"/>
      <c r="D1044" s="228"/>
      <c r="E1044" s="228"/>
      <c r="F1044" s="228"/>
      <c r="G1044" s="228"/>
      <c r="H1044" s="229">
        <v>202226</v>
      </c>
      <c r="I1044" s="229">
        <v>202227</v>
      </c>
      <c r="J1044" s="229">
        <v>202228</v>
      </c>
      <c r="K1044" s="229">
        <v>202229</v>
      </c>
      <c r="L1044" s="232">
        <v>202234</v>
      </c>
      <c r="N1044" s="119" t="str">
        <f t="shared" si="48"/>
        <v>820292-</v>
      </c>
      <c r="O1044" s="122" t="str">
        <f>IF(B1044="NET","",IF(B1044="","",IFERROR(VLOOKUP(N1044,EAN!$A:$B,2,FALSE),"MANGLER - MÅ OPPDATERE EAN-FANEN")))</f>
        <v/>
      </c>
      <c r="P1044" s="119">
        <f t="shared" si="49"/>
        <v>202226</v>
      </c>
      <c r="Q1044" s="119">
        <f t="shared" si="50"/>
        <v>202234</v>
      </c>
      <c r="S1044" s="137" t="str">
        <f>IF(B1044="NET","",IFERROR(VLOOKUP(O1044,'2) Order Form'!$W$9:$W$1926,1,FALSE),"Ikke med I order form"))</f>
        <v/>
      </c>
      <c r="U1044" s="134"/>
      <c r="V1044" s="120"/>
      <c r="W1044" s="195"/>
      <c r="X1044" s="174"/>
      <c r="Y1044" s="175"/>
      <c r="AA1044" s="195"/>
      <c r="AB1044" s="137"/>
    </row>
    <row r="1045" spans="1:28" s="2" customFormat="1" ht="15" x14ac:dyDescent="0.2">
      <c r="A1045" s="228">
        <v>820292</v>
      </c>
      <c r="B1045" s="228" t="s">
        <v>3388</v>
      </c>
      <c r="C1045" s="228" t="s">
        <v>4204</v>
      </c>
      <c r="D1045" s="228" t="s">
        <v>3389</v>
      </c>
      <c r="E1045" s="228" t="s">
        <v>3390</v>
      </c>
      <c r="F1045" s="228" t="s">
        <v>84</v>
      </c>
      <c r="G1045" s="228" t="s">
        <v>128</v>
      </c>
      <c r="H1045" s="228">
        <v>0</v>
      </c>
      <c r="I1045" s="228">
        <v>0</v>
      </c>
      <c r="J1045" s="228">
        <v>0</v>
      </c>
      <c r="K1045" s="228">
        <v>0</v>
      </c>
      <c r="L1045" s="231">
        <v>0</v>
      </c>
      <c r="N1045" s="119" t="str">
        <f t="shared" si="48"/>
        <v>820292-11003-OS</v>
      </c>
      <c r="O1045" s="122" t="str">
        <f>IF(B1045="NET","",IF(B1045="","",IFERROR(VLOOKUP(N1045,EAN!$A:$B,2,FALSE),"MANGLER - MÅ OPPDATERE EAN-FANEN")))</f>
        <v>MANGLER - MÅ OPPDATERE EAN-FANEN</v>
      </c>
      <c r="P1045" s="119">
        <f t="shared" si="49"/>
        <v>0</v>
      </c>
      <c r="Q1045" s="119">
        <f t="shared" si="50"/>
        <v>0</v>
      </c>
      <c r="S1045" s="137" t="str">
        <f>IF(B1045="NET","",IFERROR(VLOOKUP(O1045,'2) Order Form'!$W$9:$W$1926,1,FALSE),"Ikke med I order form"))</f>
        <v>Ikke med I order form</v>
      </c>
      <c r="U1045" s="134"/>
      <c r="V1045" s="120"/>
      <c r="W1045" s="195"/>
      <c r="X1045" s="174"/>
      <c r="Y1045" s="175"/>
      <c r="AA1045" s="195"/>
      <c r="AB1045" s="137"/>
    </row>
    <row r="1046" spans="1:28" s="2" customFormat="1" ht="15" x14ac:dyDescent="0.2">
      <c r="A1046" s="228">
        <v>820292</v>
      </c>
      <c r="B1046" s="228" t="s">
        <v>3388</v>
      </c>
      <c r="C1046" s="228" t="s">
        <v>4204</v>
      </c>
      <c r="D1046" s="228" t="s">
        <v>661</v>
      </c>
      <c r="E1046" s="228" t="s">
        <v>4388</v>
      </c>
      <c r="F1046" s="228" t="s">
        <v>84</v>
      </c>
      <c r="G1046" s="228" t="s">
        <v>504</v>
      </c>
      <c r="H1046" s="228">
        <v>1</v>
      </c>
      <c r="I1046" s="228">
        <v>1</v>
      </c>
      <c r="J1046" s="228">
        <v>1</v>
      </c>
      <c r="K1046" s="228">
        <v>1</v>
      </c>
      <c r="L1046" s="231">
        <v>1</v>
      </c>
      <c r="N1046" s="119" t="str">
        <f t="shared" si="48"/>
        <v>820292-56000-OS</v>
      </c>
      <c r="O1046" s="122" t="str">
        <f>IF(B1046="NET","",IF(B1046="","",IFERROR(VLOOKUP(N1046,EAN!$A:$B,2,FALSE),"MANGLER - MÅ OPPDATERE EAN-FANEN")))</f>
        <v>MANGLER - MÅ OPPDATERE EAN-FANEN</v>
      </c>
      <c r="P1046" s="119">
        <f t="shared" si="49"/>
        <v>1</v>
      </c>
      <c r="Q1046" s="119">
        <f t="shared" si="50"/>
        <v>1</v>
      </c>
      <c r="S1046" s="137" t="str">
        <f>IF(B1046="NET","",IFERROR(VLOOKUP(O1046,'2) Order Form'!$W$9:$W$1926,1,FALSE),"Ikke med I order form"))</f>
        <v>Ikke med I order form</v>
      </c>
      <c r="U1046" s="134"/>
      <c r="V1046" s="120"/>
      <c r="W1046" s="195"/>
      <c r="X1046" s="174"/>
      <c r="Y1046" s="175"/>
      <c r="AA1046" s="195"/>
      <c r="AB1046" s="137"/>
    </row>
    <row r="1047" spans="1:28" s="2" customFormat="1" ht="15" x14ac:dyDescent="0.2">
      <c r="A1047" s="228">
        <v>820292</v>
      </c>
      <c r="B1047" s="228" t="s">
        <v>3388</v>
      </c>
      <c r="C1047" s="228" t="s">
        <v>4204</v>
      </c>
      <c r="D1047" s="228" t="s">
        <v>3325</v>
      </c>
      <c r="E1047" s="228" t="s">
        <v>4365</v>
      </c>
      <c r="F1047" s="228" t="s">
        <v>84</v>
      </c>
      <c r="G1047" s="228" t="s">
        <v>128</v>
      </c>
      <c r="H1047" s="228">
        <v>0</v>
      </c>
      <c r="I1047" s="228">
        <v>0</v>
      </c>
      <c r="J1047" s="228">
        <v>0</v>
      </c>
      <c r="K1047" s="228">
        <v>0</v>
      </c>
      <c r="L1047" s="231">
        <v>0</v>
      </c>
      <c r="N1047" s="119" t="str">
        <f t="shared" si="48"/>
        <v>820292-58000-OS</v>
      </c>
      <c r="O1047" s="122" t="str">
        <f>IF(B1047="NET","",IF(B1047="","",IFERROR(VLOOKUP(N1047,EAN!$A:$B,2,FALSE),"MANGLER - MÅ OPPDATERE EAN-FANEN")))</f>
        <v>MANGLER - MÅ OPPDATERE EAN-FANEN</v>
      </c>
      <c r="P1047" s="119">
        <f t="shared" si="49"/>
        <v>0</v>
      </c>
      <c r="Q1047" s="119">
        <f t="shared" si="50"/>
        <v>0</v>
      </c>
      <c r="S1047" s="137" t="str">
        <f>IF(B1047="NET","",IFERROR(VLOOKUP(O1047,'2) Order Form'!$W$9:$W$1926,1,FALSE),"Ikke med I order form"))</f>
        <v>Ikke med I order form</v>
      </c>
      <c r="U1047" s="134"/>
      <c r="V1047" s="120"/>
      <c r="W1047" s="195"/>
      <c r="X1047" s="174"/>
      <c r="Y1047" s="175"/>
      <c r="AA1047" s="195"/>
      <c r="AB1047" s="137"/>
    </row>
    <row r="1048" spans="1:28" s="2" customFormat="1" ht="15" x14ac:dyDescent="0.2">
      <c r="A1048" s="228">
        <v>820292</v>
      </c>
      <c r="B1048" s="228" t="s">
        <v>3388</v>
      </c>
      <c r="C1048" s="228" t="s">
        <v>4204</v>
      </c>
      <c r="D1048" s="228" t="s">
        <v>671</v>
      </c>
      <c r="E1048" s="228" t="s">
        <v>656</v>
      </c>
      <c r="F1048" s="228" t="s">
        <v>84</v>
      </c>
      <c r="G1048" s="228" t="s">
        <v>504</v>
      </c>
      <c r="H1048" s="228">
        <v>0</v>
      </c>
      <c r="I1048" s="228">
        <v>0</v>
      </c>
      <c r="J1048" s="228">
        <v>0</v>
      </c>
      <c r="K1048" s="228">
        <v>0</v>
      </c>
      <c r="L1048" s="231">
        <v>0</v>
      </c>
      <c r="N1048" s="119" t="str">
        <f t="shared" si="48"/>
        <v>820292-88002-OS</v>
      </c>
      <c r="O1048" s="122" t="str">
        <f>IF(B1048="NET","",IF(B1048="","",IFERROR(VLOOKUP(N1048,EAN!$A:$B,2,FALSE),"MANGLER - MÅ OPPDATERE EAN-FANEN")))</f>
        <v>MANGLER - MÅ OPPDATERE EAN-FANEN</v>
      </c>
      <c r="P1048" s="119">
        <f t="shared" si="49"/>
        <v>0</v>
      </c>
      <c r="Q1048" s="119">
        <f t="shared" si="50"/>
        <v>0</v>
      </c>
      <c r="S1048" s="137" t="str">
        <f>IF(B1048="NET","",IFERROR(VLOOKUP(O1048,'2) Order Form'!$W$9:$W$1926,1,FALSE),"Ikke med I order form"))</f>
        <v>Ikke med I order form</v>
      </c>
      <c r="U1048" s="134"/>
      <c r="V1048" s="120"/>
      <c r="W1048" s="195"/>
      <c r="X1048" s="174"/>
      <c r="Y1048" s="175"/>
      <c r="AA1048" s="195"/>
      <c r="AB1048" s="137"/>
    </row>
    <row r="1049" spans="1:28" s="2" customFormat="1" ht="15" x14ac:dyDescent="0.2">
      <c r="A1049" s="228">
        <v>820292</v>
      </c>
      <c r="B1049" s="228" t="s">
        <v>3388</v>
      </c>
      <c r="C1049" s="228" t="s">
        <v>4204</v>
      </c>
      <c r="D1049" s="228" t="s">
        <v>660</v>
      </c>
      <c r="E1049" s="228" t="s">
        <v>4364</v>
      </c>
      <c r="F1049" s="228" t="s">
        <v>84</v>
      </c>
      <c r="G1049" s="228" t="s">
        <v>128</v>
      </c>
      <c r="H1049" s="228">
        <v>10</v>
      </c>
      <c r="I1049" s="228">
        <v>10</v>
      </c>
      <c r="J1049" s="228">
        <v>10</v>
      </c>
      <c r="K1049" s="228">
        <v>10</v>
      </c>
      <c r="L1049" s="231">
        <v>10</v>
      </c>
      <c r="N1049" s="119" t="str">
        <f t="shared" si="48"/>
        <v>820292-99901-OS</v>
      </c>
      <c r="O1049" s="122" t="str">
        <f>IF(B1049="NET","",IF(B1049="","",IFERROR(VLOOKUP(N1049,EAN!$A:$B,2,FALSE),"MANGLER - MÅ OPPDATERE EAN-FANEN")))</f>
        <v>MANGLER - MÅ OPPDATERE EAN-FANEN</v>
      </c>
      <c r="P1049" s="119">
        <f t="shared" si="49"/>
        <v>10</v>
      </c>
      <c r="Q1049" s="119">
        <f t="shared" si="50"/>
        <v>10</v>
      </c>
      <c r="S1049" s="137" t="str">
        <f>IF(B1049="NET","",IFERROR(VLOOKUP(O1049,'2) Order Form'!$W$9:$W$1926,1,FALSE),"Ikke med I order form"))</f>
        <v>Ikke med I order form</v>
      </c>
      <c r="U1049" s="134"/>
      <c r="V1049" s="120"/>
      <c r="W1049" s="195"/>
      <c r="X1049" s="174"/>
      <c r="Y1049" s="175"/>
      <c r="AA1049" s="195"/>
      <c r="AB1049" s="137"/>
    </row>
    <row r="1050" spans="1:28" s="2" customFormat="1" ht="15" x14ac:dyDescent="0.2">
      <c r="A1050" s="229">
        <v>820293</v>
      </c>
      <c r="B1050" s="228" t="s">
        <v>248</v>
      </c>
      <c r="C1050" s="228"/>
      <c r="D1050" s="228"/>
      <c r="E1050" s="228"/>
      <c r="F1050" s="228"/>
      <c r="G1050" s="228"/>
      <c r="H1050" s="229">
        <v>202226</v>
      </c>
      <c r="I1050" s="229">
        <v>202227</v>
      </c>
      <c r="J1050" s="229">
        <v>202228</v>
      </c>
      <c r="K1050" s="229">
        <v>202229</v>
      </c>
      <c r="L1050" s="232">
        <v>202234</v>
      </c>
      <c r="N1050" s="119" t="str">
        <f t="shared" si="48"/>
        <v>820293-</v>
      </c>
      <c r="O1050" s="122" t="str">
        <f>IF(B1050="NET","",IF(B1050="","",IFERROR(VLOOKUP(N1050,EAN!$A:$B,2,FALSE),"MANGLER - MÅ OPPDATERE EAN-FANEN")))</f>
        <v/>
      </c>
      <c r="P1050" s="119">
        <f t="shared" si="49"/>
        <v>202226</v>
      </c>
      <c r="Q1050" s="119">
        <f t="shared" si="50"/>
        <v>202234</v>
      </c>
      <c r="S1050" s="137" t="str">
        <f>IF(B1050="NET","",IFERROR(VLOOKUP(O1050,'2) Order Form'!$W$9:$W$1926,1,FALSE),"Ikke med I order form"))</f>
        <v/>
      </c>
      <c r="U1050" s="134"/>
      <c r="V1050" s="120"/>
      <c r="W1050" s="195"/>
      <c r="X1050" s="174"/>
      <c r="Y1050" s="175"/>
      <c r="AA1050" s="195"/>
      <c r="AB1050" s="137"/>
    </row>
    <row r="1051" spans="1:28" s="2" customFormat="1" ht="15" x14ac:dyDescent="0.2">
      <c r="A1051" s="228">
        <v>820293</v>
      </c>
      <c r="B1051" s="228" t="s">
        <v>4218</v>
      </c>
      <c r="C1051" s="228" t="s">
        <v>4204</v>
      </c>
      <c r="D1051" s="228" t="s">
        <v>3331</v>
      </c>
      <c r="E1051" s="228" t="s">
        <v>3229</v>
      </c>
      <c r="F1051" s="228" t="s">
        <v>84</v>
      </c>
      <c r="G1051" s="228" t="s">
        <v>128</v>
      </c>
      <c r="H1051" s="228">
        <v>0</v>
      </c>
      <c r="I1051" s="228">
        <v>0</v>
      </c>
      <c r="J1051" s="228">
        <v>0</v>
      </c>
      <c r="K1051" s="228">
        <v>0</v>
      </c>
      <c r="L1051" s="231">
        <v>0</v>
      </c>
      <c r="N1051" s="119" t="str">
        <f t="shared" si="48"/>
        <v>820293-54000-OS</v>
      </c>
      <c r="O1051" s="122" t="str">
        <f>IF(B1051="NET","",IF(B1051="","",IFERROR(VLOOKUP(N1051,EAN!$A:$B,2,FALSE),"MANGLER - MÅ OPPDATERE EAN-FANEN")))</f>
        <v>MANGLER - MÅ OPPDATERE EAN-FANEN</v>
      </c>
      <c r="P1051" s="119">
        <f t="shared" si="49"/>
        <v>0</v>
      </c>
      <c r="Q1051" s="119">
        <f t="shared" si="50"/>
        <v>0</v>
      </c>
      <c r="S1051" s="137" t="str">
        <f>IF(B1051="NET","",IFERROR(VLOOKUP(O1051,'2) Order Form'!$W$9:$W$1926,1,FALSE),"Ikke med I order form"))</f>
        <v>Ikke med I order form</v>
      </c>
      <c r="U1051" s="134"/>
      <c r="V1051" s="120"/>
      <c r="W1051" s="195"/>
      <c r="X1051" s="174"/>
      <c r="Y1051" s="175"/>
      <c r="AA1051" s="195"/>
      <c r="AB1051" s="137"/>
    </row>
    <row r="1052" spans="1:28" s="2" customFormat="1" ht="15" x14ac:dyDescent="0.2">
      <c r="A1052" s="228">
        <v>820293</v>
      </c>
      <c r="B1052" s="228" t="s">
        <v>4218</v>
      </c>
      <c r="C1052" s="228" t="s">
        <v>4204</v>
      </c>
      <c r="D1052" s="228" t="s">
        <v>660</v>
      </c>
      <c r="E1052" s="228" t="s">
        <v>4364</v>
      </c>
      <c r="F1052" s="228" t="s">
        <v>84</v>
      </c>
      <c r="G1052" s="228" t="s">
        <v>128</v>
      </c>
      <c r="H1052" s="228">
        <v>0</v>
      </c>
      <c r="I1052" s="228">
        <v>0</v>
      </c>
      <c r="J1052" s="228">
        <v>0</v>
      </c>
      <c r="K1052" s="228">
        <v>0</v>
      </c>
      <c r="L1052" s="231">
        <v>0</v>
      </c>
      <c r="N1052" s="119" t="str">
        <f t="shared" si="48"/>
        <v>820293-99901-OS</v>
      </c>
      <c r="O1052" s="122" t="str">
        <f>IF(B1052="NET","",IF(B1052="","",IFERROR(VLOOKUP(N1052,EAN!$A:$B,2,FALSE),"MANGLER - MÅ OPPDATERE EAN-FANEN")))</f>
        <v>MANGLER - MÅ OPPDATERE EAN-FANEN</v>
      </c>
      <c r="P1052" s="119">
        <f t="shared" si="49"/>
        <v>0</v>
      </c>
      <c r="Q1052" s="119">
        <f t="shared" si="50"/>
        <v>0</v>
      </c>
      <c r="S1052" s="137" t="str">
        <f>IF(B1052="NET","",IFERROR(VLOOKUP(O1052,'2) Order Form'!$W$9:$W$1926,1,FALSE),"Ikke med I order form"))</f>
        <v>Ikke med I order form</v>
      </c>
      <c r="U1052" s="134"/>
      <c r="V1052" s="120"/>
      <c r="W1052" s="195"/>
      <c r="X1052" s="174"/>
      <c r="Y1052" s="175"/>
      <c r="AA1052" s="195"/>
      <c r="AB1052" s="137"/>
    </row>
    <row r="1053" spans="1:28" s="2" customFormat="1" ht="15" x14ac:dyDescent="0.2">
      <c r="A1053" s="229">
        <v>820294</v>
      </c>
      <c r="B1053" s="228" t="s">
        <v>248</v>
      </c>
      <c r="C1053" s="228"/>
      <c r="D1053" s="228"/>
      <c r="E1053" s="228"/>
      <c r="F1053" s="228"/>
      <c r="G1053" s="228"/>
      <c r="H1053" s="229">
        <v>202226</v>
      </c>
      <c r="I1053" s="229">
        <v>202227</v>
      </c>
      <c r="J1053" s="229">
        <v>202228</v>
      </c>
      <c r="K1053" s="229">
        <v>202229</v>
      </c>
      <c r="L1053" s="232">
        <v>202234</v>
      </c>
      <c r="N1053" s="119" t="str">
        <f t="shared" si="48"/>
        <v>820294-</v>
      </c>
      <c r="O1053" s="122" t="str">
        <f>IF(B1053="NET","",IF(B1053="","",IFERROR(VLOOKUP(N1053,EAN!$A:$B,2,FALSE),"MANGLER - MÅ OPPDATERE EAN-FANEN")))</f>
        <v/>
      </c>
      <c r="P1053" s="119">
        <f t="shared" si="49"/>
        <v>202226</v>
      </c>
      <c r="Q1053" s="119">
        <f t="shared" si="50"/>
        <v>202234</v>
      </c>
      <c r="S1053" s="137" t="str">
        <f>IF(B1053="NET","",IFERROR(VLOOKUP(O1053,'2) Order Form'!$W$9:$W$1926,1,FALSE),"Ikke med I order form"))</f>
        <v/>
      </c>
      <c r="U1053" s="134"/>
      <c r="V1053" s="120"/>
      <c r="W1053" s="195"/>
      <c r="X1053" s="174"/>
      <c r="Y1053" s="175"/>
      <c r="AA1053" s="195"/>
      <c r="AB1053" s="137"/>
    </row>
    <row r="1054" spans="1:28" s="2" customFormat="1" ht="15" x14ac:dyDescent="0.2">
      <c r="A1054" s="228">
        <v>820294</v>
      </c>
      <c r="B1054" s="228" t="s">
        <v>3391</v>
      </c>
      <c r="C1054" s="228" t="s">
        <v>4204</v>
      </c>
      <c r="D1054" s="228" t="s">
        <v>3331</v>
      </c>
      <c r="E1054" s="228" t="s">
        <v>3229</v>
      </c>
      <c r="F1054" s="228" t="s">
        <v>84</v>
      </c>
      <c r="G1054" s="228" t="s">
        <v>504</v>
      </c>
      <c r="H1054" s="228">
        <v>0</v>
      </c>
      <c r="I1054" s="228">
        <v>0</v>
      </c>
      <c r="J1054" s="228">
        <v>0</v>
      </c>
      <c r="K1054" s="228">
        <v>0</v>
      </c>
      <c r="L1054" s="231">
        <v>0</v>
      </c>
      <c r="N1054" s="119" t="str">
        <f t="shared" si="48"/>
        <v>820294-54000-OS</v>
      </c>
      <c r="O1054" s="122" t="str">
        <f>IF(B1054="NET","",IF(B1054="","",IFERROR(VLOOKUP(N1054,EAN!$A:$B,2,FALSE),"MANGLER - MÅ OPPDATERE EAN-FANEN")))</f>
        <v>MANGLER - MÅ OPPDATERE EAN-FANEN</v>
      </c>
      <c r="P1054" s="119">
        <f t="shared" si="49"/>
        <v>0</v>
      </c>
      <c r="Q1054" s="119">
        <f t="shared" si="50"/>
        <v>0</v>
      </c>
      <c r="S1054" s="137" t="str">
        <f>IF(B1054="NET","",IFERROR(VLOOKUP(O1054,'2) Order Form'!$W$9:$W$1926,1,FALSE),"Ikke med I order form"))</f>
        <v>Ikke med I order form</v>
      </c>
      <c r="U1054" s="134"/>
      <c r="V1054" s="120"/>
      <c r="W1054" s="195"/>
      <c r="X1054" s="174"/>
      <c r="Y1054" s="175"/>
      <c r="AA1054" s="195"/>
      <c r="AB1054" s="137"/>
    </row>
    <row r="1055" spans="1:28" s="2" customFormat="1" ht="15" x14ac:dyDescent="0.2">
      <c r="A1055" s="228">
        <v>820294</v>
      </c>
      <c r="B1055" s="228" t="s">
        <v>3391</v>
      </c>
      <c r="C1055" s="228" t="s">
        <v>4204</v>
      </c>
      <c r="D1055" s="228" t="s">
        <v>3325</v>
      </c>
      <c r="E1055" s="228" t="s">
        <v>4365</v>
      </c>
      <c r="F1055" s="228" t="s">
        <v>84</v>
      </c>
      <c r="G1055" s="228" t="s">
        <v>128</v>
      </c>
      <c r="H1055" s="228">
        <v>0</v>
      </c>
      <c r="I1055" s="228">
        <v>0</v>
      </c>
      <c r="J1055" s="228">
        <v>0</v>
      </c>
      <c r="K1055" s="228">
        <v>0</v>
      </c>
      <c r="L1055" s="231">
        <v>0</v>
      </c>
      <c r="N1055" s="119" t="str">
        <f t="shared" si="48"/>
        <v>820294-58000-OS</v>
      </c>
      <c r="O1055" s="122" t="str">
        <f>IF(B1055="NET","",IF(B1055="","",IFERROR(VLOOKUP(N1055,EAN!$A:$B,2,FALSE),"MANGLER - MÅ OPPDATERE EAN-FANEN")))</f>
        <v>MANGLER - MÅ OPPDATERE EAN-FANEN</v>
      </c>
      <c r="P1055" s="119">
        <f t="shared" si="49"/>
        <v>0</v>
      </c>
      <c r="Q1055" s="119">
        <f t="shared" si="50"/>
        <v>0</v>
      </c>
      <c r="S1055" s="137" t="str">
        <f>IF(B1055="NET","",IFERROR(VLOOKUP(O1055,'2) Order Form'!$W$9:$W$1926,1,FALSE),"Ikke med I order form"))</f>
        <v>Ikke med I order form</v>
      </c>
      <c r="U1055" s="134"/>
      <c r="V1055" s="120"/>
      <c r="W1055" s="195"/>
      <c r="X1055" s="174"/>
      <c r="Y1055" s="175"/>
      <c r="AA1055" s="195"/>
      <c r="AB1055" s="137"/>
    </row>
    <row r="1056" spans="1:28" s="2" customFormat="1" ht="15" x14ac:dyDescent="0.2">
      <c r="A1056" s="228">
        <v>820294</v>
      </c>
      <c r="B1056" s="228" t="s">
        <v>3391</v>
      </c>
      <c r="C1056" s="228" t="s">
        <v>4204</v>
      </c>
      <c r="D1056" s="228" t="s">
        <v>3310</v>
      </c>
      <c r="E1056" s="228" t="s">
        <v>3234</v>
      </c>
      <c r="F1056" s="228" t="s">
        <v>84</v>
      </c>
      <c r="G1056" s="228" t="s">
        <v>128</v>
      </c>
      <c r="H1056" s="228">
        <v>0</v>
      </c>
      <c r="I1056" s="228">
        <v>0</v>
      </c>
      <c r="J1056" s="228">
        <v>0</v>
      </c>
      <c r="K1056" s="228">
        <v>0</v>
      </c>
      <c r="L1056" s="231">
        <v>0</v>
      </c>
      <c r="N1056" s="119" t="str">
        <f t="shared" si="48"/>
        <v>820294-77003-OS</v>
      </c>
      <c r="O1056" s="122" t="str">
        <f>IF(B1056="NET","",IF(B1056="","",IFERROR(VLOOKUP(N1056,EAN!$A:$B,2,FALSE),"MANGLER - MÅ OPPDATERE EAN-FANEN")))</f>
        <v>MANGLER - MÅ OPPDATERE EAN-FANEN</v>
      </c>
      <c r="P1056" s="119">
        <f t="shared" si="49"/>
        <v>0</v>
      </c>
      <c r="Q1056" s="119">
        <f t="shared" si="50"/>
        <v>0</v>
      </c>
      <c r="S1056" s="137" t="str">
        <f>IF(B1056="NET","",IFERROR(VLOOKUP(O1056,'2) Order Form'!$W$9:$W$1926,1,FALSE),"Ikke med I order form"))</f>
        <v>Ikke med I order form</v>
      </c>
      <c r="U1056" s="134"/>
      <c r="V1056" s="120"/>
      <c r="W1056" s="195"/>
      <c r="X1056" s="174"/>
      <c r="Y1056" s="175"/>
      <c r="AA1056" s="195"/>
      <c r="AB1056" s="137"/>
    </row>
    <row r="1057" spans="1:28" s="2" customFormat="1" ht="15" x14ac:dyDescent="0.2">
      <c r="A1057" s="228">
        <v>820294</v>
      </c>
      <c r="B1057" s="228" t="s">
        <v>3391</v>
      </c>
      <c r="C1057" s="228" t="s">
        <v>4204</v>
      </c>
      <c r="D1057" s="228" t="s">
        <v>660</v>
      </c>
      <c r="E1057" s="228" t="s">
        <v>4364</v>
      </c>
      <c r="F1057" s="228" t="s">
        <v>84</v>
      </c>
      <c r="G1057" s="228" t="s">
        <v>504</v>
      </c>
      <c r="H1057" s="228">
        <v>0</v>
      </c>
      <c r="I1057" s="228">
        <v>0</v>
      </c>
      <c r="J1057" s="228">
        <v>0</v>
      </c>
      <c r="K1057" s="228">
        <v>0</v>
      </c>
      <c r="L1057" s="231">
        <v>0</v>
      </c>
      <c r="N1057" s="119" t="str">
        <f t="shared" si="48"/>
        <v>820294-99901-OS</v>
      </c>
      <c r="O1057" s="122" t="str">
        <f>IF(B1057="NET","",IF(B1057="","",IFERROR(VLOOKUP(N1057,EAN!$A:$B,2,FALSE),"MANGLER - MÅ OPPDATERE EAN-FANEN")))</f>
        <v>MANGLER - MÅ OPPDATERE EAN-FANEN</v>
      </c>
      <c r="P1057" s="119">
        <f t="shared" si="49"/>
        <v>0</v>
      </c>
      <c r="Q1057" s="119">
        <f t="shared" si="50"/>
        <v>0</v>
      </c>
      <c r="S1057" s="137" t="str">
        <f>IF(B1057="NET","",IFERROR(VLOOKUP(O1057,'2) Order Form'!$W$9:$W$1926,1,FALSE),"Ikke med I order form"))</f>
        <v>Ikke med I order form</v>
      </c>
      <c r="U1057" s="134"/>
      <c r="V1057" s="120"/>
      <c r="W1057" s="195"/>
      <c r="X1057" s="174"/>
      <c r="Y1057" s="175"/>
      <c r="AA1057" s="195"/>
      <c r="AB1057" s="137"/>
    </row>
    <row r="1058" spans="1:28" s="2" customFormat="1" ht="15" x14ac:dyDescent="0.2">
      <c r="A1058" s="229">
        <v>820296</v>
      </c>
      <c r="B1058" s="228" t="s">
        <v>248</v>
      </c>
      <c r="C1058" s="228"/>
      <c r="D1058" s="228"/>
      <c r="E1058" s="228"/>
      <c r="F1058" s="228"/>
      <c r="G1058" s="228"/>
      <c r="H1058" s="229">
        <v>202226</v>
      </c>
      <c r="I1058" s="229">
        <v>202227</v>
      </c>
      <c r="J1058" s="229">
        <v>202228</v>
      </c>
      <c r="K1058" s="229">
        <v>202229</v>
      </c>
      <c r="L1058" s="232">
        <v>202234</v>
      </c>
      <c r="N1058" s="119" t="str">
        <f t="shared" si="48"/>
        <v>820296-</v>
      </c>
      <c r="O1058" s="122" t="str">
        <f>IF(B1058="NET","",IF(B1058="","",IFERROR(VLOOKUP(N1058,EAN!$A:$B,2,FALSE),"MANGLER - MÅ OPPDATERE EAN-FANEN")))</f>
        <v/>
      </c>
      <c r="P1058" s="119">
        <f t="shared" si="49"/>
        <v>202226</v>
      </c>
      <c r="Q1058" s="119">
        <f t="shared" si="50"/>
        <v>202234</v>
      </c>
      <c r="S1058" s="137" t="str">
        <f>IF(B1058="NET","",IFERROR(VLOOKUP(O1058,'2) Order Form'!$W$9:$W$1926,1,FALSE),"Ikke med I order form"))</f>
        <v/>
      </c>
      <c r="U1058" s="134"/>
      <c r="V1058" s="120"/>
      <c r="W1058" s="195"/>
      <c r="X1058" s="174"/>
      <c r="Y1058" s="175"/>
      <c r="AA1058" s="195"/>
      <c r="AB1058" s="137"/>
    </row>
    <row r="1059" spans="1:28" s="2" customFormat="1" ht="15" x14ac:dyDescent="0.2">
      <c r="A1059" s="228">
        <v>820296</v>
      </c>
      <c r="B1059" s="228" t="s">
        <v>3392</v>
      </c>
      <c r="C1059" s="228" t="s">
        <v>4204</v>
      </c>
      <c r="D1059" s="228" t="s">
        <v>3393</v>
      </c>
      <c r="E1059" s="228" t="s">
        <v>3309</v>
      </c>
      <c r="F1059" s="228" t="s">
        <v>8</v>
      </c>
      <c r="G1059" s="228" t="s">
        <v>128</v>
      </c>
      <c r="H1059" s="228">
        <v>0</v>
      </c>
      <c r="I1059" s="228">
        <v>0</v>
      </c>
      <c r="J1059" s="228">
        <v>0</v>
      </c>
      <c r="K1059" s="228">
        <v>0</v>
      </c>
      <c r="L1059" s="231">
        <v>0</v>
      </c>
      <c r="N1059" s="119" t="str">
        <f t="shared" si="48"/>
        <v>820296-44002-S</v>
      </c>
      <c r="O1059" s="122" t="str">
        <f>IF(B1059="NET","",IF(B1059="","",IFERROR(VLOOKUP(N1059,EAN!$A:$B,2,FALSE),"MANGLER - MÅ OPPDATERE EAN-FANEN")))</f>
        <v>MANGLER - MÅ OPPDATERE EAN-FANEN</v>
      </c>
      <c r="P1059" s="119">
        <f t="shared" si="49"/>
        <v>0</v>
      </c>
      <c r="Q1059" s="119">
        <f t="shared" si="50"/>
        <v>0</v>
      </c>
      <c r="S1059" s="137" t="str">
        <f>IF(B1059="NET","",IFERROR(VLOOKUP(O1059,'2) Order Form'!$W$9:$W$1926,1,FALSE),"Ikke med I order form"))</f>
        <v>Ikke med I order form</v>
      </c>
      <c r="U1059" s="134"/>
      <c r="V1059" s="120"/>
      <c r="W1059" s="195"/>
      <c r="X1059" s="174"/>
      <c r="Y1059" s="175"/>
      <c r="AA1059" s="195"/>
      <c r="AB1059" s="137"/>
    </row>
    <row r="1060" spans="1:28" s="2" customFormat="1" ht="15" x14ac:dyDescent="0.2">
      <c r="A1060" s="228">
        <v>820296</v>
      </c>
      <c r="B1060" s="228" t="s">
        <v>3392</v>
      </c>
      <c r="C1060" s="228" t="s">
        <v>4204</v>
      </c>
      <c r="D1060" s="228" t="s">
        <v>3394</v>
      </c>
      <c r="E1060" s="228" t="s">
        <v>3309</v>
      </c>
      <c r="F1060" s="228" t="s">
        <v>7</v>
      </c>
      <c r="G1060" s="228" t="s">
        <v>128</v>
      </c>
      <c r="H1060" s="228">
        <v>0</v>
      </c>
      <c r="I1060" s="228">
        <v>0</v>
      </c>
      <c r="J1060" s="228">
        <v>0</v>
      </c>
      <c r="K1060" s="228">
        <v>0</v>
      </c>
      <c r="L1060" s="231">
        <v>0</v>
      </c>
      <c r="N1060" s="119" t="str">
        <f t="shared" si="48"/>
        <v>820296-44002-M</v>
      </c>
      <c r="O1060" s="122" t="str">
        <f>IF(B1060="NET","",IF(B1060="","",IFERROR(VLOOKUP(N1060,EAN!$A:$B,2,FALSE),"MANGLER - MÅ OPPDATERE EAN-FANEN")))</f>
        <v>MANGLER - MÅ OPPDATERE EAN-FANEN</v>
      </c>
      <c r="P1060" s="119">
        <f t="shared" si="49"/>
        <v>0</v>
      </c>
      <c r="Q1060" s="119">
        <f t="shared" si="50"/>
        <v>0</v>
      </c>
      <c r="S1060" s="137" t="str">
        <f>IF(B1060="NET","",IFERROR(VLOOKUP(O1060,'2) Order Form'!$W$9:$W$1926,1,FALSE),"Ikke med I order form"))</f>
        <v>Ikke med I order form</v>
      </c>
      <c r="U1060" s="134"/>
      <c r="V1060" s="120"/>
      <c r="W1060" s="195"/>
      <c r="X1060" s="174"/>
      <c r="Y1060" s="175"/>
      <c r="AA1060" s="195"/>
      <c r="AB1060" s="137"/>
    </row>
    <row r="1061" spans="1:28" s="2" customFormat="1" ht="15" x14ac:dyDescent="0.2">
      <c r="A1061" s="228">
        <v>820296</v>
      </c>
      <c r="B1061" s="228" t="s">
        <v>3392</v>
      </c>
      <c r="C1061" s="228" t="s">
        <v>4204</v>
      </c>
      <c r="D1061" s="228" t="s">
        <v>3395</v>
      </c>
      <c r="E1061" s="228" t="s">
        <v>3309</v>
      </c>
      <c r="F1061" s="228" t="s">
        <v>67</v>
      </c>
      <c r="G1061" s="228" t="s">
        <v>128</v>
      </c>
      <c r="H1061" s="228">
        <v>0</v>
      </c>
      <c r="I1061" s="228">
        <v>0</v>
      </c>
      <c r="J1061" s="228">
        <v>0</v>
      </c>
      <c r="K1061" s="228">
        <v>0</v>
      </c>
      <c r="L1061" s="231">
        <v>0</v>
      </c>
      <c r="N1061" s="119" t="str">
        <f t="shared" si="48"/>
        <v>820296-44002-L</v>
      </c>
      <c r="O1061" s="122" t="str">
        <f>IF(B1061="NET","",IF(B1061="","",IFERROR(VLOOKUP(N1061,EAN!$A:$B,2,FALSE),"MANGLER - MÅ OPPDATERE EAN-FANEN")))</f>
        <v>MANGLER - MÅ OPPDATERE EAN-FANEN</v>
      </c>
      <c r="P1061" s="119">
        <f t="shared" si="49"/>
        <v>0</v>
      </c>
      <c r="Q1061" s="119">
        <f t="shared" si="50"/>
        <v>0</v>
      </c>
      <c r="S1061" s="137" t="str">
        <f>IF(B1061="NET","",IFERROR(VLOOKUP(O1061,'2) Order Form'!$W$9:$W$1926,1,FALSE),"Ikke med I order form"))</f>
        <v>Ikke med I order form</v>
      </c>
      <c r="U1061" s="134"/>
      <c r="V1061" s="120"/>
      <c r="W1061" s="195"/>
      <c r="X1061" s="174"/>
      <c r="Y1061" s="175"/>
      <c r="AA1061" s="195"/>
      <c r="AB1061" s="137"/>
    </row>
    <row r="1062" spans="1:28" s="2" customFormat="1" ht="15" x14ac:dyDescent="0.2">
      <c r="A1062" s="228">
        <v>820296</v>
      </c>
      <c r="B1062" s="228" t="s">
        <v>3392</v>
      </c>
      <c r="C1062" s="228" t="s">
        <v>4204</v>
      </c>
      <c r="D1062" s="228" t="s">
        <v>3396</v>
      </c>
      <c r="E1062" s="228" t="s">
        <v>3309</v>
      </c>
      <c r="F1062" s="228" t="s">
        <v>68</v>
      </c>
      <c r="G1062" s="228" t="s">
        <v>128</v>
      </c>
      <c r="H1062" s="228">
        <v>0</v>
      </c>
      <c r="I1062" s="228">
        <v>0</v>
      </c>
      <c r="J1062" s="228">
        <v>0</v>
      </c>
      <c r="K1062" s="228">
        <v>0</v>
      </c>
      <c r="L1062" s="231">
        <v>0</v>
      </c>
      <c r="N1062" s="119" t="str">
        <f t="shared" si="48"/>
        <v>820296-44002-XL</v>
      </c>
      <c r="O1062" s="122" t="str">
        <f>IF(B1062="NET","",IF(B1062="","",IFERROR(VLOOKUP(N1062,EAN!$A:$B,2,FALSE),"MANGLER - MÅ OPPDATERE EAN-FANEN")))</f>
        <v>MANGLER - MÅ OPPDATERE EAN-FANEN</v>
      </c>
      <c r="P1062" s="119">
        <f t="shared" si="49"/>
        <v>0</v>
      </c>
      <c r="Q1062" s="119">
        <f t="shared" si="50"/>
        <v>0</v>
      </c>
      <c r="S1062" s="137" t="str">
        <f>IF(B1062="NET","",IFERROR(VLOOKUP(O1062,'2) Order Form'!$W$9:$W$1926,1,FALSE),"Ikke med I order form"))</f>
        <v>Ikke med I order form</v>
      </c>
      <c r="U1062" s="134"/>
      <c r="V1062" s="120"/>
      <c r="W1062" s="195"/>
      <c r="X1062" s="174"/>
      <c r="Y1062" s="175"/>
      <c r="AA1062" s="195"/>
      <c r="AB1062" s="137"/>
    </row>
    <row r="1063" spans="1:28" s="2" customFormat="1" ht="15" x14ac:dyDescent="0.2">
      <c r="A1063" s="228">
        <v>820296</v>
      </c>
      <c r="B1063" s="228" t="s">
        <v>3392</v>
      </c>
      <c r="C1063" s="228" t="s">
        <v>4204</v>
      </c>
      <c r="D1063" s="228" t="s">
        <v>3233</v>
      </c>
      <c r="E1063" s="228" t="s">
        <v>3234</v>
      </c>
      <c r="F1063" s="228" t="s">
        <v>8</v>
      </c>
      <c r="G1063" s="228" t="s">
        <v>128</v>
      </c>
      <c r="H1063" s="228">
        <v>0</v>
      </c>
      <c r="I1063" s="228">
        <v>0</v>
      </c>
      <c r="J1063" s="228">
        <v>0</v>
      </c>
      <c r="K1063" s="228">
        <v>0</v>
      </c>
      <c r="L1063" s="231">
        <v>0</v>
      </c>
      <c r="N1063" s="119" t="str">
        <f t="shared" si="48"/>
        <v>820296-77003-S</v>
      </c>
      <c r="O1063" s="122" t="str">
        <f>IF(B1063="NET","",IF(B1063="","",IFERROR(VLOOKUP(N1063,EAN!$A:$B,2,FALSE),"MANGLER - MÅ OPPDATERE EAN-FANEN")))</f>
        <v>MANGLER - MÅ OPPDATERE EAN-FANEN</v>
      </c>
      <c r="P1063" s="119">
        <f t="shared" si="49"/>
        <v>0</v>
      </c>
      <c r="Q1063" s="119">
        <f t="shared" si="50"/>
        <v>0</v>
      </c>
      <c r="S1063" s="137" t="str">
        <f>IF(B1063="NET","",IFERROR(VLOOKUP(O1063,'2) Order Form'!$W$9:$W$1926,1,FALSE),"Ikke med I order form"))</f>
        <v>Ikke med I order form</v>
      </c>
      <c r="U1063" s="134"/>
      <c r="V1063" s="120"/>
      <c r="W1063" s="195"/>
      <c r="X1063" s="174"/>
      <c r="Y1063" s="175"/>
      <c r="AA1063" s="195"/>
      <c r="AB1063" s="137"/>
    </row>
    <row r="1064" spans="1:28" s="2" customFormat="1" ht="15" x14ac:dyDescent="0.2">
      <c r="A1064" s="228">
        <v>820296</v>
      </c>
      <c r="B1064" s="228" t="s">
        <v>3392</v>
      </c>
      <c r="C1064" s="228" t="s">
        <v>4204</v>
      </c>
      <c r="D1064" s="228" t="s">
        <v>3235</v>
      </c>
      <c r="E1064" s="228" t="s">
        <v>3234</v>
      </c>
      <c r="F1064" s="228" t="s">
        <v>7</v>
      </c>
      <c r="G1064" s="228" t="s">
        <v>128</v>
      </c>
      <c r="H1064" s="228">
        <v>0</v>
      </c>
      <c r="I1064" s="228">
        <v>0</v>
      </c>
      <c r="J1064" s="228">
        <v>0</v>
      </c>
      <c r="K1064" s="228">
        <v>0</v>
      </c>
      <c r="L1064" s="231">
        <v>0</v>
      </c>
      <c r="N1064" s="119" t="str">
        <f t="shared" si="48"/>
        <v>820296-77003-M</v>
      </c>
      <c r="O1064" s="122" t="str">
        <f>IF(B1064="NET","",IF(B1064="","",IFERROR(VLOOKUP(N1064,EAN!$A:$B,2,FALSE),"MANGLER - MÅ OPPDATERE EAN-FANEN")))</f>
        <v>MANGLER - MÅ OPPDATERE EAN-FANEN</v>
      </c>
      <c r="P1064" s="119">
        <f t="shared" si="49"/>
        <v>0</v>
      </c>
      <c r="Q1064" s="119">
        <f t="shared" si="50"/>
        <v>0</v>
      </c>
      <c r="S1064" s="137" t="str">
        <f>IF(B1064="NET","",IFERROR(VLOOKUP(O1064,'2) Order Form'!$W$9:$W$1926,1,FALSE),"Ikke med I order form"))</f>
        <v>Ikke med I order form</v>
      </c>
      <c r="U1064" s="134"/>
      <c r="V1064" s="120"/>
      <c r="W1064" s="195"/>
      <c r="X1064" s="174"/>
      <c r="Y1064" s="175"/>
      <c r="AA1064" s="195"/>
      <c r="AB1064" s="137"/>
    </row>
    <row r="1065" spans="1:28" s="2" customFormat="1" ht="15" x14ac:dyDescent="0.2">
      <c r="A1065" s="228">
        <v>820296</v>
      </c>
      <c r="B1065" s="228" t="s">
        <v>3392</v>
      </c>
      <c r="C1065" s="228" t="s">
        <v>4204</v>
      </c>
      <c r="D1065" s="228" t="s">
        <v>3236</v>
      </c>
      <c r="E1065" s="228" t="s">
        <v>3234</v>
      </c>
      <c r="F1065" s="228" t="s">
        <v>67</v>
      </c>
      <c r="G1065" s="228" t="s">
        <v>128</v>
      </c>
      <c r="H1065" s="228">
        <v>0</v>
      </c>
      <c r="I1065" s="228">
        <v>0</v>
      </c>
      <c r="J1065" s="228">
        <v>0</v>
      </c>
      <c r="K1065" s="228">
        <v>0</v>
      </c>
      <c r="L1065" s="231">
        <v>0</v>
      </c>
      <c r="N1065" s="119" t="str">
        <f t="shared" si="48"/>
        <v>820296-77003-L</v>
      </c>
      <c r="O1065" s="122" t="str">
        <f>IF(B1065="NET","",IF(B1065="","",IFERROR(VLOOKUP(N1065,EAN!$A:$B,2,FALSE),"MANGLER - MÅ OPPDATERE EAN-FANEN")))</f>
        <v>MANGLER - MÅ OPPDATERE EAN-FANEN</v>
      </c>
      <c r="P1065" s="119">
        <f t="shared" si="49"/>
        <v>0</v>
      </c>
      <c r="Q1065" s="119">
        <f t="shared" si="50"/>
        <v>0</v>
      </c>
      <c r="S1065" s="137" t="str">
        <f>IF(B1065="NET","",IFERROR(VLOOKUP(O1065,'2) Order Form'!$W$9:$W$1926,1,FALSE),"Ikke med I order form"))</f>
        <v>Ikke med I order form</v>
      </c>
      <c r="U1065" s="134"/>
      <c r="V1065" s="120"/>
      <c r="W1065" s="195"/>
      <c r="X1065" s="174"/>
      <c r="Y1065" s="175"/>
      <c r="AA1065" s="195"/>
      <c r="AB1065" s="137"/>
    </row>
    <row r="1066" spans="1:28" s="2" customFormat="1" ht="15" x14ac:dyDescent="0.2">
      <c r="A1066" s="228">
        <v>820296</v>
      </c>
      <c r="B1066" s="228" t="s">
        <v>3392</v>
      </c>
      <c r="C1066" s="228" t="s">
        <v>4204</v>
      </c>
      <c r="D1066" s="228" t="s">
        <v>3237</v>
      </c>
      <c r="E1066" s="228" t="s">
        <v>3234</v>
      </c>
      <c r="F1066" s="228" t="s">
        <v>68</v>
      </c>
      <c r="G1066" s="228" t="s">
        <v>128</v>
      </c>
      <c r="H1066" s="228">
        <v>0</v>
      </c>
      <c r="I1066" s="228">
        <v>0</v>
      </c>
      <c r="J1066" s="228">
        <v>0</v>
      </c>
      <c r="K1066" s="228">
        <v>0</v>
      </c>
      <c r="L1066" s="231">
        <v>0</v>
      </c>
      <c r="N1066" s="119" t="str">
        <f t="shared" si="48"/>
        <v>820296-77003-XL</v>
      </c>
      <c r="O1066" s="122" t="str">
        <f>IF(B1066="NET","",IF(B1066="","",IFERROR(VLOOKUP(N1066,EAN!$A:$B,2,FALSE),"MANGLER - MÅ OPPDATERE EAN-FANEN")))</f>
        <v>MANGLER - MÅ OPPDATERE EAN-FANEN</v>
      </c>
      <c r="P1066" s="119">
        <f t="shared" si="49"/>
        <v>0</v>
      </c>
      <c r="Q1066" s="119">
        <f t="shared" si="50"/>
        <v>0</v>
      </c>
      <c r="S1066" s="137" t="str">
        <f>IF(B1066="NET","",IFERROR(VLOOKUP(O1066,'2) Order Form'!$W$9:$W$1926,1,FALSE),"Ikke med I order form"))</f>
        <v>Ikke med I order form</v>
      </c>
      <c r="U1066" s="134"/>
      <c r="V1066" s="120"/>
      <c r="W1066" s="195"/>
      <c r="X1066" s="174"/>
      <c r="Y1066" s="175"/>
      <c r="AA1066" s="195"/>
      <c r="AB1066" s="137"/>
    </row>
    <row r="1067" spans="1:28" s="2" customFormat="1" ht="15" x14ac:dyDescent="0.2">
      <c r="A1067" s="228">
        <v>820296</v>
      </c>
      <c r="B1067" s="228" t="s">
        <v>3392</v>
      </c>
      <c r="C1067" s="228" t="s">
        <v>4204</v>
      </c>
      <c r="D1067" s="228" t="s">
        <v>650</v>
      </c>
      <c r="E1067" s="228" t="s">
        <v>4364</v>
      </c>
      <c r="F1067" s="228" t="s">
        <v>8</v>
      </c>
      <c r="G1067" s="228" t="s">
        <v>128</v>
      </c>
      <c r="H1067" s="228">
        <v>0</v>
      </c>
      <c r="I1067" s="228">
        <v>0</v>
      </c>
      <c r="J1067" s="228">
        <v>0</v>
      </c>
      <c r="K1067" s="228">
        <v>0</v>
      </c>
      <c r="L1067" s="231">
        <v>0</v>
      </c>
      <c r="N1067" s="119" t="str">
        <f t="shared" si="48"/>
        <v>820296-99901-S</v>
      </c>
      <c r="O1067" s="122" t="str">
        <f>IF(B1067="NET","",IF(B1067="","",IFERROR(VLOOKUP(N1067,EAN!$A:$B,2,FALSE),"MANGLER - MÅ OPPDATERE EAN-FANEN")))</f>
        <v>MANGLER - MÅ OPPDATERE EAN-FANEN</v>
      </c>
      <c r="P1067" s="119">
        <f t="shared" si="49"/>
        <v>0</v>
      </c>
      <c r="Q1067" s="119">
        <f t="shared" si="50"/>
        <v>0</v>
      </c>
      <c r="S1067" s="137" t="str">
        <f>IF(B1067="NET","",IFERROR(VLOOKUP(O1067,'2) Order Form'!$W$9:$W$1926,1,FALSE),"Ikke med I order form"))</f>
        <v>Ikke med I order form</v>
      </c>
      <c r="U1067" s="134"/>
      <c r="V1067" s="120"/>
      <c r="W1067" s="195"/>
      <c r="X1067" s="174"/>
      <c r="Y1067" s="175"/>
      <c r="AA1067" s="195"/>
      <c r="AB1067" s="137"/>
    </row>
    <row r="1068" spans="1:28" s="2" customFormat="1" ht="15" x14ac:dyDescent="0.2">
      <c r="A1068" s="228">
        <v>820296</v>
      </c>
      <c r="B1068" s="228" t="s">
        <v>3392</v>
      </c>
      <c r="C1068" s="228" t="s">
        <v>4204</v>
      </c>
      <c r="D1068" s="228" t="s">
        <v>651</v>
      </c>
      <c r="E1068" s="228" t="s">
        <v>4364</v>
      </c>
      <c r="F1068" s="228" t="s">
        <v>7</v>
      </c>
      <c r="G1068" s="228" t="s">
        <v>128</v>
      </c>
      <c r="H1068" s="228">
        <v>0</v>
      </c>
      <c r="I1068" s="228">
        <v>0</v>
      </c>
      <c r="J1068" s="228">
        <v>0</v>
      </c>
      <c r="K1068" s="228">
        <v>0</v>
      </c>
      <c r="L1068" s="231">
        <v>0</v>
      </c>
      <c r="N1068" s="119" t="str">
        <f t="shared" si="48"/>
        <v>820296-99901-M</v>
      </c>
      <c r="O1068" s="122" t="str">
        <f>IF(B1068="NET","",IF(B1068="","",IFERROR(VLOOKUP(N1068,EAN!$A:$B,2,FALSE),"MANGLER - MÅ OPPDATERE EAN-FANEN")))</f>
        <v>MANGLER - MÅ OPPDATERE EAN-FANEN</v>
      </c>
      <c r="P1068" s="119">
        <f t="shared" si="49"/>
        <v>0</v>
      </c>
      <c r="Q1068" s="119">
        <f t="shared" si="50"/>
        <v>0</v>
      </c>
      <c r="S1068" s="137" t="str">
        <f>IF(B1068="NET","",IFERROR(VLOOKUP(O1068,'2) Order Form'!$W$9:$W$1926,1,FALSE),"Ikke med I order form"))</f>
        <v>Ikke med I order form</v>
      </c>
      <c r="U1068" s="134"/>
      <c r="V1068" s="120"/>
      <c r="W1068" s="195"/>
      <c r="X1068" s="174"/>
      <c r="Y1068" s="175"/>
      <c r="AA1068" s="195"/>
      <c r="AB1068" s="137"/>
    </row>
    <row r="1069" spans="1:28" s="2" customFormat="1" ht="15" x14ac:dyDescent="0.2">
      <c r="A1069" s="228">
        <v>820296</v>
      </c>
      <c r="B1069" s="228" t="s">
        <v>3392</v>
      </c>
      <c r="C1069" s="228" t="s">
        <v>4204</v>
      </c>
      <c r="D1069" s="228" t="s">
        <v>652</v>
      </c>
      <c r="E1069" s="228" t="s">
        <v>4364</v>
      </c>
      <c r="F1069" s="228" t="s">
        <v>67</v>
      </c>
      <c r="G1069" s="228" t="s">
        <v>128</v>
      </c>
      <c r="H1069" s="228">
        <v>0</v>
      </c>
      <c r="I1069" s="228">
        <v>0</v>
      </c>
      <c r="J1069" s="228">
        <v>0</v>
      </c>
      <c r="K1069" s="228">
        <v>0</v>
      </c>
      <c r="L1069" s="231">
        <v>0</v>
      </c>
      <c r="N1069" s="119" t="str">
        <f t="shared" si="48"/>
        <v>820296-99901-L</v>
      </c>
      <c r="O1069" s="122" t="str">
        <f>IF(B1069="NET","",IF(B1069="","",IFERROR(VLOOKUP(N1069,EAN!$A:$B,2,FALSE),"MANGLER - MÅ OPPDATERE EAN-FANEN")))</f>
        <v>MANGLER - MÅ OPPDATERE EAN-FANEN</v>
      </c>
      <c r="P1069" s="119">
        <f t="shared" si="49"/>
        <v>0</v>
      </c>
      <c r="Q1069" s="119">
        <f t="shared" si="50"/>
        <v>0</v>
      </c>
      <c r="S1069" s="137" t="str">
        <f>IF(B1069="NET","",IFERROR(VLOOKUP(O1069,'2) Order Form'!$W$9:$W$1926,1,FALSE),"Ikke med I order form"))</f>
        <v>Ikke med I order form</v>
      </c>
      <c r="U1069" s="134"/>
      <c r="V1069" s="120"/>
      <c r="W1069" s="195"/>
      <c r="X1069" s="174"/>
      <c r="Y1069" s="175"/>
      <c r="AA1069" s="195"/>
      <c r="AB1069" s="137"/>
    </row>
    <row r="1070" spans="1:28" s="2" customFormat="1" ht="15" x14ac:dyDescent="0.2">
      <c r="A1070" s="228">
        <v>820296</v>
      </c>
      <c r="B1070" s="228" t="s">
        <v>3392</v>
      </c>
      <c r="C1070" s="228" t="s">
        <v>4204</v>
      </c>
      <c r="D1070" s="228" t="s">
        <v>653</v>
      </c>
      <c r="E1070" s="228" t="s">
        <v>4364</v>
      </c>
      <c r="F1070" s="228" t="s">
        <v>68</v>
      </c>
      <c r="G1070" s="228" t="s">
        <v>128</v>
      </c>
      <c r="H1070" s="228">
        <v>0</v>
      </c>
      <c r="I1070" s="228">
        <v>0</v>
      </c>
      <c r="J1070" s="228">
        <v>0</v>
      </c>
      <c r="K1070" s="228">
        <v>0</v>
      </c>
      <c r="L1070" s="231">
        <v>0</v>
      </c>
      <c r="N1070" s="119" t="str">
        <f t="shared" si="48"/>
        <v>820296-99901-XL</v>
      </c>
      <c r="O1070" s="122" t="str">
        <f>IF(B1070="NET","",IF(B1070="","",IFERROR(VLOOKUP(N1070,EAN!$A:$B,2,FALSE),"MANGLER - MÅ OPPDATERE EAN-FANEN")))</f>
        <v>MANGLER - MÅ OPPDATERE EAN-FANEN</v>
      </c>
      <c r="P1070" s="119">
        <f t="shared" si="49"/>
        <v>0</v>
      </c>
      <c r="Q1070" s="119">
        <f t="shared" si="50"/>
        <v>0</v>
      </c>
      <c r="S1070" s="137" t="str">
        <f>IF(B1070="NET","",IFERROR(VLOOKUP(O1070,'2) Order Form'!$W$9:$W$1926,1,FALSE),"Ikke med I order form"))</f>
        <v>Ikke med I order form</v>
      </c>
      <c r="U1070" s="134"/>
      <c r="V1070" s="120"/>
      <c r="W1070" s="195"/>
      <c r="X1070" s="174"/>
      <c r="Y1070" s="175"/>
      <c r="AA1070" s="195"/>
      <c r="AB1070" s="137"/>
    </row>
    <row r="1071" spans="1:28" s="2" customFormat="1" ht="15" x14ac:dyDescent="0.2">
      <c r="A1071" s="229">
        <v>820297</v>
      </c>
      <c r="B1071" s="228" t="s">
        <v>248</v>
      </c>
      <c r="C1071" s="228"/>
      <c r="D1071" s="228"/>
      <c r="E1071" s="228"/>
      <c r="F1071" s="228"/>
      <c r="G1071" s="228"/>
      <c r="H1071" s="229">
        <v>202226</v>
      </c>
      <c r="I1071" s="229">
        <v>202227</v>
      </c>
      <c r="J1071" s="229">
        <v>202228</v>
      </c>
      <c r="K1071" s="229">
        <v>202229</v>
      </c>
      <c r="L1071" s="232">
        <v>202234</v>
      </c>
      <c r="N1071" s="119" t="str">
        <f t="shared" si="48"/>
        <v>820297-</v>
      </c>
      <c r="O1071" s="122" t="str">
        <f>IF(B1071="NET","",IF(B1071="","",IFERROR(VLOOKUP(N1071,EAN!$A:$B,2,FALSE),"MANGLER - MÅ OPPDATERE EAN-FANEN")))</f>
        <v/>
      </c>
      <c r="P1071" s="119">
        <f t="shared" si="49"/>
        <v>202226</v>
      </c>
      <c r="Q1071" s="119">
        <f t="shared" si="50"/>
        <v>202234</v>
      </c>
      <c r="S1071" s="137" t="str">
        <f>IF(B1071="NET","",IFERROR(VLOOKUP(O1071,'2) Order Form'!$W$9:$W$1926,1,FALSE),"Ikke med I order form"))</f>
        <v/>
      </c>
      <c r="U1071" s="134"/>
      <c r="V1071" s="120"/>
      <c r="W1071" s="195"/>
      <c r="X1071" s="174"/>
      <c r="Y1071" s="175"/>
      <c r="AA1071" s="195"/>
      <c r="AB1071" s="137"/>
    </row>
    <row r="1072" spans="1:28" s="2" customFormat="1" ht="15" x14ac:dyDescent="0.2">
      <c r="A1072" s="228">
        <v>820297</v>
      </c>
      <c r="B1072" s="228" t="s">
        <v>3397</v>
      </c>
      <c r="C1072" s="228" t="s">
        <v>4204</v>
      </c>
      <c r="D1072" s="228" t="s">
        <v>3240</v>
      </c>
      <c r="E1072" s="228" t="s">
        <v>4365</v>
      </c>
      <c r="F1072" s="228" t="s">
        <v>69</v>
      </c>
      <c r="G1072" s="228" t="s">
        <v>128</v>
      </c>
      <c r="H1072" s="228">
        <v>0</v>
      </c>
      <c r="I1072" s="228">
        <v>0</v>
      </c>
      <c r="J1072" s="228">
        <v>0</v>
      </c>
      <c r="K1072" s="228">
        <v>0</v>
      </c>
      <c r="L1072" s="231">
        <v>0</v>
      </c>
      <c r="N1072" s="119" t="str">
        <f t="shared" si="48"/>
        <v>820297-58000-XS</v>
      </c>
      <c r="O1072" s="122" t="str">
        <f>IF(B1072="NET","",IF(B1072="","",IFERROR(VLOOKUP(N1072,EAN!$A:$B,2,FALSE),"MANGLER - MÅ OPPDATERE EAN-FANEN")))</f>
        <v>MANGLER - MÅ OPPDATERE EAN-FANEN</v>
      </c>
      <c r="P1072" s="119">
        <f t="shared" si="49"/>
        <v>0</v>
      </c>
      <c r="Q1072" s="119">
        <f t="shared" si="50"/>
        <v>0</v>
      </c>
      <c r="S1072" s="137" t="str">
        <f>IF(B1072="NET","",IFERROR(VLOOKUP(O1072,'2) Order Form'!$W$9:$W$1926,1,FALSE),"Ikke med I order form"))</f>
        <v>Ikke med I order form</v>
      </c>
      <c r="U1072" s="134"/>
      <c r="V1072" s="120"/>
      <c r="W1072" s="195"/>
      <c r="X1072" s="174"/>
      <c r="Y1072" s="175"/>
      <c r="AA1072" s="195"/>
      <c r="AB1072" s="137"/>
    </row>
    <row r="1073" spans="1:28" s="2" customFormat="1" ht="15" x14ac:dyDescent="0.2">
      <c r="A1073" s="228">
        <v>820297</v>
      </c>
      <c r="B1073" s="228" t="s">
        <v>3397</v>
      </c>
      <c r="C1073" s="228" t="s">
        <v>4204</v>
      </c>
      <c r="D1073" s="228" t="s">
        <v>3241</v>
      </c>
      <c r="E1073" s="228" t="s">
        <v>4365</v>
      </c>
      <c r="F1073" s="228" t="s">
        <v>8</v>
      </c>
      <c r="G1073" s="228" t="s">
        <v>128</v>
      </c>
      <c r="H1073" s="228">
        <v>0</v>
      </c>
      <c r="I1073" s="228">
        <v>0</v>
      </c>
      <c r="J1073" s="228">
        <v>0</v>
      </c>
      <c r="K1073" s="228">
        <v>0</v>
      </c>
      <c r="L1073" s="231">
        <v>0</v>
      </c>
      <c r="N1073" s="119" t="str">
        <f t="shared" si="48"/>
        <v>820297-58000-S</v>
      </c>
      <c r="O1073" s="122" t="str">
        <f>IF(B1073="NET","",IF(B1073="","",IFERROR(VLOOKUP(N1073,EAN!$A:$B,2,FALSE),"MANGLER - MÅ OPPDATERE EAN-FANEN")))</f>
        <v>MANGLER - MÅ OPPDATERE EAN-FANEN</v>
      </c>
      <c r="P1073" s="119">
        <f t="shared" si="49"/>
        <v>0</v>
      </c>
      <c r="Q1073" s="119">
        <f t="shared" si="50"/>
        <v>0</v>
      </c>
      <c r="S1073" s="137" t="str">
        <f>IF(B1073="NET","",IFERROR(VLOOKUP(O1073,'2) Order Form'!$W$9:$W$1926,1,FALSE),"Ikke med I order form"))</f>
        <v>Ikke med I order form</v>
      </c>
      <c r="U1073" s="134"/>
      <c r="V1073" s="120"/>
      <c r="W1073" s="195"/>
      <c r="X1073" s="174"/>
      <c r="Y1073" s="175"/>
      <c r="AA1073" s="195"/>
      <c r="AB1073" s="137"/>
    </row>
    <row r="1074" spans="1:28" s="2" customFormat="1" ht="15" x14ac:dyDescent="0.2">
      <c r="A1074" s="228">
        <v>820297</v>
      </c>
      <c r="B1074" s="228" t="s">
        <v>3397</v>
      </c>
      <c r="C1074" s="228" t="s">
        <v>4204</v>
      </c>
      <c r="D1074" s="228" t="s">
        <v>3242</v>
      </c>
      <c r="E1074" s="228" t="s">
        <v>4365</v>
      </c>
      <c r="F1074" s="228" t="s">
        <v>7</v>
      </c>
      <c r="G1074" s="228" t="s">
        <v>128</v>
      </c>
      <c r="H1074" s="228">
        <v>0</v>
      </c>
      <c r="I1074" s="228">
        <v>0</v>
      </c>
      <c r="J1074" s="228">
        <v>0</v>
      </c>
      <c r="K1074" s="228">
        <v>0</v>
      </c>
      <c r="L1074" s="231">
        <v>0</v>
      </c>
      <c r="N1074" s="119" t="str">
        <f t="shared" si="48"/>
        <v>820297-58000-M</v>
      </c>
      <c r="O1074" s="122" t="str">
        <f>IF(B1074="NET","",IF(B1074="","",IFERROR(VLOOKUP(N1074,EAN!$A:$B,2,FALSE),"MANGLER - MÅ OPPDATERE EAN-FANEN")))</f>
        <v>MANGLER - MÅ OPPDATERE EAN-FANEN</v>
      </c>
      <c r="P1074" s="119">
        <f t="shared" si="49"/>
        <v>0</v>
      </c>
      <c r="Q1074" s="119">
        <f t="shared" si="50"/>
        <v>0</v>
      </c>
      <c r="S1074" s="137" t="str">
        <f>IF(B1074="NET","",IFERROR(VLOOKUP(O1074,'2) Order Form'!$W$9:$W$1926,1,FALSE),"Ikke med I order form"))</f>
        <v>Ikke med I order form</v>
      </c>
      <c r="U1074" s="134"/>
      <c r="V1074" s="120"/>
      <c r="W1074" s="195"/>
      <c r="X1074" s="174"/>
      <c r="Y1074" s="175"/>
      <c r="AA1074" s="195"/>
      <c r="AB1074" s="137"/>
    </row>
    <row r="1075" spans="1:28" s="2" customFormat="1" ht="15" x14ac:dyDescent="0.2">
      <c r="A1075" s="228">
        <v>820297</v>
      </c>
      <c r="B1075" s="228" t="s">
        <v>3397</v>
      </c>
      <c r="C1075" s="228" t="s">
        <v>4204</v>
      </c>
      <c r="D1075" s="228" t="s">
        <v>3243</v>
      </c>
      <c r="E1075" s="228" t="s">
        <v>4365</v>
      </c>
      <c r="F1075" s="228" t="s">
        <v>67</v>
      </c>
      <c r="G1075" s="228" t="s">
        <v>128</v>
      </c>
      <c r="H1075" s="228">
        <v>0</v>
      </c>
      <c r="I1075" s="228">
        <v>0</v>
      </c>
      <c r="J1075" s="228">
        <v>0</v>
      </c>
      <c r="K1075" s="228">
        <v>0</v>
      </c>
      <c r="L1075" s="231">
        <v>0</v>
      </c>
      <c r="N1075" s="119" t="str">
        <f t="shared" si="48"/>
        <v>820297-58000-L</v>
      </c>
      <c r="O1075" s="122" t="str">
        <f>IF(B1075="NET","",IF(B1075="","",IFERROR(VLOOKUP(N1075,EAN!$A:$B,2,FALSE),"MANGLER - MÅ OPPDATERE EAN-FANEN")))</f>
        <v>MANGLER - MÅ OPPDATERE EAN-FANEN</v>
      </c>
      <c r="P1075" s="119">
        <f t="shared" si="49"/>
        <v>0</v>
      </c>
      <c r="Q1075" s="119">
        <f t="shared" si="50"/>
        <v>0</v>
      </c>
      <c r="S1075" s="137" t="str">
        <f>IF(B1075="NET","",IFERROR(VLOOKUP(O1075,'2) Order Form'!$W$9:$W$1926,1,FALSE),"Ikke med I order form"))</f>
        <v>Ikke med I order form</v>
      </c>
      <c r="U1075" s="134"/>
      <c r="V1075" s="120"/>
      <c r="W1075" s="195"/>
      <c r="X1075" s="174"/>
      <c r="Y1075" s="175"/>
      <c r="AA1075" s="195"/>
      <c r="AB1075" s="137"/>
    </row>
    <row r="1076" spans="1:28" s="2" customFormat="1" ht="15" x14ac:dyDescent="0.2">
      <c r="A1076" s="228">
        <v>820297</v>
      </c>
      <c r="B1076" s="228" t="s">
        <v>3397</v>
      </c>
      <c r="C1076" s="228" t="s">
        <v>4204</v>
      </c>
      <c r="D1076" s="228" t="s">
        <v>3398</v>
      </c>
      <c r="E1076" s="228" t="s">
        <v>4365</v>
      </c>
      <c r="F1076" s="228" t="s">
        <v>68</v>
      </c>
      <c r="G1076" s="228" t="s">
        <v>128</v>
      </c>
      <c r="H1076" s="228">
        <v>0</v>
      </c>
      <c r="I1076" s="228">
        <v>0</v>
      </c>
      <c r="J1076" s="228">
        <v>0</v>
      </c>
      <c r="K1076" s="228">
        <v>0</v>
      </c>
      <c r="L1076" s="231">
        <v>0</v>
      </c>
      <c r="N1076" s="119" t="str">
        <f t="shared" si="48"/>
        <v>820297-58000-XL</v>
      </c>
      <c r="O1076" s="122" t="str">
        <f>IF(B1076="NET","",IF(B1076="","",IFERROR(VLOOKUP(N1076,EAN!$A:$B,2,FALSE),"MANGLER - MÅ OPPDATERE EAN-FANEN")))</f>
        <v>MANGLER - MÅ OPPDATERE EAN-FANEN</v>
      </c>
      <c r="P1076" s="119">
        <f t="shared" si="49"/>
        <v>0</v>
      </c>
      <c r="Q1076" s="119">
        <f t="shared" si="50"/>
        <v>0</v>
      </c>
      <c r="S1076" s="137" t="str">
        <f>IF(B1076="NET","",IFERROR(VLOOKUP(O1076,'2) Order Form'!$W$9:$W$1926,1,FALSE),"Ikke med I order form"))</f>
        <v>Ikke med I order form</v>
      </c>
      <c r="U1076" s="134"/>
      <c r="V1076" s="120"/>
      <c r="W1076" s="195"/>
      <c r="X1076" s="174"/>
      <c r="Y1076" s="175"/>
      <c r="AA1076" s="195"/>
      <c r="AB1076" s="137"/>
    </row>
    <row r="1077" spans="1:28" s="2" customFormat="1" ht="15" x14ac:dyDescent="0.2">
      <c r="A1077" s="228">
        <v>820297</v>
      </c>
      <c r="B1077" s="228" t="s">
        <v>3397</v>
      </c>
      <c r="C1077" s="228" t="s">
        <v>4204</v>
      </c>
      <c r="D1077" s="228" t="s">
        <v>654</v>
      </c>
      <c r="E1077" s="228" t="s">
        <v>4364</v>
      </c>
      <c r="F1077" s="228" t="s">
        <v>69</v>
      </c>
      <c r="G1077" s="228" t="s">
        <v>128</v>
      </c>
      <c r="H1077" s="228">
        <v>0</v>
      </c>
      <c r="I1077" s="228">
        <v>0</v>
      </c>
      <c r="J1077" s="228">
        <v>0</v>
      </c>
      <c r="K1077" s="228">
        <v>0</v>
      </c>
      <c r="L1077" s="231">
        <v>0</v>
      </c>
      <c r="N1077" s="119" t="str">
        <f t="shared" si="48"/>
        <v>820297-99901-XS</v>
      </c>
      <c r="O1077" s="122" t="str">
        <f>IF(B1077="NET","",IF(B1077="","",IFERROR(VLOOKUP(N1077,EAN!$A:$B,2,FALSE),"MANGLER - MÅ OPPDATERE EAN-FANEN")))</f>
        <v>MANGLER - MÅ OPPDATERE EAN-FANEN</v>
      </c>
      <c r="P1077" s="119">
        <f t="shared" si="49"/>
        <v>0</v>
      </c>
      <c r="Q1077" s="119">
        <f t="shared" si="50"/>
        <v>0</v>
      </c>
      <c r="S1077" s="137" t="str">
        <f>IF(B1077="NET","",IFERROR(VLOOKUP(O1077,'2) Order Form'!$W$9:$W$1926,1,FALSE),"Ikke med I order form"))</f>
        <v>Ikke med I order form</v>
      </c>
      <c r="U1077" s="134"/>
      <c r="V1077" s="120"/>
      <c r="W1077" s="195"/>
      <c r="X1077" s="174"/>
      <c r="Y1077" s="175"/>
      <c r="AA1077" s="195"/>
      <c r="AB1077" s="137"/>
    </row>
    <row r="1078" spans="1:28" s="2" customFormat="1" ht="15" x14ac:dyDescent="0.2">
      <c r="A1078" s="228">
        <v>820297</v>
      </c>
      <c r="B1078" s="228" t="s">
        <v>3397</v>
      </c>
      <c r="C1078" s="228" t="s">
        <v>4204</v>
      </c>
      <c r="D1078" s="228" t="s">
        <v>650</v>
      </c>
      <c r="E1078" s="228" t="s">
        <v>4364</v>
      </c>
      <c r="F1078" s="228" t="s">
        <v>8</v>
      </c>
      <c r="G1078" s="228" t="s">
        <v>128</v>
      </c>
      <c r="H1078" s="228">
        <v>0</v>
      </c>
      <c r="I1078" s="228">
        <v>0</v>
      </c>
      <c r="J1078" s="228">
        <v>0</v>
      </c>
      <c r="K1078" s="228">
        <v>0</v>
      </c>
      <c r="L1078" s="231">
        <v>0</v>
      </c>
      <c r="N1078" s="119" t="str">
        <f t="shared" si="48"/>
        <v>820297-99901-S</v>
      </c>
      <c r="O1078" s="122" t="str">
        <f>IF(B1078="NET","",IF(B1078="","",IFERROR(VLOOKUP(N1078,EAN!$A:$B,2,FALSE),"MANGLER - MÅ OPPDATERE EAN-FANEN")))</f>
        <v>MANGLER - MÅ OPPDATERE EAN-FANEN</v>
      </c>
      <c r="P1078" s="119">
        <f t="shared" si="49"/>
        <v>0</v>
      </c>
      <c r="Q1078" s="119">
        <f t="shared" si="50"/>
        <v>0</v>
      </c>
      <c r="S1078" s="137" t="str">
        <f>IF(B1078="NET","",IFERROR(VLOOKUP(O1078,'2) Order Form'!$W$9:$W$1926,1,FALSE),"Ikke med I order form"))</f>
        <v>Ikke med I order form</v>
      </c>
      <c r="U1078" s="134"/>
      <c r="V1078" s="120"/>
      <c r="W1078" s="195"/>
      <c r="X1078" s="174"/>
      <c r="Y1078" s="175"/>
      <c r="AA1078" s="195"/>
      <c r="AB1078" s="137"/>
    </row>
    <row r="1079" spans="1:28" s="2" customFormat="1" ht="15" x14ac:dyDescent="0.2">
      <c r="A1079" s="228">
        <v>820297</v>
      </c>
      <c r="B1079" s="228" t="s">
        <v>3397</v>
      </c>
      <c r="C1079" s="228" t="s">
        <v>4204</v>
      </c>
      <c r="D1079" s="228" t="s">
        <v>651</v>
      </c>
      <c r="E1079" s="228" t="s">
        <v>4364</v>
      </c>
      <c r="F1079" s="228" t="s">
        <v>7</v>
      </c>
      <c r="G1079" s="228" t="s">
        <v>128</v>
      </c>
      <c r="H1079" s="228">
        <v>0</v>
      </c>
      <c r="I1079" s="228">
        <v>0</v>
      </c>
      <c r="J1079" s="228">
        <v>0</v>
      </c>
      <c r="K1079" s="228">
        <v>0</v>
      </c>
      <c r="L1079" s="231">
        <v>0</v>
      </c>
      <c r="N1079" s="119" t="str">
        <f t="shared" si="48"/>
        <v>820297-99901-M</v>
      </c>
      <c r="O1079" s="122" t="str">
        <f>IF(B1079="NET","",IF(B1079="","",IFERROR(VLOOKUP(N1079,EAN!$A:$B,2,FALSE),"MANGLER - MÅ OPPDATERE EAN-FANEN")))</f>
        <v>MANGLER - MÅ OPPDATERE EAN-FANEN</v>
      </c>
      <c r="P1079" s="119">
        <f t="shared" si="49"/>
        <v>0</v>
      </c>
      <c r="Q1079" s="119">
        <f t="shared" si="50"/>
        <v>0</v>
      </c>
      <c r="S1079" s="137" t="str">
        <f>IF(B1079="NET","",IFERROR(VLOOKUP(O1079,'2) Order Form'!$W$9:$W$1926,1,FALSE),"Ikke med I order form"))</f>
        <v>Ikke med I order form</v>
      </c>
      <c r="U1079" s="134"/>
      <c r="V1079" s="120"/>
      <c r="W1079" s="195"/>
      <c r="X1079" s="174"/>
      <c r="Y1079" s="175"/>
      <c r="AA1079" s="195"/>
      <c r="AB1079" s="137"/>
    </row>
    <row r="1080" spans="1:28" s="2" customFormat="1" ht="15" x14ac:dyDescent="0.2">
      <c r="A1080" s="228">
        <v>820297</v>
      </c>
      <c r="B1080" s="228" t="s">
        <v>3397</v>
      </c>
      <c r="C1080" s="228" t="s">
        <v>4204</v>
      </c>
      <c r="D1080" s="228" t="s">
        <v>652</v>
      </c>
      <c r="E1080" s="228" t="s">
        <v>4364</v>
      </c>
      <c r="F1080" s="228" t="s">
        <v>67</v>
      </c>
      <c r="G1080" s="228" t="s">
        <v>128</v>
      </c>
      <c r="H1080" s="228">
        <v>0</v>
      </c>
      <c r="I1080" s="228">
        <v>0</v>
      </c>
      <c r="J1080" s="228">
        <v>0</v>
      </c>
      <c r="K1080" s="228">
        <v>0</v>
      </c>
      <c r="L1080" s="231">
        <v>0</v>
      </c>
      <c r="N1080" s="119" t="str">
        <f t="shared" si="48"/>
        <v>820297-99901-L</v>
      </c>
      <c r="O1080" s="122" t="str">
        <f>IF(B1080="NET","",IF(B1080="","",IFERROR(VLOOKUP(N1080,EAN!$A:$B,2,FALSE),"MANGLER - MÅ OPPDATERE EAN-FANEN")))</f>
        <v>MANGLER - MÅ OPPDATERE EAN-FANEN</v>
      </c>
      <c r="P1080" s="119">
        <f t="shared" si="49"/>
        <v>0</v>
      </c>
      <c r="Q1080" s="119">
        <f t="shared" si="50"/>
        <v>0</v>
      </c>
      <c r="S1080" s="137" t="str">
        <f>IF(B1080="NET","",IFERROR(VLOOKUP(O1080,'2) Order Form'!$W$9:$W$1926,1,FALSE),"Ikke med I order form"))</f>
        <v>Ikke med I order form</v>
      </c>
      <c r="U1080" s="134"/>
      <c r="V1080" s="120"/>
      <c r="W1080" s="195"/>
      <c r="X1080" s="174"/>
      <c r="Y1080" s="175"/>
      <c r="AA1080" s="195"/>
      <c r="AB1080" s="137"/>
    </row>
    <row r="1081" spans="1:28" s="2" customFormat="1" ht="15" x14ac:dyDescent="0.2">
      <c r="A1081" s="228">
        <v>820297</v>
      </c>
      <c r="B1081" s="228" t="s">
        <v>3397</v>
      </c>
      <c r="C1081" s="228" t="s">
        <v>4204</v>
      </c>
      <c r="D1081" s="228" t="s">
        <v>653</v>
      </c>
      <c r="E1081" s="228" t="s">
        <v>4364</v>
      </c>
      <c r="F1081" s="228" t="s">
        <v>68</v>
      </c>
      <c r="G1081" s="228" t="s">
        <v>128</v>
      </c>
      <c r="H1081" s="228">
        <v>0</v>
      </c>
      <c r="I1081" s="228">
        <v>0</v>
      </c>
      <c r="J1081" s="228">
        <v>0</v>
      </c>
      <c r="K1081" s="228">
        <v>0</v>
      </c>
      <c r="L1081" s="231">
        <v>0</v>
      </c>
      <c r="N1081" s="119" t="str">
        <f t="shared" si="48"/>
        <v>820297-99901-XL</v>
      </c>
      <c r="O1081" s="122" t="str">
        <f>IF(B1081="NET","",IF(B1081="","",IFERROR(VLOOKUP(N1081,EAN!$A:$B,2,FALSE),"MANGLER - MÅ OPPDATERE EAN-FANEN")))</f>
        <v>MANGLER - MÅ OPPDATERE EAN-FANEN</v>
      </c>
      <c r="P1081" s="119">
        <f t="shared" si="49"/>
        <v>0</v>
      </c>
      <c r="Q1081" s="119">
        <f t="shared" si="50"/>
        <v>0</v>
      </c>
      <c r="S1081" s="137" t="str">
        <f>IF(B1081="NET","",IFERROR(VLOOKUP(O1081,'2) Order Form'!$W$9:$W$1926,1,FALSE),"Ikke med I order form"))</f>
        <v>Ikke med I order form</v>
      </c>
      <c r="U1081" s="134"/>
      <c r="V1081" s="120"/>
      <c r="W1081" s="195"/>
      <c r="X1081" s="174"/>
      <c r="Y1081" s="175"/>
      <c r="AA1081" s="195"/>
      <c r="AB1081" s="137"/>
    </row>
    <row r="1082" spans="1:28" s="2" customFormat="1" ht="15" x14ac:dyDescent="0.2">
      <c r="A1082" s="229">
        <v>820301</v>
      </c>
      <c r="B1082" s="228" t="s">
        <v>248</v>
      </c>
      <c r="C1082" s="228"/>
      <c r="D1082" s="228"/>
      <c r="E1082" s="228"/>
      <c r="F1082" s="228"/>
      <c r="G1082" s="228"/>
      <c r="H1082" s="229">
        <v>202226</v>
      </c>
      <c r="I1082" s="229">
        <v>202227</v>
      </c>
      <c r="J1082" s="229">
        <v>202228</v>
      </c>
      <c r="K1082" s="229">
        <v>202229</v>
      </c>
      <c r="L1082" s="232">
        <v>202234</v>
      </c>
      <c r="N1082" s="119" t="str">
        <f t="shared" si="48"/>
        <v>820301-</v>
      </c>
      <c r="O1082" s="122" t="str">
        <f>IF(B1082="NET","",IF(B1082="","",IFERROR(VLOOKUP(N1082,EAN!$A:$B,2,FALSE),"MANGLER - MÅ OPPDATERE EAN-FANEN")))</f>
        <v/>
      </c>
      <c r="P1082" s="119">
        <f t="shared" si="49"/>
        <v>202226</v>
      </c>
      <c r="Q1082" s="119">
        <f t="shared" si="50"/>
        <v>202234</v>
      </c>
      <c r="S1082" s="137" t="str">
        <f>IF(B1082="NET","",IFERROR(VLOOKUP(O1082,'2) Order Form'!$W$9:$W$1926,1,FALSE),"Ikke med I order form"))</f>
        <v/>
      </c>
      <c r="U1082" s="134"/>
      <c r="V1082" s="120"/>
      <c r="W1082" s="195"/>
      <c r="X1082" s="174"/>
      <c r="Y1082" s="175"/>
      <c r="AA1082" s="195"/>
      <c r="AB1082" s="137"/>
    </row>
    <row r="1083" spans="1:28" s="2" customFormat="1" ht="15" x14ac:dyDescent="0.2">
      <c r="A1083" s="228">
        <v>820301</v>
      </c>
      <c r="B1083" s="228" t="s">
        <v>3399</v>
      </c>
      <c r="C1083" s="228" t="s">
        <v>4204</v>
      </c>
      <c r="D1083" s="228" t="s">
        <v>3400</v>
      </c>
      <c r="E1083" s="228" t="s">
        <v>3390</v>
      </c>
      <c r="F1083" s="228" t="s">
        <v>69</v>
      </c>
      <c r="G1083" s="228" t="s">
        <v>128</v>
      </c>
      <c r="H1083" s="228">
        <v>0</v>
      </c>
      <c r="I1083" s="228">
        <v>0</v>
      </c>
      <c r="J1083" s="228">
        <v>0</v>
      </c>
      <c r="K1083" s="228">
        <v>0</v>
      </c>
      <c r="L1083" s="231">
        <v>0</v>
      </c>
      <c r="N1083" s="119" t="str">
        <f t="shared" si="48"/>
        <v>820301-11003-XS</v>
      </c>
      <c r="O1083" s="122" t="str">
        <f>IF(B1083="NET","",IF(B1083="","",IFERROR(VLOOKUP(N1083,EAN!$A:$B,2,FALSE),"MANGLER - MÅ OPPDATERE EAN-FANEN")))</f>
        <v>MANGLER - MÅ OPPDATERE EAN-FANEN</v>
      </c>
      <c r="P1083" s="119">
        <f t="shared" si="49"/>
        <v>0</v>
      </c>
      <c r="Q1083" s="119">
        <f t="shared" si="50"/>
        <v>0</v>
      </c>
      <c r="S1083" s="137" t="str">
        <f>IF(B1083="NET","",IFERROR(VLOOKUP(O1083,'2) Order Form'!$W$9:$W$1926,1,FALSE),"Ikke med I order form"))</f>
        <v>Ikke med I order form</v>
      </c>
      <c r="U1083" s="134"/>
      <c r="V1083" s="120"/>
      <c r="W1083" s="195"/>
      <c r="X1083" s="174"/>
      <c r="Y1083" s="175"/>
      <c r="AA1083" s="195"/>
      <c r="AB1083" s="137"/>
    </row>
    <row r="1084" spans="1:28" s="2" customFormat="1" ht="15" x14ac:dyDescent="0.2">
      <c r="A1084" s="228">
        <v>820301</v>
      </c>
      <c r="B1084" s="228" t="s">
        <v>3399</v>
      </c>
      <c r="C1084" s="228" t="s">
        <v>4204</v>
      </c>
      <c r="D1084" s="228" t="s">
        <v>3401</v>
      </c>
      <c r="E1084" s="228" t="s">
        <v>3390</v>
      </c>
      <c r="F1084" s="228" t="s">
        <v>8</v>
      </c>
      <c r="G1084" s="228" t="s">
        <v>128</v>
      </c>
      <c r="H1084" s="228">
        <v>0</v>
      </c>
      <c r="I1084" s="228">
        <v>0</v>
      </c>
      <c r="J1084" s="228">
        <v>0</v>
      </c>
      <c r="K1084" s="228">
        <v>0</v>
      </c>
      <c r="L1084" s="231">
        <v>0</v>
      </c>
      <c r="N1084" s="119" t="str">
        <f t="shared" si="48"/>
        <v>820301-11003-S</v>
      </c>
      <c r="O1084" s="122" t="str">
        <f>IF(B1084="NET","",IF(B1084="","",IFERROR(VLOOKUP(N1084,EAN!$A:$B,2,FALSE),"MANGLER - MÅ OPPDATERE EAN-FANEN")))</f>
        <v>MANGLER - MÅ OPPDATERE EAN-FANEN</v>
      </c>
      <c r="P1084" s="119">
        <f t="shared" si="49"/>
        <v>0</v>
      </c>
      <c r="Q1084" s="119">
        <f t="shared" si="50"/>
        <v>0</v>
      </c>
      <c r="S1084" s="137" t="str">
        <f>IF(B1084="NET","",IFERROR(VLOOKUP(O1084,'2) Order Form'!$W$9:$W$1926,1,FALSE),"Ikke med I order form"))</f>
        <v>Ikke med I order form</v>
      </c>
      <c r="U1084" s="134"/>
      <c r="V1084" s="120"/>
      <c r="W1084" s="195"/>
      <c r="X1084" s="174"/>
      <c r="Y1084" s="175"/>
      <c r="AA1084" s="195"/>
      <c r="AB1084" s="137"/>
    </row>
    <row r="1085" spans="1:28" s="2" customFormat="1" ht="15" x14ac:dyDescent="0.2">
      <c r="A1085" s="228">
        <v>820301</v>
      </c>
      <c r="B1085" s="228" t="s">
        <v>3399</v>
      </c>
      <c r="C1085" s="228" t="s">
        <v>4204</v>
      </c>
      <c r="D1085" s="228" t="s">
        <v>3402</v>
      </c>
      <c r="E1085" s="228" t="s">
        <v>3390</v>
      </c>
      <c r="F1085" s="228" t="s">
        <v>7</v>
      </c>
      <c r="G1085" s="228" t="s">
        <v>128</v>
      </c>
      <c r="H1085" s="228">
        <v>0</v>
      </c>
      <c r="I1085" s="228">
        <v>0</v>
      </c>
      <c r="J1085" s="228">
        <v>0</v>
      </c>
      <c r="K1085" s="228">
        <v>0</v>
      </c>
      <c r="L1085" s="231">
        <v>0</v>
      </c>
      <c r="N1085" s="119" t="str">
        <f t="shared" si="48"/>
        <v>820301-11003-M</v>
      </c>
      <c r="O1085" s="122" t="str">
        <f>IF(B1085="NET","",IF(B1085="","",IFERROR(VLOOKUP(N1085,EAN!$A:$B,2,FALSE),"MANGLER - MÅ OPPDATERE EAN-FANEN")))</f>
        <v>MANGLER - MÅ OPPDATERE EAN-FANEN</v>
      </c>
      <c r="P1085" s="119">
        <f t="shared" si="49"/>
        <v>0</v>
      </c>
      <c r="Q1085" s="119">
        <f t="shared" si="50"/>
        <v>0</v>
      </c>
      <c r="S1085" s="137" t="str">
        <f>IF(B1085="NET","",IFERROR(VLOOKUP(O1085,'2) Order Form'!$W$9:$W$1926,1,FALSE),"Ikke med I order form"))</f>
        <v>Ikke med I order form</v>
      </c>
      <c r="U1085" s="134"/>
      <c r="V1085" s="120"/>
      <c r="W1085" s="195"/>
      <c r="X1085" s="174"/>
      <c r="Y1085" s="175"/>
      <c r="AA1085" s="195"/>
      <c r="AB1085" s="137"/>
    </row>
    <row r="1086" spans="1:28" s="2" customFormat="1" ht="15" x14ac:dyDescent="0.2">
      <c r="A1086" s="228">
        <v>820301</v>
      </c>
      <c r="B1086" s="228" t="s">
        <v>3399</v>
      </c>
      <c r="C1086" s="228" t="s">
        <v>4204</v>
      </c>
      <c r="D1086" s="228" t="s">
        <v>3403</v>
      </c>
      <c r="E1086" s="228" t="s">
        <v>3390</v>
      </c>
      <c r="F1086" s="228" t="s">
        <v>67</v>
      </c>
      <c r="G1086" s="228" t="s">
        <v>128</v>
      </c>
      <c r="H1086" s="228">
        <v>0</v>
      </c>
      <c r="I1086" s="228">
        <v>0</v>
      </c>
      <c r="J1086" s="228">
        <v>0</v>
      </c>
      <c r="K1086" s="228">
        <v>0</v>
      </c>
      <c r="L1086" s="231">
        <v>0</v>
      </c>
      <c r="N1086" s="119" t="str">
        <f t="shared" si="48"/>
        <v>820301-11003-L</v>
      </c>
      <c r="O1086" s="122" t="str">
        <f>IF(B1086="NET","",IF(B1086="","",IFERROR(VLOOKUP(N1086,EAN!$A:$B,2,FALSE),"MANGLER - MÅ OPPDATERE EAN-FANEN")))</f>
        <v>MANGLER - MÅ OPPDATERE EAN-FANEN</v>
      </c>
      <c r="P1086" s="119">
        <f t="shared" si="49"/>
        <v>0</v>
      </c>
      <c r="Q1086" s="119">
        <f t="shared" si="50"/>
        <v>0</v>
      </c>
      <c r="S1086" s="137" t="str">
        <f>IF(B1086="NET","",IFERROR(VLOOKUP(O1086,'2) Order Form'!$W$9:$W$1926,1,FALSE),"Ikke med I order form"))</f>
        <v>Ikke med I order form</v>
      </c>
      <c r="U1086" s="134"/>
      <c r="V1086" s="120"/>
      <c r="W1086" s="195"/>
      <c r="X1086" s="174"/>
      <c r="Y1086" s="175"/>
      <c r="AA1086" s="195"/>
      <c r="AB1086" s="137"/>
    </row>
    <row r="1087" spans="1:28" s="2" customFormat="1" ht="15" x14ac:dyDescent="0.2">
      <c r="A1087" s="228">
        <v>820301</v>
      </c>
      <c r="B1087" s="228" t="s">
        <v>3399</v>
      </c>
      <c r="C1087" s="228" t="s">
        <v>4204</v>
      </c>
      <c r="D1087" s="228" t="s">
        <v>3404</v>
      </c>
      <c r="E1087" s="228" t="s">
        <v>3390</v>
      </c>
      <c r="F1087" s="228" t="s">
        <v>68</v>
      </c>
      <c r="G1087" s="228" t="s">
        <v>128</v>
      </c>
      <c r="H1087" s="228">
        <v>0</v>
      </c>
      <c r="I1087" s="228">
        <v>0</v>
      </c>
      <c r="J1087" s="228">
        <v>0</v>
      </c>
      <c r="K1087" s="228">
        <v>0</v>
      </c>
      <c r="L1087" s="231">
        <v>0</v>
      </c>
      <c r="N1087" s="119" t="str">
        <f t="shared" si="48"/>
        <v>820301-11003-XL</v>
      </c>
      <c r="O1087" s="122" t="str">
        <f>IF(B1087="NET","",IF(B1087="","",IFERROR(VLOOKUP(N1087,EAN!$A:$B,2,FALSE),"MANGLER - MÅ OPPDATERE EAN-FANEN")))</f>
        <v>MANGLER - MÅ OPPDATERE EAN-FANEN</v>
      </c>
      <c r="P1087" s="119">
        <f t="shared" si="49"/>
        <v>0</v>
      </c>
      <c r="Q1087" s="119">
        <f t="shared" si="50"/>
        <v>0</v>
      </c>
      <c r="S1087" s="137" t="str">
        <f>IF(B1087="NET","",IFERROR(VLOOKUP(O1087,'2) Order Form'!$W$9:$W$1926,1,FALSE),"Ikke med I order form"))</f>
        <v>Ikke med I order form</v>
      </c>
      <c r="U1087" s="134"/>
      <c r="V1087" s="120"/>
      <c r="W1087" s="195"/>
      <c r="X1087" s="174"/>
      <c r="Y1087" s="175"/>
      <c r="AA1087" s="195"/>
      <c r="AB1087" s="137"/>
    </row>
    <row r="1088" spans="1:28" s="2" customFormat="1" ht="15" x14ac:dyDescent="0.2">
      <c r="A1088" s="228">
        <v>820301</v>
      </c>
      <c r="B1088" s="228" t="s">
        <v>3399</v>
      </c>
      <c r="C1088" s="228" t="s">
        <v>4204</v>
      </c>
      <c r="D1088" s="228" t="s">
        <v>3405</v>
      </c>
      <c r="E1088" s="228" t="s">
        <v>3309</v>
      </c>
      <c r="F1088" s="228" t="s">
        <v>69</v>
      </c>
      <c r="G1088" s="228" t="s">
        <v>128</v>
      </c>
      <c r="H1088" s="228">
        <v>0</v>
      </c>
      <c r="I1088" s="228">
        <v>0</v>
      </c>
      <c r="J1088" s="228">
        <v>0</v>
      </c>
      <c r="K1088" s="228">
        <v>0</v>
      </c>
      <c r="L1088" s="231">
        <v>0</v>
      </c>
      <c r="N1088" s="119" t="str">
        <f t="shared" si="48"/>
        <v>820301-44002-XS</v>
      </c>
      <c r="O1088" s="122" t="str">
        <f>IF(B1088="NET","",IF(B1088="","",IFERROR(VLOOKUP(N1088,EAN!$A:$B,2,FALSE),"MANGLER - MÅ OPPDATERE EAN-FANEN")))</f>
        <v>MANGLER - MÅ OPPDATERE EAN-FANEN</v>
      </c>
      <c r="P1088" s="119">
        <f t="shared" si="49"/>
        <v>0</v>
      </c>
      <c r="Q1088" s="119">
        <f t="shared" si="50"/>
        <v>0</v>
      </c>
      <c r="S1088" s="137" t="str">
        <f>IF(B1088="NET","",IFERROR(VLOOKUP(O1088,'2) Order Form'!$W$9:$W$1926,1,FALSE),"Ikke med I order form"))</f>
        <v>Ikke med I order form</v>
      </c>
      <c r="U1088" s="134"/>
      <c r="V1088" s="120"/>
      <c r="W1088" s="195"/>
      <c r="X1088" s="174"/>
      <c r="Y1088" s="175"/>
      <c r="AA1088" s="195"/>
      <c r="AB1088" s="137"/>
    </row>
    <row r="1089" spans="1:28" s="2" customFormat="1" ht="15" x14ac:dyDescent="0.2">
      <c r="A1089" s="228">
        <v>820301</v>
      </c>
      <c r="B1089" s="228" t="s">
        <v>3399</v>
      </c>
      <c r="C1089" s="228" t="s">
        <v>4204</v>
      </c>
      <c r="D1089" s="228" t="s">
        <v>3393</v>
      </c>
      <c r="E1089" s="228" t="s">
        <v>3309</v>
      </c>
      <c r="F1089" s="228" t="s">
        <v>8</v>
      </c>
      <c r="G1089" s="228" t="s">
        <v>128</v>
      </c>
      <c r="H1089" s="228">
        <v>0</v>
      </c>
      <c r="I1089" s="228">
        <v>0</v>
      </c>
      <c r="J1089" s="228">
        <v>0</v>
      </c>
      <c r="K1089" s="228">
        <v>0</v>
      </c>
      <c r="L1089" s="231">
        <v>0</v>
      </c>
      <c r="N1089" s="119" t="str">
        <f t="shared" si="48"/>
        <v>820301-44002-S</v>
      </c>
      <c r="O1089" s="122" t="str">
        <f>IF(B1089="NET","",IF(B1089="","",IFERROR(VLOOKUP(N1089,EAN!$A:$B,2,FALSE),"MANGLER - MÅ OPPDATERE EAN-FANEN")))</f>
        <v>MANGLER - MÅ OPPDATERE EAN-FANEN</v>
      </c>
      <c r="P1089" s="119">
        <f t="shared" si="49"/>
        <v>0</v>
      </c>
      <c r="Q1089" s="119">
        <f t="shared" si="50"/>
        <v>0</v>
      </c>
      <c r="S1089" s="137" t="str">
        <f>IF(B1089="NET","",IFERROR(VLOOKUP(O1089,'2) Order Form'!$W$9:$W$1926,1,FALSE),"Ikke med I order form"))</f>
        <v>Ikke med I order form</v>
      </c>
      <c r="U1089" s="134"/>
      <c r="V1089" s="120"/>
      <c r="W1089" s="195"/>
      <c r="X1089" s="174"/>
      <c r="Y1089" s="175"/>
      <c r="AA1089" s="195"/>
      <c r="AB1089" s="137"/>
    </row>
    <row r="1090" spans="1:28" s="2" customFormat="1" ht="15" x14ac:dyDescent="0.2">
      <c r="A1090" s="228">
        <v>820301</v>
      </c>
      <c r="B1090" s="228" t="s">
        <v>3399</v>
      </c>
      <c r="C1090" s="228" t="s">
        <v>4204</v>
      </c>
      <c r="D1090" s="228" t="s">
        <v>3394</v>
      </c>
      <c r="E1090" s="228" t="s">
        <v>3309</v>
      </c>
      <c r="F1090" s="228" t="s">
        <v>7</v>
      </c>
      <c r="G1090" s="228" t="s">
        <v>128</v>
      </c>
      <c r="H1090" s="228">
        <v>0</v>
      </c>
      <c r="I1090" s="228">
        <v>0</v>
      </c>
      <c r="J1090" s="228">
        <v>0</v>
      </c>
      <c r="K1090" s="228">
        <v>0</v>
      </c>
      <c r="L1090" s="231">
        <v>0</v>
      </c>
      <c r="N1090" s="119" t="str">
        <f t="shared" si="48"/>
        <v>820301-44002-M</v>
      </c>
      <c r="O1090" s="122" t="str">
        <f>IF(B1090="NET","",IF(B1090="","",IFERROR(VLOOKUP(N1090,EAN!$A:$B,2,FALSE),"MANGLER - MÅ OPPDATERE EAN-FANEN")))</f>
        <v>MANGLER - MÅ OPPDATERE EAN-FANEN</v>
      </c>
      <c r="P1090" s="119">
        <f t="shared" si="49"/>
        <v>0</v>
      </c>
      <c r="Q1090" s="119">
        <f t="shared" si="50"/>
        <v>0</v>
      </c>
      <c r="S1090" s="137" t="str">
        <f>IF(B1090="NET","",IFERROR(VLOOKUP(O1090,'2) Order Form'!$W$9:$W$1926,1,FALSE),"Ikke med I order form"))</f>
        <v>Ikke med I order form</v>
      </c>
      <c r="U1090" s="134"/>
      <c r="V1090" s="120"/>
      <c r="W1090" s="195"/>
      <c r="X1090" s="174"/>
      <c r="Y1090" s="175"/>
      <c r="AA1090" s="195"/>
      <c r="AB1090" s="137"/>
    </row>
    <row r="1091" spans="1:28" s="2" customFormat="1" ht="15" x14ac:dyDescent="0.2">
      <c r="A1091" s="228">
        <v>820301</v>
      </c>
      <c r="B1091" s="228" t="s">
        <v>3399</v>
      </c>
      <c r="C1091" s="228" t="s">
        <v>4204</v>
      </c>
      <c r="D1091" s="228" t="s">
        <v>3395</v>
      </c>
      <c r="E1091" s="228" t="s">
        <v>3309</v>
      </c>
      <c r="F1091" s="228" t="s">
        <v>67</v>
      </c>
      <c r="G1091" s="228" t="s">
        <v>128</v>
      </c>
      <c r="H1091" s="228">
        <v>0</v>
      </c>
      <c r="I1091" s="228">
        <v>0</v>
      </c>
      <c r="J1091" s="228">
        <v>0</v>
      </c>
      <c r="K1091" s="228">
        <v>0</v>
      </c>
      <c r="L1091" s="231">
        <v>0</v>
      </c>
      <c r="N1091" s="119" t="str">
        <f t="shared" si="48"/>
        <v>820301-44002-L</v>
      </c>
      <c r="O1091" s="122" t="str">
        <f>IF(B1091="NET","",IF(B1091="","",IFERROR(VLOOKUP(N1091,EAN!$A:$B,2,FALSE),"MANGLER - MÅ OPPDATERE EAN-FANEN")))</f>
        <v>MANGLER - MÅ OPPDATERE EAN-FANEN</v>
      </c>
      <c r="P1091" s="119">
        <f t="shared" si="49"/>
        <v>0</v>
      </c>
      <c r="Q1091" s="119">
        <f t="shared" si="50"/>
        <v>0</v>
      </c>
      <c r="S1091" s="137" t="str">
        <f>IF(B1091="NET","",IFERROR(VLOOKUP(O1091,'2) Order Form'!$W$9:$W$1926,1,FALSE),"Ikke med I order form"))</f>
        <v>Ikke med I order form</v>
      </c>
      <c r="U1091" s="134"/>
      <c r="V1091" s="120"/>
      <c r="W1091" s="195"/>
      <c r="X1091" s="174"/>
      <c r="Y1091" s="175"/>
      <c r="AA1091" s="195"/>
      <c r="AB1091" s="137"/>
    </row>
    <row r="1092" spans="1:28" s="2" customFormat="1" ht="15" x14ac:dyDescent="0.2">
      <c r="A1092" s="228">
        <v>820301</v>
      </c>
      <c r="B1092" s="228" t="s">
        <v>3399</v>
      </c>
      <c r="C1092" s="228" t="s">
        <v>4204</v>
      </c>
      <c r="D1092" s="228" t="s">
        <v>3396</v>
      </c>
      <c r="E1092" s="228" t="s">
        <v>3309</v>
      </c>
      <c r="F1092" s="228" t="s">
        <v>68</v>
      </c>
      <c r="G1092" s="228" t="s">
        <v>128</v>
      </c>
      <c r="H1092" s="228">
        <v>0</v>
      </c>
      <c r="I1092" s="228">
        <v>0</v>
      </c>
      <c r="J1092" s="228">
        <v>0</v>
      </c>
      <c r="K1092" s="228">
        <v>0</v>
      </c>
      <c r="L1092" s="231">
        <v>0</v>
      </c>
      <c r="N1092" s="119" t="str">
        <f t="shared" ref="N1092:N1155" si="51">CONCATENATE(A1092,"-",D1092)</f>
        <v>820301-44002-XL</v>
      </c>
      <c r="O1092" s="122" t="str">
        <f>IF(B1092="NET","",IF(B1092="","",IFERROR(VLOOKUP(N1092,EAN!$A:$B,2,FALSE),"MANGLER - MÅ OPPDATERE EAN-FANEN")))</f>
        <v>MANGLER - MÅ OPPDATERE EAN-FANEN</v>
      </c>
      <c r="P1092" s="119">
        <f t="shared" si="49"/>
        <v>0</v>
      </c>
      <c r="Q1092" s="119">
        <f t="shared" si="50"/>
        <v>0</v>
      </c>
      <c r="S1092" s="137" t="str">
        <f>IF(B1092="NET","",IFERROR(VLOOKUP(O1092,'2) Order Form'!$W$9:$W$1926,1,FALSE),"Ikke med I order form"))</f>
        <v>Ikke med I order form</v>
      </c>
      <c r="U1092" s="134"/>
      <c r="V1092" s="120"/>
      <c r="W1092" s="195"/>
      <c r="X1092" s="174"/>
      <c r="Y1092" s="175"/>
      <c r="AA1092" s="195"/>
      <c r="AB1092" s="137"/>
    </row>
    <row r="1093" spans="1:28" s="2" customFormat="1" ht="15" x14ac:dyDescent="0.2">
      <c r="A1093" s="228">
        <v>820301</v>
      </c>
      <c r="B1093" s="228" t="s">
        <v>3399</v>
      </c>
      <c r="C1093" s="228" t="s">
        <v>4204</v>
      </c>
      <c r="D1093" s="228" t="s">
        <v>3240</v>
      </c>
      <c r="E1093" s="228" t="s">
        <v>4365</v>
      </c>
      <c r="F1093" s="228" t="s">
        <v>69</v>
      </c>
      <c r="G1093" s="228" t="s">
        <v>128</v>
      </c>
      <c r="H1093" s="228">
        <v>0</v>
      </c>
      <c r="I1093" s="228">
        <v>0</v>
      </c>
      <c r="J1093" s="228">
        <v>0</v>
      </c>
      <c r="K1093" s="228">
        <v>0</v>
      </c>
      <c r="L1093" s="231">
        <v>0</v>
      </c>
      <c r="N1093" s="119" t="str">
        <f t="shared" si="51"/>
        <v>820301-58000-XS</v>
      </c>
      <c r="O1093" s="122" t="str">
        <f>IF(B1093="NET","",IF(B1093="","",IFERROR(VLOOKUP(N1093,EAN!$A:$B,2,FALSE),"MANGLER - MÅ OPPDATERE EAN-FANEN")))</f>
        <v>MANGLER - MÅ OPPDATERE EAN-FANEN</v>
      </c>
      <c r="P1093" s="119">
        <f t="shared" ref="P1093:P1156" si="52">H1093</f>
        <v>0</v>
      </c>
      <c r="Q1093" s="119">
        <f t="shared" ref="Q1093:Q1156" si="53">L1093</f>
        <v>0</v>
      </c>
      <c r="S1093" s="137" t="str">
        <f>IF(B1093="NET","",IFERROR(VLOOKUP(O1093,'2) Order Form'!$W$9:$W$1926,1,FALSE),"Ikke med I order form"))</f>
        <v>Ikke med I order form</v>
      </c>
      <c r="U1093" s="134"/>
      <c r="V1093" s="120"/>
      <c r="W1093" s="195"/>
      <c r="X1093" s="174"/>
      <c r="Y1093" s="175"/>
      <c r="AA1093" s="195"/>
      <c r="AB1093" s="137"/>
    </row>
    <row r="1094" spans="1:28" s="2" customFormat="1" ht="15" x14ac:dyDescent="0.2">
      <c r="A1094" s="228">
        <v>820301</v>
      </c>
      <c r="B1094" s="228" t="s">
        <v>3399</v>
      </c>
      <c r="C1094" s="228" t="s">
        <v>4204</v>
      </c>
      <c r="D1094" s="228" t="s">
        <v>3241</v>
      </c>
      <c r="E1094" s="228" t="s">
        <v>4365</v>
      </c>
      <c r="F1094" s="228" t="s">
        <v>8</v>
      </c>
      <c r="G1094" s="228" t="s">
        <v>128</v>
      </c>
      <c r="H1094" s="228">
        <v>0</v>
      </c>
      <c r="I1094" s="228">
        <v>0</v>
      </c>
      <c r="J1094" s="228">
        <v>0</v>
      </c>
      <c r="K1094" s="228">
        <v>0</v>
      </c>
      <c r="L1094" s="231">
        <v>0</v>
      </c>
      <c r="N1094" s="119" t="str">
        <f t="shared" si="51"/>
        <v>820301-58000-S</v>
      </c>
      <c r="O1094" s="122" t="str">
        <f>IF(B1094="NET","",IF(B1094="","",IFERROR(VLOOKUP(N1094,EAN!$A:$B,2,FALSE),"MANGLER - MÅ OPPDATERE EAN-FANEN")))</f>
        <v>MANGLER - MÅ OPPDATERE EAN-FANEN</v>
      </c>
      <c r="P1094" s="119">
        <f t="shared" si="52"/>
        <v>0</v>
      </c>
      <c r="Q1094" s="119">
        <f t="shared" si="53"/>
        <v>0</v>
      </c>
      <c r="S1094" s="137" t="str">
        <f>IF(B1094="NET","",IFERROR(VLOOKUP(O1094,'2) Order Form'!$W$9:$W$1926,1,FALSE),"Ikke med I order form"))</f>
        <v>Ikke med I order form</v>
      </c>
      <c r="U1094" s="134"/>
      <c r="V1094" s="120"/>
      <c r="W1094" s="195"/>
      <c r="X1094" s="174"/>
      <c r="Y1094" s="175"/>
      <c r="AA1094" s="195"/>
      <c r="AB1094" s="137"/>
    </row>
    <row r="1095" spans="1:28" s="2" customFormat="1" ht="15" x14ac:dyDescent="0.2">
      <c r="A1095" s="228">
        <v>820301</v>
      </c>
      <c r="B1095" s="228" t="s">
        <v>3399</v>
      </c>
      <c r="C1095" s="228" t="s">
        <v>4204</v>
      </c>
      <c r="D1095" s="228" t="s">
        <v>3242</v>
      </c>
      <c r="E1095" s="228" t="s">
        <v>4365</v>
      </c>
      <c r="F1095" s="228" t="s">
        <v>7</v>
      </c>
      <c r="G1095" s="228" t="s">
        <v>128</v>
      </c>
      <c r="H1095" s="228">
        <v>0</v>
      </c>
      <c r="I1095" s="228">
        <v>0</v>
      </c>
      <c r="J1095" s="228">
        <v>0</v>
      </c>
      <c r="K1095" s="228">
        <v>0</v>
      </c>
      <c r="L1095" s="231">
        <v>0</v>
      </c>
      <c r="N1095" s="119" t="str">
        <f t="shared" si="51"/>
        <v>820301-58000-M</v>
      </c>
      <c r="O1095" s="122" t="str">
        <f>IF(B1095="NET","",IF(B1095="","",IFERROR(VLOOKUP(N1095,EAN!$A:$B,2,FALSE),"MANGLER - MÅ OPPDATERE EAN-FANEN")))</f>
        <v>MANGLER - MÅ OPPDATERE EAN-FANEN</v>
      </c>
      <c r="P1095" s="119">
        <f t="shared" si="52"/>
        <v>0</v>
      </c>
      <c r="Q1095" s="119">
        <f t="shared" si="53"/>
        <v>0</v>
      </c>
      <c r="S1095" s="137" t="str">
        <f>IF(B1095="NET","",IFERROR(VLOOKUP(O1095,'2) Order Form'!$W$9:$W$1926,1,FALSE),"Ikke med I order form"))</f>
        <v>Ikke med I order form</v>
      </c>
      <c r="U1095" s="134"/>
      <c r="V1095" s="120"/>
      <c r="W1095" s="195"/>
      <c r="X1095" s="174"/>
      <c r="Y1095" s="175"/>
      <c r="AA1095" s="195"/>
      <c r="AB1095" s="137"/>
    </row>
    <row r="1096" spans="1:28" s="2" customFormat="1" ht="15" x14ac:dyDescent="0.2">
      <c r="A1096" s="228">
        <v>820301</v>
      </c>
      <c r="B1096" s="228" t="s">
        <v>3399</v>
      </c>
      <c r="C1096" s="228" t="s">
        <v>4204</v>
      </c>
      <c r="D1096" s="228" t="s">
        <v>3243</v>
      </c>
      <c r="E1096" s="228" t="s">
        <v>4365</v>
      </c>
      <c r="F1096" s="228" t="s">
        <v>67</v>
      </c>
      <c r="G1096" s="228" t="s">
        <v>128</v>
      </c>
      <c r="H1096" s="228">
        <v>0</v>
      </c>
      <c r="I1096" s="228">
        <v>0</v>
      </c>
      <c r="J1096" s="228">
        <v>0</v>
      </c>
      <c r="K1096" s="228">
        <v>0</v>
      </c>
      <c r="L1096" s="231">
        <v>0</v>
      </c>
      <c r="N1096" s="119" t="str">
        <f t="shared" si="51"/>
        <v>820301-58000-L</v>
      </c>
      <c r="O1096" s="122" t="str">
        <f>IF(B1096="NET","",IF(B1096="","",IFERROR(VLOOKUP(N1096,EAN!$A:$B,2,FALSE),"MANGLER - MÅ OPPDATERE EAN-FANEN")))</f>
        <v>MANGLER - MÅ OPPDATERE EAN-FANEN</v>
      </c>
      <c r="P1096" s="119">
        <f t="shared" si="52"/>
        <v>0</v>
      </c>
      <c r="Q1096" s="119">
        <f t="shared" si="53"/>
        <v>0</v>
      </c>
      <c r="S1096" s="137" t="str">
        <f>IF(B1096="NET","",IFERROR(VLOOKUP(O1096,'2) Order Form'!$W$9:$W$1926,1,FALSE),"Ikke med I order form"))</f>
        <v>Ikke med I order form</v>
      </c>
      <c r="U1096" s="134"/>
      <c r="V1096" s="120"/>
      <c r="W1096" s="195"/>
      <c r="X1096" s="174"/>
      <c r="Y1096" s="175"/>
      <c r="AA1096" s="195"/>
      <c r="AB1096" s="137"/>
    </row>
    <row r="1097" spans="1:28" s="2" customFormat="1" ht="15" x14ac:dyDescent="0.2">
      <c r="A1097" s="228">
        <v>820301</v>
      </c>
      <c r="B1097" s="228" t="s">
        <v>3399</v>
      </c>
      <c r="C1097" s="228" t="s">
        <v>4204</v>
      </c>
      <c r="D1097" s="228" t="s">
        <v>3398</v>
      </c>
      <c r="E1097" s="228" t="s">
        <v>4365</v>
      </c>
      <c r="F1097" s="228" t="s">
        <v>68</v>
      </c>
      <c r="G1097" s="228" t="s">
        <v>128</v>
      </c>
      <c r="H1097" s="228">
        <v>0</v>
      </c>
      <c r="I1097" s="228">
        <v>0</v>
      </c>
      <c r="J1097" s="228">
        <v>0</v>
      </c>
      <c r="K1097" s="228">
        <v>0</v>
      </c>
      <c r="L1097" s="231">
        <v>0</v>
      </c>
      <c r="N1097" s="119" t="str">
        <f t="shared" si="51"/>
        <v>820301-58000-XL</v>
      </c>
      <c r="O1097" s="122" t="str">
        <f>IF(B1097="NET","",IF(B1097="","",IFERROR(VLOOKUP(N1097,EAN!$A:$B,2,FALSE),"MANGLER - MÅ OPPDATERE EAN-FANEN")))</f>
        <v>MANGLER - MÅ OPPDATERE EAN-FANEN</v>
      </c>
      <c r="P1097" s="119">
        <f t="shared" si="52"/>
        <v>0</v>
      </c>
      <c r="Q1097" s="119">
        <f t="shared" si="53"/>
        <v>0</v>
      </c>
      <c r="S1097" s="137" t="str">
        <f>IF(B1097="NET","",IFERROR(VLOOKUP(O1097,'2) Order Form'!$W$9:$W$1926,1,FALSE),"Ikke med I order form"))</f>
        <v>Ikke med I order form</v>
      </c>
      <c r="U1097" s="134"/>
      <c r="V1097" s="120"/>
      <c r="W1097" s="195"/>
      <c r="X1097" s="174"/>
      <c r="Y1097" s="175"/>
      <c r="AA1097" s="195"/>
      <c r="AB1097" s="137"/>
    </row>
    <row r="1098" spans="1:28" s="2" customFormat="1" ht="15" x14ac:dyDescent="0.2">
      <c r="A1098" s="229">
        <v>820302</v>
      </c>
      <c r="B1098" s="228" t="s">
        <v>248</v>
      </c>
      <c r="C1098" s="228"/>
      <c r="D1098" s="228"/>
      <c r="E1098" s="228"/>
      <c r="F1098" s="228"/>
      <c r="G1098" s="228"/>
      <c r="H1098" s="229">
        <v>202226</v>
      </c>
      <c r="I1098" s="229">
        <v>202227</v>
      </c>
      <c r="J1098" s="229">
        <v>202228</v>
      </c>
      <c r="K1098" s="229">
        <v>202229</v>
      </c>
      <c r="L1098" s="232">
        <v>202234</v>
      </c>
      <c r="N1098" s="119" t="str">
        <f t="shared" si="51"/>
        <v>820302-</v>
      </c>
      <c r="O1098" s="122" t="str">
        <f>IF(B1098="NET","",IF(B1098="","",IFERROR(VLOOKUP(N1098,EAN!$A:$B,2,FALSE),"MANGLER - MÅ OPPDATERE EAN-FANEN")))</f>
        <v/>
      </c>
      <c r="P1098" s="119">
        <f t="shared" si="52"/>
        <v>202226</v>
      </c>
      <c r="Q1098" s="119">
        <f t="shared" si="53"/>
        <v>202234</v>
      </c>
      <c r="S1098" s="137" t="str">
        <f>IF(B1098="NET","",IFERROR(VLOOKUP(O1098,'2) Order Form'!$W$9:$W$1926,1,FALSE),"Ikke med I order form"))</f>
        <v/>
      </c>
      <c r="U1098" s="134"/>
      <c r="V1098" s="120"/>
      <c r="W1098" s="195"/>
      <c r="X1098" s="174"/>
      <c r="Y1098" s="175"/>
      <c r="AA1098" s="195"/>
      <c r="AB1098" s="137"/>
    </row>
    <row r="1099" spans="1:28" s="2" customFormat="1" ht="15" x14ac:dyDescent="0.2">
      <c r="A1099" s="228">
        <v>820302</v>
      </c>
      <c r="B1099" s="228" t="s">
        <v>3406</v>
      </c>
      <c r="C1099" s="228" t="s">
        <v>4204</v>
      </c>
      <c r="D1099" s="228" t="s">
        <v>3401</v>
      </c>
      <c r="E1099" s="228" t="s">
        <v>3390</v>
      </c>
      <c r="F1099" s="228" t="s">
        <v>8</v>
      </c>
      <c r="G1099" s="228" t="s">
        <v>128</v>
      </c>
      <c r="H1099" s="228">
        <v>0</v>
      </c>
      <c r="I1099" s="228">
        <v>0</v>
      </c>
      <c r="J1099" s="228">
        <v>0</v>
      </c>
      <c r="K1099" s="228">
        <v>0</v>
      </c>
      <c r="L1099" s="231">
        <v>0</v>
      </c>
      <c r="N1099" s="119" t="str">
        <f t="shared" si="51"/>
        <v>820302-11003-S</v>
      </c>
      <c r="O1099" s="122" t="str">
        <f>IF(B1099="NET","",IF(B1099="","",IFERROR(VLOOKUP(N1099,EAN!$A:$B,2,FALSE),"MANGLER - MÅ OPPDATERE EAN-FANEN")))</f>
        <v>MANGLER - MÅ OPPDATERE EAN-FANEN</v>
      </c>
      <c r="P1099" s="119">
        <f t="shared" si="52"/>
        <v>0</v>
      </c>
      <c r="Q1099" s="119">
        <f t="shared" si="53"/>
        <v>0</v>
      </c>
      <c r="S1099" s="137" t="str">
        <f>IF(B1099="NET","",IFERROR(VLOOKUP(O1099,'2) Order Form'!$W$9:$W$1926,1,FALSE),"Ikke med I order form"))</f>
        <v>Ikke med I order form</v>
      </c>
      <c r="U1099" s="134"/>
      <c r="V1099" s="120"/>
      <c r="W1099" s="195"/>
      <c r="X1099" s="174"/>
      <c r="Y1099" s="175"/>
      <c r="AA1099" s="195"/>
      <c r="AB1099" s="137"/>
    </row>
    <row r="1100" spans="1:28" s="2" customFormat="1" ht="15" x14ac:dyDescent="0.2">
      <c r="A1100" s="228">
        <v>820302</v>
      </c>
      <c r="B1100" s="228" t="s">
        <v>3406</v>
      </c>
      <c r="C1100" s="228" t="s">
        <v>4204</v>
      </c>
      <c r="D1100" s="228" t="s">
        <v>3402</v>
      </c>
      <c r="E1100" s="228" t="s">
        <v>3390</v>
      </c>
      <c r="F1100" s="228" t="s">
        <v>7</v>
      </c>
      <c r="G1100" s="228" t="s">
        <v>128</v>
      </c>
      <c r="H1100" s="228">
        <v>0</v>
      </c>
      <c r="I1100" s="228">
        <v>0</v>
      </c>
      <c r="J1100" s="228">
        <v>0</v>
      </c>
      <c r="K1100" s="228">
        <v>0</v>
      </c>
      <c r="L1100" s="231">
        <v>0</v>
      </c>
      <c r="N1100" s="119" t="str">
        <f t="shared" si="51"/>
        <v>820302-11003-M</v>
      </c>
      <c r="O1100" s="122" t="str">
        <f>IF(B1100="NET","",IF(B1100="","",IFERROR(VLOOKUP(N1100,EAN!$A:$B,2,FALSE),"MANGLER - MÅ OPPDATERE EAN-FANEN")))</f>
        <v>MANGLER - MÅ OPPDATERE EAN-FANEN</v>
      </c>
      <c r="P1100" s="119">
        <f t="shared" si="52"/>
        <v>0</v>
      </c>
      <c r="Q1100" s="119">
        <f t="shared" si="53"/>
        <v>0</v>
      </c>
      <c r="S1100" s="137" t="str">
        <f>IF(B1100="NET","",IFERROR(VLOOKUP(O1100,'2) Order Form'!$W$9:$W$1926,1,FALSE),"Ikke med I order form"))</f>
        <v>Ikke med I order form</v>
      </c>
      <c r="U1100" s="134"/>
      <c r="V1100" s="120"/>
      <c r="W1100" s="195"/>
      <c r="X1100" s="174"/>
      <c r="Y1100" s="175"/>
      <c r="AA1100" s="195"/>
      <c r="AB1100" s="137"/>
    </row>
    <row r="1101" spans="1:28" s="2" customFormat="1" ht="15" x14ac:dyDescent="0.2">
      <c r="A1101" s="228">
        <v>820302</v>
      </c>
      <c r="B1101" s="228" t="s">
        <v>3406</v>
      </c>
      <c r="C1101" s="228" t="s">
        <v>4204</v>
      </c>
      <c r="D1101" s="228" t="s">
        <v>3403</v>
      </c>
      <c r="E1101" s="228" t="s">
        <v>3390</v>
      </c>
      <c r="F1101" s="228" t="s">
        <v>67</v>
      </c>
      <c r="G1101" s="228" t="s">
        <v>128</v>
      </c>
      <c r="H1101" s="228">
        <v>0</v>
      </c>
      <c r="I1101" s="228">
        <v>0</v>
      </c>
      <c r="J1101" s="228">
        <v>0</v>
      </c>
      <c r="K1101" s="228">
        <v>0</v>
      </c>
      <c r="L1101" s="231">
        <v>0</v>
      </c>
      <c r="N1101" s="119" t="str">
        <f t="shared" si="51"/>
        <v>820302-11003-L</v>
      </c>
      <c r="O1101" s="122" t="str">
        <f>IF(B1101="NET","",IF(B1101="","",IFERROR(VLOOKUP(N1101,EAN!$A:$B,2,FALSE),"MANGLER - MÅ OPPDATERE EAN-FANEN")))</f>
        <v>MANGLER - MÅ OPPDATERE EAN-FANEN</v>
      </c>
      <c r="P1101" s="119">
        <f t="shared" si="52"/>
        <v>0</v>
      </c>
      <c r="Q1101" s="119">
        <f t="shared" si="53"/>
        <v>0</v>
      </c>
      <c r="S1101" s="137" t="str">
        <f>IF(B1101="NET","",IFERROR(VLOOKUP(O1101,'2) Order Form'!$W$9:$W$1926,1,FALSE),"Ikke med I order form"))</f>
        <v>Ikke med I order form</v>
      </c>
      <c r="U1101" s="134"/>
      <c r="V1101" s="120"/>
      <c r="W1101" s="195"/>
      <c r="X1101" s="174"/>
      <c r="Y1101" s="175"/>
      <c r="AA1101" s="195"/>
      <c r="AB1101" s="137"/>
    </row>
    <row r="1102" spans="1:28" s="2" customFormat="1" ht="15" x14ac:dyDescent="0.2">
      <c r="A1102" s="228">
        <v>820302</v>
      </c>
      <c r="B1102" s="228" t="s">
        <v>3406</v>
      </c>
      <c r="C1102" s="228" t="s">
        <v>4204</v>
      </c>
      <c r="D1102" s="228" t="s">
        <v>3404</v>
      </c>
      <c r="E1102" s="228" t="s">
        <v>3390</v>
      </c>
      <c r="F1102" s="228" t="s">
        <v>68</v>
      </c>
      <c r="G1102" s="228" t="s">
        <v>128</v>
      </c>
      <c r="H1102" s="228">
        <v>0</v>
      </c>
      <c r="I1102" s="228">
        <v>0</v>
      </c>
      <c r="J1102" s="228">
        <v>0</v>
      </c>
      <c r="K1102" s="228">
        <v>0</v>
      </c>
      <c r="L1102" s="231">
        <v>0</v>
      </c>
      <c r="N1102" s="119" t="str">
        <f t="shared" si="51"/>
        <v>820302-11003-XL</v>
      </c>
      <c r="O1102" s="122" t="str">
        <f>IF(B1102="NET","",IF(B1102="","",IFERROR(VLOOKUP(N1102,EAN!$A:$B,2,FALSE),"MANGLER - MÅ OPPDATERE EAN-FANEN")))</f>
        <v>MANGLER - MÅ OPPDATERE EAN-FANEN</v>
      </c>
      <c r="P1102" s="119">
        <f t="shared" si="52"/>
        <v>0</v>
      </c>
      <c r="Q1102" s="119">
        <f t="shared" si="53"/>
        <v>0</v>
      </c>
      <c r="S1102" s="137" t="str">
        <f>IF(B1102="NET","",IFERROR(VLOOKUP(O1102,'2) Order Form'!$W$9:$W$1926,1,FALSE),"Ikke med I order form"))</f>
        <v>Ikke med I order form</v>
      </c>
      <c r="U1102" s="134"/>
      <c r="V1102" s="120"/>
      <c r="W1102" s="195"/>
      <c r="X1102" s="174"/>
      <c r="Y1102" s="175"/>
      <c r="AA1102" s="195"/>
      <c r="AB1102" s="137"/>
    </row>
    <row r="1103" spans="1:28" s="2" customFormat="1" ht="15" x14ac:dyDescent="0.2">
      <c r="A1103" s="228">
        <v>820302</v>
      </c>
      <c r="B1103" s="228" t="s">
        <v>3406</v>
      </c>
      <c r="C1103" s="228" t="s">
        <v>4204</v>
      </c>
      <c r="D1103" s="228" t="s">
        <v>3407</v>
      </c>
      <c r="E1103" s="228" t="s">
        <v>3408</v>
      </c>
      <c r="F1103" s="228" t="s">
        <v>8</v>
      </c>
      <c r="G1103" s="228" t="s">
        <v>128</v>
      </c>
      <c r="H1103" s="228">
        <v>0</v>
      </c>
      <c r="I1103" s="228">
        <v>0</v>
      </c>
      <c r="J1103" s="228">
        <v>0</v>
      </c>
      <c r="K1103" s="228">
        <v>0</v>
      </c>
      <c r="L1103" s="231">
        <v>0</v>
      </c>
      <c r="N1103" s="119" t="str">
        <f t="shared" si="51"/>
        <v>820302-88100-S</v>
      </c>
      <c r="O1103" s="122" t="str">
        <f>IF(B1103="NET","",IF(B1103="","",IFERROR(VLOOKUP(N1103,EAN!$A:$B,2,FALSE),"MANGLER - MÅ OPPDATERE EAN-FANEN")))</f>
        <v>MANGLER - MÅ OPPDATERE EAN-FANEN</v>
      </c>
      <c r="P1103" s="119">
        <f t="shared" si="52"/>
        <v>0</v>
      </c>
      <c r="Q1103" s="119">
        <f t="shared" si="53"/>
        <v>0</v>
      </c>
      <c r="S1103" s="137" t="str">
        <f>IF(B1103="NET","",IFERROR(VLOOKUP(O1103,'2) Order Form'!$W$9:$W$1926,1,FALSE),"Ikke med I order form"))</f>
        <v>Ikke med I order form</v>
      </c>
      <c r="U1103" s="134"/>
      <c r="V1103" s="120"/>
      <c r="W1103" s="195"/>
      <c r="X1103" s="174"/>
      <c r="Y1103" s="175"/>
      <c r="AA1103" s="195"/>
      <c r="AB1103" s="137"/>
    </row>
    <row r="1104" spans="1:28" s="2" customFormat="1" ht="15" x14ac:dyDescent="0.2">
      <c r="A1104" s="228">
        <v>820302</v>
      </c>
      <c r="B1104" s="228" t="s">
        <v>3406</v>
      </c>
      <c r="C1104" s="228" t="s">
        <v>4204</v>
      </c>
      <c r="D1104" s="228" t="s">
        <v>3409</v>
      </c>
      <c r="E1104" s="228" t="s">
        <v>3408</v>
      </c>
      <c r="F1104" s="228" t="s">
        <v>7</v>
      </c>
      <c r="G1104" s="228" t="s">
        <v>128</v>
      </c>
      <c r="H1104" s="228">
        <v>0</v>
      </c>
      <c r="I1104" s="228">
        <v>0</v>
      </c>
      <c r="J1104" s="228">
        <v>0</v>
      </c>
      <c r="K1104" s="228">
        <v>0</v>
      </c>
      <c r="L1104" s="231">
        <v>0</v>
      </c>
      <c r="N1104" s="119" t="str">
        <f t="shared" si="51"/>
        <v>820302-88100-M</v>
      </c>
      <c r="O1104" s="122" t="str">
        <f>IF(B1104="NET","",IF(B1104="","",IFERROR(VLOOKUP(N1104,EAN!$A:$B,2,FALSE),"MANGLER - MÅ OPPDATERE EAN-FANEN")))</f>
        <v>MANGLER - MÅ OPPDATERE EAN-FANEN</v>
      </c>
      <c r="P1104" s="119">
        <f t="shared" si="52"/>
        <v>0</v>
      </c>
      <c r="Q1104" s="119">
        <f t="shared" si="53"/>
        <v>0</v>
      </c>
      <c r="S1104" s="137" t="str">
        <f>IF(B1104="NET","",IFERROR(VLOOKUP(O1104,'2) Order Form'!$W$9:$W$1926,1,FALSE),"Ikke med I order form"))</f>
        <v>Ikke med I order form</v>
      </c>
      <c r="U1104" s="134"/>
      <c r="V1104" s="120"/>
      <c r="W1104" s="195"/>
      <c r="X1104" s="174"/>
      <c r="Y1104" s="175"/>
      <c r="AA1104" s="195"/>
      <c r="AB1104" s="137"/>
    </row>
    <row r="1105" spans="1:28" s="2" customFormat="1" ht="15" x14ac:dyDescent="0.2">
      <c r="A1105" s="228">
        <v>820302</v>
      </c>
      <c r="B1105" s="228" t="s">
        <v>3406</v>
      </c>
      <c r="C1105" s="228" t="s">
        <v>4204</v>
      </c>
      <c r="D1105" s="228" t="s">
        <v>3410</v>
      </c>
      <c r="E1105" s="228" t="s">
        <v>3408</v>
      </c>
      <c r="F1105" s="228" t="s">
        <v>67</v>
      </c>
      <c r="G1105" s="228" t="s">
        <v>128</v>
      </c>
      <c r="H1105" s="228">
        <v>0</v>
      </c>
      <c r="I1105" s="228">
        <v>0</v>
      </c>
      <c r="J1105" s="228">
        <v>0</v>
      </c>
      <c r="K1105" s="228">
        <v>0</v>
      </c>
      <c r="L1105" s="231">
        <v>0</v>
      </c>
      <c r="N1105" s="119" t="str">
        <f t="shared" si="51"/>
        <v>820302-88100-L</v>
      </c>
      <c r="O1105" s="122" t="str">
        <f>IF(B1105="NET","",IF(B1105="","",IFERROR(VLOOKUP(N1105,EAN!$A:$B,2,FALSE),"MANGLER - MÅ OPPDATERE EAN-FANEN")))</f>
        <v>MANGLER - MÅ OPPDATERE EAN-FANEN</v>
      </c>
      <c r="P1105" s="119">
        <f t="shared" si="52"/>
        <v>0</v>
      </c>
      <c r="Q1105" s="119">
        <f t="shared" si="53"/>
        <v>0</v>
      </c>
      <c r="S1105" s="137" t="str">
        <f>IF(B1105="NET","",IFERROR(VLOOKUP(O1105,'2) Order Form'!$W$9:$W$1926,1,FALSE),"Ikke med I order form"))</f>
        <v>Ikke med I order form</v>
      </c>
      <c r="U1105" s="134"/>
      <c r="V1105" s="120"/>
      <c r="W1105" s="195"/>
      <c r="X1105" s="174"/>
      <c r="Y1105" s="175"/>
      <c r="AA1105" s="195"/>
      <c r="AB1105" s="137"/>
    </row>
    <row r="1106" spans="1:28" s="2" customFormat="1" ht="15" x14ac:dyDescent="0.2">
      <c r="A1106" s="228">
        <v>820302</v>
      </c>
      <c r="B1106" s="228" t="s">
        <v>3406</v>
      </c>
      <c r="C1106" s="228" t="s">
        <v>4204</v>
      </c>
      <c r="D1106" s="228" t="s">
        <v>3411</v>
      </c>
      <c r="E1106" s="228" t="s">
        <v>3408</v>
      </c>
      <c r="F1106" s="228" t="s">
        <v>68</v>
      </c>
      <c r="G1106" s="228" t="s">
        <v>128</v>
      </c>
      <c r="H1106" s="228">
        <v>0</v>
      </c>
      <c r="I1106" s="228">
        <v>0</v>
      </c>
      <c r="J1106" s="228">
        <v>0</v>
      </c>
      <c r="K1106" s="228">
        <v>0</v>
      </c>
      <c r="L1106" s="231">
        <v>0</v>
      </c>
      <c r="N1106" s="119" t="str">
        <f t="shared" si="51"/>
        <v>820302-88100-XL</v>
      </c>
      <c r="O1106" s="122" t="str">
        <f>IF(B1106="NET","",IF(B1106="","",IFERROR(VLOOKUP(N1106,EAN!$A:$B,2,FALSE),"MANGLER - MÅ OPPDATERE EAN-FANEN")))</f>
        <v>MANGLER - MÅ OPPDATERE EAN-FANEN</v>
      </c>
      <c r="P1106" s="119">
        <f t="shared" si="52"/>
        <v>0</v>
      </c>
      <c r="Q1106" s="119">
        <f t="shared" si="53"/>
        <v>0</v>
      </c>
      <c r="S1106" s="137" t="str">
        <f>IF(B1106="NET","",IFERROR(VLOOKUP(O1106,'2) Order Form'!$W$9:$W$1926,1,FALSE),"Ikke med I order form"))</f>
        <v>Ikke med I order form</v>
      </c>
      <c r="U1106" s="134"/>
      <c r="V1106" s="120"/>
      <c r="W1106" s="195"/>
      <c r="X1106" s="174"/>
      <c r="Y1106" s="175"/>
      <c r="AA1106" s="195"/>
      <c r="AB1106" s="137"/>
    </row>
    <row r="1107" spans="1:28" s="2" customFormat="1" ht="15" x14ac:dyDescent="0.2">
      <c r="A1107" s="228">
        <v>820302</v>
      </c>
      <c r="B1107" s="228" t="s">
        <v>3406</v>
      </c>
      <c r="C1107" s="228" t="s">
        <v>4204</v>
      </c>
      <c r="D1107" s="228" t="s">
        <v>650</v>
      </c>
      <c r="E1107" s="228" t="s">
        <v>4364</v>
      </c>
      <c r="F1107" s="228" t="s">
        <v>8</v>
      </c>
      <c r="G1107" s="228" t="s">
        <v>128</v>
      </c>
      <c r="H1107" s="228">
        <v>0</v>
      </c>
      <c r="I1107" s="228">
        <v>0</v>
      </c>
      <c r="J1107" s="228">
        <v>0</v>
      </c>
      <c r="K1107" s="228">
        <v>0</v>
      </c>
      <c r="L1107" s="231">
        <v>0</v>
      </c>
      <c r="N1107" s="119" t="str">
        <f t="shared" si="51"/>
        <v>820302-99901-S</v>
      </c>
      <c r="O1107" s="122" t="str">
        <f>IF(B1107="NET","",IF(B1107="","",IFERROR(VLOOKUP(N1107,EAN!$A:$B,2,FALSE),"MANGLER - MÅ OPPDATERE EAN-FANEN")))</f>
        <v>MANGLER - MÅ OPPDATERE EAN-FANEN</v>
      </c>
      <c r="P1107" s="119">
        <f t="shared" si="52"/>
        <v>0</v>
      </c>
      <c r="Q1107" s="119">
        <f t="shared" si="53"/>
        <v>0</v>
      </c>
      <c r="S1107" s="137" t="str">
        <f>IF(B1107="NET","",IFERROR(VLOOKUP(O1107,'2) Order Form'!$W$9:$W$1926,1,FALSE),"Ikke med I order form"))</f>
        <v>Ikke med I order form</v>
      </c>
      <c r="U1107" s="134"/>
      <c r="V1107" s="120"/>
      <c r="W1107" s="195"/>
      <c r="X1107" s="174"/>
      <c r="Y1107" s="175"/>
      <c r="AA1107" s="195"/>
      <c r="AB1107" s="137"/>
    </row>
    <row r="1108" spans="1:28" s="2" customFormat="1" ht="15" x14ac:dyDescent="0.2">
      <c r="A1108" s="228">
        <v>820302</v>
      </c>
      <c r="B1108" s="228" t="s">
        <v>3406</v>
      </c>
      <c r="C1108" s="228" t="s">
        <v>4204</v>
      </c>
      <c r="D1108" s="228" t="s">
        <v>651</v>
      </c>
      <c r="E1108" s="228" t="s">
        <v>4364</v>
      </c>
      <c r="F1108" s="228" t="s">
        <v>7</v>
      </c>
      <c r="G1108" s="228" t="s">
        <v>128</v>
      </c>
      <c r="H1108" s="228">
        <v>0</v>
      </c>
      <c r="I1108" s="228">
        <v>0</v>
      </c>
      <c r="J1108" s="228">
        <v>0</v>
      </c>
      <c r="K1108" s="228">
        <v>0</v>
      </c>
      <c r="L1108" s="231">
        <v>0</v>
      </c>
      <c r="N1108" s="119" t="str">
        <f t="shared" si="51"/>
        <v>820302-99901-M</v>
      </c>
      <c r="O1108" s="122" t="str">
        <f>IF(B1108="NET","",IF(B1108="","",IFERROR(VLOOKUP(N1108,EAN!$A:$B,2,FALSE),"MANGLER - MÅ OPPDATERE EAN-FANEN")))</f>
        <v>MANGLER - MÅ OPPDATERE EAN-FANEN</v>
      </c>
      <c r="P1108" s="119">
        <f t="shared" si="52"/>
        <v>0</v>
      </c>
      <c r="Q1108" s="119">
        <f t="shared" si="53"/>
        <v>0</v>
      </c>
      <c r="S1108" s="137" t="str">
        <f>IF(B1108="NET","",IFERROR(VLOOKUP(O1108,'2) Order Form'!$W$9:$W$1926,1,FALSE),"Ikke med I order form"))</f>
        <v>Ikke med I order form</v>
      </c>
      <c r="U1108" s="134"/>
      <c r="V1108" s="120"/>
      <c r="W1108" s="195"/>
      <c r="X1108" s="174"/>
      <c r="Y1108" s="175"/>
      <c r="AA1108" s="195"/>
      <c r="AB1108" s="137"/>
    </row>
    <row r="1109" spans="1:28" s="2" customFormat="1" ht="15" x14ac:dyDescent="0.2">
      <c r="A1109" s="228">
        <v>820302</v>
      </c>
      <c r="B1109" s="228" t="s">
        <v>3406</v>
      </c>
      <c r="C1109" s="228" t="s">
        <v>4204</v>
      </c>
      <c r="D1109" s="228" t="s">
        <v>652</v>
      </c>
      <c r="E1109" s="228" t="s">
        <v>4364</v>
      </c>
      <c r="F1109" s="228" t="s">
        <v>67</v>
      </c>
      <c r="G1109" s="228" t="s">
        <v>128</v>
      </c>
      <c r="H1109" s="228">
        <v>0</v>
      </c>
      <c r="I1109" s="228">
        <v>0</v>
      </c>
      <c r="J1109" s="228">
        <v>0</v>
      </c>
      <c r="K1109" s="228">
        <v>0</v>
      </c>
      <c r="L1109" s="231">
        <v>0</v>
      </c>
      <c r="N1109" s="119" t="str">
        <f t="shared" si="51"/>
        <v>820302-99901-L</v>
      </c>
      <c r="O1109" s="122" t="str">
        <f>IF(B1109="NET","",IF(B1109="","",IFERROR(VLOOKUP(N1109,EAN!$A:$B,2,FALSE),"MANGLER - MÅ OPPDATERE EAN-FANEN")))</f>
        <v>MANGLER - MÅ OPPDATERE EAN-FANEN</v>
      </c>
      <c r="P1109" s="119">
        <f t="shared" si="52"/>
        <v>0</v>
      </c>
      <c r="Q1109" s="119">
        <f t="shared" si="53"/>
        <v>0</v>
      </c>
      <c r="S1109" s="137" t="str">
        <f>IF(B1109="NET","",IFERROR(VLOOKUP(O1109,'2) Order Form'!$W$9:$W$1926,1,FALSE),"Ikke med I order form"))</f>
        <v>Ikke med I order form</v>
      </c>
      <c r="U1109" s="134"/>
      <c r="V1109" s="120"/>
      <c r="W1109" s="195"/>
      <c r="X1109" s="174"/>
      <c r="Y1109" s="175"/>
      <c r="AA1109" s="195"/>
      <c r="AB1109" s="137"/>
    </row>
    <row r="1110" spans="1:28" s="2" customFormat="1" ht="15" x14ac:dyDescent="0.2">
      <c r="A1110" s="228">
        <v>820302</v>
      </c>
      <c r="B1110" s="228" t="s">
        <v>3406</v>
      </c>
      <c r="C1110" s="228" t="s">
        <v>4204</v>
      </c>
      <c r="D1110" s="228" t="s">
        <v>653</v>
      </c>
      <c r="E1110" s="228" t="s">
        <v>4364</v>
      </c>
      <c r="F1110" s="228" t="s">
        <v>68</v>
      </c>
      <c r="G1110" s="228" t="s">
        <v>128</v>
      </c>
      <c r="H1110" s="228">
        <v>0</v>
      </c>
      <c r="I1110" s="228">
        <v>0</v>
      </c>
      <c r="J1110" s="228">
        <v>0</v>
      </c>
      <c r="K1110" s="228">
        <v>0</v>
      </c>
      <c r="L1110" s="231">
        <v>0</v>
      </c>
      <c r="N1110" s="119" t="str">
        <f t="shared" si="51"/>
        <v>820302-99901-XL</v>
      </c>
      <c r="O1110" s="122" t="str">
        <f>IF(B1110="NET","",IF(B1110="","",IFERROR(VLOOKUP(N1110,EAN!$A:$B,2,FALSE),"MANGLER - MÅ OPPDATERE EAN-FANEN")))</f>
        <v>MANGLER - MÅ OPPDATERE EAN-FANEN</v>
      </c>
      <c r="P1110" s="119">
        <f t="shared" si="52"/>
        <v>0</v>
      </c>
      <c r="Q1110" s="119">
        <f t="shared" si="53"/>
        <v>0</v>
      </c>
      <c r="S1110" s="137" t="str">
        <f>IF(B1110="NET","",IFERROR(VLOOKUP(O1110,'2) Order Form'!$W$9:$W$1926,1,FALSE),"Ikke med I order form"))</f>
        <v>Ikke med I order form</v>
      </c>
      <c r="U1110" s="134"/>
      <c r="V1110" s="120"/>
      <c r="W1110" s="195"/>
      <c r="X1110" s="174"/>
      <c r="Y1110" s="175"/>
      <c r="AA1110" s="195"/>
      <c r="AB1110" s="137"/>
    </row>
    <row r="1111" spans="1:28" s="2" customFormat="1" ht="15" x14ac:dyDescent="0.2">
      <c r="A1111" s="229">
        <v>820303</v>
      </c>
      <c r="B1111" s="228" t="s">
        <v>248</v>
      </c>
      <c r="C1111" s="228"/>
      <c r="D1111" s="228"/>
      <c r="E1111" s="228"/>
      <c r="F1111" s="228"/>
      <c r="G1111" s="228"/>
      <c r="H1111" s="229">
        <v>202226</v>
      </c>
      <c r="I1111" s="229">
        <v>202227</v>
      </c>
      <c r="J1111" s="229">
        <v>202228</v>
      </c>
      <c r="K1111" s="229">
        <v>202229</v>
      </c>
      <c r="L1111" s="232">
        <v>202234</v>
      </c>
      <c r="N1111" s="119" t="str">
        <f t="shared" si="51"/>
        <v>820303-</v>
      </c>
      <c r="O1111" s="122" t="str">
        <f>IF(B1111="NET","",IF(B1111="","",IFERROR(VLOOKUP(N1111,EAN!$A:$B,2,FALSE),"MANGLER - MÅ OPPDATERE EAN-FANEN")))</f>
        <v/>
      </c>
      <c r="P1111" s="119">
        <f t="shared" si="52"/>
        <v>202226</v>
      </c>
      <c r="Q1111" s="119">
        <f t="shared" si="53"/>
        <v>202234</v>
      </c>
      <c r="S1111" s="137" t="str">
        <f>IF(B1111="NET","",IFERROR(VLOOKUP(O1111,'2) Order Form'!$W$9:$W$1926,1,FALSE),"Ikke med I order form"))</f>
        <v/>
      </c>
      <c r="U1111" s="134"/>
      <c r="V1111" s="120"/>
      <c r="W1111" s="195"/>
      <c r="X1111" s="174"/>
      <c r="Y1111" s="175"/>
      <c r="AA1111" s="195"/>
      <c r="AB1111" s="137"/>
    </row>
    <row r="1112" spans="1:28" s="2" customFormat="1" ht="15" x14ac:dyDescent="0.2">
      <c r="A1112" s="229">
        <v>820304</v>
      </c>
      <c r="B1112" s="228" t="s">
        <v>248</v>
      </c>
      <c r="C1112" s="228"/>
      <c r="D1112" s="228"/>
      <c r="E1112" s="228"/>
      <c r="F1112" s="228"/>
      <c r="G1112" s="228"/>
      <c r="H1112" s="229">
        <v>202226</v>
      </c>
      <c r="I1112" s="229">
        <v>202227</v>
      </c>
      <c r="J1112" s="229">
        <v>202228</v>
      </c>
      <c r="K1112" s="229">
        <v>202229</v>
      </c>
      <c r="L1112" s="232">
        <v>202234</v>
      </c>
      <c r="N1112" s="119" t="str">
        <f t="shared" si="51"/>
        <v>820304-</v>
      </c>
      <c r="O1112" s="122" t="str">
        <f>IF(B1112="NET","",IF(B1112="","",IFERROR(VLOOKUP(N1112,EAN!$A:$B,2,FALSE),"MANGLER - MÅ OPPDATERE EAN-FANEN")))</f>
        <v/>
      </c>
      <c r="P1112" s="119">
        <f t="shared" si="52"/>
        <v>202226</v>
      </c>
      <c r="Q1112" s="119">
        <f t="shared" si="53"/>
        <v>202234</v>
      </c>
      <c r="S1112" s="137" t="str">
        <f>IF(B1112="NET","",IFERROR(VLOOKUP(O1112,'2) Order Form'!$W$9:$W$1926,1,FALSE),"Ikke med I order form"))</f>
        <v/>
      </c>
      <c r="U1112" s="134"/>
      <c r="V1112" s="120"/>
      <c r="W1112" s="195"/>
      <c r="X1112" s="174"/>
      <c r="Y1112" s="175"/>
      <c r="AA1112" s="195"/>
      <c r="AB1112" s="137"/>
    </row>
    <row r="1113" spans="1:28" s="2" customFormat="1" ht="15" x14ac:dyDescent="0.2">
      <c r="A1113" s="229">
        <v>820307</v>
      </c>
      <c r="B1113" s="228" t="s">
        <v>248</v>
      </c>
      <c r="C1113" s="228"/>
      <c r="D1113" s="228"/>
      <c r="E1113" s="228"/>
      <c r="F1113" s="228"/>
      <c r="G1113" s="228"/>
      <c r="H1113" s="229">
        <v>202226</v>
      </c>
      <c r="I1113" s="229">
        <v>202227</v>
      </c>
      <c r="J1113" s="229">
        <v>202228</v>
      </c>
      <c r="K1113" s="229">
        <v>202229</v>
      </c>
      <c r="L1113" s="232">
        <v>202234</v>
      </c>
      <c r="N1113" s="119" t="str">
        <f t="shared" si="51"/>
        <v>820307-</v>
      </c>
      <c r="O1113" s="122" t="str">
        <f>IF(B1113="NET","",IF(B1113="","",IFERROR(VLOOKUP(N1113,EAN!$A:$B,2,FALSE),"MANGLER - MÅ OPPDATERE EAN-FANEN")))</f>
        <v/>
      </c>
      <c r="P1113" s="119">
        <f t="shared" si="52"/>
        <v>202226</v>
      </c>
      <c r="Q1113" s="119">
        <f t="shared" si="53"/>
        <v>202234</v>
      </c>
      <c r="S1113" s="137" t="str">
        <f>IF(B1113="NET","",IFERROR(VLOOKUP(O1113,'2) Order Form'!$W$9:$W$1926,1,FALSE),"Ikke med I order form"))</f>
        <v/>
      </c>
      <c r="U1113" s="134"/>
      <c r="V1113" s="120"/>
      <c r="W1113" s="195"/>
      <c r="X1113" s="174"/>
      <c r="Y1113" s="175"/>
      <c r="AA1113" s="195"/>
      <c r="AB1113" s="137"/>
    </row>
    <row r="1114" spans="1:28" s="2" customFormat="1" ht="15" x14ac:dyDescent="0.2">
      <c r="A1114" s="228">
        <v>820307</v>
      </c>
      <c r="B1114" s="228" t="s">
        <v>3412</v>
      </c>
      <c r="C1114" s="228" t="s">
        <v>4204</v>
      </c>
      <c r="D1114" s="228" t="s">
        <v>3240</v>
      </c>
      <c r="E1114" s="228" t="s">
        <v>4365</v>
      </c>
      <c r="F1114" s="228" t="s">
        <v>69</v>
      </c>
      <c r="G1114" s="228" t="s">
        <v>128</v>
      </c>
      <c r="H1114" s="228">
        <v>0</v>
      </c>
      <c r="I1114" s="228">
        <v>0</v>
      </c>
      <c r="J1114" s="228">
        <v>0</v>
      </c>
      <c r="K1114" s="228">
        <v>0</v>
      </c>
      <c r="L1114" s="231">
        <v>0</v>
      </c>
      <c r="N1114" s="119" t="str">
        <f t="shared" si="51"/>
        <v>820307-58000-XS</v>
      </c>
      <c r="O1114" s="122" t="str">
        <f>IF(B1114="NET","",IF(B1114="","",IFERROR(VLOOKUP(N1114,EAN!$A:$B,2,FALSE),"MANGLER - MÅ OPPDATERE EAN-FANEN")))</f>
        <v>MANGLER - MÅ OPPDATERE EAN-FANEN</v>
      </c>
      <c r="P1114" s="119">
        <f t="shared" si="52"/>
        <v>0</v>
      </c>
      <c r="Q1114" s="119">
        <f t="shared" si="53"/>
        <v>0</v>
      </c>
      <c r="S1114" s="137" t="str">
        <f>IF(B1114="NET","",IFERROR(VLOOKUP(O1114,'2) Order Form'!$W$9:$W$1926,1,FALSE),"Ikke med I order form"))</f>
        <v>Ikke med I order form</v>
      </c>
      <c r="U1114" s="134"/>
      <c r="V1114" s="120"/>
      <c r="W1114" s="195"/>
      <c r="X1114" s="174"/>
      <c r="Y1114" s="175"/>
      <c r="AA1114" s="195"/>
      <c r="AB1114" s="137"/>
    </row>
    <row r="1115" spans="1:28" s="2" customFormat="1" ht="15" x14ac:dyDescent="0.2">
      <c r="A1115" s="228">
        <v>820307</v>
      </c>
      <c r="B1115" s="228" t="s">
        <v>3412</v>
      </c>
      <c r="C1115" s="228" t="s">
        <v>4204</v>
      </c>
      <c r="D1115" s="228" t="s">
        <v>3241</v>
      </c>
      <c r="E1115" s="228" t="s">
        <v>4365</v>
      </c>
      <c r="F1115" s="228" t="s">
        <v>8</v>
      </c>
      <c r="G1115" s="228" t="s">
        <v>128</v>
      </c>
      <c r="H1115" s="228">
        <v>0</v>
      </c>
      <c r="I1115" s="228">
        <v>0</v>
      </c>
      <c r="J1115" s="228">
        <v>0</v>
      </c>
      <c r="K1115" s="228">
        <v>0</v>
      </c>
      <c r="L1115" s="231">
        <v>0</v>
      </c>
      <c r="N1115" s="119" t="str">
        <f t="shared" si="51"/>
        <v>820307-58000-S</v>
      </c>
      <c r="O1115" s="122" t="str">
        <f>IF(B1115="NET","",IF(B1115="","",IFERROR(VLOOKUP(N1115,EAN!$A:$B,2,FALSE),"MANGLER - MÅ OPPDATERE EAN-FANEN")))</f>
        <v>MANGLER - MÅ OPPDATERE EAN-FANEN</v>
      </c>
      <c r="P1115" s="119">
        <f t="shared" si="52"/>
        <v>0</v>
      </c>
      <c r="Q1115" s="119">
        <f t="shared" si="53"/>
        <v>0</v>
      </c>
      <c r="S1115" s="137" t="str">
        <f>IF(B1115="NET","",IFERROR(VLOOKUP(O1115,'2) Order Form'!$W$9:$W$1926,1,FALSE),"Ikke med I order form"))</f>
        <v>Ikke med I order form</v>
      </c>
      <c r="U1115" s="134"/>
      <c r="V1115" s="120"/>
      <c r="W1115" s="195"/>
      <c r="X1115" s="174"/>
      <c r="Y1115" s="175"/>
      <c r="AA1115" s="195"/>
      <c r="AB1115" s="137"/>
    </row>
    <row r="1116" spans="1:28" s="2" customFormat="1" ht="15" x14ac:dyDescent="0.2">
      <c r="A1116" s="228">
        <v>820307</v>
      </c>
      <c r="B1116" s="228" t="s">
        <v>3412</v>
      </c>
      <c r="C1116" s="228" t="s">
        <v>4204</v>
      </c>
      <c r="D1116" s="228" t="s">
        <v>3242</v>
      </c>
      <c r="E1116" s="228" t="s">
        <v>4365</v>
      </c>
      <c r="F1116" s="228" t="s">
        <v>7</v>
      </c>
      <c r="G1116" s="228" t="s">
        <v>128</v>
      </c>
      <c r="H1116" s="228">
        <v>0</v>
      </c>
      <c r="I1116" s="228">
        <v>0</v>
      </c>
      <c r="J1116" s="228">
        <v>0</v>
      </c>
      <c r="K1116" s="228">
        <v>0</v>
      </c>
      <c r="L1116" s="231">
        <v>0</v>
      </c>
      <c r="N1116" s="119" t="str">
        <f t="shared" si="51"/>
        <v>820307-58000-M</v>
      </c>
      <c r="O1116" s="122" t="str">
        <f>IF(B1116="NET","",IF(B1116="","",IFERROR(VLOOKUP(N1116,EAN!$A:$B,2,FALSE),"MANGLER - MÅ OPPDATERE EAN-FANEN")))</f>
        <v>MANGLER - MÅ OPPDATERE EAN-FANEN</v>
      </c>
      <c r="P1116" s="119">
        <f t="shared" si="52"/>
        <v>0</v>
      </c>
      <c r="Q1116" s="119">
        <f t="shared" si="53"/>
        <v>0</v>
      </c>
      <c r="S1116" s="137" t="str">
        <f>IF(B1116="NET","",IFERROR(VLOOKUP(O1116,'2) Order Form'!$W$9:$W$1926,1,FALSE),"Ikke med I order form"))</f>
        <v>Ikke med I order form</v>
      </c>
      <c r="U1116" s="134"/>
      <c r="V1116" s="120"/>
      <c r="W1116" s="195"/>
      <c r="X1116" s="174"/>
      <c r="Y1116" s="175"/>
      <c r="AA1116" s="195"/>
      <c r="AB1116" s="137"/>
    </row>
    <row r="1117" spans="1:28" s="2" customFormat="1" ht="15" x14ac:dyDescent="0.2">
      <c r="A1117" s="228">
        <v>820307</v>
      </c>
      <c r="B1117" s="228" t="s">
        <v>3412</v>
      </c>
      <c r="C1117" s="228" t="s">
        <v>4204</v>
      </c>
      <c r="D1117" s="228" t="s">
        <v>3243</v>
      </c>
      <c r="E1117" s="228" t="s">
        <v>4365</v>
      </c>
      <c r="F1117" s="228" t="s">
        <v>67</v>
      </c>
      <c r="G1117" s="228" t="s">
        <v>128</v>
      </c>
      <c r="H1117" s="228">
        <v>0</v>
      </c>
      <c r="I1117" s="228">
        <v>0</v>
      </c>
      <c r="J1117" s="228">
        <v>0</v>
      </c>
      <c r="K1117" s="228">
        <v>0</v>
      </c>
      <c r="L1117" s="231">
        <v>0</v>
      </c>
      <c r="N1117" s="119" t="str">
        <f t="shared" si="51"/>
        <v>820307-58000-L</v>
      </c>
      <c r="O1117" s="122" t="str">
        <f>IF(B1117="NET","",IF(B1117="","",IFERROR(VLOOKUP(N1117,EAN!$A:$B,2,FALSE),"MANGLER - MÅ OPPDATERE EAN-FANEN")))</f>
        <v>MANGLER - MÅ OPPDATERE EAN-FANEN</v>
      </c>
      <c r="P1117" s="119">
        <f t="shared" si="52"/>
        <v>0</v>
      </c>
      <c r="Q1117" s="119">
        <f t="shared" si="53"/>
        <v>0</v>
      </c>
      <c r="S1117" s="137" t="str">
        <f>IF(B1117="NET","",IFERROR(VLOOKUP(O1117,'2) Order Form'!$W$9:$W$1926,1,FALSE),"Ikke med I order form"))</f>
        <v>Ikke med I order form</v>
      </c>
      <c r="U1117" s="134"/>
      <c r="V1117" s="120"/>
      <c r="W1117" s="195"/>
      <c r="X1117" s="174"/>
      <c r="Y1117" s="175"/>
      <c r="AA1117" s="195"/>
      <c r="AB1117" s="137"/>
    </row>
    <row r="1118" spans="1:28" s="2" customFormat="1" ht="15" x14ac:dyDescent="0.2">
      <c r="A1118" s="228">
        <v>820307</v>
      </c>
      <c r="B1118" s="228" t="s">
        <v>3412</v>
      </c>
      <c r="C1118" s="228" t="s">
        <v>4204</v>
      </c>
      <c r="D1118" s="228" t="s">
        <v>3413</v>
      </c>
      <c r="E1118" s="228" t="s">
        <v>3414</v>
      </c>
      <c r="F1118" s="228" t="s">
        <v>69</v>
      </c>
      <c r="G1118" s="228" t="s">
        <v>128</v>
      </c>
      <c r="H1118" s="228">
        <v>0</v>
      </c>
      <c r="I1118" s="228">
        <v>0</v>
      </c>
      <c r="J1118" s="228">
        <v>0</v>
      </c>
      <c r="K1118" s="228">
        <v>0</v>
      </c>
      <c r="L1118" s="231">
        <v>0</v>
      </c>
      <c r="N1118" s="119" t="str">
        <f t="shared" si="51"/>
        <v>820307-76000-XS</v>
      </c>
      <c r="O1118" s="122" t="str">
        <f>IF(B1118="NET","",IF(B1118="","",IFERROR(VLOOKUP(N1118,EAN!$A:$B,2,FALSE),"MANGLER - MÅ OPPDATERE EAN-FANEN")))</f>
        <v>MANGLER - MÅ OPPDATERE EAN-FANEN</v>
      </c>
      <c r="P1118" s="119">
        <f t="shared" si="52"/>
        <v>0</v>
      </c>
      <c r="Q1118" s="119">
        <f t="shared" si="53"/>
        <v>0</v>
      </c>
      <c r="S1118" s="137" t="str">
        <f>IF(B1118="NET","",IFERROR(VLOOKUP(O1118,'2) Order Form'!$W$9:$W$1926,1,FALSE),"Ikke med I order form"))</f>
        <v>Ikke med I order form</v>
      </c>
      <c r="U1118" s="134"/>
      <c r="V1118" s="120"/>
      <c r="W1118" s="195"/>
      <c r="X1118" s="174"/>
      <c r="Y1118" s="175"/>
      <c r="AA1118" s="195"/>
      <c r="AB1118" s="137"/>
    </row>
    <row r="1119" spans="1:28" s="2" customFormat="1" ht="15" x14ac:dyDescent="0.2">
      <c r="A1119" s="228">
        <v>820307</v>
      </c>
      <c r="B1119" s="228" t="s">
        <v>3412</v>
      </c>
      <c r="C1119" s="228" t="s">
        <v>4204</v>
      </c>
      <c r="D1119" s="228" t="s">
        <v>3415</v>
      </c>
      <c r="E1119" s="228" t="s">
        <v>3414</v>
      </c>
      <c r="F1119" s="228" t="s">
        <v>8</v>
      </c>
      <c r="G1119" s="228" t="s">
        <v>128</v>
      </c>
      <c r="H1119" s="228">
        <v>0</v>
      </c>
      <c r="I1119" s="228">
        <v>0</v>
      </c>
      <c r="J1119" s="228">
        <v>0</v>
      </c>
      <c r="K1119" s="228">
        <v>0</v>
      </c>
      <c r="L1119" s="231">
        <v>0</v>
      </c>
      <c r="N1119" s="119" t="str">
        <f t="shared" si="51"/>
        <v>820307-76000-S</v>
      </c>
      <c r="O1119" s="122" t="str">
        <f>IF(B1119="NET","",IF(B1119="","",IFERROR(VLOOKUP(N1119,EAN!$A:$B,2,FALSE),"MANGLER - MÅ OPPDATERE EAN-FANEN")))</f>
        <v>MANGLER - MÅ OPPDATERE EAN-FANEN</v>
      </c>
      <c r="P1119" s="119">
        <f t="shared" si="52"/>
        <v>0</v>
      </c>
      <c r="Q1119" s="119">
        <f t="shared" si="53"/>
        <v>0</v>
      </c>
      <c r="S1119" s="137" t="str">
        <f>IF(B1119="NET","",IFERROR(VLOOKUP(O1119,'2) Order Form'!$W$9:$W$1926,1,FALSE),"Ikke med I order form"))</f>
        <v>Ikke med I order form</v>
      </c>
      <c r="U1119" s="134"/>
      <c r="V1119" s="120"/>
      <c r="W1119" s="195"/>
      <c r="X1119" s="174"/>
      <c r="Y1119" s="175"/>
      <c r="AA1119" s="195"/>
      <c r="AB1119" s="137"/>
    </row>
    <row r="1120" spans="1:28" s="2" customFormat="1" ht="15" x14ac:dyDescent="0.2">
      <c r="A1120" s="228">
        <v>820307</v>
      </c>
      <c r="B1120" s="228" t="s">
        <v>3412</v>
      </c>
      <c r="C1120" s="228" t="s">
        <v>4204</v>
      </c>
      <c r="D1120" s="228" t="s">
        <v>3416</v>
      </c>
      <c r="E1120" s="228" t="s">
        <v>3414</v>
      </c>
      <c r="F1120" s="228" t="s">
        <v>7</v>
      </c>
      <c r="G1120" s="228" t="s">
        <v>128</v>
      </c>
      <c r="H1120" s="228">
        <v>0</v>
      </c>
      <c r="I1120" s="228">
        <v>0</v>
      </c>
      <c r="J1120" s="228">
        <v>0</v>
      </c>
      <c r="K1120" s="228">
        <v>0</v>
      </c>
      <c r="L1120" s="231">
        <v>0</v>
      </c>
      <c r="N1120" s="119" t="str">
        <f t="shared" si="51"/>
        <v>820307-76000-M</v>
      </c>
      <c r="O1120" s="122" t="str">
        <f>IF(B1120="NET","",IF(B1120="","",IFERROR(VLOOKUP(N1120,EAN!$A:$B,2,FALSE),"MANGLER - MÅ OPPDATERE EAN-FANEN")))</f>
        <v>MANGLER - MÅ OPPDATERE EAN-FANEN</v>
      </c>
      <c r="P1120" s="119">
        <f t="shared" si="52"/>
        <v>0</v>
      </c>
      <c r="Q1120" s="119">
        <f t="shared" si="53"/>
        <v>0</v>
      </c>
      <c r="S1120" s="137" t="str">
        <f>IF(B1120="NET","",IFERROR(VLOOKUP(O1120,'2) Order Form'!$W$9:$W$1926,1,FALSE),"Ikke med I order form"))</f>
        <v>Ikke med I order form</v>
      </c>
      <c r="U1120" s="134"/>
      <c r="V1120" s="120"/>
      <c r="W1120" s="195"/>
      <c r="X1120" s="174"/>
      <c r="Y1120" s="175"/>
      <c r="AA1120" s="195"/>
      <c r="AB1120" s="137"/>
    </row>
    <row r="1121" spans="1:28" s="2" customFormat="1" ht="15" x14ac:dyDescent="0.2">
      <c r="A1121" s="228">
        <v>820307</v>
      </c>
      <c r="B1121" s="228" t="s">
        <v>3412</v>
      </c>
      <c r="C1121" s="228" t="s">
        <v>4204</v>
      </c>
      <c r="D1121" s="228" t="s">
        <v>3417</v>
      </c>
      <c r="E1121" s="228" t="s">
        <v>3414</v>
      </c>
      <c r="F1121" s="228" t="s">
        <v>67</v>
      </c>
      <c r="G1121" s="228" t="s">
        <v>128</v>
      </c>
      <c r="H1121" s="228">
        <v>0</v>
      </c>
      <c r="I1121" s="228">
        <v>0</v>
      </c>
      <c r="J1121" s="228">
        <v>0</v>
      </c>
      <c r="K1121" s="228">
        <v>0</v>
      </c>
      <c r="L1121" s="231">
        <v>0</v>
      </c>
      <c r="N1121" s="119" t="str">
        <f t="shared" si="51"/>
        <v>820307-76000-L</v>
      </c>
      <c r="O1121" s="122" t="str">
        <f>IF(B1121="NET","",IF(B1121="","",IFERROR(VLOOKUP(N1121,EAN!$A:$B,2,FALSE),"MANGLER - MÅ OPPDATERE EAN-FANEN")))</f>
        <v>MANGLER - MÅ OPPDATERE EAN-FANEN</v>
      </c>
      <c r="P1121" s="119">
        <f t="shared" si="52"/>
        <v>0</v>
      </c>
      <c r="Q1121" s="119">
        <f t="shared" si="53"/>
        <v>0</v>
      </c>
      <c r="S1121" s="137" t="str">
        <f>IF(B1121="NET","",IFERROR(VLOOKUP(O1121,'2) Order Form'!$W$9:$W$1926,1,FALSE),"Ikke med I order form"))</f>
        <v>Ikke med I order form</v>
      </c>
      <c r="U1121" s="134"/>
      <c r="V1121" s="120"/>
      <c r="W1121" s="195"/>
      <c r="X1121" s="174"/>
      <c r="Y1121" s="175"/>
      <c r="AA1121" s="195"/>
      <c r="AB1121" s="137"/>
    </row>
    <row r="1122" spans="1:28" s="2" customFormat="1" ht="15" x14ac:dyDescent="0.2">
      <c r="A1122" s="228">
        <v>820307</v>
      </c>
      <c r="B1122" s="228" t="s">
        <v>3412</v>
      </c>
      <c r="C1122" s="228" t="s">
        <v>4204</v>
      </c>
      <c r="D1122" s="228" t="s">
        <v>654</v>
      </c>
      <c r="E1122" s="228" t="s">
        <v>4364</v>
      </c>
      <c r="F1122" s="228" t="s">
        <v>69</v>
      </c>
      <c r="G1122" s="228" t="s">
        <v>128</v>
      </c>
      <c r="H1122" s="228">
        <v>0</v>
      </c>
      <c r="I1122" s="228">
        <v>0</v>
      </c>
      <c r="J1122" s="228">
        <v>0</v>
      </c>
      <c r="K1122" s="228">
        <v>0</v>
      </c>
      <c r="L1122" s="231">
        <v>0</v>
      </c>
      <c r="N1122" s="119" t="str">
        <f t="shared" si="51"/>
        <v>820307-99901-XS</v>
      </c>
      <c r="O1122" s="122" t="str">
        <f>IF(B1122="NET","",IF(B1122="","",IFERROR(VLOOKUP(N1122,EAN!$A:$B,2,FALSE),"MANGLER - MÅ OPPDATERE EAN-FANEN")))</f>
        <v>MANGLER - MÅ OPPDATERE EAN-FANEN</v>
      </c>
      <c r="P1122" s="119">
        <f t="shared" si="52"/>
        <v>0</v>
      </c>
      <c r="Q1122" s="119">
        <f t="shared" si="53"/>
        <v>0</v>
      </c>
      <c r="S1122" s="137" t="str">
        <f>IF(B1122="NET","",IFERROR(VLOOKUP(O1122,'2) Order Form'!$W$9:$W$1926,1,FALSE),"Ikke med I order form"))</f>
        <v>Ikke med I order form</v>
      </c>
      <c r="U1122" s="134"/>
      <c r="V1122" s="120"/>
      <c r="W1122" s="195"/>
      <c r="X1122" s="174"/>
      <c r="Y1122" s="175"/>
      <c r="AA1122" s="195"/>
      <c r="AB1122" s="137"/>
    </row>
    <row r="1123" spans="1:28" s="2" customFormat="1" ht="15" x14ac:dyDescent="0.2">
      <c r="A1123" s="228">
        <v>820307</v>
      </c>
      <c r="B1123" s="228" t="s">
        <v>3412</v>
      </c>
      <c r="C1123" s="228" t="s">
        <v>4204</v>
      </c>
      <c r="D1123" s="228" t="s">
        <v>650</v>
      </c>
      <c r="E1123" s="228" t="s">
        <v>4364</v>
      </c>
      <c r="F1123" s="228" t="s">
        <v>8</v>
      </c>
      <c r="G1123" s="228" t="s">
        <v>128</v>
      </c>
      <c r="H1123" s="228">
        <v>0</v>
      </c>
      <c r="I1123" s="228">
        <v>0</v>
      </c>
      <c r="J1123" s="228">
        <v>0</v>
      </c>
      <c r="K1123" s="228">
        <v>0</v>
      </c>
      <c r="L1123" s="231">
        <v>0</v>
      </c>
      <c r="N1123" s="119" t="str">
        <f t="shared" si="51"/>
        <v>820307-99901-S</v>
      </c>
      <c r="O1123" s="122" t="str">
        <f>IF(B1123="NET","",IF(B1123="","",IFERROR(VLOOKUP(N1123,EAN!$A:$B,2,FALSE),"MANGLER - MÅ OPPDATERE EAN-FANEN")))</f>
        <v>MANGLER - MÅ OPPDATERE EAN-FANEN</v>
      </c>
      <c r="P1123" s="119">
        <f t="shared" si="52"/>
        <v>0</v>
      </c>
      <c r="Q1123" s="119">
        <f t="shared" si="53"/>
        <v>0</v>
      </c>
      <c r="S1123" s="137" t="str">
        <f>IF(B1123="NET","",IFERROR(VLOOKUP(O1123,'2) Order Form'!$W$9:$W$1926,1,FALSE),"Ikke med I order form"))</f>
        <v>Ikke med I order form</v>
      </c>
      <c r="U1123" s="134"/>
      <c r="V1123" s="120"/>
      <c r="W1123" s="195"/>
      <c r="X1123" s="174"/>
      <c r="Y1123" s="175"/>
      <c r="AA1123" s="195"/>
      <c r="AB1123" s="137"/>
    </row>
    <row r="1124" spans="1:28" s="2" customFormat="1" ht="15" x14ac:dyDescent="0.2">
      <c r="A1124" s="228">
        <v>820307</v>
      </c>
      <c r="B1124" s="228" t="s">
        <v>3412</v>
      </c>
      <c r="C1124" s="228" t="s">
        <v>4204</v>
      </c>
      <c r="D1124" s="228" t="s">
        <v>651</v>
      </c>
      <c r="E1124" s="228" t="s">
        <v>4364</v>
      </c>
      <c r="F1124" s="228" t="s">
        <v>7</v>
      </c>
      <c r="G1124" s="228" t="s">
        <v>128</v>
      </c>
      <c r="H1124" s="228">
        <v>0</v>
      </c>
      <c r="I1124" s="228">
        <v>0</v>
      </c>
      <c r="J1124" s="228">
        <v>0</v>
      </c>
      <c r="K1124" s="228">
        <v>0</v>
      </c>
      <c r="L1124" s="231">
        <v>0</v>
      </c>
      <c r="N1124" s="119" t="str">
        <f t="shared" si="51"/>
        <v>820307-99901-M</v>
      </c>
      <c r="O1124" s="122" t="str">
        <f>IF(B1124="NET","",IF(B1124="","",IFERROR(VLOOKUP(N1124,EAN!$A:$B,2,FALSE),"MANGLER - MÅ OPPDATERE EAN-FANEN")))</f>
        <v>MANGLER - MÅ OPPDATERE EAN-FANEN</v>
      </c>
      <c r="P1124" s="119">
        <f t="shared" si="52"/>
        <v>0</v>
      </c>
      <c r="Q1124" s="119">
        <f t="shared" si="53"/>
        <v>0</v>
      </c>
      <c r="S1124" s="137" t="str">
        <f>IF(B1124="NET","",IFERROR(VLOOKUP(O1124,'2) Order Form'!$W$9:$W$1926,1,FALSE),"Ikke med I order form"))</f>
        <v>Ikke med I order form</v>
      </c>
      <c r="U1124" s="134"/>
      <c r="V1124" s="120"/>
      <c r="W1124" s="195"/>
      <c r="X1124" s="174"/>
      <c r="Y1124" s="175"/>
      <c r="AA1124" s="195"/>
      <c r="AB1124" s="137"/>
    </row>
    <row r="1125" spans="1:28" s="2" customFormat="1" ht="15" x14ac:dyDescent="0.2">
      <c r="A1125" s="228">
        <v>820307</v>
      </c>
      <c r="B1125" s="228" t="s">
        <v>3412</v>
      </c>
      <c r="C1125" s="228" t="s">
        <v>4204</v>
      </c>
      <c r="D1125" s="228" t="s">
        <v>652</v>
      </c>
      <c r="E1125" s="228" t="s">
        <v>4364</v>
      </c>
      <c r="F1125" s="228" t="s">
        <v>67</v>
      </c>
      <c r="G1125" s="228" t="s">
        <v>128</v>
      </c>
      <c r="H1125" s="228">
        <v>0</v>
      </c>
      <c r="I1125" s="228">
        <v>0</v>
      </c>
      <c r="J1125" s="228">
        <v>0</v>
      </c>
      <c r="K1125" s="228">
        <v>0</v>
      </c>
      <c r="L1125" s="231">
        <v>0</v>
      </c>
      <c r="N1125" s="119" t="str">
        <f t="shared" si="51"/>
        <v>820307-99901-L</v>
      </c>
      <c r="O1125" s="122" t="str">
        <f>IF(B1125="NET","",IF(B1125="","",IFERROR(VLOOKUP(N1125,EAN!$A:$B,2,FALSE),"MANGLER - MÅ OPPDATERE EAN-FANEN")))</f>
        <v>MANGLER - MÅ OPPDATERE EAN-FANEN</v>
      </c>
      <c r="P1125" s="119">
        <f t="shared" si="52"/>
        <v>0</v>
      </c>
      <c r="Q1125" s="119">
        <f t="shared" si="53"/>
        <v>0</v>
      </c>
      <c r="S1125" s="137" t="str">
        <f>IF(B1125="NET","",IFERROR(VLOOKUP(O1125,'2) Order Form'!$W$9:$W$1926,1,FALSE),"Ikke med I order form"))</f>
        <v>Ikke med I order form</v>
      </c>
      <c r="U1125" s="134"/>
      <c r="V1125" s="120"/>
      <c r="W1125" s="195"/>
      <c r="X1125" s="174"/>
      <c r="Y1125" s="175"/>
      <c r="AA1125" s="195"/>
      <c r="AB1125" s="137"/>
    </row>
    <row r="1126" spans="1:28" s="2" customFormat="1" ht="15" x14ac:dyDescent="0.2">
      <c r="A1126" s="229">
        <v>820311</v>
      </c>
      <c r="B1126" s="228" t="s">
        <v>248</v>
      </c>
      <c r="C1126" s="228"/>
      <c r="D1126" s="228"/>
      <c r="E1126" s="228"/>
      <c r="F1126" s="228"/>
      <c r="G1126" s="228"/>
      <c r="H1126" s="229">
        <v>202226</v>
      </c>
      <c r="I1126" s="229">
        <v>202227</v>
      </c>
      <c r="J1126" s="229">
        <v>202228</v>
      </c>
      <c r="K1126" s="229">
        <v>202229</v>
      </c>
      <c r="L1126" s="232">
        <v>202234</v>
      </c>
      <c r="N1126" s="119" t="str">
        <f t="shared" si="51"/>
        <v>820311-</v>
      </c>
      <c r="O1126" s="122" t="str">
        <f>IF(B1126="NET","",IF(B1126="","",IFERROR(VLOOKUP(N1126,EAN!$A:$B,2,FALSE),"MANGLER - MÅ OPPDATERE EAN-FANEN")))</f>
        <v/>
      </c>
      <c r="P1126" s="119">
        <f t="shared" si="52"/>
        <v>202226</v>
      </c>
      <c r="Q1126" s="119">
        <f t="shared" si="53"/>
        <v>202234</v>
      </c>
      <c r="S1126" s="137" t="str">
        <f>IF(B1126="NET","",IFERROR(VLOOKUP(O1126,'2) Order Form'!$W$9:$W$1926,1,FALSE),"Ikke med I order form"))</f>
        <v/>
      </c>
      <c r="U1126" s="134"/>
      <c r="V1126" s="120"/>
      <c r="W1126" s="195"/>
      <c r="X1126" s="174"/>
      <c r="Y1126" s="175"/>
      <c r="AA1126" s="195"/>
      <c r="AB1126" s="137"/>
    </row>
    <row r="1127" spans="1:28" s="2" customFormat="1" ht="15" x14ac:dyDescent="0.2">
      <c r="A1127" s="228">
        <v>820311</v>
      </c>
      <c r="B1127" s="228" t="s">
        <v>3418</v>
      </c>
      <c r="C1127" s="228" t="s">
        <v>4204</v>
      </c>
      <c r="D1127" s="228" t="s">
        <v>3419</v>
      </c>
      <c r="E1127" s="228" t="s">
        <v>4388</v>
      </c>
      <c r="F1127" s="228" t="s">
        <v>69</v>
      </c>
      <c r="G1127" s="228" t="s">
        <v>128</v>
      </c>
      <c r="H1127" s="228">
        <v>0</v>
      </c>
      <c r="I1127" s="228">
        <v>0</v>
      </c>
      <c r="J1127" s="228">
        <v>0</v>
      </c>
      <c r="K1127" s="228">
        <v>0</v>
      </c>
      <c r="L1127" s="231">
        <v>0</v>
      </c>
      <c r="N1127" s="119" t="str">
        <f t="shared" si="51"/>
        <v>820311-56000-XS</v>
      </c>
      <c r="O1127" s="122" t="str">
        <f>IF(B1127="NET","",IF(B1127="","",IFERROR(VLOOKUP(N1127,EAN!$A:$B,2,FALSE),"MANGLER - MÅ OPPDATERE EAN-FANEN")))</f>
        <v>MANGLER - MÅ OPPDATERE EAN-FANEN</v>
      </c>
      <c r="P1127" s="119">
        <f t="shared" si="52"/>
        <v>0</v>
      </c>
      <c r="Q1127" s="119">
        <f t="shared" si="53"/>
        <v>0</v>
      </c>
      <c r="S1127" s="137" t="str">
        <f>IF(B1127="NET","",IFERROR(VLOOKUP(O1127,'2) Order Form'!$W$9:$W$1926,1,FALSE),"Ikke med I order form"))</f>
        <v>Ikke med I order form</v>
      </c>
      <c r="U1127" s="134"/>
      <c r="V1127" s="120"/>
      <c r="W1127" s="195"/>
      <c r="X1127" s="174"/>
      <c r="Y1127" s="175"/>
      <c r="AA1127" s="195"/>
      <c r="AB1127" s="137"/>
    </row>
    <row r="1128" spans="1:28" s="2" customFormat="1" ht="15" x14ac:dyDescent="0.2">
      <c r="A1128" s="228">
        <v>820311</v>
      </c>
      <c r="B1128" s="228" t="s">
        <v>3418</v>
      </c>
      <c r="C1128" s="228" t="s">
        <v>4204</v>
      </c>
      <c r="D1128" s="228" t="s">
        <v>3420</v>
      </c>
      <c r="E1128" s="228" t="s">
        <v>4388</v>
      </c>
      <c r="F1128" s="228" t="s">
        <v>8</v>
      </c>
      <c r="G1128" s="228" t="s">
        <v>128</v>
      </c>
      <c r="H1128" s="228">
        <v>0</v>
      </c>
      <c r="I1128" s="228">
        <v>0</v>
      </c>
      <c r="J1128" s="228">
        <v>0</v>
      </c>
      <c r="K1128" s="228">
        <v>0</v>
      </c>
      <c r="L1128" s="231">
        <v>0</v>
      </c>
      <c r="N1128" s="119" t="str">
        <f t="shared" si="51"/>
        <v>820311-56000-S</v>
      </c>
      <c r="O1128" s="122" t="str">
        <f>IF(B1128="NET","",IF(B1128="","",IFERROR(VLOOKUP(N1128,EAN!$A:$B,2,FALSE),"MANGLER - MÅ OPPDATERE EAN-FANEN")))</f>
        <v>MANGLER - MÅ OPPDATERE EAN-FANEN</v>
      </c>
      <c r="P1128" s="119">
        <f t="shared" si="52"/>
        <v>0</v>
      </c>
      <c r="Q1128" s="119">
        <f t="shared" si="53"/>
        <v>0</v>
      </c>
      <c r="S1128" s="137" t="str">
        <f>IF(B1128="NET","",IFERROR(VLOOKUP(O1128,'2) Order Form'!$W$9:$W$1926,1,FALSE),"Ikke med I order form"))</f>
        <v>Ikke med I order form</v>
      </c>
      <c r="U1128" s="134"/>
      <c r="V1128" s="120"/>
      <c r="W1128" s="195"/>
      <c r="X1128" s="174"/>
      <c r="Y1128" s="175"/>
      <c r="AA1128" s="195"/>
      <c r="AB1128" s="137"/>
    </row>
    <row r="1129" spans="1:28" s="2" customFormat="1" ht="15" x14ac:dyDescent="0.2">
      <c r="A1129" s="228">
        <v>820311</v>
      </c>
      <c r="B1129" s="228" t="s">
        <v>3418</v>
      </c>
      <c r="C1129" s="228" t="s">
        <v>4204</v>
      </c>
      <c r="D1129" s="228" t="s">
        <v>3421</v>
      </c>
      <c r="E1129" s="228" t="s">
        <v>4388</v>
      </c>
      <c r="F1129" s="228" t="s">
        <v>7</v>
      </c>
      <c r="G1129" s="228" t="s">
        <v>128</v>
      </c>
      <c r="H1129" s="228">
        <v>0</v>
      </c>
      <c r="I1129" s="228">
        <v>0</v>
      </c>
      <c r="J1129" s="228">
        <v>0</v>
      </c>
      <c r="K1129" s="228">
        <v>0</v>
      </c>
      <c r="L1129" s="231">
        <v>0</v>
      </c>
      <c r="N1129" s="119" t="str">
        <f t="shared" si="51"/>
        <v>820311-56000-M</v>
      </c>
      <c r="O1129" s="122" t="str">
        <f>IF(B1129="NET","",IF(B1129="","",IFERROR(VLOOKUP(N1129,EAN!$A:$B,2,FALSE),"MANGLER - MÅ OPPDATERE EAN-FANEN")))</f>
        <v>MANGLER - MÅ OPPDATERE EAN-FANEN</v>
      </c>
      <c r="P1129" s="119">
        <f t="shared" si="52"/>
        <v>0</v>
      </c>
      <c r="Q1129" s="119">
        <f t="shared" si="53"/>
        <v>0</v>
      </c>
      <c r="S1129" s="137" t="str">
        <f>IF(B1129="NET","",IFERROR(VLOOKUP(O1129,'2) Order Form'!$W$9:$W$1926,1,FALSE),"Ikke med I order form"))</f>
        <v>Ikke med I order form</v>
      </c>
      <c r="U1129" s="134"/>
      <c r="V1129" s="120"/>
      <c r="W1129" s="195"/>
      <c r="X1129" s="174"/>
      <c r="Y1129" s="175"/>
      <c r="AA1129" s="195"/>
      <c r="AB1129" s="137"/>
    </row>
    <row r="1130" spans="1:28" s="2" customFormat="1" ht="15" x14ac:dyDescent="0.2">
      <c r="A1130" s="228">
        <v>820311</v>
      </c>
      <c r="B1130" s="228" t="s">
        <v>3418</v>
      </c>
      <c r="C1130" s="228" t="s">
        <v>4204</v>
      </c>
      <c r="D1130" s="228" t="s">
        <v>3422</v>
      </c>
      <c r="E1130" s="228" t="s">
        <v>4388</v>
      </c>
      <c r="F1130" s="228" t="s">
        <v>67</v>
      </c>
      <c r="G1130" s="228" t="s">
        <v>128</v>
      </c>
      <c r="H1130" s="228">
        <v>0</v>
      </c>
      <c r="I1130" s="228">
        <v>0</v>
      </c>
      <c r="J1130" s="228">
        <v>0</v>
      </c>
      <c r="K1130" s="228">
        <v>0</v>
      </c>
      <c r="L1130" s="231">
        <v>0</v>
      </c>
      <c r="N1130" s="119" t="str">
        <f t="shared" si="51"/>
        <v>820311-56000-L</v>
      </c>
      <c r="O1130" s="122" t="str">
        <f>IF(B1130="NET","",IF(B1130="","",IFERROR(VLOOKUP(N1130,EAN!$A:$B,2,FALSE),"MANGLER - MÅ OPPDATERE EAN-FANEN")))</f>
        <v>MANGLER - MÅ OPPDATERE EAN-FANEN</v>
      </c>
      <c r="P1130" s="119">
        <f t="shared" si="52"/>
        <v>0</v>
      </c>
      <c r="Q1130" s="119">
        <f t="shared" si="53"/>
        <v>0</v>
      </c>
      <c r="S1130" s="137" t="str">
        <f>IF(B1130="NET","",IFERROR(VLOOKUP(O1130,'2) Order Form'!$W$9:$W$1926,1,FALSE),"Ikke med I order form"))</f>
        <v>Ikke med I order form</v>
      </c>
      <c r="U1130" s="134"/>
      <c r="V1130" s="120"/>
      <c r="W1130" s="195"/>
      <c r="X1130" s="174"/>
      <c r="Y1130" s="175"/>
      <c r="AA1130" s="195"/>
      <c r="AB1130" s="137"/>
    </row>
    <row r="1131" spans="1:28" s="2" customFormat="1" ht="15" x14ac:dyDescent="0.2">
      <c r="A1131" s="228">
        <v>820311</v>
      </c>
      <c r="B1131" s="228" t="s">
        <v>3418</v>
      </c>
      <c r="C1131" s="228" t="s">
        <v>4204</v>
      </c>
      <c r="D1131" s="228" t="s">
        <v>3413</v>
      </c>
      <c r="E1131" s="228" t="s">
        <v>3414</v>
      </c>
      <c r="F1131" s="228" t="s">
        <v>69</v>
      </c>
      <c r="G1131" s="228" t="s">
        <v>128</v>
      </c>
      <c r="H1131" s="228">
        <v>0</v>
      </c>
      <c r="I1131" s="228">
        <v>0</v>
      </c>
      <c r="J1131" s="228">
        <v>0</v>
      </c>
      <c r="K1131" s="228">
        <v>0</v>
      </c>
      <c r="L1131" s="231">
        <v>0</v>
      </c>
      <c r="N1131" s="119" t="str">
        <f t="shared" si="51"/>
        <v>820311-76000-XS</v>
      </c>
      <c r="O1131" s="122" t="str">
        <f>IF(B1131="NET","",IF(B1131="","",IFERROR(VLOOKUP(N1131,EAN!$A:$B,2,FALSE),"MANGLER - MÅ OPPDATERE EAN-FANEN")))</f>
        <v>MANGLER - MÅ OPPDATERE EAN-FANEN</v>
      </c>
      <c r="P1131" s="119">
        <f t="shared" si="52"/>
        <v>0</v>
      </c>
      <c r="Q1131" s="119">
        <f t="shared" si="53"/>
        <v>0</v>
      </c>
      <c r="S1131" s="137" t="str">
        <f>IF(B1131="NET","",IFERROR(VLOOKUP(O1131,'2) Order Form'!$W$9:$W$1926,1,FALSE),"Ikke med I order form"))</f>
        <v>Ikke med I order form</v>
      </c>
      <c r="U1131" s="134"/>
      <c r="V1131" s="120"/>
      <c r="W1131" s="195"/>
      <c r="X1131" s="174"/>
      <c r="Y1131" s="175"/>
      <c r="AA1131" s="195"/>
      <c r="AB1131" s="137"/>
    </row>
    <row r="1132" spans="1:28" s="2" customFormat="1" ht="15" x14ac:dyDescent="0.2">
      <c r="A1132" s="228">
        <v>820311</v>
      </c>
      <c r="B1132" s="228" t="s">
        <v>3418</v>
      </c>
      <c r="C1132" s="228" t="s">
        <v>4204</v>
      </c>
      <c r="D1132" s="228" t="s">
        <v>3415</v>
      </c>
      <c r="E1132" s="228" t="s">
        <v>3414</v>
      </c>
      <c r="F1132" s="228" t="s">
        <v>8</v>
      </c>
      <c r="G1132" s="228" t="s">
        <v>128</v>
      </c>
      <c r="H1132" s="228">
        <v>0</v>
      </c>
      <c r="I1132" s="228">
        <v>0</v>
      </c>
      <c r="J1132" s="228">
        <v>0</v>
      </c>
      <c r="K1132" s="228">
        <v>0</v>
      </c>
      <c r="L1132" s="231">
        <v>0</v>
      </c>
      <c r="N1132" s="119" t="str">
        <f t="shared" si="51"/>
        <v>820311-76000-S</v>
      </c>
      <c r="O1132" s="122" t="str">
        <f>IF(B1132="NET","",IF(B1132="","",IFERROR(VLOOKUP(N1132,EAN!$A:$B,2,FALSE),"MANGLER - MÅ OPPDATERE EAN-FANEN")))</f>
        <v>MANGLER - MÅ OPPDATERE EAN-FANEN</v>
      </c>
      <c r="P1132" s="119">
        <f t="shared" si="52"/>
        <v>0</v>
      </c>
      <c r="Q1132" s="119">
        <f t="shared" si="53"/>
        <v>0</v>
      </c>
      <c r="S1132" s="137" t="str">
        <f>IF(B1132="NET","",IFERROR(VLOOKUP(O1132,'2) Order Form'!$W$9:$W$1926,1,FALSE),"Ikke med I order form"))</f>
        <v>Ikke med I order form</v>
      </c>
      <c r="U1132" s="134"/>
      <c r="V1132" s="120"/>
      <c r="W1132" s="195"/>
      <c r="X1132" s="174"/>
      <c r="Y1132" s="175"/>
      <c r="AA1132" s="195"/>
      <c r="AB1132" s="137"/>
    </row>
    <row r="1133" spans="1:28" s="2" customFormat="1" ht="15" x14ac:dyDescent="0.2">
      <c r="A1133" s="228">
        <v>820311</v>
      </c>
      <c r="B1133" s="228" t="s">
        <v>3418</v>
      </c>
      <c r="C1133" s="228" t="s">
        <v>4204</v>
      </c>
      <c r="D1133" s="228" t="s">
        <v>3416</v>
      </c>
      <c r="E1133" s="228" t="s">
        <v>3414</v>
      </c>
      <c r="F1133" s="228" t="s">
        <v>7</v>
      </c>
      <c r="G1133" s="228" t="s">
        <v>128</v>
      </c>
      <c r="H1133" s="228">
        <v>0</v>
      </c>
      <c r="I1133" s="228">
        <v>0</v>
      </c>
      <c r="J1133" s="228">
        <v>0</v>
      </c>
      <c r="K1133" s="228">
        <v>0</v>
      </c>
      <c r="L1133" s="231">
        <v>0</v>
      </c>
      <c r="N1133" s="119" t="str">
        <f t="shared" si="51"/>
        <v>820311-76000-M</v>
      </c>
      <c r="O1133" s="122" t="str">
        <f>IF(B1133="NET","",IF(B1133="","",IFERROR(VLOOKUP(N1133,EAN!$A:$B,2,FALSE),"MANGLER - MÅ OPPDATERE EAN-FANEN")))</f>
        <v>MANGLER - MÅ OPPDATERE EAN-FANEN</v>
      </c>
      <c r="P1133" s="119">
        <f t="shared" si="52"/>
        <v>0</v>
      </c>
      <c r="Q1133" s="119">
        <f t="shared" si="53"/>
        <v>0</v>
      </c>
      <c r="S1133" s="137" t="str">
        <f>IF(B1133="NET","",IFERROR(VLOOKUP(O1133,'2) Order Form'!$W$9:$W$1926,1,FALSE),"Ikke med I order form"))</f>
        <v>Ikke med I order form</v>
      </c>
      <c r="U1133" s="134"/>
      <c r="V1133" s="120"/>
      <c r="W1133" s="195"/>
      <c r="X1133" s="174"/>
      <c r="Y1133" s="175"/>
      <c r="AA1133" s="195"/>
      <c r="AB1133" s="137"/>
    </row>
    <row r="1134" spans="1:28" s="2" customFormat="1" ht="15" x14ac:dyDescent="0.2">
      <c r="A1134" s="228">
        <v>820311</v>
      </c>
      <c r="B1134" s="228" t="s">
        <v>3418</v>
      </c>
      <c r="C1134" s="228" t="s">
        <v>4204</v>
      </c>
      <c r="D1134" s="228" t="s">
        <v>3417</v>
      </c>
      <c r="E1134" s="228" t="s">
        <v>3414</v>
      </c>
      <c r="F1134" s="228" t="s">
        <v>67</v>
      </c>
      <c r="G1134" s="228" t="s">
        <v>128</v>
      </c>
      <c r="H1134" s="228">
        <v>0</v>
      </c>
      <c r="I1134" s="228">
        <v>0</v>
      </c>
      <c r="J1134" s="228">
        <v>0</v>
      </c>
      <c r="K1134" s="228">
        <v>0</v>
      </c>
      <c r="L1134" s="231">
        <v>0</v>
      </c>
      <c r="N1134" s="119" t="str">
        <f t="shared" si="51"/>
        <v>820311-76000-L</v>
      </c>
      <c r="O1134" s="122" t="str">
        <f>IF(B1134="NET","",IF(B1134="","",IFERROR(VLOOKUP(N1134,EAN!$A:$B,2,FALSE),"MANGLER - MÅ OPPDATERE EAN-FANEN")))</f>
        <v>MANGLER - MÅ OPPDATERE EAN-FANEN</v>
      </c>
      <c r="P1134" s="119">
        <f t="shared" si="52"/>
        <v>0</v>
      </c>
      <c r="Q1134" s="119">
        <f t="shared" si="53"/>
        <v>0</v>
      </c>
      <c r="S1134" s="137" t="str">
        <f>IF(B1134="NET","",IFERROR(VLOOKUP(O1134,'2) Order Form'!$W$9:$W$1926,1,FALSE),"Ikke med I order form"))</f>
        <v>Ikke med I order form</v>
      </c>
      <c r="U1134" s="134"/>
      <c r="V1134" s="120"/>
      <c r="W1134" s="195"/>
      <c r="X1134" s="174"/>
      <c r="Y1134" s="175"/>
      <c r="AA1134" s="195"/>
      <c r="AB1134" s="137"/>
    </row>
    <row r="1135" spans="1:28" s="2" customFormat="1" ht="15" x14ac:dyDescent="0.2">
      <c r="A1135" s="229">
        <v>820312</v>
      </c>
      <c r="B1135" s="228" t="s">
        <v>248</v>
      </c>
      <c r="C1135" s="228"/>
      <c r="D1135" s="228"/>
      <c r="E1135" s="228"/>
      <c r="F1135" s="228"/>
      <c r="G1135" s="228"/>
      <c r="H1135" s="229">
        <v>202226</v>
      </c>
      <c r="I1135" s="229">
        <v>202227</v>
      </c>
      <c r="J1135" s="229">
        <v>202228</v>
      </c>
      <c r="K1135" s="229">
        <v>202229</v>
      </c>
      <c r="L1135" s="232">
        <v>202234</v>
      </c>
      <c r="N1135" s="119" t="str">
        <f t="shared" si="51"/>
        <v>820312-</v>
      </c>
      <c r="O1135" s="122" t="str">
        <f>IF(B1135="NET","",IF(B1135="","",IFERROR(VLOOKUP(N1135,EAN!$A:$B,2,FALSE),"MANGLER - MÅ OPPDATERE EAN-FANEN")))</f>
        <v/>
      </c>
      <c r="P1135" s="119">
        <f t="shared" si="52"/>
        <v>202226</v>
      </c>
      <c r="Q1135" s="119">
        <f t="shared" si="53"/>
        <v>202234</v>
      </c>
      <c r="S1135" s="137" t="str">
        <f>IF(B1135="NET","",IFERROR(VLOOKUP(O1135,'2) Order Form'!$W$9:$W$1926,1,FALSE),"Ikke med I order form"))</f>
        <v/>
      </c>
      <c r="U1135" s="134"/>
      <c r="V1135" s="120"/>
      <c r="W1135" s="195"/>
      <c r="X1135" s="174"/>
      <c r="Y1135" s="175"/>
      <c r="AA1135" s="195"/>
      <c r="AB1135" s="137"/>
    </row>
    <row r="1136" spans="1:28" s="2" customFormat="1" ht="15" x14ac:dyDescent="0.2">
      <c r="A1136" s="229">
        <v>820313</v>
      </c>
      <c r="B1136" s="228" t="s">
        <v>248</v>
      </c>
      <c r="C1136" s="228"/>
      <c r="D1136" s="228"/>
      <c r="E1136" s="228"/>
      <c r="F1136" s="228"/>
      <c r="G1136" s="228"/>
      <c r="H1136" s="229">
        <v>202226</v>
      </c>
      <c r="I1136" s="229">
        <v>202227</v>
      </c>
      <c r="J1136" s="229">
        <v>202228</v>
      </c>
      <c r="K1136" s="229">
        <v>202229</v>
      </c>
      <c r="L1136" s="232">
        <v>202234</v>
      </c>
      <c r="N1136" s="119" t="str">
        <f t="shared" si="51"/>
        <v>820313-</v>
      </c>
      <c r="O1136" s="122" t="str">
        <f>IF(B1136="NET","",IF(B1136="","",IFERROR(VLOOKUP(N1136,EAN!$A:$B,2,FALSE),"MANGLER - MÅ OPPDATERE EAN-FANEN")))</f>
        <v/>
      </c>
      <c r="P1136" s="119">
        <f t="shared" si="52"/>
        <v>202226</v>
      </c>
      <c r="Q1136" s="119">
        <f t="shared" si="53"/>
        <v>202234</v>
      </c>
      <c r="S1136" s="137" t="str">
        <f>IF(B1136="NET","",IFERROR(VLOOKUP(O1136,'2) Order Form'!$W$9:$W$1926,1,FALSE),"Ikke med I order form"))</f>
        <v/>
      </c>
      <c r="U1136" s="134"/>
      <c r="V1136" s="120"/>
      <c r="W1136" s="195"/>
      <c r="X1136" s="174"/>
      <c r="Y1136" s="175"/>
      <c r="AA1136" s="195"/>
      <c r="AB1136" s="137"/>
    </row>
    <row r="1137" spans="1:28" s="2" customFormat="1" ht="15" x14ac:dyDescent="0.2">
      <c r="A1137" s="229">
        <v>820314</v>
      </c>
      <c r="B1137" s="228" t="s">
        <v>248</v>
      </c>
      <c r="C1137" s="228"/>
      <c r="D1137" s="228"/>
      <c r="E1137" s="228"/>
      <c r="F1137" s="228"/>
      <c r="G1137" s="228"/>
      <c r="H1137" s="229">
        <v>202226</v>
      </c>
      <c r="I1137" s="229">
        <v>202227</v>
      </c>
      <c r="J1137" s="229">
        <v>202228</v>
      </c>
      <c r="K1137" s="229">
        <v>202229</v>
      </c>
      <c r="L1137" s="232">
        <v>202234</v>
      </c>
      <c r="N1137" s="119" t="str">
        <f t="shared" si="51"/>
        <v>820314-</v>
      </c>
      <c r="O1137" s="122" t="str">
        <f>IF(B1137="NET","",IF(B1137="","",IFERROR(VLOOKUP(N1137,EAN!$A:$B,2,FALSE),"MANGLER - MÅ OPPDATERE EAN-FANEN")))</f>
        <v/>
      </c>
      <c r="P1137" s="119">
        <f t="shared" si="52"/>
        <v>202226</v>
      </c>
      <c r="Q1137" s="119">
        <f t="shared" si="53"/>
        <v>202234</v>
      </c>
      <c r="S1137" s="137" t="str">
        <f>IF(B1137="NET","",IFERROR(VLOOKUP(O1137,'2) Order Form'!$W$9:$W$1926,1,FALSE),"Ikke med I order form"))</f>
        <v/>
      </c>
      <c r="U1137" s="134"/>
      <c r="V1137" s="120"/>
      <c r="W1137" s="195"/>
      <c r="X1137" s="174"/>
      <c r="Y1137" s="175"/>
      <c r="AA1137" s="195"/>
      <c r="AB1137" s="137"/>
    </row>
    <row r="1138" spans="1:28" s="2" customFormat="1" ht="15" x14ac:dyDescent="0.2">
      <c r="A1138" s="228">
        <v>820314</v>
      </c>
      <c r="B1138" s="228" t="s">
        <v>3423</v>
      </c>
      <c r="C1138" s="228" t="s">
        <v>4204</v>
      </c>
      <c r="D1138" s="228" t="s">
        <v>3244</v>
      </c>
      <c r="E1138" s="228" t="s">
        <v>3245</v>
      </c>
      <c r="F1138" s="228" t="s">
        <v>8</v>
      </c>
      <c r="G1138" s="228" t="s">
        <v>128</v>
      </c>
      <c r="H1138" s="228">
        <v>0</v>
      </c>
      <c r="I1138" s="228">
        <v>0</v>
      </c>
      <c r="J1138" s="228">
        <v>0</v>
      </c>
      <c r="K1138" s="228">
        <v>0</v>
      </c>
      <c r="L1138" s="231">
        <v>0</v>
      </c>
      <c r="N1138" s="119" t="str">
        <f t="shared" si="51"/>
        <v>820314-44400-S</v>
      </c>
      <c r="O1138" s="122" t="str">
        <f>IF(B1138="NET","",IF(B1138="","",IFERROR(VLOOKUP(N1138,EAN!$A:$B,2,FALSE),"MANGLER - MÅ OPPDATERE EAN-FANEN")))</f>
        <v>MANGLER - MÅ OPPDATERE EAN-FANEN</v>
      </c>
      <c r="P1138" s="119">
        <f t="shared" si="52"/>
        <v>0</v>
      </c>
      <c r="Q1138" s="119">
        <f t="shared" si="53"/>
        <v>0</v>
      </c>
      <c r="S1138" s="137" t="str">
        <f>IF(B1138="NET","",IFERROR(VLOOKUP(O1138,'2) Order Form'!$W$9:$W$1926,1,FALSE),"Ikke med I order form"))</f>
        <v>Ikke med I order form</v>
      </c>
      <c r="U1138" s="134"/>
      <c r="V1138" s="120"/>
      <c r="W1138" s="195"/>
      <c r="X1138" s="174"/>
      <c r="Y1138" s="175"/>
      <c r="AA1138" s="195"/>
      <c r="AB1138" s="137"/>
    </row>
    <row r="1139" spans="1:28" s="2" customFormat="1" ht="15" x14ac:dyDescent="0.2">
      <c r="A1139" s="228">
        <v>820314</v>
      </c>
      <c r="B1139" s="228" t="s">
        <v>3423</v>
      </c>
      <c r="C1139" s="228" t="s">
        <v>4204</v>
      </c>
      <c r="D1139" s="228" t="s">
        <v>3246</v>
      </c>
      <c r="E1139" s="228" t="s">
        <v>3245</v>
      </c>
      <c r="F1139" s="228" t="s">
        <v>7</v>
      </c>
      <c r="G1139" s="228" t="s">
        <v>128</v>
      </c>
      <c r="H1139" s="228">
        <v>0</v>
      </c>
      <c r="I1139" s="228">
        <v>0</v>
      </c>
      <c r="J1139" s="228">
        <v>0</v>
      </c>
      <c r="K1139" s="228">
        <v>0</v>
      </c>
      <c r="L1139" s="231">
        <v>0</v>
      </c>
      <c r="N1139" s="119" t="str">
        <f t="shared" si="51"/>
        <v>820314-44400-M</v>
      </c>
      <c r="O1139" s="122" t="str">
        <f>IF(B1139="NET","",IF(B1139="","",IFERROR(VLOOKUP(N1139,EAN!$A:$B,2,FALSE),"MANGLER - MÅ OPPDATERE EAN-FANEN")))</f>
        <v>MANGLER - MÅ OPPDATERE EAN-FANEN</v>
      </c>
      <c r="P1139" s="119">
        <f t="shared" si="52"/>
        <v>0</v>
      </c>
      <c r="Q1139" s="119">
        <f t="shared" si="53"/>
        <v>0</v>
      </c>
      <c r="S1139" s="137" t="str">
        <f>IF(B1139="NET","",IFERROR(VLOOKUP(O1139,'2) Order Form'!$W$9:$W$1926,1,FALSE),"Ikke med I order form"))</f>
        <v>Ikke med I order form</v>
      </c>
      <c r="U1139" s="134"/>
      <c r="V1139" s="120"/>
      <c r="W1139" s="195"/>
      <c r="X1139" s="174"/>
      <c r="Y1139" s="175"/>
      <c r="AA1139" s="195"/>
      <c r="AB1139" s="137"/>
    </row>
    <row r="1140" spans="1:28" s="2" customFormat="1" ht="15" x14ac:dyDescent="0.2">
      <c r="A1140" s="228">
        <v>820314</v>
      </c>
      <c r="B1140" s="228" t="s">
        <v>3423</v>
      </c>
      <c r="C1140" s="228" t="s">
        <v>4204</v>
      </c>
      <c r="D1140" s="228" t="s">
        <v>3247</v>
      </c>
      <c r="E1140" s="228" t="s">
        <v>3245</v>
      </c>
      <c r="F1140" s="228" t="s">
        <v>67</v>
      </c>
      <c r="G1140" s="228" t="s">
        <v>128</v>
      </c>
      <c r="H1140" s="228">
        <v>0</v>
      </c>
      <c r="I1140" s="228">
        <v>0</v>
      </c>
      <c r="J1140" s="228">
        <v>0</v>
      </c>
      <c r="K1140" s="228">
        <v>0</v>
      </c>
      <c r="L1140" s="231">
        <v>0</v>
      </c>
      <c r="N1140" s="119" t="str">
        <f t="shared" si="51"/>
        <v>820314-44400-L</v>
      </c>
      <c r="O1140" s="122" t="str">
        <f>IF(B1140="NET","",IF(B1140="","",IFERROR(VLOOKUP(N1140,EAN!$A:$B,2,FALSE),"MANGLER - MÅ OPPDATERE EAN-FANEN")))</f>
        <v>MANGLER - MÅ OPPDATERE EAN-FANEN</v>
      </c>
      <c r="P1140" s="119">
        <f t="shared" si="52"/>
        <v>0</v>
      </c>
      <c r="Q1140" s="119">
        <f t="shared" si="53"/>
        <v>0</v>
      </c>
      <c r="S1140" s="137" t="str">
        <f>IF(B1140="NET","",IFERROR(VLOOKUP(O1140,'2) Order Form'!$W$9:$W$1926,1,FALSE),"Ikke med I order form"))</f>
        <v>Ikke med I order form</v>
      </c>
      <c r="U1140" s="134"/>
      <c r="V1140" s="120"/>
      <c r="W1140" s="195"/>
      <c r="X1140" s="174"/>
      <c r="Y1140" s="175"/>
      <c r="AA1140" s="195"/>
      <c r="AB1140" s="137"/>
    </row>
    <row r="1141" spans="1:28" s="2" customFormat="1" ht="15" x14ac:dyDescent="0.2">
      <c r="A1141" s="228">
        <v>820314</v>
      </c>
      <c r="B1141" s="228" t="s">
        <v>3423</v>
      </c>
      <c r="C1141" s="228" t="s">
        <v>4204</v>
      </c>
      <c r="D1141" s="228" t="s">
        <v>3248</v>
      </c>
      <c r="E1141" s="228" t="s">
        <v>3245</v>
      </c>
      <c r="F1141" s="228" t="s">
        <v>68</v>
      </c>
      <c r="G1141" s="228" t="s">
        <v>128</v>
      </c>
      <c r="H1141" s="228">
        <v>0</v>
      </c>
      <c r="I1141" s="228">
        <v>0</v>
      </c>
      <c r="J1141" s="228">
        <v>0</v>
      </c>
      <c r="K1141" s="228">
        <v>0</v>
      </c>
      <c r="L1141" s="231">
        <v>0</v>
      </c>
      <c r="N1141" s="119" t="str">
        <f t="shared" si="51"/>
        <v>820314-44400-XL</v>
      </c>
      <c r="O1141" s="122" t="str">
        <f>IF(B1141="NET","",IF(B1141="","",IFERROR(VLOOKUP(N1141,EAN!$A:$B,2,FALSE),"MANGLER - MÅ OPPDATERE EAN-FANEN")))</f>
        <v>MANGLER - MÅ OPPDATERE EAN-FANEN</v>
      </c>
      <c r="P1141" s="119">
        <f t="shared" si="52"/>
        <v>0</v>
      </c>
      <c r="Q1141" s="119">
        <f t="shared" si="53"/>
        <v>0</v>
      </c>
      <c r="S1141" s="137" t="str">
        <f>IF(B1141="NET","",IFERROR(VLOOKUP(O1141,'2) Order Form'!$W$9:$W$1926,1,FALSE),"Ikke med I order form"))</f>
        <v>Ikke med I order form</v>
      </c>
      <c r="U1141" s="134"/>
      <c r="V1141" s="120"/>
      <c r="W1141" s="195"/>
      <c r="X1141" s="174"/>
      <c r="Y1141" s="175"/>
      <c r="AA1141" s="195"/>
      <c r="AB1141" s="137"/>
    </row>
    <row r="1142" spans="1:28" s="2" customFormat="1" ht="15" x14ac:dyDescent="0.2">
      <c r="A1142" s="228">
        <v>820314</v>
      </c>
      <c r="B1142" s="228" t="s">
        <v>3423</v>
      </c>
      <c r="C1142" s="228" t="s">
        <v>4204</v>
      </c>
      <c r="D1142" s="228" t="s">
        <v>650</v>
      </c>
      <c r="E1142" s="228" t="s">
        <v>4364</v>
      </c>
      <c r="F1142" s="228" t="s">
        <v>8</v>
      </c>
      <c r="G1142" s="228" t="s">
        <v>128</v>
      </c>
      <c r="H1142" s="228">
        <v>0</v>
      </c>
      <c r="I1142" s="228">
        <v>0</v>
      </c>
      <c r="J1142" s="228">
        <v>0</v>
      </c>
      <c r="K1142" s="228">
        <v>0</v>
      </c>
      <c r="L1142" s="231">
        <v>0</v>
      </c>
      <c r="N1142" s="119" t="str">
        <f t="shared" si="51"/>
        <v>820314-99901-S</v>
      </c>
      <c r="O1142" s="122" t="str">
        <f>IF(B1142="NET","",IF(B1142="","",IFERROR(VLOOKUP(N1142,EAN!$A:$B,2,FALSE),"MANGLER - MÅ OPPDATERE EAN-FANEN")))</f>
        <v>MANGLER - MÅ OPPDATERE EAN-FANEN</v>
      </c>
      <c r="P1142" s="119">
        <f t="shared" si="52"/>
        <v>0</v>
      </c>
      <c r="Q1142" s="119">
        <f t="shared" si="53"/>
        <v>0</v>
      </c>
      <c r="S1142" s="137" t="str">
        <f>IF(B1142="NET","",IFERROR(VLOOKUP(O1142,'2) Order Form'!$W$9:$W$1926,1,FALSE),"Ikke med I order form"))</f>
        <v>Ikke med I order form</v>
      </c>
      <c r="U1142" s="134"/>
      <c r="V1142" s="120"/>
      <c r="W1142" s="195"/>
      <c r="X1142" s="174"/>
      <c r="Y1142" s="175"/>
      <c r="AA1142" s="195"/>
      <c r="AB1142" s="137"/>
    </row>
    <row r="1143" spans="1:28" s="2" customFormat="1" ht="15" x14ac:dyDescent="0.2">
      <c r="A1143" s="228">
        <v>820314</v>
      </c>
      <c r="B1143" s="228" t="s">
        <v>3423</v>
      </c>
      <c r="C1143" s="228" t="s">
        <v>4204</v>
      </c>
      <c r="D1143" s="228" t="s">
        <v>651</v>
      </c>
      <c r="E1143" s="228" t="s">
        <v>4364</v>
      </c>
      <c r="F1143" s="228" t="s">
        <v>7</v>
      </c>
      <c r="G1143" s="228" t="s">
        <v>128</v>
      </c>
      <c r="H1143" s="228">
        <v>0</v>
      </c>
      <c r="I1143" s="228">
        <v>0</v>
      </c>
      <c r="J1143" s="228">
        <v>0</v>
      </c>
      <c r="K1143" s="228">
        <v>0</v>
      </c>
      <c r="L1143" s="231">
        <v>0</v>
      </c>
      <c r="N1143" s="119" t="str">
        <f t="shared" si="51"/>
        <v>820314-99901-M</v>
      </c>
      <c r="O1143" s="122" t="str">
        <f>IF(B1143="NET","",IF(B1143="","",IFERROR(VLOOKUP(N1143,EAN!$A:$B,2,FALSE),"MANGLER - MÅ OPPDATERE EAN-FANEN")))</f>
        <v>MANGLER - MÅ OPPDATERE EAN-FANEN</v>
      </c>
      <c r="P1143" s="119">
        <f t="shared" si="52"/>
        <v>0</v>
      </c>
      <c r="Q1143" s="119">
        <f t="shared" si="53"/>
        <v>0</v>
      </c>
      <c r="S1143" s="137" t="str">
        <f>IF(B1143="NET","",IFERROR(VLOOKUP(O1143,'2) Order Form'!$W$9:$W$1926,1,FALSE),"Ikke med I order form"))</f>
        <v>Ikke med I order form</v>
      </c>
      <c r="U1143" s="134"/>
      <c r="V1143" s="120"/>
      <c r="W1143" s="195"/>
      <c r="X1143" s="174"/>
      <c r="Y1143" s="175"/>
      <c r="AA1143" s="195"/>
      <c r="AB1143" s="137"/>
    </row>
    <row r="1144" spans="1:28" s="2" customFormat="1" ht="15" x14ac:dyDescent="0.2">
      <c r="A1144" s="228">
        <v>820314</v>
      </c>
      <c r="B1144" s="228" t="s">
        <v>3423</v>
      </c>
      <c r="C1144" s="228" t="s">
        <v>4204</v>
      </c>
      <c r="D1144" s="228" t="s">
        <v>652</v>
      </c>
      <c r="E1144" s="228" t="s">
        <v>4364</v>
      </c>
      <c r="F1144" s="228" t="s">
        <v>67</v>
      </c>
      <c r="G1144" s="228" t="s">
        <v>128</v>
      </c>
      <c r="H1144" s="228">
        <v>0</v>
      </c>
      <c r="I1144" s="228">
        <v>0</v>
      </c>
      <c r="J1144" s="228">
        <v>0</v>
      </c>
      <c r="K1144" s="228">
        <v>0</v>
      </c>
      <c r="L1144" s="231">
        <v>0</v>
      </c>
      <c r="N1144" s="119" t="str">
        <f t="shared" si="51"/>
        <v>820314-99901-L</v>
      </c>
      <c r="O1144" s="122" t="str">
        <f>IF(B1144="NET","",IF(B1144="","",IFERROR(VLOOKUP(N1144,EAN!$A:$B,2,FALSE),"MANGLER - MÅ OPPDATERE EAN-FANEN")))</f>
        <v>MANGLER - MÅ OPPDATERE EAN-FANEN</v>
      </c>
      <c r="P1144" s="119">
        <f t="shared" si="52"/>
        <v>0</v>
      </c>
      <c r="Q1144" s="119">
        <f t="shared" si="53"/>
        <v>0</v>
      </c>
      <c r="S1144" s="137" t="str">
        <f>IF(B1144="NET","",IFERROR(VLOOKUP(O1144,'2) Order Form'!$W$9:$W$1926,1,FALSE),"Ikke med I order form"))</f>
        <v>Ikke med I order form</v>
      </c>
      <c r="U1144" s="134"/>
      <c r="V1144" s="120"/>
      <c r="W1144" s="195"/>
      <c r="X1144" s="174"/>
      <c r="Y1144" s="175"/>
      <c r="AA1144" s="195"/>
      <c r="AB1144" s="137"/>
    </row>
    <row r="1145" spans="1:28" s="2" customFormat="1" ht="15" x14ac:dyDescent="0.2">
      <c r="A1145" s="228">
        <v>820314</v>
      </c>
      <c r="B1145" s="228" t="s">
        <v>3423</v>
      </c>
      <c r="C1145" s="228" t="s">
        <v>4204</v>
      </c>
      <c r="D1145" s="228" t="s">
        <v>653</v>
      </c>
      <c r="E1145" s="228" t="s">
        <v>4364</v>
      </c>
      <c r="F1145" s="228" t="s">
        <v>68</v>
      </c>
      <c r="G1145" s="228" t="s">
        <v>128</v>
      </c>
      <c r="H1145" s="228">
        <v>0</v>
      </c>
      <c r="I1145" s="228">
        <v>0</v>
      </c>
      <c r="J1145" s="228">
        <v>0</v>
      </c>
      <c r="K1145" s="228">
        <v>0</v>
      </c>
      <c r="L1145" s="231">
        <v>0</v>
      </c>
      <c r="N1145" s="119" t="str">
        <f t="shared" si="51"/>
        <v>820314-99901-XL</v>
      </c>
      <c r="O1145" s="122" t="str">
        <f>IF(B1145="NET","",IF(B1145="","",IFERROR(VLOOKUP(N1145,EAN!$A:$B,2,FALSE),"MANGLER - MÅ OPPDATERE EAN-FANEN")))</f>
        <v>MANGLER - MÅ OPPDATERE EAN-FANEN</v>
      </c>
      <c r="P1145" s="119">
        <f t="shared" si="52"/>
        <v>0</v>
      </c>
      <c r="Q1145" s="119">
        <f t="shared" si="53"/>
        <v>0</v>
      </c>
      <c r="S1145" s="137" t="str">
        <f>IF(B1145="NET","",IFERROR(VLOOKUP(O1145,'2) Order Form'!$W$9:$W$1926,1,FALSE),"Ikke med I order form"))</f>
        <v>Ikke med I order form</v>
      </c>
      <c r="U1145" s="134"/>
      <c r="V1145" s="120"/>
      <c r="W1145" s="195"/>
      <c r="X1145" s="174"/>
      <c r="Y1145" s="175"/>
      <c r="AA1145" s="195"/>
      <c r="AB1145" s="137"/>
    </row>
    <row r="1146" spans="1:28" s="2" customFormat="1" ht="15" x14ac:dyDescent="0.2">
      <c r="A1146" s="229">
        <v>820315</v>
      </c>
      <c r="B1146" s="228" t="s">
        <v>248</v>
      </c>
      <c r="C1146" s="228"/>
      <c r="D1146" s="228"/>
      <c r="E1146" s="228"/>
      <c r="F1146" s="228"/>
      <c r="G1146" s="228"/>
      <c r="H1146" s="229">
        <v>202226</v>
      </c>
      <c r="I1146" s="229">
        <v>202227</v>
      </c>
      <c r="J1146" s="229">
        <v>202228</v>
      </c>
      <c r="K1146" s="229">
        <v>202229</v>
      </c>
      <c r="L1146" s="232">
        <v>202234</v>
      </c>
      <c r="N1146" s="119" t="str">
        <f t="shared" si="51"/>
        <v>820315-</v>
      </c>
      <c r="O1146" s="122" t="str">
        <f>IF(B1146="NET","",IF(B1146="","",IFERROR(VLOOKUP(N1146,EAN!$A:$B,2,FALSE),"MANGLER - MÅ OPPDATERE EAN-FANEN")))</f>
        <v/>
      </c>
      <c r="P1146" s="119">
        <f t="shared" si="52"/>
        <v>202226</v>
      </c>
      <c r="Q1146" s="119">
        <f t="shared" si="53"/>
        <v>202234</v>
      </c>
      <c r="S1146" s="137" t="str">
        <f>IF(B1146="NET","",IFERROR(VLOOKUP(O1146,'2) Order Form'!$W$9:$W$1926,1,FALSE),"Ikke med I order form"))</f>
        <v/>
      </c>
      <c r="V1146" s="172"/>
      <c r="W1146" s="120"/>
      <c r="AA1146" s="195"/>
      <c r="AB1146" s="137"/>
    </row>
    <row r="1147" spans="1:28" s="2" customFormat="1" ht="15" x14ac:dyDescent="0.2">
      <c r="A1147" s="228">
        <v>820315</v>
      </c>
      <c r="B1147" s="228" t="s">
        <v>3424</v>
      </c>
      <c r="C1147" s="228" t="s">
        <v>4204</v>
      </c>
      <c r="D1147" s="228" t="s">
        <v>3425</v>
      </c>
      <c r="E1147" s="228" t="s">
        <v>3387</v>
      </c>
      <c r="F1147" s="228" t="s">
        <v>8</v>
      </c>
      <c r="G1147" s="228" t="s">
        <v>504</v>
      </c>
      <c r="H1147" s="228">
        <v>0</v>
      </c>
      <c r="I1147" s="228">
        <v>0</v>
      </c>
      <c r="J1147" s="228">
        <v>0</v>
      </c>
      <c r="K1147" s="228">
        <v>0</v>
      </c>
      <c r="L1147" s="231">
        <v>0</v>
      </c>
      <c r="N1147" s="119" t="str">
        <f t="shared" si="51"/>
        <v>820315-20100-S</v>
      </c>
      <c r="O1147" s="122" t="str">
        <f>IF(B1147="NET","",IF(B1147="","",IFERROR(VLOOKUP(N1147,EAN!$A:$B,2,FALSE),"MANGLER - MÅ OPPDATERE EAN-FANEN")))</f>
        <v>MANGLER - MÅ OPPDATERE EAN-FANEN</v>
      </c>
      <c r="P1147" s="119">
        <f t="shared" si="52"/>
        <v>0</v>
      </c>
      <c r="Q1147" s="119">
        <f t="shared" si="53"/>
        <v>0</v>
      </c>
      <c r="S1147" s="137" t="str">
        <f>IF(B1147="NET","",IFERROR(VLOOKUP(O1147,'2) Order Form'!$W$9:$W$1926,1,FALSE),"Ikke med I order form"))</f>
        <v>Ikke med I order form</v>
      </c>
      <c r="V1147" s="172"/>
      <c r="W1147" s="120"/>
      <c r="AA1147" s="195"/>
      <c r="AB1147" s="137"/>
    </row>
    <row r="1148" spans="1:28" s="2" customFormat="1" ht="15" x14ac:dyDescent="0.2">
      <c r="A1148" s="228">
        <v>820315</v>
      </c>
      <c r="B1148" s="228" t="s">
        <v>3424</v>
      </c>
      <c r="C1148" s="228" t="s">
        <v>4204</v>
      </c>
      <c r="D1148" s="228" t="s">
        <v>3426</v>
      </c>
      <c r="E1148" s="228" t="s">
        <v>3387</v>
      </c>
      <c r="F1148" s="228" t="s">
        <v>7</v>
      </c>
      <c r="G1148" s="228" t="s">
        <v>504</v>
      </c>
      <c r="H1148" s="228">
        <v>0</v>
      </c>
      <c r="I1148" s="228">
        <v>0</v>
      </c>
      <c r="J1148" s="228">
        <v>0</v>
      </c>
      <c r="K1148" s="228">
        <v>0</v>
      </c>
      <c r="L1148" s="231">
        <v>0</v>
      </c>
      <c r="N1148" s="119" t="str">
        <f t="shared" si="51"/>
        <v>820315-20100-M</v>
      </c>
      <c r="O1148" s="122" t="str">
        <f>IF(B1148="NET","",IF(B1148="","",IFERROR(VLOOKUP(N1148,EAN!$A:$B,2,FALSE),"MANGLER - MÅ OPPDATERE EAN-FANEN")))</f>
        <v>MANGLER - MÅ OPPDATERE EAN-FANEN</v>
      </c>
      <c r="P1148" s="119">
        <f t="shared" si="52"/>
        <v>0</v>
      </c>
      <c r="Q1148" s="119">
        <f t="shared" si="53"/>
        <v>0</v>
      </c>
      <c r="S1148" s="137" t="str">
        <f>IF(B1148="NET","",IFERROR(VLOOKUP(O1148,'2) Order Form'!$W$9:$W$1926,1,FALSE),"Ikke med I order form"))</f>
        <v>Ikke med I order form</v>
      </c>
      <c r="V1148" s="172"/>
      <c r="W1148" s="120"/>
      <c r="AA1148" s="195"/>
      <c r="AB1148" s="137"/>
    </row>
    <row r="1149" spans="1:28" s="2" customFormat="1" ht="15" x14ac:dyDescent="0.2">
      <c r="A1149" s="228">
        <v>820315</v>
      </c>
      <c r="B1149" s="228" t="s">
        <v>3424</v>
      </c>
      <c r="C1149" s="228" t="s">
        <v>4204</v>
      </c>
      <c r="D1149" s="228" t="s">
        <v>3427</v>
      </c>
      <c r="E1149" s="228" t="s">
        <v>3387</v>
      </c>
      <c r="F1149" s="228" t="s">
        <v>67</v>
      </c>
      <c r="G1149" s="228" t="s">
        <v>504</v>
      </c>
      <c r="H1149" s="228">
        <v>0</v>
      </c>
      <c r="I1149" s="228">
        <v>0</v>
      </c>
      <c r="J1149" s="228">
        <v>0</v>
      </c>
      <c r="K1149" s="228">
        <v>0</v>
      </c>
      <c r="L1149" s="231">
        <v>0</v>
      </c>
      <c r="N1149" s="119" t="str">
        <f t="shared" si="51"/>
        <v>820315-20100-L</v>
      </c>
      <c r="O1149" s="122" t="str">
        <f>IF(B1149="NET","",IF(B1149="","",IFERROR(VLOOKUP(N1149,EAN!$A:$B,2,FALSE),"MANGLER - MÅ OPPDATERE EAN-FANEN")))</f>
        <v>MANGLER - MÅ OPPDATERE EAN-FANEN</v>
      </c>
      <c r="P1149" s="119">
        <f t="shared" si="52"/>
        <v>0</v>
      </c>
      <c r="Q1149" s="119">
        <f t="shared" si="53"/>
        <v>0</v>
      </c>
      <c r="S1149" s="137" t="str">
        <f>IF(B1149="NET","",IFERROR(VLOOKUP(O1149,'2) Order Form'!$W$9:$W$1926,1,FALSE),"Ikke med I order form"))</f>
        <v>Ikke med I order form</v>
      </c>
      <c r="V1149" s="172"/>
      <c r="W1149" s="120"/>
      <c r="AA1149" s="195"/>
      <c r="AB1149" s="137"/>
    </row>
    <row r="1150" spans="1:28" s="2" customFormat="1" ht="15" x14ac:dyDescent="0.2">
      <c r="A1150" s="228">
        <v>820315</v>
      </c>
      <c r="B1150" s="228" t="s">
        <v>3424</v>
      </c>
      <c r="C1150" s="228" t="s">
        <v>4204</v>
      </c>
      <c r="D1150" s="228" t="s">
        <v>3428</v>
      </c>
      <c r="E1150" s="228" t="s">
        <v>3387</v>
      </c>
      <c r="F1150" s="228" t="s">
        <v>68</v>
      </c>
      <c r="G1150" s="228" t="s">
        <v>504</v>
      </c>
      <c r="H1150" s="228">
        <v>0</v>
      </c>
      <c r="I1150" s="228">
        <v>0</v>
      </c>
      <c r="J1150" s="228">
        <v>0</v>
      </c>
      <c r="K1150" s="228">
        <v>0</v>
      </c>
      <c r="L1150" s="231">
        <v>0</v>
      </c>
      <c r="N1150" s="119" t="str">
        <f t="shared" si="51"/>
        <v>820315-20100-XL</v>
      </c>
      <c r="O1150" s="122" t="str">
        <f>IF(B1150="NET","",IF(B1150="","",IFERROR(VLOOKUP(N1150,EAN!$A:$B,2,FALSE),"MANGLER - MÅ OPPDATERE EAN-FANEN")))</f>
        <v>MANGLER - MÅ OPPDATERE EAN-FANEN</v>
      </c>
      <c r="P1150" s="119">
        <f t="shared" si="52"/>
        <v>0</v>
      </c>
      <c r="Q1150" s="119">
        <f t="shared" si="53"/>
        <v>0</v>
      </c>
      <c r="S1150" s="137" t="str">
        <f>IF(B1150="NET","",IFERROR(VLOOKUP(O1150,'2) Order Form'!$W$9:$W$1926,1,FALSE),"Ikke med I order form"))</f>
        <v>Ikke med I order form</v>
      </c>
      <c r="V1150" s="172"/>
      <c r="W1150" s="120"/>
      <c r="AA1150" s="195"/>
      <c r="AB1150" s="137"/>
    </row>
    <row r="1151" spans="1:28" s="2" customFormat="1" ht="15" x14ac:dyDescent="0.2">
      <c r="A1151" s="228">
        <v>820315</v>
      </c>
      <c r="B1151" s="228" t="s">
        <v>3424</v>
      </c>
      <c r="C1151" s="228" t="s">
        <v>4204</v>
      </c>
      <c r="D1151" s="228" t="s">
        <v>3994</v>
      </c>
      <c r="E1151" s="228" t="s">
        <v>4394</v>
      </c>
      <c r="F1151" s="228" t="s">
        <v>8</v>
      </c>
      <c r="G1151" s="228" t="s">
        <v>128</v>
      </c>
      <c r="H1151" s="228">
        <v>0</v>
      </c>
      <c r="I1151" s="228">
        <v>0</v>
      </c>
      <c r="J1151" s="228">
        <v>0</v>
      </c>
      <c r="K1151" s="228">
        <v>0</v>
      </c>
      <c r="L1151" s="231">
        <v>0</v>
      </c>
      <c r="N1151" s="119" t="str">
        <f t="shared" si="51"/>
        <v>820315-77101-S</v>
      </c>
      <c r="O1151" s="122" t="str">
        <f>IF(B1151="NET","",IF(B1151="","",IFERROR(VLOOKUP(N1151,EAN!$A:$B,2,FALSE),"MANGLER - MÅ OPPDATERE EAN-FANEN")))</f>
        <v>MANGLER - MÅ OPPDATERE EAN-FANEN</v>
      </c>
      <c r="P1151" s="119">
        <f t="shared" si="52"/>
        <v>0</v>
      </c>
      <c r="Q1151" s="119">
        <f t="shared" si="53"/>
        <v>0</v>
      </c>
      <c r="S1151" s="137" t="str">
        <f>IF(B1151="NET","",IFERROR(VLOOKUP(O1151,'2) Order Form'!$W$9:$W$1926,1,FALSE),"Ikke med I order form"))</f>
        <v>Ikke med I order form</v>
      </c>
      <c r="V1151" s="172"/>
      <c r="W1151" s="120"/>
      <c r="AA1151" s="195"/>
      <c r="AB1151" s="137"/>
    </row>
    <row r="1152" spans="1:28" s="2" customFormat="1" ht="15" x14ac:dyDescent="0.2">
      <c r="A1152" s="228">
        <v>820315</v>
      </c>
      <c r="B1152" s="228" t="s">
        <v>3424</v>
      </c>
      <c r="C1152" s="228" t="s">
        <v>4204</v>
      </c>
      <c r="D1152" s="228" t="s">
        <v>3995</v>
      </c>
      <c r="E1152" s="228" t="s">
        <v>4394</v>
      </c>
      <c r="F1152" s="228" t="s">
        <v>7</v>
      </c>
      <c r="G1152" s="228" t="s">
        <v>128</v>
      </c>
      <c r="H1152" s="228">
        <v>0</v>
      </c>
      <c r="I1152" s="228">
        <v>0</v>
      </c>
      <c r="J1152" s="228">
        <v>0</v>
      </c>
      <c r="K1152" s="228">
        <v>0</v>
      </c>
      <c r="L1152" s="231">
        <v>0</v>
      </c>
      <c r="N1152" s="119" t="str">
        <f t="shared" si="51"/>
        <v>820315-77101-M</v>
      </c>
      <c r="O1152" s="122" t="str">
        <f>IF(B1152="NET","",IF(B1152="","",IFERROR(VLOOKUP(N1152,EAN!$A:$B,2,FALSE),"MANGLER - MÅ OPPDATERE EAN-FANEN")))</f>
        <v>MANGLER - MÅ OPPDATERE EAN-FANEN</v>
      </c>
      <c r="P1152" s="119">
        <f t="shared" si="52"/>
        <v>0</v>
      </c>
      <c r="Q1152" s="119">
        <f t="shared" si="53"/>
        <v>0</v>
      </c>
      <c r="S1152" s="137" t="str">
        <f>IF(B1152="NET","",IFERROR(VLOOKUP(O1152,'2) Order Form'!$W$9:$W$1926,1,FALSE),"Ikke med I order form"))</f>
        <v>Ikke med I order form</v>
      </c>
      <c r="V1152" s="172"/>
      <c r="W1152" s="120"/>
      <c r="AA1152" s="195"/>
      <c r="AB1152" s="137"/>
    </row>
    <row r="1153" spans="1:28" s="2" customFormat="1" ht="15" x14ac:dyDescent="0.2">
      <c r="A1153" s="228">
        <v>820315</v>
      </c>
      <c r="B1153" s="228" t="s">
        <v>3424</v>
      </c>
      <c r="C1153" s="228" t="s">
        <v>4204</v>
      </c>
      <c r="D1153" s="228" t="s">
        <v>3996</v>
      </c>
      <c r="E1153" s="228" t="s">
        <v>4394</v>
      </c>
      <c r="F1153" s="228" t="s">
        <v>67</v>
      </c>
      <c r="G1153" s="228" t="s">
        <v>128</v>
      </c>
      <c r="H1153" s="228">
        <v>0</v>
      </c>
      <c r="I1153" s="228">
        <v>0</v>
      </c>
      <c r="J1153" s="228">
        <v>0</v>
      </c>
      <c r="K1153" s="228">
        <v>0</v>
      </c>
      <c r="L1153" s="231">
        <v>0</v>
      </c>
      <c r="N1153" s="119" t="str">
        <f t="shared" si="51"/>
        <v>820315-77101-L</v>
      </c>
      <c r="O1153" s="122" t="str">
        <f>IF(B1153="NET","",IF(B1153="","",IFERROR(VLOOKUP(N1153,EAN!$A:$B,2,FALSE),"MANGLER - MÅ OPPDATERE EAN-FANEN")))</f>
        <v>MANGLER - MÅ OPPDATERE EAN-FANEN</v>
      </c>
      <c r="P1153" s="119">
        <f t="shared" si="52"/>
        <v>0</v>
      </c>
      <c r="Q1153" s="119">
        <f t="shared" si="53"/>
        <v>0</v>
      </c>
      <c r="S1153" s="137" t="str">
        <f>IF(B1153="NET","",IFERROR(VLOOKUP(O1153,'2) Order Form'!$W$9:$W$1926,1,FALSE),"Ikke med I order form"))</f>
        <v>Ikke med I order form</v>
      </c>
      <c r="V1153" s="172"/>
      <c r="W1153" s="120"/>
      <c r="AA1153" s="195"/>
      <c r="AB1153" s="137"/>
    </row>
    <row r="1154" spans="1:28" s="2" customFormat="1" ht="15" x14ac:dyDescent="0.2">
      <c r="A1154" s="228">
        <v>820315</v>
      </c>
      <c r="B1154" s="228" t="s">
        <v>3424</v>
      </c>
      <c r="C1154" s="228" t="s">
        <v>4204</v>
      </c>
      <c r="D1154" s="228" t="s">
        <v>3997</v>
      </c>
      <c r="E1154" s="228" t="s">
        <v>4394</v>
      </c>
      <c r="F1154" s="228" t="s">
        <v>68</v>
      </c>
      <c r="G1154" s="228" t="s">
        <v>128</v>
      </c>
      <c r="H1154" s="228">
        <v>0</v>
      </c>
      <c r="I1154" s="228">
        <v>0</v>
      </c>
      <c r="J1154" s="228">
        <v>0</v>
      </c>
      <c r="K1154" s="228">
        <v>0</v>
      </c>
      <c r="L1154" s="231">
        <v>0</v>
      </c>
      <c r="N1154" s="119" t="str">
        <f t="shared" si="51"/>
        <v>820315-77101-XL</v>
      </c>
      <c r="O1154" s="122" t="str">
        <f>IF(B1154="NET","",IF(B1154="","",IFERROR(VLOOKUP(N1154,EAN!$A:$B,2,FALSE),"MANGLER - MÅ OPPDATERE EAN-FANEN")))</f>
        <v>MANGLER - MÅ OPPDATERE EAN-FANEN</v>
      </c>
      <c r="P1154" s="119">
        <f t="shared" si="52"/>
        <v>0</v>
      </c>
      <c r="Q1154" s="119">
        <f t="shared" si="53"/>
        <v>0</v>
      </c>
      <c r="S1154" s="137" t="str">
        <f>IF(B1154="NET","",IFERROR(VLOOKUP(O1154,'2) Order Form'!$W$9:$W$1926,1,FALSE),"Ikke med I order form"))</f>
        <v>Ikke med I order form</v>
      </c>
      <c r="V1154" s="172"/>
      <c r="W1154" s="120"/>
      <c r="AA1154" s="195"/>
      <c r="AB1154" s="137"/>
    </row>
    <row r="1155" spans="1:28" s="2" customFormat="1" ht="15" x14ac:dyDescent="0.2">
      <c r="A1155" s="228">
        <v>820315</v>
      </c>
      <c r="B1155" s="228" t="s">
        <v>3424</v>
      </c>
      <c r="C1155" s="228" t="s">
        <v>4204</v>
      </c>
      <c r="D1155" s="228" t="s">
        <v>650</v>
      </c>
      <c r="E1155" s="228" t="s">
        <v>4364</v>
      </c>
      <c r="F1155" s="228" t="s">
        <v>8</v>
      </c>
      <c r="G1155" s="228" t="s">
        <v>128</v>
      </c>
      <c r="H1155" s="228">
        <v>0</v>
      </c>
      <c r="I1155" s="228">
        <v>0</v>
      </c>
      <c r="J1155" s="228">
        <v>0</v>
      </c>
      <c r="K1155" s="228">
        <v>0</v>
      </c>
      <c r="L1155" s="231">
        <v>0</v>
      </c>
      <c r="N1155" s="119" t="str">
        <f t="shared" si="51"/>
        <v>820315-99901-S</v>
      </c>
      <c r="O1155" s="122" t="str">
        <f>IF(B1155="NET","",IF(B1155="","",IFERROR(VLOOKUP(N1155,EAN!$A:$B,2,FALSE),"MANGLER - MÅ OPPDATERE EAN-FANEN")))</f>
        <v>MANGLER - MÅ OPPDATERE EAN-FANEN</v>
      </c>
      <c r="P1155" s="119">
        <f t="shared" si="52"/>
        <v>0</v>
      </c>
      <c r="Q1155" s="119">
        <f t="shared" si="53"/>
        <v>0</v>
      </c>
      <c r="S1155" s="137" t="str">
        <f>IF(B1155="NET","",IFERROR(VLOOKUP(O1155,'2) Order Form'!$W$9:$W$1926,1,FALSE),"Ikke med I order form"))</f>
        <v>Ikke med I order form</v>
      </c>
      <c r="V1155" s="172"/>
      <c r="W1155" s="120"/>
      <c r="AA1155" s="195"/>
      <c r="AB1155" s="137"/>
    </row>
    <row r="1156" spans="1:28" s="2" customFormat="1" ht="15" x14ac:dyDescent="0.2">
      <c r="A1156" s="228">
        <v>820315</v>
      </c>
      <c r="B1156" s="228" t="s">
        <v>3424</v>
      </c>
      <c r="C1156" s="228" t="s">
        <v>4204</v>
      </c>
      <c r="D1156" s="228" t="s">
        <v>651</v>
      </c>
      <c r="E1156" s="228" t="s">
        <v>4364</v>
      </c>
      <c r="F1156" s="228" t="s">
        <v>7</v>
      </c>
      <c r="G1156" s="228" t="s">
        <v>128</v>
      </c>
      <c r="H1156" s="228">
        <v>0</v>
      </c>
      <c r="I1156" s="228">
        <v>0</v>
      </c>
      <c r="J1156" s="228">
        <v>0</v>
      </c>
      <c r="K1156" s="228">
        <v>0</v>
      </c>
      <c r="L1156" s="231">
        <v>0</v>
      </c>
      <c r="N1156" s="119" t="str">
        <f t="shared" ref="N1156:N1219" si="54">CONCATENATE(A1156,"-",D1156)</f>
        <v>820315-99901-M</v>
      </c>
      <c r="O1156" s="122" t="str">
        <f>IF(B1156="NET","",IF(B1156="","",IFERROR(VLOOKUP(N1156,EAN!$A:$B,2,FALSE),"MANGLER - MÅ OPPDATERE EAN-FANEN")))</f>
        <v>MANGLER - MÅ OPPDATERE EAN-FANEN</v>
      </c>
      <c r="P1156" s="119">
        <f t="shared" si="52"/>
        <v>0</v>
      </c>
      <c r="Q1156" s="119">
        <f t="shared" si="53"/>
        <v>0</v>
      </c>
      <c r="S1156" s="137" t="str">
        <f>IF(B1156="NET","",IFERROR(VLOOKUP(O1156,'2) Order Form'!$W$9:$W$1926,1,FALSE),"Ikke med I order form"))</f>
        <v>Ikke med I order form</v>
      </c>
      <c r="V1156" s="172"/>
      <c r="W1156" s="120"/>
      <c r="AA1156" s="195"/>
      <c r="AB1156" s="137"/>
    </row>
    <row r="1157" spans="1:28" s="2" customFormat="1" ht="15" x14ac:dyDescent="0.2">
      <c r="A1157" s="228">
        <v>820315</v>
      </c>
      <c r="B1157" s="228" t="s">
        <v>3424</v>
      </c>
      <c r="C1157" s="228" t="s">
        <v>4204</v>
      </c>
      <c r="D1157" s="228" t="s">
        <v>652</v>
      </c>
      <c r="E1157" s="228" t="s">
        <v>4364</v>
      </c>
      <c r="F1157" s="228" t="s">
        <v>67</v>
      </c>
      <c r="G1157" s="228" t="s">
        <v>128</v>
      </c>
      <c r="H1157" s="228">
        <v>0</v>
      </c>
      <c r="I1157" s="228">
        <v>0</v>
      </c>
      <c r="J1157" s="228">
        <v>0</v>
      </c>
      <c r="K1157" s="228">
        <v>0</v>
      </c>
      <c r="L1157" s="231">
        <v>0</v>
      </c>
      <c r="N1157" s="119" t="str">
        <f t="shared" si="54"/>
        <v>820315-99901-L</v>
      </c>
      <c r="O1157" s="122" t="str">
        <f>IF(B1157="NET","",IF(B1157="","",IFERROR(VLOOKUP(N1157,EAN!$A:$B,2,FALSE),"MANGLER - MÅ OPPDATERE EAN-FANEN")))</f>
        <v>MANGLER - MÅ OPPDATERE EAN-FANEN</v>
      </c>
      <c r="P1157" s="119">
        <f t="shared" ref="P1157:P1220" si="55">H1157</f>
        <v>0</v>
      </c>
      <c r="Q1157" s="119">
        <f t="shared" ref="Q1157:Q1220" si="56">L1157</f>
        <v>0</v>
      </c>
      <c r="S1157" s="137" t="str">
        <f>IF(B1157="NET","",IFERROR(VLOOKUP(O1157,'2) Order Form'!$W$9:$W$1926,1,FALSE),"Ikke med I order form"))</f>
        <v>Ikke med I order form</v>
      </c>
      <c r="V1157" s="172"/>
      <c r="W1157" s="120"/>
      <c r="AA1157" s="195"/>
      <c r="AB1157" s="137"/>
    </row>
    <row r="1158" spans="1:28" s="2" customFormat="1" ht="15" x14ac:dyDescent="0.2">
      <c r="A1158" s="228">
        <v>820315</v>
      </c>
      <c r="B1158" s="228" t="s">
        <v>3424</v>
      </c>
      <c r="C1158" s="228" t="s">
        <v>4204</v>
      </c>
      <c r="D1158" s="228" t="s">
        <v>653</v>
      </c>
      <c r="E1158" s="228" t="s">
        <v>4364</v>
      </c>
      <c r="F1158" s="228" t="s">
        <v>68</v>
      </c>
      <c r="G1158" s="228" t="s">
        <v>128</v>
      </c>
      <c r="H1158" s="228">
        <v>0</v>
      </c>
      <c r="I1158" s="228">
        <v>0</v>
      </c>
      <c r="J1158" s="228">
        <v>0</v>
      </c>
      <c r="K1158" s="228">
        <v>0</v>
      </c>
      <c r="L1158" s="231">
        <v>0</v>
      </c>
      <c r="N1158" s="119" t="str">
        <f t="shared" si="54"/>
        <v>820315-99901-XL</v>
      </c>
      <c r="O1158" s="122" t="str">
        <f>IF(B1158="NET","",IF(B1158="","",IFERROR(VLOOKUP(N1158,EAN!$A:$B,2,FALSE),"MANGLER - MÅ OPPDATERE EAN-FANEN")))</f>
        <v>MANGLER - MÅ OPPDATERE EAN-FANEN</v>
      </c>
      <c r="P1158" s="119">
        <f t="shared" si="55"/>
        <v>0</v>
      </c>
      <c r="Q1158" s="119">
        <f t="shared" si="56"/>
        <v>0</v>
      </c>
      <c r="S1158" s="137" t="str">
        <f>IF(B1158="NET","",IFERROR(VLOOKUP(O1158,'2) Order Form'!$W$9:$W$1926,1,FALSE),"Ikke med I order form"))</f>
        <v>Ikke med I order form</v>
      </c>
      <c r="V1158" s="172"/>
      <c r="W1158" s="120"/>
      <c r="AA1158" s="195"/>
      <c r="AB1158" s="137"/>
    </row>
    <row r="1159" spans="1:28" s="2" customFormat="1" ht="15" x14ac:dyDescent="0.2">
      <c r="A1159" s="229">
        <v>820316</v>
      </c>
      <c r="B1159" s="228" t="s">
        <v>248</v>
      </c>
      <c r="C1159" s="228"/>
      <c r="D1159" s="228"/>
      <c r="E1159" s="228"/>
      <c r="F1159" s="228"/>
      <c r="G1159" s="228"/>
      <c r="H1159" s="229">
        <v>202226</v>
      </c>
      <c r="I1159" s="229">
        <v>202227</v>
      </c>
      <c r="J1159" s="229">
        <v>202228</v>
      </c>
      <c r="K1159" s="229">
        <v>202229</v>
      </c>
      <c r="L1159" s="232">
        <v>202234</v>
      </c>
      <c r="N1159" s="119" t="str">
        <f t="shared" si="54"/>
        <v>820316-</v>
      </c>
      <c r="O1159" s="122" t="str">
        <f>IF(B1159="NET","",IF(B1159="","",IFERROR(VLOOKUP(N1159,EAN!$A:$B,2,FALSE),"MANGLER - MÅ OPPDATERE EAN-FANEN")))</f>
        <v/>
      </c>
      <c r="P1159" s="119">
        <f t="shared" si="55"/>
        <v>202226</v>
      </c>
      <c r="Q1159" s="119">
        <f t="shared" si="56"/>
        <v>202234</v>
      </c>
      <c r="S1159" s="137" t="str">
        <f>IF(B1159="NET","",IFERROR(VLOOKUP(O1159,'2) Order Form'!$W$9:$W$1926,1,FALSE),"Ikke med I order form"))</f>
        <v/>
      </c>
      <c r="V1159" s="172"/>
      <c r="W1159" s="120"/>
      <c r="AA1159" s="195"/>
      <c r="AB1159" s="137"/>
    </row>
    <row r="1160" spans="1:28" s="2" customFormat="1" ht="15" x14ac:dyDescent="0.2">
      <c r="A1160" s="228">
        <v>820316</v>
      </c>
      <c r="B1160" s="228" t="s">
        <v>3429</v>
      </c>
      <c r="C1160" s="228" t="s">
        <v>4204</v>
      </c>
      <c r="D1160" s="228" t="s">
        <v>3341</v>
      </c>
      <c r="E1160" s="228" t="s">
        <v>4389</v>
      </c>
      <c r="F1160" s="228" t="s">
        <v>8</v>
      </c>
      <c r="G1160" s="228" t="s">
        <v>128</v>
      </c>
      <c r="H1160" s="228">
        <v>0</v>
      </c>
      <c r="I1160" s="228">
        <v>0</v>
      </c>
      <c r="J1160" s="228">
        <v>0</v>
      </c>
      <c r="K1160" s="228">
        <v>0</v>
      </c>
      <c r="L1160" s="231">
        <v>0</v>
      </c>
      <c r="N1160" s="119" t="str">
        <f t="shared" si="54"/>
        <v>820316-75000-S</v>
      </c>
      <c r="O1160" s="122" t="str">
        <f>IF(B1160="NET","",IF(B1160="","",IFERROR(VLOOKUP(N1160,EAN!$A:$B,2,FALSE),"MANGLER - MÅ OPPDATERE EAN-FANEN")))</f>
        <v>MANGLER - MÅ OPPDATERE EAN-FANEN</v>
      </c>
      <c r="P1160" s="119">
        <f t="shared" si="55"/>
        <v>0</v>
      </c>
      <c r="Q1160" s="119">
        <f t="shared" si="56"/>
        <v>0</v>
      </c>
      <c r="S1160" s="137" t="str">
        <f>IF(B1160="NET","",IFERROR(VLOOKUP(O1160,'2) Order Form'!$W$9:$W$1926,1,FALSE),"Ikke med I order form"))</f>
        <v>Ikke med I order form</v>
      </c>
      <c r="V1160" s="172"/>
      <c r="W1160" s="120"/>
      <c r="AA1160" s="195"/>
      <c r="AB1160" s="137"/>
    </row>
    <row r="1161" spans="1:28" s="2" customFormat="1" ht="15" x14ac:dyDescent="0.2">
      <c r="A1161" s="228">
        <v>820316</v>
      </c>
      <c r="B1161" s="228" t="s">
        <v>3429</v>
      </c>
      <c r="C1161" s="228" t="s">
        <v>4204</v>
      </c>
      <c r="D1161" s="228" t="s">
        <v>3342</v>
      </c>
      <c r="E1161" s="228" t="s">
        <v>4389</v>
      </c>
      <c r="F1161" s="228" t="s">
        <v>7</v>
      </c>
      <c r="G1161" s="228" t="s">
        <v>128</v>
      </c>
      <c r="H1161" s="228">
        <v>0</v>
      </c>
      <c r="I1161" s="228">
        <v>0</v>
      </c>
      <c r="J1161" s="228">
        <v>0</v>
      </c>
      <c r="K1161" s="228">
        <v>0</v>
      </c>
      <c r="L1161" s="231">
        <v>0</v>
      </c>
      <c r="N1161" s="119" t="str">
        <f t="shared" si="54"/>
        <v>820316-75000-M</v>
      </c>
      <c r="O1161" s="122" t="str">
        <f>IF(B1161="NET","",IF(B1161="","",IFERROR(VLOOKUP(N1161,EAN!$A:$B,2,FALSE),"MANGLER - MÅ OPPDATERE EAN-FANEN")))</f>
        <v>MANGLER - MÅ OPPDATERE EAN-FANEN</v>
      </c>
      <c r="P1161" s="119">
        <f t="shared" si="55"/>
        <v>0</v>
      </c>
      <c r="Q1161" s="119">
        <f t="shared" si="56"/>
        <v>0</v>
      </c>
      <c r="S1161" s="137" t="str">
        <f>IF(B1161="NET","",IFERROR(VLOOKUP(O1161,'2) Order Form'!$W$9:$W$1926,1,FALSE),"Ikke med I order form"))</f>
        <v>Ikke med I order form</v>
      </c>
      <c r="V1161" s="172"/>
      <c r="W1161" s="120"/>
      <c r="AA1161" s="195"/>
      <c r="AB1161" s="137"/>
    </row>
    <row r="1162" spans="1:28" s="2" customFormat="1" ht="15" x14ac:dyDescent="0.2">
      <c r="A1162" s="228">
        <v>820316</v>
      </c>
      <c r="B1162" s="228" t="s">
        <v>3429</v>
      </c>
      <c r="C1162" s="228" t="s">
        <v>4204</v>
      </c>
      <c r="D1162" s="228" t="s">
        <v>3343</v>
      </c>
      <c r="E1162" s="228" t="s">
        <v>4389</v>
      </c>
      <c r="F1162" s="228" t="s">
        <v>67</v>
      </c>
      <c r="G1162" s="228" t="s">
        <v>128</v>
      </c>
      <c r="H1162" s="228">
        <v>0</v>
      </c>
      <c r="I1162" s="228">
        <v>0</v>
      </c>
      <c r="J1162" s="228">
        <v>0</v>
      </c>
      <c r="K1162" s="228">
        <v>0</v>
      </c>
      <c r="L1162" s="231">
        <v>0</v>
      </c>
      <c r="N1162" s="119" t="str">
        <f t="shared" si="54"/>
        <v>820316-75000-L</v>
      </c>
      <c r="O1162" s="122" t="str">
        <f>IF(B1162="NET","",IF(B1162="","",IFERROR(VLOOKUP(N1162,EAN!$A:$B,2,FALSE),"MANGLER - MÅ OPPDATERE EAN-FANEN")))</f>
        <v>MANGLER - MÅ OPPDATERE EAN-FANEN</v>
      </c>
      <c r="P1162" s="119">
        <f t="shared" si="55"/>
        <v>0</v>
      </c>
      <c r="Q1162" s="119">
        <f t="shared" si="56"/>
        <v>0</v>
      </c>
      <c r="S1162" s="137" t="str">
        <f>IF(B1162="NET","",IFERROR(VLOOKUP(O1162,'2) Order Form'!$W$9:$W$1926,1,FALSE),"Ikke med I order form"))</f>
        <v>Ikke med I order form</v>
      </c>
      <c r="V1162" s="172"/>
      <c r="W1162" s="120"/>
      <c r="AA1162" s="195"/>
      <c r="AB1162" s="137"/>
    </row>
    <row r="1163" spans="1:28" s="2" customFormat="1" ht="15" x14ac:dyDescent="0.2">
      <c r="A1163" s="228">
        <v>820316</v>
      </c>
      <c r="B1163" s="228" t="s">
        <v>3429</v>
      </c>
      <c r="C1163" s="228" t="s">
        <v>4204</v>
      </c>
      <c r="D1163" s="228" t="s">
        <v>3344</v>
      </c>
      <c r="E1163" s="228" t="s">
        <v>4389</v>
      </c>
      <c r="F1163" s="228" t="s">
        <v>68</v>
      </c>
      <c r="G1163" s="228" t="s">
        <v>128</v>
      </c>
      <c r="H1163" s="228">
        <v>0</v>
      </c>
      <c r="I1163" s="228">
        <v>0</v>
      </c>
      <c r="J1163" s="228">
        <v>0</v>
      </c>
      <c r="K1163" s="228">
        <v>0</v>
      </c>
      <c r="L1163" s="231">
        <v>0</v>
      </c>
      <c r="N1163" s="119" t="str">
        <f t="shared" si="54"/>
        <v>820316-75000-XL</v>
      </c>
      <c r="O1163" s="122" t="str">
        <f>IF(B1163="NET","",IF(B1163="","",IFERROR(VLOOKUP(N1163,EAN!$A:$B,2,FALSE),"MANGLER - MÅ OPPDATERE EAN-FANEN")))</f>
        <v>MANGLER - MÅ OPPDATERE EAN-FANEN</v>
      </c>
      <c r="P1163" s="119">
        <f t="shared" si="55"/>
        <v>0</v>
      </c>
      <c r="Q1163" s="119">
        <f t="shared" si="56"/>
        <v>0</v>
      </c>
      <c r="S1163" s="137" t="str">
        <f>IF(B1163="NET","",IFERROR(VLOOKUP(O1163,'2) Order Form'!$W$9:$W$1926,1,FALSE),"Ikke med I order form"))</f>
        <v>Ikke med I order form</v>
      </c>
      <c r="V1163" s="172"/>
      <c r="W1163" s="120"/>
      <c r="AA1163" s="195"/>
      <c r="AB1163" s="137"/>
    </row>
    <row r="1164" spans="1:28" s="2" customFormat="1" ht="15" x14ac:dyDescent="0.2">
      <c r="A1164" s="228">
        <v>820316</v>
      </c>
      <c r="B1164" s="228" t="s">
        <v>3429</v>
      </c>
      <c r="C1164" s="228" t="s">
        <v>4204</v>
      </c>
      <c r="D1164" s="228" t="s">
        <v>650</v>
      </c>
      <c r="E1164" s="228" t="s">
        <v>4364</v>
      </c>
      <c r="F1164" s="228" t="s">
        <v>8</v>
      </c>
      <c r="G1164" s="228" t="s">
        <v>128</v>
      </c>
      <c r="H1164" s="228">
        <v>0</v>
      </c>
      <c r="I1164" s="228">
        <v>0</v>
      </c>
      <c r="J1164" s="228">
        <v>0</v>
      </c>
      <c r="K1164" s="228">
        <v>0</v>
      </c>
      <c r="L1164" s="231">
        <v>0</v>
      </c>
      <c r="N1164" s="119" t="str">
        <f t="shared" si="54"/>
        <v>820316-99901-S</v>
      </c>
      <c r="O1164" s="122" t="str">
        <f>IF(B1164="NET","",IF(B1164="","",IFERROR(VLOOKUP(N1164,EAN!$A:$B,2,FALSE),"MANGLER - MÅ OPPDATERE EAN-FANEN")))</f>
        <v>MANGLER - MÅ OPPDATERE EAN-FANEN</v>
      </c>
      <c r="P1164" s="119">
        <f t="shared" si="55"/>
        <v>0</v>
      </c>
      <c r="Q1164" s="119">
        <f t="shared" si="56"/>
        <v>0</v>
      </c>
      <c r="S1164" s="137" t="str">
        <f>IF(B1164="NET","",IFERROR(VLOOKUP(O1164,'2) Order Form'!$W$9:$W$1926,1,FALSE),"Ikke med I order form"))</f>
        <v>Ikke med I order form</v>
      </c>
      <c r="V1164" s="172"/>
      <c r="W1164" s="120"/>
      <c r="AA1164" s="195"/>
      <c r="AB1164" s="137"/>
    </row>
    <row r="1165" spans="1:28" s="2" customFormat="1" ht="15" x14ac:dyDescent="0.2">
      <c r="A1165" s="228">
        <v>820316</v>
      </c>
      <c r="B1165" s="228" t="s">
        <v>3429</v>
      </c>
      <c r="C1165" s="228" t="s">
        <v>4204</v>
      </c>
      <c r="D1165" s="228" t="s">
        <v>651</v>
      </c>
      <c r="E1165" s="228" t="s">
        <v>4364</v>
      </c>
      <c r="F1165" s="228" t="s">
        <v>7</v>
      </c>
      <c r="G1165" s="228" t="s">
        <v>128</v>
      </c>
      <c r="H1165" s="228">
        <v>0</v>
      </c>
      <c r="I1165" s="228">
        <v>0</v>
      </c>
      <c r="J1165" s="228">
        <v>0</v>
      </c>
      <c r="K1165" s="228">
        <v>0</v>
      </c>
      <c r="L1165" s="231">
        <v>0</v>
      </c>
      <c r="N1165" s="119" t="str">
        <f t="shared" si="54"/>
        <v>820316-99901-M</v>
      </c>
      <c r="O1165" s="122" t="str">
        <f>IF(B1165="NET","",IF(B1165="","",IFERROR(VLOOKUP(N1165,EAN!$A:$B,2,FALSE),"MANGLER - MÅ OPPDATERE EAN-FANEN")))</f>
        <v>MANGLER - MÅ OPPDATERE EAN-FANEN</v>
      </c>
      <c r="P1165" s="119">
        <f t="shared" si="55"/>
        <v>0</v>
      </c>
      <c r="Q1165" s="119">
        <f t="shared" si="56"/>
        <v>0</v>
      </c>
      <c r="S1165" s="137" t="str">
        <f>IF(B1165="NET","",IFERROR(VLOOKUP(O1165,'2) Order Form'!$W$9:$W$1926,1,FALSE),"Ikke med I order form"))</f>
        <v>Ikke med I order form</v>
      </c>
      <c r="V1165" s="172"/>
      <c r="W1165" s="120"/>
      <c r="AA1165" s="195"/>
      <c r="AB1165" s="137"/>
    </row>
    <row r="1166" spans="1:28" s="2" customFormat="1" ht="15" x14ac:dyDescent="0.2">
      <c r="A1166" s="228">
        <v>820316</v>
      </c>
      <c r="B1166" s="228" t="s">
        <v>3429</v>
      </c>
      <c r="C1166" s="228" t="s">
        <v>4204</v>
      </c>
      <c r="D1166" s="228" t="s">
        <v>652</v>
      </c>
      <c r="E1166" s="228" t="s">
        <v>4364</v>
      </c>
      <c r="F1166" s="228" t="s">
        <v>67</v>
      </c>
      <c r="G1166" s="228" t="s">
        <v>128</v>
      </c>
      <c r="H1166" s="228">
        <v>0</v>
      </c>
      <c r="I1166" s="228">
        <v>0</v>
      </c>
      <c r="J1166" s="228">
        <v>0</v>
      </c>
      <c r="K1166" s="228">
        <v>0</v>
      </c>
      <c r="L1166" s="231">
        <v>0</v>
      </c>
      <c r="N1166" s="119" t="str">
        <f t="shared" si="54"/>
        <v>820316-99901-L</v>
      </c>
      <c r="O1166" s="122" t="str">
        <f>IF(B1166="NET","",IF(B1166="","",IFERROR(VLOOKUP(N1166,EAN!$A:$B,2,FALSE),"MANGLER - MÅ OPPDATERE EAN-FANEN")))</f>
        <v>MANGLER - MÅ OPPDATERE EAN-FANEN</v>
      </c>
      <c r="P1166" s="119">
        <f t="shared" si="55"/>
        <v>0</v>
      </c>
      <c r="Q1166" s="119">
        <f t="shared" si="56"/>
        <v>0</v>
      </c>
      <c r="S1166" s="137" t="str">
        <f>IF(B1166="NET","",IFERROR(VLOOKUP(O1166,'2) Order Form'!$W$9:$W$1926,1,FALSE),"Ikke med I order form"))</f>
        <v>Ikke med I order form</v>
      </c>
      <c r="V1166" s="172"/>
      <c r="W1166" s="120"/>
      <c r="AA1166" s="195"/>
      <c r="AB1166" s="137"/>
    </row>
    <row r="1167" spans="1:28" s="2" customFormat="1" ht="15" x14ac:dyDescent="0.2">
      <c r="A1167" s="228">
        <v>820316</v>
      </c>
      <c r="B1167" s="228" t="s">
        <v>3429</v>
      </c>
      <c r="C1167" s="228" t="s">
        <v>4204</v>
      </c>
      <c r="D1167" s="228" t="s">
        <v>653</v>
      </c>
      <c r="E1167" s="228" t="s">
        <v>4364</v>
      </c>
      <c r="F1167" s="228" t="s">
        <v>68</v>
      </c>
      <c r="G1167" s="228" t="s">
        <v>128</v>
      </c>
      <c r="H1167" s="228">
        <v>0</v>
      </c>
      <c r="I1167" s="228">
        <v>0</v>
      </c>
      <c r="J1167" s="228">
        <v>0</v>
      </c>
      <c r="K1167" s="228">
        <v>0</v>
      </c>
      <c r="L1167" s="231">
        <v>0</v>
      </c>
      <c r="N1167" s="119" t="str">
        <f t="shared" si="54"/>
        <v>820316-99901-XL</v>
      </c>
      <c r="O1167" s="122" t="str">
        <f>IF(B1167="NET","",IF(B1167="","",IFERROR(VLOOKUP(N1167,EAN!$A:$B,2,FALSE),"MANGLER - MÅ OPPDATERE EAN-FANEN")))</f>
        <v>MANGLER - MÅ OPPDATERE EAN-FANEN</v>
      </c>
      <c r="P1167" s="119">
        <f t="shared" si="55"/>
        <v>0</v>
      </c>
      <c r="Q1167" s="119">
        <f t="shared" si="56"/>
        <v>0</v>
      </c>
      <c r="S1167" s="137" t="str">
        <f>IF(B1167="NET","",IFERROR(VLOOKUP(O1167,'2) Order Form'!$W$9:$W$1926,1,FALSE),"Ikke med I order form"))</f>
        <v>Ikke med I order form</v>
      </c>
      <c r="V1167" s="172"/>
      <c r="W1167" s="120"/>
      <c r="AA1167" s="195"/>
      <c r="AB1167" s="137"/>
    </row>
    <row r="1168" spans="1:28" s="2" customFormat="1" ht="15" x14ac:dyDescent="0.2">
      <c r="A1168" s="229">
        <v>820317</v>
      </c>
      <c r="B1168" s="228" t="s">
        <v>248</v>
      </c>
      <c r="C1168" s="228"/>
      <c r="D1168" s="228"/>
      <c r="E1168" s="228"/>
      <c r="F1168" s="228"/>
      <c r="G1168" s="228"/>
      <c r="H1168" s="229">
        <v>202226</v>
      </c>
      <c r="I1168" s="229">
        <v>202227</v>
      </c>
      <c r="J1168" s="229">
        <v>202228</v>
      </c>
      <c r="K1168" s="229">
        <v>202229</v>
      </c>
      <c r="L1168" s="232">
        <v>202234</v>
      </c>
      <c r="N1168" s="119" t="str">
        <f t="shared" si="54"/>
        <v>820317-</v>
      </c>
      <c r="O1168" s="122" t="str">
        <f>IF(B1168="NET","",IF(B1168="","",IFERROR(VLOOKUP(N1168,EAN!$A:$B,2,FALSE),"MANGLER - MÅ OPPDATERE EAN-FANEN")))</f>
        <v/>
      </c>
      <c r="P1168" s="119">
        <f t="shared" si="55"/>
        <v>202226</v>
      </c>
      <c r="Q1168" s="119">
        <f t="shared" si="56"/>
        <v>202234</v>
      </c>
      <c r="S1168" s="137" t="str">
        <f>IF(B1168="NET","",IFERROR(VLOOKUP(O1168,'2) Order Form'!$W$9:$W$1926,1,FALSE),"Ikke med I order form"))</f>
        <v/>
      </c>
      <c r="V1168" s="172"/>
      <c r="W1168" s="120"/>
      <c r="AA1168" s="195"/>
      <c r="AB1168" s="137"/>
    </row>
    <row r="1169" spans="1:28" s="2" customFormat="1" ht="15" x14ac:dyDescent="0.2">
      <c r="A1169" s="228">
        <v>820317</v>
      </c>
      <c r="B1169" s="228" t="s">
        <v>3430</v>
      </c>
      <c r="C1169" s="228" t="s">
        <v>4204</v>
      </c>
      <c r="D1169" s="228" t="s">
        <v>3341</v>
      </c>
      <c r="E1169" s="228" t="s">
        <v>4389</v>
      </c>
      <c r="F1169" s="228" t="s">
        <v>8</v>
      </c>
      <c r="G1169" s="228" t="s">
        <v>128</v>
      </c>
      <c r="H1169" s="228">
        <v>0</v>
      </c>
      <c r="I1169" s="228">
        <v>0</v>
      </c>
      <c r="J1169" s="228">
        <v>0</v>
      </c>
      <c r="K1169" s="228">
        <v>0</v>
      </c>
      <c r="L1169" s="231">
        <v>0</v>
      </c>
      <c r="N1169" s="119" t="str">
        <f t="shared" si="54"/>
        <v>820317-75000-S</v>
      </c>
      <c r="O1169" s="122" t="str">
        <f>IF(B1169="NET","",IF(B1169="","",IFERROR(VLOOKUP(N1169,EAN!$A:$B,2,FALSE),"MANGLER - MÅ OPPDATERE EAN-FANEN")))</f>
        <v>MANGLER - MÅ OPPDATERE EAN-FANEN</v>
      </c>
      <c r="P1169" s="119">
        <f t="shared" si="55"/>
        <v>0</v>
      </c>
      <c r="Q1169" s="119">
        <f t="shared" si="56"/>
        <v>0</v>
      </c>
      <c r="S1169" s="137" t="str">
        <f>IF(B1169="NET","",IFERROR(VLOOKUP(O1169,'2) Order Form'!$W$9:$W$1926,1,FALSE),"Ikke med I order form"))</f>
        <v>Ikke med I order form</v>
      </c>
      <c r="V1169" s="172"/>
      <c r="W1169" s="120"/>
      <c r="AA1169" s="195"/>
      <c r="AB1169" s="137"/>
    </row>
    <row r="1170" spans="1:28" s="2" customFormat="1" ht="15" x14ac:dyDescent="0.2">
      <c r="A1170" s="228">
        <v>820317</v>
      </c>
      <c r="B1170" s="228" t="s">
        <v>3430</v>
      </c>
      <c r="C1170" s="228" t="s">
        <v>4204</v>
      </c>
      <c r="D1170" s="228" t="s">
        <v>3342</v>
      </c>
      <c r="E1170" s="228" t="s">
        <v>4389</v>
      </c>
      <c r="F1170" s="228" t="s">
        <v>7</v>
      </c>
      <c r="G1170" s="228" t="s">
        <v>128</v>
      </c>
      <c r="H1170" s="228">
        <v>0</v>
      </c>
      <c r="I1170" s="228">
        <v>0</v>
      </c>
      <c r="J1170" s="228">
        <v>0</v>
      </c>
      <c r="K1170" s="228">
        <v>0</v>
      </c>
      <c r="L1170" s="231">
        <v>0</v>
      </c>
      <c r="N1170" s="119" t="str">
        <f t="shared" si="54"/>
        <v>820317-75000-M</v>
      </c>
      <c r="O1170" s="122" t="str">
        <f>IF(B1170="NET","",IF(B1170="","",IFERROR(VLOOKUP(N1170,EAN!$A:$B,2,FALSE),"MANGLER - MÅ OPPDATERE EAN-FANEN")))</f>
        <v>MANGLER - MÅ OPPDATERE EAN-FANEN</v>
      </c>
      <c r="P1170" s="119">
        <f t="shared" si="55"/>
        <v>0</v>
      </c>
      <c r="Q1170" s="119">
        <f t="shared" si="56"/>
        <v>0</v>
      </c>
      <c r="S1170" s="137" t="str">
        <f>IF(B1170="NET","",IFERROR(VLOOKUP(O1170,'2) Order Form'!$W$9:$W$1926,1,FALSE),"Ikke med I order form"))</f>
        <v>Ikke med I order form</v>
      </c>
      <c r="V1170" s="172"/>
      <c r="W1170" s="120"/>
      <c r="AA1170" s="195"/>
      <c r="AB1170" s="137"/>
    </row>
    <row r="1171" spans="1:28" s="2" customFormat="1" ht="15" x14ac:dyDescent="0.2">
      <c r="A1171" s="228">
        <v>820317</v>
      </c>
      <c r="B1171" s="228" t="s">
        <v>3430</v>
      </c>
      <c r="C1171" s="228" t="s">
        <v>4204</v>
      </c>
      <c r="D1171" s="228" t="s">
        <v>3343</v>
      </c>
      <c r="E1171" s="228" t="s">
        <v>4389</v>
      </c>
      <c r="F1171" s="228" t="s">
        <v>67</v>
      </c>
      <c r="G1171" s="228" t="s">
        <v>128</v>
      </c>
      <c r="H1171" s="228">
        <v>0</v>
      </c>
      <c r="I1171" s="228">
        <v>0</v>
      </c>
      <c r="J1171" s="228">
        <v>0</v>
      </c>
      <c r="K1171" s="228">
        <v>0</v>
      </c>
      <c r="L1171" s="231">
        <v>0</v>
      </c>
      <c r="N1171" s="119" t="str">
        <f t="shared" si="54"/>
        <v>820317-75000-L</v>
      </c>
      <c r="O1171" s="122" t="str">
        <f>IF(B1171="NET","",IF(B1171="","",IFERROR(VLOOKUP(N1171,EAN!$A:$B,2,FALSE),"MANGLER - MÅ OPPDATERE EAN-FANEN")))</f>
        <v>MANGLER - MÅ OPPDATERE EAN-FANEN</v>
      </c>
      <c r="P1171" s="119">
        <f t="shared" si="55"/>
        <v>0</v>
      </c>
      <c r="Q1171" s="119">
        <f t="shared" si="56"/>
        <v>0</v>
      </c>
      <c r="S1171" s="137" t="str">
        <f>IF(B1171="NET","",IFERROR(VLOOKUP(O1171,'2) Order Form'!$W$9:$W$1926,1,FALSE),"Ikke med I order form"))</f>
        <v>Ikke med I order form</v>
      </c>
      <c r="V1171" s="172"/>
      <c r="W1171" s="120"/>
      <c r="AA1171" s="195"/>
      <c r="AB1171" s="137"/>
    </row>
    <row r="1172" spans="1:28" s="2" customFormat="1" ht="15" x14ac:dyDescent="0.2">
      <c r="A1172" s="228">
        <v>820317</v>
      </c>
      <c r="B1172" s="228" t="s">
        <v>3430</v>
      </c>
      <c r="C1172" s="228" t="s">
        <v>4204</v>
      </c>
      <c r="D1172" s="228" t="s">
        <v>3344</v>
      </c>
      <c r="E1172" s="228" t="s">
        <v>4389</v>
      </c>
      <c r="F1172" s="228" t="s">
        <v>68</v>
      </c>
      <c r="G1172" s="228" t="s">
        <v>128</v>
      </c>
      <c r="H1172" s="228">
        <v>0</v>
      </c>
      <c r="I1172" s="228">
        <v>0</v>
      </c>
      <c r="J1172" s="228">
        <v>0</v>
      </c>
      <c r="K1172" s="228">
        <v>0</v>
      </c>
      <c r="L1172" s="231">
        <v>0</v>
      </c>
      <c r="N1172" s="119" t="str">
        <f t="shared" si="54"/>
        <v>820317-75000-XL</v>
      </c>
      <c r="O1172" s="122" t="str">
        <f>IF(B1172="NET","",IF(B1172="","",IFERROR(VLOOKUP(N1172,EAN!$A:$B,2,FALSE),"MANGLER - MÅ OPPDATERE EAN-FANEN")))</f>
        <v>MANGLER - MÅ OPPDATERE EAN-FANEN</v>
      </c>
      <c r="P1172" s="119">
        <f t="shared" si="55"/>
        <v>0</v>
      </c>
      <c r="Q1172" s="119">
        <f t="shared" si="56"/>
        <v>0</v>
      </c>
      <c r="S1172" s="137" t="str">
        <f>IF(B1172="NET","",IFERROR(VLOOKUP(O1172,'2) Order Form'!$W$9:$W$1926,1,FALSE),"Ikke med I order form"))</f>
        <v>Ikke med I order form</v>
      </c>
      <c r="V1172" s="172"/>
      <c r="W1172" s="120"/>
      <c r="AA1172" s="195"/>
      <c r="AB1172" s="137"/>
    </row>
    <row r="1173" spans="1:28" s="2" customFormat="1" ht="15" x14ac:dyDescent="0.2">
      <c r="A1173" s="228">
        <v>820317</v>
      </c>
      <c r="B1173" s="228" t="s">
        <v>3430</v>
      </c>
      <c r="C1173" s="228" t="s">
        <v>4204</v>
      </c>
      <c r="D1173" s="228" t="s">
        <v>650</v>
      </c>
      <c r="E1173" s="228" t="s">
        <v>4364</v>
      </c>
      <c r="F1173" s="228" t="s">
        <v>8</v>
      </c>
      <c r="G1173" s="228" t="s">
        <v>128</v>
      </c>
      <c r="H1173" s="228">
        <v>0</v>
      </c>
      <c r="I1173" s="228">
        <v>0</v>
      </c>
      <c r="J1173" s="228">
        <v>0</v>
      </c>
      <c r="K1173" s="228">
        <v>0</v>
      </c>
      <c r="L1173" s="231">
        <v>0</v>
      </c>
      <c r="N1173" s="119" t="str">
        <f t="shared" si="54"/>
        <v>820317-99901-S</v>
      </c>
      <c r="O1173" s="122" t="str">
        <f>IF(B1173="NET","",IF(B1173="","",IFERROR(VLOOKUP(N1173,EAN!$A:$B,2,FALSE),"MANGLER - MÅ OPPDATERE EAN-FANEN")))</f>
        <v>MANGLER - MÅ OPPDATERE EAN-FANEN</v>
      </c>
      <c r="P1173" s="119">
        <f t="shared" si="55"/>
        <v>0</v>
      </c>
      <c r="Q1173" s="119">
        <f t="shared" si="56"/>
        <v>0</v>
      </c>
      <c r="S1173" s="137" t="str">
        <f>IF(B1173="NET","",IFERROR(VLOOKUP(O1173,'2) Order Form'!$W$9:$W$1926,1,FALSE),"Ikke med I order form"))</f>
        <v>Ikke med I order form</v>
      </c>
      <c r="V1173" s="172"/>
      <c r="W1173" s="120"/>
      <c r="AA1173" s="195"/>
      <c r="AB1173" s="137"/>
    </row>
    <row r="1174" spans="1:28" s="2" customFormat="1" ht="15" x14ac:dyDescent="0.2">
      <c r="A1174" s="228">
        <v>820317</v>
      </c>
      <c r="B1174" s="228" t="s">
        <v>3430</v>
      </c>
      <c r="C1174" s="228" t="s">
        <v>4204</v>
      </c>
      <c r="D1174" s="228" t="s">
        <v>651</v>
      </c>
      <c r="E1174" s="228" t="s">
        <v>4364</v>
      </c>
      <c r="F1174" s="228" t="s">
        <v>7</v>
      </c>
      <c r="G1174" s="228" t="s">
        <v>128</v>
      </c>
      <c r="H1174" s="228">
        <v>0</v>
      </c>
      <c r="I1174" s="228">
        <v>0</v>
      </c>
      <c r="J1174" s="228">
        <v>0</v>
      </c>
      <c r="K1174" s="228">
        <v>0</v>
      </c>
      <c r="L1174" s="231">
        <v>0</v>
      </c>
      <c r="N1174" s="119" t="str">
        <f t="shared" si="54"/>
        <v>820317-99901-M</v>
      </c>
      <c r="O1174" s="122" t="str">
        <f>IF(B1174="NET","",IF(B1174="","",IFERROR(VLOOKUP(N1174,EAN!$A:$B,2,FALSE),"MANGLER - MÅ OPPDATERE EAN-FANEN")))</f>
        <v>MANGLER - MÅ OPPDATERE EAN-FANEN</v>
      </c>
      <c r="P1174" s="119">
        <f t="shared" si="55"/>
        <v>0</v>
      </c>
      <c r="Q1174" s="119">
        <f t="shared" si="56"/>
        <v>0</v>
      </c>
      <c r="S1174" s="137" t="str">
        <f>IF(B1174="NET","",IFERROR(VLOOKUP(O1174,'2) Order Form'!$W$9:$W$1926,1,FALSE),"Ikke med I order form"))</f>
        <v>Ikke med I order form</v>
      </c>
      <c r="V1174" s="172"/>
      <c r="W1174" s="120"/>
      <c r="AA1174" s="195"/>
      <c r="AB1174" s="137"/>
    </row>
    <row r="1175" spans="1:28" s="2" customFormat="1" ht="15" x14ac:dyDescent="0.2">
      <c r="A1175" s="228">
        <v>820317</v>
      </c>
      <c r="B1175" s="228" t="s">
        <v>3430</v>
      </c>
      <c r="C1175" s="228" t="s">
        <v>4204</v>
      </c>
      <c r="D1175" s="228" t="s">
        <v>652</v>
      </c>
      <c r="E1175" s="228" t="s">
        <v>4364</v>
      </c>
      <c r="F1175" s="228" t="s">
        <v>67</v>
      </c>
      <c r="G1175" s="228" t="s">
        <v>128</v>
      </c>
      <c r="H1175" s="228">
        <v>0</v>
      </c>
      <c r="I1175" s="228">
        <v>0</v>
      </c>
      <c r="J1175" s="228">
        <v>0</v>
      </c>
      <c r="K1175" s="228">
        <v>0</v>
      </c>
      <c r="L1175" s="231">
        <v>0</v>
      </c>
      <c r="N1175" s="119" t="str">
        <f t="shared" si="54"/>
        <v>820317-99901-L</v>
      </c>
      <c r="O1175" s="122" t="str">
        <f>IF(B1175="NET","",IF(B1175="","",IFERROR(VLOOKUP(N1175,EAN!$A:$B,2,FALSE),"MANGLER - MÅ OPPDATERE EAN-FANEN")))</f>
        <v>MANGLER - MÅ OPPDATERE EAN-FANEN</v>
      </c>
      <c r="P1175" s="119">
        <f t="shared" si="55"/>
        <v>0</v>
      </c>
      <c r="Q1175" s="119">
        <f t="shared" si="56"/>
        <v>0</v>
      </c>
      <c r="S1175" s="137" t="str">
        <f>IF(B1175="NET","",IFERROR(VLOOKUP(O1175,'2) Order Form'!$W$9:$W$1926,1,FALSE),"Ikke med I order form"))</f>
        <v>Ikke med I order form</v>
      </c>
      <c r="V1175" s="172"/>
      <c r="W1175" s="120"/>
      <c r="AA1175" s="195"/>
      <c r="AB1175" s="137"/>
    </row>
    <row r="1176" spans="1:28" s="2" customFormat="1" ht="15" x14ac:dyDescent="0.2">
      <c r="A1176" s="228">
        <v>820317</v>
      </c>
      <c r="B1176" s="228" t="s">
        <v>3430</v>
      </c>
      <c r="C1176" s="228" t="s">
        <v>4204</v>
      </c>
      <c r="D1176" s="228" t="s">
        <v>653</v>
      </c>
      <c r="E1176" s="228" t="s">
        <v>4364</v>
      </c>
      <c r="F1176" s="228" t="s">
        <v>68</v>
      </c>
      <c r="G1176" s="228" t="s">
        <v>128</v>
      </c>
      <c r="H1176" s="228">
        <v>0</v>
      </c>
      <c r="I1176" s="228">
        <v>0</v>
      </c>
      <c r="J1176" s="228">
        <v>0</v>
      </c>
      <c r="K1176" s="228">
        <v>0</v>
      </c>
      <c r="L1176" s="231">
        <v>0</v>
      </c>
      <c r="N1176" s="119" t="str">
        <f t="shared" si="54"/>
        <v>820317-99901-XL</v>
      </c>
      <c r="O1176" s="122" t="str">
        <f>IF(B1176="NET","",IF(B1176="","",IFERROR(VLOOKUP(N1176,EAN!$A:$B,2,FALSE),"MANGLER - MÅ OPPDATERE EAN-FANEN")))</f>
        <v>MANGLER - MÅ OPPDATERE EAN-FANEN</v>
      </c>
      <c r="P1176" s="119">
        <f t="shared" si="55"/>
        <v>0</v>
      </c>
      <c r="Q1176" s="119">
        <f t="shared" si="56"/>
        <v>0</v>
      </c>
      <c r="S1176" s="137" t="str">
        <f>IF(B1176="NET","",IFERROR(VLOOKUP(O1176,'2) Order Form'!$W$9:$W$1926,1,FALSE),"Ikke med I order form"))</f>
        <v>Ikke med I order form</v>
      </c>
      <c r="V1176" s="172"/>
      <c r="W1176" s="120"/>
      <c r="AA1176" s="195"/>
      <c r="AB1176" s="137"/>
    </row>
    <row r="1177" spans="1:28" s="2" customFormat="1" ht="15" x14ac:dyDescent="0.2">
      <c r="A1177" s="229">
        <v>820321</v>
      </c>
      <c r="B1177" s="228" t="s">
        <v>248</v>
      </c>
      <c r="C1177" s="228"/>
      <c r="D1177" s="228"/>
      <c r="E1177" s="228"/>
      <c r="F1177" s="228"/>
      <c r="G1177" s="228"/>
      <c r="H1177" s="229">
        <v>202226</v>
      </c>
      <c r="I1177" s="229">
        <v>202227</v>
      </c>
      <c r="J1177" s="229">
        <v>202228</v>
      </c>
      <c r="K1177" s="229">
        <v>202229</v>
      </c>
      <c r="L1177" s="232">
        <v>202234</v>
      </c>
      <c r="N1177" s="119" t="str">
        <f t="shared" si="54"/>
        <v>820321-</v>
      </c>
      <c r="O1177" s="122" t="str">
        <f>IF(B1177="NET","",IF(B1177="","",IFERROR(VLOOKUP(N1177,EAN!$A:$B,2,FALSE),"MANGLER - MÅ OPPDATERE EAN-FANEN")))</f>
        <v/>
      </c>
      <c r="P1177" s="119">
        <f t="shared" si="55"/>
        <v>202226</v>
      </c>
      <c r="Q1177" s="119">
        <f t="shared" si="56"/>
        <v>202234</v>
      </c>
      <c r="S1177" s="137" t="str">
        <f>IF(B1177="NET","",IFERROR(VLOOKUP(O1177,'2) Order Form'!$W$9:$W$1926,1,FALSE),"Ikke med I order form"))</f>
        <v/>
      </c>
      <c r="V1177" s="172"/>
      <c r="W1177" s="120"/>
      <c r="AA1177" s="195"/>
      <c r="AB1177" s="137"/>
    </row>
    <row r="1178" spans="1:28" s="2" customFormat="1" ht="15" x14ac:dyDescent="0.2">
      <c r="A1178" s="228">
        <v>820321</v>
      </c>
      <c r="B1178" s="228" t="s">
        <v>3431</v>
      </c>
      <c r="C1178" s="228" t="s">
        <v>4204</v>
      </c>
      <c r="D1178" s="228" t="s">
        <v>3432</v>
      </c>
      <c r="E1178" s="228" t="s">
        <v>3387</v>
      </c>
      <c r="F1178" s="228" t="s">
        <v>69</v>
      </c>
      <c r="G1178" s="228" t="s">
        <v>128</v>
      </c>
      <c r="H1178" s="228">
        <v>0</v>
      </c>
      <c r="I1178" s="228">
        <v>0</v>
      </c>
      <c r="J1178" s="228">
        <v>0</v>
      </c>
      <c r="K1178" s="228">
        <v>0</v>
      </c>
      <c r="L1178" s="231">
        <v>0</v>
      </c>
      <c r="N1178" s="119" t="str">
        <f t="shared" si="54"/>
        <v>820321-20100-XS</v>
      </c>
      <c r="O1178" s="122" t="str">
        <f>IF(B1178="NET","",IF(B1178="","",IFERROR(VLOOKUP(N1178,EAN!$A:$B,2,FALSE),"MANGLER - MÅ OPPDATERE EAN-FANEN")))</f>
        <v>MANGLER - MÅ OPPDATERE EAN-FANEN</v>
      </c>
      <c r="P1178" s="119">
        <f t="shared" si="55"/>
        <v>0</v>
      </c>
      <c r="Q1178" s="119">
        <f t="shared" si="56"/>
        <v>0</v>
      </c>
      <c r="S1178" s="137" t="str">
        <f>IF(B1178="NET","",IFERROR(VLOOKUP(O1178,'2) Order Form'!$W$9:$W$1926,1,FALSE),"Ikke med I order form"))</f>
        <v>Ikke med I order form</v>
      </c>
      <c r="V1178" s="172"/>
      <c r="W1178" s="120"/>
      <c r="AA1178" s="195"/>
      <c r="AB1178" s="137"/>
    </row>
    <row r="1179" spans="1:28" s="2" customFormat="1" ht="15" x14ac:dyDescent="0.2">
      <c r="A1179" s="228">
        <v>820321</v>
      </c>
      <c r="B1179" s="228" t="s">
        <v>3431</v>
      </c>
      <c r="C1179" s="228" t="s">
        <v>4204</v>
      </c>
      <c r="D1179" s="228" t="s">
        <v>3425</v>
      </c>
      <c r="E1179" s="228" t="s">
        <v>3387</v>
      </c>
      <c r="F1179" s="228" t="s">
        <v>8</v>
      </c>
      <c r="G1179" s="228" t="s">
        <v>128</v>
      </c>
      <c r="H1179" s="228">
        <v>0</v>
      </c>
      <c r="I1179" s="228">
        <v>0</v>
      </c>
      <c r="J1179" s="228">
        <v>0</v>
      </c>
      <c r="K1179" s="228">
        <v>0</v>
      </c>
      <c r="L1179" s="231">
        <v>0</v>
      </c>
      <c r="N1179" s="119" t="str">
        <f t="shared" si="54"/>
        <v>820321-20100-S</v>
      </c>
      <c r="O1179" s="122" t="str">
        <f>IF(B1179="NET","",IF(B1179="","",IFERROR(VLOOKUP(N1179,EAN!$A:$B,2,FALSE),"MANGLER - MÅ OPPDATERE EAN-FANEN")))</f>
        <v>MANGLER - MÅ OPPDATERE EAN-FANEN</v>
      </c>
      <c r="P1179" s="119">
        <f t="shared" si="55"/>
        <v>0</v>
      </c>
      <c r="Q1179" s="119">
        <f t="shared" si="56"/>
        <v>0</v>
      </c>
      <c r="S1179" s="137" t="str">
        <f>IF(B1179="NET","",IFERROR(VLOOKUP(O1179,'2) Order Form'!$W$9:$W$1926,1,FALSE),"Ikke med I order form"))</f>
        <v>Ikke med I order form</v>
      </c>
      <c r="V1179" s="172"/>
      <c r="W1179" s="120"/>
      <c r="AA1179" s="195"/>
      <c r="AB1179" s="137"/>
    </row>
    <row r="1180" spans="1:28" s="2" customFormat="1" ht="15" x14ac:dyDescent="0.2">
      <c r="A1180" s="228">
        <v>820321</v>
      </c>
      <c r="B1180" s="228" t="s">
        <v>3431</v>
      </c>
      <c r="C1180" s="228" t="s">
        <v>4204</v>
      </c>
      <c r="D1180" s="228" t="s">
        <v>3426</v>
      </c>
      <c r="E1180" s="228" t="s">
        <v>3387</v>
      </c>
      <c r="F1180" s="228" t="s">
        <v>7</v>
      </c>
      <c r="G1180" s="228" t="s">
        <v>128</v>
      </c>
      <c r="H1180" s="228">
        <v>0</v>
      </c>
      <c r="I1180" s="228">
        <v>0</v>
      </c>
      <c r="J1180" s="228">
        <v>0</v>
      </c>
      <c r="K1180" s="228">
        <v>0</v>
      </c>
      <c r="L1180" s="231">
        <v>0</v>
      </c>
      <c r="N1180" s="119" t="str">
        <f t="shared" si="54"/>
        <v>820321-20100-M</v>
      </c>
      <c r="O1180" s="122" t="str">
        <f>IF(B1180="NET","",IF(B1180="","",IFERROR(VLOOKUP(N1180,EAN!$A:$B,2,FALSE),"MANGLER - MÅ OPPDATERE EAN-FANEN")))</f>
        <v>MANGLER - MÅ OPPDATERE EAN-FANEN</v>
      </c>
      <c r="P1180" s="119">
        <f t="shared" si="55"/>
        <v>0</v>
      </c>
      <c r="Q1180" s="119">
        <f t="shared" si="56"/>
        <v>0</v>
      </c>
      <c r="S1180" s="137" t="str">
        <f>IF(B1180="NET","",IFERROR(VLOOKUP(O1180,'2) Order Form'!$W$9:$W$1926,1,FALSE),"Ikke med I order form"))</f>
        <v>Ikke med I order form</v>
      </c>
      <c r="V1180" s="172"/>
      <c r="W1180" s="120"/>
      <c r="AA1180" s="195"/>
      <c r="AB1180" s="137"/>
    </row>
    <row r="1181" spans="1:28" s="2" customFormat="1" ht="15" x14ac:dyDescent="0.2">
      <c r="A1181" s="228">
        <v>820321</v>
      </c>
      <c r="B1181" s="228" t="s">
        <v>3431</v>
      </c>
      <c r="C1181" s="228" t="s">
        <v>4204</v>
      </c>
      <c r="D1181" s="228" t="s">
        <v>3427</v>
      </c>
      <c r="E1181" s="228" t="s">
        <v>3387</v>
      </c>
      <c r="F1181" s="228" t="s">
        <v>67</v>
      </c>
      <c r="G1181" s="228" t="s">
        <v>128</v>
      </c>
      <c r="H1181" s="228">
        <v>0</v>
      </c>
      <c r="I1181" s="228">
        <v>0</v>
      </c>
      <c r="J1181" s="228">
        <v>0</v>
      </c>
      <c r="K1181" s="228">
        <v>0</v>
      </c>
      <c r="L1181" s="231">
        <v>0</v>
      </c>
      <c r="N1181" s="119" t="str">
        <f t="shared" si="54"/>
        <v>820321-20100-L</v>
      </c>
      <c r="O1181" s="122" t="str">
        <f>IF(B1181="NET","",IF(B1181="","",IFERROR(VLOOKUP(N1181,EAN!$A:$B,2,FALSE),"MANGLER - MÅ OPPDATERE EAN-FANEN")))</f>
        <v>MANGLER - MÅ OPPDATERE EAN-FANEN</v>
      </c>
      <c r="P1181" s="119">
        <f t="shared" si="55"/>
        <v>0</v>
      </c>
      <c r="Q1181" s="119">
        <f t="shared" si="56"/>
        <v>0</v>
      </c>
      <c r="S1181" s="137" t="str">
        <f>IF(B1181="NET","",IFERROR(VLOOKUP(O1181,'2) Order Form'!$W$9:$W$1926,1,FALSE),"Ikke med I order form"))</f>
        <v>Ikke med I order form</v>
      </c>
      <c r="V1181" s="172"/>
      <c r="W1181" s="120"/>
      <c r="AA1181" s="195"/>
      <c r="AB1181" s="137"/>
    </row>
    <row r="1182" spans="1:28" s="2" customFormat="1" ht="15" x14ac:dyDescent="0.2">
      <c r="A1182" s="229">
        <v>820322</v>
      </c>
      <c r="B1182" s="228" t="s">
        <v>248</v>
      </c>
      <c r="C1182" s="228"/>
      <c r="D1182" s="228"/>
      <c r="E1182" s="228"/>
      <c r="F1182" s="228"/>
      <c r="G1182" s="228"/>
      <c r="H1182" s="229">
        <v>202226</v>
      </c>
      <c r="I1182" s="229">
        <v>202227</v>
      </c>
      <c r="J1182" s="229">
        <v>202228</v>
      </c>
      <c r="K1182" s="229">
        <v>202229</v>
      </c>
      <c r="L1182" s="232">
        <v>202234</v>
      </c>
      <c r="N1182" s="119" t="str">
        <f t="shared" si="54"/>
        <v>820322-</v>
      </c>
      <c r="O1182" s="122" t="str">
        <f>IF(B1182="NET","",IF(B1182="","",IFERROR(VLOOKUP(N1182,EAN!$A:$B,2,FALSE),"MANGLER - MÅ OPPDATERE EAN-FANEN")))</f>
        <v/>
      </c>
      <c r="P1182" s="119">
        <f t="shared" si="55"/>
        <v>202226</v>
      </c>
      <c r="Q1182" s="119">
        <f t="shared" si="56"/>
        <v>202234</v>
      </c>
      <c r="S1182" s="137" t="str">
        <f>IF(B1182="NET","",IFERROR(VLOOKUP(O1182,'2) Order Form'!$W$9:$W$1926,1,FALSE),"Ikke med I order form"))</f>
        <v/>
      </c>
      <c r="V1182" s="172"/>
      <c r="W1182" s="120"/>
      <c r="AA1182" s="195"/>
      <c r="AB1182" s="137"/>
    </row>
    <row r="1183" spans="1:28" s="2" customFormat="1" ht="15" x14ac:dyDescent="0.2">
      <c r="A1183" s="228">
        <v>820322</v>
      </c>
      <c r="B1183" s="228" t="s">
        <v>3433</v>
      </c>
      <c r="C1183" s="228" t="s">
        <v>4204</v>
      </c>
      <c r="D1183" s="228" t="s">
        <v>3432</v>
      </c>
      <c r="E1183" s="228" t="s">
        <v>3387</v>
      </c>
      <c r="F1183" s="228" t="s">
        <v>69</v>
      </c>
      <c r="G1183" s="228" t="s">
        <v>128</v>
      </c>
      <c r="H1183" s="228">
        <v>0</v>
      </c>
      <c r="I1183" s="228">
        <v>0</v>
      </c>
      <c r="J1183" s="228">
        <v>0</v>
      </c>
      <c r="K1183" s="228">
        <v>0</v>
      </c>
      <c r="L1183" s="231">
        <v>0</v>
      </c>
      <c r="N1183" s="119" t="str">
        <f t="shared" si="54"/>
        <v>820322-20100-XS</v>
      </c>
      <c r="O1183" s="122" t="str">
        <f>IF(B1183="NET","",IF(B1183="","",IFERROR(VLOOKUP(N1183,EAN!$A:$B,2,FALSE),"MANGLER - MÅ OPPDATERE EAN-FANEN")))</f>
        <v>MANGLER - MÅ OPPDATERE EAN-FANEN</v>
      </c>
      <c r="P1183" s="119">
        <f t="shared" si="55"/>
        <v>0</v>
      </c>
      <c r="Q1183" s="119">
        <f t="shared" si="56"/>
        <v>0</v>
      </c>
      <c r="S1183" s="137" t="str">
        <f>IF(B1183="NET","",IFERROR(VLOOKUP(O1183,'2) Order Form'!$W$9:$W$1926,1,FALSE),"Ikke med I order form"))</f>
        <v>Ikke med I order form</v>
      </c>
      <c r="V1183" s="172"/>
      <c r="W1183" s="120"/>
      <c r="AA1183" s="195"/>
      <c r="AB1183" s="137"/>
    </row>
    <row r="1184" spans="1:28" s="2" customFormat="1" ht="15" x14ac:dyDescent="0.2">
      <c r="A1184" s="228">
        <v>820322</v>
      </c>
      <c r="B1184" s="228" t="s">
        <v>3433</v>
      </c>
      <c r="C1184" s="228" t="s">
        <v>4204</v>
      </c>
      <c r="D1184" s="228" t="s">
        <v>3425</v>
      </c>
      <c r="E1184" s="228" t="s">
        <v>3387</v>
      </c>
      <c r="F1184" s="228" t="s">
        <v>8</v>
      </c>
      <c r="G1184" s="228" t="s">
        <v>128</v>
      </c>
      <c r="H1184" s="228">
        <v>0</v>
      </c>
      <c r="I1184" s="228">
        <v>0</v>
      </c>
      <c r="J1184" s="228">
        <v>0</v>
      </c>
      <c r="K1184" s="228">
        <v>0</v>
      </c>
      <c r="L1184" s="231">
        <v>0</v>
      </c>
      <c r="N1184" s="119" t="str">
        <f t="shared" si="54"/>
        <v>820322-20100-S</v>
      </c>
      <c r="O1184" s="122" t="str">
        <f>IF(B1184="NET","",IF(B1184="","",IFERROR(VLOOKUP(N1184,EAN!$A:$B,2,FALSE),"MANGLER - MÅ OPPDATERE EAN-FANEN")))</f>
        <v>MANGLER - MÅ OPPDATERE EAN-FANEN</v>
      </c>
      <c r="P1184" s="119">
        <f t="shared" si="55"/>
        <v>0</v>
      </c>
      <c r="Q1184" s="119">
        <f t="shared" si="56"/>
        <v>0</v>
      </c>
      <c r="S1184" s="137" t="str">
        <f>IF(B1184="NET","",IFERROR(VLOOKUP(O1184,'2) Order Form'!$W$9:$W$1926,1,FALSE),"Ikke med I order form"))</f>
        <v>Ikke med I order form</v>
      </c>
      <c r="V1184" s="172"/>
      <c r="W1184" s="120"/>
      <c r="AA1184" s="195"/>
      <c r="AB1184" s="137"/>
    </row>
    <row r="1185" spans="1:28" s="2" customFormat="1" ht="15" x14ac:dyDescent="0.2">
      <c r="A1185" s="228">
        <v>820322</v>
      </c>
      <c r="B1185" s="228" t="s">
        <v>3433</v>
      </c>
      <c r="C1185" s="228" t="s">
        <v>4204</v>
      </c>
      <c r="D1185" s="228" t="s">
        <v>3426</v>
      </c>
      <c r="E1185" s="228" t="s">
        <v>3387</v>
      </c>
      <c r="F1185" s="228" t="s">
        <v>7</v>
      </c>
      <c r="G1185" s="228" t="s">
        <v>128</v>
      </c>
      <c r="H1185" s="228">
        <v>0</v>
      </c>
      <c r="I1185" s="228">
        <v>0</v>
      </c>
      <c r="J1185" s="228">
        <v>0</v>
      </c>
      <c r="K1185" s="228">
        <v>0</v>
      </c>
      <c r="L1185" s="231">
        <v>0</v>
      </c>
      <c r="N1185" s="119" t="str">
        <f t="shared" si="54"/>
        <v>820322-20100-M</v>
      </c>
      <c r="O1185" s="122" t="str">
        <f>IF(B1185="NET","",IF(B1185="","",IFERROR(VLOOKUP(N1185,EAN!$A:$B,2,FALSE),"MANGLER - MÅ OPPDATERE EAN-FANEN")))</f>
        <v>MANGLER - MÅ OPPDATERE EAN-FANEN</v>
      </c>
      <c r="P1185" s="119">
        <f t="shared" si="55"/>
        <v>0</v>
      </c>
      <c r="Q1185" s="119">
        <f t="shared" si="56"/>
        <v>0</v>
      </c>
      <c r="S1185" s="137" t="str">
        <f>IF(B1185="NET","",IFERROR(VLOOKUP(O1185,'2) Order Form'!$W$9:$W$1926,1,FALSE),"Ikke med I order form"))</f>
        <v>Ikke med I order form</v>
      </c>
      <c r="V1185" s="172"/>
      <c r="W1185" s="120"/>
      <c r="AA1185" s="195"/>
      <c r="AB1185" s="137"/>
    </row>
    <row r="1186" spans="1:28" s="2" customFormat="1" ht="15" x14ac:dyDescent="0.2">
      <c r="A1186" s="228">
        <v>820322</v>
      </c>
      <c r="B1186" s="228" t="s">
        <v>3433</v>
      </c>
      <c r="C1186" s="228" t="s">
        <v>4204</v>
      </c>
      <c r="D1186" s="228" t="s">
        <v>3427</v>
      </c>
      <c r="E1186" s="228" t="s">
        <v>3387</v>
      </c>
      <c r="F1186" s="228" t="s">
        <v>67</v>
      </c>
      <c r="G1186" s="228" t="s">
        <v>128</v>
      </c>
      <c r="H1186" s="228">
        <v>0</v>
      </c>
      <c r="I1186" s="228">
        <v>0</v>
      </c>
      <c r="J1186" s="228">
        <v>0</v>
      </c>
      <c r="K1186" s="228">
        <v>0</v>
      </c>
      <c r="L1186" s="231">
        <v>0</v>
      </c>
      <c r="N1186" s="119" t="str">
        <f t="shared" si="54"/>
        <v>820322-20100-L</v>
      </c>
      <c r="O1186" s="122" t="str">
        <f>IF(B1186="NET","",IF(B1186="","",IFERROR(VLOOKUP(N1186,EAN!$A:$B,2,FALSE),"MANGLER - MÅ OPPDATERE EAN-FANEN")))</f>
        <v>MANGLER - MÅ OPPDATERE EAN-FANEN</v>
      </c>
      <c r="P1186" s="119">
        <f t="shared" si="55"/>
        <v>0</v>
      </c>
      <c r="Q1186" s="119">
        <f t="shared" si="56"/>
        <v>0</v>
      </c>
      <c r="S1186" s="137" t="str">
        <f>IF(B1186="NET","",IFERROR(VLOOKUP(O1186,'2) Order Form'!$W$9:$W$1926,1,FALSE),"Ikke med I order form"))</f>
        <v>Ikke med I order form</v>
      </c>
      <c r="V1186" s="172"/>
      <c r="W1186" s="120"/>
      <c r="AA1186" s="195"/>
      <c r="AB1186" s="137"/>
    </row>
    <row r="1187" spans="1:28" s="2" customFormat="1" ht="15" x14ac:dyDescent="0.2">
      <c r="A1187" s="228">
        <v>820322</v>
      </c>
      <c r="B1187" s="228" t="s">
        <v>3433</v>
      </c>
      <c r="C1187" s="228" t="s">
        <v>4204</v>
      </c>
      <c r="D1187" s="228" t="s">
        <v>3364</v>
      </c>
      <c r="E1187" s="228" t="s">
        <v>4391</v>
      </c>
      <c r="F1187" s="228" t="s">
        <v>69</v>
      </c>
      <c r="G1187" s="228" t="s">
        <v>128</v>
      </c>
      <c r="H1187" s="228">
        <v>0</v>
      </c>
      <c r="I1187" s="228">
        <v>0</v>
      </c>
      <c r="J1187" s="228">
        <v>0</v>
      </c>
      <c r="K1187" s="228">
        <v>0</v>
      </c>
      <c r="L1187" s="231">
        <v>0</v>
      </c>
      <c r="N1187" s="119" t="str">
        <f t="shared" si="54"/>
        <v>820322-55503-XS</v>
      </c>
      <c r="O1187" s="122" t="str">
        <f>IF(B1187="NET","",IF(B1187="","",IFERROR(VLOOKUP(N1187,EAN!$A:$B,2,FALSE),"MANGLER - MÅ OPPDATERE EAN-FANEN")))</f>
        <v>MANGLER - MÅ OPPDATERE EAN-FANEN</v>
      </c>
      <c r="P1187" s="119">
        <f t="shared" si="55"/>
        <v>0</v>
      </c>
      <c r="Q1187" s="119">
        <f t="shared" si="56"/>
        <v>0</v>
      </c>
      <c r="S1187" s="137" t="str">
        <f>IF(B1187="NET","",IFERROR(VLOOKUP(O1187,'2) Order Form'!$W$9:$W$1926,1,FALSE),"Ikke med I order form"))</f>
        <v>Ikke med I order form</v>
      </c>
      <c r="V1187" s="172"/>
      <c r="W1187" s="120"/>
      <c r="AA1187" s="195"/>
      <c r="AB1187" s="137"/>
    </row>
    <row r="1188" spans="1:28" s="2" customFormat="1" ht="15" x14ac:dyDescent="0.2">
      <c r="A1188" s="228">
        <v>820322</v>
      </c>
      <c r="B1188" s="228" t="s">
        <v>3433</v>
      </c>
      <c r="C1188" s="228" t="s">
        <v>4204</v>
      </c>
      <c r="D1188" s="228" t="s">
        <v>3365</v>
      </c>
      <c r="E1188" s="228" t="s">
        <v>4391</v>
      </c>
      <c r="F1188" s="228" t="s">
        <v>8</v>
      </c>
      <c r="G1188" s="228" t="s">
        <v>128</v>
      </c>
      <c r="H1188" s="228">
        <v>0</v>
      </c>
      <c r="I1188" s="228">
        <v>0</v>
      </c>
      <c r="J1188" s="228">
        <v>0</v>
      </c>
      <c r="K1188" s="228">
        <v>0</v>
      </c>
      <c r="L1188" s="231">
        <v>0</v>
      </c>
      <c r="N1188" s="119" t="str">
        <f t="shared" si="54"/>
        <v>820322-55503-S</v>
      </c>
      <c r="O1188" s="122" t="str">
        <f>IF(B1188="NET","",IF(B1188="","",IFERROR(VLOOKUP(N1188,EAN!$A:$B,2,FALSE),"MANGLER - MÅ OPPDATERE EAN-FANEN")))</f>
        <v>MANGLER - MÅ OPPDATERE EAN-FANEN</v>
      </c>
      <c r="P1188" s="119">
        <f t="shared" si="55"/>
        <v>0</v>
      </c>
      <c r="Q1188" s="119">
        <f t="shared" si="56"/>
        <v>0</v>
      </c>
      <c r="S1188" s="137" t="str">
        <f>IF(B1188="NET","",IFERROR(VLOOKUP(O1188,'2) Order Form'!$W$9:$W$1926,1,FALSE),"Ikke med I order form"))</f>
        <v>Ikke med I order form</v>
      </c>
      <c r="V1188" s="172"/>
      <c r="W1188" s="120"/>
      <c r="AA1188" s="195"/>
      <c r="AB1188" s="137"/>
    </row>
    <row r="1189" spans="1:28" s="2" customFormat="1" ht="15" x14ac:dyDescent="0.2">
      <c r="A1189" s="228">
        <v>820322</v>
      </c>
      <c r="B1189" s="228" t="s">
        <v>3433</v>
      </c>
      <c r="C1189" s="228" t="s">
        <v>4204</v>
      </c>
      <c r="D1189" s="228" t="s">
        <v>3366</v>
      </c>
      <c r="E1189" s="228" t="s">
        <v>4391</v>
      </c>
      <c r="F1189" s="228" t="s">
        <v>7</v>
      </c>
      <c r="G1189" s="228" t="s">
        <v>128</v>
      </c>
      <c r="H1189" s="228">
        <v>0</v>
      </c>
      <c r="I1189" s="228">
        <v>0</v>
      </c>
      <c r="J1189" s="228">
        <v>0</v>
      </c>
      <c r="K1189" s="228">
        <v>0</v>
      </c>
      <c r="L1189" s="231">
        <v>0</v>
      </c>
      <c r="N1189" s="119" t="str">
        <f t="shared" si="54"/>
        <v>820322-55503-M</v>
      </c>
      <c r="O1189" s="122" t="str">
        <f>IF(B1189="NET","",IF(B1189="","",IFERROR(VLOOKUP(N1189,EAN!$A:$B,2,FALSE),"MANGLER - MÅ OPPDATERE EAN-FANEN")))</f>
        <v>MANGLER - MÅ OPPDATERE EAN-FANEN</v>
      </c>
      <c r="P1189" s="119">
        <f t="shared" si="55"/>
        <v>0</v>
      </c>
      <c r="Q1189" s="119">
        <f t="shared" si="56"/>
        <v>0</v>
      </c>
      <c r="S1189" s="137" t="str">
        <f>IF(B1189="NET","",IFERROR(VLOOKUP(O1189,'2) Order Form'!$W$9:$W$1926,1,FALSE),"Ikke med I order form"))</f>
        <v>Ikke med I order form</v>
      </c>
      <c r="V1189" s="172"/>
      <c r="W1189" s="120"/>
      <c r="AA1189" s="195"/>
      <c r="AB1189" s="137"/>
    </row>
    <row r="1190" spans="1:28" s="2" customFormat="1" ht="15" x14ac:dyDescent="0.2">
      <c r="A1190" s="228">
        <v>820322</v>
      </c>
      <c r="B1190" s="228" t="s">
        <v>3433</v>
      </c>
      <c r="C1190" s="228" t="s">
        <v>4204</v>
      </c>
      <c r="D1190" s="228" t="s">
        <v>3367</v>
      </c>
      <c r="E1190" s="228" t="s">
        <v>4391</v>
      </c>
      <c r="F1190" s="228" t="s">
        <v>67</v>
      </c>
      <c r="G1190" s="228" t="s">
        <v>128</v>
      </c>
      <c r="H1190" s="228">
        <v>0</v>
      </c>
      <c r="I1190" s="228">
        <v>0</v>
      </c>
      <c r="J1190" s="228">
        <v>0</v>
      </c>
      <c r="K1190" s="228">
        <v>0</v>
      </c>
      <c r="L1190" s="231">
        <v>0</v>
      </c>
      <c r="N1190" s="119" t="str">
        <f t="shared" si="54"/>
        <v>820322-55503-L</v>
      </c>
      <c r="O1190" s="122" t="str">
        <f>IF(B1190="NET","",IF(B1190="","",IFERROR(VLOOKUP(N1190,EAN!$A:$B,2,FALSE),"MANGLER - MÅ OPPDATERE EAN-FANEN")))</f>
        <v>MANGLER - MÅ OPPDATERE EAN-FANEN</v>
      </c>
      <c r="P1190" s="119">
        <f t="shared" si="55"/>
        <v>0</v>
      </c>
      <c r="Q1190" s="119">
        <f t="shared" si="56"/>
        <v>0</v>
      </c>
      <c r="S1190" s="137" t="str">
        <f>IF(B1190="NET","",IFERROR(VLOOKUP(O1190,'2) Order Form'!$W$9:$W$1926,1,FALSE),"Ikke med I order form"))</f>
        <v>Ikke med I order form</v>
      </c>
      <c r="V1190" s="172"/>
      <c r="W1190" s="120"/>
      <c r="AA1190" s="195"/>
      <c r="AB1190" s="137"/>
    </row>
    <row r="1191" spans="1:28" s="2" customFormat="1" ht="15" x14ac:dyDescent="0.2">
      <c r="A1191" s="228">
        <v>820322</v>
      </c>
      <c r="B1191" s="228" t="s">
        <v>3433</v>
      </c>
      <c r="C1191" s="228" t="s">
        <v>4204</v>
      </c>
      <c r="D1191" s="228" t="s">
        <v>654</v>
      </c>
      <c r="E1191" s="228" t="s">
        <v>4364</v>
      </c>
      <c r="F1191" s="228" t="s">
        <v>69</v>
      </c>
      <c r="G1191" s="228" t="s">
        <v>504</v>
      </c>
      <c r="H1191" s="228">
        <v>0</v>
      </c>
      <c r="I1191" s="228">
        <v>0</v>
      </c>
      <c r="J1191" s="228">
        <v>0</v>
      </c>
      <c r="K1191" s="228">
        <v>0</v>
      </c>
      <c r="L1191" s="231">
        <v>0</v>
      </c>
      <c r="N1191" s="119" t="str">
        <f t="shared" si="54"/>
        <v>820322-99901-XS</v>
      </c>
      <c r="O1191" s="122" t="str">
        <f>IF(B1191="NET","",IF(B1191="","",IFERROR(VLOOKUP(N1191,EAN!$A:$B,2,FALSE),"MANGLER - MÅ OPPDATERE EAN-FANEN")))</f>
        <v>MANGLER - MÅ OPPDATERE EAN-FANEN</v>
      </c>
      <c r="P1191" s="119">
        <f t="shared" si="55"/>
        <v>0</v>
      </c>
      <c r="Q1191" s="119">
        <f t="shared" si="56"/>
        <v>0</v>
      </c>
      <c r="S1191" s="137" t="str">
        <f>IF(B1191="NET","",IFERROR(VLOOKUP(O1191,'2) Order Form'!$W$9:$W$1926,1,FALSE),"Ikke med I order form"))</f>
        <v>Ikke med I order form</v>
      </c>
      <c r="V1191" s="172"/>
      <c r="W1191" s="120"/>
      <c r="AA1191" s="195"/>
      <c r="AB1191" s="137"/>
    </row>
    <row r="1192" spans="1:28" s="2" customFormat="1" ht="15" x14ac:dyDescent="0.2">
      <c r="A1192" s="228">
        <v>820322</v>
      </c>
      <c r="B1192" s="228" t="s">
        <v>3433</v>
      </c>
      <c r="C1192" s="228" t="s">
        <v>4204</v>
      </c>
      <c r="D1192" s="228" t="s">
        <v>650</v>
      </c>
      <c r="E1192" s="228" t="s">
        <v>4364</v>
      </c>
      <c r="F1192" s="228" t="s">
        <v>8</v>
      </c>
      <c r="G1192" s="228" t="s">
        <v>504</v>
      </c>
      <c r="H1192" s="228">
        <v>0</v>
      </c>
      <c r="I1192" s="228">
        <v>0</v>
      </c>
      <c r="J1192" s="228">
        <v>0</v>
      </c>
      <c r="K1192" s="228">
        <v>0</v>
      </c>
      <c r="L1192" s="231">
        <v>0</v>
      </c>
      <c r="N1192" s="119" t="str">
        <f t="shared" si="54"/>
        <v>820322-99901-S</v>
      </c>
      <c r="O1192" s="122" t="str">
        <f>IF(B1192="NET","",IF(B1192="","",IFERROR(VLOOKUP(N1192,EAN!$A:$B,2,FALSE),"MANGLER - MÅ OPPDATERE EAN-FANEN")))</f>
        <v>MANGLER - MÅ OPPDATERE EAN-FANEN</v>
      </c>
      <c r="P1192" s="119">
        <f t="shared" si="55"/>
        <v>0</v>
      </c>
      <c r="Q1192" s="119">
        <f t="shared" si="56"/>
        <v>0</v>
      </c>
      <c r="S1192" s="137" t="str">
        <f>IF(B1192="NET","",IFERROR(VLOOKUP(O1192,'2) Order Form'!$W$9:$W$1926,1,FALSE),"Ikke med I order form"))</f>
        <v>Ikke med I order form</v>
      </c>
      <c r="V1192" s="172"/>
      <c r="W1192" s="120"/>
      <c r="AA1192" s="195"/>
      <c r="AB1192" s="137"/>
    </row>
    <row r="1193" spans="1:28" s="2" customFormat="1" ht="15" x14ac:dyDescent="0.2">
      <c r="A1193" s="228">
        <v>820322</v>
      </c>
      <c r="B1193" s="228" t="s">
        <v>3433</v>
      </c>
      <c r="C1193" s="228" t="s">
        <v>4204</v>
      </c>
      <c r="D1193" s="228" t="s">
        <v>651</v>
      </c>
      <c r="E1193" s="228" t="s">
        <v>4364</v>
      </c>
      <c r="F1193" s="228" t="s">
        <v>7</v>
      </c>
      <c r="G1193" s="228" t="s">
        <v>504</v>
      </c>
      <c r="H1193" s="228">
        <v>0</v>
      </c>
      <c r="I1193" s="228">
        <v>0</v>
      </c>
      <c r="J1193" s="228">
        <v>0</v>
      </c>
      <c r="K1193" s="228">
        <v>0</v>
      </c>
      <c r="L1193" s="231">
        <v>0</v>
      </c>
      <c r="N1193" s="119" t="str">
        <f t="shared" si="54"/>
        <v>820322-99901-M</v>
      </c>
      <c r="O1193" s="122" t="str">
        <f>IF(B1193="NET","",IF(B1193="","",IFERROR(VLOOKUP(N1193,EAN!$A:$B,2,FALSE),"MANGLER - MÅ OPPDATERE EAN-FANEN")))</f>
        <v>MANGLER - MÅ OPPDATERE EAN-FANEN</v>
      </c>
      <c r="P1193" s="119">
        <f t="shared" si="55"/>
        <v>0</v>
      </c>
      <c r="Q1193" s="119">
        <f t="shared" si="56"/>
        <v>0</v>
      </c>
      <c r="S1193" s="137" t="str">
        <f>IF(B1193="NET","",IFERROR(VLOOKUP(O1193,'2) Order Form'!$W$9:$W$1926,1,FALSE),"Ikke med I order form"))</f>
        <v>Ikke med I order form</v>
      </c>
      <c r="V1193" s="172"/>
      <c r="W1193" s="120"/>
      <c r="AA1193" s="195"/>
      <c r="AB1193" s="137"/>
    </row>
    <row r="1194" spans="1:28" s="2" customFormat="1" ht="15" x14ac:dyDescent="0.2">
      <c r="A1194" s="228">
        <v>820322</v>
      </c>
      <c r="B1194" s="228" t="s">
        <v>3433</v>
      </c>
      <c r="C1194" s="228" t="s">
        <v>4204</v>
      </c>
      <c r="D1194" s="228" t="s">
        <v>652</v>
      </c>
      <c r="E1194" s="228" t="s">
        <v>4364</v>
      </c>
      <c r="F1194" s="228" t="s">
        <v>67</v>
      </c>
      <c r="G1194" s="228" t="s">
        <v>504</v>
      </c>
      <c r="H1194" s="228">
        <v>0</v>
      </c>
      <c r="I1194" s="228">
        <v>0</v>
      </c>
      <c r="J1194" s="228">
        <v>0</v>
      </c>
      <c r="K1194" s="228">
        <v>0</v>
      </c>
      <c r="L1194" s="231">
        <v>0</v>
      </c>
      <c r="N1194" s="119" t="str">
        <f t="shared" si="54"/>
        <v>820322-99901-L</v>
      </c>
      <c r="O1194" s="122" t="str">
        <f>IF(B1194="NET","",IF(B1194="","",IFERROR(VLOOKUP(N1194,EAN!$A:$B,2,FALSE),"MANGLER - MÅ OPPDATERE EAN-FANEN")))</f>
        <v>MANGLER - MÅ OPPDATERE EAN-FANEN</v>
      </c>
      <c r="P1194" s="119">
        <f t="shared" si="55"/>
        <v>0</v>
      </c>
      <c r="Q1194" s="119">
        <f t="shared" si="56"/>
        <v>0</v>
      </c>
      <c r="S1194" s="137" t="str">
        <f>IF(B1194="NET","",IFERROR(VLOOKUP(O1194,'2) Order Form'!$W$9:$W$1926,1,FALSE),"Ikke med I order form"))</f>
        <v>Ikke med I order form</v>
      </c>
      <c r="V1194" s="172"/>
      <c r="W1194" s="120"/>
      <c r="AA1194" s="195"/>
      <c r="AB1194" s="137"/>
    </row>
    <row r="1195" spans="1:28" s="2" customFormat="1" ht="15" x14ac:dyDescent="0.2">
      <c r="A1195" s="229">
        <v>820324</v>
      </c>
      <c r="B1195" s="228" t="s">
        <v>248</v>
      </c>
      <c r="C1195" s="228"/>
      <c r="D1195" s="228"/>
      <c r="E1195" s="228"/>
      <c r="F1195" s="228"/>
      <c r="G1195" s="228"/>
      <c r="H1195" s="229">
        <v>202226</v>
      </c>
      <c r="I1195" s="229">
        <v>202227</v>
      </c>
      <c r="J1195" s="229">
        <v>202228</v>
      </c>
      <c r="K1195" s="229">
        <v>202229</v>
      </c>
      <c r="L1195" s="232">
        <v>202234</v>
      </c>
      <c r="N1195" s="119" t="str">
        <f t="shared" si="54"/>
        <v>820324-</v>
      </c>
      <c r="O1195" s="122" t="str">
        <f>IF(B1195="NET","",IF(B1195="","",IFERROR(VLOOKUP(N1195,EAN!$A:$B,2,FALSE),"MANGLER - MÅ OPPDATERE EAN-FANEN")))</f>
        <v/>
      </c>
      <c r="P1195" s="119">
        <f t="shared" si="55"/>
        <v>202226</v>
      </c>
      <c r="Q1195" s="119">
        <f t="shared" si="56"/>
        <v>202234</v>
      </c>
      <c r="S1195" s="137" t="str">
        <f>IF(B1195="NET","",IFERROR(VLOOKUP(O1195,'2) Order Form'!$W$9:$W$1926,1,FALSE),"Ikke med I order form"))</f>
        <v/>
      </c>
      <c r="V1195" s="172"/>
      <c r="W1195" s="120"/>
      <c r="AA1195" s="195"/>
      <c r="AB1195" s="137"/>
    </row>
    <row r="1196" spans="1:28" s="2" customFormat="1" ht="15" x14ac:dyDescent="0.2">
      <c r="A1196" s="228">
        <v>820324</v>
      </c>
      <c r="B1196" s="228" t="s">
        <v>3434</v>
      </c>
      <c r="C1196" s="228" t="s">
        <v>4204</v>
      </c>
      <c r="D1196" s="228" t="s">
        <v>3364</v>
      </c>
      <c r="E1196" s="228" t="s">
        <v>4391</v>
      </c>
      <c r="F1196" s="228" t="s">
        <v>69</v>
      </c>
      <c r="G1196" s="228" t="s">
        <v>128</v>
      </c>
      <c r="H1196" s="228">
        <v>0</v>
      </c>
      <c r="I1196" s="228">
        <v>0</v>
      </c>
      <c r="J1196" s="228">
        <v>0</v>
      </c>
      <c r="K1196" s="228">
        <v>0</v>
      </c>
      <c r="L1196" s="231">
        <v>0</v>
      </c>
      <c r="N1196" s="119" t="str">
        <f t="shared" si="54"/>
        <v>820324-55503-XS</v>
      </c>
      <c r="O1196" s="122" t="str">
        <f>IF(B1196="NET","",IF(B1196="","",IFERROR(VLOOKUP(N1196,EAN!$A:$B,2,FALSE),"MANGLER - MÅ OPPDATERE EAN-FANEN")))</f>
        <v>MANGLER - MÅ OPPDATERE EAN-FANEN</v>
      </c>
      <c r="P1196" s="119">
        <f t="shared" si="55"/>
        <v>0</v>
      </c>
      <c r="Q1196" s="119">
        <f t="shared" si="56"/>
        <v>0</v>
      </c>
      <c r="S1196" s="137" t="str">
        <f>IF(B1196="NET","",IFERROR(VLOOKUP(O1196,'2) Order Form'!$W$9:$W$1926,1,FALSE),"Ikke med I order form"))</f>
        <v>Ikke med I order form</v>
      </c>
      <c r="V1196" s="172"/>
      <c r="W1196" s="120"/>
      <c r="AA1196" s="195"/>
      <c r="AB1196" s="137"/>
    </row>
    <row r="1197" spans="1:28" s="2" customFormat="1" ht="15" x14ac:dyDescent="0.2">
      <c r="A1197" s="228">
        <v>820324</v>
      </c>
      <c r="B1197" s="228" t="s">
        <v>3434</v>
      </c>
      <c r="C1197" s="228" t="s">
        <v>4204</v>
      </c>
      <c r="D1197" s="228" t="s">
        <v>3365</v>
      </c>
      <c r="E1197" s="228" t="s">
        <v>4391</v>
      </c>
      <c r="F1197" s="228" t="s">
        <v>8</v>
      </c>
      <c r="G1197" s="228" t="s">
        <v>128</v>
      </c>
      <c r="H1197" s="228">
        <v>0</v>
      </c>
      <c r="I1197" s="228">
        <v>0</v>
      </c>
      <c r="J1197" s="228">
        <v>0</v>
      </c>
      <c r="K1197" s="228">
        <v>0</v>
      </c>
      <c r="L1197" s="231">
        <v>0</v>
      </c>
      <c r="N1197" s="119" t="str">
        <f t="shared" si="54"/>
        <v>820324-55503-S</v>
      </c>
      <c r="O1197" s="122" t="str">
        <f>IF(B1197="NET","",IF(B1197="","",IFERROR(VLOOKUP(N1197,EAN!$A:$B,2,FALSE),"MANGLER - MÅ OPPDATERE EAN-FANEN")))</f>
        <v>MANGLER - MÅ OPPDATERE EAN-FANEN</v>
      </c>
      <c r="P1197" s="119">
        <f t="shared" si="55"/>
        <v>0</v>
      </c>
      <c r="Q1197" s="119">
        <f t="shared" si="56"/>
        <v>0</v>
      </c>
      <c r="S1197" s="137" t="str">
        <f>IF(B1197="NET","",IFERROR(VLOOKUP(O1197,'2) Order Form'!$W$9:$W$1926,1,FALSE),"Ikke med I order form"))</f>
        <v>Ikke med I order form</v>
      </c>
      <c r="V1197" s="172"/>
      <c r="W1197" s="120"/>
      <c r="AA1197" s="195"/>
      <c r="AB1197" s="137"/>
    </row>
    <row r="1198" spans="1:28" s="2" customFormat="1" ht="15" x14ac:dyDescent="0.2">
      <c r="A1198" s="228">
        <v>820324</v>
      </c>
      <c r="B1198" s="228" t="s">
        <v>3434</v>
      </c>
      <c r="C1198" s="228" t="s">
        <v>4204</v>
      </c>
      <c r="D1198" s="228" t="s">
        <v>3366</v>
      </c>
      <c r="E1198" s="228" t="s">
        <v>4391</v>
      </c>
      <c r="F1198" s="228" t="s">
        <v>7</v>
      </c>
      <c r="G1198" s="228" t="s">
        <v>128</v>
      </c>
      <c r="H1198" s="228">
        <v>0</v>
      </c>
      <c r="I1198" s="228">
        <v>0</v>
      </c>
      <c r="J1198" s="228">
        <v>0</v>
      </c>
      <c r="K1198" s="228">
        <v>0</v>
      </c>
      <c r="L1198" s="231">
        <v>0</v>
      </c>
      <c r="N1198" s="119" t="str">
        <f t="shared" si="54"/>
        <v>820324-55503-M</v>
      </c>
      <c r="O1198" s="122" t="str">
        <f>IF(B1198="NET","",IF(B1198="","",IFERROR(VLOOKUP(N1198,EAN!$A:$B,2,FALSE),"MANGLER - MÅ OPPDATERE EAN-FANEN")))</f>
        <v>MANGLER - MÅ OPPDATERE EAN-FANEN</v>
      </c>
      <c r="P1198" s="119">
        <f t="shared" si="55"/>
        <v>0</v>
      </c>
      <c r="Q1198" s="119">
        <f t="shared" si="56"/>
        <v>0</v>
      </c>
      <c r="S1198" s="137" t="str">
        <f>IF(B1198="NET","",IFERROR(VLOOKUP(O1198,'2) Order Form'!$W$9:$W$1926,1,FALSE),"Ikke med I order form"))</f>
        <v>Ikke med I order form</v>
      </c>
      <c r="V1198" s="172"/>
      <c r="W1198" s="120"/>
      <c r="AA1198" s="195"/>
      <c r="AB1198" s="137"/>
    </row>
    <row r="1199" spans="1:28" s="2" customFormat="1" ht="15" x14ac:dyDescent="0.2">
      <c r="A1199" s="228">
        <v>820324</v>
      </c>
      <c r="B1199" s="228" t="s">
        <v>3434</v>
      </c>
      <c r="C1199" s="228" t="s">
        <v>4204</v>
      </c>
      <c r="D1199" s="228" t="s">
        <v>3367</v>
      </c>
      <c r="E1199" s="228" t="s">
        <v>4391</v>
      </c>
      <c r="F1199" s="228" t="s">
        <v>67</v>
      </c>
      <c r="G1199" s="228" t="s">
        <v>128</v>
      </c>
      <c r="H1199" s="228">
        <v>0</v>
      </c>
      <c r="I1199" s="228">
        <v>0</v>
      </c>
      <c r="J1199" s="228">
        <v>0</v>
      </c>
      <c r="K1199" s="228">
        <v>0</v>
      </c>
      <c r="L1199" s="231">
        <v>0</v>
      </c>
      <c r="N1199" s="119" t="str">
        <f t="shared" si="54"/>
        <v>820324-55503-L</v>
      </c>
      <c r="O1199" s="122" t="str">
        <f>IF(B1199="NET","",IF(B1199="","",IFERROR(VLOOKUP(N1199,EAN!$A:$B,2,FALSE),"MANGLER - MÅ OPPDATERE EAN-FANEN")))</f>
        <v>MANGLER - MÅ OPPDATERE EAN-FANEN</v>
      </c>
      <c r="P1199" s="119">
        <f t="shared" si="55"/>
        <v>0</v>
      </c>
      <c r="Q1199" s="119">
        <f t="shared" si="56"/>
        <v>0</v>
      </c>
      <c r="S1199" s="137" t="str">
        <f>IF(B1199="NET","",IFERROR(VLOOKUP(O1199,'2) Order Form'!$W$9:$W$1926,1,FALSE),"Ikke med I order form"))</f>
        <v>Ikke med I order form</v>
      </c>
      <c r="V1199" s="172"/>
      <c r="W1199" s="120"/>
      <c r="AA1199" s="195"/>
      <c r="AB1199" s="137"/>
    </row>
    <row r="1200" spans="1:28" s="2" customFormat="1" ht="15" x14ac:dyDescent="0.2">
      <c r="A1200" s="228">
        <v>820324</v>
      </c>
      <c r="B1200" s="228" t="s">
        <v>3434</v>
      </c>
      <c r="C1200" s="228" t="s">
        <v>4204</v>
      </c>
      <c r="D1200" s="228" t="s">
        <v>654</v>
      </c>
      <c r="E1200" s="228" t="s">
        <v>4364</v>
      </c>
      <c r="F1200" s="228" t="s">
        <v>69</v>
      </c>
      <c r="G1200" s="228" t="s">
        <v>128</v>
      </c>
      <c r="H1200" s="228">
        <v>0</v>
      </c>
      <c r="I1200" s="228">
        <v>0</v>
      </c>
      <c r="J1200" s="228">
        <v>0</v>
      </c>
      <c r="K1200" s="228">
        <v>0</v>
      </c>
      <c r="L1200" s="231">
        <v>0</v>
      </c>
      <c r="N1200" s="119" t="str">
        <f t="shared" si="54"/>
        <v>820324-99901-XS</v>
      </c>
      <c r="O1200" s="122" t="str">
        <f>IF(B1200="NET","",IF(B1200="","",IFERROR(VLOOKUP(N1200,EAN!$A:$B,2,FALSE),"MANGLER - MÅ OPPDATERE EAN-FANEN")))</f>
        <v>MANGLER - MÅ OPPDATERE EAN-FANEN</v>
      </c>
      <c r="P1200" s="119">
        <f t="shared" si="55"/>
        <v>0</v>
      </c>
      <c r="Q1200" s="119">
        <f t="shared" si="56"/>
        <v>0</v>
      </c>
      <c r="S1200" s="137" t="str">
        <f>IF(B1200="NET","",IFERROR(VLOOKUP(O1200,'2) Order Form'!$W$9:$W$1926,1,FALSE),"Ikke med I order form"))</f>
        <v>Ikke med I order form</v>
      </c>
      <c r="V1200" s="172"/>
      <c r="W1200" s="120"/>
      <c r="AA1200" s="195"/>
      <c r="AB1200" s="137"/>
    </row>
    <row r="1201" spans="1:28" s="2" customFormat="1" ht="15" x14ac:dyDescent="0.2">
      <c r="A1201" s="228">
        <v>820324</v>
      </c>
      <c r="B1201" s="228" t="s">
        <v>3434</v>
      </c>
      <c r="C1201" s="228" t="s">
        <v>4204</v>
      </c>
      <c r="D1201" s="228" t="s">
        <v>650</v>
      </c>
      <c r="E1201" s="228" t="s">
        <v>4364</v>
      </c>
      <c r="F1201" s="228" t="s">
        <v>8</v>
      </c>
      <c r="G1201" s="228" t="s">
        <v>128</v>
      </c>
      <c r="H1201" s="228">
        <v>0</v>
      </c>
      <c r="I1201" s="228">
        <v>0</v>
      </c>
      <c r="J1201" s="228">
        <v>0</v>
      </c>
      <c r="K1201" s="228">
        <v>0</v>
      </c>
      <c r="L1201" s="231">
        <v>0</v>
      </c>
      <c r="N1201" s="119" t="str">
        <f t="shared" si="54"/>
        <v>820324-99901-S</v>
      </c>
      <c r="O1201" s="122" t="str">
        <f>IF(B1201="NET","",IF(B1201="","",IFERROR(VLOOKUP(N1201,EAN!$A:$B,2,FALSE),"MANGLER - MÅ OPPDATERE EAN-FANEN")))</f>
        <v>MANGLER - MÅ OPPDATERE EAN-FANEN</v>
      </c>
      <c r="P1201" s="119">
        <f t="shared" si="55"/>
        <v>0</v>
      </c>
      <c r="Q1201" s="119">
        <f t="shared" si="56"/>
        <v>0</v>
      </c>
      <c r="S1201" s="137" t="str">
        <f>IF(B1201="NET","",IFERROR(VLOOKUP(O1201,'2) Order Form'!$W$9:$W$1926,1,FALSE),"Ikke med I order form"))</f>
        <v>Ikke med I order form</v>
      </c>
      <c r="V1201" s="172"/>
      <c r="W1201" s="120"/>
      <c r="AA1201" s="195"/>
      <c r="AB1201" s="137"/>
    </row>
    <row r="1202" spans="1:28" s="2" customFormat="1" ht="15" x14ac:dyDescent="0.2">
      <c r="A1202" s="228">
        <v>820324</v>
      </c>
      <c r="B1202" s="228" t="s">
        <v>3434</v>
      </c>
      <c r="C1202" s="228" t="s">
        <v>4204</v>
      </c>
      <c r="D1202" s="228" t="s">
        <v>651</v>
      </c>
      <c r="E1202" s="228" t="s">
        <v>4364</v>
      </c>
      <c r="F1202" s="228" t="s">
        <v>7</v>
      </c>
      <c r="G1202" s="228" t="s">
        <v>128</v>
      </c>
      <c r="H1202" s="228">
        <v>0</v>
      </c>
      <c r="I1202" s="228">
        <v>0</v>
      </c>
      <c r="J1202" s="228">
        <v>0</v>
      </c>
      <c r="K1202" s="228">
        <v>0</v>
      </c>
      <c r="L1202" s="231">
        <v>0</v>
      </c>
      <c r="N1202" s="119" t="str">
        <f t="shared" si="54"/>
        <v>820324-99901-M</v>
      </c>
      <c r="O1202" s="122" t="str">
        <f>IF(B1202="NET","",IF(B1202="","",IFERROR(VLOOKUP(N1202,EAN!$A:$B,2,FALSE),"MANGLER - MÅ OPPDATERE EAN-FANEN")))</f>
        <v>MANGLER - MÅ OPPDATERE EAN-FANEN</v>
      </c>
      <c r="P1202" s="119">
        <f t="shared" si="55"/>
        <v>0</v>
      </c>
      <c r="Q1202" s="119">
        <f t="shared" si="56"/>
        <v>0</v>
      </c>
      <c r="S1202" s="137" t="str">
        <f>IF(B1202="NET","",IFERROR(VLOOKUP(O1202,'2) Order Form'!$W$9:$W$1926,1,FALSE),"Ikke med I order form"))</f>
        <v>Ikke med I order form</v>
      </c>
      <c r="V1202" s="172"/>
      <c r="W1202" s="120"/>
      <c r="AA1202" s="195"/>
      <c r="AB1202" s="137"/>
    </row>
    <row r="1203" spans="1:28" s="2" customFormat="1" ht="15" x14ac:dyDescent="0.2">
      <c r="A1203" s="228">
        <v>820324</v>
      </c>
      <c r="B1203" s="228" t="s">
        <v>3434</v>
      </c>
      <c r="C1203" s="228" t="s">
        <v>4204</v>
      </c>
      <c r="D1203" s="228" t="s">
        <v>652</v>
      </c>
      <c r="E1203" s="228" t="s">
        <v>4364</v>
      </c>
      <c r="F1203" s="228" t="s">
        <v>67</v>
      </c>
      <c r="G1203" s="228" t="s">
        <v>128</v>
      </c>
      <c r="H1203" s="228">
        <v>0</v>
      </c>
      <c r="I1203" s="228">
        <v>0</v>
      </c>
      <c r="J1203" s="228">
        <v>0</v>
      </c>
      <c r="K1203" s="228">
        <v>0</v>
      </c>
      <c r="L1203" s="231">
        <v>0</v>
      </c>
      <c r="N1203" s="119" t="str">
        <f t="shared" si="54"/>
        <v>820324-99901-L</v>
      </c>
      <c r="O1203" s="122" t="str">
        <f>IF(B1203="NET","",IF(B1203="","",IFERROR(VLOOKUP(N1203,EAN!$A:$B,2,FALSE),"MANGLER - MÅ OPPDATERE EAN-FANEN")))</f>
        <v>MANGLER - MÅ OPPDATERE EAN-FANEN</v>
      </c>
      <c r="P1203" s="119">
        <f t="shared" si="55"/>
        <v>0</v>
      </c>
      <c r="Q1203" s="119">
        <f t="shared" si="56"/>
        <v>0</v>
      </c>
      <c r="S1203" s="137" t="str">
        <f>IF(B1203="NET","",IFERROR(VLOOKUP(O1203,'2) Order Form'!$W$9:$W$1926,1,FALSE),"Ikke med I order form"))</f>
        <v>Ikke med I order form</v>
      </c>
      <c r="V1203" s="172"/>
      <c r="W1203" s="120"/>
      <c r="AA1203" s="195"/>
      <c r="AB1203" s="137"/>
    </row>
    <row r="1204" spans="1:28" s="2" customFormat="1" ht="15" x14ac:dyDescent="0.2">
      <c r="A1204" s="229">
        <v>820325</v>
      </c>
      <c r="B1204" s="228" t="s">
        <v>248</v>
      </c>
      <c r="C1204" s="228"/>
      <c r="D1204" s="228"/>
      <c r="E1204" s="228"/>
      <c r="F1204" s="228"/>
      <c r="G1204" s="228"/>
      <c r="H1204" s="229">
        <v>202226</v>
      </c>
      <c r="I1204" s="229">
        <v>202227</v>
      </c>
      <c r="J1204" s="229">
        <v>202228</v>
      </c>
      <c r="K1204" s="229">
        <v>202229</v>
      </c>
      <c r="L1204" s="232">
        <v>202234</v>
      </c>
      <c r="N1204" s="119" t="str">
        <f t="shared" si="54"/>
        <v>820325-</v>
      </c>
      <c r="O1204" s="122" t="str">
        <f>IF(B1204="NET","",IF(B1204="","",IFERROR(VLOOKUP(N1204,EAN!$A:$B,2,FALSE),"MANGLER - MÅ OPPDATERE EAN-FANEN")))</f>
        <v/>
      </c>
      <c r="P1204" s="119">
        <f t="shared" si="55"/>
        <v>202226</v>
      </c>
      <c r="Q1204" s="119">
        <f t="shared" si="56"/>
        <v>202234</v>
      </c>
      <c r="S1204" s="137" t="str">
        <f>IF(B1204="NET","",IFERROR(VLOOKUP(O1204,'2) Order Form'!$W$9:$W$1926,1,FALSE),"Ikke med I order form"))</f>
        <v/>
      </c>
      <c r="V1204" s="172"/>
      <c r="W1204" s="120"/>
      <c r="AA1204" s="195"/>
      <c r="AB1204" s="137"/>
    </row>
    <row r="1205" spans="1:28" s="2" customFormat="1" ht="15" x14ac:dyDescent="0.2">
      <c r="A1205" s="228">
        <v>820325</v>
      </c>
      <c r="B1205" s="228" t="s">
        <v>3435</v>
      </c>
      <c r="C1205" s="228" t="s">
        <v>4204</v>
      </c>
      <c r="D1205" s="228" t="s">
        <v>3364</v>
      </c>
      <c r="E1205" s="228" t="s">
        <v>4391</v>
      </c>
      <c r="F1205" s="228" t="s">
        <v>69</v>
      </c>
      <c r="G1205" s="228" t="s">
        <v>128</v>
      </c>
      <c r="H1205" s="228">
        <v>0</v>
      </c>
      <c r="I1205" s="228">
        <v>0</v>
      </c>
      <c r="J1205" s="228">
        <v>0</v>
      </c>
      <c r="K1205" s="228">
        <v>0</v>
      </c>
      <c r="L1205" s="231">
        <v>0</v>
      </c>
      <c r="N1205" s="119" t="str">
        <f t="shared" si="54"/>
        <v>820325-55503-XS</v>
      </c>
      <c r="O1205" s="122" t="str">
        <f>IF(B1205="NET","",IF(B1205="","",IFERROR(VLOOKUP(N1205,EAN!$A:$B,2,FALSE),"MANGLER - MÅ OPPDATERE EAN-FANEN")))</f>
        <v>MANGLER - MÅ OPPDATERE EAN-FANEN</v>
      </c>
      <c r="P1205" s="119">
        <f t="shared" si="55"/>
        <v>0</v>
      </c>
      <c r="Q1205" s="119">
        <f t="shared" si="56"/>
        <v>0</v>
      </c>
      <c r="S1205" s="137" t="str">
        <f>IF(B1205="NET","",IFERROR(VLOOKUP(O1205,'2) Order Form'!$W$9:$W$1926,1,FALSE),"Ikke med I order form"))</f>
        <v>Ikke med I order form</v>
      </c>
      <c r="V1205" s="172"/>
      <c r="W1205" s="120"/>
      <c r="AA1205" s="195"/>
      <c r="AB1205" s="137"/>
    </row>
    <row r="1206" spans="1:28" s="2" customFormat="1" ht="15" x14ac:dyDescent="0.2">
      <c r="A1206" s="228">
        <v>820325</v>
      </c>
      <c r="B1206" s="228" t="s">
        <v>3435</v>
      </c>
      <c r="C1206" s="228" t="s">
        <v>4204</v>
      </c>
      <c r="D1206" s="228" t="s">
        <v>3365</v>
      </c>
      <c r="E1206" s="228" t="s">
        <v>4391</v>
      </c>
      <c r="F1206" s="228" t="s">
        <v>8</v>
      </c>
      <c r="G1206" s="228" t="s">
        <v>128</v>
      </c>
      <c r="H1206" s="228">
        <v>0</v>
      </c>
      <c r="I1206" s="228">
        <v>0</v>
      </c>
      <c r="J1206" s="228">
        <v>0</v>
      </c>
      <c r="K1206" s="228">
        <v>0</v>
      </c>
      <c r="L1206" s="231">
        <v>0</v>
      </c>
      <c r="N1206" s="119" t="str">
        <f t="shared" si="54"/>
        <v>820325-55503-S</v>
      </c>
      <c r="O1206" s="122" t="str">
        <f>IF(B1206="NET","",IF(B1206="","",IFERROR(VLOOKUP(N1206,EAN!$A:$B,2,FALSE),"MANGLER - MÅ OPPDATERE EAN-FANEN")))</f>
        <v>MANGLER - MÅ OPPDATERE EAN-FANEN</v>
      </c>
      <c r="P1206" s="119">
        <f t="shared" si="55"/>
        <v>0</v>
      </c>
      <c r="Q1206" s="119">
        <f t="shared" si="56"/>
        <v>0</v>
      </c>
      <c r="S1206" s="137" t="str">
        <f>IF(B1206="NET","",IFERROR(VLOOKUP(O1206,'2) Order Form'!$W$9:$W$1926,1,FALSE),"Ikke med I order form"))</f>
        <v>Ikke med I order form</v>
      </c>
      <c r="V1206" s="172"/>
      <c r="W1206" s="120"/>
      <c r="AA1206" s="195"/>
      <c r="AB1206" s="137"/>
    </row>
    <row r="1207" spans="1:28" s="2" customFormat="1" ht="15" x14ac:dyDescent="0.2">
      <c r="A1207" s="228">
        <v>820325</v>
      </c>
      <c r="B1207" s="228" t="s">
        <v>3435</v>
      </c>
      <c r="C1207" s="228" t="s">
        <v>4204</v>
      </c>
      <c r="D1207" s="228" t="s">
        <v>3366</v>
      </c>
      <c r="E1207" s="228" t="s">
        <v>4391</v>
      </c>
      <c r="F1207" s="228" t="s">
        <v>7</v>
      </c>
      <c r="G1207" s="228" t="s">
        <v>128</v>
      </c>
      <c r="H1207" s="228">
        <v>0</v>
      </c>
      <c r="I1207" s="228">
        <v>0</v>
      </c>
      <c r="J1207" s="228">
        <v>0</v>
      </c>
      <c r="K1207" s="228">
        <v>0</v>
      </c>
      <c r="L1207" s="231">
        <v>0</v>
      </c>
      <c r="N1207" s="119" t="str">
        <f t="shared" si="54"/>
        <v>820325-55503-M</v>
      </c>
      <c r="O1207" s="122" t="str">
        <f>IF(B1207="NET","",IF(B1207="","",IFERROR(VLOOKUP(N1207,EAN!$A:$B,2,FALSE),"MANGLER - MÅ OPPDATERE EAN-FANEN")))</f>
        <v>MANGLER - MÅ OPPDATERE EAN-FANEN</v>
      </c>
      <c r="P1207" s="119">
        <f t="shared" si="55"/>
        <v>0</v>
      </c>
      <c r="Q1207" s="119">
        <f t="shared" si="56"/>
        <v>0</v>
      </c>
      <c r="S1207" s="137" t="str">
        <f>IF(B1207="NET","",IFERROR(VLOOKUP(O1207,'2) Order Form'!$W$9:$W$1926,1,FALSE),"Ikke med I order form"))</f>
        <v>Ikke med I order form</v>
      </c>
      <c r="V1207" s="172"/>
      <c r="W1207" s="120"/>
      <c r="AA1207" s="195"/>
      <c r="AB1207" s="137"/>
    </row>
    <row r="1208" spans="1:28" s="2" customFormat="1" ht="15" x14ac:dyDescent="0.2">
      <c r="A1208" s="228">
        <v>820325</v>
      </c>
      <c r="B1208" s="228" t="s">
        <v>3435</v>
      </c>
      <c r="C1208" s="228" t="s">
        <v>4204</v>
      </c>
      <c r="D1208" s="228" t="s">
        <v>3367</v>
      </c>
      <c r="E1208" s="228" t="s">
        <v>4391</v>
      </c>
      <c r="F1208" s="228" t="s">
        <v>67</v>
      </c>
      <c r="G1208" s="228" t="s">
        <v>128</v>
      </c>
      <c r="H1208" s="228">
        <v>0</v>
      </c>
      <c r="I1208" s="228">
        <v>0</v>
      </c>
      <c r="J1208" s="228">
        <v>0</v>
      </c>
      <c r="K1208" s="228">
        <v>0</v>
      </c>
      <c r="L1208" s="231">
        <v>0</v>
      </c>
      <c r="N1208" s="119" t="str">
        <f t="shared" si="54"/>
        <v>820325-55503-L</v>
      </c>
      <c r="O1208" s="122" t="str">
        <f>IF(B1208="NET","",IF(B1208="","",IFERROR(VLOOKUP(N1208,EAN!$A:$B,2,FALSE),"MANGLER - MÅ OPPDATERE EAN-FANEN")))</f>
        <v>MANGLER - MÅ OPPDATERE EAN-FANEN</v>
      </c>
      <c r="P1208" s="119">
        <f t="shared" si="55"/>
        <v>0</v>
      </c>
      <c r="Q1208" s="119">
        <f t="shared" si="56"/>
        <v>0</v>
      </c>
      <c r="S1208" s="137" t="str">
        <f>IF(B1208="NET","",IFERROR(VLOOKUP(O1208,'2) Order Form'!$W$9:$W$1926,1,FALSE),"Ikke med I order form"))</f>
        <v>Ikke med I order form</v>
      </c>
      <c r="V1208" s="172"/>
      <c r="W1208" s="120"/>
      <c r="AA1208" s="195"/>
      <c r="AB1208" s="137"/>
    </row>
    <row r="1209" spans="1:28" s="2" customFormat="1" ht="15" x14ac:dyDescent="0.2">
      <c r="A1209" s="228">
        <v>820325</v>
      </c>
      <c r="B1209" s="228" t="s">
        <v>3435</v>
      </c>
      <c r="C1209" s="228" t="s">
        <v>4204</v>
      </c>
      <c r="D1209" s="228" t="s">
        <v>654</v>
      </c>
      <c r="E1209" s="228" t="s">
        <v>4364</v>
      </c>
      <c r="F1209" s="228" t="s">
        <v>69</v>
      </c>
      <c r="G1209" s="228" t="s">
        <v>128</v>
      </c>
      <c r="H1209" s="228">
        <v>0</v>
      </c>
      <c r="I1209" s="228">
        <v>0</v>
      </c>
      <c r="J1209" s="228">
        <v>0</v>
      </c>
      <c r="K1209" s="228">
        <v>0</v>
      </c>
      <c r="L1209" s="231">
        <v>0</v>
      </c>
      <c r="N1209" s="119" t="str">
        <f t="shared" si="54"/>
        <v>820325-99901-XS</v>
      </c>
      <c r="O1209" s="122" t="str">
        <f>IF(B1209="NET","",IF(B1209="","",IFERROR(VLOOKUP(N1209,EAN!$A:$B,2,FALSE),"MANGLER - MÅ OPPDATERE EAN-FANEN")))</f>
        <v>MANGLER - MÅ OPPDATERE EAN-FANEN</v>
      </c>
      <c r="P1209" s="119">
        <f t="shared" si="55"/>
        <v>0</v>
      </c>
      <c r="Q1209" s="119">
        <f t="shared" si="56"/>
        <v>0</v>
      </c>
      <c r="S1209" s="137" t="str">
        <f>IF(B1209="NET","",IFERROR(VLOOKUP(O1209,'2) Order Form'!$W$9:$W$1926,1,FALSE),"Ikke med I order form"))</f>
        <v>Ikke med I order form</v>
      </c>
      <c r="V1209" s="172"/>
      <c r="W1209" s="120"/>
      <c r="AA1209" s="195"/>
      <c r="AB1209" s="137"/>
    </row>
    <row r="1210" spans="1:28" s="2" customFormat="1" ht="15" x14ac:dyDescent="0.2">
      <c r="A1210" s="228">
        <v>820325</v>
      </c>
      <c r="B1210" s="228" t="s">
        <v>3435</v>
      </c>
      <c r="C1210" s="228" t="s">
        <v>4204</v>
      </c>
      <c r="D1210" s="228" t="s">
        <v>650</v>
      </c>
      <c r="E1210" s="228" t="s">
        <v>4364</v>
      </c>
      <c r="F1210" s="228" t="s">
        <v>8</v>
      </c>
      <c r="G1210" s="228" t="s">
        <v>128</v>
      </c>
      <c r="H1210" s="228">
        <v>0</v>
      </c>
      <c r="I1210" s="228">
        <v>0</v>
      </c>
      <c r="J1210" s="228">
        <v>0</v>
      </c>
      <c r="K1210" s="228">
        <v>0</v>
      </c>
      <c r="L1210" s="231">
        <v>0</v>
      </c>
      <c r="N1210" s="119" t="str">
        <f t="shared" si="54"/>
        <v>820325-99901-S</v>
      </c>
      <c r="O1210" s="122" t="str">
        <f>IF(B1210="NET","",IF(B1210="","",IFERROR(VLOOKUP(N1210,EAN!$A:$B,2,FALSE),"MANGLER - MÅ OPPDATERE EAN-FANEN")))</f>
        <v>MANGLER - MÅ OPPDATERE EAN-FANEN</v>
      </c>
      <c r="P1210" s="119">
        <f t="shared" si="55"/>
        <v>0</v>
      </c>
      <c r="Q1210" s="119">
        <f t="shared" si="56"/>
        <v>0</v>
      </c>
      <c r="S1210" s="137" t="str">
        <f>IF(B1210="NET","",IFERROR(VLOOKUP(O1210,'2) Order Form'!$W$9:$W$1926,1,FALSE),"Ikke med I order form"))</f>
        <v>Ikke med I order form</v>
      </c>
      <c r="V1210" s="172"/>
      <c r="W1210" s="120"/>
      <c r="AA1210" s="195"/>
      <c r="AB1210" s="137"/>
    </row>
    <row r="1211" spans="1:28" s="2" customFormat="1" ht="15" x14ac:dyDescent="0.2">
      <c r="A1211" s="228">
        <v>820325</v>
      </c>
      <c r="B1211" s="228" t="s">
        <v>3435</v>
      </c>
      <c r="C1211" s="228" t="s">
        <v>4204</v>
      </c>
      <c r="D1211" s="228" t="s">
        <v>651</v>
      </c>
      <c r="E1211" s="228" t="s">
        <v>4364</v>
      </c>
      <c r="F1211" s="228" t="s">
        <v>7</v>
      </c>
      <c r="G1211" s="228" t="s">
        <v>128</v>
      </c>
      <c r="H1211" s="228">
        <v>0</v>
      </c>
      <c r="I1211" s="228">
        <v>0</v>
      </c>
      <c r="J1211" s="228">
        <v>0</v>
      </c>
      <c r="K1211" s="228">
        <v>0</v>
      </c>
      <c r="L1211" s="231">
        <v>0</v>
      </c>
      <c r="N1211" s="119" t="str">
        <f t="shared" si="54"/>
        <v>820325-99901-M</v>
      </c>
      <c r="O1211" s="122" t="str">
        <f>IF(B1211="NET","",IF(B1211="","",IFERROR(VLOOKUP(N1211,EAN!$A:$B,2,FALSE),"MANGLER - MÅ OPPDATERE EAN-FANEN")))</f>
        <v>MANGLER - MÅ OPPDATERE EAN-FANEN</v>
      </c>
      <c r="P1211" s="119">
        <f t="shared" si="55"/>
        <v>0</v>
      </c>
      <c r="Q1211" s="119">
        <f t="shared" si="56"/>
        <v>0</v>
      </c>
      <c r="S1211" s="137" t="str">
        <f>IF(B1211="NET","",IFERROR(VLOOKUP(O1211,'2) Order Form'!$W$9:$W$1926,1,FALSE),"Ikke med I order form"))</f>
        <v>Ikke med I order form</v>
      </c>
      <c r="V1211" s="172"/>
      <c r="W1211" s="120"/>
      <c r="AA1211" s="195"/>
      <c r="AB1211" s="137"/>
    </row>
    <row r="1212" spans="1:28" s="2" customFormat="1" ht="15" x14ac:dyDescent="0.2">
      <c r="A1212" s="228">
        <v>820325</v>
      </c>
      <c r="B1212" s="228" t="s">
        <v>3435</v>
      </c>
      <c r="C1212" s="228" t="s">
        <v>4204</v>
      </c>
      <c r="D1212" s="228" t="s">
        <v>652</v>
      </c>
      <c r="E1212" s="228" t="s">
        <v>4364</v>
      </c>
      <c r="F1212" s="228" t="s">
        <v>67</v>
      </c>
      <c r="G1212" s="228" t="s">
        <v>128</v>
      </c>
      <c r="H1212" s="228">
        <v>0</v>
      </c>
      <c r="I1212" s="228">
        <v>0</v>
      </c>
      <c r="J1212" s="228">
        <v>0</v>
      </c>
      <c r="K1212" s="228">
        <v>0</v>
      </c>
      <c r="L1212" s="231">
        <v>0</v>
      </c>
      <c r="N1212" s="119" t="str">
        <f t="shared" si="54"/>
        <v>820325-99901-L</v>
      </c>
      <c r="O1212" s="122" t="str">
        <f>IF(B1212="NET","",IF(B1212="","",IFERROR(VLOOKUP(N1212,EAN!$A:$B,2,FALSE),"MANGLER - MÅ OPPDATERE EAN-FANEN")))</f>
        <v>MANGLER - MÅ OPPDATERE EAN-FANEN</v>
      </c>
      <c r="P1212" s="119">
        <f t="shared" si="55"/>
        <v>0</v>
      </c>
      <c r="Q1212" s="119">
        <f t="shared" si="56"/>
        <v>0</v>
      </c>
      <c r="S1212" s="137" t="str">
        <f>IF(B1212="NET","",IFERROR(VLOOKUP(O1212,'2) Order Form'!$W$9:$W$1926,1,FALSE),"Ikke med I order form"))</f>
        <v>Ikke med I order form</v>
      </c>
      <c r="V1212" s="172"/>
      <c r="W1212" s="120"/>
      <c r="AA1212" s="195"/>
      <c r="AB1212" s="137"/>
    </row>
    <row r="1213" spans="1:28" s="2" customFormat="1" ht="15" x14ac:dyDescent="0.2">
      <c r="A1213" s="229">
        <v>820326</v>
      </c>
      <c r="B1213" s="228" t="s">
        <v>248</v>
      </c>
      <c r="C1213" s="228"/>
      <c r="D1213" s="228"/>
      <c r="E1213" s="228"/>
      <c r="F1213" s="228"/>
      <c r="G1213" s="228"/>
      <c r="H1213" s="229">
        <v>202226</v>
      </c>
      <c r="I1213" s="229">
        <v>202227</v>
      </c>
      <c r="J1213" s="229">
        <v>202228</v>
      </c>
      <c r="K1213" s="229">
        <v>202229</v>
      </c>
      <c r="L1213" s="232">
        <v>202234</v>
      </c>
      <c r="N1213" s="119" t="str">
        <f t="shared" si="54"/>
        <v>820326-</v>
      </c>
      <c r="O1213" s="122" t="str">
        <f>IF(B1213="NET","",IF(B1213="","",IFERROR(VLOOKUP(N1213,EAN!$A:$B,2,FALSE),"MANGLER - MÅ OPPDATERE EAN-FANEN")))</f>
        <v/>
      </c>
      <c r="P1213" s="119">
        <f t="shared" si="55"/>
        <v>202226</v>
      </c>
      <c r="Q1213" s="119">
        <f t="shared" si="56"/>
        <v>202234</v>
      </c>
      <c r="S1213" s="137" t="str">
        <f>IF(B1213="NET","",IFERROR(VLOOKUP(O1213,'2) Order Form'!$W$9:$W$1926,1,FALSE),"Ikke med I order form"))</f>
        <v/>
      </c>
      <c r="V1213" s="172"/>
      <c r="W1213" s="120"/>
      <c r="AA1213" s="195"/>
      <c r="AB1213" s="137"/>
    </row>
    <row r="1214" spans="1:28" s="2" customFormat="1" ht="15" x14ac:dyDescent="0.2">
      <c r="A1214" s="228">
        <v>820326</v>
      </c>
      <c r="B1214" s="228" t="s">
        <v>3436</v>
      </c>
      <c r="C1214" s="228" t="s">
        <v>4204</v>
      </c>
      <c r="D1214" s="228" t="s">
        <v>3437</v>
      </c>
      <c r="E1214" s="228" t="s">
        <v>4364</v>
      </c>
      <c r="F1214" s="228">
        <v>4142</v>
      </c>
      <c r="G1214" s="228" t="s">
        <v>128</v>
      </c>
      <c r="H1214" s="228">
        <v>0</v>
      </c>
      <c r="I1214" s="228">
        <v>0</v>
      </c>
      <c r="J1214" s="228">
        <v>0</v>
      </c>
      <c r="K1214" s="228">
        <v>0</v>
      </c>
      <c r="L1214" s="231">
        <v>0</v>
      </c>
      <c r="N1214" s="119" t="str">
        <f t="shared" si="54"/>
        <v>820326-99901-4142</v>
      </c>
      <c r="O1214" s="122" t="str">
        <f>IF(B1214="NET","",IF(B1214="","",IFERROR(VLOOKUP(N1214,EAN!$A:$B,2,FALSE),"MANGLER - MÅ OPPDATERE EAN-FANEN")))</f>
        <v>MANGLER - MÅ OPPDATERE EAN-FANEN</v>
      </c>
      <c r="P1214" s="119">
        <f t="shared" si="55"/>
        <v>0</v>
      </c>
      <c r="Q1214" s="119">
        <f t="shared" si="56"/>
        <v>0</v>
      </c>
      <c r="S1214" s="137" t="str">
        <f>IF(B1214="NET","",IFERROR(VLOOKUP(O1214,'2) Order Form'!$W$9:$W$1926,1,FALSE),"Ikke med I order form"))</f>
        <v>Ikke med I order form</v>
      </c>
      <c r="V1214" s="172"/>
      <c r="W1214" s="120"/>
      <c r="AA1214" s="195"/>
      <c r="AB1214" s="137"/>
    </row>
    <row r="1215" spans="1:28" s="2" customFormat="1" ht="15" x14ac:dyDescent="0.2">
      <c r="A1215" s="228">
        <v>820326</v>
      </c>
      <c r="B1215" s="228" t="s">
        <v>3436</v>
      </c>
      <c r="C1215" s="228" t="s">
        <v>4204</v>
      </c>
      <c r="D1215" s="228" t="s">
        <v>3438</v>
      </c>
      <c r="E1215" s="228" t="s">
        <v>4364</v>
      </c>
      <c r="F1215" s="228">
        <v>4344</v>
      </c>
      <c r="G1215" s="228" t="s">
        <v>128</v>
      </c>
      <c r="H1215" s="228">
        <v>0</v>
      </c>
      <c r="I1215" s="228">
        <v>0</v>
      </c>
      <c r="J1215" s="228">
        <v>0</v>
      </c>
      <c r="K1215" s="228">
        <v>0</v>
      </c>
      <c r="L1215" s="231">
        <v>0</v>
      </c>
      <c r="N1215" s="119" t="str">
        <f t="shared" si="54"/>
        <v>820326-99901-4344</v>
      </c>
      <c r="O1215" s="122" t="str">
        <f>IF(B1215="NET","",IF(B1215="","",IFERROR(VLOOKUP(N1215,EAN!$A:$B,2,FALSE),"MANGLER - MÅ OPPDATERE EAN-FANEN")))</f>
        <v>MANGLER - MÅ OPPDATERE EAN-FANEN</v>
      </c>
      <c r="P1215" s="119">
        <f t="shared" si="55"/>
        <v>0</v>
      </c>
      <c r="Q1215" s="119">
        <f t="shared" si="56"/>
        <v>0</v>
      </c>
      <c r="S1215" s="137" t="str">
        <f>IF(B1215="NET","",IFERROR(VLOOKUP(O1215,'2) Order Form'!$W$9:$W$1926,1,FALSE),"Ikke med I order form"))</f>
        <v>Ikke med I order form</v>
      </c>
      <c r="V1215" s="172"/>
      <c r="W1215" s="120"/>
      <c r="AA1215" s="195"/>
      <c r="AB1215" s="137"/>
    </row>
    <row r="1216" spans="1:28" s="2" customFormat="1" ht="15" x14ac:dyDescent="0.2">
      <c r="A1216" s="228">
        <v>820326</v>
      </c>
      <c r="B1216" s="228" t="s">
        <v>3436</v>
      </c>
      <c r="C1216" s="228" t="s">
        <v>4204</v>
      </c>
      <c r="D1216" s="228" t="s">
        <v>3439</v>
      </c>
      <c r="E1216" s="228" t="s">
        <v>4364</v>
      </c>
      <c r="F1216" s="228">
        <v>4546</v>
      </c>
      <c r="G1216" s="228" t="s">
        <v>128</v>
      </c>
      <c r="H1216" s="228">
        <v>0</v>
      </c>
      <c r="I1216" s="228">
        <v>0</v>
      </c>
      <c r="J1216" s="228">
        <v>0</v>
      </c>
      <c r="K1216" s="228">
        <v>0</v>
      </c>
      <c r="L1216" s="231">
        <v>0</v>
      </c>
      <c r="N1216" s="119" t="str">
        <f t="shared" si="54"/>
        <v>820326-99901-4546</v>
      </c>
      <c r="O1216" s="122" t="str">
        <f>IF(B1216="NET","",IF(B1216="","",IFERROR(VLOOKUP(N1216,EAN!$A:$B,2,FALSE),"MANGLER - MÅ OPPDATERE EAN-FANEN")))</f>
        <v>MANGLER - MÅ OPPDATERE EAN-FANEN</v>
      </c>
      <c r="P1216" s="119">
        <f t="shared" si="55"/>
        <v>0</v>
      </c>
      <c r="Q1216" s="119">
        <f t="shared" si="56"/>
        <v>0</v>
      </c>
      <c r="S1216" s="137" t="str">
        <f>IF(B1216="NET","",IFERROR(VLOOKUP(O1216,'2) Order Form'!$W$9:$W$1926,1,FALSE),"Ikke med I order form"))</f>
        <v>Ikke med I order form</v>
      </c>
      <c r="V1216" s="172"/>
      <c r="W1216" s="120"/>
      <c r="AA1216" s="195"/>
      <c r="AB1216" s="137"/>
    </row>
    <row r="1217" spans="1:28" s="2" customFormat="1" ht="15" x14ac:dyDescent="0.2">
      <c r="A1217" s="229">
        <v>820328</v>
      </c>
      <c r="B1217" s="228" t="s">
        <v>248</v>
      </c>
      <c r="C1217" s="228"/>
      <c r="D1217" s="228"/>
      <c r="E1217" s="228"/>
      <c r="F1217" s="228"/>
      <c r="G1217" s="228"/>
      <c r="H1217" s="229">
        <v>202226</v>
      </c>
      <c r="I1217" s="229">
        <v>202227</v>
      </c>
      <c r="J1217" s="229">
        <v>202228</v>
      </c>
      <c r="K1217" s="229">
        <v>202229</v>
      </c>
      <c r="L1217" s="232">
        <v>202234</v>
      </c>
      <c r="N1217" s="119" t="str">
        <f t="shared" si="54"/>
        <v>820328-</v>
      </c>
      <c r="O1217" s="122" t="str">
        <f>IF(B1217="NET","",IF(B1217="","",IFERROR(VLOOKUP(N1217,EAN!$A:$B,2,FALSE),"MANGLER - MÅ OPPDATERE EAN-FANEN")))</f>
        <v/>
      </c>
      <c r="P1217" s="119">
        <f t="shared" si="55"/>
        <v>202226</v>
      </c>
      <c r="Q1217" s="119">
        <f t="shared" si="56"/>
        <v>202234</v>
      </c>
      <c r="S1217" s="137" t="str">
        <f>IF(B1217="NET","",IFERROR(VLOOKUP(O1217,'2) Order Form'!$W$9:$W$1926,1,FALSE),"Ikke med I order form"))</f>
        <v/>
      </c>
      <c r="V1217" s="172"/>
      <c r="W1217" s="120"/>
      <c r="AA1217" s="195"/>
      <c r="AB1217" s="137"/>
    </row>
    <row r="1218" spans="1:28" s="2" customFormat="1" ht="15" x14ac:dyDescent="0.2">
      <c r="A1218" s="228">
        <v>820328</v>
      </c>
      <c r="B1218" s="228" t="s">
        <v>3440</v>
      </c>
      <c r="C1218" s="228" t="s">
        <v>4204</v>
      </c>
      <c r="D1218" s="228" t="s">
        <v>671</v>
      </c>
      <c r="E1218" s="228" t="s">
        <v>656</v>
      </c>
      <c r="F1218" s="228" t="s">
        <v>84</v>
      </c>
      <c r="G1218" s="228" t="s">
        <v>128</v>
      </c>
      <c r="H1218" s="228">
        <v>0</v>
      </c>
      <c r="I1218" s="228">
        <v>0</v>
      </c>
      <c r="J1218" s="228">
        <v>0</v>
      </c>
      <c r="K1218" s="228">
        <v>0</v>
      </c>
      <c r="L1218" s="231">
        <v>0</v>
      </c>
      <c r="N1218" s="119" t="str">
        <f t="shared" si="54"/>
        <v>820328-88002-OS</v>
      </c>
      <c r="O1218" s="122" t="str">
        <f>IF(B1218="NET","",IF(B1218="","",IFERROR(VLOOKUP(N1218,EAN!$A:$B,2,FALSE),"MANGLER - MÅ OPPDATERE EAN-FANEN")))</f>
        <v>MANGLER - MÅ OPPDATERE EAN-FANEN</v>
      </c>
      <c r="P1218" s="119">
        <f t="shared" si="55"/>
        <v>0</v>
      </c>
      <c r="Q1218" s="119">
        <f t="shared" si="56"/>
        <v>0</v>
      </c>
      <c r="S1218" s="137" t="str">
        <f>IF(B1218="NET","",IFERROR(VLOOKUP(O1218,'2) Order Form'!$W$9:$W$1926,1,FALSE),"Ikke med I order form"))</f>
        <v>Ikke med I order form</v>
      </c>
      <c r="V1218" s="172"/>
      <c r="W1218" s="120"/>
      <c r="AA1218" s="195"/>
      <c r="AB1218" s="137"/>
    </row>
    <row r="1219" spans="1:28" s="2" customFormat="1" ht="15" x14ac:dyDescent="0.2">
      <c r="A1219" s="228">
        <v>820328</v>
      </c>
      <c r="B1219" s="228" t="s">
        <v>3440</v>
      </c>
      <c r="C1219" s="228" t="s">
        <v>4204</v>
      </c>
      <c r="D1219" s="228" t="s">
        <v>660</v>
      </c>
      <c r="E1219" s="228" t="s">
        <v>4364</v>
      </c>
      <c r="F1219" s="228" t="s">
        <v>84</v>
      </c>
      <c r="G1219" s="228" t="s">
        <v>128</v>
      </c>
      <c r="H1219" s="228">
        <v>0</v>
      </c>
      <c r="I1219" s="228">
        <v>0</v>
      </c>
      <c r="J1219" s="228">
        <v>0</v>
      </c>
      <c r="K1219" s="228">
        <v>0</v>
      </c>
      <c r="L1219" s="231">
        <v>0</v>
      </c>
      <c r="N1219" s="119" t="str">
        <f t="shared" si="54"/>
        <v>820328-99901-OS</v>
      </c>
      <c r="O1219" s="122" t="str">
        <f>IF(B1219="NET","",IF(B1219="","",IFERROR(VLOOKUP(N1219,EAN!$A:$B,2,FALSE),"MANGLER - MÅ OPPDATERE EAN-FANEN")))</f>
        <v>MANGLER - MÅ OPPDATERE EAN-FANEN</v>
      </c>
      <c r="P1219" s="119">
        <f t="shared" si="55"/>
        <v>0</v>
      </c>
      <c r="Q1219" s="119">
        <f t="shared" si="56"/>
        <v>0</v>
      </c>
      <c r="S1219" s="137" t="str">
        <f>IF(B1219="NET","",IFERROR(VLOOKUP(O1219,'2) Order Form'!$W$9:$W$1926,1,FALSE),"Ikke med I order form"))</f>
        <v>Ikke med I order form</v>
      </c>
      <c r="V1219" s="172"/>
      <c r="W1219" s="120"/>
      <c r="AA1219" s="195"/>
      <c r="AB1219" s="137"/>
    </row>
    <row r="1220" spans="1:28" s="2" customFormat="1" ht="15" x14ac:dyDescent="0.2">
      <c r="A1220" s="229">
        <v>820329</v>
      </c>
      <c r="B1220" s="228" t="s">
        <v>248</v>
      </c>
      <c r="C1220" s="228"/>
      <c r="D1220" s="228"/>
      <c r="E1220" s="228"/>
      <c r="F1220" s="228"/>
      <c r="G1220" s="228"/>
      <c r="H1220" s="229">
        <v>202226</v>
      </c>
      <c r="I1220" s="229">
        <v>202227</v>
      </c>
      <c r="J1220" s="229">
        <v>202228</v>
      </c>
      <c r="K1220" s="229">
        <v>202229</v>
      </c>
      <c r="L1220" s="232">
        <v>202234</v>
      </c>
      <c r="N1220" s="119" t="str">
        <f t="shared" ref="N1220:N1283" si="57">CONCATENATE(A1220,"-",D1220)</f>
        <v>820329-</v>
      </c>
      <c r="O1220" s="122" t="str">
        <f>IF(B1220="NET","",IF(B1220="","",IFERROR(VLOOKUP(N1220,EAN!$A:$B,2,FALSE),"MANGLER - MÅ OPPDATERE EAN-FANEN")))</f>
        <v/>
      </c>
      <c r="P1220" s="119">
        <f t="shared" si="55"/>
        <v>202226</v>
      </c>
      <c r="Q1220" s="119">
        <f t="shared" si="56"/>
        <v>202234</v>
      </c>
      <c r="S1220" s="137" t="str">
        <f>IF(B1220="NET","",IFERROR(VLOOKUP(O1220,'2) Order Form'!$W$9:$W$1926,1,FALSE),"Ikke med I order form"))</f>
        <v/>
      </c>
      <c r="V1220" s="172"/>
      <c r="W1220" s="120"/>
      <c r="AA1220" s="195"/>
      <c r="AB1220" s="137"/>
    </row>
    <row r="1221" spans="1:28" s="2" customFormat="1" ht="15" x14ac:dyDescent="0.2">
      <c r="A1221" s="228">
        <v>820329</v>
      </c>
      <c r="B1221" s="228" t="s">
        <v>3441</v>
      </c>
      <c r="C1221" s="228" t="s">
        <v>4204</v>
      </c>
      <c r="D1221" s="228" t="s">
        <v>3442</v>
      </c>
      <c r="E1221" s="228" t="s">
        <v>4391</v>
      </c>
      <c r="F1221" s="228">
        <v>3637</v>
      </c>
      <c r="G1221" s="228" t="s">
        <v>128</v>
      </c>
      <c r="H1221" s="228">
        <v>0</v>
      </c>
      <c r="I1221" s="228">
        <v>0</v>
      </c>
      <c r="J1221" s="228">
        <v>0</v>
      </c>
      <c r="K1221" s="228">
        <v>0</v>
      </c>
      <c r="L1221" s="231">
        <v>0</v>
      </c>
      <c r="N1221" s="119" t="str">
        <f t="shared" si="57"/>
        <v>820329-55503-3637</v>
      </c>
      <c r="O1221" s="122" t="str">
        <f>IF(B1221="NET","",IF(B1221="","",IFERROR(VLOOKUP(N1221,EAN!$A:$B,2,FALSE),"MANGLER - MÅ OPPDATERE EAN-FANEN")))</f>
        <v>MANGLER - MÅ OPPDATERE EAN-FANEN</v>
      </c>
      <c r="P1221" s="119">
        <f t="shared" ref="P1221:P1284" si="58">H1221</f>
        <v>0</v>
      </c>
      <c r="Q1221" s="119">
        <f t="shared" ref="Q1221:Q1284" si="59">L1221</f>
        <v>0</v>
      </c>
      <c r="S1221" s="137" t="str">
        <f>IF(B1221="NET","",IFERROR(VLOOKUP(O1221,'2) Order Form'!$W$9:$W$1926,1,FALSE),"Ikke med I order form"))</f>
        <v>Ikke med I order form</v>
      </c>
      <c r="V1221" s="172"/>
      <c r="W1221" s="120"/>
      <c r="AA1221" s="195"/>
      <c r="AB1221" s="137"/>
    </row>
    <row r="1222" spans="1:28" s="2" customFormat="1" ht="15" x14ac:dyDescent="0.2">
      <c r="A1222" s="228">
        <v>820329</v>
      </c>
      <c r="B1222" s="228" t="s">
        <v>3441</v>
      </c>
      <c r="C1222" s="228" t="s">
        <v>4204</v>
      </c>
      <c r="D1222" s="228" t="s">
        <v>3443</v>
      </c>
      <c r="E1222" s="228" t="s">
        <v>4391</v>
      </c>
      <c r="F1222" s="228">
        <v>3839</v>
      </c>
      <c r="G1222" s="228" t="s">
        <v>128</v>
      </c>
      <c r="H1222" s="228">
        <v>0</v>
      </c>
      <c r="I1222" s="228">
        <v>0</v>
      </c>
      <c r="J1222" s="228">
        <v>0</v>
      </c>
      <c r="K1222" s="228">
        <v>0</v>
      </c>
      <c r="L1222" s="231">
        <v>0</v>
      </c>
      <c r="N1222" s="119" t="str">
        <f t="shared" si="57"/>
        <v>820329-55503-3839</v>
      </c>
      <c r="O1222" s="122" t="str">
        <f>IF(B1222="NET","",IF(B1222="","",IFERROR(VLOOKUP(N1222,EAN!$A:$B,2,FALSE),"MANGLER - MÅ OPPDATERE EAN-FANEN")))</f>
        <v>MANGLER - MÅ OPPDATERE EAN-FANEN</v>
      </c>
      <c r="P1222" s="119">
        <f t="shared" si="58"/>
        <v>0</v>
      </c>
      <c r="Q1222" s="119">
        <f t="shared" si="59"/>
        <v>0</v>
      </c>
      <c r="S1222" s="137" t="str">
        <f>IF(B1222="NET","",IFERROR(VLOOKUP(O1222,'2) Order Form'!$W$9:$W$1926,1,FALSE),"Ikke med I order form"))</f>
        <v>Ikke med I order form</v>
      </c>
      <c r="V1222" s="172"/>
      <c r="W1222" s="120"/>
      <c r="AA1222" s="195"/>
      <c r="AB1222" s="137"/>
    </row>
    <row r="1223" spans="1:28" s="2" customFormat="1" ht="15" x14ac:dyDescent="0.2">
      <c r="A1223" s="228">
        <v>820329</v>
      </c>
      <c r="B1223" s="228" t="s">
        <v>3441</v>
      </c>
      <c r="C1223" s="228" t="s">
        <v>4204</v>
      </c>
      <c r="D1223" s="228" t="s">
        <v>3444</v>
      </c>
      <c r="E1223" s="228" t="s">
        <v>4391</v>
      </c>
      <c r="F1223" s="228">
        <v>4041</v>
      </c>
      <c r="G1223" s="228" t="s">
        <v>128</v>
      </c>
      <c r="H1223" s="228">
        <v>0</v>
      </c>
      <c r="I1223" s="228">
        <v>0</v>
      </c>
      <c r="J1223" s="228">
        <v>0</v>
      </c>
      <c r="K1223" s="228">
        <v>0</v>
      </c>
      <c r="L1223" s="231">
        <v>0</v>
      </c>
      <c r="N1223" s="119" t="str">
        <f t="shared" si="57"/>
        <v>820329-55503-4041</v>
      </c>
      <c r="O1223" s="122" t="str">
        <f>IF(B1223="NET","",IF(B1223="","",IFERROR(VLOOKUP(N1223,EAN!$A:$B,2,FALSE),"MANGLER - MÅ OPPDATERE EAN-FANEN")))</f>
        <v>MANGLER - MÅ OPPDATERE EAN-FANEN</v>
      </c>
      <c r="P1223" s="119">
        <f t="shared" si="58"/>
        <v>0</v>
      </c>
      <c r="Q1223" s="119">
        <f t="shared" si="59"/>
        <v>0</v>
      </c>
      <c r="S1223" s="137" t="str">
        <f>IF(B1223="NET","",IFERROR(VLOOKUP(O1223,'2) Order Form'!$W$9:$W$1926,1,FALSE),"Ikke med I order form"))</f>
        <v>Ikke med I order form</v>
      </c>
      <c r="V1223" s="172"/>
      <c r="W1223" s="120"/>
      <c r="AA1223" s="195"/>
      <c r="AB1223" s="137"/>
    </row>
    <row r="1224" spans="1:28" s="2" customFormat="1" ht="15" x14ac:dyDescent="0.2">
      <c r="A1224" s="229">
        <v>820330</v>
      </c>
      <c r="B1224" s="228" t="s">
        <v>248</v>
      </c>
      <c r="C1224" s="228"/>
      <c r="D1224" s="228"/>
      <c r="E1224" s="228"/>
      <c r="F1224" s="228"/>
      <c r="G1224" s="228"/>
      <c r="H1224" s="229">
        <v>202226</v>
      </c>
      <c r="I1224" s="229">
        <v>202227</v>
      </c>
      <c r="J1224" s="229">
        <v>202228</v>
      </c>
      <c r="K1224" s="229">
        <v>202229</v>
      </c>
      <c r="L1224" s="232">
        <v>202234</v>
      </c>
      <c r="N1224" s="119" t="str">
        <f t="shared" si="57"/>
        <v>820330-</v>
      </c>
      <c r="O1224" s="122" t="str">
        <f>IF(B1224="NET","",IF(B1224="","",IFERROR(VLOOKUP(N1224,EAN!$A:$B,2,FALSE),"MANGLER - MÅ OPPDATERE EAN-FANEN")))</f>
        <v/>
      </c>
      <c r="P1224" s="119">
        <f t="shared" si="58"/>
        <v>202226</v>
      </c>
      <c r="Q1224" s="119">
        <f t="shared" si="59"/>
        <v>202234</v>
      </c>
      <c r="S1224" s="137" t="str">
        <f>IF(B1224="NET","",IFERROR(VLOOKUP(O1224,'2) Order Form'!$W$9:$W$1926,1,FALSE),"Ikke med I order form"))</f>
        <v/>
      </c>
      <c r="V1224" s="172"/>
      <c r="W1224" s="120"/>
      <c r="AA1224" s="195"/>
      <c r="AB1224" s="137"/>
    </row>
    <row r="1225" spans="1:28" s="2" customFormat="1" ht="15" x14ac:dyDescent="0.2">
      <c r="A1225" s="228">
        <v>820330</v>
      </c>
      <c r="B1225" s="228" t="s">
        <v>3445</v>
      </c>
      <c r="C1225" s="228" t="s">
        <v>4204</v>
      </c>
      <c r="D1225" s="228" t="s">
        <v>3378</v>
      </c>
      <c r="E1225" s="228" t="s">
        <v>4392</v>
      </c>
      <c r="F1225" s="228" t="s">
        <v>84</v>
      </c>
      <c r="G1225" s="228" t="s">
        <v>128</v>
      </c>
      <c r="H1225" s="228">
        <v>0</v>
      </c>
      <c r="I1225" s="228">
        <v>0</v>
      </c>
      <c r="J1225" s="228">
        <v>0</v>
      </c>
      <c r="K1225" s="228">
        <v>0</v>
      </c>
      <c r="L1225" s="231">
        <v>0</v>
      </c>
      <c r="N1225" s="119" t="str">
        <f t="shared" si="57"/>
        <v>820330-10002-OS</v>
      </c>
      <c r="O1225" s="122" t="str">
        <f>IF(B1225="NET","",IF(B1225="","",IFERROR(VLOOKUP(N1225,EAN!$A:$B,2,FALSE),"MANGLER - MÅ OPPDATERE EAN-FANEN")))</f>
        <v>MANGLER - MÅ OPPDATERE EAN-FANEN</v>
      </c>
      <c r="P1225" s="119">
        <f t="shared" si="58"/>
        <v>0</v>
      </c>
      <c r="Q1225" s="119">
        <f t="shared" si="59"/>
        <v>0</v>
      </c>
      <c r="S1225" s="137" t="str">
        <f>IF(B1225="NET","",IFERROR(VLOOKUP(O1225,'2) Order Form'!$W$9:$W$1926,1,FALSE),"Ikke med I order form"))</f>
        <v>Ikke med I order form</v>
      </c>
      <c r="V1225" s="172"/>
      <c r="W1225" s="120"/>
      <c r="AA1225" s="195"/>
      <c r="AB1225" s="137"/>
    </row>
    <row r="1226" spans="1:28" s="2" customFormat="1" ht="15" x14ac:dyDescent="0.2">
      <c r="A1226" s="228">
        <v>820330</v>
      </c>
      <c r="B1226" s="228" t="s">
        <v>3445</v>
      </c>
      <c r="C1226" s="228" t="s">
        <v>4204</v>
      </c>
      <c r="D1226" s="228" t="s">
        <v>3379</v>
      </c>
      <c r="E1226" s="228" t="s">
        <v>4391</v>
      </c>
      <c r="F1226" s="228" t="s">
        <v>84</v>
      </c>
      <c r="G1226" s="228" t="s">
        <v>128</v>
      </c>
      <c r="H1226" s="228">
        <v>0</v>
      </c>
      <c r="I1226" s="228">
        <v>0</v>
      </c>
      <c r="J1226" s="228">
        <v>0</v>
      </c>
      <c r="K1226" s="228">
        <v>0</v>
      </c>
      <c r="L1226" s="231">
        <v>0</v>
      </c>
      <c r="N1226" s="119" t="str">
        <f t="shared" si="57"/>
        <v>820330-55503-OS</v>
      </c>
      <c r="O1226" s="122" t="str">
        <f>IF(B1226="NET","",IF(B1226="","",IFERROR(VLOOKUP(N1226,EAN!$A:$B,2,FALSE),"MANGLER - MÅ OPPDATERE EAN-FANEN")))</f>
        <v>MANGLER - MÅ OPPDATERE EAN-FANEN</v>
      </c>
      <c r="P1226" s="119">
        <f t="shared" si="58"/>
        <v>0</v>
      </c>
      <c r="Q1226" s="119">
        <f t="shared" si="59"/>
        <v>0</v>
      </c>
      <c r="S1226" s="137" t="str">
        <f>IF(B1226="NET","",IFERROR(VLOOKUP(O1226,'2) Order Form'!$W$9:$W$1926,1,FALSE),"Ikke med I order form"))</f>
        <v>Ikke med I order form</v>
      </c>
      <c r="V1226" s="172"/>
      <c r="W1226" s="120"/>
      <c r="AA1226" s="195"/>
      <c r="AB1226" s="137"/>
    </row>
    <row r="1227" spans="1:28" s="2" customFormat="1" ht="15" x14ac:dyDescent="0.2">
      <c r="A1227" s="228">
        <v>820330</v>
      </c>
      <c r="B1227" s="228" t="s">
        <v>3445</v>
      </c>
      <c r="C1227" s="228" t="s">
        <v>4204</v>
      </c>
      <c r="D1227" s="228" t="s">
        <v>3446</v>
      </c>
      <c r="E1227" s="228" t="s">
        <v>3079</v>
      </c>
      <c r="F1227" s="228" t="s">
        <v>84</v>
      </c>
      <c r="G1227" s="228" t="s">
        <v>128</v>
      </c>
      <c r="H1227" s="228">
        <v>0</v>
      </c>
      <c r="I1227" s="228">
        <v>0</v>
      </c>
      <c r="J1227" s="228">
        <v>0</v>
      </c>
      <c r="K1227" s="228">
        <v>0</v>
      </c>
      <c r="L1227" s="231">
        <v>0</v>
      </c>
      <c r="N1227" s="119" t="str">
        <f t="shared" si="57"/>
        <v>820330-88300-OS</v>
      </c>
      <c r="O1227" s="122" t="str">
        <f>IF(B1227="NET","",IF(B1227="","",IFERROR(VLOOKUP(N1227,EAN!$A:$B,2,FALSE),"MANGLER - MÅ OPPDATERE EAN-FANEN")))</f>
        <v>MANGLER - MÅ OPPDATERE EAN-FANEN</v>
      </c>
      <c r="P1227" s="119">
        <f t="shared" si="58"/>
        <v>0</v>
      </c>
      <c r="Q1227" s="119">
        <f t="shared" si="59"/>
        <v>0</v>
      </c>
      <c r="S1227" s="137" t="str">
        <f>IF(B1227="NET","",IFERROR(VLOOKUP(O1227,'2) Order Form'!$W$9:$W$1926,1,FALSE),"Ikke med I order form"))</f>
        <v>Ikke med I order form</v>
      </c>
      <c r="V1227" s="172"/>
      <c r="W1227" s="120"/>
      <c r="AA1227" s="195"/>
      <c r="AB1227" s="137"/>
    </row>
    <row r="1228" spans="1:28" s="2" customFormat="1" ht="15" x14ac:dyDescent="0.2">
      <c r="A1228" s="229">
        <v>820331</v>
      </c>
      <c r="B1228" s="228" t="s">
        <v>248</v>
      </c>
      <c r="C1228" s="228"/>
      <c r="D1228" s="228"/>
      <c r="E1228" s="228"/>
      <c r="F1228" s="228"/>
      <c r="G1228" s="228"/>
      <c r="H1228" s="229">
        <v>202226</v>
      </c>
      <c r="I1228" s="229">
        <v>202227</v>
      </c>
      <c r="J1228" s="229">
        <v>202228</v>
      </c>
      <c r="K1228" s="229">
        <v>202229</v>
      </c>
      <c r="L1228" s="232">
        <v>202234</v>
      </c>
      <c r="N1228" s="119" t="str">
        <f t="shared" si="57"/>
        <v>820331-</v>
      </c>
      <c r="O1228" s="122" t="str">
        <f>IF(B1228="NET","",IF(B1228="","",IFERROR(VLOOKUP(N1228,EAN!$A:$B,2,FALSE),"MANGLER - MÅ OPPDATERE EAN-FANEN")))</f>
        <v/>
      </c>
      <c r="P1228" s="119">
        <f t="shared" si="58"/>
        <v>202226</v>
      </c>
      <c r="Q1228" s="119">
        <f t="shared" si="59"/>
        <v>202234</v>
      </c>
      <c r="S1228" s="137" t="str">
        <f>IF(B1228="NET","",IFERROR(VLOOKUP(O1228,'2) Order Form'!$W$9:$W$1926,1,FALSE),"Ikke med I order form"))</f>
        <v/>
      </c>
      <c r="V1228" s="172"/>
      <c r="W1228" s="120"/>
      <c r="AA1228" s="195"/>
      <c r="AB1228" s="137"/>
    </row>
    <row r="1229" spans="1:28" s="2" customFormat="1" ht="15" x14ac:dyDescent="0.2">
      <c r="A1229" s="228">
        <v>820331</v>
      </c>
      <c r="B1229" s="228" t="s">
        <v>3447</v>
      </c>
      <c r="C1229" s="228" t="s">
        <v>4204</v>
      </c>
      <c r="D1229" s="228" t="s">
        <v>3378</v>
      </c>
      <c r="E1229" s="228" t="s">
        <v>4392</v>
      </c>
      <c r="F1229" s="228" t="s">
        <v>84</v>
      </c>
      <c r="G1229" s="228" t="s">
        <v>128</v>
      </c>
      <c r="H1229" s="228">
        <v>0</v>
      </c>
      <c r="I1229" s="228">
        <v>0</v>
      </c>
      <c r="J1229" s="228">
        <v>0</v>
      </c>
      <c r="K1229" s="228">
        <v>0</v>
      </c>
      <c r="L1229" s="231">
        <v>0</v>
      </c>
      <c r="N1229" s="119" t="str">
        <f t="shared" si="57"/>
        <v>820331-10002-OS</v>
      </c>
      <c r="O1229" s="122" t="str">
        <f>IF(B1229="NET","",IF(B1229="","",IFERROR(VLOOKUP(N1229,EAN!$A:$B,2,FALSE),"MANGLER - MÅ OPPDATERE EAN-FANEN")))</f>
        <v>MANGLER - MÅ OPPDATERE EAN-FANEN</v>
      </c>
      <c r="P1229" s="119">
        <f t="shared" si="58"/>
        <v>0</v>
      </c>
      <c r="Q1229" s="119">
        <f t="shared" si="59"/>
        <v>0</v>
      </c>
      <c r="S1229" s="137" t="str">
        <f>IF(B1229="NET","",IFERROR(VLOOKUP(O1229,'2) Order Form'!$W$9:$W$1926,1,FALSE),"Ikke med I order form"))</f>
        <v>Ikke med I order form</v>
      </c>
      <c r="V1229" s="172"/>
      <c r="W1229" s="120"/>
      <c r="AA1229" s="195"/>
      <c r="AB1229" s="137"/>
    </row>
    <row r="1230" spans="1:28" s="2" customFormat="1" ht="15" x14ac:dyDescent="0.2">
      <c r="A1230" s="228">
        <v>820331</v>
      </c>
      <c r="B1230" s="228" t="s">
        <v>3447</v>
      </c>
      <c r="C1230" s="228" t="s">
        <v>4204</v>
      </c>
      <c r="D1230" s="228" t="s">
        <v>660</v>
      </c>
      <c r="E1230" s="228" t="s">
        <v>4364</v>
      </c>
      <c r="F1230" s="228" t="s">
        <v>84</v>
      </c>
      <c r="G1230" s="228" t="s">
        <v>128</v>
      </c>
      <c r="H1230" s="228">
        <v>0</v>
      </c>
      <c r="I1230" s="228">
        <v>0</v>
      </c>
      <c r="J1230" s="228">
        <v>0</v>
      </c>
      <c r="K1230" s="228">
        <v>0</v>
      </c>
      <c r="L1230" s="231">
        <v>0</v>
      </c>
      <c r="N1230" s="119" t="str">
        <f t="shared" si="57"/>
        <v>820331-99901-OS</v>
      </c>
      <c r="O1230" s="122" t="str">
        <f>IF(B1230="NET","",IF(B1230="","",IFERROR(VLOOKUP(N1230,EAN!$A:$B,2,FALSE),"MANGLER - MÅ OPPDATERE EAN-FANEN")))</f>
        <v>MANGLER - MÅ OPPDATERE EAN-FANEN</v>
      </c>
      <c r="P1230" s="119">
        <f t="shared" si="58"/>
        <v>0</v>
      </c>
      <c r="Q1230" s="119">
        <f t="shared" si="59"/>
        <v>0</v>
      </c>
      <c r="S1230" s="137" t="str">
        <f>IF(B1230="NET","",IFERROR(VLOOKUP(O1230,'2) Order Form'!$W$9:$W$1926,1,FALSE),"Ikke med I order form"))</f>
        <v>Ikke med I order form</v>
      </c>
      <c r="V1230" s="172"/>
      <c r="W1230" s="120"/>
      <c r="AA1230" s="195"/>
      <c r="AB1230" s="137"/>
    </row>
    <row r="1231" spans="1:28" s="2" customFormat="1" ht="15" x14ac:dyDescent="0.2">
      <c r="A1231" s="229">
        <v>820332</v>
      </c>
      <c r="B1231" s="228" t="s">
        <v>248</v>
      </c>
      <c r="C1231" s="228"/>
      <c r="D1231" s="228"/>
      <c r="E1231" s="228"/>
      <c r="F1231" s="228"/>
      <c r="G1231" s="228"/>
      <c r="H1231" s="229">
        <v>202226</v>
      </c>
      <c r="I1231" s="229">
        <v>202227</v>
      </c>
      <c r="J1231" s="229">
        <v>202228</v>
      </c>
      <c r="K1231" s="229">
        <v>202229</v>
      </c>
      <c r="L1231" s="232">
        <v>202234</v>
      </c>
      <c r="N1231" s="119" t="str">
        <f t="shared" si="57"/>
        <v>820332-</v>
      </c>
      <c r="O1231" s="122" t="str">
        <f>IF(B1231="NET","",IF(B1231="","",IFERROR(VLOOKUP(N1231,EAN!$A:$B,2,FALSE),"MANGLER - MÅ OPPDATERE EAN-FANEN")))</f>
        <v/>
      </c>
      <c r="P1231" s="119">
        <f t="shared" si="58"/>
        <v>202226</v>
      </c>
      <c r="Q1231" s="119">
        <f t="shared" si="59"/>
        <v>202234</v>
      </c>
      <c r="S1231" s="137" t="str">
        <f>IF(B1231="NET","",IFERROR(VLOOKUP(O1231,'2) Order Form'!$W$9:$W$1926,1,FALSE),"Ikke med I order form"))</f>
        <v/>
      </c>
      <c r="V1231" s="172"/>
      <c r="W1231" s="120"/>
      <c r="AA1231" s="195"/>
      <c r="AB1231" s="137"/>
    </row>
    <row r="1232" spans="1:28" s="2" customFormat="1" ht="15" x14ac:dyDescent="0.2">
      <c r="A1232" s="228">
        <v>820332</v>
      </c>
      <c r="B1232" s="228" t="s">
        <v>3448</v>
      </c>
      <c r="C1232" s="228" t="s">
        <v>4204</v>
      </c>
      <c r="D1232" s="228" t="s">
        <v>3449</v>
      </c>
      <c r="E1232" s="228" t="s">
        <v>4364</v>
      </c>
      <c r="F1232" s="228">
        <v>3537</v>
      </c>
      <c r="G1232" s="228" t="s">
        <v>128</v>
      </c>
      <c r="H1232" s="228">
        <v>0</v>
      </c>
      <c r="I1232" s="228">
        <v>0</v>
      </c>
      <c r="J1232" s="228">
        <v>0</v>
      </c>
      <c r="K1232" s="228">
        <v>0</v>
      </c>
      <c r="L1232" s="231">
        <v>0</v>
      </c>
      <c r="N1232" s="119" t="str">
        <f t="shared" si="57"/>
        <v>820332-99901-3537</v>
      </c>
      <c r="O1232" s="122" t="str">
        <f>IF(B1232="NET","",IF(B1232="","",IFERROR(VLOOKUP(N1232,EAN!$A:$B,2,FALSE),"MANGLER - MÅ OPPDATERE EAN-FANEN")))</f>
        <v>MANGLER - MÅ OPPDATERE EAN-FANEN</v>
      </c>
      <c r="P1232" s="119">
        <f t="shared" si="58"/>
        <v>0</v>
      </c>
      <c r="Q1232" s="119">
        <f t="shared" si="59"/>
        <v>0</v>
      </c>
      <c r="S1232" s="137" t="str">
        <f>IF(B1232="NET","",IFERROR(VLOOKUP(O1232,'2) Order Form'!$W$9:$W$1926,1,FALSE),"Ikke med I order form"))</f>
        <v>Ikke med I order form</v>
      </c>
      <c r="V1232" s="172"/>
      <c r="W1232" s="120"/>
      <c r="AA1232" s="195"/>
      <c r="AB1232" s="137"/>
    </row>
    <row r="1233" spans="1:28" s="2" customFormat="1" ht="15" x14ac:dyDescent="0.2">
      <c r="A1233" s="228">
        <v>820332</v>
      </c>
      <c r="B1233" s="228" t="s">
        <v>3448</v>
      </c>
      <c r="C1233" s="228" t="s">
        <v>4204</v>
      </c>
      <c r="D1233" s="228" t="s">
        <v>3450</v>
      </c>
      <c r="E1233" s="228" t="s">
        <v>4364</v>
      </c>
      <c r="F1233" s="228">
        <v>3840</v>
      </c>
      <c r="G1233" s="228" t="s">
        <v>128</v>
      </c>
      <c r="H1233" s="228">
        <v>0</v>
      </c>
      <c r="I1233" s="228">
        <v>0</v>
      </c>
      <c r="J1233" s="228">
        <v>0</v>
      </c>
      <c r="K1233" s="228">
        <v>0</v>
      </c>
      <c r="L1233" s="231">
        <v>0</v>
      </c>
      <c r="N1233" s="119" t="str">
        <f t="shared" si="57"/>
        <v>820332-99901-3840</v>
      </c>
      <c r="O1233" s="122" t="str">
        <f>IF(B1233="NET","",IF(B1233="","",IFERROR(VLOOKUP(N1233,EAN!$A:$B,2,FALSE),"MANGLER - MÅ OPPDATERE EAN-FANEN")))</f>
        <v>MANGLER - MÅ OPPDATERE EAN-FANEN</v>
      </c>
      <c r="P1233" s="119">
        <f t="shared" si="58"/>
        <v>0</v>
      </c>
      <c r="Q1233" s="119">
        <f t="shared" si="59"/>
        <v>0</v>
      </c>
      <c r="S1233" s="137" t="str">
        <f>IF(B1233="NET","",IFERROR(VLOOKUP(O1233,'2) Order Form'!$W$9:$W$1926,1,FALSE),"Ikke med I order form"))</f>
        <v>Ikke med I order form</v>
      </c>
      <c r="V1233" s="172"/>
      <c r="W1233" s="120"/>
      <c r="AA1233" s="195"/>
      <c r="AB1233" s="137"/>
    </row>
    <row r="1234" spans="1:28" s="2" customFormat="1" ht="15" x14ac:dyDescent="0.2">
      <c r="A1234" s="228">
        <v>820332</v>
      </c>
      <c r="B1234" s="228" t="s">
        <v>3448</v>
      </c>
      <c r="C1234" s="228" t="s">
        <v>4204</v>
      </c>
      <c r="D1234" s="228" t="s">
        <v>3451</v>
      </c>
      <c r="E1234" s="228" t="s">
        <v>4364</v>
      </c>
      <c r="F1234" s="228">
        <v>4143</v>
      </c>
      <c r="G1234" s="228" t="s">
        <v>128</v>
      </c>
      <c r="H1234" s="228">
        <v>0</v>
      </c>
      <c r="I1234" s="228">
        <v>0</v>
      </c>
      <c r="J1234" s="228">
        <v>0</v>
      </c>
      <c r="K1234" s="228">
        <v>0</v>
      </c>
      <c r="L1234" s="231">
        <v>0</v>
      </c>
      <c r="N1234" s="119" t="str">
        <f t="shared" si="57"/>
        <v>820332-99901-4143</v>
      </c>
      <c r="O1234" s="122" t="str">
        <f>IF(B1234="NET","",IF(B1234="","",IFERROR(VLOOKUP(N1234,EAN!$A:$B,2,FALSE),"MANGLER - MÅ OPPDATERE EAN-FANEN")))</f>
        <v>MANGLER - MÅ OPPDATERE EAN-FANEN</v>
      </c>
      <c r="P1234" s="119">
        <f t="shared" si="58"/>
        <v>0</v>
      </c>
      <c r="Q1234" s="119">
        <f t="shared" si="59"/>
        <v>0</v>
      </c>
      <c r="S1234" s="137" t="str">
        <f>IF(B1234="NET","",IFERROR(VLOOKUP(O1234,'2) Order Form'!$W$9:$W$1926,1,FALSE),"Ikke med I order form"))</f>
        <v>Ikke med I order form</v>
      </c>
      <c r="V1234" s="172"/>
      <c r="W1234" s="120"/>
      <c r="AA1234" s="195"/>
      <c r="AB1234" s="137"/>
    </row>
    <row r="1235" spans="1:28" s="2" customFormat="1" ht="15" x14ac:dyDescent="0.2">
      <c r="A1235" s="228">
        <v>820332</v>
      </c>
      <c r="B1235" s="228" t="s">
        <v>3448</v>
      </c>
      <c r="C1235" s="228" t="s">
        <v>4204</v>
      </c>
      <c r="D1235" s="228" t="s">
        <v>3452</v>
      </c>
      <c r="E1235" s="228" t="s">
        <v>4364</v>
      </c>
      <c r="F1235" s="228">
        <v>4446</v>
      </c>
      <c r="G1235" s="228" t="s">
        <v>128</v>
      </c>
      <c r="H1235" s="228">
        <v>0</v>
      </c>
      <c r="I1235" s="228">
        <v>0</v>
      </c>
      <c r="J1235" s="228">
        <v>0</v>
      </c>
      <c r="K1235" s="228">
        <v>0</v>
      </c>
      <c r="L1235" s="231">
        <v>0</v>
      </c>
      <c r="N1235" s="119" t="str">
        <f t="shared" si="57"/>
        <v>820332-99901-4446</v>
      </c>
      <c r="O1235" s="122" t="str">
        <f>IF(B1235="NET","",IF(B1235="","",IFERROR(VLOOKUP(N1235,EAN!$A:$B,2,FALSE),"MANGLER - MÅ OPPDATERE EAN-FANEN")))</f>
        <v>MANGLER - MÅ OPPDATERE EAN-FANEN</v>
      </c>
      <c r="P1235" s="119">
        <f t="shared" si="58"/>
        <v>0</v>
      </c>
      <c r="Q1235" s="119">
        <f t="shared" si="59"/>
        <v>0</v>
      </c>
      <c r="S1235" s="137" t="str">
        <f>IF(B1235="NET","",IFERROR(VLOOKUP(O1235,'2) Order Form'!$W$9:$W$1926,1,FALSE),"Ikke med I order form"))</f>
        <v>Ikke med I order form</v>
      </c>
      <c r="V1235" s="172"/>
      <c r="W1235" s="120"/>
      <c r="AA1235" s="195"/>
      <c r="AB1235" s="137"/>
    </row>
    <row r="1236" spans="1:28" s="2" customFormat="1" ht="15" x14ac:dyDescent="0.2">
      <c r="A1236" s="229">
        <v>820333</v>
      </c>
      <c r="B1236" s="228" t="s">
        <v>248</v>
      </c>
      <c r="C1236" s="228"/>
      <c r="D1236" s="228"/>
      <c r="E1236" s="228"/>
      <c r="F1236" s="228"/>
      <c r="G1236" s="228"/>
      <c r="H1236" s="229">
        <v>202226</v>
      </c>
      <c r="I1236" s="229">
        <v>202227</v>
      </c>
      <c r="J1236" s="229">
        <v>202228</v>
      </c>
      <c r="K1236" s="229">
        <v>202229</v>
      </c>
      <c r="L1236" s="232">
        <v>202234</v>
      </c>
      <c r="N1236" s="119" t="str">
        <f t="shared" si="57"/>
        <v>820333-</v>
      </c>
      <c r="O1236" s="122" t="str">
        <f>IF(B1236="NET","",IF(B1236="","",IFERROR(VLOOKUP(N1236,EAN!$A:$B,2,FALSE),"MANGLER - MÅ OPPDATERE EAN-FANEN")))</f>
        <v/>
      </c>
      <c r="P1236" s="119">
        <f t="shared" si="58"/>
        <v>202226</v>
      </c>
      <c r="Q1236" s="119">
        <f t="shared" si="59"/>
        <v>202234</v>
      </c>
      <c r="S1236" s="137" t="str">
        <f>IF(B1236="NET","",IFERROR(VLOOKUP(O1236,'2) Order Form'!$W$9:$W$1926,1,FALSE),"Ikke med I order form"))</f>
        <v/>
      </c>
      <c r="V1236" s="172"/>
      <c r="W1236" s="120"/>
      <c r="AA1236" s="195"/>
      <c r="AB1236" s="137"/>
    </row>
    <row r="1237" spans="1:28" s="2" customFormat="1" ht="15" x14ac:dyDescent="0.2">
      <c r="A1237" s="228">
        <v>820333</v>
      </c>
      <c r="B1237" s="228" t="s">
        <v>3453</v>
      </c>
      <c r="C1237" s="228" t="s">
        <v>4204</v>
      </c>
      <c r="D1237" s="228" t="s">
        <v>660</v>
      </c>
      <c r="E1237" s="228" t="s">
        <v>4364</v>
      </c>
      <c r="F1237" s="228" t="s">
        <v>84</v>
      </c>
      <c r="G1237" s="228" t="s">
        <v>128</v>
      </c>
      <c r="H1237" s="228">
        <v>0</v>
      </c>
      <c r="I1237" s="228">
        <v>0</v>
      </c>
      <c r="J1237" s="228">
        <v>0</v>
      </c>
      <c r="K1237" s="228">
        <v>0</v>
      </c>
      <c r="L1237" s="231">
        <v>0</v>
      </c>
      <c r="N1237" s="119" t="str">
        <f t="shared" si="57"/>
        <v>820333-99901-OS</v>
      </c>
      <c r="O1237" s="122" t="str">
        <f>IF(B1237="NET","",IF(B1237="","",IFERROR(VLOOKUP(N1237,EAN!$A:$B,2,FALSE),"MANGLER - MÅ OPPDATERE EAN-FANEN")))</f>
        <v>MANGLER - MÅ OPPDATERE EAN-FANEN</v>
      </c>
      <c r="P1237" s="119">
        <f t="shared" si="58"/>
        <v>0</v>
      </c>
      <c r="Q1237" s="119">
        <f t="shared" si="59"/>
        <v>0</v>
      </c>
      <c r="S1237" s="137" t="str">
        <f>IF(B1237="NET","",IFERROR(VLOOKUP(O1237,'2) Order Form'!$W$9:$W$1926,1,FALSE),"Ikke med I order form"))</f>
        <v>Ikke med I order form</v>
      </c>
      <c r="V1237" s="172"/>
      <c r="W1237" s="120"/>
      <c r="AA1237" s="195"/>
      <c r="AB1237" s="137"/>
    </row>
    <row r="1238" spans="1:28" s="2" customFormat="1" ht="15" x14ac:dyDescent="0.2">
      <c r="A1238" s="229">
        <v>820334</v>
      </c>
      <c r="B1238" s="228" t="s">
        <v>248</v>
      </c>
      <c r="C1238" s="228"/>
      <c r="D1238" s="228"/>
      <c r="E1238" s="228"/>
      <c r="F1238" s="228"/>
      <c r="G1238" s="228"/>
      <c r="H1238" s="229">
        <v>202226</v>
      </c>
      <c r="I1238" s="229">
        <v>202227</v>
      </c>
      <c r="J1238" s="229">
        <v>202228</v>
      </c>
      <c r="K1238" s="229">
        <v>202229</v>
      </c>
      <c r="L1238" s="232">
        <v>202234</v>
      </c>
      <c r="N1238" s="119" t="str">
        <f t="shared" si="57"/>
        <v>820334-</v>
      </c>
      <c r="O1238" s="122" t="str">
        <f>IF(B1238="NET","",IF(B1238="","",IFERROR(VLOOKUP(N1238,EAN!$A:$B,2,FALSE),"MANGLER - MÅ OPPDATERE EAN-FANEN")))</f>
        <v/>
      </c>
      <c r="P1238" s="119">
        <f t="shared" si="58"/>
        <v>202226</v>
      </c>
      <c r="Q1238" s="119">
        <f t="shared" si="59"/>
        <v>202234</v>
      </c>
      <c r="S1238" s="137" t="str">
        <f>IF(B1238="NET","",IFERROR(VLOOKUP(O1238,'2) Order Form'!$W$9:$W$1926,1,FALSE),"Ikke med I order form"))</f>
        <v/>
      </c>
      <c r="V1238" s="172"/>
      <c r="W1238" s="120"/>
      <c r="AA1238" s="195"/>
      <c r="AB1238" s="137"/>
    </row>
    <row r="1239" spans="1:28" s="2" customFormat="1" ht="15" x14ac:dyDescent="0.2">
      <c r="A1239" s="228">
        <v>820334</v>
      </c>
      <c r="B1239" s="228" t="s">
        <v>3454</v>
      </c>
      <c r="C1239" s="228" t="s">
        <v>4204</v>
      </c>
      <c r="D1239" s="228" t="s">
        <v>3310</v>
      </c>
      <c r="E1239" s="228" t="s">
        <v>3234</v>
      </c>
      <c r="F1239" s="228" t="s">
        <v>84</v>
      </c>
      <c r="G1239" s="228" t="s">
        <v>128</v>
      </c>
      <c r="H1239" s="228">
        <v>0</v>
      </c>
      <c r="I1239" s="228">
        <v>0</v>
      </c>
      <c r="J1239" s="228">
        <v>0</v>
      </c>
      <c r="K1239" s="228">
        <v>0</v>
      </c>
      <c r="L1239" s="231">
        <v>0</v>
      </c>
      <c r="N1239" s="119" t="str">
        <f t="shared" si="57"/>
        <v>820334-77003-OS</v>
      </c>
      <c r="O1239" s="122" t="str">
        <f>IF(B1239="NET","",IF(B1239="","",IFERROR(VLOOKUP(N1239,EAN!$A:$B,2,FALSE),"MANGLER - MÅ OPPDATERE EAN-FANEN")))</f>
        <v>MANGLER - MÅ OPPDATERE EAN-FANEN</v>
      </c>
      <c r="P1239" s="119">
        <f t="shared" si="58"/>
        <v>0</v>
      </c>
      <c r="Q1239" s="119">
        <f t="shared" si="59"/>
        <v>0</v>
      </c>
      <c r="S1239" s="137" t="str">
        <f>IF(B1239="NET","",IFERROR(VLOOKUP(O1239,'2) Order Form'!$W$9:$W$1926,1,FALSE),"Ikke med I order form"))</f>
        <v>Ikke med I order form</v>
      </c>
      <c r="V1239" s="172"/>
      <c r="W1239" s="120"/>
      <c r="AA1239" s="195"/>
      <c r="AB1239" s="137"/>
    </row>
    <row r="1240" spans="1:28" s="2" customFormat="1" ht="15" x14ac:dyDescent="0.2">
      <c r="A1240" s="228">
        <v>820334</v>
      </c>
      <c r="B1240" s="228" t="s">
        <v>3454</v>
      </c>
      <c r="C1240" s="228" t="s">
        <v>4204</v>
      </c>
      <c r="D1240" s="228" t="s">
        <v>3455</v>
      </c>
      <c r="E1240" s="228" t="s">
        <v>3408</v>
      </c>
      <c r="F1240" s="228" t="s">
        <v>84</v>
      </c>
      <c r="G1240" s="228" t="s">
        <v>128</v>
      </c>
      <c r="H1240" s="228">
        <v>0</v>
      </c>
      <c r="I1240" s="228">
        <v>0</v>
      </c>
      <c r="J1240" s="228">
        <v>0</v>
      </c>
      <c r="K1240" s="228">
        <v>0</v>
      </c>
      <c r="L1240" s="231">
        <v>0</v>
      </c>
      <c r="N1240" s="119" t="str">
        <f t="shared" si="57"/>
        <v>820334-88100-OS</v>
      </c>
      <c r="O1240" s="122" t="str">
        <f>IF(B1240="NET","",IF(B1240="","",IFERROR(VLOOKUP(N1240,EAN!$A:$B,2,FALSE),"MANGLER - MÅ OPPDATERE EAN-FANEN")))</f>
        <v>MANGLER - MÅ OPPDATERE EAN-FANEN</v>
      </c>
      <c r="P1240" s="119">
        <f t="shared" si="58"/>
        <v>0</v>
      </c>
      <c r="Q1240" s="119">
        <f t="shared" si="59"/>
        <v>0</v>
      </c>
      <c r="S1240" s="137" t="str">
        <f>IF(B1240="NET","",IFERROR(VLOOKUP(O1240,'2) Order Form'!$W$9:$W$1926,1,FALSE),"Ikke med I order form"))</f>
        <v>Ikke med I order form</v>
      </c>
      <c r="V1240" s="172"/>
      <c r="W1240" s="120"/>
      <c r="AA1240" s="195"/>
      <c r="AB1240" s="137"/>
    </row>
    <row r="1241" spans="1:28" s="2" customFormat="1" ht="15" x14ac:dyDescent="0.2">
      <c r="A1241" s="228">
        <v>820334</v>
      </c>
      <c r="B1241" s="228" t="s">
        <v>3454</v>
      </c>
      <c r="C1241" s="228" t="s">
        <v>4204</v>
      </c>
      <c r="D1241" s="228" t="s">
        <v>660</v>
      </c>
      <c r="E1241" s="228" t="s">
        <v>4364</v>
      </c>
      <c r="F1241" s="228" t="s">
        <v>84</v>
      </c>
      <c r="G1241" s="228" t="s">
        <v>128</v>
      </c>
      <c r="H1241" s="228">
        <v>0</v>
      </c>
      <c r="I1241" s="228">
        <v>0</v>
      </c>
      <c r="J1241" s="228">
        <v>0</v>
      </c>
      <c r="K1241" s="228">
        <v>0</v>
      </c>
      <c r="L1241" s="231">
        <v>0</v>
      </c>
      <c r="N1241" s="119" t="str">
        <f t="shared" si="57"/>
        <v>820334-99901-OS</v>
      </c>
      <c r="O1241" s="122" t="str">
        <f>IF(B1241="NET","",IF(B1241="","",IFERROR(VLOOKUP(N1241,EAN!$A:$B,2,FALSE),"MANGLER - MÅ OPPDATERE EAN-FANEN")))</f>
        <v>MANGLER - MÅ OPPDATERE EAN-FANEN</v>
      </c>
      <c r="P1241" s="119">
        <f t="shared" si="58"/>
        <v>0</v>
      </c>
      <c r="Q1241" s="119">
        <f t="shared" si="59"/>
        <v>0</v>
      </c>
      <c r="S1241" s="137" t="str">
        <f>IF(B1241="NET","",IFERROR(VLOOKUP(O1241,'2) Order Form'!$W$9:$W$1926,1,FALSE),"Ikke med I order form"))</f>
        <v>Ikke med I order form</v>
      </c>
      <c r="V1241" s="172"/>
      <c r="W1241" s="120"/>
      <c r="AA1241" s="195"/>
      <c r="AB1241" s="137"/>
    </row>
    <row r="1242" spans="1:28" s="2" customFormat="1" ht="15" x14ac:dyDescent="0.2">
      <c r="A1242" s="229">
        <v>820335</v>
      </c>
      <c r="B1242" s="228" t="s">
        <v>248</v>
      </c>
      <c r="C1242" s="228"/>
      <c r="D1242" s="228"/>
      <c r="E1242" s="228"/>
      <c r="F1242" s="228"/>
      <c r="G1242" s="228"/>
      <c r="H1242" s="229">
        <v>202226</v>
      </c>
      <c r="I1242" s="229">
        <v>202227</v>
      </c>
      <c r="J1242" s="229">
        <v>202228</v>
      </c>
      <c r="K1242" s="229">
        <v>202229</v>
      </c>
      <c r="L1242" s="232">
        <v>202234</v>
      </c>
      <c r="N1242" s="119" t="str">
        <f t="shared" si="57"/>
        <v>820335-</v>
      </c>
      <c r="O1242" s="122" t="str">
        <f>IF(B1242="NET","",IF(B1242="","",IFERROR(VLOOKUP(N1242,EAN!$A:$B,2,FALSE),"MANGLER - MÅ OPPDATERE EAN-FANEN")))</f>
        <v/>
      </c>
      <c r="P1242" s="119">
        <f t="shared" si="58"/>
        <v>202226</v>
      </c>
      <c r="Q1242" s="119">
        <f t="shared" si="59"/>
        <v>202234</v>
      </c>
      <c r="S1242" s="137" t="str">
        <f>IF(B1242="NET","",IFERROR(VLOOKUP(O1242,'2) Order Form'!$W$9:$W$1926,1,FALSE),"Ikke med I order form"))</f>
        <v/>
      </c>
      <c r="V1242" s="172"/>
      <c r="W1242" s="120"/>
      <c r="AA1242" s="195"/>
      <c r="AB1242" s="137"/>
    </row>
    <row r="1243" spans="1:28" s="2" customFormat="1" ht="15" x14ac:dyDescent="0.2">
      <c r="A1243" s="229">
        <v>820336</v>
      </c>
      <c r="B1243" s="228" t="s">
        <v>248</v>
      </c>
      <c r="C1243" s="228"/>
      <c r="D1243" s="228"/>
      <c r="E1243" s="228"/>
      <c r="F1243" s="228"/>
      <c r="G1243" s="228"/>
      <c r="H1243" s="229">
        <v>202226</v>
      </c>
      <c r="I1243" s="229">
        <v>202227</v>
      </c>
      <c r="J1243" s="229">
        <v>202228</v>
      </c>
      <c r="K1243" s="229">
        <v>202229</v>
      </c>
      <c r="L1243" s="232">
        <v>202234</v>
      </c>
      <c r="N1243" s="119" t="str">
        <f t="shared" si="57"/>
        <v>820336-</v>
      </c>
      <c r="O1243" s="122" t="str">
        <f>IF(B1243="NET","",IF(B1243="","",IFERROR(VLOOKUP(N1243,EAN!$A:$B,2,FALSE),"MANGLER - MÅ OPPDATERE EAN-FANEN")))</f>
        <v/>
      </c>
      <c r="P1243" s="119">
        <f t="shared" si="58"/>
        <v>202226</v>
      </c>
      <c r="Q1243" s="119">
        <f t="shared" si="59"/>
        <v>202234</v>
      </c>
      <c r="S1243" s="137" t="str">
        <f>IF(B1243="NET","",IFERROR(VLOOKUP(O1243,'2) Order Form'!$W$9:$W$1926,1,FALSE),"Ikke med I order form"))</f>
        <v/>
      </c>
      <c r="V1243" s="172"/>
      <c r="W1243" s="120"/>
      <c r="AA1243" s="195"/>
      <c r="AB1243" s="137"/>
    </row>
    <row r="1244" spans="1:28" s="2" customFormat="1" ht="15" x14ac:dyDescent="0.2">
      <c r="A1244" s="229">
        <v>820337</v>
      </c>
      <c r="B1244" s="228" t="s">
        <v>248</v>
      </c>
      <c r="C1244" s="228"/>
      <c r="D1244" s="228"/>
      <c r="E1244" s="228"/>
      <c r="F1244" s="228"/>
      <c r="G1244" s="228"/>
      <c r="H1244" s="229">
        <v>202226</v>
      </c>
      <c r="I1244" s="229">
        <v>202227</v>
      </c>
      <c r="J1244" s="229">
        <v>202228</v>
      </c>
      <c r="K1244" s="229">
        <v>202229</v>
      </c>
      <c r="L1244" s="232">
        <v>202234</v>
      </c>
      <c r="N1244" s="119" t="str">
        <f t="shared" si="57"/>
        <v>820337-</v>
      </c>
      <c r="O1244" s="122" t="str">
        <f>IF(B1244="NET","",IF(B1244="","",IFERROR(VLOOKUP(N1244,EAN!$A:$B,2,FALSE),"MANGLER - MÅ OPPDATERE EAN-FANEN")))</f>
        <v/>
      </c>
      <c r="P1244" s="119">
        <f t="shared" si="58"/>
        <v>202226</v>
      </c>
      <c r="Q1244" s="119">
        <f t="shared" si="59"/>
        <v>202234</v>
      </c>
      <c r="S1244" s="137" t="str">
        <f>IF(B1244="NET","",IFERROR(VLOOKUP(O1244,'2) Order Form'!$W$9:$W$1926,1,FALSE),"Ikke med I order form"))</f>
        <v/>
      </c>
      <c r="V1244" s="172"/>
      <c r="W1244" s="120"/>
      <c r="AA1244" s="195"/>
      <c r="AB1244" s="137"/>
    </row>
    <row r="1245" spans="1:28" s="2" customFormat="1" ht="15" x14ac:dyDescent="0.2">
      <c r="A1245" s="228">
        <v>820337</v>
      </c>
      <c r="B1245" s="228" t="s">
        <v>3456</v>
      </c>
      <c r="C1245" s="228" t="s">
        <v>4204</v>
      </c>
      <c r="D1245" s="228" t="s">
        <v>3389</v>
      </c>
      <c r="E1245" s="228" t="s">
        <v>3390</v>
      </c>
      <c r="F1245" s="228" t="s">
        <v>84</v>
      </c>
      <c r="G1245" s="228" t="s">
        <v>128</v>
      </c>
      <c r="H1245" s="228">
        <v>0</v>
      </c>
      <c r="I1245" s="228">
        <v>0</v>
      </c>
      <c r="J1245" s="228">
        <v>0</v>
      </c>
      <c r="K1245" s="228">
        <v>0</v>
      </c>
      <c r="L1245" s="231">
        <v>0</v>
      </c>
      <c r="N1245" s="119" t="str">
        <f t="shared" si="57"/>
        <v>820337-11003-OS</v>
      </c>
      <c r="O1245" s="122" t="str">
        <f>IF(B1245="NET","",IF(B1245="","",IFERROR(VLOOKUP(N1245,EAN!$A:$B,2,FALSE),"MANGLER - MÅ OPPDATERE EAN-FANEN")))</f>
        <v>MANGLER - MÅ OPPDATERE EAN-FANEN</v>
      </c>
      <c r="P1245" s="119">
        <f t="shared" si="58"/>
        <v>0</v>
      </c>
      <c r="Q1245" s="119">
        <f t="shared" si="59"/>
        <v>0</v>
      </c>
      <c r="S1245" s="137" t="str">
        <f>IF(B1245="NET","",IFERROR(VLOOKUP(O1245,'2) Order Form'!$W$9:$W$1926,1,FALSE),"Ikke med I order form"))</f>
        <v>Ikke med I order form</v>
      </c>
      <c r="V1245" s="172"/>
      <c r="W1245" s="120"/>
      <c r="AA1245" s="195"/>
      <c r="AB1245" s="137"/>
    </row>
    <row r="1246" spans="1:28" s="2" customFormat="1" ht="15" x14ac:dyDescent="0.2">
      <c r="A1246" s="228">
        <v>820337</v>
      </c>
      <c r="B1246" s="228" t="s">
        <v>3456</v>
      </c>
      <c r="C1246" s="228" t="s">
        <v>4204</v>
      </c>
      <c r="D1246" s="228" t="s">
        <v>3325</v>
      </c>
      <c r="E1246" s="228" t="s">
        <v>4365</v>
      </c>
      <c r="F1246" s="228" t="s">
        <v>84</v>
      </c>
      <c r="G1246" s="228" t="s">
        <v>128</v>
      </c>
      <c r="H1246" s="228">
        <v>0</v>
      </c>
      <c r="I1246" s="228">
        <v>0</v>
      </c>
      <c r="J1246" s="228">
        <v>0</v>
      </c>
      <c r="K1246" s="228">
        <v>0</v>
      </c>
      <c r="L1246" s="231">
        <v>0</v>
      </c>
      <c r="N1246" s="119" t="str">
        <f t="shared" si="57"/>
        <v>820337-58000-OS</v>
      </c>
      <c r="O1246" s="122" t="str">
        <f>IF(B1246="NET","",IF(B1246="","",IFERROR(VLOOKUP(N1246,EAN!$A:$B,2,FALSE),"MANGLER - MÅ OPPDATERE EAN-FANEN")))</f>
        <v>MANGLER - MÅ OPPDATERE EAN-FANEN</v>
      </c>
      <c r="P1246" s="119">
        <f t="shared" si="58"/>
        <v>0</v>
      </c>
      <c r="Q1246" s="119">
        <f t="shared" si="59"/>
        <v>0</v>
      </c>
      <c r="S1246" s="137" t="str">
        <f>IF(B1246="NET","",IFERROR(VLOOKUP(O1246,'2) Order Form'!$W$9:$W$1926,1,FALSE),"Ikke med I order form"))</f>
        <v>Ikke med I order form</v>
      </c>
      <c r="V1246" s="172"/>
      <c r="W1246" s="120"/>
      <c r="AA1246" s="195"/>
      <c r="AB1246" s="137"/>
    </row>
    <row r="1247" spans="1:28" s="2" customFormat="1" ht="15" x14ac:dyDescent="0.2">
      <c r="A1247" s="228">
        <v>820337</v>
      </c>
      <c r="B1247" s="228" t="s">
        <v>3456</v>
      </c>
      <c r="C1247" s="228" t="s">
        <v>4204</v>
      </c>
      <c r="D1247" s="228" t="s">
        <v>660</v>
      </c>
      <c r="E1247" s="228" t="s">
        <v>4364</v>
      </c>
      <c r="F1247" s="228" t="s">
        <v>84</v>
      </c>
      <c r="G1247" s="228" t="s">
        <v>128</v>
      </c>
      <c r="H1247" s="228">
        <v>0</v>
      </c>
      <c r="I1247" s="228">
        <v>0</v>
      </c>
      <c r="J1247" s="228">
        <v>0</v>
      </c>
      <c r="K1247" s="228">
        <v>0</v>
      </c>
      <c r="L1247" s="231">
        <v>0</v>
      </c>
      <c r="N1247" s="119" t="str">
        <f t="shared" si="57"/>
        <v>820337-99901-OS</v>
      </c>
      <c r="O1247" s="122" t="str">
        <f>IF(B1247="NET","",IF(B1247="","",IFERROR(VLOOKUP(N1247,EAN!$A:$B,2,FALSE),"MANGLER - MÅ OPPDATERE EAN-FANEN")))</f>
        <v>MANGLER - MÅ OPPDATERE EAN-FANEN</v>
      </c>
      <c r="P1247" s="119">
        <f t="shared" si="58"/>
        <v>0</v>
      </c>
      <c r="Q1247" s="119">
        <f t="shared" si="59"/>
        <v>0</v>
      </c>
      <c r="S1247" s="137" t="str">
        <f>IF(B1247="NET","",IFERROR(VLOOKUP(O1247,'2) Order Form'!$W$9:$W$1926,1,FALSE),"Ikke med I order form"))</f>
        <v>Ikke med I order form</v>
      </c>
      <c r="V1247" s="172"/>
      <c r="W1247" s="120"/>
      <c r="AA1247" s="195"/>
      <c r="AB1247" s="137"/>
    </row>
    <row r="1248" spans="1:28" s="2" customFormat="1" ht="15" x14ac:dyDescent="0.2">
      <c r="A1248" s="229">
        <v>820338</v>
      </c>
      <c r="B1248" s="228" t="s">
        <v>248</v>
      </c>
      <c r="C1248" s="228"/>
      <c r="D1248" s="228"/>
      <c r="E1248" s="228"/>
      <c r="F1248" s="228"/>
      <c r="G1248" s="228"/>
      <c r="H1248" s="229">
        <v>202226</v>
      </c>
      <c r="I1248" s="229">
        <v>202227</v>
      </c>
      <c r="J1248" s="229">
        <v>202228</v>
      </c>
      <c r="K1248" s="229">
        <v>202229</v>
      </c>
      <c r="L1248" s="232">
        <v>202234</v>
      </c>
      <c r="N1248" s="119" t="str">
        <f t="shared" si="57"/>
        <v>820338-</v>
      </c>
      <c r="O1248" s="122" t="str">
        <f>IF(B1248="NET","",IF(B1248="","",IFERROR(VLOOKUP(N1248,EAN!$A:$B,2,FALSE),"MANGLER - MÅ OPPDATERE EAN-FANEN")))</f>
        <v/>
      </c>
      <c r="P1248" s="119">
        <f t="shared" si="58"/>
        <v>202226</v>
      </c>
      <c r="Q1248" s="119">
        <f t="shared" si="59"/>
        <v>202234</v>
      </c>
      <c r="S1248" s="137" t="str">
        <f>IF(B1248="NET","",IFERROR(VLOOKUP(O1248,'2) Order Form'!$W$9:$W$1926,1,FALSE),"Ikke med I order form"))</f>
        <v/>
      </c>
      <c r="V1248" s="172"/>
      <c r="W1248" s="120"/>
      <c r="AA1248" s="195"/>
      <c r="AB1248" s="137"/>
    </row>
    <row r="1249" spans="1:28" s="2" customFormat="1" ht="15" x14ac:dyDescent="0.2">
      <c r="A1249" s="228">
        <v>820338</v>
      </c>
      <c r="B1249" s="228" t="s">
        <v>3457</v>
      </c>
      <c r="C1249" s="228" t="s">
        <v>4204</v>
      </c>
      <c r="D1249" s="228" t="s">
        <v>3308</v>
      </c>
      <c r="E1249" s="228" t="s">
        <v>3309</v>
      </c>
      <c r="F1249" s="228" t="s">
        <v>84</v>
      </c>
      <c r="G1249" s="228" t="s">
        <v>128</v>
      </c>
      <c r="H1249" s="228">
        <v>0</v>
      </c>
      <c r="I1249" s="228">
        <v>0</v>
      </c>
      <c r="J1249" s="228">
        <v>0</v>
      </c>
      <c r="K1249" s="228">
        <v>0</v>
      </c>
      <c r="L1249" s="231">
        <v>0</v>
      </c>
      <c r="N1249" s="119" t="str">
        <f t="shared" si="57"/>
        <v>820338-44002-OS</v>
      </c>
      <c r="O1249" s="122" t="str">
        <f>IF(B1249="NET","",IF(B1249="","",IFERROR(VLOOKUP(N1249,EAN!$A:$B,2,FALSE),"MANGLER - MÅ OPPDATERE EAN-FANEN")))</f>
        <v>MANGLER - MÅ OPPDATERE EAN-FANEN</v>
      </c>
      <c r="P1249" s="119">
        <f t="shared" si="58"/>
        <v>0</v>
      </c>
      <c r="Q1249" s="119">
        <f t="shared" si="59"/>
        <v>0</v>
      </c>
      <c r="S1249" s="137" t="str">
        <f>IF(B1249="NET","",IFERROR(VLOOKUP(O1249,'2) Order Form'!$W$9:$W$1926,1,FALSE),"Ikke med I order form"))</f>
        <v>Ikke med I order form</v>
      </c>
      <c r="V1249" s="172"/>
      <c r="W1249" s="120"/>
      <c r="AA1249" s="195"/>
      <c r="AB1249" s="137"/>
    </row>
    <row r="1250" spans="1:28" s="2" customFormat="1" ht="15" x14ac:dyDescent="0.2">
      <c r="A1250" s="228">
        <v>820338</v>
      </c>
      <c r="B1250" s="228" t="s">
        <v>3457</v>
      </c>
      <c r="C1250" s="228" t="s">
        <v>4204</v>
      </c>
      <c r="D1250" s="228" t="s">
        <v>660</v>
      </c>
      <c r="E1250" s="228" t="s">
        <v>4364</v>
      </c>
      <c r="F1250" s="228" t="s">
        <v>84</v>
      </c>
      <c r="G1250" s="228" t="s">
        <v>128</v>
      </c>
      <c r="H1250" s="228">
        <v>0</v>
      </c>
      <c r="I1250" s="228">
        <v>0</v>
      </c>
      <c r="J1250" s="228">
        <v>0</v>
      </c>
      <c r="K1250" s="228">
        <v>0</v>
      </c>
      <c r="L1250" s="231">
        <v>0</v>
      </c>
      <c r="N1250" s="119" t="str">
        <f t="shared" si="57"/>
        <v>820338-99901-OS</v>
      </c>
      <c r="O1250" s="122" t="str">
        <f>IF(B1250="NET","",IF(B1250="","",IFERROR(VLOOKUP(N1250,EAN!$A:$B,2,FALSE),"MANGLER - MÅ OPPDATERE EAN-FANEN")))</f>
        <v>MANGLER - MÅ OPPDATERE EAN-FANEN</v>
      </c>
      <c r="P1250" s="119">
        <f t="shared" si="58"/>
        <v>0</v>
      </c>
      <c r="Q1250" s="119">
        <f t="shared" si="59"/>
        <v>0</v>
      </c>
      <c r="S1250" s="137" t="str">
        <f>IF(B1250="NET","",IFERROR(VLOOKUP(O1250,'2) Order Form'!$W$9:$W$1926,1,FALSE),"Ikke med I order form"))</f>
        <v>Ikke med I order form</v>
      </c>
      <c r="V1250" s="172"/>
      <c r="W1250" s="120"/>
      <c r="AA1250" s="195"/>
      <c r="AB1250" s="137"/>
    </row>
    <row r="1251" spans="1:28" s="2" customFormat="1" ht="15" x14ac:dyDescent="0.2">
      <c r="A1251" s="229">
        <v>820339</v>
      </c>
      <c r="B1251" s="228" t="s">
        <v>248</v>
      </c>
      <c r="C1251" s="228"/>
      <c r="D1251" s="228"/>
      <c r="E1251" s="228"/>
      <c r="F1251" s="228"/>
      <c r="G1251" s="228"/>
      <c r="H1251" s="229">
        <v>202226</v>
      </c>
      <c r="I1251" s="229">
        <v>202227</v>
      </c>
      <c r="J1251" s="229">
        <v>202228</v>
      </c>
      <c r="K1251" s="229">
        <v>202229</v>
      </c>
      <c r="L1251" s="232">
        <v>202234</v>
      </c>
      <c r="N1251" s="119" t="str">
        <f t="shared" si="57"/>
        <v>820339-</v>
      </c>
      <c r="O1251" s="122" t="str">
        <f>IF(B1251="NET","",IF(B1251="","",IFERROR(VLOOKUP(N1251,EAN!$A:$B,2,FALSE),"MANGLER - MÅ OPPDATERE EAN-FANEN")))</f>
        <v/>
      </c>
      <c r="P1251" s="119">
        <f t="shared" si="58"/>
        <v>202226</v>
      </c>
      <c r="Q1251" s="119">
        <f t="shared" si="59"/>
        <v>202234</v>
      </c>
      <c r="S1251" s="137" t="str">
        <f>IF(B1251="NET","",IFERROR(VLOOKUP(O1251,'2) Order Form'!$W$9:$W$1926,1,FALSE),"Ikke med I order form"))</f>
        <v/>
      </c>
      <c r="V1251" s="172"/>
      <c r="W1251" s="120"/>
      <c r="AA1251" s="195"/>
      <c r="AB1251" s="137"/>
    </row>
    <row r="1252" spans="1:28" s="2" customFormat="1" ht="15" x14ac:dyDescent="0.2">
      <c r="A1252" s="228">
        <v>820339</v>
      </c>
      <c r="B1252" s="228" t="s">
        <v>3458</v>
      </c>
      <c r="C1252" s="228" t="s">
        <v>4204</v>
      </c>
      <c r="D1252" s="228" t="s">
        <v>3308</v>
      </c>
      <c r="E1252" s="228" t="s">
        <v>3309</v>
      </c>
      <c r="F1252" s="228" t="s">
        <v>84</v>
      </c>
      <c r="G1252" s="228" t="s">
        <v>128</v>
      </c>
      <c r="H1252" s="228">
        <v>0</v>
      </c>
      <c r="I1252" s="228">
        <v>0</v>
      </c>
      <c r="J1252" s="228">
        <v>0</v>
      </c>
      <c r="K1252" s="228">
        <v>0</v>
      </c>
      <c r="L1252" s="231">
        <v>0</v>
      </c>
      <c r="N1252" s="119" t="str">
        <f t="shared" si="57"/>
        <v>820339-44002-OS</v>
      </c>
      <c r="O1252" s="122" t="str">
        <f>IF(B1252="NET","",IF(B1252="","",IFERROR(VLOOKUP(N1252,EAN!$A:$B,2,FALSE),"MANGLER - MÅ OPPDATERE EAN-FANEN")))</f>
        <v>MANGLER - MÅ OPPDATERE EAN-FANEN</v>
      </c>
      <c r="P1252" s="119">
        <f t="shared" si="58"/>
        <v>0</v>
      </c>
      <c r="Q1252" s="119">
        <f t="shared" si="59"/>
        <v>0</v>
      </c>
      <c r="S1252" s="137" t="str">
        <f>IF(B1252="NET","",IFERROR(VLOOKUP(O1252,'2) Order Form'!$W$9:$W$1926,1,FALSE),"Ikke med I order form"))</f>
        <v>Ikke med I order form</v>
      </c>
      <c r="V1252" s="172"/>
      <c r="W1252" s="120"/>
      <c r="AA1252" s="195"/>
      <c r="AB1252" s="137"/>
    </row>
    <row r="1253" spans="1:28" s="2" customFormat="1" ht="15" x14ac:dyDescent="0.2">
      <c r="A1253" s="228">
        <v>820339</v>
      </c>
      <c r="B1253" s="228" t="s">
        <v>3458</v>
      </c>
      <c r="C1253" s="228" t="s">
        <v>4204</v>
      </c>
      <c r="D1253" s="228" t="s">
        <v>660</v>
      </c>
      <c r="E1253" s="228" t="s">
        <v>4364</v>
      </c>
      <c r="F1253" s="228" t="s">
        <v>84</v>
      </c>
      <c r="G1253" s="228" t="s">
        <v>128</v>
      </c>
      <c r="H1253" s="228">
        <v>0</v>
      </c>
      <c r="I1253" s="228">
        <v>0</v>
      </c>
      <c r="J1253" s="228">
        <v>0</v>
      </c>
      <c r="K1253" s="228">
        <v>0</v>
      </c>
      <c r="L1253" s="231">
        <v>0</v>
      </c>
      <c r="N1253" s="119" t="str">
        <f t="shared" si="57"/>
        <v>820339-99901-OS</v>
      </c>
      <c r="O1253" s="122" t="str">
        <f>IF(B1253="NET","",IF(B1253="","",IFERROR(VLOOKUP(N1253,EAN!$A:$B,2,FALSE),"MANGLER - MÅ OPPDATERE EAN-FANEN")))</f>
        <v>MANGLER - MÅ OPPDATERE EAN-FANEN</v>
      </c>
      <c r="P1253" s="119">
        <f t="shared" si="58"/>
        <v>0</v>
      </c>
      <c r="Q1253" s="119">
        <f t="shared" si="59"/>
        <v>0</v>
      </c>
      <c r="S1253" s="137" t="str">
        <f>IF(B1253="NET","",IFERROR(VLOOKUP(O1253,'2) Order Form'!$W$9:$W$1926,1,FALSE),"Ikke med I order form"))</f>
        <v>Ikke med I order form</v>
      </c>
      <c r="V1253" s="172"/>
      <c r="W1253" s="120"/>
      <c r="AA1253" s="195"/>
      <c r="AB1253" s="137"/>
    </row>
    <row r="1254" spans="1:28" s="2" customFormat="1" ht="15" x14ac:dyDescent="0.2">
      <c r="A1254" s="229">
        <v>820340</v>
      </c>
      <c r="B1254" s="228" t="s">
        <v>248</v>
      </c>
      <c r="C1254" s="228"/>
      <c r="D1254" s="228"/>
      <c r="E1254" s="228"/>
      <c r="F1254" s="228"/>
      <c r="G1254" s="228"/>
      <c r="H1254" s="229">
        <v>202226</v>
      </c>
      <c r="I1254" s="229">
        <v>202227</v>
      </c>
      <c r="J1254" s="229">
        <v>202228</v>
      </c>
      <c r="K1254" s="229">
        <v>202229</v>
      </c>
      <c r="L1254" s="232">
        <v>202234</v>
      </c>
      <c r="N1254" s="119" t="str">
        <f t="shared" si="57"/>
        <v>820340-</v>
      </c>
      <c r="O1254" s="122" t="str">
        <f>IF(B1254="NET","",IF(B1254="","",IFERROR(VLOOKUP(N1254,EAN!$A:$B,2,FALSE),"MANGLER - MÅ OPPDATERE EAN-FANEN")))</f>
        <v/>
      </c>
      <c r="P1254" s="119">
        <f t="shared" si="58"/>
        <v>202226</v>
      </c>
      <c r="Q1254" s="119">
        <f t="shared" si="59"/>
        <v>202234</v>
      </c>
      <c r="S1254" s="137" t="str">
        <f>IF(B1254="NET","",IFERROR(VLOOKUP(O1254,'2) Order Form'!$W$9:$W$1926,1,FALSE),"Ikke med I order form"))</f>
        <v/>
      </c>
      <c r="V1254" s="172"/>
      <c r="W1254" s="120"/>
      <c r="AA1254" s="195"/>
      <c r="AB1254" s="137"/>
    </row>
    <row r="1255" spans="1:28" s="2" customFormat="1" ht="15" x14ac:dyDescent="0.2">
      <c r="A1255" s="228">
        <v>820340</v>
      </c>
      <c r="B1255" s="228" t="s">
        <v>3459</v>
      </c>
      <c r="C1255" s="228" t="s">
        <v>4204</v>
      </c>
      <c r="D1255" s="228" t="s">
        <v>3308</v>
      </c>
      <c r="E1255" s="228" t="s">
        <v>3309</v>
      </c>
      <c r="F1255" s="228" t="s">
        <v>84</v>
      </c>
      <c r="G1255" s="228" t="s">
        <v>504</v>
      </c>
      <c r="H1255" s="228">
        <v>0</v>
      </c>
      <c r="I1255" s="228">
        <v>0</v>
      </c>
      <c r="J1255" s="228">
        <v>0</v>
      </c>
      <c r="K1255" s="228">
        <v>0</v>
      </c>
      <c r="L1255" s="231">
        <v>0</v>
      </c>
      <c r="N1255" s="119" t="str">
        <f t="shared" si="57"/>
        <v>820340-44002-OS</v>
      </c>
      <c r="O1255" s="122" t="str">
        <f>IF(B1255="NET","",IF(B1255="","",IFERROR(VLOOKUP(N1255,EAN!$A:$B,2,FALSE),"MANGLER - MÅ OPPDATERE EAN-FANEN")))</f>
        <v>MANGLER - MÅ OPPDATERE EAN-FANEN</v>
      </c>
      <c r="P1255" s="119">
        <f t="shared" si="58"/>
        <v>0</v>
      </c>
      <c r="Q1255" s="119">
        <f t="shared" si="59"/>
        <v>0</v>
      </c>
      <c r="S1255" s="137" t="str">
        <f>IF(B1255="NET","",IFERROR(VLOOKUP(O1255,'2) Order Form'!$W$9:$W$1926,1,FALSE),"Ikke med I order form"))</f>
        <v>Ikke med I order form</v>
      </c>
      <c r="V1255" s="172"/>
      <c r="W1255" s="120"/>
      <c r="AA1255" s="195"/>
      <c r="AB1255" s="137"/>
    </row>
    <row r="1256" spans="1:28" s="2" customFormat="1" ht="15" x14ac:dyDescent="0.2">
      <c r="A1256" s="228">
        <v>820340</v>
      </c>
      <c r="B1256" s="228" t="s">
        <v>3459</v>
      </c>
      <c r="C1256" s="228" t="s">
        <v>4204</v>
      </c>
      <c r="D1256" s="228" t="s">
        <v>3446</v>
      </c>
      <c r="E1256" s="228" t="s">
        <v>3079</v>
      </c>
      <c r="F1256" s="228" t="s">
        <v>84</v>
      </c>
      <c r="G1256" s="228" t="s">
        <v>128</v>
      </c>
      <c r="H1256" s="228">
        <v>0</v>
      </c>
      <c r="I1256" s="228">
        <v>0</v>
      </c>
      <c r="J1256" s="228">
        <v>0</v>
      </c>
      <c r="K1256" s="228">
        <v>0</v>
      </c>
      <c r="L1256" s="231">
        <v>0</v>
      </c>
      <c r="N1256" s="119" t="str">
        <f t="shared" si="57"/>
        <v>820340-88300-OS</v>
      </c>
      <c r="O1256" s="122" t="str">
        <f>IF(B1256="NET","",IF(B1256="","",IFERROR(VLOOKUP(N1256,EAN!$A:$B,2,FALSE),"MANGLER - MÅ OPPDATERE EAN-FANEN")))</f>
        <v>MANGLER - MÅ OPPDATERE EAN-FANEN</v>
      </c>
      <c r="P1256" s="119">
        <f t="shared" si="58"/>
        <v>0</v>
      </c>
      <c r="Q1256" s="119">
        <f t="shared" si="59"/>
        <v>0</v>
      </c>
      <c r="S1256" s="137" t="str">
        <f>IF(B1256="NET","",IFERROR(VLOOKUP(O1256,'2) Order Form'!$W$9:$W$1926,1,FALSE),"Ikke med I order form"))</f>
        <v>Ikke med I order form</v>
      </c>
      <c r="V1256" s="172"/>
      <c r="W1256" s="120"/>
      <c r="AA1256" s="195"/>
      <c r="AB1256" s="137"/>
    </row>
    <row r="1257" spans="1:28" s="2" customFormat="1" ht="15" x14ac:dyDescent="0.2">
      <c r="A1257" s="228">
        <v>820340</v>
      </c>
      <c r="B1257" s="228" t="s">
        <v>3459</v>
      </c>
      <c r="C1257" s="228" t="s">
        <v>4204</v>
      </c>
      <c r="D1257" s="228" t="s">
        <v>660</v>
      </c>
      <c r="E1257" s="228" t="s">
        <v>4364</v>
      </c>
      <c r="F1257" s="228" t="s">
        <v>84</v>
      </c>
      <c r="G1257" s="228" t="s">
        <v>128</v>
      </c>
      <c r="H1257" s="228">
        <v>0</v>
      </c>
      <c r="I1257" s="228">
        <v>0</v>
      </c>
      <c r="J1257" s="228">
        <v>0</v>
      </c>
      <c r="K1257" s="228">
        <v>0</v>
      </c>
      <c r="L1257" s="231">
        <v>0</v>
      </c>
      <c r="N1257" s="119" t="str">
        <f t="shared" si="57"/>
        <v>820340-99901-OS</v>
      </c>
      <c r="O1257" s="122" t="str">
        <f>IF(B1257="NET","",IF(B1257="","",IFERROR(VLOOKUP(N1257,EAN!$A:$B,2,FALSE),"MANGLER - MÅ OPPDATERE EAN-FANEN")))</f>
        <v>MANGLER - MÅ OPPDATERE EAN-FANEN</v>
      </c>
      <c r="P1257" s="119">
        <f t="shared" si="58"/>
        <v>0</v>
      </c>
      <c r="Q1257" s="119">
        <f t="shared" si="59"/>
        <v>0</v>
      </c>
      <c r="S1257" s="137" t="str">
        <f>IF(B1257="NET","",IFERROR(VLOOKUP(O1257,'2) Order Form'!$W$9:$W$1926,1,FALSE),"Ikke med I order form"))</f>
        <v>Ikke med I order form</v>
      </c>
      <c r="V1257" s="172"/>
      <c r="W1257" s="120"/>
      <c r="AA1257" s="195"/>
      <c r="AB1257" s="137"/>
    </row>
    <row r="1258" spans="1:28" s="2" customFormat="1" ht="15" x14ac:dyDescent="0.2">
      <c r="A1258" s="229">
        <v>820341</v>
      </c>
      <c r="B1258" s="228" t="s">
        <v>248</v>
      </c>
      <c r="C1258" s="228"/>
      <c r="D1258" s="228"/>
      <c r="E1258" s="228"/>
      <c r="F1258" s="228"/>
      <c r="G1258" s="228"/>
      <c r="H1258" s="229">
        <v>202226</v>
      </c>
      <c r="I1258" s="229">
        <v>202227</v>
      </c>
      <c r="J1258" s="229">
        <v>202228</v>
      </c>
      <c r="K1258" s="229">
        <v>202229</v>
      </c>
      <c r="L1258" s="232">
        <v>202234</v>
      </c>
      <c r="N1258" s="119" t="str">
        <f t="shared" si="57"/>
        <v>820341-</v>
      </c>
      <c r="O1258" s="122" t="str">
        <f>IF(B1258="NET","",IF(B1258="","",IFERROR(VLOOKUP(N1258,EAN!$A:$B,2,FALSE),"MANGLER - MÅ OPPDATERE EAN-FANEN")))</f>
        <v/>
      </c>
      <c r="P1258" s="119">
        <f t="shared" si="58"/>
        <v>202226</v>
      </c>
      <c r="Q1258" s="119">
        <f t="shared" si="59"/>
        <v>202234</v>
      </c>
      <c r="S1258" s="137" t="str">
        <f>IF(B1258="NET","",IFERROR(VLOOKUP(O1258,'2) Order Form'!$W$9:$W$1926,1,FALSE),"Ikke med I order form"))</f>
        <v/>
      </c>
      <c r="V1258" s="172"/>
      <c r="W1258" s="120"/>
      <c r="AA1258" s="195"/>
      <c r="AB1258" s="137"/>
    </row>
    <row r="1259" spans="1:28" s="2" customFormat="1" ht="15" x14ac:dyDescent="0.2">
      <c r="A1259" s="228">
        <v>820341</v>
      </c>
      <c r="B1259" s="228" t="s">
        <v>3460</v>
      </c>
      <c r="C1259" s="228" t="s">
        <v>4204</v>
      </c>
      <c r="D1259" s="228" t="s">
        <v>3446</v>
      </c>
      <c r="E1259" s="228" t="s">
        <v>3079</v>
      </c>
      <c r="F1259" s="228" t="s">
        <v>84</v>
      </c>
      <c r="G1259" s="228" t="s">
        <v>128</v>
      </c>
      <c r="H1259" s="228">
        <v>0</v>
      </c>
      <c r="I1259" s="228">
        <v>0</v>
      </c>
      <c r="J1259" s="228">
        <v>0</v>
      </c>
      <c r="K1259" s="228">
        <v>0</v>
      </c>
      <c r="L1259" s="231">
        <v>0</v>
      </c>
      <c r="N1259" s="119" t="str">
        <f t="shared" si="57"/>
        <v>820341-88300-OS</v>
      </c>
      <c r="O1259" s="122" t="str">
        <f>IF(B1259="NET","",IF(B1259="","",IFERROR(VLOOKUP(N1259,EAN!$A:$B,2,FALSE),"MANGLER - MÅ OPPDATERE EAN-FANEN")))</f>
        <v>MANGLER - MÅ OPPDATERE EAN-FANEN</v>
      </c>
      <c r="P1259" s="119">
        <f t="shared" si="58"/>
        <v>0</v>
      </c>
      <c r="Q1259" s="119">
        <f t="shared" si="59"/>
        <v>0</v>
      </c>
      <c r="S1259" s="137" t="str">
        <f>IF(B1259="NET","",IFERROR(VLOOKUP(O1259,'2) Order Form'!$W$9:$W$1926,1,FALSE),"Ikke med I order form"))</f>
        <v>Ikke med I order form</v>
      </c>
      <c r="V1259" s="172"/>
      <c r="W1259" s="120"/>
      <c r="AA1259" s="195"/>
      <c r="AB1259" s="137"/>
    </row>
    <row r="1260" spans="1:28" s="2" customFormat="1" ht="15" x14ac:dyDescent="0.2">
      <c r="A1260" s="228">
        <v>820341</v>
      </c>
      <c r="B1260" s="228" t="s">
        <v>3460</v>
      </c>
      <c r="C1260" s="228" t="s">
        <v>4204</v>
      </c>
      <c r="D1260" s="228" t="s">
        <v>660</v>
      </c>
      <c r="E1260" s="228" t="s">
        <v>4364</v>
      </c>
      <c r="F1260" s="228" t="s">
        <v>84</v>
      </c>
      <c r="G1260" s="228" t="s">
        <v>128</v>
      </c>
      <c r="H1260" s="228">
        <v>0</v>
      </c>
      <c r="I1260" s="228">
        <v>0</v>
      </c>
      <c r="J1260" s="228">
        <v>0</v>
      </c>
      <c r="K1260" s="228">
        <v>0</v>
      </c>
      <c r="L1260" s="231">
        <v>0</v>
      </c>
      <c r="N1260" s="119" t="str">
        <f t="shared" si="57"/>
        <v>820341-99901-OS</v>
      </c>
      <c r="O1260" s="122" t="str">
        <f>IF(B1260="NET","",IF(B1260="","",IFERROR(VLOOKUP(N1260,EAN!$A:$B,2,FALSE),"MANGLER - MÅ OPPDATERE EAN-FANEN")))</f>
        <v>MANGLER - MÅ OPPDATERE EAN-FANEN</v>
      </c>
      <c r="P1260" s="119">
        <f t="shared" si="58"/>
        <v>0</v>
      </c>
      <c r="Q1260" s="119">
        <f t="shared" si="59"/>
        <v>0</v>
      </c>
      <c r="S1260" s="137" t="str">
        <f>IF(B1260="NET","",IFERROR(VLOOKUP(O1260,'2) Order Form'!$W$9:$W$1926,1,FALSE),"Ikke med I order form"))</f>
        <v>Ikke med I order form</v>
      </c>
      <c r="V1260" s="172"/>
      <c r="W1260" s="120"/>
      <c r="AA1260" s="195"/>
      <c r="AB1260" s="137"/>
    </row>
    <row r="1261" spans="1:28" s="2" customFormat="1" ht="15" x14ac:dyDescent="0.2">
      <c r="A1261" s="229">
        <v>820342</v>
      </c>
      <c r="B1261" s="228" t="s">
        <v>248</v>
      </c>
      <c r="C1261" s="228"/>
      <c r="D1261" s="228"/>
      <c r="E1261" s="228"/>
      <c r="F1261" s="228"/>
      <c r="G1261" s="228"/>
      <c r="H1261" s="229">
        <v>202226</v>
      </c>
      <c r="I1261" s="229">
        <v>202227</v>
      </c>
      <c r="J1261" s="229">
        <v>202228</v>
      </c>
      <c r="K1261" s="229">
        <v>202229</v>
      </c>
      <c r="L1261" s="232">
        <v>202234</v>
      </c>
      <c r="N1261" s="119" t="str">
        <f t="shared" si="57"/>
        <v>820342-</v>
      </c>
      <c r="O1261" s="122" t="str">
        <f>IF(B1261="NET","",IF(B1261="","",IFERROR(VLOOKUP(N1261,EAN!$A:$B,2,FALSE),"MANGLER - MÅ OPPDATERE EAN-FANEN")))</f>
        <v/>
      </c>
      <c r="P1261" s="119">
        <f t="shared" si="58"/>
        <v>202226</v>
      </c>
      <c r="Q1261" s="119">
        <f t="shared" si="59"/>
        <v>202234</v>
      </c>
      <c r="S1261" s="137" t="str">
        <f>IF(B1261="NET","",IFERROR(VLOOKUP(O1261,'2) Order Form'!$W$9:$W$1926,1,FALSE),"Ikke med I order form"))</f>
        <v/>
      </c>
      <c r="V1261" s="172"/>
      <c r="W1261" s="120"/>
      <c r="AA1261" s="195"/>
      <c r="AB1261" s="137"/>
    </row>
    <row r="1262" spans="1:28" s="2" customFormat="1" ht="15" x14ac:dyDescent="0.2">
      <c r="A1262" s="228">
        <v>820342</v>
      </c>
      <c r="B1262" s="228" t="s">
        <v>3461</v>
      </c>
      <c r="C1262" s="228" t="s">
        <v>4204</v>
      </c>
      <c r="D1262" s="228" t="s">
        <v>650</v>
      </c>
      <c r="E1262" s="228" t="s">
        <v>4364</v>
      </c>
      <c r="F1262" s="228" t="s">
        <v>8</v>
      </c>
      <c r="G1262" s="228" t="s">
        <v>128</v>
      </c>
      <c r="H1262" s="228">
        <v>0</v>
      </c>
      <c r="I1262" s="228">
        <v>0</v>
      </c>
      <c r="J1262" s="228">
        <v>0</v>
      </c>
      <c r="K1262" s="228">
        <v>0</v>
      </c>
      <c r="L1262" s="231">
        <v>0</v>
      </c>
      <c r="N1262" s="119" t="str">
        <f t="shared" si="57"/>
        <v>820342-99901-S</v>
      </c>
      <c r="O1262" s="122" t="str">
        <f>IF(B1262="NET","",IF(B1262="","",IFERROR(VLOOKUP(N1262,EAN!$A:$B,2,FALSE),"MANGLER - MÅ OPPDATERE EAN-FANEN")))</f>
        <v>MANGLER - MÅ OPPDATERE EAN-FANEN</v>
      </c>
      <c r="P1262" s="119">
        <f t="shared" si="58"/>
        <v>0</v>
      </c>
      <c r="Q1262" s="119">
        <f t="shared" si="59"/>
        <v>0</v>
      </c>
      <c r="S1262" s="137" t="str">
        <f>IF(B1262="NET","",IFERROR(VLOOKUP(O1262,'2) Order Form'!$W$9:$W$1926,1,FALSE),"Ikke med I order form"))</f>
        <v>Ikke med I order form</v>
      </c>
      <c r="V1262" s="172"/>
      <c r="W1262" s="120"/>
      <c r="AA1262" s="195"/>
      <c r="AB1262" s="137"/>
    </row>
    <row r="1263" spans="1:28" s="2" customFormat="1" ht="15" x14ac:dyDescent="0.2">
      <c r="A1263" s="228">
        <v>820342</v>
      </c>
      <c r="B1263" s="228" t="s">
        <v>3461</v>
      </c>
      <c r="C1263" s="228" t="s">
        <v>4204</v>
      </c>
      <c r="D1263" s="228" t="s">
        <v>651</v>
      </c>
      <c r="E1263" s="228" t="s">
        <v>4364</v>
      </c>
      <c r="F1263" s="228" t="s">
        <v>7</v>
      </c>
      <c r="G1263" s="228" t="s">
        <v>128</v>
      </c>
      <c r="H1263" s="228">
        <v>0</v>
      </c>
      <c r="I1263" s="228">
        <v>0</v>
      </c>
      <c r="J1263" s="228">
        <v>0</v>
      </c>
      <c r="K1263" s="228">
        <v>0</v>
      </c>
      <c r="L1263" s="231">
        <v>0</v>
      </c>
      <c r="N1263" s="119" t="str">
        <f t="shared" si="57"/>
        <v>820342-99901-M</v>
      </c>
      <c r="O1263" s="122" t="str">
        <f>IF(B1263="NET","",IF(B1263="","",IFERROR(VLOOKUP(N1263,EAN!$A:$B,2,FALSE),"MANGLER - MÅ OPPDATERE EAN-FANEN")))</f>
        <v>MANGLER - MÅ OPPDATERE EAN-FANEN</v>
      </c>
      <c r="P1263" s="119">
        <f t="shared" si="58"/>
        <v>0</v>
      </c>
      <c r="Q1263" s="119">
        <f t="shared" si="59"/>
        <v>0</v>
      </c>
      <c r="S1263" s="137" t="str">
        <f>IF(B1263="NET","",IFERROR(VLOOKUP(O1263,'2) Order Form'!$W$9:$W$1926,1,FALSE),"Ikke med I order form"))</f>
        <v>Ikke med I order form</v>
      </c>
      <c r="V1263" s="172"/>
      <c r="W1263" s="120"/>
      <c r="AA1263" s="195"/>
      <c r="AB1263" s="137"/>
    </row>
    <row r="1264" spans="1:28" s="2" customFormat="1" ht="15" x14ac:dyDescent="0.2">
      <c r="A1264" s="228">
        <v>820342</v>
      </c>
      <c r="B1264" s="228" t="s">
        <v>3461</v>
      </c>
      <c r="C1264" s="228" t="s">
        <v>4204</v>
      </c>
      <c r="D1264" s="228" t="s">
        <v>652</v>
      </c>
      <c r="E1264" s="228" t="s">
        <v>4364</v>
      </c>
      <c r="F1264" s="228" t="s">
        <v>67</v>
      </c>
      <c r="G1264" s="228" t="s">
        <v>128</v>
      </c>
      <c r="H1264" s="228">
        <v>0</v>
      </c>
      <c r="I1264" s="228">
        <v>0</v>
      </c>
      <c r="J1264" s="228">
        <v>0</v>
      </c>
      <c r="K1264" s="228">
        <v>0</v>
      </c>
      <c r="L1264" s="231">
        <v>0</v>
      </c>
      <c r="N1264" s="119" t="str">
        <f t="shared" si="57"/>
        <v>820342-99901-L</v>
      </c>
      <c r="O1264" s="122" t="str">
        <f>IF(B1264="NET","",IF(B1264="","",IFERROR(VLOOKUP(N1264,EAN!$A:$B,2,FALSE),"MANGLER - MÅ OPPDATERE EAN-FANEN")))</f>
        <v>MANGLER - MÅ OPPDATERE EAN-FANEN</v>
      </c>
      <c r="P1264" s="119">
        <f t="shared" si="58"/>
        <v>0</v>
      </c>
      <c r="Q1264" s="119">
        <f t="shared" si="59"/>
        <v>0</v>
      </c>
      <c r="S1264" s="137" t="str">
        <f>IF(B1264="NET","",IFERROR(VLOOKUP(O1264,'2) Order Form'!$W$9:$W$1926,1,FALSE),"Ikke med I order form"))</f>
        <v>Ikke med I order form</v>
      </c>
      <c r="V1264" s="172"/>
      <c r="W1264" s="120"/>
      <c r="AA1264" s="195"/>
      <c r="AB1264" s="137"/>
    </row>
    <row r="1265" spans="1:28" s="2" customFormat="1" ht="15" x14ac:dyDescent="0.2">
      <c r="A1265" s="228">
        <v>820342</v>
      </c>
      <c r="B1265" s="228" t="s">
        <v>3461</v>
      </c>
      <c r="C1265" s="228" t="s">
        <v>4204</v>
      </c>
      <c r="D1265" s="228" t="s">
        <v>653</v>
      </c>
      <c r="E1265" s="228" t="s">
        <v>4364</v>
      </c>
      <c r="F1265" s="228" t="s">
        <v>68</v>
      </c>
      <c r="G1265" s="228" t="s">
        <v>128</v>
      </c>
      <c r="H1265" s="228">
        <v>0</v>
      </c>
      <c r="I1265" s="228">
        <v>0</v>
      </c>
      <c r="J1265" s="228">
        <v>0</v>
      </c>
      <c r="K1265" s="228">
        <v>0</v>
      </c>
      <c r="L1265" s="231">
        <v>0</v>
      </c>
      <c r="N1265" s="119" t="str">
        <f t="shared" si="57"/>
        <v>820342-99901-XL</v>
      </c>
      <c r="O1265" s="122" t="str">
        <f>IF(B1265="NET","",IF(B1265="","",IFERROR(VLOOKUP(N1265,EAN!$A:$B,2,FALSE),"MANGLER - MÅ OPPDATERE EAN-FANEN")))</f>
        <v>MANGLER - MÅ OPPDATERE EAN-FANEN</v>
      </c>
      <c r="P1265" s="119">
        <f t="shared" si="58"/>
        <v>0</v>
      </c>
      <c r="Q1265" s="119">
        <f t="shared" si="59"/>
        <v>0</v>
      </c>
      <c r="S1265" s="137" t="str">
        <f>IF(B1265="NET","",IFERROR(VLOOKUP(O1265,'2) Order Form'!$W$9:$W$1926,1,FALSE),"Ikke med I order form"))</f>
        <v>Ikke med I order form</v>
      </c>
      <c r="V1265" s="172"/>
      <c r="W1265" s="120"/>
      <c r="AA1265" s="195"/>
      <c r="AB1265" s="137"/>
    </row>
    <row r="1266" spans="1:28" s="2" customFormat="1" ht="15" x14ac:dyDescent="0.2">
      <c r="A1266" s="229">
        <v>820343</v>
      </c>
      <c r="B1266" s="228" t="s">
        <v>248</v>
      </c>
      <c r="C1266" s="228"/>
      <c r="D1266" s="228"/>
      <c r="E1266" s="228"/>
      <c r="F1266" s="228"/>
      <c r="G1266" s="228"/>
      <c r="H1266" s="229">
        <v>202226</v>
      </c>
      <c r="I1266" s="229">
        <v>202227</v>
      </c>
      <c r="J1266" s="229">
        <v>202228</v>
      </c>
      <c r="K1266" s="229">
        <v>202229</v>
      </c>
      <c r="L1266" s="232">
        <v>202234</v>
      </c>
      <c r="N1266" s="119" t="str">
        <f t="shared" si="57"/>
        <v>820343-</v>
      </c>
      <c r="O1266" s="122" t="str">
        <f>IF(B1266="NET","",IF(B1266="","",IFERROR(VLOOKUP(N1266,EAN!$A:$B,2,FALSE),"MANGLER - MÅ OPPDATERE EAN-FANEN")))</f>
        <v/>
      </c>
      <c r="P1266" s="119">
        <f t="shared" si="58"/>
        <v>202226</v>
      </c>
      <c r="Q1266" s="119">
        <f t="shared" si="59"/>
        <v>202234</v>
      </c>
      <c r="S1266" s="137" t="str">
        <f>IF(B1266="NET","",IFERROR(VLOOKUP(O1266,'2) Order Form'!$W$9:$W$1926,1,FALSE),"Ikke med I order form"))</f>
        <v/>
      </c>
      <c r="V1266" s="172"/>
      <c r="W1266" s="120"/>
      <c r="AA1266" s="195"/>
      <c r="AB1266" s="137"/>
    </row>
    <row r="1267" spans="1:28" s="2" customFormat="1" ht="15" x14ac:dyDescent="0.2">
      <c r="A1267" s="228">
        <v>820343</v>
      </c>
      <c r="B1267" s="228" t="s">
        <v>3462</v>
      </c>
      <c r="C1267" s="228" t="s">
        <v>4204</v>
      </c>
      <c r="D1267" s="228" t="s">
        <v>667</v>
      </c>
      <c r="E1267" s="228" t="s">
        <v>4392</v>
      </c>
      <c r="F1267" s="228" t="s">
        <v>8</v>
      </c>
      <c r="G1267" s="228" t="s">
        <v>504</v>
      </c>
      <c r="H1267" s="228">
        <v>0</v>
      </c>
      <c r="I1267" s="228">
        <v>0</v>
      </c>
      <c r="J1267" s="228">
        <v>0</v>
      </c>
      <c r="K1267" s="228">
        <v>0</v>
      </c>
      <c r="L1267" s="231">
        <v>0</v>
      </c>
      <c r="N1267" s="119" t="str">
        <f t="shared" si="57"/>
        <v>820343-10002-S</v>
      </c>
      <c r="O1267" s="122" t="str">
        <f>IF(B1267="NET","",IF(B1267="","",IFERROR(VLOOKUP(N1267,EAN!$A:$B,2,FALSE),"MANGLER - MÅ OPPDATERE EAN-FANEN")))</f>
        <v>MANGLER - MÅ OPPDATERE EAN-FANEN</v>
      </c>
      <c r="P1267" s="119">
        <f t="shared" si="58"/>
        <v>0</v>
      </c>
      <c r="Q1267" s="119">
        <f t="shared" si="59"/>
        <v>0</v>
      </c>
      <c r="S1267" s="137" t="str">
        <f>IF(B1267="NET","",IFERROR(VLOOKUP(O1267,'2) Order Form'!$W$9:$W$1926,1,FALSE),"Ikke med I order form"))</f>
        <v>Ikke med I order form</v>
      </c>
      <c r="V1267" s="172"/>
      <c r="W1267" s="120"/>
      <c r="AA1267" s="195"/>
      <c r="AB1267" s="137"/>
    </row>
    <row r="1268" spans="1:28" s="2" customFormat="1" ht="15" x14ac:dyDescent="0.2">
      <c r="A1268" s="228">
        <v>820343</v>
      </c>
      <c r="B1268" s="228" t="s">
        <v>3462</v>
      </c>
      <c r="C1268" s="228" t="s">
        <v>4204</v>
      </c>
      <c r="D1268" s="228" t="s">
        <v>668</v>
      </c>
      <c r="E1268" s="228" t="s">
        <v>4392</v>
      </c>
      <c r="F1268" s="228" t="s">
        <v>7</v>
      </c>
      <c r="G1268" s="228" t="s">
        <v>504</v>
      </c>
      <c r="H1268" s="228">
        <v>0</v>
      </c>
      <c r="I1268" s="228">
        <v>0</v>
      </c>
      <c r="J1268" s="228">
        <v>0</v>
      </c>
      <c r="K1268" s="228">
        <v>0</v>
      </c>
      <c r="L1268" s="231">
        <v>0</v>
      </c>
      <c r="N1268" s="119" t="str">
        <f t="shared" si="57"/>
        <v>820343-10002-M</v>
      </c>
      <c r="O1268" s="122" t="str">
        <f>IF(B1268="NET","",IF(B1268="","",IFERROR(VLOOKUP(N1268,EAN!$A:$B,2,FALSE),"MANGLER - MÅ OPPDATERE EAN-FANEN")))</f>
        <v>MANGLER - MÅ OPPDATERE EAN-FANEN</v>
      </c>
      <c r="P1268" s="119">
        <f t="shared" si="58"/>
        <v>0</v>
      </c>
      <c r="Q1268" s="119">
        <f t="shared" si="59"/>
        <v>0</v>
      </c>
      <c r="S1268" s="137" t="str">
        <f>IF(B1268="NET","",IFERROR(VLOOKUP(O1268,'2) Order Form'!$W$9:$W$1926,1,FALSE),"Ikke med I order form"))</f>
        <v>Ikke med I order form</v>
      </c>
      <c r="V1268" s="172"/>
      <c r="W1268" s="120"/>
      <c r="AA1268" s="195"/>
      <c r="AB1268" s="137"/>
    </row>
    <row r="1269" spans="1:28" s="2" customFormat="1" ht="15" x14ac:dyDescent="0.2">
      <c r="A1269" s="228">
        <v>820343</v>
      </c>
      <c r="B1269" s="228" t="s">
        <v>3462</v>
      </c>
      <c r="C1269" s="228" t="s">
        <v>4204</v>
      </c>
      <c r="D1269" s="228" t="s">
        <v>669</v>
      </c>
      <c r="E1269" s="228" t="s">
        <v>4392</v>
      </c>
      <c r="F1269" s="228" t="s">
        <v>67</v>
      </c>
      <c r="G1269" s="228" t="s">
        <v>504</v>
      </c>
      <c r="H1269" s="228">
        <v>0</v>
      </c>
      <c r="I1269" s="228">
        <v>0</v>
      </c>
      <c r="J1269" s="228">
        <v>0</v>
      </c>
      <c r="K1269" s="228">
        <v>0</v>
      </c>
      <c r="L1269" s="231">
        <v>0</v>
      </c>
      <c r="N1269" s="119" t="str">
        <f t="shared" si="57"/>
        <v>820343-10002-L</v>
      </c>
      <c r="O1269" s="122" t="str">
        <f>IF(B1269="NET","",IF(B1269="","",IFERROR(VLOOKUP(N1269,EAN!$A:$B,2,FALSE),"MANGLER - MÅ OPPDATERE EAN-FANEN")))</f>
        <v>MANGLER - MÅ OPPDATERE EAN-FANEN</v>
      </c>
      <c r="P1269" s="119">
        <f t="shared" si="58"/>
        <v>0</v>
      </c>
      <c r="Q1269" s="119">
        <f t="shared" si="59"/>
        <v>0</v>
      </c>
      <c r="S1269" s="137" t="str">
        <f>IF(B1269="NET","",IFERROR(VLOOKUP(O1269,'2) Order Form'!$W$9:$W$1926,1,FALSE),"Ikke med I order form"))</f>
        <v>Ikke med I order form</v>
      </c>
      <c r="V1269" s="172"/>
      <c r="W1269" s="120"/>
      <c r="AA1269" s="195"/>
      <c r="AB1269" s="137"/>
    </row>
    <row r="1270" spans="1:28" s="2" customFormat="1" ht="15" x14ac:dyDescent="0.2">
      <c r="A1270" s="228">
        <v>820343</v>
      </c>
      <c r="B1270" s="228" t="s">
        <v>3462</v>
      </c>
      <c r="C1270" s="228" t="s">
        <v>4204</v>
      </c>
      <c r="D1270" s="228" t="s">
        <v>670</v>
      </c>
      <c r="E1270" s="228" t="s">
        <v>4392</v>
      </c>
      <c r="F1270" s="228" t="s">
        <v>68</v>
      </c>
      <c r="G1270" s="228" t="s">
        <v>504</v>
      </c>
      <c r="H1270" s="228">
        <v>0</v>
      </c>
      <c r="I1270" s="228">
        <v>0</v>
      </c>
      <c r="J1270" s="228">
        <v>0</v>
      </c>
      <c r="K1270" s="228">
        <v>0</v>
      </c>
      <c r="L1270" s="231">
        <v>0</v>
      </c>
      <c r="N1270" s="119" t="str">
        <f t="shared" si="57"/>
        <v>820343-10002-XL</v>
      </c>
      <c r="O1270" s="122" t="str">
        <f>IF(B1270="NET","",IF(B1270="","",IFERROR(VLOOKUP(N1270,EAN!$A:$B,2,FALSE),"MANGLER - MÅ OPPDATERE EAN-FANEN")))</f>
        <v>MANGLER - MÅ OPPDATERE EAN-FANEN</v>
      </c>
      <c r="P1270" s="119">
        <f t="shared" si="58"/>
        <v>0</v>
      </c>
      <c r="Q1270" s="119">
        <f t="shared" si="59"/>
        <v>0</v>
      </c>
      <c r="S1270" s="137" t="str">
        <f>IF(B1270="NET","",IFERROR(VLOOKUP(O1270,'2) Order Form'!$W$9:$W$1926,1,FALSE),"Ikke med I order form"))</f>
        <v>Ikke med I order form</v>
      </c>
      <c r="V1270" s="172"/>
      <c r="W1270" s="120"/>
      <c r="AA1270" s="195"/>
      <c r="AB1270" s="137"/>
    </row>
    <row r="1271" spans="1:28" s="2" customFormat="1" ht="15" x14ac:dyDescent="0.2">
      <c r="A1271" s="228">
        <v>820343</v>
      </c>
      <c r="B1271" s="228" t="s">
        <v>3462</v>
      </c>
      <c r="C1271" s="228" t="s">
        <v>4204</v>
      </c>
      <c r="D1271" s="228" t="s">
        <v>3994</v>
      </c>
      <c r="E1271" s="228" t="s">
        <v>4394</v>
      </c>
      <c r="F1271" s="228" t="s">
        <v>8</v>
      </c>
      <c r="G1271" s="228" t="s">
        <v>128</v>
      </c>
      <c r="H1271" s="228">
        <v>0</v>
      </c>
      <c r="I1271" s="228">
        <v>0</v>
      </c>
      <c r="J1271" s="228">
        <v>0</v>
      </c>
      <c r="K1271" s="228">
        <v>0</v>
      </c>
      <c r="L1271" s="231">
        <v>0</v>
      </c>
      <c r="N1271" s="119" t="str">
        <f t="shared" si="57"/>
        <v>820343-77101-S</v>
      </c>
      <c r="O1271" s="122" t="str">
        <f>IF(B1271="NET","",IF(B1271="","",IFERROR(VLOOKUP(N1271,EAN!$A:$B,2,FALSE),"MANGLER - MÅ OPPDATERE EAN-FANEN")))</f>
        <v>MANGLER - MÅ OPPDATERE EAN-FANEN</v>
      </c>
      <c r="P1271" s="119">
        <f t="shared" si="58"/>
        <v>0</v>
      </c>
      <c r="Q1271" s="119">
        <f t="shared" si="59"/>
        <v>0</v>
      </c>
      <c r="S1271" s="137" t="str">
        <f>IF(B1271="NET","",IFERROR(VLOOKUP(O1271,'2) Order Form'!$W$9:$W$1926,1,FALSE),"Ikke med I order form"))</f>
        <v>Ikke med I order form</v>
      </c>
      <c r="V1271" s="172"/>
      <c r="W1271" s="120"/>
      <c r="AA1271" s="195"/>
      <c r="AB1271" s="137"/>
    </row>
    <row r="1272" spans="1:28" s="2" customFormat="1" ht="15" x14ac:dyDescent="0.2">
      <c r="A1272" s="228">
        <v>820343</v>
      </c>
      <c r="B1272" s="228" t="s">
        <v>3462</v>
      </c>
      <c r="C1272" s="228" t="s">
        <v>4204</v>
      </c>
      <c r="D1272" s="228" t="s">
        <v>3995</v>
      </c>
      <c r="E1272" s="228" t="s">
        <v>4394</v>
      </c>
      <c r="F1272" s="228" t="s">
        <v>7</v>
      </c>
      <c r="G1272" s="228" t="s">
        <v>128</v>
      </c>
      <c r="H1272" s="228">
        <v>0</v>
      </c>
      <c r="I1272" s="228">
        <v>0</v>
      </c>
      <c r="J1272" s="228">
        <v>0</v>
      </c>
      <c r="K1272" s="228">
        <v>0</v>
      </c>
      <c r="L1272" s="231">
        <v>0</v>
      </c>
      <c r="N1272" s="119" t="str">
        <f t="shared" si="57"/>
        <v>820343-77101-M</v>
      </c>
      <c r="O1272" s="122" t="str">
        <f>IF(B1272="NET","",IF(B1272="","",IFERROR(VLOOKUP(N1272,EAN!$A:$B,2,FALSE),"MANGLER - MÅ OPPDATERE EAN-FANEN")))</f>
        <v>MANGLER - MÅ OPPDATERE EAN-FANEN</v>
      </c>
      <c r="P1272" s="119">
        <f t="shared" si="58"/>
        <v>0</v>
      </c>
      <c r="Q1272" s="119">
        <f t="shared" si="59"/>
        <v>0</v>
      </c>
      <c r="S1272" s="137" t="str">
        <f>IF(B1272="NET","",IFERROR(VLOOKUP(O1272,'2) Order Form'!$W$9:$W$1926,1,FALSE),"Ikke med I order form"))</f>
        <v>Ikke med I order form</v>
      </c>
      <c r="V1272" s="172"/>
      <c r="W1272" s="120"/>
      <c r="AA1272" s="195"/>
      <c r="AB1272" s="137"/>
    </row>
    <row r="1273" spans="1:28" s="2" customFormat="1" ht="15" x14ac:dyDescent="0.2">
      <c r="A1273" s="228">
        <v>820343</v>
      </c>
      <c r="B1273" s="228" t="s">
        <v>3462</v>
      </c>
      <c r="C1273" s="228" t="s">
        <v>4204</v>
      </c>
      <c r="D1273" s="228" t="s">
        <v>3996</v>
      </c>
      <c r="E1273" s="228" t="s">
        <v>4394</v>
      </c>
      <c r="F1273" s="228" t="s">
        <v>67</v>
      </c>
      <c r="G1273" s="228" t="s">
        <v>128</v>
      </c>
      <c r="H1273" s="228">
        <v>0</v>
      </c>
      <c r="I1273" s="228">
        <v>0</v>
      </c>
      <c r="J1273" s="228">
        <v>0</v>
      </c>
      <c r="K1273" s="228">
        <v>0</v>
      </c>
      <c r="L1273" s="231">
        <v>0</v>
      </c>
      <c r="N1273" s="119" t="str">
        <f t="shared" si="57"/>
        <v>820343-77101-L</v>
      </c>
      <c r="O1273" s="122" t="str">
        <f>IF(B1273="NET","",IF(B1273="","",IFERROR(VLOOKUP(N1273,EAN!$A:$B,2,FALSE),"MANGLER - MÅ OPPDATERE EAN-FANEN")))</f>
        <v>MANGLER - MÅ OPPDATERE EAN-FANEN</v>
      </c>
      <c r="P1273" s="119">
        <f t="shared" si="58"/>
        <v>0</v>
      </c>
      <c r="Q1273" s="119">
        <f t="shared" si="59"/>
        <v>0</v>
      </c>
      <c r="S1273" s="137" t="str">
        <f>IF(B1273="NET","",IFERROR(VLOOKUP(O1273,'2) Order Form'!$W$9:$W$1926,1,FALSE),"Ikke med I order form"))</f>
        <v>Ikke med I order form</v>
      </c>
      <c r="V1273" s="172"/>
      <c r="W1273" s="120"/>
      <c r="AA1273" s="195"/>
      <c r="AB1273" s="137"/>
    </row>
    <row r="1274" spans="1:28" s="2" customFormat="1" ht="15" x14ac:dyDescent="0.2">
      <c r="A1274" s="228">
        <v>820343</v>
      </c>
      <c r="B1274" s="228" t="s">
        <v>3462</v>
      </c>
      <c r="C1274" s="228" t="s">
        <v>4204</v>
      </c>
      <c r="D1274" s="228" t="s">
        <v>3997</v>
      </c>
      <c r="E1274" s="228" t="s">
        <v>4394</v>
      </c>
      <c r="F1274" s="228" t="s">
        <v>68</v>
      </c>
      <c r="G1274" s="228" t="s">
        <v>128</v>
      </c>
      <c r="H1274" s="228">
        <v>0</v>
      </c>
      <c r="I1274" s="228">
        <v>0</v>
      </c>
      <c r="J1274" s="228">
        <v>0</v>
      </c>
      <c r="K1274" s="228">
        <v>0</v>
      </c>
      <c r="L1274" s="231">
        <v>0</v>
      </c>
      <c r="N1274" s="119" t="str">
        <f t="shared" si="57"/>
        <v>820343-77101-XL</v>
      </c>
      <c r="O1274" s="122" t="str">
        <f>IF(B1274="NET","",IF(B1274="","",IFERROR(VLOOKUP(N1274,EAN!$A:$B,2,FALSE),"MANGLER - MÅ OPPDATERE EAN-FANEN")))</f>
        <v>MANGLER - MÅ OPPDATERE EAN-FANEN</v>
      </c>
      <c r="P1274" s="119">
        <f t="shared" si="58"/>
        <v>0</v>
      </c>
      <c r="Q1274" s="119">
        <f t="shared" si="59"/>
        <v>0</v>
      </c>
      <c r="S1274" s="137" t="str">
        <f>IF(B1274="NET","",IFERROR(VLOOKUP(O1274,'2) Order Form'!$W$9:$W$1926,1,FALSE),"Ikke med I order form"))</f>
        <v>Ikke med I order form</v>
      </c>
      <c r="V1274" s="172"/>
      <c r="W1274" s="120"/>
      <c r="AA1274" s="195"/>
      <c r="AB1274" s="137"/>
    </row>
    <row r="1275" spans="1:28" s="2" customFormat="1" ht="15" x14ac:dyDescent="0.2">
      <c r="A1275" s="228">
        <v>820343</v>
      </c>
      <c r="B1275" s="228" t="s">
        <v>3462</v>
      </c>
      <c r="C1275" s="228" t="s">
        <v>4204</v>
      </c>
      <c r="D1275" s="228" t="s">
        <v>650</v>
      </c>
      <c r="E1275" s="228" t="s">
        <v>4364</v>
      </c>
      <c r="F1275" s="228" t="s">
        <v>8</v>
      </c>
      <c r="G1275" s="228" t="s">
        <v>128</v>
      </c>
      <c r="H1275" s="228">
        <v>0</v>
      </c>
      <c r="I1275" s="228">
        <v>0</v>
      </c>
      <c r="J1275" s="228">
        <v>0</v>
      </c>
      <c r="K1275" s="228">
        <v>0</v>
      </c>
      <c r="L1275" s="231">
        <v>0</v>
      </c>
      <c r="N1275" s="119" t="str">
        <f t="shared" si="57"/>
        <v>820343-99901-S</v>
      </c>
      <c r="O1275" s="122" t="str">
        <f>IF(B1275="NET","",IF(B1275="","",IFERROR(VLOOKUP(N1275,EAN!$A:$B,2,FALSE),"MANGLER - MÅ OPPDATERE EAN-FANEN")))</f>
        <v>MANGLER - MÅ OPPDATERE EAN-FANEN</v>
      </c>
      <c r="P1275" s="119">
        <f t="shared" si="58"/>
        <v>0</v>
      </c>
      <c r="Q1275" s="119">
        <f t="shared" si="59"/>
        <v>0</v>
      </c>
      <c r="S1275" s="137" t="str">
        <f>IF(B1275="NET","",IFERROR(VLOOKUP(O1275,'2) Order Form'!$W$9:$W$1926,1,FALSE),"Ikke med I order form"))</f>
        <v>Ikke med I order form</v>
      </c>
      <c r="V1275" s="172"/>
      <c r="W1275" s="120"/>
      <c r="AA1275" s="195"/>
      <c r="AB1275" s="137"/>
    </row>
    <row r="1276" spans="1:28" s="2" customFormat="1" ht="15" x14ac:dyDescent="0.2">
      <c r="A1276" s="228">
        <v>820343</v>
      </c>
      <c r="B1276" s="228" t="s">
        <v>3462</v>
      </c>
      <c r="C1276" s="228" t="s">
        <v>4204</v>
      </c>
      <c r="D1276" s="228" t="s">
        <v>651</v>
      </c>
      <c r="E1276" s="228" t="s">
        <v>4364</v>
      </c>
      <c r="F1276" s="228" t="s">
        <v>7</v>
      </c>
      <c r="G1276" s="228" t="s">
        <v>128</v>
      </c>
      <c r="H1276" s="228">
        <v>0</v>
      </c>
      <c r="I1276" s="228">
        <v>0</v>
      </c>
      <c r="J1276" s="228">
        <v>0</v>
      </c>
      <c r="K1276" s="228">
        <v>0</v>
      </c>
      <c r="L1276" s="231">
        <v>0</v>
      </c>
      <c r="N1276" s="119" t="str">
        <f t="shared" si="57"/>
        <v>820343-99901-M</v>
      </c>
      <c r="O1276" s="122" t="str">
        <f>IF(B1276="NET","",IF(B1276="","",IFERROR(VLOOKUP(N1276,EAN!$A:$B,2,FALSE),"MANGLER - MÅ OPPDATERE EAN-FANEN")))</f>
        <v>MANGLER - MÅ OPPDATERE EAN-FANEN</v>
      </c>
      <c r="P1276" s="119">
        <f t="shared" si="58"/>
        <v>0</v>
      </c>
      <c r="Q1276" s="119">
        <f t="shared" si="59"/>
        <v>0</v>
      </c>
      <c r="S1276" s="137" t="str">
        <f>IF(B1276="NET","",IFERROR(VLOOKUP(O1276,'2) Order Form'!$W$9:$W$1926,1,FALSE),"Ikke med I order form"))</f>
        <v>Ikke med I order form</v>
      </c>
      <c r="V1276" s="172"/>
      <c r="W1276" s="120"/>
      <c r="AA1276" s="195"/>
      <c r="AB1276" s="137"/>
    </row>
    <row r="1277" spans="1:28" s="2" customFormat="1" ht="15" x14ac:dyDescent="0.2">
      <c r="A1277" s="228">
        <v>820343</v>
      </c>
      <c r="B1277" s="228" t="s">
        <v>3462</v>
      </c>
      <c r="C1277" s="228" t="s">
        <v>4204</v>
      </c>
      <c r="D1277" s="228" t="s">
        <v>652</v>
      </c>
      <c r="E1277" s="228" t="s">
        <v>4364</v>
      </c>
      <c r="F1277" s="228" t="s">
        <v>67</v>
      </c>
      <c r="G1277" s="228" t="s">
        <v>128</v>
      </c>
      <c r="H1277" s="228">
        <v>0</v>
      </c>
      <c r="I1277" s="228">
        <v>0</v>
      </c>
      <c r="J1277" s="228">
        <v>0</v>
      </c>
      <c r="K1277" s="228">
        <v>0</v>
      </c>
      <c r="L1277" s="231">
        <v>0</v>
      </c>
      <c r="N1277" s="119" t="str">
        <f t="shared" si="57"/>
        <v>820343-99901-L</v>
      </c>
      <c r="O1277" s="122" t="str">
        <f>IF(B1277="NET","",IF(B1277="","",IFERROR(VLOOKUP(N1277,EAN!$A:$B,2,FALSE),"MANGLER - MÅ OPPDATERE EAN-FANEN")))</f>
        <v>MANGLER - MÅ OPPDATERE EAN-FANEN</v>
      </c>
      <c r="P1277" s="119">
        <f t="shared" si="58"/>
        <v>0</v>
      </c>
      <c r="Q1277" s="119">
        <f t="shared" si="59"/>
        <v>0</v>
      </c>
      <c r="S1277" s="137" t="str">
        <f>IF(B1277="NET","",IFERROR(VLOOKUP(O1277,'2) Order Form'!$W$9:$W$1926,1,FALSE),"Ikke med I order form"))</f>
        <v>Ikke med I order form</v>
      </c>
      <c r="V1277" s="172"/>
      <c r="W1277" s="120"/>
      <c r="AA1277" s="195"/>
      <c r="AB1277" s="137"/>
    </row>
    <row r="1278" spans="1:28" s="2" customFormat="1" ht="15" x14ac:dyDescent="0.2">
      <c r="A1278" s="228">
        <v>820343</v>
      </c>
      <c r="B1278" s="228" t="s">
        <v>3462</v>
      </c>
      <c r="C1278" s="228" t="s">
        <v>4204</v>
      </c>
      <c r="D1278" s="228" t="s">
        <v>653</v>
      </c>
      <c r="E1278" s="228" t="s">
        <v>4364</v>
      </c>
      <c r="F1278" s="228" t="s">
        <v>68</v>
      </c>
      <c r="G1278" s="228" t="s">
        <v>128</v>
      </c>
      <c r="H1278" s="228">
        <v>0</v>
      </c>
      <c r="I1278" s="228">
        <v>0</v>
      </c>
      <c r="J1278" s="228">
        <v>0</v>
      </c>
      <c r="K1278" s="228">
        <v>0</v>
      </c>
      <c r="L1278" s="231">
        <v>0</v>
      </c>
      <c r="N1278" s="119" t="str">
        <f t="shared" si="57"/>
        <v>820343-99901-XL</v>
      </c>
      <c r="O1278" s="122" t="str">
        <f>IF(B1278="NET","",IF(B1278="","",IFERROR(VLOOKUP(N1278,EAN!$A:$B,2,FALSE),"MANGLER - MÅ OPPDATERE EAN-FANEN")))</f>
        <v>MANGLER - MÅ OPPDATERE EAN-FANEN</v>
      </c>
      <c r="P1278" s="119">
        <f t="shared" si="58"/>
        <v>0</v>
      </c>
      <c r="Q1278" s="119">
        <f t="shared" si="59"/>
        <v>0</v>
      </c>
      <c r="S1278" s="137" t="str">
        <f>IF(B1278="NET","",IFERROR(VLOOKUP(O1278,'2) Order Form'!$W$9:$W$1926,1,FALSE),"Ikke med I order form"))</f>
        <v>Ikke med I order form</v>
      </c>
      <c r="V1278" s="172"/>
      <c r="W1278" s="120"/>
      <c r="AA1278" s="195"/>
      <c r="AB1278" s="137"/>
    </row>
    <row r="1279" spans="1:28" s="2" customFormat="1" ht="15" x14ac:dyDescent="0.2">
      <c r="A1279" s="229">
        <v>820344</v>
      </c>
      <c r="B1279" s="228" t="s">
        <v>248</v>
      </c>
      <c r="C1279" s="228"/>
      <c r="D1279" s="228"/>
      <c r="E1279" s="228"/>
      <c r="F1279" s="228"/>
      <c r="G1279" s="228"/>
      <c r="H1279" s="229">
        <v>202226</v>
      </c>
      <c r="I1279" s="229">
        <v>202227</v>
      </c>
      <c r="J1279" s="229">
        <v>202228</v>
      </c>
      <c r="K1279" s="229">
        <v>202229</v>
      </c>
      <c r="L1279" s="232">
        <v>202234</v>
      </c>
      <c r="N1279" s="119" t="str">
        <f t="shared" si="57"/>
        <v>820344-</v>
      </c>
      <c r="O1279" s="122" t="str">
        <f>IF(B1279="NET","",IF(B1279="","",IFERROR(VLOOKUP(N1279,EAN!$A:$B,2,FALSE),"MANGLER - MÅ OPPDATERE EAN-FANEN")))</f>
        <v/>
      </c>
      <c r="P1279" s="119">
        <f t="shared" si="58"/>
        <v>202226</v>
      </c>
      <c r="Q1279" s="119">
        <f t="shared" si="59"/>
        <v>202234</v>
      </c>
      <c r="S1279" s="137" t="str">
        <f>IF(B1279="NET","",IFERROR(VLOOKUP(O1279,'2) Order Form'!$W$9:$W$1926,1,FALSE),"Ikke med I order form"))</f>
        <v/>
      </c>
      <c r="V1279" s="172"/>
      <c r="W1279" s="120"/>
      <c r="AA1279" s="195"/>
      <c r="AB1279" s="137"/>
    </row>
    <row r="1280" spans="1:28" s="2" customFormat="1" ht="15" x14ac:dyDescent="0.2">
      <c r="A1280" s="228">
        <v>820344</v>
      </c>
      <c r="B1280" s="228" t="s">
        <v>3463</v>
      </c>
      <c r="C1280" s="228" t="s">
        <v>4204</v>
      </c>
      <c r="D1280" s="228" t="s">
        <v>3383</v>
      </c>
      <c r="E1280" s="228" t="s">
        <v>4392</v>
      </c>
      <c r="F1280" s="228" t="s">
        <v>69</v>
      </c>
      <c r="G1280" s="228" t="s">
        <v>128</v>
      </c>
      <c r="H1280" s="228">
        <v>0</v>
      </c>
      <c r="I1280" s="228">
        <v>0</v>
      </c>
      <c r="J1280" s="228">
        <v>0</v>
      </c>
      <c r="K1280" s="228">
        <v>0</v>
      </c>
      <c r="L1280" s="231">
        <v>0</v>
      </c>
      <c r="N1280" s="119" t="str">
        <f t="shared" si="57"/>
        <v>820344-10002-XS</v>
      </c>
      <c r="O1280" s="122" t="str">
        <f>IF(B1280="NET","",IF(B1280="","",IFERROR(VLOOKUP(N1280,EAN!$A:$B,2,FALSE),"MANGLER - MÅ OPPDATERE EAN-FANEN")))</f>
        <v>MANGLER - MÅ OPPDATERE EAN-FANEN</v>
      </c>
      <c r="P1280" s="119">
        <f t="shared" si="58"/>
        <v>0</v>
      </c>
      <c r="Q1280" s="119">
        <f t="shared" si="59"/>
        <v>0</v>
      </c>
      <c r="S1280" s="137" t="str">
        <f>IF(B1280="NET","",IFERROR(VLOOKUP(O1280,'2) Order Form'!$W$9:$W$1926,1,FALSE),"Ikke med I order form"))</f>
        <v>Ikke med I order form</v>
      </c>
      <c r="V1280" s="172"/>
      <c r="W1280" s="120"/>
      <c r="AA1280" s="195"/>
      <c r="AB1280" s="137"/>
    </row>
    <row r="1281" spans="1:28" s="2" customFormat="1" ht="15" x14ac:dyDescent="0.2">
      <c r="A1281" s="228">
        <v>820344</v>
      </c>
      <c r="B1281" s="228" t="s">
        <v>3463</v>
      </c>
      <c r="C1281" s="228" t="s">
        <v>4204</v>
      </c>
      <c r="D1281" s="228" t="s">
        <v>667</v>
      </c>
      <c r="E1281" s="228" t="s">
        <v>4392</v>
      </c>
      <c r="F1281" s="228" t="s">
        <v>8</v>
      </c>
      <c r="G1281" s="228" t="s">
        <v>128</v>
      </c>
      <c r="H1281" s="228">
        <v>0</v>
      </c>
      <c r="I1281" s="228">
        <v>0</v>
      </c>
      <c r="J1281" s="228">
        <v>0</v>
      </c>
      <c r="K1281" s="228">
        <v>0</v>
      </c>
      <c r="L1281" s="231">
        <v>0</v>
      </c>
      <c r="N1281" s="119" t="str">
        <f t="shared" si="57"/>
        <v>820344-10002-S</v>
      </c>
      <c r="O1281" s="122" t="str">
        <f>IF(B1281="NET","",IF(B1281="","",IFERROR(VLOOKUP(N1281,EAN!$A:$B,2,FALSE),"MANGLER - MÅ OPPDATERE EAN-FANEN")))</f>
        <v>MANGLER - MÅ OPPDATERE EAN-FANEN</v>
      </c>
      <c r="P1281" s="119">
        <f t="shared" si="58"/>
        <v>0</v>
      </c>
      <c r="Q1281" s="119">
        <f t="shared" si="59"/>
        <v>0</v>
      </c>
      <c r="S1281" s="137" t="str">
        <f>IF(B1281="NET","",IFERROR(VLOOKUP(O1281,'2) Order Form'!$W$9:$W$1926,1,FALSE),"Ikke med I order form"))</f>
        <v>Ikke med I order form</v>
      </c>
      <c r="V1281" s="172"/>
      <c r="W1281" s="120"/>
      <c r="AA1281" s="195"/>
      <c r="AB1281" s="137"/>
    </row>
    <row r="1282" spans="1:28" s="2" customFormat="1" ht="15" x14ac:dyDescent="0.2">
      <c r="A1282" s="228">
        <v>820344</v>
      </c>
      <c r="B1282" s="228" t="s">
        <v>3463</v>
      </c>
      <c r="C1282" s="228" t="s">
        <v>4204</v>
      </c>
      <c r="D1282" s="228" t="s">
        <v>668</v>
      </c>
      <c r="E1282" s="228" t="s">
        <v>4392</v>
      </c>
      <c r="F1282" s="228" t="s">
        <v>7</v>
      </c>
      <c r="G1282" s="228" t="s">
        <v>128</v>
      </c>
      <c r="H1282" s="228">
        <v>0</v>
      </c>
      <c r="I1282" s="228">
        <v>0</v>
      </c>
      <c r="J1282" s="228">
        <v>0</v>
      </c>
      <c r="K1282" s="228">
        <v>0</v>
      </c>
      <c r="L1282" s="231">
        <v>0</v>
      </c>
      <c r="N1282" s="119" t="str">
        <f t="shared" si="57"/>
        <v>820344-10002-M</v>
      </c>
      <c r="O1282" s="122" t="str">
        <f>IF(B1282="NET","",IF(B1282="","",IFERROR(VLOOKUP(N1282,EAN!$A:$B,2,FALSE),"MANGLER - MÅ OPPDATERE EAN-FANEN")))</f>
        <v>MANGLER - MÅ OPPDATERE EAN-FANEN</v>
      </c>
      <c r="P1282" s="119">
        <f t="shared" si="58"/>
        <v>0</v>
      </c>
      <c r="Q1282" s="119">
        <f t="shared" si="59"/>
        <v>0</v>
      </c>
      <c r="S1282" s="137" t="str">
        <f>IF(B1282="NET","",IFERROR(VLOOKUP(O1282,'2) Order Form'!$W$9:$W$1926,1,FALSE),"Ikke med I order form"))</f>
        <v>Ikke med I order form</v>
      </c>
      <c r="V1282" s="172"/>
      <c r="W1282" s="120"/>
      <c r="AA1282" s="195"/>
      <c r="AB1282" s="137"/>
    </row>
    <row r="1283" spans="1:28" s="2" customFormat="1" ht="15" x14ac:dyDescent="0.2">
      <c r="A1283" s="228">
        <v>820344</v>
      </c>
      <c r="B1283" s="228" t="s">
        <v>3463</v>
      </c>
      <c r="C1283" s="228" t="s">
        <v>4204</v>
      </c>
      <c r="D1283" s="228" t="s">
        <v>669</v>
      </c>
      <c r="E1283" s="228" t="s">
        <v>4392</v>
      </c>
      <c r="F1283" s="228" t="s">
        <v>67</v>
      </c>
      <c r="G1283" s="228" t="s">
        <v>128</v>
      </c>
      <c r="H1283" s="228">
        <v>0</v>
      </c>
      <c r="I1283" s="228">
        <v>0</v>
      </c>
      <c r="J1283" s="228">
        <v>0</v>
      </c>
      <c r="K1283" s="228">
        <v>0</v>
      </c>
      <c r="L1283" s="231">
        <v>0</v>
      </c>
      <c r="N1283" s="119" t="str">
        <f t="shared" si="57"/>
        <v>820344-10002-L</v>
      </c>
      <c r="O1283" s="122" t="str">
        <f>IF(B1283="NET","",IF(B1283="","",IFERROR(VLOOKUP(N1283,EAN!$A:$B,2,FALSE),"MANGLER - MÅ OPPDATERE EAN-FANEN")))</f>
        <v>MANGLER - MÅ OPPDATERE EAN-FANEN</v>
      </c>
      <c r="P1283" s="119">
        <f t="shared" si="58"/>
        <v>0</v>
      </c>
      <c r="Q1283" s="119">
        <f t="shared" si="59"/>
        <v>0</v>
      </c>
      <c r="S1283" s="137" t="str">
        <f>IF(B1283="NET","",IFERROR(VLOOKUP(O1283,'2) Order Form'!$W$9:$W$1926,1,FALSE),"Ikke med I order form"))</f>
        <v>Ikke med I order form</v>
      </c>
      <c r="V1283" s="172"/>
      <c r="W1283" s="120"/>
      <c r="AA1283" s="195"/>
      <c r="AB1283" s="137"/>
    </row>
    <row r="1284" spans="1:28" s="2" customFormat="1" ht="15" x14ac:dyDescent="0.2">
      <c r="A1284" s="228">
        <v>820344</v>
      </c>
      <c r="B1284" s="228" t="s">
        <v>3463</v>
      </c>
      <c r="C1284" s="228" t="s">
        <v>4204</v>
      </c>
      <c r="D1284" s="228" t="s">
        <v>654</v>
      </c>
      <c r="E1284" s="228" t="s">
        <v>4364</v>
      </c>
      <c r="F1284" s="228" t="s">
        <v>69</v>
      </c>
      <c r="G1284" s="228" t="s">
        <v>128</v>
      </c>
      <c r="H1284" s="228">
        <v>0</v>
      </c>
      <c r="I1284" s="228">
        <v>0</v>
      </c>
      <c r="J1284" s="228">
        <v>0</v>
      </c>
      <c r="K1284" s="228">
        <v>0</v>
      </c>
      <c r="L1284" s="231">
        <v>0</v>
      </c>
      <c r="N1284" s="119" t="str">
        <f t="shared" ref="N1284:N1347" si="60">CONCATENATE(A1284,"-",D1284)</f>
        <v>820344-99901-XS</v>
      </c>
      <c r="O1284" s="122" t="str">
        <f>IF(B1284="NET","",IF(B1284="","",IFERROR(VLOOKUP(N1284,EAN!$A:$B,2,FALSE),"MANGLER - MÅ OPPDATERE EAN-FANEN")))</f>
        <v>MANGLER - MÅ OPPDATERE EAN-FANEN</v>
      </c>
      <c r="P1284" s="119">
        <f t="shared" si="58"/>
        <v>0</v>
      </c>
      <c r="Q1284" s="119">
        <f t="shared" si="59"/>
        <v>0</v>
      </c>
      <c r="S1284" s="137" t="str">
        <f>IF(B1284="NET","",IFERROR(VLOOKUP(O1284,'2) Order Form'!$W$9:$W$1926,1,FALSE),"Ikke med I order form"))</f>
        <v>Ikke med I order form</v>
      </c>
      <c r="V1284" s="172"/>
      <c r="W1284" s="120"/>
      <c r="AA1284" s="195"/>
      <c r="AB1284" s="137"/>
    </row>
    <row r="1285" spans="1:28" s="2" customFormat="1" ht="15" x14ac:dyDescent="0.2">
      <c r="A1285" s="228">
        <v>820344</v>
      </c>
      <c r="B1285" s="228" t="s">
        <v>3463</v>
      </c>
      <c r="C1285" s="228" t="s">
        <v>4204</v>
      </c>
      <c r="D1285" s="228" t="s">
        <v>650</v>
      </c>
      <c r="E1285" s="228" t="s">
        <v>4364</v>
      </c>
      <c r="F1285" s="228" t="s">
        <v>8</v>
      </c>
      <c r="G1285" s="228" t="s">
        <v>128</v>
      </c>
      <c r="H1285" s="228">
        <v>0</v>
      </c>
      <c r="I1285" s="228">
        <v>0</v>
      </c>
      <c r="J1285" s="228">
        <v>0</v>
      </c>
      <c r="K1285" s="228">
        <v>0</v>
      </c>
      <c r="L1285" s="231">
        <v>0</v>
      </c>
      <c r="N1285" s="119" t="str">
        <f t="shared" si="60"/>
        <v>820344-99901-S</v>
      </c>
      <c r="O1285" s="122" t="str">
        <f>IF(B1285="NET","",IF(B1285="","",IFERROR(VLOOKUP(N1285,EAN!$A:$B,2,FALSE),"MANGLER - MÅ OPPDATERE EAN-FANEN")))</f>
        <v>MANGLER - MÅ OPPDATERE EAN-FANEN</v>
      </c>
      <c r="P1285" s="119">
        <f t="shared" ref="P1285:P1348" si="61">H1285</f>
        <v>0</v>
      </c>
      <c r="Q1285" s="119">
        <f t="shared" ref="Q1285:Q1348" si="62">L1285</f>
        <v>0</v>
      </c>
      <c r="S1285" s="137" t="str">
        <f>IF(B1285="NET","",IFERROR(VLOOKUP(O1285,'2) Order Form'!$W$9:$W$1926,1,FALSE),"Ikke med I order form"))</f>
        <v>Ikke med I order form</v>
      </c>
      <c r="V1285" s="172"/>
      <c r="W1285" s="120"/>
      <c r="AA1285" s="195"/>
      <c r="AB1285" s="137"/>
    </row>
    <row r="1286" spans="1:28" s="2" customFormat="1" ht="15" x14ac:dyDescent="0.2">
      <c r="A1286" s="228">
        <v>820344</v>
      </c>
      <c r="B1286" s="228" t="s">
        <v>3463</v>
      </c>
      <c r="C1286" s="228" t="s">
        <v>4204</v>
      </c>
      <c r="D1286" s="228" t="s">
        <v>651</v>
      </c>
      <c r="E1286" s="228" t="s">
        <v>4364</v>
      </c>
      <c r="F1286" s="228" t="s">
        <v>7</v>
      </c>
      <c r="G1286" s="228" t="s">
        <v>128</v>
      </c>
      <c r="H1286" s="228">
        <v>0</v>
      </c>
      <c r="I1286" s="228">
        <v>0</v>
      </c>
      <c r="J1286" s="228">
        <v>0</v>
      </c>
      <c r="K1286" s="228">
        <v>0</v>
      </c>
      <c r="L1286" s="231">
        <v>0</v>
      </c>
      <c r="N1286" s="119" t="str">
        <f t="shared" si="60"/>
        <v>820344-99901-M</v>
      </c>
      <c r="O1286" s="122" t="str">
        <f>IF(B1286="NET","",IF(B1286="","",IFERROR(VLOOKUP(N1286,EAN!$A:$B,2,FALSE),"MANGLER - MÅ OPPDATERE EAN-FANEN")))</f>
        <v>MANGLER - MÅ OPPDATERE EAN-FANEN</v>
      </c>
      <c r="P1286" s="119">
        <f t="shared" si="61"/>
        <v>0</v>
      </c>
      <c r="Q1286" s="119">
        <f t="shared" si="62"/>
        <v>0</v>
      </c>
      <c r="S1286" s="137" t="str">
        <f>IF(B1286="NET","",IFERROR(VLOOKUP(O1286,'2) Order Form'!$W$9:$W$1926,1,FALSE),"Ikke med I order form"))</f>
        <v>Ikke med I order form</v>
      </c>
      <c r="V1286" s="172"/>
      <c r="W1286" s="120"/>
      <c r="AA1286" s="195"/>
      <c r="AB1286" s="137"/>
    </row>
    <row r="1287" spans="1:28" s="2" customFormat="1" ht="15" x14ac:dyDescent="0.2">
      <c r="A1287" s="228">
        <v>820344</v>
      </c>
      <c r="B1287" s="228" t="s">
        <v>3463</v>
      </c>
      <c r="C1287" s="228" t="s">
        <v>4204</v>
      </c>
      <c r="D1287" s="228" t="s">
        <v>652</v>
      </c>
      <c r="E1287" s="228" t="s">
        <v>4364</v>
      </c>
      <c r="F1287" s="228" t="s">
        <v>67</v>
      </c>
      <c r="G1287" s="228" t="s">
        <v>128</v>
      </c>
      <c r="H1287" s="228">
        <v>0</v>
      </c>
      <c r="I1287" s="228">
        <v>0</v>
      </c>
      <c r="J1287" s="228">
        <v>0</v>
      </c>
      <c r="K1287" s="228">
        <v>0</v>
      </c>
      <c r="L1287" s="231">
        <v>0</v>
      </c>
      <c r="N1287" s="119" t="str">
        <f t="shared" si="60"/>
        <v>820344-99901-L</v>
      </c>
      <c r="O1287" s="122" t="str">
        <f>IF(B1287="NET","",IF(B1287="","",IFERROR(VLOOKUP(N1287,EAN!$A:$B,2,FALSE),"MANGLER - MÅ OPPDATERE EAN-FANEN")))</f>
        <v>MANGLER - MÅ OPPDATERE EAN-FANEN</v>
      </c>
      <c r="P1287" s="119">
        <f t="shared" si="61"/>
        <v>0</v>
      </c>
      <c r="Q1287" s="119">
        <f t="shared" si="62"/>
        <v>0</v>
      </c>
      <c r="S1287" s="137" t="str">
        <f>IF(B1287="NET","",IFERROR(VLOOKUP(O1287,'2) Order Form'!$W$9:$W$1926,1,FALSE),"Ikke med I order form"))</f>
        <v>Ikke med I order form</v>
      </c>
      <c r="V1287" s="172"/>
      <c r="W1287" s="120"/>
      <c r="AA1287" s="195"/>
      <c r="AB1287" s="137"/>
    </row>
    <row r="1288" spans="1:28" s="2" customFormat="1" ht="15" x14ac:dyDescent="0.2">
      <c r="A1288" s="229">
        <v>820345</v>
      </c>
      <c r="B1288" s="228" t="s">
        <v>248</v>
      </c>
      <c r="C1288" s="228"/>
      <c r="D1288" s="228"/>
      <c r="E1288" s="228"/>
      <c r="F1288" s="228"/>
      <c r="G1288" s="228"/>
      <c r="H1288" s="229">
        <v>202226</v>
      </c>
      <c r="I1288" s="229">
        <v>202227</v>
      </c>
      <c r="J1288" s="229">
        <v>202228</v>
      </c>
      <c r="K1288" s="229">
        <v>202229</v>
      </c>
      <c r="L1288" s="232">
        <v>202234</v>
      </c>
      <c r="N1288" s="119" t="str">
        <f t="shared" si="60"/>
        <v>820345-</v>
      </c>
      <c r="O1288" s="122" t="str">
        <f>IF(B1288="NET","",IF(B1288="","",IFERROR(VLOOKUP(N1288,EAN!$A:$B,2,FALSE),"MANGLER - MÅ OPPDATERE EAN-FANEN")))</f>
        <v/>
      </c>
      <c r="P1288" s="119">
        <f t="shared" si="61"/>
        <v>202226</v>
      </c>
      <c r="Q1288" s="119">
        <f t="shared" si="62"/>
        <v>202234</v>
      </c>
      <c r="S1288" s="137" t="str">
        <f>IF(B1288="NET","",IFERROR(VLOOKUP(O1288,'2) Order Form'!$W$9:$W$1926,1,FALSE),"Ikke med I order form"))</f>
        <v/>
      </c>
      <c r="V1288" s="172"/>
      <c r="W1288" s="120"/>
      <c r="AA1288" s="195"/>
      <c r="AB1288" s="137"/>
    </row>
    <row r="1289" spans="1:28" s="2" customFormat="1" ht="15" x14ac:dyDescent="0.2">
      <c r="A1289" s="228">
        <v>820345</v>
      </c>
      <c r="B1289" s="228" t="s">
        <v>346</v>
      </c>
      <c r="C1289" s="228" t="s">
        <v>4204</v>
      </c>
      <c r="D1289" s="228" t="s">
        <v>660</v>
      </c>
      <c r="E1289" s="228" t="s">
        <v>4364</v>
      </c>
      <c r="F1289" s="228" t="s">
        <v>84</v>
      </c>
      <c r="G1289" s="228" t="s">
        <v>128</v>
      </c>
      <c r="H1289" s="228">
        <v>0</v>
      </c>
      <c r="I1289" s="228">
        <v>0</v>
      </c>
      <c r="J1289" s="228">
        <v>0</v>
      </c>
      <c r="K1289" s="228">
        <v>0</v>
      </c>
      <c r="L1289" s="231">
        <v>0</v>
      </c>
      <c r="N1289" s="119" t="str">
        <f t="shared" si="60"/>
        <v>820345-99901-OS</v>
      </c>
      <c r="O1289" s="122" t="str">
        <f>IF(B1289="NET","",IF(B1289="","",IFERROR(VLOOKUP(N1289,EAN!$A:$B,2,FALSE),"MANGLER - MÅ OPPDATERE EAN-FANEN")))</f>
        <v>MANGLER - MÅ OPPDATERE EAN-FANEN</v>
      </c>
      <c r="P1289" s="119">
        <f t="shared" si="61"/>
        <v>0</v>
      </c>
      <c r="Q1289" s="119">
        <f t="shared" si="62"/>
        <v>0</v>
      </c>
      <c r="S1289" s="137" t="str">
        <f>IF(B1289="NET","",IFERROR(VLOOKUP(O1289,'2) Order Form'!$W$9:$W$1926,1,FALSE),"Ikke med I order form"))</f>
        <v>Ikke med I order form</v>
      </c>
      <c r="V1289" s="172"/>
      <c r="W1289" s="120"/>
      <c r="AA1289" s="195"/>
      <c r="AB1289" s="137"/>
    </row>
    <row r="1290" spans="1:28" s="2" customFormat="1" ht="15" x14ac:dyDescent="0.2">
      <c r="A1290" s="229">
        <v>820349</v>
      </c>
      <c r="B1290" s="228" t="s">
        <v>248</v>
      </c>
      <c r="C1290" s="228"/>
      <c r="D1290" s="228"/>
      <c r="E1290" s="228"/>
      <c r="F1290" s="228"/>
      <c r="G1290" s="228"/>
      <c r="H1290" s="229">
        <v>202226</v>
      </c>
      <c r="I1290" s="229">
        <v>202227</v>
      </c>
      <c r="J1290" s="229">
        <v>202228</v>
      </c>
      <c r="K1290" s="229">
        <v>202229</v>
      </c>
      <c r="L1290" s="232">
        <v>202234</v>
      </c>
      <c r="N1290" s="119" t="str">
        <f t="shared" si="60"/>
        <v>820349-</v>
      </c>
      <c r="O1290" s="122" t="str">
        <f>IF(B1290="NET","",IF(B1290="","",IFERROR(VLOOKUP(N1290,EAN!$A:$B,2,FALSE),"MANGLER - MÅ OPPDATERE EAN-FANEN")))</f>
        <v/>
      </c>
      <c r="P1290" s="119">
        <f t="shared" si="61"/>
        <v>202226</v>
      </c>
      <c r="Q1290" s="119">
        <f t="shared" si="62"/>
        <v>202234</v>
      </c>
      <c r="S1290" s="137" t="str">
        <f>IF(B1290="NET","",IFERROR(VLOOKUP(O1290,'2) Order Form'!$W$9:$W$1926,1,FALSE),"Ikke med I order form"))</f>
        <v/>
      </c>
      <c r="V1290" s="172"/>
      <c r="W1290" s="120"/>
      <c r="AA1290" s="195"/>
      <c r="AB1290" s="137"/>
    </row>
    <row r="1291" spans="1:28" s="2" customFormat="1" ht="15" x14ac:dyDescent="0.2">
      <c r="A1291" s="228">
        <v>820349</v>
      </c>
      <c r="B1291" s="228" t="s">
        <v>3998</v>
      </c>
      <c r="C1291" s="228" t="s">
        <v>4204</v>
      </c>
      <c r="D1291" s="228" t="s">
        <v>3260</v>
      </c>
      <c r="E1291" s="228" t="s">
        <v>4384</v>
      </c>
      <c r="F1291" s="228" t="s">
        <v>8</v>
      </c>
      <c r="G1291" s="228" t="s">
        <v>128</v>
      </c>
      <c r="H1291" s="228">
        <v>0</v>
      </c>
      <c r="I1291" s="228">
        <v>0</v>
      </c>
      <c r="J1291" s="228">
        <v>0</v>
      </c>
      <c r="K1291" s="228">
        <v>0</v>
      </c>
      <c r="L1291" s="231">
        <v>0</v>
      </c>
      <c r="N1291" s="119" t="str">
        <f t="shared" si="60"/>
        <v>820349-55505-S</v>
      </c>
      <c r="O1291" s="122" t="str">
        <f>IF(B1291="NET","",IF(B1291="","",IFERROR(VLOOKUP(N1291,EAN!$A:$B,2,FALSE),"MANGLER - MÅ OPPDATERE EAN-FANEN")))</f>
        <v>MANGLER - MÅ OPPDATERE EAN-FANEN</v>
      </c>
      <c r="P1291" s="119">
        <f t="shared" si="61"/>
        <v>0</v>
      </c>
      <c r="Q1291" s="119">
        <f t="shared" si="62"/>
        <v>0</v>
      </c>
      <c r="S1291" s="137" t="str">
        <f>IF(B1291="NET","",IFERROR(VLOOKUP(O1291,'2) Order Form'!$W$9:$W$1926,1,FALSE),"Ikke med I order form"))</f>
        <v>Ikke med I order form</v>
      </c>
      <c r="V1291" s="172"/>
      <c r="W1291" s="120"/>
      <c r="AA1291" s="195"/>
      <c r="AB1291" s="137"/>
    </row>
    <row r="1292" spans="1:28" s="2" customFormat="1" ht="15" x14ac:dyDescent="0.2">
      <c r="A1292" s="228">
        <v>820349</v>
      </c>
      <c r="B1292" s="228" t="s">
        <v>3998</v>
      </c>
      <c r="C1292" s="228" t="s">
        <v>4204</v>
      </c>
      <c r="D1292" s="228" t="s">
        <v>3261</v>
      </c>
      <c r="E1292" s="228" t="s">
        <v>4384</v>
      </c>
      <c r="F1292" s="228" t="s">
        <v>7</v>
      </c>
      <c r="G1292" s="228" t="s">
        <v>128</v>
      </c>
      <c r="H1292" s="228">
        <v>0</v>
      </c>
      <c r="I1292" s="228">
        <v>0</v>
      </c>
      <c r="J1292" s="228">
        <v>0</v>
      </c>
      <c r="K1292" s="228">
        <v>0</v>
      </c>
      <c r="L1292" s="231">
        <v>0</v>
      </c>
      <c r="N1292" s="119" t="str">
        <f t="shared" si="60"/>
        <v>820349-55505-M</v>
      </c>
      <c r="O1292" s="122" t="str">
        <f>IF(B1292="NET","",IF(B1292="","",IFERROR(VLOOKUP(N1292,EAN!$A:$B,2,FALSE),"MANGLER - MÅ OPPDATERE EAN-FANEN")))</f>
        <v>MANGLER - MÅ OPPDATERE EAN-FANEN</v>
      </c>
      <c r="P1292" s="119">
        <f t="shared" si="61"/>
        <v>0</v>
      </c>
      <c r="Q1292" s="119">
        <f t="shared" si="62"/>
        <v>0</v>
      </c>
      <c r="S1292" s="137" t="str">
        <f>IF(B1292="NET","",IFERROR(VLOOKUP(O1292,'2) Order Form'!$W$9:$W$1926,1,FALSE),"Ikke med I order form"))</f>
        <v>Ikke med I order form</v>
      </c>
      <c r="V1292" s="172"/>
      <c r="W1292" s="120"/>
      <c r="AA1292" s="195"/>
      <c r="AB1292" s="137"/>
    </row>
    <row r="1293" spans="1:28" s="2" customFormat="1" ht="15" x14ac:dyDescent="0.2">
      <c r="A1293" s="228">
        <v>820349</v>
      </c>
      <c r="B1293" s="228" t="s">
        <v>3998</v>
      </c>
      <c r="C1293" s="228" t="s">
        <v>4204</v>
      </c>
      <c r="D1293" s="228" t="s">
        <v>3262</v>
      </c>
      <c r="E1293" s="228" t="s">
        <v>4384</v>
      </c>
      <c r="F1293" s="228" t="s">
        <v>67</v>
      </c>
      <c r="G1293" s="228" t="s">
        <v>128</v>
      </c>
      <c r="H1293" s="228">
        <v>0</v>
      </c>
      <c r="I1293" s="228">
        <v>0</v>
      </c>
      <c r="J1293" s="228">
        <v>0</v>
      </c>
      <c r="K1293" s="228">
        <v>0</v>
      </c>
      <c r="L1293" s="231">
        <v>0</v>
      </c>
      <c r="N1293" s="119" t="str">
        <f t="shared" si="60"/>
        <v>820349-55505-L</v>
      </c>
      <c r="O1293" s="122" t="str">
        <f>IF(B1293="NET","",IF(B1293="","",IFERROR(VLOOKUP(N1293,EAN!$A:$B,2,FALSE),"MANGLER - MÅ OPPDATERE EAN-FANEN")))</f>
        <v>MANGLER - MÅ OPPDATERE EAN-FANEN</v>
      </c>
      <c r="P1293" s="119">
        <f t="shared" si="61"/>
        <v>0</v>
      </c>
      <c r="Q1293" s="119">
        <f t="shared" si="62"/>
        <v>0</v>
      </c>
      <c r="S1293" s="137" t="str">
        <f>IF(B1293="NET","",IFERROR(VLOOKUP(O1293,'2) Order Form'!$W$9:$W$1926,1,FALSE),"Ikke med I order form"))</f>
        <v>Ikke med I order form</v>
      </c>
      <c r="V1293" s="172"/>
      <c r="W1293" s="120"/>
      <c r="AA1293" s="195"/>
      <c r="AB1293" s="137"/>
    </row>
    <row r="1294" spans="1:28" s="2" customFormat="1" ht="15" x14ac:dyDescent="0.2">
      <c r="A1294" s="228">
        <v>820349</v>
      </c>
      <c r="B1294" s="228" t="s">
        <v>3998</v>
      </c>
      <c r="C1294" s="228" t="s">
        <v>4204</v>
      </c>
      <c r="D1294" s="228" t="s">
        <v>3281</v>
      </c>
      <c r="E1294" s="228" t="s">
        <v>4384</v>
      </c>
      <c r="F1294" s="228" t="s">
        <v>68</v>
      </c>
      <c r="G1294" s="228" t="s">
        <v>128</v>
      </c>
      <c r="H1294" s="228">
        <v>0</v>
      </c>
      <c r="I1294" s="228">
        <v>0</v>
      </c>
      <c r="J1294" s="228">
        <v>0</v>
      </c>
      <c r="K1294" s="228">
        <v>0</v>
      </c>
      <c r="L1294" s="231">
        <v>0</v>
      </c>
      <c r="N1294" s="119" t="str">
        <f t="shared" si="60"/>
        <v>820349-55505-XL</v>
      </c>
      <c r="O1294" s="122" t="str">
        <f>IF(B1294="NET","",IF(B1294="","",IFERROR(VLOOKUP(N1294,EAN!$A:$B,2,FALSE),"MANGLER - MÅ OPPDATERE EAN-FANEN")))</f>
        <v>MANGLER - MÅ OPPDATERE EAN-FANEN</v>
      </c>
      <c r="P1294" s="119">
        <f t="shared" si="61"/>
        <v>0</v>
      </c>
      <c r="Q1294" s="119">
        <f t="shared" si="62"/>
        <v>0</v>
      </c>
      <c r="S1294" s="137" t="str">
        <f>IF(B1294="NET","",IFERROR(VLOOKUP(O1294,'2) Order Form'!$W$9:$W$1926,1,FALSE),"Ikke med I order form"))</f>
        <v>Ikke med I order form</v>
      </c>
      <c r="V1294" s="172"/>
      <c r="W1294" s="120"/>
      <c r="AA1294" s="195"/>
      <c r="AB1294" s="137"/>
    </row>
    <row r="1295" spans="1:28" s="2" customFormat="1" ht="15" x14ac:dyDescent="0.2">
      <c r="A1295" s="228">
        <v>820349</v>
      </c>
      <c r="B1295" s="228" t="s">
        <v>3998</v>
      </c>
      <c r="C1295" s="228" t="s">
        <v>4204</v>
      </c>
      <c r="D1295" s="228" t="s">
        <v>650</v>
      </c>
      <c r="E1295" s="228" t="s">
        <v>4364</v>
      </c>
      <c r="F1295" s="228" t="s">
        <v>8</v>
      </c>
      <c r="G1295" s="228" t="s">
        <v>128</v>
      </c>
      <c r="H1295" s="228">
        <v>0</v>
      </c>
      <c r="I1295" s="228">
        <v>0</v>
      </c>
      <c r="J1295" s="228">
        <v>0</v>
      </c>
      <c r="K1295" s="228">
        <v>0</v>
      </c>
      <c r="L1295" s="231">
        <v>0</v>
      </c>
      <c r="N1295" s="119" t="str">
        <f t="shared" si="60"/>
        <v>820349-99901-S</v>
      </c>
      <c r="O1295" s="122" t="str">
        <f>IF(B1295="NET","",IF(B1295="","",IFERROR(VLOOKUP(N1295,EAN!$A:$B,2,FALSE),"MANGLER - MÅ OPPDATERE EAN-FANEN")))</f>
        <v>MANGLER - MÅ OPPDATERE EAN-FANEN</v>
      </c>
      <c r="P1295" s="119">
        <f t="shared" si="61"/>
        <v>0</v>
      </c>
      <c r="Q1295" s="119">
        <f t="shared" si="62"/>
        <v>0</v>
      </c>
      <c r="S1295" s="137" t="str">
        <f>IF(B1295="NET","",IFERROR(VLOOKUP(O1295,'2) Order Form'!$W$9:$W$1926,1,FALSE),"Ikke med I order form"))</f>
        <v>Ikke med I order form</v>
      </c>
      <c r="V1295" s="172"/>
      <c r="W1295" s="120"/>
      <c r="AA1295" s="195"/>
      <c r="AB1295" s="137"/>
    </row>
    <row r="1296" spans="1:28" s="2" customFormat="1" ht="15" x14ac:dyDescent="0.2">
      <c r="A1296" s="228">
        <v>820349</v>
      </c>
      <c r="B1296" s="228" t="s">
        <v>3998</v>
      </c>
      <c r="C1296" s="228" t="s">
        <v>4204</v>
      </c>
      <c r="D1296" s="228" t="s">
        <v>651</v>
      </c>
      <c r="E1296" s="228" t="s">
        <v>4364</v>
      </c>
      <c r="F1296" s="228" t="s">
        <v>7</v>
      </c>
      <c r="G1296" s="228" t="s">
        <v>128</v>
      </c>
      <c r="H1296" s="228">
        <v>0</v>
      </c>
      <c r="I1296" s="228">
        <v>0</v>
      </c>
      <c r="J1296" s="228">
        <v>0</v>
      </c>
      <c r="K1296" s="228">
        <v>0</v>
      </c>
      <c r="L1296" s="231">
        <v>0</v>
      </c>
      <c r="N1296" s="119" t="str">
        <f t="shared" si="60"/>
        <v>820349-99901-M</v>
      </c>
      <c r="O1296" s="122" t="str">
        <f>IF(B1296="NET","",IF(B1296="","",IFERROR(VLOOKUP(N1296,EAN!$A:$B,2,FALSE),"MANGLER - MÅ OPPDATERE EAN-FANEN")))</f>
        <v>MANGLER - MÅ OPPDATERE EAN-FANEN</v>
      </c>
      <c r="P1296" s="119">
        <f t="shared" si="61"/>
        <v>0</v>
      </c>
      <c r="Q1296" s="119">
        <f t="shared" si="62"/>
        <v>0</v>
      </c>
      <c r="S1296" s="137" t="str">
        <f>IF(B1296="NET","",IFERROR(VLOOKUP(O1296,'2) Order Form'!$W$9:$W$1926,1,FALSE),"Ikke med I order form"))</f>
        <v>Ikke med I order form</v>
      </c>
      <c r="V1296" s="172"/>
      <c r="W1296" s="120"/>
      <c r="AA1296" s="195"/>
      <c r="AB1296" s="137"/>
    </row>
    <row r="1297" spans="1:28" s="2" customFormat="1" ht="15" x14ac:dyDescent="0.2">
      <c r="A1297" s="228">
        <v>820349</v>
      </c>
      <c r="B1297" s="228" t="s">
        <v>3998</v>
      </c>
      <c r="C1297" s="228" t="s">
        <v>4204</v>
      </c>
      <c r="D1297" s="228" t="s">
        <v>652</v>
      </c>
      <c r="E1297" s="228" t="s">
        <v>4364</v>
      </c>
      <c r="F1297" s="228" t="s">
        <v>67</v>
      </c>
      <c r="G1297" s="228" t="s">
        <v>128</v>
      </c>
      <c r="H1297" s="228">
        <v>0</v>
      </c>
      <c r="I1297" s="228">
        <v>0</v>
      </c>
      <c r="J1297" s="228">
        <v>0</v>
      </c>
      <c r="K1297" s="228">
        <v>0</v>
      </c>
      <c r="L1297" s="231">
        <v>0</v>
      </c>
      <c r="N1297" s="119" t="str">
        <f t="shared" si="60"/>
        <v>820349-99901-L</v>
      </c>
      <c r="O1297" s="122" t="str">
        <f>IF(B1297="NET","",IF(B1297="","",IFERROR(VLOOKUP(N1297,EAN!$A:$B,2,FALSE),"MANGLER - MÅ OPPDATERE EAN-FANEN")))</f>
        <v>MANGLER - MÅ OPPDATERE EAN-FANEN</v>
      </c>
      <c r="P1297" s="119">
        <f t="shared" si="61"/>
        <v>0</v>
      </c>
      <c r="Q1297" s="119">
        <f t="shared" si="62"/>
        <v>0</v>
      </c>
      <c r="S1297" s="137" t="str">
        <f>IF(B1297="NET","",IFERROR(VLOOKUP(O1297,'2) Order Form'!$W$9:$W$1926,1,FALSE),"Ikke med I order form"))</f>
        <v>Ikke med I order form</v>
      </c>
      <c r="V1297" s="172"/>
      <c r="W1297" s="120"/>
      <c r="AA1297" s="195"/>
      <c r="AB1297" s="137"/>
    </row>
    <row r="1298" spans="1:28" s="2" customFormat="1" ht="15" x14ac:dyDescent="0.2">
      <c r="A1298" s="228">
        <v>820349</v>
      </c>
      <c r="B1298" s="228" t="s">
        <v>3998</v>
      </c>
      <c r="C1298" s="228" t="s">
        <v>4204</v>
      </c>
      <c r="D1298" s="228" t="s">
        <v>653</v>
      </c>
      <c r="E1298" s="228" t="s">
        <v>4364</v>
      </c>
      <c r="F1298" s="228" t="s">
        <v>68</v>
      </c>
      <c r="G1298" s="228" t="s">
        <v>128</v>
      </c>
      <c r="H1298" s="228">
        <v>0</v>
      </c>
      <c r="I1298" s="228">
        <v>0</v>
      </c>
      <c r="J1298" s="228">
        <v>0</v>
      </c>
      <c r="K1298" s="228">
        <v>0</v>
      </c>
      <c r="L1298" s="231">
        <v>0</v>
      </c>
      <c r="N1298" s="119" t="str">
        <f t="shared" si="60"/>
        <v>820349-99901-XL</v>
      </c>
      <c r="O1298" s="122" t="str">
        <f>IF(B1298="NET","",IF(B1298="","",IFERROR(VLOOKUP(N1298,EAN!$A:$B,2,FALSE),"MANGLER - MÅ OPPDATERE EAN-FANEN")))</f>
        <v>MANGLER - MÅ OPPDATERE EAN-FANEN</v>
      </c>
      <c r="P1298" s="119">
        <f t="shared" si="61"/>
        <v>0</v>
      </c>
      <c r="Q1298" s="119">
        <f t="shared" si="62"/>
        <v>0</v>
      </c>
      <c r="S1298" s="137" t="str">
        <f>IF(B1298="NET","",IFERROR(VLOOKUP(O1298,'2) Order Form'!$W$9:$W$1926,1,FALSE),"Ikke med I order form"))</f>
        <v>Ikke med I order form</v>
      </c>
      <c r="V1298" s="172"/>
      <c r="W1298" s="120"/>
      <c r="AA1298" s="195"/>
      <c r="AB1298" s="137"/>
    </row>
    <row r="1299" spans="1:28" s="2" customFormat="1" ht="15" x14ac:dyDescent="0.2">
      <c r="A1299" s="229">
        <v>820351</v>
      </c>
      <c r="B1299" s="228" t="s">
        <v>248</v>
      </c>
      <c r="C1299" s="228"/>
      <c r="D1299" s="228"/>
      <c r="E1299" s="228"/>
      <c r="F1299" s="228"/>
      <c r="G1299" s="228"/>
      <c r="H1299" s="229">
        <v>202226</v>
      </c>
      <c r="I1299" s="229">
        <v>202227</v>
      </c>
      <c r="J1299" s="229">
        <v>202228</v>
      </c>
      <c r="K1299" s="229">
        <v>202229</v>
      </c>
      <c r="L1299" s="232">
        <v>202234</v>
      </c>
      <c r="N1299" s="119" t="str">
        <f t="shared" si="60"/>
        <v>820351-</v>
      </c>
      <c r="O1299" s="122" t="str">
        <f>IF(B1299="NET","",IF(B1299="","",IFERROR(VLOOKUP(N1299,EAN!$A:$B,2,FALSE),"MANGLER - MÅ OPPDATERE EAN-FANEN")))</f>
        <v/>
      </c>
      <c r="P1299" s="119">
        <f t="shared" si="61"/>
        <v>202226</v>
      </c>
      <c r="Q1299" s="119">
        <f t="shared" si="62"/>
        <v>202234</v>
      </c>
      <c r="S1299" s="137" t="str">
        <f>IF(B1299="NET","",IFERROR(VLOOKUP(O1299,'2) Order Form'!$W$9:$W$1926,1,FALSE),"Ikke med I order form"))</f>
        <v/>
      </c>
      <c r="V1299" s="172"/>
      <c r="W1299" s="120"/>
      <c r="AA1299" s="195"/>
      <c r="AB1299" s="137"/>
    </row>
    <row r="1300" spans="1:28" s="2" customFormat="1" ht="15" x14ac:dyDescent="0.2">
      <c r="A1300" s="228">
        <v>820351</v>
      </c>
      <c r="B1300" s="228" t="s">
        <v>3999</v>
      </c>
      <c r="C1300" s="228" t="s">
        <v>4204</v>
      </c>
      <c r="D1300" s="228" t="s">
        <v>650</v>
      </c>
      <c r="E1300" s="228" t="s">
        <v>4364</v>
      </c>
      <c r="F1300" s="228" t="s">
        <v>8</v>
      </c>
      <c r="G1300" s="228" t="s">
        <v>128</v>
      </c>
      <c r="H1300" s="228">
        <v>0</v>
      </c>
      <c r="I1300" s="228">
        <v>0</v>
      </c>
      <c r="J1300" s="228">
        <v>0</v>
      </c>
      <c r="K1300" s="228">
        <v>0</v>
      </c>
      <c r="L1300" s="231">
        <v>0</v>
      </c>
      <c r="N1300" s="119" t="str">
        <f t="shared" si="60"/>
        <v>820351-99901-S</v>
      </c>
      <c r="O1300" s="122" t="str">
        <f>IF(B1300="NET","",IF(B1300="","",IFERROR(VLOOKUP(N1300,EAN!$A:$B,2,FALSE),"MANGLER - MÅ OPPDATERE EAN-FANEN")))</f>
        <v>MANGLER - MÅ OPPDATERE EAN-FANEN</v>
      </c>
      <c r="P1300" s="119">
        <f t="shared" si="61"/>
        <v>0</v>
      </c>
      <c r="Q1300" s="119">
        <f t="shared" si="62"/>
        <v>0</v>
      </c>
      <c r="S1300" s="137" t="str">
        <f>IF(B1300="NET","",IFERROR(VLOOKUP(O1300,'2) Order Form'!$W$9:$W$1926,1,FALSE),"Ikke med I order form"))</f>
        <v>Ikke med I order form</v>
      </c>
      <c r="V1300" s="172"/>
      <c r="W1300" s="120"/>
      <c r="AA1300" s="195"/>
      <c r="AB1300" s="137"/>
    </row>
    <row r="1301" spans="1:28" s="2" customFormat="1" ht="15" x14ac:dyDescent="0.2">
      <c r="A1301" s="228">
        <v>820351</v>
      </c>
      <c r="B1301" s="228" t="s">
        <v>3999</v>
      </c>
      <c r="C1301" s="228" t="s">
        <v>4204</v>
      </c>
      <c r="D1301" s="228" t="s">
        <v>651</v>
      </c>
      <c r="E1301" s="228" t="s">
        <v>4364</v>
      </c>
      <c r="F1301" s="228" t="s">
        <v>7</v>
      </c>
      <c r="G1301" s="228" t="s">
        <v>128</v>
      </c>
      <c r="H1301" s="228">
        <v>0</v>
      </c>
      <c r="I1301" s="228">
        <v>0</v>
      </c>
      <c r="J1301" s="228">
        <v>0</v>
      </c>
      <c r="K1301" s="228">
        <v>0</v>
      </c>
      <c r="L1301" s="231">
        <v>0</v>
      </c>
      <c r="N1301" s="119" t="str">
        <f t="shared" si="60"/>
        <v>820351-99901-M</v>
      </c>
      <c r="O1301" s="122" t="str">
        <f>IF(B1301="NET","",IF(B1301="","",IFERROR(VLOOKUP(N1301,EAN!$A:$B,2,FALSE),"MANGLER - MÅ OPPDATERE EAN-FANEN")))</f>
        <v>MANGLER - MÅ OPPDATERE EAN-FANEN</v>
      </c>
      <c r="P1301" s="119">
        <f t="shared" si="61"/>
        <v>0</v>
      </c>
      <c r="Q1301" s="119">
        <f t="shared" si="62"/>
        <v>0</v>
      </c>
      <c r="S1301" s="137" t="str">
        <f>IF(B1301="NET","",IFERROR(VLOOKUP(O1301,'2) Order Form'!$W$9:$W$1926,1,FALSE),"Ikke med I order form"))</f>
        <v>Ikke med I order form</v>
      </c>
      <c r="V1301" s="172"/>
      <c r="W1301" s="120"/>
      <c r="AA1301" s="195"/>
      <c r="AB1301" s="137"/>
    </row>
    <row r="1302" spans="1:28" s="2" customFormat="1" ht="15" x14ac:dyDescent="0.2">
      <c r="A1302" s="228">
        <v>820351</v>
      </c>
      <c r="B1302" s="228" t="s">
        <v>3999</v>
      </c>
      <c r="C1302" s="228" t="s">
        <v>4204</v>
      </c>
      <c r="D1302" s="228" t="s">
        <v>652</v>
      </c>
      <c r="E1302" s="228" t="s">
        <v>4364</v>
      </c>
      <c r="F1302" s="228" t="s">
        <v>67</v>
      </c>
      <c r="G1302" s="228" t="s">
        <v>128</v>
      </c>
      <c r="H1302" s="228">
        <v>0</v>
      </c>
      <c r="I1302" s="228">
        <v>0</v>
      </c>
      <c r="J1302" s="228">
        <v>0</v>
      </c>
      <c r="K1302" s="228">
        <v>0</v>
      </c>
      <c r="L1302" s="231">
        <v>0</v>
      </c>
      <c r="N1302" s="119" t="str">
        <f t="shared" si="60"/>
        <v>820351-99901-L</v>
      </c>
      <c r="O1302" s="122" t="str">
        <f>IF(B1302="NET","",IF(B1302="","",IFERROR(VLOOKUP(N1302,EAN!$A:$B,2,FALSE),"MANGLER - MÅ OPPDATERE EAN-FANEN")))</f>
        <v>MANGLER - MÅ OPPDATERE EAN-FANEN</v>
      </c>
      <c r="P1302" s="119">
        <f t="shared" si="61"/>
        <v>0</v>
      </c>
      <c r="Q1302" s="119">
        <f t="shared" si="62"/>
        <v>0</v>
      </c>
      <c r="S1302" s="137" t="str">
        <f>IF(B1302="NET","",IFERROR(VLOOKUP(O1302,'2) Order Form'!$W$9:$W$1926,1,FALSE),"Ikke med I order form"))</f>
        <v>Ikke med I order form</v>
      </c>
      <c r="V1302" s="172"/>
      <c r="W1302" s="120"/>
      <c r="AA1302" s="195"/>
      <c r="AB1302" s="137"/>
    </row>
    <row r="1303" spans="1:28" s="2" customFormat="1" ht="15" x14ac:dyDescent="0.2">
      <c r="A1303" s="228">
        <v>820351</v>
      </c>
      <c r="B1303" s="228" t="s">
        <v>3999</v>
      </c>
      <c r="C1303" s="228" t="s">
        <v>4204</v>
      </c>
      <c r="D1303" s="228" t="s">
        <v>653</v>
      </c>
      <c r="E1303" s="228" t="s">
        <v>4364</v>
      </c>
      <c r="F1303" s="228" t="s">
        <v>68</v>
      </c>
      <c r="G1303" s="228" t="s">
        <v>128</v>
      </c>
      <c r="H1303" s="228">
        <v>0</v>
      </c>
      <c r="I1303" s="228">
        <v>0</v>
      </c>
      <c r="J1303" s="228">
        <v>0</v>
      </c>
      <c r="K1303" s="228">
        <v>0</v>
      </c>
      <c r="L1303" s="231">
        <v>0</v>
      </c>
      <c r="N1303" s="119" t="str">
        <f t="shared" si="60"/>
        <v>820351-99901-XL</v>
      </c>
      <c r="O1303" s="122" t="str">
        <f>IF(B1303="NET","",IF(B1303="","",IFERROR(VLOOKUP(N1303,EAN!$A:$B,2,FALSE),"MANGLER - MÅ OPPDATERE EAN-FANEN")))</f>
        <v>MANGLER - MÅ OPPDATERE EAN-FANEN</v>
      </c>
      <c r="P1303" s="119">
        <f t="shared" si="61"/>
        <v>0</v>
      </c>
      <c r="Q1303" s="119">
        <f t="shared" si="62"/>
        <v>0</v>
      </c>
      <c r="S1303" s="137" t="str">
        <f>IF(B1303="NET","",IFERROR(VLOOKUP(O1303,'2) Order Form'!$W$9:$W$1926,1,FALSE),"Ikke med I order form"))</f>
        <v>Ikke med I order form</v>
      </c>
      <c r="V1303" s="172"/>
      <c r="W1303" s="120"/>
      <c r="AA1303" s="195"/>
      <c r="AB1303" s="137"/>
    </row>
    <row r="1304" spans="1:28" s="2" customFormat="1" ht="15" x14ac:dyDescent="0.2">
      <c r="A1304" s="229">
        <v>820352</v>
      </c>
      <c r="B1304" s="228" t="s">
        <v>248</v>
      </c>
      <c r="C1304" s="228"/>
      <c r="D1304" s="228"/>
      <c r="E1304" s="228"/>
      <c r="F1304" s="228"/>
      <c r="G1304" s="228"/>
      <c r="H1304" s="229">
        <v>202226</v>
      </c>
      <c r="I1304" s="229">
        <v>202227</v>
      </c>
      <c r="J1304" s="229">
        <v>202228</v>
      </c>
      <c r="K1304" s="229">
        <v>202229</v>
      </c>
      <c r="L1304" s="232">
        <v>202234</v>
      </c>
      <c r="N1304" s="119" t="str">
        <f t="shared" si="60"/>
        <v>820352-</v>
      </c>
      <c r="O1304" s="122" t="str">
        <f>IF(B1304="NET","",IF(B1304="","",IFERROR(VLOOKUP(N1304,EAN!$A:$B,2,FALSE),"MANGLER - MÅ OPPDATERE EAN-FANEN")))</f>
        <v/>
      </c>
      <c r="P1304" s="119">
        <f t="shared" si="61"/>
        <v>202226</v>
      </c>
      <c r="Q1304" s="119">
        <f t="shared" si="62"/>
        <v>202234</v>
      </c>
      <c r="S1304" s="137" t="str">
        <f>IF(B1304="NET","",IFERROR(VLOOKUP(O1304,'2) Order Form'!$W$9:$W$1926,1,FALSE),"Ikke med I order form"))</f>
        <v/>
      </c>
      <c r="V1304" s="172"/>
      <c r="W1304" s="120"/>
      <c r="AA1304" s="195"/>
      <c r="AB1304" s="137"/>
    </row>
    <row r="1305" spans="1:28" s="2" customFormat="1" ht="15" x14ac:dyDescent="0.2">
      <c r="A1305" s="228">
        <v>820352</v>
      </c>
      <c r="B1305" s="228" t="s">
        <v>4000</v>
      </c>
      <c r="C1305" s="228" t="s">
        <v>4204</v>
      </c>
      <c r="D1305" s="228" t="s">
        <v>3950</v>
      </c>
      <c r="E1305" s="228" t="s">
        <v>3360</v>
      </c>
      <c r="F1305" s="228" t="s">
        <v>8</v>
      </c>
      <c r="G1305" s="228" t="s">
        <v>128</v>
      </c>
      <c r="H1305" s="228">
        <v>0</v>
      </c>
      <c r="I1305" s="228">
        <v>0</v>
      </c>
      <c r="J1305" s="228">
        <v>0</v>
      </c>
      <c r="K1305" s="228">
        <v>0</v>
      </c>
      <c r="L1305" s="231">
        <v>0</v>
      </c>
      <c r="N1305" s="119" t="str">
        <f t="shared" si="60"/>
        <v>820352-88000-S</v>
      </c>
      <c r="O1305" s="122" t="str">
        <f>IF(B1305="NET","",IF(B1305="","",IFERROR(VLOOKUP(N1305,EAN!$A:$B,2,FALSE),"MANGLER - MÅ OPPDATERE EAN-FANEN")))</f>
        <v>MANGLER - MÅ OPPDATERE EAN-FANEN</v>
      </c>
      <c r="P1305" s="119">
        <f t="shared" si="61"/>
        <v>0</v>
      </c>
      <c r="Q1305" s="119">
        <f t="shared" si="62"/>
        <v>0</v>
      </c>
      <c r="S1305" s="137" t="str">
        <f>IF(B1305="NET","",IFERROR(VLOOKUP(O1305,'2) Order Form'!$W$9:$W$1926,1,FALSE),"Ikke med I order form"))</f>
        <v>Ikke med I order form</v>
      </c>
      <c r="V1305" s="172"/>
      <c r="W1305" s="120"/>
      <c r="AA1305" s="195"/>
      <c r="AB1305" s="137"/>
    </row>
    <row r="1306" spans="1:28" s="2" customFormat="1" ht="15" x14ac:dyDescent="0.2">
      <c r="A1306" s="228">
        <v>820352</v>
      </c>
      <c r="B1306" s="228" t="s">
        <v>4000</v>
      </c>
      <c r="C1306" s="228" t="s">
        <v>4204</v>
      </c>
      <c r="D1306" s="228" t="s">
        <v>3951</v>
      </c>
      <c r="E1306" s="228" t="s">
        <v>3360</v>
      </c>
      <c r="F1306" s="228" t="s">
        <v>7</v>
      </c>
      <c r="G1306" s="228" t="s">
        <v>128</v>
      </c>
      <c r="H1306" s="228">
        <v>0</v>
      </c>
      <c r="I1306" s="228">
        <v>0</v>
      </c>
      <c r="J1306" s="228">
        <v>0</v>
      </c>
      <c r="K1306" s="228">
        <v>0</v>
      </c>
      <c r="L1306" s="231">
        <v>0</v>
      </c>
      <c r="N1306" s="119" t="str">
        <f t="shared" si="60"/>
        <v>820352-88000-M</v>
      </c>
      <c r="O1306" s="122" t="str">
        <f>IF(B1306="NET","",IF(B1306="","",IFERROR(VLOOKUP(N1306,EAN!$A:$B,2,FALSE),"MANGLER - MÅ OPPDATERE EAN-FANEN")))</f>
        <v>MANGLER - MÅ OPPDATERE EAN-FANEN</v>
      </c>
      <c r="P1306" s="119">
        <f t="shared" si="61"/>
        <v>0</v>
      </c>
      <c r="Q1306" s="119">
        <f t="shared" si="62"/>
        <v>0</v>
      </c>
      <c r="S1306" s="137" t="str">
        <f>IF(B1306="NET","",IFERROR(VLOOKUP(O1306,'2) Order Form'!$W$9:$W$1926,1,FALSE),"Ikke med I order form"))</f>
        <v>Ikke med I order form</v>
      </c>
      <c r="V1306" s="172"/>
      <c r="W1306" s="120"/>
      <c r="AA1306" s="195"/>
      <c r="AB1306" s="137"/>
    </row>
    <row r="1307" spans="1:28" s="2" customFormat="1" ht="15" x14ac:dyDescent="0.2">
      <c r="A1307" s="228">
        <v>820352</v>
      </c>
      <c r="B1307" s="228" t="s">
        <v>4000</v>
      </c>
      <c r="C1307" s="228" t="s">
        <v>4204</v>
      </c>
      <c r="D1307" s="228" t="s">
        <v>3952</v>
      </c>
      <c r="E1307" s="228" t="s">
        <v>3360</v>
      </c>
      <c r="F1307" s="228" t="s">
        <v>67</v>
      </c>
      <c r="G1307" s="228" t="s">
        <v>128</v>
      </c>
      <c r="H1307" s="228">
        <v>0</v>
      </c>
      <c r="I1307" s="228">
        <v>0</v>
      </c>
      <c r="J1307" s="228">
        <v>0</v>
      </c>
      <c r="K1307" s="228">
        <v>0</v>
      </c>
      <c r="L1307" s="231">
        <v>0</v>
      </c>
      <c r="N1307" s="119" t="str">
        <f t="shared" si="60"/>
        <v>820352-88000-L</v>
      </c>
      <c r="O1307" s="122" t="str">
        <f>IF(B1307="NET","",IF(B1307="","",IFERROR(VLOOKUP(N1307,EAN!$A:$B,2,FALSE),"MANGLER - MÅ OPPDATERE EAN-FANEN")))</f>
        <v>MANGLER - MÅ OPPDATERE EAN-FANEN</v>
      </c>
      <c r="P1307" s="119">
        <f t="shared" si="61"/>
        <v>0</v>
      </c>
      <c r="Q1307" s="119">
        <f t="shared" si="62"/>
        <v>0</v>
      </c>
      <c r="S1307" s="137" t="str">
        <f>IF(B1307="NET","",IFERROR(VLOOKUP(O1307,'2) Order Form'!$W$9:$W$1926,1,FALSE),"Ikke med I order form"))</f>
        <v>Ikke med I order form</v>
      </c>
      <c r="V1307" s="172"/>
      <c r="W1307" s="120"/>
      <c r="AA1307" s="195"/>
      <c r="AB1307" s="137"/>
    </row>
    <row r="1308" spans="1:28" s="2" customFormat="1" ht="15" x14ac:dyDescent="0.2">
      <c r="A1308" s="228">
        <v>820352</v>
      </c>
      <c r="B1308" s="228" t="s">
        <v>4000</v>
      </c>
      <c r="C1308" s="228" t="s">
        <v>4204</v>
      </c>
      <c r="D1308" s="228" t="s">
        <v>3953</v>
      </c>
      <c r="E1308" s="228" t="s">
        <v>3360</v>
      </c>
      <c r="F1308" s="228" t="s">
        <v>68</v>
      </c>
      <c r="G1308" s="228" t="s">
        <v>128</v>
      </c>
      <c r="H1308" s="228">
        <v>0</v>
      </c>
      <c r="I1308" s="228">
        <v>0</v>
      </c>
      <c r="J1308" s="228">
        <v>0</v>
      </c>
      <c r="K1308" s="228">
        <v>0</v>
      </c>
      <c r="L1308" s="231">
        <v>0</v>
      </c>
      <c r="N1308" s="119" t="str">
        <f t="shared" si="60"/>
        <v>820352-88000-XL</v>
      </c>
      <c r="O1308" s="122" t="str">
        <f>IF(B1308="NET","",IF(B1308="","",IFERROR(VLOOKUP(N1308,EAN!$A:$B,2,FALSE),"MANGLER - MÅ OPPDATERE EAN-FANEN")))</f>
        <v>MANGLER - MÅ OPPDATERE EAN-FANEN</v>
      </c>
      <c r="P1308" s="119">
        <f t="shared" si="61"/>
        <v>0</v>
      </c>
      <c r="Q1308" s="119">
        <f t="shared" si="62"/>
        <v>0</v>
      </c>
      <c r="S1308" s="137" t="str">
        <f>IF(B1308="NET","",IFERROR(VLOOKUP(O1308,'2) Order Form'!$W$9:$W$1926,1,FALSE),"Ikke med I order form"))</f>
        <v>Ikke med I order form</v>
      </c>
      <c r="V1308" s="172"/>
      <c r="W1308" s="120"/>
      <c r="AA1308" s="195"/>
      <c r="AB1308" s="137"/>
    </row>
    <row r="1309" spans="1:28" s="2" customFormat="1" ht="15" x14ac:dyDescent="0.2">
      <c r="A1309" s="228">
        <v>820352</v>
      </c>
      <c r="B1309" s="228" t="s">
        <v>4000</v>
      </c>
      <c r="C1309" s="228" t="s">
        <v>4204</v>
      </c>
      <c r="D1309" s="228" t="s">
        <v>650</v>
      </c>
      <c r="E1309" s="228" t="s">
        <v>4364</v>
      </c>
      <c r="F1309" s="228" t="s">
        <v>8</v>
      </c>
      <c r="G1309" s="228" t="s">
        <v>128</v>
      </c>
      <c r="H1309" s="228">
        <v>0</v>
      </c>
      <c r="I1309" s="228">
        <v>0</v>
      </c>
      <c r="J1309" s="228">
        <v>0</v>
      </c>
      <c r="K1309" s="228">
        <v>0</v>
      </c>
      <c r="L1309" s="231">
        <v>0</v>
      </c>
      <c r="N1309" s="119" t="str">
        <f t="shared" si="60"/>
        <v>820352-99901-S</v>
      </c>
      <c r="O1309" s="122" t="str">
        <f>IF(B1309="NET","",IF(B1309="","",IFERROR(VLOOKUP(N1309,EAN!$A:$B,2,FALSE),"MANGLER - MÅ OPPDATERE EAN-FANEN")))</f>
        <v>MANGLER - MÅ OPPDATERE EAN-FANEN</v>
      </c>
      <c r="P1309" s="119">
        <f t="shared" si="61"/>
        <v>0</v>
      </c>
      <c r="Q1309" s="119">
        <f t="shared" si="62"/>
        <v>0</v>
      </c>
      <c r="S1309" s="137" t="str">
        <f>IF(B1309="NET","",IFERROR(VLOOKUP(O1309,'2) Order Form'!$W$9:$W$1926,1,FALSE),"Ikke med I order form"))</f>
        <v>Ikke med I order form</v>
      </c>
      <c r="V1309" s="172"/>
      <c r="W1309" s="120"/>
      <c r="AA1309" s="195"/>
      <c r="AB1309" s="137"/>
    </row>
    <row r="1310" spans="1:28" s="2" customFormat="1" ht="15" x14ac:dyDescent="0.2">
      <c r="A1310" s="228">
        <v>820352</v>
      </c>
      <c r="B1310" s="228" t="s">
        <v>4000</v>
      </c>
      <c r="C1310" s="228" t="s">
        <v>4204</v>
      </c>
      <c r="D1310" s="228" t="s">
        <v>651</v>
      </c>
      <c r="E1310" s="228" t="s">
        <v>4364</v>
      </c>
      <c r="F1310" s="228" t="s">
        <v>7</v>
      </c>
      <c r="G1310" s="228" t="s">
        <v>128</v>
      </c>
      <c r="H1310" s="228">
        <v>0</v>
      </c>
      <c r="I1310" s="228">
        <v>0</v>
      </c>
      <c r="J1310" s="228">
        <v>0</v>
      </c>
      <c r="K1310" s="228">
        <v>0</v>
      </c>
      <c r="L1310" s="231">
        <v>0</v>
      </c>
      <c r="N1310" s="119" t="str">
        <f t="shared" si="60"/>
        <v>820352-99901-M</v>
      </c>
      <c r="O1310" s="122" t="str">
        <f>IF(B1310="NET","",IF(B1310="","",IFERROR(VLOOKUP(N1310,EAN!$A:$B,2,FALSE),"MANGLER - MÅ OPPDATERE EAN-FANEN")))</f>
        <v>MANGLER - MÅ OPPDATERE EAN-FANEN</v>
      </c>
      <c r="P1310" s="119">
        <f t="shared" si="61"/>
        <v>0</v>
      </c>
      <c r="Q1310" s="119">
        <f t="shared" si="62"/>
        <v>0</v>
      </c>
      <c r="S1310" s="137" t="str">
        <f>IF(B1310="NET","",IFERROR(VLOOKUP(O1310,'2) Order Form'!$W$9:$W$1926,1,FALSE),"Ikke med I order form"))</f>
        <v>Ikke med I order form</v>
      </c>
      <c r="V1310" s="172"/>
      <c r="W1310" s="120"/>
      <c r="AA1310" s="195"/>
      <c r="AB1310" s="137"/>
    </row>
    <row r="1311" spans="1:28" s="2" customFormat="1" ht="15" x14ac:dyDescent="0.2">
      <c r="A1311" s="228">
        <v>820352</v>
      </c>
      <c r="B1311" s="228" t="s">
        <v>4000</v>
      </c>
      <c r="C1311" s="228" t="s">
        <v>4204</v>
      </c>
      <c r="D1311" s="228" t="s">
        <v>652</v>
      </c>
      <c r="E1311" s="228" t="s">
        <v>4364</v>
      </c>
      <c r="F1311" s="228" t="s">
        <v>67</v>
      </c>
      <c r="G1311" s="228" t="s">
        <v>128</v>
      </c>
      <c r="H1311" s="228">
        <v>0</v>
      </c>
      <c r="I1311" s="228">
        <v>0</v>
      </c>
      <c r="J1311" s="228">
        <v>0</v>
      </c>
      <c r="K1311" s="228">
        <v>0</v>
      </c>
      <c r="L1311" s="231">
        <v>0</v>
      </c>
      <c r="N1311" s="119" t="str">
        <f t="shared" si="60"/>
        <v>820352-99901-L</v>
      </c>
      <c r="O1311" s="122" t="str">
        <f>IF(B1311="NET","",IF(B1311="","",IFERROR(VLOOKUP(N1311,EAN!$A:$B,2,FALSE),"MANGLER - MÅ OPPDATERE EAN-FANEN")))</f>
        <v>MANGLER - MÅ OPPDATERE EAN-FANEN</v>
      </c>
      <c r="P1311" s="119">
        <f t="shared" si="61"/>
        <v>0</v>
      </c>
      <c r="Q1311" s="119">
        <f t="shared" si="62"/>
        <v>0</v>
      </c>
      <c r="S1311" s="137" t="str">
        <f>IF(B1311="NET","",IFERROR(VLOOKUP(O1311,'2) Order Form'!$W$9:$W$1926,1,FALSE),"Ikke med I order form"))</f>
        <v>Ikke med I order form</v>
      </c>
      <c r="V1311" s="172"/>
      <c r="W1311" s="120"/>
      <c r="AA1311" s="195"/>
      <c r="AB1311" s="137"/>
    </row>
    <row r="1312" spans="1:28" s="2" customFormat="1" ht="15" x14ac:dyDescent="0.2">
      <c r="A1312" s="228">
        <v>820352</v>
      </c>
      <c r="B1312" s="228" t="s">
        <v>4000</v>
      </c>
      <c r="C1312" s="228" t="s">
        <v>4204</v>
      </c>
      <c r="D1312" s="228" t="s">
        <v>653</v>
      </c>
      <c r="E1312" s="228" t="s">
        <v>4364</v>
      </c>
      <c r="F1312" s="228" t="s">
        <v>68</v>
      </c>
      <c r="G1312" s="228" t="s">
        <v>128</v>
      </c>
      <c r="H1312" s="228">
        <v>0</v>
      </c>
      <c r="I1312" s="228">
        <v>0</v>
      </c>
      <c r="J1312" s="228">
        <v>0</v>
      </c>
      <c r="K1312" s="228">
        <v>0</v>
      </c>
      <c r="L1312" s="231">
        <v>0</v>
      </c>
      <c r="N1312" s="119" t="str">
        <f t="shared" si="60"/>
        <v>820352-99901-XL</v>
      </c>
      <c r="O1312" s="122" t="str">
        <f>IF(B1312="NET","",IF(B1312="","",IFERROR(VLOOKUP(N1312,EAN!$A:$B,2,FALSE),"MANGLER - MÅ OPPDATERE EAN-FANEN")))</f>
        <v>MANGLER - MÅ OPPDATERE EAN-FANEN</v>
      </c>
      <c r="P1312" s="119">
        <f t="shared" si="61"/>
        <v>0</v>
      </c>
      <c r="Q1312" s="119">
        <f t="shared" si="62"/>
        <v>0</v>
      </c>
      <c r="S1312" s="137" t="str">
        <f>IF(B1312="NET","",IFERROR(VLOOKUP(O1312,'2) Order Form'!$W$9:$W$1926,1,FALSE),"Ikke med I order form"))</f>
        <v>Ikke med I order form</v>
      </c>
      <c r="V1312" s="172"/>
      <c r="W1312" s="120"/>
      <c r="AA1312" s="195"/>
      <c r="AB1312" s="137"/>
    </row>
    <row r="1313" spans="1:28" s="2" customFormat="1" ht="15" x14ac:dyDescent="0.2">
      <c r="A1313" s="229">
        <v>820359</v>
      </c>
      <c r="B1313" s="228" t="s">
        <v>248</v>
      </c>
      <c r="C1313" s="228"/>
      <c r="D1313" s="228"/>
      <c r="E1313" s="228"/>
      <c r="F1313" s="228"/>
      <c r="G1313" s="228"/>
      <c r="H1313" s="229">
        <v>202226</v>
      </c>
      <c r="I1313" s="229">
        <v>202227</v>
      </c>
      <c r="J1313" s="229">
        <v>202228</v>
      </c>
      <c r="K1313" s="229">
        <v>202229</v>
      </c>
      <c r="L1313" s="232">
        <v>202234</v>
      </c>
      <c r="N1313" s="119" t="str">
        <f t="shared" si="60"/>
        <v>820359-</v>
      </c>
      <c r="O1313" s="122" t="str">
        <f>IF(B1313="NET","",IF(B1313="","",IFERROR(VLOOKUP(N1313,EAN!$A:$B,2,FALSE),"MANGLER - MÅ OPPDATERE EAN-FANEN")))</f>
        <v/>
      </c>
      <c r="P1313" s="119">
        <f t="shared" si="61"/>
        <v>202226</v>
      </c>
      <c r="Q1313" s="119">
        <f t="shared" si="62"/>
        <v>202234</v>
      </c>
      <c r="S1313" s="137" t="str">
        <f>IF(B1313="NET","",IFERROR(VLOOKUP(O1313,'2) Order Form'!$W$9:$W$1926,1,FALSE),"Ikke med I order form"))</f>
        <v/>
      </c>
      <c r="V1313" s="172"/>
      <c r="W1313" s="120"/>
      <c r="AA1313" s="195"/>
      <c r="AB1313" s="137"/>
    </row>
    <row r="1314" spans="1:28" s="2" customFormat="1" ht="15" x14ac:dyDescent="0.2">
      <c r="A1314" s="228">
        <v>820359</v>
      </c>
      <c r="B1314" s="228" t="s">
        <v>2156</v>
      </c>
      <c r="C1314" s="228" t="s">
        <v>4204</v>
      </c>
      <c r="D1314" s="228" t="s">
        <v>2265</v>
      </c>
      <c r="E1314" s="228" t="s">
        <v>4353</v>
      </c>
      <c r="F1314" s="228" t="s">
        <v>8</v>
      </c>
      <c r="G1314" s="228" t="s">
        <v>128</v>
      </c>
      <c r="H1314" s="228">
        <v>0</v>
      </c>
      <c r="I1314" s="228">
        <v>0</v>
      </c>
      <c r="J1314" s="228">
        <v>0</v>
      </c>
      <c r="K1314" s="228">
        <v>0</v>
      </c>
      <c r="L1314" s="231">
        <v>0</v>
      </c>
      <c r="N1314" s="119" t="str">
        <f t="shared" si="60"/>
        <v>820359-10003-S</v>
      </c>
      <c r="O1314" s="122" t="str">
        <f>IF(B1314="NET","",IF(B1314="","",IFERROR(VLOOKUP(N1314,EAN!$A:$B,2,FALSE),"MANGLER - MÅ OPPDATERE EAN-FANEN")))</f>
        <v>MANGLER - MÅ OPPDATERE EAN-FANEN</v>
      </c>
      <c r="P1314" s="119">
        <f t="shared" si="61"/>
        <v>0</v>
      </c>
      <c r="Q1314" s="119">
        <f t="shared" si="62"/>
        <v>0</v>
      </c>
      <c r="S1314" s="137" t="str">
        <f>IF(B1314="NET","",IFERROR(VLOOKUP(O1314,'2) Order Form'!$W$9:$W$1926,1,FALSE),"Ikke med I order form"))</f>
        <v>Ikke med I order form</v>
      </c>
      <c r="V1314" s="172"/>
      <c r="W1314" s="120"/>
      <c r="AA1314" s="195"/>
      <c r="AB1314" s="137"/>
    </row>
    <row r="1315" spans="1:28" s="2" customFormat="1" ht="15" x14ac:dyDescent="0.2">
      <c r="A1315" s="228">
        <v>820359</v>
      </c>
      <c r="B1315" s="228" t="s">
        <v>2156</v>
      </c>
      <c r="C1315" s="228" t="s">
        <v>4204</v>
      </c>
      <c r="D1315" s="228" t="s">
        <v>2266</v>
      </c>
      <c r="E1315" s="228" t="s">
        <v>4353</v>
      </c>
      <c r="F1315" s="228" t="s">
        <v>7</v>
      </c>
      <c r="G1315" s="228" t="s">
        <v>128</v>
      </c>
      <c r="H1315" s="228">
        <v>0</v>
      </c>
      <c r="I1315" s="228">
        <v>0</v>
      </c>
      <c r="J1315" s="228">
        <v>0</v>
      </c>
      <c r="K1315" s="228">
        <v>0</v>
      </c>
      <c r="L1315" s="231">
        <v>0</v>
      </c>
      <c r="N1315" s="119" t="str">
        <f t="shared" si="60"/>
        <v>820359-10003-M</v>
      </c>
      <c r="O1315" s="122" t="str">
        <f>IF(B1315="NET","",IF(B1315="","",IFERROR(VLOOKUP(N1315,EAN!$A:$B,2,FALSE),"MANGLER - MÅ OPPDATERE EAN-FANEN")))</f>
        <v>MANGLER - MÅ OPPDATERE EAN-FANEN</v>
      </c>
      <c r="P1315" s="119">
        <f t="shared" si="61"/>
        <v>0</v>
      </c>
      <c r="Q1315" s="119">
        <f t="shared" si="62"/>
        <v>0</v>
      </c>
      <c r="S1315" s="137" t="str">
        <f>IF(B1315="NET","",IFERROR(VLOOKUP(O1315,'2) Order Form'!$W$9:$W$1926,1,FALSE),"Ikke med I order form"))</f>
        <v>Ikke med I order form</v>
      </c>
      <c r="V1315" s="172"/>
      <c r="W1315" s="120"/>
      <c r="AA1315" s="195"/>
      <c r="AB1315" s="137"/>
    </row>
    <row r="1316" spans="1:28" s="2" customFormat="1" ht="15" x14ac:dyDescent="0.2">
      <c r="A1316" s="228">
        <v>820359</v>
      </c>
      <c r="B1316" s="228" t="s">
        <v>2156</v>
      </c>
      <c r="C1316" s="228" t="s">
        <v>4204</v>
      </c>
      <c r="D1316" s="228" t="s">
        <v>2267</v>
      </c>
      <c r="E1316" s="228" t="s">
        <v>4353</v>
      </c>
      <c r="F1316" s="228" t="s">
        <v>67</v>
      </c>
      <c r="G1316" s="228" t="s">
        <v>128</v>
      </c>
      <c r="H1316" s="228">
        <v>0</v>
      </c>
      <c r="I1316" s="228">
        <v>0</v>
      </c>
      <c r="J1316" s="228">
        <v>0</v>
      </c>
      <c r="K1316" s="228">
        <v>0</v>
      </c>
      <c r="L1316" s="231">
        <v>0</v>
      </c>
      <c r="N1316" s="119" t="str">
        <f t="shared" si="60"/>
        <v>820359-10003-L</v>
      </c>
      <c r="O1316" s="122" t="str">
        <f>IF(B1316="NET","",IF(B1316="","",IFERROR(VLOOKUP(N1316,EAN!$A:$B,2,FALSE),"MANGLER - MÅ OPPDATERE EAN-FANEN")))</f>
        <v>MANGLER - MÅ OPPDATERE EAN-FANEN</v>
      </c>
      <c r="P1316" s="119">
        <f t="shared" si="61"/>
        <v>0</v>
      </c>
      <c r="Q1316" s="119">
        <f t="shared" si="62"/>
        <v>0</v>
      </c>
      <c r="S1316" s="137" t="str">
        <f>IF(B1316="NET","",IFERROR(VLOOKUP(O1316,'2) Order Form'!$W$9:$W$1926,1,FALSE),"Ikke med I order form"))</f>
        <v>Ikke med I order form</v>
      </c>
      <c r="V1316" s="172"/>
      <c r="W1316" s="120"/>
      <c r="AA1316" s="195"/>
      <c r="AB1316" s="137"/>
    </row>
    <row r="1317" spans="1:28" s="2" customFormat="1" ht="15" x14ac:dyDescent="0.2">
      <c r="A1317" s="228">
        <v>820359</v>
      </c>
      <c r="B1317" s="228" t="s">
        <v>2156</v>
      </c>
      <c r="C1317" s="228" t="s">
        <v>4204</v>
      </c>
      <c r="D1317" s="228" t="s">
        <v>2268</v>
      </c>
      <c r="E1317" s="228" t="s">
        <v>4353</v>
      </c>
      <c r="F1317" s="228" t="s">
        <v>68</v>
      </c>
      <c r="G1317" s="228" t="s">
        <v>128</v>
      </c>
      <c r="H1317" s="228">
        <v>0</v>
      </c>
      <c r="I1317" s="228">
        <v>0</v>
      </c>
      <c r="J1317" s="228">
        <v>0</v>
      </c>
      <c r="K1317" s="228">
        <v>0</v>
      </c>
      <c r="L1317" s="231">
        <v>0</v>
      </c>
      <c r="N1317" s="119" t="str">
        <f t="shared" si="60"/>
        <v>820359-10003-XL</v>
      </c>
      <c r="O1317" s="122" t="str">
        <f>IF(B1317="NET","",IF(B1317="","",IFERROR(VLOOKUP(N1317,EAN!$A:$B,2,FALSE),"MANGLER - MÅ OPPDATERE EAN-FANEN")))</f>
        <v>MANGLER - MÅ OPPDATERE EAN-FANEN</v>
      </c>
      <c r="P1317" s="119">
        <f t="shared" si="61"/>
        <v>0</v>
      </c>
      <c r="Q1317" s="119">
        <f t="shared" si="62"/>
        <v>0</v>
      </c>
      <c r="S1317" s="137" t="str">
        <f>IF(B1317="NET","",IFERROR(VLOOKUP(O1317,'2) Order Form'!$W$9:$W$1926,1,FALSE),"Ikke med I order form"))</f>
        <v>Ikke med I order form</v>
      </c>
      <c r="V1317" s="172"/>
      <c r="W1317" s="120"/>
      <c r="AA1317" s="195"/>
      <c r="AB1317" s="137"/>
    </row>
    <row r="1318" spans="1:28" s="2" customFormat="1" ht="15" x14ac:dyDescent="0.2">
      <c r="A1318" s="228">
        <v>820359</v>
      </c>
      <c r="B1318" s="228" t="s">
        <v>2156</v>
      </c>
      <c r="C1318" s="228" t="s">
        <v>4204</v>
      </c>
      <c r="D1318" s="228" t="s">
        <v>2294</v>
      </c>
      <c r="E1318" s="228" t="s">
        <v>4395</v>
      </c>
      <c r="F1318" s="228" t="s">
        <v>8</v>
      </c>
      <c r="G1318" s="228" t="s">
        <v>128</v>
      </c>
      <c r="H1318" s="228">
        <v>0</v>
      </c>
      <c r="I1318" s="228">
        <v>0</v>
      </c>
      <c r="J1318" s="228">
        <v>0</v>
      </c>
      <c r="K1318" s="228">
        <v>0</v>
      </c>
      <c r="L1318" s="231">
        <v>0</v>
      </c>
      <c r="N1318" s="119" t="str">
        <f t="shared" si="60"/>
        <v>820359-55504-S</v>
      </c>
      <c r="O1318" s="122" t="str">
        <f>IF(B1318="NET","",IF(B1318="","",IFERROR(VLOOKUP(N1318,EAN!$A:$B,2,FALSE),"MANGLER - MÅ OPPDATERE EAN-FANEN")))</f>
        <v>MANGLER - MÅ OPPDATERE EAN-FANEN</v>
      </c>
      <c r="P1318" s="119">
        <f t="shared" si="61"/>
        <v>0</v>
      </c>
      <c r="Q1318" s="119">
        <f t="shared" si="62"/>
        <v>0</v>
      </c>
      <c r="S1318" s="137" t="str">
        <f>IF(B1318="NET","",IFERROR(VLOOKUP(O1318,'2) Order Form'!$W$9:$W$1926,1,FALSE),"Ikke med I order form"))</f>
        <v>Ikke med I order form</v>
      </c>
      <c r="V1318" s="172"/>
      <c r="W1318" s="120"/>
      <c r="AA1318" s="195"/>
      <c r="AB1318" s="137"/>
    </row>
    <row r="1319" spans="1:28" s="2" customFormat="1" ht="15" x14ac:dyDescent="0.2">
      <c r="A1319" s="228">
        <v>820359</v>
      </c>
      <c r="B1319" s="228" t="s">
        <v>2156</v>
      </c>
      <c r="C1319" s="228" t="s">
        <v>4204</v>
      </c>
      <c r="D1319" s="228" t="s">
        <v>2295</v>
      </c>
      <c r="E1319" s="228" t="s">
        <v>4395</v>
      </c>
      <c r="F1319" s="228" t="s">
        <v>7</v>
      </c>
      <c r="G1319" s="228" t="s">
        <v>128</v>
      </c>
      <c r="H1319" s="228">
        <v>0</v>
      </c>
      <c r="I1319" s="228">
        <v>0</v>
      </c>
      <c r="J1319" s="228">
        <v>0</v>
      </c>
      <c r="K1319" s="228">
        <v>0</v>
      </c>
      <c r="L1319" s="231">
        <v>0</v>
      </c>
      <c r="N1319" s="119" t="str">
        <f t="shared" si="60"/>
        <v>820359-55504-M</v>
      </c>
      <c r="O1319" s="122" t="str">
        <f>IF(B1319="NET","",IF(B1319="","",IFERROR(VLOOKUP(N1319,EAN!$A:$B,2,FALSE),"MANGLER - MÅ OPPDATERE EAN-FANEN")))</f>
        <v>MANGLER - MÅ OPPDATERE EAN-FANEN</v>
      </c>
      <c r="P1319" s="119">
        <f t="shared" si="61"/>
        <v>0</v>
      </c>
      <c r="Q1319" s="119">
        <f t="shared" si="62"/>
        <v>0</v>
      </c>
      <c r="S1319" s="137" t="str">
        <f>IF(B1319="NET","",IFERROR(VLOOKUP(O1319,'2) Order Form'!$W$9:$W$1926,1,FALSE),"Ikke med I order form"))</f>
        <v>Ikke med I order form</v>
      </c>
      <c r="V1319" s="172"/>
      <c r="W1319" s="120"/>
      <c r="AA1319" s="195"/>
      <c r="AB1319" s="137"/>
    </row>
    <row r="1320" spans="1:28" s="2" customFormat="1" ht="15" x14ac:dyDescent="0.2">
      <c r="A1320" s="228">
        <v>820359</v>
      </c>
      <c r="B1320" s="228" t="s">
        <v>2156</v>
      </c>
      <c r="C1320" s="228" t="s">
        <v>4204</v>
      </c>
      <c r="D1320" s="228" t="s">
        <v>2296</v>
      </c>
      <c r="E1320" s="228" t="s">
        <v>4395</v>
      </c>
      <c r="F1320" s="228" t="s">
        <v>67</v>
      </c>
      <c r="G1320" s="228" t="s">
        <v>128</v>
      </c>
      <c r="H1320" s="228">
        <v>0</v>
      </c>
      <c r="I1320" s="228">
        <v>0</v>
      </c>
      <c r="J1320" s="228">
        <v>0</v>
      </c>
      <c r="K1320" s="228">
        <v>0</v>
      </c>
      <c r="L1320" s="231">
        <v>0</v>
      </c>
      <c r="N1320" s="119" t="str">
        <f t="shared" si="60"/>
        <v>820359-55504-L</v>
      </c>
      <c r="O1320" s="122" t="str">
        <f>IF(B1320="NET","",IF(B1320="","",IFERROR(VLOOKUP(N1320,EAN!$A:$B,2,FALSE),"MANGLER - MÅ OPPDATERE EAN-FANEN")))</f>
        <v>MANGLER - MÅ OPPDATERE EAN-FANEN</v>
      </c>
      <c r="P1320" s="119">
        <f t="shared" si="61"/>
        <v>0</v>
      </c>
      <c r="Q1320" s="119">
        <f t="shared" si="62"/>
        <v>0</v>
      </c>
      <c r="S1320" s="137" t="str">
        <f>IF(B1320="NET","",IFERROR(VLOOKUP(O1320,'2) Order Form'!$W$9:$W$1926,1,FALSE),"Ikke med I order form"))</f>
        <v>Ikke med I order form</v>
      </c>
      <c r="V1320" s="172"/>
      <c r="W1320" s="120"/>
      <c r="AA1320" s="195"/>
      <c r="AB1320" s="137"/>
    </row>
    <row r="1321" spans="1:28" s="2" customFormat="1" ht="15" x14ac:dyDescent="0.2">
      <c r="A1321" s="228">
        <v>820359</v>
      </c>
      <c r="B1321" s="228" t="s">
        <v>2156</v>
      </c>
      <c r="C1321" s="228" t="s">
        <v>4204</v>
      </c>
      <c r="D1321" s="228" t="s">
        <v>2297</v>
      </c>
      <c r="E1321" s="228" t="s">
        <v>4395</v>
      </c>
      <c r="F1321" s="228" t="s">
        <v>68</v>
      </c>
      <c r="G1321" s="228" t="s">
        <v>128</v>
      </c>
      <c r="H1321" s="228">
        <v>0</v>
      </c>
      <c r="I1321" s="228">
        <v>0</v>
      </c>
      <c r="J1321" s="228">
        <v>0</v>
      </c>
      <c r="K1321" s="228">
        <v>0</v>
      </c>
      <c r="L1321" s="231">
        <v>0</v>
      </c>
      <c r="N1321" s="119" t="str">
        <f t="shared" si="60"/>
        <v>820359-55504-XL</v>
      </c>
      <c r="O1321" s="122" t="str">
        <f>IF(B1321="NET","",IF(B1321="","",IFERROR(VLOOKUP(N1321,EAN!$A:$B,2,FALSE),"MANGLER - MÅ OPPDATERE EAN-FANEN")))</f>
        <v>MANGLER - MÅ OPPDATERE EAN-FANEN</v>
      </c>
      <c r="P1321" s="119">
        <f t="shared" si="61"/>
        <v>0</v>
      </c>
      <c r="Q1321" s="119">
        <f t="shared" si="62"/>
        <v>0</v>
      </c>
      <c r="S1321" s="137" t="str">
        <f>IF(B1321="NET","",IFERROR(VLOOKUP(O1321,'2) Order Form'!$W$9:$W$1926,1,FALSE),"Ikke med I order form"))</f>
        <v>Ikke med I order form</v>
      </c>
      <c r="V1321" s="172"/>
      <c r="W1321" s="120"/>
      <c r="AA1321" s="195"/>
      <c r="AB1321" s="137"/>
    </row>
    <row r="1322" spans="1:28" s="2" customFormat="1" ht="15" x14ac:dyDescent="0.2">
      <c r="A1322" s="228">
        <v>820359</v>
      </c>
      <c r="B1322" s="228" t="s">
        <v>2156</v>
      </c>
      <c r="C1322" s="228" t="s">
        <v>4204</v>
      </c>
      <c r="D1322" s="228" t="s">
        <v>4001</v>
      </c>
      <c r="E1322" s="228" t="s">
        <v>4396</v>
      </c>
      <c r="F1322" s="228" t="s">
        <v>8</v>
      </c>
      <c r="G1322" s="228" t="s">
        <v>128</v>
      </c>
      <c r="H1322" s="228">
        <v>0</v>
      </c>
      <c r="I1322" s="228">
        <v>0</v>
      </c>
      <c r="J1322" s="228">
        <v>0</v>
      </c>
      <c r="K1322" s="228">
        <v>0</v>
      </c>
      <c r="L1322" s="231">
        <v>0</v>
      </c>
      <c r="N1322" s="119" t="str">
        <f t="shared" si="60"/>
        <v>820359-78001-S</v>
      </c>
      <c r="O1322" s="122" t="str">
        <f>IF(B1322="NET","",IF(B1322="","",IFERROR(VLOOKUP(N1322,EAN!$A:$B,2,FALSE),"MANGLER - MÅ OPPDATERE EAN-FANEN")))</f>
        <v>MANGLER - MÅ OPPDATERE EAN-FANEN</v>
      </c>
      <c r="P1322" s="119">
        <f t="shared" si="61"/>
        <v>0</v>
      </c>
      <c r="Q1322" s="119">
        <f t="shared" si="62"/>
        <v>0</v>
      </c>
      <c r="S1322" s="137" t="str">
        <f>IF(B1322="NET","",IFERROR(VLOOKUP(O1322,'2) Order Form'!$W$9:$W$1926,1,FALSE),"Ikke med I order form"))</f>
        <v>Ikke med I order form</v>
      </c>
      <c r="V1322" s="172"/>
      <c r="W1322" s="120"/>
      <c r="AA1322" s="195"/>
      <c r="AB1322" s="137"/>
    </row>
    <row r="1323" spans="1:28" s="2" customFormat="1" ht="15" x14ac:dyDescent="0.2">
      <c r="A1323" s="228">
        <v>820359</v>
      </c>
      <c r="B1323" s="228" t="s">
        <v>2156</v>
      </c>
      <c r="C1323" s="228" t="s">
        <v>4204</v>
      </c>
      <c r="D1323" s="228" t="s">
        <v>4002</v>
      </c>
      <c r="E1323" s="228" t="s">
        <v>4396</v>
      </c>
      <c r="F1323" s="228" t="s">
        <v>7</v>
      </c>
      <c r="G1323" s="228" t="s">
        <v>128</v>
      </c>
      <c r="H1323" s="228">
        <v>0</v>
      </c>
      <c r="I1323" s="228">
        <v>0</v>
      </c>
      <c r="J1323" s="228">
        <v>0</v>
      </c>
      <c r="K1323" s="228">
        <v>0</v>
      </c>
      <c r="L1323" s="231">
        <v>0</v>
      </c>
      <c r="N1323" s="119" t="str">
        <f t="shared" si="60"/>
        <v>820359-78001-M</v>
      </c>
      <c r="O1323" s="122" t="str">
        <f>IF(B1323="NET","",IF(B1323="","",IFERROR(VLOOKUP(N1323,EAN!$A:$B,2,FALSE),"MANGLER - MÅ OPPDATERE EAN-FANEN")))</f>
        <v>MANGLER - MÅ OPPDATERE EAN-FANEN</v>
      </c>
      <c r="P1323" s="119">
        <f t="shared" si="61"/>
        <v>0</v>
      </c>
      <c r="Q1323" s="119">
        <f t="shared" si="62"/>
        <v>0</v>
      </c>
      <c r="S1323" s="137" t="str">
        <f>IF(B1323="NET","",IFERROR(VLOOKUP(O1323,'2) Order Form'!$W$9:$W$1926,1,FALSE),"Ikke med I order form"))</f>
        <v>Ikke med I order form</v>
      </c>
      <c r="V1323" s="172"/>
      <c r="W1323" s="120"/>
      <c r="AA1323" s="195"/>
      <c r="AB1323" s="137"/>
    </row>
    <row r="1324" spans="1:28" s="2" customFormat="1" ht="15" x14ac:dyDescent="0.2">
      <c r="A1324" s="228">
        <v>820359</v>
      </c>
      <c r="B1324" s="228" t="s">
        <v>2156</v>
      </c>
      <c r="C1324" s="228" t="s">
        <v>4204</v>
      </c>
      <c r="D1324" s="228" t="s">
        <v>4003</v>
      </c>
      <c r="E1324" s="228" t="s">
        <v>4396</v>
      </c>
      <c r="F1324" s="228" t="s">
        <v>67</v>
      </c>
      <c r="G1324" s="228" t="s">
        <v>128</v>
      </c>
      <c r="H1324" s="228">
        <v>0</v>
      </c>
      <c r="I1324" s="228">
        <v>0</v>
      </c>
      <c r="J1324" s="228">
        <v>0</v>
      </c>
      <c r="K1324" s="228">
        <v>0</v>
      </c>
      <c r="L1324" s="231">
        <v>0</v>
      </c>
      <c r="N1324" s="119" t="str">
        <f t="shared" si="60"/>
        <v>820359-78001-L</v>
      </c>
      <c r="O1324" s="122" t="str">
        <f>IF(B1324="NET","",IF(B1324="","",IFERROR(VLOOKUP(N1324,EAN!$A:$B,2,FALSE),"MANGLER - MÅ OPPDATERE EAN-FANEN")))</f>
        <v>MANGLER - MÅ OPPDATERE EAN-FANEN</v>
      </c>
      <c r="P1324" s="119">
        <f t="shared" si="61"/>
        <v>0</v>
      </c>
      <c r="Q1324" s="119">
        <f t="shared" si="62"/>
        <v>0</v>
      </c>
      <c r="S1324" s="137" t="str">
        <f>IF(B1324="NET","",IFERROR(VLOOKUP(O1324,'2) Order Form'!$W$9:$W$1926,1,FALSE),"Ikke med I order form"))</f>
        <v>Ikke med I order form</v>
      </c>
      <c r="V1324" s="172"/>
      <c r="W1324" s="120"/>
      <c r="AA1324" s="195"/>
      <c r="AB1324" s="137"/>
    </row>
    <row r="1325" spans="1:28" s="2" customFormat="1" ht="15" x14ac:dyDescent="0.2">
      <c r="A1325" s="228">
        <v>820359</v>
      </c>
      <c r="B1325" s="228" t="s">
        <v>2156</v>
      </c>
      <c r="C1325" s="228" t="s">
        <v>4204</v>
      </c>
      <c r="D1325" s="228" t="s">
        <v>4004</v>
      </c>
      <c r="E1325" s="228" t="s">
        <v>4396</v>
      </c>
      <c r="F1325" s="228" t="s">
        <v>68</v>
      </c>
      <c r="G1325" s="228" t="s">
        <v>128</v>
      </c>
      <c r="H1325" s="228">
        <v>0</v>
      </c>
      <c r="I1325" s="228">
        <v>0</v>
      </c>
      <c r="J1325" s="228">
        <v>0</v>
      </c>
      <c r="K1325" s="228">
        <v>0</v>
      </c>
      <c r="L1325" s="231">
        <v>0</v>
      </c>
      <c r="N1325" s="119" t="str">
        <f t="shared" si="60"/>
        <v>820359-78001-XL</v>
      </c>
      <c r="O1325" s="122" t="str">
        <f>IF(B1325="NET","",IF(B1325="","",IFERROR(VLOOKUP(N1325,EAN!$A:$B,2,FALSE),"MANGLER - MÅ OPPDATERE EAN-FANEN")))</f>
        <v>MANGLER - MÅ OPPDATERE EAN-FANEN</v>
      </c>
      <c r="P1325" s="119">
        <f t="shared" si="61"/>
        <v>0</v>
      </c>
      <c r="Q1325" s="119">
        <f t="shared" si="62"/>
        <v>0</v>
      </c>
      <c r="S1325" s="137" t="str">
        <f>IF(B1325="NET","",IFERROR(VLOOKUP(O1325,'2) Order Form'!$W$9:$W$1926,1,FALSE),"Ikke med I order form"))</f>
        <v>Ikke med I order form</v>
      </c>
      <c r="V1325" s="172"/>
      <c r="W1325" s="120"/>
      <c r="AA1325" s="195"/>
      <c r="AB1325" s="137"/>
    </row>
    <row r="1326" spans="1:28" s="2" customFormat="1" ht="15" x14ac:dyDescent="0.2">
      <c r="A1326" s="229">
        <v>820360</v>
      </c>
      <c r="B1326" s="228" t="s">
        <v>248</v>
      </c>
      <c r="C1326" s="228"/>
      <c r="D1326" s="228"/>
      <c r="E1326" s="228"/>
      <c r="F1326" s="228"/>
      <c r="G1326" s="228"/>
      <c r="H1326" s="229">
        <v>202226</v>
      </c>
      <c r="I1326" s="229">
        <v>202227</v>
      </c>
      <c r="J1326" s="229">
        <v>202228</v>
      </c>
      <c r="K1326" s="229">
        <v>202229</v>
      </c>
      <c r="L1326" s="232">
        <v>202234</v>
      </c>
      <c r="N1326" s="119" t="str">
        <f t="shared" si="60"/>
        <v>820360-</v>
      </c>
      <c r="O1326" s="122" t="str">
        <f>IF(B1326="NET","",IF(B1326="","",IFERROR(VLOOKUP(N1326,EAN!$A:$B,2,FALSE),"MANGLER - MÅ OPPDATERE EAN-FANEN")))</f>
        <v/>
      </c>
      <c r="P1326" s="119">
        <f t="shared" si="61"/>
        <v>202226</v>
      </c>
      <c r="Q1326" s="119">
        <f t="shared" si="62"/>
        <v>202234</v>
      </c>
      <c r="S1326" s="137" t="str">
        <f>IF(B1326="NET","",IFERROR(VLOOKUP(O1326,'2) Order Form'!$W$9:$W$1926,1,FALSE),"Ikke med I order form"))</f>
        <v/>
      </c>
      <c r="V1326" s="172"/>
      <c r="W1326" s="120"/>
      <c r="AA1326" s="195"/>
      <c r="AB1326" s="137"/>
    </row>
    <row r="1327" spans="1:28" s="2" customFormat="1" ht="15" x14ac:dyDescent="0.2">
      <c r="A1327" s="228">
        <v>820360</v>
      </c>
      <c r="B1327" s="228" t="s">
        <v>4005</v>
      </c>
      <c r="C1327" s="228" t="s">
        <v>4204</v>
      </c>
      <c r="D1327" s="228" t="s">
        <v>2294</v>
      </c>
      <c r="E1327" s="228" t="s">
        <v>4395</v>
      </c>
      <c r="F1327" s="228" t="s">
        <v>8</v>
      </c>
      <c r="G1327" s="228" t="s">
        <v>128</v>
      </c>
      <c r="H1327" s="228">
        <v>0</v>
      </c>
      <c r="I1327" s="228">
        <v>0</v>
      </c>
      <c r="J1327" s="228">
        <v>0</v>
      </c>
      <c r="K1327" s="228">
        <v>0</v>
      </c>
      <c r="L1327" s="231">
        <v>0</v>
      </c>
      <c r="N1327" s="119" t="str">
        <f t="shared" si="60"/>
        <v>820360-55504-S</v>
      </c>
      <c r="O1327" s="122" t="str">
        <f>IF(B1327="NET","",IF(B1327="","",IFERROR(VLOOKUP(N1327,EAN!$A:$B,2,FALSE),"MANGLER - MÅ OPPDATERE EAN-FANEN")))</f>
        <v>MANGLER - MÅ OPPDATERE EAN-FANEN</v>
      </c>
      <c r="P1327" s="119">
        <f t="shared" si="61"/>
        <v>0</v>
      </c>
      <c r="Q1327" s="119">
        <f t="shared" si="62"/>
        <v>0</v>
      </c>
      <c r="S1327" s="137" t="str">
        <f>IF(B1327="NET","",IFERROR(VLOOKUP(O1327,'2) Order Form'!$W$9:$W$1926,1,FALSE),"Ikke med I order form"))</f>
        <v>Ikke med I order form</v>
      </c>
      <c r="V1327" s="172"/>
      <c r="W1327" s="120"/>
      <c r="AA1327" s="195"/>
      <c r="AB1327" s="137"/>
    </row>
    <row r="1328" spans="1:28" s="2" customFormat="1" ht="15" x14ac:dyDescent="0.2">
      <c r="A1328" s="228">
        <v>820360</v>
      </c>
      <c r="B1328" s="228" t="s">
        <v>4005</v>
      </c>
      <c r="C1328" s="228" t="s">
        <v>4204</v>
      </c>
      <c r="D1328" s="228" t="s">
        <v>2295</v>
      </c>
      <c r="E1328" s="228" t="s">
        <v>4395</v>
      </c>
      <c r="F1328" s="228" t="s">
        <v>7</v>
      </c>
      <c r="G1328" s="228" t="s">
        <v>128</v>
      </c>
      <c r="H1328" s="228">
        <v>0</v>
      </c>
      <c r="I1328" s="228">
        <v>0</v>
      </c>
      <c r="J1328" s="228">
        <v>0</v>
      </c>
      <c r="K1328" s="228">
        <v>0</v>
      </c>
      <c r="L1328" s="231">
        <v>0</v>
      </c>
      <c r="N1328" s="119" t="str">
        <f t="shared" si="60"/>
        <v>820360-55504-M</v>
      </c>
      <c r="O1328" s="122" t="str">
        <f>IF(B1328="NET","",IF(B1328="","",IFERROR(VLOOKUP(N1328,EAN!$A:$B,2,FALSE),"MANGLER - MÅ OPPDATERE EAN-FANEN")))</f>
        <v>MANGLER - MÅ OPPDATERE EAN-FANEN</v>
      </c>
      <c r="P1328" s="119">
        <f t="shared" si="61"/>
        <v>0</v>
      </c>
      <c r="Q1328" s="119">
        <f t="shared" si="62"/>
        <v>0</v>
      </c>
      <c r="S1328" s="137" t="str">
        <f>IF(B1328="NET","",IFERROR(VLOOKUP(O1328,'2) Order Form'!$W$9:$W$1926,1,FALSE),"Ikke med I order form"))</f>
        <v>Ikke med I order form</v>
      </c>
      <c r="V1328" s="172"/>
      <c r="W1328" s="120"/>
      <c r="AA1328" s="195"/>
      <c r="AB1328" s="137"/>
    </row>
    <row r="1329" spans="1:28" s="2" customFormat="1" ht="15" x14ac:dyDescent="0.2">
      <c r="A1329" s="228">
        <v>820360</v>
      </c>
      <c r="B1329" s="228" t="s">
        <v>4005</v>
      </c>
      <c r="C1329" s="228" t="s">
        <v>4204</v>
      </c>
      <c r="D1329" s="228" t="s">
        <v>2296</v>
      </c>
      <c r="E1329" s="228" t="s">
        <v>4395</v>
      </c>
      <c r="F1329" s="228" t="s">
        <v>67</v>
      </c>
      <c r="G1329" s="228" t="s">
        <v>128</v>
      </c>
      <c r="H1329" s="228">
        <v>0</v>
      </c>
      <c r="I1329" s="228">
        <v>0</v>
      </c>
      <c r="J1329" s="228">
        <v>0</v>
      </c>
      <c r="K1329" s="228">
        <v>0</v>
      </c>
      <c r="L1329" s="231">
        <v>0</v>
      </c>
      <c r="N1329" s="119" t="str">
        <f t="shared" si="60"/>
        <v>820360-55504-L</v>
      </c>
      <c r="O1329" s="122" t="str">
        <f>IF(B1329="NET","",IF(B1329="","",IFERROR(VLOOKUP(N1329,EAN!$A:$B,2,FALSE),"MANGLER - MÅ OPPDATERE EAN-FANEN")))</f>
        <v>MANGLER - MÅ OPPDATERE EAN-FANEN</v>
      </c>
      <c r="P1329" s="119">
        <f t="shared" si="61"/>
        <v>0</v>
      </c>
      <c r="Q1329" s="119">
        <f t="shared" si="62"/>
        <v>0</v>
      </c>
      <c r="S1329" s="137" t="str">
        <f>IF(B1329="NET","",IFERROR(VLOOKUP(O1329,'2) Order Form'!$W$9:$W$1926,1,FALSE),"Ikke med I order form"))</f>
        <v>Ikke med I order form</v>
      </c>
      <c r="V1329" s="172"/>
      <c r="W1329" s="120"/>
      <c r="AA1329" s="195"/>
      <c r="AB1329" s="137"/>
    </row>
    <row r="1330" spans="1:28" s="2" customFormat="1" ht="15" x14ac:dyDescent="0.2">
      <c r="A1330" s="228">
        <v>820360</v>
      </c>
      <c r="B1330" s="228" t="s">
        <v>4005</v>
      </c>
      <c r="C1330" s="228" t="s">
        <v>4204</v>
      </c>
      <c r="D1330" s="228" t="s">
        <v>2297</v>
      </c>
      <c r="E1330" s="228" t="s">
        <v>4395</v>
      </c>
      <c r="F1330" s="228" t="s">
        <v>68</v>
      </c>
      <c r="G1330" s="228" t="s">
        <v>128</v>
      </c>
      <c r="H1330" s="228">
        <v>0</v>
      </c>
      <c r="I1330" s="228">
        <v>0</v>
      </c>
      <c r="J1330" s="228">
        <v>0</v>
      </c>
      <c r="K1330" s="228">
        <v>0</v>
      </c>
      <c r="L1330" s="231">
        <v>0</v>
      </c>
      <c r="N1330" s="119" t="str">
        <f t="shared" si="60"/>
        <v>820360-55504-XL</v>
      </c>
      <c r="O1330" s="122" t="str">
        <f>IF(B1330="NET","",IF(B1330="","",IFERROR(VLOOKUP(N1330,EAN!$A:$B,2,FALSE),"MANGLER - MÅ OPPDATERE EAN-FANEN")))</f>
        <v>MANGLER - MÅ OPPDATERE EAN-FANEN</v>
      </c>
      <c r="P1330" s="119">
        <f t="shared" si="61"/>
        <v>0</v>
      </c>
      <c r="Q1330" s="119">
        <f t="shared" si="62"/>
        <v>0</v>
      </c>
      <c r="S1330" s="137" t="str">
        <f>IF(B1330="NET","",IFERROR(VLOOKUP(O1330,'2) Order Form'!$W$9:$W$1926,1,FALSE),"Ikke med I order form"))</f>
        <v>Ikke med I order form</v>
      </c>
      <c r="V1330" s="172"/>
      <c r="W1330" s="120"/>
      <c r="AA1330" s="195"/>
      <c r="AB1330" s="137"/>
    </row>
    <row r="1331" spans="1:28" s="2" customFormat="1" ht="15" x14ac:dyDescent="0.2">
      <c r="A1331" s="229">
        <v>820361</v>
      </c>
      <c r="B1331" s="228" t="s">
        <v>248</v>
      </c>
      <c r="C1331" s="228"/>
      <c r="D1331" s="228"/>
      <c r="E1331" s="228"/>
      <c r="F1331" s="228"/>
      <c r="G1331" s="228"/>
      <c r="H1331" s="229">
        <v>202226</v>
      </c>
      <c r="I1331" s="229">
        <v>202227</v>
      </c>
      <c r="J1331" s="229">
        <v>202228</v>
      </c>
      <c r="K1331" s="229">
        <v>202229</v>
      </c>
      <c r="L1331" s="232">
        <v>202234</v>
      </c>
      <c r="N1331" s="119" t="str">
        <f t="shared" si="60"/>
        <v>820361-</v>
      </c>
      <c r="O1331" s="122" t="str">
        <f>IF(B1331="NET","",IF(B1331="","",IFERROR(VLOOKUP(N1331,EAN!$A:$B,2,FALSE),"MANGLER - MÅ OPPDATERE EAN-FANEN")))</f>
        <v/>
      </c>
      <c r="P1331" s="119">
        <f t="shared" si="61"/>
        <v>202226</v>
      </c>
      <c r="Q1331" s="119">
        <f t="shared" si="62"/>
        <v>202234</v>
      </c>
      <c r="S1331" s="137" t="str">
        <f>IF(B1331="NET","",IFERROR(VLOOKUP(O1331,'2) Order Form'!$W$9:$W$1926,1,FALSE),"Ikke med I order form"))</f>
        <v/>
      </c>
      <c r="V1331" s="172"/>
      <c r="W1331" s="120"/>
      <c r="AA1331" s="195"/>
      <c r="AB1331" s="137"/>
    </row>
    <row r="1332" spans="1:28" s="2" customFormat="1" ht="15" x14ac:dyDescent="0.2">
      <c r="A1332" s="228">
        <v>820361</v>
      </c>
      <c r="B1332" s="228" t="s">
        <v>4006</v>
      </c>
      <c r="C1332" s="228" t="s">
        <v>4204</v>
      </c>
      <c r="D1332" s="228" t="s">
        <v>3950</v>
      </c>
      <c r="E1332" s="228" t="s">
        <v>3360</v>
      </c>
      <c r="F1332" s="228" t="s">
        <v>8</v>
      </c>
      <c r="G1332" s="228" t="s">
        <v>128</v>
      </c>
      <c r="H1332" s="228">
        <v>0</v>
      </c>
      <c r="I1332" s="228">
        <v>0</v>
      </c>
      <c r="J1332" s="228">
        <v>0</v>
      </c>
      <c r="K1332" s="228">
        <v>0</v>
      </c>
      <c r="L1332" s="231">
        <v>0</v>
      </c>
      <c r="N1332" s="119" t="str">
        <f t="shared" si="60"/>
        <v>820361-88000-S</v>
      </c>
      <c r="O1332" s="122" t="str">
        <f>IF(B1332="NET","",IF(B1332="","",IFERROR(VLOOKUP(N1332,EAN!$A:$B,2,FALSE),"MANGLER - MÅ OPPDATERE EAN-FANEN")))</f>
        <v>MANGLER - MÅ OPPDATERE EAN-FANEN</v>
      </c>
      <c r="P1332" s="119">
        <f t="shared" si="61"/>
        <v>0</v>
      </c>
      <c r="Q1332" s="119">
        <f t="shared" si="62"/>
        <v>0</v>
      </c>
      <c r="S1332" s="137" t="str">
        <f>IF(B1332="NET","",IFERROR(VLOOKUP(O1332,'2) Order Form'!$W$9:$W$1926,1,FALSE),"Ikke med I order form"))</f>
        <v>Ikke med I order form</v>
      </c>
      <c r="V1332" s="172"/>
      <c r="W1332" s="120"/>
      <c r="AA1332" s="195"/>
      <c r="AB1332" s="137"/>
    </row>
    <row r="1333" spans="1:28" s="2" customFormat="1" ht="15" x14ac:dyDescent="0.2">
      <c r="A1333" s="228">
        <v>820361</v>
      </c>
      <c r="B1333" s="228" t="s">
        <v>4006</v>
      </c>
      <c r="C1333" s="228" t="s">
        <v>4204</v>
      </c>
      <c r="D1333" s="228" t="s">
        <v>3951</v>
      </c>
      <c r="E1333" s="228" t="s">
        <v>3360</v>
      </c>
      <c r="F1333" s="228" t="s">
        <v>7</v>
      </c>
      <c r="G1333" s="228" t="s">
        <v>128</v>
      </c>
      <c r="H1333" s="228">
        <v>0</v>
      </c>
      <c r="I1333" s="228">
        <v>0</v>
      </c>
      <c r="J1333" s="228">
        <v>0</v>
      </c>
      <c r="K1333" s="228">
        <v>0</v>
      </c>
      <c r="L1333" s="231">
        <v>0</v>
      </c>
      <c r="N1333" s="119" t="str">
        <f t="shared" si="60"/>
        <v>820361-88000-M</v>
      </c>
      <c r="O1333" s="122" t="str">
        <f>IF(B1333="NET","",IF(B1333="","",IFERROR(VLOOKUP(N1333,EAN!$A:$B,2,FALSE),"MANGLER - MÅ OPPDATERE EAN-FANEN")))</f>
        <v>MANGLER - MÅ OPPDATERE EAN-FANEN</v>
      </c>
      <c r="P1333" s="119">
        <f t="shared" si="61"/>
        <v>0</v>
      </c>
      <c r="Q1333" s="119">
        <f t="shared" si="62"/>
        <v>0</v>
      </c>
      <c r="S1333" s="137" t="str">
        <f>IF(B1333="NET","",IFERROR(VLOOKUP(O1333,'2) Order Form'!$W$9:$W$1926,1,FALSE),"Ikke med I order form"))</f>
        <v>Ikke med I order form</v>
      </c>
      <c r="V1333" s="172"/>
      <c r="W1333" s="120"/>
      <c r="AA1333" s="195"/>
      <c r="AB1333" s="137"/>
    </row>
    <row r="1334" spans="1:28" s="2" customFormat="1" ht="15" x14ac:dyDescent="0.2">
      <c r="A1334" s="228">
        <v>820361</v>
      </c>
      <c r="B1334" s="228" t="s">
        <v>4006</v>
      </c>
      <c r="C1334" s="228" t="s">
        <v>4204</v>
      </c>
      <c r="D1334" s="228" t="s">
        <v>3952</v>
      </c>
      <c r="E1334" s="228" t="s">
        <v>3360</v>
      </c>
      <c r="F1334" s="228" t="s">
        <v>67</v>
      </c>
      <c r="G1334" s="228" t="s">
        <v>128</v>
      </c>
      <c r="H1334" s="228">
        <v>0</v>
      </c>
      <c r="I1334" s="228">
        <v>0</v>
      </c>
      <c r="J1334" s="228">
        <v>0</v>
      </c>
      <c r="K1334" s="228">
        <v>0</v>
      </c>
      <c r="L1334" s="231">
        <v>0</v>
      </c>
      <c r="N1334" s="119" t="str">
        <f t="shared" si="60"/>
        <v>820361-88000-L</v>
      </c>
      <c r="O1334" s="122" t="str">
        <f>IF(B1334="NET","",IF(B1334="","",IFERROR(VLOOKUP(N1334,EAN!$A:$B,2,FALSE),"MANGLER - MÅ OPPDATERE EAN-FANEN")))</f>
        <v>MANGLER - MÅ OPPDATERE EAN-FANEN</v>
      </c>
      <c r="P1334" s="119">
        <f t="shared" si="61"/>
        <v>0</v>
      </c>
      <c r="Q1334" s="119">
        <f t="shared" si="62"/>
        <v>0</v>
      </c>
      <c r="S1334" s="137" t="str">
        <f>IF(B1334="NET","",IFERROR(VLOOKUP(O1334,'2) Order Form'!$W$9:$W$1926,1,FALSE),"Ikke med I order form"))</f>
        <v>Ikke med I order form</v>
      </c>
      <c r="V1334" s="172"/>
      <c r="W1334" s="120"/>
      <c r="AA1334" s="195"/>
      <c r="AB1334" s="137"/>
    </row>
    <row r="1335" spans="1:28" s="2" customFormat="1" ht="15" x14ac:dyDescent="0.2">
      <c r="A1335" s="228">
        <v>820361</v>
      </c>
      <c r="B1335" s="228" t="s">
        <v>4006</v>
      </c>
      <c r="C1335" s="228" t="s">
        <v>4204</v>
      </c>
      <c r="D1335" s="228" t="s">
        <v>3953</v>
      </c>
      <c r="E1335" s="228" t="s">
        <v>3360</v>
      </c>
      <c r="F1335" s="228" t="s">
        <v>68</v>
      </c>
      <c r="G1335" s="228" t="s">
        <v>128</v>
      </c>
      <c r="H1335" s="228">
        <v>0</v>
      </c>
      <c r="I1335" s="228">
        <v>0</v>
      </c>
      <c r="J1335" s="228">
        <v>0</v>
      </c>
      <c r="K1335" s="228">
        <v>0</v>
      </c>
      <c r="L1335" s="231">
        <v>0</v>
      </c>
      <c r="N1335" s="119" t="str">
        <f t="shared" si="60"/>
        <v>820361-88000-XL</v>
      </c>
      <c r="O1335" s="122" t="str">
        <f>IF(B1335="NET","",IF(B1335="","",IFERROR(VLOOKUP(N1335,EAN!$A:$B,2,FALSE),"MANGLER - MÅ OPPDATERE EAN-FANEN")))</f>
        <v>MANGLER - MÅ OPPDATERE EAN-FANEN</v>
      </c>
      <c r="P1335" s="119">
        <f t="shared" si="61"/>
        <v>0</v>
      </c>
      <c r="Q1335" s="119">
        <f t="shared" si="62"/>
        <v>0</v>
      </c>
      <c r="S1335" s="137" t="str">
        <f>IF(B1335="NET","",IFERROR(VLOOKUP(O1335,'2) Order Form'!$W$9:$W$1926,1,FALSE),"Ikke med I order form"))</f>
        <v>Ikke med I order form</v>
      </c>
      <c r="V1335" s="172"/>
      <c r="W1335" s="120"/>
      <c r="AA1335" s="195"/>
      <c r="AB1335" s="137"/>
    </row>
    <row r="1336" spans="1:28" s="2" customFormat="1" ht="15" x14ac:dyDescent="0.2">
      <c r="A1336" s="228">
        <v>820361</v>
      </c>
      <c r="B1336" s="228" t="s">
        <v>4006</v>
      </c>
      <c r="C1336" s="228" t="s">
        <v>4204</v>
      </c>
      <c r="D1336" s="228" t="s">
        <v>650</v>
      </c>
      <c r="E1336" s="228" t="s">
        <v>4364</v>
      </c>
      <c r="F1336" s="228" t="s">
        <v>8</v>
      </c>
      <c r="G1336" s="228" t="s">
        <v>128</v>
      </c>
      <c r="H1336" s="228">
        <v>0</v>
      </c>
      <c r="I1336" s="228">
        <v>0</v>
      </c>
      <c r="J1336" s="228">
        <v>0</v>
      </c>
      <c r="K1336" s="228">
        <v>0</v>
      </c>
      <c r="L1336" s="231">
        <v>0</v>
      </c>
      <c r="N1336" s="119" t="str">
        <f t="shared" si="60"/>
        <v>820361-99901-S</v>
      </c>
      <c r="O1336" s="122" t="str">
        <f>IF(B1336="NET","",IF(B1336="","",IFERROR(VLOOKUP(N1336,EAN!$A:$B,2,FALSE),"MANGLER - MÅ OPPDATERE EAN-FANEN")))</f>
        <v>MANGLER - MÅ OPPDATERE EAN-FANEN</v>
      </c>
      <c r="P1336" s="119">
        <f t="shared" si="61"/>
        <v>0</v>
      </c>
      <c r="Q1336" s="119">
        <f t="shared" si="62"/>
        <v>0</v>
      </c>
      <c r="S1336" s="137" t="str">
        <f>IF(B1336="NET","",IFERROR(VLOOKUP(O1336,'2) Order Form'!$W$9:$W$1926,1,FALSE),"Ikke med I order form"))</f>
        <v>Ikke med I order form</v>
      </c>
      <c r="V1336" s="172"/>
      <c r="W1336" s="120"/>
      <c r="AA1336" s="195"/>
      <c r="AB1336" s="137"/>
    </row>
    <row r="1337" spans="1:28" s="2" customFormat="1" ht="15" x14ac:dyDescent="0.2">
      <c r="A1337" s="228">
        <v>820361</v>
      </c>
      <c r="B1337" s="228" t="s">
        <v>4006</v>
      </c>
      <c r="C1337" s="228" t="s">
        <v>4204</v>
      </c>
      <c r="D1337" s="228" t="s">
        <v>651</v>
      </c>
      <c r="E1337" s="228" t="s">
        <v>4364</v>
      </c>
      <c r="F1337" s="228" t="s">
        <v>7</v>
      </c>
      <c r="G1337" s="228" t="s">
        <v>128</v>
      </c>
      <c r="H1337" s="228">
        <v>0</v>
      </c>
      <c r="I1337" s="228">
        <v>0</v>
      </c>
      <c r="J1337" s="228">
        <v>0</v>
      </c>
      <c r="K1337" s="228">
        <v>0</v>
      </c>
      <c r="L1337" s="231">
        <v>0</v>
      </c>
      <c r="N1337" s="119" t="str">
        <f t="shared" si="60"/>
        <v>820361-99901-M</v>
      </c>
      <c r="O1337" s="122" t="str">
        <f>IF(B1337="NET","",IF(B1337="","",IFERROR(VLOOKUP(N1337,EAN!$A:$B,2,FALSE),"MANGLER - MÅ OPPDATERE EAN-FANEN")))</f>
        <v>MANGLER - MÅ OPPDATERE EAN-FANEN</v>
      </c>
      <c r="P1337" s="119">
        <f t="shared" si="61"/>
        <v>0</v>
      </c>
      <c r="Q1337" s="119">
        <f t="shared" si="62"/>
        <v>0</v>
      </c>
      <c r="S1337" s="137" t="str">
        <f>IF(B1337="NET","",IFERROR(VLOOKUP(O1337,'2) Order Form'!$W$9:$W$1926,1,FALSE),"Ikke med I order form"))</f>
        <v>Ikke med I order form</v>
      </c>
      <c r="V1337" s="172"/>
      <c r="W1337" s="120"/>
      <c r="AA1337" s="195"/>
      <c r="AB1337" s="137"/>
    </row>
    <row r="1338" spans="1:28" s="2" customFormat="1" ht="15" x14ac:dyDescent="0.2">
      <c r="A1338" s="228">
        <v>820361</v>
      </c>
      <c r="B1338" s="228" t="s">
        <v>4006</v>
      </c>
      <c r="C1338" s="228" t="s">
        <v>4204</v>
      </c>
      <c r="D1338" s="228" t="s">
        <v>652</v>
      </c>
      <c r="E1338" s="228" t="s">
        <v>4364</v>
      </c>
      <c r="F1338" s="228" t="s">
        <v>67</v>
      </c>
      <c r="G1338" s="228" t="s">
        <v>128</v>
      </c>
      <c r="H1338" s="228">
        <v>0</v>
      </c>
      <c r="I1338" s="228">
        <v>0</v>
      </c>
      <c r="J1338" s="228">
        <v>0</v>
      </c>
      <c r="K1338" s="228">
        <v>0</v>
      </c>
      <c r="L1338" s="231">
        <v>0</v>
      </c>
      <c r="N1338" s="119" t="str">
        <f t="shared" si="60"/>
        <v>820361-99901-L</v>
      </c>
      <c r="O1338" s="122" t="str">
        <f>IF(B1338="NET","",IF(B1338="","",IFERROR(VLOOKUP(N1338,EAN!$A:$B,2,FALSE),"MANGLER - MÅ OPPDATERE EAN-FANEN")))</f>
        <v>MANGLER - MÅ OPPDATERE EAN-FANEN</v>
      </c>
      <c r="P1338" s="119">
        <f t="shared" si="61"/>
        <v>0</v>
      </c>
      <c r="Q1338" s="119">
        <f t="shared" si="62"/>
        <v>0</v>
      </c>
      <c r="S1338" s="137" t="str">
        <f>IF(B1338="NET","",IFERROR(VLOOKUP(O1338,'2) Order Form'!$W$9:$W$1926,1,FALSE),"Ikke med I order form"))</f>
        <v>Ikke med I order form</v>
      </c>
      <c r="V1338" s="172"/>
      <c r="W1338" s="120"/>
      <c r="AA1338" s="195"/>
      <c r="AB1338" s="137"/>
    </row>
    <row r="1339" spans="1:28" s="2" customFormat="1" ht="15" x14ac:dyDescent="0.2">
      <c r="A1339" s="228">
        <v>820361</v>
      </c>
      <c r="B1339" s="228" t="s">
        <v>4006</v>
      </c>
      <c r="C1339" s="228" t="s">
        <v>4204</v>
      </c>
      <c r="D1339" s="228" t="s">
        <v>653</v>
      </c>
      <c r="E1339" s="228" t="s">
        <v>4364</v>
      </c>
      <c r="F1339" s="228" t="s">
        <v>68</v>
      </c>
      <c r="G1339" s="228" t="s">
        <v>128</v>
      </c>
      <c r="H1339" s="228">
        <v>0</v>
      </c>
      <c r="I1339" s="228">
        <v>0</v>
      </c>
      <c r="J1339" s="228">
        <v>0</v>
      </c>
      <c r="K1339" s="228">
        <v>0</v>
      </c>
      <c r="L1339" s="231">
        <v>0</v>
      </c>
      <c r="N1339" s="119" t="str">
        <f t="shared" si="60"/>
        <v>820361-99901-XL</v>
      </c>
      <c r="O1339" s="122" t="str">
        <f>IF(B1339="NET","",IF(B1339="","",IFERROR(VLOOKUP(N1339,EAN!$A:$B,2,FALSE),"MANGLER - MÅ OPPDATERE EAN-FANEN")))</f>
        <v>MANGLER - MÅ OPPDATERE EAN-FANEN</v>
      </c>
      <c r="P1339" s="119">
        <f t="shared" si="61"/>
        <v>0</v>
      </c>
      <c r="Q1339" s="119">
        <f t="shared" si="62"/>
        <v>0</v>
      </c>
      <c r="S1339" s="137" t="str">
        <f>IF(B1339="NET","",IFERROR(VLOOKUP(O1339,'2) Order Form'!$W$9:$W$1926,1,FALSE),"Ikke med I order form"))</f>
        <v>Ikke med I order form</v>
      </c>
      <c r="V1339" s="172"/>
      <c r="W1339" s="120"/>
      <c r="AA1339" s="195"/>
      <c r="AB1339" s="137"/>
    </row>
    <row r="1340" spans="1:28" s="2" customFormat="1" ht="15" x14ac:dyDescent="0.2">
      <c r="A1340" s="229">
        <v>820362</v>
      </c>
      <c r="B1340" s="228" t="s">
        <v>248</v>
      </c>
      <c r="C1340" s="228"/>
      <c r="D1340" s="228"/>
      <c r="E1340" s="228"/>
      <c r="F1340" s="228"/>
      <c r="G1340" s="228"/>
      <c r="H1340" s="229">
        <v>202226</v>
      </c>
      <c r="I1340" s="229">
        <v>202227</v>
      </c>
      <c r="J1340" s="229">
        <v>202228</v>
      </c>
      <c r="K1340" s="229">
        <v>202229</v>
      </c>
      <c r="L1340" s="232">
        <v>202234</v>
      </c>
      <c r="N1340" s="119" t="str">
        <f t="shared" si="60"/>
        <v>820362-</v>
      </c>
      <c r="O1340" s="122" t="str">
        <f>IF(B1340="NET","",IF(B1340="","",IFERROR(VLOOKUP(N1340,EAN!$A:$B,2,FALSE),"MANGLER - MÅ OPPDATERE EAN-FANEN")))</f>
        <v/>
      </c>
      <c r="P1340" s="119">
        <f t="shared" si="61"/>
        <v>202226</v>
      </c>
      <c r="Q1340" s="119">
        <f t="shared" si="62"/>
        <v>202234</v>
      </c>
      <c r="S1340" s="137" t="str">
        <f>IF(B1340="NET","",IFERROR(VLOOKUP(O1340,'2) Order Form'!$W$9:$W$1926,1,FALSE),"Ikke med I order form"))</f>
        <v/>
      </c>
      <c r="V1340" s="172"/>
      <c r="W1340" s="120"/>
      <c r="AA1340" s="195"/>
      <c r="AB1340" s="137"/>
    </row>
    <row r="1341" spans="1:28" s="2" customFormat="1" ht="15" x14ac:dyDescent="0.2">
      <c r="A1341" s="228">
        <v>820362</v>
      </c>
      <c r="B1341" s="228" t="s">
        <v>4397</v>
      </c>
      <c r="C1341" s="228" t="s">
        <v>4204</v>
      </c>
      <c r="D1341" s="228" t="s">
        <v>2294</v>
      </c>
      <c r="E1341" s="228" t="s">
        <v>4395</v>
      </c>
      <c r="F1341" s="228" t="s">
        <v>8</v>
      </c>
      <c r="G1341" s="228" t="s">
        <v>128</v>
      </c>
      <c r="H1341" s="228">
        <v>0</v>
      </c>
      <c r="I1341" s="228">
        <v>0</v>
      </c>
      <c r="J1341" s="228">
        <v>0</v>
      </c>
      <c r="K1341" s="228">
        <v>0</v>
      </c>
      <c r="L1341" s="231">
        <v>0</v>
      </c>
      <c r="N1341" s="119" t="str">
        <f t="shared" si="60"/>
        <v>820362-55504-S</v>
      </c>
      <c r="O1341" s="122" t="str">
        <f>IF(B1341="NET","",IF(B1341="","",IFERROR(VLOOKUP(N1341,EAN!$A:$B,2,FALSE),"MANGLER - MÅ OPPDATERE EAN-FANEN")))</f>
        <v>MANGLER - MÅ OPPDATERE EAN-FANEN</v>
      </c>
      <c r="P1341" s="119">
        <f t="shared" si="61"/>
        <v>0</v>
      </c>
      <c r="Q1341" s="119">
        <f t="shared" si="62"/>
        <v>0</v>
      </c>
      <c r="S1341" s="137" t="str">
        <f>IF(B1341="NET","",IFERROR(VLOOKUP(O1341,'2) Order Form'!$W$9:$W$1926,1,FALSE),"Ikke med I order form"))</f>
        <v>Ikke med I order form</v>
      </c>
      <c r="V1341" s="172"/>
      <c r="W1341" s="120"/>
      <c r="AA1341" s="195"/>
      <c r="AB1341" s="137"/>
    </row>
    <row r="1342" spans="1:28" s="2" customFormat="1" ht="15" x14ac:dyDescent="0.2">
      <c r="A1342" s="228">
        <v>820362</v>
      </c>
      <c r="B1342" s="228" t="s">
        <v>4397</v>
      </c>
      <c r="C1342" s="228" t="s">
        <v>4204</v>
      </c>
      <c r="D1342" s="228" t="s">
        <v>2295</v>
      </c>
      <c r="E1342" s="228" t="s">
        <v>4395</v>
      </c>
      <c r="F1342" s="228" t="s">
        <v>7</v>
      </c>
      <c r="G1342" s="228" t="s">
        <v>128</v>
      </c>
      <c r="H1342" s="228">
        <v>0</v>
      </c>
      <c r="I1342" s="228">
        <v>0</v>
      </c>
      <c r="J1342" s="228">
        <v>0</v>
      </c>
      <c r="K1342" s="228">
        <v>0</v>
      </c>
      <c r="L1342" s="231">
        <v>0</v>
      </c>
      <c r="N1342" s="119" t="str">
        <f t="shared" si="60"/>
        <v>820362-55504-M</v>
      </c>
      <c r="O1342" s="122" t="str">
        <f>IF(B1342="NET","",IF(B1342="","",IFERROR(VLOOKUP(N1342,EAN!$A:$B,2,FALSE),"MANGLER - MÅ OPPDATERE EAN-FANEN")))</f>
        <v>MANGLER - MÅ OPPDATERE EAN-FANEN</v>
      </c>
      <c r="P1342" s="119">
        <f t="shared" si="61"/>
        <v>0</v>
      </c>
      <c r="Q1342" s="119">
        <f t="shared" si="62"/>
        <v>0</v>
      </c>
      <c r="S1342" s="137" t="str">
        <f>IF(B1342="NET","",IFERROR(VLOOKUP(O1342,'2) Order Form'!$W$9:$W$1926,1,FALSE),"Ikke med I order form"))</f>
        <v>Ikke med I order form</v>
      </c>
      <c r="V1342" s="172"/>
      <c r="W1342" s="120"/>
      <c r="AA1342" s="195"/>
      <c r="AB1342" s="137"/>
    </row>
    <row r="1343" spans="1:28" s="2" customFormat="1" ht="15" x14ac:dyDescent="0.2">
      <c r="A1343" s="228">
        <v>820362</v>
      </c>
      <c r="B1343" s="228" t="s">
        <v>4397</v>
      </c>
      <c r="C1343" s="228" t="s">
        <v>4204</v>
      </c>
      <c r="D1343" s="228" t="s">
        <v>2296</v>
      </c>
      <c r="E1343" s="228" t="s">
        <v>4395</v>
      </c>
      <c r="F1343" s="228" t="s">
        <v>67</v>
      </c>
      <c r="G1343" s="228" t="s">
        <v>128</v>
      </c>
      <c r="H1343" s="228">
        <v>0</v>
      </c>
      <c r="I1343" s="228">
        <v>0</v>
      </c>
      <c r="J1343" s="228">
        <v>0</v>
      </c>
      <c r="K1343" s="228">
        <v>0</v>
      </c>
      <c r="L1343" s="231">
        <v>0</v>
      </c>
      <c r="N1343" s="119" t="str">
        <f t="shared" si="60"/>
        <v>820362-55504-L</v>
      </c>
      <c r="O1343" s="122" t="str">
        <f>IF(B1343="NET","",IF(B1343="","",IFERROR(VLOOKUP(N1343,EAN!$A:$B,2,FALSE),"MANGLER - MÅ OPPDATERE EAN-FANEN")))</f>
        <v>MANGLER - MÅ OPPDATERE EAN-FANEN</v>
      </c>
      <c r="P1343" s="119">
        <f t="shared" si="61"/>
        <v>0</v>
      </c>
      <c r="Q1343" s="119">
        <f t="shared" si="62"/>
        <v>0</v>
      </c>
      <c r="S1343" s="137" t="str">
        <f>IF(B1343="NET","",IFERROR(VLOOKUP(O1343,'2) Order Form'!$W$9:$W$1926,1,FALSE),"Ikke med I order form"))</f>
        <v>Ikke med I order form</v>
      </c>
      <c r="V1343" s="172"/>
      <c r="W1343" s="120"/>
      <c r="AA1343" s="195"/>
      <c r="AB1343" s="137"/>
    </row>
    <row r="1344" spans="1:28" s="2" customFormat="1" ht="15" x14ac:dyDescent="0.2">
      <c r="A1344" s="228">
        <v>820362</v>
      </c>
      <c r="B1344" s="228" t="s">
        <v>4397</v>
      </c>
      <c r="C1344" s="228" t="s">
        <v>4204</v>
      </c>
      <c r="D1344" s="228" t="s">
        <v>2297</v>
      </c>
      <c r="E1344" s="228" t="s">
        <v>4395</v>
      </c>
      <c r="F1344" s="228" t="s">
        <v>68</v>
      </c>
      <c r="G1344" s="228" t="s">
        <v>128</v>
      </c>
      <c r="H1344" s="228">
        <v>0</v>
      </c>
      <c r="I1344" s="228">
        <v>0</v>
      </c>
      <c r="J1344" s="228">
        <v>0</v>
      </c>
      <c r="K1344" s="228">
        <v>0</v>
      </c>
      <c r="L1344" s="231">
        <v>0</v>
      </c>
      <c r="N1344" s="119" t="str">
        <f t="shared" si="60"/>
        <v>820362-55504-XL</v>
      </c>
      <c r="O1344" s="122" t="str">
        <f>IF(B1344="NET","",IF(B1344="","",IFERROR(VLOOKUP(N1344,EAN!$A:$B,2,FALSE),"MANGLER - MÅ OPPDATERE EAN-FANEN")))</f>
        <v>MANGLER - MÅ OPPDATERE EAN-FANEN</v>
      </c>
      <c r="P1344" s="119">
        <f t="shared" si="61"/>
        <v>0</v>
      </c>
      <c r="Q1344" s="119">
        <f t="shared" si="62"/>
        <v>0</v>
      </c>
      <c r="S1344" s="137" t="str">
        <f>IF(B1344="NET","",IFERROR(VLOOKUP(O1344,'2) Order Form'!$W$9:$W$1926,1,FALSE),"Ikke med I order form"))</f>
        <v>Ikke med I order form</v>
      </c>
      <c r="V1344" s="172"/>
      <c r="W1344" s="120"/>
      <c r="AA1344" s="195"/>
      <c r="AB1344" s="137"/>
    </row>
    <row r="1345" spans="1:28" s="2" customFormat="1" ht="15" x14ac:dyDescent="0.2">
      <c r="A1345" s="228">
        <v>820362</v>
      </c>
      <c r="B1345" s="228" t="s">
        <v>4397</v>
      </c>
      <c r="C1345" s="228" t="s">
        <v>4204</v>
      </c>
      <c r="D1345" s="228" t="s">
        <v>650</v>
      </c>
      <c r="E1345" s="228" t="s">
        <v>4364</v>
      </c>
      <c r="F1345" s="228" t="s">
        <v>8</v>
      </c>
      <c r="G1345" s="228" t="s">
        <v>128</v>
      </c>
      <c r="H1345" s="228">
        <v>0</v>
      </c>
      <c r="I1345" s="228">
        <v>0</v>
      </c>
      <c r="J1345" s="228">
        <v>0</v>
      </c>
      <c r="K1345" s="228">
        <v>0</v>
      </c>
      <c r="L1345" s="231">
        <v>0</v>
      </c>
      <c r="N1345" s="119" t="str">
        <f t="shared" si="60"/>
        <v>820362-99901-S</v>
      </c>
      <c r="O1345" s="122" t="str">
        <f>IF(B1345="NET","",IF(B1345="","",IFERROR(VLOOKUP(N1345,EAN!$A:$B,2,FALSE),"MANGLER - MÅ OPPDATERE EAN-FANEN")))</f>
        <v>MANGLER - MÅ OPPDATERE EAN-FANEN</v>
      </c>
      <c r="P1345" s="119">
        <f t="shared" si="61"/>
        <v>0</v>
      </c>
      <c r="Q1345" s="119">
        <f t="shared" si="62"/>
        <v>0</v>
      </c>
      <c r="S1345" s="137" t="str">
        <f>IF(B1345="NET","",IFERROR(VLOOKUP(O1345,'2) Order Form'!$W$9:$W$1926,1,FALSE),"Ikke med I order form"))</f>
        <v>Ikke med I order form</v>
      </c>
      <c r="V1345" s="172"/>
      <c r="W1345" s="120"/>
      <c r="AA1345" s="195"/>
      <c r="AB1345" s="137"/>
    </row>
    <row r="1346" spans="1:28" s="2" customFormat="1" ht="15" x14ac:dyDescent="0.2">
      <c r="A1346" s="228">
        <v>820362</v>
      </c>
      <c r="B1346" s="228" t="s">
        <v>4397</v>
      </c>
      <c r="C1346" s="228" t="s">
        <v>4204</v>
      </c>
      <c r="D1346" s="228" t="s">
        <v>651</v>
      </c>
      <c r="E1346" s="228" t="s">
        <v>4364</v>
      </c>
      <c r="F1346" s="228" t="s">
        <v>7</v>
      </c>
      <c r="G1346" s="228" t="s">
        <v>128</v>
      </c>
      <c r="H1346" s="228">
        <v>0</v>
      </c>
      <c r="I1346" s="228">
        <v>0</v>
      </c>
      <c r="J1346" s="228">
        <v>0</v>
      </c>
      <c r="K1346" s="228">
        <v>0</v>
      </c>
      <c r="L1346" s="231">
        <v>0</v>
      </c>
      <c r="N1346" s="119" t="str">
        <f t="shared" si="60"/>
        <v>820362-99901-M</v>
      </c>
      <c r="O1346" s="122" t="str">
        <f>IF(B1346="NET","",IF(B1346="","",IFERROR(VLOOKUP(N1346,EAN!$A:$B,2,FALSE),"MANGLER - MÅ OPPDATERE EAN-FANEN")))</f>
        <v>MANGLER - MÅ OPPDATERE EAN-FANEN</v>
      </c>
      <c r="P1346" s="119">
        <f t="shared" si="61"/>
        <v>0</v>
      </c>
      <c r="Q1346" s="119">
        <f t="shared" si="62"/>
        <v>0</v>
      </c>
      <c r="S1346" s="137" t="str">
        <f>IF(B1346="NET","",IFERROR(VLOOKUP(O1346,'2) Order Form'!$W$9:$W$1926,1,FALSE),"Ikke med I order form"))</f>
        <v>Ikke med I order form</v>
      </c>
      <c r="V1346" s="172"/>
      <c r="W1346" s="120"/>
      <c r="AA1346" s="195"/>
      <c r="AB1346" s="137"/>
    </row>
    <row r="1347" spans="1:28" s="2" customFormat="1" ht="15" x14ac:dyDescent="0.2">
      <c r="A1347" s="228">
        <v>820362</v>
      </c>
      <c r="B1347" s="228" t="s">
        <v>4397</v>
      </c>
      <c r="C1347" s="228" t="s">
        <v>4204</v>
      </c>
      <c r="D1347" s="228" t="s">
        <v>652</v>
      </c>
      <c r="E1347" s="228" t="s">
        <v>4364</v>
      </c>
      <c r="F1347" s="228" t="s">
        <v>67</v>
      </c>
      <c r="G1347" s="228" t="s">
        <v>128</v>
      </c>
      <c r="H1347" s="228">
        <v>0</v>
      </c>
      <c r="I1347" s="228">
        <v>0</v>
      </c>
      <c r="J1347" s="228">
        <v>0</v>
      </c>
      <c r="K1347" s="228">
        <v>0</v>
      </c>
      <c r="L1347" s="231">
        <v>0</v>
      </c>
      <c r="N1347" s="119" t="str">
        <f t="shared" si="60"/>
        <v>820362-99901-L</v>
      </c>
      <c r="O1347" s="122" t="str">
        <f>IF(B1347="NET","",IF(B1347="","",IFERROR(VLOOKUP(N1347,EAN!$A:$B,2,FALSE),"MANGLER - MÅ OPPDATERE EAN-FANEN")))</f>
        <v>MANGLER - MÅ OPPDATERE EAN-FANEN</v>
      </c>
      <c r="P1347" s="119">
        <f t="shared" si="61"/>
        <v>0</v>
      </c>
      <c r="Q1347" s="119">
        <f t="shared" si="62"/>
        <v>0</v>
      </c>
      <c r="S1347" s="137" t="str">
        <f>IF(B1347="NET","",IFERROR(VLOOKUP(O1347,'2) Order Form'!$W$9:$W$1926,1,FALSE),"Ikke med I order form"))</f>
        <v>Ikke med I order form</v>
      </c>
      <c r="V1347" s="172"/>
      <c r="W1347" s="120"/>
      <c r="AA1347" s="195"/>
      <c r="AB1347" s="137"/>
    </row>
    <row r="1348" spans="1:28" s="2" customFormat="1" ht="15" x14ac:dyDescent="0.2">
      <c r="A1348" s="228">
        <v>820362</v>
      </c>
      <c r="B1348" s="228" t="s">
        <v>4397</v>
      </c>
      <c r="C1348" s="228" t="s">
        <v>4204</v>
      </c>
      <c r="D1348" s="228" t="s">
        <v>653</v>
      </c>
      <c r="E1348" s="228" t="s">
        <v>4364</v>
      </c>
      <c r="F1348" s="228" t="s">
        <v>68</v>
      </c>
      <c r="G1348" s="228" t="s">
        <v>128</v>
      </c>
      <c r="H1348" s="228">
        <v>0</v>
      </c>
      <c r="I1348" s="228">
        <v>0</v>
      </c>
      <c r="J1348" s="228">
        <v>0</v>
      </c>
      <c r="K1348" s="228">
        <v>0</v>
      </c>
      <c r="L1348" s="231">
        <v>0</v>
      </c>
      <c r="N1348" s="119" t="str">
        <f t="shared" ref="N1348:N1411" si="63">CONCATENATE(A1348,"-",D1348)</f>
        <v>820362-99901-XL</v>
      </c>
      <c r="O1348" s="122" t="str">
        <f>IF(B1348="NET","",IF(B1348="","",IFERROR(VLOOKUP(N1348,EAN!$A:$B,2,FALSE),"MANGLER - MÅ OPPDATERE EAN-FANEN")))</f>
        <v>MANGLER - MÅ OPPDATERE EAN-FANEN</v>
      </c>
      <c r="P1348" s="119">
        <f t="shared" si="61"/>
        <v>0</v>
      </c>
      <c r="Q1348" s="119">
        <f t="shared" si="62"/>
        <v>0</v>
      </c>
      <c r="S1348" s="137" t="str">
        <f>IF(B1348="NET","",IFERROR(VLOOKUP(O1348,'2) Order Form'!$W$9:$W$1926,1,FALSE),"Ikke med I order form"))</f>
        <v>Ikke med I order form</v>
      </c>
      <c r="V1348" s="172"/>
      <c r="W1348" s="120"/>
      <c r="AA1348" s="195"/>
      <c r="AB1348" s="137"/>
    </row>
    <row r="1349" spans="1:28" s="2" customFormat="1" ht="15" x14ac:dyDescent="0.2">
      <c r="A1349" s="229">
        <v>820363</v>
      </c>
      <c r="B1349" s="228" t="s">
        <v>248</v>
      </c>
      <c r="C1349" s="228"/>
      <c r="D1349" s="228"/>
      <c r="E1349" s="228"/>
      <c r="F1349" s="228"/>
      <c r="G1349" s="228"/>
      <c r="H1349" s="229">
        <v>202226</v>
      </c>
      <c r="I1349" s="229">
        <v>202227</v>
      </c>
      <c r="J1349" s="229">
        <v>202228</v>
      </c>
      <c r="K1349" s="229">
        <v>202229</v>
      </c>
      <c r="L1349" s="232">
        <v>202234</v>
      </c>
      <c r="N1349" s="119" t="str">
        <f t="shared" si="63"/>
        <v>820363-</v>
      </c>
      <c r="O1349" s="122" t="str">
        <f>IF(B1349="NET","",IF(B1349="","",IFERROR(VLOOKUP(N1349,EAN!$A:$B,2,FALSE),"MANGLER - MÅ OPPDATERE EAN-FANEN")))</f>
        <v/>
      </c>
      <c r="P1349" s="119">
        <f t="shared" ref="P1349:P1412" si="64">H1349</f>
        <v>202226</v>
      </c>
      <c r="Q1349" s="119">
        <f t="shared" ref="Q1349:Q1412" si="65">L1349</f>
        <v>202234</v>
      </c>
      <c r="S1349" s="137" t="str">
        <f>IF(B1349="NET","",IFERROR(VLOOKUP(O1349,'2) Order Form'!$W$9:$W$1926,1,FALSE),"Ikke med I order form"))</f>
        <v/>
      </c>
      <c r="V1349" s="172"/>
      <c r="W1349" s="120"/>
      <c r="AA1349" s="195"/>
      <c r="AB1349" s="137"/>
    </row>
    <row r="1350" spans="1:28" s="2" customFormat="1" ht="15" x14ac:dyDescent="0.2">
      <c r="A1350" s="228">
        <v>820363</v>
      </c>
      <c r="B1350" s="228" t="s">
        <v>2165</v>
      </c>
      <c r="C1350" s="228" t="s">
        <v>4204</v>
      </c>
      <c r="D1350" s="228" t="s">
        <v>2265</v>
      </c>
      <c r="E1350" s="228" t="s">
        <v>4353</v>
      </c>
      <c r="F1350" s="228" t="s">
        <v>8</v>
      </c>
      <c r="G1350" s="228" t="s">
        <v>128</v>
      </c>
      <c r="H1350" s="228">
        <v>0</v>
      </c>
      <c r="I1350" s="228">
        <v>0</v>
      </c>
      <c r="J1350" s="228">
        <v>0</v>
      </c>
      <c r="K1350" s="228">
        <v>0</v>
      </c>
      <c r="L1350" s="231">
        <v>0</v>
      </c>
      <c r="N1350" s="119" t="str">
        <f t="shared" si="63"/>
        <v>820363-10003-S</v>
      </c>
      <c r="O1350" s="122" t="str">
        <f>IF(B1350="NET","",IF(B1350="","",IFERROR(VLOOKUP(N1350,EAN!$A:$B,2,FALSE),"MANGLER - MÅ OPPDATERE EAN-FANEN")))</f>
        <v>MANGLER - MÅ OPPDATERE EAN-FANEN</v>
      </c>
      <c r="P1350" s="119">
        <f t="shared" si="64"/>
        <v>0</v>
      </c>
      <c r="Q1350" s="119">
        <f t="shared" si="65"/>
        <v>0</v>
      </c>
      <c r="S1350" s="137" t="str">
        <f>IF(B1350="NET","",IFERROR(VLOOKUP(O1350,'2) Order Form'!$W$9:$W$1926,1,FALSE),"Ikke med I order form"))</f>
        <v>Ikke med I order form</v>
      </c>
      <c r="V1350" s="172"/>
      <c r="W1350" s="120"/>
      <c r="AA1350" s="195"/>
      <c r="AB1350" s="137"/>
    </row>
    <row r="1351" spans="1:28" s="2" customFormat="1" ht="15" x14ac:dyDescent="0.2">
      <c r="A1351" s="228">
        <v>820363</v>
      </c>
      <c r="B1351" s="228" t="s">
        <v>2165</v>
      </c>
      <c r="C1351" s="228" t="s">
        <v>4204</v>
      </c>
      <c r="D1351" s="228" t="s">
        <v>2266</v>
      </c>
      <c r="E1351" s="228" t="s">
        <v>4353</v>
      </c>
      <c r="F1351" s="228" t="s">
        <v>7</v>
      </c>
      <c r="G1351" s="228" t="s">
        <v>128</v>
      </c>
      <c r="H1351" s="228">
        <v>0</v>
      </c>
      <c r="I1351" s="228">
        <v>0</v>
      </c>
      <c r="J1351" s="228">
        <v>0</v>
      </c>
      <c r="K1351" s="228">
        <v>0</v>
      </c>
      <c r="L1351" s="231">
        <v>0</v>
      </c>
      <c r="N1351" s="119" t="str">
        <f t="shared" si="63"/>
        <v>820363-10003-M</v>
      </c>
      <c r="O1351" s="122" t="str">
        <f>IF(B1351="NET","",IF(B1351="","",IFERROR(VLOOKUP(N1351,EAN!$A:$B,2,FALSE),"MANGLER - MÅ OPPDATERE EAN-FANEN")))</f>
        <v>MANGLER - MÅ OPPDATERE EAN-FANEN</v>
      </c>
      <c r="P1351" s="119">
        <f t="shared" si="64"/>
        <v>0</v>
      </c>
      <c r="Q1351" s="119">
        <f t="shared" si="65"/>
        <v>0</v>
      </c>
      <c r="S1351" s="137" t="str">
        <f>IF(B1351="NET","",IFERROR(VLOOKUP(O1351,'2) Order Form'!$W$9:$W$1926,1,FALSE),"Ikke med I order form"))</f>
        <v>Ikke med I order form</v>
      </c>
      <c r="V1351" s="172"/>
      <c r="W1351" s="120"/>
      <c r="AA1351" s="195"/>
      <c r="AB1351" s="137"/>
    </row>
    <row r="1352" spans="1:28" s="2" customFormat="1" ht="15" x14ac:dyDescent="0.2">
      <c r="A1352" s="228">
        <v>820363</v>
      </c>
      <c r="B1352" s="228" t="s">
        <v>2165</v>
      </c>
      <c r="C1352" s="228" t="s">
        <v>4204</v>
      </c>
      <c r="D1352" s="228" t="s">
        <v>2267</v>
      </c>
      <c r="E1352" s="228" t="s">
        <v>4353</v>
      </c>
      <c r="F1352" s="228" t="s">
        <v>67</v>
      </c>
      <c r="G1352" s="228" t="s">
        <v>128</v>
      </c>
      <c r="H1352" s="228">
        <v>0</v>
      </c>
      <c r="I1352" s="228">
        <v>0</v>
      </c>
      <c r="J1352" s="228">
        <v>0</v>
      </c>
      <c r="K1352" s="228">
        <v>0</v>
      </c>
      <c r="L1352" s="231">
        <v>0</v>
      </c>
      <c r="N1352" s="119" t="str">
        <f t="shared" si="63"/>
        <v>820363-10003-L</v>
      </c>
      <c r="O1352" s="122" t="str">
        <f>IF(B1352="NET","",IF(B1352="","",IFERROR(VLOOKUP(N1352,EAN!$A:$B,2,FALSE),"MANGLER - MÅ OPPDATERE EAN-FANEN")))</f>
        <v>MANGLER - MÅ OPPDATERE EAN-FANEN</v>
      </c>
      <c r="P1352" s="119">
        <f t="shared" si="64"/>
        <v>0</v>
      </c>
      <c r="Q1352" s="119">
        <f t="shared" si="65"/>
        <v>0</v>
      </c>
      <c r="S1352" s="137" t="str">
        <f>IF(B1352="NET","",IFERROR(VLOOKUP(O1352,'2) Order Form'!$W$9:$W$1926,1,FALSE),"Ikke med I order form"))</f>
        <v>Ikke med I order form</v>
      </c>
      <c r="V1352" s="172"/>
      <c r="W1352" s="120"/>
      <c r="AA1352" s="195"/>
      <c r="AB1352" s="137"/>
    </row>
    <row r="1353" spans="1:28" s="2" customFormat="1" ht="15" x14ac:dyDescent="0.2">
      <c r="A1353" s="228">
        <v>820363</v>
      </c>
      <c r="B1353" s="228" t="s">
        <v>2165</v>
      </c>
      <c r="C1353" s="228" t="s">
        <v>4204</v>
      </c>
      <c r="D1353" s="228" t="s">
        <v>2268</v>
      </c>
      <c r="E1353" s="228" t="s">
        <v>4353</v>
      </c>
      <c r="F1353" s="228" t="s">
        <v>68</v>
      </c>
      <c r="G1353" s="228" t="s">
        <v>128</v>
      </c>
      <c r="H1353" s="228">
        <v>0</v>
      </c>
      <c r="I1353" s="228">
        <v>0</v>
      </c>
      <c r="J1353" s="228">
        <v>0</v>
      </c>
      <c r="K1353" s="228">
        <v>0</v>
      </c>
      <c r="L1353" s="231">
        <v>0</v>
      </c>
      <c r="N1353" s="119" t="str">
        <f t="shared" si="63"/>
        <v>820363-10003-XL</v>
      </c>
      <c r="O1353" s="122" t="str">
        <f>IF(B1353="NET","",IF(B1353="","",IFERROR(VLOOKUP(N1353,EAN!$A:$B,2,FALSE),"MANGLER - MÅ OPPDATERE EAN-FANEN")))</f>
        <v>MANGLER - MÅ OPPDATERE EAN-FANEN</v>
      </c>
      <c r="P1353" s="119">
        <f t="shared" si="64"/>
        <v>0</v>
      </c>
      <c r="Q1353" s="119">
        <f t="shared" si="65"/>
        <v>0</v>
      </c>
      <c r="S1353" s="137" t="str">
        <f>IF(B1353="NET","",IFERROR(VLOOKUP(O1353,'2) Order Form'!$W$9:$W$1926,1,FALSE),"Ikke med I order form"))</f>
        <v>Ikke med I order form</v>
      </c>
      <c r="V1353" s="172"/>
      <c r="W1353" s="120"/>
      <c r="AA1353" s="195"/>
      <c r="AB1353" s="137"/>
    </row>
    <row r="1354" spans="1:28" s="2" customFormat="1" ht="15" x14ac:dyDescent="0.2">
      <c r="A1354" s="228">
        <v>820363</v>
      </c>
      <c r="B1354" s="228" t="s">
        <v>2165</v>
      </c>
      <c r="C1354" s="228" t="s">
        <v>4204</v>
      </c>
      <c r="D1354" s="228" t="s">
        <v>2294</v>
      </c>
      <c r="E1354" s="228" t="s">
        <v>4395</v>
      </c>
      <c r="F1354" s="228" t="s">
        <v>8</v>
      </c>
      <c r="G1354" s="228" t="s">
        <v>128</v>
      </c>
      <c r="H1354" s="228">
        <v>0</v>
      </c>
      <c r="I1354" s="228">
        <v>0</v>
      </c>
      <c r="J1354" s="228">
        <v>0</v>
      </c>
      <c r="K1354" s="228">
        <v>0</v>
      </c>
      <c r="L1354" s="231">
        <v>0</v>
      </c>
      <c r="N1354" s="119" t="str">
        <f t="shared" si="63"/>
        <v>820363-55504-S</v>
      </c>
      <c r="O1354" s="122" t="str">
        <f>IF(B1354="NET","",IF(B1354="","",IFERROR(VLOOKUP(N1354,EAN!$A:$B,2,FALSE),"MANGLER - MÅ OPPDATERE EAN-FANEN")))</f>
        <v>MANGLER - MÅ OPPDATERE EAN-FANEN</v>
      </c>
      <c r="P1354" s="119">
        <f t="shared" si="64"/>
        <v>0</v>
      </c>
      <c r="Q1354" s="119">
        <f t="shared" si="65"/>
        <v>0</v>
      </c>
      <c r="S1354" s="137" t="str">
        <f>IF(B1354="NET","",IFERROR(VLOOKUP(O1354,'2) Order Form'!$W$9:$W$1926,1,FALSE),"Ikke med I order form"))</f>
        <v>Ikke med I order form</v>
      </c>
      <c r="V1354" s="172"/>
      <c r="W1354" s="120"/>
      <c r="AA1354" s="195"/>
      <c r="AB1354" s="137"/>
    </row>
    <row r="1355" spans="1:28" s="2" customFormat="1" ht="15" x14ac:dyDescent="0.2">
      <c r="A1355" s="228">
        <v>820363</v>
      </c>
      <c r="B1355" s="228" t="s">
        <v>2165</v>
      </c>
      <c r="C1355" s="228" t="s">
        <v>4204</v>
      </c>
      <c r="D1355" s="228" t="s">
        <v>2295</v>
      </c>
      <c r="E1355" s="228" t="s">
        <v>4395</v>
      </c>
      <c r="F1355" s="228" t="s">
        <v>7</v>
      </c>
      <c r="G1355" s="228" t="s">
        <v>128</v>
      </c>
      <c r="H1355" s="228">
        <v>0</v>
      </c>
      <c r="I1355" s="228">
        <v>0</v>
      </c>
      <c r="J1355" s="228">
        <v>0</v>
      </c>
      <c r="K1355" s="228">
        <v>0</v>
      </c>
      <c r="L1355" s="231">
        <v>0</v>
      </c>
      <c r="N1355" s="119" t="str">
        <f t="shared" si="63"/>
        <v>820363-55504-M</v>
      </c>
      <c r="O1355" s="122" t="str">
        <f>IF(B1355="NET","",IF(B1355="","",IFERROR(VLOOKUP(N1355,EAN!$A:$B,2,FALSE),"MANGLER - MÅ OPPDATERE EAN-FANEN")))</f>
        <v>MANGLER - MÅ OPPDATERE EAN-FANEN</v>
      </c>
      <c r="P1355" s="119">
        <f t="shared" si="64"/>
        <v>0</v>
      </c>
      <c r="Q1355" s="119">
        <f t="shared" si="65"/>
        <v>0</v>
      </c>
      <c r="S1355" s="137" t="str">
        <f>IF(B1355="NET","",IFERROR(VLOOKUP(O1355,'2) Order Form'!$W$9:$W$1926,1,FALSE),"Ikke med I order form"))</f>
        <v>Ikke med I order form</v>
      </c>
      <c r="V1355" s="172"/>
      <c r="W1355" s="120"/>
      <c r="AA1355" s="195"/>
      <c r="AB1355" s="137"/>
    </row>
    <row r="1356" spans="1:28" s="2" customFormat="1" ht="15" x14ac:dyDescent="0.2">
      <c r="A1356" s="228">
        <v>820363</v>
      </c>
      <c r="B1356" s="228" t="s">
        <v>2165</v>
      </c>
      <c r="C1356" s="228" t="s">
        <v>4204</v>
      </c>
      <c r="D1356" s="228" t="s">
        <v>2296</v>
      </c>
      <c r="E1356" s="228" t="s">
        <v>4395</v>
      </c>
      <c r="F1356" s="228" t="s">
        <v>67</v>
      </c>
      <c r="G1356" s="228" t="s">
        <v>128</v>
      </c>
      <c r="H1356" s="228">
        <v>0</v>
      </c>
      <c r="I1356" s="228">
        <v>0</v>
      </c>
      <c r="J1356" s="228">
        <v>0</v>
      </c>
      <c r="K1356" s="228">
        <v>0</v>
      </c>
      <c r="L1356" s="231">
        <v>0</v>
      </c>
      <c r="N1356" s="119" t="str">
        <f t="shared" si="63"/>
        <v>820363-55504-L</v>
      </c>
      <c r="O1356" s="122" t="str">
        <f>IF(B1356="NET","",IF(B1356="","",IFERROR(VLOOKUP(N1356,EAN!$A:$B,2,FALSE),"MANGLER - MÅ OPPDATERE EAN-FANEN")))</f>
        <v>MANGLER - MÅ OPPDATERE EAN-FANEN</v>
      </c>
      <c r="P1356" s="119">
        <f t="shared" si="64"/>
        <v>0</v>
      </c>
      <c r="Q1356" s="119">
        <f t="shared" si="65"/>
        <v>0</v>
      </c>
      <c r="S1356" s="137" t="str">
        <f>IF(B1356="NET","",IFERROR(VLOOKUP(O1356,'2) Order Form'!$W$9:$W$1926,1,FALSE),"Ikke med I order form"))</f>
        <v>Ikke med I order form</v>
      </c>
      <c r="V1356" s="172"/>
      <c r="W1356" s="120"/>
      <c r="AA1356" s="195"/>
      <c r="AB1356" s="137"/>
    </row>
    <row r="1357" spans="1:28" s="2" customFormat="1" ht="15" x14ac:dyDescent="0.2">
      <c r="A1357" s="228">
        <v>820363</v>
      </c>
      <c r="B1357" s="228" t="s">
        <v>2165</v>
      </c>
      <c r="C1357" s="228" t="s">
        <v>4204</v>
      </c>
      <c r="D1357" s="228" t="s">
        <v>2297</v>
      </c>
      <c r="E1357" s="228" t="s">
        <v>4395</v>
      </c>
      <c r="F1357" s="228" t="s">
        <v>68</v>
      </c>
      <c r="G1357" s="228" t="s">
        <v>128</v>
      </c>
      <c r="H1357" s="228">
        <v>0</v>
      </c>
      <c r="I1357" s="228">
        <v>0</v>
      </c>
      <c r="J1357" s="228">
        <v>0</v>
      </c>
      <c r="K1357" s="228">
        <v>0</v>
      </c>
      <c r="L1357" s="231">
        <v>0</v>
      </c>
      <c r="N1357" s="119" t="str">
        <f t="shared" si="63"/>
        <v>820363-55504-XL</v>
      </c>
      <c r="O1357" s="122" t="str">
        <f>IF(B1357="NET","",IF(B1357="","",IFERROR(VLOOKUP(N1357,EAN!$A:$B,2,FALSE),"MANGLER - MÅ OPPDATERE EAN-FANEN")))</f>
        <v>MANGLER - MÅ OPPDATERE EAN-FANEN</v>
      </c>
      <c r="P1357" s="119">
        <f t="shared" si="64"/>
        <v>0</v>
      </c>
      <c r="Q1357" s="119">
        <f t="shared" si="65"/>
        <v>0</v>
      </c>
      <c r="S1357" s="137" t="str">
        <f>IF(B1357="NET","",IFERROR(VLOOKUP(O1357,'2) Order Form'!$W$9:$W$1926,1,FALSE),"Ikke med I order form"))</f>
        <v>Ikke med I order form</v>
      </c>
      <c r="V1357" s="172"/>
      <c r="W1357" s="120"/>
      <c r="AA1357" s="195"/>
      <c r="AB1357" s="137"/>
    </row>
    <row r="1358" spans="1:28" s="2" customFormat="1" ht="15" x14ac:dyDescent="0.2">
      <c r="A1358" s="228">
        <v>820363</v>
      </c>
      <c r="B1358" s="228" t="s">
        <v>2165</v>
      </c>
      <c r="C1358" s="228" t="s">
        <v>4204</v>
      </c>
      <c r="D1358" s="228" t="s">
        <v>4001</v>
      </c>
      <c r="E1358" s="228" t="s">
        <v>4396</v>
      </c>
      <c r="F1358" s="228" t="s">
        <v>8</v>
      </c>
      <c r="G1358" s="228" t="s">
        <v>128</v>
      </c>
      <c r="H1358" s="228">
        <v>0</v>
      </c>
      <c r="I1358" s="228">
        <v>0</v>
      </c>
      <c r="J1358" s="228">
        <v>0</v>
      </c>
      <c r="K1358" s="228">
        <v>0</v>
      </c>
      <c r="L1358" s="231">
        <v>0</v>
      </c>
      <c r="N1358" s="119" t="str">
        <f t="shared" si="63"/>
        <v>820363-78001-S</v>
      </c>
      <c r="O1358" s="122" t="str">
        <f>IF(B1358="NET","",IF(B1358="","",IFERROR(VLOOKUP(N1358,EAN!$A:$B,2,FALSE),"MANGLER - MÅ OPPDATERE EAN-FANEN")))</f>
        <v>MANGLER - MÅ OPPDATERE EAN-FANEN</v>
      </c>
      <c r="P1358" s="119">
        <f t="shared" si="64"/>
        <v>0</v>
      </c>
      <c r="Q1358" s="119">
        <f t="shared" si="65"/>
        <v>0</v>
      </c>
      <c r="S1358" s="137" t="str">
        <f>IF(B1358="NET","",IFERROR(VLOOKUP(O1358,'2) Order Form'!$W$9:$W$1926,1,FALSE),"Ikke med I order form"))</f>
        <v>Ikke med I order form</v>
      </c>
      <c r="V1358" s="172"/>
      <c r="W1358" s="120"/>
      <c r="AA1358" s="195"/>
      <c r="AB1358" s="137"/>
    </row>
    <row r="1359" spans="1:28" s="2" customFormat="1" ht="15" x14ac:dyDescent="0.2">
      <c r="A1359" s="228">
        <v>820363</v>
      </c>
      <c r="B1359" s="228" t="s">
        <v>2165</v>
      </c>
      <c r="C1359" s="228" t="s">
        <v>4204</v>
      </c>
      <c r="D1359" s="228" t="s">
        <v>4002</v>
      </c>
      <c r="E1359" s="228" t="s">
        <v>4396</v>
      </c>
      <c r="F1359" s="228" t="s">
        <v>7</v>
      </c>
      <c r="G1359" s="228" t="s">
        <v>128</v>
      </c>
      <c r="H1359" s="228">
        <v>0</v>
      </c>
      <c r="I1359" s="228">
        <v>0</v>
      </c>
      <c r="J1359" s="228">
        <v>0</v>
      </c>
      <c r="K1359" s="228">
        <v>0</v>
      </c>
      <c r="L1359" s="231">
        <v>0</v>
      </c>
      <c r="N1359" s="119" t="str">
        <f t="shared" si="63"/>
        <v>820363-78001-M</v>
      </c>
      <c r="O1359" s="122" t="str">
        <f>IF(B1359="NET","",IF(B1359="","",IFERROR(VLOOKUP(N1359,EAN!$A:$B,2,FALSE),"MANGLER - MÅ OPPDATERE EAN-FANEN")))</f>
        <v>MANGLER - MÅ OPPDATERE EAN-FANEN</v>
      </c>
      <c r="P1359" s="119">
        <f t="shared" si="64"/>
        <v>0</v>
      </c>
      <c r="Q1359" s="119">
        <f t="shared" si="65"/>
        <v>0</v>
      </c>
      <c r="S1359" s="137" t="str">
        <f>IF(B1359="NET","",IFERROR(VLOOKUP(O1359,'2) Order Form'!$W$9:$W$1926,1,FALSE),"Ikke med I order form"))</f>
        <v>Ikke med I order form</v>
      </c>
      <c r="V1359" s="172"/>
      <c r="W1359" s="120"/>
      <c r="AA1359" s="195"/>
      <c r="AB1359" s="137"/>
    </row>
    <row r="1360" spans="1:28" s="2" customFormat="1" ht="15" x14ac:dyDescent="0.2">
      <c r="A1360" s="228">
        <v>820363</v>
      </c>
      <c r="B1360" s="228" t="s">
        <v>2165</v>
      </c>
      <c r="C1360" s="228" t="s">
        <v>4204</v>
      </c>
      <c r="D1360" s="228" t="s">
        <v>4003</v>
      </c>
      <c r="E1360" s="228" t="s">
        <v>4396</v>
      </c>
      <c r="F1360" s="228" t="s">
        <v>67</v>
      </c>
      <c r="G1360" s="228" t="s">
        <v>128</v>
      </c>
      <c r="H1360" s="228">
        <v>0</v>
      </c>
      <c r="I1360" s="228">
        <v>0</v>
      </c>
      <c r="J1360" s="228">
        <v>0</v>
      </c>
      <c r="K1360" s="228">
        <v>0</v>
      </c>
      <c r="L1360" s="231">
        <v>0</v>
      </c>
      <c r="N1360" s="119" t="str">
        <f t="shared" si="63"/>
        <v>820363-78001-L</v>
      </c>
      <c r="O1360" s="122" t="str">
        <f>IF(B1360="NET","",IF(B1360="","",IFERROR(VLOOKUP(N1360,EAN!$A:$B,2,FALSE),"MANGLER - MÅ OPPDATERE EAN-FANEN")))</f>
        <v>MANGLER - MÅ OPPDATERE EAN-FANEN</v>
      </c>
      <c r="P1360" s="119">
        <f t="shared" si="64"/>
        <v>0</v>
      </c>
      <c r="Q1360" s="119">
        <f t="shared" si="65"/>
        <v>0</v>
      </c>
      <c r="S1360" s="137" t="str">
        <f>IF(B1360="NET","",IFERROR(VLOOKUP(O1360,'2) Order Form'!$W$9:$W$1926,1,FALSE),"Ikke med I order form"))</f>
        <v>Ikke med I order form</v>
      </c>
      <c r="V1360" s="172"/>
      <c r="W1360" s="120"/>
      <c r="AA1360" s="195"/>
      <c r="AB1360" s="137"/>
    </row>
    <row r="1361" spans="1:28" s="2" customFormat="1" ht="15" x14ac:dyDescent="0.2">
      <c r="A1361" s="228">
        <v>820363</v>
      </c>
      <c r="B1361" s="228" t="s">
        <v>2165</v>
      </c>
      <c r="C1361" s="228" t="s">
        <v>4204</v>
      </c>
      <c r="D1361" s="228" t="s">
        <v>4004</v>
      </c>
      <c r="E1361" s="228" t="s">
        <v>4396</v>
      </c>
      <c r="F1361" s="228" t="s">
        <v>68</v>
      </c>
      <c r="G1361" s="228" t="s">
        <v>128</v>
      </c>
      <c r="H1361" s="228">
        <v>0</v>
      </c>
      <c r="I1361" s="228">
        <v>0</v>
      </c>
      <c r="J1361" s="228">
        <v>0</v>
      </c>
      <c r="K1361" s="228">
        <v>0</v>
      </c>
      <c r="L1361" s="231">
        <v>0</v>
      </c>
      <c r="N1361" s="119" t="str">
        <f t="shared" si="63"/>
        <v>820363-78001-XL</v>
      </c>
      <c r="O1361" s="122" t="str">
        <f>IF(B1361="NET","",IF(B1361="","",IFERROR(VLOOKUP(N1361,EAN!$A:$B,2,FALSE),"MANGLER - MÅ OPPDATERE EAN-FANEN")))</f>
        <v>MANGLER - MÅ OPPDATERE EAN-FANEN</v>
      </c>
      <c r="P1361" s="119">
        <f t="shared" si="64"/>
        <v>0</v>
      </c>
      <c r="Q1361" s="119">
        <f t="shared" si="65"/>
        <v>0</v>
      </c>
      <c r="S1361" s="137" t="str">
        <f>IF(B1361="NET","",IFERROR(VLOOKUP(O1361,'2) Order Form'!$W$9:$W$1926,1,FALSE),"Ikke med I order form"))</f>
        <v>Ikke med I order form</v>
      </c>
      <c r="V1361" s="172"/>
      <c r="W1361" s="120"/>
      <c r="AA1361" s="195"/>
      <c r="AB1361" s="137"/>
    </row>
    <row r="1362" spans="1:28" s="2" customFormat="1" ht="15" x14ac:dyDescent="0.2">
      <c r="A1362" s="228">
        <v>820363</v>
      </c>
      <c r="B1362" s="228" t="s">
        <v>2165</v>
      </c>
      <c r="C1362" s="228" t="s">
        <v>4204</v>
      </c>
      <c r="D1362" s="228" t="s">
        <v>3345</v>
      </c>
      <c r="E1362" s="228" t="s">
        <v>3079</v>
      </c>
      <c r="F1362" s="228" t="s">
        <v>8</v>
      </c>
      <c r="G1362" s="228" t="s">
        <v>128</v>
      </c>
      <c r="H1362" s="228">
        <v>0</v>
      </c>
      <c r="I1362" s="228">
        <v>0</v>
      </c>
      <c r="J1362" s="228">
        <v>0</v>
      </c>
      <c r="K1362" s="228">
        <v>0</v>
      </c>
      <c r="L1362" s="231">
        <v>0</v>
      </c>
      <c r="N1362" s="119" t="str">
        <f t="shared" si="63"/>
        <v>820363-88300-S</v>
      </c>
      <c r="O1362" s="122" t="str">
        <f>IF(B1362="NET","",IF(B1362="","",IFERROR(VLOOKUP(N1362,EAN!$A:$B,2,FALSE),"MANGLER - MÅ OPPDATERE EAN-FANEN")))</f>
        <v>MANGLER - MÅ OPPDATERE EAN-FANEN</v>
      </c>
      <c r="P1362" s="119">
        <f t="shared" si="64"/>
        <v>0</v>
      </c>
      <c r="Q1362" s="119">
        <f t="shared" si="65"/>
        <v>0</v>
      </c>
      <c r="S1362" s="137" t="str">
        <f>IF(B1362="NET","",IFERROR(VLOOKUP(O1362,'2) Order Form'!$W$9:$W$1926,1,FALSE),"Ikke med I order form"))</f>
        <v>Ikke med I order form</v>
      </c>
      <c r="V1362" s="172"/>
      <c r="W1362" s="120"/>
      <c r="AA1362" s="195"/>
      <c r="AB1362" s="137"/>
    </row>
    <row r="1363" spans="1:28" s="2" customFormat="1" ht="15" x14ac:dyDescent="0.2">
      <c r="A1363" s="228">
        <v>820363</v>
      </c>
      <c r="B1363" s="228" t="s">
        <v>2165</v>
      </c>
      <c r="C1363" s="228" t="s">
        <v>4204</v>
      </c>
      <c r="D1363" s="228" t="s">
        <v>3346</v>
      </c>
      <c r="E1363" s="228" t="s">
        <v>3079</v>
      </c>
      <c r="F1363" s="228" t="s">
        <v>7</v>
      </c>
      <c r="G1363" s="228" t="s">
        <v>128</v>
      </c>
      <c r="H1363" s="228">
        <v>0</v>
      </c>
      <c r="I1363" s="228">
        <v>0</v>
      </c>
      <c r="J1363" s="228">
        <v>0</v>
      </c>
      <c r="K1363" s="228">
        <v>0</v>
      </c>
      <c r="L1363" s="231">
        <v>0</v>
      </c>
      <c r="N1363" s="119" t="str">
        <f t="shared" si="63"/>
        <v>820363-88300-M</v>
      </c>
      <c r="O1363" s="122" t="str">
        <f>IF(B1363="NET","",IF(B1363="","",IFERROR(VLOOKUP(N1363,EAN!$A:$B,2,FALSE),"MANGLER - MÅ OPPDATERE EAN-FANEN")))</f>
        <v>MANGLER - MÅ OPPDATERE EAN-FANEN</v>
      </c>
      <c r="P1363" s="119">
        <f t="shared" si="64"/>
        <v>0</v>
      </c>
      <c r="Q1363" s="119">
        <f t="shared" si="65"/>
        <v>0</v>
      </c>
      <c r="S1363" s="137" t="str">
        <f>IF(B1363="NET","",IFERROR(VLOOKUP(O1363,'2) Order Form'!$W$9:$W$1926,1,FALSE),"Ikke med I order form"))</f>
        <v>Ikke med I order form</v>
      </c>
      <c r="V1363" s="172"/>
      <c r="W1363" s="120"/>
      <c r="AA1363" s="195"/>
      <c r="AB1363" s="137"/>
    </row>
    <row r="1364" spans="1:28" s="2" customFormat="1" ht="15" x14ac:dyDescent="0.2">
      <c r="A1364" s="228">
        <v>820363</v>
      </c>
      <c r="B1364" s="228" t="s">
        <v>2165</v>
      </c>
      <c r="C1364" s="228" t="s">
        <v>4204</v>
      </c>
      <c r="D1364" s="228" t="s">
        <v>3347</v>
      </c>
      <c r="E1364" s="228" t="s">
        <v>3079</v>
      </c>
      <c r="F1364" s="228" t="s">
        <v>67</v>
      </c>
      <c r="G1364" s="228" t="s">
        <v>128</v>
      </c>
      <c r="H1364" s="228">
        <v>0</v>
      </c>
      <c r="I1364" s="228">
        <v>0</v>
      </c>
      <c r="J1364" s="228">
        <v>0</v>
      </c>
      <c r="K1364" s="228">
        <v>0</v>
      </c>
      <c r="L1364" s="231">
        <v>0</v>
      </c>
      <c r="N1364" s="119" t="str">
        <f t="shared" si="63"/>
        <v>820363-88300-L</v>
      </c>
      <c r="O1364" s="122" t="str">
        <f>IF(B1364="NET","",IF(B1364="","",IFERROR(VLOOKUP(N1364,EAN!$A:$B,2,FALSE),"MANGLER - MÅ OPPDATERE EAN-FANEN")))</f>
        <v>MANGLER - MÅ OPPDATERE EAN-FANEN</v>
      </c>
      <c r="P1364" s="119">
        <f t="shared" si="64"/>
        <v>0</v>
      </c>
      <c r="Q1364" s="119">
        <f t="shared" si="65"/>
        <v>0</v>
      </c>
      <c r="S1364" s="137" t="str">
        <f>IF(B1364="NET","",IFERROR(VLOOKUP(O1364,'2) Order Form'!$W$9:$W$1926,1,FALSE),"Ikke med I order form"))</f>
        <v>Ikke med I order form</v>
      </c>
      <c r="V1364" s="172"/>
      <c r="W1364" s="120"/>
      <c r="AA1364" s="195"/>
      <c r="AB1364" s="137"/>
    </row>
    <row r="1365" spans="1:28" s="2" customFormat="1" ht="15" x14ac:dyDescent="0.2">
      <c r="A1365" s="228">
        <v>820363</v>
      </c>
      <c r="B1365" s="228" t="s">
        <v>2165</v>
      </c>
      <c r="C1365" s="228" t="s">
        <v>4204</v>
      </c>
      <c r="D1365" s="228" t="s">
        <v>3348</v>
      </c>
      <c r="E1365" s="228" t="s">
        <v>3079</v>
      </c>
      <c r="F1365" s="228" t="s">
        <v>68</v>
      </c>
      <c r="G1365" s="228" t="s">
        <v>128</v>
      </c>
      <c r="H1365" s="228">
        <v>0</v>
      </c>
      <c r="I1365" s="228">
        <v>0</v>
      </c>
      <c r="J1365" s="228">
        <v>0</v>
      </c>
      <c r="K1365" s="228">
        <v>0</v>
      </c>
      <c r="L1365" s="231">
        <v>0</v>
      </c>
      <c r="N1365" s="119" t="str">
        <f t="shared" si="63"/>
        <v>820363-88300-XL</v>
      </c>
      <c r="O1365" s="122" t="str">
        <f>IF(B1365="NET","",IF(B1365="","",IFERROR(VLOOKUP(N1365,EAN!$A:$B,2,FALSE),"MANGLER - MÅ OPPDATERE EAN-FANEN")))</f>
        <v>MANGLER - MÅ OPPDATERE EAN-FANEN</v>
      </c>
      <c r="P1365" s="119">
        <f t="shared" si="64"/>
        <v>0</v>
      </c>
      <c r="Q1365" s="119">
        <f t="shared" si="65"/>
        <v>0</v>
      </c>
      <c r="S1365" s="137" t="str">
        <f>IF(B1365="NET","",IFERROR(VLOOKUP(O1365,'2) Order Form'!$W$9:$W$1926,1,FALSE),"Ikke med I order form"))</f>
        <v>Ikke med I order form</v>
      </c>
      <c r="V1365" s="172"/>
      <c r="W1365" s="120"/>
      <c r="AA1365" s="195"/>
      <c r="AB1365" s="137"/>
    </row>
    <row r="1366" spans="1:28" s="2" customFormat="1" ht="15" x14ac:dyDescent="0.2">
      <c r="A1366" s="229">
        <v>820364</v>
      </c>
      <c r="B1366" s="228" t="s">
        <v>248</v>
      </c>
      <c r="C1366" s="228"/>
      <c r="D1366" s="228"/>
      <c r="E1366" s="228"/>
      <c r="F1366" s="228"/>
      <c r="G1366" s="228"/>
      <c r="H1366" s="229">
        <v>202226</v>
      </c>
      <c r="I1366" s="229">
        <v>202227</v>
      </c>
      <c r="J1366" s="229">
        <v>202228</v>
      </c>
      <c r="K1366" s="229">
        <v>202229</v>
      </c>
      <c r="L1366" s="232">
        <v>202234</v>
      </c>
      <c r="N1366" s="119" t="str">
        <f t="shared" si="63"/>
        <v>820364-</v>
      </c>
      <c r="O1366" s="122" t="str">
        <f>IF(B1366="NET","",IF(B1366="","",IFERROR(VLOOKUP(N1366,EAN!$A:$B,2,FALSE),"MANGLER - MÅ OPPDATERE EAN-FANEN")))</f>
        <v/>
      </c>
      <c r="P1366" s="119">
        <f t="shared" si="64"/>
        <v>202226</v>
      </c>
      <c r="Q1366" s="119">
        <f t="shared" si="65"/>
        <v>202234</v>
      </c>
      <c r="S1366" s="137" t="str">
        <f>IF(B1366="NET","",IFERROR(VLOOKUP(O1366,'2) Order Form'!$W$9:$W$1926,1,FALSE),"Ikke med I order form"))</f>
        <v/>
      </c>
      <c r="V1366" s="172"/>
      <c r="W1366" s="120"/>
      <c r="AA1366" s="195"/>
      <c r="AB1366" s="137"/>
    </row>
    <row r="1367" spans="1:28" s="2" customFormat="1" ht="15" x14ac:dyDescent="0.2">
      <c r="A1367" s="228">
        <v>820364</v>
      </c>
      <c r="B1367" s="228" t="s">
        <v>2166</v>
      </c>
      <c r="C1367" s="228" t="s">
        <v>4204</v>
      </c>
      <c r="D1367" s="228" t="s">
        <v>3393</v>
      </c>
      <c r="E1367" s="228" t="s">
        <v>3309</v>
      </c>
      <c r="F1367" s="228" t="s">
        <v>8</v>
      </c>
      <c r="G1367" s="228" t="s">
        <v>128</v>
      </c>
      <c r="H1367" s="228">
        <v>0</v>
      </c>
      <c r="I1367" s="228">
        <v>0</v>
      </c>
      <c r="J1367" s="228">
        <v>0</v>
      </c>
      <c r="K1367" s="228">
        <v>0</v>
      </c>
      <c r="L1367" s="231">
        <v>0</v>
      </c>
      <c r="N1367" s="119" t="str">
        <f t="shared" si="63"/>
        <v>820364-44002-S</v>
      </c>
      <c r="O1367" s="122" t="str">
        <f>IF(B1367="NET","",IF(B1367="","",IFERROR(VLOOKUP(N1367,EAN!$A:$B,2,FALSE),"MANGLER - MÅ OPPDATERE EAN-FANEN")))</f>
        <v>MANGLER - MÅ OPPDATERE EAN-FANEN</v>
      </c>
      <c r="P1367" s="119">
        <f t="shared" si="64"/>
        <v>0</v>
      </c>
      <c r="Q1367" s="119">
        <f t="shared" si="65"/>
        <v>0</v>
      </c>
      <c r="S1367" s="137" t="str">
        <f>IF(B1367="NET","",IFERROR(VLOOKUP(O1367,'2) Order Form'!$W$9:$W$1926,1,FALSE),"Ikke med I order form"))</f>
        <v>Ikke med I order form</v>
      </c>
      <c r="V1367" s="172"/>
      <c r="W1367" s="120"/>
      <c r="AA1367" s="195"/>
      <c r="AB1367" s="137"/>
    </row>
    <row r="1368" spans="1:28" s="2" customFormat="1" ht="15" x14ac:dyDescent="0.2">
      <c r="A1368" s="228">
        <v>820364</v>
      </c>
      <c r="B1368" s="228" t="s">
        <v>2166</v>
      </c>
      <c r="C1368" s="228" t="s">
        <v>4204</v>
      </c>
      <c r="D1368" s="228" t="s">
        <v>3394</v>
      </c>
      <c r="E1368" s="228" t="s">
        <v>3309</v>
      </c>
      <c r="F1368" s="228" t="s">
        <v>7</v>
      </c>
      <c r="G1368" s="228" t="s">
        <v>128</v>
      </c>
      <c r="H1368" s="228">
        <v>0</v>
      </c>
      <c r="I1368" s="228">
        <v>0</v>
      </c>
      <c r="J1368" s="228">
        <v>0</v>
      </c>
      <c r="K1368" s="228">
        <v>0</v>
      </c>
      <c r="L1368" s="231">
        <v>0</v>
      </c>
      <c r="N1368" s="119" t="str">
        <f t="shared" si="63"/>
        <v>820364-44002-M</v>
      </c>
      <c r="O1368" s="122" t="str">
        <f>IF(B1368="NET","",IF(B1368="","",IFERROR(VLOOKUP(N1368,EAN!$A:$B,2,FALSE),"MANGLER - MÅ OPPDATERE EAN-FANEN")))</f>
        <v>MANGLER - MÅ OPPDATERE EAN-FANEN</v>
      </c>
      <c r="P1368" s="119">
        <f t="shared" si="64"/>
        <v>0</v>
      </c>
      <c r="Q1368" s="119">
        <f t="shared" si="65"/>
        <v>0</v>
      </c>
      <c r="S1368" s="137" t="str">
        <f>IF(B1368="NET","",IFERROR(VLOOKUP(O1368,'2) Order Form'!$W$9:$W$1926,1,FALSE),"Ikke med I order form"))</f>
        <v>Ikke med I order form</v>
      </c>
      <c r="V1368" s="172"/>
      <c r="W1368" s="120"/>
      <c r="AA1368" s="195"/>
      <c r="AB1368" s="137"/>
    </row>
    <row r="1369" spans="1:28" s="2" customFormat="1" ht="15" x14ac:dyDescent="0.2">
      <c r="A1369" s="228">
        <v>820364</v>
      </c>
      <c r="B1369" s="228" t="s">
        <v>2166</v>
      </c>
      <c r="C1369" s="228" t="s">
        <v>4204</v>
      </c>
      <c r="D1369" s="228" t="s">
        <v>3395</v>
      </c>
      <c r="E1369" s="228" t="s">
        <v>3309</v>
      </c>
      <c r="F1369" s="228" t="s">
        <v>67</v>
      </c>
      <c r="G1369" s="228" t="s">
        <v>128</v>
      </c>
      <c r="H1369" s="228">
        <v>0</v>
      </c>
      <c r="I1369" s="228">
        <v>0</v>
      </c>
      <c r="J1369" s="228">
        <v>0</v>
      </c>
      <c r="K1369" s="228">
        <v>0</v>
      </c>
      <c r="L1369" s="231">
        <v>0</v>
      </c>
      <c r="N1369" s="119" t="str">
        <f t="shared" si="63"/>
        <v>820364-44002-L</v>
      </c>
      <c r="O1369" s="122" t="str">
        <f>IF(B1369="NET","",IF(B1369="","",IFERROR(VLOOKUP(N1369,EAN!$A:$B,2,FALSE),"MANGLER - MÅ OPPDATERE EAN-FANEN")))</f>
        <v>MANGLER - MÅ OPPDATERE EAN-FANEN</v>
      </c>
      <c r="P1369" s="119">
        <f t="shared" si="64"/>
        <v>0</v>
      </c>
      <c r="Q1369" s="119">
        <f t="shared" si="65"/>
        <v>0</v>
      </c>
      <c r="S1369" s="137" t="str">
        <f>IF(B1369="NET","",IFERROR(VLOOKUP(O1369,'2) Order Form'!$W$9:$W$1926,1,FALSE),"Ikke med I order form"))</f>
        <v>Ikke med I order form</v>
      </c>
      <c r="V1369" s="172"/>
      <c r="W1369" s="120"/>
      <c r="AA1369" s="195"/>
      <c r="AB1369" s="137"/>
    </row>
    <row r="1370" spans="1:28" s="2" customFormat="1" ht="15" x14ac:dyDescent="0.2">
      <c r="A1370" s="228">
        <v>820364</v>
      </c>
      <c r="B1370" s="228" t="s">
        <v>2166</v>
      </c>
      <c r="C1370" s="228" t="s">
        <v>4204</v>
      </c>
      <c r="D1370" s="228" t="s">
        <v>3396</v>
      </c>
      <c r="E1370" s="228" t="s">
        <v>3309</v>
      </c>
      <c r="F1370" s="228" t="s">
        <v>68</v>
      </c>
      <c r="G1370" s="228" t="s">
        <v>128</v>
      </c>
      <c r="H1370" s="228">
        <v>0</v>
      </c>
      <c r="I1370" s="228">
        <v>0</v>
      </c>
      <c r="J1370" s="228">
        <v>0</v>
      </c>
      <c r="K1370" s="228">
        <v>0</v>
      </c>
      <c r="L1370" s="231">
        <v>0</v>
      </c>
      <c r="N1370" s="119" t="str">
        <f t="shared" si="63"/>
        <v>820364-44002-XL</v>
      </c>
      <c r="O1370" s="122" t="str">
        <f>IF(B1370="NET","",IF(B1370="","",IFERROR(VLOOKUP(N1370,EAN!$A:$B,2,FALSE),"MANGLER - MÅ OPPDATERE EAN-FANEN")))</f>
        <v>MANGLER - MÅ OPPDATERE EAN-FANEN</v>
      </c>
      <c r="P1370" s="119">
        <f t="shared" si="64"/>
        <v>0</v>
      </c>
      <c r="Q1370" s="119">
        <f t="shared" si="65"/>
        <v>0</v>
      </c>
      <c r="S1370" s="137" t="str">
        <f>IF(B1370="NET","",IFERROR(VLOOKUP(O1370,'2) Order Form'!$W$9:$W$1926,1,FALSE),"Ikke med I order form"))</f>
        <v>Ikke med I order form</v>
      </c>
      <c r="V1370" s="172"/>
      <c r="W1370" s="120"/>
      <c r="AA1370" s="195"/>
      <c r="AB1370" s="137"/>
    </row>
    <row r="1371" spans="1:28" s="2" customFormat="1" ht="15" x14ac:dyDescent="0.2">
      <c r="A1371" s="228">
        <v>820364</v>
      </c>
      <c r="B1371" s="228" t="s">
        <v>2166</v>
      </c>
      <c r="C1371" s="228" t="s">
        <v>4204</v>
      </c>
      <c r="D1371" s="228" t="s">
        <v>4007</v>
      </c>
      <c r="E1371" s="228" t="s">
        <v>4398</v>
      </c>
      <c r="F1371" s="228" t="s">
        <v>8</v>
      </c>
      <c r="G1371" s="228" t="s">
        <v>128</v>
      </c>
      <c r="H1371" s="228">
        <v>0</v>
      </c>
      <c r="I1371" s="228">
        <v>0</v>
      </c>
      <c r="J1371" s="228">
        <v>0</v>
      </c>
      <c r="K1371" s="228">
        <v>0</v>
      </c>
      <c r="L1371" s="231">
        <v>0</v>
      </c>
      <c r="N1371" s="119" t="str">
        <f t="shared" si="63"/>
        <v>820364-56500-S</v>
      </c>
      <c r="O1371" s="122" t="str">
        <f>IF(B1371="NET","",IF(B1371="","",IFERROR(VLOOKUP(N1371,EAN!$A:$B,2,FALSE),"MANGLER - MÅ OPPDATERE EAN-FANEN")))</f>
        <v>MANGLER - MÅ OPPDATERE EAN-FANEN</v>
      </c>
      <c r="P1371" s="119">
        <f t="shared" si="64"/>
        <v>0</v>
      </c>
      <c r="Q1371" s="119">
        <f t="shared" si="65"/>
        <v>0</v>
      </c>
      <c r="S1371" s="137" t="str">
        <f>IF(B1371="NET","",IFERROR(VLOOKUP(O1371,'2) Order Form'!$W$9:$W$1926,1,FALSE),"Ikke med I order form"))</f>
        <v>Ikke med I order form</v>
      </c>
      <c r="V1371" s="172"/>
      <c r="W1371" s="120"/>
      <c r="AA1371" s="195"/>
      <c r="AB1371" s="137"/>
    </row>
    <row r="1372" spans="1:28" s="2" customFormat="1" ht="15" x14ac:dyDescent="0.2">
      <c r="A1372" s="228">
        <v>820364</v>
      </c>
      <c r="B1372" s="228" t="s">
        <v>2166</v>
      </c>
      <c r="C1372" s="228" t="s">
        <v>4204</v>
      </c>
      <c r="D1372" s="228" t="s">
        <v>4008</v>
      </c>
      <c r="E1372" s="228" t="s">
        <v>4398</v>
      </c>
      <c r="F1372" s="228" t="s">
        <v>7</v>
      </c>
      <c r="G1372" s="228" t="s">
        <v>128</v>
      </c>
      <c r="H1372" s="228">
        <v>0</v>
      </c>
      <c r="I1372" s="228">
        <v>0</v>
      </c>
      <c r="J1372" s="228">
        <v>0</v>
      </c>
      <c r="K1372" s="228">
        <v>0</v>
      </c>
      <c r="L1372" s="231">
        <v>0</v>
      </c>
      <c r="N1372" s="119" t="str">
        <f t="shared" si="63"/>
        <v>820364-56500-M</v>
      </c>
      <c r="O1372" s="122" t="str">
        <f>IF(B1372="NET","",IF(B1372="","",IFERROR(VLOOKUP(N1372,EAN!$A:$B,2,FALSE),"MANGLER - MÅ OPPDATERE EAN-FANEN")))</f>
        <v>MANGLER - MÅ OPPDATERE EAN-FANEN</v>
      </c>
      <c r="P1372" s="119">
        <f t="shared" si="64"/>
        <v>0</v>
      </c>
      <c r="Q1372" s="119">
        <f t="shared" si="65"/>
        <v>0</v>
      </c>
      <c r="S1372" s="137" t="str">
        <f>IF(B1372="NET","",IFERROR(VLOOKUP(O1372,'2) Order Form'!$W$9:$W$1926,1,FALSE),"Ikke med I order form"))</f>
        <v>Ikke med I order form</v>
      </c>
      <c r="V1372" s="172"/>
      <c r="W1372" s="120"/>
      <c r="AA1372" s="195"/>
      <c r="AB1372" s="137"/>
    </row>
    <row r="1373" spans="1:28" s="2" customFormat="1" ht="15" x14ac:dyDescent="0.2">
      <c r="A1373" s="228">
        <v>820364</v>
      </c>
      <c r="B1373" s="228" t="s">
        <v>2166</v>
      </c>
      <c r="C1373" s="228" t="s">
        <v>4204</v>
      </c>
      <c r="D1373" s="228" t="s">
        <v>4009</v>
      </c>
      <c r="E1373" s="228" t="s">
        <v>4398</v>
      </c>
      <c r="F1373" s="228" t="s">
        <v>67</v>
      </c>
      <c r="G1373" s="228" t="s">
        <v>128</v>
      </c>
      <c r="H1373" s="228">
        <v>0</v>
      </c>
      <c r="I1373" s="228">
        <v>0</v>
      </c>
      <c r="J1373" s="228">
        <v>0</v>
      </c>
      <c r="K1373" s="228">
        <v>0</v>
      </c>
      <c r="L1373" s="231">
        <v>0</v>
      </c>
      <c r="N1373" s="119" t="str">
        <f t="shared" si="63"/>
        <v>820364-56500-L</v>
      </c>
      <c r="O1373" s="122" t="str">
        <f>IF(B1373="NET","",IF(B1373="","",IFERROR(VLOOKUP(N1373,EAN!$A:$B,2,FALSE),"MANGLER - MÅ OPPDATERE EAN-FANEN")))</f>
        <v>MANGLER - MÅ OPPDATERE EAN-FANEN</v>
      </c>
      <c r="P1373" s="119">
        <f t="shared" si="64"/>
        <v>0</v>
      </c>
      <c r="Q1373" s="119">
        <f t="shared" si="65"/>
        <v>0</v>
      </c>
      <c r="S1373" s="137" t="str">
        <f>IF(B1373="NET","",IFERROR(VLOOKUP(O1373,'2) Order Form'!$W$9:$W$1926,1,FALSE),"Ikke med I order form"))</f>
        <v>Ikke med I order form</v>
      </c>
      <c r="V1373" s="172"/>
      <c r="W1373" s="120"/>
      <c r="AA1373" s="195"/>
      <c r="AB1373" s="137"/>
    </row>
    <row r="1374" spans="1:28" s="2" customFormat="1" ht="15" x14ac:dyDescent="0.2">
      <c r="A1374" s="228">
        <v>820364</v>
      </c>
      <c r="B1374" s="228" t="s">
        <v>2166</v>
      </c>
      <c r="C1374" s="228" t="s">
        <v>4204</v>
      </c>
      <c r="D1374" s="228" t="s">
        <v>4010</v>
      </c>
      <c r="E1374" s="228" t="s">
        <v>4398</v>
      </c>
      <c r="F1374" s="228" t="s">
        <v>68</v>
      </c>
      <c r="G1374" s="228" t="s">
        <v>128</v>
      </c>
      <c r="H1374" s="228">
        <v>0</v>
      </c>
      <c r="I1374" s="228">
        <v>0</v>
      </c>
      <c r="J1374" s="228">
        <v>0</v>
      </c>
      <c r="K1374" s="228">
        <v>0</v>
      </c>
      <c r="L1374" s="231">
        <v>0</v>
      </c>
      <c r="N1374" s="119" t="str">
        <f t="shared" si="63"/>
        <v>820364-56500-XL</v>
      </c>
      <c r="O1374" s="122" t="str">
        <f>IF(B1374="NET","",IF(B1374="","",IFERROR(VLOOKUP(N1374,EAN!$A:$B,2,FALSE),"MANGLER - MÅ OPPDATERE EAN-FANEN")))</f>
        <v>MANGLER - MÅ OPPDATERE EAN-FANEN</v>
      </c>
      <c r="P1374" s="119">
        <f t="shared" si="64"/>
        <v>0</v>
      </c>
      <c r="Q1374" s="119">
        <f t="shared" si="65"/>
        <v>0</v>
      </c>
      <c r="S1374" s="137" t="str">
        <f>IF(B1374="NET","",IFERROR(VLOOKUP(O1374,'2) Order Form'!$W$9:$W$1926,1,FALSE),"Ikke med I order form"))</f>
        <v>Ikke med I order form</v>
      </c>
      <c r="V1374" s="172"/>
      <c r="W1374" s="120"/>
      <c r="AA1374" s="195"/>
      <c r="AB1374" s="137"/>
    </row>
    <row r="1375" spans="1:28" s="2" customFormat="1" ht="15" x14ac:dyDescent="0.2">
      <c r="A1375" s="228">
        <v>820364</v>
      </c>
      <c r="B1375" s="228" t="s">
        <v>2166</v>
      </c>
      <c r="C1375" s="228" t="s">
        <v>4204</v>
      </c>
      <c r="D1375" s="228" t="s">
        <v>4001</v>
      </c>
      <c r="E1375" s="228" t="s">
        <v>4396</v>
      </c>
      <c r="F1375" s="228" t="s">
        <v>8</v>
      </c>
      <c r="G1375" s="228" t="s">
        <v>128</v>
      </c>
      <c r="H1375" s="228">
        <v>0</v>
      </c>
      <c r="I1375" s="228">
        <v>0</v>
      </c>
      <c r="J1375" s="228">
        <v>0</v>
      </c>
      <c r="K1375" s="228">
        <v>0</v>
      </c>
      <c r="L1375" s="231">
        <v>0</v>
      </c>
      <c r="N1375" s="119" t="str">
        <f t="shared" si="63"/>
        <v>820364-78001-S</v>
      </c>
      <c r="O1375" s="122" t="str">
        <f>IF(B1375="NET","",IF(B1375="","",IFERROR(VLOOKUP(N1375,EAN!$A:$B,2,FALSE),"MANGLER - MÅ OPPDATERE EAN-FANEN")))</f>
        <v>MANGLER - MÅ OPPDATERE EAN-FANEN</v>
      </c>
      <c r="P1375" s="119">
        <f t="shared" si="64"/>
        <v>0</v>
      </c>
      <c r="Q1375" s="119">
        <f t="shared" si="65"/>
        <v>0</v>
      </c>
      <c r="S1375" s="137" t="str">
        <f>IF(B1375="NET","",IFERROR(VLOOKUP(O1375,'2) Order Form'!$W$9:$W$1926,1,FALSE),"Ikke med I order form"))</f>
        <v>Ikke med I order form</v>
      </c>
      <c r="V1375" s="172"/>
      <c r="W1375" s="120"/>
      <c r="AA1375" s="195"/>
      <c r="AB1375" s="137"/>
    </row>
    <row r="1376" spans="1:28" s="2" customFormat="1" ht="15" x14ac:dyDescent="0.2">
      <c r="A1376" s="228">
        <v>820364</v>
      </c>
      <c r="B1376" s="228" t="s">
        <v>2166</v>
      </c>
      <c r="C1376" s="228" t="s">
        <v>4204</v>
      </c>
      <c r="D1376" s="228" t="s">
        <v>4002</v>
      </c>
      <c r="E1376" s="228" t="s">
        <v>4396</v>
      </c>
      <c r="F1376" s="228" t="s">
        <v>7</v>
      </c>
      <c r="G1376" s="228" t="s">
        <v>128</v>
      </c>
      <c r="H1376" s="228">
        <v>0</v>
      </c>
      <c r="I1376" s="228">
        <v>0</v>
      </c>
      <c r="J1376" s="228">
        <v>0</v>
      </c>
      <c r="K1376" s="228">
        <v>0</v>
      </c>
      <c r="L1376" s="231">
        <v>0</v>
      </c>
      <c r="N1376" s="119" t="str">
        <f t="shared" si="63"/>
        <v>820364-78001-M</v>
      </c>
      <c r="O1376" s="122" t="str">
        <f>IF(B1376="NET","",IF(B1376="","",IFERROR(VLOOKUP(N1376,EAN!$A:$B,2,FALSE),"MANGLER - MÅ OPPDATERE EAN-FANEN")))</f>
        <v>MANGLER - MÅ OPPDATERE EAN-FANEN</v>
      </c>
      <c r="P1376" s="119">
        <f t="shared" si="64"/>
        <v>0</v>
      </c>
      <c r="Q1376" s="119">
        <f t="shared" si="65"/>
        <v>0</v>
      </c>
      <c r="S1376" s="137" t="str">
        <f>IF(B1376="NET","",IFERROR(VLOOKUP(O1376,'2) Order Form'!$W$9:$W$1926,1,FALSE),"Ikke med I order form"))</f>
        <v>Ikke med I order form</v>
      </c>
      <c r="V1376" s="172"/>
      <c r="W1376" s="120"/>
      <c r="AA1376" s="195"/>
      <c r="AB1376" s="137"/>
    </row>
    <row r="1377" spans="1:28" s="2" customFormat="1" ht="15" x14ac:dyDescent="0.2">
      <c r="A1377" s="228">
        <v>820364</v>
      </c>
      <c r="B1377" s="228" t="s">
        <v>2166</v>
      </c>
      <c r="C1377" s="228" t="s">
        <v>4204</v>
      </c>
      <c r="D1377" s="228" t="s">
        <v>4003</v>
      </c>
      <c r="E1377" s="228" t="s">
        <v>4396</v>
      </c>
      <c r="F1377" s="228" t="s">
        <v>67</v>
      </c>
      <c r="G1377" s="228" t="s">
        <v>128</v>
      </c>
      <c r="H1377" s="228">
        <v>0</v>
      </c>
      <c r="I1377" s="228">
        <v>0</v>
      </c>
      <c r="J1377" s="228">
        <v>0</v>
      </c>
      <c r="K1377" s="228">
        <v>0</v>
      </c>
      <c r="L1377" s="231">
        <v>0</v>
      </c>
      <c r="N1377" s="119" t="str">
        <f t="shared" si="63"/>
        <v>820364-78001-L</v>
      </c>
      <c r="O1377" s="122" t="str">
        <f>IF(B1377="NET","",IF(B1377="","",IFERROR(VLOOKUP(N1377,EAN!$A:$B,2,FALSE),"MANGLER - MÅ OPPDATERE EAN-FANEN")))</f>
        <v>MANGLER - MÅ OPPDATERE EAN-FANEN</v>
      </c>
      <c r="P1377" s="119">
        <f t="shared" si="64"/>
        <v>0</v>
      </c>
      <c r="Q1377" s="119">
        <f t="shared" si="65"/>
        <v>0</v>
      </c>
      <c r="S1377" s="137" t="str">
        <f>IF(B1377="NET","",IFERROR(VLOOKUP(O1377,'2) Order Form'!$W$9:$W$1926,1,FALSE),"Ikke med I order form"))</f>
        <v>Ikke med I order form</v>
      </c>
      <c r="V1377" s="172"/>
      <c r="W1377" s="120"/>
      <c r="AA1377" s="195"/>
      <c r="AB1377" s="137"/>
    </row>
    <row r="1378" spans="1:28" s="2" customFormat="1" ht="15" x14ac:dyDescent="0.2">
      <c r="A1378" s="228">
        <v>820364</v>
      </c>
      <c r="B1378" s="228" t="s">
        <v>2166</v>
      </c>
      <c r="C1378" s="228" t="s">
        <v>4204</v>
      </c>
      <c r="D1378" s="228" t="s">
        <v>4004</v>
      </c>
      <c r="E1378" s="228" t="s">
        <v>4396</v>
      </c>
      <c r="F1378" s="228" t="s">
        <v>68</v>
      </c>
      <c r="G1378" s="228" t="s">
        <v>128</v>
      </c>
      <c r="H1378" s="228">
        <v>0</v>
      </c>
      <c r="I1378" s="228">
        <v>0</v>
      </c>
      <c r="J1378" s="228">
        <v>0</v>
      </c>
      <c r="K1378" s="228">
        <v>0</v>
      </c>
      <c r="L1378" s="231">
        <v>0</v>
      </c>
      <c r="N1378" s="119" t="str">
        <f t="shared" si="63"/>
        <v>820364-78001-XL</v>
      </c>
      <c r="O1378" s="122" t="str">
        <f>IF(B1378="NET","",IF(B1378="","",IFERROR(VLOOKUP(N1378,EAN!$A:$B,2,FALSE),"MANGLER - MÅ OPPDATERE EAN-FANEN")))</f>
        <v>MANGLER - MÅ OPPDATERE EAN-FANEN</v>
      </c>
      <c r="P1378" s="119">
        <f t="shared" si="64"/>
        <v>0</v>
      </c>
      <c r="Q1378" s="119">
        <f t="shared" si="65"/>
        <v>0</v>
      </c>
      <c r="S1378" s="137" t="str">
        <f>IF(B1378="NET","",IFERROR(VLOOKUP(O1378,'2) Order Form'!$W$9:$W$1926,1,FALSE),"Ikke med I order form"))</f>
        <v>Ikke med I order form</v>
      </c>
      <c r="V1378" s="172"/>
      <c r="W1378" s="120"/>
      <c r="AA1378" s="195"/>
      <c r="AB1378" s="137"/>
    </row>
    <row r="1379" spans="1:28" s="2" customFormat="1" ht="15" x14ac:dyDescent="0.2">
      <c r="A1379" s="228">
        <v>820364</v>
      </c>
      <c r="B1379" s="228" t="s">
        <v>2166</v>
      </c>
      <c r="C1379" s="228" t="s">
        <v>4204</v>
      </c>
      <c r="D1379" s="228" t="s">
        <v>3345</v>
      </c>
      <c r="E1379" s="228" t="s">
        <v>3079</v>
      </c>
      <c r="F1379" s="228" t="s">
        <v>8</v>
      </c>
      <c r="G1379" s="228" t="s">
        <v>128</v>
      </c>
      <c r="H1379" s="228">
        <v>0</v>
      </c>
      <c r="I1379" s="228">
        <v>0</v>
      </c>
      <c r="J1379" s="228">
        <v>0</v>
      </c>
      <c r="K1379" s="228">
        <v>0</v>
      </c>
      <c r="L1379" s="231">
        <v>0</v>
      </c>
      <c r="N1379" s="119" t="str">
        <f t="shared" si="63"/>
        <v>820364-88300-S</v>
      </c>
      <c r="O1379" s="122" t="str">
        <f>IF(B1379="NET","",IF(B1379="","",IFERROR(VLOOKUP(N1379,EAN!$A:$B,2,FALSE),"MANGLER - MÅ OPPDATERE EAN-FANEN")))</f>
        <v>MANGLER - MÅ OPPDATERE EAN-FANEN</v>
      </c>
      <c r="P1379" s="119">
        <f t="shared" si="64"/>
        <v>0</v>
      </c>
      <c r="Q1379" s="119">
        <f t="shared" si="65"/>
        <v>0</v>
      </c>
      <c r="S1379" s="137" t="str">
        <f>IF(B1379="NET","",IFERROR(VLOOKUP(O1379,'2) Order Form'!$W$9:$W$1926,1,FALSE),"Ikke med I order form"))</f>
        <v>Ikke med I order form</v>
      </c>
      <c r="V1379" s="172"/>
      <c r="W1379" s="120"/>
      <c r="AA1379" s="195"/>
      <c r="AB1379" s="137"/>
    </row>
    <row r="1380" spans="1:28" s="2" customFormat="1" ht="15" x14ac:dyDescent="0.2">
      <c r="A1380" s="228">
        <v>820364</v>
      </c>
      <c r="B1380" s="228" t="s">
        <v>2166</v>
      </c>
      <c r="C1380" s="228" t="s">
        <v>4204</v>
      </c>
      <c r="D1380" s="228" t="s">
        <v>3346</v>
      </c>
      <c r="E1380" s="228" t="s">
        <v>3079</v>
      </c>
      <c r="F1380" s="228" t="s">
        <v>7</v>
      </c>
      <c r="G1380" s="228" t="s">
        <v>128</v>
      </c>
      <c r="H1380" s="228">
        <v>0</v>
      </c>
      <c r="I1380" s="228">
        <v>0</v>
      </c>
      <c r="J1380" s="228">
        <v>0</v>
      </c>
      <c r="K1380" s="228">
        <v>0</v>
      </c>
      <c r="L1380" s="231">
        <v>0</v>
      </c>
      <c r="N1380" s="119" t="str">
        <f t="shared" si="63"/>
        <v>820364-88300-M</v>
      </c>
      <c r="O1380" s="122" t="str">
        <f>IF(B1380="NET","",IF(B1380="","",IFERROR(VLOOKUP(N1380,EAN!$A:$B,2,FALSE),"MANGLER - MÅ OPPDATERE EAN-FANEN")))</f>
        <v>MANGLER - MÅ OPPDATERE EAN-FANEN</v>
      </c>
      <c r="P1380" s="119">
        <f t="shared" si="64"/>
        <v>0</v>
      </c>
      <c r="Q1380" s="119">
        <f t="shared" si="65"/>
        <v>0</v>
      </c>
      <c r="S1380" s="137" t="str">
        <f>IF(B1380="NET","",IFERROR(VLOOKUP(O1380,'2) Order Form'!$W$9:$W$1926,1,FALSE),"Ikke med I order form"))</f>
        <v>Ikke med I order form</v>
      </c>
      <c r="V1380" s="172"/>
      <c r="W1380" s="120"/>
      <c r="AA1380" s="195"/>
      <c r="AB1380" s="137"/>
    </row>
    <row r="1381" spans="1:28" s="2" customFormat="1" ht="15" x14ac:dyDescent="0.2">
      <c r="A1381" s="228">
        <v>820364</v>
      </c>
      <c r="B1381" s="228" t="s">
        <v>2166</v>
      </c>
      <c r="C1381" s="228" t="s">
        <v>4204</v>
      </c>
      <c r="D1381" s="228" t="s">
        <v>3347</v>
      </c>
      <c r="E1381" s="228" t="s">
        <v>3079</v>
      </c>
      <c r="F1381" s="228" t="s">
        <v>67</v>
      </c>
      <c r="G1381" s="228" t="s">
        <v>128</v>
      </c>
      <c r="H1381" s="228">
        <v>0</v>
      </c>
      <c r="I1381" s="228">
        <v>0</v>
      </c>
      <c r="J1381" s="228">
        <v>0</v>
      </c>
      <c r="K1381" s="228">
        <v>0</v>
      </c>
      <c r="L1381" s="231">
        <v>0</v>
      </c>
      <c r="N1381" s="119" t="str">
        <f t="shared" si="63"/>
        <v>820364-88300-L</v>
      </c>
      <c r="O1381" s="122" t="str">
        <f>IF(B1381="NET","",IF(B1381="","",IFERROR(VLOOKUP(N1381,EAN!$A:$B,2,FALSE),"MANGLER - MÅ OPPDATERE EAN-FANEN")))</f>
        <v>MANGLER - MÅ OPPDATERE EAN-FANEN</v>
      </c>
      <c r="P1381" s="119">
        <f t="shared" si="64"/>
        <v>0</v>
      </c>
      <c r="Q1381" s="119">
        <f t="shared" si="65"/>
        <v>0</v>
      </c>
      <c r="S1381" s="137" t="str">
        <f>IF(B1381="NET","",IFERROR(VLOOKUP(O1381,'2) Order Form'!$W$9:$W$1926,1,FALSE),"Ikke med I order form"))</f>
        <v>Ikke med I order form</v>
      </c>
      <c r="V1381" s="172"/>
      <c r="W1381" s="120"/>
      <c r="AA1381" s="195"/>
      <c r="AB1381" s="137"/>
    </row>
    <row r="1382" spans="1:28" s="2" customFormat="1" ht="15" x14ac:dyDescent="0.2">
      <c r="A1382" s="228">
        <v>820364</v>
      </c>
      <c r="B1382" s="228" t="s">
        <v>2166</v>
      </c>
      <c r="C1382" s="228" t="s">
        <v>4204</v>
      </c>
      <c r="D1382" s="228" t="s">
        <v>3348</v>
      </c>
      <c r="E1382" s="228" t="s">
        <v>3079</v>
      </c>
      <c r="F1382" s="228" t="s">
        <v>68</v>
      </c>
      <c r="G1382" s="228" t="s">
        <v>128</v>
      </c>
      <c r="H1382" s="228">
        <v>0</v>
      </c>
      <c r="I1382" s="228">
        <v>0</v>
      </c>
      <c r="J1382" s="228">
        <v>0</v>
      </c>
      <c r="K1382" s="228">
        <v>0</v>
      </c>
      <c r="L1382" s="231">
        <v>0</v>
      </c>
      <c r="N1382" s="119" t="str">
        <f t="shared" si="63"/>
        <v>820364-88300-XL</v>
      </c>
      <c r="O1382" s="122" t="str">
        <f>IF(B1382="NET","",IF(B1382="","",IFERROR(VLOOKUP(N1382,EAN!$A:$B,2,FALSE),"MANGLER - MÅ OPPDATERE EAN-FANEN")))</f>
        <v>MANGLER - MÅ OPPDATERE EAN-FANEN</v>
      </c>
      <c r="P1382" s="119">
        <f t="shared" si="64"/>
        <v>0</v>
      </c>
      <c r="Q1382" s="119">
        <f t="shared" si="65"/>
        <v>0</v>
      </c>
      <c r="S1382" s="137" t="str">
        <f>IF(B1382="NET","",IFERROR(VLOOKUP(O1382,'2) Order Form'!$W$9:$W$1926,1,FALSE),"Ikke med I order form"))</f>
        <v>Ikke med I order form</v>
      </c>
      <c r="V1382" s="172"/>
      <c r="W1382" s="120"/>
      <c r="AA1382" s="195"/>
      <c r="AB1382" s="137"/>
    </row>
    <row r="1383" spans="1:28" s="2" customFormat="1" ht="15" x14ac:dyDescent="0.2">
      <c r="A1383" s="229">
        <v>820366</v>
      </c>
      <c r="B1383" s="228" t="s">
        <v>248</v>
      </c>
      <c r="C1383" s="228"/>
      <c r="D1383" s="228"/>
      <c r="E1383" s="228"/>
      <c r="F1383" s="228"/>
      <c r="G1383" s="228"/>
      <c r="H1383" s="229">
        <v>202226</v>
      </c>
      <c r="I1383" s="229">
        <v>202227</v>
      </c>
      <c r="J1383" s="229">
        <v>202228</v>
      </c>
      <c r="K1383" s="229">
        <v>202229</v>
      </c>
      <c r="L1383" s="232">
        <v>202234</v>
      </c>
      <c r="N1383" s="119" t="str">
        <f t="shared" si="63"/>
        <v>820366-</v>
      </c>
      <c r="O1383" s="122" t="str">
        <f>IF(B1383="NET","",IF(B1383="","",IFERROR(VLOOKUP(N1383,EAN!$A:$B,2,FALSE),"MANGLER - MÅ OPPDATERE EAN-FANEN")))</f>
        <v/>
      </c>
      <c r="P1383" s="119">
        <f t="shared" si="64"/>
        <v>202226</v>
      </c>
      <c r="Q1383" s="119">
        <f t="shared" si="65"/>
        <v>202234</v>
      </c>
      <c r="S1383" s="137" t="str">
        <f>IF(B1383="NET","",IFERROR(VLOOKUP(O1383,'2) Order Form'!$W$9:$W$1926,1,FALSE),"Ikke med I order form"))</f>
        <v/>
      </c>
      <c r="V1383" s="172"/>
      <c r="W1383" s="120"/>
      <c r="AA1383" s="195"/>
      <c r="AB1383" s="137"/>
    </row>
    <row r="1384" spans="1:28" s="2" customFormat="1" ht="15" x14ac:dyDescent="0.2">
      <c r="A1384" s="228">
        <v>820366</v>
      </c>
      <c r="B1384" s="228" t="s">
        <v>4011</v>
      </c>
      <c r="C1384" s="228" t="s">
        <v>4204</v>
      </c>
      <c r="D1384" s="228" t="s">
        <v>4001</v>
      </c>
      <c r="E1384" s="228" t="s">
        <v>4396</v>
      </c>
      <c r="F1384" s="228" t="s">
        <v>8</v>
      </c>
      <c r="G1384" s="228" t="s">
        <v>128</v>
      </c>
      <c r="H1384" s="228">
        <v>0</v>
      </c>
      <c r="I1384" s="228">
        <v>0</v>
      </c>
      <c r="J1384" s="228">
        <v>0</v>
      </c>
      <c r="K1384" s="228">
        <v>0</v>
      </c>
      <c r="L1384" s="231">
        <v>0</v>
      </c>
      <c r="N1384" s="119" t="str">
        <f t="shared" si="63"/>
        <v>820366-78001-S</v>
      </c>
      <c r="O1384" s="122" t="str">
        <f>IF(B1384="NET","",IF(B1384="","",IFERROR(VLOOKUP(N1384,EAN!$A:$B,2,FALSE),"MANGLER - MÅ OPPDATERE EAN-FANEN")))</f>
        <v>MANGLER - MÅ OPPDATERE EAN-FANEN</v>
      </c>
      <c r="P1384" s="119">
        <f t="shared" si="64"/>
        <v>0</v>
      </c>
      <c r="Q1384" s="119">
        <f t="shared" si="65"/>
        <v>0</v>
      </c>
      <c r="S1384" s="137" t="str">
        <f>IF(B1384="NET","",IFERROR(VLOOKUP(O1384,'2) Order Form'!$W$9:$W$1926,1,FALSE),"Ikke med I order form"))</f>
        <v>Ikke med I order form</v>
      </c>
      <c r="V1384" s="172"/>
      <c r="W1384" s="120"/>
      <c r="AA1384" s="195"/>
      <c r="AB1384" s="137"/>
    </row>
    <row r="1385" spans="1:28" s="2" customFormat="1" ht="15" x14ac:dyDescent="0.2">
      <c r="A1385" s="228">
        <v>820366</v>
      </c>
      <c r="B1385" s="228" t="s">
        <v>4011</v>
      </c>
      <c r="C1385" s="228" t="s">
        <v>4204</v>
      </c>
      <c r="D1385" s="228" t="s">
        <v>4002</v>
      </c>
      <c r="E1385" s="228" t="s">
        <v>4396</v>
      </c>
      <c r="F1385" s="228" t="s">
        <v>7</v>
      </c>
      <c r="G1385" s="228" t="s">
        <v>128</v>
      </c>
      <c r="H1385" s="228">
        <v>0</v>
      </c>
      <c r="I1385" s="228">
        <v>0</v>
      </c>
      <c r="J1385" s="228">
        <v>0</v>
      </c>
      <c r="K1385" s="228">
        <v>0</v>
      </c>
      <c r="L1385" s="231">
        <v>0</v>
      </c>
      <c r="N1385" s="119" t="str">
        <f t="shared" si="63"/>
        <v>820366-78001-M</v>
      </c>
      <c r="O1385" s="122" t="str">
        <f>IF(B1385="NET","",IF(B1385="","",IFERROR(VLOOKUP(N1385,EAN!$A:$B,2,FALSE),"MANGLER - MÅ OPPDATERE EAN-FANEN")))</f>
        <v>MANGLER - MÅ OPPDATERE EAN-FANEN</v>
      </c>
      <c r="P1385" s="119">
        <f t="shared" si="64"/>
        <v>0</v>
      </c>
      <c r="Q1385" s="119">
        <f t="shared" si="65"/>
        <v>0</v>
      </c>
      <c r="S1385" s="137" t="str">
        <f>IF(B1385="NET","",IFERROR(VLOOKUP(O1385,'2) Order Form'!$W$9:$W$1926,1,FALSE),"Ikke med I order form"))</f>
        <v>Ikke med I order form</v>
      </c>
      <c r="V1385" s="172"/>
      <c r="W1385" s="120"/>
      <c r="AA1385" s="195"/>
      <c r="AB1385" s="137"/>
    </row>
    <row r="1386" spans="1:28" s="2" customFormat="1" ht="15" x14ac:dyDescent="0.2">
      <c r="A1386" s="228">
        <v>820366</v>
      </c>
      <c r="B1386" s="228" t="s">
        <v>4011</v>
      </c>
      <c r="C1386" s="228" t="s">
        <v>4204</v>
      </c>
      <c r="D1386" s="228" t="s">
        <v>4003</v>
      </c>
      <c r="E1386" s="228" t="s">
        <v>4396</v>
      </c>
      <c r="F1386" s="228" t="s">
        <v>67</v>
      </c>
      <c r="G1386" s="228" t="s">
        <v>128</v>
      </c>
      <c r="H1386" s="228">
        <v>0</v>
      </c>
      <c r="I1386" s="228">
        <v>0</v>
      </c>
      <c r="J1386" s="228">
        <v>0</v>
      </c>
      <c r="K1386" s="228">
        <v>0</v>
      </c>
      <c r="L1386" s="231">
        <v>0</v>
      </c>
      <c r="N1386" s="119" t="str">
        <f t="shared" si="63"/>
        <v>820366-78001-L</v>
      </c>
      <c r="O1386" s="122" t="str">
        <f>IF(B1386="NET","",IF(B1386="","",IFERROR(VLOOKUP(N1386,EAN!$A:$B,2,FALSE),"MANGLER - MÅ OPPDATERE EAN-FANEN")))</f>
        <v>MANGLER - MÅ OPPDATERE EAN-FANEN</v>
      </c>
      <c r="P1386" s="119">
        <f t="shared" si="64"/>
        <v>0</v>
      </c>
      <c r="Q1386" s="119">
        <f t="shared" si="65"/>
        <v>0</v>
      </c>
      <c r="S1386" s="137" t="str">
        <f>IF(B1386="NET","",IFERROR(VLOOKUP(O1386,'2) Order Form'!$W$9:$W$1926,1,FALSE),"Ikke med I order form"))</f>
        <v>Ikke med I order form</v>
      </c>
      <c r="V1386" s="172"/>
      <c r="W1386" s="120"/>
      <c r="AA1386" s="195"/>
      <c r="AB1386" s="137"/>
    </row>
    <row r="1387" spans="1:28" s="2" customFormat="1" ht="15" x14ac:dyDescent="0.2">
      <c r="A1387" s="228">
        <v>820366</v>
      </c>
      <c r="B1387" s="228" t="s">
        <v>4011</v>
      </c>
      <c r="C1387" s="228" t="s">
        <v>4204</v>
      </c>
      <c r="D1387" s="228" t="s">
        <v>4004</v>
      </c>
      <c r="E1387" s="228" t="s">
        <v>4396</v>
      </c>
      <c r="F1387" s="228" t="s">
        <v>68</v>
      </c>
      <c r="G1387" s="228" t="s">
        <v>128</v>
      </c>
      <c r="H1387" s="228">
        <v>0</v>
      </c>
      <c r="I1387" s="228">
        <v>0</v>
      </c>
      <c r="J1387" s="228">
        <v>0</v>
      </c>
      <c r="K1387" s="228">
        <v>0</v>
      </c>
      <c r="L1387" s="231">
        <v>0</v>
      </c>
      <c r="N1387" s="119" t="str">
        <f t="shared" si="63"/>
        <v>820366-78001-XL</v>
      </c>
      <c r="O1387" s="122" t="str">
        <f>IF(B1387="NET","",IF(B1387="","",IFERROR(VLOOKUP(N1387,EAN!$A:$B,2,FALSE),"MANGLER - MÅ OPPDATERE EAN-FANEN")))</f>
        <v>MANGLER - MÅ OPPDATERE EAN-FANEN</v>
      </c>
      <c r="P1387" s="119">
        <f t="shared" si="64"/>
        <v>0</v>
      </c>
      <c r="Q1387" s="119">
        <f t="shared" si="65"/>
        <v>0</v>
      </c>
      <c r="S1387" s="137" t="str">
        <f>IF(B1387="NET","",IFERROR(VLOOKUP(O1387,'2) Order Form'!$W$9:$W$1926,1,FALSE),"Ikke med I order form"))</f>
        <v>Ikke med I order form</v>
      </c>
      <c r="V1387" s="172"/>
      <c r="W1387" s="120"/>
      <c r="AA1387" s="195"/>
      <c r="AB1387" s="137"/>
    </row>
    <row r="1388" spans="1:28" s="2" customFormat="1" ht="15" x14ac:dyDescent="0.2">
      <c r="A1388" s="228">
        <v>820366</v>
      </c>
      <c r="B1388" s="228" t="s">
        <v>4011</v>
      </c>
      <c r="C1388" s="228" t="s">
        <v>4204</v>
      </c>
      <c r="D1388" s="228" t="s">
        <v>650</v>
      </c>
      <c r="E1388" s="228" t="s">
        <v>4364</v>
      </c>
      <c r="F1388" s="228" t="s">
        <v>8</v>
      </c>
      <c r="G1388" s="228" t="s">
        <v>128</v>
      </c>
      <c r="H1388" s="228">
        <v>0</v>
      </c>
      <c r="I1388" s="228">
        <v>0</v>
      </c>
      <c r="J1388" s="228">
        <v>0</v>
      </c>
      <c r="K1388" s="228">
        <v>0</v>
      </c>
      <c r="L1388" s="231">
        <v>0</v>
      </c>
      <c r="N1388" s="119" t="str">
        <f t="shared" si="63"/>
        <v>820366-99901-S</v>
      </c>
      <c r="O1388" s="122" t="str">
        <f>IF(B1388="NET","",IF(B1388="","",IFERROR(VLOOKUP(N1388,EAN!$A:$B,2,FALSE),"MANGLER - MÅ OPPDATERE EAN-FANEN")))</f>
        <v>MANGLER - MÅ OPPDATERE EAN-FANEN</v>
      </c>
      <c r="P1388" s="119">
        <f t="shared" si="64"/>
        <v>0</v>
      </c>
      <c r="Q1388" s="119">
        <f t="shared" si="65"/>
        <v>0</v>
      </c>
      <c r="S1388" s="137" t="str">
        <f>IF(B1388="NET","",IFERROR(VLOOKUP(O1388,'2) Order Form'!$W$9:$W$1926,1,FALSE),"Ikke med I order form"))</f>
        <v>Ikke med I order form</v>
      </c>
      <c r="V1388" s="172"/>
      <c r="W1388" s="120"/>
      <c r="AA1388" s="195"/>
      <c r="AB1388" s="137"/>
    </row>
    <row r="1389" spans="1:28" s="2" customFormat="1" ht="15" x14ac:dyDescent="0.2">
      <c r="A1389" s="228">
        <v>820366</v>
      </c>
      <c r="B1389" s="228" t="s">
        <v>4011</v>
      </c>
      <c r="C1389" s="228" t="s">
        <v>4204</v>
      </c>
      <c r="D1389" s="228" t="s">
        <v>651</v>
      </c>
      <c r="E1389" s="228" t="s">
        <v>4364</v>
      </c>
      <c r="F1389" s="228" t="s">
        <v>7</v>
      </c>
      <c r="G1389" s="228" t="s">
        <v>128</v>
      </c>
      <c r="H1389" s="228">
        <v>0</v>
      </c>
      <c r="I1389" s="228">
        <v>0</v>
      </c>
      <c r="J1389" s="228">
        <v>0</v>
      </c>
      <c r="K1389" s="228">
        <v>0</v>
      </c>
      <c r="L1389" s="231">
        <v>0</v>
      </c>
      <c r="N1389" s="119" t="str">
        <f t="shared" si="63"/>
        <v>820366-99901-M</v>
      </c>
      <c r="O1389" s="122" t="str">
        <f>IF(B1389="NET","",IF(B1389="","",IFERROR(VLOOKUP(N1389,EAN!$A:$B,2,FALSE),"MANGLER - MÅ OPPDATERE EAN-FANEN")))</f>
        <v>MANGLER - MÅ OPPDATERE EAN-FANEN</v>
      </c>
      <c r="P1389" s="119">
        <f t="shared" si="64"/>
        <v>0</v>
      </c>
      <c r="Q1389" s="119">
        <f t="shared" si="65"/>
        <v>0</v>
      </c>
      <c r="S1389" s="137" t="str">
        <f>IF(B1389="NET","",IFERROR(VLOOKUP(O1389,'2) Order Form'!$W$9:$W$1926,1,FALSE),"Ikke med I order form"))</f>
        <v>Ikke med I order form</v>
      </c>
      <c r="V1389" s="172"/>
      <c r="W1389" s="120"/>
      <c r="AA1389" s="195"/>
      <c r="AB1389" s="137"/>
    </row>
    <row r="1390" spans="1:28" s="2" customFormat="1" ht="15" x14ac:dyDescent="0.2">
      <c r="A1390" s="228">
        <v>820366</v>
      </c>
      <c r="B1390" s="228" t="s">
        <v>4011</v>
      </c>
      <c r="C1390" s="228" t="s">
        <v>4204</v>
      </c>
      <c r="D1390" s="228" t="s">
        <v>652</v>
      </c>
      <c r="E1390" s="228" t="s">
        <v>4364</v>
      </c>
      <c r="F1390" s="228" t="s">
        <v>67</v>
      </c>
      <c r="G1390" s="228" t="s">
        <v>128</v>
      </c>
      <c r="H1390" s="228">
        <v>0</v>
      </c>
      <c r="I1390" s="228">
        <v>0</v>
      </c>
      <c r="J1390" s="228">
        <v>0</v>
      </c>
      <c r="K1390" s="228">
        <v>0</v>
      </c>
      <c r="L1390" s="231">
        <v>0</v>
      </c>
      <c r="N1390" s="119" t="str">
        <f t="shared" si="63"/>
        <v>820366-99901-L</v>
      </c>
      <c r="O1390" s="122" t="str">
        <f>IF(B1390="NET","",IF(B1390="","",IFERROR(VLOOKUP(N1390,EAN!$A:$B,2,FALSE),"MANGLER - MÅ OPPDATERE EAN-FANEN")))</f>
        <v>MANGLER - MÅ OPPDATERE EAN-FANEN</v>
      </c>
      <c r="P1390" s="119">
        <f t="shared" si="64"/>
        <v>0</v>
      </c>
      <c r="Q1390" s="119">
        <f t="shared" si="65"/>
        <v>0</v>
      </c>
      <c r="S1390" s="137" t="str">
        <f>IF(B1390="NET","",IFERROR(VLOOKUP(O1390,'2) Order Form'!$W$9:$W$1926,1,FALSE),"Ikke med I order form"))</f>
        <v>Ikke med I order form</v>
      </c>
      <c r="V1390" s="172"/>
      <c r="W1390" s="120"/>
      <c r="AA1390" s="195"/>
      <c r="AB1390" s="137"/>
    </row>
    <row r="1391" spans="1:28" s="2" customFormat="1" ht="15" x14ac:dyDescent="0.2">
      <c r="A1391" s="228">
        <v>820366</v>
      </c>
      <c r="B1391" s="228" t="s">
        <v>4011</v>
      </c>
      <c r="C1391" s="228" t="s">
        <v>4204</v>
      </c>
      <c r="D1391" s="228" t="s">
        <v>653</v>
      </c>
      <c r="E1391" s="228" t="s">
        <v>4364</v>
      </c>
      <c r="F1391" s="228" t="s">
        <v>68</v>
      </c>
      <c r="G1391" s="228" t="s">
        <v>128</v>
      </c>
      <c r="H1391" s="228">
        <v>0</v>
      </c>
      <c r="I1391" s="228">
        <v>0</v>
      </c>
      <c r="J1391" s="228">
        <v>0</v>
      </c>
      <c r="K1391" s="228">
        <v>0</v>
      </c>
      <c r="L1391" s="231">
        <v>0</v>
      </c>
      <c r="N1391" s="119" t="str">
        <f t="shared" si="63"/>
        <v>820366-99901-XL</v>
      </c>
      <c r="O1391" s="122" t="str">
        <f>IF(B1391="NET","",IF(B1391="","",IFERROR(VLOOKUP(N1391,EAN!$A:$B,2,FALSE),"MANGLER - MÅ OPPDATERE EAN-FANEN")))</f>
        <v>MANGLER - MÅ OPPDATERE EAN-FANEN</v>
      </c>
      <c r="P1391" s="119">
        <f t="shared" si="64"/>
        <v>0</v>
      </c>
      <c r="Q1391" s="119">
        <f t="shared" si="65"/>
        <v>0</v>
      </c>
      <c r="S1391" s="137" t="str">
        <f>IF(B1391="NET","",IFERROR(VLOOKUP(O1391,'2) Order Form'!$W$9:$W$1926,1,FALSE),"Ikke med I order form"))</f>
        <v>Ikke med I order form</v>
      </c>
      <c r="V1391" s="172"/>
      <c r="W1391" s="120"/>
      <c r="AA1391" s="195"/>
      <c r="AB1391" s="137"/>
    </row>
    <row r="1392" spans="1:28" s="2" customFormat="1" ht="15" x14ac:dyDescent="0.2">
      <c r="A1392" s="229">
        <v>820369</v>
      </c>
      <c r="B1392" s="228" t="s">
        <v>248</v>
      </c>
      <c r="C1392" s="228"/>
      <c r="D1392" s="228"/>
      <c r="E1392" s="228"/>
      <c r="F1392" s="228"/>
      <c r="G1392" s="228"/>
      <c r="H1392" s="229">
        <v>202226</v>
      </c>
      <c r="I1392" s="229">
        <v>202227</v>
      </c>
      <c r="J1392" s="229">
        <v>202228</v>
      </c>
      <c r="K1392" s="229">
        <v>202229</v>
      </c>
      <c r="L1392" s="232">
        <v>202234</v>
      </c>
      <c r="N1392" s="119" t="str">
        <f t="shared" si="63"/>
        <v>820369-</v>
      </c>
      <c r="O1392" s="122" t="str">
        <f>IF(B1392="NET","",IF(B1392="","",IFERROR(VLOOKUP(N1392,EAN!$A:$B,2,FALSE),"MANGLER - MÅ OPPDATERE EAN-FANEN")))</f>
        <v/>
      </c>
      <c r="P1392" s="119">
        <f t="shared" si="64"/>
        <v>202226</v>
      </c>
      <c r="Q1392" s="119">
        <f t="shared" si="65"/>
        <v>202234</v>
      </c>
      <c r="S1392" s="137" t="str">
        <f>IF(B1392="NET","",IFERROR(VLOOKUP(O1392,'2) Order Form'!$W$9:$W$1926,1,FALSE),"Ikke med I order form"))</f>
        <v/>
      </c>
      <c r="V1392" s="172"/>
      <c r="W1392" s="120"/>
      <c r="AA1392" s="195"/>
      <c r="AB1392" s="137"/>
    </row>
    <row r="1393" spans="1:28" s="2" customFormat="1" ht="15" x14ac:dyDescent="0.2">
      <c r="A1393" s="228">
        <v>820369</v>
      </c>
      <c r="B1393" s="228" t="s">
        <v>2191</v>
      </c>
      <c r="C1393" s="228" t="s">
        <v>4204</v>
      </c>
      <c r="D1393" s="228" t="s">
        <v>4012</v>
      </c>
      <c r="E1393" s="228" t="s">
        <v>4399</v>
      </c>
      <c r="F1393" s="228" t="s">
        <v>8</v>
      </c>
      <c r="G1393" s="228" t="s">
        <v>504</v>
      </c>
      <c r="H1393" s="228">
        <v>0</v>
      </c>
      <c r="I1393" s="228">
        <v>0</v>
      </c>
      <c r="J1393" s="228">
        <v>0</v>
      </c>
      <c r="K1393" s="228">
        <v>0</v>
      </c>
      <c r="L1393" s="231">
        <v>0</v>
      </c>
      <c r="N1393" s="119" t="str">
        <f t="shared" si="63"/>
        <v>820369-58001-S</v>
      </c>
      <c r="O1393" s="122" t="str">
        <f>IF(B1393="NET","",IF(B1393="","",IFERROR(VLOOKUP(N1393,EAN!$A:$B,2,FALSE),"MANGLER - MÅ OPPDATERE EAN-FANEN")))</f>
        <v>MANGLER - MÅ OPPDATERE EAN-FANEN</v>
      </c>
      <c r="P1393" s="119">
        <f t="shared" si="64"/>
        <v>0</v>
      </c>
      <c r="Q1393" s="119">
        <f t="shared" si="65"/>
        <v>0</v>
      </c>
      <c r="S1393" s="137" t="str">
        <f>IF(B1393="NET","",IFERROR(VLOOKUP(O1393,'2) Order Form'!$W$9:$W$1926,1,FALSE),"Ikke med I order form"))</f>
        <v>Ikke med I order form</v>
      </c>
      <c r="V1393" s="172"/>
      <c r="W1393" s="120"/>
      <c r="AA1393" s="195"/>
      <c r="AB1393" s="137"/>
    </row>
    <row r="1394" spans="1:28" s="2" customFormat="1" ht="15" x14ac:dyDescent="0.2">
      <c r="A1394" s="228">
        <v>820369</v>
      </c>
      <c r="B1394" s="228" t="s">
        <v>2191</v>
      </c>
      <c r="C1394" s="228" t="s">
        <v>4204</v>
      </c>
      <c r="D1394" s="228" t="s">
        <v>4013</v>
      </c>
      <c r="E1394" s="228" t="s">
        <v>4399</v>
      </c>
      <c r="F1394" s="228" t="s">
        <v>7</v>
      </c>
      <c r="G1394" s="228" t="s">
        <v>504</v>
      </c>
      <c r="H1394" s="228">
        <v>0</v>
      </c>
      <c r="I1394" s="228">
        <v>0</v>
      </c>
      <c r="J1394" s="228">
        <v>0</v>
      </c>
      <c r="K1394" s="228">
        <v>0</v>
      </c>
      <c r="L1394" s="231">
        <v>0</v>
      </c>
      <c r="N1394" s="119" t="str">
        <f t="shared" si="63"/>
        <v>820369-58001-M</v>
      </c>
      <c r="O1394" s="122" t="str">
        <f>IF(B1394="NET","",IF(B1394="","",IFERROR(VLOOKUP(N1394,EAN!$A:$B,2,FALSE),"MANGLER - MÅ OPPDATERE EAN-FANEN")))</f>
        <v>MANGLER - MÅ OPPDATERE EAN-FANEN</v>
      </c>
      <c r="P1394" s="119">
        <f t="shared" si="64"/>
        <v>0</v>
      </c>
      <c r="Q1394" s="119">
        <f t="shared" si="65"/>
        <v>0</v>
      </c>
      <c r="S1394" s="137" t="str">
        <f>IF(B1394="NET","",IFERROR(VLOOKUP(O1394,'2) Order Form'!$W$9:$W$1926,1,FALSE),"Ikke med I order form"))</f>
        <v>Ikke med I order form</v>
      </c>
      <c r="V1394" s="172"/>
      <c r="W1394" s="120"/>
      <c r="AA1394" s="195"/>
      <c r="AB1394" s="137"/>
    </row>
    <row r="1395" spans="1:28" s="2" customFormat="1" ht="15" x14ac:dyDescent="0.2">
      <c r="A1395" s="228">
        <v>820369</v>
      </c>
      <c r="B1395" s="228" t="s">
        <v>2191</v>
      </c>
      <c r="C1395" s="228" t="s">
        <v>4204</v>
      </c>
      <c r="D1395" s="228" t="s">
        <v>4014</v>
      </c>
      <c r="E1395" s="228" t="s">
        <v>4399</v>
      </c>
      <c r="F1395" s="228" t="s">
        <v>67</v>
      </c>
      <c r="G1395" s="228" t="s">
        <v>504</v>
      </c>
      <c r="H1395" s="228">
        <v>0</v>
      </c>
      <c r="I1395" s="228">
        <v>0</v>
      </c>
      <c r="J1395" s="228">
        <v>0</v>
      </c>
      <c r="K1395" s="228">
        <v>0</v>
      </c>
      <c r="L1395" s="231">
        <v>0</v>
      </c>
      <c r="N1395" s="119" t="str">
        <f t="shared" si="63"/>
        <v>820369-58001-L</v>
      </c>
      <c r="O1395" s="122" t="str">
        <f>IF(B1395="NET","",IF(B1395="","",IFERROR(VLOOKUP(N1395,EAN!$A:$B,2,FALSE),"MANGLER - MÅ OPPDATERE EAN-FANEN")))</f>
        <v>MANGLER - MÅ OPPDATERE EAN-FANEN</v>
      </c>
      <c r="P1395" s="119">
        <f t="shared" si="64"/>
        <v>0</v>
      </c>
      <c r="Q1395" s="119">
        <f t="shared" si="65"/>
        <v>0</v>
      </c>
      <c r="S1395" s="137" t="str">
        <f>IF(B1395="NET","",IFERROR(VLOOKUP(O1395,'2) Order Form'!$W$9:$W$1926,1,FALSE),"Ikke med I order form"))</f>
        <v>Ikke med I order form</v>
      </c>
      <c r="V1395" s="172"/>
      <c r="W1395" s="120"/>
      <c r="AA1395" s="195"/>
      <c r="AB1395" s="137"/>
    </row>
    <row r="1396" spans="1:28" s="2" customFormat="1" ht="15" x14ac:dyDescent="0.2">
      <c r="A1396" s="228">
        <v>820369</v>
      </c>
      <c r="B1396" s="228" t="s">
        <v>2191</v>
      </c>
      <c r="C1396" s="228" t="s">
        <v>4204</v>
      </c>
      <c r="D1396" s="228" t="s">
        <v>4015</v>
      </c>
      <c r="E1396" s="228" t="s">
        <v>4399</v>
      </c>
      <c r="F1396" s="228" t="s">
        <v>68</v>
      </c>
      <c r="G1396" s="228" t="s">
        <v>504</v>
      </c>
      <c r="H1396" s="228">
        <v>0</v>
      </c>
      <c r="I1396" s="228">
        <v>0</v>
      </c>
      <c r="J1396" s="228">
        <v>0</v>
      </c>
      <c r="K1396" s="228">
        <v>0</v>
      </c>
      <c r="L1396" s="231">
        <v>0</v>
      </c>
      <c r="N1396" s="119" t="str">
        <f t="shared" si="63"/>
        <v>820369-58001-XL</v>
      </c>
      <c r="O1396" s="122" t="str">
        <f>IF(B1396="NET","",IF(B1396="","",IFERROR(VLOOKUP(N1396,EAN!$A:$B,2,FALSE),"MANGLER - MÅ OPPDATERE EAN-FANEN")))</f>
        <v>MANGLER - MÅ OPPDATERE EAN-FANEN</v>
      </c>
      <c r="P1396" s="119">
        <f t="shared" si="64"/>
        <v>0</v>
      </c>
      <c r="Q1396" s="119">
        <f t="shared" si="65"/>
        <v>0</v>
      </c>
      <c r="S1396" s="137" t="str">
        <f>IF(B1396="NET","",IFERROR(VLOOKUP(O1396,'2) Order Form'!$W$9:$W$1926,1,FALSE),"Ikke med I order form"))</f>
        <v>Ikke med I order form</v>
      </c>
      <c r="V1396" s="172"/>
      <c r="W1396" s="120"/>
      <c r="AA1396" s="195"/>
      <c r="AB1396" s="137"/>
    </row>
    <row r="1397" spans="1:28" s="2" customFormat="1" ht="15" x14ac:dyDescent="0.2">
      <c r="A1397" s="228">
        <v>820369</v>
      </c>
      <c r="B1397" s="228" t="s">
        <v>2191</v>
      </c>
      <c r="C1397" s="228" t="s">
        <v>4204</v>
      </c>
      <c r="D1397" s="228" t="s">
        <v>4001</v>
      </c>
      <c r="E1397" s="228" t="s">
        <v>4396</v>
      </c>
      <c r="F1397" s="228" t="s">
        <v>8</v>
      </c>
      <c r="G1397" s="228" t="s">
        <v>128</v>
      </c>
      <c r="H1397" s="228">
        <v>0</v>
      </c>
      <c r="I1397" s="228">
        <v>0</v>
      </c>
      <c r="J1397" s="228">
        <v>0</v>
      </c>
      <c r="K1397" s="228">
        <v>0</v>
      </c>
      <c r="L1397" s="231">
        <v>0</v>
      </c>
      <c r="N1397" s="119" t="str">
        <f t="shared" si="63"/>
        <v>820369-78001-S</v>
      </c>
      <c r="O1397" s="122" t="str">
        <f>IF(B1397="NET","",IF(B1397="","",IFERROR(VLOOKUP(N1397,EAN!$A:$B,2,FALSE),"MANGLER - MÅ OPPDATERE EAN-FANEN")))</f>
        <v>MANGLER - MÅ OPPDATERE EAN-FANEN</v>
      </c>
      <c r="P1397" s="119">
        <f t="shared" si="64"/>
        <v>0</v>
      </c>
      <c r="Q1397" s="119">
        <f t="shared" si="65"/>
        <v>0</v>
      </c>
      <c r="S1397" s="137" t="str">
        <f>IF(B1397="NET","",IFERROR(VLOOKUP(O1397,'2) Order Form'!$W$9:$W$1926,1,FALSE),"Ikke med I order form"))</f>
        <v>Ikke med I order form</v>
      </c>
      <c r="V1397" s="172"/>
      <c r="W1397" s="120"/>
      <c r="AA1397" s="195"/>
      <c r="AB1397" s="137"/>
    </row>
    <row r="1398" spans="1:28" s="2" customFormat="1" ht="15" x14ac:dyDescent="0.2">
      <c r="A1398" s="228">
        <v>820369</v>
      </c>
      <c r="B1398" s="228" t="s">
        <v>2191</v>
      </c>
      <c r="C1398" s="228" t="s">
        <v>4204</v>
      </c>
      <c r="D1398" s="228" t="s">
        <v>4002</v>
      </c>
      <c r="E1398" s="228" t="s">
        <v>4396</v>
      </c>
      <c r="F1398" s="228" t="s">
        <v>7</v>
      </c>
      <c r="G1398" s="228" t="s">
        <v>128</v>
      </c>
      <c r="H1398" s="228">
        <v>0</v>
      </c>
      <c r="I1398" s="228">
        <v>0</v>
      </c>
      <c r="J1398" s="228">
        <v>0</v>
      </c>
      <c r="K1398" s="228">
        <v>0</v>
      </c>
      <c r="L1398" s="231">
        <v>0</v>
      </c>
      <c r="N1398" s="119" t="str">
        <f t="shared" si="63"/>
        <v>820369-78001-M</v>
      </c>
      <c r="O1398" s="122" t="str">
        <f>IF(B1398="NET","",IF(B1398="","",IFERROR(VLOOKUP(N1398,EAN!$A:$B,2,FALSE),"MANGLER - MÅ OPPDATERE EAN-FANEN")))</f>
        <v>MANGLER - MÅ OPPDATERE EAN-FANEN</v>
      </c>
      <c r="P1398" s="119">
        <f t="shared" si="64"/>
        <v>0</v>
      </c>
      <c r="Q1398" s="119">
        <f t="shared" si="65"/>
        <v>0</v>
      </c>
      <c r="S1398" s="137" t="str">
        <f>IF(B1398="NET","",IFERROR(VLOOKUP(O1398,'2) Order Form'!$W$9:$W$1926,1,FALSE),"Ikke med I order form"))</f>
        <v>Ikke med I order form</v>
      </c>
      <c r="V1398" s="172"/>
      <c r="W1398" s="120"/>
      <c r="AA1398" s="195"/>
      <c r="AB1398" s="137"/>
    </row>
    <row r="1399" spans="1:28" s="2" customFormat="1" ht="15" x14ac:dyDescent="0.2">
      <c r="A1399" s="228">
        <v>820369</v>
      </c>
      <c r="B1399" s="228" t="s">
        <v>2191</v>
      </c>
      <c r="C1399" s="228" t="s">
        <v>4204</v>
      </c>
      <c r="D1399" s="228" t="s">
        <v>4003</v>
      </c>
      <c r="E1399" s="228" t="s">
        <v>4396</v>
      </c>
      <c r="F1399" s="228" t="s">
        <v>67</v>
      </c>
      <c r="G1399" s="228" t="s">
        <v>128</v>
      </c>
      <c r="H1399" s="228">
        <v>0</v>
      </c>
      <c r="I1399" s="228">
        <v>0</v>
      </c>
      <c r="J1399" s="228">
        <v>0</v>
      </c>
      <c r="K1399" s="228">
        <v>0</v>
      </c>
      <c r="L1399" s="231">
        <v>0</v>
      </c>
      <c r="N1399" s="119" t="str">
        <f t="shared" si="63"/>
        <v>820369-78001-L</v>
      </c>
      <c r="O1399" s="122" t="str">
        <f>IF(B1399="NET","",IF(B1399="","",IFERROR(VLOOKUP(N1399,EAN!$A:$B,2,FALSE),"MANGLER - MÅ OPPDATERE EAN-FANEN")))</f>
        <v>MANGLER - MÅ OPPDATERE EAN-FANEN</v>
      </c>
      <c r="P1399" s="119">
        <f t="shared" si="64"/>
        <v>0</v>
      </c>
      <c r="Q1399" s="119">
        <f t="shared" si="65"/>
        <v>0</v>
      </c>
      <c r="S1399" s="137" t="str">
        <f>IF(B1399="NET","",IFERROR(VLOOKUP(O1399,'2) Order Form'!$W$9:$W$1926,1,FALSE),"Ikke med I order form"))</f>
        <v>Ikke med I order form</v>
      </c>
      <c r="V1399" s="172"/>
      <c r="W1399" s="120"/>
      <c r="AA1399" s="195"/>
      <c r="AB1399" s="137"/>
    </row>
    <row r="1400" spans="1:28" s="2" customFormat="1" ht="15" x14ac:dyDescent="0.2">
      <c r="A1400" s="228">
        <v>820369</v>
      </c>
      <c r="B1400" s="228" t="s">
        <v>2191</v>
      </c>
      <c r="C1400" s="228" t="s">
        <v>4204</v>
      </c>
      <c r="D1400" s="228" t="s">
        <v>4004</v>
      </c>
      <c r="E1400" s="228" t="s">
        <v>4396</v>
      </c>
      <c r="F1400" s="228" t="s">
        <v>68</v>
      </c>
      <c r="G1400" s="228" t="s">
        <v>128</v>
      </c>
      <c r="H1400" s="228">
        <v>0</v>
      </c>
      <c r="I1400" s="228">
        <v>0</v>
      </c>
      <c r="J1400" s="228">
        <v>0</v>
      </c>
      <c r="K1400" s="228">
        <v>0</v>
      </c>
      <c r="L1400" s="231">
        <v>0</v>
      </c>
      <c r="N1400" s="119" t="str">
        <f t="shared" si="63"/>
        <v>820369-78001-XL</v>
      </c>
      <c r="O1400" s="122" t="str">
        <f>IF(B1400="NET","",IF(B1400="","",IFERROR(VLOOKUP(N1400,EAN!$A:$B,2,FALSE),"MANGLER - MÅ OPPDATERE EAN-FANEN")))</f>
        <v>MANGLER - MÅ OPPDATERE EAN-FANEN</v>
      </c>
      <c r="P1400" s="119">
        <f t="shared" si="64"/>
        <v>0</v>
      </c>
      <c r="Q1400" s="119">
        <f t="shared" si="65"/>
        <v>0</v>
      </c>
      <c r="S1400" s="137" t="str">
        <f>IF(B1400="NET","",IFERROR(VLOOKUP(O1400,'2) Order Form'!$W$9:$W$1926,1,FALSE),"Ikke med I order form"))</f>
        <v>Ikke med I order form</v>
      </c>
      <c r="V1400" s="172"/>
      <c r="W1400" s="120"/>
      <c r="AA1400" s="195"/>
      <c r="AB1400" s="137"/>
    </row>
    <row r="1401" spans="1:28" s="2" customFormat="1" ht="15" x14ac:dyDescent="0.2">
      <c r="A1401" s="228">
        <v>820369</v>
      </c>
      <c r="B1401" s="228" t="s">
        <v>2191</v>
      </c>
      <c r="C1401" s="228" t="s">
        <v>4204</v>
      </c>
      <c r="D1401" s="228" t="s">
        <v>3950</v>
      </c>
      <c r="E1401" s="228" t="s">
        <v>3360</v>
      </c>
      <c r="F1401" s="228" t="s">
        <v>8</v>
      </c>
      <c r="G1401" s="228" t="s">
        <v>128</v>
      </c>
      <c r="H1401" s="228">
        <v>0</v>
      </c>
      <c r="I1401" s="228">
        <v>0</v>
      </c>
      <c r="J1401" s="228">
        <v>0</v>
      </c>
      <c r="K1401" s="228">
        <v>0</v>
      </c>
      <c r="L1401" s="231">
        <v>0</v>
      </c>
      <c r="N1401" s="119" t="str">
        <f t="shared" si="63"/>
        <v>820369-88000-S</v>
      </c>
      <c r="O1401" s="122" t="str">
        <f>IF(B1401="NET","",IF(B1401="","",IFERROR(VLOOKUP(N1401,EAN!$A:$B,2,FALSE),"MANGLER - MÅ OPPDATERE EAN-FANEN")))</f>
        <v>MANGLER - MÅ OPPDATERE EAN-FANEN</v>
      </c>
      <c r="P1401" s="119">
        <f t="shared" si="64"/>
        <v>0</v>
      </c>
      <c r="Q1401" s="119">
        <f t="shared" si="65"/>
        <v>0</v>
      </c>
      <c r="S1401" s="137" t="str">
        <f>IF(B1401="NET","",IFERROR(VLOOKUP(O1401,'2) Order Form'!$W$9:$W$1926,1,FALSE),"Ikke med I order form"))</f>
        <v>Ikke med I order form</v>
      </c>
      <c r="V1401" s="172"/>
      <c r="W1401" s="120"/>
      <c r="AA1401" s="195"/>
      <c r="AB1401" s="137"/>
    </row>
    <row r="1402" spans="1:28" s="2" customFormat="1" ht="15" x14ac:dyDescent="0.2">
      <c r="A1402" s="228">
        <v>820369</v>
      </c>
      <c r="B1402" s="228" t="s">
        <v>2191</v>
      </c>
      <c r="C1402" s="228" t="s">
        <v>4204</v>
      </c>
      <c r="D1402" s="228" t="s">
        <v>3951</v>
      </c>
      <c r="E1402" s="228" t="s">
        <v>3360</v>
      </c>
      <c r="F1402" s="228" t="s">
        <v>7</v>
      </c>
      <c r="G1402" s="228" t="s">
        <v>128</v>
      </c>
      <c r="H1402" s="228">
        <v>0</v>
      </c>
      <c r="I1402" s="228">
        <v>0</v>
      </c>
      <c r="J1402" s="228">
        <v>0</v>
      </c>
      <c r="K1402" s="228">
        <v>0</v>
      </c>
      <c r="L1402" s="231">
        <v>0</v>
      </c>
      <c r="N1402" s="119" t="str">
        <f t="shared" si="63"/>
        <v>820369-88000-M</v>
      </c>
      <c r="O1402" s="122" t="str">
        <f>IF(B1402="NET","",IF(B1402="","",IFERROR(VLOOKUP(N1402,EAN!$A:$B,2,FALSE),"MANGLER - MÅ OPPDATERE EAN-FANEN")))</f>
        <v>MANGLER - MÅ OPPDATERE EAN-FANEN</v>
      </c>
      <c r="P1402" s="119">
        <f t="shared" si="64"/>
        <v>0</v>
      </c>
      <c r="Q1402" s="119">
        <f t="shared" si="65"/>
        <v>0</v>
      </c>
      <c r="S1402" s="137" t="str">
        <f>IF(B1402="NET","",IFERROR(VLOOKUP(O1402,'2) Order Form'!$W$9:$W$1926,1,FALSE),"Ikke med I order form"))</f>
        <v>Ikke med I order form</v>
      </c>
      <c r="V1402" s="172"/>
      <c r="W1402" s="120"/>
      <c r="AA1402" s="195"/>
      <c r="AB1402" s="137"/>
    </row>
    <row r="1403" spans="1:28" s="2" customFormat="1" ht="15" x14ac:dyDescent="0.2">
      <c r="A1403" s="228">
        <v>820369</v>
      </c>
      <c r="B1403" s="228" t="s">
        <v>2191</v>
      </c>
      <c r="C1403" s="228" t="s">
        <v>4204</v>
      </c>
      <c r="D1403" s="228" t="s">
        <v>3952</v>
      </c>
      <c r="E1403" s="228" t="s">
        <v>3360</v>
      </c>
      <c r="F1403" s="228" t="s">
        <v>67</v>
      </c>
      <c r="G1403" s="228" t="s">
        <v>128</v>
      </c>
      <c r="H1403" s="228">
        <v>0</v>
      </c>
      <c r="I1403" s="228">
        <v>0</v>
      </c>
      <c r="J1403" s="228">
        <v>0</v>
      </c>
      <c r="K1403" s="228">
        <v>0</v>
      </c>
      <c r="L1403" s="231">
        <v>0</v>
      </c>
      <c r="N1403" s="119" t="str">
        <f t="shared" si="63"/>
        <v>820369-88000-L</v>
      </c>
      <c r="O1403" s="122" t="str">
        <f>IF(B1403="NET","",IF(B1403="","",IFERROR(VLOOKUP(N1403,EAN!$A:$B,2,FALSE),"MANGLER - MÅ OPPDATERE EAN-FANEN")))</f>
        <v>MANGLER - MÅ OPPDATERE EAN-FANEN</v>
      </c>
      <c r="P1403" s="119">
        <f t="shared" si="64"/>
        <v>0</v>
      </c>
      <c r="Q1403" s="119">
        <f t="shared" si="65"/>
        <v>0</v>
      </c>
      <c r="S1403" s="137" t="str">
        <f>IF(B1403="NET","",IFERROR(VLOOKUP(O1403,'2) Order Form'!$W$9:$W$1926,1,FALSE),"Ikke med I order form"))</f>
        <v>Ikke med I order form</v>
      </c>
      <c r="V1403" s="172"/>
      <c r="W1403" s="120"/>
      <c r="AA1403" s="195"/>
      <c r="AB1403" s="137"/>
    </row>
    <row r="1404" spans="1:28" s="2" customFormat="1" ht="15" x14ac:dyDescent="0.2">
      <c r="A1404" s="228">
        <v>820369</v>
      </c>
      <c r="B1404" s="228" t="s">
        <v>2191</v>
      </c>
      <c r="C1404" s="228" t="s">
        <v>4204</v>
      </c>
      <c r="D1404" s="228" t="s">
        <v>3953</v>
      </c>
      <c r="E1404" s="228" t="s">
        <v>3360</v>
      </c>
      <c r="F1404" s="228" t="s">
        <v>68</v>
      </c>
      <c r="G1404" s="228" t="s">
        <v>128</v>
      </c>
      <c r="H1404" s="228">
        <v>0</v>
      </c>
      <c r="I1404" s="228">
        <v>0</v>
      </c>
      <c r="J1404" s="228">
        <v>0</v>
      </c>
      <c r="K1404" s="228">
        <v>0</v>
      </c>
      <c r="L1404" s="231">
        <v>0</v>
      </c>
      <c r="N1404" s="119" t="str">
        <f t="shared" si="63"/>
        <v>820369-88000-XL</v>
      </c>
      <c r="O1404" s="122" t="str">
        <f>IF(B1404="NET","",IF(B1404="","",IFERROR(VLOOKUP(N1404,EAN!$A:$B,2,FALSE),"MANGLER - MÅ OPPDATERE EAN-FANEN")))</f>
        <v>MANGLER - MÅ OPPDATERE EAN-FANEN</v>
      </c>
      <c r="P1404" s="119">
        <f t="shared" si="64"/>
        <v>0</v>
      </c>
      <c r="Q1404" s="119">
        <f t="shared" si="65"/>
        <v>0</v>
      </c>
      <c r="S1404" s="137" t="str">
        <f>IF(B1404="NET","",IFERROR(VLOOKUP(O1404,'2) Order Form'!$W$9:$W$1926,1,FALSE),"Ikke med I order form"))</f>
        <v>Ikke med I order form</v>
      </c>
      <c r="V1404" s="172"/>
      <c r="W1404" s="120"/>
      <c r="AA1404" s="195"/>
      <c r="AB1404" s="137"/>
    </row>
    <row r="1405" spans="1:28" s="2" customFormat="1" ht="15" x14ac:dyDescent="0.2">
      <c r="A1405" s="228">
        <v>820369</v>
      </c>
      <c r="B1405" s="228" t="s">
        <v>2191</v>
      </c>
      <c r="C1405" s="228" t="s">
        <v>4204</v>
      </c>
      <c r="D1405" s="228" t="s">
        <v>650</v>
      </c>
      <c r="E1405" s="228" t="s">
        <v>4364</v>
      </c>
      <c r="F1405" s="228" t="s">
        <v>8</v>
      </c>
      <c r="G1405" s="228" t="s">
        <v>128</v>
      </c>
      <c r="H1405" s="228">
        <v>0</v>
      </c>
      <c r="I1405" s="228">
        <v>0</v>
      </c>
      <c r="J1405" s="228">
        <v>0</v>
      </c>
      <c r="K1405" s="228">
        <v>0</v>
      </c>
      <c r="L1405" s="231">
        <v>0</v>
      </c>
      <c r="N1405" s="119" t="str">
        <f t="shared" si="63"/>
        <v>820369-99901-S</v>
      </c>
      <c r="O1405" s="122" t="str">
        <f>IF(B1405="NET","",IF(B1405="","",IFERROR(VLOOKUP(N1405,EAN!$A:$B,2,FALSE),"MANGLER - MÅ OPPDATERE EAN-FANEN")))</f>
        <v>MANGLER - MÅ OPPDATERE EAN-FANEN</v>
      </c>
      <c r="P1405" s="119">
        <f t="shared" si="64"/>
        <v>0</v>
      </c>
      <c r="Q1405" s="119">
        <f t="shared" si="65"/>
        <v>0</v>
      </c>
      <c r="S1405" s="137" t="str">
        <f>IF(B1405="NET","",IFERROR(VLOOKUP(O1405,'2) Order Form'!$W$9:$W$1926,1,FALSE),"Ikke med I order form"))</f>
        <v>Ikke med I order form</v>
      </c>
      <c r="V1405" s="172"/>
      <c r="W1405" s="120"/>
      <c r="AA1405" s="195"/>
      <c r="AB1405" s="137"/>
    </row>
    <row r="1406" spans="1:28" s="2" customFormat="1" ht="15" x14ac:dyDescent="0.2">
      <c r="A1406" s="228">
        <v>820369</v>
      </c>
      <c r="B1406" s="228" t="s">
        <v>2191</v>
      </c>
      <c r="C1406" s="228" t="s">
        <v>4204</v>
      </c>
      <c r="D1406" s="228" t="s">
        <v>651</v>
      </c>
      <c r="E1406" s="228" t="s">
        <v>4364</v>
      </c>
      <c r="F1406" s="228" t="s">
        <v>7</v>
      </c>
      <c r="G1406" s="228" t="s">
        <v>128</v>
      </c>
      <c r="H1406" s="228">
        <v>0</v>
      </c>
      <c r="I1406" s="228">
        <v>0</v>
      </c>
      <c r="J1406" s="228">
        <v>0</v>
      </c>
      <c r="K1406" s="228">
        <v>0</v>
      </c>
      <c r="L1406" s="231">
        <v>0</v>
      </c>
      <c r="N1406" s="119" t="str">
        <f t="shared" si="63"/>
        <v>820369-99901-M</v>
      </c>
      <c r="O1406" s="122" t="str">
        <f>IF(B1406="NET","",IF(B1406="","",IFERROR(VLOOKUP(N1406,EAN!$A:$B,2,FALSE),"MANGLER - MÅ OPPDATERE EAN-FANEN")))</f>
        <v>MANGLER - MÅ OPPDATERE EAN-FANEN</v>
      </c>
      <c r="P1406" s="119">
        <f t="shared" si="64"/>
        <v>0</v>
      </c>
      <c r="Q1406" s="119">
        <f t="shared" si="65"/>
        <v>0</v>
      </c>
      <c r="S1406" s="137" t="str">
        <f>IF(B1406="NET","",IFERROR(VLOOKUP(O1406,'2) Order Form'!$W$9:$W$1926,1,FALSE),"Ikke med I order form"))</f>
        <v>Ikke med I order form</v>
      </c>
      <c r="V1406" s="172"/>
      <c r="W1406" s="120"/>
      <c r="AA1406" s="195"/>
      <c r="AB1406" s="137"/>
    </row>
    <row r="1407" spans="1:28" s="2" customFormat="1" ht="15" x14ac:dyDescent="0.2">
      <c r="A1407" s="228">
        <v>820369</v>
      </c>
      <c r="B1407" s="228" t="s">
        <v>2191</v>
      </c>
      <c r="C1407" s="228" t="s">
        <v>4204</v>
      </c>
      <c r="D1407" s="228" t="s">
        <v>652</v>
      </c>
      <c r="E1407" s="228" t="s">
        <v>4364</v>
      </c>
      <c r="F1407" s="228" t="s">
        <v>67</v>
      </c>
      <c r="G1407" s="228" t="s">
        <v>128</v>
      </c>
      <c r="H1407" s="228">
        <v>0</v>
      </c>
      <c r="I1407" s="228">
        <v>0</v>
      </c>
      <c r="J1407" s="228">
        <v>0</v>
      </c>
      <c r="K1407" s="228">
        <v>0</v>
      </c>
      <c r="L1407" s="231">
        <v>0</v>
      </c>
      <c r="N1407" s="119" t="str">
        <f t="shared" si="63"/>
        <v>820369-99901-L</v>
      </c>
      <c r="O1407" s="122" t="str">
        <f>IF(B1407="NET","",IF(B1407="","",IFERROR(VLOOKUP(N1407,EAN!$A:$B,2,FALSE),"MANGLER - MÅ OPPDATERE EAN-FANEN")))</f>
        <v>MANGLER - MÅ OPPDATERE EAN-FANEN</v>
      </c>
      <c r="P1407" s="119">
        <f t="shared" si="64"/>
        <v>0</v>
      </c>
      <c r="Q1407" s="119">
        <f t="shared" si="65"/>
        <v>0</v>
      </c>
      <c r="S1407" s="137" t="str">
        <f>IF(B1407="NET","",IFERROR(VLOOKUP(O1407,'2) Order Form'!$W$9:$W$1926,1,FALSE),"Ikke med I order form"))</f>
        <v>Ikke med I order form</v>
      </c>
      <c r="V1407" s="172"/>
      <c r="W1407" s="120"/>
      <c r="AA1407" s="195"/>
      <c r="AB1407" s="137"/>
    </row>
    <row r="1408" spans="1:28" s="2" customFormat="1" ht="15" x14ac:dyDescent="0.2">
      <c r="A1408" s="228">
        <v>820369</v>
      </c>
      <c r="B1408" s="228" t="s">
        <v>2191</v>
      </c>
      <c r="C1408" s="228" t="s">
        <v>4204</v>
      </c>
      <c r="D1408" s="228" t="s">
        <v>653</v>
      </c>
      <c r="E1408" s="228" t="s">
        <v>4364</v>
      </c>
      <c r="F1408" s="228" t="s">
        <v>68</v>
      </c>
      <c r="G1408" s="228" t="s">
        <v>128</v>
      </c>
      <c r="H1408" s="228">
        <v>0</v>
      </c>
      <c r="I1408" s="228">
        <v>0</v>
      </c>
      <c r="J1408" s="228">
        <v>0</v>
      </c>
      <c r="K1408" s="228">
        <v>0</v>
      </c>
      <c r="L1408" s="231">
        <v>0</v>
      </c>
      <c r="N1408" s="119" t="str">
        <f t="shared" si="63"/>
        <v>820369-99901-XL</v>
      </c>
      <c r="O1408" s="122" t="str">
        <f>IF(B1408="NET","",IF(B1408="","",IFERROR(VLOOKUP(N1408,EAN!$A:$B,2,FALSE),"MANGLER - MÅ OPPDATERE EAN-FANEN")))</f>
        <v>MANGLER - MÅ OPPDATERE EAN-FANEN</v>
      </c>
      <c r="P1408" s="119">
        <f t="shared" si="64"/>
        <v>0</v>
      </c>
      <c r="Q1408" s="119">
        <f t="shared" si="65"/>
        <v>0</v>
      </c>
      <c r="S1408" s="137" t="str">
        <f>IF(B1408="NET","",IFERROR(VLOOKUP(O1408,'2) Order Form'!$W$9:$W$1926,1,FALSE),"Ikke med I order form"))</f>
        <v>Ikke med I order form</v>
      </c>
      <c r="V1408" s="172"/>
      <c r="W1408" s="120"/>
      <c r="AA1408" s="195"/>
      <c r="AB1408" s="137"/>
    </row>
    <row r="1409" spans="1:28" s="2" customFormat="1" ht="15" x14ac:dyDescent="0.2">
      <c r="A1409" s="229">
        <v>820370</v>
      </c>
      <c r="B1409" s="228" t="s">
        <v>248</v>
      </c>
      <c r="C1409" s="228"/>
      <c r="D1409" s="228"/>
      <c r="E1409" s="228"/>
      <c r="F1409" s="228"/>
      <c r="G1409" s="228"/>
      <c r="H1409" s="229">
        <v>202226</v>
      </c>
      <c r="I1409" s="229">
        <v>202227</v>
      </c>
      <c r="J1409" s="229">
        <v>202228</v>
      </c>
      <c r="K1409" s="229">
        <v>202229</v>
      </c>
      <c r="L1409" s="232">
        <v>202234</v>
      </c>
      <c r="N1409" s="119" t="str">
        <f t="shared" si="63"/>
        <v>820370-</v>
      </c>
      <c r="O1409" s="122" t="str">
        <f>IF(B1409="NET","",IF(B1409="","",IFERROR(VLOOKUP(N1409,EAN!$A:$B,2,FALSE),"MANGLER - MÅ OPPDATERE EAN-FANEN")))</f>
        <v/>
      </c>
      <c r="P1409" s="119">
        <f t="shared" si="64"/>
        <v>202226</v>
      </c>
      <c r="Q1409" s="119">
        <f t="shared" si="65"/>
        <v>202234</v>
      </c>
      <c r="S1409" s="137" t="str">
        <f>IF(B1409="NET","",IFERROR(VLOOKUP(O1409,'2) Order Form'!$W$9:$W$1926,1,FALSE),"Ikke med I order form"))</f>
        <v/>
      </c>
      <c r="V1409" s="172"/>
      <c r="W1409" s="120"/>
      <c r="AA1409" s="195"/>
      <c r="AB1409" s="137"/>
    </row>
    <row r="1410" spans="1:28" s="2" customFormat="1" ht="15" x14ac:dyDescent="0.2">
      <c r="A1410" s="228">
        <v>820370</v>
      </c>
      <c r="B1410" s="228" t="s">
        <v>2169</v>
      </c>
      <c r="C1410" s="228" t="s">
        <v>4204</v>
      </c>
      <c r="D1410" s="228" t="s">
        <v>4012</v>
      </c>
      <c r="E1410" s="228" t="s">
        <v>4399</v>
      </c>
      <c r="F1410" s="228" t="s">
        <v>8</v>
      </c>
      <c r="G1410" s="228" t="s">
        <v>128</v>
      </c>
      <c r="H1410" s="228">
        <v>0</v>
      </c>
      <c r="I1410" s="228">
        <v>0</v>
      </c>
      <c r="J1410" s="228">
        <v>0</v>
      </c>
      <c r="K1410" s="228">
        <v>0</v>
      </c>
      <c r="L1410" s="231">
        <v>0</v>
      </c>
      <c r="N1410" s="119" t="str">
        <f t="shared" si="63"/>
        <v>820370-58001-S</v>
      </c>
      <c r="O1410" s="122" t="str">
        <f>IF(B1410="NET","",IF(B1410="","",IFERROR(VLOOKUP(N1410,EAN!$A:$B,2,FALSE),"MANGLER - MÅ OPPDATERE EAN-FANEN")))</f>
        <v>MANGLER - MÅ OPPDATERE EAN-FANEN</v>
      </c>
      <c r="P1410" s="119">
        <f t="shared" si="64"/>
        <v>0</v>
      </c>
      <c r="Q1410" s="119">
        <f t="shared" si="65"/>
        <v>0</v>
      </c>
      <c r="S1410" s="137" t="str">
        <f>IF(B1410="NET","",IFERROR(VLOOKUP(O1410,'2) Order Form'!$W$9:$W$1926,1,FALSE),"Ikke med I order form"))</f>
        <v>Ikke med I order form</v>
      </c>
      <c r="V1410" s="172"/>
      <c r="W1410" s="120"/>
      <c r="AA1410" s="195"/>
      <c r="AB1410" s="137"/>
    </row>
    <row r="1411" spans="1:28" s="2" customFormat="1" ht="15" x14ac:dyDescent="0.2">
      <c r="A1411" s="228">
        <v>820370</v>
      </c>
      <c r="B1411" s="228" t="s">
        <v>2169</v>
      </c>
      <c r="C1411" s="228" t="s">
        <v>4204</v>
      </c>
      <c r="D1411" s="228" t="s">
        <v>4013</v>
      </c>
      <c r="E1411" s="228" t="s">
        <v>4399</v>
      </c>
      <c r="F1411" s="228" t="s">
        <v>7</v>
      </c>
      <c r="G1411" s="228" t="s">
        <v>128</v>
      </c>
      <c r="H1411" s="228">
        <v>0</v>
      </c>
      <c r="I1411" s="228">
        <v>0</v>
      </c>
      <c r="J1411" s="228">
        <v>0</v>
      </c>
      <c r="K1411" s="228">
        <v>0</v>
      </c>
      <c r="L1411" s="231">
        <v>0</v>
      </c>
      <c r="N1411" s="119" t="str">
        <f t="shared" si="63"/>
        <v>820370-58001-M</v>
      </c>
      <c r="O1411" s="122" t="str">
        <f>IF(B1411="NET","",IF(B1411="","",IFERROR(VLOOKUP(N1411,EAN!$A:$B,2,FALSE),"MANGLER - MÅ OPPDATERE EAN-FANEN")))</f>
        <v>MANGLER - MÅ OPPDATERE EAN-FANEN</v>
      </c>
      <c r="P1411" s="119">
        <f t="shared" si="64"/>
        <v>0</v>
      </c>
      <c r="Q1411" s="119">
        <f t="shared" si="65"/>
        <v>0</v>
      </c>
      <c r="S1411" s="137" t="str">
        <f>IF(B1411="NET","",IFERROR(VLOOKUP(O1411,'2) Order Form'!$W$9:$W$1926,1,FALSE),"Ikke med I order form"))</f>
        <v>Ikke med I order form</v>
      </c>
      <c r="V1411" s="172"/>
      <c r="W1411" s="120"/>
      <c r="AA1411" s="195"/>
      <c r="AB1411" s="137"/>
    </row>
    <row r="1412" spans="1:28" s="2" customFormat="1" ht="15" x14ac:dyDescent="0.2">
      <c r="A1412" s="228">
        <v>820370</v>
      </c>
      <c r="B1412" s="228" t="s">
        <v>2169</v>
      </c>
      <c r="C1412" s="228" t="s">
        <v>4204</v>
      </c>
      <c r="D1412" s="228" t="s">
        <v>4014</v>
      </c>
      <c r="E1412" s="228" t="s">
        <v>4399</v>
      </c>
      <c r="F1412" s="228" t="s">
        <v>67</v>
      </c>
      <c r="G1412" s="228" t="s">
        <v>128</v>
      </c>
      <c r="H1412" s="228">
        <v>0</v>
      </c>
      <c r="I1412" s="228">
        <v>0</v>
      </c>
      <c r="J1412" s="228">
        <v>0</v>
      </c>
      <c r="K1412" s="228">
        <v>0</v>
      </c>
      <c r="L1412" s="231">
        <v>0</v>
      </c>
      <c r="N1412" s="119" t="str">
        <f t="shared" ref="N1412:N1475" si="66">CONCATENATE(A1412,"-",D1412)</f>
        <v>820370-58001-L</v>
      </c>
      <c r="O1412" s="122" t="str">
        <f>IF(B1412="NET","",IF(B1412="","",IFERROR(VLOOKUP(N1412,EAN!$A:$B,2,FALSE),"MANGLER - MÅ OPPDATERE EAN-FANEN")))</f>
        <v>MANGLER - MÅ OPPDATERE EAN-FANEN</v>
      </c>
      <c r="P1412" s="119">
        <f t="shared" si="64"/>
        <v>0</v>
      </c>
      <c r="Q1412" s="119">
        <f t="shared" si="65"/>
        <v>0</v>
      </c>
      <c r="S1412" s="137" t="str">
        <f>IF(B1412="NET","",IFERROR(VLOOKUP(O1412,'2) Order Form'!$W$9:$W$1926,1,FALSE),"Ikke med I order form"))</f>
        <v>Ikke med I order form</v>
      </c>
      <c r="V1412" s="172"/>
      <c r="W1412" s="120"/>
      <c r="AA1412" s="195"/>
      <c r="AB1412" s="137"/>
    </row>
    <row r="1413" spans="1:28" s="2" customFormat="1" ht="15" x14ac:dyDescent="0.2">
      <c r="A1413" s="228">
        <v>820370</v>
      </c>
      <c r="B1413" s="228" t="s">
        <v>2169</v>
      </c>
      <c r="C1413" s="228" t="s">
        <v>4204</v>
      </c>
      <c r="D1413" s="228" t="s">
        <v>4015</v>
      </c>
      <c r="E1413" s="228" t="s">
        <v>4399</v>
      </c>
      <c r="F1413" s="228" t="s">
        <v>68</v>
      </c>
      <c r="G1413" s="228" t="s">
        <v>128</v>
      </c>
      <c r="H1413" s="228">
        <v>0</v>
      </c>
      <c r="I1413" s="228">
        <v>0</v>
      </c>
      <c r="J1413" s="228">
        <v>0</v>
      </c>
      <c r="K1413" s="228">
        <v>0</v>
      </c>
      <c r="L1413" s="231">
        <v>0</v>
      </c>
      <c r="N1413" s="119" t="str">
        <f t="shared" si="66"/>
        <v>820370-58001-XL</v>
      </c>
      <c r="O1413" s="122" t="str">
        <f>IF(B1413="NET","",IF(B1413="","",IFERROR(VLOOKUP(N1413,EAN!$A:$B,2,FALSE),"MANGLER - MÅ OPPDATERE EAN-FANEN")))</f>
        <v>MANGLER - MÅ OPPDATERE EAN-FANEN</v>
      </c>
      <c r="P1413" s="119">
        <f t="shared" ref="P1413:P1476" si="67">H1413</f>
        <v>0</v>
      </c>
      <c r="Q1413" s="119">
        <f t="shared" ref="Q1413:Q1476" si="68">L1413</f>
        <v>0</v>
      </c>
      <c r="S1413" s="137" t="str">
        <f>IF(B1413="NET","",IFERROR(VLOOKUP(O1413,'2) Order Form'!$W$9:$W$1926,1,FALSE),"Ikke med I order form"))</f>
        <v>Ikke med I order form</v>
      </c>
      <c r="V1413" s="172"/>
      <c r="W1413" s="120"/>
      <c r="AA1413" s="195"/>
      <c r="AB1413" s="137"/>
    </row>
    <row r="1414" spans="1:28" s="2" customFormat="1" ht="15" x14ac:dyDescent="0.2">
      <c r="A1414" s="228">
        <v>820370</v>
      </c>
      <c r="B1414" s="228" t="s">
        <v>2169</v>
      </c>
      <c r="C1414" s="228" t="s">
        <v>4204</v>
      </c>
      <c r="D1414" s="228" t="s">
        <v>4001</v>
      </c>
      <c r="E1414" s="228" t="s">
        <v>4396</v>
      </c>
      <c r="F1414" s="228" t="s">
        <v>8</v>
      </c>
      <c r="G1414" s="228" t="s">
        <v>128</v>
      </c>
      <c r="H1414" s="228">
        <v>0</v>
      </c>
      <c r="I1414" s="228">
        <v>0</v>
      </c>
      <c r="J1414" s="228">
        <v>0</v>
      </c>
      <c r="K1414" s="228">
        <v>0</v>
      </c>
      <c r="L1414" s="231">
        <v>0</v>
      </c>
      <c r="N1414" s="119" t="str">
        <f t="shared" si="66"/>
        <v>820370-78001-S</v>
      </c>
      <c r="O1414" s="122" t="str">
        <f>IF(B1414="NET","",IF(B1414="","",IFERROR(VLOOKUP(N1414,EAN!$A:$B,2,FALSE),"MANGLER - MÅ OPPDATERE EAN-FANEN")))</f>
        <v>MANGLER - MÅ OPPDATERE EAN-FANEN</v>
      </c>
      <c r="P1414" s="119">
        <f t="shared" si="67"/>
        <v>0</v>
      </c>
      <c r="Q1414" s="119">
        <f t="shared" si="68"/>
        <v>0</v>
      </c>
      <c r="S1414" s="137" t="str">
        <f>IF(B1414="NET","",IFERROR(VLOOKUP(O1414,'2) Order Form'!$W$9:$W$1926,1,FALSE),"Ikke med I order form"))</f>
        <v>Ikke med I order form</v>
      </c>
      <c r="V1414" s="172"/>
      <c r="W1414" s="120"/>
      <c r="AA1414" s="195"/>
      <c r="AB1414" s="137"/>
    </row>
    <row r="1415" spans="1:28" s="2" customFormat="1" ht="15" x14ac:dyDescent="0.2">
      <c r="A1415" s="228">
        <v>820370</v>
      </c>
      <c r="B1415" s="228" t="s">
        <v>2169</v>
      </c>
      <c r="C1415" s="228" t="s">
        <v>4204</v>
      </c>
      <c r="D1415" s="228" t="s">
        <v>4002</v>
      </c>
      <c r="E1415" s="228" t="s">
        <v>4396</v>
      </c>
      <c r="F1415" s="228" t="s">
        <v>7</v>
      </c>
      <c r="G1415" s="228" t="s">
        <v>128</v>
      </c>
      <c r="H1415" s="228">
        <v>0</v>
      </c>
      <c r="I1415" s="228">
        <v>0</v>
      </c>
      <c r="J1415" s="228">
        <v>0</v>
      </c>
      <c r="K1415" s="228">
        <v>0</v>
      </c>
      <c r="L1415" s="231">
        <v>0</v>
      </c>
      <c r="N1415" s="119" t="str">
        <f t="shared" si="66"/>
        <v>820370-78001-M</v>
      </c>
      <c r="O1415" s="122" t="str">
        <f>IF(B1415="NET","",IF(B1415="","",IFERROR(VLOOKUP(N1415,EAN!$A:$B,2,FALSE),"MANGLER - MÅ OPPDATERE EAN-FANEN")))</f>
        <v>MANGLER - MÅ OPPDATERE EAN-FANEN</v>
      </c>
      <c r="P1415" s="119">
        <f t="shared" si="67"/>
        <v>0</v>
      </c>
      <c r="Q1415" s="119">
        <f t="shared" si="68"/>
        <v>0</v>
      </c>
      <c r="S1415" s="137" t="str">
        <f>IF(B1415="NET","",IFERROR(VLOOKUP(O1415,'2) Order Form'!$W$9:$W$1926,1,FALSE),"Ikke med I order form"))</f>
        <v>Ikke med I order form</v>
      </c>
      <c r="V1415" s="172"/>
      <c r="W1415" s="120"/>
      <c r="AA1415" s="195"/>
      <c r="AB1415" s="137"/>
    </row>
    <row r="1416" spans="1:28" s="2" customFormat="1" ht="15" x14ac:dyDescent="0.2">
      <c r="A1416" s="228">
        <v>820370</v>
      </c>
      <c r="B1416" s="228" t="s">
        <v>2169</v>
      </c>
      <c r="C1416" s="228" t="s">
        <v>4204</v>
      </c>
      <c r="D1416" s="228" t="s">
        <v>4003</v>
      </c>
      <c r="E1416" s="228" t="s">
        <v>4396</v>
      </c>
      <c r="F1416" s="228" t="s">
        <v>67</v>
      </c>
      <c r="G1416" s="228" t="s">
        <v>128</v>
      </c>
      <c r="H1416" s="228">
        <v>0</v>
      </c>
      <c r="I1416" s="228">
        <v>0</v>
      </c>
      <c r="J1416" s="228">
        <v>0</v>
      </c>
      <c r="K1416" s="228">
        <v>0</v>
      </c>
      <c r="L1416" s="231">
        <v>0</v>
      </c>
      <c r="N1416" s="119" t="str">
        <f t="shared" si="66"/>
        <v>820370-78001-L</v>
      </c>
      <c r="O1416" s="122" t="str">
        <f>IF(B1416="NET","",IF(B1416="","",IFERROR(VLOOKUP(N1416,EAN!$A:$B,2,FALSE),"MANGLER - MÅ OPPDATERE EAN-FANEN")))</f>
        <v>MANGLER - MÅ OPPDATERE EAN-FANEN</v>
      </c>
      <c r="P1416" s="119">
        <f t="shared" si="67"/>
        <v>0</v>
      </c>
      <c r="Q1416" s="119">
        <f t="shared" si="68"/>
        <v>0</v>
      </c>
      <c r="S1416" s="137" t="str">
        <f>IF(B1416="NET","",IFERROR(VLOOKUP(O1416,'2) Order Form'!$W$9:$W$1926,1,FALSE),"Ikke med I order form"))</f>
        <v>Ikke med I order form</v>
      </c>
      <c r="V1416" s="172"/>
      <c r="W1416" s="120"/>
      <c r="AA1416" s="195"/>
      <c r="AB1416" s="137"/>
    </row>
    <row r="1417" spans="1:28" s="2" customFormat="1" ht="15" x14ac:dyDescent="0.2">
      <c r="A1417" s="228">
        <v>820370</v>
      </c>
      <c r="B1417" s="228" t="s">
        <v>2169</v>
      </c>
      <c r="C1417" s="228" t="s">
        <v>4204</v>
      </c>
      <c r="D1417" s="228" t="s">
        <v>4004</v>
      </c>
      <c r="E1417" s="228" t="s">
        <v>4396</v>
      </c>
      <c r="F1417" s="228" t="s">
        <v>68</v>
      </c>
      <c r="G1417" s="228" t="s">
        <v>128</v>
      </c>
      <c r="H1417" s="228">
        <v>0</v>
      </c>
      <c r="I1417" s="228">
        <v>0</v>
      </c>
      <c r="J1417" s="228">
        <v>0</v>
      </c>
      <c r="K1417" s="228">
        <v>0</v>
      </c>
      <c r="L1417" s="231">
        <v>0</v>
      </c>
      <c r="N1417" s="119" t="str">
        <f t="shared" si="66"/>
        <v>820370-78001-XL</v>
      </c>
      <c r="O1417" s="122" t="str">
        <f>IF(B1417="NET","",IF(B1417="","",IFERROR(VLOOKUP(N1417,EAN!$A:$B,2,FALSE),"MANGLER - MÅ OPPDATERE EAN-FANEN")))</f>
        <v>MANGLER - MÅ OPPDATERE EAN-FANEN</v>
      </c>
      <c r="P1417" s="119">
        <f t="shared" si="67"/>
        <v>0</v>
      </c>
      <c r="Q1417" s="119">
        <f t="shared" si="68"/>
        <v>0</v>
      </c>
      <c r="S1417" s="137" t="str">
        <f>IF(B1417="NET","",IFERROR(VLOOKUP(O1417,'2) Order Form'!$W$9:$W$1926,1,FALSE),"Ikke med I order form"))</f>
        <v>Ikke med I order form</v>
      </c>
      <c r="V1417" s="172"/>
      <c r="W1417" s="120"/>
      <c r="AA1417" s="195"/>
      <c r="AB1417" s="137"/>
    </row>
    <row r="1418" spans="1:28" s="2" customFormat="1" ht="15" x14ac:dyDescent="0.2">
      <c r="A1418" s="228">
        <v>820370</v>
      </c>
      <c r="B1418" s="228" t="s">
        <v>2169</v>
      </c>
      <c r="C1418" s="228" t="s">
        <v>4204</v>
      </c>
      <c r="D1418" s="228" t="s">
        <v>650</v>
      </c>
      <c r="E1418" s="228" t="s">
        <v>4364</v>
      </c>
      <c r="F1418" s="228" t="s">
        <v>8</v>
      </c>
      <c r="G1418" s="228" t="s">
        <v>128</v>
      </c>
      <c r="H1418" s="228">
        <v>0</v>
      </c>
      <c r="I1418" s="228">
        <v>0</v>
      </c>
      <c r="J1418" s="228">
        <v>0</v>
      </c>
      <c r="K1418" s="228">
        <v>0</v>
      </c>
      <c r="L1418" s="231">
        <v>0</v>
      </c>
      <c r="N1418" s="119" t="str">
        <f t="shared" si="66"/>
        <v>820370-99901-S</v>
      </c>
      <c r="O1418" s="122" t="str">
        <f>IF(B1418="NET","",IF(B1418="","",IFERROR(VLOOKUP(N1418,EAN!$A:$B,2,FALSE),"MANGLER - MÅ OPPDATERE EAN-FANEN")))</f>
        <v>MANGLER - MÅ OPPDATERE EAN-FANEN</v>
      </c>
      <c r="P1418" s="119">
        <f t="shared" si="67"/>
        <v>0</v>
      </c>
      <c r="Q1418" s="119">
        <f t="shared" si="68"/>
        <v>0</v>
      </c>
      <c r="S1418" s="137" t="str">
        <f>IF(B1418="NET","",IFERROR(VLOOKUP(O1418,'2) Order Form'!$W$9:$W$1926,1,FALSE),"Ikke med I order form"))</f>
        <v>Ikke med I order form</v>
      </c>
      <c r="V1418" s="172"/>
      <c r="W1418" s="120"/>
      <c r="AA1418" s="195"/>
      <c r="AB1418" s="137"/>
    </row>
    <row r="1419" spans="1:28" s="2" customFormat="1" ht="15" x14ac:dyDescent="0.2">
      <c r="A1419" s="228">
        <v>820370</v>
      </c>
      <c r="B1419" s="228" t="s">
        <v>2169</v>
      </c>
      <c r="C1419" s="228" t="s">
        <v>4204</v>
      </c>
      <c r="D1419" s="228" t="s">
        <v>651</v>
      </c>
      <c r="E1419" s="228" t="s">
        <v>4364</v>
      </c>
      <c r="F1419" s="228" t="s">
        <v>7</v>
      </c>
      <c r="G1419" s="228" t="s">
        <v>128</v>
      </c>
      <c r="H1419" s="228">
        <v>0</v>
      </c>
      <c r="I1419" s="228">
        <v>0</v>
      </c>
      <c r="J1419" s="228">
        <v>0</v>
      </c>
      <c r="K1419" s="228">
        <v>0</v>
      </c>
      <c r="L1419" s="231">
        <v>0</v>
      </c>
      <c r="N1419" s="119" t="str">
        <f t="shared" si="66"/>
        <v>820370-99901-M</v>
      </c>
      <c r="O1419" s="122" t="str">
        <f>IF(B1419="NET","",IF(B1419="","",IFERROR(VLOOKUP(N1419,EAN!$A:$B,2,FALSE),"MANGLER - MÅ OPPDATERE EAN-FANEN")))</f>
        <v>MANGLER - MÅ OPPDATERE EAN-FANEN</v>
      </c>
      <c r="P1419" s="119">
        <f t="shared" si="67"/>
        <v>0</v>
      </c>
      <c r="Q1419" s="119">
        <f t="shared" si="68"/>
        <v>0</v>
      </c>
      <c r="S1419" s="137" t="str">
        <f>IF(B1419="NET","",IFERROR(VLOOKUP(O1419,'2) Order Form'!$W$9:$W$1926,1,FALSE),"Ikke med I order form"))</f>
        <v>Ikke med I order form</v>
      </c>
      <c r="V1419" s="172"/>
      <c r="W1419" s="120"/>
      <c r="AA1419" s="195"/>
      <c r="AB1419" s="137"/>
    </row>
    <row r="1420" spans="1:28" s="2" customFormat="1" ht="15" x14ac:dyDescent="0.2">
      <c r="A1420" s="228">
        <v>820370</v>
      </c>
      <c r="B1420" s="228" t="s">
        <v>2169</v>
      </c>
      <c r="C1420" s="228" t="s">
        <v>4204</v>
      </c>
      <c r="D1420" s="228" t="s">
        <v>652</v>
      </c>
      <c r="E1420" s="228" t="s">
        <v>4364</v>
      </c>
      <c r="F1420" s="228" t="s">
        <v>67</v>
      </c>
      <c r="G1420" s="228" t="s">
        <v>128</v>
      </c>
      <c r="H1420" s="228">
        <v>0</v>
      </c>
      <c r="I1420" s="228">
        <v>0</v>
      </c>
      <c r="J1420" s="228">
        <v>0</v>
      </c>
      <c r="K1420" s="228">
        <v>0</v>
      </c>
      <c r="L1420" s="231">
        <v>0</v>
      </c>
      <c r="N1420" s="119" t="str">
        <f t="shared" si="66"/>
        <v>820370-99901-L</v>
      </c>
      <c r="O1420" s="122" t="str">
        <f>IF(B1420="NET","",IF(B1420="","",IFERROR(VLOOKUP(N1420,EAN!$A:$B,2,FALSE),"MANGLER - MÅ OPPDATERE EAN-FANEN")))</f>
        <v>MANGLER - MÅ OPPDATERE EAN-FANEN</v>
      </c>
      <c r="P1420" s="119">
        <f t="shared" si="67"/>
        <v>0</v>
      </c>
      <c r="Q1420" s="119">
        <f t="shared" si="68"/>
        <v>0</v>
      </c>
      <c r="S1420" s="137" t="str">
        <f>IF(B1420="NET","",IFERROR(VLOOKUP(O1420,'2) Order Form'!$W$9:$W$1926,1,FALSE),"Ikke med I order form"))</f>
        <v>Ikke med I order form</v>
      </c>
      <c r="V1420" s="172"/>
      <c r="W1420" s="120"/>
      <c r="AA1420" s="195"/>
      <c r="AB1420" s="137"/>
    </row>
    <row r="1421" spans="1:28" s="2" customFormat="1" ht="15" x14ac:dyDescent="0.2">
      <c r="A1421" s="228">
        <v>820370</v>
      </c>
      <c r="B1421" s="228" t="s">
        <v>2169</v>
      </c>
      <c r="C1421" s="228" t="s">
        <v>4204</v>
      </c>
      <c r="D1421" s="228" t="s">
        <v>653</v>
      </c>
      <c r="E1421" s="228" t="s">
        <v>4364</v>
      </c>
      <c r="F1421" s="228" t="s">
        <v>68</v>
      </c>
      <c r="G1421" s="228" t="s">
        <v>128</v>
      </c>
      <c r="H1421" s="228">
        <v>0</v>
      </c>
      <c r="I1421" s="228">
        <v>0</v>
      </c>
      <c r="J1421" s="228">
        <v>0</v>
      </c>
      <c r="K1421" s="228">
        <v>0</v>
      </c>
      <c r="L1421" s="231">
        <v>0</v>
      </c>
      <c r="N1421" s="119" t="str">
        <f t="shared" si="66"/>
        <v>820370-99901-XL</v>
      </c>
      <c r="O1421" s="122" t="str">
        <f>IF(B1421="NET","",IF(B1421="","",IFERROR(VLOOKUP(N1421,EAN!$A:$B,2,FALSE),"MANGLER - MÅ OPPDATERE EAN-FANEN")))</f>
        <v>MANGLER - MÅ OPPDATERE EAN-FANEN</v>
      </c>
      <c r="P1421" s="119">
        <f t="shared" si="67"/>
        <v>0</v>
      </c>
      <c r="Q1421" s="119">
        <f t="shared" si="68"/>
        <v>0</v>
      </c>
      <c r="S1421" s="137" t="str">
        <f>IF(B1421="NET","",IFERROR(VLOOKUP(O1421,'2) Order Form'!$W$9:$W$1926,1,FALSE),"Ikke med I order form"))</f>
        <v>Ikke med I order form</v>
      </c>
      <c r="V1421" s="172"/>
      <c r="W1421" s="120"/>
      <c r="AA1421" s="195"/>
      <c r="AB1421" s="137"/>
    </row>
    <row r="1422" spans="1:28" s="2" customFormat="1" ht="15" x14ac:dyDescent="0.2">
      <c r="A1422" s="229">
        <v>820371</v>
      </c>
      <c r="B1422" s="228" t="s">
        <v>248</v>
      </c>
      <c r="C1422" s="228"/>
      <c r="D1422" s="228"/>
      <c r="E1422" s="228"/>
      <c r="F1422" s="228"/>
      <c r="G1422" s="228"/>
      <c r="H1422" s="229">
        <v>202226</v>
      </c>
      <c r="I1422" s="229">
        <v>202227</v>
      </c>
      <c r="J1422" s="229">
        <v>202228</v>
      </c>
      <c r="K1422" s="229">
        <v>202229</v>
      </c>
      <c r="L1422" s="232">
        <v>202234</v>
      </c>
      <c r="N1422" s="119" t="str">
        <f t="shared" si="66"/>
        <v>820371-</v>
      </c>
      <c r="O1422" s="122" t="str">
        <f>IF(B1422="NET","",IF(B1422="","",IFERROR(VLOOKUP(N1422,EAN!$A:$B,2,FALSE),"MANGLER - MÅ OPPDATERE EAN-FANEN")))</f>
        <v/>
      </c>
      <c r="P1422" s="119">
        <f t="shared" si="67"/>
        <v>202226</v>
      </c>
      <c r="Q1422" s="119">
        <f t="shared" si="68"/>
        <v>202234</v>
      </c>
      <c r="S1422" s="137" t="str">
        <f>IF(B1422="NET","",IFERROR(VLOOKUP(O1422,'2) Order Form'!$W$9:$W$1926,1,FALSE),"Ikke med I order form"))</f>
        <v/>
      </c>
      <c r="V1422" s="172"/>
      <c r="W1422" s="120"/>
      <c r="AA1422" s="195"/>
      <c r="AB1422" s="137"/>
    </row>
    <row r="1423" spans="1:28" s="2" customFormat="1" ht="15" x14ac:dyDescent="0.2">
      <c r="A1423" s="228">
        <v>820371</v>
      </c>
      <c r="B1423" s="228" t="s">
        <v>2171</v>
      </c>
      <c r="C1423" s="228" t="s">
        <v>4204</v>
      </c>
      <c r="D1423" s="228" t="s">
        <v>650</v>
      </c>
      <c r="E1423" s="228" t="s">
        <v>4364</v>
      </c>
      <c r="F1423" s="228" t="s">
        <v>8</v>
      </c>
      <c r="G1423" s="228" t="s">
        <v>128</v>
      </c>
      <c r="H1423" s="228">
        <v>0</v>
      </c>
      <c r="I1423" s="228">
        <v>0</v>
      </c>
      <c r="J1423" s="228">
        <v>0</v>
      </c>
      <c r="K1423" s="228">
        <v>0</v>
      </c>
      <c r="L1423" s="231">
        <v>0</v>
      </c>
      <c r="N1423" s="119" t="str">
        <f t="shared" si="66"/>
        <v>820371-99901-S</v>
      </c>
      <c r="O1423" s="122" t="str">
        <f>IF(B1423="NET","",IF(B1423="","",IFERROR(VLOOKUP(N1423,EAN!$A:$B,2,FALSE),"MANGLER - MÅ OPPDATERE EAN-FANEN")))</f>
        <v>MANGLER - MÅ OPPDATERE EAN-FANEN</v>
      </c>
      <c r="P1423" s="119">
        <f t="shared" si="67"/>
        <v>0</v>
      </c>
      <c r="Q1423" s="119">
        <f t="shared" si="68"/>
        <v>0</v>
      </c>
      <c r="S1423" s="137" t="str">
        <f>IF(B1423="NET","",IFERROR(VLOOKUP(O1423,'2) Order Form'!$W$9:$W$1926,1,FALSE),"Ikke med I order form"))</f>
        <v>Ikke med I order form</v>
      </c>
      <c r="V1423" s="172"/>
      <c r="W1423" s="120"/>
      <c r="AA1423" s="195"/>
      <c r="AB1423" s="137"/>
    </row>
    <row r="1424" spans="1:28" s="2" customFormat="1" ht="15" x14ac:dyDescent="0.2">
      <c r="A1424" s="228">
        <v>820371</v>
      </c>
      <c r="B1424" s="228" t="s">
        <v>2171</v>
      </c>
      <c r="C1424" s="228" t="s">
        <v>4204</v>
      </c>
      <c r="D1424" s="228" t="s">
        <v>651</v>
      </c>
      <c r="E1424" s="228" t="s">
        <v>4364</v>
      </c>
      <c r="F1424" s="228" t="s">
        <v>7</v>
      </c>
      <c r="G1424" s="228" t="s">
        <v>128</v>
      </c>
      <c r="H1424" s="228">
        <v>0</v>
      </c>
      <c r="I1424" s="228">
        <v>0</v>
      </c>
      <c r="J1424" s="228">
        <v>0</v>
      </c>
      <c r="K1424" s="228">
        <v>0</v>
      </c>
      <c r="L1424" s="231">
        <v>0</v>
      </c>
      <c r="N1424" s="119" t="str">
        <f t="shared" si="66"/>
        <v>820371-99901-M</v>
      </c>
      <c r="O1424" s="122" t="str">
        <f>IF(B1424="NET","",IF(B1424="","",IFERROR(VLOOKUP(N1424,EAN!$A:$B,2,FALSE),"MANGLER - MÅ OPPDATERE EAN-FANEN")))</f>
        <v>MANGLER - MÅ OPPDATERE EAN-FANEN</v>
      </c>
      <c r="P1424" s="119">
        <f t="shared" si="67"/>
        <v>0</v>
      </c>
      <c r="Q1424" s="119">
        <f t="shared" si="68"/>
        <v>0</v>
      </c>
      <c r="S1424" s="137" t="str">
        <f>IF(B1424="NET","",IFERROR(VLOOKUP(O1424,'2) Order Form'!$W$9:$W$1926,1,FALSE),"Ikke med I order form"))</f>
        <v>Ikke med I order form</v>
      </c>
      <c r="V1424" s="172"/>
      <c r="W1424" s="120"/>
      <c r="AA1424" s="195"/>
      <c r="AB1424" s="137"/>
    </row>
    <row r="1425" spans="1:28" s="2" customFormat="1" ht="15" x14ac:dyDescent="0.2">
      <c r="A1425" s="228">
        <v>820371</v>
      </c>
      <c r="B1425" s="228" t="s">
        <v>2171</v>
      </c>
      <c r="C1425" s="228" t="s">
        <v>4204</v>
      </c>
      <c r="D1425" s="228" t="s">
        <v>652</v>
      </c>
      <c r="E1425" s="228" t="s">
        <v>4364</v>
      </c>
      <c r="F1425" s="228" t="s">
        <v>67</v>
      </c>
      <c r="G1425" s="228" t="s">
        <v>128</v>
      </c>
      <c r="H1425" s="228">
        <v>0</v>
      </c>
      <c r="I1425" s="228">
        <v>0</v>
      </c>
      <c r="J1425" s="228">
        <v>0</v>
      </c>
      <c r="K1425" s="228">
        <v>0</v>
      </c>
      <c r="L1425" s="231">
        <v>0</v>
      </c>
      <c r="N1425" s="119" t="str">
        <f t="shared" si="66"/>
        <v>820371-99901-L</v>
      </c>
      <c r="O1425" s="122" t="str">
        <f>IF(B1425="NET","",IF(B1425="","",IFERROR(VLOOKUP(N1425,EAN!$A:$B,2,FALSE),"MANGLER - MÅ OPPDATERE EAN-FANEN")))</f>
        <v>MANGLER - MÅ OPPDATERE EAN-FANEN</v>
      </c>
      <c r="P1425" s="119">
        <f t="shared" si="67"/>
        <v>0</v>
      </c>
      <c r="Q1425" s="119">
        <f t="shared" si="68"/>
        <v>0</v>
      </c>
      <c r="S1425" s="137" t="str">
        <f>IF(B1425="NET","",IFERROR(VLOOKUP(O1425,'2) Order Form'!$W$9:$W$1926,1,FALSE),"Ikke med I order form"))</f>
        <v>Ikke med I order form</v>
      </c>
      <c r="V1425" s="172"/>
      <c r="W1425" s="120"/>
      <c r="AA1425" s="195"/>
      <c r="AB1425" s="137"/>
    </row>
    <row r="1426" spans="1:28" s="2" customFormat="1" ht="15" x14ac:dyDescent="0.2">
      <c r="A1426" s="228">
        <v>820371</v>
      </c>
      <c r="B1426" s="228" t="s">
        <v>2171</v>
      </c>
      <c r="C1426" s="228" t="s">
        <v>4204</v>
      </c>
      <c r="D1426" s="228" t="s">
        <v>653</v>
      </c>
      <c r="E1426" s="228" t="s">
        <v>4364</v>
      </c>
      <c r="F1426" s="228" t="s">
        <v>68</v>
      </c>
      <c r="G1426" s="228" t="s">
        <v>128</v>
      </c>
      <c r="H1426" s="228">
        <v>0</v>
      </c>
      <c r="I1426" s="228">
        <v>0</v>
      </c>
      <c r="J1426" s="228">
        <v>0</v>
      </c>
      <c r="K1426" s="228">
        <v>0</v>
      </c>
      <c r="L1426" s="231">
        <v>0</v>
      </c>
      <c r="N1426" s="119" t="str">
        <f t="shared" si="66"/>
        <v>820371-99901-XL</v>
      </c>
      <c r="O1426" s="122" t="str">
        <f>IF(B1426="NET","",IF(B1426="","",IFERROR(VLOOKUP(N1426,EAN!$A:$B,2,FALSE),"MANGLER - MÅ OPPDATERE EAN-FANEN")))</f>
        <v>MANGLER - MÅ OPPDATERE EAN-FANEN</v>
      </c>
      <c r="P1426" s="119">
        <f t="shared" si="67"/>
        <v>0</v>
      </c>
      <c r="Q1426" s="119">
        <f t="shared" si="68"/>
        <v>0</v>
      </c>
      <c r="S1426" s="137" t="str">
        <f>IF(B1426="NET","",IFERROR(VLOOKUP(O1426,'2) Order Form'!$W$9:$W$1926,1,FALSE),"Ikke med I order form"))</f>
        <v>Ikke med I order form</v>
      </c>
      <c r="V1426" s="172"/>
      <c r="W1426" s="120"/>
      <c r="AA1426" s="195"/>
      <c r="AB1426" s="137"/>
    </row>
    <row r="1427" spans="1:28" s="2" customFormat="1" ht="15" x14ac:dyDescent="0.2">
      <c r="A1427" s="229">
        <v>820373</v>
      </c>
      <c r="B1427" s="228" t="s">
        <v>248</v>
      </c>
      <c r="C1427" s="228"/>
      <c r="D1427" s="228"/>
      <c r="E1427" s="228"/>
      <c r="F1427" s="228"/>
      <c r="G1427" s="228"/>
      <c r="H1427" s="229">
        <v>202226</v>
      </c>
      <c r="I1427" s="229">
        <v>202227</v>
      </c>
      <c r="J1427" s="229">
        <v>202228</v>
      </c>
      <c r="K1427" s="229">
        <v>202229</v>
      </c>
      <c r="L1427" s="232">
        <v>202234</v>
      </c>
      <c r="N1427" s="119" t="str">
        <f t="shared" si="66"/>
        <v>820373-</v>
      </c>
      <c r="O1427" s="122" t="str">
        <f>IF(B1427="NET","",IF(B1427="","",IFERROR(VLOOKUP(N1427,EAN!$A:$B,2,FALSE),"MANGLER - MÅ OPPDATERE EAN-FANEN")))</f>
        <v/>
      </c>
      <c r="P1427" s="119">
        <f t="shared" si="67"/>
        <v>202226</v>
      </c>
      <c r="Q1427" s="119">
        <f t="shared" si="68"/>
        <v>202234</v>
      </c>
      <c r="S1427" s="137" t="str">
        <f>IF(B1427="NET","",IFERROR(VLOOKUP(O1427,'2) Order Form'!$W$9:$W$1926,1,FALSE),"Ikke med I order form"))</f>
        <v/>
      </c>
      <c r="V1427" s="172"/>
      <c r="W1427" s="120"/>
      <c r="AA1427" s="195"/>
      <c r="AB1427" s="137"/>
    </row>
    <row r="1428" spans="1:28" s="2" customFormat="1" ht="15" x14ac:dyDescent="0.2">
      <c r="A1428" s="228">
        <v>820373</v>
      </c>
      <c r="B1428" s="228" t="s">
        <v>2158</v>
      </c>
      <c r="C1428" s="228" t="s">
        <v>4204</v>
      </c>
      <c r="D1428" s="228" t="s">
        <v>2269</v>
      </c>
      <c r="E1428" s="228" t="s">
        <v>4353</v>
      </c>
      <c r="F1428" s="228" t="s">
        <v>69</v>
      </c>
      <c r="G1428" s="228" t="s">
        <v>128</v>
      </c>
      <c r="H1428" s="228">
        <v>0</v>
      </c>
      <c r="I1428" s="228">
        <v>0</v>
      </c>
      <c r="J1428" s="228">
        <v>0</v>
      </c>
      <c r="K1428" s="228">
        <v>0</v>
      </c>
      <c r="L1428" s="231">
        <v>0</v>
      </c>
      <c r="N1428" s="119" t="str">
        <f t="shared" si="66"/>
        <v>820373-10003-XS</v>
      </c>
      <c r="O1428" s="122" t="str">
        <f>IF(B1428="NET","",IF(B1428="","",IFERROR(VLOOKUP(N1428,EAN!$A:$B,2,FALSE),"MANGLER - MÅ OPPDATERE EAN-FANEN")))</f>
        <v>MANGLER - MÅ OPPDATERE EAN-FANEN</v>
      </c>
      <c r="P1428" s="119">
        <f t="shared" si="67"/>
        <v>0</v>
      </c>
      <c r="Q1428" s="119">
        <f t="shared" si="68"/>
        <v>0</v>
      </c>
      <c r="S1428" s="137" t="str">
        <f>IF(B1428="NET","",IFERROR(VLOOKUP(O1428,'2) Order Form'!$W$9:$W$1926,1,FALSE),"Ikke med I order form"))</f>
        <v>Ikke med I order form</v>
      </c>
      <c r="V1428" s="172"/>
      <c r="W1428" s="120"/>
      <c r="AA1428" s="195"/>
      <c r="AB1428" s="137"/>
    </row>
    <row r="1429" spans="1:28" s="2" customFormat="1" ht="15" x14ac:dyDescent="0.2">
      <c r="A1429" s="228">
        <v>820373</v>
      </c>
      <c r="B1429" s="228" t="s">
        <v>2158</v>
      </c>
      <c r="C1429" s="228" t="s">
        <v>4204</v>
      </c>
      <c r="D1429" s="228" t="s">
        <v>2265</v>
      </c>
      <c r="E1429" s="228" t="s">
        <v>4353</v>
      </c>
      <c r="F1429" s="228" t="s">
        <v>8</v>
      </c>
      <c r="G1429" s="228" t="s">
        <v>128</v>
      </c>
      <c r="H1429" s="228">
        <v>0</v>
      </c>
      <c r="I1429" s="228">
        <v>0</v>
      </c>
      <c r="J1429" s="228">
        <v>0</v>
      </c>
      <c r="K1429" s="228">
        <v>0</v>
      </c>
      <c r="L1429" s="231">
        <v>0</v>
      </c>
      <c r="N1429" s="119" t="str">
        <f t="shared" si="66"/>
        <v>820373-10003-S</v>
      </c>
      <c r="O1429" s="122" t="str">
        <f>IF(B1429="NET","",IF(B1429="","",IFERROR(VLOOKUP(N1429,EAN!$A:$B,2,FALSE),"MANGLER - MÅ OPPDATERE EAN-FANEN")))</f>
        <v>MANGLER - MÅ OPPDATERE EAN-FANEN</v>
      </c>
      <c r="P1429" s="119">
        <f t="shared" si="67"/>
        <v>0</v>
      </c>
      <c r="Q1429" s="119">
        <f t="shared" si="68"/>
        <v>0</v>
      </c>
      <c r="S1429" s="137" t="str">
        <f>IF(B1429="NET","",IFERROR(VLOOKUP(O1429,'2) Order Form'!$W$9:$W$1926,1,FALSE),"Ikke med I order form"))</f>
        <v>Ikke med I order form</v>
      </c>
      <c r="V1429" s="172"/>
      <c r="W1429" s="120"/>
      <c r="AA1429" s="195"/>
      <c r="AB1429" s="137"/>
    </row>
    <row r="1430" spans="1:28" s="2" customFormat="1" ht="15" x14ac:dyDescent="0.2">
      <c r="A1430" s="228">
        <v>820373</v>
      </c>
      <c r="B1430" s="228" t="s">
        <v>2158</v>
      </c>
      <c r="C1430" s="228" t="s">
        <v>4204</v>
      </c>
      <c r="D1430" s="228" t="s">
        <v>2266</v>
      </c>
      <c r="E1430" s="228" t="s">
        <v>4353</v>
      </c>
      <c r="F1430" s="228" t="s">
        <v>7</v>
      </c>
      <c r="G1430" s="228" t="s">
        <v>128</v>
      </c>
      <c r="H1430" s="228">
        <v>0</v>
      </c>
      <c r="I1430" s="228">
        <v>0</v>
      </c>
      <c r="J1430" s="228">
        <v>0</v>
      </c>
      <c r="K1430" s="228">
        <v>0</v>
      </c>
      <c r="L1430" s="231">
        <v>0</v>
      </c>
      <c r="N1430" s="119" t="str">
        <f t="shared" si="66"/>
        <v>820373-10003-M</v>
      </c>
      <c r="O1430" s="122" t="str">
        <f>IF(B1430="NET","",IF(B1430="","",IFERROR(VLOOKUP(N1430,EAN!$A:$B,2,FALSE),"MANGLER - MÅ OPPDATERE EAN-FANEN")))</f>
        <v>MANGLER - MÅ OPPDATERE EAN-FANEN</v>
      </c>
      <c r="P1430" s="119">
        <f t="shared" si="67"/>
        <v>0</v>
      </c>
      <c r="Q1430" s="119">
        <f t="shared" si="68"/>
        <v>0</v>
      </c>
      <c r="S1430" s="137" t="str">
        <f>IF(B1430="NET","",IFERROR(VLOOKUP(O1430,'2) Order Form'!$W$9:$W$1926,1,FALSE),"Ikke med I order form"))</f>
        <v>Ikke med I order form</v>
      </c>
      <c r="V1430" s="172"/>
      <c r="W1430" s="120"/>
      <c r="AA1430" s="195"/>
      <c r="AB1430" s="137"/>
    </row>
    <row r="1431" spans="1:28" s="2" customFormat="1" ht="15" x14ac:dyDescent="0.2">
      <c r="A1431" s="228">
        <v>820373</v>
      </c>
      <c r="B1431" s="228" t="s">
        <v>2158</v>
      </c>
      <c r="C1431" s="228" t="s">
        <v>4204</v>
      </c>
      <c r="D1431" s="228" t="s">
        <v>2267</v>
      </c>
      <c r="E1431" s="228" t="s">
        <v>4353</v>
      </c>
      <c r="F1431" s="228" t="s">
        <v>67</v>
      </c>
      <c r="G1431" s="228" t="s">
        <v>128</v>
      </c>
      <c r="H1431" s="228">
        <v>0</v>
      </c>
      <c r="I1431" s="228">
        <v>0</v>
      </c>
      <c r="J1431" s="228">
        <v>0</v>
      </c>
      <c r="K1431" s="228">
        <v>0</v>
      </c>
      <c r="L1431" s="231">
        <v>0</v>
      </c>
      <c r="N1431" s="119" t="str">
        <f t="shared" si="66"/>
        <v>820373-10003-L</v>
      </c>
      <c r="O1431" s="122" t="str">
        <f>IF(B1431="NET","",IF(B1431="","",IFERROR(VLOOKUP(N1431,EAN!$A:$B,2,FALSE),"MANGLER - MÅ OPPDATERE EAN-FANEN")))</f>
        <v>MANGLER - MÅ OPPDATERE EAN-FANEN</v>
      </c>
      <c r="P1431" s="119">
        <f t="shared" si="67"/>
        <v>0</v>
      </c>
      <c r="Q1431" s="119">
        <f t="shared" si="68"/>
        <v>0</v>
      </c>
      <c r="S1431" s="137" t="str">
        <f>IF(B1431="NET","",IFERROR(VLOOKUP(O1431,'2) Order Form'!$W$9:$W$1926,1,FALSE),"Ikke med I order form"))</f>
        <v>Ikke med I order form</v>
      </c>
      <c r="V1431" s="172"/>
      <c r="W1431" s="120"/>
      <c r="AA1431" s="195"/>
      <c r="AB1431" s="137"/>
    </row>
    <row r="1432" spans="1:28" s="2" customFormat="1" ht="15" x14ac:dyDescent="0.2">
      <c r="A1432" s="228">
        <v>820373</v>
      </c>
      <c r="B1432" s="228" t="s">
        <v>2158</v>
      </c>
      <c r="C1432" s="228" t="s">
        <v>4204</v>
      </c>
      <c r="D1432" s="228" t="s">
        <v>4016</v>
      </c>
      <c r="E1432" s="228" t="s">
        <v>4399</v>
      </c>
      <c r="F1432" s="228" t="s">
        <v>69</v>
      </c>
      <c r="G1432" s="228" t="s">
        <v>128</v>
      </c>
      <c r="H1432" s="228">
        <v>0</v>
      </c>
      <c r="I1432" s="228">
        <v>0</v>
      </c>
      <c r="J1432" s="228">
        <v>0</v>
      </c>
      <c r="K1432" s="228">
        <v>0</v>
      </c>
      <c r="L1432" s="231">
        <v>0</v>
      </c>
      <c r="N1432" s="119" t="str">
        <f t="shared" si="66"/>
        <v>820373-58001-XS</v>
      </c>
      <c r="O1432" s="122" t="str">
        <f>IF(B1432="NET","",IF(B1432="","",IFERROR(VLOOKUP(N1432,EAN!$A:$B,2,FALSE),"MANGLER - MÅ OPPDATERE EAN-FANEN")))</f>
        <v>MANGLER - MÅ OPPDATERE EAN-FANEN</v>
      </c>
      <c r="P1432" s="119">
        <f t="shared" si="67"/>
        <v>0</v>
      </c>
      <c r="Q1432" s="119">
        <f t="shared" si="68"/>
        <v>0</v>
      </c>
      <c r="S1432" s="137" t="str">
        <f>IF(B1432="NET","",IFERROR(VLOOKUP(O1432,'2) Order Form'!$W$9:$W$1926,1,FALSE),"Ikke med I order form"))</f>
        <v>Ikke med I order form</v>
      </c>
      <c r="V1432" s="172"/>
      <c r="W1432" s="120"/>
      <c r="AA1432" s="195"/>
      <c r="AB1432" s="137"/>
    </row>
    <row r="1433" spans="1:28" s="2" customFormat="1" ht="15" x14ac:dyDescent="0.2">
      <c r="A1433" s="228">
        <v>820373</v>
      </c>
      <c r="B1433" s="228" t="s">
        <v>2158</v>
      </c>
      <c r="C1433" s="228" t="s">
        <v>4204</v>
      </c>
      <c r="D1433" s="228" t="s">
        <v>4012</v>
      </c>
      <c r="E1433" s="228" t="s">
        <v>4399</v>
      </c>
      <c r="F1433" s="228" t="s">
        <v>8</v>
      </c>
      <c r="G1433" s="228" t="s">
        <v>128</v>
      </c>
      <c r="H1433" s="228">
        <v>0</v>
      </c>
      <c r="I1433" s="228">
        <v>0</v>
      </c>
      <c r="J1433" s="228">
        <v>0</v>
      </c>
      <c r="K1433" s="228">
        <v>0</v>
      </c>
      <c r="L1433" s="231">
        <v>0</v>
      </c>
      <c r="N1433" s="119" t="str">
        <f t="shared" si="66"/>
        <v>820373-58001-S</v>
      </c>
      <c r="O1433" s="122" t="str">
        <f>IF(B1433="NET","",IF(B1433="","",IFERROR(VLOOKUP(N1433,EAN!$A:$B,2,FALSE),"MANGLER - MÅ OPPDATERE EAN-FANEN")))</f>
        <v>MANGLER - MÅ OPPDATERE EAN-FANEN</v>
      </c>
      <c r="P1433" s="119">
        <f t="shared" si="67"/>
        <v>0</v>
      </c>
      <c r="Q1433" s="119">
        <f t="shared" si="68"/>
        <v>0</v>
      </c>
      <c r="S1433" s="137" t="str">
        <f>IF(B1433="NET","",IFERROR(VLOOKUP(O1433,'2) Order Form'!$W$9:$W$1926,1,FALSE),"Ikke med I order form"))</f>
        <v>Ikke med I order form</v>
      </c>
      <c r="V1433" s="172"/>
      <c r="W1433" s="120"/>
      <c r="AA1433" s="195"/>
      <c r="AB1433" s="137"/>
    </row>
    <row r="1434" spans="1:28" s="2" customFormat="1" ht="15" x14ac:dyDescent="0.2">
      <c r="A1434" s="228">
        <v>820373</v>
      </c>
      <c r="B1434" s="228" t="s">
        <v>2158</v>
      </c>
      <c r="C1434" s="228" t="s">
        <v>4204</v>
      </c>
      <c r="D1434" s="228" t="s">
        <v>4013</v>
      </c>
      <c r="E1434" s="228" t="s">
        <v>4399</v>
      </c>
      <c r="F1434" s="228" t="s">
        <v>7</v>
      </c>
      <c r="G1434" s="228" t="s">
        <v>128</v>
      </c>
      <c r="H1434" s="228">
        <v>0</v>
      </c>
      <c r="I1434" s="228">
        <v>0</v>
      </c>
      <c r="J1434" s="228">
        <v>0</v>
      </c>
      <c r="K1434" s="228">
        <v>0</v>
      </c>
      <c r="L1434" s="231">
        <v>0</v>
      </c>
      <c r="N1434" s="119" t="str">
        <f t="shared" si="66"/>
        <v>820373-58001-M</v>
      </c>
      <c r="O1434" s="122" t="str">
        <f>IF(B1434="NET","",IF(B1434="","",IFERROR(VLOOKUP(N1434,EAN!$A:$B,2,FALSE),"MANGLER - MÅ OPPDATERE EAN-FANEN")))</f>
        <v>MANGLER - MÅ OPPDATERE EAN-FANEN</v>
      </c>
      <c r="P1434" s="119">
        <f t="shared" si="67"/>
        <v>0</v>
      </c>
      <c r="Q1434" s="119">
        <f t="shared" si="68"/>
        <v>0</v>
      </c>
      <c r="S1434" s="137" t="str">
        <f>IF(B1434="NET","",IFERROR(VLOOKUP(O1434,'2) Order Form'!$W$9:$W$1926,1,FALSE),"Ikke med I order form"))</f>
        <v>Ikke med I order form</v>
      </c>
      <c r="V1434" s="172"/>
      <c r="W1434" s="120"/>
      <c r="AA1434" s="195"/>
      <c r="AB1434" s="137"/>
    </row>
    <row r="1435" spans="1:28" s="2" customFormat="1" ht="15" x14ac:dyDescent="0.2">
      <c r="A1435" s="228">
        <v>820373</v>
      </c>
      <c r="B1435" s="228" t="s">
        <v>2158</v>
      </c>
      <c r="C1435" s="228" t="s">
        <v>4204</v>
      </c>
      <c r="D1435" s="228" t="s">
        <v>4014</v>
      </c>
      <c r="E1435" s="228" t="s">
        <v>4399</v>
      </c>
      <c r="F1435" s="228" t="s">
        <v>67</v>
      </c>
      <c r="G1435" s="228" t="s">
        <v>128</v>
      </c>
      <c r="H1435" s="228">
        <v>0</v>
      </c>
      <c r="I1435" s="228">
        <v>0</v>
      </c>
      <c r="J1435" s="228">
        <v>0</v>
      </c>
      <c r="K1435" s="228">
        <v>0</v>
      </c>
      <c r="L1435" s="231">
        <v>0</v>
      </c>
      <c r="N1435" s="119" t="str">
        <f t="shared" si="66"/>
        <v>820373-58001-L</v>
      </c>
      <c r="O1435" s="122" t="str">
        <f>IF(B1435="NET","",IF(B1435="","",IFERROR(VLOOKUP(N1435,EAN!$A:$B,2,FALSE),"MANGLER - MÅ OPPDATERE EAN-FANEN")))</f>
        <v>MANGLER - MÅ OPPDATERE EAN-FANEN</v>
      </c>
      <c r="P1435" s="119">
        <f t="shared" si="67"/>
        <v>0</v>
      </c>
      <c r="Q1435" s="119">
        <f t="shared" si="68"/>
        <v>0</v>
      </c>
      <c r="S1435" s="137" t="str">
        <f>IF(B1435="NET","",IFERROR(VLOOKUP(O1435,'2) Order Form'!$W$9:$W$1926,1,FALSE),"Ikke med I order form"))</f>
        <v>Ikke med I order form</v>
      </c>
      <c r="V1435" s="172"/>
      <c r="W1435" s="120"/>
      <c r="AA1435" s="195"/>
      <c r="AB1435" s="137"/>
    </row>
    <row r="1436" spans="1:28" s="2" customFormat="1" ht="15" x14ac:dyDescent="0.2">
      <c r="A1436" s="229">
        <v>820375</v>
      </c>
      <c r="B1436" s="228" t="s">
        <v>248</v>
      </c>
      <c r="C1436" s="228"/>
      <c r="D1436" s="228"/>
      <c r="E1436" s="228"/>
      <c r="F1436" s="228"/>
      <c r="G1436" s="228"/>
      <c r="H1436" s="229">
        <v>202226</v>
      </c>
      <c r="I1436" s="229">
        <v>202227</v>
      </c>
      <c r="J1436" s="229">
        <v>202228</v>
      </c>
      <c r="K1436" s="229">
        <v>202229</v>
      </c>
      <c r="L1436" s="232">
        <v>202234</v>
      </c>
      <c r="N1436" s="119" t="str">
        <f t="shared" si="66"/>
        <v>820375-</v>
      </c>
      <c r="O1436" s="122" t="str">
        <f>IF(B1436="NET","",IF(B1436="","",IFERROR(VLOOKUP(N1436,EAN!$A:$B,2,FALSE),"MANGLER - MÅ OPPDATERE EAN-FANEN")))</f>
        <v/>
      </c>
      <c r="P1436" s="119">
        <f t="shared" si="67"/>
        <v>202226</v>
      </c>
      <c r="Q1436" s="119">
        <f t="shared" si="68"/>
        <v>202234</v>
      </c>
      <c r="S1436" s="137" t="str">
        <f>IF(B1436="NET","",IFERROR(VLOOKUP(O1436,'2) Order Form'!$W$9:$W$1926,1,FALSE),"Ikke med I order form"))</f>
        <v/>
      </c>
      <c r="V1436" s="172"/>
      <c r="W1436" s="120"/>
      <c r="AA1436" s="195"/>
      <c r="AB1436" s="137"/>
    </row>
    <row r="1437" spans="1:28" s="2" customFormat="1" ht="15" x14ac:dyDescent="0.2">
      <c r="A1437" s="228">
        <v>820375</v>
      </c>
      <c r="B1437" s="228" t="s">
        <v>4017</v>
      </c>
      <c r="C1437" s="228" t="s">
        <v>4204</v>
      </c>
      <c r="D1437" s="228" t="s">
        <v>2269</v>
      </c>
      <c r="E1437" s="228" t="s">
        <v>4353</v>
      </c>
      <c r="F1437" s="228" t="s">
        <v>69</v>
      </c>
      <c r="G1437" s="228" t="s">
        <v>128</v>
      </c>
      <c r="H1437" s="228">
        <v>0</v>
      </c>
      <c r="I1437" s="228">
        <v>0</v>
      </c>
      <c r="J1437" s="228">
        <v>0</v>
      </c>
      <c r="K1437" s="228">
        <v>0</v>
      </c>
      <c r="L1437" s="231">
        <v>0</v>
      </c>
      <c r="N1437" s="119" t="str">
        <f t="shared" si="66"/>
        <v>820375-10003-XS</v>
      </c>
      <c r="O1437" s="122" t="str">
        <f>IF(B1437="NET","",IF(B1437="","",IFERROR(VLOOKUP(N1437,EAN!$A:$B,2,FALSE),"MANGLER - MÅ OPPDATERE EAN-FANEN")))</f>
        <v>MANGLER - MÅ OPPDATERE EAN-FANEN</v>
      </c>
      <c r="P1437" s="119">
        <f t="shared" si="67"/>
        <v>0</v>
      </c>
      <c r="Q1437" s="119">
        <f t="shared" si="68"/>
        <v>0</v>
      </c>
      <c r="S1437" s="137" t="str">
        <f>IF(B1437="NET","",IFERROR(VLOOKUP(O1437,'2) Order Form'!$W$9:$W$1926,1,FALSE),"Ikke med I order form"))</f>
        <v>Ikke med I order form</v>
      </c>
      <c r="V1437" s="172"/>
      <c r="W1437" s="120"/>
      <c r="AA1437" s="195"/>
      <c r="AB1437" s="137"/>
    </row>
    <row r="1438" spans="1:28" s="2" customFormat="1" ht="15" x14ac:dyDescent="0.2">
      <c r="A1438" s="228">
        <v>820375</v>
      </c>
      <c r="B1438" s="228" t="s">
        <v>4017</v>
      </c>
      <c r="C1438" s="228" t="s">
        <v>4204</v>
      </c>
      <c r="D1438" s="228" t="s">
        <v>2265</v>
      </c>
      <c r="E1438" s="228" t="s">
        <v>4353</v>
      </c>
      <c r="F1438" s="228" t="s">
        <v>8</v>
      </c>
      <c r="G1438" s="228" t="s">
        <v>128</v>
      </c>
      <c r="H1438" s="228">
        <v>0</v>
      </c>
      <c r="I1438" s="228">
        <v>0</v>
      </c>
      <c r="J1438" s="228">
        <v>0</v>
      </c>
      <c r="K1438" s="228">
        <v>0</v>
      </c>
      <c r="L1438" s="231">
        <v>0</v>
      </c>
      <c r="N1438" s="119" t="str">
        <f t="shared" si="66"/>
        <v>820375-10003-S</v>
      </c>
      <c r="O1438" s="122" t="str">
        <f>IF(B1438="NET","",IF(B1438="","",IFERROR(VLOOKUP(N1438,EAN!$A:$B,2,FALSE),"MANGLER - MÅ OPPDATERE EAN-FANEN")))</f>
        <v>MANGLER - MÅ OPPDATERE EAN-FANEN</v>
      </c>
      <c r="P1438" s="119">
        <f t="shared" si="67"/>
        <v>0</v>
      </c>
      <c r="Q1438" s="119">
        <f t="shared" si="68"/>
        <v>0</v>
      </c>
      <c r="S1438" s="137" t="str">
        <f>IF(B1438="NET","",IFERROR(VLOOKUP(O1438,'2) Order Form'!$W$9:$W$1926,1,FALSE),"Ikke med I order form"))</f>
        <v>Ikke med I order form</v>
      </c>
      <c r="V1438" s="172"/>
      <c r="W1438" s="120"/>
      <c r="AA1438" s="195"/>
      <c r="AB1438" s="137"/>
    </row>
    <row r="1439" spans="1:28" s="2" customFormat="1" ht="15" x14ac:dyDescent="0.2">
      <c r="A1439" s="228">
        <v>820375</v>
      </c>
      <c r="B1439" s="228" t="s">
        <v>4017</v>
      </c>
      <c r="C1439" s="228" t="s">
        <v>4204</v>
      </c>
      <c r="D1439" s="228" t="s">
        <v>2266</v>
      </c>
      <c r="E1439" s="228" t="s">
        <v>4353</v>
      </c>
      <c r="F1439" s="228" t="s">
        <v>7</v>
      </c>
      <c r="G1439" s="228" t="s">
        <v>128</v>
      </c>
      <c r="H1439" s="228">
        <v>0</v>
      </c>
      <c r="I1439" s="228">
        <v>0</v>
      </c>
      <c r="J1439" s="228">
        <v>0</v>
      </c>
      <c r="K1439" s="228">
        <v>0</v>
      </c>
      <c r="L1439" s="231">
        <v>0</v>
      </c>
      <c r="N1439" s="119" t="str">
        <f t="shared" si="66"/>
        <v>820375-10003-M</v>
      </c>
      <c r="O1439" s="122" t="str">
        <f>IF(B1439="NET","",IF(B1439="","",IFERROR(VLOOKUP(N1439,EAN!$A:$B,2,FALSE),"MANGLER - MÅ OPPDATERE EAN-FANEN")))</f>
        <v>MANGLER - MÅ OPPDATERE EAN-FANEN</v>
      </c>
      <c r="P1439" s="119">
        <f t="shared" si="67"/>
        <v>0</v>
      </c>
      <c r="Q1439" s="119">
        <f t="shared" si="68"/>
        <v>0</v>
      </c>
      <c r="S1439" s="137" t="str">
        <f>IF(B1439="NET","",IFERROR(VLOOKUP(O1439,'2) Order Form'!$W$9:$W$1926,1,FALSE),"Ikke med I order form"))</f>
        <v>Ikke med I order form</v>
      </c>
      <c r="V1439" s="172"/>
      <c r="W1439" s="120"/>
      <c r="AA1439" s="195"/>
      <c r="AB1439" s="137"/>
    </row>
    <row r="1440" spans="1:28" s="2" customFormat="1" ht="15" x14ac:dyDescent="0.2">
      <c r="A1440" s="228">
        <v>820375</v>
      </c>
      <c r="B1440" s="228" t="s">
        <v>4017</v>
      </c>
      <c r="C1440" s="228" t="s">
        <v>4204</v>
      </c>
      <c r="D1440" s="228" t="s">
        <v>2267</v>
      </c>
      <c r="E1440" s="228" t="s">
        <v>4353</v>
      </c>
      <c r="F1440" s="228" t="s">
        <v>67</v>
      </c>
      <c r="G1440" s="228" t="s">
        <v>128</v>
      </c>
      <c r="H1440" s="228">
        <v>0</v>
      </c>
      <c r="I1440" s="228">
        <v>0</v>
      </c>
      <c r="J1440" s="228">
        <v>0</v>
      </c>
      <c r="K1440" s="228">
        <v>0</v>
      </c>
      <c r="L1440" s="231">
        <v>0</v>
      </c>
      <c r="N1440" s="119" t="str">
        <f t="shared" si="66"/>
        <v>820375-10003-L</v>
      </c>
      <c r="O1440" s="122" t="str">
        <f>IF(B1440="NET","",IF(B1440="","",IFERROR(VLOOKUP(N1440,EAN!$A:$B,2,FALSE),"MANGLER - MÅ OPPDATERE EAN-FANEN")))</f>
        <v>MANGLER - MÅ OPPDATERE EAN-FANEN</v>
      </c>
      <c r="P1440" s="119">
        <f t="shared" si="67"/>
        <v>0</v>
      </c>
      <c r="Q1440" s="119">
        <f t="shared" si="68"/>
        <v>0</v>
      </c>
      <c r="S1440" s="137" t="str">
        <f>IF(B1440="NET","",IFERROR(VLOOKUP(O1440,'2) Order Form'!$W$9:$W$1926,1,FALSE),"Ikke med I order form"))</f>
        <v>Ikke med I order form</v>
      </c>
      <c r="V1440" s="172"/>
      <c r="W1440" s="120"/>
      <c r="AA1440" s="195"/>
      <c r="AB1440" s="137"/>
    </row>
    <row r="1441" spans="1:28" s="2" customFormat="1" ht="15" x14ac:dyDescent="0.2">
      <c r="A1441" s="228">
        <v>820375</v>
      </c>
      <c r="B1441" s="228" t="s">
        <v>4017</v>
      </c>
      <c r="C1441" s="228" t="s">
        <v>4204</v>
      </c>
      <c r="D1441" s="228" t="s">
        <v>4018</v>
      </c>
      <c r="E1441" s="228" t="s">
        <v>4398</v>
      </c>
      <c r="F1441" s="228" t="s">
        <v>69</v>
      </c>
      <c r="G1441" s="228" t="s">
        <v>128</v>
      </c>
      <c r="H1441" s="228">
        <v>0</v>
      </c>
      <c r="I1441" s="228">
        <v>0</v>
      </c>
      <c r="J1441" s="228">
        <v>0</v>
      </c>
      <c r="K1441" s="228">
        <v>0</v>
      </c>
      <c r="L1441" s="231">
        <v>0</v>
      </c>
      <c r="N1441" s="119" t="str">
        <f t="shared" si="66"/>
        <v>820375-56500-XS</v>
      </c>
      <c r="O1441" s="122" t="str">
        <f>IF(B1441="NET","",IF(B1441="","",IFERROR(VLOOKUP(N1441,EAN!$A:$B,2,FALSE),"MANGLER - MÅ OPPDATERE EAN-FANEN")))</f>
        <v>MANGLER - MÅ OPPDATERE EAN-FANEN</v>
      </c>
      <c r="P1441" s="119">
        <f t="shared" si="67"/>
        <v>0</v>
      </c>
      <c r="Q1441" s="119">
        <f t="shared" si="68"/>
        <v>0</v>
      </c>
      <c r="S1441" s="137" t="str">
        <f>IF(B1441="NET","",IFERROR(VLOOKUP(O1441,'2) Order Form'!$W$9:$W$1926,1,FALSE),"Ikke med I order form"))</f>
        <v>Ikke med I order form</v>
      </c>
      <c r="V1441" s="172"/>
      <c r="W1441" s="120"/>
      <c r="AA1441" s="195"/>
      <c r="AB1441" s="137"/>
    </row>
    <row r="1442" spans="1:28" s="2" customFormat="1" ht="15" x14ac:dyDescent="0.2">
      <c r="A1442" s="228">
        <v>820375</v>
      </c>
      <c r="B1442" s="228" t="s">
        <v>4017</v>
      </c>
      <c r="C1442" s="228" t="s">
        <v>4204</v>
      </c>
      <c r="D1442" s="228" t="s">
        <v>4007</v>
      </c>
      <c r="E1442" s="228" t="s">
        <v>4398</v>
      </c>
      <c r="F1442" s="228" t="s">
        <v>8</v>
      </c>
      <c r="G1442" s="228" t="s">
        <v>128</v>
      </c>
      <c r="H1442" s="228">
        <v>0</v>
      </c>
      <c r="I1442" s="228">
        <v>0</v>
      </c>
      <c r="J1442" s="228">
        <v>0</v>
      </c>
      <c r="K1442" s="228">
        <v>0</v>
      </c>
      <c r="L1442" s="231">
        <v>0</v>
      </c>
      <c r="N1442" s="119" t="str">
        <f t="shared" si="66"/>
        <v>820375-56500-S</v>
      </c>
      <c r="O1442" s="122" t="str">
        <f>IF(B1442="NET","",IF(B1442="","",IFERROR(VLOOKUP(N1442,EAN!$A:$B,2,FALSE),"MANGLER - MÅ OPPDATERE EAN-FANEN")))</f>
        <v>MANGLER - MÅ OPPDATERE EAN-FANEN</v>
      </c>
      <c r="P1442" s="119">
        <f t="shared" si="67"/>
        <v>0</v>
      </c>
      <c r="Q1442" s="119">
        <f t="shared" si="68"/>
        <v>0</v>
      </c>
      <c r="S1442" s="137" t="str">
        <f>IF(B1442="NET","",IFERROR(VLOOKUP(O1442,'2) Order Form'!$W$9:$W$1926,1,FALSE),"Ikke med I order form"))</f>
        <v>Ikke med I order form</v>
      </c>
      <c r="V1442" s="172"/>
      <c r="W1442" s="120"/>
      <c r="AA1442" s="195"/>
      <c r="AB1442" s="137"/>
    </row>
    <row r="1443" spans="1:28" s="2" customFormat="1" ht="15" x14ac:dyDescent="0.2">
      <c r="A1443" s="228">
        <v>820375</v>
      </c>
      <c r="B1443" s="228" t="s">
        <v>4017</v>
      </c>
      <c r="C1443" s="228" t="s">
        <v>4204</v>
      </c>
      <c r="D1443" s="228" t="s">
        <v>4008</v>
      </c>
      <c r="E1443" s="228" t="s">
        <v>4398</v>
      </c>
      <c r="F1443" s="228" t="s">
        <v>7</v>
      </c>
      <c r="G1443" s="228" t="s">
        <v>128</v>
      </c>
      <c r="H1443" s="228">
        <v>0</v>
      </c>
      <c r="I1443" s="228">
        <v>0</v>
      </c>
      <c r="J1443" s="228">
        <v>0</v>
      </c>
      <c r="K1443" s="228">
        <v>0</v>
      </c>
      <c r="L1443" s="231">
        <v>0</v>
      </c>
      <c r="N1443" s="119" t="str">
        <f t="shared" si="66"/>
        <v>820375-56500-M</v>
      </c>
      <c r="O1443" s="122" t="str">
        <f>IF(B1443="NET","",IF(B1443="","",IFERROR(VLOOKUP(N1443,EAN!$A:$B,2,FALSE),"MANGLER - MÅ OPPDATERE EAN-FANEN")))</f>
        <v>MANGLER - MÅ OPPDATERE EAN-FANEN</v>
      </c>
      <c r="P1443" s="119">
        <f t="shared" si="67"/>
        <v>0</v>
      </c>
      <c r="Q1443" s="119">
        <f t="shared" si="68"/>
        <v>0</v>
      </c>
      <c r="S1443" s="137" t="str">
        <f>IF(B1443="NET","",IFERROR(VLOOKUP(O1443,'2) Order Form'!$W$9:$W$1926,1,FALSE),"Ikke med I order form"))</f>
        <v>Ikke med I order form</v>
      </c>
      <c r="V1443" s="172"/>
      <c r="W1443" s="120"/>
      <c r="AA1443" s="195"/>
      <c r="AB1443" s="137"/>
    </row>
    <row r="1444" spans="1:28" s="2" customFormat="1" ht="15" x14ac:dyDescent="0.2">
      <c r="A1444" s="228">
        <v>820375</v>
      </c>
      <c r="B1444" s="228" t="s">
        <v>4017</v>
      </c>
      <c r="C1444" s="228" t="s">
        <v>4204</v>
      </c>
      <c r="D1444" s="228" t="s">
        <v>4009</v>
      </c>
      <c r="E1444" s="228" t="s">
        <v>4398</v>
      </c>
      <c r="F1444" s="228" t="s">
        <v>67</v>
      </c>
      <c r="G1444" s="228" t="s">
        <v>128</v>
      </c>
      <c r="H1444" s="228">
        <v>0</v>
      </c>
      <c r="I1444" s="228">
        <v>0</v>
      </c>
      <c r="J1444" s="228">
        <v>0</v>
      </c>
      <c r="K1444" s="228">
        <v>0</v>
      </c>
      <c r="L1444" s="231">
        <v>0</v>
      </c>
      <c r="N1444" s="119" t="str">
        <f t="shared" si="66"/>
        <v>820375-56500-L</v>
      </c>
      <c r="O1444" s="122" t="str">
        <f>IF(B1444="NET","",IF(B1444="","",IFERROR(VLOOKUP(N1444,EAN!$A:$B,2,FALSE),"MANGLER - MÅ OPPDATERE EAN-FANEN")))</f>
        <v>MANGLER - MÅ OPPDATERE EAN-FANEN</v>
      </c>
      <c r="P1444" s="119">
        <f t="shared" si="67"/>
        <v>0</v>
      </c>
      <c r="Q1444" s="119">
        <f t="shared" si="68"/>
        <v>0</v>
      </c>
      <c r="S1444" s="137" t="str">
        <f>IF(B1444="NET","",IFERROR(VLOOKUP(O1444,'2) Order Form'!$W$9:$W$1926,1,FALSE),"Ikke med I order form"))</f>
        <v>Ikke med I order form</v>
      </c>
      <c r="V1444" s="172"/>
      <c r="W1444" s="120"/>
      <c r="AA1444" s="195"/>
      <c r="AB1444" s="137"/>
    </row>
    <row r="1445" spans="1:28" s="2" customFormat="1" ht="15" x14ac:dyDescent="0.2">
      <c r="A1445" s="228">
        <v>820375</v>
      </c>
      <c r="B1445" s="228" t="s">
        <v>4017</v>
      </c>
      <c r="C1445" s="228" t="s">
        <v>4204</v>
      </c>
      <c r="D1445" s="228" t="s">
        <v>4019</v>
      </c>
      <c r="E1445" s="228" t="s">
        <v>3360</v>
      </c>
      <c r="F1445" s="228" t="s">
        <v>69</v>
      </c>
      <c r="G1445" s="228" t="s">
        <v>128</v>
      </c>
      <c r="H1445" s="228">
        <v>0</v>
      </c>
      <c r="I1445" s="228">
        <v>0</v>
      </c>
      <c r="J1445" s="228">
        <v>0</v>
      </c>
      <c r="K1445" s="228">
        <v>0</v>
      </c>
      <c r="L1445" s="231">
        <v>0</v>
      </c>
      <c r="N1445" s="119" t="str">
        <f t="shared" si="66"/>
        <v>820375-88000-XS</v>
      </c>
      <c r="O1445" s="122" t="str">
        <f>IF(B1445="NET","",IF(B1445="","",IFERROR(VLOOKUP(N1445,EAN!$A:$B,2,FALSE),"MANGLER - MÅ OPPDATERE EAN-FANEN")))</f>
        <v>MANGLER - MÅ OPPDATERE EAN-FANEN</v>
      </c>
      <c r="P1445" s="119">
        <f t="shared" si="67"/>
        <v>0</v>
      </c>
      <c r="Q1445" s="119">
        <f t="shared" si="68"/>
        <v>0</v>
      </c>
      <c r="S1445" s="137" t="str">
        <f>IF(B1445="NET","",IFERROR(VLOOKUP(O1445,'2) Order Form'!$W$9:$W$1926,1,FALSE),"Ikke med I order form"))</f>
        <v>Ikke med I order form</v>
      </c>
      <c r="V1445" s="172"/>
      <c r="W1445" s="120"/>
      <c r="AA1445" s="195"/>
      <c r="AB1445" s="137"/>
    </row>
    <row r="1446" spans="1:28" s="2" customFormat="1" ht="15" x14ac:dyDescent="0.2">
      <c r="A1446" s="228">
        <v>820375</v>
      </c>
      <c r="B1446" s="228" t="s">
        <v>4017</v>
      </c>
      <c r="C1446" s="228" t="s">
        <v>4204</v>
      </c>
      <c r="D1446" s="228" t="s">
        <v>3950</v>
      </c>
      <c r="E1446" s="228" t="s">
        <v>3360</v>
      </c>
      <c r="F1446" s="228" t="s">
        <v>8</v>
      </c>
      <c r="G1446" s="228" t="s">
        <v>128</v>
      </c>
      <c r="H1446" s="228">
        <v>0</v>
      </c>
      <c r="I1446" s="228">
        <v>0</v>
      </c>
      <c r="J1446" s="228">
        <v>0</v>
      </c>
      <c r="K1446" s="228">
        <v>0</v>
      </c>
      <c r="L1446" s="231">
        <v>0</v>
      </c>
      <c r="N1446" s="119" t="str">
        <f t="shared" si="66"/>
        <v>820375-88000-S</v>
      </c>
      <c r="O1446" s="122" t="str">
        <f>IF(B1446="NET","",IF(B1446="","",IFERROR(VLOOKUP(N1446,EAN!$A:$B,2,FALSE),"MANGLER - MÅ OPPDATERE EAN-FANEN")))</f>
        <v>MANGLER - MÅ OPPDATERE EAN-FANEN</v>
      </c>
      <c r="P1446" s="119">
        <f t="shared" si="67"/>
        <v>0</v>
      </c>
      <c r="Q1446" s="119">
        <f t="shared" si="68"/>
        <v>0</v>
      </c>
      <c r="S1446" s="137" t="str">
        <f>IF(B1446="NET","",IFERROR(VLOOKUP(O1446,'2) Order Form'!$W$9:$W$1926,1,FALSE),"Ikke med I order form"))</f>
        <v>Ikke med I order form</v>
      </c>
      <c r="V1446" s="172"/>
      <c r="W1446" s="120"/>
      <c r="AA1446" s="195"/>
      <c r="AB1446" s="137"/>
    </row>
    <row r="1447" spans="1:28" s="2" customFormat="1" ht="15" x14ac:dyDescent="0.2">
      <c r="A1447" s="228">
        <v>820375</v>
      </c>
      <c r="B1447" s="228" t="s">
        <v>4017</v>
      </c>
      <c r="C1447" s="228" t="s">
        <v>4204</v>
      </c>
      <c r="D1447" s="228" t="s">
        <v>3951</v>
      </c>
      <c r="E1447" s="228" t="s">
        <v>3360</v>
      </c>
      <c r="F1447" s="228" t="s">
        <v>7</v>
      </c>
      <c r="G1447" s="228" t="s">
        <v>128</v>
      </c>
      <c r="H1447" s="228">
        <v>0</v>
      </c>
      <c r="I1447" s="228">
        <v>0</v>
      </c>
      <c r="J1447" s="228">
        <v>0</v>
      </c>
      <c r="K1447" s="228">
        <v>0</v>
      </c>
      <c r="L1447" s="231">
        <v>0</v>
      </c>
      <c r="N1447" s="119" t="str">
        <f t="shared" si="66"/>
        <v>820375-88000-M</v>
      </c>
      <c r="O1447" s="122" t="str">
        <f>IF(B1447="NET","",IF(B1447="","",IFERROR(VLOOKUP(N1447,EAN!$A:$B,2,FALSE),"MANGLER - MÅ OPPDATERE EAN-FANEN")))</f>
        <v>MANGLER - MÅ OPPDATERE EAN-FANEN</v>
      </c>
      <c r="P1447" s="119">
        <f t="shared" si="67"/>
        <v>0</v>
      </c>
      <c r="Q1447" s="119">
        <f t="shared" si="68"/>
        <v>0</v>
      </c>
      <c r="S1447" s="137" t="str">
        <f>IF(B1447="NET","",IFERROR(VLOOKUP(O1447,'2) Order Form'!$W$9:$W$1926,1,FALSE),"Ikke med I order form"))</f>
        <v>Ikke med I order form</v>
      </c>
      <c r="V1447" s="172"/>
      <c r="W1447" s="120"/>
      <c r="AA1447" s="195"/>
      <c r="AB1447" s="137"/>
    </row>
    <row r="1448" spans="1:28" s="2" customFormat="1" ht="15" x14ac:dyDescent="0.2">
      <c r="A1448" s="228">
        <v>820375</v>
      </c>
      <c r="B1448" s="228" t="s">
        <v>4017</v>
      </c>
      <c r="C1448" s="228" t="s">
        <v>4204</v>
      </c>
      <c r="D1448" s="228" t="s">
        <v>3952</v>
      </c>
      <c r="E1448" s="228" t="s">
        <v>3360</v>
      </c>
      <c r="F1448" s="228" t="s">
        <v>67</v>
      </c>
      <c r="G1448" s="228" t="s">
        <v>128</v>
      </c>
      <c r="H1448" s="228">
        <v>0</v>
      </c>
      <c r="I1448" s="228">
        <v>0</v>
      </c>
      <c r="J1448" s="228">
        <v>0</v>
      </c>
      <c r="K1448" s="228">
        <v>0</v>
      </c>
      <c r="L1448" s="231">
        <v>0</v>
      </c>
      <c r="N1448" s="119" t="str">
        <f t="shared" si="66"/>
        <v>820375-88000-L</v>
      </c>
      <c r="O1448" s="122" t="str">
        <f>IF(B1448="NET","",IF(B1448="","",IFERROR(VLOOKUP(N1448,EAN!$A:$B,2,FALSE),"MANGLER - MÅ OPPDATERE EAN-FANEN")))</f>
        <v>MANGLER - MÅ OPPDATERE EAN-FANEN</v>
      </c>
      <c r="P1448" s="119">
        <f t="shared" si="67"/>
        <v>0</v>
      </c>
      <c r="Q1448" s="119">
        <f t="shared" si="68"/>
        <v>0</v>
      </c>
      <c r="S1448" s="137" t="str">
        <f>IF(B1448="NET","",IFERROR(VLOOKUP(O1448,'2) Order Form'!$W$9:$W$1926,1,FALSE),"Ikke med I order form"))</f>
        <v>Ikke med I order form</v>
      </c>
      <c r="V1448" s="172"/>
      <c r="W1448" s="120"/>
      <c r="AA1448" s="195"/>
      <c r="AB1448" s="137"/>
    </row>
    <row r="1449" spans="1:28" s="2" customFormat="1" ht="15" x14ac:dyDescent="0.2">
      <c r="A1449" s="229">
        <v>820376</v>
      </c>
      <c r="B1449" s="228" t="s">
        <v>248</v>
      </c>
      <c r="C1449" s="228"/>
      <c r="D1449" s="228"/>
      <c r="E1449" s="228"/>
      <c r="F1449" s="228"/>
      <c r="G1449" s="228"/>
      <c r="H1449" s="229">
        <v>202226</v>
      </c>
      <c r="I1449" s="229">
        <v>202227</v>
      </c>
      <c r="J1449" s="229">
        <v>202228</v>
      </c>
      <c r="K1449" s="229">
        <v>202229</v>
      </c>
      <c r="L1449" s="232">
        <v>202234</v>
      </c>
      <c r="N1449" s="119" t="str">
        <f t="shared" si="66"/>
        <v>820376-</v>
      </c>
      <c r="O1449" s="122" t="str">
        <f>IF(B1449="NET","",IF(B1449="","",IFERROR(VLOOKUP(N1449,EAN!$A:$B,2,FALSE),"MANGLER - MÅ OPPDATERE EAN-FANEN")))</f>
        <v/>
      </c>
      <c r="P1449" s="119">
        <f t="shared" si="67"/>
        <v>202226</v>
      </c>
      <c r="Q1449" s="119">
        <f t="shared" si="68"/>
        <v>202234</v>
      </c>
      <c r="S1449" s="137" t="str">
        <f>IF(B1449="NET","",IFERROR(VLOOKUP(O1449,'2) Order Form'!$W$9:$W$1926,1,FALSE),"Ikke med I order form"))</f>
        <v/>
      </c>
      <c r="V1449" s="172"/>
      <c r="W1449" s="120"/>
      <c r="AA1449" s="195"/>
      <c r="AB1449" s="137"/>
    </row>
    <row r="1450" spans="1:28" s="2" customFormat="1" ht="15" x14ac:dyDescent="0.2">
      <c r="A1450" s="228">
        <v>820376</v>
      </c>
      <c r="B1450" s="228" t="s">
        <v>2167</v>
      </c>
      <c r="C1450" s="228" t="s">
        <v>4204</v>
      </c>
      <c r="D1450" s="228" t="s">
        <v>4020</v>
      </c>
      <c r="E1450" s="228" t="s">
        <v>4400</v>
      </c>
      <c r="F1450" s="228" t="s">
        <v>69</v>
      </c>
      <c r="G1450" s="228" t="s">
        <v>128</v>
      </c>
      <c r="H1450" s="228">
        <v>0</v>
      </c>
      <c r="I1450" s="228">
        <v>0</v>
      </c>
      <c r="J1450" s="228">
        <v>0</v>
      </c>
      <c r="K1450" s="228">
        <v>0</v>
      </c>
      <c r="L1450" s="231">
        <v>0</v>
      </c>
      <c r="N1450" s="119" t="str">
        <f t="shared" si="66"/>
        <v>820376-44004-XS</v>
      </c>
      <c r="O1450" s="122" t="str">
        <f>IF(B1450="NET","",IF(B1450="","",IFERROR(VLOOKUP(N1450,EAN!$A:$B,2,FALSE),"MANGLER - MÅ OPPDATERE EAN-FANEN")))</f>
        <v>MANGLER - MÅ OPPDATERE EAN-FANEN</v>
      </c>
      <c r="P1450" s="119">
        <f t="shared" si="67"/>
        <v>0</v>
      </c>
      <c r="Q1450" s="119">
        <f t="shared" si="68"/>
        <v>0</v>
      </c>
      <c r="S1450" s="137" t="str">
        <f>IF(B1450="NET","",IFERROR(VLOOKUP(O1450,'2) Order Form'!$W$9:$W$1926,1,FALSE),"Ikke med I order form"))</f>
        <v>Ikke med I order form</v>
      </c>
      <c r="V1450" s="172"/>
      <c r="W1450" s="120"/>
      <c r="AA1450" s="195"/>
      <c r="AB1450" s="137"/>
    </row>
    <row r="1451" spans="1:28" s="2" customFormat="1" ht="15" x14ac:dyDescent="0.2">
      <c r="A1451" s="228">
        <v>820376</v>
      </c>
      <c r="B1451" s="228" t="s">
        <v>2167</v>
      </c>
      <c r="C1451" s="228" t="s">
        <v>4204</v>
      </c>
      <c r="D1451" s="228" t="s">
        <v>4021</v>
      </c>
      <c r="E1451" s="228" t="s">
        <v>4400</v>
      </c>
      <c r="F1451" s="228" t="s">
        <v>8</v>
      </c>
      <c r="G1451" s="228" t="s">
        <v>128</v>
      </c>
      <c r="H1451" s="228">
        <v>0</v>
      </c>
      <c r="I1451" s="228">
        <v>0</v>
      </c>
      <c r="J1451" s="228">
        <v>0</v>
      </c>
      <c r="K1451" s="228">
        <v>0</v>
      </c>
      <c r="L1451" s="231">
        <v>0</v>
      </c>
      <c r="N1451" s="119" t="str">
        <f t="shared" si="66"/>
        <v>820376-44004-S</v>
      </c>
      <c r="O1451" s="122" t="str">
        <f>IF(B1451="NET","",IF(B1451="","",IFERROR(VLOOKUP(N1451,EAN!$A:$B,2,FALSE),"MANGLER - MÅ OPPDATERE EAN-FANEN")))</f>
        <v>MANGLER - MÅ OPPDATERE EAN-FANEN</v>
      </c>
      <c r="P1451" s="119">
        <f t="shared" si="67"/>
        <v>0</v>
      </c>
      <c r="Q1451" s="119">
        <f t="shared" si="68"/>
        <v>0</v>
      </c>
      <c r="S1451" s="137" t="str">
        <f>IF(B1451="NET","",IFERROR(VLOOKUP(O1451,'2) Order Form'!$W$9:$W$1926,1,FALSE),"Ikke med I order form"))</f>
        <v>Ikke med I order form</v>
      </c>
      <c r="V1451" s="172"/>
      <c r="W1451" s="120"/>
      <c r="AA1451" s="195"/>
      <c r="AB1451" s="137"/>
    </row>
    <row r="1452" spans="1:28" s="2" customFormat="1" ht="15" x14ac:dyDescent="0.2">
      <c r="A1452" s="228">
        <v>820376</v>
      </c>
      <c r="B1452" s="228" t="s">
        <v>2167</v>
      </c>
      <c r="C1452" s="228" t="s">
        <v>4204</v>
      </c>
      <c r="D1452" s="228" t="s">
        <v>4022</v>
      </c>
      <c r="E1452" s="228" t="s">
        <v>4400</v>
      </c>
      <c r="F1452" s="228" t="s">
        <v>7</v>
      </c>
      <c r="G1452" s="228" t="s">
        <v>128</v>
      </c>
      <c r="H1452" s="228">
        <v>0</v>
      </c>
      <c r="I1452" s="228">
        <v>0</v>
      </c>
      <c r="J1452" s="228">
        <v>0</v>
      </c>
      <c r="K1452" s="228">
        <v>0</v>
      </c>
      <c r="L1452" s="231">
        <v>0</v>
      </c>
      <c r="N1452" s="119" t="str">
        <f t="shared" si="66"/>
        <v>820376-44004-M</v>
      </c>
      <c r="O1452" s="122" t="str">
        <f>IF(B1452="NET","",IF(B1452="","",IFERROR(VLOOKUP(N1452,EAN!$A:$B,2,FALSE),"MANGLER - MÅ OPPDATERE EAN-FANEN")))</f>
        <v>MANGLER - MÅ OPPDATERE EAN-FANEN</v>
      </c>
      <c r="P1452" s="119">
        <f t="shared" si="67"/>
        <v>0</v>
      </c>
      <c r="Q1452" s="119">
        <f t="shared" si="68"/>
        <v>0</v>
      </c>
      <c r="S1452" s="137" t="str">
        <f>IF(B1452="NET","",IFERROR(VLOOKUP(O1452,'2) Order Form'!$W$9:$W$1926,1,FALSE),"Ikke med I order form"))</f>
        <v>Ikke med I order form</v>
      </c>
      <c r="V1452" s="172"/>
      <c r="W1452" s="120"/>
      <c r="AA1452" s="195"/>
      <c r="AB1452" s="137"/>
    </row>
    <row r="1453" spans="1:28" s="2" customFormat="1" ht="15" x14ac:dyDescent="0.2">
      <c r="A1453" s="228">
        <v>820376</v>
      </c>
      <c r="B1453" s="228" t="s">
        <v>2167</v>
      </c>
      <c r="C1453" s="228" t="s">
        <v>4204</v>
      </c>
      <c r="D1453" s="228" t="s">
        <v>4023</v>
      </c>
      <c r="E1453" s="228" t="s">
        <v>4400</v>
      </c>
      <c r="F1453" s="228" t="s">
        <v>67</v>
      </c>
      <c r="G1453" s="228" t="s">
        <v>128</v>
      </c>
      <c r="H1453" s="228">
        <v>0</v>
      </c>
      <c r="I1453" s="228">
        <v>0</v>
      </c>
      <c r="J1453" s="228">
        <v>0</v>
      </c>
      <c r="K1453" s="228">
        <v>0</v>
      </c>
      <c r="L1453" s="231">
        <v>0</v>
      </c>
      <c r="N1453" s="119" t="str">
        <f t="shared" si="66"/>
        <v>820376-44004-L</v>
      </c>
      <c r="O1453" s="122" t="str">
        <f>IF(B1453="NET","",IF(B1453="","",IFERROR(VLOOKUP(N1453,EAN!$A:$B,2,FALSE),"MANGLER - MÅ OPPDATERE EAN-FANEN")))</f>
        <v>MANGLER - MÅ OPPDATERE EAN-FANEN</v>
      </c>
      <c r="P1453" s="119">
        <f t="shared" si="67"/>
        <v>0</v>
      </c>
      <c r="Q1453" s="119">
        <f t="shared" si="68"/>
        <v>0</v>
      </c>
      <c r="S1453" s="137" t="str">
        <f>IF(B1453="NET","",IFERROR(VLOOKUP(O1453,'2) Order Form'!$W$9:$W$1926,1,FALSE),"Ikke med I order form"))</f>
        <v>Ikke med I order form</v>
      </c>
      <c r="V1453" s="172"/>
      <c r="W1453" s="120"/>
      <c r="AA1453" s="195"/>
      <c r="AB1453" s="137"/>
    </row>
    <row r="1454" spans="1:28" s="2" customFormat="1" ht="15" x14ac:dyDescent="0.2">
      <c r="A1454" s="228">
        <v>820376</v>
      </c>
      <c r="B1454" s="228" t="s">
        <v>2167</v>
      </c>
      <c r="C1454" s="228" t="s">
        <v>4204</v>
      </c>
      <c r="D1454" s="228" t="s">
        <v>2298</v>
      </c>
      <c r="E1454" s="228" t="s">
        <v>4395</v>
      </c>
      <c r="F1454" s="228" t="s">
        <v>69</v>
      </c>
      <c r="G1454" s="228" t="s">
        <v>128</v>
      </c>
      <c r="H1454" s="228">
        <v>0</v>
      </c>
      <c r="I1454" s="228">
        <v>0</v>
      </c>
      <c r="J1454" s="228">
        <v>0</v>
      </c>
      <c r="K1454" s="228">
        <v>0</v>
      </c>
      <c r="L1454" s="231">
        <v>0</v>
      </c>
      <c r="N1454" s="119" t="str">
        <f t="shared" si="66"/>
        <v>820376-55504-XS</v>
      </c>
      <c r="O1454" s="122" t="str">
        <f>IF(B1454="NET","",IF(B1454="","",IFERROR(VLOOKUP(N1454,EAN!$A:$B,2,FALSE),"MANGLER - MÅ OPPDATERE EAN-FANEN")))</f>
        <v>MANGLER - MÅ OPPDATERE EAN-FANEN</v>
      </c>
      <c r="P1454" s="119">
        <f t="shared" si="67"/>
        <v>0</v>
      </c>
      <c r="Q1454" s="119">
        <f t="shared" si="68"/>
        <v>0</v>
      </c>
      <c r="S1454" s="137" t="str">
        <f>IF(B1454="NET","",IFERROR(VLOOKUP(O1454,'2) Order Form'!$W$9:$W$1926,1,FALSE),"Ikke med I order form"))</f>
        <v>Ikke med I order form</v>
      </c>
      <c r="V1454" s="172"/>
      <c r="W1454" s="120"/>
      <c r="AA1454" s="195"/>
      <c r="AB1454" s="137"/>
    </row>
    <row r="1455" spans="1:28" s="2" customFormat="1" ht="15" x14ac:dyDescent="0.2">
      <c r="A1455" s="228">
        <v>820376</v>
      </c>
      <c r="B1455" s="228" t="s">
        <v>2167</v>
      </c>
      <c r="C1455" s="228" t="s">
        <v>4204</v>
      </c>
      <c r="D1455" s="228" t="s">
        <v>2294</v>
      </c>
      <c r="E1455" s="228" t="s">
        <v>4395</v>
      </c>
      <c r="F1455" s="228" t="s">
        <v>8</v>
      </c>
      <c r="G1455" s="228" t="s">
        <v>128</v>
      </c>
      <c r="H1455" s="228">
        <v>0</v>
      </c>
      <c r="I1455" s="228">
        <v>0</v>
      </c>
      <c r="J1455" s="228">
        <v>0</v>
      </c>
      <c r="K1455" s="228">
        <v>0</v>
      </c>
      <c r="L1455" s="231">
        <v>0</v>
      </c>
      <c r="N1455" s="119" t="str">
        <f t="shared" si="66"/>
        <v>820376-55504-S</v>
      </c>
      <c r="O1455" s="122" t="str">
        <f>IF(B1455="NET","",IF(B1455="","",IFERROR(VLOOKUP(N1455,EAN!$A:$B,2,FALSE),"MANGLER - MÅ OPPDATERE EAN-FANEN")))</f>
        <v>MANGLER - MÅ OPPDATERE EAN-FANEN</v>
      </c>
      <c r="P1455" s="119">
        <f t="shared" si="67"/>
        <v>0</v>
      </c>
      <c r="Q1455" s="119">
        <f t="shared" si="68"/>
        <v>0</v>
      </c>
      <c r="S1455" s="137" t="str">
        <f>IF(B1455="NET","",IFERROR(VLOOKUP(O1455,'2) Order Form'!$W$9:$W$1926,1,FALSE),"Ikke med I order form"))</f>
        <v>Ikke med I order form</v>
      </c>
      <c r="V1455" s="172"/>
      <c r="W1455" s="120"/>
      <c r="AA1455" s="195"/>
      <c r="AB1455" s="137"/>
    </row>
    <row r="1456" spans="1:28" s="2" customFormat="1" ht="15" x14ac:dyDescent="0.2">
      <c r="A1456" s="228">
        <v>820376</v>
      </c>
      <c r="B1456" s="228" t="s">
        <v>2167</v>
      </c>
      <c r="C1456" s="228" t="s">
        <v>4204</v>
      </c>
      <c r="D1456" s="228" t="s">
        <v>2295</v>
      </c>
      <c r="E1456" s="228" t="s">
        <v>4395</v>
      </c>
      <c r="F1456" s="228" t="s">
        <v>7</v>
      </c>
      <c r="G1456" s="228" t="s">
        <v>128</v>
      </c>
      <c r="H1456" s="228">
        <v>0</v>
      </c>
      <c r="I1456" s="228">
        <v>0</v>
      </c>
      <c r="J1456" s="228">
        <v>0</v>
      </c>
      <c r="K1456" s="228">
        <v>0</v>
      </c>
      <c r="L1456" s="231">
        <v>0</v>
      </c>
      <c r="N1456" s="119" t="str">
        <f t="shared" si="66"/>
        <v>820376-55504-M</v>
      </c>
      <c r="O1456" s="122" t="str">
        <f>IF(B1456="NET","",IF(B1456="","",IFERROR(VLOOKUP(N1456,EAN!$A:$B,2,FALSE),"MANGLER - MÅ OPPDATERE EAN-FANEN")))</f>
        <v>MANGLER - MÅ OPPDATERE EAN-FANEN</v>
      </c>
      <c r="P1456" s="119">
        <f t="shared" si="67"/>
        <v>0</v>
      </c>
      <c r="Q1456" s="119">
        <f t="shared" si="68"/>
        <v>0</v>
      </c>
      <c r="S1456" s="137" t="str">
        <f>IF(B1456="NET","",IFERROR(VLOOKUP(O1456,'2) Order Form'!$W$9:$W$1926,1,FALSE),"Ikke med I order form"))</f>
        <v>Ikke med I order form</v>
      </c>
      <c r="V1456" s="172"/>
      <c r="W1456" s="120"/>
      <c r="AA1456" s="195"/>
      <c r="AB1456" s="137"/>
    </row>
    <row r="1457" spans="1:28" s="2" customFormat="1" ht="15" x14ac:dyDescent="0.2">
      <c r="A1457" s="228">
        <v>820376</v>
      </c>
      <c r="B1457" s="228" t="s">
        <v>2167</v>
      </c>
      <c r="C1457" s="228" t="s">
        <v>4204</v>
      </c>
      <c r="D1457" s="228" t="s">
        <v>2296</v>
      </c>
      <c r="E1457" s="228" t="s">
        <v>4395</v>
      </c>
      <c r="F1457" s="228" t="s">
        <v>67</v>
      </c>
      <c r="G1457" s="228" t="s">
        <v>128</v>
      </c>
      <c r="H1457" s="228">
        <v>0</v>
      </c>
      <c r="I1457" s="228">
        <v>0</v>
      </c>
      <c r="J1457" s="228">
        <v>0</v>
      </c>
      <c r="K1457" s="228">
        <v>0</v>
      </c>
      <c r="L1457" s="231">
        <v>0</v>
      </c>
      <c r="N1457" s="119" t="str">
        <f t="shared" si="66"/>
        <v>820376-55504-L</v>
      </c>
      <c r="O1457" s="122" t="str">
        <f>IF(B1457="NET","",IF(B1457="","",IFERROR(VLOOKUP(N1457,EAN!$A:$B,2,FALSE),"MANGLER - MÅ OPPDATERE EAN-FANEN")))</f>
        <v>MANGLER - MÅ OPPDATERE EAN-FANEN</v>
      </c>
      <c r="P1457" s="119">
        <f t="shared" si="67"/>
        <v>0</v>
      </c>
      <c r="Q1457" s="119">
        <f t="shared" si="68"/>
        <v>0</v>
      </c>
      <c r="S1457" s="137" t="str">
        <f>IF(B1457="NET","",IFERROR(VLOOKUP(O1457,'2) Order Form'!$W$9:$W$1926,1,FALSE),"Ikke med I order form"))</f>
        <v>Ikke med I order form</v>
      </c>
      <c r="V1457" s="172"/>
      <c r="W1457" s="120"/>
      <c r="AA1457" s="195"/>
      <c r="AB1457" s="137"/>
    </row>
    <row r="1458" spans="1:28" s="2" customFormat="1" ht="15" x14ac:dyDescent="0.2">
      <c r="A1458" s="228">
        <v>820376</v>
      </c>
      <c r="B1458" s="228" t="s">
        <v>2167</v>
      </c>
      <c r="C1458" s="228" t="s">
        <v>4204</v>
      </c>
      <c r="D1458" s="228" t="s">
        <v>4024</v>
      </c>
      <c r="E1458" s="228" t="s">
        <v>4396</v>
      </c>
      <c r="F1458" s="228" t="s">
        <v>69</v>
      </c>
      <c r="G1458" s="228" t="s">
        <v>128</v>
      </c>
      <c r="H1458" s="228">
        <v>0</v>
      </c>
      <c r="I1458" s="228">
        <v>0</v>
      </c>
      <c r="J1458" s="228">
        <v>0</v>
      </c>
      <c r="K1458" s="228">
        <v>0</v>
      </c>
      <c r="L1458" s="231">
        <v>0</v>
      </c>
      <c r="N1458" s="119" t="str">
        <f t="shared" si="66"/>
        <v>820376-78001-XS</v>
      </c>
      <c r="O1458" s="122" t="str">
        <f>IF(B1458="NET","",IF(B1458="","",IFERROR(VLOOKUP(N1458,EAN!$A:$B,2,FALSE),"MANGLER - MÅ OPPDATERE EAN-FANEN")))</f>
        <v>MANGLER - MÅ OPPDATERE EAN-FANEN</v>
      </c>
      <c r="P1458" s="119">
        <f t="shared" si="67"/>
        <v>0</v>
      </c>
      <c r="Q1458" s="119">
        <f t="shared" si="68"/>
        <v>0</v>
      </c>
      <c r="S1458" s="137" t="str">
        <f>IF(B1458="NET","",IFERROR(VLOOKUP(O1458,'2) Order Form'!$W$9:$W$1926,1,FALSE),"Ikke med I order form"))</f>
        <v>Ikke med I order form</v>
      </c>
      <c r="V1458" s="172"/>
      <c r="W1458" s="120"/>
      <c r="AA1458" s="195"/>
      <c r="AB1458" s="137"/>
    </row>
    <row r="1459" spans="1:28" s="2" customFormat="1" ht="15" x14ac:dyDescent="0.2">
      <c r="A1459" s="228">
        <v>820376</v>
      </c>
      <c r="B1459" s="228" t="s">
        <v>2167</v>
      </c>
      <c r="C1459" s="228" t="s">
        <v>4204</v>
      </c>
      <c r="D1459" s="228" t="s">
        <v>4001</v>
      </c>
      <c r="E1459" s="228" t="s">
        <v>4396</v>
      </c>
      <c r="F1459" s="228" t="s">
        <v>8</v>
      </c>
      <c r="G1459" s="228" t="s">
        <v>128</v>
      </c>
      <c r="H1459" s="228">
        <v>0</v>
      </c>
      <c r="I1459" s="228">
        <v>0</v>
      </c>
      <c r="J1459" s="228">
        <v>0</v>
      </c>
      <c r="K1459" s="228">
        <v>0</v>
      </c>
      <c r="L1459" s="231">
        <v>0</v>
      </c>
      <c r="N1459" s="119" t="str">
        <f t="shared" si="66"/>
        <v>820376-78001-S</v>
      </c>
      <c r="O1459" s="122" t="str">
        <f>IF(B1459="NET","",IF(B1459="","",IFERROR(VLOOKUP(N1459,EAN!$A:$B,2,FALSE),"MANGLER - MÅ OPPDATERE EAN-FANEN")))</f>
        <v>MANGLER - MÅ OPPDATERE EAN-FANEN</v>
      </c>
      <c r="P1459" s="119">
        <f t="shared" si="67"/>
        <v>0</v>
      </c>
      <c r="Q1459" s="119">
        <f t="shared" si="68"/>
        <v>0</v>
      </c>
      <c r="S1459" s="137" t="str">
        <f>IF(B1459="NET","",IFERROR(VLOOKUP(O1459,'2) Order Form'!$W$9:$W$1926,1,FALSE),"Ikke med I order form"))</f>
        <v>Ikke med I order form</v>
      </c>
      <c r="V1459" s="172"/>
      <c r="W1459" s="120"/>
      <c r="AA1459" s="195"/>
      <c r="AB1459" s="137"/>
    </row>
    <row r="1460" spans="1:28" s="2" customFormat="1" ht="15" x14ac:dyDescent="0.2">
      <c r="A1460" s="228">
        <v>820376</v>
      </c>
      <c r="B1460" s="228" t="s">
        <v>2167</v>
      </c>
      <c r="C1460" s="228" t="s">
        <v>4204</v>
      </c>
      <c r="D1460" s="228" t="s">
        <v>4002</v>
      </c>
      <c r="E1460" s="228" t="s">
        <v>4396</v>
      </c>
      <c r="F1460" s="228" t="s">
        <v>7</v>
      </c>
      <c r="G1460" s="228" t="s">
        <v>128</v>
      </c>
      <c r="H1460" s="228">
        <v>0</v>
      </c>
      <c r="I1460" s="228">
        <v>0</v>
      </c>
      <c r="J1460" s="228">
        <v>0</v>
      </c>
      <c r="K1460" s="228">
        <v>0</v>
      </c>
      <c r="L1460" s="231">
        <v>0</v>
      </c>
      <c r="N1460" s="119" t="str">
        <f t="shared" si="66"/>
        <v>820376-78001-M</v>
      </c>
      <c r="O1460" s="122" t="str">
        <f>IF(B1460="NET","",IF(B1460="","",IFERROR(VLOOKUP(N1460,EAN!$A:$B,2,FALSE),"MANGLER - MÅ OPPDATERE EAN-FANEN")))</f>
        <v>MANGLER - MÅ OPPDATERE EAN-FANEN</v>
      </c>
      <c r="P1460" s="119">
        <f t="shared" si="67"/>
        <v>0</v>
      </c>
      <c r="Q1460" s="119">
        <f t="shared" si="68"/>
        <v>0</v>
      </c>
      <c r="S1460" s="137" t="str">
        <f>IF(B1460="NET","",IFERROR(VLOOKUP(O1460,'2) Order Form'!$W$9:$W$1926,1,FALSE),"Ikke med I order form"))</f>
        <v>Ikke med I order form</v>
      </c>
      <c r="V1460" s="172"/>
      <c r="W1460" s="120"/>
      <c r="AA1460" s="195"/>
      <c r="AB1460" s="137"/>
    </row>
    <row r="1461" spans="1:28" s="2" customFormat="1" ht="15" x14ac:dyDescent="0.2">
      <c r="A1461" s="228">
        <v>820376</v>
      </c>
      <c r="B1461" s="228" t="s">
        <v>2167</v>
      </c>
      <c r="C1461" s="228" t="s">
        <v>4204</v>
      </c>
      <c r="D1461" s="228" t="s">
        <v>4003</v>
      </c>
      <c r="E1461" s="228" t="s">
        <v>4396</v>
      </c>
      <c r="F1461" s="228" t="s">
        <v>67</v>
      </c>
      <c r="G1461" s="228" t="s">
        <v>128</v>
      </c>
      <c r="H1461" s="228">
        <v>0</v>
      </c>
      <c r="I1461" s="228">
        <v>0</v>
      </c>
      <c r="J1461" s="228">
        <v>0</v>
      </c>
      <c r="K1461" s="228">
        <v>0</v>
      </c>
      <c r="L1461" s="231">
        <v>0</v>
      </c>
      <c r="N1461" s="119" t="str">
        <f t="shared" si="66"/>
        <v>820376-78001-L</v>
      </c>
      <c r="O1461" s="122" t="str">
        <f>IF(B1461="NET","",IF(B1461="","",IFERROR(VLOOKUP(N1461,EAN!$A:$B,2,FALSE),"MANGLER - MÅ OPPDATERE EAN-FANEN")))</f>
        <v>MANGLER - MÅ OPPDATERE EAN-FANEN</v>
      </c>
      <c r="P1461" s="119">
        <f t="shared" si="67"/>
        <v>0</v>
      </c>
      <c r="Q1461" s="119">
        <f t="shared" si="68"/>
        <v>0</v>
      </c>
      <c r="S1461" s="137" t="str">
        <f>IF(B1461="NET","",IFERROR(VLOOKUP(O1461,'2) Order Form'!$W$9:$W$1926,1,FALSE),"Ikke med I order form"))</f>
        <v>Ikke med I order form</v>
      </c>
      <c r="V1461" s="172"/>
      <c r="W1461" s="120"/>
      <c r="AA1461" s="195"/>
      <c r="AB1461" s="137"/>
    </row>
    <row r="1462" spans="1:28" s="2" customFormat="1" ht="15" x14ac:dyDescent="0.2">
      <c r="A1462" s="229">
        <v>820378</v>
      </c>
      <c r="B1462" s="228" t="s">
        <v>248</v>
      </c>
      <c r="C1462" s="228"/>
      <c r="D1462" s="228"/>
      <c r="E1462" s="228"/>
      <c r="F1462" s="228"/>
      <c r="G1462" s="228"/>
      <c r="H1462" s="229">
        <v>202226</v>
      </c>
      <c r="I1462" s="229">
        <v>202227</v>
      </c>
      <c r="J1462" s="229">
        <v>202228</v>
      </c>
      <c r="K1462" s="229">
        <v>202229</v>
      </c>
      <c r="L1462" s="232">
        <v>202234</v>
      </c>
      <c r="N1462" s="119" t="str">
        <f t="shared" si="66"/>
        <v>820378-</v>
      </c>
      <c r="O1462" s="122" t="str">
        <f>IF(B1462="NET","",IF(B1462="","",IFERROR(VLOOKUP(N1462,EAN!$A:$B,2,FALSE),"MANGLER - MÅ OPPDATERE EAN-FANEN")))</f>
        <v/>
      </c>
      <c r="P1462" s="119">
        <f t="shared" si="67"/>
        <v>202226</v>
      </c>
      <c r="Q1462" s="119">
        <f t="shared" si="68"/>
        <v>202234</v>
      </c>
      <c r="S1462" s="137" t="str">
        <f>IF(B1462="NET","",IFERROR(VLOOKUP(O1462,'2) Order Form'!$W$9:$W$1926,1,FALSE),"Ikke med I order form"))</f>
        <v/>
      </c>
      <c r="V1462" s="172"/>
      <c r="W1462" s="120"/>
      <c r="AA1462" s="195"/>
      <c r="AB1462" s="137"/>
    </row>
    <row r="1463" spans="1:28" s="2" customFormat="1" ht="15" x14ac:dyDescent="0.2">
      <c r="A1463" s="228">
        <v>820378</v>
      </c>
      <c r="B1463" s="228" t="s">
        <v>4025</v>
      </c>
      <c r="C1463" s="228" t="s">
        <v>4204</v>
      </c>
      <c r="D1463" s="228" t="s">
        <v>4016</v>
      </c>
      <c r="E1463" s="228" t="s">
        <v>4399</v>
      </c>
      <c r="F1463" s="228" t="s">
        <v>69</v>
      </c>
      <c r="G1463" s="228" t="s">
        <v>128</v>
      </c>
      <c r="H1463" s="228">
        <v>0</v>
      </c>
      <c r="I1463" s="228">
        <v>0</v>
      </c>
      <c r="J1463" s="228">
        <v>0</v>
      </c>
      <c r="K1463" s="228">
        <v>0</v>
      </c>
      <c r="L1463" s="231">
        <v>0</v>
      </c>
      <c r="N1463" s="119" t="str">
        <f t="shared" si="66"/>
        <v>820378-58001-XS</v>
      </c>
      <c r="O1463" s="122" t="str">
        <f>IF(B1463="NET","",IF(B1463="","",IFERROR(VLOOKUP(N1463,EAN!$A:$B,2,FALSE),"MANGLER - MÅ OPPDATERE EAN-FANEN")))</f>
        <v>MANGLER - MÅ OPPDATERE EAN-FANEN</v>
      </c>
      <c r="P1463" s="119">
        <f t="shared" si="67"/>
        <v>0</v>
      </c>
      <c r="Q1463" s="119">
        <f t="shared" si="68"/>
        <v>0</v>
      </c>
      <c r="S1463" s="137" t="str">
        <f>IF(B1463="NET","",IFERROR(VLOOKUP(O1463,'2) Order Form'!$W$9:$W$1926,1,FALSE),"Ikke med I order form"))</f>
        <v>Ikke med I order form</v>
      </c>
      <c r="V1463" s="172"/>
      <c r="W1463" s="120"/>
      <c r="AA1463" s="195"/>
      <c r="AB1463" s="137"/>
    </row>
    <row r="1464" spans="1:28" s="2" customFormat="1" ht="15" x14ac:dyDescent="0.2">
      <c r="A1464" s="228">
        <v>820378</v>
      </c>
      <c r="B1464" s="228" t="s">
        <v>4025</v>
      </c>
      <c r="C1464" s="228" t="s">
        <v>4204</v>
      </c>
      <c r="D1464" s="228" t="s">
        <v>4012</v>
      </c>
      <c r="E1464" s="228" t="s">
        <v>4399</v>
      </c>
      <c r="F1464" s="228" t="s">
        <v>8</v>
      </c>
      <c r="G1464" s="228" t="s">
        <v>128</v>
      </c>
      <c r="H1464" s="228">
        <v>0</v>
      </c>
      <c r="I1464" s="228">
        <v>0</v>
      </c>
      <c r="J1464" s="228">
        <v>0</v>
      </c>
      <c r="K1464" s="228">
        <v>0</v>
      </c>
      <c r="L1464" s="231">
        <v>0</v>
      </c>
      <c r="N1464" s="119" t="str">
        <f t="shared" si="66"/>
        <v>820378-58001-S</v>
      </c>
      <c r="O1464" s="122" t="str">
        <f>IF(B1464="NET","",IF(B1464="","",IFERROR(VLOOKUP(N1464,EAN!$A:$B,2,FALSE),"MANGLER - MÅ OPPDATERE EAN-FANEN")))</f>
        <v>MANGLER - MÅ OPPDATERE EAN-FANEN</v>
      </c>
      <c r="P1464" s="119">
        <f t="shared" si="67"/>
        <v>0</v>
      </c>
      <c r="Q1464" s="119">
        <f t="shared" si="68"/>
        <v>0</v>
      </c>
      <c r="S1464" s="137" t="str">
        <f>IF(B1464="NET","",IFERROR(VLOOKUP(O1464,'2) Order Form'!$W$9:$W$1926,1,FALSE),"Ikke med I order form"))</f>
        <v>Ikke med I order form</v>
      </c>
      <c r="V1464" s="172"/>
      <c r="W1464" s="120"/>
      <c r="AA1464" s="195"/>
      <c r="AB1464" s="137"/>
    </row>
    <row r="1465" spans="1:28" s="2" customFormat="1" ht="15" x14ac:dyDescent="0.2">
      <c r="A1465" s="228">
        <v>820378</v>
      </c>
      <c r="B1465" s="228" t="s">
        <v>4025</v>
      </c>
      <c r="C1465" s="228" t="s">
        <v>4204</v>
      </c>
      <c r="D1465" s="228" t="s">
        <v>4013</v>
      </c>
      <c r="E1465" s="228" t="s">
        <v>4399</v>
      </c>
      <c r="F1465" s="228" t="s">
        <v>7</v>
      </c>
      <c r="G1465" s="228" t="s">
        <v>128</v>
      </c>
      <c r="H1465" s="228">
        <v>0</v>
      </c>
      <c r="I1465" s="228">
        <v>0</v>
      </c>
      <c r="J1465" s="228">
        <v>0</v>
      </c>
      <c r="K1465" s="228">
        <v>0</v>
      </c>
      <c r="L1465" s="231">
        <v>0</v>
      </c>
      <c r="N1465" s="119" t="str">
        <f t="shared" si="66"/>
        <v>820378-58001-M</v>
      </c>
      <c r="O1465" s="122" t="str">
        <f>IF(B1465="NET","",IF(B1465="","",IFERROR(VLOOKUP(N1465,EAN!$A:$B,2,FALSE),"MANGLER - MÅ OPPDATERE EAN-FANEN")))</f>
        <v>MANGLER - MÅ OPPDATERE EAN-FANEN</v>
      </c>
      <c r="P1465" s="119">
        <f t="shared" si="67"/>
        <v>0</v>
      </c>
      <c r="Q1465" s="119">
        <f t="shared" si="68"/>
        <v>0</v>
      </c>
      <c r="S1465" s="137" t="str">
        <f>IF(B1465="NET","",IFERROR(VLOOKUP(O1465,'2) Order Form'!$W$9:$W$1926,1,FALSE),"Ikke med I order form"))</f>
        <v>Ikke med I order form</v>
      </c>
      <c r="V1465" s="172"/>
      <c r="W1465" s="120"/>
      <c r="AA1465" s="195"/>
      <c r="AB1465" s="137"/>
    </row>
    <row r="1466" spans="1:28" s="2" customFormat="1" ht="15" x14ac:dyDescent="0.2">
      <c r="A1466" s="228">
        <v>820378</v>
      </c>
      <c r="B1466" s="228" t="s">
        <v>4025</v>
      </c>
      <c r="C1466" s="228" t="s">
        <v>4204</v>
      </c>
      <c r="D1466" s="228" t="s">
        <v>4014</v>
      </c>
      <c r="E1466" s="228" t="s">
        <v>4399</v>
      </c>
      <c r="F1466" s="228" t="s">
        <v>67</v>
      </c>
      <c r="G1466" s="228" t="s">
        <v>128</v>
      </c>
      <c r="H1466" s="228">
        <v>0</v>
      </c>
      <c r="I1466" s="228">
        <v>0</v>
      </c>
      <c r="J1466" s="228">
        <v>0</v>
      </c>
      <c r="K1466" s="228">
        <v>0</v>
      </c>
      <c r="L1466" s="231">
        <v>0</v>
      </c>
      <c r="N1466" s="119" t="str">
        <f t="shared" si="66"/>
        <v>820378-58001-L</v>
      </c>
      <c r="O1466" s="122" t="str">
        <f>IF(B1466="NET","",IF(B1466="","",IFERROR(VLOOKUP(N1466,EAN!$A:$B,2,FALSE),"MANGLER - MÅ OPPDATERE EAN-FANEN")))</f>
        <v>MANGLER - MÅ OPPDATERE EAN-FANEN</v>
      </c>
      <c r="P1466" s="119">
        <f t="shared" si="67"/>
        <v>0</v>
      </c>
      <c r="Q1466" s="119">
        <f t="shared" si="68"/>
        <v>0</v>
      </c>
      <c r="S1466" s="137" t="str">
        <f>IF(B1466="NET","",IFERROR(VLOOKUP(O1466,'2) Order Form'!$W$9:$W$1926,1,FALSE),"Ikke med I order form"))</f>
        <v>Ikke med I order form</v>
      </c>
      <c r="V1466" s="172"/>
      <c r="W1466" s="120"/>
      <c r="AA1466" s="195"/>
      <c r="AB1466" s="137"/>
    </row>
    <row r="1467" spans="1:28" s="2" customFormat="1" ht="15" x14ac:dyDescent="0.2">
      <c r="A1467" s="228">
        <v>820378</v>
      </c>
      <c r="B1467" s="228" t="s">
        <v>4025</v>
      </c>
      <c r="C1467" s="228" t="s">
        <v>4204</v>
      </c>
      <c r="D1467" s="228" t="s">
        <v>654</v>
      </c>
      <c r="E1467" s="228" t="s">
        <v>4364</v>
      </c>
      <c r="F1467" s="228" t="s">
        <v>69</v>
      </c>
      <c r="G1467" s="228" t="s">
        <v>128</v>
      </c>
      <c r="H1467" s="228">
        <v>0</v>
      </c>
      <c r="I1467" s="228">
        <v>0</v>
      </c>
      <c r="J1467" s="228">
        <v>0</v>
      </c>
      <c r="K1467" s="228">
        <v>0</v>
      </c>
      <c r="L1467" s="231">
        <v>0</v>
      </c>
      <c r="N1467" s="119" t="str">
        <f t="shared" si="66"/>
        <v>820378-99901-XS</v>
      </c>
      <c r="O1467" s="122" t="str">
        <f>IF(B1467="NET","",IF(B1467="","",IFERROR(VLOOKUP(N1467,EAN!$A:$B,2,FALSE),"MANGLER - MÅ OPPDATERE EAN-FANEN")))</f>
        <v>MANGLER - MÅ OPPDATERE EAN-FANEN</v>
      </c>
      <c r="P1467" s="119">
        <f t="shared" si="67"/>
        <v>0</v>
      </c>
      <c r="Q1467" s="119">
        <f t="shared" si="68"/>
        <v>0</v>
      </c>
      <c r="S1467" s="137" t="str">
        <f>IF(B1467="NET","",IFERROR(VLOOKUP(O1467,'2) Order Form'!$W$9:$W$1926,1,FALSE),"Ikke med I order form"))</f>
        <v>Ikke med I order form</v>
      </c>
      <c r="V1467" s="172"/>
      <c r="W1467" s="120"/>
      <c r="AA1467" s="195"/>
      <c r="AB1467" s="137"/>
    </row>
    <row r="1468" spans="1:28" s="2" customFormat="1" ht="15" x14ac:dyDescent="0.2">
      <c r="A1468" s="228">
        <v>820378</v>
      </c>
      <c r="B1468" s="228" t="s">
        <v>4025</v>
      </c>
      <c r="C1468" s="228" t="s">
        <v>4204</v>
      </c>
      <c r="D1468" s="228" t="s">
        <v>650</v>
      </c>
      <c r="E1468" s="228" t="s">
        <v>4364</v>
      </c>
      <c r="F1468" s="228" t="s">
        <v>8</v>
      </c>
      <c r="G1468" s="228" t="s">
        <v>128</v>
      </c>
      <c r="H1468" s="228">
        <v>0</v>
      </c>
      <c r="I1468" s="228">
        <v>0</v>
      </c>
      <c r="J1468" s="228">
        <v>0</v>
      </c>
      <c r="K1468" s="228">
        <v>0</v>
      </c>
      <c r="L1468" s="231">
        <v>0</v>
      </c>
      <c r="N1468" s="119" t="str">
        <f t="shared" si="66"/>
        <v>820378-99901-S</v>
      </c>
      <c r="O1468" s="122" t="str">
        <f>IF(B1468="NET","",IF(B1468="","",IFERROR(VLOOKUP(N1468,EAN!$A:$B,2,FALSE),"MANGLER - MÅ OPPDATERE EAN-FANEN")))</f>
        <v>MANGLER - MÅ OPPDATERE EAN-FANEN</v>
      </c>
      <c r="P1468" s="119">
        <f t="shared" si="67"/>
        <v>0</v>
      </c>
      <c r="Q1468" s="119">
        <f t="shared" si="68"/>
        <v>0</v>
      </c>
      <c r="S1468" s="137" t="str">
        <f>IF(B1468="NET","",IFERROR(VLOOKUP(O1468,'2) Order Form'!$W$9:$W$1926,1,FALSE),"Ikke med I order form"))</f>
        <v>Ikke med I order form</v>
      </c>
      <c r="V1468" s="172"/>
      <c r="W1468" s="120"/>
      <c r="AA1468" s="195"/>
      <c r="AB1468" s="137"/>
    </row>
    <row r="1469" spans="1:28" s="2" customFormat="1" ht="15" x14ac:dyDescent="0.2">
      <c r="A1469" s="228">
        <v>820378</v>
      </c>
      <c r="B1469" s="228" t="s">
        <v>4025</v>
      </c>
      <c r="C1469" s="228" t="s">
        <v>4204</v>
      </c>
      <c r="D1469" s="228" t="s">
        <v>651</v>
      </c>
      <c r="E1469" s="228" t="s">
        <v>4364</v>
      </c>
      <c r="F1469" s="228" t="s">
        <v>7</v>
      </c>
      <c r="G1469" s="228" t="s">
        <v>128</v>
      </c>
      <c r="H1469" s="228">
        <v>0</v>
      </c>
      <c r="I1469" s="228">
        <v>0</v>
      </c>
      <c r="J1469" s="228">
        <v>0</v>
      </c>
      <c r="K1469" s="228">
        <v>0</v>
      </c>
      <c r="L1469" s="231">
        <v>0</v>
      </c>
      <c r="N1469" s="119" t="str">
        <f t="shared" si="66"/>
        <v>820378-99901-M</v>
      </c>
      <c r="O1469" s="122" t="str">
        <f>IF(B1469="NET","",IF(B1469="","",IFERROR(VLOOKUP(N1469,EAN!$A:$B,2,FALSE),"MANGLER - MÅ OPPDATERE EAN-FANEN")))</f>
        <v>MANGLER - MÅ OPPDATERE EAN-FANEN</v>
      </c>
      <c r="P1469" s="119">
        <f t="shared" si="67"/>
        <v>0</v>
      </c>
      <c r="Q1469" s="119">
        <f t="shared" si="68"/>
        <v>0</v>
      </c>
      <c r="S1469" s="137" t="str">
        <f>IF(B1469="NET","",IFERROR(VLOOKUP(O1469,'2) Order Form'!$W$9:$W$1926,1,FALSE),"Ikke med I order form"))</f>
        <v>Ikke med I order form</v>
      </c>
      <c r="V1469" s="172"/>
      <c r="W1469" s="120"/>
      <c r="AA1469" s="195"/>
      <c r="AB1469" s="137"/>
    </row>
    <row r="1470" spans="1:28" s="2" customFormat="1" ht="15" x14ac:dyDescent="0.2">
      <c r="A1470" s="228">
        <v>820378</v>
      </c>
      <c r="B1470" s="228" t="s">
        <v>4025</v>
      </c>
      <c r="C1470" s="228" t="s">
        <v>4204</v>
      </c>
      <c r="D1470" s="228" t="s">
        <v>652</v>
      </c>
      <c r="E1470" s="228" t="s">
        <v>4364</v>
      </c>
      <c r="F1470" s="228" t="s">
        <v>67</v>
      </c>
      <c r="G1470" s="228" t="s">
        <v>128</v>
      </c>
      <c r="H1470" s="228">
        <v>0</v>
      </c>
      <c r="I1470" s="228">
        <v>0</v>
      </c>
      <c r="J1470" s="228">
        <v>0</v>
      </c>
      <c r="K1470" s="228">
        <v>0</v>
      </c>
      <c r="L1470" s="231">
        <v>0</v>
      </c>
      <c r="N1470" s="119" t="str">
        <f t="shared" si="66"/>
        <v>820378-99901-L</v>
      </c>
      <c r="O1470" s="122" t="str">
        <f>IF(B1470="NET","",IF(B1470="","",IFERROR(VLOOKUP(N1470,EAN!$A:$B,2,FALSE),"MANGLER - MÅ OPPDATERE EAN-FANEN")))</f>
        <v>MANGLER - MÅ OPPDATERE EAN-FANEN</v>
      </c>
      <c r="P1470" s="119">
        <f t="shared" si="67"/>
        <v>0</v>
      </c>
      <c r="Q1470" s="119">
        <f t="shared" si="68"/>
        <v>0</v>
      </c>
      <c r="S1470" s="137" t="str">
        <f>IF(B1470="NET","",IFERROR(VLOOKUP(O1470,'2) Order Form'!$W$9:$W$1926,1,FALSE),"Ikke med I order form"))</f>
        <v>Ikke med I order form</v>
      </c>
      <c r="V1470" s="172"/>
      <c r="W1470" s="120"/>
      <c r="AA1470" s="195"/>
      <c r="AB1470" s="137"/>
    </row>
    <row r="1471" spans="1:28" s="2" customFormat="1" ht="15" x14ac:dyDescent="0.2">
      <c r="A1471" s="229">
        <v>820381</v>
      </c>
      <c r="B1471" s="228" t="s">
        <v>248</v>
      </c>
      <c r="C1471" s="228"/>
      <c r="D1471" s="228"/>
      <c r="E1471" s="228"/>
      <c r="F1471" s="228"/>
      <c r="G1471" s="228"/>
      <c r="H1471" s="229">
        <v>202226</v>
      </c>
      <c r="I1471" s="229">
        <v>202227</v>
      </c>
      <c r="J1471" s="229">
        <v>202228</v>
      </c>
      <c r="K1471" s="229">
        <v>202229</v>
      </c>
      <c r="L1471" s="232">
        <v>202234</v>
      </c>
      <c r="N1471" s="119" t="str">
        <f t="shared" si="66"/>
        <v>820381-</v>
      </c>
      <c r="O1471" s="122" t="str">
        <f>IF(B1471="NET","",IF(B1471="","",IFERROR(VLOOKUP(N1471,EAN!$A:$B,2,FALSE),"MANGLER - MÅ OPPDATERE EAN-FANEN")))</f>
        <v/>
      </c>
      <c r="P1471" s="119">
        <f t="shared" si="67"/>
        <v>202226</v>
      </c>
      <c r="Q1471" s="119">
        <f t="shared" si="68"/>
        <v>202234</v>
      </c>
      <c r="S1471" s="137" t="str">
        <f>IF(B1471="NET","",IFERROR(VLOOKUP(O1471,'2) Order Form'!$W$9:$W$1926,1,FALSE),"Ikke med I order form"))</f>
        <v/>
      </c>
      <c r="V1471" s="172"/>
      <c r="W1471" s="120"/>
      <c r="AA1471" s="195"/>
      <c r="AB1471" s="137"/>
    </row>
    <row r="1472" spans="1:28" s="2" customFormat="1" ht="15" x14ac:dyDescent="0.2">
      <c r="A1472" s="228">
        <v>820381</v>
      </c>
      <c r="B1472" s="228" t="s">
        <v>2183</v>
      </c>
      <c r="C1472" s="228" t="s">
        <v>4204</v>
      </c>
      <c r="D1472" s="228" t="s">
        <v>4026</v>
      </c>
      <c r="E1472" s="228" t="s">
        <v>4401</v>
      </c>
      <c r="F1472" s="228" t="s">
        <v>8</v>
      </c>
      <c r="G1472" s="228" t="s">
        <v>128</v>
      </c>
      <c r="H1472" s="228">
        <v>0</v>
      </c>
      <c r="I1472" s="228">
        <v>0</v>
      </c>
      <c r="J1472" s="228">
        <v>0</v>
      </c>
      <c r="K1472" s="228">
        <v>0</v>
      </c>
      <c r="L1472" s="231">
        <v>0</v>
      </c>
      <c r="N1472" s="119" t="str">
        <f t="shared" si="66"/>
        <v>820381-77202-S</v>
      </c>
      <c r="O1472" s="122" t="str">
        <f>IF(B1472="NET","",IF(B1472="","",IFERROR(VLOOKUP(N1472,EAN!$A:$B,2,FALSE),"MANGLER - MÅ OPPDATERE EAN-FANEN")))</f>
        <v>MANGLER - MÅ OPPDATERE EAN-FANEN</v>
      </c>
      <c r="P1472" s="119">
        <f t="shared" si="67"/>
        <v>0</v>
      </c>
      <c r="Q1472" s="119">
        <f t="shared" si="68"/>
        <v>0</v>
      </c>
      <c r="S1472" s="137" t="str">
        <f>IF(B1472="NET","",IFERROR(VLOOKUP(O1472,'2) Order Form'!$W$9:$W$1926,1,FALSE),"Ikke med I order form"))</f>
        <v>Ikke med I order form</v>
      </c>
      <c r="V1472" s="172"/>
      <c r="W1472" s="120"/>
      <c r="AA1472" s="195"/>
      <c r="AB1472" s="137"/>
    </row>
    <row r="1473" spans="1:28" s="2" customFormat="1" ht="15" x14ac:dyDescent="0.2">
      <c r="A1473" s="228">
        <v>820381</v>
      </c>
      <c r="B1473" s="228" t="s">
        <v>2183</v>
      </c>
      <c r="C1473" s="228" t="s">
        <v>4204</v>
      </c>
      <c r="D1473" s="228" t="s">
        <v>4027</v>
      </c>
      <c r="E1473" s="228" t="s">
        <v>4401</v>
      </c>
      <c r="F1473" s="228" t="s">
        <v>7</v>
      </c>
      <c r="G1473" s="228" t="s">
        <v>128</v>
      </c>
      <c r="H1473" s="228">
        <v>0</v>
      </c>
      <c r="I1473" s="228">
        <v>0</v>
      </c>
      <c r="J1473" s="228">
        <v>0</v>
      </c>
      <c r="K1473" s="228">
        <v>0</v>
      </c>
      <c r="L1473" s="231">
        <v>0</v>
      </c>
      <c r="N1473" s="119" t="str">
        <f t="shared" si="66"/>
        <v>820381-77202-M</v>
      </c>
      <c r="O1473" s="122" t="str">
        <f>IF(B1473="NET","",IF(B1473="","",IFERROR(VLOOKUP(N1473,EAN!$A:$B,2,FALSE),"MANGLER - MÅ OPPDATERE EAN-FANEN")))</f>
        <v>MANGLER - MÅ OPPDATERE EAN-FANEN</v>
      </c>
      <c r="P1473" s="119">
        <f t="shared" si="67"/>
        <v>0</v>
      </c>
      <c r="Q1473" s="119">
        <f t="shared" si="68"/>
        <v>0</v>
      </c>
      <c r="S1473" s="137" t="str">
        <f>IF(B1473="NET","",IFERROR(VLOOKUP(O1473,'2) Order Form'!$W$9:$W$1926,1,FALSE),"Ikke med I order form"))</f>
        <v>Ikke med I order form</v>
      </c>
      <c r="V1473" s="172"/>
      <c r="W1473" s="120"/>
      <c r="AA1473" s="195"/>
      <c r="AB1473" s="137"/>
    </row>
    <row r="1474" spans="1:28" s="2" customFormat="1" ht="15" x14ac:dyDescent="0.2">
      <c r="A1474" s="228">
        <v>820381</v>
      </c>
      <c r="B1474" s="228" t="s">
        <v>2183</v>
      </c>
      <c r="C1474" s="228" t="s">
        <v>4204</v>
      </c>
      <c r="D1474" s="228" t="s">
        <v>4028</v>
      </c>
      <c r="E1474" s="228" t="s">
        <v>4401</v>
      </c>
      <c r="F1474" s="228" t="s">
        <v>67</v>
      </c>
      <c r="G1474" s="228" t="s">
        <v>128</v>
      </c>
      <c r="H1474" s="228">
        <v>0</v>
      </c>
      <c r="I1474" s="228">
        <v>0</v>
      </c>
      <c r="J1474" s="228">
        <v>0</v>
      </c>
      <c r="K1474" s="228">
        <v>0</v>
      </c>
      <c r="L1474" s="231">
        <v>0</v>
      </c>
      <c r="N1474" s="119" t="str">
        <f t="shared" si="66"/>
        <v>820381-77202-L</v>
      </c>
      <c r="O1474" s="122" t="str">
        <f>IF(B1474="NET","",IF(B1474="","",IFERROR(VLOOKUP(N1474,EAN!$A:$B,2,FALSE),"MANGLER - MÅ OPPDATERE EAN-FANEN")))</f>
        <v>MANGLER - MÅ OPPDATERE EAN-FANEN</v>
      </c>
      <c r="P1474" s="119">
        <f t="shared" si="67"/>
        <v>0</v>
      </c>
      <c r="Q1474" s="119">
        <f t="shared" si="68"/>
        <v>0</v>
      </c>
      <c r="S1474" s="137" t="str">
        <f>IF(B1474="NET","",IFERROR(VLOOKUP(O1474,'2) Order Form'!$W$9:$W$1926,1,FALSE),"Ikke med I order form"))</f>
        <v>Ikke med I order form</v>
      </c>
      <c r="V1474" s="172"/>
      <c r="W1474" s="120"/>
      <c r="AA1474" s="195"/>
      <c r="AB1474" s="137"/>
    </row>
    <row r="1475" spans="1:28" s="2" customFormat="1" ht="15" x14ac:dyDescent="0.2">
      <c r="A1475" s="228">
        <v>820381</v>
      </c>
      <c r="B1475" s="228" t="s">
        <v>2183</v>
      </c>
      <c r="C1475" s="228" t="s">
        <v>4204</v>
      </c>
      <c r="D1475" s="228" t="s">
        <v>4029</v>
      </c>
      <c r="E1475" s="228" t="s">
        <v>4401</v>
      </c>
      <c r="F1475" s="228" t="s">
        <v>68</v>
      </c>
      <c r="G1475" s="228" t="s">
        <v>128</v>
      </c>
      <c r="H1475" s="228">
        <v>0</v>
      </c>
      <c r="I1475" s="228">
        <v>0</v>
      </c>
      <c r="J1475" s="228">
        <v>0</v>
      </c>
      <c r="K1475" s="228">
        <v>0</v>
      </c>
      <c r="L1475" s="231">
        <v>0</v>
      </c>
      <c r="N1475" s="119" t="str">
        <f t="shared" si="66"/>
        <v>820381-77202-XL</v>
      </c>
      <c r="O1475" s="122" t="str">
        <f>IF(B1475="NET","",IF(B1475="","",IFERROR(VLOOKUP(N1475,EAN!$A:$B,2,FALSE),"MANGLER - MÅ OPPDATERE EAN-FANEN")))</f>
        <v>MANGLER - MÅ OPPDATERE EAN-FANEN</v>
      </c>
      <c r="P1475" s="119">
        <f t="shared" si="67"/>
        <v>0</v>
      </c>
      <c r="Q1475" s="119">
        <f t="shared" si="68"/>
        <v>0</v>
      </c>
      <c r="S1475" s="137" t="str">
        <f>IF(B1475="NET","",IFERROR(VLOOKUP(O1475,'2) Order Form'!$W$9:$W$1926,1,FALSE),"Ikke med I order form"))</f>
        <v>Ikke med I order form</v>
      </c>
      <c r="V1475" s="172"/>
      <c r="W1475" s="120"/>
      <c r="AA1475" s="195"/>
      <c r="AB1475" s="137"/>
    </row>
    <row r="1476" spans="1:28" s="2" customFormat="1" ht="15" x14ac:dyDescent="0.2">
      <c r="A1476" s="228">
        <v>820381</v>
      </c>
      <c r="B1476" s="228" t="s">
        <v>2183</v>
      </c>
      <c r="C1476" s="228" t="s">
        <v>4204</v>
      </c>
      <c r="D1476" s="228" t="s">
        <v>650</v>
      </c>
      <c r="E1476" s="228" t="s">
        <v>4364</v>
      </c>
      <c r="F1476" s="228" t="s">
        <v>8</v>
      </c>
      <c r="G1476" s="228" t="s">
        <v>128</v>
      </c>
      <c r="H1476" s="228">
        <v>0</v>
      </c>
      <c r="I1476" s="228">
        <v>0</v>
      </c>
      <c r="J1476" s="228">
        <v>0</v>
      </c>
      <c r="K1476" s="228">
        <v>0</v>
      </c>
      <c r="L1476" s="231">
        <v>0</v>
      </c>
      <c r="N1476" s="119" t="str">
        <f t="shared" ref="N1476:N1539" si="69">CONCATENATE(A1476,"-",D1476)</f>
        <v>820381-99901-S</v>
      </c>
      <c r="O1476" s="122" t="str">
        <f>IF(B1476="NET","",IF(B1476="","",IFERROR(VLOOKUP(N1476,EAN!$A:$B,2,FALSE),"MANGLER - MÅ OPPDATERE EAN-FANEN")))</f>
        <v>MANGLER - MÅ OPPDATERE EAN-FANEN</v>
      </c>
      <c r="P1476" s="119">
        <f t="shared" si="67"/>
        <v>0</v>
      </c>
      <c r="Q1476" s="119">
        <f t="shared" si="68"/>
        <v>0</v>
      </c>
      <c r="S1476" s="137" t="str">
        <f>IF(B1476="NET","",IFERROR(VLOOKUP(O1476,'2) Order Form'!$W$9:$W$1926,1,FALSE),"Ikke med I order form"))</f>
        <v>Ikke med I order form</v>
      </c>
      <c r="V1476" s="172"/>
      <c r="W1476" s="120"/>
      <c r="AA1476" s="195"/>
      <c r="AB1476" s="137"/>
    </row>
    <row r="1477" spans="1:28" s="2" customFormat="1" ht="15" x14ac:dyDescent="0.2">
      <c r="A1477" s="228">
        <v>820381</v>
      </c>
      <c r="B1477" s="228" t="s">
        <v>2183</v>
      </c>
      <c r="C1477" s="228" t="s">
        <v>4204</v>
      </c>
      <c r="D1477" s="228" t="s">
        <v>651</v>
      </c>
      <c r="E1477" s="228" t="s">
        <v>4364</v>
      </c>
      <c r="F1477" s="228" t="s">
        <v>7</v>
      </c>
      <c r="G1477" s="228" t="s">
        <v>128</v>
      </c>
      <c r="H1477" s="228">
        <v>0</v>
      </c>
      <c r="I1477" s="228">
        <v>0</v>
      </c>
      <c r="J1477" s="228">
        <v>0</v>
      </c>
      <c r="K1477" s="228">
        <v>0</v>
      </c>
      <c r="L1477" s="231">
        <v>0</v>
      </c>
      <c r="N1477" s="119" t="str">
        <f t="shared" si="69"/>
        <v>820381-99901-M</v>
      </c>
      <c r="O1477" s="122" t="str">
        <f>IF(B1477="NET","",IF(B1477="","",IFERROR(VLOOKUP(N1477,EAN!$A:$B,2,FALSE),"MANGLER - MÅ OPPDATERE EAN-FANEN")))</f>
        <v>MANGLER - MÅ OPPDATERE EAN-FANEN</v>
      </c>
      <c r="P1477" s="119">
        <f t="shared" ref="P1477:P1540" si="70">H1477</f>
        <v>0</v>
      </c>
      <c r="Q1477" s="119">
        <f t="shared" ref="Q1477:Q1540" si="71">L1477</f>
        <v>0</v>
      </c>
      <c r="S1477" s="137" t="str">
        <f>IF(B1477="NET","",IFERROR(VLOOKUP(O1477,'2) Order Form'!$W$9:$W$1926,1,FALSE),"Ikke med I order form"))</f>
        <v>Ikke med I order form</v>
      </c>
      <c r="V1477" s="172"/>
      <c r="W1477" s="120"/>
      <c r="AA1477" s="195"/>
      <c r="AB1477" s="137"/>
    </row>
    <row r="1478" spans="1:28" s="2" customFormat="1" ht="15" x14ac:dyDescent="0.2">
      <c r="A1478" s="228">
        <v>820381</v>
      </c>
      <c r="B1478" s="228" t="s">
        <v>2183</v>
      </c>
      <c r="C1478" s="228" t="s">
        <v>4204</v>
      </c>
      <c r="D1478" s="228" t="s">
        <v>652</v>
      </c>
      <c r="E1478" s="228" t="s">
        <v>4364</v>
      </c>
      <c r="F1478" s="228" t="s">
        <v>67</v>
      </c>
      <c r="G1478" s="228" t="s">
        <v>128</v>
      </c>
      <c r="H1478" s="228">
        <v>0</v>
      </c>
      <c r="I1478" s="228">
        <v>0</v>
      </c>
      <c r="J1478" s="228">
        <v>0</v>
      </c>
      <c r="K1478" s="228">
        <v>0</v>
      </c>
      <c r="L1478" s="231">
        <v>0</v>
      </c>
      <c r="N1478" s="119" t="str">
        <f t="shared" si="69"/>
        <v>820381-99901-L</v>
      </c>
      <c r="O1478" s="122" t="str">
        <f>IF(B1478="NET","",IF(B1478="","",IFERROR(VLOOKUP(N1478,EAN!$A:$B,2,FALSE),"MANGLER - MÅ OPPDATERE EAN-FANEN")))</f>
        <v>MANGLER - MÅ OPPDATERE EAN-FANEN</v>
      </c>
      <c r="P1478" s="119">
        <f t="shared" si="70"/>
        <v>0</v>
      </c>
      <c r="Q1478" s="119">
        <f t="shared" si="71"/>
        <v>0</v>
      </c>
      <c r="S1478" s="137" t="str">
        <f>IF(B1478="NET","",IFERROR(VLOOKUP(O1478,'2) Order Form'!$W$9:$W$1926,1,FALSE),"Ikke med I order form"))</f>
        <v>Ikke med I order form</v>
      </c>
      <c r="V1478" s="172"/>
      <c r="W1478" s="120"/>
      <c r="AA1478" s="195"/>
      <c r="AB1478" s="137"/>
    </row>
    <row r="1479" spans="1:28" s="2" customFormat="1" ht="15" x14ac:dyDescent="0.2">
      <c r="A1479" s="228">
        <v>820381</v>
      </c>
      <c r="B1479" s="228" t="s">
        <v>2183</v>
      </c>
      <c r="C1479" s="228" t="s">
        <v>4204</v>
      </c>
      <c r="D1479" s="228" t="s">
        <v>653</v>
      </c>
      <c r="E1479" s="228" t="s">
        <v>4364</v>
      </c>
      <c r="F1479" s="228" t="s">
        <v>68</v>
      </c>
      <c r="G1479" s="228" t="s">
        <v>128</v>
      </c>
      <c r="H1479" s="228">
        <v>0</v>
      </c>
      <c r="I1479" s="228">
        <v>0</v>
      </c>
      <c r="J1479" s="228">
        <v>0</v>
      </c>
      <c r="K1479" s="228">
        <v>0</v>
      </c>
      <c r="L1479" s="231">
        <v>0</v>
      </c>
      <c r="N1479" s="119" t="str">
        <f t="shared" si="69"/>
        <v>820381-99901-XL</v>
      </c>
      <c r="O1479" s="122" t="str">
        <f>IF(B1479="NET","",IF(B1479="","",IFERROR(VLOOKUP(N1479,EAN!$A:$B,2,FALSE),"MANGLER - MÅ OPPDATERE EAN-FANEN")))</f>
        <v>MANGLER - MÅ OPPDATERE EAN-FANEN</v>
      </c>
      <c r="P1479" s="119">
        <f t="shared" si="70"/>
        <v>0</v>
      </c>
      <c r="Q1479" s="119">
        <f t="shared" si="71"/>
        <v>0</v>
      </c>
      <c r="S1479" s="137" t="str">
        <f>IF(B1479="NET","",IFERROR(VLOOKUP(O1479,'2) Order Form'!$W$9:$W$1926,1,FALSE),"Ikke med I order form"))</f>
        <v>Ikke med I order form</v>
      </c>
      <c r="V1479" s="172"/>
      <c r="W1479" s="120"/>
      <c r="AA1479" s="195"/>
      <c r="AB1479" s="137"/>
    </row>
    <row r="1480" spans="1:28" s="2" customFormat="1" ht="15" x14ac:dyDescent="0.2">
      <c r="A1480" s="229">
        <v>820382</v>
      </c>
      <c r="B1480" s="228" t="s">
        <v>248</v>
      </c>
      <c r="C1480" s="228"/>
      <c r="D1480" s="228"/>
      <c r="E1480" s="228"/>
      <c r="F1480" s="228"/>
      <c r="G1480" s="228"/>
      <c r="H1480" s="229">
        <v>202226</v>
      </c>
      <c r="I1480" s="229">
        <v>202227</v>
      </c>
      <c r="J1480" s="229">
        <v>202228</v>
      </c>
      <c r="K1480" s="229">
        <v>202229</v>
      </c>
      <c r="L1480" s="232">
        <v>202234</v>
      </c>
      <c r="N1480" s="119" t="str">
        <f t="shared" si="69"/>
        <v>820382-</v>
      </c>
      <c r="O1480" s="122" t="str">
        <f>IF(B1480="NET","",IF(B1480="","",IFERROR(VLOOKUP(N1480,EAN!$A:$B,2,FALSE),"MANGLER - MÅ OPPDATERE EAN-FANEN")))</f>
        <v/>
      </c>
      <c r="P1480" s="119">
        <f t="shared" si="70"/>
        <v>202226</v>
      </c>
      <c r="Q1480" s="119">
        <f t="shared" si="71"/>
        <v>202234</v>
      </c>
      <c r="S1480" s="137" t="str">
        <f>IF(B1480="NET","",IFERROR(VLOOKUP(O1480,'2) Order Form'!$W$9:$W$1926,1,FALSE),"Ikke med I order form"))</f>
        <v/>
      </c>
      <c r="V1480" s="172"/>
      <c r="W1480" s="120"/>
      <c r="AA1480" s="195"/>
      <c r="AB1480" s="137"/>
    </row>
    <row r="1481" spans="1:28" s="2" customFormat="1" ht="15" x14ac:dyDescent="0.2">
      <c r="A1481" s="228">
        <v>820382</v>
      </c>
      <c r="B1481" s="228" t="s">
        <v>2172</v>
      </c>
      <c r="C1481" s="228" t="s">
        <v>4204</v>
      </c>
      <c r="D1481" s="228" t="s">
        <v>654</v>
      </c>
      <c r="E1481" s="228" t="s">
        <v>4364</v>
      </c>
      <c r="F1481" s="228" t="s">
        <v>69</v>
      </c>
      <c r="G1481" s="228" t="s">
        <v>128</v>
      </c>
      <c r="H1481" s="228">
        <v>0</v>
      </c>
      <c r="I1481" s="228">
        <v>0</v>
      </c>
      <c r="J1481" s="228">
        <v>0</v>
      </c>
      <c r="K1481" s="228">
        <v>0</v>
      </c>
      <c r="L1481" s="231">
        <v>0</v>
      </c>
      <c r="N1481" s="119" t="str">
        <f t="shared" si="69"/>
        <v>820382-99901-XS</v>
      </c>
      <c r="O1481" s="122" t="str">
        <f>IF(B1481="NET","",IF(B1481="","",IFERROR(VLOOKUP(N1481,EAN!$A:$B,2,FALSE),"MANGLER - MÅ OPPDATERE EAN-FANEN")))</f>
        <v>MANGLER - MÅ OPPDATERE EAN-FANEN</v>
      </c>
      <c r="P1481" s="119">
        <f t="shared" si="70"/>
        <v>0</v>
      </c>
      <c r="Q1481" s="119">
        <f t="shared" si="71"/>
        <v>0</v>
      </c>
      <c r="S1481" s="137" t="str">
        <f>IF(B1481="NET","",IFERROR(VLOOKUP(O1481,'2) Order Form'!$W$9:$W$1926,1,FALSE),"Ikke med I order form"))</f>
        <v>Ikke med I order form</v>
      </c>
      <c r="V1481" s="172"/>
      <c r="W1481" s="120"/>
      <c r="AA1481" s="195"/>
      <c r="AB1481" s="137"/>
    </row>
    <row r="1482" spans="1:28" s="2" customFormat="1" ht="15" x14ac:dyDescent="0.2">
      <c r="A1482" s="228">
        <v>820382</v>
      </c>
      <c r="B1482" s="228" t="s">
        <v>2172</v>
      </c>
      <c r="C1482" s="228" t="s">
        <v>4204</v>
      </c>
      <c r="D1482" s="228" t="s">
        <v>650</v>
      </c>
      <c r="E1482" s="228" t="s">
        <v>4364</v>
      </c>
      <c r="F1482" s="228" t="s">
        <v>8</v>
      </c>
      <c r="G1482" s="228" t="s">
        <v>128</v>
      </c>
      <c r="H1482" s="228">
        <v>0</v>
      </c>
      <c r="I1482" s="228">
        <v>0</v>
      </c>
      <c r="J1482" s="228">
        <v>0</v>
      </c>
      <c r="K1482" s="228">
        <v>0</v>
      </c>
      <c r="L1482" s="231">
        <v>0</v>
      </c>
      <c r="N1482" s="119" t="str">
        <f t="shared" si="69"/>
        <v>820382-99901-S</v>
      </c>
      <c r="O1482" s="122" t="str">
        <f>IF(B1482="NET","",IF(B1482="","",IFERROR(VLOOKUP(N1482,EAN!$A:$B,2,FALSE),"MANGLER - MÅ OPPDATERE EAN-FANEN")))</f>
        <v>MANGLER - MÅ OPPDATERE EAN-FANEN</v>
      </c>
      <c r="P1482" s="119">
        <f t="shared" si="70"/>
        <v>0</v>
      </c>
      <c r="Q1482" s="119">
        <f t="shared" si="71"/>
        <v>0</v>
      </c>
      <c r="S1482" s="137" t="str">
        <f>IF(B1482="NET","",IFERROR(VLOOKUP(O1482,'2) Order Form'!$W$9:$W$1926,1,FALSE),"Ikke med I order form"))</f>
        <v>Ikke med I order form</v>
      </c>
      <c r="V1482" s="172"/>
      <c r="W1482" s="120"/>
      <c r="AA1482" s="195"/>
      <c r="AB1482" s="137"/>
    </row>
    <row r="1483" spans="1:28" s="2" customFormat="1" ht="15" x14ac:dyDescent="0.2">
      <c r="A1483" s="228">
        <v>820382</v>
      </c>
      <c r="B1483" s="228" t="s">
        <v>2172</v>
      </c>
      <c r="C1483" s="228" t="s">
        <v>4204</v>
      </c>
      <c r="D1483" s="228" t="s">
        <v>651</v>
      </c>
      <c r="E1483" s="228" t="s">
        <v>4364</v>
      </c>
      <c r="F1483" s="228" t="s">
        <v>7</v>
      </c>
      <c r="G1483" s="228" t="s">
        <v>128</v>
      </c>
      <c r="H1483" s="228">
        <v>0</v>
      </c>
      <c r="I1483" s="228">
        <v>0</v>
      </c>
      <c r="J1483" s="228">
        <v>0</v>
      </c>
      <c r="K1483" s="228">
        <v>0</v>
      </c>
      <c r="L1483" s="231">
        <v>0</v>
      </c>
      <c r="N1483" s="119" t="str">
        <f t="shared" si="69"/>
        <v>820382-99901-M</v>
      </c>
      <c r="O1483" s="122" t="str">
        <f>IF(B1483="NET","",IF(B1483="","",IFERROR(VLOOKUP(N1483,EAN!$A:$B,2,FALSE),"MANGLER - MÅ OPPDATERE EAN-FANEN")))</f>
        <v>MANGLER - MÅ OPPDATERE EAN-FANEN</v>
      </c>
      <c r="P1483" s="119">
        <f t="shared" si="70"/>
        <v>0</v>
      </c>
      <c r="Q1483" s="119">
        <f t="shared" si="71"/>
        <v>0</v>
      </c>
      <c r="S1483" s="137" t="str">
        <f>IF(B1483="NET","",IFERROR(VLOOKUP(O1483,'2) Order Form'!$W$9:$W$1926,1,FALSE),"Ikke med I order form"))</f>
        <v>Ikke med I order form</v>
      </c>
      <c r="V1483" s="172"/>
      <c r="W1483" s="120"/>
      <c r="AA1483" s="195"/>
      <c r="AB1483" s="137"/>
    </row>
    <row r="1484" spans="1:28" s="2" customFormat="1" ht="15" x14ac:dyDescent="0.2">
      <c r="A1484" s="228">
        <v>820382</v>
      </c>
      <c r="B1484" s="228" t="s">
        <v>2172</v>
      </c>
      <c r="C1484" s="228" t="s">
        <v>4204</v>
      </c>
      <c r="D1484" s="228" t="s">
        <v>652</v>
      </c>
      <c r="E1484" s="228" t="s">
        <v>4364</v>
      </c>
      <c r="F1484" s="228" t="s">
        <v>67</v>
      </c>
      <c r="G1484" s="228" t="s">
        <v>128</v>
      </c>
      <c r="H1484" s="228">
        <v>0</v>
      </c>
      <c r="I1484" s="228">
        <v>0</v>
      </c>
      <c r="J1484" s="228">
        <v>0</v>
      </c>
      <c r="K1484" s="228">
        <v>0</v>
      </c>
      <c r="L1484" s="231">
        <v>0</v>
      </c>
      <c r="N1484" s="119" t="str">
        <f t="shared" si="69"/>
        <v>820382-99901-L</v>
      </c>
      <c r="O1484" s="122" t="str">
        <f>IF(B1484="NET","",IF(B1484="","",IFERROR(VLOOKUP(N1484,EAN!$A:$B,2,FALSE),"MANGLER - MÅ OPPDATERE EAN-FANEN")))</f>
        <v>MANGLER - MÅ OPPDATERE EAN-FANEN</v>
      </c>
      <c r="P1484" s="119">
        <f t="shared" si="70"/>
        <v>0</v>
      </c>
      <c r="Q1484" s="119">
        <f t="shared" si="71"/>
        <v>0</v>
      </c>
      <c r="S1484" s="137" t="str">
        <f>IF(B1484="NET","",IFERROR(VLOOKUP(O1484,'2) Order Form'!$W$9:$W$1926,1,FALSE),"Ikke med I order form"))</f>
        <v>Ikke med I order form</v>
      </c>
      <c r="V1484" s="172"/>
      <c r="W1484" s="120"/>
      <c r="AA1484" s="195"/>
      <c r="AB1484" s="137"/>
    </row>
    <row r="1485" spans="1:28" s="2" customFormat="1" ht="15" x14ac:dyDescent="0.2">
      <c r="A1485" s="229">
        <v>820384</v>
      </c>
      <c r="B1485" s="228" t="s">
        <v>248</v>
      </c>
      <c r="C1485" s="228"/>
      <c r="D1485" s="228"/>
      <c r="E1485" s="228"/>
      <c r="F1485" s="228"/>
      <c r="G1485" s="228"/>
      <c r="H1485" s="229">
        <v>202226</v>
      </c>
      <c r="I1485" s="229">
        <v>202227</v>
      </c>
      <c r="J1485" s="229">
        <v>202228</v>
      </c>
      <c r="K1485" s="229">
        <v>202229</v>
      </c>
      <c r="L1485" s="232">
        <v>202234</v>
      </c>
      <c r="N1485" s="119" t="str">
        <f t="shared" si="69"/>
        <v>820384-</v>
      </c>
      <c r="O1485" s="122" t="str">
        <f>IF(B1485="NET","",IF(B1485="","",IFERROR(VLOOKUP(N1485,EAN!$A:$B,2,FALSE),"MANGLER - MÅ OPPDATERE EAN-FANEN")))</f>
        <v/>
      </c>
      <c r="P1485" s="119">
        <f t="shared" si="70"/>
        <v>202226</v>
      </c>
      <c r="Q1485" s="119">
        <f t="shared" si="71"/>
        <v>202234</v>
      </c>
      <c r="S1485" s="137" t="str">
        <f>IF(B1485="NET","",IFERROR(VLOOKUP(O1485,'2) Order Form'!$W$9:$W$1926,1,FALSE),"Ikke med I order form"))</f>
        <v/>
      </c>
      <c r="V1485" s="172"/>
      <c r="W1485" s="120"/>
      <c r="AA1485" s="195"/>
      <c r="AB1485" s="137"/>
    </row>
    <row r="1486" spans="1:28" s="2" customFormat="1" ht="15" x14ac:dyDescent="0.2">
      <c r="A1486" s="228">
        <v>820384</v>
      </c>
      <c r="B1486" s="228" t="s">
        <v>2163</v>
      </c>
      <c r="C1486" s="228" t="s">
        <v>4204</v>
      </c>
      <c r="D1486" s="228" t="s">
        <v>3393</v>
      </c>
      <c r="E1486" s="228" t="s">
        <v>3309</v>
      </c>
      <c r="F1486" s="228" t="s">
        <v>8</v>
      </c>
      <c r="G1486" s="228" t="s">
        <v>128</v>
      </c>
      <c r="H1486" s="228">
        <v>0</v>
      </c>
      <c r="I1486" s="228">
        <v>0</v>
      </c>
      <c r="J1486" s="228">
        <v>0</v>
      </c>
      <c r="K1486" s="228">
        <v>0</v>
      </c>
      <c r="L1486" s="231">
        <v>0</v>
      </c>
      <c r="N1486" s="119" t="str">
        <f t="shared" si="69"/>
        <v>820384-44002-S</v>
      </c>
      <c r="O1486" s="122" t="str">
        <f>IF(B1486="NET","",IF(B1486="","",IFERROR(VLOOKUP(N1486,EAN!$A:$B,2,FALSE),"MANGLER - MÅ OPPDATERE EAN-FANEN")))</f>
        <v>MANGLER - MÅ OPPDATERE EAN-FANEN</v>
      </c>
      <c r="P1486" s="119">
        <f t="shared" si="70"/>
        <v>0</v>
      </c>
      <c r="Q1486" s="119">
        <f t="shared" si="71"/>
        <v>0</v>
      </c>
      <c r="S1486" s="137" t="str">
        <f>IF(B1486="NET","",IFERROR(VLOOKUP(O1486,'2) Order Form'!$W$9:$W$1926,1,FALSE),"Ikke med I order form"))</f>
        <v>Ikke med I order form</v>
      </c>
      <c r="V1486" s="172"/>
      <c r="W1486" s="120"/>
      <c r="AA1486" s="195"/>
      <c r="AB1486" s="137"/>
    </row>
    <row r="1487" spans="1:28" s="2" customFormat="1" ht="15" x14ac:dyDescent="0.2">
      <c r="A1487" s="228">
        <v>820384</v>
      </c>
      <c r="B1487" s="228" t="s">
        <v>2163</v>
      </c>
      <c r="C1487" s="228" t="s">
        <v>4204</v>
      </c>
      <c r="D1487" s="228" t="s">
        <v>3394</v>
      </c>
      <c r="E1487" s="228" t="s">
        <v>3309</v>
      </c>
      <c r="F1487" s="228" t="s">
        <v>7</v>
      </c>
      <c r="G1487" s="228" t="s">
        <v>128</v>
      </c>
      <c r="H1487" s="228">
        <v>0</v>
      </c>
      <c r="I1487" s="228">
        <v>0</v>
      </c>
      <c r="J1487" s="228">
        <v>0</v>
      </c>
      <c r="K1487" s="228">
        <v>0</v>
      </c>
      <c r="L1487" s="231">
        <v>0</v>
      </c>
      <c r="N1487" s="119" t="str">
        <f t="shared" si="69"/>
        <v>820384-44002-M</v>
      </c>
      <c r="O1487" s="122" t="str">
        <f>IF(B1487="NET","",IF(B1487="","",IFERROR(VLOOKUP(N1487,EAN!$A:$B,2,FALSE),"MANGLER - MÅ OPPDATERE EAN-FANEN")))</f>
        <v>MANGLER - MÅ OPPDATERE EAN-FANEN</v>
      </c>
      <c r="P1487" s="119">
        <f t="shared" si="70"/>
        <v>0</v>
      </c>
      <c r="Q1487" s="119">
        <f t="shared" si="71"/>
        <v>0</v>
      </c>
      <c r="S1487" s="137" t="str">
        <f>IF(B1487="NET","",IFERROR(VLOOKUP(O1487,'2) Order Form'!$W$9:$W$1926,1,FALSE),"Ikke med I order form"))</f>
        <v>Ikke med I order form</v>
      </c>
      <c r="V1487" s="172"/>
      <c r="W1487" s="120"/>
      <c r="AA1487" s="195"/>
      <c r="AB1487" s="137"/>
    </row>
    <row r="1488" spans="1:28" s="2" customFormat="1" ht="15" x14ac:dyDescent="0.2">
      <c r="A1488" s="228">
        <v>820384</v>
      </c>
      <c r="B1488" s="228" t="s">
        <v>2163</v>
      </c>
      <c r="C1488" s="228" t="s">
        <v>4204</v>
      </c>
      <c r="D1488" s="228" t="s">
        <v>3395</v>
      </c>
      <c r="E1488" s="228" t="s">
        <v>3309</v>
      </c>
      <c r="F1488" s="228" t="s">
        <v>67</v>
      </c>
      <c r="G1488" s="228" t="s">
        <v>128</v>
      </c>
      <c r="H1488" s="228">
        <v>0</v>
      </c>
      <c r="I1488" s="228">
        <v>0</v>
      </c>
      <c r="J1488" s="228">
        <v>0</v>
      </c>
      <c r="K1488" s="228">
        <v>0</v>
      </c>
      <c r="L1488" s="231">
        <v>0</v>
      </c>
      <c r="N1488" s="119" t="str">
        <f t="shared" si="69"/>
        <v>820384-44002-L</v>
      </c>
      <c r="O1488" s="122" t="str">
        <f>IF(B1488="NET","",IF(B1488="","",IFERROR(VLOOKUP(N1488,EAN!$A:$B,2,FALSE),"MANGLER - MÅ OPPDATERE EAN-FANEN")))</f>
        <v>MANGLER - MÅ OPPDATERE EAN-FANEN</v>
      </c>
      <c r="P1488" s="119">
        <f t="shared" si="70"/>
        <v>0</v>
      </c>
      <c r="Q1488" s="119">
        <f t="shared" si="71"/>
        <v>0</v>
      </c>
      <c r="S1488" s="137" t="str">
        <f>IF(B1488="NET","",IFERROR(VLOOKUP(O1488,'2) Order Form'!$W$9:$W$1926,1,FALSE),"Ikke med I order form"))</f>
        <v>Ikke med I order form</v>
      </c>
      <c r="V1488" s="172"/>
      <c r="W1488" s="120"/>
      <c r="AA1488" s="195"/>
      <c r="AB1488" s="137"/>
    </row>
    <row r="1489" spans="1:28" s="2" customFormat="1" ht="15" x14ac:dyDescent="0.2">
      <c r="A1489" s="228">
        <v>820384</v>
      </c>
      <c r="B1489" s="228" t="s">
        <v>2163</v>
      </c>
      <c r="C1489" s="228" t="s">
        <v>4204</v>
      </c>
      <c r="D1489" s="228" t="s">
        <v>3396</v>
      </c>
      <c r="E1489" s="228" t="s">
        <v>3309</v>
      </c>
      <c r="F1489" s="228" t="s">
        <v>68</v>
      </c>
      <c r="G1489" s="228" t="s">
        <v>128</v>
      </c>
      <c r="H1489" s="228">
        <v>0</v>
      </c>
      <c r="I1489" s="228">
        <v>0</v>
      </c>
      <c r="J1489" s="228">
        <v>0</v>
      </c>
      <c r="K1489" s="228">
        <v>0</v>
      </c>
      <c r="L1489" s="231">
        <v>0</v>
      </c>
      <c r="N1489" s="119" t="str">
        <f t="shared" si="69"/>
        <v>820384-44002-XL</v>
      </c>
      <c r="O1489" s="122" t="str">
        <f>IF(B1489="NET","",IF(B1489="","",IFERROR(VLOOKUP(N1489,EAN!$A:$B,2,FALSE),"MANGLER - MÅ OPPDATERE EAN-FANEN")))</f>
        <v>MANGLER - MÅ OPPDATERE EAN-FANEN</v>
      </c>
      <c r="P1489" s="119">
        <f t="shared" si="70"/>
        <v>0</v>
      </c>
      <c r="Q1489" s="119">
        <f t="shared" si="71"/>
        <v>0</v>
      </c>
      <c r="S1489" s="137" t="str">
        <f>IF(B1489="NET","",IFERROR(VLOOKUP(O1489,'2) Order Form'!$W$9:$W$1926,1,FALSE),"Ikke med I order form"))</f>
        <v>Ikke med I order form</v>
      </c>
      <c r="V1489" s="172"/>
      <c r="W1489" s="120"/>
      <c r="AA1489" s="195"/>
      <c r="AB1489" s="137"/>
    </row>
    <row r="1490" spans="1:28" s="2" customFormat="1" ht="15" x14ac:dyDescent="0.2">
      <c r="A1490" s="228">
        <v>820384</v>
      </c>
      <c r="B1490" s="228" t="s">
        <v>2163</v>
      </c>
      <c r="C1490" s="228" t="s">
        <v>4204</v>
      </c>
      <c r="D1490" s="228" t="s">
        <v>4001</v>
      </c>
      <c r="E1490" s="228" t="s">
        <v>4396</v>
      </c>
      <c r="F1490" s="228" t="s">
        <v>8</v>
      </c>
      <c r="G1490" s="228" t="s">
        <v>128</v>
      </c>
      <c r="H1490" s="228">
        <v>0</v>
      </c>
      <c r="I1490" s="228">
        <v>0</v>
      </c>
      <c r="J1490" s="228">
        <v>0</v>
      </c>
      <c r="K1490" s="228">
        <v>0</v>
      </c>
      <c r="L1490" s="231">
        <v>0</v>
      </c>
      <c r="N1490" s="119" t="str">
        <f t="shared" si="69"/>
        <v>820384-78001-S</v>
      </c>
      <c r="O1490" s="122" t="str">
        <f>IF(B1490="NET","",IF(B1490="","",IFERROR(VLOOKUP(N1490,EAN!$A:$B,2,FALSE),"MANGLER - MÅ OPPDATERE EAN-FANEN")))</f>
        <v>MANGLER - MÅ OPPDATERE EAN-FANEN</v>
      </c>
      <c r="P1490" s="119">
        <f t="shared" si="70"/>
        <v>0</v>
      </c>
      <c r="Q1490" s="119">
        <f t="shared" si="71"/>
        <v>0</v>
      </c>
      <c r="S1490" s="137" t="str">
        <f>IF(B1490="NET","",IFERROR(VLOOKUP(O1490,'2) Order Form'!$W$9:$W$1926,1,FALSE),"Ikke med I order form"))</f>
        <v>Ikke med I order form</v>
      </c>
      <c r="V1490" s="172"/>
      <c r="W1490" s="120"/>
      <c r="AA1490" s="195"/>
      <c r="AB1490" s="137"/>
    </row>
    <row r="1491" spans="1:28" s="2" customFormat="1" ht="15" x14ac:dyDescent="0.2">
      <c r="A1491" s="228">
        <v>820384</v>
      </c>
      <c r="B1491" s="228" t="s">
        <v>2163</v>
      </c>
      <c r="C1491" s="228" t="s">
        <v>4204</v>
      </c>
      <c r="D1491" s="228" t="s">
        <v>4002</v>
      </c>
      <c r="E1491" s="228" t="s">
        <v>4396</v>
      </c>
      <c r="F1491" s="228" t="s">
        <v>7</v>
      </c>
      <c r="G1491" s="228" t="s">
        <v>128</v>
      </c>
      <c r="H1491" s="228">
        <v>0</v>
      </c>
      <c r="I1491" s="228">
        <v>0</v>
      </c>
      <c r="J1491" s="228">
        <v>0</v>
      </c>
      <c r="K1491" s="228">
        <v>0</v>
      </c>
      <c r="L1491" s="231">
        <v>0</v>
      </c>
      <c r="N1491" s="119" t="str">
        <f t="shared" si="69"/>
        <v>820384-78001-M</v>
      </c>
      <c r="O1491" s="122" t="str">
        <f>IF(B1491="NET","",IF(B1491="","",IFERROR(VLOOKUP(N1491,EAN!$A:$B,2,FALSE),"MANGLER - MÅ OPPDATERE EAN-FANEN")))</f>
        <v>MANGLER - MÅ OPPDATERE EAN-FANEN</v>
      </c>
      <c r="P1491" s="119">
        <f t="shared" si="70"/>
        <v>0</v>
      </c>
      <c r="Q1491" s="119">
        <f t="shared" si="71"/>
        <v>0</v>
      </c>
      <c r="S1491" s="137" t="str">
        <f>IF(B1491="NET","",IFERROR(VLOOKUP(O1491,'2) Order Form'!$W$9:$W$1926,1,FALSE),"Ikke med I order form"))</f>
        <v>Ikke med I order form</v>
      </c>
      <c r="V1491" s="172"/>
      <c r="W1491" s="120"/>
      <c r="AA1491" s="195"/>
      <c r="AB1491" s="137"/>
    </row>
    <row r="1492" spans="1:28" s="2" customFormat="1" ht="15" x14ac:dyDescent="0.2">
      <c r="A1492" s="228">
        <v>820384</v>
      </c>
      <c r="B1492" s="228" t="s">
        <v>2163</v>
      </c>
      <c r="C1492" s="228" t="s">
        <v>4204</v>
      </c>
      <c r="D1492" s="228" t="s">
        <v>4003</v>
      </c>
      <c r="E1492" s="228" t="s">
        <v>4396</v>
      </c>
      <c r="F1492" s="228" t="s">
        <v>67</v>
      </c>
      <c r="G1492" s="228" t="s">
        <v>128</v>
      </c>
      <c r="H1492" s="228">
        <v>0</v>
      </c>
      <c r="I1492" s="228">
        <v>0</v>
      </c>
      <c r="J1492" s="228">
        <v>0</v>
      </c>
      <c r="K1492" s="228">
        <v>0</v>
      </c>
      <c r="L1492" s="231">
        <v>0</v>
      </c>
      <c r="N1492" s="119" t="str">
        <f t="shared" si="69"/>
        <v>820384-78001-L</v>
      </c>
      <c r="O1492" s="122" t="str">
        <f>IF(B1492="NET","",IF(B1492="","",IFERROR(VLOOKUP(N1492,EAN!$A:$B,2,FALSE),"MANGLER - MÅ OPPDATERE EAN-FANEN")))</f>
        <v>MANGLER - MÅ OPPDATERE EAN-FANEN</v>
      </c>
      <c r="P1492" s="119">
        <f t="shared" si="70"/>
        <v>0</v>
      </c>
      <c r="Q1492" s="119">
        <f t="shared" si="71"/>
        <v>0</v>
      </c>
      <c r="S1492" s="137" t="str">
        <f>IF(B1492="NET","",IFERROR(VLOOKUP(O1492,'2) Order Form'!$W$9:$W$1926,1,FALSE),"Ikke med I order form"))</f>
        <v>Ikke med I order form</v>
      </c>
      <c r="V1492" s="172"/>
      <c r="W1492" s="120"/>
      <c r="AA1492" s="195"/>
      <c r="AB1492" s="137"/>
    </row>
    <row r="1493" spans="1:28" s="2" customFormat="1" ht="15" x14ac:dyDescent="0.2">
      <c r="A1493" s="228">
        <v>820384</v>
      </c>
      <c r="B1493" s="228" t="s">
        <v>2163</v>
      </c>
      <c r="C1493" s="228" t="s">
        <v>4204</v>
      </c>
      <c r="D1493" s="228" t="s">
        <v>4004</v>
      </c>
      <c r="E1493" s="228" t="s">
        <v>4396</v>
      </c>
      <c r="F1493" s="228" t="s">
        <v>68</v>
      </c>
      <c r="G1493" s="228" t="s">
        <v>128</v>
      </c>
      <c r="H1493" s="228">
        <v>0</v>
      </c>
      <c r="I1493" s="228">
        <v>0</v>
      </c>
      <c r="J1493" s="228">
        <v>0</v>
      </c>
      <c r="K1493" s="228">
        <v>0</v>
      </c>
      <c r="L1493" s="231">
        <v>0</v>
      </c>
      <c r="N1493" s="119" t="str">
        <f t="shared" si="69"/>
        <v>820384-78001-XL</v>
      </c>
      <c r="O1493" s="122" t="str">
        <f>IF(B1493="NET","",IF(B1493="","",IFERROR(VLOOKUP(N1493,EAN!$A:$B,2,FALSE),"MANGLER - MÅ OPPDATERE EAN-FANEN")))</f>
        <v>MANGLER - MÅ OPPDATERE EAN-FANEN</v>
      </c>
      <c r="P1493" s="119">
        <f t="shared" si="70"/>
        <v>0</v>
      </c>
      <c r="Q1493" s="119">
        <f t="shared" si="71"/>
        <v>0</v>
      </c>
      <c r="S1493" s="137" t="str">
        <f>IF(B1493="NET","",IFERROR(VLOOKUP(O1493,'2) Order Form'!$W$9:$W$1926,1,FALSE),"Ikke med I order form"))</f>
        <v>Ikke med I order form</v>
      </c>
      <c r="V1493" s="172"/>
      <c r="W1493" s="120"/>
      <c r="AA1493" s="195"/>
      <c r="AB1493" s="137"/>
    </row>
    <row r="1494" spans="1:28" s="2" customFormat="1" ht="15" x14ac:dyDescent="0.2">
      <c r="A1494" s="228">
        <v>820384</v>
      </c>
      <c r="B1494" s="228" t="s">
        <v>2163</v>
      </c>
      <c r="C1494" s="228" t="s">
        <v>4204</v>
      </c>
      <c r="D1494" s="228" t="s">
        <v>650</v>
      </c>
      <c r="E1494" s="228" t="s">
        <v>4364</v>
      </c>
      <c r="F1494" s="228" t="s">
        <v>8</v>
      </c>
      <c r="G1494" s="228" t="s">
        <v>128</v>
      </c>
      <c r="H1494" s="228">
        <v>0</v>
      </c>
      <c r="I1494" s="228">
        <v>0</v>
      </c>
      <c r="J1494" s="228">
        <v>0</v>
      </c>
      <c r="K1494" s="228">
        <v>0</v>
      </c>
      <c r="L1494" s="231">
        <v>0</v>
      </c>
      <c r="N1494" s="119" t="str">
        <f t="shared" si="69"/>
        <v>820384-99901-S</v>
      </c>
      <c r="O1494" s="122" t="str">
        <f>IF(B1494="NET","",IF(B1494="","",IFERROR(VLOOKUP(N1494,EAN!$A:$B,2,FALSE),"MANGLER - MÅ OPPDATERE EAN-FANEN")))</f>
        <v>MANGLER - MÅ OPPDATERE EAN-FANEN</v>
      </c>
      <c r="P1494" s="119">
        <f t="shared" si="70"/>
        <v>0</v>
      </c>
      <c r="Q1494" s="119">
        <f t="shared" si="71"/>
        <v>0</v>
      </c>
      <c r="S1494" s="137" t="str">
        <f>IF(B1494="NET","",IFERROR(VLOOKUP(O1494,'2) Order Form'!$W$9:$W$1926,1,FALSE),"Ikke med I order form"))</f>
        <v>Ikke med I order form</v>
      </c>
      <c r="V1494" s="172"/>
      <c r="W1494" s="120"/>
      <c r="AA1494" s="195"/>
      <c r="AB1494" s="137"/>
    </row>
    <row r="1495" spans="1:28" s="2" customFormat="1" ht="15" x14ac:dyDescent="0.2">
      <c r="A1495" s="228">
        <v>820384</v>
      </c>
      <c r="B1495" s="228" t="s">
        <v>2163</v>
      </c>
      <c r="C1495" s="228" t="s">
        <v>4204</v>
      </c>
      <c r="D1495" s="228" t="s">
        <v>651</v>
      </c>
      <c r="E1495" s="228" t="s">
        <v>4364</v>
      </c>
      <c r="F1495" s="228" t="s">
        <v>7</v>
      </c>
      <c r="G1495" s="228" t="s">
        <v>128</v>
      </c>
      <c r="H1495" s="228">
        <v>0</v>
      </c>
      <c r="I1495" s="228">
        <v>0</v>
      </c>
      <c r="J1495" s="228">
        <v>0</v>
      </c>
      <c r="K1495" s="228">
        <v>0</v>
      </c>
      <c r="L1495" s="231">
        <v>0</v>
      </c>
      <c r="N1495" s="119" t="str">
        <f t="shared" si="69"/>
        <v>820384-99901-M</v>
      </c>
      <c r="O1495" s="122" t="str">
        <f>IF(B1495="NET","",IF(B1495="","",IFERROR(VLOOKUP(N1495,EAN!$A:$B,2,FALSE),"MANGLER - MÅ OPPDATERE EAN-FANEN")))</f>
        <v>MANGLER - MÅ OPPDATERE EAN-FANEN</v>
      </c>
      <c r="P1495" s="119">
        <f t="shared" si="70"/>
        <v>0</v>
      </c>
      <c r="Q1495" s="119">
        <f t="shared" si="71"/>
        <v>0</v>
      </c>
      <c r="S1495" s="137" t="str">
        <f>IF(B1495="NET","",IFERROR(VLOOKUP(O1495,'2) Order Form'!$W$9:$W$1926,1,FALSE),"Ikke med I order form"))</f>
        <v>Ikke med I order form</v>
      </c>
      <c r="V1495" s="172"/>
      <c r="W1495" s="120"/>
      <c r="AA1495" s="195"/>
      <c r="AB1495" s="137"/>
    </row>
    <row r="1496" spans="1:28" s="2" customFormat="1" ht="15" x14ac:dyDescent="0.2">
      <c r="A1496" s="228">
        <v>820384</v>
      </c>
      <c r="B1496" s="228" t="s">
        <v>2163</v>
      </c>
      <c r="C1496" s="228" t="s">
        <v>4204</v>
      </c>
      <c r="D1496" s="228" t="s">
        <v>652</v>
      </c>
      <c r="E1496" s="228" t="s">
        <v>4364</v>
      </c>
      <c r="F1496" s="228" t="s">
        <v>67</v>
      </c>
      <c r="G1496" s="228" t="s">
        <v>128</v>
      </c>
      <c r="H1496" s="228">
        <v>0</v>
      </c>
      <c r="I1496" s="228">
        <v>0</v>
      </c>
      <c r="J1496" s="228">
        <v>0</v>
      </c>
      <c r="K1496" s="228">
        <v>0</v>
      </c>
      <c r="L1496" s="231">
        <v>0</v>
      </c>
      <c r="N1496" s="119" t="str">
        <f t="shared" si="69"/>
        <v>820384-99901-L</v>
      </c>
      <c r="O1496" s="122" t="str">
        <f>IF(B1496="NET","",IF(B1496="","",IFERROR(VLOOKUP(N1496,EAN!$A:$B,2,FALSE),"MANGLER - MÅ OPPDATERE EAN-FANEN")))</f>
        <v>MANGLER - MÅ OPPDATERE EAN-FANEN</v>
      </c>
      <c r="P1496" s="119">
        <f t="shared" si="70"/>
        <v>0</v>
      </c>
      <c r="Q1496" s="119">
        <f t="shared" si="71"/>
        <v>0</v>
      </c>
      <c r="S1496" s="137" t="str">
        <f>IF(B1496="NET","",IFERROR(VLOOKUP(O1496,'2) Order Form'!$W$9:$W$1926,1,FALSE),"Ikke med I order form"))</f>
        <v>Ikke med I order form</v>
      </c>
      <c r="V1496" s="172"/>
      <c r="W1496" s="120"/>
      <c r="AA1496" s="195"/>
      <c r="AB1496" s="137"/>
    </row>
    <row r="1497" spans="1:28" s="2" customFormat="1" ht="15" x14ac:dyDescent="0.2">
      <c r="A1497" s="228">
        <v>820384</v>
      </c>
      <c r="B1497" s="228" t="s">
        <v>2163</v>
      </c>
      <c r="C1497" s="228" t="s">
        <v>4204</v>
      </c>
      <c r="D1497" s="228" t="s">
        <v>653</v>
      </c>
      <c r="E1497" s="228" t="s">
        <v>4364</v>
      </c>
      <c r="F1497" s="228" t="s">
        <v>68</v>
      </c>
      <c r="G1497" s="228" t="s">
        <v>128</v>
      </c>
      <c r="H1497" s="228">
        <v>0</v>
      </c>
      <c r="I1497" s="228">
        <v>0</v>
      </c>
      <c r="J1497" s="228">
        <v>0</v>
      </c>
      <c r="K1497" s="228">
        <v>0</v>
      </c>
      <c r="L1497" s="231">
        <v>0</v>
      </c>
      <c r="N1497" s="119" t="str">
        <f t="shared" si="69"/>
        <v>820384-99901-XL</v>
      </c>
      <c r="O1497" s="122" t="str">
        <f>IF(B1497="NET","",IF(B1497="","",IFERROR(VLOOKUP(N1497,EAN!$A:$B,2,FALSE),"MANGLER - MÅ OPPDATERE EAN-FANEN")))</f>
        <v>MANGLER - MÅ OPPDATERE EAN-FANEN</v>
      </c>
      <c r="P1497" s="119">
        <f t="shared" si="70"/>
        <v>0</v>
      </c>
      <c r="Q1497" s="119">
        <f t="shared" si="71"/>
        <v>0</v>
      </c>
      <c r="S1497" s="137" t="str">
        <f>IF(B1497="NET","",IFERROR(VLOOKUP(O1497,'2) Order Form'!$W$9:$W$1926,1,FALSE),"Ikke med I order form"))</f>
        <v>Ikke med I order form</v>
      </c>
      <c r="V1497" s="172"/>
      <c r="W1497" s="120"/>
      <c r="AA1497" s="195"/>
      <c r="AB1497" s="137"/>
    </row>
    <row r="1498" spans="1:28" s="2" customFormat="1" ht="15" x14ac:dyDescent="0.2">
      <c r="A1498" s="229">
        <v>820386</v>
      </c>
      <c r="B1498" s="228" t="s">
        <v>248</v>
      </c>
      <c r="C1498" s="228"/>
      <c r="D1498" s="228"/>
      <c r="E1498" s="228"/>
      <c r="F1498" s="228"/>
      <c r="G1498" s="228"/>
      <c r="H1498" s="229">
        <v>202226</v>
      </c>
      <c r="I1498" s="229">
        <v>202227</v>
      </c>
      <c r="J1498" s="229">
        <v>202228</v>
      </c>
      <c r="K1498" s="229">
        <v>202229</v>
      </c>
      <c r="L1498" s="232">
        <v>202234</v>
      </c>
      <c r="N1498" s="119" t="str">
        <f t="shared" si="69"/>
        <v>820386-</v>
      </c>
      <c r="O1498" s="122" t="str">
        <f>IF(B1498="NET","",IF(B1498="","",IFERROR(VLOOKUP(N1498,EAN!$A:$B,2,FALSE),"MANGLER - MÅ OPPDATERE EAN-FANEN")))</f>
        <v/>
      </c>
      <c r="P1498" s="119">
        <f t="shared" si="70"/>
        <v>202226</v>
      </c>
      <c r="Q1498" s="119">
        <f t="shared" si="71"/>
        <v>202234</v>
      </c>
      <c r="S1498" s="137" t="str">
        <f>IF(B1498="NET","",IFERROR(VLOOKUP(O1498,'2) Order Form'!$W$9:$W$1926,1,FALSE),"Ikke med I order form"))</f>
        <v/>
      </c>
      <c r="V1498" s="172"/>
      <c r="W1498" s="120"/>
      <c r="AA1498" s="195"/>
      <c r="AB1498" s="137"/>
    </row>
    <row r="1499" spans="1:28" s="2" customFormat="1" ht="15" x14ac:dyDescent="0.2">
      <c r="A1499" s="228">
        <v>820386</v>
      </c>
      <c r="B1499" s="228" t="s">
        <v>2164</v>
      </c>
      <c r="C1499" s="228" t="s">
        <v>4204</v>
      </c>
      <c r="D1499" s="228" t="s">
        <v>4018</v>
      </c>
      <c r="E1499" s="228" t="s">
        <v>4398</v>
      </c>
      <c r="F1499" s="228" t="s">
        <v>69</v>
      </c>
      <c r="G1499" s="228" t="s">
        <v>128</v>
      </c>
      <c r="H1499" s="228">
        <v>0</v>
      </c>
      <c r="I1499" s="228">
        <v>0</v>
      </c>
      <c r="J1499" s="228">
        <v>0</v>
      </c>
      <c r="K1499" s="228">
        <v>0</v>
      </c>
      <c r="L1499" s="231">
        <v>0</v>
      </c>
      <c r="N1499" s="119" t="str">
        <f t="shared" si="69"/>
        <v>820386-56500-XS</v>
      </c>
      <c r="O1499" s="122" t="str">
        <f>IF(B1499="NET","",IF(B1499="","",IFERROR(VLOOKUP(N1499,EAN!$A:$B,2,FALSE),"MANGLER - MÅ OPPDATERE EAN-FANEN")))</f>
        <v>MANGLER - MÅ OPPDATERE EAN-FANEN</v>
      </c>
      <c r="P1499" s="119">
        <f t="shared" si="70"/>
        <v>0</v>
      </c>
      <c r="Q1499" s="119">
        <f t="shared" si="71"/>
        <v>0</v>
      </c>
      <c r="S1499" s="137" t="str">
        <f>IF(B1499="NET","",IFERROR(VLOOKUP(O1499,'2) Order Form'!$W$9:$W$1926,1,FALSE),"Ikke med I order form"))</f>
        <v>Ikke med I order form</v>
      </c>
      <c r="V1499" s="172"/>
      <c r="W1499" s="120"/>
      <c r="AA1499" s="195"/>
      <c r="AB1499" s="137"/>
    </row>
    <row r="1500" spans="1:28" s="2" customFormat="1" ht="15" x14ac:dyDescent="0.2">
      <c r="A1500" s="228">
        <v>820386</v>
      </c>
      <c r="B1500" s="228" t="s">
        <v>2164</v>
      </c>
      <c r="C1500" s="228" t="s">
        <v>4204</v>
      </c>
      <c r="D1500" s="228" t="s">
        <v>4007</v>
      </c>
      <c r="E1500" s="228" t="s">
        <v>4398</v>
      </c>
      <c r="F1500" s="228" t="s">
        <v>8</v>
      </c>
      <c r="G1500" s="228" t="s">
        <v>128</v>
      </c>
      <c r="H1500" s="228">
        <v>0</v>
      </c>
      <c r="I1500" s="228">
        <v>0</v>
      </c>
      <c r="J1500" s="228">
        <v>0</v>
      </c>
      <c r="K1500" s="228">
        <v>0</v>
      </c>
      <c r="L1500" s="231">
        <v>0</v>
      </c>
      <c r="N1500" s="119" t="str">
        <f t="shared" si="69"/>
        <v>820386-56500-S</v>
      </c>
      <c r="O1500" s="122" t="str">
        <f>IF(B1500="NET","",IF(B1500="","",IFERROR(VLOOKUP(N1500,EAN!$A:$B,2,FALSE),"MANGLER - MÅ OPPDATERE EAN-FANEN")))</f>
        <v>MANGLER - MÅ OPPDATERE EAN-FANEN</v>
      </c>
      <c r="P1500" s="119">
        <f t="shared" si="70"/>
        <v>0</v>
      </c>
      <c r="Q1500" s="119">
        <f t="shared" si="71"/>
        <v>0</v>
      </c>
      <c r="S1500" s="137" t="str">
        <f>IF(B1500="NET","",IFERROR(VLOOKUP(O1500,'2) Order Form'!$W$9:$W$1926,1,FALSE),"Ikke med I order form"))</f>
        <v>Ikke med I order form</v>
      </c>
      <c r="V1500" s="172"/>
      <c r="W1500" s="120"/>
      <c r="AA1500" s="195"/>
      <c r="AB1500" s="137"/>
    </row>
    <row r="1501" spans="1:28" s="2" customFormat="1" ht="15" x14ac:dyDescent="0.2">
      <c r="A1501" s="228">
        <v>820386</v>
      </c>
      <c r="B1501" s="228" t="s">
        <v>2164</v>
      </c>
      <c r="C1501" s="228" t="s">
        <v>4204</v>
      </c>
      <c r="D1501" s="228" t="s">
        <v>4008</v>
      </c>
      <c r="E1501" s="228" t="s">
        <v>4398</v>
      </c>
      <c r="F1501" s="228" t="s">
        <v>7</v>
      </c>
      <c r="G1501" s="228" t="s">
        <v>128</v>
      </c>
      <c r="H1501" s="228">
        <v>0</v>
      </c>
      <c r="I1501" s="228">
        <v>0</v>
      </c>
      <c r="J1501" s="228">
        <v>0</v>
      </c>
      <c r="K1501" s="228">
        <v>0</v>
      </c>
      <c r="L1501" s="231">
        <v>0</v>
      </c>
      <c r="N1501" s="119" t="str">
        <f t="shared" si="69"/>
        <v>820386-56500-M</v>
      </c>
      <c r="O1501" s="122" t="str">
        <f>IF(B1501="NET","",IF(B1501="","",IFERROR(VLOOKUP(N1501,EAN!$A:$B,2,FALSE),"MANGLER - MÅ OPPDATERE EAN-FANEN")))</f>
        <v>MANGLER - MÅ OPPDATERE EAN-FANEN</v>
      </c>
      <c r="P1501" s="119">
        <f t="shared" si="70"/>
        <v>0</v>
      </c>
      <c r="Q1501" s="119">
        <f t="shared" si="71"/>
        <v>0</v>
      </c>
      <c r="S1501" s="137" t="str">
        <f>IF(B1501="NET","",IFERROR(VLOOKUP(O1501,'2) Order Form'!$W$9:$W$1926,1,FALSE),"Ikke med I order form"))</f>
        <v>Ikke med I order form</v>
      </c>
      <c r="V1501" s="172"/>
      <c r="W1501" s="120"/>
      <c r="AA1501" s="195"/>
      <c r="AB1501" s="137"/>
    </row>
    <row r="1502" spans="1:28" s="2" customFormat="1" ht="15" x14ac:dyDescent="0.2">
      <c r="A1502" s="228">
        <v>820386</v>
      </c>
      <c r="B1502" s="228" t="s">
        <v>2164</v>
      </c>
      <c r="C1502" s="228" t="s">
        <v>4204</v>
      </c>
      <c r="D1502" s="228" t="s">
        <v>4009</v>
      </c>
      <c r="E1502" s="228" t="s">
        <v>4398</v>
      </c>
      <c r="F1502" s="228" t="s">
        <v>67</v>
      </c>
      <c r="G1502" s="228" t="s">
        <v>128</v>
      </c>
      <c r="H1502" s="228">
        <v>0</v>
      </c>
      <c r="I1502" s="228">
        <v>0</v>
      </c>
      <c r="J1502" s="228">
        <v>0</v>
      </c>
      <c r="K1502" s="228">
        <v>0</v>
      </c>
      <c r="L1502" s="231">
        <v>0</v>
      </c>
      <c r="N1502" s="119" t="str">
        <f t="shared" si="69"/>
        <v>820386-56500-L</v>
      </c>
      <c r="O1502" s="122" t="str">
        <f>IF(B1502="NET","",IF(B1502="","",IFERROR(VLOOKUP(N1502,EAN!$A:$B,2,FALSE),"MANGLER - MÅ OPPDATERE EAN-FANEN")))</f>
        <v>MANGLER - MÅ OPPDATERE EAN-FANEN</v>
      </c>
      <c r="P1502" s="119">
        <f t="shared" si="70"/>
        <v>0</v>
      </c>
      <c r="Q1502" s="119">
        <f t="shared" si="71"/>
        <v>0</v>
      </c>
      <c r="S1502" s="137" t="str">
        <f>IF(B1502="NET","",IFERROR(VLOOKUP(O1502,'2) Order Form'!$W$9:$W$1926,1,FALSE),"Ikke med I order form"))</f>
        <v>Ikke med I order form</v>
      </c>
      <c r="V1502" s="172"/>
      <c r="W1502" s="120"/>
      <c r="AA1502" s="195"/>
      <c r="AB1502" s="137"/>
    </row>
    <row r="1503" spans="1:28" s="2" customFormat="1" ht="15" x14ac:dyDescent="0.2">
      <c r="A1503" s="228">
        <v>820386</v>
      </c>
      <c r="B1503" s="228" t="s">
        <v>2164</v>
      </c>
      <c r="C1503" s="228" t="s">
        <v>4204</v>
      </c>
      <c r="D1503" s="228" t="s">
        <v>3368</v>
      </c>
      <c r="E1503" s="228" t="s">
        <v>3079</v>
      </c>
      <c r="F1503" s="228" t="s">
        <v>69</v>
      </c>
      <c r="G1503" s="228" t="s">
        <v>128</v>
      </c>
      <c r="H1503" s="228">
        <v>0</v>
      </c>
      <c r="I1503" s="228">
        <v>0</v>
      </c>
      <c r="J1503" s="228">
        <v>0</v>
      </c>
      <c r="K1503" s="228">
        <v>0</v>
      </c>
      <c r="L1503" s="231">
        <v>0</v>
      </c>
      <c r="N1503" s="119" t="str">
        <f t="shared" si="69"/>
        <v>820386-88300-XS</v>
      </c>
      <c r="O1503" s="122" t="str">
        <f>IF(B1503="NET","",IF(B1503="","",IFERROR(VLOOKUP(N1503,EAN!$A:$B,2,FALSE),"MANGLER - MÅ OPPDATERE EAN-FANEN")))</f>
        <v>MANGLER - MÅ OPPDATERE EAN-FANEN</v>
      </c>
      <c r="P1503" s="119">
        <f t="shared" si="70"/>
        <v>0</v>
      </c>
      <c r="Q1503" s="119">
        <f t="shared" si="71"/>
        <v>0</v>
      </c>
      <c r="S1503" s="137" t="str">
        <f>IF(B1503="NET","",IFERROR(VLOOKUP(O1503,'2) Order Form'!$W$9:$W$1926,1,FALSE),"Ikke med I order form"))</f>
        <v>Ikke med I order form</v>
      </c>
      <c r="V1503" s="172"/>
      <c r="W1503" s="120"/>
      <c r="AA1503" s="195"/>
      <c r="AB1503" s="137"/>
    </row>
    <row r="1504" spans="1:28" s="2" customFormat="1" ht="15" x14ac:dyDescent="0.2">
      <c r="A1504" s="228">
        <v>820386</v>
      </c>
      <c r="B1504" s="228" t="s">
        <v>2164</v>
      </c>
      <c r="C1504" s="228" t="s">
        <v>4204</v>
      </c>
      <c r="D1504" s="228" t="s">
        <v>3345</v>
      </c>
      <c r="E1504" s="228" t="s">
        <v>3079</v>
      </c>
      <c r="F1504" s="228" t="s">
        <v>8</v>
      </c>
      <c r="G1504" s="228" t="s">
        <v>128</v>
      </c>
      <c r="H1504" s="228">
        <v>0</v>
      </c>
      <c r="I1504" s="228">
        <v>0</v>
      </c>
      <c r="J1504" s="228">
        <v>0</v>
      </c>
      <c r="K1504" s="228">
        <v>0</v>
      </c>
      <c r="L1504" s="231">
        <v>0</v>
      </c>
      <c r="N1504" s="119" t="str">
        <f t="shared" si="69"/>
        <v>820386-88300-S</v>
      </c>
      <c r="O1504" s="122" t="str">
        <f>IF(B1504="NET","",IF(B1504="","",IFERROR(VLOOKUP(N1504,EAN!$A:$B,2,FALSE),"MANGLER - MÅ OPPDATERE EAN-FANEN")))</f>
        <v>MANGLER - MÅ OPPDATERE EAN-FANEN</v>
      </c>
      <c r="P1504" s="119">
        <f t="shared" si="70"/>
        <v>0</v>
      </c>
      <c r="Q1504" s="119">
        <f t="shared" si="71"/>
        <v>0</v>
      </c>
      <c r="S1504" s="137" t="str">
        <f>IF(B1504="NET","",IFERROR(VLOOKUP(O1504,'2) Order Form'!$W$9:$W$1926,1,FALSE),"Ikke med I order form"))</f>
        <v>Ikke med I order form</v>
      </c>
      <c r="V1504" s="172"/>
      <c r="W1504" s="120"/>
      <c r="AA1504" s="195"/>
      <c r="AB1504" s="137"/>
    </row>
    <row r="1505" spans="1:28" s="2" customFormat="1" ht="15" x14ac:dyDescent="0.2">
      <c r="A1505" s="228">
        <v>820386</v>
      </c>
      <c r="B1505" s="228" t="s">
        <v>2164</v>
      </c>
      <c r="C1505" s="228" t="s">
        <v>4204</v>
      </c>
      <c r="D1505" s="228" t="s">
        <v>3346</v>
      </c>
      <c r="E1505" s="228" t="s">
        <v>3079</v>
      </c>
      <c r="F1505" s="228" t="s">
        <v>7</v>
      </c>
      <c r="G1505" s="228" t="s">
        <v>128</v>
      </c>
      <c r="H1505" s="228">
        <v>0</v>
      </c>
      <c r="I1505" s="228">
        <v>0</v>
      </c>
      <c r="J1505" s="228">
        <v>0</v>
      </c>
      <c r="K1505" s="228">
        <v>0</v>
      </c>
      <c r="L1505" s="231">
        <v>0</v>
      </c>
      <c r="N1505" s="119" t="str">
        <f t="shared" si="69"/>
        <v>820386-88300-M</v>
      </c>
      <c r="O1505" s="122" t="str">
        <f>IF(B1505="NET","",IF(B1505="","",IFERROR(VLOOKUP(N1505,EAN!$A:$B,2,FALSE),"MANGLER - MÅ OPPDATERE EAN-FANEN")))</f>
        <v>MANGLER - MÅ OPPDATERE EAN-FANEN</v>
      </c>
      <c r="P1505" s="119">
        <f t="shared" si="70"/>
        <v>0</v>
      </c>
      <c r="Q1505" s="119">
        <f t="shared" si="71"/>
        <v>0</v>
      </c>
      <c r="S1505" s="137" t="str">
        <f>IF(B1505="NET","",IFERROR(VLOOKUP(O1505,'2) Order Form'!$W$9:$W$1926,1,FALSE),"Ikke med I order form"))</f>
        <v>Ikke med I order form</v>
      </c>
      <c r="V1505" s="172"/>
      <c r="W1505" s="120"/>
      <c r="AA1505" s="195"/>
      <c r="AB1505" s="137"/>
    </row>
    <row r="1506" spans="1:28" s="2" customFormat="1" ht="15" x14ac:dyDescent="0.2">
      <c r="A1506" s="228">
        <v>820386</v>
      </c>
      <c r="B1506" s="228" t="s">
        <v>2164</v>
      </c>
      <c r="C1506" s="228" t="s">
        <v>4204</v>
      </c>
      <c r="D1506" s="228" t="s">
        <v>3347</v>
      </c>
      <c r="E1506" s="228" t="s">
        <v>3079</v>
      </c>
      <c r="F1506" s="228" t="s">
        <v>67</v>
      </c>
      <c r="G1506" s="228" t="s">
        <v>128</v>
      </c>
      <c r="H1506" s="228">
        <v>0</v>
      </c>
      <c r="I1506" s="228">
        <v>0</v>
      </c>
      <c r="J1506" s="228">
        <v>0</v>
      </c>
      <c r="K1506" s="228">
        <v>0</v>
      </c>
      <c r="L1506" s="231">
        <v>0</v>
      </c>
      <c r="N1506" s="119" t="str">
        <f t="shared" si="69"/>
        <v>820386-88300-L</v>
      </c>
      <c r="O1506" s="122" t="str">
        <f>IF(B1506="NET","",IF(B1506="","",IFERROR(VLOOKUP(N1506,EAN!$A:$B,2,FALSE),"MANGLER - MÅ OPPDATERE EAN-FANEN")))</f>
        <v>MANGLER - MÅ OPPDATERE EAN-FANEN</v>
      </c>
      <c r="P1506" s="119">
        <f t="shared" si="70"/>
        <v>0</v>
      </c>
      <c r="Q1506" s="119">
        <f t="shared" si="71"/>
        <v>0</v>
      </c>
      <c r="S1506" s="137" t="str">
        <f>IF(B1506="NET","",IFERROR(VLOOKUP(O1506,'2) Order Form'!$W$9:$W$1926,1,FALSE),"Ikke med I order form"))</f>
        <v>Ikke med I order form</v>
      </c>
      <c r="V1506" s="172"/>
      <c r="W1506" s="120"/>
      <c r="AA1506" s="195"/>
      <c r="AB1506" s="137"/>
    </row>
    <row r="1507" spans="1:28" s="2" customFormat="1" ht="15" x14ac:dyDescent="0.2">
      <c r="A1507" s="228">
        <v>820386</v>
      </c>
      <c r="B1507" s="228" t="s">
        <v>2164</v>
      </c>
      <c r="C1507" s="228" t="s">
        <v>4204</v>
      </c>
      <c r="D1507" s="228" t="s">
        <v>654</v>
      </c>
      <c r="E1507" s="228" t="s">
        <v>4364</v>
      </c>
      <c r="F1507" s="228" t="s">
        <v>69</v>
      </c>
      <c r="G1507" s="228" t="s">
        <v>128</v>
      </c>
      <c r="H1507" s="228">
        <v>0</v>
      </c>
      <c r="I1507" s="228">
        <v>0</v>
      </c>
      <c r="J1507" s="228">
        <v>0</v>
      </c>
      <c r="K1507" s="228">
        <v>0</v>
      </c>
      <c r="L1507" s="231">
        <v>0</v>
      </c>
      <c r="N1507" s="119" t="str">
        <f t="shared" si="69"/>
        <v>820386-99901-XS</v>
      </c>
      <c r="O1507" s="122" t="str">
        <f>IF(B1507="NET","",IF(B1507="","",IFERROR(VLOOKUP(N1507,EAN!$A:$B,2,FALSE),"MANGLER - MÅ OPPDATERE EAN-FANEN")))</f>
        <v>MANGLER - MÅ OPPDATERE EAN-FANEN</v>
      </c>
      <c r="P1507" s="119">
        <f t="shared" si="70"/>
        <v>0</v>
      </c>
      <c r="Q1507" s="119">
        <f t="shared" si="71"/>
        <v>0</v>
      </c>
      <c r="S1507" s="137" t="str">
        <f>IF(B1507="NET","",IFERROR(VLOOKUP(O1507,'2) Order Form'!$W$9:$W$1926,1,FALSE),"Ikke med I order form"))</f>
        <v>Ikke med I order form</v>
      </c>
      <c r="V1507" s="172"/>
      <c r="W1507" s="120"/>
      <c r="AA1507" s="195"/>
      <c r="AB1507" s="137"/>
    </row>
    <row r="1508" spans="1:28" s="2" customFormat="1" ht="15" x14ac:dyDescent="0.2">
      <c r="A1508" s="228">
        <v>820386</v>
      </c>
      <c r="B1508" s="228" t="s">
        <v>2164</v>
      </c>
      <c r="C1508" s="228" t="s">
        <v>4204</v>
      </c>
      <c r="D1508" s="228" t="s">
        <v>650</v>
      </c>
      <c r="E1508" s="228" t="s">
        <v>4364</v>
      </c>
      <c r="F1508" s="228" t="s">
        <v>8</v>
      </c>
      <c r="G1508" s="228" t="s">
        <v>128</v>
      </c>
      <c r="H1508" s="228">
        <v>0</v>
      </c>
      <c r="I1508" s="228">
        <v>0</v>
      </c>
      <c r="J1508" s="228">
        <v>0</v>
      </c>
      <c r="K1508" s="228">
        <v>0</v>
      </c>
      <c r="L1508" s="231">
        <v>0</v>
      </c>
      <c r="N1508" s="119" t="str">
        <f t="shared" si="69"/>
        <v>820386-99901-S</v>
      </c>
      <c r="O1508" s="122" t="str">
        <f>IF(B1508="NET","",IF(B1508="","",IFERROR(VLOOKUP(N1508,EAN!$A:$B,2,FALSE),"MANGLER - MÅ OPPDATERE EAN-FANEN")))</f>
        <v>MANGLER - MÅ OPPDATERE EAN-FANEN</v>
      </c>
      <c r="P1508" s="119">
        <f t="shared" si="70"/>
        <v>0</v>
      </c>
      <c r="Q1508" s="119">
        <f t="shared" si="71"/>
        <v>0</v>
      </c>
      <c r="S1508" s="137" t="str">
        <f>IF(B1508="NET","",IFERROR(VLOOKUP(O1508,'2) Order Form'!$W$9:$W$1926,1,FALSE),"Ikke med I order form"))</f>
        <v>Ikke med I order form</v>
      </c>
      <c r="V1508" s="172"/>
      <c r="W1508" s="120"/>
      <c r="AA1508" s="195"/>
      <c r="AB1508" s="137"/>
    </row>
    <row r="1509" spans="1:28" s="2" customFormat="1" ht="15" x14ac:dyDescent="0.2">
      <c r="A1509" s="228">
        <v>820386</v>
      </c>
      <c r="B1509" s="228" t="s">
        <v>2164</v>
      </c>
      <c r="C1509" s="228" t="s">
        <v>4204</v>
      </c>
      <c r="D1509" s="228" t="s">
        <v>651</v>
      </c>
      <c r="E1509" s="228" t="s">
        <v>4364</v>
      </c>
      <c r="F1509" s="228" t="s">
        <v>7</v>
      </c>
      <c r="G1509" s="228" t="s">
        <v>128</v>
      </c>
      <c r="H1509" s="228">
        <v>0</v>
      </c>
      <c r="I1509" s="228">
        <v>0</v>
      </c>
      <c r="J1509" s="228">
        <v>0</v>
      </c>
      <c r="K1509" s="228">
        <v>0</v>
      </c>
      <c r="L1509" s="231">
        <v>0</v>
      </c>
      <c r="N1509" s="119" t="str">
        <f t="shared" si="69"/>
        <v>820386-99901-M</v>
      </c>
      <c r="O1509" s="122" t="str">
        <f>IF(B1509="NET","",IF(B1509="","",IFERROR(VLOOKUP(N1509,EAN!$A:$B,2,FALSE),"MANGLER - MÅ OPPDATERE EAN-FANEN")))</f>
        <v>MANGLER - MÅ OPPDATERE EAN-FANEN</v>
      </c>
      <c r="P1509" s="119">
        <f t="shared" si="70"/>
        <v>0</v>
      </c>
      <c r="Q1509" s="119">
        <f t="shared" si="71"/>
        <v>0</v>
      </c>
      <c r="S1509" s="137" t="str">
        <f>IF(B1509="NET","",IFERROR(VLOOKUP(O1509,'2) Order Form'!$W$9:$W$1926,1,FALSE),"Ikke med I order form"))</f>
        <v>Ikke med I order form</v>
      </c>
      <c r="V1509" s="172"/>
      <c r="W1509" s="120"/>
      <c r="AA1509" s="195"/>
      <c r="AB1509" s="137"/>
    </row>
    <row r="1510" spans="1:28" s="2" customFormat="1" ht="15" x14ac:dyDescent="0.2">
      <c r="A1510" s="228">
        <v>820386</v>
      </c>
      <c r="B1510" s="228" t="s">
        <v>2164</v>
      </c>
      <c r="C1510" s="228" t="s">
        <v>4204</v>
      </c>
      <c r="D1510" s="228" t="s">
        <v>652</v>
      </c>
      <c r="E1510" s="228" t="s">
        <v>4364</v>
      </c>
      <c r="F1510" s="228" t="s">
        <v>67</v>
      </c>
      <c r="G1510" s="228" t="s">
        <v>128</v>
      </c>
      <c r="H1510" s="228">
        <v>0</v>
      </c>
      <c r="I1510" s="228">
        <v>0</v>
      </c>
      <c r="J1510" s="228">
        <v>0</v>
      </c>
      <c r="K1510" s="228">
        <v>0</v>
      </c>
      <c r="L1510" s="231">
        <v>0</v>
      </c>
      <c r="N1510" s="119" t="str">
        <f t="shared" si="69"/>
        <v>820386-99901-L</v>
      </c>
      <c r="O1510" s="122" t="str">
        <f>IF(B1510="NET","",IF(B1510="","",IFERROR(VLOOKUP(N1510,EAN!$A:$B,2,FALSE),"MANGLER - MÅ OPPDATERE EAN-FANEN")))</f>
        <v>MANGLER - MÅ OPPDATERE EAN-FANEN</v>
      </c>
      <c r="P1510" s="119">
        <f t="shared" si="70"/>
        <v>0</v>
      </c>
      <c r="Q1510" s="119">
        <f t="shared" si="71"/>
        <v>0</v>
      </c>
      <c r="S1510" s="137" t="str">
        <f>IF(B1510="NET","",IFERROR(VLOOKUP(O1510,'2) Order Form'!$W$9:$W$1926,1,FALSE),"Ikke med I order form"))</f>
        <v>Ikke med I order form</v>
      </c>
      <c r="V1510" s="172"/>
      <c r="W1510" s="120"/>
      <c r="AA1510" s="195"/>
      <c r="AB1510" s="137"/>
    </row>
    <row r="1511" spans="1:28" s="2" customFormat="1" ht="15" x14ac:dyDescent="0.2">
      <c r="A1511" s="229">
        <v>820388</v>
      </c>
      <c r="B1511" s="228" t="s">
        <v>248</v>
      </c>
      <c r="C1511" s="228"/>
      <c r="D1511" s="228"/>
      <c r="E1511" s="228"/>
      <c r="F1511" s="228"/>
      <c r="G1511" s="228"/>
      <c r="H1511" s="229">
        <v>202226</v>
      </c>
      <c r="I1511" s="229">
        <v>202227</v>
      </c>
      <c r="J1511" s="229">
        <v>202228</v>
      </c>
      <c r="K1511" s="229">
        <v>202229</v>
      </c>
      <c r="L1511" s="232">
        <v>202234</v>
      </c>
      <c r="N1511" s="119" t="str">
        <f t="shared" si="69"/>
        <v>820388-</v>
      </c>
      <c r="O1511" s="122" t="str">
        <f>IF(B1511="NET","",IF(B1511="","",IFERROR(VLOOKUP(N1511,EAN!$A:$B,2,FALSE),"MANGLER - MÅ OPPDATERE EAN-FANEN")))</f>
        <v/>
      </c>
      <c r="P1511" s="119">
        <f t="shared" si="70"/>
        <v>202226</v>
      </c>
      <c r="Q1511" s="119">
        <f t="shared" si="71"/>
        <v>202234</v>
      </c>
      <c r="S1511" s="137" t="str">
        <f>IF(B1511="NET","",IFERROR(VLOOKUP(O1511,'2) Order Form'!$W$9:$W$1926,1,FALSE),"Ikke med I order form"))</f>
        <v/>
      </c>
      <c r="V1511" s="172"/>
      <c r="W1511" s="120"/>
      <c r="AA1511" s="195"/>
      <c r="AB1511" s="137"/>
    </row>
    <row r="1512" spans="1:28" s="2" customFormat="1" ht="15" x14ac:dyDescent="0.2">
      <c r="A1512" s="228">
        <v>820388</v>
      </c>
      <c r="B1512" s="228" t="s">
        <v>4030</v>
      </c>
      <c r="C1512" s="228" t="s">
        <v>4204</v>
      </c>
      <c r="D1512" s="228" t="s">
        <v>3393</v>
      </c>
      <c r="E1512" s="228" t="s">
        <v>3309</v>
      </c>
      <c r="F1512" s="228" t="s">
        <v>8</v>
      </c>
      <c r="G1512" s="228" t="s">
        <v>128</v>
      </c>
      <c r="H1512" s="228">
        <v>0</v>
      </c>
      <c r="I1512" s="228">
        <v>0</v>
      </c>
      <c r="J1512" s="228">
        <v>0</v>
      </c>
      <c r="K1512" s="228">
        <v>0</v>
      </c>
      <c r="L1512" s="231">
        <v>0</v>
      </c>
      <c r="N1512" s="119" t="str">
        <f t="shared" si="69"/>
        <v>820388-44002-S</v>
      </c>
      <c r="O1512" s="122" t="str">
        <f>IF(B1512="NET","",IF(B1512="","",IFERROR(VLOOKUP(N1512,EAN!$A:$B,2,FALSE),"MANGLER - MÅ OPPDATERE EAN-FANEN")))</f>
        <v>MANGLER - MÅ OPPDATERE EAN-FANEN</v>
      </c>
      <c r="P1512" s="119">
        <f t="shared" si="70"/>
        <v>0</v>
      </c>
      <c r="Q1512" s="119">
        <f t="shared" si="71"/>
        <v>0</v>
      </c>
      <c r="S1512" s="137" t="str">
        <f>IF(B1512="NET","",IFERROR(VLOOKUP(O1512,'2) Order Form'!$W$9:$W$1926,1,FALSE),"Ikke med I order form"))</f>
        <v>Ikke med I order form</v>
      </c>
      <c r="V1512" s="172"/>
      <c r="W1512" s="120"/>
      <c r="AA1512" s="195"/>
      <c r="AB1512" s="137"/>
    </row>
    <row r="1513" spans="1:28" s="2" customFormat="1" ht="15" x14ac:dyDescent="0.2">
      <c r="A1513" s="228">
        <v>820388</v>
      </c>
      <c r="B1513" s="228" t="s">
        <v>4030</v>
      </c>
      <c r="C1513" s="228" t="s">
        <v>4204</v>
      </c>
      <c r="D1513" s="228" t="s">
        <v>3394</v>
      </c>
      <c r="E1513" s="228" t="s">
        <v>3309</v>
      </c>
      <c r="F1513" s="228" t="s">
        <v>7</v>
      </c>
      <c r="G1513" s="228" t="s">
        <v>128</v>
      </c>
      <c r="H1513" s="228">
        <v>0</v>
      </c>
      <c r="I1513" s="228">
        <v>0</v>
      </c>
      <c r="J1513" s="228">
        <v>0</v>
      </c>
      <c r="K1513" s="228">
        <v>0</v>
      </c>
      <c r="L1513" s="231">
        <v>0</v>
      </c>
      <c r="N1513" s="119" t="str">
        <f t="shared" si="69"/>
        <v>820388-44002-M</v>
      </c>
      <c r="O1513" s="122" t="str">
        <f>IF(B1513="NET","",IF(B1513="","",IFERROR(VLOOKUP(N1513,EAN!$A:$B,2,FALSE),"MANGLER - MÅ OPPDATERE EAN-FANEN")))</f>
        <v>MANGLER - MÅ OPPDATERE EAN-FANEN</v>
      </c>
      <c r="P1513" s="119">
        <f t="shared" si="70"/>
        <v>0</v>
      </c>
      <c r="Q1513" s="119">
        <f t="shared" si="71"/>
        <v>0</v>
      </c>
      <c r="S1513" s="137" t="str">
        <f>IF(B1513="NET","",IFERROR(VLOOKUP(O1513,'2) Order Form'!$W$9:$W$1926,1,FALSE),"Ikke med I order form"))</f>
        <v>Ikke med I order form</v>
      </c>
      <c r="V1513" s="172"/>
      <c r="W1513" s="120"/>
      <c r="AA1513" s="195"/>
      <c r="AB1513" s="137"/>
    </row>
    <row r="1514" spans="1:28" s="2" customFormat="1" ht="15" x14ac:dyDescent="0.2">
      <c r="A1514" s="228">
        <v>820388</v>
      </c>
      <c r="B1514" s="228" t="s">
        <v>4030</v>
      </c>
      <c r="C1514" s="228" t="s">
        <v>4204</v>
      </c>
      <c r="D1514" s="228" t="s">
        <v>3395</v>
      </c>
      <c r="E1514" s="228" t="s">
        <v>3309</v>
      </c>
      <c r="F1514" s="228" t="s">
        <v>67</v>
      </c>
      <c r="G1514" s="228" t="s">
        <v>128</v>
      </c>
      <c r="H1514" s="228">
        <v>0</v>
      </c>
      <c r="I1514" s="228">
        <v>0</v>
      </c>
      <c r="J1514" s="228">
        <v>0</v>
      </c>
      <c r="K1514" s="228">
        <v>0</v>
      </c>
      <c r="L1514" s="231">
        <v>0</v>
      </c>
      <c r="N1514" s="119" t="str">
        <f t="shared" si="69"/>
        <v>820388-44002-L</v>
      </c>
      <c r="O1514" s="122" t="str">
        <f>IF(B1514="NET","",IF(B1514="","",IFERROR(VLOOKUP(N1514,EAN!$A:$B,2,FALSE),"MANGLER - MÅ OPPDATERE EAN-FANEN")))</f>
        <v>MANGLER - MÅ OPPDATERE EAN-FANEN</v>
      </c>
      <c r="P1514" s="119">
        <f t="shared" si="70"/>
        <v>0</v>
      </c>
      <c r="Q1514" s="119">
        <f t="shared" si="71"/>
        <v>0</v>
      </c>
      <c r="S1514" s="137" t="str">
        <f>IF(B1514="NET","",IFERROR(VLOOKUP(O1514,'2) Order Form'!$W$9:$W$1926,1,FALSE),"Ikke med I order form"))</f>
        <v>Ikke med I order form</v>
      </c>
      <c r="V1514" s="172"/>
      <c r="W1514" s="120"/>
      <c r="AA1514" s="195"/>
      <c r="AB1514" s="137"/>
    </row>
    <row r="1515" spans="1:28" s="2" customFormat="1" ht="15" x14ac:dyDescent="0.2">
      <c r="A1515" s="228">
        <v>820388</v>
      </c>
      <c r="B1515" s="228" t="s">
        <v>4030</v>
      </c>
      <c r="C1515" s="228" t="s">
        <v>4204</v>
      </c>
      <c r="D1515" s="228" t="s">
        <v>3396</v>
      </c>
      <c r="E1515" s="228" t="s">
        <v>3309</v>
      </c>
      <c r="F1515" s="228" t="s">
        <v>68</v>
      </c>
      <c r="G1515" s="228" t="s">
        <v>128</v>
      </c>
      <c r="H1515" s="228">
        <v>0</v>
      </c>
      <c r="I1515" s="228">
        <v>0</v>
      </c>
      <c r="J1515" s="228">
        <v>0</v>
      </c>
      <c r="K1515" s="228">
        <v>0</v>
      </c>
      <c r="L1515" s="231">
        <v>0</v>
      </c>
      <c r="N1515" s="119" t="str">
        <f t="shared" si="69"/>
        <v>820388-44002-XL</v>
      </c>
      <c r="O1515" s="122" t="str">
        <f>IF(B1515="NET","",IF(B1515="","",IFERROR(VLOOKUP(N1515,EAN!$A:$B,2,FALSE),"MANGLER - MÅ OPPDATERE EAN-FANEN")))</f>
        <v>MANGLER - MÅ OPPDATERE EAN-FANEN</v>
      </c>
      <c r="P1515" s="119">
        <f t="shared" si="70"/>
        <v>0</v>
      </c>
      <c r="Q1515" s="119">
        <f t="shared" si="71"/>
        <v>0</v>
      </c>
      <c r="S1515" s="137" t="str">
        <f>IF(B1515="NET","",IFERROR(VLOOKUP(O1515,'2) Order Form'!$W$9:$W$1926,1,FALSE),"Ikke med I order form"))</f>
        <v>Ikke med I order form</v>
      </c>
      <c r="V1515" s="172"/>
      <c r="W1515" s="120"/>
      <c r="AA1515" s="195"/>
      <c r="AB1515" s="137"/>
    </row>
    <row r="1516" spans="1:28" s="2" customFormat="1" ht="15" x14ac:dyDescent="0.2">
      <c r="A1516" s="228">
        <v>820388</v>
      </c>
      <c r="B1516" s="228" t="s">
        <v>4030</v>
      </c>
      <c r="C1516" s="228" t="s">
        <v>4204</v>
      </c>
      <c r="D1516" s="228" t="s">
        <v>3950</v>
      </c>
      <c r="E1516" s="228" t="s">
        <v>3360</v>
      </c>
      <c r="F1516" s="228" t="s">
        <v>8</v>
      </c>
      <c r="G1516" s="228" t="s">
        <v>128</v>
      </c>
      <c r="H1516" s="228">
        <v>0</v>
      </c>
      <c r="I1516" s="228">
        <v>0</v>
      </c>
      <c r="J1516" s="228">
        <v>0</v>
      </c>
      <c r="K1516" s="228">
        <v>0</v>
      </c>
      <c r="L1516" s="231">
        <v>0</v>
      </c>
      <c r="N1516" s="119" t="str">
        <f t="shared" si="69"/>
        <v>820388-88000-S</v>
      </c>
      <c r="O1516" s="122" t="str">
        <f>IF(B1516="NET","",IF(B1516="","",IFERROR(VLOOKUP(N1516,EAN!$A:$B,2,FALSE),"MANGLER - MÅ OPPDATERE EAN-FANEN")))</f>
        <v>MANGLER - MÅ OPPDATERE EAN-FANEN</v>
      </c>
      <c r="P1516" s="119">
        <f t="shared" si="70"/>
        <v>0</v>
      </c>
      <c r="Q1516" s="119">
        <f t="shared" si="71"/>
        <v>0</v>
      </c>
      <c r="S1516" s="137" t="str">
        <f>IF(B1516="NET","",IFERROR(VLOOKUP(O1516,'2) Order Form'!$W$9:$W$1926,1,FALSE),"Ikke med I order form"))</f>
        <v>Ikke med I order form</v>
      </c>
      <c r="V1516" s="172"/>
      <c r="W1516" s="120"/>
      <c r="AA1516" s="195"/>
      <c r="AB1516" s="137"/>
    </row>
    <row r="1517" spans="1:28" s="2" customFormat="1" ht="15" x14ac:dyDescent="0.2">
      <c r="A1517" s="228">
        <v>820388</v>
      </c>
      <c r="B1517" s="228" t="s">
        <v>4030</v>
      </c>
      <c r="C1517" s="228" t="s">
        <v>4204</v>
      </c>
      <c r="D1517" s="228" t="s">
        <v>3951</v>
      </c>
      <c r="E1517" s="228" t="s">
        <v>3360</v>
      </c>
      <c r="F1517" s="228" t="s">
        <v>7</v>
      </c>
      <c r="G1517" s="228" t="s">
        <v>128</v>
      </c>
      <c r="H1517" s="228">
        <v>0</v>
      </c>
      <c r="I1517" s="228">
        <v>0</v>
      </c>
      <c r="J1517" s="228">
        <v>0</v>
      </c>
      <c r="K1517" s="228">
        <v>0</v>
      </c>
      <c r="L1517" s="231">
        <v>0</v>
      </c>
      <c r="N1517" s="119" t="str">
        <f t="shared" si="69"/>
        <v>820388-88000-M</v>
      </c>
      <c r="O1517" s="122" t="str">
        <f>IF(B1517="NET","",IF(B1517="","",IFERROR(VLOOKUP(N1517,EAN!$A:$B,2,FALSE),"MANGLER - MÅ OPPDATERE EAN-FANEN")))</f>
        <v>MANGLER - MÅ OPPDATERE EAN-FANEN</v>
      </c>
      <c r="P1517" s="119">
        <f t="shared" si="70"/>
        <v>0</v>
      </c>
      <c r="Q1517" s="119">
        <f t="shared" si="71"/>
        <v>0</v>
      </c>
      <c r="S1517" s="137" t="str">
        <f>IF(B1517="NET","",IFERROR(VLOOKUP(O1517,'2) Order Form'!$W$9:$W$1926,1,FALSE),"Ikke med I order form"))</f>
        <v>Ikke med I order form</v>
      </c>
      <c r="V1517" s="172"/>
      <c r="W1517" s="120"/>
      <c r="AA1517" s="195"/>
      <c r="AB1517" s="137"/>
    </row>
    <row r="1518" spans="1:28" s="2" customFormat="1" ht="15" x14ac:dyDescent="0.2">
      <c r="A1518" s="228">
        <v>820388</v>
      </c>
      <c r="B1518" s="228" t="s">
        <v>4030</v>
      </c>
      <c r="C1518" s="228" t="s">
        <v>4204</v>
      </c>
      <c r="D1518" s="228" t="s">
        <v>3952</v>
      </c>
      <c r="E1518" s="228" t="s">
        <v>3360</v>
      </c>
      <c r="F1518" s="228" t="s">
        <v>67</v>
      </c>
      <c r="G1518" s="228" t="s">
        <v>128</v>
      </c>
      <c r="H1518" s="228">
        <v>0</v>
      </c>
      <c r="I1518" s="228">
        <v>0</v>
      </c>
      <c r="J1518" s="228">
        <v>0</v>
      </c>
      <c r="K1518" s="228">
        <v>0</v>
      </c>
      <c r="L1518" s="231">
        <v>0</v>
      </c>
      <c r="N1518" s="119" t="str">
        <f t="shared" si="69"/>
        <v>820388-88000-L</v>
      </c>
      <c r="O1518" s="122" t="str">
        <f>IF(B1518="NET","",IF(B1518="","",IFERROR(VLOOKUP(N1518,EAN!$A:$B,2,FALSE),"MANGLER - MÅ OPPDATERE EAN-FANEN")))</f>
        <v>MANGLER - MÅ OPPDATERE EAN-FANEN</v>
      </c>
      <c r="P1518" s="119">
        <f t="shared" si="70"/>
        <v>0</v>
      </c>
      <c r="Q1518" s="119">
        <f t="shared" si="71"/>
        <v>0</v>
      </c>
      <c r="S1518" s="137" t="str">
        <f>IF(B1518="NET","",IFERROR(VLOOKUP(O1518,'2) Order Form'!$W$9:$W$1926,1,FALSE),"Ikke med I order form"))</f>
        <v>Ikke med I order form</v>
      </c>
      <c r="V1518" s="172"/>
      <c r="W1518" s="120"/>
      <c r="AA1518" s="195"/>
      <c r="AB1518" s="137"/>
    </row>
    <row r="1519" spans="1:28" s="2" customFormat="1" ht="15" x14ac:dyDescent="0.2">
      <c r="A1519" s="228">
        <v>820388</v>
      </c>
      <c r="B1519" s="228" t="s">
        <v>4030</v>
      </c>
      <c r="C1519" s="228" t="s">
        <v>4204</v>
      </c>
      <c r="D1519" s="228" t="s">
        <v>3953</v>
      </c>
      <c r="E1519" s="228" t="s">
        <v>3360</v>
      </c>
      <c r="F1519" s="228" t="s">
        <v>68</v>
      </c>
      <c r="G1519" s="228" t="s">
        <v>128</v>
      </c>
      <c r="H1519" s="228">
        <v>0</v>
      </c>
      <c r="I1519" s="228">
        <v>0</v>
      </c>
      <c r="J1519" s="228">
        <v>0</v>
      </c>
      <c r="K1519" s="228">
        <v>0</v>
      </c>
      <c r="L1519" s="231">
        <v>0</v>
      </c>
      <c r="N1519" s="119" t="str">
        <f t="shared" si="69"/>
        <v>820388-88000-XL</v>
      </c>
      <c r="O1519" s="122" t="str">
        <f>IF(B1519="NET","",IF(B1519="","",IFERROR(VLOOKUP(N1519,EAN!$A:$B,2,FALSE),"MANGLER - MÅ OPPDATERE EAN-FANEN")))</f>
        <v>MANGLER - MÅ OPPDATERE EAN-FANEN</v>
      </c>
      <c r="P1519" s="119">
        <f t="shared" si="70"/>
        <v>0</v>
      </c>
      <c r="Q1519" s="119">
        <f t="shared" si="71"/>
        <v>0</v>
      </c>
      <c r="S1519" s="137" t="str">
        <f>IF(B1519="NET","",IFERROR(VLOOKUP(O1519,'2) Order Form'!$W$9:$W$1926,1,FALSE),"Ikke med I order form"))</f>
        <v>Ikke med I order form</v>
      </c>
      <c r="V1519" s="172"/>
      <c r="W1519" s="120"/>
      <c r="AA1519" s="195"/>
      <c r="AB1519" s="137"/>
    </row>
    <row r="1520" spans="1:28" s="2" customFormat="1" ht="15" x14ac:dyDescent="0.2">
      <c r="A1520" s="228">
        <v>820388</v>
      </c>
      <c r="B1520" s="228" t="s">
        <v>4030</v>
      </c>
      <c r="C1520" s="228" t="s">
        <v>4204</v>
      </c>
      <c r="D1520" s="228" t="s">
        <v>650</v>
      </c>
      <c r="E1520" s="228" t="s">
        <v>4364</v>
      </c>
      <c r="F1520" s="228" t="s">
        <v>8</v>
      </c>
      <c r="G1520" s="228" t="s">
        <v>128</v>
      </c>
      <c r="H1520" s="228">
        <v>0</v>
      </c>
      <c r="I1520" s="228">
        <v>0</v>
      </c>
      <c r="J1520" s="228">
        <v>0</v>
      </c>
      <c r="K1520" s="228">
        <v>0</v>
      </c>
      <c r="L1520" s="231">
        <v>0</v>
      </c>
      <c r="N1520" s="119" t="str">
        <f t="shared" si="69"/>
        <v>820388-99901-S</v>
      </c>
      <c r="O1520" s="122" t="str">
        <f>IF(B1520="NET","",IF(B1520="","",IFERROR(VLOOKUP(N1520,EAN!$A:$B,2,FALSE),"MANGLER - MÅ OPPDATERE EAN-FANEN")))</f>
        <v>MANGLER - MÅ OPPDATERE EAN-FANEN</v>
      </c>
      <c r="P1520" s="119">
        <f t="shared" si="70"/>
        <v>0</v>
      </c>
      <c r="Q1520" s="119">
        <f t="shared" si="71"/>
        <v>0</v>
      </c>
      <c r="S1520" s="137" t="str">
        <f>IF(B1520="NET","",IFERROR(VLOOKUP(O1520,'2) Order Form'!$W$9:$W$1926,1,FALSE),"Ikke med I order form"))</f>
        <v>Ikke med I order form</v>
      </c>
      <c r="V1520" s="172"/>
      <c r="W1520" s="120"/>
      <c r="AA1520" s="195"/>
      <c r="AB1520" s="137"/>
    </row>
    <row r="1521" spans="1:28" s="2" customFormat="1" ht="15" x14ac:dyDescent="0.2">
      <c r="A1521" s="228">
        <v>820388</v>
      </c>
      <c r="B1521" s="228" t="s">
        <v>4030</v>
      </c>
      <c r="C1521" s="228" t="s">
        <v>4204</v>
      </c>
      <c r="D1521" s="228" t="s">
        <v>651</v>
      </c>
      <c r="E1521" s="228" t="s">
        <v>4364</v>
      </c>
      <c r="F1521" s="228" t="s">
        <v>7</v>
      </c>
      <c r="G1521" s="228" t="s">
        <v>128</v>
      </c>
      <c r="H1521" s="228">
        <v>0</v>
      </c>
      <c r="I1521" s="228">
        <v>0</v>
      </c>
      <c r="J1521" s="228">
        <v>0</v>
      </c>
      <c r="K1521" s="228">
        <v>0</v>
      </c>
      <c r="L1521" s="231">
        <v>0</v>
      </c>
      <c r="N1521" s="119" t="str">
        <f t="shared" si="69"/>
        <v>820388-99901-M</v>
      </c>
      <c r="O1521" s="122" t="str">
        <f>IF(B1521="NET","",IF(B1521="","",IFERROR(VLOOKUP(N1521,EAN!$A:$B,2,FALSE),"MANGLER - MÅ OPPDATERE EAN-FANEN")))</f>
        <v>MANGLER - MÅ OPPDATERE EAN-FANEN</v>
      </c>
      <c r="P1521" s="119">
        <f t="shared" si="70"/>
        <v>0</v>
      </c>
      <c r="Q1521" s="119">
        <f t="shared" si="71"/>
        <v>0</v>
      </c>
      <c r="S1521" s="137" t="str">
        <f>IF(B1521="NET","",IFERROR(VLOOKUP(O1521,'2) Order Form'!$W$9:$W$1926,1,FALSE),"Ikke med I order form"))</f>
        <v>Ikke med I order form</v>
      </c>
      <c r="V1521" s="172"/>
      <c r="W1521" s="120"/>
      <c r="AA1521" s="195"/>
      <c r="AB1521" s="137"/>
    </row>
    <row r="1522" spans="1:28" s="2" customFormat="1" ht="15" x14ac:dyDescent="0.2">
      <c r="A1522" s="228">
        <v>820388</v>
      </c>
      <c r="B1522" s="228" t="s">
        <v>4030</v>
      </c>
      <c r="C1522" s="228" t="s">
        <v>4204</v>
      </c>
      <c r="D1522" s="228" t="s">
        <v>652</v>
      </c>
      <c r="E1522" s="228" t="s">
        <v>4364</v>
      </c>
      <c r="F1522" s="228" t="s">
        <v>67</v>
      </c>
      <c r="G1522" s="228" t="s">
        <v>128</v>
      </c>
      <c r="H1522" s="228">
        <v>0</v>
      </c>
      <c r="I1522" s="228">
        <v>0</v>
      </c>
      <c r="J1522" s="228">
        <v>0</v>
      </c>
      <c r="K1522" s="228">
        <v>0</v>
      </c>
      <c r="L1522" s="231">
        <v>0</v>
      </c>
      <c r="N1522" s="119" t="str">
        <f t="shared" si="69"/>
        <v>820388-99901-L</v>
      </c>
      <c r="O1522" s="122" t="str">
        <f>IF(B1522="NET","",IF(B1522="","",IFERROR(VLOOKUP(N1522,EAN!$A:$B,2,FALSE),"MANGLER - MÅ OPPDATERE EAN-FANEN")))</f>
        <v>MANGLER - MÅ OPPDATERE EAN-FANEN</v>
      </c>
      <c r="P1522" s="119">
        <f t="shared" si="70"/>
        <v>0</v>
      </c>
      <c r="Q1522" s="119">
        <f t="shared" si="71"/>
        <v>0</v>
      </c>
      <c r="S1522" s="137" t="str">
        <f>IF(B1522="NET","",IFERROR(VLOOKUP(O1522,'2) Order Form'!$W$9:$W$1926,1,FALSE),"Ikke med I order form"))</f>
        <v>Ikke med I order form</v>
      </c>
      <c r="V1522" s="172"/>
      <c r="W1522" s="120"/>
      <c r="AA1522" s="195"/>
      <c r="AB1522" s="137"/>
    </row>
    <row r="1523" spans="1:28" s="2" customFormat="1" ht="15" x14ac:dyDescent="0.2">
      <c r="A1523" s="228">
        <v>820388</v>
      </c>
      <c r="B1523" s="228" t="s">
        <v>4030</v>
      </c>
      <c r="C1523" s="228" t="s">
        <v>4204</v>
      </c>
      <c r="D1523" s="228" t="s">
        <v>653</v>
      </c>
      <c r="E1523" s="228" t="s">
        <v>4364</v>
      </c>
      <c r="F1523" s="228" t="s">
        <v>68</v>
      </c>
      <c r="G1523" s="228" t="s">
        <v>128</v>
      </c>
      <c r="H1523" s="228">
        <v>0</v>
      </c>
      <c r="I1523" s="228">
        <v>0</v>
      </c>
      <c r="J1523" s="228">
        <v>0</v>
      </c>
      <c r="K1523" s="228">
        <v>0</v>
      </c>
      <c r="L1523" s="231">
        <v>0</v>
      </c>
      <c r="N1523" s="119" t="str">
        <f t="shared" si="69"/>
        <v>820388-99901-XL</v>
      </c>
      <c r="O1523" s="122" t="str">
        <f>IF(B1523="NET","",IF(B1523="","",IFERROR(VLOOKUP(N1523,EAN!$A:$B,2,FALSE),"MANGLER - MÅ OPPDATERE EAN-FANEN")))</f>
        <v>MANGLER - MÅ OPPDATERE EAN-FANEN</v>
      </c>
      <c r="P1523" s="119">
        <f t="shared" si="70"/>
        <v>0</v>
      </c>
      <c r="Q1523" s="119">
        <f t="shared" si="71"/>
        <v>0</v>
      </c>
      <c r="S1523" s="137" t="str">
        <f>IF(B1523="NET","",IFERROR(VLOOKUP(O1523,'2) Order Form'!$W$9:$W$1926,1,FALSE),"Ikke med I order form"))</f>
        <v>Ikke med I order form</v>
      </c>
      <c r="V1523" s="172"/>
      <c r="W1523" s="120"/>
      <c r="AA1523" s="195"/>
      <c r="AB1523" s="137"/>
    </row>
    <row r="1524" spans="1:28" s="2" customFormat="1" ht="15" x14ac:dyDescent="0.2">
      <c r="A1524" s="229">
        <v>820389</v>
      </c>
      <c r="B1524" s="228" t="s">
        <v>248</v>
      </c>
      <c r="C1524" s="228"/>
      <c r="D1524" s="228"/>
      <c r="E1524" s="228"/>
      <c r="F1524" s="228"/>
      <c r="G1524" s="228"/>
      <c r="H1524" s="229">
        <v>202226</v>
      </c>
      <c r="I1524" s="229">
        <v>202227</v>
      </c>
      <c r="J1524" s="229">
        <v>202228</v>
      </c>
      <c r="K1524" s="229">
        <v>202229</v>
      </c>
      <c r="L1524" s="232">
        <v>202234</v>
      </c>
      <c r="N1524" s="119" t="str">
        <f t="shared" si="69"/>
        <v>820389-</v>
      </c>
      <c r="O1524" s="122" t="str">
        <f>IF(B1524="NET","",IF(B1524="","",IFERROR(VLOOKUP(N1524,EAN!$A:$B,2,FALSE),"MANGLER - MÅ OPPDATERE EAN-FANEN")))</f>
        <v/>
      </c>
      <c r="P1524" s="119">
        <f t="shared" si="70"/>
        <v>202226</v>
      </c>
      <c r="Q1524" s="119">
        <f t="shared" si="71"/>
        <v>202234</v>
      </c>
      <c r="S1524" s="137" t="str">
        <f>IF(B1524="NET","",IFERROR(VLOOKUP(O1524,'2) Order Form'!$W$9:$W$1926,1,FALSE),"Ikke med I order form"))</f>
        <v/>
      </c>
      <c r="V1524" s="172"/>
      <c r="W1524" s="120"/>
      <c r="AA1524" s="195"/>
      <c r="AB1524" s="137"/>
    </row>
    <row r="1525" spans="1:28" s="2" customFormat="1" ht="15" x14ac:dyDescent="0.2">
      <c r="A1525" s="228">
        <v>820389</v>
      </c>
      <c r="B1525" s="228" t="s">
        <v>4031</v>
      </c>
      <c r="C1525" s="228" t="s">
        <v>4204</v>
      </c>
      <c r="D1525" s="228" t="s">
        <v>3393</v>
      </c>
      <c r="E1525" s="228" t="s">
        <v>3309</v>
      </c>
      <c r="F1525" s="228" t="s">
        <v>8</v>
      </c>
      <c r="G1525" s="228" t="s">
        <v>128</v>
      </c>
      <c r="H1525" s="228">
        <v>0</v>
      </c>
      <c r="I1525" s="228">
        <v>0</v>
      </c>
      <c r="J1525" s="228">
        <v>0</v>
      </c>
      <c r="K1525" s="228">
        <v>0</v>
      </c>
      <c r="L1525" s="231">
        <v>0</v>
      </c>
      <c r="N1525" s="119" t="str">
        <f t="shared" si="69"/>
        <v>820389-44002-S</v>
      </c>
      <c r="O1525" s="122" t="str">
        <f>IF(B1525="NET","",IF(B1525="","",IFERROR(VLOOKUP(N1525,EAN!$A:$B,2,FALSE),"MANGLER - MÅ OPPDATERE EAN-FANEN")))</f>
        <v>MANGLER - MÅ OPPDATERE EAN-FANEN</v>
      </c>
      <c r="P1525" s="119">
        <f t="shared" si="70"/>
        <v>0</v>
      </c>
      <c r="Q1525" s="119">
        <f t="shared" si="71"/>
        <v>0</v>
      </c>
      <c r="S1525" s="137" t="str">
        <f>IF(B1525="NET","",IFERROR(VLOOKUP(O1525,'2) Order Form'!$W$9:$W$1926,1,FALSE),"Ikke med I order form"))</f>
        <v>Ikke med I order form</v>
      </c>
      <c r="V1525" s="172"/>
      <c r="W1525" s="120"/>
      <c r="AA1525" s="195"/>
      <c r="AB1525" s="137"/>
    </row>
    <row r="1526" spans="1:28" s="2" customFormat="1" ht="15" x14ac:dyDescent="0.2">
      <c r="A1526" s="228">
        <v>820389</v>
      </c>
      <c r="B1526" s="228" t="s">
        <v>4031</v>
      </c>
      <c r="C1526" s="228" t="s">
        <v>4204</v>
      </c>
      <c r="D1526" s="228" t="s">
        <v>3394</v>
      </c>
      <c r="E1526" s="228" t="s">
        <v>3309</v>
      </c>
      <c r="F1526" s="228" t="s">
        <v>7</v>
      </c>
      <c r="G1526" s="228" t="s">
        <v>128</v>
      </c>
      <c r="H1526" s="228">
        <v>0</v>
      </c>
      <c r="I1526" s="228">
        <v>0</v>
      </c>
      <c r="J1526" s="228">
        <v>0</v>
      </c>
      <c r="K1526" s="228">
        <v>0</v>
      </c>
      <c r="L1526" s="231">
        <v>0</v>
      </c>
      <c r="N1526" s="119" t="str">
        <f t="shared" si="69"/>
        <v>820389-44002-M</v>
      </c>
      <c r="O1526" s="122" t="str">
        <f>IF(B1526="NET","",IF(B1526="","",IFERROR(VLOOKUP(N1526,EAN!$A:$B,2,FALSE),"MANGLER - MÅ OPPDATERE EAN-FANEN")))</f>
        <v>MANGLER - MÅ OPPDATERE EAN-FANEN</v>
      </c>
      <c r="P1526" s="119">
        <f t="shared" si="70"/>
        <v>0</v>
      </c>
      <c r="Q1526" s="119">
        <f t="shared" si="71"/>
        <v>0</v>
      </c>
      <c r="S1526" s="137" t="str">
        <f>IF(B1526="NET","",IFERROR(VLOOKUP(O1526,'2) Order Form'!$W$9:$W$1926,1,FALSE),"Ikke med I order form"))</f>
        <v>Ikke med I order form</v>
      </c>
      <c r="V1526" s="172"/>
      <c r="W1526" s="120"/>
      <c r="AA1526" s="195"/>
      <c r="AB1526" s="137"/>
    </row>
    <row r="1527" spans="1:28" s="2" customFormat="1" ht="15" x14ac:dyDescent="0.2">
      <c r="A1527" s="228">
        <v>820389</v>
      </c>
      <c r="B1527" s="228" t="s">
        <v>4031</v>
      </c>
      <c r="C1527" s="228" t="s">
        <v>4204</v>
      </c>
      <c r="D1527" s="228" t="s">
        <v>3395</v>
      </c>
      <c r="E1527" s="228" t="s">
        <v>3309</v>
      </c>
      <c r="F1527" s="228" t="s">
        <v>67</v>
      </c>
      <c r="G1527" s="228" t="s">
        <v>128</v>
      </c>
      <c r="H1527" s="228">
        <v>0</v>
      </c>
      <c r="I1527" s="228">
        <v>0</v>
      </c>
      <c r="J1527" s="228">
        <v>0</v>
      </c>
      <c r="K1527" s="228">
        <v>0</v>
      </c>
      <c r="L1527" s="231">
        <v>0</v>
      </c>
      <c r="N1527" s="119" t="str">
        <f t="shared" si="69"/>
        <v>820389-44002-L</v>
      </c>
      <c r="O1527" s="122" t="str">
        <f>IF(B1527="NET","",IF(B1527="","",IFERROR(VLOOKUP(N1527,EAN!$A:$B,2,FALSE),"MANGLER - MÅ OPPDATERE EAN-FANEN")))</f>
        <v>MANGLER - MÅ OPPDATERE EAN-FANEN</v>
      </c>
      <c r="P1527" s="119">
        <f t="shared" si="70"/>
        <v>0</v>
      </c>
      <c r="Q1527" s="119">
        <f t="shared" si="71"/>
        <v>0</v>
      </c>
      <c r="S1527" s="137" t="str">
        <f>IF(B1527="NET","",IFERROR(VLOOKUP(O1527,'2) Order Form'!$W$9:$W$1926,1,FALSE),"Ikke med I order form"))</f>
        <v>Ikke med I order form</v>
      </c>
      <c r="V1527" s="172"/>
      <c r="W1527" s="120"/>
      <c r="AA1527" s="195"/>
      <c r="AB1527" s="137"/>
    </row>
    <row r="1528" spans="1:28" s="2" customFormat="1" ht="15" x14ac:dyDescent="0.2">
      <c r="A1528" s="228">
        <v>820389</v>
      </c>
      <c r="B1528" s="228" t="s">
        <v>4031</v>
      </c>
      <c r="C1528" s="228" t="s">
        <v>4204</v>
      </c>
      <c r="D1528" s="228" t="s">
        <v>3396</v>
      </c>
      <c r="E1528" s="228" t="s">
        <v>3309</v>
      </c>
      <c r="F1528" s="228" t="s">
        <v>68</v>
      </c>
      <c r="G1528" s="228" t="s">
        <v>128</v>
      </c>
      <c r="H1528" s="228">
        <v>0</v>
      </c>
      <c r="I1528" s="228">
        <v>0</v>
      </c>
      <c r="J1528" s="228">
        <v>0</v>
      </c>
      <c r="K1528" s="228">
        <v>0</v>
      </c>
      <c r="L1528" s="231">
        <v>0</v>
      </c>
      <c r="N1528" s="119" t="str">
        <f t="shared" si="69"/>
        <v>820389-44002-XL</v>
      </c>
      <c r="O1528" s="122" t="str">
        <f>IF(B1528="NET","",IF(B1528="","",IFERROR(VLOOKUP(N1528,EAN!$A:$B,2,FALSE),"MANGLER - MÅ OPPDATERE EAN-FANEN")))</f>
        <v>MANGLER - MÅ OPPDATERE EAN-FANEN</v>
      </c>
      <c r="P1528" s="119">
        <f t="shared" si="70"/>
        <v>0</v>
      </c>
      <c r="Q1528" s="119">
        <f t="shared" si="71"/>
        <v>0</v>
      </c>
      <c r="S1528" s="137" t="str">
        <f>IF(B1528="NET","",IFERROR(VLOOKUP(O1528,'2) Order Form'!$W$9:$W$1926,1,FALSE),"Ikke med I order form"))</f>
        <v>Ikke med I order form</v>
      </c>
      <c r="V1528" s="172"/>
      <c r="W1528" s="120"/>
      <c r="AA1528" s="195"/>
      <c r="AB1528" s="137"/>
    </row>
    <row r="1529" spans="1:28" s="2" customFormat="1" ht="15" x14ac:dyDescent="0.2">
      <c r="A1529" s="228">
        <v>820389</v>
      </c>
      <c r="B1529" s="228" t="s">
        <v>4031</v>
      </c>
      <c r="C1529" s="228" t="s">
        <v>4204</v>
      </c>
      <c r="D1529" s="228" t="s">
        <v>650</v>
      </c>
      <c r="E1529" s="228" t="s">
        <v>4364</v>
      </c>
      <c r="F1529" s="228" t="s">
        <v>8</v>
      </c>
      <c r="G1529" s="228" t="s">
        <v>128</v>
      </c>
      <c r="H1529" s="228">
        <v>0</v>
      </c>
      <c r="I1529" s="228">
        <v>0</v>
      </c>
      <c r="J1529" s="228">
        <v>0</v>
      </c>
      <c r="K1529" s="228">
        <v>0</v>
      </c>
      <c r="L1529" s="231">
        <v>0</v>
      </c>
      <c r="N1529" s="119" t="str">
        <f t="shared" si="69"/>
        <v>820389-99901-S</v>
      </c>
      <c r="O1529" s="122" t="str">
        <f>IF(B1529="NET","",IF(B1529="","",IFERROR(VLOOKUP(N1529,EAN!$A:$B,2,FALSE),"MANGLER - MÅ OPPDATERE EAN-FANEN")))</f>
        <v>MANGLER - MÅ OPPDATERE EAN-FANEN</v>
      </c>
      <c r="P1529" s="119">
        <f t="shared" si="70"/>
        <v>0</v>
      </c>
      <c r="Q1529" s="119">
        <f t="shared" si="71"/>
        <v>0</v>
      </c>
      <c r="S1529" s="137" t="str">
        <f>IF(B1529="NET","",IFERROR(VLOOKUP(O1529,'2) Order Form'!$W$9:$W$1926,1,FALSE),"Ikke med I order form"))</f>
        <v>Ikke med I order form</v>
      </c>
      <c r="V1529" s="172"/>
      <c r="W1529" s="120"/>
      <c r="AA1529" s="195"/>
      <c r="AB1529" s="137"/>
    </row>
    <row r="1530" spans="1:28" s="2" customFormat="1" ht="15" x14ac:dyDescent="0.2">
      <c r="A1530" s="228">
        <v>820389</v>
      </c>
      <c r="B1530" s="228" t="s">
        <v>4031</v>
      </c>
      <c r="C1530" s="228" t="s">
        <v>4204</v>
      </c>
      <c r="D1530" s="228" t="s">
        <v>651</v>
      </c>
      <c r="E1530" s="228" t="s">
        <v>4364</v>
      </c>
      <c r="F1530" s="228" t="s">
        <v>7</v>
      </c>
      <c r="G1530" s="228" t="s">
        <v>128</v>
      </c>
      <c r="H1530" s="228">
        <v>0</v>
      </c>
      <c r="I1530" s="228">
        <v>0</v>
      </c>
      <c r="J1530" s="228">
        <v>0</v>
      </c>
      <c r="K1530" s="228">
        <v>0</v>
      </c>
      <c r="L1530" s="231">
        <v>0</v>
      </c>
      <c r="N1530" s="119" t="str">
        <f t="shared" si="69"/>
        <v>820389-99901-M</v>
      </c>
      <c r="O1530" s="122" t="str">
        <f>IF(B1530="NET","",IF(B1530="","",IFERROR(VLOOKUP(N1530,EAN!$A:$B,2,FALSE),"MANGLER - MÅ OPPDATERE EAN-FANEN")))</f>
        <v>MANGLER - MÅ OPPDATERE EAN-FANEN</v>
      </c>
      <c r="P1530" s="119">
        <f t="shared" si="70"/>
        <v>0</v>
      </c>
      <c r="Q1530" s="119">
        <f t="shared" si="71"/>
        <v>0</v>
      </c>
      <c r="S1530" s="137" t="str">
        <f>IF(B1530="NET","",IFERROR(VLOOKUP(O1530,'2) Order Form'!$W$9:$W$1926,1,FALSE),"Ikke med I order form"))</f>
        <v>Ikke med I order form</v>
      </c>
      <c r="V1530" s="172"/>
      <c r="W1530" s="120"/>
      <c r="AA1530" s="195"/>
      <c r="AB1530" s="137"/>
    </row>
    <row r="1531" spans="1:28" s="2" customFormat="1" ht="15" x14ac:dyDescent="0.2">
      <c r="A1531" s="228">
        <v>820389</v>
      </c>
      <c r="B1531" s="228" t="s">
        <v>4031</v>
      </c>
      <c r="C1531" s="228" t="s">
        <v>4204</v>
      </c>
      <c r="D1531" s="228" t="s">
        <v>652</v>
      </c>
      <c r="E1531" s="228" t="s">
        <v>4364</v>
      </c>
      <c r="F1531" s="228" t="s">
        <v>67</v>
      </c>
      <c r="G1531" s="228" t="s">
        <v>128</v>
      </c>
      <c r="H1531" s="228">
        <v>0</v>
      </c>
      <c r="I1531" s="228">
        <v>0</v>
      </c>
      <c r="J1531" s="228">
        <v>0</v>
      </c>
      <c r="K1531" s="228">
        <v>0</v>
      </c>
      <c r="L1531" s="231">
        <v>0</v>
      </c>
      <c r="N1531" s="119" t="str">
        <f t="shared" si="69"/>
        <v>820389-99901-L</v>
      </c>
      <c r="O1531" s="122" t="str">
        <f>IF(B1531="NET","",IF(B1531="","",IFERROR(VLOOKUP(N1531,EAN!$A:$B,2,FALSE),"MANGLER - MÅ OPPDATERE EAN-FANEN")))</f>
        <v>MANGLER - MÅ OPPDATERE EAN-FANEN</v>
      </c>
      <c r="P1531" s="119">
        <f t="shared" si="70"/>
        <v>0</v>
      </c>
      <c r="Q1531" s="119">
        <f t="shared" si="71"/>
        <v>0</v>
      </c>
      <c r="S1531" s="137" t="str">
        <f>IF(B1531="NET","",IFERROR(VLOOKUP(O1531,'2) Order Form'!$W$9:$W$1926,1,FALSE),"Ikke med I order form"))</f>
        <v>Ikke med I order form</v>
      </c>
      <c r="V1531" s="172"/>
      <c r="W1531" s="120"/>
      <c r="AA1531" s="195"/>
      <c r="AB1531" s="137"/>
    </row>
    <row r="1532" spans="1:28" s="2" customFormat="1" ht="15" x14ac:dyDescent="0.2">
      <c r="A1532" s="228">
        <v>820389</v>
      </c>
      <c r="B1532" s="228" t="s">
        <v>4031</v>
      </c>
      <c r="C1532" s="228" t="s">
        <v>4204</v>
      </c>
      <c r="D1532" s="228" t="s">
        <v>653</v>
      </c>
      <c r="E1532" s="228" t="s">
        <v>4364</v>
      </c>
      <c r="F1532" s="228" t="s">
        <v>68</v>
      </c>
      <c r="G1532" s="228" t="s">
        <v>128</v>
      </c>
      <c r="H1532" s="228">
        <v>0</v>
      </c>
      <c r="I1532" s="228">
        <v>0</v>
      </c>
      <c r="J1532" s="228">
        <v>0</v>
      </c>
      <c r="K1532" s="228">
        <v>0</v>
      </c>
      <c r="L1532" s="231">
        <v>0</v>
      </c>
      <c r="N1532" s="119" t="str">
        <f t="shared" si="69"/>
        <v>820389-99901-XL</v>
      </c>
      <c r="O1532" s="122" t="str">
        <f>IF(B1532="NET","",IF(B1532="","",IFERROR(VLOOKUP(N1532,EAN!$A:$B,2,FALSE),"MANGLER - MÅ OPPDATERE EAN-FANEN")))</f>
        <v>MANGLER - MÅ OPPDATERE EAN-FANEN</v>
      </c>
      <c r="P1532" s="119">
        <f t="shared" si="70"/>
        <v>0</v>
      </c>
      <c r="Q1532" s="119">
        <f t="shared" si="71"/>
        <v>0</v>
      </c>
      <c r="S1532" s="137" t="str">
        <f>IF(B1532="NET","",IFERROR(VLOOKUP(O1532,'2) Order Form'!$W$9:$W$1926,1,FALSE),"Ikke med I order form"))</f>
        <v>Ikke med I order form</v>
      </c>
      <c r="V1532" s="172"/>
      <c r="W1532" s="120"/>
      <c r="AA1532" s="195"/>
      <c r="AB1532" s="137"/>
    </row>
    <row r="1533" spans="1:28" s="2" customFormat="1" ht="15" x14ac:dyDescent="0.2">
      <c r="A1533" s="229">
        <v>820391</v>
      </c>
      <c r="B1533" s="228" t="s">
        <v>248</v>
      </c>
      <c r="C1533" s="228"/>
      <c r="D1533" s="228"/>
      <c r="E1533" s="228"/>
      <c r="F1533" s="228"/>
      <c r="G1533" s="228"/>
      <c r="H1533" s="229">
        <v>202226</v>
      </c>
      <c r="I1533" s="229">
        <v>202227</v>
      </c>
      <c r="J1533" s="229">
        <v>202228</v>
      </c>
      <c r="K1533" s="229">
        <v>202229</v>
      </c>
      <c r="L1533" s="232">
        <v>202234</v>
      </c>
      <c r="N1533" s="119" t="str">
        <f t="shared" si="69"/>
        <v>820391-</v>
      </c>
      <c r="O1533" s="122" t="str">
        <f>IF(B1533="NET","",IF(B1533="","",IFERROR(VLOOKUP(N1533,EAN!$A:$B,2,FALSE),"MANGLER - MÅ OPPDATERE EAN-FANEN")))</f>
        <v/>
      </c>
      <c r="P1533" s="119">
        <f t="shared" si="70"/>
        <v>202226</v>
      </c>
      <c r="Q1533" s="119">
        <f t="shared" si="71"/>
        <v>202234</v>
      </c>
      <c r="S1533" s="137" t="str">
        <f>IF(B1533="NET","",IFERROR(VLOOKUP(O1533,'2) Order Form'!$W$9:$W$1926,1,FALSE),"Ikke med I order form"))</f>
        <v/>
      </c>
      <c r="V1533" s="172"/>
      <c r="W1533" s="120"/>
      <c r="AA1533" s="195"/>
      <c r="AB1533" s="137"/>
    </row>
    <row r="1534" spans="1:28" s="2" customFormat="1" ht="15" x14ac:dyDescent="0.2">
      <c r="A1534" s="228">
        <v>820391</v>
      </c>
      <c r="B1534" s="228" t="s">
        <v>4032</v>
      </c>
      <c r="C1534" s="228" t="s">
        <v>4204</v>
      </c>
      <c r="D1534" s="228" t="s">
        <v>2290</v>
      </c>
      <c r="E1534" s="228" t="s">
        <v>132</v>
      </c>
      <c r="F1534" s="228" t="s">
        <v>8</v>
      </c>
      <c r="G1534" s="228" t="s">
        <v>128</v>
      </c>
      <c r="H1534" s="228">
        <v>0</v>
      </c>
      <c r="I1534" s="228">
        <v>0</v>
      </c>
      <c r="J1534" s="228">
        <v>0</v>
      </c>
      <c r="K1534" s="228">
        <v>0</v>
      </c>
      <c r="L1534" s="231">
        <v>0</v>
      </c>
      <c r="N1534" s="119" t="str">
        <f t="shared" si="69"/>
        <v>820391-10001-S</v>
      </c>
      <c r="O1534" s="122" t="str">
        <f>IF(B1534="NET","",IF(B1534="","",IFERROR(VLOOKUP(N1534,EAN!$A:$B,2,FALSE),"MANGLER - MÅ OPPDATERE EAN-FANEN")))</f>
        <v>MANGLER - MÅ OPPDATERE EAN-FANEN</v>
      </c>
      <c r="P1534" s="119">
        <f t="shared" si="70"/>
        <v>0</v>
      </c>
      <c r="Q1534" s="119">
        <f t="shared" si="71"/>
        <v>0</v>
      </c>
      <c r="S1534" s="137" t="str">
        <f>IF(B1534="NET","",IFERROR(VLOOKUP(O1534,'2) Order Form'!$W$9:$W$1926,1,FALSE),"Ikke med I order form"))</f>
        <v>Ikke med I order form</v>
      </c>
      <c r="V1534" s="172"/>
      <c r="W1534" s="120"/>
      <c r="AA1534" s="195"/>
      <c r="AB1534" s="137"/>
    </row>
    <row r="1535" spans="1:28" s="2" customFormat="1" ht="15" x14ac:dyDescent="0.2">
      <c r="A1535" s="228">
        <v>820391</v>
      </c>
      <c r="B1535" s="228" t="s">
        <v>4032</v>
      </c>
      <c r="C1535" s="228" t="s">
        <v>4204</v>
      </c>
      <c r="D1535" s="228" t="s">
        <v>2291</v>
      </c>
      <c r="E1535" s="228" t="s">
        <v>132</v>
      </c>
      <c r="F1535" s="228" t="s">
        <v>7</v>
      </c>
      <c r="G1535" s="228" t="s">
        <v>128</v>
      </c>
      <c r="H1535" s="228">
        <v>0</v>
      </c>
      <c r="I1535" s="228">
        <v>0</v>
      </c>
      <c r="J1535" s="228">
        <v>0</v>
      </c>
      <c r="K1535" s="228">
        <v>0</v>
      </c>
      <c r="L1535" s="231">
        <v>0</v>
      </c>
      <c r="N1535" s="119" t="str">
        <f t="shared" si="69"/>
        <v>820391-10001-M</v>
      </c>
      <c r="O1535" s="122" t="str">
        <f>IF(B1535="NET","",IF(B1535="","",IFERROR(VLOOKUP(N1535,EAN!$A:$B,2,FALSE),"MANGLER - MÅ OPPDATERE EAN-FANEN")))</f>
        <v>MANGLER - MÅ OPPDATERE EAN-FANEN</v>
      </c>
      <c r="P1535" s="119">
        <f t="shared" si="70"/>
        <v>0</v>
      </c>
      <c r="Q1535" s="119">
        <f t="shared" si="71"/>
        <v>0</v>
      </c>
      <c r="S1535" s="137" t="str">
        <f>IF(B1535="NET","",IFERROR(VLOOKUP(O1535,'2) Order Form'!$W$9:$W$1926,1,FALSE),"Ikke med I order form"))</f>
        <v>Ikke med I order form</v>
      </c>
      <c r="V1535" s="172"/>
      <c r="W1535" s="120"/>
      <c r="AA1535" s="195"/>
      <c r="AB1535" s="137"/>
    </row>
    <row r="1536" spans="1:28" s="2" customFormat="1" ht="15" x14ac:dyDescent="0.2">
      <c r="A1536" s="228">
        <v>820391</v>
      </c>
      <c r="B1536" s="228" t="s">
        <v>4032</v>
      </c>
      <c r="C1536" s="228" t="s">
        <v>4204</v>
      </c>
      <c r="D1536" s="228" t="s">
        <v>2292</v>
      </c>
      <c r="E1536" s="228" t="s">
        <v>132</v>
      </c>
      <c r="F1536" s="228" t="s">
        <v>67</v>
      </c>
      <c r="G1536" s="228" t="s">
        <v>128</v>
      </c>
      <c r="H1536" s="228">
        <v>0</v>
      </c>
      <c r="I1536" s="228">
        <v>0</v>
      </c>
      <c r="J1536" s="228">
        <v>0</v>
      </c>
      <c r="K1536" s="228">
        <v>0</v>
      </c>
      <c r="L1536" s="231">
        <v>0</v>
      </c>
      <c r="N1536" s="119" t="str">
        <f t="shared" si="69"/>
        <v>820391-10001-L</v>
      </c>
      <c r="O1536" s="122" t="str">
        <f>IF(B1536="NET","",IF(B1536="","",IFERROR(VLOOKUP(N1536,EAN!$A:$B,2,FALSE),"MANGLER - MÅ OPPDATERE EAN-FANEN")))</f>
        <v>MANGLER - MÅ OPPDATERE EAN-FANEN</v>
      </c>
      <c r="P1536" s="119">
        <f t="shared" si="70"/>
        <v>0</v>
      </c>
      <c r="Q1536" s="119">
        <f t="shared" si="71"/>
        <v>0</v>
      </c>
      <c r="S1536" s="137" t="str">
        <f>IF(B1536="NET","",IFERROR(VLOOKUP(O1536,'2) Order Form'!$W$9:$W$1926,1,FALSE),"Ikke med I order form"))</f>
        <v>Ikke med I order form</v>
      </c>
      <c r="V1536" s="172"/>
      <c r="W1536" s="120"/>
      <c r="AA1536" s="195"/>
      <c r="AB1536" s="137"/>
    </row>
    <row r="1537" spans="1:28" s="2" customFormat="1" ht="15" x14ac:dyDescent="0.2">
      <c r="A1537" s="228">
        <v>820391</v>
      </c>
      <c r="B1537" s="228" t="s">
        <v>4032</v>
      </c>
      <c r="C1537" s="228" t="s">
        <v>4204</v>
      </c>
      <c r="D1537" s="228" t="s">
        <v>2293</v>
      </c>
      <c r="E1537" s="228" t="s">
        <v>132</v>
      </c>
      <c r="F1537" s="228" t="s">
        <v>68</v>
      </c>
      <c r="G1537" s="228" t="s">
        <v>128</v>
      </c>
      <c r="H1537" s="228">
        <v>0</v>
      </c>
      <c r="I1537" s="228">
        <v>0</v>
      </c>
      <c r="J1537" s="228">
        <v>0</v>
      </c>
      <c r="K1537" s="228">
        <v>0</v>
      </c>
      <c r="L1537" s="231">
        <v>0</v>
      </c>
      <c r="N1537" s="119" t="str">
        <f t="shared" si="69"/>
        <v>820391-10001-XL</v>
      </c>
      <c r="O1537" s="122" t="str">
        <f>IF(B1537="NET","",IF(B1537="","",IFERROR(VLOOKUP(N1537,EAN!$A:$B,2,FALSE),"MANGLER - MÅ OPPDATERE EAN-FANEN")))</f>
        <v>MANGLER - MÅ OPPDATERE EAN-FANEN</v>
      </c>
      <c r="P1537" s="119">
        <f t="shared" si="70"/>
        <v>0</v>
      </c>
      <c r="Q1537" s="119">
        <f t="shared" si="71"/>
        <v>0</v>
      </c>
      <c r="S1537" s="137" t="str">
        <f>IF(B1537="NET","",IFERROR(VLOOKUP(O1537,'2) Order Form'!$W$9:$W$1926,1,FALSE),"Ikke med I order form"))</f>
        <v>Ikke med I order form</v>
      </c>
      <c r="V1537" s="172"/>
      <c r="W1537" s="120"/>
      <c r="AA1537" s="195"/>
      <c r="AB1537" s="137"/>
    </row>
    <row r="1538" spans="1:28" s="2" customFormat="1" ht="15" x14ac:dyDescent="0.2">
      <c r="A1538" s="228">
        <v>820391</v>
      </c>
      <c r="B1538" s="228" t="s">
        <v>4032</v>
      </c>
      <c r="C1538" s="228" t="s">
        <v>4204</v>
      </c>
      <c r="D1538" s="228" t="s">
        <v>2294</v>
      </c>
      <c r="E1538" s="228" t="s">
        <v>4395</v>
      </c>
      <c r="F1538" s="228" t="s">
        <v>8</v>
      </c>
      <c r="G1538" s="228" t="s">
        <v>128</v>
      </c>
      <c r="H1538" s="228">
        <v>0</v>
      </c>
      <c r="I1538" s="228">
        <v>0</v>
      </c>
      <c r="J1538" s="228">
        <v>0</v>
      </c>
      <c r="K1538" s="228">
        <v>0</v>
      </c>
      <c r="L1538" s="231">
        <v>0</v>
      </c>
      <c r="N1538" s="119" t="str">
        <f t="shared" si="69"/>
        <v>820391-55504-S</v>
      </c>
      <c r="O1538" s="122" t="str">
        <f>IF(B1538="NET","",IF(B1538="","",IFERROR(VLOOKUP(N1538,EAN!$A:$B,2,FALSE),"MANGLER - MÅ OPPDATERE EAN-FANEN")))</f>
        <v>MANGLER - MÅ OPPDATERE EAN-FANEN</v>
      </c>
      <c r="P1538" s="119">
        <f t="shared" si="70"/>
        <v>0</v>
      </c>
      <c r="Q1538" s="119">
        <f t="shared" si="71"/>
        <v>0</v>
      </c>
      <c r="S1538" s="137" t="str">
        <f>IF(B1538="NET","",IFERROR(VLOOKUP(O1538,'2) Order Form'!$W$9:$W$1926,1,FALSE),"Ikke med I order form"))</f>
        <v>Ikke med I order form</v>
      </c>
      <c r="V1538" s="172"/>
      <c r="W1538" s="120"/>
      <c r="AA1538" s="195"/>
      <c r="AB1538" s="137"/>
    </row>
    <row r="1539" spans="1:28" s="2" customFormat="1" ht="15" x14ac:dyDescent="0.2">
      <c r="A1539" s="228">
        <v>820391</v>
      </c>
      <c r="B1539" s="228" t="s">
        <v>4032</v>
      </c>
      <c r="C1539" s="228" t="s">
        <v>4204</v>
      </c>
      <c r="D1539" s="228" t="s">
        <v>2295</v>
      </c>
      <c r="E1539" s="228" t="s">
        <v>4395</v>
      </c>
      <c r="F1539" s="228" t="s">
        <v>7</v>
      </c>
      <c r="G1539" s="228" t="s">
        <v>128</v>
      </c>
      <c r="H1539" s="228">
        <v>0</v>
      </c>
      <c r="I1539" s="228">
        <v>0</v>
      </c>
      <c r="J1539" s="228">
        <v>0</v>
      </c>
      <c r="K1539" s="228">
        <v>0</v>
      </c>
      <c r="L1539" s="231">
        <v>0</v>
      </c>
      <c r="N1539" s="119" t="str">
        <f t="shared" si="69"/>
        <v>820391-55504-M</v>
      </c>
      <c r="O1539" s="122" t="str">
        <f>IF(B1539="NET","",IF(B1539="","",IFERROR(VLOOKUP(N1539,EAN!$A:$B,2,FALSE),"MANGLER - MÅ OPPDATERE EAN-FANEN")))</f>
        <v>MANGLER - MÅ OPPDATERE EAN-FANEN</v>
      </c>
      <c r="P1539" s="119">
        <f t="shared" si="70"/>
        <v>0</v>
      </c>
      <c r="Q1539" s="119">
        <f t="shared" si="71"/>
        <v>0</v>
      </c>
      <c r="S1539" s="137" t="str">
        <f>IF(B1539="NET","",IFERROR(VLOOKUP(O1539,'2) Order Form'!$W$9:$W$1926,1,FALSE),"Ikke med I order form"))</f>
        <v>Ikke med I order form</v>
      </c>
      <c r="V1539" s="172"/>
      <c r="W1539" s="120"/>
      <c r="AA1539" s="195"/>
      <c r="AB1539" s="137"/>
    </row>
    <row r="1540" spans="1:28" s="2" customFormat="1" ht="15" x14ac:dyDescent="0.2">
      <c r="A1540" s="228">
        <v>820391</v>
      </c>
      <c r="B1540" s="228" t="s">
        <v>4032</v>
      </c>
      <c r="C1540" s="228" t="s">
        <v>4204</v>
      </c>
      <c r="D1540" s="228" t="s">
        <v>2296</v>
      </c>
      <c r="E1540" s="228" t="s">
        <v>4395</v>
      </c>
      <c r="F1540" s="228" t="s">
        <v>67</v>
      </c>
      <c r="G1540" s="228" t="s">
        <v>128</v>
      </c>
      <c r="H1540" s="228">
        <v>0</v>
      </c>
      <c r="I1540" s="228">
        <v>0</v>
      </c>
      <c r="J1540" s="228">
        <v>0</v>
      </c>
      <c r="K1540" s="228">
        <v>0</v>
      </c>
      <c r="L1540" s="231">
        <v>0</v>
      </c>
      <c r="N1540" s="119" t="str">
        <f t="shared" ref="N1540:N1603" si="72">CONCATENATE(A1540,"-",D1540)</f>
        <v>820391-55504-L</v>
      </c>
      <c r="O1540" s="122" t="str">
        <f>IF(B1540="NET","",IF(B1540="","",IFERROR(VLOOKUP(N1540,EAN!$A:$B,2,FALSE),"MANGLER - MÅ OPPDATERE EAN-FANEN")))</f>
        <v>MANGLER - MÅ OPPDATERE EAN-FANEN</v>
      </c>
      <c r="P1540" s="119">
        <f t="shared" si="70"/>
        <v>0</v>
      </c>
      <c r="Q1540" s="119">
        <f t="shared" si="71"/>
        <v>0</v>
      </c>
      <c r="S1540" s="137" t="str">
        <f>IF(B1540="NET","",IFERROR(VLOOKUP(O1540,'2) Order Form'!$W$9:$W$1926,1,FALSE),"Ikke med I order form"))</f>
        <v>Ikke med I order form</v>
      </c>
      <c r="V1540" s="172"/>
      <c r="W1540" s="120"/>
      <c r="AA1540" s="195"/>
      <c r="AB1540" s="137"/>
    </row>
    <row r="1541" spans="1:28" s="2" customFormat="1" ht="15" x14ac:dyDescent="0.2">
      <c r="A1541" s="228">
        <v>820391</v>
      </c>
      <c r="B1541" s="228" t="s">
        <v>4032</v>
      </c>
      <c r="C1541" s="228" t="s">
        <v>4204</v>
      </c>
      <c r="D1541" s="228" t="s">
        <v>2297</v>
      </c>
      <c r="E1541" s="228" t="s">
        <v>4395</v>
      </c>
      <c r="F1541" s="228" t="s">
        <v>68</v>
      </c>
      <c r="G1541" s="228" t="s">
        <v>128</v>
      </c>
      <c r="H1541" s="228">
        <v>0</v>
      </c>
      <c r="I1541" s="228">
        <v>0</v>
      </c>
      <c r="J1541" s="228">
        <v>0</v>
      </c>
      <c r="K1541" s="228">
        <v>0</v>
      </c>
      <c r="L1541" s="231">
        <v>0</v>
      </c>
      <c r="N1541" s="119" t="str">
        <f t="shared" si="72"/>
        <v>820391-55504-XL</v>
      </c>
      <c r="O1541" s="122" t="str">
        <f>IF(B1541="NET","",IF(B1541="","",IFERROR(VLOOKUP(N1541,EAN!$A:$B,2,FALSE),"MANGLER - MÅ OPPDATERE EAN-FANEN")))</f>
        <v>MANGLER - MÅ OPPDATERE EAN-FANEN</v>
      </c>
      <c r="P1541" s="119">
        <f t="shared" ref="P1541:P1604" si="73">H1541</f>
        <v>0</v>
      </c>
      <c r="Q1541" s="119">
        <f t="shared" ref="Q1541:Q1604" si="74">L1541</f>
        <v>0</v>
      </c>
      <c r="S1541" s="137" t="str">
        <f>IF(B1541="NET","",IFERROR(VLOOKUP(O1541,'2) Order Form'!$W$9:$W$1926,1,FALSE),"Ikke med I order form"))</f>
        <v>Ikke med I order form</v>
      </c>
      <c r="V1541" s="172"/>
      <c r="W1541" s="120"/>
      <c r="AA1541" s="195"/>
      <c r="AB1541" s="137"/>
    </row>
    <row r="1542" spans="1:28" s="2" customFormat="1" ht="15" x14ac:dyDescent="0.2">
      <c r="A1542" s="228">
        <v>820391</v>
      </c>
      <c r="B1542" s="228" t="s">
        <v>4032</v>
      </c>
      <c r="C1542" s="228" t="s">
        <v>4204</v>
      </c>
      <c r="D1542" s="228" t="s">
        <v>4001</v>
      </c>
      <c r="E1542" s="228" t="s">
        <v>4396</v>
      </c>
      <c r="F1542" s="228" t="s">
        <v>8</v>
      </c>
      <c r="G1542" s="228" t="s">
        <v>128</v>
      </c>
      <c r="H1542" s="228">
        <v>0</v>
      </c>
      <c r="I1542" s="228">
        <v>0</v>
      </c>
      <c r="J1542" s="228">
        <v>0</v>
      </c>
      <c r="K1542" s="228">
        <v>0</v>
      </c>
      <c r="L1542" s="231">
        <v>0</v>
      </c>
      <c r="N1542" s="119" t="str">
        <f t="shared" si="72"/>
        <v>820391-78001-S</v>
      </c>
      <c r="O1542" s="122" t="str">
        <f>IF(B1542="NET","",IF(B1542="","",IFERROR(VLOOKUP(N1542,EAN!$A:$B,2,FALSE),"MANGLER - MÅ OPPDATERE EAN-FANEN")))</f>
        <v>MANGLER - MÅ OPPDATERE EAN-FANEN</v>
      </c>
      <c r="P1542" s="119">
        <f t="shared" si="73"/>
        <v>0</v>
      </c>
      <c r="Q1542" s="119">
        <f t="shared" si="74"/>
        <v>0</v>
      </c>
      <c r="S1542" s="137" t="str">
        <f>IF(B1542="NET","",IFERROR(VLOOKUP(O1542,'2) Order Form'!$W$9:$W$1926,1,FALSE),"Ikke med I order form"))</f>
        <v>Ikke med I order form</v>
      </c>
      <c r="V1542" s="172"/>
      <c r="W1542" s="120"/>
      <c r="AA1542" s="195"/>
      <c r="AB1542" s="137"/>
    </row>
    <row r="1543" spans="1:28" s="2" customFormat="1" ht="15" x14ac:dyDescent="0.2">
      <c r="A1543" s="228">
        <v>820391</v>
      </c>
      <c r="B1543" s="228" t="s">
        <v>4032</v>
      </c>
      <c r="C1543" s="228" t="s">
        <v>4204</v>
      </c>
      <c r="D1543" s="228" t="s">
        <v>4002</v>
      </c>
      <c r="E1543" s="228" t="s">
        <v>4396</v>
      </c>
      <c r="F1543" s="228" t="s">
        <v>7</v>
      </c>
      <c r="G1543" s="228" t="s">
        <v>128</v>
      </c>
      <c r="H1543" s="228">
        <v>0</v>
      </c>
      <c r="I1543" s="228">
        <v>0</v>
      </c>
      <c r="J1543" s="228">
        <v>0</v>
      </c>
      <c r="K1543" s="228">
        <v>0</v>
      </c>
      <c r="L1543" s="231">
        <v>0</v>
      </c>
      <c r="N1543" s="119" t="str">
        <f t="shared" si="72"/>
        <v>820391-78001-M</v>
      </c>
      <c r="O1543" s="122" t="str">
        <f>IF(B1543="NET","",IF(B1543="","",IFERROR(VLOOKUP(N1543,EAN!$A:$B,2,FALSE),"MANGLER - MÅ OPPDATERE EAN-FANEN")))</f>
        <v>MANGLER - MÅ OPPDATERE EAN-FANEN</v>
      </c>
      <c r="P1543" s="119">
        <f t="shared" si="73"/>
        <v>0</v>
      </c>
      <c r="Q1543" s="119">
        <f t="shared" si="74"/>
        <v>0</v>
      </c>
      <c r="S1543" s="137" t="str">
        <f>IF(B1543="NET","",IFERROR(VLOOKUP(O1543,'2) Order Form'!$W$9:$W$1926,1,FALSE),"Ikke med I order form"))</f>
        <v>Ikke med I order form</v>
      </c>
      <c r="V1543" s="172"/>
      <c r="W1543" s="120"/>
      <c r="AA1543" s="195"/>
      <c r="AB1543" s="137"/>
    </row>
    <row r="1544" spans="1:28" s="2" customFormat="1" ht="15" x14ac:dyDescent="0.2">
      <c r="A1544" s="228">
        <v>820391</v>
      </c>
      <c r="B1544" s="228" t="s">
        <v>4032</v>
      </c>
      <c r="C1544" s="228" t="s">
        <v>4204</v>
      </c>
      <c r="D1544" s="228" t="s">
        <v>4003</v>
      </c>
      <c r="E1544" s="228" t="s">
        <v>4396</v>
      </c>
      <c r="F1544" s="228" t="s">
        <v>67</v>
      </c>
      <c r="G1544" s="228" t="s">
        <v>128</v>
      </c>
      <c r="H1544" s="228">
        <v>0</v>
      </c>
      <c r="I1544" s="228">
        <v>0</v>
      </c>
      <c r="J1544" s="228">
        <v>0</v>
      </c>
      <c r="K1544" s="228">
        <v>0</v>
      </c>
      <c r="L1544" s="231">
        <v>0</v>
      </c>
      <c r="N1544" s="119" t="str">
        <f t="shared" si="72"/>
        <v>820391-78001-L</v>
      </c>
      <c r="O1544" s="122" t="str">
        <f>IF(B1544="NET","",IF(B1544="","",IFERROR(VLOOKUP(N1544,EAN!$A:$B,2,FALSE),"MANGLER - MÅ OPPDATERE EAN-FANEN")))</f>
        <v>MANGLER - MÅ OPPDATERE EAN-FANEN</v>
      </c>
      <c r="P1544" s="119">
        <f t="shared" si="73"/>
        <v>0</v>
      </c>
      <c r="Q1544" s="119">
        <f t="shared" si="74"/>
        <v>0</v>
      </c>
      <c r="S1544" s="137" t="str">
        <f>IF(B1544="NET","",IFERROR(VLOOKUP(O1544,'2) Order Form'!$W$9:$W$1926,1,FALSE),"Ikke med I order form"))</f>
        <v>Ikke med I order form</v>
      </c>
      <c r="V1544" s="172"/>
      <c r="W1544" s="120"/>
      <c r="AA1544" s="195"/>
      <c r="AB1544" s="137"/>
    </row>
    <row r="1545" spans="1:28" s="2" customFormat="1" ht="15" x14ac:dyDescent="0.2">
      <c r="A1545" s="228">
        <v>820391</v>
      </c>
      <c r="B1545" s="228" t="s">
        <v>4032</v>
      </c>
      <c r="C1545" s="228" t="s">
        <v>4204</v>
      </c>
      <c r="D1545" s="228" t="s">
        <v>4004</v>
      </c>
      <c r="E1545" s="228" t="s">
        <v>4396</v>
      </c>
      <c r="F1545" s="228" t="s">
        <v>68</v>
      </c>
      <c r="G1545" s="228" t="s">
        <v>128</v>
      </c>
      <c r="H1545" s="228">
        <v>0</v>
      </c>
      <c r="I1545" s="228">
        <v>0</v>
      </c>
      <c r="J1545" s="228">
        <v>0</v>
      </c>
      <c r="K1545" s="228">
        <v>0</v>
      </c>
      <c r="L1545" s="231">
        <v>0</v>
      </c>
      <c r="N1545" s="119" t="str">
        <f t="shared" si="72"/>
        <v>820391-78001-XL</v>
      </c>
      <c r="O1545" s="122" t="str">
        <f>IF(B1545="NET","",IF(B1545="","",IFERROR(VLOOKUP(N1545,EAN!$A:$B,2,FALSE),"MANGLER - MÅ OPPDATERE EAN-FANEN")))</f>
        <v>MANGLER - MÅ OPPDATERE EAN-FANEN</v>
      </c>
      <c r="P1545" s="119">
        <f t="shared" si="73"/>
        <v>0</v>
      </c>
      <c r="Q1545" s="119">
        <f t="shared" si="74"/>
        <v>0</v>
      </c>
      <c r="S1545" s="137" t="str">
        <f>IF(B1545="NET","",IFERROR(VLOOKUP(O1545,'2) Order Form'!$W$9:$W$1926,1,FALSE),"Ikke med I order form"))</f>
        <v>Ikke med I order form</v>
      </c>
      <c r="V1545" s="172"/>
      <c r="W1545" s="120"/>
      <c r="AA1545" s="195"/>
      <c r="AB1545" s="137"/>
    </row>
    <row r="1546" spans="1:28" s="2" customFormat="1" ht="15" x14ac:dyDescent="0.2">
      <c r="A1546" s="228">
        <v>820391</v>
      </c>
      <c r="B1546" s="228" t="s">
        <v>4032</v>
      </c>
      <c r="C1546" s="228" t="s">
        <v>4204</v>
      </c>
      <c r="D1546" s="228" t="s">
        <v>650</v>
      </c>
      <c r="E1546" s="228" t="s">
        <v>4364</v>
      </c>
      <c r="F1546" s="228" t="s">
        <v>8</v>
      </c>
      <c r="G1546" s="228" t="s">
        <v>128</v>
      </c>
      <c r="H1546" s="228">
        <v>0</v>
      </c>
      <c r="I1546" s="228">
        <v>0</v>
      </c>
      <c r="J1546" s="228">
        <v>0</v>
      </c>
      <c r="K1546" s="228">
        <v>0</v>
      </c>
      <c r="L1546" s="231">
        <v>0</v>
      </c>
      <c r="N1546" s="119" t="str">
        <f t="shared" si="72"/>
        <v>820391-99901-S</v>
      </c>
      <c r="O1546" s="122" t="str">
        <f>IF(B1546="NET","",IF(B1546="","",IFERROR(VLOOKUP(N1546,EAN!$A:$B,2,FALSE),"MANGLER - MÅ OPPDATERE EAN-FANEN")))</f>
        <v>MANGLER - MÅ OPPDATERE EAN-FANEN</v>
      </c>
      <c r="P1546" s="119">
        <f t="shared" si="73"/>
        <v>0</v>
      </c>
      <c r="Q1546" s="119">
        <f t="shared" si="74"/>
        <v>0</v>
      </c>
      <c r="S1546" s="137" t="str">
        <f>IF(B1546="NET","",IFERROR(VLOOKUP(O1546,'2) Order Form'!$W$9:$W$1926,1,FALSE),"Ikke med I order form"))</f>
        <v>Ikke med I order form</v>
      </c>
      <c r="V1546" s="172"/>
      <c r="W1546" s="120"/>
      <c r="AA1546" s="195"/>
      <c r="AB1546" s="137"/>
    </row>
    <row r="1547" spans="1:28" s="2" customFormat="1" ht="15" x14ac:dyDescent="0.2">
      <c r="A1547" s="228">
        <v>820391</v>
      </c>
      <c r="B1547" s="228" t="s">
        <v>4032</v>
      </c>
      <c r="C1547" s="228" t="s">
        <v>4204</v>
      </c>
      <c r="D1547" s="228" t="s">
        <v>651</v>
      </c>
      <c r="E1547" s="228" t="s">
        <v>4364</v>
      </c>
      <c r="F1547" s="228" t="s">
        <v>7</v>
      </c>
      <c r="G1547" s="228" t="s">
        <v>128</v>
      </c>
      <c r="H1547" s="228">
        <v>0</v>
      </c>
      <c r="I1547" s="228">
        <v>0</v>
      </c>
      <c r="J1547" s="228">
        <v>0</v>
      </c>
      <c r="K1547" s="228">
        <v>0</v>
      </c>
      <c r="L1547" s="231">
        <v>0</v>
      </c>
      <c r="N1547" s="119" t="str">
        <f t="shared" si="72"/>
        <v>820391-99901-M</v>
      </c>
      <c r="O1547" s="122" t="str">
        <f>IF(B1547="NET","",IF(B1547="","",IFERROR(VLOOKUP(N1547,EAN!$A:$B,2,FALSE),"MANGLER - MÅ OPPDATERE EAN-FANEN")))</f>
        <v>MANGLER - MÅ OPPDATERE EAN-FANEN</v>
      </c>
      <c r="P1547" s="119">
        <f t="shared" si="73"/>
        <v>0</v>
      </c>
      <c r="Q1547" s="119">
        <f t="shared" si="74"/>
        <v>0</v>
      </c>
      <c r="S1547" s="137" t="str">
        <f>IF(B1547="NET","",IFERROR(VLOOKUP(O1547,'2) Order Form'!$W$9:$W$1926,1,FALSE),"Ikke med I order form"))</f>
        <v>Ikke med I order form</v>
      </c>
      <c r="V1547" s="172"/>
      <c r="W1547" s="120"/>
      <c r="AA1547" s="195"/>
      <c r="AB1547" s="137"/>
    </row>
    <row r="1548" spans="1:28" s="2" customFormat="1" ht="15" x14ac:dyDescent="0.2">
      <c r="A1548" s="228">
        <v>820391</v>
      </c>
      <c r="B1548" s="228" t="s">
        <v>4032</v>
      </c>
      <c r="C1548" s="228" t="s">
        <v>4204</v>
      </c>
      <c r="D1548" s="228" t="s">
        <v>652</v>
      </c>
      <c r="E1548" s="228" t="s">
        <v>4364</v>
      </c>
      <c r="F1548" s="228" t="s">
        <v>67</v>
      </c>
      <c r="G1548" s="228" t="s">
        <v>128</v>
      </c>
      <c r="H1548" s="228">
        <v>0</v>
      </c>
      <c r="I1548" s="228">
        <v>0</v>
      </c>
      <c r="J1548" s="228">
        <v>0</v>
      </c>
      <c r="K1548" s="228">
        <v>0</v>
      </c>
      <c r="L1548" s="231">
        <v>0</v>
      </c>
      <c r="N1548" s="119" t="str">
        <f t="shared" si="72"/>
        <v>820391-99901-L</v>
      </c>
      <c r="O1548" s="122" t="str">
        <f>IF(B1548="NET","",IF(B1548="","",IFERROR(VLOOKUP(N1548,EAN!$A:$B,2,FALSE),"MANGLER - MÅ OPPDATERE EAN-FANEN")))</f>
        <v>MANGLER - MÅ OPPDATERE EAN-FANEN</v>
      </c>
      <c r="P1548" s="119">
        <f t="shared" si="73"/>
        <v>0</v>
      </c>
      <c r="Q1548" s="119">
        <f t="shared" si="74"/>
        <v>0</v>
      </c>
      <c r="S1548" s="137" t="str">
        <f>IF(B1548="NET","",IFERROR(VLOOKUP(O1548,'2) Order Form'!$W$9:$W$1926,1,FALSE),"Ikke med I order form"))</f>
        <v>Ikke med I order form</v>
      </c>
      <c r="V1548" s="172"/>
      <c r="W1548" s="120"/>
      <c r="AA1548" s="195"/>
      <c r="AB1548" s="137"/>
    </row>
    <row r="1549" spans="1:28" s="2" customFormat="1" ht="15" x14ac:dyDescent="0.2">
      <c r="A1549" s="228">
        <v>820391</v>
      </c>
      <c r="B1549" s="228" t="s">
        <v>4032</v>
      </c>
      <c r="C1549" s="228" t="s">
        <v>4204</v>
      </c>
      <c r="D1549" s="228" t="s">
        <v>653</v>
      </c>
      <c r="E1549" s="228" t="s">
        <v>4364</v>
      </c>
      <c r="F1549" s="228" t="s">
        <v>68</v>
      </c>
      <c r="G1549" s="228" t="s">
        <v>128</v>
      </c>
      <c r="H1549" s="228">
        <v>0</v>
      </c>
      <c r="I1549" s="228">
        <v>0</v>
      </c>
      <c r="J1549" s="228">
        <v>0</v>
      </c>
      <c r="K1549" s="228">
        <v>0</v>
      </c>
      <c r="L1549" s="231">
        <v>0</v>
      </c>
      <c r="N1549" s="119" t="str">
        <f t="shared" si="72"/>
        <v>820391-99901-XL</v>
      </c>
      <c r="O1549" s="122" t="str">
        <f>IF(B1549="NET","",IF(B1549="","",IFERROR(VLOOKUP(N1549,EAN!$A:$B,2,FALSE),"MANGLER - MÅ OPPDATERE EAN-FANEN")))</f>
        <v>MANGLER - MÅ OPPDATERE EAN-FANEN</v>
      </c>
      <c r="P1549" s="119">
        <f t="shared" si="73"/>
        <v>0</v>
      </c>
      <c r="Q1549" s="119">
        <f t="shared" si="74"/>
        <v>0</v>
      </c>
      <c r="S1549" s="137" t="str">
        <f>IF(B1549="NET","",IFERROR(VLOOKUP(O1549,'2) Order Form'!$W$9:$W$1926,1,FALSE),"Ikke med I order form"))</f>
        <v>Ikke med I order form</v>
      </c>
      <c r="V1549" s="172"/>
      <c r="W1549" s="120"/>
      <c r="AA1549" s="195"/>
      <c r="AB1549" s="137"/>
    </row>
    <row r="1550" spans="1:28" s="2" customFormat="1" ht="15" x14ac:dyDescent="0.2">
      <c r="A1550" s="229">
        <v>820395</v>
      </c>
      <c r="B1550" s="228" t="s">
        <v>248</v>
      </c>
      <c r="C1550" s="228"/>
      <c r="D1550" s="228"/>
      <c r="E1550" s="228"/>
      <c r="F1550" s="228"/>
      <c r="G1550" s="228"/>
      <c r="H1550" s="229">
        <v>202226</v>
      </c>
      <c r="I1550" s="229">
        <v>202227</v>
      </c>
      <c r="J1550" s="229">
        <v>202228</v>
      </c>
      <c r="K1550" s="229">
        <v>202229</v>
      </c>
      <c r="L1550" s="232">
        <v>202234</v>
      </c>
      <c r="N1550" s="119" t="str">
        <f t="shared" si="72"/>
        <v>820395-</v>
      </c>
      <c r="O1550" s="122" t="str">
        <f>IF(B1550="NET","",IF(B1550="","",IFERROR(VLOOKUP(N1550,EAN!$A:$B,2,FALSE),"MANGLER - MÅ OPPDATERE EAN-FANEN")))</f>
        <v/>
      </c>
      <c r="P1550" s="119">
        <f t="shared" si="73"/>
        <v>202226</v>
      </c>
      <c r="Q1550" s="119">
        <f t="shared" si="74"/>
        <v>202234</v>
      </c>
      <c r="S1550" s="137" t="str">
        <f>IF(B1550="NET","",IFERROR(VLOOKUP(O1550,'2) Order Form'!$W$9:$W$1926,1,FALSE),"Ikke med I order form"))</f>
        <v/>
      </c>
      <c r="V1550" s="172"/>
      <c r="W1550" s="120"/>
      <c r="AA1550" s="195"/>
      <c r="AB1550" s="137"/>
    </row>
    <row r="1551" spans="1:28" s="2" customFormat="1" ht="15" x14ac:dyDescent="0.2">
      <c r="A1551" s="228">
        <v>820395</v>
      </c>
      <c r="B1551" s="228" t="s">
        <v>4033</v>
      </c>
      <c r="C1551" s="228" t="s">
        <v>4204</v>
      </c>
      <c r="D1551" s="228" t="s">
        <v>3405</v>
      </c>
      <c r="E1551" s="228" t="s">
        <v>3309</v>
      </c>
      <c r="F1551" s="228" t="s">
        <v>69</v>
      </c>
      <c r="G1551" s="228" t="s">
        <v>128</v>
      </c>
      <c r="H1551" s="228">
        <v>0</v>
      </c>
      <c r="I1551" s="228">
        <v>0</v>
      </c>
      <c r="J1551" s="228">
        <v>0</v>
      </c>
      <c r="K1551" s="228">
        <v>0</v>
      </c>
      <c r="L1551" s="231">
        <v>0</v>
      </c>
      <c r="N1551" s="119" t="str">
        <f t="shared" si="72"/>
        <v>820395-44002-XS</v>
      </c>
      <c r="O1551" s="122" t="str">
        <f>IF(B1551="NET","",IF(B1551="","",IFERROR(VLOOKUP(N1551,EAN!$A:$B,2,FALSE),"MANGLER - MÅ OPPDATERE EAN-FANEN")))</f>
        <v>MANGLER - MÅ OPPDATERE EAN-FANEN</v>
      </c>
      <c r="P1551" s="119">
        <f t="shared" si="73"/>
        <v>0</v>
      </c>
      <c r="Q1551" s="119">
        <f t="shared" si="74"/>
        <v>0</v>
      </c>
      <c r="S1551" s="137" t="str">
        <f>IF(B1551="NET","",IFERROR(VLOOKUP(O1551,'2) Order Form'!$W$9:$W$1926,1,FALSE),"Ikke med I order form"))</f>
        <v>Ikke med I order form</v>
      </c>
      <c r="V1551" s="172"/>
      <c r="W1551" s="120"/>
      <c r="AA1551" s="195"/>
      <c r="AB1551" s="137"/>
    </row>
    <row r="1552" spans="1:28" s="2" customFormat="1" ht="15" x14ac:dyDescent="0.2">
      <c r="A1552" s="228">
        <v>820395</v>
      </c>
      <c r="B1552" s="228" t="s">
        <v>4033</v>
      </c>
      <c r="C1552" s="228" t="s">
        <v>4204</v>
      </c>
      <c r="D1552" s="228" t="s">
        <v>3393</v>
      </c>
      <c r="E1552" s="228" t="s">
        <v>3309</v>
      </c>
      <c r="F1552" s="228" t="s">
        <v>8</v>
      </c>
      <c r="G1552" s="228" t="s">
        <v>128</v>
      </c>
      <c r="H1552" s="228">
        <v>0</v>
      </c>
      <c r="I1552" s="228">
        <v>0</v>
      </c>
      <c r="J1552" s="228">
        <v>0</v>
      </c>
      <c r="K1552" s="228">
        <v>0</v>
      </c>
      <c r="L1552" s="231">
        <v>0</v>
      </c>
      <c r="N1552" s="119" t="str">
        <f t="shared" si="72"/>
        <v>820395-44002-S</v>
      </c>
      <c r="O1552" s="122" t="str">
        <f>IF(B1552="NET","",IF(B1552="","",IFERROR(VLOOKUP(N1552,EAN!$A:$B,2,FALSE),"MANGLER - MÅ OPPDATERE EAN-FANEN")))</f>
        <v>MANGLER - MÅ OPPDATERE EAN-FANEN</v>
      </c>
      <c r="P1552" s="119">
        <f t="shared" si="73"/>
        <v>0</v>
      </c>
      <c r="Q1552" s="119">
        <f t="shared" si="74"/>
        <v>0</v>
      </c>
      <c r="S1552" s="137" t="str">
        <f>IF(B1552="NET","",IFERROR(VLOOKUP(O1552,'2) Order Form'!$W$9:$W$1926,1,FALSE),"Ikke med I order form"))</f>
        <v>Ikke med I order form</v>
      </c>
      <c r="V1552" s="172"/>
      <c r="W1552" s="120"/>
      <c r="AA1552" s="195"/>
      <c r="AB1552" s="137"/>
    </row>
    <row r="1553" spans="1:28" s="2" customFormat="1" ht="15" x14ac:dyDescent="0.2">
      <c r="A1553" s="228">
        <v>820395</v>
      </c>
      <c r="B1553" s="228" t="s">
        <v>4033</v>
      </c>
      <c r="C1553" s="228" t="s">
        <v>4204</v>
      </c>
      <c r="D1553" s="228" t="s">
        <v>3394</v>
      </c>
      <c r="E1553" s="228" t="s">
        <v>3309</v>
      </c>
      <c r="F1553" s="228" t="s">
        <v>7</v>
      </c>
      <c r="G1553" s="228" t="s">
        <v>128</v>
      </c>
      <c r="H1553" s="228">
        <v>0</v>
      </c>
      <c r="I1553" s="228">
        <v>0</v>
      </c>
      <c r="J1553" s="228">
        <v>0</v>
      </c>
      <c r="K1553" s="228">
        <v>0</v>
      </c>
      <c r="L1553" s="231">
        <v>0</v>
      </c>
      <c r="N1553" s="119" t="str">
        <f t="shared" si="72"/>
        <v>820395-44002-M</v>
      </c>
      <c r="O1553" s="122" t="str">
        <f>IF(B1553="NET","",IF(B1553="","",IFERROR(VLOOKUP(N1553,EAN!$A:$B,2,FALSE),"MANGLER - MÅ OPPDATERE EAN-FANEN")))</f>
        <v>MANGLER - MÅ OPPDATERE EAN-FANEN</v>
      </c>
      <c r="P1553" s="119">
        <f t="shared" si="73"/>
        <v>0</v>
      </c>
      <c r="Q1553" s="119">
        <f t="shared" si="74"/>
        <v>0</v>
      </c>
      <c r="S1553" s="137" t="str">
        <f>IF(B1553="NET","",IFERROR(VLOOKUP(O1553,'2) Order Form'!$W$9:$W$1926,1,FALSE),"Ikke med I order form"))</f>
        <v>Ikke med I order form</v>
      </c>
      <c r="V1553" s="172"/>
      <c r="W1553" s="120"/>
      <c r="AA1553" s="195"/>
      <c r="AB1553" s="137"/>
    </row>
    <row r="1554" spans="1:28" s="2" customFormat="1" ht="15" x14ac:dyDescent="0.2">
      <c r="A1554" s="228">
        <v>820395</v>
      </c>
      <c r="B1554" s="228" t="s">
        <v>4033</v>
      </c>
      <c r="C1554" s="228" t="s">
        <v>4204</v>
      </c>
      <c r="D1554" s="228" t="s">
        <v>3395</v>
      </c>
      <c r="E1554" s="228" t="s">
        <v>3309</v>
      </c>
      <c r="F1554" s="228" t="s">
        <v>67</v>
      </c>
      <c r="G1554" s="228" t="s">
        <v>128</v>
      </c>
      <c r="H1554" s="228">
        <v>0</v>
      </c>
      <c r="I1554" s="228">
        <v>0</v>
      </c>
      <c r="J1554" s="228">
        <v>0</v>
      </c>
      <c r="K1554" s="228">
        <v>0</v>
      </c>
      <c r="L1554" s="231">
        <v>0</v>
      </c>
      <c r="N1554" s="119" t="str">
        <f t="shared" si="72"/>
        <v>820395-44002-L</v>
      </c>
      <c r="O1554" s="122" t="str">
        <f>IF(B1554="NET","",IF(B1554="","",IFERROR(VLOOKUP(N1554,EAN!$A:$B,2,FALSE),"MANGLER - MÅ OPPDATERE EAN-FANEN")))</f>
        <v>MANGLER - MÅ OPPDATERE EAN-FANEN</v>
      </c>
      <c r="P1554" s="119">
        <f t="shared" si="73"/>
        <v>0</v>
      </c>
      <c r="Q1554" s="119">
        <f t="shared" si="74"/>
        <v>0</v>
      </c>
      <c r="S1554" s="137" t="str">
        <f>IF(B1554="NET","",IFERROR(VLOOKUP(O1554,'2) Order Form'!$W$9:$W$1926,1,FALSE),"Ikke med I order form"))</f>
        <v>Ikke med I order form</v>
      </c>
      <c r="V1554" s="172"/>
      <c r="W1554" s="120"/>
      <c r="AA1554" s="195"/>
      <c r="AB1554" s="137"/>
    </row>
    <row r="1555" spans="1:28" s="2" customFormat="1" ht="15" x14ac:dyDescent="0.2">
      <c r="A1555" s="228">
        <v>820395</v>
      </c>
      <c r="B1555" s="228" t="s">
        <v>4033</v>
      </c>
      <c r="C1555" s="228" t="s">
        <v>4204</v>
      </c>
      <c r="D1555" s="228" t="s">
        <v>4024</v>
      </c>
      <c r="E1555" s="228" t="s">
        <v>4396</v>
      </c>
      <c r="F1555" s="228" t="s">
        <v>69</v>
      </c>
      <c r="G1555" s="228" t="s">
        <v>128</v>
      </c>
      <c r="H1555" s="228">
        <v>0</v>
      </c>
      <c r="I1555" s="228">
        <v>0</v>
      </c>
      <c r="J1555" s="228">
        <v>0</v>
      </c>
      <c r="K1555" s="228">
        <v>0</v>
      </c>
      <c r="L1555" s="231">
        <v>0</v>
      </c>
      <c r="N1555" s="119" t="str">
        <f t="shared" si="72"/>
        <v>820395-78001-XS</v>
      </c>
      <c r="O1555" s="122" t="str">
        <f>IF(B1555="NET","",IF(B1555="","",IFERROR(VLOOKUP(N1555,EAN!$A:$B,2,FALSE),"MANGLER - MÅ OPPDATERE EAN-FANEN")))</f>
        <v>MANGLER - MÅ OPPDATERE EAN-FANEN</v>
      </c>
      <c r="P1555" s="119">
        <f t="shared" si="73"/>
        <v>0</v>
      </c>
      <c r="Q1555" s="119">
        <f t="shared" si="74"/>
        <v>0</v>
      </c>
      <c r="S1555" s="137" t="str">
        <f>IF(B1555="NET","",IFERROR(VLOOKUP(O1555,'2) Order Form'!$W$9:$W$1926,1,FALSE),"Ikke med I order form"))</f>
        <v>Ikke med I order form</v>
      </c>
      <c r="V1555" s="172"/>
      <c r="W1555" s="120"/>
      <c r="AA1555" s="195"/>
      <c r="AB1555" s="137"/>
    </row>
    <row r="1556" spans="1:28" s="2" customFormat="1" ht="15" x14ac:dyDescent="0.2">
      <c r="A1556" s="228">
        <v>820395</v>
      </c>
      <c r="B1556" s="228" t="s">
        <v>4033</v>
      </c>
      <c r="C1556" s="228" t="s">
        <v>4204</v>
      </c>
      <c r="D1556" s="228" t="s">
        <v>4001</v>
      </c>
      <c r="E1556" s="228" t="s">
        <v>4396</v>
      </c>
      <c r="F1556" s="228" t="s">
        <v>8</v>
      </c>
      <c r="G1556" s="228" t="s">
        <v>128</v>
      </c>
      <c r="H1556" s="228">
        <v>0</v>
      </c>
      <c r="I1556" s="228">
        <v>0</v>
      </c>
      <c r="J1556" s="228">
        <v>0</v>
      </c>
      <c r="K1556" s="228">
        <v>0</v>
      </c>
      <c r="L1556" s="231">
        <v>0</v>
      </c>
      <c r="N1556" s="119" t="str">
        <f t="shared" si="72"/>
        <v>820395-78001-S</v>
      </c>
      <c r="O1556" s="122" t="str">
        <f>IF(B1556="NET","",IF(B1556="","",IFERROR(VLOOKUP(N1556,EAN!$A:$B,2,FALSE),"MANGLER - MÅ OPPDATERE EAN-FANEN")))</f>
        <v>MANGLER - MÅ OPPDATERE EAN-FANEN</v>
      </c>
      <c r="P1556" s="119">
        <f t="shared" si="73"/>
        <v>0</v>
      </c>
      <c r="Q1556" s="119">
        <f t="shared" si="74"/>
        <v>0</v>
      </c>
      <c r="S1556" s="137" t="str">
        <f>IF(B1556="NET","",IFERROR(VLOOKUP(O1556,'2) Order Form'!$W$9:$W$1926,1,FALSE),"Ikke med I order form"))</f>
        <v>Ikke med I order form</v>
      </c>
      <c r="V1556" s="172"/>
      <c r="W1556" s="120"/>
      <c r="AA1556" s="195"/>
      <c r="AB1556" s="137"/>
    </row>
    <row r="1557" spans="1:28" s="2" customFormat="1" ht="15" x14ac:dyDescent="0.2">
      <c r="A1557" s="228">
        <v>820395</v>
      </c>
      <c r="B1557" s="228" t="s">
        <v>4033</v>
      </c>
      <c r="C1557" s="228" t="s">
        <v>4204</v>
      </c>
      <c r="D1557" s="228" t="s">
        <v>4002</v>
      </c>
      <c r="E1557" s="228" t="s">
        <v>4396</v>
      </c>
      <c r="F1557" s="228" t="s">
        <v>7</v>
      </c>
      <c r="G1557" s="228" t="s">
        <v>128</v>
      </c>
      <c r="H1557" s="228">
        <v>0</v>
      </c>
      <c r="I1557" s="228">
        <v>0</v>
      </c>
      <c r="J1557" s="228">
        <v>0</v>
      </c>
      <c r="K1557" s="228">
        <v>0</v>
      </c>
      <c r="L1557" s="231">
        <v>0</v>
      </c>
      <c r="N1557" s="119" t="str">
        <f t="shared" si="72"/>
        <v>820395-78001-M</v>
      </c>
      <c r="O1557" s="122" t="str">
        <f>IF(B1557="NET","",IF(B1557="","",IFERROR(VLOOKUP(N1557,EAN!$A:$B,2,FALSE),"MANGLER - MÅ OPPDATERE EAN-FANEN")))</f>
        <v>MANGLER - MÅ OPPDATERE EAN-FANEN</v>
      </c>
      <c r="P1557" s="119">
        <f t="shared" si="73"/>
        <v>0</v>
      </c>
      <c r="Q1557" s="119">
        <f t="shared" si="74"/>
        <v>0</v>
      </c>
      <c r="S1557" s="137" t="str">
        <f>IF(B1557="NET","",IFERROR(VLOOKUP(O1557,'2) Order Form'!$W$9:$W$1926,1,FALSE),"Ikke med I order form"))</f>
        <v>Ikke med I order form</v>
      </c>
      <c r="V1557" s="172"/>
      <c r="W1557" s="120"/>
      <c r="AA1557" s="195"/>
      <c r="AB1557" s="137"/>
    </row>
    <row r="1558" spans="1:28" s="2" customFormat="1" ht="15" x14ac:dyDescent="0.2">
      <c r="A1558" s="228">
        <v>820395</v>
      </c>
      <c r="B1558" s="228" t="s">
        <v>4033</v>
      </c>
      <c r="C1558" s="228" t="s">
        <v>4204</v>
      </c>
      <c r="D1558" s="228" t="s">
        <v>4003</v>
      </c>
      <c r="E1558" s="228" t="s">
        <v>4396</v>
      </c>
      <c r="F1558" s="228" t="s">
        <v>67</v>
      </c>
      <c r="G1558" s="228" t="s">
        <v>128</v>
      </c>
      <c r="H1558" s="228">
        <v>0</v>
      </c>
      <c r="I1558" s="228">
        <v>0</v>
      </c>
      <c r="J1558" s="228">
        <v>0</v>
      </c>
      <c r="K1558" s="228">
        <v>0</v>
      </c>
      <c r="L1558" s="231">
        <v>0</v>
      </c>
      <c r="N1558" s="119" t="str">
        <f t="shared" si="72"/>
        <v>820395-78001-L</v>
      </c>
      <c r="O1558" s="122" t="str">
        <f>IF(B1558="NET","",IF(B1558="","",IFERROR(VLOOKUP(N1558,EAN!$A:$B,2,FALSE),"MANGLER - MÅ OPPDATERE EAN-FANEN")))</f>
        <v>MANGLER - MÅ OPPDATERE EAN-FANEN</v>
      </c>
      <c r="P1558" s="119">
        <f t="shared" si="73"/>
        <v>0</v>
      </c>
      <c r="Q1558" s="119">
        <f t="shared" si="74"/>
        <v>0</v>
      </c>
      <c r="S1558" s="137" t="str">
        <f>IF(B1558="NET","",IFERROR(VLOOKUP(O1558,'2) Order Form'!$W$9:$W$1926,1,FALSE),"Ikke med I order form"))</f>
        <v>Ikke med I order form</v>
      </c>
      <c r="V1558" s="172"/>
      <c r="W1558" s="120"/>
      <c r="AA1558" s="195"/>
      <c r="AB1558" s="137"/>
    </row>
    <row r="1559" spans="1:28" s="2" customFormat="1" ht="15" x14ac:dyDescent="0.2">
      <c r="A1559" s="228">
        <v>820395</v>
      </c>
      <c r="B1559" s="228" t="s">
        <v>4033</v>
      </c>
      <c r="C1559" s="228" t="s">
        <v>4204</v>
      </c>
      <c r="D1559" s="228" t="s">
        <v>4019</v>
      </c>
      <c r="E1559" s="228" t="s">
        <v>3360</v>
      </c>
      <c r="F1559" s="228" t="s">
        <v>69</v>
      </c>
      <c r="G1559" s="228" t="s">
        <v>128</v>
      </c>
      <c r="H1559" s="228">
        <v>0</v>
      </c>
      <c r="I1559" s="228">
        <v>0</v>
      </c>
      <c r="J1559" s="228">
        <v>0</v>
      </c>
      <c r="K1559" s="228">
        <v>0</v>
      </c>
      <c r="L1559" s="231">
        <v>0</v>
      </c>
      <c r="N1559" s="119" t="str">
        <f t="shared" si="72"/>
        <v>820395-88000-XS</v>
      </c>
      <c r="O1559" s="122" t="str">
        <f>IF(B1559="NET","",IF(B1559="","",IFERROR(VLOOKUP(N1559,EAN!$A:$B,2,FALSE),"MANGLER - MÅ OPPDATERE EAN-FANEN")))</f>
        <v>MANGLER - MÅ OPPDATERE EAN-FANEN</v>
      </c>
      <c r="P1559" s="119">
        <f t="shared" si="73"/>
        <v>0</v>
      </c>
      <c r="Q1559" s="119">
        <f t="shared" si="74"/>
        <v>0</v>
      </c>
      <c r="S1559" s="137" t="str">
        <f>IF(B1559="NET","",IFERROR(VLOOKUP(O1559,'2) Order Form'!$W$9:$W$1926,1,FALSE),"Ikke med I order form"))</f>
        <v>Ikke med I order form</v>
      </c>
      <c r="V1559" s="172"/>
      <c r="W1559" s="120"/>
      <c r="AA1559" s="195"/>
      <c r="AB1559" s="137"/>
    </row>
    <row r="1560" spans="1:28" s="2" customFormat="1" ht="15" x14ac:dyDescent="0.2">
      <c r="A1560" s="228">
        <v>820395</v>
      </c>
      <c r="B1560" s="228" t="s">
        <v>4033</v>
      </c>
      <c r="C1560" s="228" t="s">
        <v>4204</v>
      </c>
      <c r="D1560" s="228" t="s">
        <v>3950</v>
      </c>
      <c r="E1560" s="228" t="s">
        <v>3360</v>
      </c>
      <c r="F1560" s="228" t="s">
        <v>8</v>
      </c>
      <c r="G1560" s="228" t="s">
        <v>128</v>
      </c>
      <c r="H1560" s="228">
        <v>0</v>
      </c>
      <c r="I1560" s="228">
        <v>0</v>
      </c>
      <c r="J1560" s="228">
        <v>0</v>
      </c>
      <c r="K1560" s="228">
        <v>0</v>
      </c>
      <c r="L1560" s="231">
        <v>0</v>
      </c>
      <c r="N1560" s="119" t="str">
        <f t="shared" si="72"/>
        <v>820395-88000-S</v>
      </c>
      <c r="O1560" s="122" t="str">
        <f>IF(B1560="NET","",IF(B1560="","",IFERROR(VLOOKUP(N1560,EAN!$A:$B,2,FALSE),"MANGLER - MÅ OPPDATERE EAN-FANEN")))</f>
        <v>MANGLER - MÅ OPPDATERE EAN-FANEN</v>
      </c>
      <c r="P1560" s="119">
        <f t="shared" si="73"/>
        <v>0</v>
      </c>
      <c r="Q1560" s="119">
        <f t="shared" si="74"/>
        <v>0</v>
      </c>
      <c r="S1560" s="137" t="str">
        <f>IF(B1560="NET","",IFERROR(VLOOKUP(O1560,'2) Order Form'!$W$9:$W$1926,1,FALSE),"Ikke med I order form"))</f>
        <v>Ikke med I order form</v>
      </c>
      <c r="V1560" s="172"/>
      <c r="W1560" s="120"/>
      <c r="AA1560" s="195"/>
      <c r="AB1560" s="137"/>
    </row>
    <row r="1561" spans="1:28" s="2" customFormat="1" ht="15" x14ac:dyDescent="0.2">
      <c r="A1561" s="228">
        <v>820395</v>
      </c>
      <c r="B1561" s="228" t="s">
        <v>4033</v>
      </c>
      <c r="C1561" s="228" t="s">
        <v>4204</v>
      </c>
      <c r="D1561" s="228" t="s">
        <v>3951</v>
      </c>
      <c r="E1561" s="228" t="s">
        <v>3360</v>
      </c>
      <c r="F1561" s="228" t="s">
        <v>7</v>
      </c>
      <c r="G1561" s="228" t="s">
        <v>128</v>
      </c>
      <c r="H1561" s="228">
        <v>0</v>
      </c>
      <c r="I1561" s="228">
        <v>0</v>
      </c>
      <c r="J1561" s="228">
        <v>0</v>
      </c>
      <c r="K1561" s="228">
        <v>0</v>
      </c>
      <c r="L1561" s="231">
        <v>0</v>
      </c>
      <c r="N1561" s="119" t="str">
        <f t="shared" si="72"/>
        <v>820395-88000-M</v>
      </c>
      <c r="O1561" s="122" t="str">
        <f>IF(B1561="NET","",IF(B1561="","",IFERROR(VLOOKUP(N1561,EAN!$A:$B,2,FALSE),"MANGLER - MÅ OPPDATERE EAN-FANEN")))</f>
        <v>MANGLER - MÅ OPPDATERE EAN-FANEN</v>
      </c>
      <c r="P1561" s="119">
        <f t="shared" si="73"/>
        <v>0</v>
      </c>
      <c r="Q1561" s="119">
        <f t="shared" si="74"/>
        <v>0</v>
      </c>
      <c r="S1561" s="137" t="str">
        <f>IF(B1561="NET","",IFERROR(VLOOKUP(O1561,'2) Order Form'!$W$9:$W$1926,1,FALSE),"Ikke med I order form"))</f>
        <v>Ikke med I order form</v>
      </c>
      <c r="V1561" s="172"/>
      <c r="W1561" s="120"/>
      <c r="AA1561" s="195"/>
      <c r="AB1561" s="137"/>
    </row>
    <row r="1562" spans="1:28" s="2" customFormat="1" ht="15" x14ac:dyDescent="0.2">
      <c r="A1562" s="228">
        <v>820395</v>
      </c>
      <c r="B1562" s="228" t="s">
        <v>4033</v>
      </c>
      <c r="C1562" s="228" t="s">
        <v>4204</v>
      </c>
      <c r="D1562" s="228" t="s">
        <v>3952</v>
      </c>
      <c r="E1562" s="228" t="s">
        <v>3360</v>
      </c>
      <c r="F1562" s="228" t="s">
        <v>67</v>
      </c>
      <c r="G1562" s="228" t="s">
        <v>128</v>
      </c>
      <c r="H1562" s="228">
        <v>0</v>
      </c>
      <c r="I1562" s="228">
        <v>0</v>
      </c>
      <c r="J1562" s="228">
        <v>0</v>
      </c>
      <c r="K1562" s="228">
        <v>0</v>
      </c>
      <c r="L1562" s="231">
        <v>0</v>
      </c>
      <c r="N1562" s="119" t="str">
        <f t="shared" si="72"/>
        <v>820395-88000-L</v>
      </c>
      <c r="O1562" s="122" t="str">
        <f>IF(B1562="NET","",IF(B1562="","",IFERROR(VLOOKUP(N1562,EAN!$A:$B,2,FALSE),"MANGLER - MÅ OPPDATERE EAN-FANEN")))</f>
        <v>MANGLER - MÅ OPPDATERE EAN-FANEN</v>
      </c>
      <c r="P1562" s="119">
        <f t="shared" si="73"/>
        <v>0</v>
      </c>
      <c r="Q1562" s="119">
        <f t="shared" si="74"/>
        <v>0</v>
      </c>
      <c r="S1562" s="137" t="str">
        <f>IF(B1562="NET","",IFERROR(VLOOKUP(O1562,'2) Order Form'!$W$9:$W$1926,1,FALSE),"Ikke med I order form"))</f>
        <v>Ikke med I order form</v>
      </c>
      <c r="V1562" s="172"/>
      <c r="W1562" s="120"/>
      <c r="AA1562" s="195"/>
      <c r="AB1562" s="137"/>
    </row>
    <row r="1563" spans="1:28" s="2" customFormat="1" ht="15" x14ac:dyDescent="0.2">
      <c r="A1563" s="229">
        <v>820396</v>
      </c>
      <c r="B1563" s="228" t="s">
        <v>248</v>
      </c>
      <c r="C1563" s="228"/>
      <c r="D1563" s="228"/>
      <c r="E1563" s="228"/>
      <c r="F1563" s="228"/>
      <c r="G1563" s="228"/>
      <c r="H1563" s="229">
        <v>202226</v>
      </c>
      <c r="I1563" s="229">
        <v>202227</v>
      </c>
      <c r="J1563" s="229">
        <v>202228</v>
      </c>
      <c r="K1563" s="229">
        <v>202229</v>
      </c>
      <c r="L1563" s="232">
        <v>202234</v>
      </c>
      <c r="N1563" s="119" t="str">
        <f t="shared" si="72"/>
        <v>820396-</v>
      </c>
      <c r="O1563" s="122" t="str">
        <f>IF(B1563="NET","",IF(B1563="","",IFERROR(VLOOKUP(N1563,EAN!$A:$B,2,FALSE),"MANGLER - MÅ OPPDATERE EAN-FANEN")))</f>
        <v/>
      </c>
      <c r="P1563" s="119">
        <f t="shared" si="73"/>
        <v>202226</v>
      </c>
      <c r="Q1563" s="119">
        <f t="shared" si="74"/>
        <v>202234</v>
      </c>
      <c r="S1563" s="137" t="str">
        <f>IF(B1563="NET","",IFERROR(VLOOKUP(O1563,'2) Order Form'!$W$9:$W$1926,1,FALSE),"Ikke med I order form"))</f>
        <v/>
      </c>
      <c r="V1563" s="172"/>
      <c r="W1563" s="120"/>
      <c r="AA1563" s="195"/>
      <c r="AB1563" s="137"/>
    </row>
    <row r="1564" spans="1:28" s="2" customFormat="1" ht="15" x14ac:dyDescent="0.2">
      <c r="A1564" s="228">
        <v>820396</v>
      </c>
      <c r="B1564" s="228" t="s">
        <v>4034</v>
      </c>
      <c r="C1564" s="228" t="s">
        <v>4204</v>
      </c>
      <c r="D1564" s="228" t="s">
        <v>4024</v>
      </c>
      <c r="E1564" s="228" t="s">
        <v>4396</v>
      </c>
      <c r="F1564" s="228" t="s">
        <v>69</v>
      </c>
      <c r="G1564" s="228" t="s">
        <v>128</v>
      </c>
      <c r="H1564" s="228">
        <v>0</v>
      </c>
      <c r="I1564" s="228">
        <v>0</v>
      </c>
      <c r="J1564" s="228">
        <v>0</v>
      </c>
      <c r="K1564" s="228">
        <v>0</v>
      </c>
      <c r="L1564" s="231">
        <v>0</v>
      </c>
      <c r="N1564" s="119" t="str">
        <f t="shared" si="72"/>
        <v>820396-78001-XS</v>
      </c>
      <c r="O1564" s="122" t="str">
        <f>IF(B1564="NET","",IF(B1564="","",IFERROR(VLOOKUP(N1564,EAN!$A:$B,2,FALSE),"MANGLER - MÅ OPPDATERE EAN-FANEN")))</f>
        <v>MANGLER - MÅ OPPDATERE EAN-FANEN</v>
      </c>
      <c r="P1564" s="119">
        <f t="shared" si="73"/>
        <v>0</v>
      </c>
      <c r="Q1564" s="119">
        <f t="shared" si="74"/>
        <v>0</v>
      </c>
      <c r="S1564" s="137" t="str">
        <f>IF(B1564="NET","",IFERROR(VLOOKUP(O1564,'2) Order Form'!$W$9:$W$1926,1,FALSE),"Ikke med I order form"))</f>
        <v>Ikke med I order form</v>
      </c>
      <c r="V1564" s="172"/>
      <c r="W1564" s="120"/>
      <c r="AA1564" s="195"/>
      <c r="AB1564" s="137"/>
    </row>
    <row r="1565" spans="1:28" s="2" customFormat="1" ht="15" x14ac:dyDescent="0.2">
      <c r="A1565" s="228">
        <v>820396</v>
      </c>
      <c r="B1565" s="228" t="s">
        <v>4034</v>
      </c>
      <c r="C1565" s="228" t="s">
        <v>4204</v>
      </c>
      <c r="D1565" s="228" t="s">
        <v>4001</v>
      </c>
      <c r="E1565" s="228" t="s">
        <v>4396</v>
      </c>
      <c r="F1565" s="228" t="s">
        <v>8</v>
      </c>
      <c r="G1565" s="228" t="s">
        <v>128</v>
      </c>
      <c r="H1565" s="228">
        <v>0</v>
      </c>
      <c r="I1565" s="228">
        <v>0</v>
      </c>
      <c r="J1565" s="228">
        <v>0</v>
      </c>
      <c r="K1565" s="228">
        <v>0</v>
      </c>
      <c r="L1565" s="231">
        <v>0</v>
      </c>
      <c r="N1565" s="119" t="str">
        <f t="shared" si="72"/>
        <v>820396-78001-S</v>
      </c>
      <c r="O1565" s="122" t="str">
        <f>IF(B1565="NET","",IF(B1565="","",IFERROR(VLOOKUP(N1565,EAN!$A:$B,2,FALSE),"MANGLER - MÅ OPPDATERE EAN-FANEN")))</f>
        <v>MANGLER - MÅ OPPDATERE EAN-FANEN</v>
      </c>
      <c r="P1565" s="119">
        <f t="shared" si="73"/>
        <v>0</v>
      </c>
      <c r="Q1565" s="119">
        <f t="shared" si="74"/>
        <v>0</v>
      </c>
      <c r="S1565" s="137" t="str">
        <f>IF(B1565="NET","",IFERROR(VLOOKUP(O1565,'2) Order Form'!$W$9:$W$1926,1,FALSE),"Ikke med I order form"))</f>
        <v>Ikke med I order form</v>
      </c>
      <c r="V1565" s="172"/>
      <c r="W1565" s="120"/>
      <c r="AA1565" s="195"/>
      <c r="AB1565" s="137"/>
    </row>
    <row r="1566" spans="1:28" s="2" customFormat="1" ht="15" x14ac:dyDescent="0.2">
      <c r="A1566" s="228">
        <v>820396</v>
      </c>
      <c r="B1566" s="228" t="s">
        <v>4034</v>
      </c>
      <c r="C1566" s="228" t="s">
        <v>4204</v>
      </c>
      <c r="D1566" s="228" t="s">
        <v>4002</v>
      </c>
      <c r="E1566" s="228" t="s">
        <v>4396</v>
      </c>
      <c r="F1566" s="228" t="s">
        <v>7</v>
      </c>
      <c r="G1566" s="228" t="s">
        <v>128</v>
      </c>
      <c r="H1566" s="228">
        <v>0</v>
      </c>
      <c r="I1566" s="228">
        <v>0</v>
      </c>
      <c r="J1566" s="228">
        <v>0</v>
      </c>
      <c r="K1566" s="228">
        <v>0</v>
      </c>
      <c r="L1566" s="231">
        <v>0</v>
      </c>
      <c r="N1566" s="119" t="str">
        <f t="shared" si="72"/>
        <v>820396-78001-M</v>
      </c>
      <c r="O1566" s="122" t="str">
        <f>IF(B1566="NET","",IF(B1566="","",IFERROR(VLOOKUP(N1566,EAN!$A:$B,2,FALSE),"MANGLER - MÅ OPPDATERE EAN-FANEN")))</f>
        <v>MANGLER - MÅ OPPDATERE EAN-FANEN</v>
      </c>
      <c r="P1566" s="119">
        <f t="shared" si="73"/>
        <v>0</v>
      </c>
      <c r="Q1566" s="119">
        <f t="shared" si="74"/>
        <v>0</v>
      </c>
      <c r="S1566" s="137" t="str">
        <f>IF(B1566="NET","",IFERROR(VLOOKUP(O1566,'2) Order Form'!$W$9:$W$1926,1,FALSE),"Ikke med I order form"))</f>
        <v>Ikke med I order form</v>
      </c>
      <c r="V1566" s="172"/>
      <c r="W1566" s="120"/>
      <c r="AA1566" s="195"/>
      <c r="AB1566" s="137"/>
    </row>
    <row r="1567" spans="1:28" s="2" customFormat="1" ht="15" x14ac:dyDescent="0.2">
      <c r="A1567" s="228">
        <v>820396</v>
      </c>
      <c r="B1567" s="228" t="s">
        <v>4034</v>
      </c>
      <c r="C1567" s="228" t="s">
        <v>4204</v>
      </c>
      <c r="D1567" s="228" t="s">
        <v>4003</v>
      </c>
      <c r="E1567" s="228" t="s">
        <v>4396</v>
      </c>
      <c r="F1567" s="228" t="s">
        <v>67</v>
      </c>
      <c r="G1567" s="228" t="s">
        <v>128</v>
      </c>
      <c r="H1567" s="228">
        <v>0</v>
      </c>
      <c r="I1567" s="228">
        <v>0</v>
      </c>
      <c r="J1567" s="228">
        <v>0</v>
      </c>
      <c r="K1567" s="228">
        <v>0</v>
      </c>
      <c r="L1567" s="231">
        <v>0</v>
      </c>
      <c r="N1567" s="119" t="str">
        <f t="shared" si="72"/>
        <v>820396-78001-L</v>
      </c>
      <c r="O1567" s="122" t="str">
        <f>IF(B1567="NET","",IF(B1567="","",IFERROR(VLOOKUP(N1567,EAN!$A:$B,2,FALSE),"MANGLER - MÅ OPPDATERE EAN-FANEN")))</f>
        <v>MANGLER - MÅ OPPDATERE EAN-FANEN</v>
      </c>
      <c r="P1567" s="119">
        <f t="shared" si="73"/>
        <v>0</v>
      </c>
      <c r="Q1567" s="119">
        <f t="shared" si="74"/>
        <v>0</v>
      </c>
      <c r="S1567" s="137" t="str">
        <f>IF(B1567="NET","",IFERROR(VLOOKUP(O1567,'2) Order Form'!$W$9:$W$1926,1,FALSE),"Ikke med I order form"))</f>
        <v>Ikke med I order form</v>
      </c>
      <c r="V1567" s="172"/>
      <c r="W1567" s="120"/>
      <c r="AA1567" s="195"/>
      <c r="AB1567" s="137"/>
    </row>
    <row r="1568" spans="1:28" s="2" customFormat="1" ht="15" x14ac:dyDescent="0.2">
      <c r="A1568" s="228">
        <v>820396</v>
      </c>
      <c r="B1568" s="228" t="s">
        <v>4034</v>
      </c>
      <c r="C1568" s="228" t="s">
        <v>4204</v>
      </c>
      <c r="D1568" s="228" t="s">
        <v>4019</v>
      </c>
      <c r="E1568" s="228" t="s">
        <v>3360</v>
      </c>
      <c r="F1568" s="228" t="s">
        <v>69</v>
      </c>
      <c r="G1568" s="228" t="s">
        <v>128</v>
      </c>
      <c r="H1568" s="228">
        <v>0</v>
      </c>
      <c r="I1568" s="228">
        <v>0</v>
      </c>
      <c r="J1568" s="228">
        <v>0</v>
      </c>
      <c r="K1568" s="228">
        <v>0</v>
      </c>
      <c r="L1568" s="231">
        <v>0</v>
      </c>
      <c r="N1568" s="119" t="str">
        <f t="shared" si="72"/>
        <v>820396-88000-XS</v>
      </c>
      <c r="O1568" s="122" t="str">
        <f>IF(B1568="NET","",IF(B1568="","",IFERROR(VLOOKUP(N1568,EAN!$A:$B,2,FALSE),"MANGLER - MÅ OPPDATERE EAN-FANEN")))</f>
        <v>MANGLER - MÅ OPPDATERE EAN-FANEN</v>
      </c>
      <c r="P1568" s="119">
        <f t="shared" si="73"/>
        <v>0</v>
      </c>
      <c r="Q1568" s="119">
        <f t="shared" si="74"/>
        <v>0</v>
      </c>
      <c r="S1568" s="137" t="str">
        <f>IF(B1568="NET","",IFERROR(VLOOKUP(O1568,'2) Order Form'!$W$9:$W$1926,1,FALSE),"Ikke med I order form"))</f>
        <v>Ikke med I order form</v>
      </c>
      <c r="V1568" s="172"/>
      <c r="W1568" s="120"/>
      <c r="AA1568" s="195"/>
      <c r="AB1568" s="137"/>
    </row>
    <row r="1569" spans="1:28" s="2" customFormat="1" ht="15" x14ac:dyDescent="0.2">
      <c r="A1569" s="228">
        <v>820396</v>
      </c>
      <c r="B1569" s="228" t="s">
        <v>4034</v>
      </c>
      <c r="C1569" s="228" t="s">
        <v>4204</v>
      </c>
      <c r="D1569" s="228" t="s">
        <v>3950</v>
      </c>
      <c r="E1569" s="228" t="s">
        <v>3360</v>
      </c>
      <c r="F1569" s="228" t="s">
        <v>8</v>
      </c>
      <c r="G1569" s="228" t="s">
        <v>128</v>
      </c>
      <c r="H1569" s="228">
        <v>0</v>
      </c>
      <c r="I1569" s="228">
        <v>0</v>
      </c>
      <c r="J1569" s="228">
        <v>0</v>
      </c>
      <c r="K1569" s="228">
        <v>0</v>
      </c>
      <c r="L1569" s="231">
        <v>0</v>
      </c>
      <c r="N1569" s="119" t="str">
        <f t="shared" si="72"/>
        <v>820396-88000-S</v>
      </c>
      <c r="O1569" s="122" t="str">
        <f>IF(B1569="NET","",IF(B1569="","",IFERROR(VLOOKUP(N1569,EAN!$A:$B,2,FALSE),"MANGLER - MÅ OPPDATERE EAN-FANEN")))</f>
        <v>MANGLER - MÅ OPPDATERE EAN-FANEN</v>
      </c>
      <c r="P1569" s="119">
        <f t="shared" si="73"/>
        <v>0</v>
      </c>
      <c r="Q1569" s="119">
        <f t="shared" si="74"/>
        <v>0</v>
      </c>
      <c r="S1569" s="137" t="str">
        <f>IF(B1569="NET","",IFERROR(VLOOKUP(O1569,'2) Order Form'!$W$9:$W$1926,1,FALSE),"Ikke med I order form"))</f>
        <v>Ikke med I order form</v>
      </c>
      <c r="V1569" s="172"/>
      <c r="W1569" s="120"/>
      <c r="AA1569" s="195"/>
      <c r="AB1569" s="137"/>
    </row>
    <row r="1570" spans="1:28" s="2" customFormat="1" ht="15" x14ac:dyDescent="0.2">
      <c r="A1570" s="228">
        <v>820396</v>
      </c>
      <c r="B1570" s="228" t="s">
        <v>4034</v>
      </c>
      <c r="C1570" s="228" t="s">
        <v>4204</v>
      </c>
      <c r="D1570" s="228" t="s">
        <v>3951</v>
      </c>
      <c r="E1570" s="228" t="s">
        <v>3360</v>
      </c>
      <c r="F1570" s="228" t="s">
        <v>7</v>
      </c>
      <c r="G1570" s="228" t="s">
        <v>128</v>
      </c>
      <c r="H1570" s="228">
        <v>0</v>
      </c>
      <c r="I1570" s="228">
        <v>0</v>
      </c>
      <c r="J1570" s="228">
        <v>0</v>
      </c>
      <c r="K1570" s="228">
        <v>0</v>
      </c>
      <c r="L1570" s="231">
        <v>0</v>
      </c>
      <c r="N1570" s="119" t="str">
        <f t="shared" si="72"/>
        <v>820396-88000-M</v>
      </c>
      <c r="O1570" s="122" t="str">
        <f>IF(B1570="NET","",IF(B1570="","",IFERROR(VLOOKUP(N1570,EAN!$A:$B,2,FALSE),"MANGLER - MÅ OPPDATERE EAN-FANEN")))</f>
        <v>MANGLER - MÅ OPPDATERE EAN-FANEN</v>
      </c>
      <c r="P1570" s="119">
        <f t="shared" si="73"/>
        <v>0</v>
      </c>
      <c r="Q1570" s="119">
        <f t="shared" si="74"/>
        <v>0</v>
      </c>
      <c r="S1570" s="137" t="str">
        <f>IF(B1570="NET","",IFERROR(VLOOKUP(O1570,'2) Order Form'!$W$9:$W$1926,1,FALSE),"Ikke med I order form"))</f>
        <v>Ikke med I order form</v>
      </c>
      <c r="V1570" s="172"/>
      <c r="W1570" s="120"/>
      <c r="AA1570" s="195"/>
      <c r="AB1570" s="137"/>
    </row>
    <row r="1571" spans="1:28" s="2" customFormat="1" ht="15" x14ac:dyDescent="0.2">
      <c r="A1571" s="228">
        <v>820396</v>
      </c>
      <c r="B1571" s="228" t="s">
        <v>4034</v>
      </c>
      <c r="C1571" s="228" t="s">
        <v>4204</v>
      </c>
      <c r="D1571" s="228" t="s">
        <v>3952</v>
      </c>
      <c r="E1571" s="228" t="s">
        <v>3360</v>
      </c>
      <c r="F1571" s="228" t="s">
        <v>67</v>
      </c>
      <c r="G1571" s="228" t="s">
        <v>128</v>
      </c>
      <c r="H1571" s="228">
        <v>0</v>
      </c>
      <c r="I1571" s="228">
        <v>0</v>
      </c>
      <c r="J1571" s="228">
        <v>0</v>
      </c>
      <c r="K1571" s="228">
        <v>0</v>
      </c>
      <c r="L1571" s="231">
        <v>0</v>
      </c>
      <c r="N1571" s="119" t="str">
        <f t="shared" si="72"/>
        <v>820396-88000-L</v>
      </c>
      <c r="O1571" s="122" t="str">
        <f>IF(B1571="NET","",IF(B1571="","",IFERROR(VLOOKUP(N1571,EAN!$A:$B,2,FALSE),"MANGLER - MÅ OPPDATERE EAN-FANEN")))</f>
        <v>MANGLER - MÅ OPPDATERE EAN-FANEN</v>
      </c>
      <c r="P1571" s="119">
        <f t="shared" si="73"/>
        <v>0</v>
      </c>
      <c r="Q1571" s="119">
        <f t="shared" si="74"/>
        <v>0</v>
      </c>
      <c r="S1571" s="137" t="str">
        <f>IF(B1571="NET","",IFERROR(VLOOKUP(O1571,'2) Order Form'!$W$9:$W$1926,1,FALSE),"Ikke med I order form"))</f>
        <v>Ikke med I order form</v>
      </c>
      <c r="V1571" s="172"/>
      <c r="W1571" s="120"/>
      <c r="AA1571" s="195"/>
      <c r="AB1571" s="137"/>
    </row>
    <row r="1572" spans="1:28" s="2" customFormat="1" ht="15" x14ac:dyDescent="0.2">
      <c r="A1572" s="229">
        <v>820397</v>
      </c>
      <c r="B1572" s="228" t="s">
        <v>248</v>
      </c>
      <c r="C1572" s="228"/>
      <c r="D1572" s="228"/>
      <c r="E1572" s="228"/>
      <c r="F1572" s="228"/>
      <c r="G1572" s="228"/>
      <c r="H1572" s="229">
        <v>202226</v>
      </c>
      <c r="I1572" s="229">
        <v>202227</v>
      </c>
      <c r="J1572" s="229">
        <v>202228</v>
      </c>
      <c r="K1572" s="229">
        <v>202229</v>
      </c>
      <c r="L1572" s="232">
        <v>202234</v>
      </c>
      <c r="N1572" s="119" t="str">
        <f t="shared" si="72"/>
        <v>820397-</v>
      </c>
      <c r="O1572" s="122" t="str">
        <f>IF(B1572="NET","",IF(B1572="","",IFERROR(VLOOKUP(N1572,EAN!$A:$B,2,FALSE),"MANGLER - MÅ OPPDATERE EAN-FANEN")))</f>
        <v/>
      </c>
      <c r="P1572" s="119">
        <f t="shared" si="73"/>
        <v>202226</v>
      </c>
      <c r="Q1572" s="119">
        <f t="shared" si="74"/>
        <v>202234</v>
      </c>
      <c r="S1572" s="137" t="str">
        <f>IF(B1572="NET","",IFERROR(VLOOKUP(O1572,'2) Order Form'!$W$9:$W$1926,1,FALSE),"Ikke med I order form"))</f>
        <v/>
      </c>
      <c r="V1572" s="172"/>
      <c r="W1572" s="120"/>
      <c r="AA1572" s="195"/>
      <c r="AB1572" s="137"/>
    </row>
    <row r="1573" spans="1:28" s="2" customFormat="1" ht="15" x14ac:dyDescent="0.2">
      <c r="A1573" s="228">
        <v>820397</v>
      </c>
      <c r="B1573" s="228" t="s">
        <v>4035</v>
      </c>
      <c r="C1573" s="228" t="s">
        <v>4204</v>
      </c>
      <c r="D1573" s="228" t="s">
        <v>2311</v>
      </c>
      <c r="E1573" s="228" t="s">
        <v>132</v>
      </c>
      <c r="F1573" s="228" t="s">
        <v>69</v>
      </c>
      <c r="G1573" s="228" t="s">
        <v>128</v>
      </c>
      <c r="H1573" s="228">
        <v>0</v>
      </c>
      <c r="I1573" s="228">
        <v>0</v>
      </c>
      <c r="J1573" s="228">
        <v>0</v>
      </c>
      <c r="K1573" s="228">
        <v>0</v>
      </c>
      <c r="L1573" s="231">
        <v>0</v>
      </c>
      <c r="N1573" s="119" t="str">
        <f t="shared" si="72"/>
        <v>820397-10001-XS</v>
      </c>
      <c r="O1573" s="122" t="str">
        <f>IF(B1573="NET","",IF(B1573="","",IFERROR(VLOOKUP(N1573,EAN!$A:$B,2,FALSE),"MANGLER - MÅ OPPDATERE EAN-FANEN")))</f>
        <v>MANGLER - MÅ OPPDATERE EAN-FANEN</v>
      </c>
      <c r="P1573" s="119">
        <f t="shared" si="73"/>
        <v>0</v>
      </c>
      <c r="Q1573" s="119">
        <f t="shared" si="74"/>
        <v>0</v>
      </c>
      <c r="S1573" s="137" t="str">
        <f>IF(B1573="NET","",IFERROR(VLOOKUP(O1573,'2) Order Form'!$W$9:$W$1926,1,FALSE),"Ikke med I order form"))</f>
        <v>Ikke med I order form</v>
      </c>
      <c r="V1573" s="172"/>
      <c r="W1573" s="120"/>
      <c r="AA1573" s="195"/>
      <c r="AB1573" s="137"/>
    </row>
    <row r="1574" spans="1:28" s="2" customFormat="1" ht="15" x14ac:dyDescent="0.2">
      <c r="A1574" s="228">
        <v>820397</v>
      </c>
      <c r="B1574" s="228" t="s">
        <v>4035</v>
      </c>
      <c r="C1574" s="228" t="s">
        <v>4204</v>
      </c>
      <c r="D1574" s="228" t="s">
        <v>2290</v>
      </c>
      <c r="E1574" s="228" t="s">
        <v>132</v>
      </c>
      <c r="F1574" s="228" t="s">
        <v>8</v>
      </c>
      <c r="G1574" s="228" t="s">
        <v>128</v>
      </c>
      <c r="H1574" s="228">
        <v>0</v>
      </c>
      <c r="I1574" s="228">
        <v>0</v>
      </c>
      <c r="J1574" s="228">
        <v>0</v>
      </c>
      <c r="K1574" s="228">
        <v>0</v>
      </c>
      <c r="L1574" s="231">
        <v>0</v>
      </c>
      <c r="N1574" s="119" t="str">
        <f t="shared" si="72"/>
        <v>820397-10001-S</v>
      </c>
      <c r="O1574" s="122" t="str">
        <f>IF(B1574="NET","",IF(B1574="","",IFERROR(VLOOKUP(N1574,EAN!$A:$B,2,FALSE),"MANGLER - MÅ OPPDATERE EAN-FANEN")))</f>
        <v>MANGLER - MÅ OPPDATERE EAN-FANEN</v>
      </c>
      <c r="P1574" s="119">
        <f t="shared" si="73"/>
        <v>0</v>
      </c>
      <c r="Q1574" s="119">
        <f t="shared" si="74"/>
        <v>0</v>
      </c>
      <c r="S1574" s="137" t="str">
        <f>IF(B1574="NET","",IFERROR(VLOOKUP(O1574,'2) Order Form'!$W$9:$W$1926,1,FALSE),"Ikke med I order form"))</f>
        <v>Ikke med I order form</v>
      </c>
      <c r="V1574" s="172"/>
      <c r="W1574" s="120"/>
      <c r="AA1574" s="195"/>
      <c r="AB1574" s="137"/>
    </row>
    <row r="1575" spans="1:28" s="2" customFormat="1" ht="15" x14ac:dyDescent="0.2">
      <c r="A1575" s="228">
        <v>820397</v>
      </c>
      <c r="B1575" s="228" t="s">
        <v>4035</v>
      </c>
      <c r="C1575" s="228" t="s">
        <v>4204</v>
      </c>
      <c r="D1575" s="228" t="s">
        <v>2291</v>
      </c>
      <c r="E1575" s="228" t="s">
        <v>132</v>
      </c>
      <c r="F1575" s="228" t="s">
        <v>7</v>
      </c>
      <c r="G1575" s="228" t="s">
        <v>128</v>
      </c>
      <c r="H1575" s="228">
        <v>0</v>
      </c>
      <c r="I1575" s="228">
        <v>0</v>
      </c>
      <c r="J1575" s="228">
        <v>0</v>
      </c>
      <c r="K1575" s="228">
        <v>0</v>
      </c>
      <c r="L1575" s="231">
        <v>0</v>
      </c>
      <c r="N1575" s="119" t="str">
        <f t="shared" si="72"/>
        <v>820397-10001-M</v>
      </c>
      <c r="O1575" s="122" t="str">
        <f>IF(B1575="NET","",IF(B1575="","",IFERROR(VLOOKUP(N1575,EAN!$A:$B,2,FALSE),"MANGLER - MÅ OPPDATERE EAN-FANEN")))</f>
        <v>MANGLER - MÅ OPPDATERE EAN-FANEN</v>
      </c>
      <c r="P1575" s="119">
        <f t="shared" si="73"/>
        <v>0</v>
      </c>
      <c r="Q1575" s="119">
        <f t="shared" si="74"/>
        <v>0</v>
      </c>
      <c r="S1575" s="137" t="str">
        <f>IF(B1575="NET","",IFERROR(VLOOKUP(O1575,'2) Order Form'!$W$9:$W$1926,1,FALSE),"Ikke med I order form"))</f>
        <v>Ikke med I order form</v>
      </c>
      <c r="V1575" s="172"/>
      <c r="W1575" s="120"/>
      <c r="AA1575" s="195"/>
      <c r="AB1575" s="137"/>
    </row>
    <row r="1576" spans="1:28" s="2" customFormat="1" ht="15" x14ac:dyDescent="0.2">
      <c r="A1576" s="228">
        <v>820397</v>
      </c>
      <c r="B1576" s="228" t="s">
        <v>4035</v>
      </c>
      <c r="C1576" s="228" t="s">
        <v>4204</v>
      </c>
      <c r="D1576" s="228" t="s">
        <v>2292</v>
      </c>
      <c r="E1576" s="228" t="s">
        <v>132</v>
      </c>
      <c r="F1576" s="228" t="s">
        <v>67</v>
      </c>
      <c r="G1576" s="228" t="s">
        <v>128</v>
      </c>
      <c r="H1576" s="228">
        <v>0</v>
      </c>
      <c r="I1576" s="228">
        <v>0</v>
      </c>
      <c r="J1576" s="228">
        <v>0</v>
      </c>
      <c r="K1576" s="228">
        <v>0</v>
      </c>
      <c r="L1576" s="231">
        <v>0</v>
      </c>
      <c r="N1576" s="119" t="str">
        <f t="shared" si="72"/>
        <v>820397-10001-L</v>
      </c>
      <c r="O1576" s="122" t="str">
        <f>IF(B1576="NET","",IF(B1576="","",IFERROR(VLOOKUP(N1576,EAN!$A:$B,2,FALSE),"MANGLER - MÅ OPPDATERE EAN-FANEN")))</f>
        <v>MANGLER - MÅ OPPDATERE EAN-FANEN</v>
      </c>
      <c r="P1576" s="119">
        <f t="shared" si="73"/>
        <v>0</v>
      </c>
      <c r="Q1576" s="119">
        <f t="shared" si="74"/>
        <v>0</v>
      </c>
      <c r="S1576" s="137" t="str">
        <f>IF(B1576="NET","",IFERROR(VLOOKUP(O1576,'2) Order Form'!$W$9:$W$1926,1,FALSE),"Ikke med I order form"))</f>
        <v>Ikke med I order form</v>
      </c>
      <c r="V1576" s="172"/>
      <c r="W1576" s="120"/>
      <c r="AA1576" s="195"/>
      <c r="AB1576" s="137"/>
    </row>
    <row r="1577" spans="1:28" s="2" customFormat="1" ht="15" x14ac:dyDescent="0.2">
      <c r="A1577" s="228">
        <v>820397</v>
      </c>
      <c r="B1577" s="228" t="s">
        <v>4035</v>
      </c>
      <c r="C1577" s="228" t="s">
        <v>4204</v>
      </c>
      <c r="D1577" s="228" t="s">
        <v>4020</v>
      </c>
      <c r="E1577" s="228" t="s">
        <v>4400</v>
      </c>
      <c r="F1577" s="228" t="s">
        <v>69</v>
      </c>
      <c r="G1577" s="228" t="s">
        <v>128</v>
      </c>
      <c r="H1577" s="228">
        <v>0</v>
      </c>
      <c r="I1577" s="228">
        <v>0</v>
      </c>
      <c r="J1577" s="228">
        <v>0</v>
      </c>
      <c r="K1577" s="228">
        <v>0</v>
      </c>
      <c r="L1577" s="231">
        <v>0</v>
      </c>
      <c r="N1577" s="119" t="str">
        <f t="shared" si="72"/>
        <v>820397-44004-XS</v>
      </c>
      <c r="O1577" s="122" t="str">
        <f>IF(B1577="NET","",IF(B1577="","",IFERROR(VLOOKUP(N1577,EAN!$A:$B,2,FALSE),"MANGLER - MÅ OPPDATERE EAN-FANEN")))</f>
        <v>MANGLER - MÅ OPPDATERE EAN-FANEN</v>
      </c>
      <c r="P1577" s="119">
        <f t="shared" si="73"/>
        <v>0</v>
      </c>
      <c r="Q1577" s="119">
        <f t="shared" si="74"/>
        <v>0</v>
      </c>
      <c r="S1577" s="137" t="str">
        <f>IF(B1577="NET","",IFERROR(VLOOKUP(O1577,'2) Order Form'!$W$9:$W$1926,1,FALSE),"Ikke med I order form"))</f>
        <v>Ikke med I order form</v>
      </c>
      <c r="V1577" s="172"/>
      <c r="W1577" s="120"/>
      <c r="AA1577" s="195"/>
      <c r="AB1577" s="137"/>
    </row>
    <row r="1578" spans="1:28" s="2" customFormat="1" ht="15" x14ac:dyDescent="0.2">
      <c r="A1578" s="228">
        <v>820397</v>
      </c>
      <c r="B1578" s="228" t="s">
        <v>4035</v>
      </c>
      <c r="C1578" s="228" t="s">
        <v>4204</v>
      </c>
      <c r="D1578" s="228" t="s">
        <v>4021</v>
      </c>
      <c r="E1578" s="228" t="s">
        <v>4400</v>
      </c>
      <c r="F1578" s="228" t="s">
        <v>8</v>
      </c>
      <c r="G1578" s="228" t="s">
        <v>128</v>
      </c>
      <c r="H1578" s="228">
        <v>0</v>
      </c>
      <c r="I1578" s="228">
        <v>0</v>
      </c>
      <c r="J1578" s="228">
        <v>0</v>
      </c>
      <c r="K1578" s="228">
        <v>0</v>
      </c>
      <c r="L1578" s="231">
        <v>0</v>
      </c>
      <c r="N1578" s="119" t="str">
        <f t="shared" si="72"/>
        <v>820397-44004-S</v>
      </c>
      <c r="O1578" s="122" t="str">
        <f>IF(B1578="NET","",IF(B1578="","",IFERROR(VLOOKUP(N1578,EAN!$A:$B,2,FALSE),"MANGLER - MÅ OPPDATERE EAN-FANEN")))</f>
        <v>MANGLER - MÅ OPPDATERE EAN-FANEN</v>
      </c>
      <c r="P1578" s="119">
        <f t="shared" si="73"/>
        <v>0</v>
      </c>
      <c r="Q1578" s="119">
        <f t="shared" si="74"/>
        <v>0</v>
      </c>
      <c r="S1578" s="137" t="str">
        <f>IF(B1578="NET","",IFERROR(VLOOKUP(O1578,'2) Order Form'!$W$9:$W$1926,1,FALSE),"Ikke med I order form"))</f>
        <v>Ikke med I order form</v>
      </c>
      <c r="V1578" s="172"/>
      <c r="W1578" s="120"/>
      <c r="AA1578" s="195"/>
      <c r="AB1578" s="137"/>
    </row>
    <row r="1579" spans="1:28" s="2" customFormat="1" ht="15" x14ac:dyDescent="0.2">
      <c r="A1579" s="228">
        <v>820397</v>
      </c>
      <c r="B1579" s="228" t="s">
        <v>4035</v>
      </c>
      <c r="C1579" s="228" t="s">
        <v>4204</v>
      </c>
      <c r="D1579" s="228" t="s">
        <v>4022</v>
      </c>
      <c r="E1579" s="228" t="s">
        <v>4400</v>
      </c>
      <c r="F1579" s="228" t="s">
        <v>7</v>
      </c>
      <c r="G1579" s="228" t="s">
        <v>128</v>
      </c>
      <c r="H1579" s="228">
        <v>0</v>
      </c>
      <c r="I1579" s="228">
        <v>0</v>
      </c>
      <c r="J1579" s="228">
        <v>0</v>
      </c>
      <c r="K1579" s="228">
        <v>0</v>
      </c>
      <c r="L1579" s="231">
        <v>0</v>
      </c>
      <c r="N1579" s="119" t="str">
        <f t="shared" si="72"/>
        <v>820397-44004-M</v>
      </c>
      <c r="O1579" s="122" t="str">
        <f>IF(B1579="NET","",IF(B1579="","",IFERROR(VLOOKUP(N1579,EAN!$A:$B,2,FALSE),"MANGLER - MÅ OPPDATERE EAN-FANEN")))</f>
        <v>MANGLER - MÅ OPPDATERE EAN-FANEN</v>
      </c>
      <c r="P1579" s="119">
        <f t="shared" si="73"/>
        <v>0</v>
      </c>
      <c r="Q1579" s="119">
        <f t="shared" si="74"/>
        <v>0</v>
      </c>
      <c r="S1579" s="137" t="str">
        <f>IF(B1579="NET","",IFERROR(VLOOKUP(O1579,'2) Order Form'!$W$9:$W$1926,1,FALSE),"Ikke med I order form"))</f>
        <v>Ikke med I order form</v>
      </c>
      <c r="V1579" s="172"/>
      <c r="W1579" s="120"/>
      <c r="AA1579" s="195"/>
      <c r="AB1579" s="137"/>
    </row>
    <row r="1580" spans="1:28" s="2" customFormat="1" ht="15" x14ac:dyDescent="0.2">
      <c r="A1580" s="228">
        <v>820397</v>
      </c>
      <c r="B1580" s="228" t="s">
        <v>4035</v>
      </c>
      <c r="C1580" s="228" t="s">
        <v>4204</v>
      </c>
      <c r="D1580" s="228" t="s">
        <v>4023</v>
      </c>
      <c r="E1580" s="228" t="s">
        <v>4400</v>
      </c>
      <c r="F1580" s="228" t="s">
        <v>67</v>
      </c>
      <c r="G1580" s="228" t="s">
        <v>128</v>
      </c>
      <c r="H1580" s="228">
        <v>0</v>
      </c>
      <c r="I1580" s="228">
        <v>0</v>
      </c>
      <c r="J1580" s="228">
        <v>0</v>
      </c>
      <c r="K1580" s="228">
        <v>0</v>
      </c>
      <c r="L1580" s="231">
        <v>0</v>
      </c>
      <c r="N1580" s="119" t="str">
        <f t="shared" si="72"/>
        <v>820397-44004-L</v>
      </c>
      <c r="O1580" s="122" t="str">
        <f>IF(B1580="NET","",IF(B1580="","",IFERROR(VLOOKUP(N1580,EAN!$A:$B,2,FALSE),"MANGLER - MÅ OPPDATERE EAN-FANEN")))</f>
        <v>MANGLER - MÅ OPPDATERE EAN-FANEN</v>
      </c>
      <c r="P1580" s="119">
        <f t="shared" si="73"/>
        <v>0</v>
      </c>
      <c r="Q1580" s="119">
        <f t="shared" si="74"/>
        <v>0</v>
      </c>
      <c r="S1580" s="137" t="str">
        <f>IF(B1580="NET","",IFERROR(VLOOKUP(O1580,'2) Order Form'!$W$9:$W$1926,1,FALSE),"Ikke med I order form"))</f>
        <v>Ikke med I order form</v>
      </c>
      <c r="V1580" s="172"/>
      <c r="W1580" s="120"/>
      <c r="AA1580" s="195"/>
      <c r="AB1580" s="137"/>
    </row>
    <row r="1581" spans="1:28" s="2" customFormat="1" ht="15" x14ac:dyDescent="0.2">
      <c r="A1581" s="228">
        <v>820397</v>
      </c>
      <c r="B1581" s="228" t="s">
        <v>4035</v>
      </c>
      <c r="C1581" s="228" t="s">
        <v>4204</v>
      </c>
      <c r="D1581" s="228" t="s">
        <v>4036</v>
      </c>
      <c r="E1581" s="228" t="s">
        <v>4402</v>
      </c>
      <c r="F1581" s="228" t="s">
        <v>69</v>
      </c>
      <c r="G1581" s="228" t="s">
        <v>128</v>
      </c>
      <c r="H1581" s="228">
        <v>0</v>
      </c>
      <c r="I1581" s="228">
        <v>0</v>
      </c>
      <c r="J1581" s="228">
        <v>0</v>
      </c>
      <c r="K1581" s="228">
        <v>0</v>
      </c>
      <c r="L1581" s="231">
        <v>0</v>
      </c>
      <c r="N1581" s="119" t="str">
        <f t="shared" si="72"/>
        <v>820397-88302-XS</v>
      </c>
      <c r="O1581" s="122" t="str">
        <f>IF(B1581="NET","",IF(B1581="","",IFERROR(VLOOKUP(N1581,EAN!$A:$B,2,FALSE),"MANGLER - MÅ OPPDATERE EAN-FANEN")))</f>
        <v>MANGLER - MÅ OPPDATERE EAN-FANEN</v>
      </c>
      <c r="P1581" s="119">
        <f t="shared" si="73"/>
        <v>0</v>
      </c>
      <c r="Q1581" s="119">
        <f t="shared" si="74"/>
        <v>0</v>
      </c>
      <c r="S1581" s="137" t="str">
        <f>IF(B1581="NET","",IFERROR(VLOOKUP(O1581,'2) Order Form'!$W$9:$W$1926,1,FALSE),"Ikke med I order form"))</f>
        <v>Ikke med I order form</v>
      </c>
      <c r="V1581" s="172"/>
      <c r="W1581" s="120"/>
      <c r="AA1581" s="195"/>
      <c r="AB1581" s="137"/>
    </row>
    <row r="1582" spans="1:28" s="2" customFormat="1" ht="15" x14ac:dyDescent="0.2">
      <c r="A1582" s="228">
        <v>820397</v>
      </c>
      <c r="B1582" s="228" t="s">
        <v>4035</v>
      </c>
      <c r="C1582" s="228" t="s">
        <v>4204</v>
      </c>
      <c r="D1582" s="228" t="s">
        <v>4037</v>
      </c>
      <c r="E1582" s="228" t="s">
        <v>4402</v>
      </c>
      <c r="F1582" s="228" t="s">
        <v>8</v>
      </c>
      <c r="G1582" s="228" t="s">
        <v>128</v>
      </c>
      <c r="H1582" s="228">
        <v>0</v>
      </c>
      <c r="I1582" s="228">
        <v>0</v>
      </c>
      <c r="J1582" s="228">
        <v>0</v>
      </c>
      <c r="K1582" s="228">
        <v>0</v>
      </c>
      <c r="L1582" s="231">
        <v>0</v>
      </c>
      <c r="N1582" s="119" t="str">
        <f t="shared" si="72"/>
        <v>820397-88302-S</v>
      </c>
      <c r="O1582" s="122" t="str">
        <f>IF(B1582="NET","",IF(B1582="","",IFERROR(VLOOKUP(N1582,EAN!$A:$B,2,FALSE),"MANGLER - MÅ OPPDATERE EAN-FANEN")))</f>
        <v>MANGLER - MÅ OPPDATERE EAN-FANEN</v>
      </c>
      <c r="P1582" s="119">
        <f t="shared" si="73"/>
        <v>0</v>
      </c>
      <c r="Q1582" s="119">
        <f t="shared" si="74"/>
        <v>0</v>
      </c>
      <c r="S1582" s="137" t="str">
        <f>IF(B1582="NET","",IFERROR(VLOOKUP(O1582,'2) Order Form'!$W$9:$W$1926,1,FALSE),"Ikke med I order form"))</f>
        <v>Ikke med I order form</v>
      </c>
      <c r="V1582" s="172"/>
      <c r="W1582" s="120"/>
      <c r="AA1582" s="195"/>
      <c r="AB1582" s="137"/>
    </row>
    <row r="1583" spans="1:28" s="2" customFormat="1" ht="15" x14ac:dyDescent="0.2">
      <c r="A1583" s="228">
        <v>820397</v>
      </c>
      <c r="B1583" s="228" t="s">
        <v>4035</v>
      </c>
      <c r="C1583" s="228" t="s">
        <v>4204</v>
      </c>
      <c r="D1583" s="228" t="s">
        <v>4038</v>
      </c>
      <c r="E1583" s="228" t="s">
        <v>4402</v>
      </c>
      <c r="F1583" s="228" t="s">
        <v>7</v>
      </c>
      <c r="G1583" s="228" t="s">
        <v>128</v>
      </c>
      <c r="H1583" s="228">
        <v>0</v>
      </c>
      <c r="I1583" s="228">
        <v>0</v>
      </c>
      <c r="J1583" s="228">
        <v>0</v>
      </c>
      <c r="K1583" s="228">
        <v>0</v>
      </c>
      <c r="L1583" s="231">
        <v>0</v>
      </c>
      <c r="N1583" s="119" t="str">
        <f t="shared" si="72"/>
        <v>820397-88302-M</v>
      </c>
      <c r="O1583" s="122" t="str">
        <f>IF(B1583="NET","",IF(B1583="","",IFERROR(VLOOKUP(N1583,EAN!$A:$B,2,FALSE),"MANGLER - MÅ OPPDATERE EAN-FANEN")))</f>
        <v>MANGLER - MÅ OPPDATERE EAN-FANEN</v>
      </c>
      <c r="P1583" s="119">
        <f t="shared" si="73"/>
        <v>0</v>
      </c>
      <c r="Q1583" s="119">
        <f t="shared" si="74"/>
        <v>0</v>
      </c>
      <c r="S1583" s="137" t="str">
        <f>IF(B1583="NET","",IFERROR(VLOOKUP(O1583,'2) Order Form'!$W$9:$W$1926,1,FALSE),"Ikke med I order form"))</f>
        <v>Ikke med I order form</v>
      </c>
      <c r="V1583" s="172"/>
      <c r="W1583" s="120"/>
      <c r="AA1583" s="195"/>
      <c r="AB1583" s="137"/>
    </row>
    <row r="1584" spans="1:28" s="2" customFormat="1" ht="15" x14ac:dyDescent="0.2">
      <c r="A1584" s="228">
        <v>820397</v>
      </c>
      <c r="B1584" s="228" t="s">
        <v>4035</v>
      </c>
      <c r="C1584" s="228" t="s">
        <v>4204</v>
      </c>
      <c r="D1584" s="228" t="s">
        <v>4039</v>
      </c>
      <c r="E1584" s="228" t="s">
        <v>4402</v>
      </c>
      <c r="F1584" s="228" t="s">
        <v>67</v>
      </c>
      <c r="G1584" s="228" t="s">
        <v>128</v>
      </c>
      <c r="H1584" s="228">
        <v>0</v>
      </c>
      <c r="I1584" s="228">
        <v>0</v>
      </c>
      <c r="J1584" s="228">
        <v>0</v>
      </c>
      <c r="K1584" s="228">
        <v>0</v>
      </c>
      <c r="L1584" s="231">
        <v>0</v>
      </c>
      <c r="N1584" s="119" t="str">
        <f t="shared" si="72"/>
        <v>820397-88302-L</v>
      </c>
      <c r="O1584" s="122" t="str">
        <f>IF(B1584="NET","",IF(B1584="","",IFERROR(VLOOKUP(N1584,EAN!$A:$B,2,FALSE),"MANGLER - MÅ OPPDATERE EAN-FANEN")))</f>
        <v>MANGLER - MÅ OPPDATERE EAN-FANEN</v>
      </c>
      <c r="P1584" s="119">
        <f t="shared" si="73"/>
        <v>0</v>
      </c>
      <c r="Q1584" s="119">
        <f t="shared" si="74"/>
        <v>0</v>
      </c>
      <c r="S1584" s="137" t="str">
        <f>IF(B1584="NET","",IFERROR(VLOOKUP(O1584,'2) Order Form'!$W$9:$W$1926,1,FALSE),"Ikke med I order form"))</f>
        <v>Ikke med I order form</v>
      </c>
      <c r="V1584" s="172"/>
      <c r="W1584" s="120"/>
      <c r="AA1584" s="195"/>
      <c r="AB1584" s="137"/>
    </row>
    <row r="1585" spans="1:28" s="2" customFormat="1" ht="15" x14ac:dyDescent="0.2">
      <c r="A1585" s="229">
        <v>820400</v>
      </c>
      <c r="B1585" s="228" t="s">
        <v>248</v>
      </c>
      <c r="C1585" s="228"/>
      <c r="D1585" s="228"/>
      <c r="E1585" s="228"/>
      <c r="F1585" s="228"/>
      <c r="G1585" s="228"/>
      <c r="H1585" s="229">
        <v>202226</v>
      </c>
      <c r="I1585" s="229">
        <v>202227</v>
      </c>
      <c r="J1585" s="229">
        <v>202228</v>
      </c>
      <c r="K1585" s="229">
        <v>202229</v>
      </c>
      <c r="L1585" s="232">
        <v>202234</v>
      </c>
      <c r="N1585" s="119" t="str">
        <f t="shared" si="72"/>
        <v>820400-</v>
      </c>
      <c r="O1585" s="122" t="str">
        <f>IF(B1585="NET","",IF(B1585="","",IFERROR(VLOOKUP(N1585,EAN!$A:$B,2,FALSE),"MANGLER - MÅ OPPDATERE EAN-FANEN")))</f>
        <v/>
      </c>
      <c r="P1585" s="119">
        <f t="shared" si="73"/>
        <v>202226</v>
      </c>
      <c r="Q1585" s="119">
        <f t="shared" si="74"/>
        <v>202234</v>
      </c>
      <c r="S1585" s="137" t="str">
        <f>IF(B1585="NET","",IFERROR(VLOOKUP(O1585,'2) Order Form'!$W$9:$W$1926,1,FALSE),"Ikke med I order form"))</f>
        <v/>
      </c>
      <c r="V1585" s="172"/>
      <c r="W1585" s="120"/>
      <c r="AA1585" s="195"/>
      <c r="AB1585" s="137"/>
    </row>
    <row r="1586" spans="1:28" s="2" customFormat="1" ht="15" x14ac:dyDescent="0.2">
      <c r="A1586" s="228">
        <v>820400</v>
      </c>
      <c r="B1586" s="228" t="s">
        <v>4040</v>
      </c>
      <c r="C1586" s="228" t="s">
        <v>4204</v>
      </c>
      <c r="D1586" s="228" t="s">
        <v>4041</v>
      </c>
      <c r="E1586" s="228" t="s">
        <v>4399</v>
      </c>
      <c r="F1586" s="228">
        <v>128</v>
      </c>
      <c r="G1586" s="228" t="s">
        <v>128</v>
      </c>
      <c r="H1586" s="228">
        <v>0</v>
      </c>
      <c r="I1586" s="228">
        <v>0</v>
      </c>
      <c r="J1586" s="228">
        <v>0</v>
      </c>
      <c r="K1586" s="228">
        <v>0</v>
      </c>
      <c r="L1586" s="231">
        <v>0</v>
      </c>
      <c r="N1586" s="119" t="str">
        <f t="shared" si="72"/>
        <v>820400-58001-128</v>
      </c>
      <c r="O1586" s="122" t="str">
        <f>IF(B1586="NET","",IF(B1586="","",IFERROR(VLOOKUP(N1586,EAN!$A:$B,2,FALSE),"MANGLER - MÅ OPPDATERE EAN-FANEN")))</f>
        <v>MANGLER - MÅ OPPDATERE EAN-FANEN</v>
      </c>
      <c r="P1586" s="119">
        <f t="shared" si="73"/>
        <v>0</v>
      </c>
      <c r="Q1586" s="119">
        <f t="shared" si="74"/>
        <v>0</v>
      </c>
      <c r="S1586" s="137" t="str">
        <f>IF(B1586="NET","",IFERROR(VLOOKUP(O1586,'2) Order Form'!$W$9:$W$1926,1,FALSE),"Ikke med I order form"))</f>
        <v>Ikke med I order form</v>
      </c>
      <c r="V1586" s="172"/>
      <c r="W1586" s="120"/>
      <c r="AA1586" s="195"/>
      <c r="AB1586" s="137"/>
    </row>
    <row r="1587" spans="1:28" s="2" customFormat="1" ht="15" x14ac:dyDescent="0.2">
      <c r="A1587" s="228">
        <v>820400</v>
      </c>
      <c r="B1587" s="228" t="s">
        <v>4040</v>
      </c>
      <c r="C1587" s="228" t="s">
        <v>4204</v>
      </c>
      <c r="D1587" s="228" t="s">
        <v>4042</v>
      </c>
      <c r="E1587" s="228" t="s">
        <v>4399</v>
      </c>
      <c r="F1587" s="228">
        <v>140</v>
      </c>
      <c r="G1587" s="228" t="s">
        <v>128</v>
      </c>
      <c r="H1587" s="228">
        <v>0</v>
      </c>
      <c r="I1587" s="228">
        <v>0</v>
      </c>
      <c r="J1587" s="228">
        <v>0</v>
      </c>
      <c r="K1587" s="228">
        <v>0</v>
      </c>
      <c r="L1587" s="231">
        <v>0</v>
      </c>
      <c r="N1587" s="119" t="str">
        <f t="shared" si="72"/>
        <v>820400-58001-140</v>
      </c>
      <c r="O1587" s="122" t="str">
        <f>IF(B1587="NET","",IF(B1587="","",IFERROR(VLOOKUP(N1587,EAN!$A:$B,2,FALSE),"MANGLER - MÅ OPPDATERE EAN-FANEN")))</f>
        <v>MANGLER - MÅ OPPDATERE EAN-FANEN</v>
      </c>
      <c r="P1587" s="119">
        <f t="shared" si="73"/>
        <v>0</v>
      </c>
      <c r="Q1587" s="119">
        <f t="shared" si="74"/>
        <v>0</v>
      </c>
      <c r="S1587" s="137" t="str">
        <f>IF(B1587="NET","",IFERROR(VLOOKUP(O1587,'2) Order Form'!$W$9:$W$1926,1,FALSE),"Ikke med I order form"))</f>
        <v>Ikke med I order form</v>
      </c>
      <c r="V1587" s="172"/>
      <c r="W1587" s="120"/>
      <c r="AA1587" s="195"/>
      <c r="AB1587" s="137"/>
    </row>
    <row r="1588" spans="1:28" s="2" customFormat="1" ht="15" x14ac:dyDescent="0.2">
      <c r="A1588" s="228">
        <v>820400</v>
      </c>
      <c r="B1588" s="228" t="s">
        <v>4040</v>
      </c>
      <c r="C1588" s="228" t="s">
        <v>4204</v>
      </c>
      <c r="D1588" s="228" t="s">
        <v>4043</v>
      </c>
      <c r="E1588" s="228" t="s">
        <v>4399</v>
      </c>
      <c r="F1588" s="228">
        <v>152</v>
      </c>
      <c r="G1588" s="228" t="s">
        <v>128</v>
      </c>
      <c r="H1588" s="228">
        <v>0</v>
      </c>
      <c r="I1588" s="228">
        <v>0</v>
      </c>
      <c r="J1588" s="228">
        <v>0</v>
      </c>
      <c r="K1588" s="228">
        <v>0</v>
      </c>
      <c r="L1588" s="231">
        <v>0</v>
      </c>
      <c r="N1588" s="119" t="str">
        <f t="shared" si="72"/>
        <v>820400-58001-152</v>
      </c>
      <c r="O1588" s="122" t="str">
        <f>IF(B1588="NET","",IF(B1588="","",IFERROR(VLOOKUP(N1588,EAN!$A:$B,2,FALSE),"MANGLER - MÅ OPPDATERE EAN-FANEN")))</f>
        <v>MANGLER - MÅ OPPDATERE EAN-FANEN</v>
      </c>
      <c r="P1588" s="119">
        <f t="shared" si="73"/>
        <v>0</v>
      </c>
      <c r="Q1588" s="119">
        <f t="shared" si="74"/>
        <v>0</v>
      </c>
      <c r="S1588" s="137" t="str">
        <f>IF(B1588="NET","",IFERROR(VLOOKUP(O1588,'2) Order Form'!$W$9:$W$1926,1,FALSE),"Ikke med I order form"))</f>
        <v>Ikke med I order form</v>
      </c>
      <c r="V1588" s="172"/>
      <c r="W1588" s="120"/>
      <c r="AA1588" s="195"/>
      <c r="AB1588" s="137"/>
    </row>
    <row r="1589" spans="1:28" s="2" customFormat="1" ht="15" x14ac:dyDescent="0.2">
      <c r="A1589" s="228">
        <v>820400</v>
      </c>
      <c r="B1589" s="228" t="s">
        <v>4040</v>
      </c>
      <c r="C1589" s="228" t="s">
        <v>4204</v>
      </c>
      <c r="D1589" s="228" t="s">
        <v>4403</v>
      </c>
      <c r="E1589" s="228" t="s">
        <v>4399</v>
      </c>
      <c r="F1589" s="228">
        <v>164</v>
      </c>
      <c r="G1589" s="228" t="s">
        <v>128</v>
      </c>
      <c r="H1589" s="228">
        <v>0</v>
      </c>
      <c r="I1589" s="228">
        <v>0</v>
      </c>
      <c r="J1589" s="228">
        <v>0</v>
      </c>
      <c r="K1589" s="228">
        <v>0</v>
      </c>
      <c r="L1589" s="231">
        <v>0</v>
      </c>
      <c r="N1589" s="119" t="str">
        <f t="shared" si="72"/>
        <v>820400-58001-164</v>
      </c>
      <c r="O1589" s="122" t="str">
        <f>IF(B1589="NET","",IF(B1589="","",IFERROR(VLOOKUP(N1589,EAN!$A:$B,2,FALSE),"MANGLER - MÅ OPPDATERE EAN-FANEN")))</f>
        <v>MANGLER - MÅ OPPDATERE EAN-FANEN</v>
      </c>
      <c r="P1589" s="119">
        <f t="shared" si="73"/>
        <v>0</v>
      </c>
      <c r="Q1589" s="119">
        <f t="shared" si="74"/>
        <v>0</v>
      </c>
      <c r="S1589" s="137" t="str">
        <f>IF(B1589="NET","",IFERROR(VLOOKUP(O1589,'2) Order Form'!$W$9:$W$1926,1,FALSE),"Ikke med I order form"))</f>
        <v>Ikke med I order form</v>
      </c>
      <c r="V1589" s="172"/>
      <c r="W1589" s="120"/>
      <c r="AA1589" s="195"/>
      <c r="AB1589" s="137"/>
    </row>
    <row r="1590" spans="1:28" s="2" customFormat="1" ht="15" x14ac:dyDescent="0.2">
      <c r="A1590" s="228">
        <v>820400</v>
      </c>
      <c r="B1590" s="228" t="s">
        <v>4040</v>
      </c>
      <c r="C1590" s="228" t="s">
        <v>4204</v>
      </c>
      <c r="D1590" s="228" t="s">
        <v>4044</v>
      </c>
      <c r="E1590" s="228" t="s">
        <v>4396</v>
      </c>
      <c r="F1590" s="228">
        <v>128</v>
      </c>
      <c r="G1590" s="228" t="s">
        <v>128</v>
      </c>
      <c r="H1590" s="228">
        <v>0</v>
      </c>
      <c r="I1590" s="228">
        <v>0</v>
      </c>
      <c r="J1590" s="228">
        <v>0</v>
      </c>
      <c r="K1590" s="228">
        <v>0</v>
      </c>
      <c r="L1590" s="231">
        <v>0</v>
      </c>
      <c r="N1590" s="119" t="str">
        <f t="shared" si="72"/>
        <v>820400-78001-128</v>
      </c>
      <c r="O1590" s="122" t="str">
        <f>IF(B1590="NET","",IF(B1590="","",IFERROR(VLOOKUP(N1590,EAN!$A:$B,2,FALSE),"MANGLER - MÅ OPPDATERE EAN-FANEN")))</f>
        <v>MANGLER - MÅ OPPDATERE EAN-FANEN</v>
      </c>
      <c r="P1590" s="119">
        <f t="shared" si="73"/>
        <v>0</v>
      </c>
      <c r="Q1590" s="119">
        <f t="shared" si="74"/>
        <v>0</v>
      </c>
      <c r="S1590" s="137" t="str">
        <f>IF(B1590="NET","",IFERROR(VLOOKUP(O1590,'2) Order Form'!$W$9:$W$1926,1,FALSE),"Ikke med I order form"))</f>
        <v>Ikke med I order form</v>
      </c>
      <c r="V1590" s="172"/>
      <c r="W1590" s="120"/>
      <c r="AA1590" s="195"/>
      <c r="AB1590" s="137"/>
    </row>
    <row r="1591" spans="1:28" s="2" customFormat="1" ht="15" x14ac:dyDescent="0.2">
      <c r="A1591" s="228">
        <v>820400</v>
      </c>
      <c r="B1591" s="228" t="s">
        <v>4040</v>
      </c>
      <c r="C1591" s="228" t="s">
        <v>4204</v>
      </c>
      <c r="D1591" s="228" t="s">
        <v>4045</v>
      </c>
      <c r="E1591" s="228" t="s">
        <v>4396</v>
      </c>
      <c r="F1591" s="228">
        <v>140</v>
      </c>
      <c r="G1591" s="228" t="s">
        <v>128</v>
      </c>
      <c r="H1591" s="228">
        <v>0</v>
      </c>
      <c r="I1591" s="228">
        <v>0</v>
      </c>
      <c r="J1591" s="228">
        <v>0</v>
      </c>
      <c r="K1591" s="228">
        <v>0</v>
      </c>
      <c r="L1591" s="231">
        <v>0</v>
      </c>
      <c r="N1591" s="119" t="str">
        <f t="shared" si="72"/>
        <v>820400-78001-140</v>
      </c>
      <c r="O1591" s="122" t="str">
        <f>IF(B1591="NET","",IF(B1591="","",IFERROR(VLOOKUP(N1591,EAN!$A:$B,2,FALSE),"MANGLER - MÅ OPPDATERE EAN-FANEN")))</f>
        <v>MANGLER - MÅ OPPDATERE EAN-FANEN</v>
      </c>
      <c r="P1591" s="119">
        <f t="shared" si="73"/>
        <v>0</v>
      </c>
      <c r="Q1591" s="119">
        <f t="shared" si="74"/>
        <v>0</v>
      </c>
      <c r="S1591" s="137" t="str">
        <f>IF(B1591="NET","",IFERROR(VLOOKUP(O1591,'2) Order Form'!$W$9:$W$1926,1,FALSE),"Ikke med I order form"))</f>
        <v>Ikke med I order form</v>
      </c>
      <c r="V1591" s="172"/>
      <c r="W1591" s="120"/>
      <c r="AA1591" s="195"/>
      <c r="AB1591" s="137"/>
    </row>
    <row r="1592" spans="1:28" s="2" customFormat="1" ht="15" x14ac:dyDescent="0.2">
      <c r="A1592" s="228">
        <v>820400</v>
      </c>
      <c r="B1592" s="228" t="s">
        <v>4040</v>
      </c>
      <c r="C1592" s="228" t="s">
        <v>4204</v>
      </c>
      <c r="D1592" s="228" t="s">
        <v>4046</v>
      </c>
      <c r="E1592" s="228" t="s">
        <v>4396</v>
      </c>
      <c r="F1592" s="228">
        <v>152</v>
      </c>
      <c r="G1592" s="228" t="s">
        <v>128</v>
      </c>
      <c r="H1592" s="228">
        <v>0</v>
      </c>
      <c r="I1592" s="228">
        <v>0</v>
      </c>
      <c r="J1592" s="228">
        <v>0</v>
      </c>
      <c r="K1592" s="228">
        <v>0</v>
      </c>
      <c r="L1592" s="231">
        <v>0</v>
      </c>
      <c r="N1592" s="119" t="str">
        <f t="shared" si="72"/>
        <v>820400-78001-152</v>
      </c>
      <c r="O1592" s="122" t="str">
        <f>IF(B1592="NET","",IF(B1592="","",IFERROR(VLOOKUP(N1592,EAN!$A:$B,2,FALSE),"MANGLER - MÅ OPPDATERE EAN-FANEN")))</f>
        <v>MANGLER - MÅ OPPDATERE EAN-FANEN</v>
      </c>
      <c r="P1592" s="119">
        <f t="shared" si="73"/>
        <v>0</v>
      </c>
      <c r="Q1592" s="119">
        <f t="shared" si="74"/>
        <v>0</v>
      </c>
      <c r="S1592" s="137" t="str">
        <f>IF(B1592="NET","",IFERROR(VLOOKUP(O1592,'2) Order Form'!$W$9:$W$1926,1,FALSE),"Ikke med I order form"))</f>
        <v>Ikke med I order form</v>
      </c>
      <c r="V1592" s="172"/>
      <c r="W1592" s="120"/>
      <c r="AA1592" s="195"/>
      <c r="AB1592" s="137"/>
    </row>
    <row r="1593" spans="1:28" s="2" customFormat="1" ht="15" x14ac:dyDescent="0.2">
      <c r="A1593" s="228">
        <v>820400</v>
      </c>
      <c r="B1593" s="228" t="s">
        <v>4040</v>
      </c>
      <c r="C1593" s="228" t="s">
        <v>4204</v>
      </c>
      <c r="D1593" s="228" t="s">
        <v>4404</v>
      </c>
      <c r="E1593" s="228" t="s">
        <v>4396</v>
      </c>
      <c r="F1593" s="228">
        <v>164</v>
      </c>
      <c r="G1593" s="228" t="s">
        <v>128</v>
      </c>
      <c r="H1593" s="228">
        <v>0</v>
      </c>
      <c r="I1593" s="228">
        <v>0</v>
      </c>
      <c r="J1593" s="228">
        <v>0</v>
      </c>
      <c r="K1593" s="228">
        <v>0</v>
      </c>
      <c r="L1593" s="231">
        <v>0</v>
      </c>
      <c r="N1593" s="119" t="str">
        <f t="shared" si="72"/>
        <v>820400-78001-164</v>
      </c>
      <c r="O1593" s="122" t="str">
        <f>IF(B1593="NET","",IF(B1593="","",IFERROR(VLOOKUP(N1593,EAN!$A:$B,2,FALSE),"MANGLER - MÅ OPPDATERE EAN-FANEN")))</f>
        <v>MANGLER - MÅ OPPDATERE EAN-FANEN</v>
      </c>
      <c r="P1593" s="119">
        <f t="shared" si="73"/>
        <v>0</v>
      </c>
      <c r="Q1593" s="119">
        <f t="shared" si="74"/>
        <v>0</v>
      </c>
      <c r="S1593" s="137" t="str">
        <f>IF(B1593="NET","",IFERROR(VLOOKUP(O1593,'2) Order Form'!$W$9:$W$1926,1,FALSE),"Ikke med I order form"))</f>
        <v>Ikke med I order form</v>
      </c>
      <c r="V1593" s="172"/>
      <c r="W1593" s="120"/>
      <c r="AA1593" s="195"/>
      <c r="AB1593" s="137"/>
    </row>
    <row r="1594" spans="1:28" s="2" customFormat="1" ht="15" x14ac:dyDescent="0.2">
      <c r="A1594" s="229">
        <v>820401</v>
      </c>
      <c r="B1594" s="228" t="s">
        <v>248</v>
      </c>
      <c r="C1594" s="228"/>
      <c r="D1594" s="228"/>
      <c r="E1594" s="228"/>
      <c r="F1594" s="228"/>
      <c r="G1594" s="228"/>
      <c r="H1594" s="229">
        <v>202226</v>
      </c>
      <c r="I1594" s="229">
        <v>202227</v>
      </c>
      <c r="J1594" s="229">
        <v>202228</v>
      </c>
      <c r="K1594" s="229">
        <v>202229</v>
      </c>
      <c r="L1594" s="232">
        <v>202234</v>
      </c>
      <c r="N1594" s="119" t="str">
        <f t="shared" si="72"/>
        <v>820401-</v>
      </c>
      <c r="O1594" s="122" t="str">
        <f>IF(B1594="NET","",IF(B1594="","",IFERROR(VLOOKUP(N1594,EAN!$A:$B,2,FALSE),"MANGLER - MÅ OPPDATERE EAN-FANEN")))</f>
        <v/>
      </c>
      <c r="P1594" s="119">
        <f t="shared" si="73"/>
        <v>202226</v>
      </c>
      <c r="Q1594" s="119">
        <f t="shared" si="74"/>
        <v>202234</v>
      </c>
      <c r="S1594" s="137" t="str">
        <f>IF(B1594="NET","",IFERROR(VLOOKUP(O1594,'2) Order Form'!$W$9:$W$1926,1,FALSE),"Ikke med I order form"))</f>
        <v/>
      </c>
      <c r="V1594" s="172"/>
      <c r="W1594" s="120"/>
      <c r="AA1594" s="195"/>
      <c r="AB1594" s="137"/>
    </row>
    <row r="1595" spans="1:28" s="2" customFormat="1" ht="15" x14ac:dyDescent="0.2">
      <c r="A1595" s="228">
        <v>820401</v>
      </c>
      <c r="B1595" s="228" t="s">
        <v>4047</v>
      </c>
      <c r="C1595" s="228" t="s">
        <v>4204</v>
      </c>
      <c r="D1595" s="228" t="s">
        <v>4048</v>
      </c>
      <c r="E1595" s="228" t="s">
        <v>4398</v>
      </c>
      <c r="F1595" s="228">
        <v>128</v>
      </c>
      <c r="G1595" s="228" t="s">
        <v>128</v>
      </c>
      <c r="H1595" s="228">
        <v>0</v>
      </c>
      <c r="I1595" s="228">
        <v>0</v>
      </c>
      <c r="J1595" s="228">
        <v>0</v>
      </c>
      <c r="K1595" s="228">
        <v>0</v>
      </c>
      <c r="L1595" s="231">
        <v>0</v>
      </c>
      <c r="N1595" s="119" t="str">
        <f t="shared" si="72"/>
        <v>820401-56500-128</v>
      </c>
      <c r="O1595" s="122" t="str">
        <f>IF(B1595="NET","",IF(B1595="","",IFERROR(VLOOKUP(N1595,EAN!$A:$B,2,FALSE),"MANGLER - MÅ OPPDATERE EAN-FANEN")))</f>
        <v>MANGLER - MÅ OPPDATERE EAN-FANEN</v>
      </c>
      <c r="P1595" s="119">
        <f t="shared" si="73"/>
        <v>0</v>
      </c>
      <c r="Q1595" s="119">
        <f t="shared" si="74"/>
        <v>0</v>
      </c>
      <c r="S1595" s="137" t="str">
        <f>IF(B1595="NET","",IFERROR(VLOOKUP(O1595,'2) Order Form'!$W$9:$W$1926,1,FALSE),"Ikke med I order form"))</f>
        <v>Ikke med I order form</v>
      </c>
      <c r="V1595" s="172"/>
      <c r="W1595" s="120"/>
      <c r="AA1595" s="195"/>
      <c r="AB1595" s="137"/>
    </row>
    <row r="1596" spans="1:28" s="2" customFormat="1" ht="15" x14ac:dyDescent="0.2">
      <c r="A1596" s="228">
        <v>820401</v>
      </c>
      <c r="B1596" s="228" t="s">
        <v>4047</v>
      </c>
      <c r="C1596" s="228" t="s">
        <v>4204</v>
      </c>
      <c r="D1596" s="228" t="s">
        <v>4049</v>
      </c>
      <c r="E1596" s="228" t="s">
        <v>4398</v>
      </c>
      <c r="F1596" s="228">
        <v>140</v>
      </c>
      <c r="G1596" s="228" t="s">
        <v>128</v>
      </c>
      <c r="H1596" s="228">
        <v>0</v>
      </c>
      <c r="I1596" s="228">
        <v>0</v>
      </c>
      <c r="J1596" s="228">
        <v>0</v>
      </c>
      <c r="K1596" s="228">
        <v>0</v>
      </c>
      <c r="L1596" s="231">
        <v>0</v>
      </c>
      <c r="N1596" s="119" t="str">
        <f t="shared" si="72"/>
        <v>820401-56500-140</v>
      </c>
      <c r="O1596" s="122" t="str">
        <f>IF(B1596="NET","",IF(B1596="","",IFERROR(VLOOKUP(N1596,EAN!$A:$B,2,FALSE),"MANGLER - MÅ OPPDATERE EAN-FANEN")))</f>
        <v>MANGLER - MÅ OPPDATERE EAN-FANEN</v>
      </c>
      <c r="P1596" s="119">
        <f t="shared" si="73"/>
        <v>0</v>
      </c>
      <c r="Q1596" s="119">
        <f t="shared" si="74"/>
        <v>0</v>
      </c>
      <c r="S1596" s="137" t="str">
        <f>IF(B1596="NET","",IFERROR(VLOOKUP(O1596,'2) Order Form'!$W$9:$W$1926,1,FALSE),"Ikke med I order form"))</f>
        <v>Ikke med I order form</v>
      </c>
      <c r="V1596" s="172"/>
      <c r="W1596" s="120"/>
      <c r="AA1596" s="195"/>
      <c r="AB1596" s="137"/>
    </row>
    <row r="1597" spans="1:28" s="2" customFormat="1" ht="15" x14ac:dyDescent="0.2">
      <c r="A1597" s="228">
        <v>820401</v>
      </c>
      <c r="B1597" s="228" t="s">
        <v>4047</v>
      </c>
      <c r="C1597" s="228" t="s">
        <v>4204</v>
      </c>
      <c r="D1597" s="228" t="s">
        <v>4050</v>
      </c>
      <c r="E1597" s="228" t="s">
        <v>4398</v>
      </c>
      <c r="F1597" s="228">
        <v>152</v>
      </c>
      <c r="G1597" s="228" t="s">
        <v>128</v>
      </c>
      <c r="H1597" s="228">
        <v>0</v>
      </c>
      <c r="I1597" s="228">
        <v>0</v>
      </c>
      <c r="J1597" s="228">
        <v>0</v>
      </c>
      <c r="K1597" s="228">
        <v>0</v>
      </c>
      <c r="L1597" s="231">
        <v>0</v>
      </c>
      <c r="N1597" s="119" t="str">
        <f t="shared" si="72"/>
        <v>820401-56500-152</v>
      </c>
      <c r="O1597" s="122" t="str">
        <f>IF(B1597="NET","",IF(B1597="","",IFERROR(VLOOKUP(N1597,EAN!$A:$B,2,FALSE),"MANGLER - MÅ OPPDATERE EAN-FANEN")))</f>
        <v>MANGLER - MÅ OPPDATERE EAN-FANEN</v>
      </c>
      <c r="P1597" s="119">
        <f t="shared" si="73"/>
        <v>0</v>
      </c>
      <c r="Q1597" s="119">
        <f t="shared" si="74"/>
        <v>0</v>
      </c>
      <c r="S1597" s="137" t="str">
        <f>IF(B1597="NET","",IFERROR(VLOOKUP(O1597,'2) Order Form'!$W$9:$W$1926,1,FALSE),"Ikke med I order form"))</f>
        <v>Ikke med I order form</v>
      </c>
      <c r="V1597" s="172"/>
      <c r="W1597" s="120"/>
      <c r="AA1597" s="195"/>
      <c r="AB1597" s="137"/>
    </row>
    <row r="1598" spans="1:28" s="2" customFormat="1" ht="15" x14ac:dyDescent="0.2">
      <c r="A1598" s="228">
        <v>820401</v>
      </c>
      <c r="B1598" s="228" t="s">
        <v>4047</v>
      </c>
      <c r="C1598" s="228" t="s">
        <v>4204</v>
      </c>
      <c r="D1598" s="228" t="s">
        <v>4405</v>
      </c>
      <c r="E1598" s="228" t="s">
        <v>4398</v>
      </c>
      <c r="F1598" s="228">
        <v>164</v>
      </c>
      <c r="G1598" s="228" t="s">
        <v>128</v>
      </c>
      <c r="H1598" s="228">
        <v>0</v>
      </c>
      <c r="I1598" s="228">
        <v>0</v>
      </c>
      <c r="J1598" s="228">
        <v>0</v>
      </c>
      <c r="K1598" s="228">
        <v>0</v>
      </c>
      <c r="L1598" s="231">
        <v>0</v>
      </c>
      <c r="N1598" s="119" t="str">
        <f t="shared" si="72"/>
        <v>820401-56500-164</v>
      </c>
      <c r="O1598" s="122" t="str">
        <f>IF(B1598="NET","",IF(B1598="","",IFERROR(VLOOKUP(N1598,EAN!$A:$B,2,FALSE),"MANGLER - MÅ OPPDATERE EAN-FANEN")))</f>
        <v>MANGLER - MÅ OPPDATERE EAN-FANEN</v>
      </c>
      <c r="P1598" s="119">
        <f t="shared" si="73"/>
        <v>0</v>
      </c>
      <c r="Q1598" s="119">
        <f t="shared" si="74"/>
        <v>0</v>
      </c>
      <c r="S1598" s="137" t="str">
        <f>IF(B1598="NET","",IFERROR(VLOOKUP(O1598,'2) Order Form'!$W$9:$W$1926,1,FALSE),"Ikke med I order form"))</f>
        <v>Ikke med I order form</v>
      </c>
      <c r="V1598" s="172"/>
      <c r="W1598" s="120"/>
      <c r="AA1598" s="195"/>
      <c r="AB1598" s="137"/>
    </row>
    <row r="1599" spans="1:28" s="2" customFormat="1" ht="15" x14ac:dyDescent="0.2">
      <c r="A1599" s="228">
        <v>820401</v>
      </c>
      <c r="B1599" s="228" t="s">
        <v>4047</v>
      </c>
      <c r="C1599" s="228" t="s">
        <v>4204</v>
      </c>
      <c r="D1599" s="228" t="s">
        <v>4051</v>
      </c>
      <c r="E1599" s="228" t="s">
        <v>4401</v>
      </c>
      <c r="F1599" s="228">
        <v>128</v>
      </c>
      <c r="G1599" s="228" t="s">
        <v>128</v>
      </c>
      <c r="H1599" s="228">
        <v>0</v>
      </c>
      <c r="I1599" s="228">
        <v>0</v>
      </c>
      <c r="J1599" s="228">
        <v>0</v>
      </c>
      <c r="K1599" s="228">
        <v>0</v>
      </c>
      <c r="L1599" s="231">
        <v>0</v>
      </c>
      <c r="N1599" s="119" t="str">
        <f t="shared" si="72"/>
        <v>820401-77202-128</v>
      </c>
      <c r="O1599" s="122" t="str">
        <f>IF(B1599="NET","",IF(B1599="","",IFERROR(VLOOKUP(N1599,EAN!$A:$B,2,FALSE),"MANGLER - MÅ OPPDATERE EAN-FANEN")))</f>
        <v>MANGLER - MÅ OPPDATERE EAN-FANEN</v>
      </c>
      <c r="P1599" s="119">
        <f t="shared" si="73"/>
        <v>0</v>
      </c>
      <c r="Q1599" s="119">
        <f t="shared" si="74"/>
        <v>0</v>
      </c>
      <c r="S1599" s="137" t="str">
        <f>IF(B1599="NET","",IFERROR(VLOOKUP(O1599,'2) Order Form'!$W$9:$W$1926,1,FALSE),"Ikke med I order form"))</f>
        <v>Ikke med I order form</v>
      </c>
      <c r="V1599" s="172"/>
      <c r="W1599" s="120"/>
      <c r="AA1599" s="195"/>
      <c r="AB1599" s="137"/>
    </row>
    <row r="1600" spans="1:28" s="2" customFormat="1" ht="15" x14ac:dyDescent="0.2">
      <c r="A1600" s="228">
        <v>820401</v>
      </c>
      <c r="B1600" s="228" t="s">
        <v>4047</v>
      </c>
      <c r="C1600" s="228" t="s">
        <v>4204</v>
      </c>
      <c r="D1600" s="228" t="s">
        <v>4052</v>
      </c>
      <c r="E1600" s="228" t="s">
        <v>4401</v>
      </c>
      <c r="F1600" s="228">
        <v>140</v>
      </c>
      <c r="G1600" s="228" t="s">
        <v>128</v>
      </c>
      <c r="H1600" s="228">
        <v>0</v>
      </c>
      <c r="I1600" s="228">
        <v>0</v>
      </c>
      <c r="J1600" s="228">
        <v>0</v>
      </c>
      <c r="K1600" s="228">
        <v>0</v>
      </c>
      <c r="L1600" s="231">
        <v>0</v>
      </c>
      <c r="N1600" s="119" t="str">
        <f t="shared" si="72"/>
        <v>820401-77202-140</v>
      </c>
      <c r="O1600" s="122" t="str">
        <f>IF(B1600="NET","",IF(B1600="","",IFERROR(VLOOKUP(N1600,EAN!$A:$B,2,FALSE),"MANGLER - MÅ OPPDATERE EAN-FANEN")))</f>
        <v>MANGLER - MÅ OPPDATERE EAN-FANEN</v>
      </c>
      <c r="P1600" s="119">
        <f t="shared" si="73"/>
        <v>0</v>
      </c>
      <c r="Q1600" s="119">
        <f t="shared" si="74"/>
        <v>0</v>
      </c>
      <c r="S1600" s="137" t="str">
        <f>IF(B1600="NET","",IFERROR(VLOOKUP(O1600,'2) Order Form'!$W$9:$W$1926,1,FALSE),"Ikke med I order form"))</f>
        <v>Ikke med I order form</v>
      </c>
      <c r="V1600" s="172"/>
      <c r="W1600" s="120"/>
      <c r="AA1600" s="195"/>
      <c r="AB1600" s="137"/>
    </row>
    <row r="1601" spans="1:28" s="2" customFormat="1" ht="15" x14ac:dyDescent="0.2">
      <c r="A1601" s="228">
        <v>820401</v>
      </c>
      <c r="B1601" s="228" t="s">
        <v>4047</v>
      </c>
      <c r="C1601" s="228" t="s">
        <v>4204</v>
      </c>
      <c r="D1601" s="228" t="s">
        <v>4053</v>
      </c>
      <c r="E1601" s="228" t="s">
        <v>4401</v>
      </c>
      <c r="F1601" s="228">
        <v>152</v>
      </c>
      <c r="G1601" s="228" t="s">
        <v>128</v>
      </c>
      <c r="H1601" s="228">
        <v>0</v>
      </c>
      <c r="I1601" s="228">
        <v>0</v>
      </c>
      <c r="J1601" s="228">
        <v>0</v>
      </c>
      <c r="K1601" s="228">
        <v>0</v>
      </c>
      <c r="L1601" s="231">
        <v>0</v>
      </c>
      <c r="N1601" s="119" t="str">
        <f t="shared" si="72"/>
        <v>820401-77202-152</v>
      </c>
      <c r="O1601" s="122" t="str">
        <f>IF(B1601="NET","",IF(B1601="","",IFERROR(VLOOKUP(N1601,EAN!$A:$B,2,FALSE),"MANGLER - MÅ OPPDATERE EAN-FANEN")))</f>
        <v>MANGLER - MÅ OPPDATERE EAN-FANEN</v>
      </c>
      <c r="P1601" s="119">
        <f t="shared" si="73"/>
        <v>0</v>
      </c>
      <c r="Q1601" s="119">
        <f t="shared" si="74"/>
        <v>0</v>
      </c>
      <c r="S1601" s="137" t="str">
        <f>IF(B1601="NET","",IFERROR(VLOOKUP(O1601,'2) Order Form'!$W$9:$W$1926,1,FALSE),"Ikke med I order form"))</f>
        <v>Ikke med I order form</v>
      </c>
      <c r="V1601" s="172"/>
      <c r="W1601" s="120"/>
      <c r="AA1601" s="195"/>
      <c r="AB1601" s="137"/>
    </row>
    <row r="1602" spans="1:28" s="2" customFormat="1" ht="15" x14ac:dyDescent="0.2">
      <c r="A1602" s="228">
        <v>820401</v>
      </c>
      <c r="B1602" s="228" t="s">
        <v>4047</v>
      </c>
      <c r="C1602" s="228" t="s">
        <v>4204</v>
      </c>
      <c r="D1602" s="228" t="s">
        <v>4406</v>
      </c>
      <c r="E1602" s="228" t="s">
        <v>4401</v>
      </c>
      <c r="F1602" s="228">
        <v>164</v>
      </c>
      <c r="G1602" s="228" t="s">
        <v>128</v>
      </c>
      <c r="H1602" s="228">
        <v>0</v>
      </c>
      <c r="I1602" s="228">
        <v>0</v>
      </c>
      <c r="J1602" s="228">
        <v>0</v>
      </c>
      <c r="K1602" s="228">
        <v>0</v>
      </c>
      <c r="L1602" s="231">
        <v>0</v>
      </c>
      <c r="N1602" s="119" t="str">
        <f t="shared" si="72"/>
        <v>820401-77202-164</v>
      </c>
      <c r="O1602" s="122" t="str">
        <f>IF(B1602="NET","",IF(B1602="","",IFERROR(VLOOKUP(N1602,EAN!$A:$B,2,FALSE),"MANGLER - MÅ OPPDATERE EAN-FANEN")))</f>
        <v>MANGLER - MÅ OPPDATERE EAN-FANEN</v>
      </c>
      <c r="P1602" s="119">
        <f t="shared" si="73"/>
        <v>0</v>
      </c>
      <c r="Q1602" s="119">
        <f t="shared" si="74"/>
        <v>0</v>
      </c>
      <c r="S1602" s="137" t="str">
        <f>IF(B1602="NET","",IFERROR(VLOOKUP(O1602,'2) Order Form'!$W$9:$W$1926,1,FALSE),"Ikke med I order form"))</f>
        <v>Ikke med I order form</v>
      </c>
      <c r="V1602" s="172"/>
      <c r="W1602" s="120"/>
      <c r="AA1602" s="195"/>
      <c r="AB1602" s="137"/>
    </row>
    <row r="1603" spans="1:28" s="2" customFormat="1" ht="15" x14ac:dyDescent="0.2">
      <c r="A1603" s="228">
        <v>820401</v>
      </c>
      <c r="B1603" s="228" t="s">
        <v>4047</v>
      </c>
      <c r="C1603" s="228" t="s">
        <v>4204</v>
      </c>
      <c r="D1603" s="228" t="s">
        <v>2324</v>
      </c>
      <c r="E1603" s="228" t="s">
        <v>3079</v>
      </c>
      <c r="F1603" s="228">
        <v>128</v>
      </c>
      <c r="G1603" s="228" t="s">
        <v>128</v>
      </c>
      <c r="H1603" s="228">
        <v>0</v>
      </c>
      <c r="I1603" s="228">
        <v>0</v>
      </c>
      <c r="J1603" s="228">
        <v>0</v>
      </c>
      <c r="K1603" s="228">
        <v>0</v>
      </c>
      <c r="L1603" s="231">
        <v>0</v>
      </c>
      <c r="N1603" s="119" t="str">
        <f t="shared" si="72"/>
        <v>820401-88300-128</v>
      </c>
      <c r="O1603" s="122" t="str">
        <f>IF(B1603="NET","",IF(B1603="","",IFERROR(VLOOKUP(N1603,EAN!$A:$B,2,FALSE),"MANGLER - MÅ OPPDATERE EAN-FANEN")))</f>
        <v>MANGLER - MÅ OPPDATERE EAN-FANEN</v>
      </c>
      <c r="P1603" s="119">
        <f t="shared" si="73"/>
        <v>0</v>
      </c>
      <c r="Q1603" s="119">
        <f t="shared" si="74"/>
        <v>0</v>
      </c>
      <c r="S1603" s="137" t="str">
        <f>IF(B1603="NET","",IFERROR(VLOOKUP(O1603,'2) Order Form'!$W$9:$W$1926,1,FALSE),"Ikke med I order form"))</f>
        <v>Ikke med I order form</v>
      </c>
      <c r="V1603" s="172"/>
      <c r="W1603" s="120"/>
      <c r="AA1603" s="195"/>
      <c r="AB1603" s="137"/>
    </row>
    <row r="1604" spans="1:28" s="2" customFormat="1" ht="15" x14ac:dyDescent="0.2">
      <c r="A1604" s="228">
        <v>820401</v>
      </c>
      <c r="B1604" s="228" t="s">
        <v>4047</v>
      </c>
      <c r="C1604" s="228" t="s">
        <v>4204</v>
      </c>
      <c r="D1604" s="228" t="s">
        <v>2325</v>
      </c>
      <c r="E1604" s="228" t="s">
        <v>3079</v>
      </c>
      <c r="F1604" s="228">
        <v>140</v>
      </c>
      <c r="G1604" s="228" t="s">
        <v>128</v>
      </c>
      <c r="H1604" s="228">
        <v>0</v>
      </c>
      <c r="I1604" s="228">
        <v>0</v>
      </c>
      <c r="J1604" s="228">
        <v>0</v>
      </c>
      <c r="K1604" s="228">
        <v>0</v>
      </c>
      <c r="L1604" s="231">
        <v>0</v>
      </c>
      <c r="N1604" s="119" t="str">
        <f t="shared" ref="N1604:N1667" si="75">CONCATENATE(A1604,"-",D1604)</f>
        <v>820401-88300-140</v>
      </c>
      <c r="O1604" s="122" t="str">
        <f>IF(B1604="NET","",IF(B1604="","",IFERROR(VLOOKUP(N1604,EAN!$A:$B,2,FALSE),"MANGLER - MÅ OPPDATERE EAN-FANEN")))</f>
        <v>MANGLER - MÅ OPPDATERE EAN-FANEN</v>
      </c>
      <c r="P1604" s="119">
        <f t="shared" si="73"/>
        <v>0</v>
      </c>
      <c r="Q1604" s="119">
        <f t="shared" si="74"/>
        <v>0</v>
      </c>
      <c r="S1604" s="137" t="str">
        <f>IF(B1604="NET","",IFERROR(VLOOKUP(O1604,'2) Order Form'!$W$9:$W$1926,1,FALSE),"Ikke med I order form"))</f>
        <v>Ikke med I order form</v>
      </c>
      <c r="V1604" s="172"/>
      <c r="W1604" s="120"/>
      <c r="AA1604" s="195"/>
      <c r="AB1604" s="137"/>
    </row>
    <row r="1605" spans="1:28" s="2" customFormat="1" ht="15" x14ac:dyDescent="0.2">
      <c r="A1605" s="228">
        <v>820401</v>
      </c>
      <c r="B1605" s="228" t="s">
        <v>4047</v>
      </c>
      <c r="C1605" s="228" t="s">
        <v>4204</v>
      </c>
      <c r="D1605" s="228" t="s">
        <v>2326</v>
      </c>
      <c r="E1605" s="228" t="s">
        <v>3079</v>
      </c>
      <c r="F1605" s="228">
        <v>152</v>
      </c>
      <c r="G1605" s="228" t="s">
        <v>128</v>
      </c>
      <c r="H1605" s="228">
        <v>0</v>
      </c>
      <c r="I1605" s="228">
        <v>0</v>
      </c>
      <c r="J1605" s="228">
        <v>0</v>
      </c>
      <c r="K1605" s="228">
        <v>0</v>
      </c>
      <c r="L1605" s="231">
        <v>0</v>
      </c>
      <c r="N1605" s="119" t="str">
        <f t="shared" si="75"/>
        <v>820401-88300-152</v>
      </c>
      <c r="O1605" s="122" t="str">
        <f>IF(B1605="NET","",IF(B1605="","",IFERROR(VLOOKUP(N1605,EAN!$A:$B,2,FALSE),"MANGLER - MÅ OPPDATERE EAN-FANEN")))</f>
        <v>MANGLER - MÅ OPPDATERE EAN-FANEN</v>
      </c>
      <c r="P1605" s="119">
        <f t="shared" ref="P1605:P1668" si="76">H1605</f>
        <v>0</v>
      </c>
      <c r="Q1605" s="119">
        <f t="shared" ref="Q1605:Q1668" si="77">L1605</f>
        <v>0</v>
      </c>
      <c r="S1605" s="137" t="str">
        <f>IF(B1605="NET","",IFERROR(VLOOKUP(O1605,'2) Order Form'!$W$9:$W$1926,1,FALSE),"Ikke med I order form"))</f>
        <v>Ikke med I order form</v>
      </c>
      <c r="V1605" s="172"/>
      <c r="W1605" s="120"/>
      <c r="AA1605" s="195"/>
      <c r="AB1605" s="137"/>
    </row>
    <row r="1606" spans="1:28" s="2" customFormat="1" ht="15" x14ac:dyDescent="0.2">
      <c r="A1606" s="228">
        <v>820401</v>
      </c>
      <c r="B1606" s="228" t="s">
        <v>4047</v>
      </c>
      <c r="C1606" s="228" t="s">
        <v>4204</v>
      </c>
      <c r="D1606" s="228" t="s">
        <v>2327</v>
      </c>
      <c r="E1606" s="228" t="s">
        <v>3079</v>
      </c>
      <c r="F1606" s="228">
        <v>164</v>
      </c>
      <c r="G1606" s="228" t="s">
        <v>128</v>
      </c>
      <c r="H1606" s="228">
        <v>0</v>
      </c>
      <c r="I1606" s="228">
        <v>0</v>
      </c>
      <c r="J1606" s="228">
        <v>0</v>
      </c>
      <c r="K1606" s="228">
        <v>0</v>
      </c>
      <c r="L1606" s="231">
        <v>0</v>
      </c>
      <c r="N1606" s="119" t="str">
        <f t="shared" si="75"/>
        <v>820401-88300-164</v>
      </c>
      <c r="O1606" s="122" t="str">
        <f>IF(B1606="NET","",IF(B1606="","",IFERROR(VLOOKUP(N1606,EAN!$A:$B,2,FALSE),"MANGLER - MÅ OPPDATERE EAN-FANEN")))</f>
        <v>MANGLER - MÅ OPPDATERE EAN-FANEN</v>
      </c>
      <c r="P1606" s="119">
        <f t="shared" si="76"/>
        <v>0</v>
      </c>
      <c r="Q1606" s="119">
        <f t="shared" si="77"/>
        <v>0</v>
      </c>
      <c r="S1606" s="137" t="str">
        <f>IF(B1606="NET","",IFERROR(VLOOKUP(O1606,'2) Order Form'!$W$9:$W$1926,1,FALSE),"Ikke med I order form"))</f>
        <v>Ikke med I order form</v>
      </c>
      <c r="V1606" s="172"/>
      <c r="W1606" s="120"/>
      <c r="AA1606" s="195"/>
      <c r="AB1606" s="137"/>
    </row>
    <row r="1607" spans="1:28" s="2" customFormat="1" ht="15" x14ac:dyDescent="0.2">
      <c r="A1607" s="229">
        <v>820402</v>
      </c>
      <c r="B1607" s="228" t="s">
        <v>248</v>
      </c>
      <c r="C1607" s="228"/>
      <c r="D1607" s="228"/>
      <c r="E1607" s="228"/>
      <c r="F1607" s="228"/>
      <c r="G1607" s="228"/>
      <c r="H1607" s="229">
        <v>202226</v>
      </c>
      <c r="I1607" s="229">
        <v>202227</v>
      </c>
      <c r="J1607" s="229">
        <v>202228</v>
      </c>
      <c r="K1607" s="229">
        <v>202229</v>
      </c>
      <c r="L1607" s="232">
        <v>202234</v>
      </c>
      <c r="N1607" s="119" t="str">
        <f t="shared" si="75"/>
        <v>820402-</v>
      </c>
      <c r="O1607" s="122" t="str">
        <f>IF(B1607="NET","",IF(B1607="","",IFERROR(VLOOKUP(N1607,EAN!$A:$B,2,FALSE),"MANGLER - MÅ OPPDATERE EAN-FANEN")))</f>
        <v/>
      </c>
      <c r="P1607" s="119">
        <f t="shared" si="76"/>
        <v>202226</v>
      </c>
      <c r="Q1607" s="119">
        <f t="shared" si="77"/>
        <v>202234</v>
      </c>
      <c r="S1607" s="137" t="str">
        <f>IF(B1607="NET","",IFERROR(VLOOKUP(O1607,'2) Order Form'!$W$9:$W$1926,1,FALSE),"Ikke med I order form"))</f>
        <v/>
      </c>
      <c r="V1607" s="172"/>
      <c r="W1607" s="120"/>
      <c r="AA1607" s="195"/>
      <c r="AB1607" s="137"/>
    </row>
    <row r="1608" spans="1:28" s="2" customFormat="1" ht="15" x14ac:dyDescent="0.2">
      <c r="A1608" s="228">
        <v>820402</v>
      </c>
      <c r="B1608" s="228" t="s">
        <v>4054</v>
      </c>
      <c r="C1608" s="228" t="s">
        <v>4204</v>
      </c>
      <c r="D1608" s="228" t="s">
        <v>4048</v>
      </c>
      <c r="E1608" s="228" t="s">
        <v>4398</v>
      </c>
      <c r="F1608" s="228">
        <v>128</v>
      </c>
      <c r="G1608" s="228" t="s">
        <v>128</v>
      </c>
      <c r="H1608" s="228">
        <v>0</v>
      </c>
      <c r="I1608" s="228">
        <v>0</v>
      </c>
      <c r="J1608" s="228">
        <v>0</v>
      </c>
      <c r="K1608" s="228">
        <v>0</v>
      </c>
      <c r="L1608" s="231">
        <v>0</v>
      </c>
      <c r="N1608" s="119" t="str">
        <f t="shared" si="75"/>
        <v>820402-56500-128</v>
      </c>
      <c r="O1608" s="122" t="str">
        <f>IF(B1608="NET","",IF(B1608="","",IFERROR(VLOOKUP(N1608,EAN!$A:$B,2,FALSE),"MANGLER - MÅ OPPDATERE EAN-FANEN")))</f>
        <v>MANGLER - MÅ OPPDATERE EAN-FANEN</v>
      </c>
      <c r="P1608" s="119">
        <f t="shared" si="76"/>
        <v>0</v>
      </c>
      <c r="Q1608" s="119">
        <f t="shared" si="77"/>
        <v>0</v>
      </c>
      <c r="S1608" s="137" t="str">
        <f>IF(B1608="NET","",IFERROR(VLOOKUP(O1608,'2) Order Form'!$W$9:$W$1926,1,FALSE),"Ikke med I order form"))</f>
        <v>Ikke med I order form</v>
      </c>
      <c r="V1608" s="172"/>
      <c r="W1608" s="120"/>
      <c r="AA1608" s="195"/>
      <c r="AB1608" s="137"/>
    </row>
    <row r="1609" spans="1:28" s="2" customFormat="1" ht="15" x14ac:dyDescent="0.2">
      <c r="A1609" s="228">
        <v>820402</v>
      </c>
      <c r="B1609" s="228" t="s">
        <v>4054</v>
      </c>
      <c r="C1609" s="228" t="s">
        <v>4204</v>
      </c>
      <c r="D1609" s="228" t="s">
        <v>4049</v>
      </c>
      <c r="E1609" s="228" t="s">
        <v>4398</v>
      </c>
      <c r="F1609" s="228">
        <v>140</v>
      </c>
      <c r="G1609" s="228" t="s">
        <v>128</v>
      </c>
      <c r="H1609" s="228">
        <v>0</v>
      </c>
      <c r="I1609" s="228">
        <v>0</v>
      </c>
      <c r="J1609" s="228">
        <v>0</v>
      </c>
      <c r="K1609" s="228">
        <v>0</v>
      </c>
      <c r="L1609" s="231">
        <v>0</v>
      </c>
      <c r="N1609" s="119" t="str">
        <f t="shared" si="75"/>
        <v>820402-56500-140</v>
      </c>
      <c r="O1609" s="122" t="str">
        <f>IF(B1609="NET","",IF(B1609="","",IFERROR(VLOOKUP(N1609,EAN!$A:$B,2,FALSE),"MANGLER - MÅ OPPDATERE EAN-FANEN")))</f>
        <v>MANGLER - MÅ OPPDATERE EAN-FANEN</v>
      </c>
      <c r="P1609" s="119">
        <f t="shared" si="76"/>
        <v>0</v>
      </c>
      <c r="Q1609" s="119">
        <f t="shared" si="77"/>
        <v>0</v>
      </c>
      <c r="S1609" s="137" t="str">
        <f>IF(B1609="NET","",IFERROR(VLOOKUP(O1609,'2) Order Form'!$W$9:$W$1926,1,FALSE),"Ikke med I order form"))</f>
        <v>Ikke med I order form</v>
      </c>
      <c r="V1609" s="172"/>
      <c r="W1609" s="120"/>
      <c r="AA1609" s="195"/>
      <c r="AB1609" s="137"/>
    </row>
    <row r="1610" spans="1:28" s="2" customFormat="1" ht="15" x14ac:dyDescent="0.2">
      <c r="A1610" s="228">
        <v>820402</v>
      </c>
      <c r="B1610" s="228" t="s">
        <v>4054</v>
      </c>
      <c r="C1610" s="228" t="s">
        <v>4204</v>
      </c>
      <c r="D1610" s="228" t="s">
        <v>4050</v>
      </c>
      <c r="E1610" s="228" t="s">
        <v>4398</v>
      </c>
      <c r="F1610" s="228">
        <v>152</v>
      </c>
      <c r="G1610" s="228" t="s">
        <v>128</v>
      </c>
      <c r="H1610" s="228">
        <v>0</v>
      </c>
      <c r="I1610" s="228">
        <v>0</v>
      </c>
      <c r="J1610" s="228">
        <v>0</v>
      </c>
      <c r="K1610" s="228">
        <v>0</v>
      </c>
      <c r="L1610" s="231">
        <v>0</v>
      </c>
      <c r="N1610" s="119" t="str">
        <f t="shared" si="75"/>
        <v>820402-56500-152</v>
      </c>
      <c r="O1610" s="122" t="str">
        <f>IF(B1610="NET","",IF(B1610="","",IFERROR(VLOOKUP(N1610,EAN!$A:$B,2,FALSE),"MANGLER - MÅ OPPDATERE EAN-FANEN")))</f>
        <v>MANGLER - MÅ OPPDATERE EAN-FANEN</v>
      </c>
      <c r="P1610" s="119">
        <f t="shared" si="76"/>
        <v>0</v>
      </c>
      <c r="Q1610" s="119">
        <f t="shared" si="77"/>
        <v>0</v>
      </c>
      <c r="S1610" s="137" t="str">
        <f>IF(B1610="NET","",IFERROR(VLOOKUP(O1610,'2) Order Form'!$W$9:$W$1926,1,FALSE),"Ikke med I order form"))</f>
        <v>Ikke med I order form</v>
      </c>
      <c r="V1610" s="172"/>
      <c r="W1610" s="120"/>
      <c r="AA1610" s="195"/>
      <c r="AB1610" s="137"/>
    </row>
    <row r="1611" spans="1:28" s="2" customFormat="1" ht="15" x14ac:dyDescent="0.2">
      <c r="A1611" s="228">
        <v>820402</v>
      </c>
      <c r="B1611" s="228" t="s">
        <v>4054</v>
      </c>
      <c r="C1611" s="228" t="s">
        <v>4204</v>
      </c>
      <c r="D1611" s="228" t="s">
        <v>4405</v>
      </c>
      <c r="E1611" s="228" t="s">
        <v>4398</v>
      </c>
      <c r="F1611" s="228">
        <v>164</v>
      </c>
      <c r="G1611" s="228" t="s">
        <v>128</v>
      </c>
      <c r="H1611" s="228">
        <v>0</v>
      </c>
      <c r="I1611" s="228">
        <v>0</v>
      </c>
      <c r="J1611" s="228">
        <v>0</v>
      </c>
      <c r="K1611" s="228">
        <v>0</v>
      </c>
      <c r="L1611" s="231">
        <v>0</v>
      </c>
      <c r="N1611" s="119" t="str">
        <f t="shared" si="75"/>
        <v>820402-56500-164</v>
      </c>
      <c r="O1611" s="122" t="str">
        <f>IF(B1611="NET","",IF(B1611="","",IFERROR(VLOOKUP(N1611,EAN!$A:$B,2,FALSE),"MANGLER - MÅ OPPDATERE EAN-FANEN")))</f>
        <v>MANGLER - MÅ OPPDATERE EAN-FANEN</v>
      </c>
      <c r="P1611" s="119">
        <f t="shared" si="76"/>
        <v>0</v>
      </c>
      <c r="Q1611" s="119">
        <f t="shared" si="77"/>
        <v>0</v>
      </c>
      <c r="S1611" s="137" t="str">
        <f>IF(B1611="NET","",IFERROR(VLOOKUP(O1611,'2) Order Form'!$W$9:$W$1926,1,FALSE),"Ikke med I order form"))</f>
        <v>Ikke med I order form</v>
      </c>
      <c r="V1611" s="172"/>
      <c r="W1611" s="120"/>
      <c r="AA1611" s="195"/>
      <c r="AB1611" s="137"/>
    </row>
    <row r="1612" spans="1:28" s="2" customFormat="1" ht="15" x14ac:dyDescent="0.2">
      <c r="A1612" s="228">
        <v>820402</v>
      </c>
      <c r="B1612" s="228" t="s">
        <v>4054</v>
      </c>
      <c r="C1612" s="228" t="s">
        <v>4204</v>
      </c>
      <c r="D1612" s="228" t="s">
        <v>4044</v>
      </c>
      <c r="E1612" s="228" t="s">
        <v>4396</v>
      </c>
      <c r="F1612" s="228">
        <v>128</v>
      </c>
      <c r="G1612" s="228" t="s">
        <v>128</v>
      </c>
      <c r="H1612" s="228">
        <v>0</v>
      </c>
      <c r="I1612" s="228">
        <v>0</v>
      </c>
      <c r="J1612" s="228">
        <v>0</v>
      </c>
      <c r="K1612" s="228">
        <v>0</v>
      </c>
      <c r="L1612" s="231">
        <v>0</v>
      </c>
      <c r="N1612" s="119" t="str">
        <f t="shared" si="75"/>
        <v>820402-78001-128</v>
      </c>
      <c r="O1612" s="122" t="str">
        <f>IF(B1612="NET","",IF(B1612="","",IFERROR(VLOOKUP(N1612,EAN!$A:$B,2,FALSE),"MANGLER - MÅ OPPDATERE EAN-FANEN")))</f>
        <v>MANGLER - MÅ OPPDATERE EAN-FANEN</v>
      </c>
      <c r="P1612" s="119">
        <f t="shared" si="76"/>
        <v>0</v>
      </c>
      <c r="Q1612" s="119">
        <f t="shared" si="77"/>
        <v>0</v>
      </c>
      <c r="S1612" s="137" t="str">
        <f>IF(B1612="NET","",IFERROR(VLOOKUP(O1612,'2) Order Form'!$W$9:$W$1926,1,FALSE),"Ikke med I order form"))</f>
        <v>Ikke med I order form</v>
      </c>
      <c r="V1612" s="172"/>
      <c r="W1612" s="120"/>
      <c r="AA1612" s="195"/>
      <c r="AB1612" s="137"/>
    </row>
    <row r="1613" spans="1:28" s="2" customFormat="1" ht="15" x14ac:dyDescent="0.2">
      <c r="A1613" s="228">
        <v>820402</v>
      </c>
      <c r="B1613" s="228" t="s">
        <v>4054</v>
      </c>
      <c r="C1613" s="228" t="s">
        <v>4204</v>
      </c>
      <c r="D1613" s="228" t="s">
        <v>4045</v>
      </c>
      <c r="E1613" s="228" t="s">
        <v>4396</v>
      </c>
      <c r="F1613" s="228">
        <v>140</v>
      </c>
      <c r="G1613" s="228" t="s">
        <v>128</v>
      </c>
      <c r="H1613" s="228">
        <v>0</v>
      </c>
      <c r="I1613" s="228">
        <v>0</v>
      </c>
      <c r="J1613" s="228">
        <v>0</v>
      </c>
      <c r="K1613" s="228">
        <v>0</v>
      </c>
      <c r="L1613" s="231">
        <v>0</v>
      </c>
      <c r="N1613" s="119" t="str">
        <f t="shared" si="75"/>
        <v>820402-78001-140</v>
      </c>
      <c r="O1613" s="122" t="str">
        <f>IF(B1613="NET","",IF(B1613="","",IFERROR(VLOOKUP(N1613,EAN!$A:$B,2,FALSE),"MANGLER - MÅ OPPDATERE EAN-FANEN")))</f>
        <v>MANGLER - MÅ OPPDATERE EAN-FANEN</v>
      </c>
      <c r="P1613" s="119">
        <f t="shared" si="76"/>
        <v>0</v>
      </c>
      <c r="Q1613" s="119">
        <f t="shared" si="77"/>
        <v>0</v>
      </c>
      <c r="S1613" s="137" t="str">
        <f>IF(B1613="NET","",IFERROR(VLOOKUP(O1613,'2) Order Form'!$W$9:$W$1926,1,FALSE),"Ikke med I order form"))</f>
        <v>Ikke med I order form</v>
      </c>
      <c r="V1613" s="172"/>
      <c r="W1613" s="120"/>
      <c r="AA1613" s="195"/>
      <c r="AB1613" s="137"/>
    </row>
    <row r="1614" spans="1:28" s="2" customFormat="1" ht="15" x14ac:dyDescent="0.2">
      <c r="A1614" s="228">
        <v>820402</v>
      </c>
      <c r="B1614" s="228" t="s">
        <v>4054</v>
      </c>
      <c r="C1614" s="228" t="s">
        <v>4204</v>
      </c>
      <c r="D1614" s="228" t="s">
        <v>4046</v>
      </c>
      <c r="E1614" s="228" t="s">
        <v>4396</v>
      </c>
      <c r="F1614" s="228">
        <v>152</v>
      </c>
      <c r="G1614" s="228" t="s">
        <v>128</v>
      </c>
      <c r="H1614" s="228">
        <v>0</v>
      </c>
      <c r="I1614" s="228">
        <v>0</v>
      </c>
      <c r="J1614" s="228">
        <v>0</v>
      </c>
      <c r="K1614" s="228">
        <v>0</v>
      </c>
      <c r="L1614" s="231">
        <v>0</v>
      </c>
      <c r="N1614" s="119" t="str">
        <f t="shared" si="75"/>
        <v>820402-78001-152</v>
      </c>
      <c r="O1614" s="122" t="str">
        <f>IF(B1614="NET","",IF(B1614="","",IFERROR(VLOOKUP(N1614,EAN!$A:$B,2,FALSE),"MANGLER - MÅ OPPDATERE EAN-FANEN")))</f>
        <v>MANGLER - MÅ OPPDATERE EAN-FANEN</v>
      </c>
      <c r="P1614" s="119">
        <f t="shared" si="76"/>
        <v>0</v>
      </c>
      <c r="Q1614" s="119">
        <f t="shared" si="77"/>
        <v>0</v>
      </c>
      <c r="S1614" s="137" t="str">
        <f>IF(B1614="NET","",IFERROR(VLOOKUP(O1614,'2) Order Form'!$W$9:$W$1926,1,FALSE),"Ikke med I order form"))</f>
        <v>Ikke med I order form</v>
      </c>
      <c r="V1614" s="172"/>
      <c r="W1614" s="120"/>
      <c r="AA1614" s="195"/>
      <c r="AB1614" s="137"/>
    </row>
    <row r="1615" spans="1:28" s="2" customFormat="1" ht="15" x14ac:dyDescent="0.2">
      <c r="A1615" s="228">
        <v>820402</v>
      </c>
      <c r="B1615" s="228" t="s">
        <v>4054</v>
      </c>
      <c r="C1615" s="228" t="s">
        <v>4204</v>
      </c>
      <c r="D1615" s="228" t="s">
        <v>4404</v>
      </c>
      <c r="E1615" s="228" t="s">
        <v>4396</v>
      </c>
      <c r="F1615" s="228">
        <v>164</v>
      </c>
      <c r="G1615" s="228" t="s">
        <v>128</v>
      </c>
      <c r="H1615" s="228">
        <v>0</v>
      </c>
      <c r="I1615" s="228">
        <v>0</v>
      </c>
      <c r="J1615" s="228">
        <v>0</v>
      </c>
      <c r="K1615" s="228">
        <v>0</v>
      </c>
      <c r="L1615" s="231">
        <v>0</v>
      </c>
      <c r="N1615" s="119" t="str">
        <f t="shared" si="75"/>
        <v>820402-78001-164</v>
      </c>
      <c r="O1615" s="122" t="str">
        <f>IF(B1615="NET","",IF(B1615="","",IFERROR(VLOOKUP(N1615,EAN!$A:$B,2,FALSE),"MANGLER - MÅ OPPDATERE EAN-FANEN")))</f>
        <v>MANGLER - MÅ OPPDATERE EAN-FANEN</v>
      </c>
      <c r="P1615" s="119">
        <f t="shared" si="76"/>
        <v>0</v>
      </c>
      <c r="Q1615" s="119">
        <f t="shared" si="77"/>
        <v>0</v>
      </c>
      <c r="S1615" s="137" t="str">
        <f>IF(B1615="NET","",IFERROR(VLOOKUP(O1615,'2) Order Form'!$W$9:$W$1926,1,FALSE),"Ikke med I order form"))</f>
        <v>Ikke med I order form</v>
      </c>
      <c r="V1615" s="172"/>
      <c r="W1615" s="120"/>
      <c r="AA1615" s="195"/>
      <c r="AB1615" s="137"/>
    </row>
    <row r="1616" spans="1:28" s="2" customFormat="1" ht="15" x14ac:dyDescent="0.2">
      <c r="A1616" s="228">
        <v>820402</v>
      </c>
      <c r="B1616" s="228" t="s">
        <v>4054</v>
      </c>
      <c r="C1616" s="228" t="s">
        <v>4204</v>
      </c>
      <c r="D1616" s="228" t="s">
        <v>2324</v>
      </c>
      <c r="E1616" s="228" t="s">
        <v>3079</v>
      </c>
      <c r="F1616" s="228">
        <v>128</v>
      </c>
      <c r="G1616" s="228" t="s">
        <v>128</v>
      </c>
      <c r="H1616" s="228">
        <v>0</v>
      </c>
      <c r="I1616" s="228">
        <v>0</v>
      </c>
      <c r="J1616" s="228">
        <v>0</v>
      </c>
      <c r="K1616" s="228">
        <v>0</v>
      </c>
      <c r="L1616" s="231">
        <v>0</v>
      </c>
      <c r="N1616" s="119" t="str">
        <f t="shared" si="75"/>
        <v>820402-88300-128</v>
      </c>
      <c r="O1616" s="122" t="str">
        <f>IF(B1616="NET","",IF(B1616="","",IFERROR(VLOOKUP(N1616,EAN!$A:$B,2,FALSE),"MANGLER - MÅ OPPDATERE EAN-FANEN")))</f>
        <v>MANGLER - MÅ OPPDATERE EAN-FANEN</v>
      </c>
      <c r="P1616" s="119">
        <f t="shared" si="76"/>
        <v>0</v>
      </c>
      <c r="Q1616" s="119">
        <f t="shared" si="77"/>
        <v>0</v>
      </c>
      <c r="S1616" s="137" t="str">
        <f>IF(B1616="NET","",IFERROR(VLOOKUP(O1616,'2) Order Form'!$W$9:$W$1926,1,FALSE),"Ikke med I order form"))</f>
        <v>Ikke med I order form</v>
      </c>
      <c r="V1616" s="172"/>
      <c r="W1616" s="120"/>
      <c r="AA1616" s="195"/>
      <c r="AB1616" s="137"/>
    </row>
    <row r="1617" spans="1:28" s="2" customFormat="1" ht="15" x14ac:dyDescent="0.2">
      <c r="A1617" s="228">
        <v>820402</v>
      </c>
      <c r="B1617" s="228" t="s">
        <v>4054</v>
      </c>
      <c r="C1617" s="228" t="s">
        <v>4204</v>
      </c>
      <c r="D1617" s="228" t="s">
        <v>2325</v>
      </c>
      <c r="E1617" s="228" t="s">
        <v>3079</v>
      </c>
      <c r="F1617" s="228">
        <v>140</v>
      </c>
      <c r="G1617" s="228" t="s">
        <v>128</v>
      </c>
      <c r="H1617" s="228">
        <v>0</v>
      </c>
      <c r="I1617" s="228">
        <v>0</v>
      </c>
      <c r="J1617" s="228">
        <v>0</v>
      </c>
      <c r="K1617" s="228">
        <v>0</v>
      </c>
      <c r="L1617" s="231">
        <v>0</v>
      </c>
      <c r="N1617" s="119" t="str">
        <f t="shared" si="75"/>
        <v>820402-88300-140</v>
      </c>
      <c r="O1617" s="122" t="str">
        <f>IF(B1617="NET","",IF(B1617="","",IFERROR(VLOOKUP(N1617,EAN!$A:$B,2,FALSE),"MANGLER - MÅ OPPDATERE EAN-FANEN")))</f>
        <v>MANGLER - MÅ OPPDATERE EAN-FANEN</v>
      </c>
      <c r="P1617" s="119">
        <f t="shared" si="76"/>
        <v>0</v>
      </c>
      <c r="Q1617" s="119">
        <f t="shared" si="77"/>
        <v>0</v>
      </c>
      <c r="S1617" s="137" t="str">
        <f>IF(B1617="NET","",IFERROR(VLOOKUP(O1617,'2) Order Form'!$W$9:$W$1926,1,FALSE),"Ikke med I order form"))</f>
        <v>Ikke med I order form</v>
      </c>
      <c r="V1617" s="172"/>
      <c r="W1617" s="120"/>
      <c r="AA1617" s="195"/>
      <c r="AB1617" s="137"/>
    </row>
    <row r="1618" spans="1:28" s="2" customFormat="1" ht="15" x14ac:dyDescent="0.2">
      <c r="A1618" s="228">
        <v>820402</v>
      </c>
      <c r="B1618" s="228" t="s">
        <v>4054</v>
      </c>
      <c r="C1618" s="228" t="s">
        <v>4204</v>
      </c>
      <c r="D1618" s="228" t="s">
        <v>2326</v>
      </c>
      <c r="E1618" s="228" t="s">
        <v>3079</v>
      </c>
      <c r="F1618" s="228">
        <v>152</v>
      </c>
      <c r="G1618" s="228" t="s">
        <v>128</v>
      </c>
      <c r="H1618" s="228">
        <v>0</v>
      </c>
      <c r="I1618" s="228">
        <v>0</v>
      </c>
      <c r="J1618" s="228">
        <v>0</v>
      </c>
      <c r="K1618" s="228">
        <v>0</v>
      </c>
      <c r="L1618" s="231">
        <v>0</v>
      </c>
      <c r="N1618" s="119" t="str">
        <f t="shared" si="75"/>
        <v>820402-88300-152</v>
      </c>
      <c r="O1618" s="122" t="str">
        <f>IF(B1618="NET","",IF(B1618="","",IFERROR(VLOOKUP(N1618,EAN!$A:$B,2,FALSE),"MANGLER - MÅ OPPDATERE EAN-FANEN")))</f>
        <v>MANGLER - MÅ OPPDATERE EAN-FANEN</v>
      </c>
      <c r="P1618" s="119">
        <f t="shared" si="76"/>
        <v>0</v>
      </c>
      <c r="Q1618" s="119">
        <f t="shared" si="77"/>
        <v>0</v>
      </c>
      <c r="S1618" s="137" t="str">
        <f>IF(B1618="NET","",IFERROR(VLOOKUP(O1618,'2) Order Form'!$W$9:$W$1926,1,FALSE),"Ikke med I order form"))</f>
        <v>Ikke med I order form</v>
      </c>
      <c r="V1618" s="172"/>
      <c r="W1618" s="120"/>
      <c r="AA1618" s="195"/>
      <c r="AB1618" s="137"/>
    </row>
    <row r="1619" spans="1:28" s="2" customFormat="1" ht="15" x14ac:dyDescent="0.2">
      <c r="A1619" s="228">
        <v>820402</v>
      </c>
      <c r="B1619" s="228" t="s">
        <v>4054</v>
      </c>
      <c r="C1619" s="228" t="s">
        <v>4204</v>
      </c>
      <c r="D1619" s="228" t="s">
        <v>2327</v>
      </c>
      <c r="E1619" s="228" t="s">
        <v>3079</v>
      </c>
      <c r="F1619" s="228">
        <v>164</v>
      </c>
      <c r="G1619" s="228" t="s">
        <v>128</v>
      </c>
      <c r="H1619" s="228">
        <v>0</v>
      </c>
      <c r="I1619" s="228">
        <v>0</v>
      </c>
      <c r="J1619" s="228">
        <v>0</v>
      </c>
      <c r="K1619" s="228">
        <v>0</v>
      </c>
      <c r="L1619" s="231">
        <v>0</v>
      </c>
      <c r="N1619" s="119" t="str">
        <f t="shared" si="75"/>
        <v>820402-88300-164</v>
      </c>
      <c r="O1619" s="122" t="str">
        <f>IF(B1619="NET","",IF(B1619="","",IFERROR(VLOOKUP(N1619,EAN!$A:$B,2,FALSE),"MANGLER - MÅ OPPDATERE EAN-FANEN")))</f>
        <v>MANGLER - MÅ OPPDATERE EAN-FANEN</v>
      </c>
      <c r="P1619" s="119">
        <f t="shared" si="76"/>
        <v>0</v>
      </c>
      <c r="Q1619" s="119">
        <f t="shared" si="77"/>
        <v>0</v>
      </c>
      <c r="S1619" s="137" t="str">
        <f>IF(B1619="NET","",IFERROR(VLOOKUP(O1619,'2) Order Form'!$W$9:$W$1926,1,FALSE),"Ikke med I order form"))</f>
        <v>Ikke med I order form</v>
      </c>
      <c r="V1619" s="172"/>
      <c r="W1619" s="120"/>
      <c r="AA1619" s="195"/>
      <c r="AB1619" s="137"/>
    </row>
    <row r="1620" spans="1:28" s="2" customFormat="1" ht="15" x14ac:dyDescent="0.2">
      <c r="A1620" s="229">
        <v>820403</v>
      </c>
      <c r="B1620" s="228" t="s">
        <v>248</v>
      </c>
      <c r="C1620" s="228"/>
      <c r="D1620" s="228"/>
      <c r="E1620" s="228"/>
      <c r="F1620" s="228"/>
      <c r="G1620" s="228"/>
      <c r="H1620" s="229">
        <v>202226</v>
      </c>
      <c r="I1620" s="229">
        <v>202227</v>
      </c>
      <c r="J1620" s="229">
        <v>202228</v>
      </c>
      <c r="K1620" s="229">
        <v>202229</v>
      </c>
      <c r="L1620" s="232">
        <v>202234</v>
      </c>
      <c r="N1620" s="119" t="str">
        <f t="shared" si="75"/>
        <v>820403-</v>
      </c>
      <c r="O1620" s="122" t="str">
        <f>IF(B1620="NET","",IF(B1620="","",IFERROR(VLOOKUP(N1620,EAN!$A:$B,2,FALSE),"MANGLER - MÅ OPPDATERE EAN-FANEN")))</f>
        <v/>
      </c>
      <c r="P1620" s="119">
        <f t="shared" si="76"/>
        <v>202226</v>
      </c>
      <c r="Q1620" s="119">
        <f t="shared" si="77"/>
        <v>202234</v>
      </c>
      <c r="S1620" s="137" t="str">
        <f>IF(B1620="NET","",IFERROR(VLOOKUP(O1620,'2) Order Form'!$W$9:$W$1926,1,FALSE),"Ikke med I order form"))</f>
        <v/>
      </c>
      <c r="V1620" s="172"/>
      <c r="W1620" s="120"/>
      <c r="AA1620" s="195"/>
      <c r="AB1620" s="137"/>
    </row>
    <row r="1621" spans="1:28" s="2" customFormat="1" ht="15" x14ac:dyDescent="0.2">
      <c r="A1621" s="228">
        <v>820403</v>
      </c>
      <c r="B1621" s="228" t="s">
        <v>4055</v>
      </c>
      <c r="C1621" s="228" t="s">
        <v>4204</v>
      </c>
      <c r="D1621" s="228" t="s">
        <v>4041</v>
      </c>
      <c r="E1621" s="228" t="s">
        <v>4399</v>
      </c>
      <c r="F1621" s="228">
        <v>128</v>
      </c>
      <c r="G1621" s="228" t="s">
        <v>128</v>
      </c>
      <c r="H1621" s="228">
        <v>0</v>
      </c>
      <c r="I1621" s="228">
        <v>0</v>
      </c>
      <c r="J1621" s="228">
        <v>0</v>
      </c>
      <c r="K1621" s="228">
        <v>0</v>
      </c>
      <c r="L1621" s="231">
        <v>0</v>
      </c>
      <c r="N1621" s="119" t="str">
        <f t="shared" si="75"/>
        <v>820403-58001-128</v>
      </c>
      <c r="O1621" s="122" t="str">
        <f>IF(B1621="NET","",IF(B1621="","",IFERROR(VLOOKUP(N1621,EAN!$A:$B,2,FALSE),"MANGLER - MÅ OPPDATERE EAN-FANEN")))</f>
        <v>MANGLER - MÅ OPPDATERE EAN-FANEN</v>
      </c>
      <c r="P1621" s="119">
        <f t="shared" si="76"/>
        <v>0</v>
      </c>
      <c r="Q1621" s="119">
        <f t="shared" si="77"/>
        <v>0</v>
      </c>
      <c r="S1621" s="137" t="str">
        <f>IF(B1621="NET","",IFERROR(VLOOKUP(O1621,'2) Order Form'!$W$9:$W$1926,1,FALSE),"Ikke med I order form"))</f>
        <v>Ikke med I order form</v>
      </c>
      <c r="V1621" s="172"/>
      <c r="W1621" s="120"/>
      <c r="AA1621" s="195"/>
      <c r="AB1621" s="137"/>
    </row>
    <row r="1622" spans="1:28" s="2" customFormat="1" ht="15" x14ac:dyDescent="0.2">
      <c r="A1622" s="228">
        <v>820403</v>
      </c>
      <c r="B1622" s="228" t="s">
        <v>4055</v>
      </c>
      <c r="C1622" s="228" t="s">
        <v>4204</v>
      </c>
      <c r="D1622" s="228" t="s">
        <v>4042</v>
      </c>
      <c r="E1622" s="228" t="s">
        <v>4399</v>
      </c>
      <c r="F1622" s="228">
        <v>140</v>
      </c>
      <c r="G1622" s="228" t="s">
        <v>128</v>
      </c>
      <c r="H1622" s="228">
        <v>0</v>
      </c>
      <c r="I1622" s="228">
        <v>0</v>
      </c>
      <c r="J1622" s="228">
        <v>0</v>
      </c>
      <c r="K1622" s="228">
        <v>0</v>
      </c>
      <c r="L1622" s="231">
        <v>0</v>
      </c>
      <c r="N1622" s="119" t="str">
        <f t="shared" si="75"/>
        <v>820403-58001-140</v>
      </c>
      <c r="O1622" s="122" t="str">
        <f>IF(B1622="NET","",IF(B1622="","",IFERROR(VLOOKUP(N1622,EAN!$A:$B,2,FALSE),"MANGLER - MÅ OPPDATERE EAN-FANEN")))</f>
        <v>MANGLER - MÅ OPPDATERE EAN-FANEN</v>
      </c>
      <c r="P1622" s="119">
        <f t="shared" si="76"/>
        <v>0</v>
      </c>
      <c r="Q1622" s="119">
        <f t="shared" si="77"/>
        <v>0</v>
      </c>
      <c r="S1622" s="137" t="str">
        <f>IF(B1622="NET","",IFERROR(VLOOKUP(O1622,'2) Order Form'!$W$9:$W$1926,1,FALSE),"Ikke med I order form"))</f>
        <v>Ikke med I order form</v>
      </c>
      <c r="V1622" s="172"/>
      <c r="W1622" s="120"/>
      <c r="AA1622" s="195"/>
      <c r="AB1622" s="137"/>
    </row>
    <row r="1623" spans="1:28" s="2" customFormat="1" ht="15" x14ac:dyDescent="0.2">
      <c r="A1623" s="228">
        <v>820403</v>
      </c>
      <c r="B1623" s="228" t="s">
        <v>4055</v>
      </c>
      <c r="C1623" s="228" t="s">
        <v>4204</v>
      </c>
      <c r="D1623" s="228" t="s">
        <v>4043</v>
      </c>
      <c r="E1623" s="228" t="s">
        <v>4399</v>
      </c>
      <c r="F1623" s="228">
        <v>152</v>
      </c>
      <c r="G1623" s="228" t="s">
        <v>128</v>
      </c>
      <c r="H1623" s="228">
        <v>0</v>
      </c>
      <c r="I1623" s="228">
        <v>0</v>
      </c>
      <c r="J1623" s="228">
        <v>0</v>
      </c>
      <c r="K1623" s="228">
        <v>0</v>
      </c>
      <c r="L1623" s="231">
        <v>0</v>
      </c>
      <c r="N1623" s="119" t="str">
        <f t="shared" si="75"/>
        <v>820403-58001-152</v>
      </c>
      <c r="O1623" s="122" t="str">
        <f>IF(B1623="NET","",IF(B1623="","",IFERROR(VLOOKUP(N1623,EAN!$A:$B,2,FALSE),"MANGLER - MÅ OPPDATERE EAN-FANEN")))</f>
        <v>MANGLER - MÅ OPPDATERE EAN-FANEN</v>
      </c>
      <c r="P1623" s="119">
        <f t="shared" si="76"/>
        <v>0</v>
      </c>
      <c r="Q1623" s="119">
        <f t="shared" si="77"/>
        <v>0</v>
      </c>
      <c r="S1623" s="137" t="str">
        <f>IF(B1623="NET","",IFERROR(VLOOKUP(O1623,'2) Order Form'!$W$9:$W$1926,1,FALSE),"Ikke med I order form"))</f>
        <v>Ikke med I order form</v>
      </c>
      <c r="V1623" s="172"/>
      <c r="W1623" s="120"/>
      <c r="AA1623" s="195"/>
      <c r="AB1623" s="137"/>
    </row>
    <row r="1624" spans="1:28" s="2" customFormat="1" ht="15" x14ac:dyDescent="0.2">
      <c r="A1624" s="228">
        <v>820403</v>
      </c>
      <c r="B1624" s="228" t="s">
        <v>4055</v>
      </c>
      <c r="C1624" s="228" t="s">
        <v>4204</v>
      </c>
      <c r="D1624" s="228" t="s">
        <v>4403</v>
      </c>
      <c r="E1624" s="228" t="s">
        <v>4399</v>
      </c>
      <c r="F1624" s="228">
        <v>164</v>
      </c>
      <c r="G1624" s="228" t="s">
        <v>128</v>
      </c>
      <c r="H1624" s="228">
        <v>0</v>
      </c>
      <c r="I1624" s="228">
        <v>0</v>
      </c>
      <c r="J1624" s="228">
        <v>0</v>
      </c>
      <c r="K1624" s="228">
        <v>0</v>
      </c>
      <c r="L1624" s="231">
        <v>0</v>
      </c>
      <c r="N1624" s="119" t="str">
        <f t="shared" si="75"/>
        <v>820403-58001-164</v>
      </c>
      <c r="O1624" s="122" t="str">
        <f>IF(B1624="NET","",IF(B1624="","",IFERROR(VLOOKUP(N1624,EAN!$A:$B,2,FALSE),"MANGLER - MÅ OPPDATERE EAN-FANEN")))</f>
        <v>MANGLER - MÅ OPPDATERE EAN-FANEN</v>
      </c>
      <c r="P1624" s="119">
        <f t="shared" si="76"/>
        <v>0</v>
      </c>
      <c r="Q1624" s="119">
        <f t="shared" si="77"/>
        <v>0</v>
      </c>
      <c r="S1624" s="137" t="str">
        <f>IF(B1624="NET","",IFERROR(VLOOKUP(O1624,'2) Order Form'!$W$9:$W$1926,1,FALSE),"Ikke med I order form"))</f>
        <v>Ikke med I order form</v>
      </c>
      <c r="V1624" s="172"/>
      <c r="W1624" s="120"/>
      <c r="AA1624" s="195"/>
      <c r="AB1624" s="137"/>
    </row>
    <row r="1625" spans="1:28" s="2" customFormat="1" ht="15" x14ac:dyDescent="0.2">
      <c r="A1625" s="228">
        <v>820403</v>
      </c>
      <c r="B1625" s="228" t="s">
        <v>4055</v>
      </c>
      <c r="C1625" s="228" t="s">
        <v>4204</v>
      </c>
      <c r="D1625" s="228" t="s">
        <v>4044</v>
      </c>
      <c r="E1625" s="228" t="s">
        <v>4396</v>
      </c>
      <c r="F1625" s="228">
        <v>128</v>
      </c>
      <c r="G1625" s="228" t="s">
        <v>128</v>
      </c>
      <c r="H1625" s="228">
        <v>0</v>
      </c>
      <c r="I1625" s="228">
        <v>0</v>
      </c>
      <c r="J1625" s="228">
        <v>0</v>
      </c>
      <c r="K1625" s="228">
        <v>0</v>
      </c>
      <c r="L1625" s="231">
        <v>0</v>
      </c>
      <c r="N1625" s="119" t="str">
        <f t="shared" si="75"/>
        <v>820403-78001-128</v>
      </c>
      <c r="O1625" s="122" t="str">
        <f>IF(B1625="NET","",IF(B1625="","",IFERROR(VLOOKUP(N1625,EAN!$A:$B,2,FALSE),"MANGLER - MÅ OPPDATERE EAN-FANEN")))</f>
        <v>MANGLER - MÅ OPPDATERE EAN-FANEN</v>
      </c>
      <c r="P1625" s="119">
        <f t="shared" si="76"/>
        <v>0</v>
      </c>
      <c r="Q1625" s="119">
        <f t="shared" si="77"/>
        <v>0</v>
      </c>
      <c r="S1625" s="137" t="str">
        <f>IF(B1625="NET","",IFERROR(VLOOKUP(O1625,'2) Order Form'!$W$9:$W$1926,1,FALSE),"Ikke med I order form"))</f>
        <v>Ikke med I order form</v>
      </c>
      <c r="V1625" s="172"/>
      <c r="W1625" s="120"/>
      <c r="AA1625" s="195"/>
      <c r="AB1625" s="137"/>
    </row>
    <row r="1626" spans="1:28" s="2" customFormat="1" ht="15" x14ac:dyDescent="0.2">
      <c r="A1626" s="228">
        <v>820403</v>
      </c>
      <c r="B1626" s="228" t="s">
        <v>4055</v>
      </c>
      <c r="C1626" s="228" t="s">
        <v>4204</v>
      </c>
      <c r="D1626" s="228" t="s">
        <v>4045</v>
      </c>
      <c r="E1626" s="228" t="s">
        <v>4396</v>
      </c>
      <c r="F1626" s="228">
        <v>140</v>
      </c>
      <c r="G1626" s="228" t="s">
        <v>128</v>
      </c>
      <c r="H1626" s="228">
        <v>0</v>
      </c>
      <c r="I1626" s="228">
        <v>0</v>
      </c>
      <c r="J1626" s="228">
        <v>0</v>
      </c>
      <c r="K1626" s="228">
        <v>0</v>
      </c>
      <c r="L1626" s="231">
        <v>0</v>
      </c>
      <c r="N1626" s="119" t="str">
        <f t="shared" si="75"/>
        <v>820403-78001-140</v>
      </c>
      <c r="O1626" s="122" t="str">
        <f>IF(B1626="NET","",IF(B1626="","",IFERROR(VLOOKUP(N1626,EAN!$A:$B,2,FALSE),"MANGLER - MÅ OPPDATERE EAN-FANEN")))</f>
        <v>MANGLER - MÅ OPPDATERE EAN-FANEN</v>
      </c>
      <c r="P1626" s="119">
        <f t="shared" si="76"/>
        <v>0</v>
      </c>
      <c r="Q1626" s="119">
        <f t="shared" si="77"/>
        <v>0</v>
      </c>
      <c r="S1626" s="137" t="str">
        <f>IF(B1626="NET","",IFERROR(VLOOKUP(O1626,'2) Order Form'!$W$9:$W$1926,1,FALSE),"Ikke med I order form"))</f>
        <v>Ikke med I order form</v>
      </c>
      <c r="V1626" s="172"/>
      <c r="W1626" s="120"/>
      <c r="AA1626" s="195"/>
      <c r="AB1626" s="137"/>
    </row>
    <row r="1627" spans="1:28" s="2" customFormat="1" ht="15" x14ac:dyDescent="0.2">
      <c r="A1627" s="228">
        <v>820403</v>
      </c>
      <c r="B1627" s="228" t="s">
        <v>4055</v>
      </c>
      <c r="C1627" s="228" t="s">
        <v>4204</v>
      </c>
      <c r="D1627" s="228" t="s">
        <v>4046</v>
      </c>
      <c r="E1627" s="228" t="s">
        <v>4396</v>
      </c>
      <c r="F1627" s="228">
        <v>152</v>
      </c>
      <c r="G1627" s="228" t="s">
        <v>128</v>
      </c>
      <c r="H1627" s="228">
        <v>0</v>
      </c>
      <c r="I1627" s="228">
        <v>0</v>
      </c>
      <c r="J1627" s="228">
        <v>0</v>
      </c>
      <c r="K1627" s="228">
        <v>0</v>
      </c>
      <c r="L1627" s="231">
        <v>0</v>
      </c>
      <c r="N1627" s="119" t="str">
        <f t="shared" si="75"/>
        <v>820403-78001-152</v>
      </c>
      <c r="O1627" s="122" t="str">
        <f>IF(B1627="NET","",IF(B1627="","",IFERROR(VLOOKUP(N1627,EAN!$A:$B,2,FALSE),"MANGLER - MÅ OPPDATERE EAN-FANEN")))</f>
        <v>MANGLER - MÅ OPPDATERE EAN-FANEN</v>
      </c>
      <c r="P1627" s="119">
        <f t="shared" si="76"/>
        <v>0</v>
      </c>
      <c r="Q1627" s="119">
        <f t="shared" si="77"/>
        <v>0</v>
      </c>
      <c r="S1627" s="137" t="str">
        <f>IF(B1627="NET","",IFERROR(VLOOKUP(O1627,'2) Order Form'!$W$9:$W$1926,1,FALSE),"Ikke med I order form"))</f>
        <v>Ikke med I order form</v>
      </c>
      <c r="V1627" s="172"/>
      <c r="W1627" s="120"/>
      <c r="AA1627" s="195"/>
      <c r="AB1627" s="137"/>
    </row>
    <row r="1628" spans="1:28" s="2" customFormat="1" ht="15" x14ac:dyDescent="0.2">
      <c r="A1628" s="228">
        <v>820403</v>
      </c>
      <c r="B1628" s="228" t="s">
        <v>4055</v>
      </c>
      <c r="C1628" s="228" t="s">
        <v>4204</v>
      </c>
      <c r="D1628" s="228" t="s">
        <v>4404</v>
      </c>
      <c r="E1628" s="228" t="s">
        <v>4396</v>
      </c>
      <c r="F1628" s="228">
        <v>164</v>
      </c>
      <c r="G1628" s="228" t="s">
        <v>128</v>
      </c>
      <c r="H1628" s="228">
        <v>0</v>
      </c>
      <c r="I1628" s="228">
        <v>0</v>
      </c>
      <c r="J1628" s="228">
        <v>0</v>
      </c>
      <c r="K1628" s="228">
        <v>0</v>
      </c>
      <c r="L1628" s="231">
        <v>0</v>
      </c>
      <c r="N1628" s="119" t="str">
        <f t="shared" si="75"/>
        <v>820403-78001-164</v>
      </c>
      <c r="O1628" s="122" t="str">
        <f>IF(B1628="NET","",IF(B1628="","",IFERROR(VLOOKUP(N1628,EAN!$A:$B,2,FALSE),"MANGLER - MÅ OPPDATERE EAN-FANEN")))</f>
        <v>MANGLER - MÅ OPPDATERE EAN-FANEN</v>
      </c>
      <c r="P1628" s="119">
        <f t="shared" si="76"/>
        <v>0</v>
      </c>
      <c r="Q1628" s="119">
        <f t="shared" si="77"/>
        <v>0</v>
      </c>
      <c r="S1628" s="137" t="str">
        <f>IF(B1628="NET","",IFERROR(VLOOKUP(O1628,'2) Order Form'!$W$9:$W$1926,1,FALSE),"Ikke med I order form"))</f>
        <v>Ikke med I order form</v>
      </c>
      <c r="V1628" s="172"/>
      <c r="W1628" s="120"/>
      <c r="AA1628" s="195"/>
      <c r="AB1628" s="137"/>
    </row>
    <row r="1629" spans="1:28" s="2" customFormat="1" ht="15" x14ac:dyDescent="0.2">
      <c r="A1629" s="228">
        <v>820403</v>
      </c>
      <c r="B1629" s="228" t="s">
        <v>4055</v>
      </c>
      <c r="C1629" s="228" t="s">
        <v>4204</v>
      </c>
      <c r="D1629" s="228" t="s">
        <v>2324</v>
      </c>
      <c r="E1629" s="228" t="s">
        <v>3079</v>
      </c>
      <c r="F1629" s="228">
        <v>128</v>
      </c>
      <c r="G1629" s="228" t="s">
        <v>128</v>
      </c>
      <c r="H1629" s="228">
        <v>0</v>
      </c>
      <c r="I1629" s="228">
        <v>0</v>
      </c>
      <c r="J1629" s="228">
        <v>0</v>
      </c>
      <c r="K1629" s="228">
        <v>0</v>
      </c>
      <c r="L1629" s="231">
        <v>0</v>
      </c>
      <c r="N1629" s="119" t="str">
        <f t="shared" si="75"/>
        <v>820403-88300-128</v>
      </c>
      <c r="O1629" s="122" t="str">
        <f>IF(B1629="NET","",IF(B1629="","",IFERROR(VLOOKUP(N1629,EAN!$A:$B,2,FALSE),"MANGLER - MÅ OPPDATERE EAN-FANEN")))</f>
        <v>MANGLER - MÅ OPPDATERE EAN-FANEN</v>
      </c>
      <c r="P1629" s="119">
        <f t="shared" si="76"/>
        <v>0</v>
      </c>
      <c r="Q1629" s="119">
        <f t="shared" si="77"/>
        <v>0</v>
      </c>
      <c r="S1629" s="137" t="str">
        <f>IF(B1629="NET","",IFERROR(VLOOKUP(O1629,'2) Order Form'!$W$9:$W$1926,1,FALSE),"Ikke med I order form"))</f>
        <v>Ikke med I order form</v>
      </c>
      <c r="V1629" s="172"/>
      <c r="W1629" s="120"/>
      <c r="AA1629" s="195"/>
      <c r="AB1629" s="137"/>
    </row>
    <row r="1630" spans="1:28" s="2" customFormat="1" ht="15" x14ac:dyDescent="0.2">
      <c r="A1630" s="228">
        <v>820403</v>
      </c>
      <c r="B1630" s="228" t="s">
        <v>4055</v>
      </c>
      <c r="C1630" s="228" t="s">
        <v>4204</v>
      </c>
      <c r="D1630" s="228" t="s">
        <v>2325</v>
      </c>
      <c r="E1630" s="228" t="s">
        <v>3079</v>
      </c>
      <c r="F1630" s="228">
        <v>140</v>
      </c>
      <c r="G1630" s="228" t="s">
        <v>128</v>
      </c>
      <c r="H1630" s="228">
        <v>0</v>
      </c>
      <c r="I1630" s="228">
        <v>0</v>
      </c>
      <c r="J1630" s="228">
        <v>0</v>
      </c>
      <c r="K1630" s="228">
        <v>0</v>
      </c>
      <c r="L1630" s="231">
        <v>0</v>
      </c>
      <c r="N1630" s="119" t="str">
        <f t="shared" si="75"/>
        <v>820403-88300-140</v>
      </c>
      <c r="O1630" s="122" t="str">
        <f>IF(B1630="NET","",IF(B1630="","",IFERROR(VLOOKUP(N1630,EAN!$A:$B,2,FALSE),"MANGLER - MÅ OPPDATERE EAN-FANEN")))</f>
        <v>MANGLER - MÅ OPPDATERE EAN-FANEN</v>
      </c>
      <c r="P1630" s="119">
        <f t="shared" si="76"/>
        <v>0</v>
      </c>
      <c r="Q1630" s="119">
        <f t="shared" si="77"/>
        <v>0</v>
      </c>
      <c r="S1630" s="137" t="str">
        <f>IF(B1630="NET","",IFERROR(VLOOKUP(O1630,'2) Order Form'!$W$9:$W$1926,1,FALSE),"Ikke med I order form"))</f>
        <v>Ikke med I order form</v>
      </c>
      <c r="V1630" s="172"/>
      <c r="W1630" s="120"/>
      <c r="AA1630" s="195"/>
      <c r="AB1630" s="137"/>
    </row>
    <row r="1631" spans="1:28" s="2" customFormat="1" ht="15" x14ac:dyDescent="0.2">
      <c r="A1631" s="228">
        <v>820403</v>
      </c>
      <c r="B1631" s="228" t="s">
        <v>4055</v>
      </c>
      <c r="C1631" s="228" t="s">
        <v>4204</v>
      </c>
      <c r="D1631" s="228" t="s">
        <v>2326</v>
      </c>
      <c r="E1631" s="228" t="s">
        <v>3079</v>
      </c>
      <c r="F1631" s="228">
        <v>152</v>
      </c>
      <c r="G1631" s="228" t="s">
        <v>128</v>
      </c>
      <c r="H1631" s="228">
        <v>0</v>
      </c>
      <c r="I1631" s="228">
        <v>0</v>
      </c>
      <c r="J1631" s="228">
        <v>0</v>
      </c>
      <c r="K1631" s="228">
        <v>0</v>
      </c>
      <c r="L1631" s="231">
        <v>0</v>
      </c>
      <c r="N1631" s="119" t="str">
        <f t="shared" si="75"/>
        <v>820403-88300-152</v>
      </c>
      <c r="O1631" s="122" t="str">
        <f>IF(B1631="NET","",IF(B1631="","",IFERROR(VLOOKUP(N1631,EAN!$A:$B,2,FALSE),"MANGLER - MÅ OPPDATERE EAN-FANEN")))</f>
        <v>MANGLER - MÅ OPPDATERE EAN-FANEN</v>
      </c>
      <c r="P1631" s="119">
        <f t="shared" si="76"/>
        <v>0</v>
      </c>
      <c r="Q1631" s="119">
        <f t="shared" si="77"/>
        <v>0</v>
      </c>
      <c r="S1631" s="137" t="str">
        <f>IF(B1631="NET","",IFERROR(VLOOKUP(O1631,'2) Order Form'!$W$9:$W$1926,1,FALSE),"Ikke med I order form"))</f>
        <v>Ikke med I order form</v>
      </c>
      <c r="V1631" s="172"/>
      <c r="W1631" s="120"/>
      <c r="AA1631" s="195"/>
      <c r="AB1631" s="137"/>
    </row>
    <row r="1632" spans="1:28" s="2" customFormat="1" ht="15" x14ac:dyDescent="0.2">
      <c r="A1632" s="228">
        <v>820403</v>
      </c>
      <c r="B1632" s="228" t="s">
        <v>4055</v>
      </c>
      <c r="C1632" s="228" t="s">
        <v>4204</v>
      </c>
      <c r="D1632" s="228" t="s">
        <v>2327</v>
      </c>
      <c r="E1632" s="228" t="s">
        <v>3079</v>
      </c>
      <c r="F1632" s="228">
        <v>164</v>
      </c>
      <c r="G1632" s="228" t="s">
        <v>128</v>
      </c>
      <c r="H1632" s="228">
        <v>0</v>
      </c>
      <c r="I1632" s="228">
        <v>0</v>
      </c>
      <c r="J1632" s="228">
        <v>0</v>
      </c>
      <c r="K1632" s="228">
        <v>0</v>
      </c>
      <c r="L1632" s="231">
        <v>0</v>
      </c>
      <c r="N1632" s="119" t="str">
        <f t="shared" si="75"/>
        <v>820403-88300-164</v>
      </c>
      <c r="O1632" s="122" t="str">
        <f>IF(B1632="NET","",IF(B1632="","",IFERROR(VLOOKUP(N1632,EAN!$A:$B,2,FALSE),"MANGLER - MÅ OPPDATERE EAN-FANEN")))</f>
        <v>MANGLER - MÅ OPPDATERE EAN-FANEN</v>
      </c>
      <c r="P1632" s="119">
        <f t="shared" si="76"/>
        <v>0</v>
      </c>
      <c r="Q1632" s="119">
        <f t="shared" si="77"/>
        <v>0</v>
      </c>
      <c r="S1632" s="137" t="str">
        <f>IF(B1632="NET","",IFERROR(VLOOKUP(O1632,'2) Order Form'!$W$9:$W$1926,1,FALSE),"Ikke med I order form"))</f>
        <v>Ikke med I order form</v>
      </c>
      <c r="V1632" s="172"/>
      <c r="W1632" s="120"/>
      <c r="AA1632" s="195"/>
      <c r="AB1632" s="137"/>
    </row>
    <row r="1633" spans="1:28" s="2" customFormat="1" ht="15" x14ac:dyDescent="0.2">
      <c r="A1633" s="229">
        <v>820404</v>
      </c>
      <c r="B1633" s="228" t="s">
        <v>248</v>
      </c>
      <c r="C1633" s="228"/>
      <c r="D1633" s="228"/>
      <c r="E1633" s="228"/>
      <c r="F1633" s="228"/>
      <c r="G1633" s="228"/>
      <c r="H1633" s="229">
        <v>202226</v>
      </c>
      <c r="I1633" s="229">
        <v>202227</v>
      </c>
      <c r="J1633" s="229">
        <v>202228</v>
      </c>
      <c r="K1633" s="229">
        <v>202229</v>
      </c>
      <c r="L1633" s="232">
        <v>202234</v>
      </c>
      <c r="N1633" s="119" t="str">
        <f t="shared" si="75"/>
        <v>820404-</v>
      </c>
      <c r="O1633" s="122" t="str">
        <f>IF(B1633="NET","",IF(B1633="","",IFERROR(VLOOKUP(N1633,EAN!$A:$B,2,FALSE),"MANGLER - MÅ OPPDATERE EAN-FANEN")))</f>
        <v/>
      </c>
      <c r="P1633" s="119">
        <f t="shared" si="76"/>
        <v>202226</v>
      </c>
      <c r="Q1633" s="119">
        <f t="shared" si="77"/>
        <v>202234</v>
      </c>
      <c r="S1633" s="137" t="str">
        <f>IF(B1633="NET","",IFERROR(VLOOKUP(O1633,'2) Order Form'!$W$9:$W$1926,1,FALSE),"Ikke med I order form"))</f>
        <v/>
      </c>
      <c r="V1633" s="172"/>
      <c r="W1633" s="120"/>
      <c r="AA1633" s="195"/>
      <c r="AB1633" s="137"/>
    </row>
    <row r="1634" spans="1:28" s="2" customFormat="1" ht="15" x14ac:dyDescent="0.2">
      <c r="A1634" s="228">
        <v>820404</v>
      </c>
      <c r="B1634" s="228" t="s">
        <v>4056</v>
      </c>
      <c r="C1634" s="228" t="s">
        <v>4204</v>
      </c>
      <c r="D1634" s="228" t="s">
        <v>4041</v>
      </c>
      <c r="E1634" s="228" t="s">
        <v>4399</v>
      </c>
      <c r="F1634" s="228">
        <v>128</v>
      </c>
      <c r="G1634" s="228" t="s">
        <v>128</v>
      </c>
      <c r="H1634" s="228">
        <v>0</v>
      </c>
      <c r="I1634" s="228">
        <v>0</v>
      </c>
      <c r="J1634" s="228">
        <v>0</v>
      </c>
      <c r="K1634" s="228">
        <v>0</v>
      </c>
      <c r="L1634" s="231">
        <v>0</v>
      </c>
      <c r="N1634" s="119" t="str">
        <f t="shared" si="75"/>
        <v>820404-58001-128</v>
      </c>
      <c r="O1634" s="122" t="str">
        <f>IF(B1634="NET","",IF(B1634="","",IFERROR(VLOOKUP(N1634,EAN!$A:$B,2,FALSE),"MANGLER - MÅ OPPDATERE EAN-FANEN")))</f>
        <v>MANGLER - MÅ OPPDATERE EAN-FANEN</v>
      </c>
      <c r="P1634" s="119">
        <f t="shared" si="76"/>
        <v>0</v>
      </c>
      <c r="Q1634" s="119">
        <f t="shared" si="77"/>
        <v>0</v>
      </c>
      <c r="S1634" s="137" t="str">
        <f>IF(B1634="NET","",IFERROR(VLOOKUP(O1634,'2) Order Form'!$W$9:$W$1926,1,FALSE),"Ikke med I order form"))</f>
        <v>Ikke med I order form</v>
      </c>
      <c r="V1634" s="172"/>
      <c r="W1634" s="120"/>
      <c r="AA1634" s="195"/>
      <c r="AB1634" s="137"/>
    </row>
    <row r="1635" spans="1:28" s="2" customFormat="1" ht="15" x14ac:dyDescent="0.2">
      <c r="A1635" s="228">
        <v>820404</v>
      </c>
      <c r="B1635" s="228" t="s">
        <v>4056</v>
      </c>
      <c r="C1635" s="228" t="s">
        <v>4204</v>
      </c>
      <c r="D1635" s="228" t="s">
        <v>4042</v>
      </c>
      <c r="E1635" s="228" t="s">
        <v>4399</v>
      </c>
      <c r="F1635" s="228">
        <v>140</v>
      </c>
      <c r="G1635" s="228" t="s">
        <v>128</v>
      </c>
      <c r="H1635" s="228">
        <v>0</v>
      </c>
      <c r="I1635" s="228">
        <v>0</v>
      </c>
      <c r="J1635" s="228">
        <v>0</v>
      </c>
      <c r="K1635" s="228">
        <v>0</v>
      </c>
      <c r="L1635" s="231">
        <v>0</v>
      </c>
      <c r="N1635" s="119" t="str">
        <f t="shared" si="75"/>
        <v>820404-58001-140</v>
      </c>
      <c r="O1635" s="122" t="str">
        <f>IF(B1635="NET","",IF(B1635="","",IFERROR(VLOOKUP(N1635,EAN!$A:$B,2,FALSE),"MANGLER - MÅ OPPDATERE EAN-FANEN")))</f>
        <v>MANGLER - MÅ OPPDATERE EAN-FANEN</v>
      </c>
      <c r="P1635" s="119">
        <f t="shared" si="76"/>
        <v>0</v>
      </c>
      <c r="Q1635" s="119">
        <f t="shared" si="77"/>
        <v>0</v>
      </c>
      <c r="S1635" s="137" t="str">
        <f>IF(B1635="NET","",IFERROR(VLOOKUP(O1635,'2) Order Form'!$W$9:$W$1926,1,FALSE),"Ikke med I order form"))</f>
        <v>Ikke med I order form</v>
      </c>
      <c r="V1635" s="172"/>
      <c r="W1635" s="120"/>
      <c r="AA1635" s="195"/>
      <c r="AB1635" s="137"/>
    </row>
    <row r="1636" spans="1:28" s="2" customFormat="1" ht="15" x14ac:dyDescent="0.2">
      <c r="A1636" s="228">
        <v>820404</v>
      </c>
      <c r="B1636" s="228" t="s">
        <v>4056</v>
      </c>
      <c r="C1636" s="228" t="s">
        <v>4204</v>
      </c>
      <c r="D1636" s="228" t="s">
        <v>4043</v>
      </c>
      <c r="E1636" s="228" t="s">
        <v>4399</v>
      </c>
      <c r="F1636" s="228">
        <v>152</v>
      </c>
      <c r="G1636" s="228" t="s">
        <v>128</v>
      </c>
      <c r="H1636" s="228">
        <v>0</v>
      </c>
      <c r="I1636" s="228">
        <v>0</v>
      </c>
      <c r="J1636" s="228">
        <v>0</v>
      </c>
      <c r="K1636" s="228">
        <v>0</v>
      </c>
      <c r="L1636" s="231">
        <v>0</v>
      </c>
      <c r="N1636" s="119" t="str">
        <f t="shared" si="75"/>
        <v>820404-58001-152</v>
      </c>
      <c r="O1636" s="122" t="str">
        <f>IF(B1636="NET","",IF(B1636="","",IFERROR(VLOOKUP(N1636,EAN!$A:$B,2,FALSE),"MANGLER - MÅ OPPDATERE EAN-FANEN")))</f>
        <v>MANGLER - MÅ OPPDATERE EAN-FANEN</v>
      </c>
      <c r="P1636" s="119">
        <f t="shared" si="76"/>
        <v>0</v>
      </c>
      <c r="Q1636" s="119">
        <f t="shared" si="77"/>
        <v>0</v>
      </c>
      <c r="S1636" s="137" t="str">
        <f>IF(B1636="NET","",IFERROR(VLOOKUP(O1636,'2) Order Form'!$W$9:$W$1926,1,FALSE),"Ikke med I order form"))</f>
        <v>Ikke med I order form</v>
      </c>
      <c r="V1636" s="172"/>
      <c r="W1636" s="120"/>
      <c r="AA1636" s="195"/>
      <c r="AB1636" s="137"/>
    </row>
    <row r="1637" spans="1:28" s="2" customFormat="1" ht="15" x14ac:dyDescent="0.2">
      <c r="A1637" s="228">
        <v>820404</v>
      </c>
      <c r="B1637" s="228" t="s">
        <v>4056</v>
      </c>
      <c r="C1637" s="228" t="s">
        <v>4204</v>
      </c>
      <c r="D1637" s="228" t="s">
        <v>4403</v>
      </c>
      <c r="E1637" s="228" t="s">
        <v>4399</v>
      </c>
      <c r="F1637" s="228">
        <v>164</v>
      </c>
      <c r="G1637" s="228" t="s">
        <v>128</v>
      </c>
      <c r="H1637" s="228">
        <v>0</v>
      </c>
      <c r="I1637" s="228">
        <v>0</v>
      </c>
      <c r="J1637" s="228">
        <v>0</v>
      </c>
      <c r="K1637" s="228">
        <v>0</v>
      </c>
      <c r="L1637" s="231">
        <v>0</v>
      </c>
      <c r="N1637" s="119" t="str">
        <f t="shared" si="75"/>
        <v>820404-58001-164</v>
      </c>
      <c r="O1637" s="122" t="str">
        <f>IF(B1637="NET","",IF(B1637="","",IFERROR(VLOOKUP(N1637,EAN!$A:$B,2,FALSE),"MANGLER - MÅ OPPDATERE EAN-FANEN")))</f>
        <v>MANGLER - MÅ OPPDATERE EAN-FANEN</v>
      </c>
      <c r="P1637" s="119">
        <f t="shared" si="76"/>
        <v>0</v>
      </c>
      <c r="Q1637" s="119">
        <f t="shared" si="77"/>
        <v>0</v>
      </c>
      <c r="S1637" s="137" t="str">
        <f>IF(B1637="NET","",IFERROR(VLOOKUP(O1637,'2) Order Form'!$W$9:$W$1926,1,FALSE),"Ikke med I order form"))</f>
        <v>Ikke med I order form</v>
      </c>
      <c r="V1637" s="172"/>
      <c r="W1637" s="120"/>
      <c r="AA1637" s="195"/>
      <c r="AB1637" s="137"/>
    </row>
    <row r="1638" spans="1:28" s="2" customFormat="1" ht="15" x14ac:dyDescent="0.2">
      <c r="A1638" s="228">
        <v>820404</v>
      </c>
      <c r="B1638" s="228" t="s">
        <v>4056</v>
      </c>
      <c r="C1638" s="228" t="s">
        <v>4204</v>
      </c>
      <c r="D1638" s="228" t="s">
        <v>2338</v>
      </c>
      <c r="E1638" s="228" t="s">
        <v>4364</v>
      </c>
      <c r="F1638" s="228">
        <v>128</v>
      </c>
      <c r="G1638" s="228" t="s">
        <v>128</v>
      </c>
      <c r="H1638" s="228">
        <v>0</v>
      </c>
      <c r="I1638" s="228">
        <v>0</v>
      </c>
      <c r="J1638" s="228">
        <v>0</v>
      </c>
      <c r="K1638" s="228">
        <v>0</v>
      </c>
      <c r="L1638" s="231">
        <v>0</v>
      </c>
      <c r="N1638" s="119" t="str">
        <f t="shared" si="75"/>
        <v>820404-99901-128</v>
      </c>
      <c r="O1638" s="122" t="str">
        <f>IF(B1638="NET","",IF(B1638="","",IFERROR(VLOOKUP(N1638,EAN!$A:$B,2,FALSE),"MANGLER - MÅ OPPDATERE EAN-FANEN")))</f>
        <v>MANGLER - MÅ OPPDATERE EAN-FANEN</v>
      </c>
      <c r="P1638" s="119">
        <f t="shared" si="76"/>
        <v>0</v>
      </c>
      <c r="Q1638" s="119">
        <f t="shared" si="77"/>
        <v>0</v>
      </c>
      <c r="S1638" s="137" t="str">
        <f>IF(B1638="NET","",IFERROR(VLOOKUP(O1638,'2) Order Form'!$W$9:$W$1926,1,FALSE),"Ikke med I order form"))</f>
        <v>Ikke med I order form</v>
      </c>
      <c r="V1638" s="172"/>
      <c r="W1638" s="120"/>
      <c r="AA1638" s="195"/>
      <c r="AB1638" s="137"/>
    </row>
    <row r="1639" spans="1:28" s="2" customFormat="1" ht="15" x14ac:dyDescent="0.2">
      <c r="A1639" s="228">
        <v>820404</v>
      </c>
      <c r="B1639" s="228" t="s">
        <v>4056</v>
      </c>
      <c r="C1639" s="228" t="s">
        <v>4204</v>
      </c>
      <c r="D1639" s="228" t="s">
        <v>2339</v>
      </c>
      <c r="E1639" s="228" t="s">
        <v>4364</v>
      </c>
      <c r="F1639" s="228">
        <v>140</v>
      </c>
      <c r="G1639" s="228" t="s">
        <v>128</v>
      </c>
      <c r="H1639" s="228">
        <v>0</v>
      </c>
      <c r="I1639" s="228">
        <v>0</v>
      </c>
      <c r="J1639" s="228">
        <v>0</v>
      </c>
      <c r="K1639" s="228">
        <v>0</v>
      </c>
      <c r="L1639" s="231">
        <v>0</v>
      </c>
      <c r="N1639" s="119" t="str">
        <f t="shared" si="75"/>
        <v>820404-99901-140</v>
      </c>
      <c r="O1639" s="122" t="str">
        <f>IF(B1639="NET","",IF(B1639="","",IFERROR(VLOOKUP(N1639,EAN!$A:$B,2,FALSE),"MANGLER - MÅ OPPDATERE EAN-FANEN")))</f>
        <v>MANGLER - MÅ OPPDATERE EAN-FANEN</v>
      </c>
      <c r="P1639" s="119">
        <f t="shared" si="76"/>
        <v>0</v>
      </c>
      <c r="Q1639" s="119">
        <f t="shared" si="77"/>
        <v>0</v>
      </c>
      <c r="S1639" s="137" t="str">
        <f>IF(B1639="NET","",IFERROR(VLOOKUP(O1639,'2) Order Form'!$W$9:$W$1926,1,FALSE),"Ikke med I order form"))</f>
        <v>Ikke med I order form</v>
      </c>
      <c r="V1639" s="172"/>
      <c r="W1639" s="120"/>
      <c r="AA1639" s="195"/>
      <c r="AB1639" s="137"/>
    </row>
    <row r="1640" spans="1:28" s="2" customFormat="1" ht="15" x14ac:dyDescent="0.2">
      <c r="A1640" s="228">
        <v>820404</v>
      </c>
      <c r="B1640" s="228" t="s">
        <v>4056</v>
      </c>
      <c r="C1640" s="228" t="s">
        <v>4204</v>
      </c>
      <c r="D1640" s="228" t="s">
        <v>2340</v>
      </c>
      <c r="E1640" s="228" t="s">
        <v>4364</v>
      </c>
      <c r="F1640" s="228">
        <v>152</v>
      </c>
      <c r="G1640" s="228" t="s">
        <v>128</v>
      </c>
      <c r="H1640" s="228">
        <v>0</v>
      </c>
      <c r="I1640" s="228">
        <v>0</v>
      </c>
      <c r="J1640" s="228">
        <v>0</v>
      </c>
      <c r="K1640" s="228">
        <v>0</v>
      </c>
      <c r="L1640" s="231">
        <v>0</v>
      </c>
      <c r="N1640" s="119" t="str">
        <f t="shared" si="75"/>
        <v>820404-99901-152</v>
      </c>
      <c r="O1640" s="122" t="str">
        <f>IF(B1640="NET","",IF(B1640="","",IFERROR(VLOOKUP(N1640,EAN!$A:$B,2,FALSE),"MANGLER - MÅ OPPDATERE EAN-FANEN")))</f>
        <v>MANGLER - MÅ OPPDATERE EAN-FANEN</v>
      </c>
      <c r="P1640" s="119">
        <f t="shared" si="76"/>
        <v>0</v>
      </c>
      <c r="Q1640" s="119">
        <f t="shared" si="77"/>
        <v>0</v>
      </c>
      <c r="S1640" s="137" t="str">
        <f>IF(B1640="NET","",IFERROR(VLOOKUP(O1640,'2) Order Form'!$W$9:$W$1926,1,FALSE),"Ikke med I order form"))</f>
        <v>Ikke med I order form</v>
      </c>
      <c r="V1640" s="172"/>
      <c r="W1640" s="120"/>
      <c r="AA1640" s="195"/>
      <c r="AB1640" s="137"/>
    </row>
    <row r="1641" spans="1:28" s="2" customFormat="1" ht="15" x14ac:dyDescent="0.2">
      <c r="A1641" s="228">
        <v>820404</v>
      </c>
      <c r="B1641" s="228" t="s">
        <v>4056</v>
      </c>
      <c r="C1641" s="228" t="s">
        <v>4204</v>
      </c>
      <c r="D1641" s="228" t="s">
        <v>2341</v>
      </c>
      <c r="E1641" s="228" t="s">
        <v>4364</v>
      </c>
      <c r="F1641" s="228">
        <v>164</v>
      </c>
      <c r="G1641" s="228" t="s">
        <v>128</v>
      </c>
      <c r="H1641" s="228">
        <v>0</v>
      </c>
      <c r="I1641" s="228">
        <v>0</v>
      </c>
      <c r="J1641" s="228">
        <v>0</v>
      </c>
      <c r="K1641" s="228">
        <v>0</v>
      </c>
      <c r="L1641" s="231">
        <v>0</v>
      </c>
      <c r="N1641" s="119" t="str">
        <f t="shared" si="75"/>
        <v>820404-99901-164</v>
      </c>
      <c r="O1641" s="122" t="str">
        <f>IF(B1641="NET","",IF(B1641="","",IFERROR(VLOOKUP(N1641,EAN!$A:$B,2,FALSE),"MANGLER - MÅ OPPDATERE EAN-FANEN")))</f>
        <v>MANGLER - MÅ OPPDATERE EAN-FANEN</v>
      </c>
      <c r="P1641" s="119">
        <f t="shared" si="76"/>
        <v>0</v>
      </c>
      <c r="Q1641" s="119">
        <f t="shared" si="77"/>
        <v>0</v>
      </c>
      <c r="S1641" s="137" t="str">
        <f>IF(B1641="NET","",IFERROR(VLOOKUP(O1641,'2) Order Form'!$W$9:$W$1926,1,FALSE),"Ikke med I order form"))</f>
        <v>Ikke med I order form</v>
      </c>
      <c r="V1641" s="172"/>
      <c r="W1641" s="120"/>
      <c r="AA1641" s="195"/>
      <c r="AB1641" s="137"/>
    </row>
    <row r="1642" spans="1:28" s="2" customFormat="1" ht="15" x14ac:dyDescent="0.2">
      <c r="A1642" s="229">
        <v>820405</v>
      </c>
      <c r="B1642" s="228" t="s">
        <v>248</v>
      </c>
      <c r="C1642" s="228"/>
      <c r="D1642" s="228"/>
      <c r="E1642" s="228"/>
      <c r="F1642" s="228"/>
      <c r="G1642" s="228"/>
      <c r="H1642" s="229">
        <v>202226</v>
      </c>
      <c r="I1642" s="229">
        <v>202227</v>
      </c>
      <c r="J1642" s="229">
        <v>202228</v>
      </c>
      <c r="K1642" s="229">
        <v>202229</v>
      </c>
      <c r="L1642" s="232">
        <v>202234</v>
      </c>
      <c r="N1642" s="119" t="str">
        <f t="shared" si="75"/>
        <v>820405-</v>
      </c>
      <c r="O1642" s="122" t="str">
        <f>IF(B1642="NET","",IF(B1642="","",IFERROR(VLOOKUP(N1642,EAN!$A:$B,2,FALSE),"MANGLER - MÅ OPPDATERE EAN-FANEN")))</f>
        <v/>
      </c>
      <c r="P1642" s="119">
        <f t="shared" si="76"/>
        <v>202226</v>
      </c>
      <c r="Q1642" s="119">
        <f t="shared" si="77"/>
        <v>202234</v>
      </c>
      <c r="S1642" s="137" t="str">
        <f>IF(B1642="NET","",IFERROR(VLOOKUP(O1642,'2) Order Form'!$W$9:$W$1926,1,FALSE),"Ikke med I order form"))</f>
        <v/>
      </c>
      <c r="V1642" s="172"/>
      <c r="W1642" s="120"/>
      <c r="AA1642" s="195"/>
      <c r="AB1642" s="137"/>
    </row>
    <row r="1643" spans="1:28" s="2" customFormat="1" ht="15" x14ac:dyDescent="0.2">
      <c r="A1643" s="228">
        <v>820405</v>
      </c>
      <c r="B1643" s="228" t="s">
        <v>4057</v>
      </c>
      <c r="C1643" s="228" t="s">
        <v>4204</v>
      </c>
      <c r="D1643" s="228" t="s">
        <v>4041</v>
      </c>
      <c r="E1643" s="228" t="s">
        <v>4399</v>
      </c>
      <c r="F1643" s="228">
        <v>128</v>
      </c>
      <c r="G1643" s="228" t="s">
        <v>128</v>
      </c>
      <c r="H1643" s="228">
        <v>0</v>
      </c>
      <c r="I1643" s="228">
        <v>0</v>
      </c>
      <c r="J1643" s="228">
        <v>0</v>
      </c>
      <c r="K1643" s="228">
        <v>0</v>
      </c>
      <c r="L1643" s="231">
        <v>0</v>
      </c>
      <c r="N1643" s="119" t="str">
        <f t="shared" si="75"/>
        <v>820405-58001-128</v>
      </c>
      <c r="O1643" s="122" t="str">
        <f>IF(B1643="NET","",IF(B1643="","",IFERROR(VLOOKUP(N1643,EAN!$A:$B,2,FALSE),"MANGLER - MÅ OPPDATERE EAN-FANEN")))</f>
        <v>MANGLER - MÅ OPPDATERE EAN-FANEN</v>
      </c>
      <c r="P1643" s="119">
        <f t="shared" si="76"/>
        <v>0</v>
      </c>
      <c r="Q1643" s="119">
        <f t="shared" si="77"/>
        <v>0</v>
      </c>
      <c r="S1643" s="137" t="str">
        <f>IF(B1643="NET","",IFERROR(VLOOKUP(O1643,'2) Order Form'!$W$9:$W$1926,1,FALSE),"Ikke med I order form"))</f>
        <v>Ikke med I order form</v>
      </c>
      <c r="V1643" s="172"/>
      <c r="W1643" s="120"/>
      <c r="AA1643" s="195"/>
      <c r="AB1643" s="137"/>
    </row>
    <row r="1644" spans="1:28" s="2" customFormat="1" ht="15" x14ac:dyDescent="0.2">
      <c r="A1644" s="228">
        <v>820405</v>
      </c>
      <c r="B1644" s="228" t="s">
        <v>4057</v>
      </c>
      <c r="C1644" s="228" t="s">
        <v>4204</v>
      </c>
      <c r="D1644" s="228" t="s">
        <v>4042</v>
      </c>
      <c r="E1644" s="228" t="s">
        <v>4399</v>
      </c>
      <c r="F1644" s="228">
        <v>140</v>
      </c>
      <c r="G1644" s="228" t="s">
        <v>128</v>
      </c>
      <c r="H1644" s="228">
        <v>0</v>
      </c>
      <c r="I1644" s="228">
        <v>0</v>
      </c>
      <c r="J1644" s="228">
        <v>0</v>
      </c>
      <c r="K1644" s="228">
        <v>0</v>
      </c>
      <c r="L1644" s="231">
        <v>0</v>
      </c>
      <c r="N1644" s="119" t="str">
        <f t="shared" si="75"/>
        <v>820405-58001-140</v>
      </c>
      <c r="O1644" s="122" t="str">
        <f>IF(B1644="NET","",IF(B1644="","",IFERROR(VLOOKUP(N1644,EAN!$A:$B,2,FALSE),"MANGLER - MÅ OPPDATERE EAN-FANEN")))</f>
        <v>MANGLER - MÅ OPPDATERE EAN-FANEN</v>
      </c>
      <c r="P1644" s="119">
        <f t="shared" si="76"/>
        <v>0</v>
      </c>
      <c r="Q1644" s="119">
        <f t="shared" si="77"/>
        <v>0</v>
      </c>
      <c r="S1644" s="137" t="str">
        <f>IF(B1644="NET","",IFERROR(VLOOKUP(O1644,'2) Order Form'!$W$9:$W$1926,1,FALSE),"Ikke med I order form"))</f>
        <v>Ikke med I order form</v>
      </c>
      <c r="V1644" s="172"/>
      <c r="W1644" s="120"/>
      <c r="AA1644" s="195"/>
      <c r="AB1644" s="137"/>
    </row>
    <row r="1645" spans="1:28" s="2" customFormat="1" ht="15" x14ac:dyDescent="0.2">
      <c r="A1645" s="228">
        <v>820405</v>
      </c>
      <c r="B1645" s="228" t="s">
        <v>4057</v>
      </c>
      <c r="C1645" s="228" t="s">
        <v>4204</v>
      </c>
      <c r="D1645" s="228" t="s">
        <v>4043</v>
      </c>
      <c r="E1645" s="228" t="s">
        <v>4399</v>
      </c>
      <c r="F1645" s="228">
        <v>152</v>
      </c>
      <c r="G1645" s="228" t="s">
        <v>128</v>
      </c>
      <c r="H1645" s="228">
        <v>0</v>
      </c>
      <c r="I1645" s="228">
        <v>0</v>
      </c>
      <c r="J1645" s="228">
        <v>0</v>
      </c>
      <c r="K1645" s="228">
        <v>0</v>
      </c>
      <c r="L1645" s="231">
        <v>0</v>
      </c>
      <c r="N1645" s="119" t="str">
        <f t="shared" si="75"/>
        <v>820405-58001-152</v>
      </c>
      <c r="O1645" s="122" t="str">
        <f>IF(B1645="NET","",IF(B1645="","",IFERROR(VLOOKUP(N1645,EAN!$A:$B,2,FALSE),"MANGLER - MÅ OPPDATERE EAN-FANEN")))</f>
        <v>MANGLER - MÅ OPPDATERE EAN-FANEN</v>
      </c>
      <c r="P1645" s="119">
        <f t="shared" si="76"/>
        <v>0</v>
      </c>
      <c r="Q1645" s="119">
        <f t="shared" si="77"/>
        <v>0</v>
      </c>
      <c r="S1645" s="137" t="str">
        <f>IF(B1645="NET","",IFERROR(VLOOKUP(O1645,'2) Order Form'!$W$9:$W$1926,1,FALSE),"Ikke med I order form"))</f>
        <v>Ikke med I order form</v>
      </c>
      <c r="V1645" s="172"/>
      <c r="W1645" s="120"/>
      <c r="AA1645" s="195"/>
      <c r="AB1645" s="137"/>
    </row>
    <row r="1646" spans="1:28" s="2" customFormat="1" ht="15" x14ac:dyDescent="0.2">
      <c r="A1646" s="228">
        <v>820405</v>
      </c>
      <c r="B1646" s="228" t="s">
        <v>4057</v>
      </c>
      <c r="C1646" s="228" t="s">
        <v>4204</v>
      </c>
      <c r="D1646" s="228" t="s">
        <v>4403</v>
      </c>
      <c r="E1646" s="228" t="s">
        <v>4399</v>
      </c>
      <c r="F1646" s="228">
        <v>164</v>
      </c>
      <c r="G1646" s="228" t="s">
        <v>128</v>
      </c>
      <c r="H1646" s="228">
        <v>0</v>
      </c>
      <c r="I1646" s="228">
        <v>0</v>
      </c>
      <c r="J1646" s="228">
        <v>0</v>
      </c>
      <c r="K1646" s="228">
        <v>0</v>
      </c>
      <c r="L1646" s="231">
        <v>0</v>
      </c>
      <c r="N1646" s="119" t="str">
        <f t="shared" si="75"/>
        <v>820405-58001-164</v>
      </c>
      <c r="O1646" s="122" t="str">
        <f>IF(B1646="NET","",IF(B1646="","",IFERROR(VLOOKUP(N1646,EAN!$A:$B,2,FALSE),"MANGLER - MÅ OPPDATERE EAN-FANEN")))</f>
        <v>MANGLER - MÅ OPPDATERE EAN-FANEN</v>
      </c>
      <c r="P1646" s="119">
        <f t="shared" si="76"/>
        <v>0</v>
      </c>
      <c r="Q1646" s="119">
        <f t="shared" si="77"/>
        <v>0</v>
      </c>
      <c r="S1646" s="137" t="str">
        <f>IF(B1646="NET","",IFERROR(VLOOKUP(O1646,'2) Order Form'!$W$9:$W$1926,1,FALSE),"Ikke med I order form"))</f>
        <v>Ikke med I order form</v>
      </c>
      <c r="V1646" s="172"/>
      <c r="W1646" s="120"/>
      <c r="AA1646" s="195"/>
      <c r="AB1646" s="137"/>
    </row>
    <row r="1647" spans="1:28" s="2" customFormat="1" ht="15" x14ac:dyDescent="0.2">
      <c r="A1647" s="228">
        <v>820405</v>
      </c>
      <c r="B1647" s="228" t="s">
        <v>4057</v>
      </c>
      <c r="C1647" s="228" t="s">
        <v>4204</v>
      </c>
      <c r="D1647" s="228" t="s">
        <v>4044</v>
      </c>
      <c r="E1647" s="228" t="s">
        <v>4396</v>
      </c>
      <c r="F1647" s="228">
        <v>128</v>
      </c>
      <c r="G1647" s="228" t="s">
        <v>128</v>
      </c>
      <c r="H1647" s="228">
        <v>0</v>
      </c>
      <c r="I1647" s="228">
        <v>0</v>
      </c>
      <c r="J1647" s="228">
        <v>0</v>
      </c>
      <c r="K1647" s="228">
        <v>0</v>
      </c>
      <c r="L1647" s="231">
        <v>0</v>
      </c>
      <c r="N1647" s="119" t="str">
        <f t="shared" si="75"/>
        <v>820405-78001-128</v>
      </c>
      <c r="O1647" s="122" t="str">
        <f>IF(B1647="NET","",IF(B1647="","",IFERROR(VLOOKUP(N1647,EAN!$A:$B,2,FALSE),"MANGLER - MÅ OPPDATERE EAN-FANEN")))</f>
        <v>MANGLER - MÅ OPPDATERE EAN-FANEN</v>
      </c>
      <c r="P1647" s="119">
        <f t="shared" si="76"/>
        <v>0</v>
      </c>
      <c r="Q1647" s="119">
        <f t="shared" si="77"/>
        <v>0</v>
      </c>
      <c r="S1647" s="137" t="str">
        <f>IF(B1647="NET","",IFERROR(VLOOKUP(O1647,'2) Order Form'!$W$9:$W$1926,1,FALSE),"Ikke med I order form"))</f>
        <v>Ikke med I order form</v>
      </c>
      <c r="V1647" s="172"/>
      <c r="W1647" s="120"/>
      <c r="AA1647" s="195"/>
      <c r="AB1647" s="137"/>
    </row>
    <row r="1648" spans="1:28" s="2" customFormat="1" ht="15" x14ac:dyDescent="0.2">
      <c r="A1648" s="228">
        <v>820405</v>
      </c>
      <c r="B1648" s="228" t="s">
        <v>4057</v>
      </c>
      <c r="C1648" s="228" t="s">
        <v>4204</v>
      </c>
      <c r="D1648" s="228" t="s">
        <v>4045</v>
      </c>
      <c r="E1648" s="228" t="s">
        <v>4396</v>
      </c>
      <c r="F1648" s="228">
        <v>140</v>
      </c>
      <c r="G1648" s="228" t="s">
        <v>128</v>
      </c>
      <c r="H1648" s="228">
        <v>0</v>
      </c>
      <c r="I1648" s="228">
        <v>0</v>
      </c>
      <c r="J1648" s="228">
        <v>0</v>
      </c>
      <c r="K1648" s="228">
        <v>0</v>
      </c>
      <c r="L1648" s="231">
        <v>0</v>
      </c>
      <c r="N1648" s="119" t="str">
        <f t="shared" si="75"/>
        <v>820405-78001-140</v>
      </c>
      <c r="O1648" s="122" t="str">
        <f>IF(B1648="NET","",IF(B1648="","",IFERROR(VLOOKUP(N1648,EAN!$A:$B,2,FALSE),"MANGLER - MÅ OPPDATERE EAN-FANEN")))</f>
        <v>MANGLER - MÅ OPPDATERE EAN-FANEN</v>
      </c>
      <c r="P1648" s="119">
        <f t="shared" si="76"/>
        <v>0</v>
      </c>
      <c r="Q1648" s="119">
        <f t="shared" si="77"/>
        <v>0</v>
      </c>
      <c r="S1648" s="137" t="str">
        <f>IF(B1648="NET","",IFERROR(VLOOKUP(O1648,'2) Order Form'!$W$9:$W$1926,1,FALSE),"Ikke med I order form"))</f>
        <v>Ikke med I order form</v>
      </c>
      <c r="V1648" s="172"/>
      <c r="W1648" s="120"/>
      <c r="AA1648" s="195"/>
      <c r="AB1648" s="137"/>
    </row>
    <row r="1649" spans="1:28" s="2" customFormat="1" ht="15" x14ac:dyDescent="0.2">
      <c r="A1649" s="228">
        <v>820405</v>
      </c>
      <c r="B1649" s="228" t="s">
        <v>4057</v>
      </c>
      <c r="C1649" s="228" t="s">
        <v>4204</v>
      </c>
      <c r="D1649" s="228" t="s">
        <v>4046</v>
      </c>
      <c r="E1649" s="228" t="s">
        <v>4396</v>
      </c>
      <c r="F1649" s="228">
        <v>152</v>
      </c>
      <c r="G1649" s="228" t="s">
        <v>128</v>
      </c>
      <c r="H1649" s="228">
        <v>0</v>
      </c>
      <c r="I1649" s="228">
        <v>0</v>
      </c>
      <c r="J1649" s="228">
        <v>0</v>
      </c>
      <c r="K1649" s="228">
        <v>0</v>
      </c>
      <c r="L1649" s="231">
        <v>0</v>
      </c>
      <c r="N1649" s="119" t="str">
        <f t="shared" si="75"/>
        <v>820405-78001-152</v>
      </c>
      <c r="O1649" s="122" t="str">
        <f>IF(B1649="NET","",IF(B1649="","",IFERROR(VLOOKUP(N1649,EAN!$A:$B,2,FALSE),"MANGLER - MÅ OPPDATERE EAN-FANEN")))</f>
        <v>MANGLER - MÅ OPPDATERE EAN-FANEN</v>
      </c>
      <c r="P1649" s="119">
        <f t="shared" si="76"/>
        <v>0</v>
      </c>
      <c r="Q1649" s="119">
        <f t="shared" si="77"/>
        <v>0</v>
      </c>
      <c r="S1649" s="137" t="str">
        <f>IF(B1649="NET","",IFERROR(VLOOKUP(O1649,'2) Order Form'!$W$9:$W$1926,1,FALSE),"Ikke med I order form"))</f>
        <v>Ikke med I order form</v>
      </c>
      <c r="V1649" s="172"/>
      <c r="W1649" s="120"/>
      <c r="AA1649" s="195"/>
      <c r="AB1649" s="137"/>
    </row>
    <row r="1650" spans="1:28" s="2" customFormat="1" ht="15" x14ac:dyDescent="0.2">
      <c r="A1650" s="228">
        <v>820405</v>
      </c>
      <c r="B1650" s="228" t="s">
        <v>4057</v>
      </c>
      <c r="C1650" s="228" t="s">
        <v>4204</v>
      </c>
      <c r="D1650" s="228" t="s">
        <v>4404</v>
      </c>
      <c r="E1650" s="228" t="s">
        <v>4396</v>
      </c>
      <c r="F1650" s="228">
        <v>164</v>
      </c>
      <c r="G1650" s="228" t="s">
        <v>128</v>
      </c>
      <c r="H1650" s="228">
        <v>0</v>
      </c>
      <c r="I1650" s="228">
        <v>0</v>
      </c>
      <c r="J1650" s="228">
        <v>0</v>
      </c>
      <c r="K1650" s="228">
        <v>0</v>
      </c>
      <c r="L1650" s="231">
        <v>0</v>
      </c>
      <c r="N1650" s="119" t="str">
        <f t="shared" si="75"/>
        <v>820405-78001-164</v>
      </c>
      <c r="O1650" s="122" t="str">
        <f>IF(B1650="NET","",IF(B1650="","",IFERROR(VLOOKUP(N1650,EAN!$A:$B,2,FALSE),"MANGLER - MÅ OPPDATERE EAN-FANEN")))</f>
        <v>MANGLER - MÅ OPPDATERE EAN-FANEN</v>
      </c>
      <c r="P1650" s="119">
        <f t="shared" si="76"/>
        <v>0</v>
      </c>
      <c r="Q1650" s="119">
        <f t="shared" si="77"/>
        <v>0</v>
      </c>
      <c r="S1650" s="137" t="str">
        <f>IF(B1650="NET","",IFERROR(VLOOKUP(O1650,'2) Order Form'!$W$9:$W$1926,1,FALSE),"Ikke med I order form"))</f>
        <v>Ikke med I order form</v>
      </c>
      <c r="V1650" s="172"/>
      <c r="W1650" s="120"/>
      <c r="AA1650" s="195"/>
      <c r="AB1650" s="137"/>
    </row>
    <row r="1651" spans="1:28" s="2" customFormat="1" ht="15" x14ac:dyDescent="0.2">
      <c r="A1651" s="228">
        <v>820405</v>
      </c>
      <c r="B1651" s="228" t="s">
        <v>4057</v>
      </c>
      <c r="C1651" s="228" t="s">
        <v>4204</v>
      </c>
      <c r="D1651" s="228" t="s">
        <v>2338</v>
      </c>
      <c r="E1651" s="228" t="s">
        <v>4364</v>
      </c>
      <c r="F1651" s="228">
        <v>128</v>
      </c>
      <c r="G1651" s="228" t="s">
        <v>128</v>
      </c>
      <c r="H1651" s="228">
        <v>0</v>
      </c>
      <c r="I1651" s="228">
        <v>0</v>
      </c>
      <c r="J1651" s="228">
        <v>0</v>
      </c>
      <c r="K1651" s="228">
        <v>0</v>
      </c>
      <c r="L1651" s="231">
        <v>0</v>
      </c>
      <c r="N1651" s="119" t="str">
        <f t="shared" si="75"/>
        <v>820405-99901-128</v>
      </c>
      <c r="O1651" s="122" t="str">
        <f>IF(B1651="NET","",IF(B1651="","",IFERROR(VLOOKUP(N1651,EAN!$A:$B,2,FALSE),"MANGLER - MÅ OPPDATERE EAN-FANEN")))</f>
        <v>MANGLER - MÅ OPPDATERE EAN-FANEN</v>
      </c>
      <c r="P1651" s="119">
        <f t="shared" si="76"/>
        <v>0</v>
      </c>
      <c r="Q1651" s="119">
        <f t="shared" si="77"/>
        <v>0</v>
      </c>
      <c r="S1651" s="137" t="str">
        <f>IF(B1651="NET","",IFERROR(VLOOKUP(O1651,'2) Order Form'!$W$9:$W$1926,1,FALSE),"Ikke med I order form"))</f>
        <v>Ikke med I order form</v>
      </c>
      <c r="V1651" s="172"/>
      <c r="W1651" s="120"/>
      <c r="AA1651" s="195"/>
      <c r="AB1651" s="137"/>
    </row>
    <row r="1652" spans="1:28" s="2" customFormat="1" ht="15" x14ac:dyDescent="0.2">
      <c r="A1652" s="228">
        <v>820405</v>
      </c>
      <c r="B1652" s="228" t="s">
        <v>4057</v>
      </c>
      <c r="C1652" s="228" t="s">
        <v>4204</v>
      </c>
      <c r="D1652" s="228" t="s">
        <v>2339</v>
      </c>
      <c r="E1652" s="228" t="s">
        <v>4364</v>
      </c>
      <c r="F1652" s="228">
        <v>140</v>
      </c>
      <c r="G1652" s="228" t="s">
        <v>128</v>
      </c>
      <c r="H1652" s="228">
        <v>0</v>
      </c>
      <c r="I1652" s="228">
        <v>0</v>
      </c>
      <c r="J1652" s="228">
        <v>0</v>
      </c>
      <c r="K1652" s="228">
        <v>0</v>
      </c>
      <c r="L1652" s="231">
        <v>0</v>
      </c>
      <c r="N1652" s="119" t="str">
        <f t="shared" si="75"/>
        <v>820405-99901-140</v>
      </c>
      <c r="O1652" s="122" t="str">
        <f>IF(B1652="NET","",IF(B1652="","",IFERROR(VLOOKUP(N1652,EAN!$A:$B,2,FALSE),"MANGLER - MÅ OPPDATERE EAN-FANEN")))</f>
        <v>MANGLER - MÅ OPPDATERE EAN-FANEN</v>
      </c>
      <c r="P1652" s="119">
        <f t="shared" si="76"/>
        <v>0</v>
      </c>
      <c r="Q1652" s="119">
        <f t="shared" si="77"/>
        <v>0</v>
      </c>
      <c r="S1652" s="137" t="str">
        <f>IF(B1652="NET","",IFERROR(VLOOKUP(O1652,'2) Order Form'!$W$9:$W$1926,1,FALSE),"Ikke med I order form"))</f>
        <v>Ikke med I order form</v>
      </c>
      <c r="V1652" s="172"/>
      <c r="W1652" s="120"/>
      <c r="AA1652" s="195"/>
      <c r="AB1652" s="137"/>
    </row>
    <row r="1653" spans="1:28" s="2" customFormat="1" ht="15" x14ac:dyDescent="0.2">
      <c r="A1653" s="228">
        <v>820405</v>
      </c>
      <c r="B1653" s="228" t="s">
        <v>4057</v>
      </c>
      <c r="C1653" s="228" t="s">
        <v>4204</v>
      </c>
      <c r="D1653" s="228" t="s">
        <v>2340</v>
      </c>
      <c r="E1653" s="228" t="s">
        <v>4364</v>
      </c>
      <c r="F1653" s="228">
        <v>152</v>
      </c>
      <c r="G1653" s="228" t="s">
        <v>128</v>
      </c>
      <c r="H1653" s="228">
        <v>0</v>
      </c>
      <c r="I1653" s="228">
        <v>0</v>
      </c>
      <c r="J1653" s="228">
        <v>0</v>
      </c>
      <c r="K1653" s="228">
        <v>0</v>
      </c>
      <c r="L1653" s="231">
        <v>0</v>
      </c>
      <c r="N1653" s="119" t="str">
        <f t="shared" si="75"/>
        <v>820405-99901-152</v>
      </c>
      <c r="O1653" s="122" t="str">
        <f>IF(B1653="NET","",IF(B1653="","",IFERROR(VLOOKUP(N1653,EAN!$A:$B,2,FALSE),"MANGLER - MÅ OPPDATERE EAN-FANEN")))</f>
        <v>MANGLER - MÅ OPPDATERE EAN-FANEN</v>
      </c>
      <c r="P1653" s="119">
        <f t="shared" si="76"/>
        <v>0</v>
      </c>
      <c r="Q1653" s="119">
        <f t="shared" si="77"/>
        <v>0</v>
      </c>
      <c r="S1653" s="137" t="str">
        <f>IF(B1653="NET","",IFERROR(VLOOKUP(O1653,'2) Order Form'!$W$9:$W$1926,1,FALSE),"Ikke med I order form"))</f>
        <v>Ikke med I order form</v>
      </c>
      <c r="V1653" s="172"/>
      <c r="W1653" s="120"/>
      <c r="AA1653" s="195"/>
      <c r="AB1653" s="137"/>
    </row>
    <row r="1654" spans="1:28" s="2" customFormat="1" ht="15" x14ac:dyDescent="0.2">
      <c r="A1654" s="228">
        <v>820405</v>
      </c>
      <c r="B1654" s="228" t="s">
        <v>4057</v>
      </c>
      <c r="C1654" s="228" t="s">
        <v>4204</v>
      </c>
      <c r="D1654" s="228" t="s">
        <v>2341</v>
      </c>
      <c r="E1654" s="228" t="s">
        <v>4364</v>
      </c>
      <c r="F1654" s="228">
        <v>164</v>
      </c>
      <c r="G1654" s="228" t="s">
        <v>128</v>
      </c>
      <c r="H1654" s="228">
        <v>0</v>
      </c>
      <c r="I1654" s="228">
        <v>0</v>
      </c>
      <c r="J1654" s="228">
        <v>0</v>
      </c>
      <c r="K1654" s="228">
        <v>0</v>
      </c>
      <c r="L1654" s="231">
        <v>0</v>
      </c>
      <c r="N1654" s="119" t="str">
        <f t="shared" si="75"/>
        <v>820405-99901-164</v>
      </c>
      <c r="O1654" s="122" t="str">
        <f>IF(B1654="NET","",IF(B1654="","",IFERROR(VLOOKUP(N1654,EAN!$A:$B,2,FALSE),"MANGLER - MÅ OPPDATERE EAN-FANEN")))</f>
        <v>MANGLER - MÅ OPPDATERE EAN-FANEN</v>
      </c>
      <c r="P1654" s="119">
        <f t="shared" si="76"/>
        <v>0</v>
      </c>
      <c r="Q1654" s="119">
        <f t="shared" si="77"/>
        <v>0</v>
      </c>
      <c r="S1654" s="137" t="str">
        <f>IF(B1654="NET","",IFERROR(VLOOKUP(O1654,'2) Order Form'!$W$9:$W$1926,1,FALSE),"Ikke med I order form"))</f>
        <v>Ikke med I order form</v>
      </c>
      <c r="V1654" s="172"/>
      <c r="W1654" s="120"/>
      <c r="AA1654" s="195"/>
      <c r="AB1654" s="137"/>
    </row>
    <row r="1655" spans="1:28" s="2" customFormat="1" ht="15" x14ac:dyDescent="0.2">
      <c r="A1655" s="229">
        <v>820409</v>
      </c>
      <c r="B1655" s="228" t="s">
        <v>248</v>
      </c>
      <c r="C1655" s="228"/>
      <c r="D1655" s="228"/>
      <c r="E1655" s="228"/>
      <c r="F1655" s="228"/>
      <c r="G1655" s="228"/>
      <c r="H1655" s="229">
        <v>202226</v>
      </c>
      <c r="I1655" s="229">
        <v>202227</v>
      </c>
      <c r="J1655" s="229">
        <v>202228</v>
      </c>
      <c r="K1655" s="229">
        <v>202229</v>
      </c>
      <c r="L1655" s="232">
        <v>202234</v>
      </c>
      <c r="N1655" s="119" t="str">
        <f t="shared" si="75"/>
        <v>820409-</v>
      </c>
      <c r="O1655" s="122" t="str">
        <f>IF(B1655="NET","",IF(B1655="","",IFERROR(VLOOKUP(N1655,EAN!$A:$B,2,FALSE),"MANGLER - MÅ OPPDATERE EAN-FANEN")))</f>
        <v/>
      </c>
      <c r="P1655" s="119">
        <f t="shared" si="76"/>
        <v>202226</v>
      </c>
      <c r="Q1655" s="119">
        <f t="shared" si="77"/>
        <v>202234</v>
      </c>
      <c r="S1655" s="137" t="str">
        <f>IF(B1655="NET","",IFERROR(VLOOKUP(O1655,'2) Order Form'!$W$9:$W$1926,1,FALSE),"Ikke med I order form"))</f>
        <v/>
      </c>
      <c r="V1655" s="172"/>
      <c r="W1655" s="120"/>
      <c r="AA1655" s="195"/>
      <c r="AB1655" s="137"/>
    </row>
    <row r="1656" spans="1:28" s="2" customFormat="1" ht="15" x14ac:dyDescent="0.2">
      <c r="A1656" s="228">
        <v>820409</v>
      </c>
      <c r="B1656" s="228" t="s">
        <v>4058</v>
      </c>
      <c r="C1656" s="228" t="s">
        <v>4204</v>
      </c>
      <c r="D1656" s="228" t="s">
        <v>650</v>
      </c>
      <c r="E1656" s="228" t="s">
        <v>4364</v>
      </c>
      <c r="F1656" s="228" t="s">
        <v>8</v>
      </c>
      <c r="G1656" s="228" t="s">
        <v>128</v>
      </c>
      <c r="H1656" s="228">
        <v>0</v>
      </c>
      <c r="I1656" s="228">
        <v>0</v>
      </c>
      <c r="J1656" s="228">
        <v>0</v>
      </c>
      <c r="K1656" s="228">
        <v>0</v>
      </c>
      <c r="L1656" s="231">
        <v>0</v>
      </c>
      <c r="N1656" s="119" t="str">
        <f t="shared" si="75"/>
        <v>820409-99901-S</v>
      </c>
      <c r="O1656" s="122" t="str">
        <f>IF(B1656="NET","",IF(B1656="","",IFERROR(VLOOKUP(N1656,EAN!$A:$B,2,FALSE),"MANGLER - MÅ OPPDATERE EAN-FANEN")))</f>
        <v>MANGLER - MÅ OPPDATERE EAN-FANEN</v>
      </c>
      <c r="P1656" s="119">
        <f t="shared" si="76"/>
        <v>0</v>
      </c>
      <c r="Q1656" s="119">
        <f t="shared" si="77"/>
        <v>0</v>
      </c>
      <c r="S1656" s="137" t="str">
        <f>IF(B1656="NET","",IFERROR(VLOOKUP(O1656,'2) Order Form'!$W$9:$W$1926,1,FALSE),"Ikke med I order form"))</f>
        <v>Ikke med I order form</v>
      </c>
      <c r="V1656" s="172"/>
      <c r="W1656" s="120"/>
      <c r="AA1656" s="195"/>
      <c r="AB1656" s="137"/>
    </row>
    <row r="1657" spans="1:28" s="2" customFormat="1" ht="15" x14ac:dyDescent="0.2">
      <c r="A1657" s="228">
        <v>820409</v>
      </c>
      <c r="B1657" s="228" t="s">
        <v>4058</v>
      </c>
      <c r="C1657" s="228" t="s">
        <v>4204</v>
      </c>
      <c r="D1657" s="228" t="s">
        <v>651</v>
      </c>
      <c r="E1657" s="228" t="s">
        <v>4364</v>
      </c>
      <c r="F1657" s="228" t="s">
        <v>7</v>
      </c>
      <c r="G1657" s="228" t="s">
        <v>128</v>
      </c>
      <c r="H1657" s="228">
        <v>0</v>
      </c>
      <c r="I1657" s="228">
        <v>0</v>
      </c>
      <c r="J1657" s="228">
        <v>0</v>
      </c>
      <c r="K1657" s="228">
        <v>0</v>
      </c>
      <c r="L1657" s="231">
        <v>0</v>
      </c>
      <c r="N1657" s="119" t="str">
        <f t="shared" si="75"/>
        <v>820409-99901-M</v>
      </c>
      <c r="O1657" s="122" t="str">
        <f>IF(B1657="NET","",IF(B1657="","",IFERROR(VLOOKUP(N1657,EAN!$A:$B,2,FALSE),"MANGLER - MÅ OPPDATERE EAN-FANEN")))</f>
        <v>MANGLER - MÅ OPPDATERE EAN-FANEN</v>
      </c>
      <c r="P1657" s="119">
        <f t="shared" si="76"/>
        <v>0</v>
      </c>
      <c r="Q1657" s="119">
        <f t="shared" si="77"/>
        <v>0</v>
      </c>
      <c r="S1657" s="137" t="str">
        <f>IF(B1657="NET","",IFERROR(VLOOKUP(O1657,'2) Order Form'!$W$9:$W$1926,1,FALSE),"Ikke med I order form"))</f>
        <v>Ikke med I order form</v>
      </c>
      <c r="V1657" s="172"/>
      <c r="W1657" s="120"/>
      <c r="AA1657" s="195"/>
      <c r="AB1657" s="137"/>
    </row>
    <row r="1658" spans="1:28" s="2" customFormat="1" ht="15" x14ac:dyDescent="0.2">
      <c r="A1658" s="228">
        <v>820409</v>
      </c>
      <c r="B1658" s="228" t="s">
        <v>4058</v>
      </c>
      <c r="C1658" s="228" t="s">
        <v>4204</v>
      </c>
      <c r="D1658" s="228" t="s">
        <v>652</v>
      </c>
      <c r="E1658" s="228" t="s">
        <v>4364</v>
      </c>
      <c r="F1658" s="228" t="s">
        <v>67</v>
      </c>
      <c r="G1658" s="228" t="s">
        <v>128</v>
      </c>
      <c r="H1658" s="228">
        <v>0</v>
      </c>
      <c r="I1658" s="228">
        <v>0</v>
      </c>
      <c r="J1658" s="228">
        <v>0</v>
      </c>
      <c r="K1658" s="228">
        <v>0</v>
      </c>
      <c r="L1658" s="231">
        <v>0</v>
      </c>
      <c r="N1658" s="119" t="str">
        <f t="shared" si="75"/>
        <v>820409-99901-L</v>
      </c>
      <c r="O1658" s="122" t="str">
        <f>IF(B1658="NET","",IF(B1658="","",IFERROR(VLOOKUP(N1658,EAN!$A:$B,2,FALSE),"MANGLER - MÅ OPPDATERE EAN-FANEN")))</f>
        <v>MANGLER - MÅ OPPDATERE EAN-FANEN</v>
      </c>
      <c r="P1658" s="119">
        <f t="shared" si="76"/>
        <v>0</v>
      </c>
      <c r="Q1658" s="119">
        <f t="shared" si="77"/>
        <v>0</v>
      </c>
      <c r="S1658" s="137" t="str">
        <f>IF(B1658="NET","",IFERROR(VLOOKUP(O1658,'2) Order Form'!$W$9:$W$1926,1,FALSE),"Ikke med I order form"))</f>
        <v>Ikke med I order form</v>
      </c>
      <c r="V1658" s="172"/>
      <c r="W1658" s="120"/>
      <c r="AA1658" s="195"/>
      <c r="AB1658" s="137"/>
    </row>
    <row r="1659" spans="1:28" s="2" customFormat="1" ht="15" x14ac:dyDescent="0.2">
      <c r="A1659" s="228">
        <v>820409</v>
      </c>
      <c r="B1659" s="228" t="s">
        <v>4058</v>
      </c>
      <c r="C1659" s="228" t="s">
        <v>4204</v>
      </c>
      <c r="D1659" s="228" t="s">
        <v>653</v>
      </c>
      <c r="E1659" s="228" t="s">
        <v>4364</v>
      </c>
      <c r="F1659" s="228" t="s">
        <v>68</v>
      </c>
      <c r="G1659" s="228" t="s">
        <v>128</v>
      </c>
      <c r="H1659" s="228">
        <v>0</v>
      </c>
      <c r="I1659" s="228">
        <v>0</v>
      </c>
      <c r="J1659" s="228">
        <v>0</v>
      </c>
      <c r="K1659" s="228">
        <v>0</v>
      </c>
      <c r="L1659" s="231">
        <v>0</v>
      </c>
      <c r="N1659" s="119" t="str">
        <f t="shared" si="75"/>
        <v>820409-99901-XL</v>
      </c>
      <c r="O1659" s="122" t="str">
        <f>IF(B1659="NET","",IF(B1659="","",IFERROR(VLOOKUP(N1659,EAN!$A:$B,2,FALSE),"MANGLER - MÅ OPPDATERE EAN-FANEN")))</f>
        <v>MANGLER - MÅ OPPDATERE EAN-FANEN</v>
      </c>
      <c r="P1659" s="119">
        <f t="shared" si="76"/>
        <v>0</v>
      </c>
      <c r="Q1659" s="119">
        <f t="shared" si="77"/>
        <v>0</v>
      </c>
      <c r="S1659" s="137" t="str">
        <f>IF(B1659="NET","",IFERROR(VLOOKUP(O1659,'2) Order Form'!$W$9:$W$1926,1,FALSE),"Ikke med I order form"))</f>
        <v>Ikke med I order form</v>
      </c>
      <c r="V1659" s="172"/>
      <c r="W1659" s="120"/>
      <c r="AA1659" s="195"/>
      <c r="AB1659" s="137"/>
    </row>
    <row r="1660" spans="1:28" s="2" customFormat="1" ht="15" x14ac:dyDescent="0.2">
      <c r="A1660" s="229">
        <v>820410</v>
      </c>
      <c r="B1660" s="228" t="s">
        <v>248</v>
      </c>
      <c r="C1660" s="228"/>
      <c r="D1660" s="228"/>
      <c r="E1660" s="228"/>
      <c r="F1660" s="228"/>
      <c r="G1660" s="228"/>
      <c r="H1660" s="229">
        <v>202226</v>
      </c>
      <c r="I1660" s="229">
        <v>202227</v>
      </c>
      <c r="J1660" s="229">
        <v>202228</v>
      </c>
      <c r="K1660" s="229">
        <v>202229</v>
      </c>
      <c r="L1660" s="232">
        <v>202234</v>
      </c>
      <c r="N1660" s="119" t="str">
        <f t="shared" si="75"/>
        <v>820410-</v>
      </c>
      <c r="O1660" s="122" t="str">
        <f>IF(B1660="NET","",IF(B1660="","",IFERROR(VLOOKUP(N1660,EAN!$A:$B,2,FALSE),"MANGLER - MÅ OPPDATERE EAN-FANEN")))</f>
        <v/>
      </c>
      <c r="P1660" s="119">
        <f t="shared" si="76"/>
        <v>202226</v>
      </c>
      <c r="Q1660" s="119">
        <f t="shared" si="77"/>
        <v>202234</v>
      </c>
      <c r="S1660" s="137" t="str">
        <f>IF(B1660="NET","",IFERROR(VLOOKUP(O1660,'2) Order Form'!$W$9:$W$1926,1,FALSE),"Ikke med I order form"))</f>
        <v/>
      </c>
      <c r="V1660" s="172"/>
      <c r="W1660" s="120"/>
      <c r="AA1660" s="195"/>
      <c r="AB1660" s="137"/>
    </row>
    <row r="1661" spans="1:28" s="2" customFormat="1" ht="15" x14ac:dyDescent="0.2">
      <c r="A1661" s="228">
        <v>820410</v>
      </c>
      <c r="B1661" s="228" t="s">
        <v>2173</v>
      </c>
      <c r="C1661" s="228" t="s">
        <v>4204</v>
      </c>
      <c r="D1661" s="228" t="s">
        <v>2290</v>
      </c>
      <c r="E1661" s="228" t="s">
        <v>132</v>
      </c>
      <c r="F1661" s="228" t="s">
        <v>8</v>
      </c>
      <c r="G1661" s="228" t="s">
        <v>128</v>
      </c>
      <c r="H1661" s="228">
        <v>0</v>
      </c>
      <c r="I1661" s="228">
        <v>0</v>
      </c>
      <c r="J1661" s="228">
        <v>0</v>
      </c>
      <c r="K1661" s="228">
        <v>0</v>
      </c>
      <c r="L1661" s="231">
        <v>0</v>
      </c>
      <c r="N1661" s="119" t="str">
        <f t="shared" si="75"/>
        <v>820410-10001-S</v>
      </c>
      <c r="O1661" s="122" t="str">
        <f>IF(B1661="NET","",IF(B1661="","",IFERROR(VLOOKUP(N1661,EAN!$A:$B,2,FALSE),"MANGLER - MÅ OPPDATERE EAN-FANEN")))</f>
        <v>MANGLER - MÅ OPPDATERE EAN-FANEN</v>
      </c>
      <c r="P1661" s="119">
        <f t="shared" si="76"/>
        <v>0</v>
      </c>
      <c r="Q1661" s="119">
        <f t="shared" si="77"/>
        <v>0</v>
      </c>
      <c r="S1661" s="137" t="str">
        <f>IF(B1661="NET","",IFERROR(VLOOKUP(O1661,'2) Order Form'!$W$9:$W$1926,1,FALSE),"Ikke med I order form"))</f>
        <v>Ikke med I order form</v>
      </c>
      <c r="V1661" s="172"/>
      <c r="W1661" s="120"/>
      <c r="AA1661" s="195"/>
      <c r="AB1661" s="137"/>
    </row>
    <row r="1662" spans="1:28" s="2" customFormat="1" ht="15" x14ac:dyDescent="0.2">
      <c r="A1662" s="228">
        <v>820410</v>
      </c>
      <c r="B1662" s="228" t="s">
        <v>2173</v>
      </c>
      <c r="C1662" s="228" t="s">
        <v>4204</v>
      </c>
      <c r="D1662" s="228" t="s">
        <v>2291</v>
      </c>
      <c r="E1662" s="228" t="s">
        <v>132</v>
      </c>
      <c r="F1662" s="228" t="s">
        <v>7</v>
      </c>
      <c r="G1662" s="228" t="s">
        <v>128</v>
      </c>
      <c r="H1662" s="228">
        <v>0</v>
      </c>
      <c r="I1662" s="228">
        <v>0</v>
      </c>
      <c r="J1662" s="228">
        <v>0</v>
      </c>
      <c r="K1662" s="228">
        <v>0</v>
      </c>
      <c r="L1662" s="231">
        <v>0</v>
      </c>
      <c r="N1662" s="119" t="str">
        <f t="shared" si="75"/>
        <v>820410-10001-M</v>
      </c>
      <c r="O1662" s="122" t="str">
        <f>IF(B1662="NET","",IF(B1662="","",IFERROR(VLOOKUP(N1662,EAN!$A:$B,2,FALSE),"MANGLER - MÅ OPPDATERE EAN-FANEN")))</f>
        <v>MANGLER - MÅ OPPDATERE EAN-FANEN</v>
      </c>
      <c r="P1662" s="119">
        <f t="shared" si="76"/>
        <v>0</v>
      </c>
      <c r="Q1662" s="119">
        <f t="shared" si="77"/>
        <v>0</v>
      </c>
      <c r="S1662" s="137" t="str">
        <f>IF(B1662="NET","",IFERROR(VLOOKUP(O1662,'2) Order Form'!$W$9:$W$1926,1,FALSE),"Ikke med I order form"))</f>
        <v>Ikke med I order form</v>
      </c>
      <c r="V1662" s="172"/>
      <c r="W1662" s="120"/>
      <c r="AA1662" s="195"/>
      <c r="AB1662" s="137"/>
    </row>
    <row r="1663" spans="1:28" s="2" customFormat="1" ht="15" x14ac:dyDescent="0.2">
      <c r="A1663" s="228">
        <v>820410</v>
      </c>
      <c r="B1663" s="228" t="s">
        <v>2173</v>
      </c>
      <c r="C1663" s="228" t="s">
        <v>4204</v>
      </c>
      <c r="D1663" s="228" t="s">
        <v>2292</v>
      </c>
      <c r="E1663" s="228" t="s">
        <v>132</v>
      </c>
      <c r="F1663" s="228" t="s">
        <v>67</v>
      </c>
      <c r="G1663" s="228" t="s">
        <v>128</v>
      </c>
      <c r="H1663" s="228">
        <v>0</v>
      </c>
      <c r="I1663" s="228">
        <v>0</v>
      </c>
      <c r="J1663" s="228">
        <v>0</v>
      </c>
      <c r="K1663" s="228">
        <v>0</v>
      </c>
      <c r="L1663" s="231">
        <v>0</v>
      </c>
      <c r="N1663" s="119" t="str">
        <f t="shared" si="75"/>
        <v>820410-10001-L</v>
      </c>
      <c r="O1663" s="122" t="str">
        <f>IF(B1663="NET","",IF(B1663="","",IFERROR(VLOOKUP(N1663,EAN!$A:$B,2,FALSE),"MANGLER - MÅ OPPDATERE EAN-FANEN")))</f>
        <v>MANGLER - MÅ OPPDATERE EAN-FANEN</v>
      </c>
      <c r="P1663" s="119">
        <f t="shared" si="76"/>
        <v>0</v>
      </c>
      <c r="Q1663" s="119">
        <f t="shared" si="77"/>
        <v>0</v>
      </c>
      <c r="S1663" s="137" t="str">
        <f>IF(B1663="NET","",IFERROR(VLOOKUP(O1663,'2) Order Form'!$W$9:$W$1926,1,FALSE),"Ikke med I order form"))</f>
        <v>Ikke med I order form</v>
      </c>
      <c r="V1663" s="172"/>
      <c r="W1663" s="120"/>
      <c r="AA1663" s="195"/>
      <c r="AB1663" s="137"/>
    </row>
    <row r="1664" spans="1:28" s="2" customFormat="1" ht="15" x14ac:dyDescent="0.2">
      <c r="A1664" s="228">
        <v>820410</v>
      </c>
      <c r="B1664" s="228" t="s">
        <v>2173</v>
      </c>
      <c r="C1664" s="228" t="s">
        <v>4204</v>
      </c>
      <c r="D1664" s="228" t="s">
        <v>2293</v>
      </c>
      <c r="E1664" s="228" t="s">
        <v>132</v>
      </c>
      <c r="F1664" s="228" t="s">
        <v>68</v>
      </c>
      <c r="G1664" s="228" t="s">
        <v>128</v>
      </c>
      <c r="H1664" s="228">
        <v>0</v>
      </c>
      <c r="I1664" s="228">
        <v>0</v>
      </c>
      <c r="J1664" s="228">
        <v>0</v>
      </c>
      <c r="K1664" s="228">
        <v>0</v>
      </c>
      <c r="L1664" s="231">
        <v>0</v>
      </c>
      <c r="N1664" s="119" t="str">
        <f t="shared" si="75"/>
        <v>820410-10001-XL</v>
      </c>
      <c r="O1664" s="122" t="str">
        <f>IF(B1664="NET","",IF(B1664="","",IFERROR(VLOOKUP(N1664,EAN!$A:$B,2,FALSE),"MANGLER - MÅ OPPDATERE EAN-FANEN")))</f>
        <v>MANGLER - MÅ OPPDATERE EAN-FANEN</v>
      </c>
      <c r="P1664" s="119">
        <f t="shared" si="76"/>
        <v>0</v>
      </c>
      <c r="Q1664" s="119">
        <f t="shared" si="77"/>
        <v>0</v>
      </c>
      <c r="S1664" s="137" t="str">
        <f>IF(B1664="NET","",IFERROR(VLOOKUP(O1664,'2) Order Form'!$W$9:$W$1926,1,FALSE),"Ikke med I order form"))</f>
        <v>Ikke med I order form</v>
      </c>
      <c r="V1664" s="172"/>
      <c r="W1664" s="120"/>
      <c r="AA1664" s="195"/>
      <c r="AB1664" s="137"/>
    </row>
    <row r="1665" spans="1:28" s="2" customFormat="1" ht="15" x14ac:dyDescent="0.2">
      <c r="A1665" s="228">
        <v>820410</v>
      </c>
      <c r="B1665" s="228" t="s">
        <v>2173</v>
      </c>
      <c r="C1665" s="228" t="s">
        <v>4204</v>
      </c>
      <c r="D1665" s="228" t="s">
        <v>4001</v>
      </c>
      <c r="E1665" s="228" t="s">
        <v>4396</v>
      </c>
      <c r="F1665" s="228" t="s">
        <v>8</v>
      </c>
      <c r="G1665" s="228" t="s">
        <v>128</v>
      </c>
      <c r="H1665" s="228">
        <v>0</v>
      </c>
      <c r="I1665" s="228">
        <v>0</v>
      </c>
      <c r="J1665" s="228">
        <v>0</v>
      </c>
      <c r="K1665" s="228">
        <v>0</v>
      </c>
      <c r="L1665" s="231">
        <v>0</v>
      </c>
      <c r="N1665" s="119" t="str">
        <f t="shared" si="75"/>
        <v>820410-78001-S</v>
      </c>
      <c r="O1665" s="122" t="str">
        <f>IF(B1665="NET","",IF(B1665="","",IFERROR(VLOOKUP(N1665,EAN!$A:$B,2,FALSE),"MANGLER - MÅ OPPDATERE EAN-FANEN")))</f>
        <v>MANGLER - MÅ OPPDATERE EAN-FANEN</v>
      </c>
      <c r="P1665" s="119">
        <f t="shared" si="76"/>
        <v>0</v>
      </c>
      <c r="Q1665" s="119">
        <f t="shared" si="77"/>
        <v>0</v>
      </c>
      <c r="S1665" s="137" t="str">
        <f>IF(B1665="NET","",IFERROR(VLOOKUP(O1665,'2) Order Form'!$W$9:$W$1926,1,FALSE),"Ikke med I order form"))</f>
        <v>Ikke med I order form</v>
      </c>
      <c r="V1665" s="172"/>
      <c r="W1665" s="120"/>
      <c r="AA1665" s="195"/>
      <c r="AB1665" s="137"/>
    </row>
    <row r="1666" spans="1:28" s="2" customFormat="1" ht="15" x14ac:dyDescent="0.2">
      <c r="A1666" s="228">
        <v>820410</v>
      </c>
      <c r="B1666" s="228" t="s">
        <v>2173</v>
      </c>
      <c r="C1666" s="228" t="s">
        <v>4204</v>
      </c>
      <c r="D1666" s="228" t="s">
        <v>4002</v>
      </c>
      <c r="E1666" s="228" t="s">
        <v>4396</v>
      </c>
      <c r="F1666" s="228" t="s">
        <v>7</v>
      </c>
      <c r="G1666" s="228" t="s">
        <v>128</v>
      </c>
      <c r="H1666" s="228">
        <v>0</v>
      </c>
      <c r="I1666" s="228">
        <v>0</v>
      </c>
      <c r="J1666" s="228">
        <v>0</v>
      </c>
      <c r="K1666" s="228">
        <v>0</v>
      </c>
      <c r="L1666" s="231">
        <v>0</v>
      </c>
      <c r="N1666" s="119" t="str">
        <f t="shared" si="75"/>
        <v>820410-78001-M</v>
      </c>
      <c r="O1666" s="122" t="str">
        <f>IF(B1666="NET","",IF(B1666="","",IFERROR(VLOOKUP(N1666,EAN!$A:$B,2,FALSE),"MANGLER - MÅ OPPDATERE EAN-FANEN")))</f>
        <v>MANGLER - MÅ OPPDATERE EAN-FANEN</v>
      </c>
      <c r="P1666" s="119">
        <f t="shared" si="76"/>
        <v>0</v>
      </c>
      <c r="Q1666" s="119">
        <f t="shared" si="77"/>
        <v>0</v>
      </c>
      <c r="S1666" s="137" t="str">
        <f>IF(B1666="NET","",IFERROR(VLOOKUP(O1666,'2) Order Form'!$W$9:$W$1926,1,FALSE),"Ikke med I order form"))</f>
        <v>Ikke med I order form</v>
      </c>
      <c r="V1666" s="172"/>
      <c r="W1666" s="120"/>
      <c r="AA1666" s="195"/>
      <c r="AB1666" s="137"/>
    </row>
    <row r="1667" spans="1:28" s="2" customFormat="1" ht="15" x14ac:dyDescent="0.2">
      <c r="A1667" s="228">
        <v>820410</v>
      </c>
      <c r="B1667" s="228" t="s">
        <v>2173</v>
      </c>
      <c r="C1667" s="228" t="s">
        <v>4204</v>
      </c>
      <c r="D1667" s="228" t="s">
        <v>4003</v>
      </c>
      <c r="E1667" s="228" t="s">
        <v>4396</v>
      </c>
      <c r="F1667" s="228" t="s">
        <v>67</v>
      </c>
      <c r="G1667" s="228" t="s">
        <v>128</v>
      </c>
      <c r="H1667" s="228">
        <v>0</v>
      </c>
      <c r="I1667" s="228">
        <v>0</v>
      </c>
      <c r="J1667" s="228">
        <v>0</v>
      </c>
      <c r="K1667" s="228">
        <v>0</v>
      </c>
      <c r="L1667" s="231">
        <v>0</v>
      </c>
      <c r="N1667" s="119" t="str">
        <f t="shared" si="75"/>
        <v>820410-78001-L</v>
      </c>
      <c r="O1667" s="122" t="str">
        <f>IF(B1667="NET","",IF(B1667="","",IFERROR(VLOOKUP(N1667,EAN!$A:$B,2,FALSE),"MANGLER - MÅ OPPDATERE EAN-FANEN")))</f>
        <v>MANGLER - MÅ OPPDATERE EAN-FANEN</v>
      </c>
      <c r="P1667" s="119">
        <f t="shared" si="76"/>
        <v>0</v>
      </c>
      <c r="Q1667" s="119">
        <f t="shared" si="77"/>
        <v>0</v>
      </c>
      <c r="S1667" s="137" t="str">
        <f>IF(B1667="NET","",IFERROR(VLOOKUP(O1667,'2) Order Form'!$W$9:$W$1926,1,FALSE),"Ikke med I order form"))</f>
        <v>Ikke med I order form</v>
      </c>
      <c r="V1667" s="172"/>
      <c r="W1667" s="120"/>
      <c r="AA1667" s="195"/>
      <c r="AB1667" s="137"/>
    </row>
    <row r="1668" spans="1:28" s="2" customFormat="1" ht="15" x14ac:dyDescent="0.2">
      <c r="A1668" s="228">
        <v>820410</v>
      </c>
      <c r="B1668" s="228" t="s">
        <v>2173</v>
      </c>
      <c r="C1668" s="228" t="s">
        <v>4204</v>
      </c>
      <c r="D1668" s="228" t="s">
        <v>4004</v>
      </c>
      <c r="E1668" s="228" t="s">
        <v>4396</v>
      </c>
      <c r="F1668" s="228" t="s">
        <v>68</v>
      </c>
      <c r="G1668" s="228" t="s">
        <v>128</v>
      </c>
      <c r="H1668" s="228">
        <v>0</v>
      </c>
      <c r="I1668" s="228">
        <v>0</v>
      </c>
      <c r="J1668" s="228">
        <v>0</v>
      </c>
      <c r="K1668" s="228">
        <v>0</v>
      </c>
      <c r="L1668" s="231">
        <v>0</v>
      </c>
      <c r="N1668" s="119" t="str">
        <f t="shared" ref="N1668:N1731" si="78">CONCATENATE(A1668,"-",D1668)</f>
        <v>820410-78001-XL</v>
      </c>
      <c r="O1668" s="122" t="str">
        <f>IF(B1668="NET","",IF(B1668="","",IFERROR(VLOOKUP(N1668,EAN!$A:$B,2,FALSE),"MANGLER - MÅ OPPDATERE EAN-FANEN")))</f>
        <v>MANGLER - MÅ OPPDATERE EAN-FANEN</v>
      </c>
      <c r="P1668" s="119">
        <f t="shared" si="76"/>
        <v>0</v>
      </c>
      <c r="Q1668" s="119">
        <f t="shared" si="77"/>
        <v>0</v>
      </c>
      <c r="S1668" s="137" t="str">
        <f>IF(B1668="NET","",IFERROR(VLOOKUP(O1668,'2) Order Form'!$W$9:$W$1926,1,FALSE),"Ikke med I order form"))</f>
        <v>Ikke med I order form</v>
      </c>
      <c r="V1668" s="172"/>
      <c r="W1668" s="120"/>
      <c r="AA1668" s="195"/>
      <c r="AB1668" s="137"/>
    </row>
    <row r="1669" spans="1:28" s="2" customFormat="1" ht="15" x14ac:dyDescent="0.2">
      <c r="A1669" s="228">
        <v>820410</v>
      </c>
      <c r="B1669" s="228" t="s">
        <v>2173</v>
      </c>
      <c r="C1669" s="228" t="s">
        <v>4204</v>
      </c>
      <c r="D1669" s="228" t="s">
        <v>3345</v>
      </c>
      <c r="E1669" s="228" t="s">
        <v>3079</v>
      </c>
      <c r="F1669" s="228" t="s">
        <v>8</v>
      </c>
      <c r="G1669" s="228" t="s">
        <v>128</v>
      </c>
      <c r="H1669" s="228">
        <v>0</v>
      </c>
      <c r="I1669" s="228">
        <v>0</v>
      </c>
      <c r="J1669" s="228">
        <v>0</v>
      </c>
      <c r="K1669" s="228">
        <v>0</v>
      </c>
      <c r="L1669" s="231">
        <v>0</v>
      </c>
      <c r="N1669" s="119" t="str">
        <f t="shared" si="78"/>
        <v>820410-88300-S</v>
      </c>
      <c r="O1669" s="122" t="str">
        <f>IF(B1669="NET","",IF(B1669="","",IFERROR(VLOOKUP(N1669,EAN!$A:$B,2,FALSE),"MANGLER - MÅ OPPDATERE EAN-FANEN")))</f>
        <v>MANGLER - MÅ OPPDATERE EAN-FANEN</v>
      </c>
      <c r="P1669" s="119">
        <f t="shared" ref="P1669:P1732" si="79">H1669</f>
        <v>0</v>
      </c>
      <c r="Q1669" s="119">
        <f t="shared" ref="Q1669:Q1732" si="80">L1669</f>
        <v>0</v>
      </c>
      <c r="S1669" s="137" t="str">
        <f>IF(B1669="NET","",IFERROR(VLOOKUP(O1669,'2) Order Form'!$W$9:$W$1926,1,FALSE),"Ikke med I order form"))</f>
        <v>Ikke med I order form</v>
      </c>
      <c r="V1669" s="172"/>
      <c r="W1669" s="120"/>
      <c r="AA1669" s="195"/>
      <c r="AB1669" s="137"/>
    </row>
    <row r="1670" spans="1:28" s="2" customFormat="1" ht="15" x14ac:dyDescent="0.2">
      <c r="A1670" s="228">
        <v>820410</v>
      </c>
      <c r="B1670" s="228" t="s">
        <v>2173</v>
      </c>
      <c r="C1670" s="228" t="s">
        <v>4204</v>
      </c>
      <c r="D1670" s="228" t="s">
        <v>3346</v>
      </c>
      <c r="E1670" s="228" t="s">
        <v>3079</v>
      </c>
      <c r="F1670" s="228" t="s">
        <v>7</v>
      </c>
      <c r="G1670" s="228" t="s">
        <v>128</v>
      </c>
      <c r="H1670" s="228">
        <v>0</v>
      </c>
      <c r="I1670" s="228">
        <v>0</v>
      </c>
      <c r="J1670" s="228">
        <v>0</v>
      </c>
      <c r="K1670" s="228">
        <v>0</v>
      </c>
      <c r="L1670" s="231">
        <v>0</v>
      </c>
      <c r="N1670" s="119" t="str">
        <f t="shared" si="78"/>
        <v>820410-88300-M</v>
      </c>
      <c r="O1670" s="122" t="str">
        <f>IF(B1670="NET","",IF(B1670="","",IFERROR(VLOOKUP(N1670,EAN!$A:$B,2,FALSE),"MANGLER - MÅ OPPDATERE EAN-FANEN")))</f>
        <v>MANGLER - MÅ OPPDATERE EAN-FANEN</v>
      </c>
      <c r="P1670" s="119">
        <f t="shared" si="79"/>
        <v>0</v>
      </c>
      <c r="Q1670" s="119">
        <f t="shared" si="80"/>
        <v>0</v>
      </c>
      <c r="S1670" s="137" t="str">
        <f>IF(B1670="NET","",IFERROR(VLOOKUP(O1670,'2) Order Form'!$W$9:$W$1926,1,FALSE),"Ikke med I order form"))</f>
        <v>Ikke med I order form</v>
      </c>
      <c r="V1670" s="172"/>
      <c r="W1670" s="120"/>
      <c r="AA1670" s="195"/>
      <c r="AB1670" s="137"/>
    </row>
    <row r="1671" spans="1:28" s="2" customFormat="1" ht="15" x14ac:dyDescent="0.2">
      <c r="A1671" s="228">
        <v>820410</v>
      </c>
      <c r="B1671" s="228" t="s">
        <v>2173</v>
      </c>
      <c r="C1671" s="228" t="s">
        <v>4204</v>
      </c>
      <c r="D1671" s="228" t="s">
        <v>3347</v>
      </c>
      <c r="E1671" s="228" t="s">
        <v>3079</v>
      </c>
      <c r="F1671" s="228" t="s">
        <v>67</v>
      </c>
      <c r="G1671" s="228" t="s">
        <v>128</v>
      </c>
      <c r="H1671" s="228">
        <v>0</v>
      </c>
      <c r="I1671" s="228">
        <v>0</v>
      </c>
      <c r="J1671" s="228">
        <v>0</v>
      </c>
      <c r="K1671" s="228">
        <v>0</v>
      </c>
      <c r="L1671" s="231">
        <v>0</v>
      </c>
      <c r="N1671" s="119" t="str">
        <f t="shared" si="78"/>
        <v>820410-88300-L</v>
      </c>
      <c r="O1671" s="122" t="str">
        <f>IF(B1671="NET","",IF(B1671="","",IFERROR(VLOOKUP(N1671,EAN!$A:$B,2,FALSE),"MANGLER - MÅ OPPDATERE EAN-FANEN")))</f>
        <v>MANGLER - MÅ OPPDATERE EAN-FANEN</v>
      </c>
      <c r="P1671" s="119">
        <f t="shared" si="79"/>
        <v>0</v>
      </c>
      <c r="Q1671" s="119">
        <f t="shared" si="80"/>
        <v>0</v>
      </c>
      <c r="S1671" s="137" t="str">
        <f>IF(B1671="NET","",IFERROR(VLOOKUP(O1671,'2) Order Form'!$W$9:$W$1926,1,FALSE),"Ikke med I order form"))</f>
        <v>Ikke med I order form</v>
      </c>
      <c r="V1671" s="172"/>
      <c r="W1671" s="120"/>
      <c r="AA1671" s="195"/>
      <c r="AB1671" s="137"/>
    </row>
    <row r="1672" spans="1:28" s="2" customFormat="1" ht="15" x14ac:dyDescent="0.2">
      <c r="A1672" s="228">
        <v>820410</v>
      </c>
      <c r="B1672" s="228" t="s">
        <v>2173</v>
      </c>
      <c r="C1672" s="228" t="s">
        <v>4204</v>
      </c>
      <c r="D1672" s="228" t="s">
        <v>3348</v>
      </c>
      <c r="E1672" s="228" t="s">
        <v>3079</v>
      </c>
      <c r="F1672" s="228" t="s">
        <v>68</v>
      </c>
      <c r="G1672" s="228" t="s">
        <v>128</v>
      </c>
      <c r="H1672" s="228">
        <v>0</v>
      </c>
      <c r="I1672" s="228">
        <v>0</v>
      </c>
      <c r="J1672" s="228">
        <v>0</v>
      </c>
      <c r="K1672" s="228">
        <v>0</v>
      </c>
      <c r="L1672" s="231">
        <v>0</v>
      </c>
      <c r="N1672" s="119" t="str">
        <f t="shared" si="78"/>
        <v>820410-88300-XL</v>
      </c>
      <c r="O1672" s="122" t="str">
        <f>IF(B1672="NET","",IF(B1672="","",IFERROR(VLOOKUP(N1672,EAN!$A:$B,2,FALSE),"MANGLER - MÅ OPPDATERE EAN-FANEN")))</f>
        <v>MANGLER - MÅ OPPDATERE EAN-FANEN</v>
      </c>
      <c r="P1672" s="119">
        <f t="shared" si="79"/>
        <v>0</v>
      </c>
      <c r="Q1672" s="119">
        <f t="shared" si="80"/>
        <v>0</v>
      </c>
      <c r="S1672" s="137" t="str">
        <f>IF(B1672="NET","",IFERROR(VLOOKUP(O1672,'2) Order Form'!$W$9:$W$1926,1,FALSE),"Ikke med I order form"))</f>
        <v>Ikke med I order form</v>
      </c>
      <c r="V1672" s="172"/>
      <c r="W1672" s="120"/>
      <c r="AA1672" s="195"/>
      <c r="AB1672" s="137"/>
    </row>
    <row r="1673" spans="1:28" s="2" customFormat="1" ht="15" x14ac:dyDescent="0.2">
      <c r="A1673" s="228">
        <v>820410</v>
      </c>
      <c r="B1673" s="228" t="s">
        <v>2173</v>
      </c>
      <c r="C1673" s="228" t="s">
        <v>4204</v>
      </c>
      <c r="D1673" s="228" t="s">
        <v>650</v>
      </c>
      <c r="E1673" s="228" t="s">
        <v>4364</v>
      </c>
      <c r="F1673" s="228" t="s">
        <v>8</v>
      </c>
      <c r="G1673" s="228" t="s">
        <v>128</v>
      </c>
      <c r="H1673" s="228">
        <v>0</v>
      </c>
      <c r="I1673" s="228">
        <v>0</v>
      </c>
      <c r="J1673" s="228">
        <v>0</v>
      </c>
      <c r="K1673" s="228">
        <v>0</v>
      </c>
      <c r="L1673" s="231">
        <v>0</v>
      </c>
      <c r="N1673" s="119" t="str">
        <f t="shared" si="78"/>
        <v>820410-99901-S</v>
      </c>
      <c r="O1673" s="122" t="str">
        <f>IF(B1673="NET","",IF(B1673="","",IFERROR(VLOOKUP(N1673,EAN!$A:$B,2,FALSE),"MANGLER - MÅ OPPDATERE EAN-FANEN")))</f>
        <v>MANGLER - MÅ OPPDATERE EAN-FANEN</v>
      </c>
      <c r="P1673" s="119">
        <f t="shared" si="79"/>
        <v>0</v>
      </c>
      <c r="Q1673" s="119">
        <f t="shared" si="80"/>
        <v>0</v>
      </c>
      <c r="S1673" s="137" t="str">
        <f>IF(B1673="NET","",IFERROR(VLOOKUP(O1673,'2) Order Form'!$W$9:$W$1926,1,FALSE),"Ikke med I order form"))</f>
        <v>Ikke med I order form</v>
      </c>
      <c r="V1673" s="172"/>
      <c r="W1673" s="120"/>
      <c r="AA1673" s="195"/>
      <c r="AB1673" s="137"/>
    </row>
    <row r="1674" spans="1:28" s="2" customFormat="1" ht="15" x14ac:dyDescent="0.2">
      <c r="A1674" s="228">
        <v>820410</v>
      </c>
      <c r="B1674" s="228" t="s">
        <v>2173</v>
      </c>
      <c r="C1674" s="228" t="s">
        <v>4204</v>
      </c>
      <c r="D1674" s="228" t="s">
        <v>651</v>
      </c>
      <c r="E1674" s="228" t="s">
        <v>4364</v>
      </c>
      <c r="F1674" s="228" t="s">
        <v>7</v>
      </c>
      <c r="G1674" s="228" t="s">
        <v>128</v>
      </c>
      <c r="H1674" s="228">
        <v>0</v>
      </c>
      <c r="I1674" s="228">
        <v>0</v>
      </c>
      <c r="J1674" s="228">
        <v>0</v>
      </c>
      <c r="K1674" s="228">
        <v>0</v>
      </c>
      <c r="L1674" s="231">
        <v>0</v>
      </c>
      <c r="N1674" s="119" t="str">
        <f t="shared" si="78"/>
        <v>820410-99901-M</v>
      </c>
      <c r="O1674" s="122" t="str">
        <f>IF(B1674="NET","",IF(B1674="","",IFERROR(VLOOKUP(N1674,EAN!$A:$B,2,FALSE),"MANGLER - MÅ OPPDATERE EAN-FANEN")))</f>
        <v>MANGLER - MÅ OPPDATERE EAN-FANEN</v>
      </c>
      <c r="P1674" s="119">
        <f t="shared" si="79"/>
        <v>0</v>
      </c>
      <c r="Q1674" s="119">
        <f t="shared" si="80"/>
        <v>0</v>
      </c>
      <c r="S1674" s="137" t="str">
        <f>IF(B1674="NET","",IFERROR(VLOOKUP(O1674,'2) Order Form'!$W$9:$W$1926,1,FALSE),"Ikke med I order form"))</f>
        <v>Ikke med I order form</v>
      </c>
      <c r="V1674" s="172"/>
      <c r="W1674" s="120"/>
      <c r="AA1674" s="195"/>
      <c r="AB1674" s="137"/>
    </row>
    <row r="1675" spans="1:28" s="2" customFormat="1" ht="15" x14ac:dyDescent="0.2">
      <c r="A1675" s="228">
        <v>820410</v>
      </c>
      <c r="B1675" s="228" t="s">
        <v>2173</v>
      </c>
      <c r="C1675" s="228" t="s">
        <v>4204</v>
      </c>
      <c r="D1675" s="228" t="s">
        <v>652</v>
      </c>
      <c r="E1675" s="228" t="s">
        <v>4364</v>
      </c>
      <c r="F1675" s="228" t="s">
        <v>67</v>
      </c>
      <c r="G1675" s="228" t="s">
        <v>128</v>
      </c>
      <c r="H1675" s="228">
        <v>0</v>
      </c>
      <c r="I1675" s="228">
        <v>0</v>
      </c>
      <c r="J1675" s="228">
        <v>0</v>
      </c>
      <c r="K1675" s="228">
        <v>0</v>
      </c>
      <c r="L1675" s="231">
        <v>0</v>
      </c>
      <c r="N1675" s="119" t="str">
        <f t="shared" si="78"/>
        <v>820410-99901-L</v>
      </c>
      <c r="O1675" s="122" t="str">
        <f>IF(B1675="NET","",IF(B1675="","",IFERROR(VLOOKUP(N1675,EAN!$A:$B,2,FALSE),"MANGLER - MÅ OPPDATERE EAN-FANEN")))</f>
        <v>MANGLER - MÅ OPPDATERE EAN-FANEN</v>
      </c>
      <c r="P1675" s="119">
        <f t="shared" si="79"/>
        <v>0</v>
      </c>
      <c r="Q1675" s="119">
        <f t="shared" si="80"/>
        <v>0</v>
      </c>
      <c r="S1675" s="137" t="str">
        <f>IF(B1675="NET","",IFERROR(VLOOKUP(O1675,'2) Order Form'!$W$9:$W$1926,1,FALSE),"Ikke med I order form"))</f>
        <v>Ikke med I order form</v>
      </c>
      <c r="V1675" s="172"/>
      <c r="W1675" s="120"/>
      <c r="AA1675" s="195"/>
      <c r="AB1675" s="137"/>
    </row>
    <row r="1676" spans="1:28" s="2" customFormat="1" ht="15" x14ac:dyDescent="0.2">
      <c r="A1676" s="228">
        <v>820410</v>
      </c>
      <c r="B1676" s="228" t="s">
        <v>2173</v>
      </c>
      <c r="C1676" s="228" t="s">
        <v>4204</v>
      </c>
      <c r="D1676" s="228" t="s">
        <v>653</v>
      </c>
      <c r="E1676" s="228" t="s">
        <v>4364</v>
      </c>
      <c r="F1676" s="228" t="s">
        <v>68</v>
      </c>
      <c r="G1676" s="228" t="s">
        <v>128</v>
      </c>
      <c r="H1676" s="228">
        <v>0</v>
      </c>
      <c r="I1676" s="228">
        <v>0</v>
      </c>
      <c r="J1676" s="228">
        <v>0</v>
      </c>
      <c r="K1676" s="228">
        <v>0</v>
      </c>
      <c r="L1676" s="231">
        <v>0</v>
      </c>
      <c r="N1676" s="119" t="str">
        <f t="shared" si="78"/>
        <v>820410-99901-XL</v>
      </c>
      <c r="O1676" s="122" t="str">
        <f>IF(B1676="NET","",IF(B1676="","",IFERROR(VLOOKUP(N1676,EAN!$A:$B,2,FALSE),"MANGLER - MÅ OPPDATERE EAN-FANEN")))</f>
        <v>MANGLER - MÅ OPPDATERE EAN-FANEN</v>
      </c>
      <c r="P1676" s="119">
        <f t="shared" si="79"/>
        <v>0</v>
      </c>
      <c r="Q1676" s="119">
        <f t="shared" si="80"/>
        <v>0</v>
      </c>
      <c r="S1676" s="137" t="str">
        <f>IF(B1676="NET","",IFERROR(VLOOKUP(O1676,'2) Order Form'!$W$9:$W$1926,1,FALSE),"Ikke med I order form"))</f>
        <v>Ikke med I order form</v>
      </c>
      <c r="V1676" s="172"/>
      <c r="W1676" s="120"/>
      <c r="AA1676" s="195"/>
      <c r="AB1676" s="137"/>
    </row>
    <row r="1677" spans="1:28" s="2" customFormat="1" ht="15" x14ac:dyDescent="0.2">
      <c r="A1677" s="229">
        <v>820411</v>
      </c>
      <c r="B1677" s="228" t="s">
        <v>248</v>
      </c>
      <c r="C1677" s="228"/>
      <c r="D1677" s="228"/>
      <c r="E1677" s="228"/>
      <c r="F1677" s="228"/>
      <c r="G1677" s="228"/>
      <c r="H1677" s="229">
        <v>202226</v>
      </c>
      <c r="I1677" s="229">
        <v>202227</v>
      </c>
      <c r="J1677" s="229">
        <v>202228</v>
      </c>
      <c r="K1677" s="229">
        <v>202229</v>
      </c>
      <c r="L1677" s="232">
        <v>202234</v>
      </c>
      <c r="N1677" s="119" t="str">
        <f t="shared" si="78"/>
        <v>820411-</v>
      </c>
      <c r="O1677" s="122" t="str">
        <f>IF(B1677="NET","",IF(B1677="","",IFERROR(VLOOKUP(N1677,EAN!$A:$B,2,FALSE),"MANGLER - MÅ OPPDATERE EAN-FANEN")))</f>
        <v/>
      </c>
      <c r="P1677" s="119">
        <f t="shared" si="79"/>
        <v>202226</v>
      </c>
      <c r="Q1677" s="119">
        <f t="shared" si="80"/>
        <v>202234</v>
      </c>
      <c r="S1677" s="137" t="str">
        <f>IF(B1677="NET","",IFERROR(VLOOKUP(O1677,'2) Order Form'!$W$9:$W$1926,1,FALSE),"Ikke med I order form"))</f>
        <v/>
      </c>
      <c r="V1677" s="172"/>
      <c r="W1677" s="120"/>
      <c r="AA1677" s="195"/>
      <c r="AB1677" s="137"/>
    </row>
    <row r="1678" spans="1:28" s="2" customFormat="1" ht="15" x14ac:dyDescent="0.2">
      <c r="A1678" s="228">
        <v>820411</v>
      </c>
      <c r="B1678" s="228" t="s">
        <v>2174</v>
      </c>
      <c r="C1678" s="228" t="s">
        <v>4204</v>
      </c>
      <c r="D1678" s="228" t="s">
        <v>2311</v>
      </c>
      <c r="E1678" s="228" t="s">
        <v>132</v>
      </c>
      <c r="F1678" s="228" t="s">
        <v>69</v>
      </c>
      <c r="G1678" s="228" t="s">
        <v>128</v>
      </c>
      <c r="H1678" s="228">
        <v>0</v>
      </c>
      <c r="I1678" s="228">
        <v>0</v>
      </c>
      <c r="J1678" s="228">
        <v>0</v>
      </c>
      <c r="K1678" s="228">
        <v>0</v>
      </c>
      <c r="L1678" s="231">
        <v>0</v>
      </c>
      <c r="N1678" s="119" t="str">
        <f t="shared" si="78"/>
        <v>820411-10001-XS</v>
      </c>
      <c r="O1678" s="122" t="str">
        <f>IF(B1678="NET","",IF(B1678="","",IFERROR(VLOOKUP(N1678,EAN!$A:$B,2,FALSE),"MANGLER - MÅ OPPDATERE EAN-FANEN")))</f>
        <v>MANGLER - MÅ OPPDATERE EAN-FANEN</v>
      </c>
      <c r="P1678" s="119">
        <f t="shared" si="79"/>
        <v>0</v>
      </c>
      <c r="Q1678" s="119">
        <f t="shared" si="80"/>
        <v>0</v>
      </c>
      <c r="S1678" s="137" t="str">
        <f>IF(B1678="NET","",IFERROR(VLOOKUP(O1678,'2) Order Form'!$W$9:$W$1926,1,FALSE),"Ikke med I order form"))</f>
        <v>Ikke med I order form</v>
      </c>
      <c r="V1678" s="172"/>
      <c r="W1678" s="120"/>
      <c r="AA1678" s="195"/>
      <c r="AB1678" s="137"/>
    </row>
    <row r="1679" spans="1:28" s="2" customFormat="1" ht="15" x14ac:dyDescent="0.2">
      <c r="A1679" s="228">
        <v>820411</v>
      </c>
      <c r="B1679" s="228" t="s">
        <v>2174</v>
      </c>
      <c r="C1679" s="228" t="s">
        <v>4204</v>
      </c>
      <c r="D1679" s="228" t="s">
        <v>2290</v>
      </c>
      <c r="E1679" s="228" t="s">
        <v>132</v>
      </c>
      <c r="F1679" s="228" t="s">
        <v>8</v>
      </c>
      <c r="G1679" s="228" t="s">
        <v>128</v>
      </c>
      <c r="H1679" s="228">
        <v>0</v>
      </c>
      <c r="I1679" s="228">
        <v>0</v>
      </c>
      <c r="J1679" s="228">
        <v>0</v>
      </c>
      <c r="K1679" s="228">
        <v>0</v>
      </c>
      <c r="L1679" s="231">
        <v>0</v>
      </c>
      <c r="N1679" s="119" t="str">
        <f t="shared" si="78"/>
        <v>820411-10001-S</v>
      </c>
      <c r="O1679" s="122" t="str">
        <f>IF(B1679="NET","",IF(B1679="","",IFERROR(VLOOKUP(N1679,EAN!$A:$B,2,FALSE),"MANGLER - MÅ OPPDATERE EAN-FANEN")))</f>
        <v>MANGLER - MÅ OPPDATERE EAN-FANEN</v>
      </c>
      <c r="P1679" s="119">
        <f t="shared" si="79"/>
        <v>0</v>
      </c>
      <c r="Q1679" s="119">
        <f t="shared" si="80"/>
        <v>0</v>
      </c>
      <c r="S1679" s="137" t="str">
        <f>IF(B1679="NET","",IFERROR(VLOOKUP(O1679,'2) Order Form'!$W$9:$W$1926,1,FALSE),"Ikke med I order form"))</f>
        <v>Ikke med I order form</v>
      </c>
      <c r="V1679" s="172"/>
      <c r="W1679" s="120"/>
      <c r="AA1679" s="195"/>
      <c r="AB1679" s="137"/>
    </row>
    <row r="1680" spans="1:28" s="2" customFormat="1" ht="15" x14ac:dyDescent="0.2">
      <c r="A1680" s="228">
        <v>820411</v>
      </c>
      <c r="B1680" s="228" t="s">
        <v>2174</v>
      </c>
      <c r="C1680" s="228" t="s">
        <v>4204</v>
      </c>
      <c r="D1680" s="228" t="s">
        <v>2291</v>
      </c>
      <c r="E1680" s="228" t="s">
        <v>132</v>
      </c>
      <c r="F1680" s="228" t="s">
        <v>7</v>
      </c>
      <c r="G1680" s="228" t="s">
        <v>128</v>
      </c>
      <c r="H1680" s="228">
        <v>0</v>
      </c>
      <c r="I1680" s="228">
        <v>0</v>
      </c>
      <c r="J1680" s="228">
        <v>0</v>
      </c>
      <c r="K1680" s="228">
        <v>0</v>
      </c>
      <c r="L1680" s="231">
        <v>0</v>
      </c>
      <c r="N1680" s="119" t="str">
        <f t="shared" si="78"/>
        <v>820411-10001-M</v>
      </c>
      <c r="O1680" s="122" t="str">
        <f>IF(B1680="NET","",IF(B1680="","",IFERROR(VLOOKUP(N1680,EAN!$A:$B,2,FALSE),"MANGLER - MÅ OPPDATERE EAN-FANEN")))</f>
        <v>MANGLER - MÅ OPPDATERE EAN-FANEN</v>
      </c>
      <c r="P1680" s="119">
        <f t="shared" si="79"/>
        <v>0</v>
      </c>
      <c r="Q1680" s="119">
        <f t="shared" si="80"/>
        <v>0</v>
      </c>
      <c r="S1680" s="137" t="str">
        <f>IF(B1680="NET","",IFERROR(VLOOKUP(O1680,'2) Order Form'!$W$9:$W$1926,1,FALSE),"Ikke med I order form"))</f>
        <v>Ikke med I order form</v>
      </c>
      <c r="V1680" s="172"/>
      <c r="W1680" s="120"/>
      <c r="AA1680" s="195"/>
      <c r="AB1680" s="137"/>
    </row>
    <row r="1681" spans="1:28" s="2" customFormat="1" ht="15" x14ac:dyDescent="0.2">
      <c r="A1681" s="228">
        <v>820411</v>
      </c>
      <c r="B1681" s="228" t="s">
        <v>2174</v>
      </c>
      <c r="C1681" s="228" t="s">
        <v>4204</v>
      </c>
      <c r="D1681" s="228" t="s">
        <v>2292</v>
      </c>
      <c r="E1681" s="228" t="s">
        <v>132</v>
      </c>
      <c r="F1681" s="228" t="s">
        <v>67</v>
      </c>
      <c r="G1681" s="228" t="s">
        <v>128</v>
      </c>
      <c r="H1681" s="228">
        <v>0</v>
      </c>
      <c r="I1681" s="228">
        <v>0</v>
      </c>
      <c r="J1681" s="228">
        <v>0</v>
      </c>
      <c r="K1681" s="228">
        <v>0</v>
      </c>
      <c r="L1681" s="231">
        <v>0</v>
      </c>
      <c r="N1681" s="119" t="str">
        <f t="shared" si="78"/>
        <v>820411-10001-L</v>
      </c>
      <c r="O1681" s="122" t="str">
        <f>IF(B1681="NET","",IF(B1681="","",IFERROR(VLOOKUP(N1681,EAN!$A:$B,2,FALSE),"MANGLER - MÅ OPPDATERE EAN-FANEN")))</f>
        <v>MANGLER - MÅ OPPDATERE EAN-FANEN</v>
      </c>
      <c r="P1681" s="119">
        <f t="shared" si="79"/>
        <v>0</v>
      </c>
      <c r="Q1681" s="119">
        <f t="shared" si="80"/>
        <v>0</v>
      </c>
      <c r="S1681" s="137" t="str">
        <f>IF(B1681="NET","",IFERROR(VLOOKUP(O1681,'2) Order Form'!$W$9:$W$1926,1,FALSE),"Ikke med I order form"))</f>
        <v>Ikke med I order form</v>
      </c>
      <c r="V1681" s="172"/>
      <c r="W1681" s="120"/>
      <c r="AA1681" s="195"/>
      <c r="AB1681" s="137"/>
    </row>
    <row r="1682" spans="1:28" s="2" customFormat="1" ht="15" x14ac:dyDescent="0.2">
      <c r="A1682" s="228">
        <v>820411</v>
      </c>
      <c r="B1682" s="228" t="s">
        <v>2174</v>
      </c>
      <c r="C1682" s="228" t="s">
        <v>4204</v>
      </c>
      <c r="D1682" s="228" t="s">
        <v>3368</v>
      </c>
      <c r="E1682" s="228" t="s">
        <v>3079</v>
      </c>
      <c r="F1682" s="228" t="s">
        <v>69</v>
      </c>
      <c r="G1682" s="228" t="s">
        <v>128</v>
      </c>
      <c r="H1682" s="228">
        <v>0</v>
      </c>
      <c r="I1682" s="228">
        <v>0</v>
      </c>
      <c r="J1682" s="228">
        <v>0</v>
      </c>
      <c r="K1682" s="228">
        <v>0</v>
      </c>
      <c r="L1682" s="231">
        <v>0</v>
      </c>
      <c r="N1682" s="119" t="str">
        <f t="shared" si="78"/>
        <v>820411-88300-XS</v>
      </c>
      <c r="O1682" s="122" t="str">
        <f>IF(B1682="NET","",IF(B1682="","",IFERROR(VLOOKUP(N1682,EAN!$A:$B,2,FALSE),"MANGLER - MÅ OPPDATERE EAN-FANEN")))</f>
        <v>MANGLER - MÅ OPPDATERE EAN-FANEN</v>
      </c>
      <c r="P1682" s="119">
        <f t="shared" si="79"/>
        <v>0</v>
      </c>
      <c r="Q1682" s="119">
        <f t="shared" si="80"/>
        <v>0</v>
      </c>
      <c r="S1682" s="137" t="str">
        <f>IF(B1682="NET","",IFERROR(VLOOKUP(O1682,'2) Order Form'!$W$9:$W$1926,1,FALSE),"Ikke med I order form"))</f>
        <v>Ikke med I order form</v>
      </c>
      <c r="V1682" s="172"/>
      <c r="W1682" s="120"/>
      <c r="AA1682" s="195"/>
      <c r="AB1682" s="137"/>
    </row>
    <row r="1683" spans="1:28" s="2" customFormat="1" ht="15" x14ac:dyDescent="0.2">
      <c r="A1683" s="228">
        <v>820411</v>
      </c>
      <c r="B1683" s="228" t="s">
        <v>2174</v>
      </c>
      <c r="C1683" s="228" t="s">
        <v>4204</v>
      </c>
      <c r="D1683" s="228" t="s">
        <v>3345</v>
      </c>
      <c r="E1683" s="228" t="s">
        <v>3079</v>
      </c>
      <c r="F1683" s="228" t="s">
        <v>8</v>
      </c>
      <c r="G1683" s="228" t="s">
        <v>128</v>
      </c>
      <c r="H1683" s="228">
        <v>0</v>
      </c>
      <c r="I1683" s="228">
        <v>0</v>
      </c>
      <c r="J1683" s="228">
        <v>0</v>
      </c>
      <c r="K1683" s="228">
        <v>0</v>
      </c>
      <c r="L1683" s="231">
        <v>0</v>
      </c>
      <c r="N1683" s="119" t="str">
        <f t="shared" si="78"/>
        <v>820411-88300-S</v>
      </c>
      <c r="O1683" s="122" t="str">
        <f>IF(B1683="NET","",IF(B1683="","",IFERROR(VLOOKUP(N1683,EAN!$A:$B,2,FALSE),"MANGLER - MÅ OPPDATERE EAN-FANEN")))</f>
        <v>MANGLER - MÅ OPPDATERE EAN-FANEN</v>
      </c>
      <c r="P1683" s="119">
        <f t="shared" si="79"/>
        <v>0</v>
      </c>
      <c r="Q1683" s="119">
        <f t="shared" si="80"/>
        <v>0</v>
      </c>
      <c r="S1683" s="137" t="str">
        <f>IF(B1683="NET","",IFERROR(VLOOKUP(O1683,'2) Order Form'!$W$9:$W$1926,1,FALSE),"Ikke med I order form"))</f>
        <v>Ikke med I order form</v>
      </c>
      <c r="V1683" s="172"/>
      <c r="W1683" s="120"/>
      <c r="AA1683" s="195"/>
      <c r="AB1683" s="137"/>
    </row>
    <row r="1684" spans="1:28" s="2" customFormat="1" ht="15" x14ac:dyDescent="0.2">
      <c r="A1684" s="228">
        <v>820411</v>
      </c>
      <c r="B1684" s="228" t="s">
        <v>2174</v>
      </c>
      <c r="C1684" s="228" t="s">
        <v>4204</v>
      </c>
      <c r="D1684" s="228" t="s">
        <v>3346</v>
      </c>
      <c r="E1684" s="228" t="s">
        <v>3079</v>
      </c>
      <c r="F1684" s="228" t="s">
        <v>7</v>
      </c>
      <c r="G1684" s="228" t="s">
        <v>128</v>
      </c>
      <c r="H1684" s="228">
        <v>0</v>
      </c>
      <c r="I1684" s="228">
        <v>0</v>
      </c>
      <c r="J1684" s="228">
        <v>0</v>
      </c>
      <c r="K1684" s="228">
        <v>0</v>
      </c>
      <c r="L1684" s="231">
        <v>0</v>
      </c>
      <c r="N1684" s="119" t="str">
        <f t="shared" si="78"/>
        <v>820411-88300-M</v>
      </c>
      <c r="O1684" s="122" t="str">
        <f>IF(B1684="NET","",IF(B1684="","",IFERROR(VLOOKUP(N1684,EAN!$A:$B,2,FALSE),"MANGLER - MÅ OPPDATERE EAN-FANEN")))</f>
        <v>MANGLER - MÅ OPPDATERE EAN-FANEN</v>
      </c>
      <c r="P1684" s="119">
        <f t="shared" si="79"/>
        <v>0</v>
      </c>
      <c r="Q1684" s="119">
        <f t="shared" si="80"/>
        <v>0</v>
      </c>
      <c r="S1684" s="137" t="str">
        <f>IF(B1684="NET","",IFERROR(VLOOKUP(O1684,'2) Order Form'!$W$9:$W$1926,1,FALSE),"Ikke med I order form"))</f>
        <v>Ikke med I order form</v>
      </c>
      <c r="V1684" s="172"/>
      <c r="W1684" s="120"/>
      <c r="AA1684" s="195"/>
      <c r="AB1684" s="137"/>
    </row>
    <row r="1685" spans="1:28" s="2" customFormat="1" ht="15" x14ac:dyDescent="0.2">
      <c r="A1685" s="228">
        <v>820411</v>
      </c>
      <c r="B1685" s="228" t="s">
        <v>2174</v>
      </c>
      <c r="C1685" s="228" t="s">
        <v>4204</v>
      </c>
      <c r="D1685" s="228" t="s">
        <v>3347</v>
      </c>
      <c r="E1685" s="228" t="s">
        <v>3079</v>
      </c>
      <c r="F1685" s="228" t="s">
        <v>67</v>
      </c>
      <c r="G1685" s="228" t="s">
        <v>128</v>
      </c>
      <c r="H1685" s="228">
        <v>0</v>
      </c>
      <c r="I1685" s="228">
        <v>0</v>
      </c>
      <c r="J1685" s="228">
        <v>0</v>
      </c>
      <c r="K1685" s="228">
        <v>0</v>
      </c>
      <c r="L1685" s="231">
        <v>0</v>
      </c>
      <c r="N1685" s="119" t="str">
        <f t="shared" si="78"/>
        <v>820411-88300-L</v>
      </c>
      <c r="O1685" s="122" t="str">
        <f>IF(B1685="NET","",IF(B1685="","",IFERROR(VLOOKUP(N1685,EAN!$A:$B,2,FALSE),"MANGLER - MÅ OPPDATERE EAN-FANEN")))</f>
        <v>MANGLER - MÅ OPPDATERE EAN-FANEN</v>
      </c>
      <c r="P1685" s="119">
        <f t="shared" si="79"/>
        <v>0</v>
      </c>
      <c r="Q1685" s="119">
        <f t="shared" si="80"/>
        <v>0</v>
      </c>
      <c r="S1685" s="137" t="str">
        <f>IF(B1685="NET","",IFERROR(VLOOKUP(O1685,'2) Order Form'!$W$9:$W$1926,1,FALSE),"Ikke med I order form"))</f>
        <v>Ikke med I order form</v>
      </c>
      <c r="V1685" s="172"/>
      <c r="W1685" s="120"/>
      <c r="AA1685" s="195"/>
      <c r="AB1685" s="137"/>
    </row>
    <row r="1686" spans="1:28" s="2" customFormat="1" ht="15" x14ac:dyDescent="0.2">
      <c r="A1686" s="228">
        <v>820411</v>
      </c>
      <c r="B1686" s="228" t="s">
        <v>2174</v>
      </c>
      <c r="C1686" s="228" t="s">
        <v>4204</v>
      </c>
      <c r="D1686" s="228" t="s">
        <v>654</v>
      </c>
      <c r="E1686" s="228" t="s">
        <v>4364</v>
      </c>
      <c r="F1686" s="228" t="s">
        <v>69</v>
      </c>
      <c r="G1686" s="228" t="s">
        <v>128</v>
      </c>
      <c r="H1686" s="228">
        <v>0</v>
      </c>
      <c r="I1686" s="228">
        <v>0</v>
      </c>
      <c r="J1686" s="228">
        <v>0</v>
      </c>
      <c r="K1686" s="228">
        <v>0</v>
      </c>
      <c r="L1686" s="231">
        <v>0</v>
      </c>
      <c r="N1686" s="119" t="str">
        <f t="shared" si="78"/>
        <v>820411-99901-XS</v>
      </c>
      <c r="O1686" s="122" t="str">
        <f>IF(B1686="NET","",IF(B1686="","",IFERROR(VLOOKUP(N1686,EAN!$A:$B,2,FALSE),"MANGLER - MÅ OPPDATERE EAN-FANEN")))</f>
        <v>MANGLER - MÅ OPPDATERE EAN-FANEN</v>
      </c>
      <c r="P1686" s="119">
        <f t="shared" si="79"/>
        <v>0</v>
      </c>
      <c r="Q1686" s="119">
        <f t="shared" si="80"/>
        <v>0</v>
      </c>
      <c r="S1686" s="137" t="str">
        <f>IF(B1686="NET","",IFERROR(VLOOKUP(O1686,'2) Order Form'!$W$9:$W$1926,1,FALSE),"Ikke med I order form"))</f>
        <v>Ikke med I order form</v>
      </c>
      <c r="V1686" s="172"/>
      <c r="W1686" s="120"/>
      <c r="AA1686" s="195"/>
      <c r="AB1686" s="137"/>
    </row>
    <row r="1687" spans="1:28" s="2" customFormat="1" ht="15" x14ac:dyDescent="0.2">
      <c r="A1687" s="228">
        <v>820411</v>
      </c>
      <c r="B1687" s="228" t="s">
        <v>2174</v>
      </c>
      <c r="C1687" s="228" t="s">
        <v>4204</v>
      </c>
      <c r="D1687" s="228" t="s">
        <v>650</v>
      </c>
      <c r="E1687" s="228" t="s">
        <v>4364</v>
      </c>
      <c r="F1687" s="228" t="s">
        <v>8</v>
      </c>
      <c r="G1687" s="228" t="s">
        <v>128</v>
      </c>
      <c r="H1687" s="228">
        <v>0</v>
      </c>
      <c r="I1687" s="228">
        <v>0</v>
      </c>
      <c r="J1687" s="228">
        <v>0</v>
      </c>
      <c r="K1687" s="228">
        <v>0</v>
      </c>
      <c r="L1687" s="231">
        <v>0</v>
      </c>
      <c r="N1687" s="119" t="str">
        <f t="shared" si="78"/>
        <v>820411-99901-S</v>
      </c>
      <c r="O1687" s="122" t="str">
        <f>IF(B1687="NET","",IF(B1687="","",IFERROR(VLOOKUP(N1687,EAN!$A:$B,2,FALSE),"MANGLER - MÅ OPPDATERE EAN-FANEN")))</f>
        <v>MANGLER - MÅ OPPDATERE EAN-FANEN</v>
      </c>
      <c r="P1687" s="119">
        <f t="shared" si="79"/>
        <v>0</v>
      </c>
      <c r="Q1687" s="119">
        <f t="shared" si="80"/>
        <v>0</v>
      </c>
      <c r="S1687" s="137" t="str">
        <f>IF(B1687="NET","",IFERROR(VLOOKUP(O1687,'2) Order Form'!$W$9:$W$1926,1,FALSE),"Ikke med I order form"))</f>
        <v>Ikke med I order form</v>
      </c>
      <c r="V1687" s="172"/>
      <c r="W1687" s="120"/>
      <c r="AA1687" s="195"/>
      <c r="AB1687" s="137"/>
    </row>
    <row r="1688" spans="1:28" s="2" customFormat="1" ht="15" x14ac:dyDescent="0.2">
      <c r="A1688" s="228">
        <v>820411</v>
      </c>
      <c r="B1688" s="228" t="s">
        <v>2174</v>
      </c>
      <c r="C1688" s="228" t="s">
        <v>4204</v>
      </c>
      <c r="D1688" s="228" t="s">
        <v>651</v>
      </c>
      <c r="E1688" s="228" t="s">
        <v>4364</v>
      </c>
      <c r="F1688" s="228" t="s">
        <v>7</v>
      </c>
      <c r="G1688" s="228" t="s">
        <v>128</v>
      </c>
      <c r="H1688" s="228">
        <v>0</v>
      </c>
      <c r="I1688" s="228">
        <v>0</v>
      </c>
      <c r="J1688" s="228">
        <v>0</v>
      </c>
      <c r="K1688" s="228">
        <v>0</v>
      </c>
      <c r="L1688" s="231">
        <v>0</v>
      </c>
      <c r="N1688" s="119" t="str">
        <f t="shared" si="78"/>
        <v>820411-99901-M</v>
      </c>
      <c r="O1688" s="122" t="str">
        <f>IF(B1688="NET","",IF(B1688="","",IFERROR(VLOOKUP(N1688,EAN!$A:$B,2,FALSE),"MANGLER - MÅ OPPDATERE EAN-FANEN")))</f>
        <v>MANGLER - MÅ OPPDATERE EAN-FANEN</v>
      </c>
      <c r="P1688" s="119">
        <f t="shared" si="79"/>
        <v>0</v>
      </c>
      <c r="Q1688" s="119">
        <f t="shared" si="80"/>
        <v>0</v>
      </c>
      <c r="S1688" s="137" t="str">
        <f>IF(B1688="NET","",IFERROR(VLOOKUP(O1688,'2) Order Form'!$W$9:$W$1926,1,FALSE),"Ikke med I order form"))</f>
        <v>Ikke med I order form</v>
      </c>
      <c r="V1688" s="172"/>
      <c r="W1688" s="120"/>
      <c r="AA1688" s="195"/>
      <c r="AB1688" s="137"/>
    </row>
    <row r="1689" spans="1:28" s="2" customFormat="1" ht="15" x14ac:dyDescent="0.2">
      <c r="A1689" s="228">
        <v>820411</v>
      </c>
      <c r="B1689" s="228" t="s">
        <v>2174</v>
      </c>
      <c r="C1689" s="228" t="s">
        <v>4204</v>
      </c>
      <c r="D1689" s="228" t="s">
        <v>652</v>
      </c>
      <c r="E1689" s="228" t="s">
        <v>4364</v>
      </c>
      <c r="F1689" s="228" t="s">
        <v>67</v>
      </c>
      <c r="G1689" s="228" t="s">
        <v>128</v>
      </c>
      <c r="H1689" s="228">
        <v>0</v>
      </c>
      <c r="I1689" s="228">
        <v>0</v>
      </c>
      <c r="J1689" s="228">
        <v>0</v>
      </c>
      <c r="K1689" s="228">
        <v>0</v>
      </c>
      <c r="L1689" s="231">
        <v>0</v>
      </c>
      <c r="N1689" s="119" t="str">
        <f t="shared" si="78"/>
        <v>820411-99901-L</v>
      </c>
      <c r="O1689" s="122" t="str">
        <f>IF(B1689="NET","",IF(B1689="","",IFERROR(VLOOKUP(N1689,EAN!$A:$B,2,FALSE),"MANGLER - MÅ OPPDATERE EAN-FANEN")))</f>
        <v>MANGLER - MÅ OPPDATERE EAN-FANEN</v>
      </c>
      <c r="P1689" s="119">
        <f t="shared" si="79"/>
        <v>0</v>
      </c>
      <c r="Q1689" s="119">
        <f t="shared" si="80"/>
        <v>0</v>
      </c>
      <c r="S1689" s="137" t="str">
        <f>IF(B1689="NET","",IFERROR(VLOOKUP(O1689,'2) Order Form'!$W$9:$W$1926,1,FALSE),"Ikke med I order form"))</f>
        <v>Ikke med I order form</v>
      </c>
      <c r="V1689" s="172"/>
      <c r="W1689" s="120"/>
      <c r="AA1689" s="195"/>
      <c r="AB1689" s="137"/>
    </row>
    <row r="1690" spans="1:28" s="2" customFormat="1" ht="15" x14ac:dyDescent="0.2">
      <c r="A1690" s="229">
        <v>820412</v>
      </c>
      <c r="B1690" s="228" t="s">
        <v>248</v>
      </c>
      <c r="C1690" s="228"/>
      <c r="D1690" s="228"/>
      <c r="E1690" s="228"/>
      <c r="F1690" s="228"/>
      <c r="G1690" s="228"/>
      <c r="H1690" s="229">
        <v>202226</v>
      </c>
      <c r="I1690" s="229">
        <v>202227</v>
      </c>
      <c r="J1690" s="229">
        <v>202228</v>
      </c>
      <c r="K1690" s="229">
        <v>202229</v>
      </c>
      <c r="L1690" s="232">
        <v>202234</v>
      </c>
      <c r="N1690" s="119" t="str">
        <f t="shared" si="78"/>
        <v>820412-</v>
      </c>
      <c r="O1690" s="122" t="str">
        <f>IF(B1690="NET","",IF(B1690="","",IFERROR(VLOOKUP(N1690,EAN!$A:$B,2,FALSE),"MANGLER - MÅ OPPDATERE EAN-FANEN")))</f>
        <v/>
      </c>
      <c r="P1690" s="119">
        <f t="shared" si="79"/>
        <v>202226</v>
      </c>
      <c r="Q1690" s="119">
        <f t="shared" si="80"/>
        <v>202234</v>
      </c>
      <c r="S1690" s="137" t="str">
        <f>IF(B1690="NET","",IFERROR(VLOOKUP(O1690,'2) Order Form'!$W$9:$W$1926,1,FALSE),"Ikke med I order form"))</f>
        <v/>
      </c>
      <c r="V1690" s="172"/>
      <c r="W1690" s="120"/>
      <c r="AA1690" s="195"/>
      <c r="AB1690" s="137"/>
    </row>
    <row r="1691" spans="1:28" s="2" customFormat="1" ht="15" x14ac:dyDescent="0.2">
      <c r="A1691" s="228">
        <v>820412</v>
      </c>
      <c r="B1691" s="228" t="s">
        <v>2175</v>
      </c>
      <c r="C1691" s="228" t="s">
        <v>4204</v>
      </c>
      <c r="D1691" s="228" t="s">
        <v>2290</v>
      </c>
      <c r="E1691" s="228" t="s">
        <v>132</v>
      </c>
      <c r="F1691" s="228" t="s">
        <v>8</v>
      </c>
      <c r="G1691" s="228" t="s">
        <v>128</v>
      </c>
      <c r="H1691" s="228">
        <v>0</v>
      </c>
      <c r="I1691" s="228">
        <v>0</v>
      </c>
      <c r="J1691" s="228">
        <v>0</v>
      </c>
      <c r="K1691" s="228">
        <v>0</v>
      </c>
      <c r="L1691" s="231">
        <v>0</v>
      </c>
      <c r="N1691" s="119" t="str">
        <f t="shared" si="78"/>
        <v>820412-10001-S</v>
      </c>
      <c r="O1691" s="122" t="str">
        <f>IF(B1691="NET","",IF(B1691="","",IFERROR(VLOOKUP(N1691,EAN!$A:$B,2,FALSE),"MANGLER - MÅ OPPDATERE EAN-FANEN")))</f>
        <v>MANGLER - MÅ OPPDATERE EAN-FANEN</v>
      </c>
      <c r="P1691" s="119">
        <f t="shared" si="79"/>
        <v>0</v>
      </c>
      <c r="Q1691" s="119">
        <f t="shared" si="80"/>
        <v>0</v>
      </c>
      <c r="S1691" s="137" t="str">
        <f>IF(B1691="NET","",IFERROR(VLOOKUP(O1691,'2) Order Form'!$W$9:$W$1926,1,FALSE),"Ikke med I order form"))</f>
        <v>Ikke med I order form</v>
      </c>
      <c r="V1691" s="172"/>
      <c r="W1691" s="120"/>
      <c r="AA1691" s="195"/>
      <c r="AB1691" s="137"/>
    </row>
    <row r="1692" spans="1:28" s="2" customFormat="1" ht="15" x14ac:dyDescent="0.2">
      <c r="A1692" s="228">
        <v>820412</v>
      </c>
      <c r="B1692" s="228" t="s">
        <v>2175</v>
      </c>
      <c r="C1692" s="228" t="s">
        <v>4204</v>
      </c>
      <c r="D1692" s="228" t="s">
        <v>2291</v>
      </c>
      <c r="E1692" s="228" t="s">
        <v>132</v>
      </c>
      <c r="F1692" s="228" t="s">
        <v>7</v>
      </c>
      <c r="G1692" s="228" t="s">
        <v>128</v>
      </c>
      <c r="H1692" s="228">
        <v>0</v>
      </c>
      <c r="I1692" s="228">
        <v>0</v>
      </c>
      <c r="J1692" s="228">
        <v>0</v>
      </c>
      <c r="K1692" s="228">
        <v>0</v>
      </c>
      <c r="L1692" s="231">
        <v>0</v>
      </c>
      <c r="N1692" s="119" t="str">
        <f t="shared" si="78"/>
        <v>820412-10001-M</v>
      </c>
      <c r="O1692" s="122" t="str">
        <f>IF(B1692="NET","",IF(B1692="","",IFERROR(VLOOKUP(N1692,EAN!$A:$B,2,FALSE),"MANGLER - MÅ OPPDATERE EAN-FANEN")))</f>
        <v>MANGLER - MÅ OPPDATERE EAN-FANEN</v>
      </c>
      <c r="P1692" s="119">
        <f t="shared" si="79"/>
        <v>0</v>
      </c>
      <c r="Q1692" s="119">
        <f t="shared" si="80"/>
        <v>0</v>
      </c>
      <c r="S1692" s="137" t="str">
        <f>IF(B1692="NET","",IFERROR(VLOOKUP(O1692,'2) Order Form'!$W$9:$W$1926,1,FALSE),"Ikke med I order form"))</f>
        <v>Ikke med I order form</v>
      </c>
      <c r="V1692" s="172"/>
      <c r="W1692" s="120"/>
      <c r="AA1692" s="195"/>
      <c r="AB1692" s="137"/>
    </row>
    <row r="1693" spans="1:28" s="2" customFormat="1" ht="15" x14ac:dyDescent="0.2">
      <c r="A1693" s="228">
        <v>820412</v>
      </c>
      <c r="B1693" s="228" t="s">
        <v>2175</v>
      </c>
      <c r="C1693" s="228" t="s">
        <v>4204</v>
      </c>
      <c r="D1693" s="228" t="s">
        <v>2292</v>
      </c>
      <c r="E1693" s="228" t="s">
        <v>132</v>
      </c>
      <c r="F1693" s="228" t="s">
        <v>67</v>
      </c>
      <c r="G1693" s="228" t="s">
        <v>128</v>
      </c>
      <c r="H1693" s="228">
        <v>0</v>
      </c>
      <c r="I1693" s="228">
        <v>0</v>
      </c>
      <c r="J1693" s="228">
        <v>0</v>
      </c>
      <c r="K1693" s="228">
        <v>0</v>
      </c>
      <c r="L1693" s="231">
        <v>0</v>
      </c>
      <c r="N1693" s="119" t="str">
        <f t="shared" si="78"/>
        <v>820412-10001-L</v>
      </c>
      <c r="O1693" s="122" t="str">
        <f>IF(B1693="NET","",IF(B1693="","",IFERROR(VLOOKUP(N1693,EAN!$A:$B,2,FALSE),"MANGLER - MÅ OPPDATERE EAN-FANEN")))</f>
        <v>MANGLER - MÅ OPPDATERE EAN-FANEN</v>
      </c>
      <c r="P1693" s="119">
        <f t="shared" si="79"/>
        <v>0</v>
      </c>
      <c r="Q1693" s="119">
        <f t="shared" si="80"/>
        <v>0</v>
      </c>
      <c r="S1693" s="137" t="str">
        <f>IF(B1693="NET","",IFERROR(VLOOKUP(O1693,'2) Order Form'!$W$9:$W$1926,1,FALSE),"Ikke med I order form"))</f>
        <v>Ikke med I order form</v>
      </c>
      <c r="V1693" s="172"/>
      <c r="W1693" s="120"/>
      <c r="AA1693" s="195"/>
      <c r="AB1693" s="137"/>
    </row>
    <row r="1694" spans="1:28" s="2" customFormat="1" ht="15" x14ac:dyDescent="0.2">
      <c r="A1694" s="228">
        <v>820412</v>
      </c>
      <c r="B1694" s="228" t="s">
        <v>2175</v>
      </c>
      <c r="C1694" s="228" t="s">
        <v>4204</v>
      </c>
      <c r="D1694" s="228" t="s">
        <v>2293</v>
      </c>
      <c r="E1694" s="228" t="s">
        <v>132</v>
      </c>
      <c r="F1694" s="228" t="s">
        <v>68</v>
      </c>
      <c r="G1694" s="228" t="s">
        <v>128</v>
      </c>
      <c r="H1694" s="228">
        <v>0</v>
      </c>
      <c r="I1694" s="228">
        <v>0</v>
      </c>
      <c r="J1694" s="228">
        <v>0</v>
      </c>
      <c r="K1694" s="228">
        <v>0</v>
      </c>
      <c r="L1694" s="231">
        <v>0</v>
      </c>
      <c r="N1694" s="119" t="str">
        <f t="shared" si="78"/>
        <v>820412-10001-XL</v>
      </c>
      <c r="O1694" s="122" t="str">
        <f>IF(B1694="NET","",IF(B1694="","",IFERROR(VLOOKUP(N1694,EAN!$A:$B,2,FALSE),"MANGLER - MÅ OPPDATERE EAN-FANEN")))</f>
        <v>MANGLER - MÅ OPPDATERE EAN-FANEN</v>
      </c>
      <c r="P1694" s="119">
        <f t="shared" si="79"/>
        <v>0</v>
      </c>
      <c r="Q1694" s="119">
        <f t="shared" si="80"/>
        <v>0</v>
      </c>
      <c r="S1694" s="137" t="str">
        <f>IF(B1694="NET","",IFERROR(VLOOKUP(O1694,'2) Order Form'!$W$9:$W$1926,1,FALSE),"Ikke med I order form"))</f>
        <v>Ikke med I order form</v>
      </c>
      <c r="V1694" s="172"/>
      <c r="W1694" s="120"/>
      <c r="AA1694" s="195"/>
      <c r="AB1694" s="137"/>
    </row>
    <row r="1695" spans="1:28" s="2" customFormat="1" ht="15" x14ac:dyDescent="0.2">
      <c r="A1695" s="228">
        <v>820412</v>
      </c>
      <c r="B1695" s="228" t="s">
        <v>2175</v>
      </c>
      <c r="C1695" s="228" t="s">
        <v>4204</v>
      </c>
      <c r="D1695" s="228" t="s">
        <v>2294</v>
      </c>
      <c r="E1695" s="228" t="s">
        <v>4395</v>
      </c>
      <c r="F1695" s="228" t="s">
        <v>8</v>
      </c>
      <c r="G1695" s="228" t="s">
        <v>128</v>
      </c>
      <c r="H1695" s="228">
        <v>0</v>
      </c>
      <c r="I1695" s="228">
        <v>0</v>
      </c>
      <c r="J1695" s="228">
        <v>0</v>
      </c>
      <c r="K1695" s="228">
        <v>0</v>
      </c>
      <c r="L1695" s="231">
        <v>0</v>
      </c>
      <c r="N1695" s="119" t="str">
        <f t="shared" si="78"/>
        <v>820412-55504-S</v>
      </c>
      <c r="O1695" s="122" t="str">
        <f>IF(B1695="NET","",IF(B1695="","",IFERROR(VLOOKUP(N1695,EAN!$A:$B,2,FALSE),"MANGLER - MÅ OPPDATERE EAN-FANEN")))</f>
        <v>MANGLER - MÅ OPPDATERE EAN-FANEN</v>
      </c>
      <c r="P1695" s="119">
        <f t="shared" si="79"/>
        <v>0</v>
      </c>
      <c r="Q1695" s="119">
        <f t="shared" si="80"/>
        <v>0</v>
      </c>
      <c r="S1695" s="137" t="str">
        <f>IF(B1695="NET","",IFERROR(VLOOKUP(O1695,'2) Order Form'!$W$9:$W$1926,1,FALSE),"Ikke med I order form"))</f>
        <v>Ikke med I order form</v>
      </c>
      <c r="V1695" s="172"/>
      <c r="W1695" s="120"/>
      <c r="AA1695" s="195"/>
      <c r="AB1695" s="137"/>
    </row>
    <row r="1696" spans="1:28" s="2" customFormat="1" ht="15" x14ac:dyDescent="0.2">
      <c r="A1696" s="228">
        <v>820412</v>
      </c>
      <c r="B1696" s="228" t="s">
        <v>2175</v>
      </c>
      <c r="C1696" s="228" t="s">
        <v>4204</v>
      </c>
      <c r="D1696" s="228" t="s">
        <v>2295</v>
      </c>
      <c r="E1696" s="228" t="s">
        <v>4395</v>
      </c>
      <c r="F1696" s="228" t="s">
        <v>7</v>
      </c>
      <c r="G1696" s="228" t="s">
        <v>128</v>
      </c>
      <c r="H1696" s="228">
        <v>0</v>
      </c>
      <c r="I1696" s="228">
        <v>0</v>
      </c>
      <c r="J1696" s="228">
        <v>0</v>
      </c>
      <c r="K1696" s="228">
        <v>0</v>
      </c>
      <c r="L1696" s="231">
        <v>0</v>
      </c>
      <c r="N1696" s="119" t="str">
        <f t="shared" si="78"/>
        <v>820412-55504-M</v>
      </c>
      <c r="O1696" s="122" t="str">
        <f>IF(B1696="NET","",IF(B1696="","",IFERROR(VLOOKUP(N1696,EAN!$A:$B,2,FALSE),"MANGLER - MÅ OPPDATERE EAN-FANEN")))</f>
        <v>MANGLER - MÅ OPPDATERE EAN-FANEN</v>
      </c>
      <c r="P1696" s="119">
        <f t="shared" si="79"/>
        <v>0</v>
      </c>
      <c r="Q1696" s="119">
        <f t="shared" si="80"/>
        <v>0</v>
      </c>
      <c r="S1696" s="137" t="str">
        <f>IF(B1696="NET","",IFERROR(VLOOKUP(O1696,'2) Order Form'!$W$9:$W$1926,1,FALSE),"Ikke med I order form"))</f>
        <v>Ikke med I order form</v>
      </c>
      <c r="V1696" s="172"/>
      <c r="W1696" s="120"/>
      <c r="AA1696" s="195"/>
      <c r="AB1696" s="137"/>
    </row>
    <row r="1697" spans="1:28" s="2" customFormat="1" ht="15" x14ac:dyDescent="0.2">
      <c r="A1697" s="228">
        <v>820412</v>
      </c>
      <c r="B1697" s="228" t="s">
        <v>2175</v>
      </c>
      <c r="C1697" s="228" t="s">
        <v>4204</v>
      </c>
      <c r="D1697" s="228" t="s">
        <v>2296</v>
      </c>
      <c r="E1697" s="228" t="s">
        <v>4395</v>
      </c>
      <c r="F1697" s="228" t="s">
        <v>67</v>
      </c>
      <c r="G1697" s="228" t="s">
        <v>128</v>
      </c>
      <c r="H1697" s="228">
        <v>0</v>
      </c>
      <c r="I1697" s="228">
        <v>0</v>
      </c>
      <c r="J1697" s="228">
        <v>0</v>
      </c>
      <c r="K1697" s="228">
        <v>0</v>
      </c>
      <c r="L1697" s="231">
        <v>0</v>
      </c>
      <c r="N1697" s="119" t="str">
        <f t="shared" si="78"/>
        <v>820412-55504-L</v>
      </c>
      <c r="O1697" s="122" t="str">
        <f>IF(B1697="NET","",IF(B1697="","",IFERROR(VLOOKUP(N1697,EAN!$A:$B,2,FALSE),"MANGLER - MÅ OPPDATERE EAN-FANEN")))</f>
        <v>MANGLER - MÅ OPPDATERE EAN-FANEN</v>
      </c>
      <c r="P1697" s="119">
        <f t="shared" si="79"/>
        <v>0</v>
      </c>
      <c r="Q1697" s="119">
        <f t="shared" si="80"/>
        <v>0</v>
      </c>
      <c r="S1697" s="137" t="str">
        <f>IF(B1697="NET","",IFERROR(VLOOKUP(O1697,'2) Order Form'!$W$9:$W$1926,1,FALSE),"Ikke med I order form"))</f>
        <v>Ikke med I order form</v>
      </c>
      <c r="V1697" s="172"/>
      <c r="W1697" s="120"/>
      <c r="AA1697" s="195"/>
      <c r="AB1697" s="137"/>
    </row>
    <row r="1698" spans="1:28" s="2" customFormat="1" ht="15" x14ac:dyDescent="0.2">
      <c r="A1698" s="228">
        <v>820412</v>
      </c>
      <c r="B1698" s="228" t="s">
        <v>2175</v>
      </c>
      <c r="C1698" s="228" t="s">
        <v>4204</v>
      </c>
      <c r="D1698" s="228" t="s">
        <v>2297</v>
      </c>
      <c r="E1698" s="228" t="s">
        <v>4395</v>
      </c>
      <c r="F1698" s="228" t="s">
        <v>68</v>
      </c>
      <c r="G1698" s="228" t="s">
        <v>128</v>
      </c>
      <c r="H1698" s="228">
        <v>0</v>
      </c>
      <c r="I1698" s="228">
        <v>0</v>
      </c>
      <c r="J1698" s="228">
        <v>0</v>
      </c>
      <c r="K1698" s="228">
        <v>0</v>
      </c>
      <c r="L1698" s="231">
        <v>0</v>
      </c>
      <c r="N1698" s="119" t="str">
        <f t="shared" si="78"/>
        <v>820412-55504-XL</v>
      </c>
      <c r="O1698" s="122" t="str">
        <f>IF(B1698="NET","",IF(B1698="","",IFERROR(VLOOKUP(N1698,EAN!$A:$B,2,FALSE),"MANGLER - MÅ OPPDATERE EAN-FANEN")))</f>
        <v>MANGLER - MÅ OPPDATERE EAN-FANEN</v>
      </c>
      <c r="P1698" s="119">
        <f t="shared" si="79"/>
        <v>0</v>
      </c>
      <c r="Q1698" s="119">
        <f t="shared" si="80"/>
        <v>0</v>
      </c>
      <c r="S1698" s="137" t="str">
        <f>IF(B1698="NET","",IFERROR(VLOOKUP(O1698,'2) Order Form'!$W$9:$W$1926,1,FALSE),"Ikke med I order form"))</f>
        <v>Ikke med I order form</v>
      </c>
      <c r="V1698" s="172"/>
      <c r="W1698" s="120"/>
      <c r="AA1698" s="195"/>
      <c r="AB1698" s="137"/>
    </row>
    <row r="1699" spans="1:28" s="2" customFormat="1" ht="15" x14ac:dyDescent="0.2">
      <c r="A1699" s="228">
        <v>820412</v>
      </c>
      <c r="B1699" s="228" t="s">
        <v>2175</v>
      </c>
      <c r="C1699" s="228" t="s">
        <v>4204</v>
      </c>
      <c r="D1699" s="228" t="s">
        <v>4001</v>
      </c>
      <c r="E1699" s="228" t="s">
        <v>4396</v>
      </c>
      <c r="F1699" s="228" t="s">
        <v>8</v>
      </c>
      <c r="G1699" s="228" t="s">
        <v>128</v>
      </c>
      <c r="H1699" s="228">
        <v>0</v>
      </c>
      <c r="I1699" s="228">
        <v>0</v>
      </c>
      <c r="J1699" s="228">
        <v>0</v>
      </c>
      <c r="K1699" s="228">
        <v>0</v>
      </c>
      <c r="L1699" s="231">
        <v>0</v>
      </c>
      <c r="N1699" s="119" t="str">
        <f t="shared" si="78"/>
        <v>820412-78001-S</v>
      </c>
      <c r="O1699" s="122" t="str">
        <f>IF(B1699="NET","",IF(B1699="","",IFERROR(VLOOKUP(N1699,EAN!$A:$B,2,FALSE),"MANGLER - MÅ OPPDATERE EAN-FANEN")))</f>
        <v>MANGLER - MÅ OPPDATERE EAN-FANEN</v>
      </c>
      <c r="P1699" s="119">
        <f t="shared" si="79"/>
        <v>0</v>
      </c>
      <c r="Q1699" s="119">
        <f t="shared" si="80"/>
        <v>0</v>
      </c>
      <c r="S1699" s="137" t="str">
        <f>IF(B1699="NET","",IFERROR(VLOOKUP(O1699,'2) Order Form'!$W$9:$W$1926,1,FALSE),"Ikke med I order form"))</f>
        <v>Ikke med I order form</v>
      </c>
      <c r="V1699" s="172"/>
      <c r="W1699" s="120"/>
      <c r="AA1699" s="195"/>
      <c r="AB1699" s="137"/>
    </row>
    <row r="1700" spans="1:28" s="2" customFormat="1" ht="15" x14ac:dyDescent="0.2">
      <c r="A1700" s="228">
        <v>820412</v>
      </c>
      <c r="B1700" s="228" t="s">
        <v>2175</v>
      </c>
      <c r="C1700" s="228" t="s">
        <v>4204</v>
      </c>
      <c r="D1700" s="228" t="s">
        <v>4002</v>
      </c>
      <c r="E1700" s="228" t="s">
        <v>4396</v>
      </c>
      <c r="F1700" s="228" t="s">
        <v>7</v>
      </c>
      <c r="G1700" s="228" t="s">
        <v>128</v>
      </c>
      <c r="H1700" s="228">
        <v>0</v>
      </c>
      <c r="I1700" s="228">
        <v>0</v>
      </c>
      <c r="J1700" s="228">
        <v>0</v>
      </c>
      <c r="K1700" s="228">
        <v>0</v>
      </c>
      <c r="L1700" s="231">
        <v>0</v>
      </c>
      <c r="N1700" s="119" t="str">
        <f t="shared" si="78"/>
        <v>820412-78001-M</v>
      </c>
      <c r="O1700" s="122" t="str">
        <f>IF(B1700="NET","",IF(B1700="","",IFERROR(VLOOKUP(N1700,EAN!$A:$B,2,FALSE),"MANGLER - MÅ OPPDATERE EAN-FANEN")))</f>
        <v>MANGLER - MÅ OPPDATERE EAN-FANEN</v>
      </c>
      <c r="P1700" s="119">
        <f t="shared" si="79"/>
        <v>0</v>
      </c>
      <c r="Q1700" s="119">
        <f t="shared" si="80"/>
        <v>0</v>
      </c>
      <c r="S1700" s="137" t="str">
        <f>IF(B1700="NET","",IFERROR(VLOOKUP(O1700,'2) Order Form'!$W$9:$W$1926,1,FALSE),"Ikke med I order form"))</f>
        <v>Ikke med I order form</v>
      </c>
      <c r="V1700" s="172"/>
      <c r="W1700" s="120"/>
      <c r="AA1700" s="195"/>
      <c r="AB1700" s="137"/>
    </row>
    <row r="1701" spans="1:28" s="2" customFormat="1" ht="15" x14ac:dyDescent="0.2">
      <c r="A1701" s="228">
        <v>820412</v>
      </c>
      <c r="B1701" s="228" t="s">
        <v>2175</v>
      </c>
      <c r="C1701" s="228" t="s">
        <v>4204</v>
      </c>
      <c r="D1701" s="228" t="s">
        <v>4003</v>
      </c>
      <c r="E1701" s="228" t="s">
        <v>4396</v>
      </c>
      <c r="F1701" s="228" t="s">
        <v>67</v>
      </c>
      <c r="G1701" s="228" t="s">
        <v>128</v>
      </c>
      <c r="H1701" s="228">
        <v>0</v>
      </c>
      <c r="I1701" s="228">
        <v>0</v>
      </c>
      <c r="J1701" s="228">
        <v>0</v>
      </c>
      <c r="K1701" s="228">
        <v>0</v>
      </c>
      <c r="L1701" s="231">
        <v>0</v>
      </c>
      <c r="N1701" s="119" t="str">
        <f t="shared" si="78"/>
        <v>820412-78001-L</v>
      </c>
      <c r="O1701" s="122" t="str">
        <f>IF(B1701="NET","",IF(B1701="","",IFERROR(VLOOKUP(N1701,EAN!$A:$B,2,FALSE),"MANGLER - MÅ OPPDATERE EAN-FANEN")))</f>
        <v>MANGLER - MÅ OPPDATERE EAN-FANEN</v>
      </c>
      <c r="P1701" s="119">
        <f t="shared" si="79"/>
        <v>0</v>
      </c>
      <c r="Q1701" s="119">
        <f t="shared" si="80"/>
        <v>0</v>
      </c>
      <c r="S1701" s="137" t="str">
        <f>IF(B1701="NET","",IFERROR(VLOOKUP(O1701,'2) Order Form'!$W$9:$W$1926,1,FALSE),"Ikke med I order form"))</f>
        <v>Ikke med I order form</v>
      </c>
      <c r="V1701" s="172"/>
      <c r="W1701" s="120"/>
      <c r="AA1701" s="195"/>
      <c r="AB1701" s="137"/>
    </row>
    <row r="1702" spans="1:28" s="2" customFormat="1" ht="15" x14ac:dyDescent="0.2">
      <c r="A1702" s="228">
        <v>820412</v>
      </c>
      <c r="B1702" s="228" t="s">
        <v>2175</v>
      </c>
      <c r="C1702" s="228" t="s">
        <v>4204</v>
      </c>
      <c r="D1702" s="228" t="s">
        <v>4004</v>
      </c>
      <c r="E1702" s="228" t="s">
        <v>4396</v>
      </c>
      <c r="F1702" s="228" t="s">
        <v>68</v>
      </c>
      <c r="G1702" s="228" t="s">
        <v>128</v>
      </c>
      <c r="H1702" s="228">
        <v>0</v>
      </c>
      <c r="I1702" s="228">
        <v>0</v>
      </c>
      <c r="J1702" s="228">
        <v>0</v>
      </c>
      <c r="K1702" s="228">
        <v>0</v>
      </c>
      <c r="L1702" s="231">
        <v>0</v>
      </c>
      <c r="N1702" s="119" t="str">
        <f t="shared" si="78"/>
        <v>820412-78001-XL</v>
      </c>
      <c r="O1702" s="122" t="str">
        <f>IF(B1702="NET","",IF(B1702="","",IFERROR(VLOOKUP(N1702,EAN!$A:$B,2,FALSE),"MANGLER - MÅ OPPDATERE EAN-FANEN")))</f>
        <v>MANGLER - MÅ OPPDATERE EAN-FANEN</v>
      </c>
      <c r="P1702" s="119">
        <f t="shared" si="79"/>
        <v>0</v>
      </c>
      <c r="Q1702" s="119">
        <f t="shared" si="80"/>
        <v>0</v>
      </c>
      <c r="S1702" s="137" t="str">
        <f>IF(B1702="NET","",IFERROR(VLOOKUP(O1702,'2) Order Form'!$W$9:$W$1926,1,FALSE),"Ikke med I order form"))</f>
        <v>Ikke med I order form</v>
      </c>
      <c r="V1702" s="172"/>
      <c r="W1702" s="120"/>
      <c r="AA1702" s="195"/>
      <c r="AB1702" s="137"/>
    </row>
    <row r="1703" spans="1:28" s="2" customFormat="1" ht="15" x14ac:dyDescent="0.2">
      <c r="A1703" s="228">
        <v>820412</v>
      </c>
      <c r="B1703" s="228" t="s">
        <v>2175</v>
      </c>
      <c r="C1703" s="228" t="s">
        <v>4204</v>
      </c>
      <c r="D1703" s="228" t="s">
        <v>650</v>
      </c>
      <c r="E1703" s="228" t="s">
        <v>4364</v>
      </c>
      <c r="F1703" s="228" t="s">
        <v>8</v>
      </c>
      <c r="G1703" s="228" t="s">
        <v>128</v>
      </c>
      <c r="H1703" s="228">
        <v>0</v>
      </c>
      <c r="I1703" s="228">
        <v>0</v>
      </c>
      <c r="J1703" s="228">
        <v>0</v>
      </c>
      <c r="K1703" s="228">
        <v>0</v>
      </c>
      <c r="L1703" s="231">
        <v>0</v>
      </c>
      <c r="N1703" s="119" t="str">
        <f t="shared" si="78"/>
        <v>820412-99901-S</v>
      </c>
      <c r="O1703" s="122" t="str">
        <f>IF(B1703="NET","",IF(B1703="","",IFERROR(VLOOKUP(N1703,EAN!$A:$B,2,FALSE),"MANGLER - MÅ OPPDATERE EAN-FANEN")))</f>
        <v>MANGLER - MÅ OPPDATERE EAN-FANEN</v>
      </c>
      <c r="P1703" s="119">
        <f t="shared" si="79"/>
        <v>0</v>
      </c>
      <c r="Q1703" s="119">
        <f t="shared" si="80"/>
        <v>0</v>
      </c>
      <c r="S1703" s="137" t="str">
        <f>IF(B1703="NET","",IFERROR(VLOOKUP(O1703,'2) Order Form'!$W$9:$W$1926,1,FALSE),"Ikke med I order form"))</f>
        <v>Ikke med I order form</v>
      </c>
      <c r="V1703" s="172"/>
      <c r="W1703" s="120"/>
      <c r="AA1703" s="195"/>
      <c r="AB1703" s="137"/>
    </row>
    <row r="1704" spans="1:28" s="2" customFormat="1" ht="15" x14ac:dyDescent="0.2">
      <c r="A1704" s="228">
        <v>820412</v>
      </c>
      <c r="B1704" s="228" t="s">
        <v>2175</v>
      </c>
      <c r="C1704" s="228" t="s">
        <v>4204</v>
      </c>
      <c r="D1704" s="228" t="s">
        <v>651</v>
      </c>
      <c r="E1704" s="228" t="s">
        <v>4364</v>
      </c>
      <c r="F1704" s="228" t="s">
        <v>7</v>
      </c>
      <c r="G1704" s="228" t="s">
        <v>128</v>
      </c>
      <c r="H1704" s="228">
        <v>0</v>
      </c>
      <c r="I1704" s="228">
        <v>0</v>
      </c>
      <c r="J1704" s="228">
        <v>0</v>
      </c>
      <c r="K1704" s="228">
        <v>0</v>
      </c>
      <c r="L1704" s="231">
        <v>0</v>
      </c>
      <c r="N1704" s="119" t="str">
        <f t="shared" si="78"/>
        <v>820412-99901-M</v>
      </c>
      <c r="O1704" s="122" t="str">
        <f>IF(B1704="NET","",IF(B1704="","",IFERROR(VLOOKUP(N1704,EAN!$A:$B,2,FALSE),"MANGLER - MÅ OPPDATERE EAN-FANEN")))</f>
        <v>MANGLER - MÅ OPPDATERE EAN-FANEN</v>
      </c>
      <c r="P1704" s="119">
        <f t="shared" si="79"/>
        <v>0</v>
      </c>
      <c r="Q1704" s="119">
        <f t="shared" si="80"/>
        <v>0</v>
      </c>
      <c r="S1704" s="137" t="str">
        <f>IF(B1704="NET","",IFERROR(VLOOKUP(O1704,'2) Order Form'!$W$9:$W$1926,1,FALSE),"Ikke med I order form"))</f>
        <v>Ikke med I order form</v>
      </c>
      <c r="V1704" s="172"/>
      <c r="W1704" s="120"/>
      <c r="AA1704" s="195"/>
      <c r="AB1704" s="137"/>
    </row>
    <row r="1705" spans="1:28" s="2" customFormat="1" ht="15" x14ac:dyDescent="0.2">
      <c r="A1705" s="228">
        <v>820412</v>
      </c>
      <c r="B1705" s="228" t="s">
        <v>2175</v>
      </c>
      <c r="C1705" s="228" t="s">
        <v>4204</v>
      </c>
      <c r="D1705" s="228" t="s">
        <v>652</v>
      </c>
      <c r="E1705" s="228" t="s">
        <v>4364</v>
      </c>
      <c r="F1705" s="228" t="s">
        <v>67</v>
      </c>
      <c r="G1705" s="228" t="s">
        <v>128</v>
      </c>
      <c r="H1705" s="228">
        <v>0</v>
      </c>
      <c r="I1705" s="228">
        <v>0</v>
      </c>
      <c r="J1705" s="228">
        <v>0</v>
      </c>
      <c r="K1705" s="228">
        <v>0</v>
      </c>
      <c r="L1705" s="231">
        <v>0</v>
      </c>
      <c r="N1705" s="119" t="str">
        <f t="shared" si="78"/>
        <v>820412-99901-L</v>
      </c>
      <c r="O1705" s="122" t="str">
        <f>IF(B1705="NET","",IF(B1705="","",IFERROR(VLOOKUP(N1705,EAN!$A:$B,2,FALSE),"MANGLER - MÅ OPPDATERE EAN-FANEN")))</f>
        <v>MANGLER - MÅ OPPDATERE EAN-FANEN</v>
      </c>
      <c r="P1705" s="119">
        <f t="shared" si="79"/>
        <v>0</v>
      </c>
      <c r="Q1705" s="119">
        <f t="shared" si="80"/>
        <v>0</v>
      </c>
      <c r="S1705" s="137" t="str">
        <f>IF(B1705="NET","",IFERROR(VLOOKUP(O1705,'2) Order Form'!$W$9:$W$1926,1,FALSE),"Ikke med I order form"))</f>
        <v>Ikke med I order form</v>
      </c>
      <c r="V1705" s="172"/>
      <c r="W1705" s="120"/>
      <c r="AA1705" s="195"/>
      <c r="AB1705" s="137"/>
    </row>
    <row r="1706" spans="1:28" s="2" customFormat="1" ht="15" x14ac:dyDescent="0.2">
      <c r="A1706" s="228">
        <v>820412</v>
      </c>
      <c r="B1706" s="228" t="s">
        <v>2175</v>
      </c>
      <c r="C1706" s="228" t="s">
        <v>4204</v>
      </c>
      <c r="D1706" s="228" t="s">
        <v>653</v>
      </c>
      <c r="E1706" s="228" t="s">
        <v>4364</v>
      </c>
      <c r="F1706" s="228" t="s">
        <v>68</v>
      </c>
      <c r="G1706" s="228" t="s">
        <v>128</v>
      </c>
      <c r="H1706" s="228">
        <v>0</v>
      </c>
      <c r="I1706" s="228">
        <v>0</v>
      </c>
      <c r="J1706" s="228">
        <v>0</v>
      </c>
      <c r="K1706" s="228">
        <v>0</v>
      </c>
      <c r="L1706" s="231">
        <v>0</v>
      </c>
      <c r="N1706" s="119" t="str">
        <f t="shared" si="78"/>
        <v>820412-99901-XL</v>
      </c>
      <c r="O1706" s="122" t="str">
        <f>IF(B1706="NET","",IF(B1706="","",IFERROR(VLOOKUP(N1706,EAN!$A:$B,2,FALSE),"MANGLER - MÅ OPPDATERE EAN-FANEN")))</f>
        <v>MANGLER - MÅ OPPDATERE EAN-FANEN</v>
      </c>
      <c r="P1706" s="119">
        <f t="shared" si="79"/>
        <v>0</v>
      </c>
      <c r="Q1706" s="119">
        <f t="shared" si="80"/>
        <v>0</v>
      </c>
      <c r="S1706" s="137" t="str">
        <f>IF(B1706="NET","",IFERROR(VLOOKUP(O1706,'2) Order Form'!$W$9:$W$1926,1,FALSE),"Ikke med I order form"))</f>
        <v>Ikke med I order form</v>
      </c>
      <c r="V1706" s="172"/>
      <c r="W1706" s="120"/>
      <c r="AA1706" s="195"/>
      <c r="AB1706" s="137"/>
    </row>
    <row r="1707" spans="1:28" s="2" customFormat="1" ht="15" x14ac:dyDescent="0.2">
      <c r="A1707" s="229">
        <v>820413</v>
      </c>
      <c r="B1707" s="228" t="s">
        <v>248</v>
      </c>
      <c r="C1707" s="228"/>
      <c r="D1707" s="228"/>
      <c r="E1707" s="228"/>
      <c r="F1707" s="228"/>
      <c r="G1707" s="228"/>
      <c r="H1707" s="229">
        <v>202226</v>
      </c>
      <c r="I1707" s="229">
        <v>202227</v>
      </c>
      <c r="J1707" s="229">
        <v>202228</v>
      </c>
      <c r="K1707" s="229">
        <v>202229</v>
      </c>
      <c r="L1707" s="232">
        <v>202234</v>
      </c>
      <c r="N1707" s="119" t="str">
        <f t="shared" si="78"/>
        <v>820413-</v>
      </c>
      <c r="O1707" s="122" t="str">
        <f>IF(B1707="NET","",IF(B1707="","",IFERROR(VLOOKUP(N1707,EAN!$A:$B,2,FALSE),"MANGLER - MÅ OPPDATERE EAN-FANEN")))</f>
        <v/>
      </c>
      <c r="P1707" s="119">
        <f t="shared" si="79"/>
        <v>202226</v>
      </c>
      <c r="Q1707" s="119">
        <f t="shared" si="80"/>
        <v>202234</v>
      </c>
      <c r="S1707" s="137" t="str">
        <f>IF(B1707="NET","",IFERROR(VLOOKUP(O1707,'2) Order Form'!$W$9:$W$1926,1,FALSE),"Ikke med I order form"))</f>
        <v/>
      </c>
      <c r="V1707" s="172"/>
      <c r="W1707" s="120"/>
      <c r="AA1707" s="195"/>
      <c r="AB1707" s="137"/>
    </row>
    <row r="1708" spans="1:28" s="2" customFormat="1" ht="15" x14ac:dyDescent="0.2">
      <c r="A1708" s="228">
        <v>820413</v>
      </c>
      <c r="B1708" s="228" t="s">
        <v>2176</v>
      </c>
      <c r="C1708" s="228" t="s">
        <v>4204</v>
      </c>
      <c r="D1708" s="228" t="s">
        <v>2311</v>
      </c>
      <c r="E1708" s="228" t="s">
        <v>132</v>
      </c>
      <c r="F1708" s="228" t="s">
        <v>69</v>
      </c>
      <c r="G1708" s="228" t="s">
        <v>128</v>
      </c>
      <c r="H1708" s="228">
        <v>0</v>
      </c>
      <c r="I1708" s="228">
        <v>0</v>
      </c>
      <c r="J1708" s="228">
        <v>0</v>
      </c>
      <c r="K1708" s="228">
        <v>0</v>
      </c>
      <c r="L1708" s="231">
        <v>0</v>
      </c>
      <c r="N1708" s="119" t="str">
        <f t="shared" si="78"/>
        <v>820413-10001-XS</v>
      </c>
      <c r="O1708" s="122" t="str">
        <f>IF(B1708="NET","",IF(B1708="","",IFERROR(VLOOKUP(N1708,EAN!$A:$B,2,FALSE),"MANGLER - MÅ OPPDATERE EAN-FANEN")))</f>
        <v>MANGLER - MÅ OPPDATERE EAN-FANEN</v>
      </c>
      <c r="P1708" s="119">
        <f t="shared" si="79"/>
        <v>0</v>
      </c>
      <c r="Q1708" s="119">
        <f t="shared" si="80"/>
        <v>0</v>
      </c>
      <c r="S1708" s="137" t="str">
        <f>IF(B1708="NET","",IFERROR(VLOOKUP(O1708,'2) Order Form'!$W$9:$W$1926,1,FALSE),"Ikke med I order form"))</f>
        <v>Ikke med I order form</v>
      </c>
      <c r="V1708" s="172"/>
      <c r="W1708" s="120"/>
      <c r="AA1708" s="195"/>
      <c r="AB1708" s="137"/>
    </row>
    <row r="1709" spans="1:28" s="2" customFormat="1" ht="15" x14ac:dyDescent="0.2">
      <c r="A1709" s="228">
        <v>820413</v>
      </c>
      <c r="B1709" s="228" t="s">
        <v>2176</v>
      </c>
      <c r="C1709" s="228" t="s">
        <v>4204</v>
      </c>
      <c r="D1709" s="228" t="s">
        <v>2290</v>
      </c>
      <c r="E1709" s="228" t="s">
        <v>132</v>
      </c>
      <c r="F1709" s="228" t="s">
        <v>8</v>
      </c>
      <c r="G1709" s="228" t="s">
        <v>128</v>
      </c>
      <c r="H1709" s="228">
        <v>0</v>
      </c>
      <c r="I1709" s="228">
        <v>0</v>
      </c>
      <c r="J1709" s="228">
        <v>0</v>
      </c>
      <c r="K1709" s="228">
        <v>0</v>
      </c>
      <c r="L1709" s="231">
        <v>0</v>
      </c>
      <c r="N1709" s="119" t="str">
        <f t="shared" si="78"/>
        <v>820413-10001-S</v>
      </c>
      <c r="O1709" s="122" t="str">
        <f>IF(B1709="NET","",IF(B1709="","",IFERROR(VLOOKUP(N1709,EAN!$A:$B,2,FALSE),"MANGLER - MÅ OPPDATERE EAN-FANEN")))</f>
        <v>MANGLER - MÅ OPPDATERE EAN-FANEN</v>
      </c>
      <c r="P1709" s="119">
        <f t="shared" si="79"/>
        <v>0</v>
      </c>
      <c r="Q1709" s="119">
        <f t="shared" si="80"/>
        <v>0</v>
      </c>
      <c r="S1709" s="137" t="str">
        <f>IF(B1709="NET","",IFERROR(VLOOKUP(O1709,'2) Order Form'!$W$9:$W$1926,1,FALSE),"Ikke med I order form"))</f>
        <v>Ikke med I order form</v>
      </c>
      <c r="V1709" s="172"/>
      <c r="W1709" s="120"/>
      <c r="AA1709" s="195"/>
      <c r="AB1709" s="137"/>
    </row>
    <row r="1710" spans="1:28" s="2" customFormat="1" ht="15" x14ac:dyDescent="0.2">
      <c r="A1710" s="228">
        <v>820413</v>
      </c>
      <c r="B1710" s="228" t="s">
        <v>2176</v>
      </c>
      <c r="C1710" s="228" t="s">
        <v>4204</v>
      </c>
      <c r="D1710" s="228" t="s">
        <v>2291</v>
      </c>
      <c r="E1710" s="228" t="s">
        <v>132</v>
      </c>
      <c r="F1710" s="228" t="s">
        <v>7</v>
      </c>
      <c r="G1710" s="228" t="s">
        <v>128</v>
      </c>
      <c r="H1710" s="228">
        <v>0</v>
      </c>
      <c r="I1710" s="228">
        <v>0</v>
      </c>
      <c r="J1710" s="228">
        <v>0</v>
      </c>
      <c r="K1710" s="228">
        <v>0</v>
      </c>
      <c r="L1710" s="231">
        <v>0</v>
      </c>
      <c r="N1710" s="119" t="str">
        <f t="shared" si="78"/>
        <v>820413-10001-M</v>
      </c>
      <c r="O1710" s="122" t="str">
        <f>IF(B1710="NET","",IF(B1710="","",IFERROR(VLOOKUP(N1710,EAN!$A:$B,2,FALSE),"MANGLER - MÅ OPPDATERE EAN-FANEN")))</f>
        <v>MANGLER - MÅ OPPDATERE EAN-FANEN</v>
      </c>
      <c r="P1710" s="119">
        <f t="shared" si="79"/>
        <v>0</v>
      </c>
      <c r="Q1710" s="119">
        <f t="shared" si="80"/>
        <v>0</v>
      </c>
      <c r="S1710" s="137" t="str">
        <f>IF(B1710="NET","",IFERROR(VLOOKUP(O1710,'2) Order Form'!$W$9:$W$1926,1,FALSE),"Ikke med I order form"))</f>
        <v>Ikke med I order form</v>
      </c>
      <c r="V1710" s="172"/>
      <c r="W1710" s="120"/>
      <c r="AA1710" s="195"/>
      <c r="AB1710" s="137"/>
    </row>
    <row r="1711" spans="1:28" s="2" customFormat="1" ht="15" x14ac:dyDescent="0.2">
      <c r="A1711" s="228">
        <v>820413</v>
      </c>
      <c r="B1711" s="228" t="s">
        <v>2176</v>
      </c>
      <c r="C1711" s="228" t="s">
        <v>4204</v>
      </c>
      <c r="D1711" s="228" t="s">
        <v>2292</v>
      </c>
      <c r="E1711" s="228" t="s">
        <v>132</v>
      </c>
      <c r="F1711" s="228" t="s">
        <v>67</v>
      </c>
      <c r="G1711" s="228" t="s">
        <v>128</v>
      </c>
      <c r="H1711" s="228">
        <v>0</v>
      </c>
      <c r="I1711" s="228">
        <v>0</v>
      </c>
      <c r="J1711" s="228">
        <v>0</v>
      </c>
      <c r="K1711" s="228">
        <v>0</v>
      </c>
      <c r="L1711" s="231">
        <v>0</v>
      </c>
      <c r="N1711" s="119" t="str">
        <f t="shared" si="78"/>
        <v>820413-10001-L</v>
      </c>
      <c r="O1711" s="122" t="str">
        <f>IF(B1711="NET","",IF(B1711="","",IFERROR(VLOOKUP(N1711,EAN!$A:$B,2,FALSE),"MANGLER - MÅ OPPDATERE EAN-FANEN")))</f>
        <v>MANGLER - MÅ OPPDATERE EAN-FANEN</v>
      </c>
      <c r="P1711" s="119">
        <f t="shared" si="79"/>
        <v>0</v>
      </c>
      <c r="Q1711" s="119">
        <f t="shared" si="80"/>
        <v>0</v>
      </c>
      <c r="S1711" s="137" t="str">
        <f>IF(B1711="NET","",IFERROR(VLOOKUP(O1711,'2) Order Form'!$W$9:$W$1926,1,FALSE),"Ikke med I order form"))</f>
        <v>Ikke med I order form</v>
      </c>
      <c r="V1711" s="172"/>
      <c r="W1711" s="120"/>
      <c r="AA1711" s="195"/>
      <c r="AB1711" s="137"/>
    </row>
    <row r="1712" spans="1:28" s="2" customFormat="1" ht="15" x14ac:dyDescent="0.2">
      <c r="A1712" s="228">
        <v>820413</v>
      </c>
      <c r="B1712" s="228" t="s">
        <v>2176</v>
      </c>
      <c r="C1712" s="228" t="s">
        <v>4204</v>
      </c>
      <c r="D1712" s="228" t="s">
        <v>2298</v>
      </c>
      <c r="E1712" s="228" t="s">
        <v>4395</v>
      </c>
      <c r="F1712" s="228" t="s">
        <v>69</v>
      </c>
      <c r="G1712" s="228" t="s">
        <v>128</v>
      </c>
      <c r="H1712" s="228">
        <v>0</v>
      </c>
      <c r="I1712" s="228">
        <v>0</v>
      </c>
      <c r="J1712" s="228">
        <v>0</v>
      </c>
      <c r="K1712" s="228">
        <v>0</v>
      </c>
      <c r="L1712" s="231">
        <v>0</v>
      </c>
      <c r="N1712" s="119" t="str">
        <f t="shared" si="78"/>
        <v>820413-55504-XS</v>
      </c>
      <c r="O1712" s="122" t="str">
        <f>IF(B1712="NET","",IF(B1712="","",IFERROR(VLOOKUP(N1712,EAN!$A:$B,2,FALSE),"MANGLER - MÅ OPPDATERE EAN-FANEN")))</f>
        <v>MANGLER - MÅ OPPDATERE EAN-FANEN</v>
      </c>
      <c r="P1712" s="119">
        <f t="shared" si="79"/>
        <v>0</v>
      </c>
      <c r="Q1712" s="119">
        <f t="shared" si="80"/>
        <v>0</v>
      </c>
      <c r="S1712" s="137" t="str">
        <f>IF(B1712="NET","",IFERROR(VLOOKUP(O1712,'2) Order Form'!$W$9:$W$1926,1,FALSE),"Ikke med I order form"))</f>
        <v>Ikke med I order form</v>
      </c>
      <c r="V1712" s="172"/>
      <c r="W1712" s="120"/>
      <c r="AA1712" s="195"/>
      <c r="AB1712" s="137"/>
    </row>
    <row r="1713" spans="1:28" s="2" customFormat="1" ht="15" x14ac:dyDescent="0.2">
      <c r="A1713" s="228">
        <v>820413</v>
      </c>
      <c r="B1713" s="228" t="s">
        <v>2176</v>
      </c>
      <c r="C1713" s="228" t="s">
        <v>4204</v>
      </c>
      <c r="D1713" s="228" t="s">
        <v>2294</v>
      </c>
      <c r="E1713" s="228" t="s">
        <v>4395</v>
      </c>
      <c r="F1713" s="228" t="s">
        <v>8</v>
      </c>
      <c r="G1713" s="228" t="s">
        <v>128</v>
      </c>
      <c r="H1713" s="228">
        <v>0</v>
      </c>
      <c r="I1713" s="228">
        <v>0</v>
      </c>
      <c r="J1713" s="228">
        <v>0</v>
      </c>
      <c r="K1713" s="228">
        <v>0</v>
      </c>
      <c r="L1713" s="231">
        <v>0</v>
      </c>
      <c r="N1713" s="119" t="str">
        <f t="shared" si="78"/>
        <v>820413-55504-S</v>
      </c>
      <c r="O1713" s="122" t="str">
        <f>IF(B1713="NET","",IF(B1713="","",IFERROR(VLOOKUP(N1713,EAN!$A:$B,2,FALSE),"MANGLER - MÅ OPPDATERE EAN-FANEN")))</f>
        <v>MANGLER - MÅ OPPDATERE EAN-FANEN</v>
      </c>
      <c r="P1713" s="119">
        <f t="shared" si="79"/>
        <v>0</v>
      </c>
      <c r="Q1713" s="119">
        <f t="shared" si="80"/>
        <v>0</v>
      </c>
      <c r="S1713" s="137" t="str">
        <f>IF(B1713="NET","",IFERROR(VLOOKUP(O1713,'2) Order Form'!$W$9:$W$1926,1,FALSE),"Ikke med I order form"))</f>
        <v>Ikke med I order form</v>
      </c>
      <c r="V1713" s="172"/>
      <c r="W1713" s="120"/>
      <c r="AA1713" s="195"/>
      <c r="AB1713" s="137"/>
    </row>
    <row r="1714" spans="1:28" s="2" customFormat="1" ht="15" x14ac:dyDescent="0.2">
      <c r="A1714" s="228">
        <v>820413</v>
      </c>
      <c r="B1714" s="228" t="s">
        <v>2176</v>
      </c>
      <c r="C1714" s="228" t="s">
        <v>4204</v>
      </c>
      <c r="D1714" s="228" t="s">
        <v>2295</v>
      </c>
      <c r="E1714" s="228" t="s">
        <v>4395</v>
      </c>
      <c r="F1714" s="228" t="s">
        <v>7</v>
      </c>
      <c r="G1714" s="228" t="s">
        <v>128</v>
      </c>
      <c r="H1714" s="228">
        <v>0</v>
      </c>
      <c r="I1714" s="228">
        <v>0</v>
      </c>
      <c r="J1714" s="228">
        <v>0</v>
      </c>
      <c r="K1714" s="228">
        <v>0</v>
      </c>
      <c r="L1714" s="231">
        <v>0</v>
      </c>
      <c r="N1714" s="119" t="str">
        <f t="shared" si="78"/>
        <v>820413-55504-M</v>
      </c>
      <c r="O1714" s="122" t="str">
        <f>IF(B1714="NET","",IF(B1714="","",IFERROR(VLOOKUP(N1714,EAN!$A:$B,2,FALSE),"MANGLER - MÅ OPPDATERE EAN-FANEN")))</f>
        <v>MANGLER - MÅ OPPDATERE EAN-FANEN</v>
      </c>
      <c r="P1714" s="119">
        <f t="shared" si="79"/>
        <v>0</v>
      </c>
      <c r="Q1714" s="119">
        <f t="shared" si="80"/>
        <v>0</v>
      </c>
      <c r="S1714" s="137" t="str">
        <f>IF(B1714="NET","",IFERROR(VLOOKUP(O1714,'2) Order Form'!$W$9:$W$1926,1,FALSE),"Ikke med I order form"))</f>
        <v>Ikke med I order form</v>
      </c>
      <c r="V1714" s="172"/>
      <c r="W1714" s="120"/>
      <c r="AA1714" s="195"/>
      <c r="AB1714" s="137"/>
    </row>
    <row r="1715" spans="1:28" s="2" customFormat="1" ht="15" x14ac:dyDescent="0.2">
      <c r="A1715" s="228">
        <v>820413</v>
      </c>
      <c r="B1715" s="228" t="s">
        <v>2176</v>
      </c>
      <c r="C1715" s="228" t="s">
        <v>4204</v>
      </c>
      <c r="D1715" s="228" t="s">
        <v>2296</v>
      </c>
      <c r="E1715" s="228" t="s">
        <v>4395</v>
      </c>
      <c r="F1715" s="228" t="s">
        <v>67</v>
      </c>
      <c r="G1715" s="228" t="s">
        <v>128</v>
      </c>
      <c r="H1715" s="228">
        <v>0</v>
      </c>
      <c r="I1715" s="228">
        <v>0</v>
      </c>
      <c r="J1715" s="228">
        <v>0</v>
      </c>
      <c r="K1715" s="228">
        <v>0</v>
      </c>
      <c r="L1715" s="231">
        <v>0</v>
      </c>
      <c r="N1715" s="119" t="str">
        <f t="shared" si="78"/>
        <v>820413-55504-L</v>
      </c>
      <c r="O1715" s="122" t="str">
        <f>IF(B1715="NET","",IF(B1715="","",IFERROR(VLOOKUP(N1715,EAN!$A:$B,2,FALSE),"MANGLER - MÅ OPPDATERE EAN-FANEN")))</f>
        <v>MANGLER - MÅ OPPDATERE EAN-FANEN</v>
      </c>
      <c r="P1715" s="119">
        <f t="shared" si="79"/>
        <v>0</v>
      </c>
      <c r="Q1715" s="119">
        <f t="shared" si="80"/>
        <v>0</v>
      </c>
      <c r="S1715" s="137" t="str">
        <f>IF(B1715="NET","",IFERROR(VLOOKUP(O1715,'2) Order Form'!$W$9:$W$1926,1,FALSE),"Ikke med I order form"))</f>
        <v>Ikke med I order form</v>
      </c>
      <c r="V1715" s="172"/>
      <c r="W1715" s="120"/>
      <c r="AA1715" s="195"/>
      <c r="AB1715" s="137"/>
    </row>
    <row r="1716" spans="1:28" s="2" customFormat="1" ht="15" x14ac:dyDescent="0.2">
      <c r="A1716" s="228">
        <v>820413</v>
      </c>
      <c r="B1716" s="228" t="s">
        <v>2176</v>
      </c>
      <c r="C1716" s="228" t="s">
        <v>4204</v>
      </c>
      <c r="D1716" s="228" t="s">
        <v>654</v>
      </c>
      <c r="E1716" s="228" t="s">
        <v>4364</v>
      </c>
      <c r="F1716" s="228" t="s">
        <v>69</v>
      </c>
      <c r="G1716" s="228" t="s">
        <v>128</v>
      </c>
      <c r="H1716" s="228">
        <v>0</v>
      </c>
      <c r="I1716" s="228">
        <v>0</v>
      </c>
      <c r="J1716" s="228">
        <v>0</v>
      </c>
      <c r="K1716" s="228">
        <v>0</v>
      </c>
      <c r="L1716" s="231">
        <v>0</v>
      </c>
      <c r="N1716" s="119" t="str">
        <f t="shared" si="78"/>
        <v>820413-99901-XS</v>
      </c>
      <c r="O1716" s="122" t="str">
        <f>IF(B1716="NET","",IF(B1716="","",IFERROR(VLOOKUP(N1716,EAN!$A:$B,2,FALSE),"MANGLER - MÅ OPPDATERE EAN-FANEN")))</f>
        <v>MANGLER - MÅ OPPDATERE EAN-FANEN</v>
      </c>
      <c r="P1716" s="119">
        <f t="shared" si="79"/>
        <v>0</v>
      </c>
      <c r="Q1716" s="119">
        <f t="shared" si="80"/>
        <v>0</v>
      </c>
      <c r="S1716" s="137" t="str">
        <f>IF(B1716="NET","",IFERROR(VLOOKUP(O1716,'2) Order Form'!$W$9:$W$1926,1,FALSE),"Ikke med I order form"))</f>
        <v>Ikke med I order form</v>
      </c>
      <c r="V1716" s="172"/>
      <c r="W1716" s="120"/>
      <c r="AA1716" s="195"/>
      <c r="AB1716" s="137"/>
    </row>
    <row r="1717" spans="1:28" s="2" customFormat="1" ht="15" x14ac:dyDescent="0.2">
      <c r="A1717" s="228">
        <v>820413</v>
      </c>
      <c r="B1717" s="228" t="s">
        <v>2176</v>
      </c>
      <c r="C1717" s="228" t="s">
        <v>4204</v>
      </c>
      <c r="D1717" s="228" t="s">
        <v>650</v>
      </c>
      <c r="E1717" s="228" t="s">
        <v>4364</v>
      </c>
      <c r="F1717" s="228" t="s">
        <v>8</v>
      </c>
      <c r="G1717" s="228" t="s">
        <v>128</v>
      </c>
      <c r="H1717" s="228">
        <v>0</v>
      </c>
      <c r="I1717" s="228">
        <v>0</v>
      </c>
      <c r="J1717" s="228">
        <v>0</v>
      </c>
      <c r="K1717" s="228">
        <v>0</v>
      </c>
      <c r="L1717" s="231">
        <v>0</v>
      </c>
      <c r="N1717" s="119" t="str">
        <f t="shared" si="78"/>
        <v>820413-99901-S</v>
      </c>
      <c r="O1717" s="122" t="str">
        <f>IF(B1717="NET","",IF(B1717="","",IFERROR(VLOOKUP(N1717,EAN!$A:$B,2,FALSE),"MANGLER - MÅ OPPDATERE EAN-FANEN")))</f>
        <v>MANGLER - MÅ OPPDATERE EAN-FANEN</v>
      </c>
      <c r="P1717" s="119">
        <f t="shared" si="79"/>
        <v>0</v>
      </c>
      <c r="Q1717" s="119">
        <f t="shared" si="80"/>
        <v>0</v>
      </c>
      <c r="S1717" s="137" t="str">
        <f>IF(B1717="NET","",IFERROR(VLOOKUP(O1717,'2) Order Form'!$W$9:$W$1926,1,FALSE),"Ikke med I order form"))</f>
        <v>Ikke med I order form</v>
      </c>
      <c r="V1717" s="172"/>
      <c r="W1717" s="120"/>
      <c r="AA1717" s="195"/>
      <c r="AB1717" s="137"/>
    </row>
    <row r="1718" spans="1:28" s="2" customFormat="1" ht="15" x14ac:dyDescent="0.2">
      <c r="A1718" s="228">
        <v>820413</v>
      </c>
      <c r="B1718" s="228" t="s">
        <v>2176</v>
      </c>
      <c r="C1718" s="228" t="s">
        <v>4204</v>
      </c>
      <c r="D1718" s="228" t="s">
        <v>651</v>
      </c>
      <c r="E1718" s="228" t="s">
        <v>4364</v>
      </c>
      <c r="F1718" s="228" t="s">
        <v>7</v>
      </c>
      <c r="G1718" s="228" t="s">
        <v>128</v>
      </c>
      <c r="H1718" s="228">
        <v>0</v>
      </c>
      <c r="I1718" s="228">
        <v>0</v>
      </c>
      <c r="J1718" s="228">
        <v>0</v>
      </c>
      <c r="K1718" s="228">
        <v>0</v>
      </c>
      <c r="L1718" s="231">
        <v>0</v>
      </c>
      <c r="N1718" s="119" t="str">
        <f t="shared" si="78"/>
        <v>820413-99901-M</v>
      </c>
      <c r="O1718" s="122" t="str">
        <f>IF(B1718="NET","",IF(B1718="","",IFERROR(VLOOKUP(N1718,EAN!$A:$B,2,FALSE),"MANGLER - MÅ OPPDATERE EAN-FANEN")))</f>
        <v>MANGLER - MÅ OPPDATERE EAN-FANEN</v>
      </c>
      <c r="P1718" s="119">
        <f t="shared" si="79"/>
        <v>0</v>
      </c>
      <c r="Q1718" s="119">
        <f t="shared" si="80"/>
        <v>0</v>
      </c>
      <c r="S1718" s="137" t="str">
        <f>IF(B1718="NET","",IFERROR(VLOOKUP(O1718,'2) Order Form'!$W$9:$W$1926,1,FALSE),"Ikke med I order form"))</f>
        <v>Ikke med I order form</v>
      </c>
      <c r="V1718" s="172"/>
      <c r="W1718" s="120"/>
      <c r="AA1718" s="195"/>
      <c r="AB1718" s="137"/>
    </row>
    <row r="1719" spans="1:28" s="2" customFormat="1" ht="15" x14ac:dyDescent="0.2">
      <c r="A1719" s="228">
        <v>820413</v>
      </c>
      <c r="B1719" s="228" t="s">
        <v>2176</v>
      </c>
      <c r="C1719" s="228" t="s">
        <v>4204</v>
      </c>
      <c r="D1719" s="228" t="s">
        <v>652</v>
      </c>
      <c r="E1719" s="228" t="s">
        <v>4364</v>
      </c>
      <c r="F1719" s="228" t="s">
        <v>67</v>
      </c>
      <c r="G1719" s="228" t="s">
        <v>128</v>
      </c>
      <c r="H1719" s="228">
        <v>0</v>
      </c>
      <c r="I1719" s="228">
        <v>0</v>
      </c>
      <c r="J1719" s="228">
        <v>0</v>
      </c>
      <c r="K1719" s="228">
        <v>0</v>
      </c>
      <c r="L1719" s="231">
        <v>0</v>
      </c>
      <c r="N1719" s="119" t="str">
        <f t="shared" si="78"/>
        <v>820413-99901-L</v>
      </c>
      <c r="O1719" s="122" t="str">
        <f>IF(B1719="NET","",IF(B1719="","",IFERROR(VLOOKUP(N1719,EAN!$A:$B,2,FALSE),"MANGLER - MÅ OPPDATERE EAN-FANEN")))</f>
        <v>MANGLER - MÅ OPPDATERE EAN-FANEN</v>
      </c>
      <c r="P1719" s="119">
        <f t="shared" si="79"/>
        <v>0</v>
      </c>
      <c r="Q1719" s="119">
        <f t="shared" si="80"/>
        <v>0</v>
      </c>
      <c r="S1719" s="137" t="str">
        <f>IF(B1719="NET","",IFERROR(VLOOKUP(O1719,'2) Order Form'!$W$9:$W$1926,1,FALSE),"Ikke med I order form"))</f>
        <v>Ikke med I order form</v>
      </c>
      <c r="V1719" s="172"/>
      <c r="W1719" s="120"/>
      <c r="AA1719" s="195"/>
      <c r="AB1719" s="137"/>
    </row>
    <row r="1720" spans="1:28" s="2" customFormat="1" ht="15" x14ac:dyDescent="0.2">
      <c r="A1720" s="229">
        <v>820414</v>
      </c>
      <c r="B1720" s="228" t="s">
        <v>248</v>
      </c>
      <c r="C1720" s="228"/>
      <c r="D1720" s="228"/>
      <c r="E1720" s="228"/>
      <c r="F1720" s="228"/>
      <c r="G1720" s="228"/>
      <c r="H1720" s="229">
        <v>202226</v>
      </c>
      <c r="I1720" s="229">
        <v>202227</v>
      </c>
      <c r="J1720" s="229">
        <v>202228</v>
      </c>
      <c r="K1720" s="229">
        <v>202229</v>
      </c>
      <c r="L1720" s="232">
        <v>202234</v>
      </c>
      <c r="N1720" s="119" t="str">
        <f t="shared" si="78"/>
        <v>820414-</v>
      </c>
      <c r="O1720" s="122" t="str">
        <f>IF(B1720="NET","",IF(B1720="","",IFERROR(VLOOKUP(N1720,EAN!$A:$B,2,FALSE),"MANGLER - MÅ OPPDATERE EAN-FANEN")))</f>
        <v/>
      </c>
      <c r="P1720" s="119">
        <f t="shared" si="79"/>
        <v>202226</v>
      </c>
      <c r="Q1720" s="119">
        <f t="shared" si="80"/>
        <v>202234</v>
      </c>
      <c r="S1720" s="137" t="str">
        <f>IF(B1720="NET","",IFERROR(VLOOKUP(O1720,'2) Order Form'!$W$9:$W$1926,1,FALSE),"Ikke med I order form"))</f>
        <v/>
      </c>
      <c r="V1720" s="172"/>
      <c r="W1720" s="120"/>
      <c r="AA1720" s="195"/>
      <c r="AB1720" s="137"/>
    </row>
    <row r="1721" spans="1:28" s="2" customFormat="1" ht="15" x14ac:dyDescent="0.2">
      <c r="A1721" s="228">
        <v>820414</v>
      </c>
      <c r="B1721" s="228" t="s">
        <v>4059</v>
      </c>
      <c r="C1721" s="228" t="s">
        <v>4204</v>
      </c>
      <c r="D1721" s="228" t="s">
        <v>4060</v>
      </c>
      <c r="E1721" s="228" t="s">
        <v>132</v>
      </c>
      <c r="F1721" s="228">
        <v>3537</v>
      </c>
      <c r="G1721" s="228" t="s">
        <v>128</v>
      </c>
      <c r="H1721" s="228">
        <v>0</v>
      </c>
      <c r="I1721" s="228">
        <v>0</v>
      </c>
      <c r="J1721" s="228">
        <v>0</v>
      </c>
      <c r="K1721" s="228">
        <v>0</v>
      </c>
      <c r="L1721" s="231">
        <v>0</v>
      </c>
      <c r="N1721" s="119" t="str">
        <f t="shared" si="78"/>
        <v>820414-10001-3537</v>
      </c>
      <c r="O1721" s="122" t="str">
        <f>IF(B1721="NET","",IF(B1721="","",IFERROR(VLOOKUP(N1721,EAN!$A:$B,2,FALSE),"MANGLER - MÅ OPPDATERE EAN-FANEN")))</f>
        <v>MANGLER - MÅ OPPDATERE EAN-FANEN</v>
      </c>
      <c r="P1721" s="119">
        <f t="shared" si="79"/>
        <v>0</v>
      </c>
      <c r="Q1721" s="119">
        <f t="shared" si="80"/>
        <v>0</v>
      </c>
      <c r="S1721" s="137" t="str">
        <f>IF(B1721="NET","",IFERROR(VLOOKUP(O1721,'2) Order Form'!$W$9:$W$1926,1,FALSE),"Ikke med I order form"))</f>
        <v>Ikke med I order form</v>
      </c>
      <c r="V1721" s="172"/>
      <c r="W1721" s="120"/>
      <c r="AA1721" s="195"/>
      <c r="AB1721" s="137"/>
    </row>
    <row r="1722" spans="1:28" s="2" customFormat="1" ht="15" x14ac:dyDescent="0.2">
      <c r="A1722" s="228">
        <v>820414</v>
      </c>
      <c r="B1722" s="228" t="s">
        <v>4059</v>
      </c>
      <c r="C1722" s="228" t="s">
        <v>4204</v>
      </c>
      <c r="D1722" s="228" t="s">
        <v>4061</v>
      </c>
      <c r="E1722" s="228" t="s">
        <v>132</v>
      </c>
      <c r="F1722" s="228">
        <v>3840</v>
      </c>
      <c r="G1722" s="228" t="s">
        <v>128</v>
      </c>
      <c r="H1722" s="228">
        <v>0</v>
      </c>
      <c r="I1722" s="228">
        <v>0</v>
      </c>
      <c r="J1722" s="228">
        <v>0</v>
      </c>
      <c r="K1722" s="228">
        <v>0</v>
      </c>
      <c r="L1722" s="231">
        <v>0</v>
      </c>
      <c r="N1722" s="119" t="str">
        <f t="shared" si="78"/>
        <v>820414-10001-3840</v>
      </c>
      <c r="O1722" s="122" t="str">
        <f>IF(B1722="NET","",IF(B1722="","",IFERROR(VLOOKUP(N1722,EAN!$A:$B,2,FALSE),"MANGLER - MÅ OPPDATERE EAN-FANEN")))</f>
        <v>MANGLER - MÅ OPPDATERE EAN-FANEN</v>
      </c>
      <c r="P1722" s="119">
        <f t="shared" si="79"/>
        <v>0</v>
      </c>
      <c r="Q1722" s="119">
        <f t="shared" si="80"/>
        <v>0</v>
      </c>
      <c r="S1722" s="137" t="str">
        <f>IF(B1722="NET","",IFERROR(VLOOKUP(O1722,'2) Order Form'!$W$9:$W$1926,1,FALSE),"Ikke med I order form"))</f>
        <v>Ikke med I order form</v>
      </c>
      <c r="V1722" s="172"/>
      <c r="W1722" s="120"/>
      <c r="AA1722" s="195"/>
      <c r="AB1722" s="137"/>
    </row>
    <row r="1723" spans="1:28" s="2" customFormat="1" ht="15" x14ac:dyDescent="0.2">
      <c r="A1723" s="228">
        <v>820414</v>
      </c>
      <c r="B1723" s="228" t="s">
        <v>4059</v>
      </c>
      <c r="C1723" s="228" t="s">
        <v>4204</v>
      </c>
      <c r="D1723" s="228" t="s">
        <v>4062</v>
      </c>
      <c r="E1723" s="228" t="s">
        <v>132</v>
      </c>
      <c r="F1723" s="228">
        <v>4143</v>
      </c>
      <c r="G1723" s="228" t="s">
        <v>128</v>
      </c>
      <c r="H1723" s="228">
        <v>0</v>
      </c>
      <c r="I1723" s="228">
        <v>0</v>
      </c>
      <c r="J1723" s="228">
        <v>0</v>
      </c>
      <c r="K1723" s="228">
        <v>0</v>
      </c>
      <c r="L1723" s="231">
        <v>0</v>
      </c>
      <c r="N1723" s="119" t="str">
        <f t="shared" si="78"/>
        <v>820414-10001-4143</v>
      </c>
      <c r="O1723" s="122" t="str">
        <f>IF(B1723="NET","",IF(B1723="","",IFERROR(VLOOKUP(N1723,EAN!$A:$B,2,FALSE),"MANGLER - MÅ OPPDATERE EAN-FANEN")))</f>
        <v>MANGLER - MÅ OPPDATERE EAN-FANEN</v>
      </c>
      <c r="P1723" s="119">
        <f t="shared" si="79"/>
        <v>0</v>
      </c>
      <c r="Q1723" s="119">
        <f t="shared" si="80"/>
        <v>0</v>
      </c>
      <c r="S1723" s="137" t="str">
        <f>IF(B1723="NET","",IFERROR(VLOOKUP(O1723,'2) Order Form'!$W$9:$W$1926,1,FALSE),"Ikke med I order form"))</f>
        <v>Ikke med I order form</v>
      </c>
      <c r="V1723" s="172"/>
      <c r="W1723" s="120"/>
      <c r="AA1723" s="195"/>
      <c r="AB1723" s="137"/>
    </row>
    <row r="1724" spans="1:28" s="2" customFormat="1" ht="15" x14ac:dyDescent="0.2">
      <c r="A1724" s="228">
        <v>820414</v>
      </c>
      <c r="B1724" s="228" t="s">
        <v>4059</v>
      </c>
      <c r="C1724" s="228" t="s">
        <v>4204</v>
      </c>
      <c r="D1724" s="228" t="s">
        <v>4063</v>
      </c>
      <c r="E1724" s="228" t="s">
        <v>132</v>
      </c>
      <c r="F1724" s="228">
        <v>4446</v>
      </c>
      <c r="G1724" s="228" t="s">
        <v>128</v>
      </c>
      <c r="H1724" s="228">
        <v>0</v>
      </c>
      <c r="I1724" s="228">
        <v>0</v>
      </c>
      <c r="J1724" s="228">
        <v>0</v>
      </c>
      <c r="K1724" s="228">
        <v>0</v>
      </c>
      <c r="L1724" s="231">
        <v>0</v>
      </c>
      <c r="N1724" s="119" t="str">
        <f t="shared" si="78"/>
        <v>820414-10001-4446</v>
      </c>
      <c r="O1724" s="122" t="str">
        <f>IF(B1724="NET","",IF(B1724="","",IFERROR(VLOOKUP(N1724,EAN!$A:$B,2,FALSE),"MANGLER - MÅ OPPDATERE EAN-FANEN")))</f>
        <v>MANGLER - MÅ OPPDATERE EAN-FANEN</v>
      </c>
      <c r="P1724" s="119">
        <f t="shared" si="79"/>
        <v>0</v>
      </c>
      <c r="Q1724" s="119">
        <f t="shared" si="80"/>
        <v>0</v>
      </c>
      <c r="S1724" s="137" t="str">
        <f>IF(B1724="NET","",IFERROR(VLOOKUP(O1724,'2) Order Form'!$W$9:$W$1926,1,FALSE),"Ikke med I order form"))</f>
        <v>Ikke med I order form</v>
      </c>
      <c r="V1724" s="172"/>
      <c r="W1724" s="120"/>
      <c r="AA1724" s="195"/>
      <c r="AB1724" s="137"/>
    </row>
    <row r="1725" spans="1:28" s="2" customFormat="1" ht="15" x14ac:dyDescent="0.2">
      <c r="A1725" s="228">
        <v>820414</v>
      </c>
      <c r="B1725" s="228" t="s">
        <v>4059</v>
      </c>
      <c r="C1725" s="228" t="s">
        <v>4204</v>
      </c>
      <c r="D1725" s="228" t="s">
        <v>4064</v>
      </c>
      <c r="E1725" s="228" t="s">
        <v>4396</v>
      </c>
      <c r="F1725" s="228">
        <v>3537</v>
      </c>
      <c r="G1725" s="228" t="s">
        <v>128</v>
      </c>
      <c r="H1725" s="228">
        <v>0</v>
      </c>
      <c r="I1725" s="228">
        <v>0</v>
      </c>
      <c r="J1725" s="228">
        <v>0</v>
      </c>
      <c r="K1725" s="228">
        <v>0</v>
      </c>
      <c r="L1725" s="231">
        <v>0</v>
      </c>
      <c r="N1725" s="119" t="str">
        <f t="shared" si="78"/>
        <v>820414-78001-3537</v>
      </c>
      <c r="O1725" s="122" t="str">
        <f>IF(B1725="NET","",IF(B1725="","",IFERROR(VLOOKUP(N1725,EAN!$A:$B,2,FALSE),"MANGLER - MÅ OPPDATERE EAN-FANEN")))</f>
        <v>MANGLER - MÅ OPPDATERE EAN-FANEN</v>
      </c>
      <c r="P1725" s="119">
        <f t="shared" si="79"/>
        <v>0</v>
      </c>
      <c r="Q1725" s="119">
        <f t="shared" si="80"/>
        <v>0</v>
      </c>
      <c r="S1725" s="137" t="str">
        <f>IF(B1725="NET","",IFERROR(VLOOKUP(O1725,'2) Order Form'!$W$9:$W$1926,1,FALSE),"Ikke med I order form"))</f>
        <v>Ikke med I order form</v>
      </c>
      <c r="V1725" s="172"/>
      <c r="W1725" s="120"/>
      <c r="AA1725" s="195"/>
      <c r="AB1725" s="137"/>
    </row>
    <row r="1726" spans="1:28" s="2" customFormat="1" ht="15" x14ac:dyDescent="0.2">
      <c r="A1726" s="228">
        <v>820414</v>
      </c>
      <c r="B1726" s="228" t="s">
        <v>4059</v>
      </c>
      <c r="C1726" s="228" t="s">
        <v>4204</v>
      </c>
      <c r="D1726" s="228" t="s">
        <v>4065</v>
      </c>
      <c r="E1726" s="228" t="s">
        <v>4396</v>
      </c>
      <c r="F1726" s="228">
        <v>3840</v>
      </c>
      <c r="G1726" s="228" t="s">
        <v>128</v>
      </c>
      <c r="H1726" s="228">
        <v>0</v>
      </c>
      <c r="I1726" s="228">
        <v>0</v>
      </c>
      <c r="J1726" s="228">
        <v>0</v>
      </c>
      <c r="K1726" s="228">
        <v>0</v>
      </c>
      <c r="L1726" s="231">
        <v>0</v>
      </c>
      <c r="N1726" s="119" t="str">
        <f t="shared" si="78"/>
        <v>820414-78001-3840</v>
      </c>
      <c r="O1726" s="122" t="str">
        <f>IF(B1726="NET","",IF(B1726="","",IFERROR(VLOOKUP(N1726,EAN!$A:$B,2,FALSE),"MANGLER - MÅ OPPDATERE EAN-FANEN")))</f>
        <v>MANGLER - MÅ OPPDATERE EAN-FANEN</v>
      </c>
      <c r="P1726" s="119">
        <f t="shared" si="79"/>
        <v>0</v>
      </c>
      <c r="Q1726" s="119">
        <f t="shared" si="80"/>
        <v>0</v>
      </c>
      <c r="S1726" s="137" t="str">
        <f>IF(B1726="NET","",IFERROR(VLOOKUP(O1726,'2) Order Form'!$W$9:$W$1926,1,FALSE),"Ikke med I order form"))</f>
        <v>Ikke med I order form</v>
      </c>
      <c r="V1726" s="172"/>
      <c r="W1726" s="120"/>
      <c r="AA1726" s="195"/>
      <c r="AB1726" s="137"/>
    </row>
    <row r="1727" spans="1:28" s="2" customFormat="1" ht="15" x14ac:dyDescent="0.2">
      <c r="A1727" s="228">
        <v>820414</v>
      </c>
      <c r="B1727" s="228" t="s">
        <v>4059</v>
      </c>
      <c r="C1727" s="228" t="s">
        <v>4204</v>
      </c>
      <c r="D1727" s="228" t="s">
        <v>4066</v>
      </c>
      <c r="E1727" s="228" t="s">
        <v>4396</v>
      </c>
      <c r="F1727" s="228">
        <v>4143</v>
      </c>
      <c r="G1727" s="228" t="s">
        <v>128</v>
      </c>
      <c r="H1727" s="228">
        <v>0</v>
      </c>
      <c r="I1727" s="228">
        <v>0</v>
      </c>
      <c r="J1727" s="228">
        <v>0</v>
      </c>
      <c r="K1727" s="228">
        <v>0</v>
      </c>
      <c r="L1727" s="231">
        <v>0</v>
      </c>
      <c r="N1727" s="119" t="str">
        <f t="shared" si="78"/>
        <v>820414-78001-4143</v>
      </c>
      <c r="O1727" s="122" t="str">
        <f>IF(B1727="NET","",IF(B1727="","",IFERROR(VLOOKUP(N1727,EAN!$A:$B,2,FALSE),"MANGLER - MÅ OPPDATERE EAN-FANEN")))</f>
        <v>MANGLER - MÅ OPPDATERE EAN-FANEN</v>
      </c>
      <c r="P1727" s="119">
        <f t="shared" si="79"/>
        <v>0</v>
      </c>
      <c r="Q1727" s="119">
        <f t="shared" si="80"/>
        <v>0</v>
      </c>
      <c r="S1727" s="137" t="str">
        <f>IF(B1727="NET","",IFERROR(VLOOKUP(O1727,'2) Order Form'!$W$9:$W$1926,1,FALSE),"Ikke med I order form"))</f>
        <v>Ikke med I order form</v>
      </c>
      <c r="V1727" s="172"/>
      <c r="W1727" s="120"/>
      <c r="AA1727" s="195"/>
      <c r="AB1727" s="137"/>
    </row>
    <row r="1728" spans="1:28" s="2" customFormat="1" ht="15" x14ac:dyDescent="0.2">
      <c r="A1728" s="228">
        <v>820414</v>
      </c>
      <c r="B1728" s="228" t="s">
        <v>4059</v>
      </c>
      <c r="C1728" s="228" t="s">
        <v>4204</v>
      </c>
      <c r="D1728" s="228" t="s">
        <v>4067</v>
      </c>
      <c r="E1728" s="228" t="s">
        <v>4396</v>
      </c>
      <c r="F1728" s="228">
        <v>4446</v>
      </c>
      <c r="G1728" s="228" t="s">
        <v>128</v>
      </c>
      <c r="H1728" s="228">
        <v>0</v>
      </c>
      <c r="I1728" s="228">
        <v>0</v>
      </c>
      <c r="J1728" s="228">
        <v>0</v>
      </c>
      <c r="K1728" s="228">
        <v>0</v>
      </c>
      <c r="L1728" s="231">
        <v>0</v>
      </c>
      <c r="N1728" s="119" t="str">
        <f t="shared" si="78"/>
        <v>820414-78001-4446</v>
      </c>
      <c r="O1728" s="122" t="str">
        <f>IF(B1728="NET","",IF(B1728="","",IFERROR(VLOOKUP(N1728,EAN!$A:$B,2,FALSE),"MANGLER - MÅ OPPDATERE EAN-FANEN")))</f>
        <v>MANGLER - MÅ OPPDATERE EAN-FANEN</v>
      </c>
      <c r="P1728" s="119">
        <f t="shared" si="79"/>
        <v>0</v>
      </c>
      <c r="Q1728" s="119">
        <f t="shared" si="80"/>
        <v>0</v>
      </c>
      <c r="S1728" s="137" t="str">
        <f>IF(B1728="NET","",IFERROR(VLOOKUP(O1728,'2) Order Form'!$W$9:$W$1926,1,FALSE),"Ikke med I order form"))</f>
        <v>Ikke med I order form</v>
      </c>
      <c r="V1728" s="172"/>
      <c r="W1728" s="120"/>
      <c r="AA1728" s="195"/>
      <c r="AB1728" s="137"/>
    </row>
    <row r="1729" spans="1:28" s="2" customFormat="1" ht="15" x14ac:dyDescent="0.2">
      <c r="A1729" s="228">
        <v>820414</v>
      </c>
      <c r="B1729" s="228" t="s">
        <v>4059</v>
      </c>
      <c r="C1729" s="228" t="s">
        <v>4204</v>
      </c>
      <c r="D1729" s="228" t="s">
        <v>3449</v>
      </c>
      <c r="E1729" s="228" t="s">
        <v>4364</v>
      </c>
      <c r="F1729" s="228">
        <v>3537</v>
      </c>
      <c r="G1729" s="228" t="s">
        <v>128</v>
      </c>
      <c r="H1729" s="228">
        <v>0</v>
      </c>
      <c r="I1729" s="228">
        <v>0</v>
      </c>
      <c r="J1729" s="228">
        <v>0</v>
      </c>
      <c r="K1729" s="228">
        <v>0</v>
      </c>
      <c r="L1729" s="231">
        <v>0</v>
      </c>
      <c r="N1729" s="119" t="str">
        <f t="shared" si="78"/>
        <v>820414-99901-3537</v>
      </c>
      <c r="O1729" s="122" t="str">
        <f>IF(B1729="NET","",IF(B1729="","",IFERROR(VLOOKUP(N1729,EAN!$A:$B,2,FALSE),"MANGLER - MÅ OPPDATERE EAN-FANEN")))</f>
        <v>MANGLER - MÅ OPPDATERE EAN-FANEN</v>
      </c>
      <c r="P1729" s="119">
        <f t="shared" si="79"/>
        <v>0</v>
      </c>
      <c r="Q1729" s="119">
        <f t="shared" si="80"/>
        <v>0</v>
      </c>
      <c r="S1729" s="137" t="str">
        <f>IF(B1729="NET","",IFERROR(VLOOKUP(O1729,'2) Order Form'!$W$9:$W$1926,1,FALSE),"Ikke med I order form"))</f>
        <v>Ikke med I order form</v>
      </c>
      <c r="V1729" s="172"/>
      <c r="W1729" s="120"/>
      <c r="AA1729" s="195"/>
      <c r="AB1729" s="137"/>
    </row>
    <row r="1730" spans="1:28" s="2" customFormat="1" ht="15" x14ac:dyDescent="0.2">
      <c r="A1730" s="228">
        <v>820414</v>
      </c>
      <c r="B1730" s="228" t="s">
        <v>4059</v>
      </c>
      <c r="C1730" s="228" t="s">
        <v>4204</v>
      </c>
      <c r="D1730" s="228" t="s">
        <v>3450</v>
      </c>
      <c r="E1730" s="228" t="s">
        <v>4364</v>
      </c>
      <c r="F1730" s="228">
        <v>3840</v>
      </c>
      <c r="G1730" s="228" t="s">
        <v>128</v>
      </c>
      <c r="H1730" s="228">
        <v>0</v>
      </c>
      <c r="I1730" s="228">
        <v>0</v>
      </c>
      <c r="J1730" s="228">
        <v>0</v>
      </c>
      <c r="K1730" s="228">
        <v>0</v>
      </c>
      <c r="L1730" s="231">
        <v>0</v>
      </c>
      <c r="N1730" s="119" t="str">
        <f t="shared" si="78"/>
        <v>820414-99901-3840</v>
      </c>
      <c r="O1730" s="122" t="str">
        <f>IF(B1730="NET","",IF(B1730="","",IFERROR(VLOOKUP(N1730,EAN!$A:$B,2,FALSE),"MANGLER - MÅ OPPDATERE EAN-FANEN")))</f>
        <v>MANGLER - MÅ OPPDATERE EAN-FANEN</v>
      </c>
      <c r="P1730" s="119">
        <f t="shared" si="79"/>
        <v>0</v>
      </c>
      <c r="Q1730" s="119">
        <f t="shared" si="80"/>
        <v>0</v>
      </c>
      <c r="S1730" s="137" t="str">
        <f>IF(B1730="NET","",IFERROR(VLOOKUP(O1730,'2) Order Form'!$W$9:$W$1926,1,FALSE),"Ikke med I order form"))</f>
        <v>Ikke med I order form</v>
      </c>
      <c r="V1730" s="172"/>
      <c r="W1730" s="120"/>
      <c r="AA1730" s="195"/>
      <c r="AB1730" s="137"/>
    </row>
    <row r="1731" spans="1:28" s="2" customFormat="1" ht="15" x14ac:dyDescent="0.2">
      <c r="A1731" s="228">
        <v>820414</v>
      </c>
      <c r="B1731" s="228" t="s">
        <v>4059</v>
      </c>
      <c r="C1731" s="228" t="s">
        <v>4204</v>
      </c>
      <c r="D1731" s="228" t="s">
        <v>3451</v>
      </c>
      <c r="E1731" s="228" t="s">
        <v>4364</v>
      </c>
      <c r="F1731" s="228">
        <v>4143</v>
      </c>
      <c r="G1731" s="228" t="s">
        <v>128</v>
      </c>
      <c r="H1731" s="228">
        <v>0</v>
      </c>
      <c r="I1731" s="228">
        <v>0</v>
      </c>
      <c r="J1731" s="228">
        <v>0</v>
      </c>
      <c r="K1731" s="228">
        <v>0</v>
      </c>
      <c r="L1731" s="231">
        <v>0</v>
      </c>
      <c r="N1731" s="119" t="str">
        <f t="shared" si="78"/>
        <v>820414-99901-4143</v>
      </c>
      <c r="O1731" s="122" t="str">
        <f>IF(B1731="NET","",IF(B1731="","",IFERROR(VLOOKUP(N1731,EAN!$A:$B,2,FALSE),"MANGLER - MÅ OPPDATERE EAN-FANEN")))</f>
        <v>MANGLER - MÅ OPPDATERE EAN-FANEN</v>
      </c>
      <c r="P1731" s="119">
        <f t="shared" si="79"/>
        <v>0</v>
      </c>
      <c r="Q1731" s="119">
        <f t="shared" si="80"/>
        <v>0</v>
      </c>
      <c r="S1731" s="137" t="str">
        <f>IF(B1731="NET","",IFERROR(VLOOKUP(O1731,'2) Order Form'!$W$9:$W$1926,1,FALSE),"Ikke med I order form"))</f>
        <v>Ikke med I order form</v>
      </c>
      <c r="V1731" s="172"/>
      <c r="W1731" s="120"/>
      <c r="AA1731" s="195"/>
      <c r="AB1731" s="137"/>
    </row>
    <row r="1732" spans="1:28" s="2" customFormat="1" ht="15" x14ac:dyDescent="0.2">
      <c r="A1732" s="228">
        <v>820414</v>
      </c>
      <c r="B1732" s="228" t="s">
        <v>4059</v>
      </c>
      <c r="C1732" s="228" t="s">
        <v>4204</v>
      </c>
      <c r="D1732" s="228" t="s">
        <v>3452</v>
      </c>
      <c r="E1732" s="228" t="s">
        <v>4364</v>
      </c>
      <c r="F1732" s="228">
        <v>4446</v>
      </c>
      <c r="G1732" s="228" t="s">
        <v>128</v>
      </c>
      <c r="H1732" s="228">
        <v>0</v>
      </c>
      <c r="I1732" s="228">
        <v>0</v>
      </c>
      <c r="J1732" s="228">
        <v>0</v>
      </c>
      <c r="K1732" s="228">
        <v>0</v>
      </c>
      <c r="L1732" s="231">
        <v>0</v>
      </c>
      <c r="N1732" s="119" t="str">
        <f t="shared" ref="N1732:N1795" si="81">CONCATENATE(A1732,"-",D1732)</f>
        <v>820414-99901-4446</v>
      </c>
      <c r="O1732" s="122" t="str">
        <f>IF(B1732="NET","",IF(B1732="","",IFERROR(VLOOKUP(N1732,EAN!$A:$B,2,FALSE),"MANGLER - MÅ OPPDATERE EAN-FANEN")))</f>
        <v>MANGLER - MÅ OPPDATERE EAN-FANEN</v>
      </c>
      <c r="P1732" s="119">
        <f t="shared" si="79"/>
        <v>0</v>
      </c>
      <c r="Q1732" s="119">
        <f t="shared" si="80"/>
        <v>0</v>
      </c>
      <c r="S1732" s="137" t="str">
        <f>IF(B1732="NET","",IFERROR(VLOOKUP(O1732,'2) Order Form'!$W$9:$W$1926,1,FALSE),"Ikke med I order form"))</f>
        <v>Ikke med I order form</v>
      </c>
      <c r="V1732" s="172"/>
      <c r="W1732" s="120"/>
      <c r="AA1732" s="195"/>
      <c r="AB1732" s="137"/>
    </row>
    <row r="1733" spans="1:28" s="2" customFormat="1" ht="15" x14ac:dyDescent="0.2">
      <c r="A1733" s="229">
        <v>820415</v>
      </c>
      <c r="B1733" s="228" t="s">
        <v>248</v>
      </c>
      <c r="C1733" s="228"/>
      <c r="D1733" s="228"/>
      <c r="E1733" s="228"/>
      <c r="F1733" s="228"/>
      <c r="G1733" s="228"/>
      <c r="H1733" s="229">
        <v>202226</v>
      </c>
      <c r="I1733" s="229">
        <v>202227</v>
      </c>
      <c r="J1733" s="229">
        <v>202228</v>
      </c>
      <c r="K1733" s="229">
        <v>202229</v>
      </c>
      <c r="L1733" s="232">
        <v>202234</v>
      </c>
      <c r="N1733" s="119" t="str">
        <f t="shared" si="81"/>
        <v>820415-</v>
      </c>
      <c r="O1733" s="122" t="str">
        <f>IF(B1733="NET","",IF(B1733="","",IFERROR(VLOOKUP(N1733,EAN!$A:$B,2,FALSE),"MANGLER - MÅ OPPDATERE EAN-FANEN")))</f>
        <v/>
      </c>
      <c r="P1733" s="119">
        <f t="shared" ref="P1733:P1796" si="82">H1733</f>
        <v>202226</v>
      </c>
      <c r="Q1733" s="119">
        <f t="shared" ref="Q1733:Q1796" si="83">L1733</f>
        <v>202234</v>
      </c>
      <c r="S1733" s="137" t="str">
        <f>IF(B1733="NET","",IFERROR(VLOOKUP(O1733,'2) Order Form'!$W$9:$W$1926,1,FALSE),"Ikke med I order form"))</f>
        <v/>
      </c>
      <c r="V1733" s="172"/>
      <c r="W1733" s="120"/>
      <c r="AA1733" s="195"/>
      <c r="AB1733" s="137"/>
    </row>
    <row r="1734" spans="1:28" s="2" customFormat="1" ht="15" x14ac:dyDescent="0.2">
      <c r="A1734" s="228">
        <v>820415</v>
      </c>
      <c r="B1734" s="228" t="s">
        <v>4068</v>
      </c>
      <c r="C1734" s="228" t="s">
        <v>4204</v>
      </c>
      <c r="D1734" s="228" t="s">
        <v>4060</v>
      </c>
      <c r="E1734" s="228" t="s">
        <v>132</v>
      </c>
      <c r="F1734" s="228">
        <v>3537</v>
      </c>
      <c r="G1734" s="228" t="s">
        <v>128</v>
      </c>
      <c r="H1734" s="228">
        <v>0</v>
      </c>
      <c r="I1734" s="228">
        <v>0</v>
      </c>
      <c r="J1734" s="228">
        <v>0</v>
      </c>
      <c r="K1734" s="228">
        <v>0</v>
      </c>
      <c r="L1734" s="231">
        <v>0</v>
      </c>
      <c r="N1734" s="119" t="str">
        <f t="shared" si="81"/>
        <v>820415-10001-3537</v>
      </c>
      <c r="O1734" s="122" t="str">
        <f>IF(B1734="NET","",IF(B1734="","",IFERROR(VLOOKUP(N1734,EAN!$A:$B,2,FALSE),"MANGLER - MÅ OPPDATERE EAN-FANEN")))</f>
        <v>MANGLER - MÅ OPPDATERE EAN-FANEN</v>
      </c>
      <c r="P1734" s="119">
        <f t="shared" si="82"/>
        <v>0</v>
      </c>
      <c r="Q1734" s="119">
        <f t="shared" si="83"/>
        <v>0</v>
      </c>
      <c r="S1734" s="137" t="str">
        <f>IF(B1734="NET","",IFERROR(VLOOKUP(O1734,'2) Order Form'!$W$9:$W$1926,1,FALSE),"Ikke med I order form"))</f>
        <v>Ikke med I order form</v>
      </c>
      <c r="V1734" s="172"/>
      <c r="W1734" s="120"/>
      <c r="AA1734" s="195"/>
      <c r="AB1734" s="137"/>
    </row>
    <row r="1735" spans="1:28" s="2" customFormat="1" ht="15" x14ac:dyDescent="0.2">
      <c r="A1735" s="228">
        <v>820415</v>
      </c>
      <c r="B1735" s="228" t="s">
        <v>4068</v>
      </c>
      <c r="C1735" s="228" t="s">
        <v>4204</v>
      </c>
      <c r="D1735" s="228" t="s">
        <v>4061</v>
      </c>
      <c r="E1735" s="228" t="s">
        <v>132</v>
      </c>
      <c r="F1735" s="228">
        <v>3840</v>
      </c>
      <c r="G1735" s="228" t="s">
        <v>128</v>
      </c>
      <c r="H1735" s="228">
        <v>0</v>
      </c>
      <c r="I1735" s="228">
        <v>0</v>
      </c>
      <c r="J1735" s="228">
        <v>0</v>
      </c>
      <c r="K1735" s="228">
        <v>0</v>
      </c>
      <c r="L1735" s="231">
        <v>0</v>
      </c>
      <c r="N1735" s="119" t="str">
        <f t="shared" si="81"/>
        <v>820415-10001-3840</v>
      </c>
      <c r="O1735" s="122" t="str">
        <f>IF(B1735="NET","",IF(B1735="","",IFERROR(VLOOKUP(N1735,EAN!$A:$B,2,FALSE),"MANGLER - MÅ OPPDATERE EAN-FANEN")))</f>
        <v>MANGLER - MÅ OPPDATERE EAN-FANEN</v>
      </c>
      <c r="P1735" s="119">
        <f t="shared" si="82"/>
        <v>0</v>
      </c>
      <c r="Q1735" s="119">
        <f t="shared" si="83"/>
        <v>0</v>
      </c>
      <c r="S1735" s="137" t="str">
        <f>IF(B1735="NET","",IFERROR(VLOOKUP(O1735,'2) Order Form'!$W$9:$W$1926,1,FALSE),"Ikke med I order form"))</f>
        <v>Ikke med I order form</v>
      </c>
      <c r="V1735" s="172"/>
      <c r="W1735" s="120"/>
      <c r="AA1735" s="195"/>
      <c r="AB1735" s="137"/>
    </row>
    <row r="1736" spans="1:28" s="2" customFormat="1" ht="15" x14ac:dyDescent="0.2">
      <c r="A1736" s="228">
        <v>820415</v>
      </c>
      <c r="B1736" s="228" t="s">
        <v>4068</v>
      </c>
      <c r="C1736" s="228" t="s">
        <v>4204</v>
      </c>
      <c r="D1736" s="228" t="s">
        <v>4062</v>
      </c>
      <c r="E1736" s="228" t="s">
        <v>132</v>
      </c>
      <c r="F1736" s="228">
        <v>4143</v>
      </c>
      <c r="G1736" s="228" t="s">
        <v>128</v>
      </c>
      <c r="H1736" s="228">
        <v>0</v>
      </c>
      <c r="I1736" s="228">
        <v>0</v>
      </c>
      <c r="J1736" s="228">
        <v>0</v>
      </c>
      <c r="K1736" s="228">
        <v>0</v>
      </c>
      <c r="L1736" s="231">
        <v>0</v>
      </c>
      <c r="N1736" s="119" t="str">
        <f t="shared" si="81"/>
        <v>820415-10001-4143</v>
      </c>
      <c r="O1736" s="122" t="str">
        <f>IF(B1736="NET","",IF(B1736="","",IFERROR(VLOOKUP(N1736,EAN!$A:$B,2,FALSE),"MANGLER - MÅ OPPDATERE EAN-FANEN")))</f>
        <v>MANGLER - MÅ OPPDATERE EAN-FANEN</v>
      </c>
      <c r="P1736" s="119">
        <f t="shared" si="82"/>
        <v>0</v>
      </c>
      <c r="Q1736" s="119">
        <f t="shared" si="83"/>
        <v>0</v>
      </c>
      <c r="S1736" s="137" t="str">
        <f>IF(B1736="NET","",IFERROR(VLOOKUP(O1736,'2) Order Form'!$W$9:$W$1926,1,FALSE),"Ikke med I order form"))</f>
        <v>Ikke med I order form</v>
      </c>
      <c r="V1736" s="172"/>
      <c r="W1736" s="120"/>
      <c r="AA1736" s="195"/>
      <c r="AB1736" s="137"/>
    </row>
    <row r="1737" spans="1:28" s="2" customFormat="1" ht="15" x14ac:dyDescent="0.2">
      <c r="A1737" s="228">
        <v>820415</v>
      </c>
      <c r="B1737" s="228" t="s">
        <v>4068</v>
      </c>
      <c r="C1737" s="228" t="s">
        <v>4204</v>
      </c>
      <c r="D1737" s="228" t="s">
        <v>4063</v>
      </c>
      <c r="E1737" s="228" t="s">
        <v>132</v>
      </c>
      <c r="F1737" s="228">
        <v>4446</v>
      </c>
      <c r="G1737" s="228" t="s">
        <v>128</v>
      </c>
      <c r="H1737" s="228">
        <v>0</v>
      </c>
      <c r="I1737" s="228">
        <v>0</v>
      </c>
      <c r="J1737" s="228">
        <v>0</v>
      </c>
      <c r="K1737" s="228">
        <v>0</v>
      </c>
      <c r="L1737" s="231">
        <v>0</v>
      </c>
      <c r="N1737" s="119" t="str">
        <f t="shared" si="81"/>
        <v>820415-10001-4446</v>
      </c>
      <c r="O1737" s="122" t="str">
        <f>IF(B1737="NET","",IF(B1737="","",IFERROR(VLOOKUP(N1737,EAN!$A:$B,2,FALSE),"MANGLER - MÅ OPPDATERE EAN-FANEN")))</f>
        <v>MANGLER - MÅ OPPDATERE EAN-FANEN</v>
      </c>
      <c r="P1737" s="119">
        <f t="shared" si="82"/>
        <v>0</v>
      </c>
      <c r="Q1737" s="119">
        <f t="shared" si="83"/>
        <v>0</v>
      </c>
      <c r="S1737" s="137" t="str">
        <f>IF(B1737="NET","",IFERROR(VLOOKUP(O1737,'2) Order Form'!$W$9:$W$1926,1,FALSE),"Ikke med I order form"))</f>
        <v>Ikke med I order form</v>
      </c>
      <c r="V1737" s="172"/>
      <c r="W1737" s="120"/>
      <c r="AA1737" s="195"/>
      <c r="AB1737" s="137"/>
    </row>
    <row r="1738" spans="1:28" s="2" customFormat="1" ht="15" x14ac:dyDescent="0.2">
      <c r="A1738" s="228">
        <v>820415</v>
      </c>
      <c r="B1738" s="228" t="s">
        <v>4068</v>
      </c>
      <c r="C1738" s="228" t="s">
        <v>4204</v>
      </c>
      <c r="D1738" s="228" t="s">
        <v>4069</v>
      </c>
      <c r="E1738" s="228" t="s">
        <v>3360</v>
      </c>
      <c r="F1738" s="228">
        <v>3537</v>
      </c>
      <c r="G1738" s="228" t="s">
        <v>128</v>
      </c>
      <c r="H1738" s="228">
        <v>0</v>
      </c>
      <c r="I1738" s="228">
        <v>0</v>
      </c>
      <c r="J1738" s="228">
        <v>0</v>
      </c>
      <c r="K1738" s="228">
        <v>0</v>
      </c>
      <c r="L1738" s="231">
        <v>0</v>
      </c>
      <c r="N1738" s="119" t="str">
        <f t="shared" si="81"/>
        <v>820415-88000-3537</v>
      </c>
      <c r="O1738" s="122" t="str">
        <f>IF(B1738="NET","",IF(B1738="","",IFERROR(VLOOKUP(N1738,EAN!$A:$B,2,FALSE),"MANGLER - MÅ OPPDATERE EAN-FANEN")))</f>
        <v>MANGLER - MÅ OPPDATERE EAN-FANEN</v>
      </c>
      <c r="P1738" s="119">
        <f t="shared" si="82"/>
        <v>0</v>
      </c>
      <c r="Q1738" s="119">
        <f t="shared" si="83"/>
        <v>0</v>
      </c>
      <c r="S1738" s="137" t="str">
        <f>IF(B1738="NET","",IFERROR(VLOOKUP(O1738,'2) Order Form'!$W$9:$W$1926,1,FALSE),"Ikke med I order form"))</f>
        <v>Ikke med I order form</v>
      </c>
      <c r="V1738" s="172"/>
      <c r="W1738" s="120"/>
      <c r="AA1738" s="195"/>
      <c r="AB1738" s="137"/>
    </row>
    <row r="1739" spans="1:28" s="2" customFormat="1" ht="15" x14ac:dyDescent="0.2">
      <c r="A1739" s="228">
        <v>820415</v>
      </c>
      <c r="B1739" s="228" t="s">
        <v>4068</v>
      </c>
      <c r="C1739" s="228" t="s">
        <v>4204</v>
      </c>
      <c r="D1739" s="228" t="s">
        <v>4070</v>
      </c>
      <c r="E1739" s="228" t="s">
        <v>3360</v>
      </c>
      <c r="F1739" s="228">
        <v>3840</v>
      </c>
      <c r="G1739" s="228" t="s">
        <v>128</v>
      </c>
      <c r="H1739" s="228">
        <v>0</v>
      </c>
      <c r="I1739" s="228">
        <v>0</v>
      </c>
      <c r="J1739" s="228">
        <v>0</v>
      </c>
      <c r="K1739" s="228">
        <v>0</v>
      </c>
      <c r="L1739" s="231">
        <v>0</v>
      </c>
      <c r="N1739" s="119" t="str">
        <f t="shared" si="81"/>
        <v>820415-88000-3840</v>
      </c>
      <c r="O1739" s="122" t="str">
        <f>IF(B1739="NET","",IF(B1739="","",IFERROR(VLOOKUP(N1739,EAN!$A:$B,2,FALSE),"MANGLER - MÅ OPPDATERE EAN-FANEN")))</f>
        <v>MANGLER - MÅ OPPDATERE EAN-FANEN</v>
      </c>
      <c r="P1739" s="119">
        <f t="shared" si="82"/>
        <v>0</v>
      </c>
      <c r="Q1739" s="119">
        <f t="shared" si="83"/>
        <v>0</v>
      </c>
      <c r="S1739" s="137" t="str">
        <f>IF(B1739="NET","",IFERROR(VLOOKUP(O1739,'2) Order Form'!$W$9:$W$1926,1,FALSE),"Ikke med I order form"))</f>
        <v>Ikke med I order form</v>
      </c>
      <c r="V1739" s="172"/>
      <c r="W1739" s="120"/>
      <c r="AA1739" s="195"/>
      <c r="AB1739" s="137"/>
    </row>
    <row r="1740" spans="1:28" s="2" customFormat="1" ht="15" x14ac:dyDescent="0.2">
      <c r="A1740" s="228">
        <v>820415</v>
      </c>
      <c r="B1740" s="228" t="s">
        <v>4068</v>
      </c>
      <c r="C1740" s="228" t="s">
        <v>4204</v>
      </c>
      <c r="D1740" s="228" t="s">
        <v>4071</v>
      </c>
      <c r="E1740" s="228" t="s">
        <v>3360</v>
      </c>
      <c r="F1740" s="228">
        <v>4143</v>
      </c>
      <c r="G1740" s="228" t="s">
        <v>128</v>
      </c>
      <c r="H1740" s="228">
        <v>0</v>
      </c>
      <c r="I1740" s="228">
        <v>0</v>
      </c>
      <c r="J1740" s="228">
        <v>0</v>
      </c>
      <c r="K1740" s="228">
        <v>0</v>
      </c>
      <c r="L1740" s="231">
        <v>0</v>
      </c>
      <c r="N1740" s="119" t="str">
        <f t="shared" si="81"/>
        <v>820415-88000-4143</v>
      </c>
      <c r="O1740" s="122" t="str">
        <f>IF(B1740="NET","",IF(B1740="","",IFERROR(VLOOKUP(N1740,EAN!$A:$B,2,FALSE),"MANGLER - MÅ OPPDATERE EAN-FANEN")))</f>
        <v>MANGLER - MÅ OPPDATERE EAN-FANEN</v>
      </c>
      <c r="P1740" s="119">
        <f t="shared" si="82"/>
        <v>0</v>
      </c>
      <c r="Q1740" s="119">
        <f t="shared" si="83"/>
        <v>0</v>
      </c>
      <c r="S1740" s="137" t="str">
        <f>IF(B1740="NET","",IFERROR(VLOOKUP(O1740,'2) Order Form'!$W$9:$W$1926,1,FALSE),"Ikke med I order form"))</f>
        <v>Ikke med I order form</v>
      </c>
      <c r="V1740" s="172"/>
      <c r="W1740" s="120"/>
      <c r="AA1740" s="195"/>
      <c r="AB1740" s="137"/>
    </row>
    <row r="1741" spans="1:28" s="2" customFormat="1" ht="15" x14ac:dyDescent="0.2">
      <c r="A1741" s="228">
        <v>820415</v>
      </c>
      <c r="B1741" s="228" t="s">
        <v>4068</v>
      </c>
      <c r="C1741" s="228" t="s">
        <v>4204</v>
      </c>
      <c r="D1741" s="228" t="s">
        <v>4072</v>
      </c>
      <c r="E1741" s="228" t="s">
        <v>3360</v>
      </c>
      <c r="F1741" s="228">
        <v>4446</v>
      </c>
      <c r="G1741" s="228" t="s">
        <v>128</v>
      </c>
      <c r="H1741" s="228">
        <v>0</v>
      </c>
      <c r="I1741" s="228">
        <v>0</v>
      </c>
      <c r="J1741" s="228">
        <v>0</v>
      </c>
      <c r="K1741" s="228">
        <v>0</v>
      </c>
      <c r="L1741" s="231">
        <v>0</v>
      </c>
      <c r="N1741" s="119" t="str">
        <f t="shared" si="81"/>
        <v>820415-88000-4446</v>
      </c>
      <c r="O1741" s="122" t="str">
        <f>IF(B1741="NET","",IF(B1741="","",IFERROR(VLOOKUP(N1741,EAN!$A:$B,2,FALSE),"MANGLER - MÅ OPPDATERE EAN-FANEN")))</f>
        <v>MANGLER - MÅ OPPDATERE EAN-FANEN</v>
      </c>
      <c r="P1741" s="119">
        <f t="shared" si="82"/>
        <v>0</v>
      </c>
      <c r="Q1741" s="119">
        <f t="shared" si="83"/>
        <v>0</v>
      </c>
      <c r="S1741" s="137" t="str">
        <f>IF(B1741="NET","",IFERROR(VLOOKUP(O1741,'2) Order Form'!$W$9:$W$1926,1,FALSE),"Ikke med I order form"))</f>
        <v>Ikke med I order form</v>
      </c>
      <c r="V1741" s="172"/>
      <c r="W1741" s="120"/>
      <c r="AA1741" s="195"/>
      <c r="AB1741" s="137"/>
    </row>
    <row r="1742" spans="1:28" s="2" customFormat="1" ht="15" x14ac:dyDescent="0.2">
      <c r="A1742" s="228">
        <v>820415</v>
      </c>
      <c r="B1742" s="228" t="s">
        <v>4068</v>
      </c>
      <c r="C1742" s="228" t="s">
        <v>4204</v>
      </c>
      <c r="D1742" s="228" t="s">
        <v>3449</v>
      </c>
      <c r="E1742" s="228" t="s">
        <v>4364</v>
      </c>
      <c r="F1742" s="228">
        <v>3537</v>
      </c>
      <c r="G1742" s="228" t="s">
        <v>128</v>
      </c>
      <c r="H1742" s="228">
        <v>0</v>
      </c>
      <c r="I1742" s="228">
        <v>0</v>
      </c>
      <c r="J1742" s="228">
        <v>0</v>
      </c>
      <c r="K1742" s="228">
        <v>0</v>
      </c>
      <c r="L1742" s="231">
        <v>0</v>
      </c>
      <c r="N1742" s="119" t="str">
        <f t="shared" si="81"/>
        <v>820415-99901-3537</v>
      </c>
      <c r="O1742" s="122" t="str">
        <f>IF(B1742="NET","",IF(B1742="","",IFERROR(VLOOKUP(N1742,EAN!$A:$B,2,FALSE),"MANGLER - MÅ OPPDATERE EAN-FANEN")))</f>
        <v>MANGLER - MÅ OPPDATERE EAN-FANEN</v>
      </c>
      <c r="P1742" s="119">
        <f t="shared" si="82"/>
        <v>0</v>
      </c>
      <c r="Q1742" s="119">
        <f t="shared" si="83"/>
        <v>0</v>
      </c>
      <c r="S1742" s="137" t="str">
        <f>IF(B1742="NET","",IFERROR(VLOOKUP(O1742,'2) Order Form'!$W$9:$W$1926,1,FALSE),"Ikke med I order form"))</f>
        <v>Ikke med I order form</v>
      </c>
      <c r="V1742" s="172"/>
      <c r="W1742" s="120"/>
      <c r="AA1742" s="195"/>
      <c r="AB1742" s="137"/>
    </row>
    <row r="1743" spans="1:28" s="2" customFormat="1" ht="15" x14ac:dyDescent="0.2">
      <c r="A1743" s="228">
        <v>820415</v>
      </c>
      <c r="B1743" s="228" t="s">
        <v>4068</v>
      </c>
      <c r="C1743" s="228" t="s">
        <v>4204</v>
      </c>
      <c r="D1743" s="228" t="s">
        <v>3450</v>
      </c>
      <c r="E1743" s="228" t="s">
        <v>4364</v>
      </c>
      <c r="F1743" s="228">
        <v>3840</v>
      </c>
      <c r="G1743" s="228" t="s">
        <v>128</v>
      </c>
      <c r="H1743" s="228">
        <v>0</v>
      </c>
      <c r="I1743" s="228">
        <v>0</v>
      </c>
      <c r="J1743" s="228">
        <v>0</v>
      </c>
      <c r="K1743" s="228">
        <v>0</v>
      </c>
      <c r="L1743" s="231">
        <v>0</v>
      </c>
      <c r="N1743" s="119" t="str">
        <f t="shared" si="81"/>
        <v>820415-99901-3840</v>
      </c>
      <c r="O1743" s="122" t="str">
        <f>IF(B1743="NET","",IF(B1743="","",IFERROR(VLOOKUP(N1743,EAN!$A:$B,2,FALSE),"MANGLER - MÅ OPPDATERE EAN-FANEN")))</f>
        <v>MANGLER - MÅ OPPDATERE EAN-FANEN</v>
      </c>
      <c r="P1743" s="119">
        <f t="shared" si="82"/>
        <v>0</v>
      </c>
      <c r="Q1743" s="119">
        <f t="shared" si="83"/>
        <v>0</v>
      </c>
      <c r="S1743" s="137" t="str">
        <f>IF(B1743="NET","",IFERROR(VLOOKUP(O1743,'2) Order Form'!$W$9:$W$1926,1,FALSE),"Ikke med I order form"))</f>
        <v>Ikke med I order form</v>
      </c>
      <c r="V1743" s="172"/>
      <c r="W1743" s="120"/>
      <c r="AA1743" s="195"/>
      <c r="AB1743" s="137"/>
    </row>
    <row r="1744" spans="1:28" s="2" customFormat="1" ht="15" x14ac:dyDescent="0.2">
      <c r="A1744" s="228">
        <v>820415</v>
      </c>
      <c r="B1744" s="228" t="s">
        <v>4068</v>
      </c>
      <c r="C1744" s="228" t="s">
        <v>4204</v>
      </c>
      <c r="D1744" s="228" t="s">
        <v>3451</v>
      </c>
      <c r="E1744" s="228" t="s">
        <v>4364</v>
      </c>
      <c r="F1744" s="228">
        <v>4143</v>
      </c>
      <c r="G1744" s="228" t="s">
        <v>128</v>
      </c>
      <c r="H1744" s="228">
        <v>0</v>
      </c>
      <c r="I1744" s="228">
        <v>0</v>
      </c>
      <c r="J1744" s="228">
        <v>0</v>
      </c>
      <c r="K1744" s="228">
        <v>0</v>
      </c>
      <c r="L1744" s="231">
        <v>0</v>
      </c>
      <c r="N1744" s="119" t="str">
        <f t="shared" si="81"/>
        <v>820415-99901-4143</v>
      </c>
      <c r="O1744" s="122" t="str">
        <f>IF(B1744="NET","",IF(B1744="","",IFERROR(VLOOKUP(N1744,EAN!$A:$B,2,FALSE),"MANGLER - MÅ OPPDATERE EAN-FANEN")))</f>
        <v>MANGLER - MÅ OPPDATERE EAN-FANEN</v>
      </c>
      <c r="P1744" s="119">
        <f t="shared" si="82"/>
        <v>0</v>
      </c>
      <c r="Q1744" s="119">
        <f t="shared" si="83"/>
        <v>0</v>
      </c>
      <c r="S1744" s="137" t="str">
        <f>IF(B1744="NET","",IFERROR(VLOOKUP(O1744,'2) Order Form'!$W$9:$W$1926,1,FALSE),"Ikke med I order form"))</f>
        <v>Ikke med I order form</v>
      </c>
      <c r="V1744" s="172"/>
      <c r="W1744" s="120"/>
      <c r="AA1744" s="195"/>
      <c r="AB1744" s="137"/>
    </row>
    <row r="1745" spans="1:28" s="2" customFormat="1" ht="15" x14ac:dyDescent="0.2">
      <c r="A1745" s="228">
        <v>820415</v>
      </c>
      <c r="B1745" s="228" t="s">
        <v>4068</v>
      </c>
      <c r="C1745" s="228" t="s">
        <v>4204</v>
      </c>
      <c r="D1745" s="228" t="s">
        <v>3452</v>
      </c>
      <c r="E1745" s="228" t="s">
        <v>4364</v>
      </c>
      <c r="F1745" s="228">
        <v>4446</v>
      </c>
      <c r="G1745" s="228" t="s">
        <v>128</v>
      </c>
      <c r="H1745" s="228">
        <v>0</v>
      </c>
      <c r="I1745" s="228">
        <v>0</v>
      </c>
      <c r="J1745" s="228">
        <v>0</v>
      </c>
      <c r="K1745" s="228">
        <v>0</v>
      </c>
      <c r="L1745" s="231">
        <v>0</v>
      </c>
      <c r="N1745" s="119" t="str">
        <f t="shared" si="81"/>
        <v>820415-99901-4446</v>
      </c>
      <c r="O1745" s="122" t="str">
        <f>IF(B1745="NET","",IF(B1745="","",IFERROR(VLOOKUP(N1745,EAN!$A:$B,2,FALSE),"MANGLER - MÅ OPPDATERE EAN-FANEN")))</f>
        <v>MANGLER - MÅ OPPDATERE EAN-FANEN</v>
      </c>
      <c r="P1745" s="119">
        <f t="shared" si="82"/>
        <v>0</v>
      </c>
      <c r="Q1745" s="119">
        <f t="shared" si="83"/>
        <v>0</v>
      </c>
      <c r="S1745" s="137" t="str">
        <f>IF(B1745="NET","",IFERROR(VLOOKUP(O1745,'2) Order Form'!$W$9:$W$1926,1,FALSE),"Ikke med I order form"))</f>
        <v>Ikke med I order form</v>
      </c>
      <c r="V1745" s="172"/>
      <c r="W1745" s="120"/>
      <c r="AA1745" s="195"/>
      <c r="AB1745" s="137"/>
    </row>
    <row r="1746" spans="1:28" s="2" customFormat="1" ht="15" x14ac:dyDescent="0.2">
      <c r="A1746" s="229">
        <v>820416</v>
      </c>
      <c r="B1746" s="228" t="s">
        <v>248</v>
      </c>
      <c r="C1746" s="228"/>
      <c r="D1746" s="228"/>
      <c r="E1746" s="228"/>
      <c r="F1746" s="228"/>
      <c r="G1746" s="228"/>
      <c r="H1746" s="229">
        <v>202226</v>
      </c>
      <c r="I1746" s="229">
        <v>202227</v>
      </c>
      <c r="J1746" s="229">
        <v>202228</v>
      </c>
      <c r="K1746" s="229">
        <v>202229</v>
      </c>
      <c r="L1746" s="232">
        <v>202234</v>
      </c>
      <c r="N1746" s="119" t="str">
        <f t="shared" si="81"/>
        <v>820416-</v>
      </c>
      <c r="O1746" s="122" t="str">
        <f>IF(B1746="NET","",IF(B1746="","",IFERROR(VLOOKUP(N1746,EAN!$A:$B,2,FALSE),"MANGLER - MÅ OPPDATERE EAN-FANEN")))</f>
        <v/>
      </c>
      <c r="P1746" s="119">
        <f t="shared" si="82"/>
        <v>202226</v>
      </c>
      <c r="Q1746" s="119">
        <f t="shared" si="83"/>
        <v>202234</v>
      </c>
      <c r="S1746" s="137" t="str">
        <f>IF(B1746="NET","",IFERROR(VLOOKUP(O1746,'2) Order Form'!$W$9:$W$1926,1,FALSE),"Ikke med I order form"))</f>
        <v/>
      </c>
      <c r="V1746" s="172"/>
      <c r="W1746" s="120"/>
      <c r="AA1746" s="195"/>
      <c r="AB1746" s="137"/>
    </row>
    <row r="1747" spans="1:28" s="2" customFormat="1" ht="15" x14ac:dyDescent="0.2">
      <c r="A1747" s="228">
        <v>820416</v>
      </c>
      <c r="B1747" s="228" t="s">
        <v>4073</v>
      </c>
      <c r="C1747" s="228" t="s">
        <v>4204</v>
      </c>
      <c r="D1747" s="228" t="s">
        <v>3425</v>
      </c>
      <c r="E1747" s="228" t="s">
        <v>3387</v>
      </c>
      <c r="F1747" s="228" t="s">
        <v>8</v>
      </c>
      <c r="G1747" s="228" t="s">
        <v>128</v>
      </c>
      <c r="H1747" s="228">
        <v>0</v>
      </c>
      <c r="I1747" s="228">
        <v>0</v>
      </c>
      <c r="J1747" s="228">
        <v>0</v>
      </c>
      <c r="K1747" s="228">
        <v>0</v>
      </c>
      <c r="L1747" s="231">
        <v>0</v>
      </c>
      <c r="N1747" s="119" t="str">
        <f t="shared" si="81"/>
        <v>820416-20100-S</v>
      </c>
      <c r="O1747" s="122" t="str">
        <f>IF(B1747="NET","",IF(B1747="","",IFERROR(VLOOKUP(N1747,EAN!$A:$B,2,FALSE),"MANGLER - MÅ OPPDATERE EAN-FANEN")))</f>
        <v>MANGLER - MÅ OPPDATERE EAN-FANEN</v>
      </c>
      <c r="P1747" s="119">
        <f t="shared" si="82"/>
        <v>0</v>
      </c>
      <c r="Q1747" s="119">
        <f t="shared" si="83"/>
        <v>0</v>
      </c>
      <c r="S1747" s="137" t="str">
        <f>IF(B1747="NET","",IFERROR(VLOOKUP(O1747,'2) Order Form'!$W$9:$W$1926,1,FALSE),"Ikke med I order form"))</f>
        <v>Ikke med I order form</v>
      </c>
      <c r="V1747" s="172"/>
      <c r="W1747" s="120"/>
      <c r="AA1747" s="195"/>
      <c r="AB1747" s="137"/>
    </row>
    <row r="1748" spans="1:28" s="2" customFormat="1" ht="15" x14ac:dyDescent="0.2">
      <c r="A1748" s="228">
        <v>820416</v>
      </c>
      <c r="B1748" s="228" t="s">
        <v>4073</v>
      </c>
      <c r="C1748" s="228" t="s">
        <v>4204</v>
      </c>
      <c r="D1748" s="228" t="s">
        <v>3426</v>
      </c>
      <c r="E1748" s="228" t="s">
        <v>3387</v>
      </c>
      <c r="F1748" s="228" t="s">
        <v>7</v>
      </c>
      <c r="G1748" s="228" t="s">
        <v>128</v>
      </c>
      <c r="H1748" s="228">
        <v>0</v>
      </c>
      <c r="I1748" s="228">
        <v>0</v>
      </c>
      <c r="J1748" s="228">
        <v>0</v>
      </c>
      <c r="K1748" s="228">
        <v>0</v>
      </c>
      <c r="L1748" s="231">
        <v>0</v>
      </c>
      <c r="N1748" s="119" t="str">
        <f t="shared" si="81"/>
        <v>820416-20100-M</v>
      </c>
      <c r="O1748" s="122" t="str">
        <f>IF(B1748="NET","",IF(B1748="","",IFERROR(VLOOKUP(N1748,EAN!$A:$B,2,FALSE),"MANGLER - MÅ OPPDATERE EAN-FANEN")))</f>
        <v>MANGLER - MÅ OPPDATERE EAN-FANEN</v>
      </c>
      <c r="P1748" s="119">
        <f t="shared" si="82"/>
        <v>0</v>
      </c>
      <c r="Q1748" s="119">
        <f t="shared" si="83"/>
        <v>0</v>
      </c>
      <c r="S1748" s="137" t="str">
        <f>IF(B1748="NET","",IFERROR(VLOOKUP(O1748,'2) Order Form'!$W$9:$W$1926,1,FALSE),"Ikke med I order form"))</f>
        <v>Ikke med I order form</v>
      </c>
      <c r="V1748" s="172"/>
      <c r="W1748" s="120"/>
      <c r="AA1748" s="195"/>
      <c r="AB1748" s="137"/>
    </row>
    <row r="1749" spans="1:28" s="2" customFormat="1" ht="15" x14ac:dyDescent="0.2">
      <c r="A1749" s="228">
        <v>820416</v>
      </c>
      <c r="B1749" s="228" t="s">
        <v>4073</v>
      </c>
      <c r="C1749" s="228" t="s">
        <v>4204</v>
      </c>
      <c r="D1749" s="228" t="s">
        <v>3427</v>
      </c>
      <c r="E1749" s="228" t="s">
        <v>3387</v>
      </c>
      <c r="F1749" s="228" t="s">
        <v>67</v>
      </c>
      <c r="G1749" s="228" t="s">
        <v>128</v>
      </c>
      <c r="H1749" s="228">
        <v>0</v>
      </c>
      <c r="I1749" s="228">
        <v>0</v>
      </c>
      <c r="J1749" s="228">
        <v>0</v>
      </c>
      <c r="K1749" s="228">
        <v>0</v>
      </c>
      <c r="L1749" s="231">
        <v>0</v>
      </c>
      <c r="N1749" s="119" t="str">
        <f t="shared" si="81"/>
        <v>820416-20100-L</v>
      </c>
      <c r="O1749" s="122" t="str">
        <f>IF(B1749="NET","",IF(B1749="","",IFERROR(VLOOKUP(N1749,EAN!$A:$B,2,FALSE),"MANGLER - MÅ OPPDATERE EAN-FANEN")))</f>
        <v>MANGLER - MÅ OPPDATERE EAN-FANEN</v>
      </c>
      <c r="P1749" s="119">
        <f t="shared" si="82"/>
        <v>0</v>
      </c>
      <c r="Q1749" s="119">
        <f t="shared" si="83"/>
        <v>0</v>
      </c>
      <c r="S1749" s="137" t="str">
        <f>IF(B1749="NET","",IFERROR(VLOOKUP(O1749,'2) Order Form'!$W$9:$W$1926,1,FALSE),"Ikke med I order form"))</f>
        <v>Ikke med I order form</v>
      </c>
      <c r="V1749" s="172"/>
      <c r="W1749" s="120"/>
      <c r="AA1749" s="195"/>
      <c r="AB1749" s="137"/>
    </row>
    <row r="1750" spans="1:28" s="2" customFormat="1" ht="15" x14ac:dyDescent="0.2">
      <c r="A1750" s="228">
        <v>820416</v>
      </c>
      <c r="B1750" s="228" t="s">
        <v>4073</v>
      </c>
      <c r="C1750" s="228" t="s">
        <v>4204</v>
      </c>
      <c r="D1750" s="228" t="s">
        <v>3428</v>
      </c>
      <c r="E1750" s="228" t="s">
        <v>3387</v>
      </c>
      <c r="F1750" s="228" t="s">
        <v>68</v>
      </c>
      <c r="G1750" s="228" t="s">
        <v>128</v>
      </c>
      <c r="H1750" s="228">
        <v>0</v>
      </c>
      <c r="I1750" s="228">
        <v>0</v>
      </c>
      <c r="J1750" s="228">
        <v>0</v>
      </c>
      <c r="K1750" s="228">
        <v>0</v>
      </c>
      <c r="L1750" s="231">
        <v>0</v>
      </c>
      <c r="N1750" s="119" t="str">
        <f t="shared" si="81"/>
        <v>820416-20100-XL</v>
      </c>
      <c r="O1750" s="122" t="str">
        <f>IF(B1750="NET","",IF(B1750="","",IFERROR(VLOOKUP(N1750,EAN!$A:$B,2,FALSE),"MANGLER - MÅ OPPDATERE EAN-FANEN")))</f>
        <v>MANGLER - MÅ OPPDATERE EAN-FANEN</v>
      </c>
      <c r="P1750" s="119">
        <f t="shared" si="82"/>
        <v>0</v>
      </c>
      <c r="Q1750" s="119">
        <f t="shared" si="83"/>
        <v>0</v>
      </c>
      <c r="S1750" s="137" t="str">
        <f>IF(B1750="NET","",IFERROR(VLOOKUP(O1750,'2) Order Form'!$W$9:$W$1926,1,FALSE),"Ikke med I order form"))</f>
        <v>Ikke med I order form</v>
      </c>
      <c r="V1750" s="172"/>
      <c r="W1750" s="120"/>
      <c r="AA1750" s="195"/>
      <c r="AB1750" s="137"/>
    </row>
    <row r="1751" spans="1:28" s="2" customFormat="1" ht="15" x14ac:dyDescent="0.2">
      <c r="A1751" s="228">
        <v>820416</v>
      </c>
      <c r="B1751" s="228" t="s">
        <v>4073</v>
      </c>
      <c r="C1751" s="228" t="s">
        <v>4204</v>
      </c>
      <c r="D1751" s="228" t="s">
        <v>650</v>
      </c>
      <c r="E1751" s="228" t="s">
        <v>4364</v>
      </c>
      <c r="F1751" s="228" t="s">
        <v>8</v>
      </c>
      <c r="G1751" s="228" t="s">
        <v>128</v>
      </c>
      <c r="H1751" s="228">
        <v>0</v>
      </c>
      <c r="I1751" s="228">
        <v>0</v>
      </c>
      <c r="J1751" s="228">
        <v>0</v>
      </c>
      <c r="K1751" s="228">
        <v>0</v>
      </c>
      <c r="L1751" s="231">
        <v>0</v>
      </c>
      <c r="N1751" s="119" t="str">
        <f t="shared" si="81"/>
        <v>820416-99901-S</v>
      </c>
      <c r="O1751" s="122" t="str">
        <f>IF(B1751="NET","",IF(B1751="","",IFERROR(VLOOKUP(N1751,EAN!$A:$B,2,FALSE),"MANGLER - MÅ OPPDATERE EAN-FANEN")))</f>
        <v>MANGLER - MÅ OPPDATERE EAN-FANEN</v>
      </c>
      <c r="P1751" s="119">
        <f t="shared" si="82"/>
        <v>0</v>
      </c>
      <c r="Q1751" s="119">
        <f t="shared" si="83"/>
        <v>0</v>
      </c>
      <c r="S1751" s="137" t="str">
        <f>IF(B1751="NET","",IFERROR(VLOOKUP(O1751,'2) Order Form'!$W$9:$W$1926,1,FALSE),"Ikke med I order form"))</f>
        <v>Ikke med I order form</v>
      </c>
      <c r="V1751" s="172"/>
      <c r="W1751" s="120"/>
      <c r="AA1751" s="195"/>
      <c r="AB1751" s="137"/>
    </row>
    <row r="1752" spans="1:28" s="2" customFormat="1" ht="15" x14ac:dyDescent="0.2">
      <c r="A1752" s="228">
        <v>820416</v>
      </c>
      <c r="B1752" s="228" t="s">
        <v>4073</v>
      </c>
      <c r="C1752" s="228" t="s">
        <v>4204</v>
      </c>
      <c r="D1752" s="228" t="s">
        <v>651</v>
      </c>
      <c r="E1752" s="228" t="s">
        <v>4364</v>
      </c>
      <c r="F1752" s="228" t="s">
        <v>7</v>
      </c>
      <c r="G1752" s="228" t="s">
        <v>128</v>
      </c>
      <c r="H1752" s="228">
        <v>0</v>
      </c>
      <c r="I1752" s="228">
        <v>0</v>
      </c>
      <c r="J1752" s="228">
        <v>0</v>
      </c>
      <c r="K1752" s="228">
        <v>0</v>
      </c>
      <c r="L1752" s="231">
        <v>0</v>
      </c>
      <c r="N1752" s="119" t="str">
        <f t="shared" si="81"/>
        <v>820416-99901-M</v>
      </c>
      <c r="O1752" s="122" t="str">
        <f>IF(B1752="NET","",IF(B1752="","",IFERROR(VLOOKUP(N1752,EAN!$A:$B,2,FALSE),"MANGLER - MÅ OPPDATERE EAN-FANEN")))</f>
        <v>MANGLER - MÅ OPPDATERE EAN-FANEN</v>
      </c>
      <c r="P1752" s="119">
        <f t="shared" si="82"/>
        <v>0</v>
      </c>
      <c r="Q1752" s="119">
        <f t="shared" si="83"/>
        <v>0</v>
      </c>
      <c r="S1752" s="137" t="str">
        <f>IF(B1752="NET","",IFERROR(VLOOKUP(O1752,'2) Order Form'!$W$9:$W$1926,1,FALSE),"Ikke med I order form"))</f>
        <v>Ikke med I order form</v>
      </c>
      <c r="V1752" s="172"/>
      <c r="W1752" s="120"/>
      <c r="AA1752" s="195"/>
      <c r="AB1752" s="137"/>
    </row>
    <row r="1753" spans="1:28" s="2" customFormat="1" ht="15" x14ac:dyDescent="0.2">
      <c r="A1753" s="228">
        <v>820416</v>
      </c>
      <c r="B1753" s="228" t="s">
        <v>4073</v>
      </c>
      <c r="C1753" s="228" t="s">
        <v>4204</v>
      </c>
      <c r="D1753" s="228" t="s">
        <v>652</v>
      </c>
      <c r="E1753" s="228" t="s">
        <v>4364</v>
      </c>
      <c r="F1753" s="228" t="s">
        <v>67</v>
      </c>
      <c r="G1753" s="228" t="s">
        <v>128</v>
      </c>
      <c r="H1753" s="228">
        <v>0</v>
      </c>
      <c r="I1753" s="228">
        <v>0</v>
      </c>
      <c r="J1753" s="228">
        <v>0</v>
      </c>
      <c r="K1753" s="228">
        <v>0</v>
      </c>
      <c r="L1753" s="231">
        <v>0</v>
      </c>
      <c r="N1753" s="119" t="str">
        <f t="shared" si="81"/>
        <v>820416-99901-L</v>
      </c>
      <c r="O1753" s="122" t="str">
        <f>IF(B1753="NET","",IF(B1753="","",IFERROR(VLOOKUP(N1753,EAN!$A:$B,2,FALSE),"MANGLER - MÅ OPPDATERE EAN-FANEN")))</f>
        <v>MANGLER - MÅ OPPDATERE EAN-FANEN</v>
      </c>
      <c r="P1753" s="119">
        <f t="shared" si="82"/>
        <v>0</v>
      </c>
      <c r="Q1753" s="119">
        <f t="shared" si="83"/>
        <v>0</v>
      </c>
      <c r="S1753" s="137" t="str">
        <f>IF(B1753="NET","",IFERROR(VLOOKUP(O1753,'2) Order Form'!$W$9:$W$1926,1,FALSE),"Ikke med I order form"))</f>
        <v>Ikke med I order form</v>
      </c>
      <c r="V1753" s="172"/>
      <c r="W1753" s="120"/>
      <c r="AA1753" s="195"/>
      <c r="AB1753" s="137"/>
    </row>
    <row r="1754" spans="1:28" s="2" customFormat="1" ht="15" x14ac:dyDescent="0.2">
      <c r="A1754" s="228">
        <v>820416</v>
      </c>
      <c r="B1754" s="228" t="s">
        <v>4073</v>
      </c>
      <c r="C1754" s="228" t="s">
        <v>4204</v>
      </c>
      <c r="D1754" s="228" t="s">
        <v>653</v>
      </c>
      <c r="E1754" s="228" t="s">
        <v>4364</v>
      </c>
      <c r="F1754" s="228" t="s">
        <v>68</v>
      </c>
      <c r="G1754" s="228" t="s">
        <v>128</v>
      </c>
      <c r="H1754" s="228">
        <v>0</v>
      </c>
      <c r="I1754" s="228">
        <v>0</v>
      </c>
      <c r="J1754" s="228">
        <v>0</v>
      </c>
      <c r="K1754" s="228">
        <v>0</v>
      </c>
      <c r="L1754" s="231">
        <v>0</v>
      </c>
      <c r="N1754" s="119" t="str">
        <f t="shared" si="81"/>
        <v>820416-99901-XL</v>
      </c>
      <c r="O1754" s="122" t="str">
        <f>IF(B1754="NET","",IF(B1754="","",IFERROR(VLOOKUP(N1754,EAN!$A:$B,2,FALSE),"MANGLER - MÅ OPPDATERE EAN-FANEN")))</f>
        <v>MANGLER - MÅ OPPDATERE EAN-FANEN</v>
      </c>
      <c r="P1754" s="119">
        <f t="shared" si="82"/>
        <v>0</v>
      </c>
      <c r="Q1754" s="119">
        <f t="shared" si="83"/>
        <v>0</v>
      </c>
      <c r="S1754" s="137" t="str">
        <f>IF(B1754="NET","",IFERROR(VLOOKUP(O1754,'2) Order Form'!$W$9:$W$1926,1,FALSE),"Ikke med I order form"))</f>
        <v>Ikke med I order form</v>
      </c>
      <c r="V1754" s="172"/>
      <c r="W1754" s="120"/>
      <c r="AA1754" s="195"/>
      <c r="AB1754" s="137"/>
    </row>
    <row r="1755" spans="1:28" s="2" customFormat="1" ht="15" x14ac:dyDescent="0.2">
      <c r="A1755" s="229">
        <v>820417</v>
      </c>
      <c r="B1755" s="228" t="s">
        <v>248</v>
      </c>
      <c r="C1755" s="228"/>
      <c r="D1755" s="228"/>
      <c r="E1755" s="228"/>
      <c r="F1755" s="228"/>
      <c r="G1755" s="228"/>
      <c r="H1755" s="229">
        <v>202226</v>
      </c>
      <c r="I1755" s="229">
        <v>202227</v>
      </c>
      <c r="J1755" s="229">
        <v>202228</v>
      </c>
      <c r="K1755" s="229">
        <v>202229</v>
      </c>
      <c r="L1755" s="232">
        <v>202234</v>
      </c>
      <c r="N1755" s="119" t="str">
        <f t="shared" si="81"/>
        <v>820417-</v>
      </c>
      <c r="O1755" s="122" t="str">
        <f>IF(B1755="NET","",IF(B1755="","",IFERROR(VLOOKUP(N1755,EAN!$A:$B,2,FALSE),"MANGLER - MÅ OPPDATERE EAN-FANEN")))</f>
        <v/>
      </c>
      <c r="P1755" s="119">
        <f t="shared" si="82"/>
        <v>202226</v>
      </c>
      <c r="Q1755" s="119">
        <f t="shared" si="83"/>
        <v>202234</v>
      </c>
      <c r="S1755" s="137" t="str">
        <f>IF(B1755="NET","",IFERROR(VLOOKUP(O1755,'2) Order Form'!$W$9:$W$1926,1,FALSE),"Ikke med I order form"))</f>
        <v/>
      </c>
      <c r="V1755" s="172"/>
      <c r="W1755" s="120"/>
      <c r="AA1755" s="195"/>
      <c r="AB1755" s="137"/>
    </row>
    <row r="1756" spans="1:28" s="2" customFormat="1" ht="15" x14ac:dyDescent="0.2">
      <c r="A1756" s="228">
        <v>820417</v>
      </c>
      <c r="B1756" s="228" t="s">
        <v>4074</v>
      </c>
      <c r="C1756" s="228" t="s">
        <v>4204</v>
      </c>
      <c r="D1756" s="228" t="s">
        <v>3432</v>
      </c>
      <c r="E1756" s="228" t="s">
        <v>3387</v>
      </c>
      <c r="F1756" s="228" t="s">
        <v>69</v>
      </c>
      <c r="G1756" s="228" t="s">
        <v>128</v>
      </c>
      <c r="H1756" s="228">
        <v>0</v>
      </c>
      <c r="I1756" s="228">
        <v>0</v>
      </c>
      <c r="J1756" s="228">
        <v>0</v>
      </c>
      <c r="K1756" s="228">
        <v>0</v>
      </c>
      <c r="L1756" s="231">
        <v>0</v>
      </c>
      <c r="N1756" s="119" t="str">
        <f t="shared" si="81"/>
        <v>820417-20100-XS</v>
      </c>
      <c r="O1756" s="122" t="str">
        <f>IF(B1756="NET","",IF(B1756="","",IFERROR(VLOOKUP(N1756,EAN!$A:$B,2,FALSE),"MANGLER - MÅ OPPDATERE EAN-FANEN")))</f>
        <v>MANGLER - MÅ OPPDATERE EAN-FANEN</v>
      </c>
      <c r="P1756" s="119">
        <f t="shared" si="82"/>
        <v>0</v>
      </c>
      <c r="Q1756" s="119">
        <f t="shared" si="83"/>
        <v>0</v>
      </c>
      <c r="S1756" s="137" t="str">
        <f>IF(B1756="NET","",IFERROR(VLOOKUP(O1756,'2) Order Form'!$W$9:$W$1926,1,FALSE),"Ikke med I order form"))</f>
        <v>Ikke med I order form</v>
      </c>
      <c r="V1756" s="172"/>
      <c r="W1756" s="120"/>
      <c r="AA1756" s="195"/>
      <c r="AB1756" s="137"/>
    </row>
    <row r="1757" spans="1:28" s="2" customFormat="1" ht="15" x14ac:dyDescent="0.2">
      <c r="A1757" s="228">
        <v>820417</v>
      </c>
      <c r="B1757" s="228" t="s">
        <v>4074</v>
      </c>
      <c r="C1757" s="228" t="s">
        <v>4204</v>
      </c>
      <c r="D1757" s="228" t="s">
        <v>3425</v>
      </c>
      <c r="E1757" s="228" t="s">
        <v>3387</v>
      </c>
      <c r="F1757" s="228" t="s">
        <v>8</v>
      </c>
      <c r="G1757" s="228" t="s">
        <v>128</v>
      </c>
      <c r="H1757" s="228">
        <v>0</v>
      </c>
      <c r="I1757" s="228">
        <v>0</v>
      </c>
      <c r="J1757" s="228">
        <v>0</v>
      </c>
      <c r="K1757" s="228">
        <v>0</v>
      </c>
      <c r="L1757" s="231">
        <v>0</v>
      </c>
      <c r="N1757" s="119" t="str">
        <f t="shared" si="81"/>
        <v>820417-20100-S</v>
      </c>
      <c r="O1757" s="122" t="str">
        <f>IF(B1757="NET","",IF(B1757="","",IFERROR(VLOOKUP(N1757,EAN!$A:$B,2,FALSE),"MANGLER - MÅ OPPDATERE EAN-FANEN")))</f>
        <v>MANGLER - MÅ OPPDATERE EAN-FANEN</v>
      </c>
      <c r="P1757" s="119">
        <f t="shared" si="82"/>
        <v>0</v>
      </c>
      <c r="Q1757" s="119">
        <f t="shared" si="83"/>
        <v>0</v>
      </c>
      <c r="S1757" s="137" t="str">
        <f>IF(B1757="NET","",IFERROR(VLOOKUP(O1757,'2) Order Form'!$W$9:$W$1926,1,FALSE),"Ikke med I order form"))</f>
        <v>Ikke med I order form</v>
      </c>
      <c r="V1757" s="172"/>
      <c r="W1757" s="120"/>
      <c r="AA1757" s="195"/>
      <c r="AB1757" s="137"/>
    </row>
    <row r="1758" spans="1:28" s="2" customFormat="1" ht="15" x14ac:dyDescent="0.2">
      <c r="A1758" s="228">
        <v>820417</v>
      </c>
      <c r="B1758" s="228" t="s">
        <v>4074</v>
      </c>
      <c r="C1758" s="228" t="s">
        <v>4204</v>
      </c>
      <c r="D1758" s="228" t="s">
        <v>3426</v>
      </c>
      <c r="E1758" s="228" t="s">
        <v>3387</v>
      </c>
      <c r="F1758" s="228" t="s">
        <v>7</v>
      </c>
      <c r="G1758" s="228" t="s">
        <v>128</v>
      </c>
      <c r="H1758" s="228">
        <v>0</v>
      </c>
      <c r="I1758" s="228">
        <v>0</v>
      </c>
      <c r="J1758" s="228">
        <v>0</v>
      </c>
      <c r="K1758" s="228">
        <v>0</v>
      </c>
      <c r="L1758" s="231">
        <v>0</v>
      </c>
      <c r="N1758" s="119" t="str">
        <f t="shared" si="81"/>
        <v>820417-20100-M</v>
      </c>
      <c r="O1758" s="122" t="str">
        <f>IF(B1758="NET","",IF(B1758="","",IFERROR(VLOOKUP(N1758,EAN!$A:$B,2,FALSE),"MANGLER - MÅ OPPDATERE EAN-FANEN")))</f>
        <v>MANGLER - MÅ OPPDATERE EAN-FANEN</v>
      </c>
      <c r="P1758" s="119">
        <f t="shared" si="82"/>
        <v>0</v>
      </c>
      <c r="Q1758" s="119">
        <f t="shared" si="83"/>
        <v>0</v>
      </c>
      <c r="S1758" s="137" t="str">
        <f>IF(B1758="NET","",IFERROR(VLOOKUP(O1758,'2) Order Form'!$W$9:$W$1926,1,FALSE),"Ikke med I order form"))</f>
        <v>Ikke med I order form</v>
      </c>
      <c r="V1758" s="172"/>
      <c r="W1758" s="120"/>
      <c r="AA1758" s="195"/>
      <c r="AB1758" s="137"/>
    </row>
    <row r="1759" spans="1:28" s="2" customFormat="1" ht="15" x14ac:dyDescent="0.2">
      <c r="A1759" s="228">
        <v>820417</v>
      </c>
      <c r="B1759" s="228" t="s">
        <v>4074</v>
      </c>
      <c r="C1759" s="228" t="s">
        <v>4204</v>
      </c>
      <c r="D1759" s="228" t="s">
        <v>3427</v>
      </c>
      <c r="E1759" s="228" t="s">
        <v>3387</v>
      </c>
      <c r="F1759" s="228" t="s">
        <v>67</v>
      </c>
      <c r="G1759" s="228" t="s">
        <v>128</v>
      </c>
      <c r="H1759" s="228">
        <v>0</v>
      </c>
      <c r="I1759" s="228">
        <v>0</v>
      </c>
      <c r="J1759" s="228">
        <v>0</v>
      </c>
      <c r="K1759" s="228">
        <v>0</v>
      </c>
      <c r="L1759" s="231">
        <v>0</v>
      </c>
      <c r="N1759" s="119" t="str">
        <f t="shared" si="81"/>
        <v>820417-20100-L</v>
      </c>
      <c r="O1759" s="122" t="str">
        <f>IF(B1759="NET","",IF(B1759="","",IFERROR(VLOOKUP(N1759,EAN!$A:$B,2,FALSE),"MANGLER - MÅ OPPDATERE EAN-FANEN")))</f>
        <v>MANGLER - MÅ OPPDATERE EAN-FANEN</v>
      </c>
      <c r="P1759" s="119">
        <f t="shared" si="82"/>
        <v>0</v>
      </c>
      <c r="Q1759" s="119">
        <f t="shared" si="83"/>
        <v>0</v>
      </c>
      <c r="S1759" s="137" t="str">
        <f>IF(B1759="NET","",IFERROR(VLOOKUP(O1759,'2) Order Form'!$W$9:$W$1926,1,FALSE),"Ikke med I order form"))</f>
        <v>Ikke med I order form</v>
      </c>
      <c r="V1759" s="172"/>
      <c r="W1759" s="120"/>
      <c r="AA1759" s="195"/>
      <c r="AB1759" s="137"/>
    </row>
    <row r="1760" spans="1:28" s="2" customFormat="1" ht="15" x14ac:dyDescent="0.2">
      <c r="A1760" s="228">
        <v>820417</v>
      </c>
      <c r="B1760" s="228" t="s">
        <v>4074</v>
      </c>
      <c r="C1760" s="228" t="s">
        <v>4204</v>
      </c>
      <c r="D1760" s="228" t="s">
        <v>654</v>
      </c>
      <c r="E1760" s="228" t="s">
        <v>4364</v>
      </c>
      <c r="F1760" s="228" t="s">
        <v>69</v>
      </c>
      <c r="G1760" s="228" t="s">
        <v>128</v>
      </c>
      <c r="H1760" s="228">
        <v>0</v>
      </c>
      <c r="I1760" s="228">
        <v>0</v>
      </c>
      <c r="J1760" s="228">
        <v>0</v>
      </c>
      <c r="K1760" s="228">
        <v>0</v>
      </c>
      <c r="L1760" s="231">
        <v>0</v>
      </c>
      <c r="N1760" s="119" t="str">
        <f t="shared" si="81"/>
        <v>820417-99901-XS</v>
      </c>
      <c r="O1760" s="122" t="str">
        <f>IF(B1760="NET","",IF(B1760="","",IFERROR(VLOOKUP(N1760,EAN!$A:$B,2,FALSE),"MANGLER - MÅ OPPDATERE EAN-FANEN")))</f>
        <v>MANGLER - MÅ OPPDATERE EAN-FANEN</v>
      </c>
      <c r="P1760" s="119">
        <f t="shared" si="82"/>
        <v>0</v>
      </c>
      <c r="Q1760" s="119">
        <f t="shared" si="83"/>
        <v>0</v>
      </c>
      <c r="S1760" s="137" t="str">
        <f>IF(B1760="NET","",IFERROR(VLOOKUP(O1760,'2) Order Form'!$W$9:$W$1926,1,FALSE),"Ikke med I order form"))</f>
        <v>Ikke med I order form</v>
      </c>
      <c r="V1760" s="172"/>
      <c r="W1760" s="120"/>
      <c r="AA1760" s="195"/>
      <c r="AB1760" s="137"/>
    </row>
    <row r="1761" spans="1:28" s="2" customFormat="1" ht="15" x14ac:dyDescent="0.2">
      <c r="A1761" s="228">
        <v>820417</v>
      </c>
      <c r="B1761" s="228" t="s">
        <v>4074</v>
      </c>
      <c r="C1761" s="228" t="s">
        <v>4204</v>
      </c>
      <c r="D1761" s="228" t="s">
        <v>650</v>
      </c>
      <c r="E1761" s="228" t="s">
        <v>4364</v>
      </c>
      <c r="F1761" s="228" t="s">
        <v>8</v>
      </c>
      <c r="G1761" s="228" t="s">
        <v>128</v>
      </c>
      <c r="H1761" s="228">
        <v>0</v>
      </c>
      <c r="I1761" s="228">
        <v>0</v>
      </c>
      <c r="J1761" s="228">
        <v>0</v>
      </c>
      <c r="K1761" s="228">
        <v>0</v>
      </c>
      <c r="L1761" s="231">
        <v>0</v>
      </c>
      <c r="N1761" s="119" t="str">
        <f t="shared" si="81"/>
        <v>820417-99901-S</v>
      </c>
      <c r="O1761" s="122" t="str">
        <f>IF(B1761="NET","",IF(B1761="","",IFERROR(VLOOKUP(N1761,EAN!$A:$B,2,FALSE),"MANGLER - MÅ OPPDATERE EAN-FANEN")))</f>
        <v>MANGLER - MÅ OPPDATERE EAN-FANEN</v>
      </c>
      <c r="P1761" s="119">
        <f t="shared" si="82"/>
        <v>0</v>
      </c>
      <c r="Q1761" s="119">
        <f t="shared" si="83"/>
        <v>0</v>
      </c>
      <c r="S1761" s="137" t="str">
        <f>IF(B1761="NET","",IFERROR(VLOOKUP(O1761,'2) Order Form'!$W$9:$W$1926,1,FALSE),"Ikke med I order form"))</f>
        <v>Ikke med I order form</v>
      </c>
      <c r="V1761" s="172"/>
      <c r="W1761" s="120"/>
      <c r="AA1761" s="195"/>
      <c r="AB1761" s="137"/>
    </row>
    <row r="1762" spans="1:28" s="2" customFormat="1" ht="15" x14ac:dyDescent="0.2">
      <c r="A1762" s="228">
        <v>820417</v>
      </c>
      <c r="B1762" s="228" t="s">
        <v>4074</v>
      </c>
      <c r="C1762" s="228" t="s">
        <v>4204</v>
      </c>
      <c r="D1762" s="228" t="s">
        <v>651</v>
      </c>
      <c r="E1762" s="228" t="s">
        <v>4364</v>
      </c>
      <c r="F1762" s="228" t="s">
        <v>7</v>
      </c>
      <c r="G1762" s="228" t="s">
        <v>128</v>
      </c>
      <c r="H1762" s="228">
        <v>0</v>
      </c>
      <c r="I1762" s="228">
        <v>0</v>
      </c>
      <c r="J1762" s="228">
        <v>0</v>
      </c>
      <c r="K1762" s="228">
        <v>0</v>
      </c>
      <c r="L1762" s="231">
        <v>0</v>
      </c>
      <c r="N1762" s="119" t="str">
        <f t="shared" si="81"/>
        <v>820417-99901-M</v>
      </c>
      <c r="O1762" s="122" t="str">
        <f>IF(B1762="NET","",IF(B1762="","",IFERROR(VLOOKUP(N1762,EAN!$A:$B,2,FALSE),"MANGLER - MÅ OPPDATERE EAN-FANEN")))</f>
        <v>MANGLER - MÅ OPPDATERE EAN-FANEN</v>
      </c>
      <c r="P1762" s="119">
        <f t="shared" si="82"/>
        <v>0</v>
      </c>
      <c r="Q1762" s="119">
        <f t="shared" si="83"/>
        <v>0</v>
      </c>
      <c r="S1762" s="137" t="str">
        <f>IF(B1762="NET","",IFERROR(VLOOKUP(O1762,'2) Order Form'!$W$9:$W$1926,1,FALSE),"Ikke med I order form"))</f>
        <v>Ikke med I order form</v>
      </c>
      <c r="V1762" s="172"/>
      <c r="W1762" s="120"/>
      <c r="AA1762" s="195"/>
      <c r="AB1762" s="137"/>
    </row>
    <row r="1763" spans="1:28" s="2" customFormat="1" ht="15" x14ac:dyDescent="0.2">
      <c r="A1763" s="228">
        <v>820417</v>
      </c>
      <c r="B1763" s="228" t="s">
        <v>4074</v>
      </c>
      <c r="C1763" s="228" t="s">
        <v>4204</v>
      </c>
      <c r="D1763" s="228" t="s">
        <v>652</v>
      </c>
      <c r="E1763" s="228" t="s">
        <v>4364</v>
      </c>
      <c r="F1763" s="228" t="s">
        <v>67</v>
      </c>
      <c r="G1763" s="228" t="s">
        <v>128</v>
      </c>
      <c r="H1763" s="228">
        <v>0</v>
      </c>
      <c r="I1763" s="228">
        <v>0</v>
      </c>
      <c r="J1763" s="228">
        <v>0</v>
      </c>
      <c r="K1763" s="228">
        <v>0</v>
      </c>
      <c r="L1763" s="231">
        <v>0</v>
      </c>
      <c r="N1763" s="119" t="str">
        <f t="shared" si="81"/>
        <v>820417-99901-L</v>
      </c>
      <c r="O1763" s="122" t="str">
        <f>IF(B1763="NET","",IF(B1763="","",IFERROR(VLOOKUP(N1763,EAN!$A:$B,2,FALSE),"MANGLER - MÅ OPPDATERE EAN-FANEN")))</f>
        <v>MANGLER - MÅ OPPDATERE EAN-FANEN</v>
      </c>
      <c r="P1763" s="119">
        <f t="shared" si="82"/>
        <v>0</v>
      </c>
      <c r="Q1763" s="119">
        <f t="shared" si="83"/>
        <v>0</v>
      </c>
      <c r="S1763" s="137" t="str">
        <f>IF(B1763="NET","",IFERROR(VLOOKUP(O1763,'2) Order Form'!$W$9:$W$1926,1,FALSE),"Ikke med I order form"))</f>
        <v>Ikke med I order form</v>
      </c>
      <c r="V1763" s="172"/>
      <c r="W1763" s="120"/>
      <c r="AA1763" s="195"/>
      <c r="AB1763" s="137"/>
    </row>
    <row r="1764" spans="1:28" s="2" customFormat="1" ht="15" x14ac:dyDescent="0.2">
      <c r="A1764" s="229">
        <v>820418</v>
      </c>
      <c r="B1764" s="228" t="s">
        <v>248</v>
      </c>
      <c r="C1764" s="228"/>
      <c r="D1764" s="228"/>
      <c r="E1764" s="228"/>
      <c r="F1764" s="228"/>
      <c r="G1764" s="228"/>
      <c r="H1764" s="229">
        <v>202226</v>
      </c>
      <c r="I1764" s="229">
        <v>202227</v>
      </c>
      <c r="J1764" s="229">
        <v>202228</v>
      </c>
      <c r="K1764" s="229">
        <v>202229</v>
      </c>
      <c r="L1764" s="232">
        <v>202234</v>
      </c>
      <c r="N1764" s="119" t="str">
        <f t="shared" si="81"/>
        <v>820418-</v>
      </c>
      <c r="O1764" s="122" t="str">
        <f>IF(B1764="NET","",IF(B1764="","",IFERROR(VLOOKUP(N1764,EAN!$A:$B,2,FALSE),"MANGLER - MÅ OPPDATERE EAN-FANEN")))</f>
        <v/>
      </c>
      <c r="P1764" s="119">
        <f t="shared" si="82"/>
        <v>202226</v>
      </c>
      <c r="Q1764" s="119">
        <f t="shared" si="83"/>
        <v>202234</v>
      </c>
      <c r="S1764" s="137" t="str">
        <f>IF(B1764="NET","",IFERROR(VLOOKUP(O1764,'2) Order Form'!$W$9:$W$1926,1,FALSE),"Ikke med I order form"))</f>
        <v/>
      </c>
      <c r="V1764" s="172"/>
      <c r="W1764" s="120"/>
      <c r="AA1764" s="195"/>
      <c r="AB1764" s="137"/>
    </row>
    <row r="1765" spans="1:28" s="2" customFormat="1" ht="15" x14ac:dyDescent="0.2">
      <c r="A1765" s="228">
        <v>820418</v>
      </c>
      <c r="B1765" s="228" t="s">
        <v>4075</v>
      </c>
      <c r="C1765" s="228" t="s">
        <v>4204</v>
      </c>
      <c r="D1765" s="228" t="s">
        <v>3425</v>
      </c>
      <c r="E1765" s="228" t="s">
        <v>3387</v>
      </c>
      <c r="F1765" s="228" t="s">
        <v>8</v>
      </c>
      <c r="G1765" s="228" t="s">
        <v>128</v>
      </c>
      <c r="H1765" s="228">
        <v>0</v>
      </c>
      <c r="I1765" s="228">
        <v>0</v>
      </c>
      <c r="J1765" s="228">
        <v>0</v>
      </c>
      <c r="K1765" s="228">
        <v>0</v>
      </c>
      <c r="L1765" s="231">
        <v>0</v>
      </c>
      <c r="N1765" s="119" t="str">
        <f t="shared" si="81"/>
        <v>820418-20100-S</v>
      </c>
      <c r="O1765" s="122" t="str">
        <f>IF(B1765="NET","",IF(B1765="","",IFERROR(VLOOKUP(N1765,EAN!$A:$B,2,FALSE),"MANGLER - MÅ OPPDATERE EAN-FANEN")))</f>
        <v>MANGLER - MÅ OPPDATERE EAN-FANEN</v>
      </c>
      <c r="P1765" s="119">
        <f t="shared" si="82"/>
        <v>0</v>
      </c>
      <c r="Q1765" s="119">
        <f t="shared" si="83"/>
        <v>0</v>
      </c>
      <c r="S1765" s="137" t="str">
        <f>IF(B1765="NET","",IFERROR(VLOOKUP(O1765,'2) Order Form'!$W$9:$W$1926,1,FALSE),"Ikke med I order form"))</f>
        <v>Ikke med I order form</v>
      </c>
      <c r="V1765" s="172"/>
      <c r="W1765" s="120"/>
      <c r="AA1765" s="195"/>
      <c r="AB1765" s="137"/>
    </row>
    <row r="1766" spans="1:28" s="2" customFormat="1" ht="15" x14ac:dyDescent="0.2">
      <c r="A1766" s="228">
        <v>820418</v>
      </c>
      <c r="B1766" s="228" t="s">
        <v>4075</v>
      </c>
      <c r="C1766" s="228" t="s">
        <v>4204</v>
      </c>
      <c r="D1766" s="228" t="s">
        <v>3426</v>
      </c>
      <c r="E1766" s="228" t="s">
        <v>3387</v>
      </c>
      <c r="F1766" s="228" t="s">
        <v>7</v>
      </c>
      <c r="G1766" s="228" t="s">
        <v>128</v>
      </c>
      <c r="H1766" s="228">
        <v>0</v>
      </c>
      <c r="I1766" s="228">
        <v>0</v>
      </c>
      <c r="J1766" s="228">
        <v>0</v>
      </c>
      <c r="K1766" s="228">
        <v>0</v>
      </c>
      <c r="L1766" s="231">
        <v>0</v>
      </c>
      <c r="N1766" s="119" t="str">
        <f t="shared" si="81"/>
        <v>820418-20100-M</v>
      </c>
      <c r="O1766" s="122" t="str">
        <f>IF(B1766="NET","",IF(B1766="","",IFERROR(VLOOKUP(N1766,EAN!$A:$B,2,FALSE),"MANGLER - MÅ OPPDATERE EAN-FANEN")))</f>
        <v>MANGLER - MÅ OPPDATERE EAN-FANEN</v>
      </c>
      <c r="P1766" s="119">
        <f t="shared" si="82"/>
        <v>0</v>
      </c>
      <c r="Q1766" s="119">
        <f t="shared" si="83"/>
        <v>0</v>
      </c>
      <c r="S1766" s="137" t="str">
        <f>IF(B1766="NET","",IFERROR(VLOOKUP(O1766,'2) Order Form'!$W$9:$W$1926,1,FALSE),"Ikke med I order form"))</f>
        <v>Ikke med I order form</v>
      </c>
      <c r="V1766" s="172"/>
      <c r="W1766" s="120"/>
      <c r="AA1766" s="195"/>
      <c r="AB1766" s="137"/>
    </row>
    <row r="1767" spans="1:28" s="2" customFormat="1" ht="15" x14ac:dyDescent="0.2">
      <c r="A1767" s="228">
        <v>820418</v>
      </c>
      <c r="B1767" s="228" t="s">
        <v>4075</v>
      </c>
      <c r="C1767" s="228" t="s">
        <v>4204</v>
      </c>
      <c r="D1767" s="228" t="s">
        <v>3427</v>
      </c>
      <c r="E1767" s="228" t="s">
        <v>3387</v>
      </c>
      <c r="F1767" s="228" t="s">
        <v>67</v>
      </c>
      <c r="G1767" s="228" t="s">
        <v>128</v>
      </c>
      <c r="H1767" s="228">
        <v>0</v>
      </c>
      <c r="I1767" s="228">
        <v>0</v>
      </c>
      <c r="J1767" s="228">
        <v>0</v>
      </c>
      <c r="K1767" s="228">
        <v>0</v>
      </c>
      <c r="L1767" s="231">
        <v>0</v>
      </c>
      <c r="N1767" s="119" t="str">
        <f t="shared" si="81"/>
        <v>820418-20100-L</v>
      </c>
      <c r="O1767" s="122" t="str">
        <f>IF(B1767="NET","",IF(B1767="","",IFERROR(VLOOKUP(N1767,EAN!$A:$B,2,FALSE),"MANGLER - MÅ OPPDATERE EAN-FANEN")))</f>
        <v>MANGLER - MÅ OPPDATERE EAN-FANEN</v>
      </c>
      <c r="P1767" s="119">
        <f t="shared" si="82"/>
        <v>0</v>
      </c>
      <c r="Q1767" s="119">
        <f t="shared" si="83"/>
        <v>0</v>
      </c>
      <c r="S1767" s="137" t="str">
        <f>IF(B1767="NET","",IFERROR(VLOOKUP(O1767,'2) Order Form'!$W$9:$W$1926,1,FALSE),"Ikke med I order form"))</f>
        <v>Ikke med I order form</v>
      </c>
      <c r="V1767" s="172"/>
      <c r="W1767" s="120"/>
      <c r="AA1767" s="195"/>
      <c r="AB1767" s="137"/>
    </row>
    <row r="1768" spans="1:28" s="2" customFormat="1" ht="15" x14ac:dyDescent="0.2">
      <c r="A1768" s="228">
        <v>820418</v>
      </c>
      <c r="B1768" s="228" t="s">
        <v>4075</v>
      </c>
      <c r="C1768" s="228" t="s">
        <v>4204</v>
      </c>
      <c r="D1768" s="228" t="s">
        <v>3428</v>
      </c>
      <c r="E1768" s="228" t="s">
        <v>3387</v>
      </c>
      <c r="F1768" s="228" t="s">
        <v>68</v>
      </c>
      <c r="G1768" s="228" t="s">
        <v>128</v>
      </c>
      <c r="H1768" s="228">
        <v>0</v>
      </c>
      <c r="I1768" s="228">
        <v>0</v>
      </c>
      <c r="J1768" s="228">
        <v>0</v>
      </c>
      <c r="K1768" s="228">
        <v>0</v>
      </c>
      <c r="L1768" s="231">
        <v>0</v>
      </c>
      <c r="N1768" s="119" t="str">
        <f t="shared" si="81"/>
        <v>820418-20100-XL</v>
      </c>
      <c r="O1768" s="122" t="str">
        <f>IF(B1768="NET","",IF(B1768="","",IFERROR(VLOOKUP(N1768,EAN!$A:$B,2,FALSE),"MANGLER - MÅ OPPDATERE EAN-FANEN")))</f>
        <v>MANGLER - MÅ OPPDATERE EAN-FANEN</v>
      </c>
      <c r="P1768" s="119">
        <f t="shared" si="82"/>
        <v>0</v>
      </c>
      <c r="Q1768" s="119">
        <f t="shared" si="83"/>
        <v>0</v>
      </c>
      <c r="S1768" s="137" t="str">
        <f>IF(B1768="NET","",IFERROR(VLOOKUP(O1768,'2) Order Form'!$W$9:$W$1926,1,FALSE),"Ikke med I order form"))</f>
        <v>Ikke med I order form</v>
      </c>
      <c r="V1768" s="172"/>
      <c r="W1768" s="120"/>
      <c r="AA1768" s="195"/>
      <c r="AB1768" s="137"/>
    </row>
    <row r="1769" spans="1:28" s="2" customFormat="1" ht="15" x14ac:dyDescent="0.2">
      <c r="A1769" s="228">
        <v>820418</v>
      </c>
      <c r="B1769" s="228" t="s">
        <v>4075</v>
      </c>
      <c r="C1769" s="228" t="s">
        <v>4204</v>
      </c>
      <c r="D1769" s="228" t="s">
        <v>650</v>
      </c>
      <c r="E1769" s="228" t="s">
        <v>4364</v>
      </c>
      <c r="F1769" s="228" t="s">
        <v>8</v>
      </c>
      <c r="G1769" s="228" t="s">
        <v>128</v>
      </c>
      <c r="H1769" s="228">
        <v>0</v>
      </c>
      <c r="I1769" s="228">
        <v>0</v>
      </c>
      <c r="J1769" s="228">
        <v>0</v>
      </c>
      <c r="K1769" s="228">
        <v>0</v>
      </c>
      <c r="L1769" s="231">
        <v>0</v>
      </c>
      <c r="N1769" s="119" t="str">
        <f t="shared" si="81"/>
        <v>820418-99901-S</v>
      </c>
      <c r="O1769" s="122" t="str">
        <f>IF(B1769="NET","",IF(B1769="","",IFERROR(VLOOKUP(N1769,EAN!$A:$B,2,FALSE),"MANGLER - MÅ OPPDATERE EAN-FANEN")))</f>
        <v>MANGLER - MÅ OPPDATERE EAN-FANEN</v>
      </c>
      <c r="P1769" s="119">
        <f t="shared" si="82"/>
        <v>0</v>
      </c>
      <c r="Q1769" s="119">
        <f t="shared" si="83"/>
        <v>0</v>
      </c>
      <c r="S1769" s="137" t="str">
        <f>IF(B1769="NET","",IFERROR(VLOOKUP(O1769,'2) Order Form'!$W$9:$W$1926,1,FALSE),"Ikke med I order form"))</f>
        <v>Ikke med I order form</v>
      </c>
      <c r="V1769" s="172"/>
      <c r="W1769" s="120"/>
      <c r="AA1769" s="195"/>
      <c r="AB1769" s="137"/>
    </row>
    <row r="1770" spans="1:28" s="2" customFormat="1" ht="15" x14ac:dyDescent="0.2">
      <c r="A1770" s="228">
        <v>820418</v>
      </c>
      <c r="B1770" s="228" t="s">
        <v>4075</v>
      </c>
      <c r="C1770" s="228" t="s">
        <v>4204</v>
      </c>
      <c r="D1770" s="228" t="s">
        <v>651</v>
      </c>
      <c r="E1770" s="228" t="s">
        <v>4364</v>
      </c>
      <c r="F1770" s="228" t="s">
        <v>7</v>
      </c>
      <c r="G1770" s="228" t="s">
        <v>128</v>
      </c>
      <c r="H1770" s="228">
        <v>0</v>
      </c>
      <c r="I1770" s="228">
        <v>0</v>
      </c>
      <c r="J1770" s="228">
        <v>0</v>
      </c>
      <c r="K1770" s="228">
        <v>0</v>
      </c>
      <c r="L1770" s="231">
        <v>0</v>
      </c>
      <c r="N1770" s="119" t="str">
        <f t="shared" si="81"/>
        <v>820418-99901-M</v>
      </c>
      <c r="O1770" s="122" t="str">
        <f>IF(B1770="NET","",IF(B1770="","",IFERROR(VLOOKUP(N1770,EAN!$A:$B,2,FALSE),"MANGLER - MÅ OPPDATERE EAN-FANEN")))</f>
        <v>MANGLER - MÅ OPPDATERE EAN-FANEN</v>
      </c>
      <c r="P1770" s="119">
        <f t="shared" si="82"/>
        <v>0</v>
      </c>
      <c r="Q1770" s="119">
        <f t="shared" si="83"/>
        <v>0</v>
      </c>
      <c r="S1770" s="137" t="str">
        <f>IF(B1770="NET","",IFERROR(VLOOKUP(O1770,'2) Order Form'!$W$9:$W$1926,1,FALSE),"Ikke med I order form"))</f>
        <v>Ikke med I order form</v>
      </c>
      <c r="V1770" s="172"/>
      <c r="W1770" s="120"/>
      <c r="AA1770" s="195"/>
      <c r="AB1770" s="137"/>
    </row>
    <row r="1771" spans="1:28" s="2" customFormat="1" ht="15" x14ac:dyDescent="0.2">
      <c r="A1771" s="228">
        <v>820418</v>
      </c>
      <c r="B1771" s="228" t="s">
        <v>4075</v>
      </c>
      <c r="C1771" s="228" t="s">
        <v>4204</v>
      </c>
      <c r="D1771" s="228" t="s">
        <v>652</v>
      </c>
      <c r="E1771" s="228" t="s">
        <v>4364</v>
      </c>
      <c r="F1771" s="228" t="s">
        <v>67</v>
      </c>
      <c r="G1771" s="228" t="s">
        <v>128</v>
      </c>
      <c r="H1771" s="228">
        <v>0</v>
      </c>
      <c r="I1771" s="228">
        <v>0</v>
      </c>
      <c r="J1771" s="228">
        <v>0</v>
      </c>
      <c r="K1771" s="228">
        <v>0</v>
      </c>
      <c r="L1771" s="231">
        <v>0</v>
      </c>
      <c r="N1771" s="119" t="str">
        <f t="shared" si="81"/>
        <v>820418-99901-L</v>
      </c>
      <c r="O1771" s="122" t="str">
        <f>IF(B1771="NET","",IF(B1771="","",IFERROR(VLOOKUP(N1771,EAN!$A:$B,2,FALSE),"MANGLER - MÅ OPPDATERE EAN-FANEN")))</f>
        <v>MANGLER - MÅ OPPDATERE EAN-FANEN</v>
      </c>
      <c r="P1771" s="119">
        <f t="shared" si="82"/>
        <v>0</v>
      </c>
      <c r="Q1771" s="119">
        <f t="shared" si="83"/>
        <v>0</v>
      </c>
      <c r="S1771" s="137" t="str">
        <f>IF(B1771="NET","",IFERROR(VLOOKUP(O1771,'2) Order Form'!$W$9:$W$1926,1,FALSE),"Ikke med I order form"))</f>
        <v>Ikke med I order form</v>
      </c>
      <c r="V1771" s="172"/>
      <c r="W1771" s="120"/>
      <c r="AA1771" s="195"/>
      <c r="AB1771" s="137"/>
    </row>
    <row r="1772" spans="1:28" s="2" customFormat="1" ht="15" x14ac:dyDescent="0.2">
      <c r="A1772" s="228">
        <v>820418</v>
      </c>
      <c r="B1772" s="228" t="s">
        <v>4075</v>
      </c>
      <c r="C1772" s="228" t="s">
        <v>4204</v>
      </c>
      <c r="D1772" s="228" t="s">
        <v>653</v>
      </c>
      <c r="E1772" s="228" t="s">
        <v>4364</v>
      </c>
      <c r="F1772" s="228" t="s">
        <v>68</v>
      </c>
      <c r="G1772" s="228" t="s">
        <v>128</v>
      </c>
      <c r="H1772" s="228">
        <v>0</v>
      </c>
      <c r="I1772" s="228">
        <v>0</v>
      </c>
      <c r="J1772" s="228">
        <v>0</v>
      </c>
      <c r="K1772" s="228">
        <v>0</v>
      </c>
      <c r="L1772" s="231">
        <v>0</v>
      </c>
      <c r="N1772" s="119" t="str">
        <f t="shared" si="81"/>
        <v>820418-99901-XL</v>
      </c>
      <c r="O1772" s="122" t="str">
        <f>IF(B1772="NET","",IF(B1772="","",IFERROR(VLOOKUP(N1772,EAN!$A:$B,2,FALSE),"MANGLER - MÅ OPPDATERE EAN-FANEN")))</f>
        <v>MANGLER - MÅ OPPDATERE EAN-FANEN</v>
      </c>
      <c r="P1772" s="119">
        <f t="shared" si="82"/>
        <v>0</v>
      </c>
      <c r="Q1772" s="119">
        <f t="shared" si="83"/>
        <v>0</v>
      </c>
      <c r="S1772" s="137" t="str">
        <f>IF(B1772="NET","",IFERROR(VLOOKUP(O1772,'2) Order Form'!$W$9:$W$1926,1,FALSE),"Ikke med I order form"))</f>
        <v>Ikke med I order form</v>
      </c>
      <c r="V1772" s="172"/>
      <c r="W1772" s="120"/>
      <c r="AA1772" s="195"/>
      <c r="AB1772" s="137"/>
    </row>
    <row r="1773" spans="1:28" s="2" customFormat="1" ht="15" x14ac:dyDescent="0.2">
      <c r="A1773" s="229">
        <v>820419</v>
      </c>
      <c r="B1773" s="228" t="s">
        <v>248</v>
      </c>
      <c r="C1773" s="228"/>
      <c r="D1773" s="228"/>
      <c r="E1773" s="228"/>
      <c r="F1773" s="228"/>
      <c r="G1773" s="228"/>
      <c r="H1773" s="229">
        <v>202226</v>
      </c>
      <c r="I1773" s="229">
        <v>202227</v>
      </c>
      <c r="J1773" s="229">
        <v>202228</v>
      </c>
      <c r="K1773" s="229">
        <v>202229</v>
      </c>
      <c r="L1773" s="232">
        <v>202234</v>
      </c>
      <c r="N1773" s="119" t="str">
        <f t="shared" si="81"/>
        <v>820419-</v>
      </c>
      <c r="O1773" s="122" t="str">
        <f>IF(B1773="NET","",IF(B1773="","",IFERROR(VLOOKUP(N1773,EAN!$A:$B,2,FALSE),"MANGLER - MÅ OPPDATERE EAN-FANEN")))</f>
        <v/>
      </c>
      <c r="P1773" s="119">
        <f t="shared" si="82"/>
        <v>202226</v>
      </c>
      <c r="Q1773" s="119">
        <f t="shared" si="83"/>
        <v>202234</v>
      </c>
      <c r="S1773" s="137" t="str">
        <f>IF(B1773="NET","",IFERROR(VLOOKUP(O1773,'2) Order Form'!$W$9:$W$1926,1,FALSE),"Ikke med I order form"))</f>
        <v/>
      </c>
      <c r="V1773" s="172"/>
      <c r="W1773" s="120"/>
      <c r="AA1773" s="195"/>
      <c r="AB1773" s="137"/>
    </row>
    <row r="1774" spans="1:28" s="2" customFormat="1" ht="15" x14ac:dyDescent="0.2">
      <c r="A1774" s="228">
        <v>820419</v>
      </c>
      <c r="B1774" s="228" t="s">
        <v>3947</v>
      </c>
      <c r="C1774" s="228" t="s">
        <v>4204</v>
      </c>
      <c r="D1774" s="228" t="s">
        <v>2290</v>
      </c>
      <c r="E1774" s="228" t="s">
        <v>132</v>
      </c>
      <c r="F1774" s="228" t="s">
        <v>8</v>
      </c>
      <c r="G1774" s="228" t="s">
        <v>128</v>
      </c>
      <c r="H1774" s="228">
        <v>0</v>
      </c>
      <c r="I1774" s="228">
        <v>0</v>
      </c>
      <c r="J1774" s="228">
        <v>0</v>
      </c>
      <c r="K1774" s="228">
        <v>0</v>
      </c>
      <c r="L1774" s="231">
        <v>0</v>
      </c>
      <c r="N1774" s="119" t="str">
        <f t="shared" si="81"/>
        <v>820419-10001-S</v>
      </c>
      <c r="O1774" s="122" t="str">
        <f>IF(B1774="NET","",IF(B1774="","",IFERROR(VLOOKUP(N1774,EAN!$A:$B,2,FALSE),"MANGLER - MÅ OPPDATERE EAN-FANEN")))</f>
        <v>MANGLER - MÅ OPPDATERE EAN-FANEN</v>
      </c>
      <c r="P1774" s="119">
        <f t="shared" si="82"/>
        <v>0</v>
      </c>
      <c r="Q1774" s="119">
        <f t="shared" si="83"/>
        <v>0</v>
      </c>
      <c r="S1774" s="137" t="str">
        <f>IF(B1774="NET","",IFERROR(VLOOKUP(O1774,'2) Order Form'!$W$9:$W$1926,1,FALSE),"Ikke med I order form"))</f>
        <v>Ikke med I order form</v>
      </c>
      <c r="V1774" s="172"/>
      <c r="W1774" s="120"/>
      <c r="AA1774" s="195"/>
      <c r="AB1774" s="137"/>
    </row>
    <row r="1775" spans="1:28" s="2" customFormat="1" ht="15" x14ac:dyDescent="0.2">
      <c r="A1775" s="228">
        <v>820419</v>
      </c>
      <c r="B1775" s="228" t="s">
        <v>3947</v>
      </c>
      <c r="C1775" s="228" t="s">
        <v>4204</v>
      </c>
      <c r="D1775" s="228" t="s">
        <v>2291</v>
      </c>
      <c r="E1775" s="228" t="s">
        <v>132</v>
      </c>
      <c r="F1775" s="228" t="s">
        <v>7</v>
      </c>
      <c r="G1775" s="228" t="s">
        <v>128</v>
      </c>
      <c r="H1775" s="228">
        <v>0</v>
      </c>
      <c r="I1775" s="228">
        <v>0</v>
      </c>
      <c r="J1775" s="228">
        <v>0</v>
      </c>
      <c r="K1775" s="228">
        <v>0</v>
      </c>
      <c r="L1775" s="231">
        <v>0</v>
      </c>
      <c r="N1775" s="119" t="str">
        <f t="shared" si="81"/>
        <v>820419-10001-M</v>
      </c>
      <c r="O1775" s="122" t="str">
        <f>IF(B1775="NET","",IF(B1775="","",IFERROR(VLOOKUP(N1775,EAN!$A:$B,2,FALSE),"MANGLER - MÅ OPPDATERE EAN-FANEN")))</f>
        <v>MANGLER - MÅ OPPDATERE EAN-FANEN</v>
      </c>
      <c r="P1775" s="119">
        <f t="shared" si="82"/>
        <v>0</v>
      </c>
      <c r="Q1775" s="119">
        <f t="shared" si="83"/>
        <v>0</v>
      </c>
      <c r="S1775" s="137" t="str">
        <f>IF(B1775="NET","",IFERROR(VLOOKUP(O1775,'2) Order Form'!$W$9:$W$1926,1,FALSE),"Ikke med I order form"))</f>
        <v>Ikke med I order form</v>
      </c>
      <c r="V1775" s="172"/>
      <c r="W1775" s="120"/>
      <c r="AA1775" s="195"/>
      <c r="AB1775" s="137"/>
    </row>
    <row r="1776" spans="1:28" s="2" customFormat="1" ht="15" x14ac:dyDescent="0.2">
      <c r="A1776" s="228">
        <v>820419</v>
      </c>
      <c r="B1776" s="228" t="s">
        <v>3947</v>
      </c>
      <c r="C1776" s="228" t="s">
        <v>4204</v>
      </c>
      <c r="D1776" s="228" t="s">
        <v>2292</v>
      </c>
      <c r="E1776" s="228" t="s">
        <v>132</v>
      </c>
      <c r="F1776" s="228" t="s">
        <v>67</v>
      </c>
      <c r="G1776" s="228" t="s">
        <v>128</v>
      </c>
      <c r="H1776" s="228">
        <v>0</v>
      </c>
      <c r="I1776" s="228">
        <v>0</v>
      </c>
      <c r="J1776" s="228">
        <v>0</v>
      </c>
      <c r="K1776" s="228">
        <v>0</v>
      </c>
      <c r="L1776" s="231">
        <v>0</v>
      </c>
      <c r="N1776" s="119" t="str">
        <f t="shared" si="81"/>
        <v>820419-10001-L</v>
      </c>
      <c r="O1776" s="122" t="str">
        <f>IF(B1776="NET","",IF(B1776="","",IFERROR(VLOOKUP(N1776,EAN!$A:$B,2,FALSE),"MANGLER - MÅ OPPDATERE EAN-FANEN")))</f>
        <v>MANGLER - MÅ OPPDATERE EAN-FANEN</v>
      </c>
      <c r="P1776" s="119">
        <f t="shared" si="82"/>
        <v>0</v>
      </c>
      <c r="Q1776" s="119">
        <f t="shared" si="83"/>
        <v>0</v>
      </c>
      <c r="S1776" s="137" t="str">
        <f>IF(B1776="NET","",IFERROR(VLOOKUP(O1776,'2) Order Form'!$W$9:$W$1926,1,FALSE),"Ikke med I order form"))</f>
        <v>Ikke med I order form</v>
      </c>
      <c r="V1776" s="172"/>
      <c r="W1776" s="120"/>
      <c r="AA1776" s="195"/>
      <c r="AB1776" s="137"/>
    </row>
    <row r="1777" spans="1:28" s="2" customFormat="1" ht="15" x14ac:dyDescent="0.2">
      <c r="A1777" s="228">
        <v>820419</v>
      </c>
      <c r="B1777" s="228" t="s">
        <v>3947</v>
      </c>
      <c r="C1777" s="228" t="s">
        <v>4204</v>
      </c>
      <c r="D1777" s="228" t="s">
        <v>2293</v>
      </c>
      <c r="E1777" s="228" t="s">
        <v>132</v>
      </c>
      <c r="F1777" s="228" t="s">
        <v>68</v>
      </c>
      <c r="G1777" s="228" t="s">
        <v>128</v>
      </c>
      <c r="H1777" s="228">
        <v>0</v>
      </c>
      <c r="I1777" s="228">
        <v>0</v>
      </c>
      <c r="J1777" s="228">
        <v>0</v>
      </c>
      <c r="K1777" s="228">
        <v>0</v>
      </c>
      <c r="L1777" s="231">
        <v>0</v>
      </c>
      <c r="N1777" s="119" t="str">
        <f t="shared" si="81"/>
        <v>820419-10001-XL</v>
      </c>
      <c r="O1777" s="122" t="str">
        <f>IF(B1777="NET","",IF(B1777="","",IFERROR(VLOOKUP(N1777,EAN!$A:$B,2,FALSE),"MANGLER - MÅ OPPDATERE EAN-FANEN")))</f>
        <v>MANGLER - MÅ OPPDATERE EAN-FANEN</v>
      </c>
      <c r="P1777" s="119">
        <f t="shared" si="82"/>
        <v>0</v>
      </c>
      <c r="Q1777" s="119">
        <f t="shared" si="83"/>
        <v>0</v>
      </c>
      <c r="S1777" s="137" t="str">
        <f>IF(B1777="NET","",IFERROR(VLOOKUP(O1777,'2) Order Form'!$W$9:$W$1926,1,FALSE),"Ikke med I order form"))</f>
        <v>Ikke med I order form</v>
      </c>
      <c r="V1777" s="172"/>
      <c r="W1777" s="120"/>
      <c r="AA1777" s="195"/>
      <c r="AB1777" s="137"/>
    </row>
    <row r="1778" spans="1:28" s="2" customFormat="1" ht="15" x14ac:dyDescent="0.2">
      <c r="A1778" s="228">
        <v>820419</v>
      </c>
      <c r="B1778" s="228" t="s">
        <v>3947</v>
      </c>
      <c r="C1778" s="228" t="s">
        <v>4204</v>
      </c>
      <c r="D1778" s="228" t="s">
        <v>4076</v>
      </c>
      <c r="E1778" s="228" t="s">
        <v>4407</v>
      </c>
      <c r="F1778" s="228" t="s">
        <v>8</v>
      </c>
      <c r="G1778" s="228" t="s">
        <v>128</v>
      </c>
      <c r="H1778" s="228">
        <v>0</v>
      </c>
      <c r="I1778" s="228">
        <v>0</v>
      </c>
      <c r="J1778" s="228">
        <v>0</v>
      </c>
      <c r="K1778" s="228">
        <v>0</v>
      </c>
      <c r="L1778" s="231">
        <v>0</v>
      </c>
      <c r="N1778" s="119" t="str">
        <f t="shared" si="81"/>
        <v>820419-44003-S</v>
      </c>
      <c r="O1778" s="122" t="str">
        <f>IF(B1778="NET","",IF(B1778="","",IFERROR(VLOOKUP(N1778,EAN!$A:$B,2,FALSE),"MANGLER - MÅ OPPDATERE EAN-FANEN")))</f>
        <v>MANGLER - MÅ OPPDATERE EAN-FANEN</v>
      </c>
      <c r="P1778" s="119">
        <f t="shared" si="82"/>
        <v>0</v>
      </c>
      <c r="Q1778" s="119">
        <f t="shared" si="83"/>
        <v>0</v>
      </c>
      <c r="S1778" s="137" t="str">
        <f>IF(B1778="NET","",IFERROR(VLOOKUP(O1778,'2) Order Form'!$W$9:$W$1926,1,FALSE),"Ikke med I order form"))</f>
        <v>Ikke med I order form</v>
      </c>
      <c r="V1778" s="172"/>
      <c r="W1778" s="120"/>
      <c r="AA1778" s="195"/>
      <c r="AB1778" s="137"/>
    </row>
    <row r="1779" spans="1:28" s="2" customFormat="1" ht="15" x14ac:dyDescent="0.2">
      <c r="A1779" s="228">
        <v>820419</v>
      </c>
      <c r="B1779" s="228" t="s">
        <v>3947</v>
      </c>
      <c r="C1779" s="228" t="s">
        <v>4204</v>
      </c>
      <c r="D1779" s="228" t="s">
        <v>4077</v>
      </c>
      <c r="E1779" s="228" t="s">
        <v>4407</v>
      </c>
      <c r="F1779" s="228" t="s">
        <v>7</v>
      </c>
      <c r="G1779" s="228" t="s">
        <v>128</v>
      </c>
      <c r="H1779" s="228">
        <v>0</v>
      </c>
      <c r="I1779" s="228">
        <v>0</v>
      </c>
      <c r="J1779" s="228">
        <v>0</v>
      </c>
      <c r="K1779" s="228">
        <v>0</v>
      </c>
      <c r="L1779" s="231">
        <v>0</v>
      </c>
      <c r="N1779" s="119" t="str">
        <f t="shared" si="81"/>
        <v>820419-44003-M</v>
      </c>
      <c r="O1779" s="122" t="str">
        <f>IF(B1779="NET","",IF(B1779="","",IFERROR(VLOOKUP(N1779,EAN!$A:$B,2,FALSE),"MANGLER - MÅ OPPDATERE EAN-FANEN")))</f>
        <v>MANGLER - MÅ OPPDATERE EAN-FANEN</v>
      </c>
      <c r="P1779" s="119">
        <f t="shared" si="82"/>
        <v>0</v>
      </c>
      <c r="Q1779" s="119">
        <f t="shared" si="83"/>
        <v>0</v>
      </c>
      <c r="S1779" s="137" t="str">
        <f>IF(B1779="NET","",IFERROR(VLOOKUP(O1779,'2) Order Form'!$W$9:$W$1926,1,FALSE),"Ikke med I order form"))</f>
        <v>Ikke med I order form</v>
      </c>
      <c r="V1779" s="172"/>
      <c r="W1779" s="120"/>
      <c r="AA1779" s="195"/>
      <c r="AB1779" s="137"/>
    </row>
    <row r="1780" spans="1:28" s="2" customFormat="1" ht="15" x14ac:dyDescent="0.2">
      <c r="A1780" s="228">
        <v>820419</v>
      </c>
      <c r="B1780" s="228" t="s">
        <v>3947</v>
      </c>
      <c r="C1780" s="228" t="s">
        <v>4204</v>
      </c>
      <c r="D1780" s="228" t="s">
        <v>4078</v>
      </c>
      <c r="E1780" s="228" t="s">
        <v>4407</v>
      </c>
      <c r="F1780" s="228" t="s">
        <v>67</v>
      </c>
      <c r="G1780" s="228" t="s">
        <v>128</v>
      </c>
      <c r="H1780" s="228">
        <v>0</v>
      </c>
      <c r="I1780" s="228">
        <v>0</v>
      </c>
      <c r="J1780" s="228">
        <v>0</v>
      </c>
      <c r="K1780" s="228">
        <v>0</v>
      </c>
      <c r="L1780" s="231">
        <v>0</v>
      </c>
      <c r="N1780" s="119" t="str">
        <f t="shared" si="81"/>
        <v>820419-44003-L</v>
      </c>
      <c r="O1780" s="122" t="str">
        <f>IF(B1780="NET","",IF(B1780="","",IFERROR(VLOOKUP(N1780,EAN!$A:$B,2,FALSE),"MANGLER - MÅ OPPDATERE EAN-FANEN")))</f>
        <v>MANGLER - MÅ OPPDATERE EAN-FANEN</v>
      </c>
      <c r="P1780" s="119">
        <f t="shared" si="82"/>
        <v>0</v>
      </c>
      <c r="Q1780" s="119">
        <f t="shared" si="83"/>
        <v>0</v>
      </c>
      <c r="S1780" s="137" t="str">
        <f>IF(B1780="NET","",IFERROR(VLOOKUP(O1780,'2) Order Form'!$W$9:$W$1926,1,FALSE),"Ikke med I order form"))</f>
        <v>Ikke med I order form</v>
      </c>
      <c r="V1780" s="172"/>
      <c r="W1780" s="120"/>
      <c r="AA1780" s="195"/>
      <c r="AB1780" s="137"/>
    </row>
    <row r="1781" spans="1:28" s="2" customFormat="1" ht="15" x14ac:dyDescent="0.2">
      <c r="A1781" s="228">
        <v>820419</v>
      </c>
      <c r="B1781" s="228" t="s">
        <v>3947</v>
      </c>
      <c r="C1781" s="228" t="s">
        <v>4204</v>
      </c>
      <c r="D1781" s="228" t="s">
        <v>4079</v>
      </c>
      <c r="E1781" s="228" t="s">
        <v>4407</v>
      </c>
      <c r="F1781" s="228" t="s">
        <v>68</v>
      </c>
      <c r="G1781" s="228" t="s">
        <v>128</v>
      </c>
      <c r="H1781" s="228">
        <v>0</v>
      </c>
      <c r="I1781" s="228">
        <v>0</v>
      </c>
      <c r="J1781" s="228">
        <v>0</v>
      </c>
      <c r="K1781" s="228">
        <v>0</v>
      </c>
      <c r="L1781" s="231">
        <v>0</v>
      </c>
      <c r="N1781" s="119" t="str">
        <f t="shared" si="81"/>
        <v>820419-44003-XL</v>
      </c>
      <c r="O1781" s="122" t="str">
        <f>IF(B1781="NET","",IF(B1781="","",IFERROR(VLOOKUP(N1781,EAN!$A:$B,2,FALSE),"MANGLER - MÅ OPPDATERE EAN-FANEN")))</f>
        <v>MANGLER - MÅ OPPDATERE EAN-FANEN</v>
      </c>
      <c r="P1781" s="119">
        <f t="shared" si="82"/>
        <v>0</v>
      </c>
      <c r="Q1781" s="119">
        <f t="shared" si="83"/>
        <v>0</v>
      </c>
      <c r="S1781" s="137" t="str">
        <f>IF(B1781="NET","",IFERROR(VLOOKUP(O1781,'2) Order Form'!$W$9:$W$1926,1,FALSE),"Ikke med I order form"))</f>
        <v>Ikke med I order form</v>
      </c>
      <c r="V1781" s="172"/>
      <c r="W1781" s="120"/>
      <c r="AA1781" s="195"/>
      <c r="AB1781" s="137"/>
    </row>
    <row r="1782" spans="1:28" s="2" customFormat="1" ht="15" x14ac:dyDescent="0.2">
      <c r="A1782" s="228">
        <v>820419</v>
      </c>
      <c r="B1782" s="228" t="s">
        <v>3947</v>
      </c>
      <c r="C1782" s="228" t="s">
        <v>4204</v>
      </c>
      <c r="D1782" s="228" t="s">
        <v>4080</v>
      </c>
      <c r="E1782" s="228" t="s">
        <v>4408</v>
      </c>
      <c r="F1782" s="228" t="s">
        <v>8</v>
      </c>
      <c r="G1782" s="228" t="s">
        <v>128</v>
      </c>
      <c r="H1782" s="228">
        <v>0</v>
      </c>
      <c r="I1782" s="228">
        <v>0</v>
      </c>
      <c r="J1782" s="228">
        <v>0</v>
      </c>
      <c r="K1782" s="228">
        <v>0</v>
      </c>
      <c r="L1782" s="231">
        <v>0</v>
      </c>
      <c r="N1782" s="119" t="str">
        <f t="shared" si="81"/>
        <v>820419-88202-S</v>
      </c>
      <c r="O1782" s="122" t="str">
        <f>IF(B1782="NET","",IF(B1782="","",IFERROR(VLOOKUP(N1782,EAN!$A:$B,2,FALSE),"MANGLER - MÅ OPPDATERE EAN-FANEN")))</f>
        <v>MANGLER - MÅ OPPDATERE EAN-FANEN</v>
      </c>
      <c r="P1782" s="119">
        <f t="shared" si="82"/>
        <v>0</v>
      </c>
      <c r="Q1782" s="119">
        <f t="shared" si="83"/>
        <v>0</v>
      </c>
      <c r="S1782" s="137" t="str">
        <f>IF(B1782="NET","",IFERROR(VLOOKUP(O1782,'2) Order Form'!$W$9:$W$1926,1,FALSE),"Ikke med I order form"))</f>
        <v>Ikke med I order form</v>
      </c>
      <c r="V1782" s="172"/>
      <c r="W1782" s="120"/>
      <c r="AA1782" s="195"/>
      <c r="AB1782" s="137"/>
    </row>
    <row r="1783" spans="1:28" s="2" customFormat="1" ht="15" x14ac:dyDescent="0.2">
      <c r="A1783" s="228">
        <v>820419</v>
      </c>
      <c r="B1783" s="228" t="s">
        <v>3947</v>
      </c>
      <c r="C1783" s="228" t="s">
        <v>4204</v>
      </c>
      <c r="D1783" s="228" t="s">
        <v>4081</v>
      </c>
      <c r="E1783" s="228" t="s">
        <v>4408</v>
      </c>
      <c r="F1783" s="228" t="s">
        <v>7</v>
      </c>
      <c r="G1783" s="228" t="s">
        <v>128</v>
      </c>
      <c r="H1783" s="228">
        <v>0</v>
      </c>
      <c r="I1783" s="228">
        <v>0</v>
      </c>
      <c r="J1783" s="228">
        <v>0</v>
      </c>
      <c r="K1783" s="228">
        <v>0</v>
      </c>
      <c r="L1783" s="231">
        <v>0</v>
      </c>
      <c r="N1783" s="119" t="str">
        <f t="shared" si="81"/>
        <v>820419-88202-M</v>
      </c>
      <c r="O1783" s="122" t="str">
        <f>IF(B1783="NET","",IF(B1783="","",IFERROR(VLOOKUP(N1783,EAN!$A:$B,2,FALSE),"MANGLER - MÅ OPPDATERE EAN-FANEN")))</f>
        <v>MANGLER - MÅ OPPDATERE EAN-FANEN</v>
      </c>
      <c r="P1783" s="119">
        <f t="shared" si="82"/>
        <v>0</v>
      </c>
      <c r="Q1783" s="119">
        <f t="shared" si="83"/>
        <v>0</v>
      </c>
      <c r="S1783" s="137" t="str">
        <f>IF(B1783="NET","",IFERROR(VLOOKUP(O1783,'2) Order Form'!$W$9:$W$1926,1,FALSE),"Ikke med I order form"))</f>
        <v>Ikke med I order form</v>
      </c>
      <c r="V1783" s="172"/>
      <c r="W1783" s="120"/>
      <c r="AA1783" s="195"/>
      <c r="AB1783" s="137"/>
    </row>
    <row r="1784" spans="1:28" s="2" customFormat="1" ht="15" x14ac:dyDescent="0.2">
      <c r="A1784" s="228">
        <v>820419</v>
      </c>
      <c r="B1784" s="228" t="s">
        <v>3947</v>
      </c>
      <c r="C1784" s="228" t="s">
        <v>4204</v>
      </c>
      <c r="D1784" s="228" t="s">
        <v>4082</v>
      </c>
      <c r="E1784" s="228" t="s">
        <v>4408</v>
      </c>
      <c r="F1784" s="228" t="s">
        <v>67</v>
      </c>
      <c r="G1784" s="228" t="s">
        <v>128</v>
      </c>
      <c r="H1784" s="228">
        <v>0</v>
      </c>
      <c r="I1784" s="228">
        <v>0</v>
      </c>
      <c r="J1784" s="228">
        <v>0</v>
      </c>
      <c r="K1784" s="228">
        <v>0</v>
      </c>
      <c r="L1784" s="231">
        <v>0</v>
      </c>
      <c r="N1784" s="119" t="str">
        <f t="shared" si="81"/>
        <v>820419-88202-L</v>
      </c>
      <c r="O1784" s="122" t="str">
        <f>IF(B1784="NET","",IF(B1784="","",IFERROR(VLOOKUP(N1784,EAN!$A:$B,2,FALSE),"MANGLER - MÅ OPPDATERE EAN-FANEN")))</f>
        <v>MANGLER - MÅ OPPDATERE EAN-FANEN</v>
      </c>
      <c r="P1784" s="119">
        <f t="shared" si="82"/>
        <v>0</v>
      </c>
      <c r="Q1784" s="119">
        <f t="shared" si="83"/>
        <v>0</v>
      </c>
      <c r="S1784" s="137" t="str">
        <f>IF(B1784="NET","",IFERROR(VLOOKUP(O1784,'2) Order Form'!$W$9:$W$1926,1,FALSE),"Ikke med I order form"))</f>
        <v>Ikke med I order form</v>
      </c>
      <c r="V1784" s="172"/>
      <c r="W1784" s="120"/>
      <c r="AA1784" s="195"/>
      <c r="AB1784" s="137"/>
    </row>
    <row r="1785" spans="1:28" s="2" customFormat="1" ht="15" x14ac:dyDescent="0.2">
      <c r="A1785" s="228">
        <v>820419</v>
      </c>
      <c r="B1785" s="228" t="s">
        <v>3947</v>
      </c>
      <c r="C1785" s="228" t="s">
        <v>4204</v>
      </c>
      <c r="D1785" s="228" t="s">
        <v>4083</v>
      </c>
      <c r="E1785" s="228" t="s">
        <v>4408</v>
      </c>
      <c r="F1785" s="228" t="s">
        <v>68</v>
      </c>
      <c r="G1785" s="228" t="s">
        <v>128</v>
      </c>
      <c r="H1785" s="228">
        <v>0</v>
      </c>
      <c r="I1785" s="228">
        <v>0</v>
      </c>
      <c r="J1785" s="228">
        <v>0</v>
      </c>
      <c r="K1785" s="228">
        <v>0</v>
      </c>
      <c r="L1785" s="231">
        <v>0</v>
      </c>
      <c r="N1785" s="119" t="str">
        <f t="shared" si="81"/>
        <v>820419-88202-XL</v>
      </c>
      <c r="O1785" s="122" t="str">
        <f>IF(B1785="NET","",IF(B1785="","",IFERROR(VLOOKUP(N1785,EAN!$A:$B,2,FALSE),"MANGLER - MÅ OPPDATERE EAN-FANEN")))</f>
        <v>MANGLER - MÅ OPPDATERE EAN-FANEN</v>
      </c>
      <c r="P1785" s="119">
        <f t="shared" si="82"/>
        <v>0</v>
      </c>
      <c r="Q1785" s="119">
        <f t="shared" si="83"/>
        <v>0</v>
      </c>
      <c r="S1785" s="137" t="str">
        <f>IF(B1785="NET","",IFERROR(VLOOKUP(O1785,'2) Order Form'!$W$9:$W$1926,1,FALSE),"Ikke med I order form"))</f>
        <v>Ikke med I order form</v>
      </c>
      <c r="V1785" s="172"/>
      <c r="W1785" s="120"/>
      <c r="AA1785" s="195"/>
      <c r="AB1785" s="137"/>
    </row>
    <row r="1786" spans="1:28" s="2" customFormat="1" ht="15" x14ac:dyDescent="0.2">
      <c r="A1786" s="228">
        <v>820419</v>
      </c>
      <c r="B1786" s="228" t="s">
        <v>3947</v>
      </c>
      <c r="C1786" s="228" t="s">
        <v>4204</v>
      </c>
      <c r="D1786" s="228" t="s">
        <v>650</v>
      </c>
      <c r="E1786" s="228" t="s">
        <v>4364</v>
      </c>
      <c r="F1786" s="228" t="s">
        <v>8</v>
      </c>
      <c r="G1786" s="228" t="s">
        <v>128</v>
      </c>
      <c r="H1786" s="228">
        <v>0</v>
      </c>
      <c r="I1786" s="228">
        <v>0</v>
      </c>
      <c r="J1786" s="228">
        <v>0</v>
      </c>
      <c r="K1786" s="228">
        <v>0</v>
      </c>
      <c r="L1786" s="231">
        <v>0</v>
      </c>
      <c r="N1786" s="119" t="str">
        <f t="shared" si="81"/>
        <v>820419-99901-S</v>
      </c>
      <c r="O1786" s="122" t="str">
        <f>IF(B1786="NET","",IF(B1786="","",IFERROR(VLOOKUP(N1786,EAN!$A:$B,2,FALSE),"MANGLER - MÅ OPPDATERE EAN-FANEN")))</f>
        <v>MANGLER - MÅ OPPDATERE EAN-FANEN</v>
      </c>
      <c r="P1786" s="119">
        <f t="shared" si="82"/>
        <v>0</v>
      </c>
      <c r="Q1786" s="119">
        <f t="shared" si="83"/>
        <v>0</v>
      </c>
      <c r="S1786" s="137" t="str">
        <f>IF(B1786="NET","",IFERROR(VLOOKUP(O1786,'2) Order Form'!$W$9:$W$1926,1,FALSE),"Ikke med I order form"))</f>
        <v>Ikke med I order form</v>
      </c>
      <c r="V1786" s="172"/>
      <c r="W1786" s="120"/>
      <c r="AA1786" s="195"/>
      <c r="AB1786" s="137"/>
    </row>
    <row r="1787" spans="1:28" s="2" customFormat="1" ht="15" x14ac:dyDescent="0.2">
      <c r="A1787" s="228">
        <v>820419</v>
      </c>
      <c r="B1787" s="228" t="s">
        <v>3947</v>
      </c>
      <c r="C1787" s="228" t="s">
        <v>4204</v>
      </c>
      <c r="D1787" s="228" t="s">
        <v>651</v>
      </c>
      <c r="E1787" s="228" t="s">
        <v>4364</v>
      </c>
      <c r="F1787" s="228" t="s">
        <v>7</v>
      </c>
      <c r="G1787" s="228" t="s">
        <v>128</v>
      </c>
      <c r="H1787" s="228">
        <v>0</v>
      </c>
      <c r="I1787" s="228">
        <v>0</v>
      </c>
      <c r="J1787" s="228">
        <v>0</v>
      </c>
      <c r="K1787" s="228">
        <v>0</v>
      </c>
      <c r="L1787" s="231">
        <v>0</v>
      </c>
      <c r="N1787" s="119" t="str">
        <f t="shared" si="81"/>
        <v>820419-99901-M</v>
      </c>
      <c r="O1787" s="122" t="str">
        <f>IF(B1787="NET","",IF(B1787="","",IFERROR(VLOOKUP(N1787,EAN!$A:$B,2,FALSE),"MANGLER - MÅ OPPDATERE EAN-FANEN")))</f>
        <v>MANGLER - MÅ OPPDATERE EAN-FANEN</v>
      </c>
      <c r="P1787" s="119">
        <f t="shared" si="82"/>
        <v>0</v>
      </c>
      <c r="Q1787" s="119">
        <f t="shared" si="83"/>
        <v>0</v>
      </c>
      <c r="S1787" s="137" t="str">
        <f>IF(B1787="NET","",IFERROR(VLOOKUP(O1787,'2) Order Form'!$W$9:$W$1926,1,FALSE),"Ikke med I order form"))</f>
        <v>Ikke med I order form</v>
      </c>
      <c r="V1787" s="172"/>
      <c r="W1787" s="120"/>
      <c r="AA1787" s="195"/>
      <c r="AB1787" s="137"/>
    </row>
    <row r="1788" spans="1:28" s="2" customFormat="1" ht="15" x14ac:dyDescent="0.2">
      <c r="A1788" s="228">
        <v>820419</v>
      </c>
      <c r="B1788" s="228" t="s">
        <v>3947</v>
      </c>
      <c r="C1788" s="228" t="s">
        <v>4204</v>
      </c>
      <c r="D1788" s="228" t="s">
        <v>652</v>
      </c>
      <c r="E1788" s="228" t="s">
        <v>4364</v>
      </c>
      <c r="F1788" s="228" t="s">
        <v>67</v>
      </c>
      <c r="G1788" s="228" t="s">
        <v>128</v>
      </c>
      <c r="H1788" s="228">
        <v>0</v>
      </c>
      <c r="I1788" s="228">
        <v>0</v>
      </c>
      <c r="J1788" s="228">
        <v>0</v>
      </c>
      <c r="K1788" s="228">
        <v>0</v>
      </c>
      <c r="L1788" s="231">
        <v>0</v>
      </c>
      <c r="N1788" s="119" t="str">
        <f t="shared" si="81"/>
        <v>820419-99901-L</v>
      </c>
      <c r="O1788" s="122" t="str">
        <f>IF(B1788="NET","",IF(B1788="","",IFERROR(VLOOKUP(N1788,EAN!$A:$B,2,FALSE),"MANGLER - MÅ OPPDATERE EAN-FANEN")))</f>
        <v>MANGLER - MÅ OPPDATERE EAN-FANEN</v>
      </c>
      <c r="P1788" s="119">
        <f t="shared" si="82"/>
        <v>0</v>
      </c>
      <c r="Q1788" s="119">
        <f t="shared" si="83"/>
        <v>0</v>
      </c>
      <c r="S1788" s="137" t="str">
        <f>IF(B1788="NET","",IFERROR(VLOOKUP(O1788,'2) Order Form'!$W$9:$W$1926,1,FALSE),"Ikke med I order form"))</f>
        <v>Ikke med I order form</v>
      </c>
      <c r="V1788" s="172"/>
      <c r="W1788" s="120"/>
      <c r="AA1788" s="195"/>
      <c r="AB1788" s="137"/>
    </row>
    <row r="1789" spans="1:28" s="2" customFormat="1" ht="15" x14ac:dyDescent="0.2">
      <c r="A1789" s="228">
        <v>820419</v>
      </c>
      <c r="B1789" s="228" t="s">
        <v>3947</v>
      </c>
      <c r="C1789" s="228" t="s">
        <v>4204</v>
      </c>
      <c r="D1789" s="228" t="s">
        <v>653</v>
      </c>
      <c r="E1789" s="228" t="s">
        <v>4364</v>
      </c>
      <c r="F1789" s="228" t="s">
        <v>68</v>
      </c>
      <c r="G1789" s="228" t="s">
        <v>128</v>
      </c>
      <c r="H1789" s="228">
        <v>0</v>
      </c>
      <c r="I1789" s="228">
        <v>0</v>
      </c>
      <c r="J1789" s="228">
        <v>0</v>
      </c>
      <c r="K1789" s="228">
        <v>0</v>
      </c>
      <c r="L1789" s="231">
        <v>0</v>
      </c>
      <c r="N1789" s="119" t="str">
        <f t="shared" si="81"/>
        <v>820419-99901-XL</v>
      </c>
      <c r="O1789" s="122" t="str">
        <f>IF(B1789="NET","",IF(B1789="","",IFERROR(VLOOKUP(N1789,EAN!$A:$B,2,FALSE),"MANGLER - MÅ OPPDATERE EAN-FANEN")))</f>
        <v>MANGLER - MÅ OPPDATERE EAN-FANEN</v>
      </c>
      <c r="P1789" s="119">
        <f t="shared" si="82"/>
        <v>0</v>
      </c>
      <c r="Q1789" s="119">
        <f t="shared" si="83"/>
        <v>0</v>
      </c>
      <c r="S1789" s="137" t="str">
        <f>IF(B1789="NET","",IFERROR(VLOOKUP(O1789,'2) Order Form'!$W$9:$W$1926,1,FALSE),"Ikke med I order form"))</f>
        <v>Ikke med I order form</v>
      </c>
      <c r="V1789" s="172"/>
      <c r="W1789" s="120"/>
      <c r="AA1789" s="195"/>
      <c r="AB1789" s="137"/>
    </row>
    <row r="1790" spans="1:28" s="2" customFormat="1" ht="15" x14ac:dyDescent="0.2">
      <c r="A1790" s="229">
        <v>820420</v>
      </c>
      <c r="B1790" s="228" t="s">
        <v>248</v>
      </c>
      <c r="C1790" s="228"/>
      <c r="D1790" s="228"/>
      <c r="E1790" s="228"/>
      <c r="F1790" s="228"/>
      <c r="G1790" s="228"/>
      <c r="H1790" s="229">
        <v>202226</v>
      </c>
      <c r="I1790" s="229">
        <v>202227</v>
      </c>
      <c r="J1790" s="229">
        <v>202228</v>
      </c>
      <c r="K1790" s="229">
        <v>202229</v>
      </c>
      <c r="L1790" s="232">
        <v>202234</v>
      </c>
      <c r="N1790" s="119" t="str">
        <f t="shared" si="81"/>
        <v>820420-</v>
      </c>
      <c r="O1790" s="122" t="str">
        <f>IF(B1790="NET","",IF(B1790="","",IFERROR(VLOOKUP(N1790,EAN!$A:$B,2,FALSE),"MANGLER - MÅ OPPDATERE EAN-FANEN")))</f>
        <v/>
      </c>
      <c r="P1790" s="119">
        <f t="shared" si="82"/>
        <v>202226</v>
      </c>
      <c r="Q1790" s="119">
        <f t="shared" si="83"/>
        <v>202234</v>
      </c>
      <c r="S1790" s="137" t="str">
        <f>IF(B1790="NET","",IFERROR(VLOOKUP(O1790,'2) Order Form'!$W$9:$W$1926,1,FALSE),"Ikke med I order form"))</f>
        <v/>
      </c>
      <c r="V1790" s="172"/>
      <c r="W1790" s="120"/>
      <c r="AA1790" s="195"/>
      <c r="AB1790" s="137"/>
    </row>
    <row r="1791" spans="1:28" s="2" customFormat="1" ht="15" x14ac:dyDescent="0.2">
      <c r="A1791" s="228">
        <v>820420</v>
      </c>
      <c r="B1791" s="228" t="s">
        <v>3948</v>
      </c>
      <c r="C1791" s="228" t="s">
        <v>4204</v>
      </c>
      <c r="D1791" s="228" t="s">
        <v>2311</v>
      </c>
      <c r="E1791" s="228" t="s">
        <v>132</v>
      </c>
      <c r="F1791" s="228" t="s">
        <v>69</v>
      </c>
      <c r="G1791" s="228" t="s">
        <v>128</v>
      </c>
      <c r="H1791" s="228">
        <v>0</v>
      </c>
      <c r="I1791" s="228">
        <v>0</v>
      </c>
      <c r="J1791" s="228">
        <v>0</v>
      </c>
      <c r="K1791" s="228">
        <v>0</v>
      </c>
      <c r="L1791" s="231">
        <v>0</v>
      </c>
      <c r="N1791" s="119" t="str">
        <f t="shared" si="81"/>
        <v>820420-10001-XS</v>
      </c>
      <c r="O1791" s="122" t="str">
        <f>IF(B1791="NET","",IF(B1791="","",IFERROR(VLOOKUP(N1791,EAN!$A:$B,2,FALSE),"MANGLER - MÅ OPPDATERE EAN-FANEN")))</f>
        <v>MANGLER - MÅ OPPDATERE EAN-FANEN</v>
      </c>
      <c r="P1791" s="119">
        <f t="shared" si="82"/>
        <v>0</v>
      </c>
      <c r="Q1791" s="119">
        <f t="shared" si="83"/>
        <v>0</v>
      </c>
      <c r="S1791" s="137" t="str">
        <f>IF(B1791="NET","",IFERROR(VLOOKUP(O1791,'2) Order Form'!$W$9:$W$1926,1,FALSE),"Ikke med I order form"))</f>
        <v>Ikke med I order form</v>
      </c>
      <c r="V1791" s="172"/>
      <c r="W1791" s="120"/>
      <c r="AA1791" s="195"/>
      <c r="AB1791" s="137"/>
    </row>
    <row r="1792" spans="1:28" s="2" customFormat="1" ht="15" x14ac:dyDescent="0.2">
      <c r="A1792" s="228">
        <v>820420</v>
      </c>
      <c r="B1792" s="228" t="s">
        <v>3948</v>
      </c>
      <c r="C1792" s="228" t="s">
        <v>4204</v>
      </c>
      <c r="D1792" s="228" t="s">
        <v>2290</v>
      </c>
      <c r="E1792" s="228" t="s">
        <v>132</v>
      </c>
      <c r="F1792" s="228" t="s">
        <v>8</v>
      </c>
      <c r="G1792" s="228" t="s">
        <v>128</v>
      </c>
      <c r="H1792" s="228">
        <v>0</v>
      </c>
      <c r="I1792" s="228">
        <v>0</v>
      </c>
      <c r="J1792" s="228">
        <v>0</v>
      </c>
      <c r="K1792" s="228">
        <v>0</v>
      </c>
      <c r="L1792" s="231">
        <v>0</v>
      </c>
      <c r="N1792" s="119" t="str">
        <f t="shared" si="81"/>
        <v>820420-10001-S</v>
      </c>
      <c r="O1792" s="122" t="str">
        <f>IF(B1792="NET","",IF(B1792="","",IFERROR(VLOOKUP(N1792,EAN!$A:$B,2,FALSE),"MANGLER - MÅ OPPDATERE EAN-FANEN")))</f>
        <v>MANGLER - MÅ OPPDATERE EAN-FANEN</v>
      </c>
      <c r="P1792" s="119">
        <f t="shared" si="82"/>
        <v>0</v>
      </c>
      <c r="Q1792" s="119">
        <f t="shared" si="83"/>
        <v>0</v>
      </c>
      <c r="S1792" s="137" t="str">
        <f>IF(B1792="NET","",IFERROR(VLOOKUP(O1792,'2) Order Form'!$W$9:$W$1926,1,FALSE),"Ikke med I order form"))</f>
        <v>Ikke med I order form</v>
      </c>
      <c r="V1792" s="172"/>
      <c r="W1792" s="120"/>
      <c r="AA1792" s="195"/>
      <c r="AB1792" s="137"/>
    </row>
    <row r="1793" spans="1:28" s="2" customFormat="1" ht="15" x14ac:dyDescent="0.2">
      <c r="A1793" s="228">
        <v>820420</v>
      </c>
      <c r="B1793" s="228" t="s">
        <v>3948</v>
      </c>
      <c r="C1793" s="228" t="s">
        <v>4204</v>
      </c>
      <c r="D1793" s="228" t="s">
        <v>2291</v>
      </c>
      <c r="E1793" s="228" t="s">
        <v>132</v>
      </c>
      <c r="F1793" s="228" t="s">
        <v>7</v>
      </c>
      <c r="G1793" s="228" t="s">
        <v>128</v>
      </c>
      <c r="H1793" s="228">
        <v>0</v>
      </c>
      <c r="I1793" s="228">
        <v>0</v>
      </c>
      <c r="J1793" s="228">
        <v>0</v>
      </c>
      <c r="K1793" s="228">
        <v>0</v>
      </c>
      <c r="L1793" s="231">
        <v>0</v>
      </c>
      <c r="N1793" s="119" t="str">
        <f t="shared" si="81"/>
        <v>820420-10001-M</v>
      </c>
      <c r="O1793" s="122" t="str">
        <f>IF(B1793="NET","",IF(B1793="","",IFERROR(VLOOKUP(N1793,EAN!$A:$B,2,FALSE),"MANGLER - MÅ OPPDATERE EAN-FANEN")))</f>
        <v>MANGLER - MÅ OPPDATERE EAN-FANEN</v>
      </c>
      <c r="P1793" s="119">
        <f t="shared" si="82"/>
        <v>0</v>
      </c>
      <c r="Q1793" s="119">
        <f t="shared" si="83"/>
        <v>0</v>
      </c>
      <c r="S1793" s="137" t="str">
        <f>IF(B1793="NET","",IFERROR(VLOOKUP(O1793,'2) Order Form'!$W$9:$W$1926,1,FALSE),"Ikke med I order form"))</f>
        <v>Ikke med I order form</v>
      </c>
      <c r="V1793" s="172"/>
      <c r="W1793" s="120"/>
      <c r="AA1793" s="195"/>
      <c r="AB1793" s="137"/>
    </row>
    <row r="1794" spans="1:28" s="2" customFormat="1" ht="15" x14ac:dyDescent="0.2">
      <c r="A1794" s="228">
        <v>820420</v>
      </c>
      <c r="B1794" s="228" t="s">
        <v>3948</v>
      </c>
      <c r="C1794" s="228" t="s">
        <v>4204</v>
      </c>
      <c r="D1794" s="228" t="s">
        <v>2292</v>
      </c>
      <c r="E1794" s="228" t="s">
        <v>132</v>
      </c>
      <c r="F1794" s="228" t="s">
        <v>67</v>
      </c>
      <c r="G1794" s="228" t="s">
        <v>128</v>
      </c>
      <c r="H1794" s="228">
        <v>0</v>
      </c>
      <c r="I1794" s="228">
        <v>0</v>
      </c>
      <c r="J1794" s="228">
        <v>0</v>
      </c>
      <c r="K1794" s="228">
        <v>0</v>
      </c>
      <c r="L1794" s="231">
        <v>0</v>
      </c>
      <c r="N1794" s="119" t="str">
        <f t="shared" si="81"/>
        <v>820420-10001-L</v>
      </c>
      <c r="O1794" s="122" t="str">
        <f>IF(B1794="NET","",IF(B1794="","",IFERROR(VLOOKUP(N1794,EAN!$A:$B,2,FALSE),"MANGLER - MÅ OPPDATERE EAN-FANEN")))</f>
        <v>MANGLER - MÅ OPPDATERE EAN-FANEN</v>
      </c>
      <c r="P1794" s="119">
        <f t="shared" si="82"/>
        <v>0</v>
      </c>
      <c r="Q1794" s="119">
        <f t="shared" si="83"/>
        <v>0</v>
      </c>
      <c r="S1794" s="137" t="str">
        <f>IF(B1794="NET","",IFERROR(VLOOKUP(O1794,'2) Order Form'!$W$9:$W$1926,1,FALSE),"Ikke med I order form"))</f>
        <v>Ikke med I order form</v>
      </c>
      <c r="V1794" s="172"/>
      <c r="W1794" s="120"/>
      <c r="AA1794" s="195"/>
      <c r="AB1794" s="137"/>
    </row>
    <row r="1795" spans="1:28" s="2" customFormat="1" ht="15" x14ac:dyDescent="0.2">
      <c r="A1795" s="228">
        <v>820420</v>
      </c>
      <c r="B1795" s="228" t="s">
        <v>3948</v>
      </c>
      <c r="C1795" s="228" t="s">
        <v>4204</v>
      </c>
      <c r="D1795" s="228" t="s">
        <v>4084</v>
      </c>
      <c r="E1795" s="228" t="s">
        <v>4407</v>
      </c>
      <c r="F1795" s="228" t="s">
        <v>69</v>
      </c>
      <c r="G1795" s="228" t="s">
        <v>128</v>
      </c>
      <c r="H1795" s="228">
        <v>0</v>
      </c>
      <c r="I1795" s="228">
        <v>0</v>
      </c>
      <c r="J1795" s="228">
        <v>0</v>
      </c>
      <c r="K1795" s="228">
        <v>0</v>
      </c>
      <c r="L1795" s="231">
        <v>0</v>
      </c>
      <c r="N1795" s="119" t="str">
        <f t="shared" si="81"/>
        <v>820420-44003-XS</v>
      </c>
      <c r="O1795" s="122" t="str">
        <f>IF(B1795="NET","",IF(B1795="","",IFERROR(VLOOKUP(N1795,EAN!$A:$B,2,FALSE),"MANGLER - MÅ OPPDATERE EAN-FANEN")))</f>
        <v>MANGLER - MÅ OPPDATERE EAN-FANEN</v>
      </c>
      <c r="P1795" s="119">
        <f t="shared" si="82"/>
        <v>0</v>
      </c>
      <c r="Q1795" s="119">
        <f t="shared" si="83"/>
        <v>0</v>
      </c>
      <c r="S1795" s="137" t="str">
        <f>IF(B1795="NET","",IFERROR(VLOOKUP(O1795,'2) Order Form'!$W$9:$W$1926,1,FALSE),"Ikke med I order form"))</f>
        <v>Ikke med I order form</v>
      </c>
      <c r="V1795" s="172"/>
      <c r="W1795" s="120"/>
      <c r="AA1795" s="195"/>
      <c r="AB1795" s="137"/>
    </row>
    <row r="1796" spans="1:28" s="2" customFormat="1" ht="15" x14ac:dyDescent="0.2">
      <c r="A1796" s="228">
        <v>820420</v>
      </c>
      <c r="B1796" s="228" t="s">
        <v>3948</v>
      </c>
      <c r="C1796" s="228" t="s">
        <v>4204</v>
      </c>
      <c r="D1796" s="228" t="s">
        <v>4076</v>
      </c>
      <c r="E1796" s="228" t="s">
        <v>4407</v>
      </c>
      <c r="F1796" s="228" t="s">
        <v>8</v>
      </c>
      <c r="G1796" s="228" t="s">
        <v>128</v>
      </c>
      <c r="H1796" s="228">
        <v>0</v>
      </c>
      <c r="I1796" s="228">
        <v>0</v>
      </c>
      <c r="J1796" s="228">
        <v>0</v>
      </c>
      <c r="K1796" s="228">
        <v>0</v>
      </c>
      <c r="L1796" s="231">
        <v>0</v>
      </c>
      <c r="N1796" s="119" t="str">
        <f t="shared" ref="N1796:N1859" si="84">CONCATENATE(A1796,"-",D1796)</f>
        <v>820420-44003-S</v>
      </c>
      <c r="O1796" s="122" t="str">
        <f>IF(B1796="NET","",IF(B1796="","",IFERROR(VLOOKUP(N1796,EAN!$A:$B,2,FALSE),"MANGLER - MÅ OPPDATERE EAN-FANEN")))</f>
        <v>MANGLER - MÅ OPPDATERE EAN-FANEN</v>
      </c>
      <c r="P1796" s="119">
        <f t="shared" si="82"/>
        <v>0</v>
      </c>
      <c r="Q1796" s="119">
        <f t="shared" si="83"/>
        <v>0</v>
      </c>
      <c r="S1796" s="137" t="str">
        <f>IF(B1796="NET","",IFERROR(VLOOKUP(O1796,'2) Order Form'!$W$9:$W$1926,1,FALSE),"Ikke med I order form"))</f>
        <v>Ikke med I order form</v>
      </c>
      <c r="V1796" s="172"/>
      <c r="W1796" s="120"/>
      <c r="AA1796" s="195"/>
      <c r="AB1796" s="137"/>
    </row>
    <row r="1797" spans="1:28" s="2" customFormat="1" ht="15" x14ac:dyDescent="0.2">
      <c r="A1797" s="228">
        <v>820420</v>
      </c>
      <c r="B1797" s="228" t="s">
        <v>3948</v>
      </c>
      <c r="C1797" s="228" t="s">
        <v>4204</v>
      </c>
      <c r="D1797" s="228" t="s">
        <v>4077</v>
      </c>
      <c r="E1797" s="228" t="s">
        <v>4407</v>
      </c>
      <c r="F1797" s="228" t="s">
        <v>7</v>
      </c>
      <c r="G1797" s="228" t="s">
        <v>128</v>
      </c>
      <c r="H1797" s="228">
        <v>0</v>
      </c>
      <c r="I1797" s="228">
        <v>0</v>
      </c>
      <c r="J1797" s="228">
        <v>0</v>
      </c>
      <c r="K1797" s="228">
        <v>0</v>
      </c>
      <c r="L1797" s="231">
        <v>0</v>
      </c>
      <c r="N1797" s="119" t="str">
        <f t="shared" si="84"/>
        <v>820420-44003-M</v>
      </c>
      <c r="O1797" s="122" t="str">
        <f>IF(B1797="NET","",IF(B1797="","",IFERROR(VLOOKUP(N1797,EAN!$A:$B,2,FALSE),"MANGLER - MÅ OPPDATERE EAN-FANEN")))</f>
        <v>MANGLER - MÅ OPPDATERE EAN-FANEN</v>
      </c>
      <c r="P1797" s="119">
        <f t="shared" ref="P1797:P1860" si="85">H1797</f>
        <v>0</v>
      </c>
      <c r="Q1797" s="119">
        <f t="shared" ref="Q1797:Q1860" si="86">L1797</f>
        <v>0</v>
      </c>
      <c r="S1797" s="137" t="str">
        <f>IF(B1797="NET","",IFERROR(VLOOKUP(O1797,'2) Order Form'!$W$9:$W$1926,1,FALSE),"Ikke med I order form"))</f>
        <v>Ikke med I order form</v>
      </c>
      <c r="V1797" s="172"/>
      <c r="W1797" s="120"/>
      <c r="AA1797" s="195"/>
      <c r="AB1797" s="137"/>
    </row>
    <row r="1798" spans="1:28" s="2" customFormat="1" ht="15" x14ac:dyDescent="0.2">
      <c r="A1798" s="228">
        <v>820420</v>
      </c>
      <c r="B1798" s="228" t="s">
        <v>3948</v>
      </c>
      <c r="C1798" s="228" t="s">
        <v>4204</v>
      </c>
      <c r="D1798" s="228" t="s">
        <v>4078</v>
      </c>
      <c r="E1798" s="228" t="s">
        <v>4407</v>
      </c>
      <c r="F1798" s="228" t="s">
        <v>67</v>
      </c>
      <c r="G1798" s="228" t="s">
        <v>128</v>
      </c>
      <c r="H1798" s="228">
        <v>0</v>
      </c>
      <c r="I1798" s="228">
        <v>0</v>
      </c>
      <c r="J1798" s="228">
        <v>0</v>
      </c>
      <c r="K1798" s="228">
        <v>0</v>
      </c>
      <c r="L1798" s="231">
        <v>0</v>
      </c>
      <c r="N1798" s="119" t="str">
        <f t="shared" si="84"/>
        <v>820420-44003-L</v>
      </c>
      <c r="O1798" s="122" t="str">
        <f>IF(B1798="NET","",IF(B1798="","",IFERROR(VLOOKUP(N1798,EAN!$A:$B,2,FALSE),"MANGLER - MÅ OPPDATERE EAN-FANEN")))</f>
        <v>MANGLER - MÅ OPPDATERE EAN-FANEN</v>
      </c>
      <c r="P1798" s="119">
        <f t="shared" si="85"/>
        <v>0</v>
      </c>
      <c r="Q1798" s="119">
        <f t="shared" si="86"/>
        <v>0</v>
      </c>
      <c r="S1798" s="137" t="str">
        <f>IF(B1798="NET","",IFERROR(VLOOKUP(O1798,'2) Order Form'!$W$9:$W$1926,1,FALSE),"Ikke med I order form"))</f>
        <v>Ikke med I order form</v>
      </c>
      <c r="V1798" s="172"/>
      <c r="W1798" s="120"/>
      <c r="AA1798" s="195"/>
      <c r="AB1798" s="137"/>
    </row>
    <row r="1799" spans="1:28" s="2" customFormat="1" ht="15" x14ac:dyDescent="0.2">
      <c r="A1799" s="228">
        <v>820420</v>
      </c>
      <c r="B1799" s="228" t="s">
        <v>3948</v>
      </c>
      <c r="C1799" s="228" t="s">
        <v>4204</v>
      </c>
      <c r="D1799" s="228" t="s">
        <v>3419</v>
      </c>
      <c r="E1799" s="228" t="s">
        <v>4388</v>
      </c>
      <c r="F1799" s="228" t="s">
        <v>69</v>
      </c>
      <c r="G1799" s="228" t="s">
        <v>128</v>
      </c>
      <c r="H1799" s="228">
        <v>0</v>
      </c>
      <c r="I1799" s="228">
        <v>0</v>
      </c>
      <c r="J1799" s="228">
        <v>0</v>
      </c>
      <c r="K1799" s="228">
        <v>0</v>
      </c>
      <c r="L1799" s="231">
        <v>0</v>
      </c>
      <c r="N1799" s="119" t="str">
        <f t="shared" si="84"/>
        <v>820420-56000-XS</v>
      </c>
      <c r="O1799" s="122" t="str">
        <f>IF(B1799="NET","",IF(B1799="","",IFERROR(VLOOKUP(N1799,EAN!$A:$B,2,FALSE),"MANGLER - MÅ OPPDATERE EAN-FANEN")))</f>
        <v>MANGLER - MÅ OPPDATERE EAN-FANEN</v>
      </c>
      <c r="P1799" s="119">
        <f t="shared" si="85"/>
        <v>0</v>
      </c>
      <c r="Q1799" s="119">
        <f t="shared" si="86"/>
        <v>0</v>
      </c>
      <c r="S1799" s="137" t="str">
        <f>IF(B1799="NET","",IFERROR(VLOOKUP(O1799,'2) Order Form'!$W$9:$W$1926,1,FALSE),"Ikke med I order form"))</f>
        <v>Ikke med I order form</v>
      </c>
      <c r="V1799" s="172"/>
      <c r="W1799" s="120"/>
      <c r="AA1799" s="195"/>
      <c r="AB1799" s="137"/>
    </row>
    <row r="1800" spans="1:28" s="2" customFormat="1" ht="15" x14ac:dyDescent="0.2">
      <c r="A1800" s="228">
        <v>820420</v>
      </c>
      <c r="B1800" s="228" t="s">
        <v>3948</v>
      </c>
      <c r="C1800" s="228" t="s">
        <v>4204</v>
      </c>
      <c r="D1800" s="228" t="s">
        <v>3420</v>
      </c>
      <c r="E1800" s="228" t="s">
        <v>4388</v>
      </c>
      <c r="F1800" s="228" t="s">
        <v>8</v>
      </c>
      <c r="G1800" s="228" t="s">
        <v>128</v>
      </c>
      <c r="H1800" s="228">
        <v>0</v>
      </c>
      <c r="I1800" s="228">
        <v>0</v>
      </c>
      <c r="J1800" s="228">
        <v>0</v>
      </c>
      <c r="K1800" s="228">
        <v>0</v>
      </c>
      <c r="L1800" s="231">
        <v>0</v>
      </c>
      <c r="N1800" s="119" t="str">
        <f t="shared" si="84"/>
        <v>820420-56000-S</v>
      </c>
      <c r="O1800" s="122" t="str">
        <f>IF(B1800="NET","",IF(B1800="","",IFERROR(VLOOKUP(N1800,EAN!$A:$B,2,FALSE),"MANGLER - MÅ OPPDATERE EAN-FANEN")))</f>
        <v>MANGLER - MÅ OPPDATERE EAN-FANEN</v>
      </c>
      <c r="P1800" s="119">
        <f t="shared" si="85"/>
        <v>0</v>
      </c>
      <c r="Q1800" s="119">
        <f t="shared" si="86"/>
        <v>0</v>
      </c>
      <c r="S1800" s="137" t="str">
        <f>IF(B1800="NET","",IFERROR(VLOOKUP(O1800,'2) Order Form'!$W$9:$W$1926,1,FALSE),"Ikke med I order form"))</f>
        <v>Ikke med I order form</v>
      </c>
      <c r="V1800" s="172"/>
      <c r="W1800" s="120"/>
      <c r="AA1800" s="195"/>
      <c r="AB1800" s="137"/>
    </row>
    <row r="1801" spans="1:28" s="2" customFormat="1" ht="15" x14ac:dyDescent="0.2">
      <c r="A1801" s="228">
        <v>820420</v>
      </c>
      <c r="B1801" s="228" t="s">
        <v>3948</v>
      </c>
      <c r="C1801" s="228" t="s">
        <v>4204</v>
      </c>
      <c r="D1801" s="228" t="s">
        <v>3421</v>
      </c>
      <c r="E1801" s="228" t="s">
        <v>4388</v>
      </c>
      <c r="F1801" s="228" t="s">
        <v>7</v>
      </c>
      <c r="G1801" s="228" t="s">
        <v>128</v>
      </c>
      <c r="H1801" s="228">
        <v>0</v>
      </c>
      <c r="I1801" s="228">
        <v>0</v>
      </c>
      <c r="J1801" s="228">
        <v>0</v>
      </c>
      <c r="K1801" s="228">
        <v>0</v>
      </c>
      <c r="L1801" s="231">
        <v>0</v>
      </c>
      <c r="N1801" s="119" t="str">
        <f t="shared" si="84"/>
        <v>820420-56000-M</v>
      </c>
      <c r="O1801" s="122" t="str">
        <f>IF(B1801="NET","",IF(B1801="","",IFERROR(VLOOKUP(N1801,EAN!$A:$B,2,FALSE),"MANGLER - MÅ OPPDATERE EAN-FANEN")))</f>
        <v>MANGLER - MÅ OPPDATERE EAN-FANEN</v>
      </c>
      <c r="P1801" s="119">
        <f t="shared" si="85"/>
        <v>0</v>
      </c>
      <c r="Q1801" s="119">
        <f t="shared" si="86"/>
        <v>0</v>
      </c>
      <c r="S1801" s="137" t="str">
        <f>IF(B1801="NET","",IFERROR(VLOOKUP(O1801,'2) Order Form'!$W$9:$W$1926,1,FALSE),"Ikke med I order form"))</f>
        <v>Ikke med I order form</v>
      </c>
      <c r="V1801" s="172"/>
      <c r="W1801" s="120"/>
      <c r="AA1801" s="195"/>
      <c r="AB1801" s="137"/>
    </row>
    <row r="1802" spans="1:28" s="2" customFormat="1" ht="15" x14ac:dyDescent="0.2">
      <c r="A1802" s="228">
        <v>820420</v>
      </c>
      <c r="B1802" s="228" t="s">
        <v>3948</v>
      </c>
      <c r="C1802" s="228" t="s">
        <v>4204</v>
      </c>
      <c r="D1802" s="228" t="s">
        <v>3422</v>
      </c>
      <c r="E1802" s="228" t="s">
        <v>4388</v>
      </c>
      <c r="F1802" s="228" t="s">
        <v>67</v>
      </c>
      <c r="G1802" s="228" t="s">
        <v>128</v>
      </c>
      <c r="H1802" s="228">
        <v>0</v>
      </c>
      <c r="I1802" s="228">
        <v>0</v>
      </c>
      <c r="J1802" s="228">
        <v>0</v>
      </c>
      <c r="K1802" s="228">
        <v>0</v>
      </c>
      <c r="L1802" s="231">
        <v>0</v>
      </c>
      <c r="N1802" s="119" t="str">
        <f t="shared" si="84"/>
        <v>820420-56000-L</v>
      </c>
      <c r="O1802" s="122" t="str">
        <f>IF(B1802="NET","",IF(B1802="","",IFERROR(VLOOKUP(N1802,EAN!$A:$B,2,FALSE),"MANGLER - MÅ OPPDATERE EAN-FANEN")))</f>
        <v>MANGLER - MÅ OPPDATERE EAN-FANEN</v>
      </c>
      <c r="P1802" s="119">
        <f t="shared" si="85"/>
        <v>0</v>
      </c>
      <c r="Q1802" s="119">
        <f t="shared" si="86"/>
        <v>0</v>
      </c>
      <c r="S1802" s="137" t="str">
        <f>IF(B1802="NET","",IFERROR(VLOOKUP(O1802,'2) Order Form'!$W$9:$W$1926,1,FALSE),"Ikke med I order form"))</f>
        <v>Ikke med I order form</v>
      </c>
      <c r="V1802" s="172"/>
      <c r="W1802" s="120"/>
      <c r="AA1802" s="195"/>
      <c r="AB1802" s="137"/>
    </row>
    <row r="1803" spans="1:28" s="2" customFormat="1" ht="15" x14ac:dyDescent="0.2">
      <c r="A1803" s="228">
        <v>820420</v>
      </c>
      <c r="B1803" s="228" t="s">
        <v>3948</v>
      </c>
      <c r="C1803" s="228" t="s">
        <v>4204</v>
      </c>
      <c r="D1803" s="228" t="s">
        <v>4085</v>
      </c>
      <c r="E1803" s="228" t="s">
        <v>4409</v>
      </c>
      <c r="F1803" s="228" t="s">
        <v>69</v>
      </c>
      <c r="G1803" s="228" t="s">
        <v>128</v>
      </c>
      <c r="H1803" s="228">
        <v>0</v>
      </c>
      <c r="I1803" s="228">
        <v>0</v>
      </c>
      <c r="J1803" s="228">
        <v>0</v>
      </c>
      <c r="K1803" s="228">
        <v>0</v>
      </c>
      <c r="L1803" s="231">
        <v>0</v>
      </c>
      <c r="N1803" s="119" t="str">
        <f t="shared" si="84"/>
        <v>820420-88301-XS</v>
      </c>
      <c r="O1803" s="122" t="str">
        <f>IF(B1803="NET","",IF(B1803="","",IFERROR(VLOOKUP(N1803,EAN!$A:$B,2,FALSE),"MANGLER - MÅ OPPDATERE EAN-FANEN")))</f>
        <v>MANGLER - MÅ OPPDATERE EAN-FANEN</v>
      </c>
      <c r="P1803" s="119">
        <f t="shared" si="85"/>
        <v>0</v>
      </c>
      <c r="Q1803" s="119">
        <f t="shared" si="86"/>
        <v>0</v>
      </c>
      <c r="S1803" s="137" t="str">
        <f>IF(B1803="NET","",IFERROR(VLOOKUP(O1803,'2) Order Form'!$W$9:$W$1926,1,FALSE),"Ikke med I order form"))</f>
        <v>Ikke med I order form</v>
      </c>
      <c r="V1803" s="172"/>
      <c r="W1803" s="120"/>
      <c r="AA1803" s="195"/>
      <c r="AB1803" s="137"/>
    </row>
    <row r="1804" spans="1:28" s="2" customFormat="1" ht="15" x14ac:dyDescent="0.2">
      <c r="A1804" s="228">
        <v>820420</v>
      </c>
      <c r="B1804" s="228" t="s">
        <v>3948</v>
      </c>
      <c r="C1804" s="228" t="s">
        <v>4204</v>
      </c>
      <c r="D1804" s="228" t="s">
        <v>4086</v>
      </c>
      <c r="E1804" s="228" t="s">
        <v>4409</v>
      </c>
      <c r="F1804" s="228" t="s">
        <v>8</v>
      </c>
      <c r="G1804" s="228" t="s">
        <v>128</v>
      </c>
      <c r="H1804" s="228">
        <v>0</v>
      </c>
      <c r="I1804" s="228">
        <v>0</v>
      </c>
      <c r="J1804" s="228">
        <v>0</v>
      </c>
      <c r="K1804" s="228">
        <v>0</v>
      </c>
      <c r="L1804" s="231">
        <v>0</v>
      </c>
      <c r="N1804" s="119" t="str">
        <f t="shared" si="84"/>
        <v>820420-88301-S</v>
      </c>
      <c r="O1804" s="122" t="str">
        <f>IF(B1804="NET","",IF(B1804="","",IFERROR(VLOOKUP(N1804,EAN!$A:$B,2,FALSE),"MANGLER - MÅ OPPDATERE EAN-FANEN")))</f>
        <v>MANGLER - MÅ OPPDATERE EAN-FANEN</v>
      </c>
      <c r="P1804" s="119">
        <f t="shared" si="85"/>
        <v>0</v>
      </c>
      <c r="Q1804" s="119">
        <f t="shared" si="86"/>
        <v>0</v>
      </c>
      <c r="S1804" s="137" t="str">
        <f>IF(B1804="NET","",IFERROR(VLOOKUP(O1804,'2) Order Form'!$W$9:$W$1926,1,FALSE),"Ikke med I order form"))</f>
        <v>Ikke med I order form</v>
      </c>
      <c r="V1804" s="172"/>
      <c r="W1804" s="120"/>
      <c r="AA1804" s="195"/>
      <c r="AB1804" s="137"/>
    </row>
    <row r="1805" spans="1:28" s="2" customFormat="1" ht="15" x14ac:dyDescent="0.2">
      <c r="A1805" s="228">
        <v>820420</v>
      </c>
      <c r="B1805" s="228" t="s">
        <v>3948</v>
      </c>
      <c r="C1805" s="228" t="s">
        <v>4204</v>
      </c>
      <c r="D1805" s="228" t="s">
        <v>4087</v>
      </c>
      <c r="E1805" s="228" t="s">
        <v>4409</v>
      </c>
      <c r="F1805" s="228" t="s">
        <v>7</v>
      </c>
      <c r="G1805" s="228" t="s">
        <v>128</v>
      </c>
      <c r="H1805" s="228">
        <v>0</v>
      </c>
      <c r="I1805" s="228">
        <v>0</v>
      </c>
      <c r="J1805" s="228">
        <v>0</v>
      </c>
      <c r="K1805" s="228">
        <v>0</v>
      </c>
      <c r="L1805" s="231">
        <v>0</v>
      </c>
      <c r="N1805" s="119" t="str">
        <f t="shared" si="84"/>
        <v>820420-88301-M</v>
      </c>
      <c r="O1805" s="122" t="str">
        <f>IF(B1805="NET","",IF(B1805="","",IFERROR(VLOOKUP(N1805,EAN!$A:$B,2,FALSE),"MANGLER - MÅ OPPDATERE EAN-FANEN")))</f>
        <v>MANGLER - MÅ OPPDATERE EAN-FANEN</v>
      </c>
      <c r="P1805" s="119">
        <f t="shared" si="85"/>
        <v>0</v>
      </c>
      <c r="Q1805" s="119">
        <f t="shared" si="86"/>
        <v>0</v>
      </c>
      <c r="S1805" s="137" t="str">
        <f>IF(B1805="NET","",IFERROR(VLOOKUP(O1805,'2) Order Form'!$W$9:$W$1926,1,FALSE),"Ikke med I order form"))</f>
        <v>Ikke med I order form</v>
      </c>
      <c r="V1805" s="172"/>
      <c r="W1805" s="120"/>
      <c r="AA1805" s="195"/>
      <c r="AB1805" s="137"/>
    </row>
    <row r="1806" spans="1:28" s="2" customFormat="1" ht="15" x14ac:dyDescent="0.2">
      <c r="A1806" s="228">
        <v>820420</v>
      </c>
      <c r="B1806" s="228" t="s">
        <v>3948</v>
      </c>
      <c r="C1806" s="228" t="s">
        <v>4204</v>
      </c>
      <c r="D1806" s="228" t="s">
        <v>4088</v>
      </c>
      <c r="E1806" s="228" t="s">
        <v>4409</v>
      </c>
      <c r="F1806" s="228" t="s">
        <v>67</v>
      </c>
      <c r="G1806" s="228" t="s">
        <v>128</v>
      </c>
      <c r="H1806" s="228">
        <v>0</v>
      </c>
      <c r="I1806" s="228">
        <v>0</v>
      </c>
      <c r="J1806" s="228">
        <v>0</v>
      </c>
      <c r="K1806" s="228">
        <v>0</v>
      </c>
      <c r="L1806" s="231">
        <v>0</v>
      </c>
      <c r="N1806" s="119" t="str">
        <f t="shared" si="84"/>
        <v>820420-88301-L</v>
      </c>
      <c r="O1806" s="122" t="str">
        <f>IF(B1806="NET","",IF(B1806="","",IFERROR(VLOOKUP(N1806,EAN!$A:$B,2,FALSE),"MANGLER - MÅ OPPDATERE EAN-FANEN")))</f>
        <v>MANGLER - MÅ OPPDATERE EAN-FANEN</v>
      </c>
      <c r="P1806" s="119">
        <f t="shared" si="85"/>
        <v>0</v>
      </c>
      <c r="Q1806" s="119">
        <f t="shared" si="86"/>
        <v>0</v>
      </c>
      <c r="S1806" s="137" t="str">
        <f>IF(B1806="NET","",IFERROR(VLOOKUP(O1806,'2) Order Form'!$W$9:$W$1926,1,FALSE),"Ikke med I order form"))</f>
        <v>Ikke med I order form</v>
      </c>
      <c r="V1806" s="172"/>
      <c r="W1806" s="120"/>
      <c r="AA1806" s="195"/>
      <c r="AB1806" s="137"/>
    </row>
    <row r="1807" spans="1:28" s="2" customFormat="1" ht="15" x14ac:dyDescent="0.2">
      <c r="A1807" s="229">
        <v>820421</v>
      </c>
      <c r="B1807" s="228" t="s">
        <v>248</v>
      </c>
      <c r="C1807" s="228"/>
      <c r="D1807" s="228"/>
      <c r="E1807" s="228"/>
      <c r="F1807" s="228"/>
      <c r="G1807" s="228"/>
      <c r="H1807" s="229">
        <v>202226</v>
      </c>
      <c r="I1807" s="229">
        <v>202227</v>
      </c>
      <c r="J1807" s="229">
        <v>202228</v>
      </c>
      <c r="K1807" s="229">
        <v>202229</v>
      </c>
      <c r="L1807" s="232">
        <v>202234</v>
      </c>
      <c r="N1807" s="119" t="str">
        <f t="shared" si="84"/>
        <v>820421-</v>
      </c>
      <c r="O1807" s="122" t="str">
        <f>IF(B1807="NET","",IF(B1807="","",IFERROR(VLOOKUP(N1807,EAN!$A:$B,2,FALSE),"MANGLER - MÅ OPPDATERE EAN-FANEN")))</f>
        <v/>
      </c>
      <c r="P1807" s="119">
        <f t="shared" si="85"/>
        <v>202226</v>
      </c>
      <c r="Q1807" s="119">
        <f t="shared" si="86"/>
        <v>202234</v>
      </c>
      <c r="S1807" s="137" t="str">
        <f>IF(B1807="NET","",IFERROR(VLOOKUP(O1807,'2) Order Form'!$W$9:$W$1926,1,FALSE),"Ikke med I order form"))</f>
        <v/>
      </c>
      <c r="V1807" s="172"/>
      <c r="W1807" s="120"/>
      <c r="AA1807" s="195"/>
      <c r="AB1807" s="137"/>
    </row>
    <row r="1808" spans="1:28" s="2" customFormat="1" ht="15" x14ac:dyDescent="0.2">
      <c r="A1808" s="228">
        <v>820421</v>
      </c>
      <c r="B1808" s="228" t="s">
        <v>3949</v>
      </c>
      <c r="C1808" s="228" t="s">
        <v>4204</v>
      </c>
      <c r="D1808" s="228" t="s">
        <v>2290</v>
      </c>
      <c r="E1808" s="228" t="s">
        <v>132</v>
      </c>
      <c r="F1808" s="228" t="s">
        <v>8</v>
      </c>
      <c r="G1808" s="228" t="s">
        <v>128</v>
      </c>
      <c r="H1808" s="228">
        <v>0</v>
      </c>
      <c r="I1808" s="228">
        <v>0</v>
      </c>
      <c r="J1808" s="228">
        <v>0</v>
      </c>
      <c r="K1808" s="228">
        <v>0</v>
      </c>
      <c r="L1808" s="231">
        <v>0</v>
      </c>
      <c r="N1808" s="119" t="str">
        <f t="shared" si="84"/>
        <v>820421-10001-S</v>
      </c>
      <c r="O1808" s="122" t="str">
        <f>IF(B1808="NET","",IF(B1808="","",IFERROR(VLOOKUP(N1808,EAN!$A:$B,2,FALSE),"MANGLER - MÅ OPPDATERE EAN-FANEN")))</f>
        <v>MANGLER - MÅ OPPDATERE EAN-FANEN</v>
      </c>
      <c r="P1808" s="119">
        <f t="shared" si="85"/>
        <v>0</v>
      </c>
      <c r="Q1808" s="119">
        <f t="shared" si="86"/>
        <v>0</v>
      </c>
      <c r="S1808" s="137" t="str">
        <f>IF(B1808="NET","",IFERROR(VLOOKUP(O1808,'2) Order Form'!$W$9:$W$1926,1,FALSE),"Ikke med I order form"))</f>
        <v>Ikke med I order form</v>
      </c>
      <c r="V1808" s="172"/>
      <c r="W1808" s="120"/>
      <c r="AA1808" s="195"/>
      <c r="AB1808" s="137"/>
    </row>
    <row r="1809" spans="1:28" s="2" customFormat="1" ht="15" x14ac:dyDescent="0.2">
      <c r="A1809" s="228">
        <v>820421</v>
      </c>
      <c r="B1809" s="228" t="s">
        <v>3949</v>
      </c>
      <c r="C1809" s="228" t="s">
        <v>4204</v>
      </c>
      <c r="D1809" s="228" t="s">
        <v>2291</v>
      </c>
      <c r="E1809" s="228" t="s">
        <v>132</v>
      </c>
      <c r="F1809" s="228" t="s">
        <v>7</v>
      </c>
      <c r="G1809" s="228" t="s">
        <v>128</v>
      </c>
      <c r="H1809" s="228">
        <v>0</v>
      </c>
      <c r="I1809" s="228">
        <v>0</v>
      </c>
      <c r="J1809" s="228">
        <v>0</v>
      </c>
      <c r="K1809" s="228">
        <v>0</v>
      </c>
      <c r="L1809" s="231">
        <v>0</v>
      </c>
      <c r="N1809" s="119" t="str">
        <f t="shared" si="84"/>
        <v>820421-10001-M</v>
      </c>
      <c r="O1809" s="122" t="str">
        <f>IF(B1809="NET","",IF(B1809="","",IFERROR(VLOOKUP(N1809,EAN!$A:$B,2,FALSE),"MANGLER - MÅ OPPDATERE EAN-FANEN")))</f>
        <v>MANGLER - MÅ OPPDATERE EAN-FANEN</v>
      </c>
      <c r="P1809" s="119">
        <f t="shared" si="85"/>
        <v>0</v>
      </c>
      <c r="Q1809" s="119">
        <f t="shared" si="86"/>
        <v>0</v>
      </c>
      <c r="S1809" s="137" t="str">
        <f>IF(B1809="NET","",IFERROR(VLOOKUP(O1809,'2) Order Form'!$W$9:$W$1926,1,FALSE),"Ikke med I order form"))</f>
        <v>Ikke med I order form</v>
      </c>
      <c r="V1809" s="172"/>
      <c r="W1809" s="120"/>
      <c r="AA1809" s="195"/>
      <c r="AB1809" s="137"/>
    </row>
    <row r="1810" spans="1:28" s="2" customFormat="1" ht="15" x14ac:dyDescent="0.2">
      <c r="A1810" s="228">
        <v>820421</v>
      </c>
      <c r="B1810" s="228" t="s">
        <v>3949</v>
      </c>
      <c r="C1810" s="228" t="s">
        <v>4204</v>
      </c>
      <c r="D1810" s="228" t="s">
        <v>2292</v>
      </c>
      <c r="E1810" s="228" t="s">
        <v>132</v>
      </c>
      <c r="F1810" s="228" t="s">
        <v>67</v>
      </c>
      <c r="G1810" s="228" t="s">
        <v>128</v>
      </c>
      <c r="H1810" s="228">
        <v>0</v>
      </c>
      <c r="I1810" s="228">
        <v>0</v>
      </c>
      <c r="J1810" s="228">
        <v>0</v>
      </c>
      <c r="K1810" s="228">
        <v>0</v>
      </c>
      <c r="L1810" s="231">
        <v>0</v>
      </c>
      <c r="N1810" s="119" t="str">
        <f t="shared" si="84"/>
        <v>820421-10001-L</v>
      </c>
      <c r="O1810" s="122" t="str">
        <f>IF(B1810="NET","",IF(B1810="","",IFERROR(VLOOKUP(N1810,EAN!$A:$B,2,FALSE),"MANGLER - MÅ OPPDATERE EAN-FANEN")))</f>
        <v>MANGLER - MÅ OPPDATERE EAN-FANEN</v>
      </c>
      <c r="P1810" s="119">
        <f t="shared" si="85"/>
        <v>0</v>
      </c>
      <c r="Q1810" s="119">
        <f t="shared" si="86"/>
        <v>0</v>
      </c>
      <c r="S1810" s="137" t="str">
        <f>IF(B1810="NET","",IFERROR(VLOOKUP(O1810,'2) Order Form'!$W$9:$W$1926,1,FALSE),"Ikke med I order form"))</f>
        <v>Ikke med I order form</v>
      </c>
      <c r="V1810" s="172"/>
      <c r="W1810" s="120"/>
      <c r="AA1810" s="195"/>
      <c r="AB1810" s="137"/>
    </row>
    <row r="1811" spans="1:28" s="2" customFormat="1" ht="15" x14ac:dyDescent="0.2">
      <c r="A1811" s="228">
        <v>820421</v>
      </c>
      <c r="B1811" s="228" t="s">
        <v>3949</v>
      </c>
      <c r="C1811" s="228" t="s">
        <v>4204</v>
      </c>
      <c r="D1811" s="228" t="s">
        <v>2293</v>
      </c>
      <c r="E1811" s="228" t="s">
        <v>132</v>
      </c>
      <c r="F1811" s="228" t="s">
        <v>68</v>
      </c>
      <c r="G1811" s="228" t="s">
        <v>128</v>
      </c>
      <c r="H1811" s="228">
        <v>0</v>
      </c>
      <c r="I1811" s="228">
        <v>0</v>
      </c>
      <c r="J1811" s="228">
        <v>0</v>
      </c>
      <c r="K1811" s="228">
        <v>0</v>
      </c>
      <c r="L1811" s="231">
        <v>0</v>
      </c>
      <c r="N1811" s="119" t="str">
        <f t="shared" si="84"/>
        <v>820421-10001-XL</v>
      </c>
      <c r="O1811" s="122" t="str">
        <f>IF(B1811="NET","",IF(B1811="","",IFERROR(VLOOKUP(N1811,EAN!$A:$B,2,FALSE),"MANGLER - MÅ OPPDATERE EAN-FANEN")))</f>
        <v>MANGLER - MÅ OPPDATERE EAN-FANEN</v>
      </c>
      <c r="P1811" s="119">
        <f t="shared" si="85"/>
        <v>0</v>
      </c>
      <c r="Q1811" s="119">
        <f t="shared" si="86"/>
        <v>0</v>
      </c>
      <c r="S1811" s="137" t="str">
        <f>IF(B1811="NET","",IFERROR(VLOOKUP(O1811,'2) Order Form'!$W$9:$W$1926,1,FALSE),"Ikke med I order form"))</f>
        <v>Ikke med I order form</v>
      </c>
      <c r="V1811" s="172"/>
      <c r="W1811" s="120"/>
      <c r="AA1811" s="195"/>
      <c r="AB1811" s="137"/>
    </row>
    <row r="1812" spans="1:28" s="2" customFormat="1" ht="15" x14ac:dyDescent="0.2">
      <c r="A1812" s="228">
        <v>820421</v>
      </c>
      <c r="B1812" s="228" t="s">
        <v>3949</v>
      </c>
      <c r="C1812" s="228" t="s">
        <v>4204</v>
      </c>
      <c r="D1812" s="228" t="s">
        <v>4076</v>
      </c>
      <c r="E1812" s="228" t="s">
        <v>4407</v>
      </c>
      <c r="F1812" s="228" t="s">
        <v>8</v>
      </c>
      <c r="G1812" s="228" t="s">
        <v>128</v>
      </c>
      <c r="H1812" s="228">
        <v>0</v>
      </c>
      <c r="I1812" s="228">
        <v>0</v>
      </c>
      <c r="J1812" s="228">
        <v>0</v>
      </c>
      <c r="K1812" s="228">
        <v>0</v>
      </c>
      <c r="L1812" s="231">
        <v>0</v>
      </c>
      <c r="N1812" s="119" t="str">
        <f t="shared" si="84"/>
        <v>820421-44003-S</v>
      </c>
      <c r="O1812" s="122" t="str">
        <f>IF(B1812="NET","",IF(B1812="","",IFERROR(VLOOKUP(N1812,EAN!$A:$B,2,FALSE),"MANGLER - MÅ OPPDATERE EAN-FANEN")))</f>
        <v>MANGLER - MÅ OPPDATERE EAN-FANEN</v>
      </c>
      <c r="P1812" s="119">
        <f t="shared" si="85"/>
        <v>0</v>
      </c>
      <c r="Q1812" s="119">
        <f t="shared" si="86"/>
        <v>0</v>
      </c>
      <c r="S1812" s="137" t="str">
        <f>IF(B1812="NET","",IFERROR(VLOOKUP(O1812,'2) Order Form'!$W$9:$W$1926,1,FALSE),"Ikke med I order form"))</f>
        <v>Ikke med I order form</v>
      </c>
      <c r="V1812" s="172"/>
      <c r="W1812" s="120"/>
      <c r="AA1812" s="195"/>
      <c r="AB1812" s="137"/>
    </row>
    <row r="1813" spans="1:28" s="2" customFormat="1" ht="15" x14ac:dyDescent="0.2">
      <c r="A1813" s="228">
        <v>820421</v>
      </c>
      <c r="B1813" s="228" t="s">
        <v>3949</v>
      </c>
      <c r="C1813" s="228" t="s">
        <v>4204</v>
      </c>
      <c r="D1813" s="228" t="s">
        <v>4077</v>
      </c>
      <c r="E1813" s="228" t="s">
        <v>4407</v>
      </c>
      <c r="F1813" s="228" t="s">
        <v>7</v>
      </c>
      <c r="G1813" s="228" t="s">
        <v>128</v>
      </c>
      <c r="H1813" s="228">
        <v>0</v>
      </c>
      <c r="I1813" s="228">
        <v>0</v>
      </c>
      <c r="J1813" s="228">
        <v>0</v>
      </c>
      <c r="K1813" s="228">
        <v>0</v>
      </c>
      <c r="L1813" s="231">
        <v>0</v>
      </c>
      <c r="N1813" s="119" t="str">
        <f t="shared" si="84"/>
        <v>820421-44003-M</v>
      </c>
      <c r="O1813" s="122" t="str">
        <f>IF(B1813="NET","",IF(B1813="","",IFERROR(VLOOKUP(N1813,EAN!$A:$B,2,FALSE),"MANGLER - MÅ OPPDATERE EAN-FANEN")))</f>
        <v>MANGLER - MÅ OPPDATERE EAN-FANEN</v>
      </c>
      <c r="P1813" s="119">
        <f t="shared" si="85"/>
        <v>0</v>
      </c>
      <c r="Q1813" s="119">
        <f t="shared" si="86"/>
        <v>0</v>
      </c>
      <c r="S1813" s="137" t="str">
        <f>IF(B1813="NET","",IFERROR(VLOOKUP(O1813,'2) Order Form'!$W$9:$W$1926,1,FALSE),"Ikke med I order form"))</f>
        <v>Ikke med I order form</v>
      </c>
      <c r="V1813" s="172"/>
      <c r="W1813" s="120"/>
      <c r="AA1813" s="195"/>
      <c r="AB1813" s="137"/>
    </row>
    <row r="1814" spans="1:28" s="2" customFormat="1" ht="15" x14ac:dyDescent="0.2">
      <c r="A1814" s="228">
        <v>820421</v>
      </c>
      <c r="B1814" s="228" t="s">
        <v>3949</v>
      </c>
      <c r="C1814" s="228" t="s">
        <v>4204</v>
      </c>
      <c r="D1814" s="228" t="s">
        <v>4078</v>
      </c>
      <c r="E1814" s="228" t="s">
        <v>4407</v>
      </c>
      <c r="F1814" s="228" t="s">
        <v>67</v>
      </c>
      <c r="G1814" s="228" t="s">
        <v>128</v>
      </c>
      <c r="H1814" s="228">
        <v>0</v>
      </c>
      <c r="I1814" s="228">
        <v>0</v>
      </c>
      <c r="J1814" s="228">
        <v>0</v>
      </c>
      <c r="K1814" s="228">
        <v>0</v>
      </c>
      <c r="L1814" s="231">
        <v>0</v>
      </c>
      <c r="N1814" s="119" t="str">
        <f t="shared" si="84"/>
        <v>820421-44003-L</v>
      </c>
      <c r="O1814" s="122" t="str">
        <f>IF(B1814="NET","",IF(B1814="","",IFERROR(VLOOKUP(N1814,EAN!$A:$B,2,FALSE),"MANGLER - MÅ OPPDATERE EAN-FANEN")))</f>
        <v>MANGLER - MÅ OPPDATERE EAN-FANEN</v>
      </c>
      <c r="P1814" s="119">
        <f t="shared" si="85"/>
        <v>0</v>
      </c>
      <c r="Q1814" s="119">
        <f t="shared" si="86"/>
        <v>0</v>
      </c>
      <c r="S1814" s="137" t="str">
        <f>IF(B1814="NET","",IFERROR(VLOOKUP(O1814,'2) Order Form'!$W$9:$W$1926,1,FALSE),"Ikke med I order form"))</f>
        <v>Ikke med I order form</v>
      </c>
      <c r="V1814" s="172"/>
      <c r="W1814" s="120"/>
      <c r="AA1814" s="195"/>
      <c r="AB1814" s="137"/>
    </row>
    <row r="1815" spans="1:28" s="2" customFormat="1" ht="15" x14ac:dyDescent="0.2">
      <c r="A1815" s="228">
        <v>820421</v>
      </c>
      <c r="B1815" s="228" t="s">
        <v>3949</v>
      </c>
      <c r="C1815" s="228" t="s">
        <v>4204</v>
      </c>
      <c r="D1815" s="228" t="s">
        <v>4079</v>
      </c>
      <c r="E1815" s="228" t="s">
        <v>4407</v>
      </c>
      <c r="F1815" s="228" t="s">
        <v>68</v>
      </c>
      <c r="G1815" s="228" t="s">
        <v>128</v>
      </c>
      <c r="H1815" s="228">
        <v>0</v>
      </c>
      <c r="I1815" s="228">
        <v>0</v>
      </c>
      <c r="J1815" s="228">
        <v>0</v>
      </c>
      <c r="K1815" s="228">
        <v>0</v>
      </c>
      <c r="L1815" s="231">
        <v>0</v>
      </c>
      <c r="N1815" s="119" t="str">
        <f t="shared" si="84"/>
        <v>820421-44003-XL</v>
      </c>
      <c r="O1815" s="122" t="str">
        <f>IF(B1815="NET","",IF(B1815="","",IFERROR(VLOOKUP(N1815,EAN!$A:$B,2,FALSE),"MANGLER - MÅ OPPDATERE EAN-FANEN")))</f>
        <v>MANGLER - MÅ OPPDATERE EAN-FANEN</v>
      </c>
      <c r="P1815" s="119">
        <f t="shared" si="85"/>
        <v>0</v>
      </c>
      <c r="Q1815" s="119">
        <f t="shared" si="86"/>
        <v>0</v>
      </c>
      <c r="S1815" s="137" t="str">
        <f>IF(B1815="NET","",IFERROR(VLOOKUP(O1815,'2) Order Form'!$W$9:$W$1926,1,FALSE),"Ikke med I order form"))</f>
        <v>Ikke med I order form</v>
      </c>
      <c r="V1815" s="172"/>
      <c r="W1815" s="120"/>
      <c r="AA1815" s="195"/>
      <c r="AB1815" s="137"/>
    </row>
    <row r="1816" spans="1:28" s="2" customFormat="1" ht="15" x14ac:dyDescent="0.2">
      <c r="A1816" s="228">
        <v>820421</v>
      </c>
      <c r="B1816" s="228" t="s">
        <v>3949</v>
      </c>
      <c r="C1816" s="228" t="s">
        <v>4204</v>
      </c>
      <c r="D1816" s="228" t="s">
        <v>4089</v>
      </c>
      <c r="E1816" s="228" t="s">
        <v>4410</v>
      </c>
      <c r="F1816" s="228" t="s">
        <v>8</v>
      </c>
      <c r="G1816" s="228" t="s">
        <v>128</v>
      </c>
      <c r="H1816" s="228">
        <v>0</v>
      </c>
      <c r="I1816" s="228">
        <v>0</v>
      </c>
      <c r="J1816" s="228">
        <v>0</v>
      </c>
      <c r="K1816" s="228">
        <v>0</v>
      </c>
      <c r="L1816" s="231">
        <v>0</v>
      </c>
      <c r="N1816" s="119" t="str">
        <f t="shared" si="84"/>
        <v>820421-77201-S</v>
      </c>
      <c r="O1816" s="122" t="str">
        <f>IF(B1816="NET","",IF(B1816="","",IFERROR(VLOOKUP(N1816,EAN!$A:$B,2,FALSE),"MANGLER - MÅ OPPDATERE EAN-FANEN")))</f>
        <v>MANGLER - MÅ OPPDATERE EAN-FANEN</v>
      </c>
      <c r="P1816" s="119">
        <f t="shared" si="85"/>
        <v>0</v>
      </c>
      <c r="Q1816" s="119">
        <f t="shared" si="86"/>
        <v>0</v>
      </c>
      <c r="S1816" s="137" t="str">
        <f>IF(B1816="NET","",IFERROR(VLOOKUP(O1816,'2) Order Form'!$W$9:$W$1926,1,FALSE),"Ikke med I order form"))</f>
        <v>Ikke med I order form</v>
      </c>
      <c r="V1816" s="172"/>
      <c r="W1816" s="120"/>
      <c r="AA1816" s="195"/>
      <c r="AB1816" s="137"/>
    </row>
    <row r="1817" spans="1:28" s="2" customFormat="1" ht="15" x14ac:dyDescent="0.2">
      <c r="A1817" s="228">
        <v>820421</v>
      </c>
      <c r="B1817" s="228" t="s">
        <v>3949</v>
      </c>
      <c r="C1817" s="228" t="s">
        <v>4204</v>
      </c>
      <c r="D1817" s="228" t="s">
        <v>4090</v>
      </c>
      <c r="E1817" s="228" t="s">
        <v>4410</v>
      </c>
      <c r="F1817" s="228" t="s">
        <v>7</v>
      </c>
      <c r="G1817" s="228" t="s">
        <v>128</v>
      </c>
      <c r="H1817" s="228">
        <v>0</v>
      </c>
      <c r="I1817" s="228">
        <v>0</v>
      </c>
      <c r="J1817" s="228">
        <v>0</v>
      </c>
      <c r="K1817" s="228">
        <v>0</v>
      </c>
      <c r="L1817" s="231">
        <v>0</v>
      </c>
      <c r="N1817" s="119" t="str">
        <f t="shared" si="84"/>
        <v>820421-77201-M</v>
      </c>
      <c r="O1817" s="122" t="str">
        <f>IF(B1817="NET","",IF(B1817="","",IFERROR(VLOOKUP(N1817,EAN!$A:$B,2,FALSE),"MANGLER - MÅ OPPDATERE EAN-FANEN")))</f>
        <v>MANGLER - MÅ OPPDATERE EAN-FANEN</v>
      </c>
      <c r="P1817" s="119">
        <f t="shared" si="85"/>
        <v>0</v>
      </c>
      <c r="Q1817" s="119">
        <f t="shared" si="86"/>
        <v>0</v>
      </c>
      <c r="S1817" s="137" t="str">
        <f>IF(B1817="NET","",IFERROR(VLOOKUP(O1817,'2) Order Form'!$W$9:$W$1926,1,FALSE),"Ikke med I order form"))</f>
        <v>Ikke med I order form</v>
      </c>
      <c r="V1817" s="172"/>
      <c r="W1817" s="120"/>
      <c r="AA1817" s="195"/>
      <c r="AB1817" s="137"/>
    </row>
    <row r="1818" spans="1:28" s="2" customFormat="1" ht="15" x14ac:dyDescent="0.2">
      <c r="A1818" s="228">
        <v>820421</v>
      </c>
      <c r="B1818" s="228" t="s">
        <v>3949</v>
      </c>
      <c r="C1818" s="228" t="s">
        <v>4204</v>
      </c>
      <c r="D1818" s="228" t="s">
        <v>4091</v>
      </c>
      <c r="E1818" s="228" t="s">
        <v>4410</v>
      </c>
      <c r="F1818" s="228" t="s">
        <v>67</v>
      </c>
      <c r="G1818" s="228" t="s">
        <v>128</v>
      </c>
      <c r="H1818" s="228">
        <v>0</v>
      </c>
      <c r="I1818" s="228">
        <v>0</v>
      </c>
      <c r="J1818" s="228">
        <v>0</v>
      </c>
      <c r="K1818" s="228">
        <v>0</v>
      </c>
      <c r="L1818" s="231">
        <v>0</v>
      </c>
      <c r="N1818" s="119" t="str">
        <f t="shared" si="84"/>
        <v>820421-77201-L</v>
      </c>
      <c r="O1818" s="122" t="str">
        <f>IF(B1818="NET","",IF(B1818="","",IFERROR(VLOOKUP(N1818,EAN!$A:$B,2,FALSE),"MANGLER - MÅ OPPDATERE EAN-FANEN")))</f>
        <v>MANGLER - MÅ OPPDATERE EAN-FANEN</v>
      </c>
      <c r="P1818" s="119">
        <f t="shared" si="85"/>
        <v>0</v>
      </c>
      <c r="Q1818" s="119">
        <f t="shared" si="86"/>
        <v>0</v>
      </c>
      <c r="S1818" s="137" t="str">
        <f>IF(B1818="NET","",IFERROR(VLOOKUP(O1818,'2) Order Form'!$W$9:$W$1926,1,FALSE),"Ikke med I order form"))</f>
        <v>Ikke med I order form</v>
      </c>
      <c r="V1818" s="172"/>
      <c r="W1818" s="120"/>
      <c r="AA1818" s="195"/>
      <c r="AB1818" s="137"/>
    </row>
    <row r="1819" spans="1:28" s="2" customFormat="1" ht="15" x14ac:dyDescent="0.2">
      <c r="A1819" s="228">
        <v>820421</v>
      </c>
      <c r="B1819" s="228" t="s">
        <v>3949</v>
      </c>
      <c r="C1819" s="228" t="s">
        <v>4204</v>
      </c>
      <c r="D1819" s="228" t="s">
        <v>4092</v>
      </c>
      <c r="E1819" s="228" t="s">
        <v>4410</v>
      </c>
      <c r="F1819" s="228" t="s">
        <v>68</v>
      </c>
      <c r="G1819" s="228" t="s">
        <v>128</v>
      </c>
      <c r="H1819" s="228">
        <v>0</v>
      </c>
      <c r="I1819" s="228">
        <v>0</v>
      </c>
      <c r="J1819" s="228">
        <v>0</v>
      </c>
      <c r="K1819" s="228">
        <v>0</v>
      </c>
      <c r="L1819" s="231">
        <v>0</v>
      </c>
      <c r="N1819" s="119" t="str">
        <f t="shared" si="84"/>
        <v>820421-77201-XL</v>
      </c>
      <c r="O1819" s="122" t="str">
        <f>IF(B1819="NET","",IF(B1819="","",IFERROR(VLOOKUP(N1819,EAN!$A:$B,2,FALSE),"MANGLER - MÅ OPPDATERE EAN-FANEN")))</f>
        <v>MANGLER - MÅ OPPDATERE EAN-FANEN</v>
      </c>
      <c r="P1819" s="119">
        <f t="shared" si="85"/>
        <v>0</v>
      </c>
      <c r="Q1819" s="119">
        <f t="shared" si="86"/>
        <v>0</v>
      </c>
      <c r="S1819" s="137" t="str">
        <f>IF(B1819="NET","",IFERROR(VLOOKUP(O1819,'2) Order Form'!$W$9:$W$1926,1,FALSE),"Ikke med I order form"))</f>
        <v>Ikke med I order form</v>
      </c>
      <c r="V1819" s="172"/>
      <c r="W1819" s="120"/>
      <c r="AA1819" s="195"/>
      <c r="AB1819" s="137"/>
    </row>
    <row r="1820" spans="1:28" s="2" customFormat="1" ht="15" x14ac:dyDescent="0.2">
      <c r="A1820" s="228">
        <v>820421</v>
      </c>
      <c r="B1820" s="228" t="s">
        <v>3949</v>
      </c>
      <c r="C1820" s="228" t="s">
        <v>4204</v>
      </c>
      <c r="D1820" s="228" t="s">
        <v>3950</v>
      </c>
      <c r="E1820" s="228" t="s">
        <v>3360</v>
      </c>
      <c r="F1820" s="228" t="s">
        <v>8</v>
      </c>
      <c r="G1820" s="228" t="s">
        <v>128</v>
      </c>
      <c r="H1820" s="228">
        <v>0</v>
      </c>
      <c r="I1820" s="228">
        <v>0</v>
      </c>
      <c r="J1820" s="228">
        <v>0</v>
      </c>
      <c r="K1820" s="228">
        <v>0</v>
      </c>
      <c r="L1820" s="231">
        <v>0</v>
      </c>
      <c r="N1820" s="119" t="str">
        <f t="shared" si="84"/>
        <v>820421-88000-S</v>
      </c>
      <c r="O1820" s="122" t="str">
        <f>IF(B1820="NET","",IF(B1820="","",IFERROR(VLOOKUP(N1820,EAN!$A:$B,2,FALSE),"MANGLER - MÅ OPPDATERE EAN-FANEN")))</f>
        <v>MANGLER - MÅ OPPDATERE EAN-FANEN</v>
      </c>
      <c r="P1820" s="119">
        <f t="shared" si="85"/>
        <v>0</v>
      </c>
      <c r="Q1820" s="119">
        <f t="shared" si="86"/>
        <v>0</v>
      </c>
      <c r="S1820" s="137" t="str">
        <f>IF(B1820="NET","",IFERROR(VLOOKUP(O1820,'2) Order Form'!$W$9:$W$1926,1,FALSE),"Ikke med I order form"))</f>
        <v>Ikke med I order form</v>
      </c>
      <c r="V1820" s="172"/>
      <c r="W1820" s="120"/>
      <c r="AA1820" s="195"/>
      <c r="AB1820" s="137"/>
    </row>
    <row r="1821" spans="1:28" s="2" customFormat="1" ht="15" x14ac:dyDescent="0.2">
      <c r="A1821" s="228">
        <v>820421</v>
      </c>
      <c r="B1821" s="228" t="s">
        <v>3949</v>
      </c>
      <c r="C1821" s="228" t="s">
        <v>4204</v>
      </c>
      <c r="D1821" s="228" t="s">
        <v>3951</v>
      </c>
      <c r="E1821" s="228" t="s">
        <v>3360</v>
      </c>
      <c r="F1821" s="228" t="s">
        <v>7</v>
      </c>
      <c r="G1821" s="228" t="s">
        <v>128</v>
      </c>
      <c r="H1821" s="228">
        <v>0</v>
      </c>
      <c r="I1821" s="228">
        <v>0</v>
      </c>
      <c r="J1821" s="228">
        <v>0</v>
      </c>
      <c r="K1821" s="228">
        <v>0</v>
      </c>
      <c r="L1821" s="231">
        <v>0</v>
      </c>
      <c r="N1821" s="119" t="str">
        <f t="shared" si="84"/>
        <v>820421-88000-M</v>
      </c>
      <c r="O1821" s="122" t="str">
        <f>IF(B1821="NET","",IF(B1821="","",IFERROR(VLOOKUP(N1821,EAN!$A:$B,2,FALSE),"MANGLER - MÅ OPPDATERE EAN-FANEN")))</f>
        <v>MANGLER - MÅ OPPDATERE EAN-FANEN</v>
      </c>
      <c r="P1821" s="119">
        <f t="shared" si="85"/>
        <v>0</v>
      </c>
      <c r="Q1821" s="119">
        <f t="shared" si="86"/>
        <v>0</v>
      </c>
      <c r="S1821" s="137" t="str">
        <f>IF(B1821="NET","",IFERROR(VLOOKUP(O1821,'2) Order Form'!$W$9:$W$1926,1,FALSE),"Ikke med I order form"))</f>
        <v>Ikke med I order form</v>
      </c>
      <c r="V1821" s="172"/>
      <c r="W1821" s="120"/>
      <c r="AA1821" s="195"/>
      <c r="AB1821" s="137"/>
    </row>
    <row r="1822" spans="1:28" s="2" customFormat="1" ht="15" x14ac:dyDescent="0.2">
      <c r="A1822" s="228">
        <v>820421</v>
      </c>
      <c r="B1822" s="228" t="s">
        <v>3949</v>
      </c>
      <c r="C1822" s="228" t="s">
        <v>4204</v>
      </c>
      <c r="D1822" s="228" t="s">
        <v>3952</v>
      </c>
      <c r="E1822" s="228" t="s">
        <v>3360</v>
      </c>
      <c r="F1822" s="228" t="s">
        <v>67</v>
      </c>
      <c r="G1822" s="228" t="s">
        <v>128</v>
      </c>
      <c r="H1822" s="228">
        <v>0</v>
      </c>
      <c r="I1822" s="228">
        <v>0</v>
      </c>
      <c r="J1822" s="228">
        <v>0</v>
      </c>
      <c r="K1822" s="228">
        <v>0</v>
      </c>
      <c r="L1822" s="231">
        <v>0</v>
      </c>
      <c r="N1822" s="119" t="str">
        <f t="shared" si="84"/>
        <v>820421-88000-L</v>
      </c>
      <c r="O1822" s="122" t="str">
        <f>IF(B1822="NET","",IF(B1822="","",IFERROR(VLOOKUP(N1822,EAN!$A:$B,2,FALSE),"MANGLER - MÅ OPPDATERE EAN-FANEN")))</f>
        <v>MANGLER - MÅ OPPDATERE EAN-FANEN</v>
      </c>
      <c r="P1822" s="119">
        <f t="shared" si="85"/>
        <v>0</v>
      </c>
      <c r="Q1822" s="119">
        <f t="shared" si="86"/>
        <v>0</v>
      </c>
      <c r="S1822" s="137" t="str">
        <f>IF(B1822="NET","",IFERROR(VLOOKUP(O1822,'2) Order Form'!$W$9:$W$1926,1,FALSE),"Ikke med I order form"))</f>
        <v>Ikke med I order form</v>
      </c>
      <c r="V1822" s="172"/>
      <c r="W1822" s="120"/>
      <c r="AA1822" s="195"/>
      <c r="AB1822" s="137"/>
    </row>
    <row r="1823" spans="1:28" s="2" customFormat="1" ht="15" x14ac:dyDescent="0.2">
      <c r="A1823" s="228">
        <v>820421</v>
      </c>
      <c r="B1823" s="228" t="s">
        <v>3949</v>
      </c>
      <c r="C1823" s="228" t="s">
        <v>4204</v>
      </c>
      <c r="D1823" s="228" t="s">
        <v>3953</v>
      </c>
      <c r="E1823" s="228" t="s">
        <v>3360</v>
      </c>
      <c r="F1823" s="228" t="s">
        <v>68</v>
      </c>
      <c r="G1823" s="228" t="s">
        <v>128</v>
      </c>
      <c r="H1823" s="228">
        <v>0</v>
      </c>
      <c r="I1823" s="228">
        <v>0</v>
      </c>
      <c r="J1823" s="228">
        <v>0</v>
      </c>
      <c r="K1823" s="228">
        <v>0</v>
      </c>
      <c r="L1823" s="231">
        <v>0</v>
      </c>
      <c r="N1823" s="119" t="str">
        <f t="shared" si="84"/>
        <v>820421-88000-XL</v>
      </c>
      <c r="O1823" s="122" t="str">
        <f>IF(B1823="NET","",IF(B1823="","",IFERROR(VLOOKUP(N1823,EAN!$A:$B,2,FALSE),"MANGLER - MÅ OPPDATERE EAN-FANEN")))</f>
        <v>MANGLER - MÅ OPPDATERE EAN-FANEN</v>
      </c>
      <c r="P1823" s="119">
        <f t="shared" si="85"/>
        <v>0</v>
      </c>
      <c r="Q1823" s="119">
        <f t="shared" si="86"/>
        <v>0</v>
      </c>
      <c r="S1823" s="137" t="str">
        <f>IF(B1823="NET","",IFERROR(VLOOKUP(O1823,'2) Order Form'!$W$9:$W$1926,1,FALSE),"Ikke med I order form"))</f>
        <v>Ikke med I order form</v>
      </c>
      <c r="V1823" s="172"/>
      <c r="W1823" s="120"/>
      <c r="AA1823" s="195"/>
      <c r="AB1823" s="137"/>
    </row>
    <row r="1824" spans="1:28" s="2" customFormat="1" ht="15" x14ac:dyDescent="0.2">
      <c r="A1824" s="228">
        <v>820421</v>
      </c>
      <c r="B1824" s="228" t="s">
        <v>3949</v>
      </c>
      <c r="C1824" s="228" t="s">
        <v>4204</v>
      </c>
      <c r="D1824" s="228" t="s">
        <v>4086</v>
      </c>
      <c r="E1824" s="228" t="s">
        <v>4409</v>
      </c>
      <c r="F1824" s="228" t="s">
        <v>8</v>
      </c>
      <c r="G1824" s="228" t="s">
        <v>128</v>
      </c>
      <c r="H1824" s="228">
        <v>0</v>
      </c>
      <c r="I1824" s="228">
        <v>0</v>
      </c>
      <c r="J1824" s="228">
        <v>0</v>
      </c>
      <c r="K1824" s="228">
        <v>0</v>
      </c>
      <c r="L1824" s="231">
        <v>0</v>
      </c>
      <c r="N1824" s="119" t="str">
        <f t="shared" si="84"/>
        <v>820421-88301-S</v>
      </c>
      <c r="O1824" s="122" t="str">
        <f>IF(B1824="NET","",IF(B1824="","",IFERROR(VLOOKUP(N1824,EAN!$A:$B,2,FALSE),"MANGLER - MÅ OPPDATERE EAN-FANEN")))</f>
        <v>MANGLER - MÅ OPPDATERE EAN-FANEN</v>
      </c>
      <c r="P1824" s="119">
        <f t="shared" si="85"/>
        <v>0</v>
      </c>
      <c r="Q1824" s="119">
        <f t="shared" si="86"/>
        <v>0</v>
      </c>
      <c r="S1824" s="137" t="str">
        <f>IF(B1824="NET","",IFERROR(VLOOKUP(O1824,'2) Order Form'!$W$9:$W$1926,1,FALSE),"Ikke med I order form"))</f>
        <v>Ikke med I order form</v>
      </c>
      <c r="V1824" s="172"/>
      <c r="W1824" s="120"/>
      <c r="AA1824" s="195"/>
      <c r="AB1824" s="137"/>
    </row>
    <row r="1825" spans="1:28" s="2" customFormat="1" ht="15" x14ac:dyDescent="0.2">
      <c r="A1825" s="228">
        <v>820421</v>
      </c>
      <c r="B1825" s="228" t="s">
        <v>3949</v>
      </c>
      <c r="C1825" s="228" t="s">
        <v>4204</v>
      </c>
      <c r="D1825" s="228" t="s">
        <v>4087</v>
      </c>
      <c r="E1825" s="228" t="s">
        <v>4409</v>
      </c>
      <c r="F1825" s="228" t="s">
        <v>7</v>
      </c>
      <c r="G1825" s="228" t="s">
        <v>128</v>
      </c>
      <c r="H1825" s="228">
        <v>0</v>
      </c>
      <c r="I1825" s="228">
        <v>0</v>
      </c>
      <c r="J1825" s="228">
        <v>0</v>
      </c>
      <c r="K1825" s="228">
        <v>0</v>
      </c>
      <c r="L1825" s="231">
        <v>0</v>
      </c>
      <c r="N1825" s="119" t="str">
        <f t="shared" si="84"/>
        <v>820421-88301-M</v>
      </c>
      <c r="O1825" s="122" t="str">
        <f>IF(B1825="NET","",IF(B1825="","",IFERROR(VLOOKUP(N1825,EAN!$A:$B,2,FALSE),"MANGLER - MÅ OPPDATERE EAN-FANEN")))</f>
        <v>MANGLER - MÅ OPPDATERE EAN-FANEN</v>
      </c>
      <c r="P1825" s="119">
        <f t="shared" si="85"/>
        <v>0</v>
      </c>
      <c r="Q1825" s="119">
        <f t="shared" si="86"/>
        <v>0</v>
      </c>
      <c r="S1825" s="137" t="str">
        <f>IF(B1825="NET","",IFERROR(VLOOKUP(O1825,'2) Order Form'!$W$9:$W$1926,1,FALSE),"Ikke med I order form"))</f>
        <v>Ikke med I order form</v>
      </c>
      <c r="V1825" s="172"/>
      <c r="W1825" s="120"/>
      <c r="AA1825" s="195"/>
      <c r="AB1825" s="137"/>
    </row>
    <row r="1826" spans="1:28" s="2" customFormat="1" ht="15" x14ac:dyDescent="0.2">
      <c r="A1826" s="228">
        <v>820421</v>
      </c>
      <c r="B1826" s="228" t="s">
        <v>3949</v>
      </c>
      <c r="C1826" s="228" t="s">
        <v>4204</v>
      </c>
      <c r="D1826" s="228" t="s">
        <v>4088</v>
      </c>
      <c r="E1826" s="228" t="s">
        <v>4409</v>
      </c>
      <c r="F1826" s="228" t="s">
        <v>67</v>
      </c>
      <c r="G1826" s="228" t="s">
        <v>128</v>
      </c>
      <c r="H1826" s="228">
        <v>0</v>
      </c>
      <c r="I1826" s="228">
        <v>0</v>
      </c>
      <c r="J1826" s="228">
        <v>0</v>
      </c>
      <c r="K1826" s="228">
        <v>0</v>
      </c>
      <c r="L1826" s="231">
        <v>0</v>
      </c>
      <c r="N1826" s="119" t="str">
        <f t="shared" si="84"/>
        <v>820421-88301-L</v>
      </c>
      <c r="O1826" s="122" t="str">
        <f>IF(B1826="NET","",IF(B1826="","",IFERROR(VLOOKUP(N1826,EAN!$A:$B,2,FALSE),"MANGLER - MÅ OPPDATERE EAN-FANEN")))</f>
        <v>MANGLER - MÅ OPPDATERE EAN-FANEN</v>
      </c>
      <c r="P1826" s="119">
        <f t="shared" si="85"/>
        <v>0</v>
      </c>
      <c r="Q1826" s="119">
        <f t="shared" si="86"/>
        <v>0</v>
      </c>
      <c r="S1826" s="137" t="str">
        <f>IF(B1826="NET","",IFERROR(VLOOKUP(O1826,'2) Order Form'!$W$9:$W$1926,1,FALSE),"Ikke med I order form"))</f>
        <v>Ikke med I order form</v>
      </c>
      <c r="V1826" s="172"/>
      <c r="W1826" s="120"/>
      <c r="AA1826" s="195"/>
      <c r="AB1826" s="137"/>
    </row>
    <row r="1827" spans="1:28" s="2" customFormat="1" ht="15" x14ac:dyDescent="0.2">
      <c r="A1827" s="228">
        <v>820421</v>
      </c>
      <c r="B1827" s="228" t="s">
        <v>3949</v>
      </c>
      <c r="C1827" s="228" t="s">
        <v>4204</v>
      </c>
      <c r="D1827" s="228" t="s">
        <v>4093</v>
      </c>
      <c r="E1827" s="228" t="s">
        <v>4409</v>
      </c>
      <c r="F1827" s="228" t="s">
        <v>68</v>
      </c>
      <c r="G1827" s="228" t="s">
        <v>128</v>
      </c>
      <c r="H1827" s="228">
        <v>0</v>
      </c>
      <c r="I1827" s="228">
        <v>0</v>
      </c>
      <c r="J1827" s="228">
        <v>0</v>
      </c>
      <c r="K1827" s="228">
        <v>0</v>
      </c>
      <c r="L1827" s="231">
        <v>0</v>
      </c>
      <c r="N1827" s="119" t="str">
        <f t="shared" si="84"/>
        <v>820421-88301-XL</v>
      </c>
      <c r="O1827" s="122" t="str">
        <f>IF(B1827="NET","",IF(B1827="","",IFERROR(VLOOKUP(N1827,EAN!$A:$B,2,FALSE),"MANGLER - MÅ OPPDATERE EAN-FANEN")))</f>
        <v>MANGLER - MÅ OPPDATERE EAN-FANEN</v>
      </c>
      <c r="P1827" s="119">
        <f t="shared" si="85"/>
        <v>0</v>
      </c>
      <c r="Q1827" s="119">
        <f t="shared" si="86"/>
        <v>0</v>
      </c>
      <c r="S1827" s="137" t="str">
        <f>IF(B1827="NET","",IFERROR(VLOOKUP(O1827,'2) Order Form'!$W$9:$W$1926,1,FALSE),"Ikke med I order form"))</f>
        <v>Ikke med I order form</v>
      </c>
      <c r="V1827" s="172"/>
      <c r="W1827" s="120"/>
      <c r="AA1827" s="195"/>
      <c r="AB1827" s="137"/>
    </row>
    <row r="1828" spans="1:28" s="2" customFormat="1" ht="15" x14ac:dyDescent="0.2">
      <c r="A1828" s="229">
        <v>820422</v>
      </c>
      <c r="B1828" s="228" t="s">
        <v>248</v>
      </c>
      <c r="C1828" s="228"/>
      <c r="D1828" s="228"/>
      <c r="E1828" s="228"/>
      <c r="F1828" s="228"/>
      <c r="G1828" s="228"/>
      <c r="H1828" s="229">
        <v>202226</v>
      </c>
      <c r="I1828" s="229">
        <v>202227</v>
      </c>
      <c r="J1828" s="229">
        <v>202228</v>
      </c>
      <c r="K1828" s="229">
        <v>202229</v>
      </c>
      <c r="L1828" s="232">
        <v>202234</v>
      </c>
      <c r="N1828" s="119" t="str">
        <f t="shared" si="84"/>
        <v>820422-</v>
      </c>
      <c r="O1828" s="122" t="str">
        <f>IF(B1828="NET","",IF(B1828="","",IFERROR(VLOOKUP(N1828,EAN!$A:$B,2,FALSE),"MANGLER - MÅ OPPDATERE EAN-FANEN")))</f>
        <v/>
      </c>
      <c r="P1828" s="119">
        <f t="shared" si="85"/>
        <v>202226</v>
      </c>
      <c r="Q1828" s="119">
        <f t="shared" si="86"/>
        <v>202234</v>
      </c>
      <c r="S1828" s="137" t="str">
        <f>IF(B1828="NET","",IFERROR(VLOOKUP(O1828,'2) Order Form'!$W$9:$W$1926,1,FALSE),"Ikke med I order form"))</f>
        <v/>
      </c>
      <c r="V1828" s="172"/>
      <c r="W1828" s="120"/>
      <c r="AA1828" s="195"/>
      <c r="AB1828" s="137"/>
    </row>
    <row r="1829" spans="1:28" s="2" customFormat="1" ht="15" x14ac:dyDescent="0.2">
      <c r="A1829" s="228">
        <v>820422</v>
      </c>
      <c r="B1829" s="228" t="s">
        <v>3026</v>
      </c>
      <c r="C1829" s="228" t="s">
        <v>4204</v>
      </c>
      <c r="D1829" s="228" t="s">
        <v>3994</v>
      </c>
      <c r="E1829" s="228" t="s">
        <v>4394</v>
      </c>
      <c r="F1829" s="228" t="s">
        <v>8</v>
      </c>
      <c r="G1829" s="228" t="s">
        <v>128</v>
      </c>
      <c r="H1829" s="228">
        <v>0</v>
      </c>
      <c r="I1829" s="228">
        <v>0</v>
      </c>
      <c r="J1829" s="228">
        <v>0</v>
      </c>
      <c r="K1829" s="228">
        <v>0</v>
      </c>
      <c r="L1829" s="231">
        <v>0</v>
      </c>
      <c r="N1829" s="119" t="str">
        <f t="shared" si="84"/>
        <v>820422-77101-S</v>
      </c>
      <c r="O1829" s="122" t="str">
        <f>IF(B1829="NET","",IF(B1829="","",IFERROR(VLOOKUP(N1829,EAN!$A:$B,2,FALSE),"MANGLER - MÅ OPPDATERE EAN-FANEN")))</f>
        <v>MANGLER - MÅ OPPDATERE EAN-FANEN</v>
      </c>
      <c r="P1829" s="119">
        <f t="shared" si="85"/>
        <v>0</v>
      </c>
      <c r="Q1829" s="119">
        <f t="shared" si="86"/>
        <v>0</v>
      </c>
      <c r="S1829" s="137" t="str">
        <f>IF(B1829="NET","",IFERROR(VLOOKUP(O1829,'2) Order Form'!$W$9:$W$1926,1,FALSE),"Ikke med I order form"))</f>
        <v>Ikke med I order form</v>
      </c>
      <c r="V1829" s="172"/>
      <c r="W1829" s="120"/>
      <c r="AA1829" s="195"/>
      <c r="AB1829" s="137"/>
    </row>
    <row r="1830" spans="1:28" s="2" customFormat="1" ht="15" x14ac:dyDescent="0.2">
      <c r="A1830" s="228">
        <v>820422</v>
      </c>
      <c r="B1830" s="228" t="s">
        <v>3026</v>
      </c>
      <c r="C1830" s="228" t="s">
        <v>4204</v>
      </c>
      <c r="D1830" s="228" t="s">
        <v>3995</v>
      </c>
      <c r="E1830" s="228" t="s">
        <v>4394</v>
      </c>
      <c r="F1830" s="228" t="s">
        <v>7</v>
      </c>
      <c r="G1830" s="228" t="s">
        <v>128</v>
      </c>
      <c r="H1830" s="228">
        <v>0</v>
      </c>
      <c r="I1830" s="228">
        <v>0</v>
      </c>
      <c r="J1830" s="228">
        <v>0</v>
      </c>
      <c r="K1830" s="228">
        <v>0</v>
      </c>
      <c r="L1830" s="231">
        <v>0</v>
      </c>
      <c r="N1830" s="119" t="str">
        <f t="shared" si="84"/>
        <v>820422-77101-M</v>
      </c>
      <c r="O1830" s="122" t="str">
        <f>IF(B1830="NET","",IF(B1830="","",IFERROR(VLOOKUP(N1830,EAN!$A:$B,2,FALSE),"MANGLER - MÅ OPPDATERE EAN-FANEN")))</f>
        <v>MANGLER - MÅ OPPDATERE EAN-FANEN</v>
      </c>
      <c r="P1830" s="119">
        <f t="shared" si="85"/>
        <v>0</v>
      </c>
      <c r="Q1830" s="119">
        <f t="shared" si="86"/>
        <v>0</v>
      </c>
      <c r="S1830" s="137" t="str">
        <f>IF(B1830="NET","",IFERROR(VLOOKUP(O1830,'2) Order Form'!$W$9:$W$1926,1,FALSE),"Ikke med I order form"))</f>
        <v>Ikke med I order form</v>
      </c>
      <c r="V1830" s="172"/>
      <c r="W1830" s="120"/>
      <c r="AA1830" s="195"/>
      <c r="AB1830" s="137"/>
    </row>
    <row r="1831" spans="1:28" s="2" customFormat="1" ht="15" x14ac:dyDescent="0.2">
      <c r="A1831" s="228">
        <v>820422</v>
      </c>
      <c r="B1831" s="228" t="s">
        <v>3026</v>
      </c>
      <c r="C1831" s="228" t="s">
        <v>4204</v>
      </c>
      <c r="D1831" s="228" t="s">
        <v>3996</v>
      </c>
      <c r="E1831" s="228" t="s">
        <v>4394</v>
      </c>
      <c r="F1831" s="228" t="s">
        <v>67</v>
      </c>
      <c r="G1831" s="228" t="s">
        <v>128</v>
      </c>
      <c r="H1831" s="228">
        <v>0</v>
      </c>
      <c r="I1831" s="228">
        <v>0</v>
      </c>
      <c r="J1831" s="228">
        <v>0</v>
      </c>
      <c r="K1831" s="228">
        <v>0</v>
      </c>
      <c r="L1831" s="231">
        <v>0</v>
      </c>
      <c r="N1831" s="119" t="str">
        <f t="shared" si="84"/>
        <v>820422-77101-L</v>
      </c>
      <c r="O1831" s="122" t="str">
        <f>IF(B1831="NET","",IF(B1831="","",IFERROR(VLOOKUP(N1831,EAN!$A:$B,2,FALSE),"MANGLER - MÅ OPPDATERE EAN-FANEN")))</f>
        <v>MANGLER - MÅ OPPDATERE EAN-FANEN</v>
      </c>
      <c r="P1831" s="119">
        <f t="shared" si="85"/>
        <v>0</v>
      </c>
      <c r="Q1831" s="119">
        <f t="shared" si="86"/>
        <v>0</v>
      </c>
      <c r="S1831" s="137" t="str">
        <f>IF(B1831="NET","",IFERROR(VLOOKUP(O1831,'2) Order Form'!$W$9:$W$1926,1,FALSE),"Ikke med I order form"))</f>
        <v>Ikke med I order form</v>
      </c>
      <c r="V1831" s="172"/>
      <c r="W1831" s="120"/>
      <c r="AA1831" s="195"/>
      <c r="AB1831" s="137"/>
    </row>
    <row r="1832" spans="1:28" s="2" customFormat="1" ht="15" x14ac:dyDescent="0.2">
      <c r="A1832" s="228">
        <v>820422</v>
      </c>
      <c r="B1832" s="228" t="s">
        <v>3026</v>
      </c>
      <c r="C1832" s="228" t="s">
        <v>4204</v>
      </c>
      <c r="D1832" s="228" t="s">
        <v>3997</v>
      </c>
      <c r="E1832" s="228" t="s">
        <v>4394</v>
      </c>
      <c r="F1832" s="228" t="s">
        <v>68</v>
      </c>
      <c r="G1832" s="228" t="s">
        <v>128</v>
      </c>
      <c r="H1832" s="228">
        <v>0</v>
      </c>
      <c r="I1832" s="228">
        <v>0</v>
      </c>
      <c r="J1832" s="228">
        <v>0</v>
      </c>
      <c r="K1832" s="228">
        <v>0</v>
      </c>
      <c r="L1832" s="231">
        <v>0</v>
      </c>
      <c r="N1832" s="119" t="str">
        <f t="shared" si="84"/>
        <v>820422-77101-XL</v>
      </c>
      <c r="O1832" s="122" t="str">
        <f>IF(B1832="NET","",IF(B1832="","",IFERROR(VLOOKUP(N1832,EAN!$A:$B,2,FALSE),"MANGLER - MÅ OPPDATERE EAN-FANEN")))</f>
        <v>MANGLER - MÅ OPPDATERE EAN-FANEN</v>
      </c>
      <c r="P1832" s="119">
        <f t="shared" si="85"/>
        <v>0</v>
      </c>
      <c r="Q1832" s="119">
        <f t="shared" si="86"/>
        <v>0</v>
      </c>
      <c r="S1832" s="137" t="str">
        <f>IF(B1832="NET","",IFERROR(VLOOKUP(O1832,'2) Order Form'!$W$9:$W$1926,1,FALSE),"Ikke med I order form"))</f>
        <v>Ikke med I order form</v>
      </c>
      <c r="V1832" s="172"/>
      <c r="W1832" s="120"/>
      <c r="AA1832" s="195"/>
      <c r="AB1832" s="137"/>
    </row>
    <row r="1833" spans="1:28" s="2" customFormat="1" ht="15" x14ac:dyDescent="0.2">
      <c r="A1833" s="228">
        <v>820422</v>
      </c>
      <c r="B1833" s="228" t="s">
        <v>3026</v>
      </c>
      <c r="C1833" s="228" t="s">
        <v>4204</v>
      </c>
      <c r="D1833" s="228" t="s">
        <v>3950</v>
      </c>
      <c r="E1833" s="228" t="s">
        <v>3360</v>
      </c>
      <c r="F1833" s="228" t="s">
        <v>8</v>
      </c>
      <c r="G1833" s="228" t="s">
        <v>128</v>
      </c>
      <c r="H1833" s="228">
        <v>0</v>
      </c>
      <c r="I1833" s="228">
        <v>0</v>
      </c>
      <c r="J1833" s="228">
        <v>0</v>
      </c>
      <c r="K1833" s="228">
        <v>0</v>
      </c>
      <c r="L1833" s="231">
        <v>0</v>
      </c>
      <c r="N1833" s="119" t="str">
        <f t="shared" si="84"/>
        <v>820422-88000-S</v>
      </c>
      <c r="O1833" s="122" t="str">
        <f>IF(B1833="NET","",IF(B1833="","",IFERROR(VLOOKUP(N1833,EAN!$A:$B,2,FALSE),"MANGLER - MÅ OPPDATERE EAN-FANEN")))</f>
        <v>MANGLER - MÅ OPPDATERE EAN-FANEN</v>
      </c>
      <c r="P1833" s="119">
        <f t="shared" si="85"/>
        <v>0</v>
      </c>
      <c r="Q1833" s="119">
        <f t="shared" si="86"/>
        <v>0</v>
      </c>
      <c r="S1833" s="137" t="str">
        <f>IF(B1833="NET","",IFERROR(VLOOKUP(O1833,'2) Order Form'!$W$9:$W$1926,1,FALSE),"Ikke med I order form"))</f>
        <v>Ikke med I order form</v>
      </c>
      <c r="V1833" s="172"/>
      <c r="W1833" s="120"/>
      <c r="AA1833" s="195"/>
      <c r="AB1833" s="137"/>
    </row>
    <row r="1834" spans="1:28" s="2" customFormat="1" ht="15" x14ac:dyDescent="0.2">
      <c r="A1834" s="228">
        <v>820422</v>
      </c>
      <c r="B1834" s="228" t="s">
        <v>3026</v>
      </c>
      <c r="C1834" s="228" t="s">
        <v>4204</v>
      </c>
      <c r="D1834" s="228" t="s">
        <v>3951</v>
      </c>
      <c r="E1834" s="228" t="s">
        <v>3360</v>
      </c>
      <c r="F1834" s="228" t="s">
        <v>7</v>
      </c>
      <c r="G1834" s="228" t="s">
        <v>128</v>
      </c>
      <c r="H1834" s="228">
        <v>0</v>
      </c>
      <c r="I1834" s="228">
        <v>0</v>
      </c>
      <c r="J1834" s="228">
        <v>0</v>
      </c>
      <c r="K1834" s="228">
        <v>0</v>
      </c>
      <c r="L1834" s="231">
        <v>0</v>
      </c>
      <c r="N1834" s="119" t="str">
        <f t="shared" si="84"/>
        <v>820422-88000-M</v>
      </c>
      <c r="O1834" s="122" t="str">
        <f>IF(B1834="NET","",IF(B1834="","",IFERROR(VLOOKUP(N1834,EAN!$A:$B,2,FALSE),"MANGLER - MÅ OPPDATERE EAN-FANEN")))</f>
        <v>MANGLER - MÅ OPPDATERE EAN-FANEN</v>
      </c>
      <c r="P1834" s="119">
        <f t="shared" si="85"/>
        <v>0</v>
      </c>
      <c r="Q1834" s="119">
        <f t="shared" si="86"/>
        <v>0</v>
      </c>
      <c r="S1834" s="137" t="str">
        <f>IF(B1834="NET","",IFERROR(VLOOKUP(O1834,'2) Order Form'!$W$9:$W$1926,1,FALSE),"Ikke med I order form"))</f>
        <v>Ikke med I order form</v>
      </c>
      <c r="V1834" s="172"/>
      <c r="W1834" s="120"/>
      <c r="AA1834" s="195"/>
      <c r="AB1834" s="137"/>
    </row>
    <row r="1835" spans="1:28" s="2" customFormat="1" ht="15" x14ac:dyDescent="0.2">
      <c r="A1835" s="228">
        <v>820422</v>
      </c>
      <c r="B1835" s="228" t="s">
        <v>3026</v>
      </c>
      <c r="C1835" s="228" t="s">
        <v>4204</v>
      </c>
      <c r="D1835" s="228" t="s">
        <v>3952</v>
      </c>
      <c r="E1835" s="228" t="s">
        <v>3360</v>
      </c>
      <c r="F1835" s="228" t="s">
        <v>67</v>
      </c>
      <c r="G1835" s="228" t="s">
        <v>128</v>
      </c>
      <c r="H1835" s="228">
        <v>0</v>
      </c>
      <c r="I1835" s="228">
        <v>0</v>
      </c>
      <c r="J1835" s="228">
        <v>0</v>
      </c>
      <c r="K1835" s="228">
        <v>0</v>
      </c>
      <c r="L1835" s="231">
        <v>0</v>
      </c>
      <c r="N1835" s="119" t="str">
        <f t="shared" si="84"/>
        <v>820422-88000-L</v>
      </c>
      <c r="O1835" s="122" t="str">
        <f>IF(B1835="NET","",IF(B1835="","",IFERROR(VLOOKUP(N1835,EAN!$A:$B,2,FALSE),"MANGLER - MÅ OPPDATERE EAN-FANEN")))</f>
        <v>MANGLER - MÅ OPPDATERE EAN-FANEN</v>
      </c>
      <c r="P1835" s="119">
        <f t="shared" si="85"/>
        <v>0</v>
      </c>
      <c r="Q1835" s="119">
        <f t="shared" si="86"/>
        <v>0</v>
      </c>
      <c r="S1835" s="137" t="str">
        <f>IF(B1835="NET","",IFERROR(VLOOKUP(O1835,'2) Order Form'!$W$9:$W$1926,1,FALSE),"Ikke med I order form"))</f>
        <v>Ikke med I order form</v>
      </c>
      <c r="V1835" s="172"/>
      <c r="W1835" s="120"/>
      <c r="AA1835" s="195"/>
      <c r="AB1835" s="137"/>
    </row>
    <row r="1836" spans="1:28" s="2" customFormat="1" ht="15" x14ac:dyDescent="0.2">
      <c r="A1836" s="228">
        <v>820422</v>
      </c>
      <c r="B1836" s="228" t="s">
        <v>3026</v>
      </c>
      <c r="C1836" s="228" t="s">
        <v>4204</v>
      </c>
      <c r="D1836" s="228" t="s">
        <v>3953</v>
      </c>
      <c r="E1836" s="228" t="s">
        <v>3360</v>
      </c>
      <c r="F1836" s="228" t="s">
        <v>68</v>
      </c>
      <c r="G1836" s="228" t="s">
        <v>128</v>
      </c>
      <c r="H1836" s="228">
        <v>0</v>
      </c>
      <c r="I1836" s="228">
        <v>0</v>
      </c>
      <c r="J1836" s="228">
        <v>0</v>
      </c>
      <c r="K1836" s="228">
        <v>0</v>
      </c>
      <c r="L1836" s="231">
        <v>0</v>
      </c>
      <c r="N1836" s="119" t="str">
        <f t="shared" si="84"/>
        <v>820422-88000-XL</v>
      </c>
      <c r="O1836" s="122" t="str">
        <f>IF(B1836="NET","",IF(B1836="","",IFERROR(VLOOKUP(N1836,EAN!$A:$B,2,FALSE),"MANGLER - MÅ OPPDATERE EAN-FANEN")))</f>
        <v>MANGLER - MÅ OPPDATERE EAN-FANEN</v>
      </c>
      <c r="P1836" s="119">
        <f t="shared" si="85"/>
        <v>0</v>
      </c>
      <c r="Q1836" s="119">
        <f t="shared" si="86"/>
        <v>0</v>
      </c>
      <c r="S1836" s="137" t="str">
        <f>IF(B1836="NET","",IFERROR(VLOOKUP(O1836,'2) Order Form'!$W$9:$W$1926,1,FALSE),"Ikke med I order form"))</f>
        <v>Ikke med I order form</v>
      </c>
      <c r="V1836" s="172"/>
      <c r="W1836" s="120"/>
      <c r="AA1836" s="195"/>
      <c r="AB1836" s="137"/>
    </row>
    <row r="1837" spans="1:28" s="2" customFormat="1" ht="15" x14ac:dyDescent="0.2">
      <c r="A1837" s="229">
        <v>820423</v>
      </c>
      <c r="B1837" s="228" t="s">
        <v>248</v>
      </c>
      <c r="C1837" s="228"/>
      <c r="D1837" s="228"/>
      <c r="E1837" s="228"/>
      <c r="F1837" s="228"/>
      <c r="G1837" s="228"/>
      <c r="H1837" s="229">
        <v>202226</v>
      </c>
      <c r="I1837" s="229">
        <v>202227</v>
      </c>
      <c r="J1837" s="229">
        <v>202228</v>
      </c>
      <c r="K1837" s="229">
        <v>202229</v>
      </c>
      <c r="L1837" s="232">
        <v>202234</v>
      </c>
      <c r="N1837" s="119" t="str">
        <f t="shared" si="84"/>
        <v>820423-</v>
      </c>
      <c r="O1837" s="122" t="str">
        <f>IF(B1837="NET","",IF(B1837="","",IFERROR(VLOOKUP(N1837,EAN!$A:$B,2,FALSE),"MANGLER - MÅ OPPDATERE EAN-FANEN")))</f>
        <v/>
      </c>
      <c r="P1837" s="119">
        <f t="shared" si="85"/>
        <v>202226</v>
      </c>
      <c r="Q1837" s="119">
        <f t="shared" si="86"/>
        <v>202234</v>
      </c>
      <c r="S1837" s="137" t="str">
        <f>IF(B1837="NET","",IFERROR(VLOOKUP(O1837,'2) Order Form'!$W$9:$W$1926,1,FALSE),"Ikke med I order form"))</f>
        <v/>
      </c>
      <c r="V1837" s="172"/>
      <c r="W1837" s="120"/>
      <c r="AA1837" s="195"/>
      <c r="AB1837" s="137"/>
    </row>
    <row r="1838" spans="1:28" s="2" customFormat="1" ht="15" x14ac:dyDescent="0.2">
      <c r="A1838" s="228">
        <v>820423</v>
      </c>
      <c r="B1838" s="228" t="s">
        <v>4094</v>
      </c>
      <c r="C1838" s="228" t="s">
        <v>4204</v>
      </c>
      <c r="D1838" s="228" t="s">
        <v>3425</v>
      </c>
      <c r="E1838" s="228" t="s">
        <v>3387</v>
      </c>
      <c r="F1838" s="228" t="s">
        <v>8</v>
      </c>
      <c r="G1838" s="228" t="s">
        <v>128</v>
      </c>
      <c r="H1838" s="228">
        <v>0</v>
      </c>
      <c r="I1838" s="228">
        <v>0</v>
      </c>
      <c r="J1838" s="228">
        <v>0</v>
      </c>
      <c r="K1838" s="228">
        <v>0</v>
      </c>
      <c r="L1838" s="231">
        <v>0</v>
      </c>
      <c r="N1838" s="119" t="str">
        <f t="shared" si="84"/>
        <v>820423-20100-S</v>
      </c>
      <c r="O1838" s="122" t="str">
        <f>IF(B1838="NET","",IF(B1838="","",IFERROR(VLOOKUP(N1838,EAN!$A:$B,2,FALSE),"MANGLER - MÅ OPPDATERE EAN-FANEN")))</f>
        <v>MANGLER - MÅ OPPDATERE EAN-FANEN</v>
      </c>
      <c r="P1838" s="119">
        <f t="shared" si="85"/>
        <v>0</v>
      </c>
      <c r="Q1838" s="119">
        <f t="shared" si="86"/>
        <v>0</v>
      </c>
      <c r="S1838" s="137" t="str">
        <f>IF(B1838="NET","",IFERROR(VLOOKUP(O1838,'2) Order Form'!$W$9:$W$1926,1,FALSE),"Ikke med I order form"))</f>
        <v>Ikke med I order form</v>
      </c>
      <c r="V1838" s="172"/>
      <c r="W1838" s="120"/>
      <c r="AA1838" s="195"/>
      <c r="AB1838" s="137"/>
    </row>
    <row r="1839" spans="1:28" s="2" customFormat="1" ht="15" x14ac:dyDescent="0.2">
      <c r="A1839" s="228">
        <v>820423</v>
      </c>
      <c r="B1839" s="228" t="s">
        <v>4094</v>
      </c>
      <c r="C1839" s="228" t="s">
        <v>4204</v>
      </c>
      <c r="D1839" s="228" t="s">
        <v>3426</v>
      </c>
      <c r="E1839" s="228" t="s">
        <v>3387</v>
      </c>
      <c r="F1839" s="228" t="s">
        <v>7</v>
      </c>
      <c r="G1839" s="228" t="s">
        <v>128</v>
      </c>
      <c r="H1839" s="228">
        <v>0</v>
      </c>
      <c r="I1839" s="228">
        <v>0</v>
      </c>
      <c r="J1839" s="228">
        <v>0</v>
      </c>
      <c r="K1839" s="228">
        <v>0</v>
      </c>
      <c r="L1839" s="231">
        <v>0</v>
      </c>
      <c r="N1839" s="119" t="str">
        <f t="shared" si="84"/>
        <v>820423-20100-M</v>
      </c>
      <c r="O1839" s="122" t="str">
        <f>IF(B1839="NET","",IF(B1839="","",IFERROR(VLOOKUP(N1839,EAN!$A:$B,2,FALSE),"MANGLER - MÅ OPPDATERE EAN-FANEN")))</f>
        <v>MANGLER - MÅ OPPDATERE EAN-FANEN</v>
      </c>
      <c r="P1839" s="119">
        <f t="shared" si="85"/>
        <v>0</v>
      </c>
      <c r="Q1839" s="119">
        <f t="shared" si="86"/>
        <v>0</v>
      </c>
      <c r="S1839" s="137" t="str">
        <f>IF(B1839="NET","",IFERROR(VLOOKUP(O1839,'2) Order Form'!$W$9:$W$1926,1,FALSE),"Ikke med I order form"))</f>
        <v>Ikke med I order form</v>
      </c>
      <c r="V1839" s="172"/>
      <c r="W1839" s="120"/>
      <c r="AA1839" s="195"/>
      <c r="AB1839" s="137"/>
    </row>
    <row r="1840" spans="1:28" s="2" customFormat="1" ht="15" x14ac:dyDescent="0.2">
      <c r="A1840" s="228">
        <v>820423</v>
      </c>
      <c r="B1840" s="228" t="s">
        <v>4094</v>
      </c>
      <c r="C1840" s="228" t="s">
        <v>4204</v>
      </c>
      <c r="D1840" s="228" t="s">
        <v>3427</v>
      </c>
      <c r="E1840" s="228" t="s">
        <v>3387</v>
      </c>
      <c r="F1840" s="228" t="s">
        <v>67</v>
      </c>
      <c r="G1840" s="228" t="s">
        <v>128</v>
      </c>
      <c r="H1840" s="228">
        <v>0</v>
      </c>
      <c r="I1840" s="228">
        <v>0</v>
      </c>
      <c r="J1840" s="228">
        <v>0</v>
      </c>
      <c r="K1840" s="228">
        <v>0</v>
      </c>
      <c r="L1840" s="231">
        <v>0</v>
      </c>
      <c r="N1840" s="119" t="str">
        <f t="shared" si="84"/>
        <v>820423-20100-L</v>
      </c>
      <c r="O1840" s="122" t="str">
        <f>IF(B1840="NET","",IF(B1840="","",IFERROR(VLOOKUP(N1840,EAN!$A:$B,2,FALSE),"MANGLER - MÅ OPPDATERE EAN-FANEN")))</f>
        <v>MANGLER - MÅ OPPDATERE EAN-FANEN</v>
      </c>
      <c r="P1840" s="119">
        <f t="shared" si="85"/>
        <v>0</v>
      </c>
      <c r="Q1840" s="119">
        <f t="shared" si="86"/>
        <v>0</v>
      </c>
      <c r="S1840" s="137" t="str">
        <f>IF(B1840="NET","",IFERROR(VLOOKUP(O1840,'2) Order Form'!$W$9:$W$1926,1,FALSE),"Ikke med I order form"))</f>
        <v>Ikke med I order form</v>
      </c>
      <c r="V1840" s="172"/>
      <c r="W1840" s="120"/>
      <c r="AA1840" s="195"/>
      <c r="AB1840" s="137"/>
    </row>
    <row r="1841" spans="1:28" s="2" customFormat="1" ht="15" x14ac:dyDescent="0.2">
      <c r="A1841" s="228">
        <v>820423</v>
      </c>
      <c r="B1841" s="228" t="s">
        <v>4094</v>
      </c>
      <c r="C1841" s="228" t="s">
        <v>4204</v>
      </c>
      <c r="D1841" s="228" t="s">
        <v>3428</v>
      </c>
      <c r="E1841" s="228" t="s">
        <v>3387</v>
      </c>
      <c r="F1841" s="228" t="s">
        <v>68</v>
      </c>
      <c r="G1841" s="228" t="s">
        <v>128</v>
      </c>
      <c r="H1841" s="228">
        <v>0</v>
      </c>
      <c r="I1841" s="228">
        <v>0</v>
      </c>
      <c r="J1841" s="228">
        <v>0</v>
      </c>
      <c r="K1841" s="228">
        <v>0</v>
      </c>
      <c r="L1841" s="231">
        <v>0</v>
      </c>
      <c r="N1841" s="119" t="str">
        <f t="shared" si="84"/>
        <v>820423-20100-XL</v>
      </c>
      <c r="O1841" s="122" t="str">
        <f>IF(B1841="NET","",IF(B1841="","",IFERROR(VLOOKUP(N1841,EAN!$A:$B,2,FALSE),"MANGLER - MÅ OPPDATERE EAN-FANEN")))</f>
        <v>MANGLER - MÅ OPPDATERE EAN-FANEN</v>
      </c>
      <c r="P1841" s="119">
        <f t="shared" si="85"/>
        <v>0</v>
      </c>
      <c r="Q1841" s="119">
        <f t="shared" si="86"/>
        <v>0</v>
      </c>
      <c r="S1841" s="137" t="str">
        <f>IF(B1841="NET","",IFERROR(VLOOKUP(O1841,'2) Order Form'!$W$9:$W$1926,1,FALSE),"Ikke med I order form"))</f>
        <v>Ikke med I order form</v>
      </c>
      <c r="V1841" s="172"/>
      <c r="W1841" s="120"/>
      <c r="AA1841" s="195"/>
      <c r="AB1841" s="137"/>
    </row>
    <row r="1842" spans="1:28" s="2" customFormat="1" ht="15" x14ac:dyDescent="0.2">
      <c r="A1842" s="228">
        <v>820423</v>
      </c>
      <c r="B1842" s="228" t="s">
        <v>4094</v>
      </c>
      <c r="C1842" s="228" t="s">
        <v>4204</v>
      </c>
      <c r="D1842" s="228" t="s">
        <v>650</v>
      </c>
      <c r="E1842" s="228" t="s">
        <v>4364</v>
      </c>
      <c r="F1842" s="228" t="s">
        <v>8</v>
      </c>
      <c r="G1842" s="228" t="s">
        <v>128</v>
      </c>
      <c r="H1842" s="228">
        <v>0</v>
      </c>
      <c r="I1842" s="228">
        <v>0</v>
      </c>
      <c r="J1842" s="228">
        <v>0</v>
      </c>
      <c r="K1842" s="228">
        <v>0</v>
      </c>
      <c r="L1842" s="231">
        <v>0</v>
      </c>
      <c r="N1842" s="119" t="str">
        <f t="shared" si="84"/>
        <v>820423-99901-S</v>
      </c>
      <c r="O1842" s="122" t="str">
        <f>IF(B1842="NET","",IF(B1842="","",IFERROR(VLOOKUP(N1842,EAN!$A:$B,2,FALSE),"MANGLER - MÅ OPPDATERE EAN-FANEN")))</f>
        <v>MANGLER - MÅ OPPDATERE EAN-FANEN</v>
      </c>
      <c r="P1842" s="119">
        <f t="shared" si="85"/>
        <v>0</v>
      </c>
      <c r="Q1842" s="119">
        <f t="shared" si="86"/>
        <v>0</v>
      </c>
      <c r="S1842" s="137" t="str">
        <f>IF(B1842="NET","",IFERROR(VLOOKUP(O1842,'2) Order Form'!$W$9:$W$1926,1,FALSE),"Ikke med I order form"))</f>
        <v>Ikke med I order form</v>
      </c>
      <c r="V1842" s="172"/>
      <c r="W1842" s="120"/>
      <c r="AA1842" s="195"/>
      <c r="AB1842" s="137"/>
    </row>
    <row r="1843" spans="1:28" s="2" customFormat="1" ht="15" x14ac:dyDescent="0.2">
      <c r="A1843" s="228">
        <v>820423</v>
      </c>
      <c r="B1843" s="228" t="s">
        <v>4094</v>
      </c>
      <c r="C1843" s="228" t="s">
        <v>4204</v>
      </c>
      <c r="D1843" s="228" t="s">
        <v>651</v>
      </c>
      <c r="E1843" s="228" t="s">
        <v>4364</v>
      </c>
      <c r="F1843" s="228" t="s">
        <v>7</v>
      </c>
      <c r="G1843" s="228" t="s">
        <v>128</v>
      </c>
      <c r="H1843" s="228">
        <v>0</v>
      </c>
      <c r="I1843" s="228">
        <v>0</v>
      </c>
      <c r="J1843" s="228">
        <v>0</v>
      </c>
      <c r="K1843" s="228">
        <v>0</v>
      </c>
      <c r="L1843" s="231">
        <v>0</v>
      </c>
      <c r="N1843" s="119" t="str">
        <f t="shared" si="84"/>
        <v>820423-99901-M</v>
      </c>
      <c r="O1843" s="122" t="str">
        <f>IF(B1843="NET","",IF(B1843="","",IFERROR(VLOOKUP(N1843,EAN!$A:$B,2,FALSE),"MANGLER - MÅ OPPDATERE EAN-FANEN")))</f>
        <v>MANGLER - MÅ OPPDATERE EAN-FANEN</v>
      </c>
      <c r="P1843" s="119">
        <f t="shared" si="85"/>
        <v>0</v>
      </c>
      <c r="Q1843" s="119">
        <f t="shared" si="86"/>
        <v>0</v>
      </c>
      <c r="S1843" s="137" t="str">
        <f>IF(B1843="NET","",IFERROR(VLOOKUP(O1843,'2) Order Form'!$W$9:$W$1926,1,FALSE),"Ikke med I order form"))</f>
        <v>Ikke med I order form</v>
      </c>
      <c r="V1843" s="172"/>
      <c r="W1843" s="120"/>
      <c r="AA1843" s="195"/>
      <c r="AB1843" s="137"/>
    </row>
    <row r="1844" spans="1:28" s="2" customFormat="1" ht="15" x14ac:dyDescent="0.2">
      <c r="A1844" s="228">
        <v>820423</v>
      </c>
      <c r="B1844" s="228" t="s">
        <v>4094</v>
      </c>
      <c r="C1844" s="228" t="s">
        <v>4204</v>
      </c>
      <c r="D1844" s="228" t="s">
        <v>652</v>
      </c>
      <c r="E1844" s="228" t="s">
        <v>4364</v>
      </c>
      <c r="F1844" s="228" t="s">
        <v>67</v>
      </c>
      <c r="G1844" s="228" t="s">
        <v>128</v>
      </c>
      <c r="H1844" s="228">
        <v>0</v>
      </c>
      <c r="I1844" s="228">
        <v>0</v>
      </c>
      <c r="J1844" s="228">
        <v>0</v>
      </c>
      <c r="K1844" s="228">
        <v>0</v>
      </c>
      <c r="L1844" s="231">
        <v>0</v>
      </c>
      <c r="N1844" s="119" t="str">
        <f t="shared" si="84"/>
        <v>820423-99901-L</v>
      </c>
      <c r="O1844" s="122" t="str">
        <f>IF(B1844="NET","",IF(B1844="","",IFERROR(VLOOKUP(N1844,EAN!$A:$B,2,FALSE),"MANGLER - MÅ OPPDATERE EAN-FANEN")))</f>
        <v>MANGLER - MÅ OPPDATERE EAN-FANEN</v>
      </c>
      <c r="P1844" s="119">
        <f t="shared" si="85"/>
        <v>0</v>
      </c>
      <c r="Q1844" s="119">
        <f t="shared" si="86"/>
        <v>0</v>
      </c>
      <c r="S1844" s="137" t="str">
        <f>IF(B1844="NET","",IFERROR(VLOOKUP(O1844,'2) Order Form'!$W$9:$W$1926,1,FALSE),"Ikke med I order form"))</f>
        <v>Ikke med I order form</v>
      </c>
      <c r="V1844" s="172"/>
      <c r="W1844" s="120"/>
      <c r="AA1844" s="195"/>
      <c r="AB1844" s="137"/>
    </row>
    <row r="1845" spans="1:28" s="2" customFormat="1" ht="15" x14ac:dyDescent="0.2">
      <c r="A1845" s="228">
        <v>820423</v>
      </c>
      <c r="B1845" s="228" t="s">
        <v>4094</v>
      </c>
      <c r="C1845" s="228" t="s">
        <v>4204</v>
      </c>
      <c r="D1845" s="228" t="s">
        <v>653</v>
      </c>
      <c r="E1845" s="228" t="s">
        <v>4364</v>
      </c>
      <c r="F1845" s="228" t="s">
        <v>68</v>
      </c>
      <c r="G1845" s="228" t="s">
        <v>128</v>
      </c>
      <c r="H1845" s="228">
        <v>0</v>
      </c>
      <c r="I1845" s="228">
        <v>0</v>
      </c>
      <c r="J1845" s="228">
        <v>0</v>
      </c>
      <c r="K1845" s="228">
        <v>0</v>
      </c>
      <c r="L1845" s="231">
        <v>0</v>
      </c>
      <c r="N1845" s="119" t="str">
        <f t="shared" si="84"/>
        <v>820423-99901-XL</v>
      </c>
      <c r="O1845" s="122" t="str">
        <f>IF(B1845="NET","",IF(B1845="","",IFERROR(VLOOKUP(N1845,EAN!$A:$B,2,FALSE),"MANGLER - MÅ OPPDATERE EAN-FANEN")))</f>
        <v>MANGLER - MÅ OPPDATERE EAN-FANEN</v>
      </c>
      <c r="P1845" s="119">
        <f t="shared" si="85"/>
        <v>0</v>
      </c>
      <c r="Q1845" s="119">
        <f t="shared" si="86"/>
        <v>0</v>
      </c>
      <c r="S1845" s="137" t="str">
        <f>IF(B1845="NET","",IFERROR(VLOOKUP(O1845,'2) Order Form'!$W$9:$W$1926,1,FALSE),"Ikke med I order form"))</f>
        <v>Ikke med I order form</v>
      </c>
      <c r="V1845" s="172"/>
      <c r="W1845" s="120"/>
      <c r="AA1845" s="195"/>
      <c r="AB1845" s="137"/>
    </row>
    <row r="1846" spans="1:28" s="2" customFormat="1" ht="15" x14ac:dyDescent="0.2">
      <c r="A1846" s="229">
        <v>820424</v>
      </c>
      <c r="B1846" s="228" t="s">
        <v>248</v>
      </c>
      <c r="C1846" s="228"/>
      <c r="D1846" s="228"/>
      <c r="E1846" s="228"/>
      <c r="F1846" s="228"/>
      <c r="G1846" s="228"/>
      <c r="H1846" s="229">
        <v>202226</v>
      </c>
      <c r="I1846" s="229">
        <v>202227</v>
      </c>
      <c r="J1846" s="229">
        <v>202228</v>
      </c>
      <c r="K1846" s="229">
        <v>202229</v>
      </c>
      <c r="L1846" s="232">
        <v>202234</v>
      </c>
      <c r="N1846" s="119" t="str">
        <f t="shared" si="84"/>
        <v>820424-</v>
      </c>
      <c r="O1846" s="122" t="str">
        <f>IF(B1846="NET","",IF(B1846="","",IFERROR(VLOOKUP(N1846,EAN!$A:$B,2,FALSE),"MANGLER - MÅ OPPDATERE EAN-FANEN")))</f>
        <v/>
      </c>
      <c r="P1846" s="119">
        <f t="shared" si="85"/>
        <v>202226</v>
      </c>
      <c r="Q1846" s="119">
        <f t="shared" si="86"/>
        <v>202234</v>
      </c>
      <c r="S1846" s="137" t="str">
        <f>IF(B1846="NET","",IFERROR(VLOOKUP(O1846,'2) Order Form'!$W$9:$W$1926,1,FALSE),"Ikke med I order form"))</f>
        <v/>
      </c>
      <c r="V1846" s="172"/>
      <c r="W1846" s="120"/>
      <c r="AA1846" s="195"/>
      <c r="AB1846" s="137"/>
    </row>
    <row r="1847" spans="1:28" s="2" customFormat="1" ht="15" x14ac:dyDescent="0.2">
      <c r="A1847" s="228">
        <v>820424</v>
      </c>
      <c r="B1847" s="228" t="s">
        <v>4095</v>
      </c>
      <c r="C1847" s="228" t="s">
        <v>4204</v>
      </c>
      <c r="D1847" s="228" t="s">
        <v>3432</v>
      </c>
      <c r="E1847" s="228" t="s">
        <v>3387</v>
      </c>
      <c r="F1847" s="228" t="s">
        <v>69</v>
      </c>
      <c r="G1847" s="228" t="s">
        <v>128</v>
      </c>
      <c r="H1847" s="228">
        <v>0</v>
      </c>
      <c r="I1847" s="228">
        <v>0</v>
      </c>
      <c r="J1847" s="228">
        <v>0</v>
      </c>
      <c r="K1847" s="228">
        <v>0</v>
      </c>
      <c r="L1847" s="231">
        <v>0</v>
      </c>
      <c r="N1847" s="119" t="str">
        <f t="shared" si="84"/>
        <v>820424-20100-XS</v>
      </c>
      <c r="O1847" s="122" t="str">
        <f>IF(B1847="NET","",IF(B1847="","",IFERROR(VLOOKUP(N1847,EAN!$A:$B,2,FALSE),"MANGLER - MÅ OPPDATERE EAN-FANEN")))</f>
        <v>MANGLER - MÅ OPPDATERE EAN-FANEN</v>
      </c>
      <c r="P1847" s="119">
        <f t="shared" si="85"/>
        <v>0</v>
      </c>
      <c r="Q1847" s="119">
        <f t="shared" si="86"/>
        <v>0</v>
      </c>
      <c r="S1847" s="137" t="str">
        <f>IF(B1847="NET","",IFERROR(VLOOKUP(O1847,'2) Order Form'!$W$9:$W$1926,1,FALSE),"Ikke med I order form"))</f>
        <v>Ikke med I order form</v>
      </c>
      <c r="V1847" s="172"/>
      <c r="W1847" s="120"/>
      <c r="AA1847" s="195"/>
      <c r="AB1847" s="137"/>
    </row>
    <row r="1848" spans="1:28" s="2" customFormat="1" ht="15" x14ac:dyDescent="0.2">
      <c r="A1848" s="228">
        <v>820424</v>
      </c>
      <c r="B1848" s="228" t="s">
        <v>4095</v>
      </c>
      <c r="C1848" s="228" t="s">
        <v>4204</v>
      </c>
      <c r="D1848" s="228" t="s">
        <v>3425</v>
      </c>
      <c r="E1848" s="228" t="s">
        <v>3387</v>
      </c>
      <c r="F1848" s="228" t="s">
        <v>8</v>
      </c>
      <c r="G1848" s="228" t="s">
        <v>128</v>
      </c>
      <c r="H1848" s="228">
        <v>0</v>
      </c>
      <c r="I1848" s="228">
        <v>0</v>
      </c>
      <c r="J1848" s="228">
        <v>0</v>
      </c>
      <c r="K1848" s="228">
        <v>0</v>
      </c>
      <c r="L1848" s="231">
        <v>0</v>
      </c>
      <c r="N1848" s="119" t="str">
        <f t="shared" si="84"/>
        <v>820424-20100-S</v>
      </c>
      <c r="O1848" s="122" t="str">
        <f>IF(B1848="NET","",IF(B1848="","",IFERROR(VLOOKUP(N1848,EAN!$A:$B,2,FALSE),"MANGLER - MÅ OPPDATERE EAN-FANEN")))</f>
        <v>MANGLER - MÅ OPPDATERE EAN-FANEN</v>
      </c>
      <c r="P1848" s="119">
        <f t="shared" si="85"/>
        <v>0</v>
      </c>
      <c r="Q1848" s="119">
        <f t="shared" si="86"/>
        <v>0</v>
      </c>
      <c r="S1848" s="137" t="str">
        <f>IF(B1848="NET","",IFERROR(VLOOKUP(O1848,'2) Order Form'!$W$9:$W$1926,1,FALSE),"Ikke med I order form"))</f>
        <v>Ikke med I order form</v>
      </c>
      <c r="V1848" s="172"/>
      <c r="W1848" s="120"/>
      <c r="AA1848" s="195"/>
      <c r="AB1848" s="137"/>
    </row>
    <row r="1849" spans="1:28" s="2" customFormat="1" ht="15" x14ac:dyDescent="0.2">
      <c r="A1849" s="228">
        <v>820424</v>
      </c>
      <c r="B1849" s="228" t="s">
        <v>4095</v>
      </c>
      <c r="C1849" s="228" t="s">
        <v>4204</v>
      </c>
      <c r="D1849" s="228" t="s">
        <v>3426</v>
      </c>
      <c r="E1849" s="228" t="s">
        <v>3387</v>
      </c>
      <c r="F1849" s="228" t="s">
        <v>7</v>
      </c>
      <c r="G1849" s="228" t="s">
        <v>128</v>
      </c>
      <c r="H1849" s="228">
        <v>0</v>
      </c>
      <c r="I1849" s="228">
        <v>0</v>
      </c>
      <c r="J1849" s="228">
        <v>0</v>
      </c>
      <c r="K1849" s="228">
        <v>0</v>
      </c>
      <c r="L1849" s="231">
        <v>0</v>
      </c>
      <c r="N1849" s="119" t="str">
        <f t="shared" si="84"/>
        <v>820424-20100-M</v>
      </c>
      <c r="O1849" s="122" t="str">
        <f>IF(B1849="NET","",IF(B1849="","",IFERROR(VLOOKUP(N1849,EAN!$A:$B,2,FALSE),"MANGLER - MÅ OPPDATERE EAN-FANEN")))</f>
        <v>MANGLER - MÅ OPPDATERE EAN-FANEN</v>
      </c>
      <c r="P1849" s="119">
        <f t="shared" si="85"/>
        <v>0</v>
      </c>
      <c r="Q1849" s="119">
        <f t="shared" si="86"/>
        <v>0</v>
      </c>
      <c r="S1849" s="137" t="str">
        <f>IF(B1849="NET","",IFERROR(VLOOKUP(O1849,'2) Order Form'!$W$9:$W$1926,1,FALSE),"Ikke med I order form"))</f>
        <v>Ikke med I order form</v>
      </c>
      <c r="V1849" s="172"/>
      <c r="W1849" s="120"/>
      <c r="AA1849" s="195"/>
      <c r="AB1849" s="137"/>
    </row>
    <row r="1850" spans="1:28" s="2" customFormat="1" ht="15" x14ac:dyDescent="0.2">
      <c r="A1850" s="228">
        <v>820424</v>
      </c>
      <c r="B1850" s="228" t="s">
        <v>4095</v>
      </c>
      <c r="C1850" s="228" t="s">
        <v>4204</v>
      </c>
      <c r="D1850" s="228" t="s">
        <v>3427</v>
      </c>
      <c r="E1850" s="228" t="s">
        <v>3387</v>
      </c>
      <c r="F1850" s="228" t="s">
        <v>67</v>
      </c>
      <c r="G1850" s="228" t="s">
        <v>128</v>
      </c>
      <c r="H1850" s="228">
        <v>0</v>
      </c>
      <c r="I1850" s="228">
        <v>0</v>
      </c>
      <c r="J1850" s="228">
        <v>0</v>
      </c>
      <c r="K1850" s="228">
        <v>0</v>
      </c>
      <c r="L1850" s="231">
        <v>0</v>
      </c>
      <c r="N1850" s="119" t="str">
        <f t="shared" si="84"/>
        <v>820424-20100-L</v>
      </c>
      <c r="O1850" s="122" t="str">
        <f>IF(B1850="NET","",IF(B1850="","",IFERROR(VLOOKUP(N1850,EAN!$A:$B,2,FALSE),"MANGLER - MÅ OPPDATERE EAN-FANEN")))</f>
        <v>MANGLER - MÅ OPPDATERE EAN-FANEN</v>
      </c>
      <c r="P1850" s="119">
        <f t="shared" si="85"/>
        <v>0</v>
      </c>
      <c r="Q1850" s="119">
        <f t="shared" si="86"/>
        <v>0</v>
      </c>
      <c r="S1850" s="137" t="str">
        <f>IF(B1850="NET","",IFERROR(VLOOKUP(O1850,'2) Order Form'!$W$9:$W$1926,1,FALSE),"Ikke med I order form"))</f>
        <v>Ikke med I order form</v>
      </c>
      <c r="V1850" s="172"/>
      <c r="W1850" s="120"/>
      <c r="AA1850" s="195"/>
      <c r="AB1850" s="137"/>
    </row>
    <row r="1851" spans="1:28" s="2" customFormat="1" ht="15" x14ac:dyDescent="0.2">
      <c r="A1851" s="228">
        <v>820424</v>
      </c>
      <c r="B1851" s="228" t="s">
        <v>4095</v>
      </c>
      <c r="C1851" s="228" t="s">
        <v>4204</v>
      </c>
      <c r="D1851" s="228" t="s">
        <v>654</v>
      </c>
      <c r="E1851" s="228" t="s">
        <v>4364</v>
      </c>
      <c r="F1851" s="228" t="s">
        <v>69</v>
      </c>
      <c r="G1851" s="228" t="s">
        <v>128</v>
      </c>
      <c r="H1851" s="228">
        <v>0</v>
      </c>
      <c r="I1851" s="228">
        <v>0</v>
      </c>
      <c r="J1851" s="228">
        <v>0</v>
      </c>
      <c r="K1851" s="228">
        <v>0</v>
      </c>
      <c r="L1851" s="231">
        <v>0</v>
      </c>
      <c r="N1851" s="119" t="str">
        <f t="shared" si="84"/>
        <v>820424-99901-XS</v>
      </c>
      <c r="O1851" s="122" t="str">
        <f>IF(B1851="NET","",IF(B1851="","",IFERROR(VLOOKUP(N1851,EAN!$A:$B,2,FALSE),"MANGLER - MÅ OPPDATERE EAN-FANEN")))</f>
        <v>MANGLER - MÅ OPPDATERE EAN-FANEN</v>
      </c>
      <c r="P1851" s="119">
        <f t="shared" si="85"/>
        <v>0</v>
      </c>
      <c r="Q1851" s="119">
        <f t="shared" si="86"/>
        <v>0</v>
      </c>
      <c r="S1851" s="137" t="str">
        <f>IF(B1851="NET","",IFERROR(VLOOKUP(O1851,'2) Order Form'!$W$9:$W$1926,1,FALSE),"Ikke med I order form"))</f>
        <v>Ikke med I order form</v>
      </c>
      <c r="V1851" s="172"/>
      <c r="W1851" s="120"/>
      <c r="AA1851" s="195"/>
      <c r="AB1851" s="137"/>
    </row>
    <row r="1852" spans="1:28" s="2" customFormat="1" ht="15" x14ac:dyDescent="0.2">
      <c r="A1852" s="228">
        <v>820424</v>
      </c>
      <c r="B1852" s="228" t="s">
        <v>4095</v>
      </c>
      <c r="C1852" s="228" t="s">
        <v>4204</v>
      </c>
      <c r="D1852" s="228" t="s">
        <v>650</v>
      </c>
      <c r="E1852" s="228" t="s">
        <v>4364</v>
      </c>
      <c r="F1852" s="228" t="s">
        <v>8</v>
      </c>
      <c r="G1852" s="228" t="s">
        <v>128</v>
      </c>
      <c r="H1852" s="228">
        <v>0</v>
      </c>
      <c r="I1852" s="228">
        <v>0</v>
      </c>
      <c r="J1852" s="228">
        <v>0</v>
      </c>
      <c r="K1852" s="228">
        <v>0</v>
      </c>
      <c r="L1852" s="231">
        <v>0</v>
      </c>
      <c r="N1852" s="119" t="str">
        <f t="shared" si="84"/>
        <v>820424-99901-S</v>
      </c>
      <c r="O1852" s="122" t="str">
        <f>IF(B1852="NET","",IF(B1852="","",IFERROR(VLOOKUP(N1852,EAN!$A:$B,2,FALSE),"MANGLER - MÅ OPPDATERE EAN-FANEN")))</f>
        <v>MANGLER - MÅ OPPDATERE EAN-FANEN</v>
      </c>
      <c r="P1852" s="119">
        <f t="shared" si="85"/>
        <v>0</v>
      </c>
      <c r="Q1852" s="119">
        <f t="shared" si="86"/>
        <v>0</v>
      </c>
      <c r="S1852" s="137" t="str">
        <f>IF(B1852="NET","",IFERROR(VLOOKUP(O1852,'2) Order Form'!$W$9:$W$1926,1,FALSE),"Ikke med I order form"))</f>
        <v>Ikke med I order form</v>
      </c>
      <c r="V1852" s="172"/>
      <c r="W1852" s="120"/>
      <c r="AA1852" s="195"/>
      <c r="AB1852" s="137"/>
    </row>
    <row r="1853" spans="1:28" s="2" customFormat="1" ht="15" x14ac:dyDescent="0.2">
      <c r="A1853" s="228">
        <v>820424</v>
      </c>
      <c r="B1853" s="228" t="s">
        <v>4095</v>
      </c>
      <c r="C1853" s="228" t="s">
        <v>4204</v>
      </c>
      <c r="D1853" s="228" t="s">
        <v>651</v>
      </c>
      <c r="E1853" s="228" t="s">
        <v>4364</v>
      </c>
      <c r="F1853" s="228" t="s">
        <v>7</v>
      </c>
      <c r="G1853" s="228" t="s">
        <v>128</v>
      </c>
      <c r="H1853" s="228">
        <v>0</v>
      </c>
      <c r="I1853" s="228">
        <v>0</v>
      </c>
      <c r="J1853" s="228">
        <v>0</v>
      </c>
      <c r="K1853" s="228">
        <v>0</v>
      </c>
      <c r="L1853" s="231">
        <v>0</v>
      </c>
      <c r="N1853" s="119" t="str">
        <f t="shared" si="84"/>
        <v>820424-99901-M</v>
      </c>
      <c r="O1853" s="122" t="str">
        <f>IF(B1853="NET","",IF(B1853="","",IFERROR(VLOOKUP(N1853,EAN!$A:$B,2,FALSE),"MANGLER - MÅ OPPDATERE EAN-FANEN")))</f>
        <v>MANGLER - MÅ OPPDATERE EAN-FANEN</v>
      </c>
      <c r="P1853" s="119">
        <f t="shared" si="85"/>
        <v>0</v>
      </c>
      <c r="Q1853" s="119">
        <f t="shared" si="86"/>
        <v>0</v>
      </c>
      <c r="S1853" s="137" t="str">
        <f>IF(B1853="NET","",IFERROR(VLOOKUP(O1853,'2) Order Form'!$W$9:$W$1926,1,FALSE),"Ikke med I order form"))</f>
        <v>Ikke med I order form</v>
      </c>
      <c r="V1853" s="172"/>
      <c r="W1853" s="120"/>
      <c r="AA1853" s="195"/>
      <c r="AB1853" s="137"/>
    </row>
    <row r="1854" spans="1:28" s="2" customFormat="1" ht="15" x14ac:dyDescent="0.2">
      <c r="A1854" s="228">
        <v>820424</v>
      </c>
      <c r="B1854" s="228" t="s">
        <v>4095</v>
      </c>
      <c r="C1854" s="228" t="s">
        <v>4204</v>
      </c>
      <c r="D1854" s="228" t="s">
        <v>652</v>
      </c>
      <c r="E1854" s="228" t="s">
        <v>4364</v>
      </c>
      <c r="F1854" s="228" t="s">
        <v>67</v>
      </c>
      <c r="G1854" s="228" t="s">
        <v>128</v>
      </c>
      <c r="H1854" s="228">
        <v>0</v>
      </c>
      <c r="I1854" s="228">
        <v>0</v>
      </c>
      <c r="J1854" s="228">
        <v>0</v>
      </c>
      <c r="K1854" s="228">
        <v>0</v>
      </c>
      <c r="L1854" s="231">
        <v>0</v>
      </c>
      <c r="N1854" s="119" t="str">
        <f t="shared" si="84"/>
        <v>820424-99901-L</v>
      </c>
      <c r="O1854" s="122" t="str">
        <f>IF(B1854="NET","",IF(B1854="","",IFERROR(VLOOKUP(N1854,EAN!$A:$B,2,FALSE),"MANGLER - MÅ OPPDATERE EAN-FANEN")))</f>
        <v>MANGLER - MÅ OPPDATERE EAN-FANEN</v>
      </c>
      <c r="P1854" s="119">
        <f t="shared" si="85"/>
        <v>0</v>
      </c>
      <c r="Q1854" s="119">
        <f t="shared" si="86"/>
        <v>0</v>
      </c>
      <c r="S1854" s="137" t="str">
        <f>IF(B1854="NET","",IFERROR(VLOOKUP(O1854,'2) Order Form'!$W$9:$W$1926,1,FALSE),"Ikke med I order form"))</f>
        <v>Ikke med I order form</v>
      </c>
      <c r="V1854" s="172"/>
      <c r="W1854" s="120"/>
      <c r="AA1854" s="195"/>
      <c r="AB1854" s="137"/>
    </row>
    <row r="1855" spans="1:28" s="2" customFormat="1" ht="15" x14ac:dyDescent="0.2">
      <c r="A1855" s="229">
        <v>820425</v>
      </c>
      <c r="B1855" s="228" t="s">
        <v>248</v>
      </c>
      <c r="C1855" s="228"/>
      <c r="D1855" s="228"/>
      <c r="E1855" s="228"/>
      <c r="F1855" s="228"/>
      <c r="G1855" s="228"/>
      <c r="H1855" s="229">
        <v>202226</v>
      </c>
      <c r="I1855" s="229">
        <v>202227</v>
      </c>
      <c r="J1855" s="229">
        <v>202228</v>
      </c>
      <c r="K1855" s="229">
        <v>202229</v>
      </c>
      <c r="L1855" s="232">
        <v>202234</v>
      </c>
      <c r="N1855" s="119" t="str">
        <f t="shared" si="84"/>
        <v>820425-</v>
      </c>
      <c r="O1855" s="122" t="str">
        <f>IF(B1855="NET","",IF(B1855="","",IFERROR(VLOOKUP(N1855,EAN!$A:$B,2,FALSE),"MANGLER - MÅ OPPDATERE EAN-FANEN")))</f>
        <v/>
      </c>
      <c r="P1855" s="119">
        <f t="shared" si="85"/>
        <v>202226</v>
      </c>
      <c r="Q1855" s="119">
        <f t="shared" si="86"/>
        <v>202234</v>
      </c>
      <c r="S1855" s="137" t="str">
        <f>IF(B1855="NET","",IFERROR(VLOOKUP(O1855,'2) Order Form'!$W$9:$W$1926,1,FALSE),"Ikke med I order form"))</f>
        <v/>
      </c>
      <c r="V1855" s="172"/>
      <c r="W1855" s="120"/>
      <c r="AA1855" s="195"/>
      <c r="AB1855" s="137"/>
    </row>
    <row r="1856" spans="1:28" s="2" customFormat="1" ht="15" x14ac:dyDescent="0.2">
      <c r="A1856" s="228">
        <v>820425</v>
      </c>
      <c r="B1856" s="228" t="s">
        <v>4096</v>
      </c>
      <c r="C1856" s="228" t="s">
        <v>4204</v>
      </c>
      <c r="D1856" s="228" t="s">
        <v>3432</v>
      </c>
      <c r="E1856" s="228" t="s">
        <v>3387</v>
      </c>
      <c r="F1856" s="228" t="s">
        <v>69</v>
      </c>
      <c r="G1856" s="228" t="s">
        <v>128</v>
      </c>
      <c r="H1856" s="228">
        <v>0</v>
      </c>
      <c r="I1856" s="228">
        <v>0</v>
      </c>
      <c r="J1856" s="228">
        <v>0</v>
      </c>
      <c r="K1856" s="228">
        <v>0</v>
      </c>
      <c r="L1856" s="231">
        <v>0</v>
      </c>
      <c r="N1856" s="119" t="str">
        <f t="shared" si="84"/>
        <v>820425-20100-XS</v>
      </c>
      <c r="O1856" s="122" t="str">
        <f>IF(B1856="NET","",IF(B1856="","",IFERROR(VLOOKUP(N1856,EAN!$A:$B,2,FALSE),"MANGLER - MÅ OPPDATERE EAN-FANEN")))</f>
        <v>MANGLER - MÅ OPPDATERE EAN-FANEN</v>
      </c>
      <c r="P1856" s="119">
        <f t="shared" si="85"/>
        <v>0</v>
      </c>
      <c r="Q1856" s="119">
        <f t="shared" si="86"/>
        <v>0</v>
      </c>
      <c r="S1856" s="137" t="str">
        <f>IF(B1856="NET","",IFERROR(VLOOKUP(O1856,'2) Order Form'!$W$9:$W$1926,1,FALSE),"Ikke med I order form"))</f>
        <v>Ikke med I order form</v>
      </c>
      <c r="V1856" s="172"/>
      <c r="W1856" s="120"/>
      <c r="AA1856" s="195"/>
      <c r="AB1856" s="137"/>
    </row>
    <row r="1857" spans="1:28" s="2" customFormat="1" ht="15" x14ac:dyDescent="0.2">
      <c r="A1857" s="228">
        <v>820425</v>
      </c>
      <c r="B1857" s="228" t="s">
        <v>4096</v>
      </c>
      <c r="C1857" s="228" t="s">
        <v>4204</v>
      </c>
      <c r="D1857" s="228" t="s">
        <v>3425</v>
      </c>
      <c r="E1857" s="228" t="s">
        <v>3387</v>
      </c>
      <c r="F1857" s="228" t="s">
        <v>8</v>
      </c>
      <c r="G1857" s="228" t="s">
        <v>128</v>
      </c>
      <c r="H1857" s="228">
        <v>0</v>
      </c>
      <c r="I1857" s="228">
        <v>0</v>
      </c>
      <c r="J1857" s="228">
        <v>0</v>
      </c>
      <c r="K1857" s="228">
        <v>0</v>
      </c>
      <c r="L1857" s="231">
        <v>0</v>
      </c>
      <c r="N1857" s="119" t="str">
        <f t="shared" si="84"/>
        <v>820425-20100-S</v>
      </c>
      <c r="O1857" s="122" t="str">
        <f>IF(B1857="NET","",IF(B1857="","",IFERROR(VLOOKUP(N1857,EAN!$A:$B,2,FALSE),"MANGLER - MÅ OPPDATERE EAN-FANEN")))</f>
        <v>MANGLER - MÅ OPPDATERE EAN-FANEN</v>
      </c>
      <c r="P1857" s="119">
        <f t="shared" si="85"/>
        <v>0</v>
      </c>
      <c r="Q1857" s="119">
        <f t="shared" si="86"/>
        <v>0</v>
      </c>
      <c r="S1857" s="137" t="str">
        <f>IF(B1857="NET","",IFERROR(VLOOKUP(O1857,'2) Order Form'!$W$9:$W$1926,1,FALSE),"Ikke med I order form"))</f>
        <v>Ikke med I order form</v>
      </c>
      <c r="V1857" s="172"/>
      <c r="W1857" s="120"/>
      <c r="AA1857" s="195"/>
      <c r="AB1857" s="137"/>
    </row>
    <row r="1858" spans="1:28" s="2" customFormat="1" ht="15" x14ac:dyDescent="0.2">
      <c r="A1858" s="228">
        <v>820425</v>
      </c>
      <c r="B1858" s="228" t="s">
        <v>4096</v>
      </c>
      <c r="C1858" s="228" t="s">
        <v>4204</v>
      </c>
      <c r="D1858" s="228" t="s">
        <v>3426</v>
      </c>
      <c r="E1858" s="228" t="s">
        <v>3387</v>
      </c>
      <c r="F1858" s="228" t="s">
        <v>7</v>
      </c>
      <c r="G1858" s="228" t="s">
        <v>128</v>
      </c>
      <c r="H1858" s="228">
        <v>0</v>
      </c>
      <c r="I1858" s="228">
        <v>0</v>
      </c>
      <c r="J1858" s="228">
        <v>0</v>
      </c>
      <c r="K1858" s="228">
        <v>0</v>
      </c>
      <c r="L1858" s="231">
        <v>0</v>
      </c>
      <c r="N1858" s="119" t="str">
        <f t="shared" si="84"/>
        <v>820425-20100-M</v>
      </c>
      <c r="O1858" s="122" t="str">
        <f>IF(B1858="NET","",IF(B1858="","",IFERROR(VLOOKUP(N1858,EAN!$A:$B,2,FALSE),"MANGLER - MÅ OPPDATERE EAN-FANEN")))</f>
        <v>MANGLER - MÅ OPPDATERE EAN-FANEN</v>
      </c>
      <c r="P1858" s="119">
        <f t="shared" si="85"/>
        <v>0</v>
      </c>
      <c r="Q1858" s="119">
        <f t="shared" si="86"/>
        <v>0</v>
      </c>
      <c r="S1858" s="137" t="str">
        <f>IF(B1858="NET","",IFERROR(VLOOKUP(O1858,'2) Order Form'!$W$9:$W$1926,1,FALSE),"Ikke med I order form"))</f>
        <v>Ikke med I order form</v>
      </c>
      <c r="V1858" s="172"/>
      <c r="W1858" s="120"/>
      <c r="AA1858" s="195"/>
      <c r="AB1858" s="137"/>
    </row>
    <row r="1859" spans="1:28" s="2" customFormat="1" ht="15" x14ac:dyDescent="0.2">
      <c r="A1859" s="228">
        <v>820425</v>
      </c>
      <c r="B1859" s="228" t="s">
        <v>4096</v>
      </c>
      <c r="C1859" s="228" t="s">
        <v>4204</v>
      </c>
      <c r="D1859" s="228" t="s">
        <v>3427</v>
      </c>
      <c r="E1859" s="228" t="s">
        <v>3387</v>
      </c>
      <c r="F1859" s="228" t="s">
        <v>67</v>
      </c>
      <c r="G1859" s="228" t="s">
        <v>128</v>
      </c>
      <c r="H1859" s="228">
        <v>0</v>
      </c>
      <c r="I1859" s="228">
        <v>0</v>
      </c>
      <c r="J1859" s="228">
        <v>0</v>
      </c>
      <c r="K1859" s="228">
        <v>0</v>
      </c>
      <c r="L1859" s="231">
        <v>0</v>
      </c>
      <c r="N1859" s="119" t="str">
        <f t="shared" si="84"/>
        <v>820425-20100-L</v>
      </c>
      <c r="O1859" s="122" t="str">
        <f>IF(B1859="NET","",IF(B1859="","",IFERROR(VLOOKUP(N1859,EAN!$A:$B,2,FALSE),"MANGLER - MÅ OPPDATERE EAN-FANEN")))</f>
        <v>MANGLER - MÅ OPPDATERE EAN-FANEN</v>
      </c>
      <c r="P1859" s="119">
        <f t="shared" si="85"/>
        <v>0</v>
      </c>
      <c r="Q1859" s="119">
        <f t="shared" si="86"/>
        <v>0</v>
      </c>
      <c r="S1859" s="137" t="str">
        <f>IF(B1859="NET","",IFERROR(VLOOKUP(O1859,'2) Order Form'!$W$9:$W$1926,1,FALSE),"Ikke med I order form"))</f>
        <v>Ikke med I order form</v>
      </c>
      <c r="V1859" s="172"/>
      <c r="W1859" s="120"/>
      <c r="AA1859" s="195"/>
      <c r="AB1859" s="137"/>
    </row>
    <row r="1860" spans="1:28" s="2" customFormat="1" ht="15" x14ac:dyDescent="0.2">
      <c r="A1860" s="228">
        <v>820425</v>
      </c>
      <c r="B1860" s="228" t="s">
        <v>4096</v>
      </c>
      <c r="C1860" s="228" t="s">
        <v>4204</v>
      </c>
      <c r="D1860" s="228" t="s">
        <v>4019</v>
      </c>
      <c r="E1860" s="228" t="s">
        <v>3360</v>
      </c>
      <c r="F1860" s="228" t="s">
        <v>69</v>
      </c>
      <c r="G1860" s="228" t="s">
        <v>128</v>
      </c>
      <c r="H1860" s="228">
        <v>0</v>
      </c>
      <c r="I1860" s="228">
        <v>0</v>
      </c>
      <c r="J1860" s="228">
        <v>0</v>
      </c>
      <c r="K1860" s="228">
        <v>0</v>
      </c>
      <c r="L1860" s="231">
        <v>0</v>
      </c>
      <c r="N1860" s="119" t="str">
        <f t="shared" ref="N1860:N1923" si="87">CONCATENATE(A1860,"-",D1860)</f>
        <v>820425-88000-XS</v>
      </c>
      <c r="O1860" s="122" t="str">
        <f>IF(B1860="NET","",IF(B1860="","",IFERROR(VLOOKUP(N1860,EAN!$A:$B,2,FALSE),"MANGLER - MÅ OPPDATERE EAN-FANEN")))</f>
        <v>MANGLER - MÅ OPPDATERE EAN-FANEN</v>
      </c>
      <c r="P1860" s="119">
        <f t="shared" si="85"/>
        <v>0</v>
      </c>
      <c r="Q1860" s="119">
        <f t="shared" si="86"/>
        <v>0</v>
      </c>
      <c r="S1860" s="137" t="str">
        <f>IF(B1860="NET","",IFERROR(VLOOKUP(O1860,'2) Order Form'!$W$9:$W$1926,1,FALSE),"Ikke med I order form"))</f>
        <v>Ikke med I order form</v>
      </c>
      <c r="V1860" s="172"/>
      <c r="W1860" s="120"/>
      <c r="AA1860" s="195"/>
      <c r="AB1860" s="137"/>
    </row>
    <row r="1861" spans="1:28" s="2" customFormat="1" ht="15" x14ac:dyDescent="0.2">
      <c r="A1861" s="228">
        <v>820425</v>
      </c>
      <c r="B1861" s="228" t="s">
        <v>4096</v>
      </c>
      <c r="C1861" s="228" t="s">
        <v>4204</v>
      </c>
      <c r="D1861" s="228" t="s">
        <v>3950</v>
      </c>
      <c r="E1861" s="228" t="s">
        <v>3360</v>
      </c>
      <c r="F1861" s="228" t="s">
        <v>8</v>
      </c>
      <c r="G1861" s="228" t="s">
        <v>128</v>
      </c>
      <c r="H1861" s="228">
        <v>0</v>
      </c>
      <c r="I1861" s="228">
        <v>0</v>
      </c>
      <c r="J1861" s="228">
        <v>0</v>
      </c>
      <c r="K1861" s="228">
        <v>0</v>
      </c>
      <c r="L1861" s="231">
        <v>0</v>
      </c>
      <c r="N1861" s="119" t="str">
        <f t="shared" si="87"/>
        <v>820425-88000-S</v>
      </c>
      <c r="O1861" s="122" t="str">
        <f>IF(B1861="NET","",IF(B1861="","",IFERROR(VLOOKUP(N1861,EAN!$A:$B,2,FALSE),"MANGLER - MÅ OPPDATERE EAN-FANEN")))</f>
        <v>MANGLER - MÅ OPPDATERE EAN-FANEN</v>
      </c>
      <c r="P1861" s="119">
        <f t="shared" ref="P1861:P1924" si="88">H1861</f>
        <v>0</v>
      </c>
      <c r="Q1861" s="119">
        <f t="shared" ref="Q1861:Q1924" si="89">L1861</f>
        <v>0</v>
      </c>
      <c r="S1861" s="137" t="str">
        <f>IF(B1861="NET","",IFERROR(VLOOKUP(O1861,'2) Order Form'!$W$9:$W$1926,1,FALSE),"Ikke med I order form"))</f>
        <v>Ikke med I order form</v>
      </c>
      <c r="V1861" s="172"/>
      <c r="W1861" s="120"/>
      <c r="AA1861" s="195"/>
      <c r="AB1861" s="137"/>
    </row>
    <row r="1862" spans="1:28" s="2" customFormat="1" ht="15" x14ac:dyDescent="0.2">
      <c r="A1862" s="228">
        <v>820425</v>
      </c>
      <c r="B1862" s="228" t="s">
        <v>4096</v>
      </c>
      <c r="C1862" s="228" t="s">
        <v>4204</v>
      </c>
      <c r="D1862" s="228" t="s">
        <v>3951</v>
      </c>
      <c r="E1862" s="228" t="s">
        <v>3360</v>
      </c>
      <c r="F1862" s="228" t="s">
        <v>7</v>
      </c>
      <c r="G1862" s="228" t="s">
        <v>128</v>
      </c>
      <c r="H1862" s="228">
        <v>0</v>
      </c>
      <c r="I1862" s="228">
        <v>0</v>
      </c>
      <c r="J1862" s="228">
        <v>0</v>
      </c>
      <c r="K1862" s="228">
        <v>0</v>
      </c>
      <c r="L1862" s="231">
        <v>0</v>
      </c>
      <c r="N1862" s="119" t="str">
        <f t="shared" si="87"/>
        <v>820425-88000-M</v>
      </c>
      <c r="O1862" s="122" t="str">
        <f>IF(B1862="NET","",IF(B1862="","",IFERROR(VLOOKUP(N1862,EAN!$A:$B,2,FALSE),"MANGLER - MÅ OPPDATERE EAN-FANEN")))</f>
        <v>MANGLER - MÅ OPPDATERE EAN-FANEN</v>
      </c>
      <c r="P1862" s="119">
        <f t="shared" si="88"/>
        <v>0</v>
      </c>
      <c r="Q1862" s="119">
        <f t="shared" si="89"/>
        <v>0</v>
      </c>
      <c r="S1862" s="137" t="str">
        <f>IF(B1862="NET","",IFERROR(VLOOKUP(O1862,'2) Order Form'!$W$9:$W$1926,1,FALSE),"Ikke med I order form"))</f>
        <v>Ikke med I order form</v>
      </c>
      <c r="V1862" s="172"/>
      <c r="W1862" s="120"/>
      <c r="AA1862" s="195"/>
      <c r="AB1862" s="137"/>
    </row>
    <row r="1863" spans="1:28" s="2" customFormat="1" ht="15" x14ac:dyDescent="0.2">
      <c r="A1863" s="228">
        <v>820425</v>
      </c>
      <c r="B1863" s="228" t="s">
        <v>4096</v>
      </c>
      <c r="C1863" s="228" t="s">
        <v>4204</v>
      </c>
      <c r="D1863" s="228" t="s">
        <v>3952</v>
      </c>
      <c r="E1863" s="228" t="s">
        <v>3360</v>
      </c>
      <c r="F1863" s="228" t="s">
        <v>67</v>
      </c>
      <c r="G1863" s="228" t="s">
        <v>128</v>
      </c>
      <c r="H1863" s="228">
        <v>0</v>
      </c>
      <c r="I1863" s="228">
        <v>0</v>
      </c>
      <c r="J1863" s="228">
        <v>0</v>
      </c>
      <c r="K1863" s="228">
        <v>0</v>
      </c>
      <c r="L1863" s="231">
        <v>0</v>
      </c>
      <c r="N1863" s="119" t="str">
        <f t="shared" si="87"/>
        <v>820425-88000-L</v>
      </c>
      <c r="O1863" s="122" t="str">
        <f>IF(B1863="NET","",IF(B1863="","",IFERROR(VLOOKUP(N1863,EAN!$A:$B,2,FALSE),"MANGLER - MÅ OPPDATERE EAN-FANEN")))</f>
        <v>MANGLER - MÅ OPPDATERE EAN-FANEN</v>
      </c>
      <c r="P1863" s="119">
        <f t="shared" si="88"/>
        <v>0</v>
      </c>
      <c r="Q1863" s="119">
        <f t="shared" si="89"/>
        <v>0</v>
      </c>
      <c r="S1863" s="137" t="str">
        <f>IF(B1863="NET","",IFERROR(VLOOKUP(O1863,'2) Order Form'!$W$9:$W$1926,1,FALSE),"Ikke med I order form"))</f>
        <v>Ikke med I order form</v>
      </c>
      <c r="V1863" s="172"/>
      <c r="W1863" s="120"/>
      <c r="AA1863" s="195"/>
      <c r="AB1863" s="137"/>
    </row>
    <row r="1864" spans="1:28" s="2" customFormat="1" ht="15" x14ac:dyDescent="0.2">
      <c r="A1864" s="229">
        <v>820426</v>
      </c>
      <c r="B1864" s="228" t="s">
        <v>248</v>
      </c>
      <c r="C1864" s="228"/>
      <c r="D1864" s="228"/>
      <c r="E1864" s="228"/>
      <c r="F1864" s="228"/>
      <c r="G1864" s="228"/>
      <c r="H1864" s="229">
        <v>202226</v>
      </c>
      <c r="I1864" s="229">
        <v>202227</v>
      </c>
      <c r="J1864" s="229">
        <v>202228</v>
      </c>
      <c r="K1864" s="229">
        <v>202229</v>
      </c>
      <c r="L1864" s="232">
        <v>202234</v>
      </c>
      <c r="N1864" s="119" t="str">
        <f t="shared" si="87"/>
        <v>820426-</v>
      </c>
      <c r="O1864" s="122" t="str">
        <f>IF(B1864="NET","",IF(B1864="","",IFERROR(VLOOKUP(N1864,EAN!$A:$B,2,FALSE),"MANGLER - MÅ OPPDATERE EAN-FANEN")))</f>
        <v/>
      </c>
      <c r="P1864" s="119">
        <f t="shared" si="88"/>
        <v>202226</v>
      </c>
      <c r="Q1864" s="119">
        <f t="shared" si="89"/>
        <v>202234</v>
      </c>
      <c r="S1864" s="137" t="str">
        <f>IF(B1864="NET","",IFERROR(VLOOKUP(O1864,'2) Order Form'!$W$9:$W$1926,1,FALSE),"Ikke med I order form"))</f>
        <v/>
      </c>
      <c r="V1864" s="172"/>
      <c r="W1864" s="120"/>
      <c r="AA1864" s="195"/>
      <c r="AB1864" s="137"/>
    </row>
    <row r="1865" spans="1:28" s="2" customFormat="1" ht="15" x14ac:dyDescent="0.2">
      <c r="A1865" s="228">
        <v>820426</v>
      </c>
      <c r="B1865" s="228" t="s">
        <v>3954</v>
      </c>
      <c r="C1865" s="228" t="s">
        <v>4204</v>
      </c>
      <c r="D1865" s="228" t="s">
        <v>3425</v>
      </c>
      <c r="E1865" s="228" t="s">
        <v>3387</v>
      </c>
      <c r="F1865" s="228" t="s">
        <v>8</v>
      </c>
      <c r="G1865" s="228" t="s">
        <v>504</v>
      </c>
      <c r="H1865" s="228">
        <v>0</v>
      </c>
      <c r="I1865" s="228">
        <v>0</v>
      </c>
      <c r="J1865" s="228">
        <v>0</v>
      </c>
      <c r="K1865" s="228">
        <v>0</v>
      </c>
      <c r="L1865" s="231">
        <v>0</v>
      </c>
      <c r="N1865" s="119" t="str">
        <f t="shared" si="87"/>
        <v>820426-20100-S</v>
      </c>
      <c r="O1865" s="122" t="str">
        <f>IF(B1865="NET","",IF(B1865="","",IFERROR(VLOOKUP(N1865,EAN!$A:$B,2,FALSE),"MANGLER - MÅ OPPDATERE EAN-FANEN")))</f>
        <v>MANGLER - MÅ OPPDATERE EAN-FANEN</v>
      </c>
      <c r="P1865" s="119">
        <f t="shared" si="88"/>
        <v>0</v>
      </c>
      <c r="Q1865" s="119">
        <f t="shared" si="89"/>
        <v>0</v>
      </c>
      <c r="S1865" s="137" t="str">
        <f>IF(B1865="NET","",IFERROR(VLOOKUP(O1865,'2) Order Form'!$W$9:$W$1926,1,FALSE),"Ikke med I order form"))</f>
        <v>Ikke med I order form</v>
      </c>
      <c r="V1865" s="172"/>
      <c r="W1865" s="120"/>
      <c r="AA1865" s="195"/>
      <c r="AB1865" s="137"/>
    </row>
    <row r="1866" spans="1:28" s="2" customFormat="1" ht="15" x14ac:dyDescent="0.2">
      <c r="A1866" s="228">
        <v>820426</v>
      </c>
      <c r="B1866" s="228" t="s">
        <v>3954</v>
      </c>
      <c r="C1866" s="228" t="s">
        <v>4204</v>
      </c>
      <c r="D1866" s="228" t="s">
        <v>3426</v>
      </c>
      <c r="E1866" s="228" t="s">
        <v>3387</v>
      </c>
      <c r="F1866" s="228" t="s">
        <v>7</v>
      </c>
      <c r="G1866" s="228" t="s">
        <v>504</v>
      </c>
      <c r="H1866" s="228">
        <v>0</v>
      </c>
      <c r="I1866" s="228">
        <v>0</v>
      </c>
      <c r="J1866" s="228">
        <v>0</v>
      </c>
      <c r="K1866" s="228">
        <v>0</v>
      </c>
      <c r="L1866" s="231">
        <v>0</v>
      </c>
      <c r="N1866" s="119" t="str">
        <f t="shared" si="87"/>
        <v>820426-20100-M</v>
      </c>
      <c r="O1866" s="122" t="str">
        <f>IF(B1866="NET","",IF(B1866="","",IFERROR(VLOOKUP(N1866,EAN!$A:$B,2,FALSE),"MANGLER - MÅ OPPDATERE EAN-FANEN")))</f>
        <v>MANGLER - MÅ OPPDATERE EAN-FANEN</v>
      </c>
      <c r="P1866" s="119">
        <f t="shared" si="88"/>
        <v>0</v>
      </c>
      <c r="Q1866" s="119">
        <f t="shared" si="89"/>
        <v>0</v>
      </c>
      <c r="S1866" s="137" t="str">
        <f>IF(B1866="NET","",IFERROR(VLOOKUP(O1866,'2) Order Form'!$W$9:$W$1926,1,FALSE),"Ikke med I order form"))</f>
        <v>Ikke med I order form</v>
      </c>
      <c r="V1866" s="172"/>
      <c r="W1866" s="120"/>
      <c r="AA1866" s="195"/>
      <c r="AB1866" s="137"/>
    </row>
    <row r="1867" spans="1:28" s="2" customFormat="1" ht="15" x14ac:dyDescent="0.2">
      <c r="A1867" s="228">
        <v>820426</v>
      </c>
      <c r="B1867" s="228" t="s">
        <v>3954</v>
      </c>
      <c r="C1867" s="228" t="s">
        <v>4204</v>
      </c>
      <c r="D1867" s="228" t="s">
        <v>3427</v>
      </c>
      <c r="E1867" s="228" t="s">
        <v>3387</v>
      </c>
      <c r="F1867" s="228" t="s">
        <v>67</v>
      </c>
      <c r="G1867" s="228" t="s">
        <v>504</v>
      </c>
      <c r="H1867" s="228">
        <v>0</v>
      </c>
      <c r="I1867" s="228">
        <v>0</v>
      </c>
      <c r="J1867" s="228">
        <v>0</v>
      </c>
      <c r="K1867" s="228">
        <v>0</v>
      </c>
      <c r="L1867" s="231">
        <v>0</v>
      </c>
      <c r="N1867" s="119" t="str">
        <f t="shared" si="87"/>
        <v>820426-20100-L</v>
      </c>
      <c r="O1867" s="122" t="str">
        <f>IF(B1867="NET","",IF(B1867="","",IFERROR(VLOOKUP(N1867,EAN!$A:$B,2,FALSE),"MANGLER - MÅ OPPDATERE EAN-FANEN")))</f>
        <v>MANGLER - MÅ OPPDATERE EAN-FANEN</v>
      </c>
      <c r="P1867" s="119">
        <f t="shared" si="88"/>
        <v>0</v>
      </c>
      <c r="Q1867" s="119">
        <f t="shared" si="89"/>
        <v>0</v>
      </c>
      <c r="S1867" s="137" t="str">
        <f>IF(B1867="NET","",IFERROR(VLOOKUP(O1867,'2) Order Form'!$W$9:$W$1926,1,FALSE),"Ikke med I order form"))</f>
        <v>Ikke med I order form</v>
      </c>
      <c r="V1867" s="172"/>
      <c r="W1867" s="120"/>
      <c r="AA1867" s="195"/>
      <c r="AB1867" s="137"/>
    </row>
    <row r="1868" spans="1:28" s="2" customFormat="1" ht="15" x14ac:dyDescent="0.2">
      <c r="A1868" s="228">
        <v>820426</v>
      </c>
      <c r="B1868" s="228" t="s">
        <v>3954</v>
      </c>
      <c r="C1868" s="228" t="s">
        <v>4204</v>
      </c>
      <c r="D1868" s="228" t="s">
        <v>3428</v>
      </c>
      <c r="E1868" s="228" t="s">
        <v>3387</v>
      </c>
      <c r="F1868" s="228" t="s">
        <v>68</v>
      </c>
      <c r="G1868" s="228" t="s">
        <v>504</v>
      </c>
      <c r="H1868" s="228">
        <v>0</v>
      </c>
      <c r="I1868" s="228">
        <v>0</v>
      </c>
      <c r="J1868" s="228">
        <v>0</v>
      </c>
      <c r="K1868" s="228">
        <v>0</v>
      </c>
      <c r="L1868" s="231">
        <v>0</v>
      </c>
      <c r="N1868" s="119" t="str">
        <f t="shared" si="87"/>
        <v>820426-20100-XL</v>
      </c>
      <c r="O1868" s="122" t="str">
        <f>IF(B1868="NET","",IF(B1868="","",IFERROR(VLOOKUP(N1868,EAN!$A:$B,2,FALSE),"MANGLER - MÅ OPPDATERE EAN-FANEN")))</f>
        <v>MANGLER - MÅ OPPDATERE EAN-FANEN</v>
      </c>
      <c r="P1868" s="119">
        <f t="shared" si="88"/>
        <v>0</v>
      </c>
      <c r="Q1868" s="119">
        <f t="shared" si="89"/>
        <v>0</v>
      </c>
      <c r="S1868" s="137" t="str">
        <f>IF(B1868="NET","",IFERROR(VLOOKUP(O1868,'2) Order Form'!$W$9:$W$1926,1,FALSE),"Ikke med I order form"))</f>
        <v>Ikke med I order form</v>
      </c>
      <c r="V1868" s="172"/>
      <c r="W1868" s="120"/>
      <c r="AA1868" s="195"/>
      <c r="AB1868" s="137"/>
    </row>
    <row r="1869" spans="1:28" s="2" customFormat="1" ht="15" x14ac:dyDescent="0.2">
      <c r="A1869" s="228">
        <v>820426</v>
      </c>
      <c r="B1869" s="228" t="s">
        <v>3954</v>
      </c>
      <c r="C1869" s="228" t="s">
        <v>4204</v>
      </c>
      <c r="D1869" s="228" t="s">
        <v>4080</v>
      </c>
      <c r="E1869" s="228" t="s">
        <v>4408</v>
      </c>
      <c r="F1869" s="228" t="s">
        <v>8</v>
      </c>
      <c r="G1869" s="228" t="s">
        <v>128</v>
      </c>
      <c r="H1869" s="228">
        <v>0</v>
      </c>
      <c r="I1869" s="228">
        <v>0</v>
      </c>
      <c r="J1869" s="228">
        <v>0</v>
      </c>
      <c r="K1869" s="228">
        <v>0</v>
      </c>
      <c r="L1869" s="231">
        <v>0</v>
      </c>
      <c r="N1869" s="119" t="str">
        <f t="shared" si="87"/>
        <v>820426-88202-S</v>
      </c>
      <c r="O1869" s="122" t="str">
        <f>IF(B1869="NET","",IF(B1869="","",IFERROR(VLOOKUP(N1869,EAN!$A:$B,2,FALSE),"MANGLER - MÅ OPPDATERE EAN-FANEN")))</f>
        <v>MANGLER - MÅ OPPDATERE EAN-FANEN</v>
      </c>
      <c r="P1869" s="119">
        <f t="shared" si="88"/>
        <v>0</v>
      </c>
      <c r="Q1869" s="119">
        <f t="shared" si="89"/>
        <v>0</v>
      </c>
      <c r="S1869" s="137" t="str">
        <f>IF(B1869="NET","",IFERROR(VLOOKUP(O1869,'2) Order Form'!$W$9:$W$1926,1,FALSE),"Ikke med I order form"))</f>
        <v>Ikke med I order form</v>
      </c>
      <c r="V1869" s="172"/>
      <c r="W1869" s="120"/>
      <c r="AA1869" s="195"/>
      <c r="AB1869" s="137"/>
    </row>
    <row r="1870" spans="1:28" s="2" customFormat="1" ht="15" x14ac:dyDescent="0.2">
      <c r="A1870" s="228">
        <v>820426</v>
      </c>
      <c r="B1870" s="228" t="s">
        <v>3954</v>
      </c>
      <c r="C1870" s="228" t="s">
        <v>4204</v>
      </c>
      <c r="D1870" s="228" t="s">
        <v>4081</v>
      </c>
      <c r="E1870" s="228" t="s">
        <v>4408</v>
      </c>
      <c r="F1870" s="228" t="s">
        <v>7</v>
      </c>
      <c r="G1870" s="228" t="s">
        <v>128</v>
      </c>
      <c r="H1870" s="228">
        <v>0</v>
      </c>
      <c r="I1870" s="228">
        <v>0</v>
      </c>
      <c r="J1870" s="228">
        <v>0</v>
      </c>
      <c r="K1870" s="228">
        <v>0</v>
      </c>
      <c r="L1870" s="231">
        <v>0</v>
      </c>
      <c r="N1870" s="119" t="str">
        <f t="shared" si="87"/>
        <v>820426-88202-M</v>
      </c>
      <c r="O1870" s="122" t="str">
        <f>IF(B1870="NET","",IF(B1870="","",IFERROR(VLOOKUP(N1870,EAN!$A:$B,2,FALSE),"MANGLER - MÅ OPPDATERE EAN-FANEN")))</f>
        <v>MANGLER - MÅ OPPDATERE EAN-FANEN</v>
      </c>
      <c r="P1870" s="119">
        <f t="shared" si="88"/>
        <v>0</v>
      </c>
      <c r="Q1870" s="119">
        <f t="shared" si="89"/>
        <v>0</v>
      </c>
      <c r="S1870" s="137" t="str">
        <f>IF(B1870="NET","",IFERROR(VLOOKUP(O1870,'2) Order Form'!$W$9:$W$1926,1,FALSE),"Ikke med I order form"))</f>
        <v>Ikke med I order form</v>
      </c>
      <c r="V1870" s="172"/>
      <c r="W1870" s="120"/>
      <c r="AA1870" s="195"/>
      <c r="AB1870" s="137"/>
    </row>
    <row r="1871" spans="1:28" s="2" customFormat="1" ht="15" x14ac:dyDescent="0.2">
      <c r="A1871" s="228">
        <v>820426</v>
      </c>
      <c r="B1871" s="228" t="s">
        <v>3954</v>
      </c>
      <c r="C1871" s="228" t="s">
        <v>4204</v>
      </c>
      <c r="D1871" s="228" t="s">
        <v>4082</v>
      </c>
      <c r="E1871" s="228" t="s">
        <v>4408</v>
      </c>
      <c r="F1871" s="228" t="s">
        <v>67</v>
      </c>
      <c r="G1871" s="228" t="s">
        <v>128</v>
      </c>
      <c r="H1871" s="228">
        <v>0</v>
      </c>
      <c r="I1871" s="228">
        <v>0</v>
      </c>
      <c r="J1871" s="228">
        <v>0</v>
      </c>
      <c r="K1871" s="228">
        <v>0</v>
      </c>
      <c r="L1871" s="231">
        <v>0</v>
      </c>
      <c r="N1871" s="119" t="str">
        <f t="shared" si="87"/>
        <v>820426-88202-L</v>
      </c>
      <c r="O1871" s="122" t="str">
        <f>IF(B1871="NET","",IF(B1871="","",IFERROR(VLOOKUP(N1871,EAN!$A:$B,2,FALSE),"MANGLER - MÅ OPPDATERE EAN-FANEN")))</f>
        <v>MANGLER - MÅ OPPDATERE EAN-FANEN</v>
      </c>
      <c r="P1871" s="119">
        <f t="shared" si="88"/>
        <v>0</v>
      </c>
      <c r="Q1871" s="119">
        <f t="shared" si="89"/>
        <v>0</v>
      </c>
      <c r="S1871" s="137" t="str">
        <f>IF(B1871="NET","",IFERROR(VLOOKUP(O1871,'2) Order Form'!$W$9:$W$1926,1,FALSE),"Ikke med I order form"))</f>
        <v>Ikke med I order form</v>
      </c>
      <c r="V1871" s="172"/>
      <c r="W1871" s="120"/>
      <c r="AA1871" s="195"/>
      <c r="AB1871" s="137"/>
    </row>
    <row r="1872" spans="1:28" s="2" customFormat="1" ht="15" x14ac:dyDescent="0.2">
      <c r="A1872" s="228">
        <v>820426</v>
      </c>
      <c r="B1872" s="228" t="s">
        <v>3954</v>
      </c>
      <c r="C1872" s="228" t="s">
        <v>4204</v>
      </c>
      <c r="D1872" s="228" t="s">
        <v>4083</v>
      </c>
      <c r="E1872" s="228" t="s">
        <v>4408</v>
      </c>
      <c r="F1872" s="228" t="s">
        <v>68</v>
      </c>
      <c r="G1872" s="228" t="s">
        <v>128</v>
      </c>
      <c r="H1872" s="228">
        <v>0</v>
      </c>
      <c r="I1872" s="228">
        <v>0</v>
      </c>
      <c r="J1872" s="228">
        <v>0</v>
      </c>
      <c r="K1872" s="228">
        <v>0</v>
      </c>
      <c r="L1872" s="231">
        <v>0</v>
      </c>
      <c r="N1872" s="119" t="str">
        <f t="shared" si="87"/>
        <v>820426-88202-XL</v>
      </c>
      <c r="O1872" s="122" t="str">
        <f>IF(B1872="NET","",IF(B1872="","",IFERROR(VLOOKUP(N1872,EAN!$A:$B,2,FALSE),"MANGLER - MÅ OPPDATERE EAN-FANEN")))</f>
        <v>MANGLER - MÅ OPPDATERE EAN-FANEN</v>
      </c>
      <c r="P1872" s="119">
        <f t="shared" si="88"/>
        <v>0</v>
      </c>
      <c r="Q1872" s="119">
        <f t="shared" si="89"/>
        <v>0</v>
      </c>
      <c r="S1872" s="137" t="str">
        <f>IF(B1872="NET","",IFERROR(VLOOKUP(O1872,'2) Order Form'!$W$9:$W$1926,1,FALSE),"Ikke med I order form"))</f>
        <v>Ikke med I order form</v>
      </c>
      <c r="V1872" s="172"/>
      <c r="W1872" s="120"/>
      <c r="AA1872" s="195"/>
      <c r="AB1872" s="137"/>
    </row>
    <row r="1873" spans="1:28" s="2" customFormat="1" ht="15" x14ac:dyDescent="0.2">
      <c r="A1873" s="228">
        <v>820426</v>
      </c>
      <c r="B1873" s="228" t="s">
        <v>3954</v>
      </c>
      <c r="C1873" s="228" t="s">
        <v>4204</v>
      </c>
      <c r="D1873" s="228" t="s">
        <v>650</v>
      </c>
      <c r="E1873" s="228" t="s">
        <v>4364</v>
      </c>
      <c r="F1873" s="228" t="s">
        <v>8</v>
      </c>
      <c r="G1873" s="228" t="s">
        <v>128</v>
      </c>
      <c r="H1873" s="228">
        <v>0</v>
      </c>
      <c r="I1873" s="228">
        <v>0</v>
      </c>
      <c r="J1873" s="228">
        <v>0</v>
      </c>
      <c r="K1873" s="228">
        <v>0</v>
      </c>
      <c r="L1873" s="231">
        <v>0</v>
      </c>
      <c r="N1873" s="119" t="str">
        <f t="shared" si="87"/>
        <v>820426-99901-S</v>
      </c>
      <c r="O1873" s="122" t="str">
        <f>IF(B1873="NET","",IF(B1873="","",IFERROR(VLOOKUP(N1873,EAN!$A:$B,2,FALSE),"MANGLER - MÅ OPPDATERE EAN-FANEN")))</f>
        <v>MANGLER - MÅ OPPDATERE EAN-FANEN</v>
      </c>
      <c r="P1873" s="119">
        <f t="shared" si="88"/>
        <v>0</v>
      </c>
      <c r="Q1873" s="119">
        <f t="shared" si="89"/>
        <v>0</v>
      </c>
      <c r="S1873" s="137" t="str">
        <f>IF(B1873="NET","",IFERROR(VLOOKUP(O1873,'2) Order Form'!$W$9:$W$1926,1,FALSE),"Ikke med I order form"))</f>
        <v>Ikke med I order form</v>
      </c>
      <c r="V1873" s="172"/>
      <c r="W1873" s="120"/>
      <c r="AA1873" s="195"/>
      <c r="AB1873" s="137"/>
    </row>
    <row r="1874" spans="1:28" s="2" customFormat="1" ht="15" x14ac:dyDescent="0.2">
      <c r="A1874" s="228">
        <v>820426</v>
      </c>
      <c r="B1874" s="228" t="s">
        <v>3954</v>
      </c>
      <c r="C1874" s="228" t="s">
        <v>4204</v>
      </c>
      <c r="D1874" s="228" t="s">
        <v>651</v>
      </c>
      <c r="E1874" s="228" t="s">
        <v>4364</v>
      </c>
      <c r="F1874" s="228" t="s">
        <v>7</v>
      </c>
      <c r="G1874" s="228" t="s">
        <v>128</v>
      </c>
      <c r="H1874" s="228">
        <v>0</v>
      </c>
      <c r="I1874" s="228">
        <v>0</v>
      </c>
      <c r="J1874" s="228">
        <v>0</v>
      </c>
      <c r="K1874" s="228">
        <v>0</v>
      </c>
      <c r="L1874" s="231">
        <v>0</v>
      </c>
      <c r="N1874" s="119" t="str">
        <f t="shared" si="87"/>
        <v>820426-99901-M</v>
      </c>
      <c r="O1874" s="122" t="str">
        <f>IF(B1874="NET","",IF(B1874="","",IFERROR(VLOOKUP(N1874,EAN!$A:$B,2,FALSE),"MANGLER - MÅ OPPDATERE EAN-FANEN")))</f>
        <v>MANGLER - MÅ OPPDATERE EAN-FANEN</v>
      </c>
      <c r="P1874" s="119">
        <f t="shared" si="88"/>
        <v>0</v>
      </c>
      <c r="Q1874" s="119">
        <f t="shared" si="89"/>
        <v>0</v>
      </c>
      <c r="S1874" s="137" t="str">
        <f>IF(B1874="NET","",IFERROR(VLOOKUP(O1874,'2) Order Form'!$W$9:$W$1926,1,FALSE),"Ikke med I order form"))</f>
        <v>Ikke med I order form</v>
      </c>
      <c r="V1874" s="172"/>
      <c r="W1874" s="120"/>
      <c r="AA1874" s="195"/>
      <c r="AB1874" s="137"/>
    </row>
    <row r="1875" spans="1:28" s="2" customFormat="1" ht="15" x14ac:dyDescent="0.2">
      <c r="A1875" s="228">
        <v>820426</v>
      </c>
      <c r="B1875" s="228" t="s">
        <v>3954</v>
      </c>
      <c r="C1875" s="228" t="s">
        <v>4204</v>
      </c>
      <c r="D1875" s="228" t="s">
        <v>652</v>
      </c>
      <c r="E1875" s="228" t="s">
        <v>4364</v>
      </c>
      <c r="F1875" s="228" t="s">
        <v>67</v>
      </c>
      <c r="G1875" s="228" t="s">
        <v>128</v>
      </c>
      <c r="H1875" s="228">
        <v>0</v>
      </c>
      <c r="I1875" s="228">
        <v>0</v>
      </c>
      <c r="J1875" s="228">
        <v>0</v>
      </c>
      <c r="K1875" s="228">
        <v>0</v>
      </c>
      <c r="L1875" s="231">
        <v>0</v>
      </c>
      <c r="N1875" s="119" t="str">
        <f t="shared" si="87"/>
        <v>820426-99901-L</v>
      </c>
      <c r="O1875" s="122" t="str">
        <f>IF(B1875="NET","",IF(B1875="","",IFERROR(VLOOKUP(N1875,EAN!$A:$B,2,FALSE),"MANGLER - MÅ OPPDATERE EAN-FANEN")))</f>
        <v>MANGLER - MÅ OPPDATERE EAN-FANEN</v>
      </c>
      <c r="P1875" s="119">
        <f t="shared" si="88"/>
        <v>0</v>
      </c>
      <c r="Q1875" s="119">
        <f t="shared" si="89"/>
        <v>0</v>
      </c>
      <c r="S1875" s="137" t="str">
        <f>IF(B1875="NET","",IFERROR(VLOOKUP(O1875,'2) Order Form'!$W$9:$W$1926,1,FALSE),"Ikke med I order form"))</f>
        <v>Ikke med I order form</v>
      </c>
      <c r="V1875" s="172"/>
      <c r="W1875" s="120"/>
      <c r="AA1875" s="195"/>
      <c r="AB1875" s="137"/>
    </row>
    <row r="1876" spans="1:28" s="2" customFormat="1" ht="15" x14ac:dyDescent="0.2">
      <c r="A1876" s="228">
        <v>820426</v>
      </c>
      <c r="B1876" s="228" t="s">
        <v>3954</v>
      </c>
      <c r="C1876" s="228" t="s">
        <v>4204</v>
      </c>
      <c r="D1876" s="228" t="s">
        <v>653</v>
      </c>
      <c r="E1876" s="228" t="s">
        <v>4364</v>
      </c>
      <c r="F1876" s="228" t="s">
        <v>68</v>
      </c>
      <c r="G1876" s="228" t="s">
        <v>128</v>
      </c>
      <c r="H1876" s="228">
        <v>0</v>
      </c>
      <c r="I1876" s="228">
        <v>0</v>
      </c>
      <c r="J1876" s="228">
        <v>0</v>
      </c>
      <c r="K1876" s="228">
        <v>0</v>
      </c>
      <c r="L1876" s="231">
        <v>0</v>
      </c>
      <c r="N1876" s="119" t="str">
        <f t="shared" si="87"/>
        <v>820426-99901-XL</v>
      </c>
      <c r="O1876" s="122" t="str">
        <f>IF(B1876="NET","",IF(B1876="","",IFERROR(VLOOKUP(N1876,EAN!$A:$B,2,FALSE),"MANGLER - MÅ OPPDATERE EAN-FANEN")))</f>
        <v>MANGLER - MÅ OPPDATERE EAN-FANEN</v>
      </c>
      <c r="P1876" s="119">
        <f t="shared" si="88"/>
        <v>0</v>
      </c>
      <c r="Q1876" s="119">
        <f t="shared" si="89"/>
        <v>0</v>
      </c>
      <c r="S1876" s="137" t="str">
        <f>IF(B1876="NET","",IFERROR(VLOOKUP(O1876,'2) Order Form'!$W$9:$W$1926,1,FALSE),"Ikke med I order form"))</f>
        <v>Ikke med I order form</v>
      </c>
      <c r="V1876" s="172"/>
      <c r="W1876" s="120"/>
      <c r="AA1876" s="195"/>
      <c r="AB1876" s="137"/>
    </row>
    <row r="1877" spans="1:28" s="2" customFormat="1" ht="15" x14ac:dyDescent="0.2">
      <c r="A1877" s="229">
        <v>820427</v>
      </c>
      <c r="B1877" s="228" t="s">
        <v>248</v>
      </c>
      <c r="C1877" s="228"/>
      <c r="D1877" s="228"/>
      <c r="E1877" s="228"/>
      <c r="F1877" s="228"/>
      <c r="G1877" s="228"/>
      <c r="H1877" s="229">
        <v>202226</v>
      </c>
      <c r="I1877" s="229">
        <v>202227</v>
      </c>
      <c r="J1877" s="229">
        <v>202228</v>
      </c>
      <c r="K1877" s="229">
        <v>202229</v>
      </c>
      <c r="L1877" s="232">
        <v>202234</v>
      </c>
      <c r="N1877" s="119" t="str">
        <f t="shared" si="87"/>
        <v>820427-</v>
      </c>
      <c r="O1877" s="122" t="str">
        <f>IF(B1877="NET","",IF(B1877="","",IFERROR(VLOOKUP(N1877,EAN!$A:$B,2,FALSE),"MANGLER - MÅ OPPDATERE EAN-FANEN")))</f>
        <v/>
      </c>
      <c r="P1877" s="119">
        <f t="shared" si="88"/>
        <v>202226</v>
      </c>
      <c r="Q1877" s="119">
        <f t="shared" si="89"/>
        <v>202234</v>
      </c>
      <c r="S1877" s="137" t="str">
        <f>IF(B1877="NET","",IFERROR(VLOOKUP(O1877,'2) Order Form'!$W$9:$W$1926,1,FALSE),"Ikke med I order form"))</f>
        <v/>
      </c>
      <c r="V1877" s="172"/>
      <c r="W1877" s="120"/>
      <c r="AA1877" s="195"/>
      <c r="AB1877" s="137"/>
    </row>
    <row r="1878" spans="1:28" s="2" customFormat="1" ht="15" x14ac:dyDescent="0.2">
      <c r="A1878" s="228">
        <v>820427</v>
      </c>
      <c r="B1878" s="228" t="s">
        <v>3955</v>
      </c>
      <c r="C1878" s="228" t="s">
        <v>4204</v>
      </c>
      <c r="D1878" s="228" t="s">
        <v>3383</v>
      </c>
      <c r="E1878" s="228" t="s">
        <v>4392</v>
      </c>
      <c r="F1878" s="228" t="s">
        <v>69</v>
      </c>
      <c r="G1878" s="228" t="s">
        <v>128</v>
      </c>
      <c r="H1878" s="228">
        <v>0</v>
      </c>
      <c r="I1878" s="228">
        <v>0</v>
      </c>
      <c r="J1878" s="228">
        <v>0</v>
      </c>
      <c r="K1878" s="228">
        <v>0</v>
      </c>
      <c r="L1878" s="231">
        <v>0</v>
      </c>
      <c r="N1878" s="119" t="str">
        <f t="shared" si="87"/>
        <v>820427-10002-XS</v>
      </c>
      <c r="O1878" s="122" t="str">
        <f>IF(B1878="NET","",IF(B1878="","",IFERROR(VLOOKUP(N1878,EAN!$A:$B,2,FALSE),"MANGLER - MÅ OPPDATERE EAN-FANEN")))</f>
        <v>MANGLER - MÅ OPPDATERE EAN-FANEN</v>
      </c>
      <c r="P1878" s="119">
        <f t="shared" si="88"/>
        <v>0</v>
      </c>
      <c r="Q1878" s="119">
        <f t="shared" si="89"/>
        <v>0</v>
      </c>
      <c r="S1878" s="137" t="str">
        <f>IF(B1878="NET","",IFERROR(VLOOKUP(O1878,'2) Order Form'!$W$9:$W$1926,1,FALSE),"Ikke med I order form"))</f>
        <v>Ikke med I order form</v>
      </c>
      <c r="V1878" s="172"/>
      <c r="W1878" s="120"/>
      <c r="AA1878" s="195"/>
      <c r="AB1878" s="137"/>
    </row>
    <row r="1879" spans="1:28" s="2" customFormat="1" ht="15" x14ac:dyDescent="0.2">
      <c r="A1879" s="228">
        <v>820427</v>
      </c>
      <c r="B1879" s="228" t="s">
        <v>3955</v>
      </c>
      <c r="C1879" s="228" t="s">
        <v>4204</v>
      </c>
      <c r="D1879" s="228" t="s">
        <v>667</v>
      </c>
      <c r="E1879" s="228" t="s">
        <v>4392</v>
      </c>
      <c r="F1879" s="228" t="s">
        <v>8</v>
      </c>
      <c r="G1879" s="228" t="s">
        <v>128</v>
      </c>
      <c r="H1879" s="228">
        <v>0</v>
      </c>
      <c r="I1879" s="228">
        <v>0</v>
      </c>
      <c r="J1879" s="228">
        <v>0</v>
      </c>
      <c r="K1879" s="228">
        <v>0</v>
      </c>
      <c r="L1879" s="231">
        <v>0</v>
      </c>
      <c r="N1879" s="119" t="str">
        <f t="shared" si="87"/>
        <v>820427-10002-S</v>
      </c>
      <c r="O1879" s="122" t="str">
        <f>IF(B1879="NET","",IF(B1879="","",IFERROR(VLOOKUP(N1879,EAN!$A:$B,2,FALSE),"MANGLER - MÅ OPPDATERE EAN-FANEN")))</f>
        <v>MANGLER - MÅ OPPDATERE EAN-FANEN</v>
      </c>
      <c r="P1879" s="119">
        <f t="shared" si="88"/>
        <v>0</v>
      </c>
      <c r="Q1879" s="119">
        <f t="shared" si="89"/>
        <v>0</v>
      </c>
      <c r="S1879" s="137" t="str">
        <f>IF(B1879="NET","",IFERROR(VLOOKUP(O1879,'2) Order Form'!$W$9:$W$1926,1,FALSE),"Ikke med I order form"))</f>
        <v>Ikke med I order form</v>
      </c>
      <c r="V1879" s="172"/>
      <c r="W1879" s="120"/>
      <c r="AA1879" s="195"/>
      <c r="AB1879" s="137"/>
    </row>
    <row r="1880" spans="1:28" s="2" customFormat="1" ht="15" x14ac:dyDescent="0.2">
      <c r="A1880" s="228">
        <v>820427</v>
      </c>
      <c r="B1880" s="228" t="s">
        <v>3955</v>
      </c>
      <c r="C1880" s="228" t="s">
        <v>4204</v>
      </c>
      <c r="D1880" s="228" t="s">
        <v>668</v>
      </c>
      <c r="E1880" s="228" t="s">
        <v>4392</v>
      </c>
      <c r="F1880" s="228" t="s">
        <v>7</v>
      </c>
      <c r="G1880" s="228" t="s">
        <v>128</v>
      </c>
      <c r="H1880" s="228">
        <v>0</v>
      </c>
      <c r="I1880" s="228">
        <v>0</v>
      </c>
      <c r="J1880" s="228">
        <v>0</v>
      </c>
      <c r="K1880" s="228">
        <v>0</v>
      </c>
      <c r="L1880" s="231">
        <v>0</v>
      </c>
      <c r="N1880" s="119" t="str">
        <f t="shared" si="87"/>
        <v>820427-10002-M</v>
      </c>
      <c r="O1880" s="122" t="str">
        <f>IF(B1880="NET","",IF(B1880="","",IFERROR(VLOOKUP(N1880,EAN!$A:$B,2,FALSE),"MANGLER - MÅ OPPDATERE EAN-FANEN")))</f>
        <v>MANGLER - MÅ OPPDATERE EAN-FANEN</v>
      </c>
      <c r="P1880" s="119">
        <f t="shared" si="88"/>
        <v>0</v>
      </c>
      <c r="Q1880" s="119">
        <f t="shared" si="89"/>
        <v>0</v>
      </c>
      <c r="S1880" s="137" t="str">
        <f>IF(B1880="NET","",IFERROR(VLOOKUP(O1880,'2) Order Form'!$W$9:$W$1926,1,FALSE),"Ikke med I order form"))</f>
        <v>Ikke med I order form</v>
      </c>
      <c r="V1880" s="172"/>
      <c r="W1880" s="120"/>
      <c r="AA1880" s="195"/>
      <c r="AB1880" s="137"/>
    </row>
    <row r="1881" spans="1:28" s="2" customFormat="1" ht="15" x14ac:dyDescent="0.2">
      <c r="A1881" s="228">
        <v>820427</v>
      </c>
      <c r="B1881" s="228" t="s">
        <v>3955</v>
      </c>
      <c r="C1881" s="228" t="s">
        <v>4204</v>
      </c>
      <c r="D1881" s="228" t="s">
        <v>669</v>
      </c>
      <c r="E1881" s="228" t="s">
        <v>4392</v>
      </c>
      <c r="F1881" s="228" t="s">
        <v>67</v>
      </c>
      <c r="G1881" s="228" t="s">
        <v>128</v>
      </c>
      <c r="H1881" s="228">
        <v>0</v>
      </c>
      <c r="I1881" s="228">
        <v>0</v>
      </c>
      <c r="J1881" s="228">
        <v>0</v>
      </c>
      <c r="K1881" s="228">
        <v>0</v>
      </c>
      <c r="L1881" s="231">
        <v>0</v>
      </c>
      <c r="N1881" s="119" t="str">
        <f t="shared" si="87"/>
        <v>820427-10002-L</v>
      </c>
      <c r="O1881" s="122" t="str">
        <f>IF(B1881="NET","",IF(B1881="","",IFERROR(VLOOKUP(N1881,EAN!$A:$B,2,FALSE),"MANGLER - MÅ OPPDATERE EAN-FANEN")))</f>
        <v>MANGLER - MÅ OPPDATERE EAN-FANEN</v>
      </c>
      <c r="P1881" s="119">
        <f t="shared" si="88"/>
        <v>0</v>
      </c>
      <c r="Q1881" s="119">
        <f t="shared" si="89"/>
        <v>0</v>
      </c>
      <c r="S1881" s="137" t="str">
        <f>IF(B1881="NET","",IFERROR(VLOOKUP(O1881,'2) Order Form'!$W$9:$W$1926,1,FALSE),"Ikke med I order form"))</f>
        <v>Ikke med I order form</v>
      </c>
      <c r="V1881" s="172"/>
      <c r="W1881" s="120"/>
      <c r="AA1881" s="195"/>
      <c r="AB1881" s="137"/>
    </row>
    <row r="1882" spans="1:28" s="2" customFormat="1" ht="15" x14ac:dyDescent="0.2">
      <c r="A1882" s="228">
        <v>820427</v>
      </c>
      <c r="B1882" s="228" t="s">
        <v>3955</v>
      </c>
      <c r="C1882" s="228" t="s">
        <v>4204</v>
      </c>
      <c r="D1882" s="228" t="s">
        <v>654</v>
      </c>
      <c r="E1882" s="228" t="s">
        <v>4364</v>
      </c>
      <c r="F1882" s="228" t="s">
        <v>69</v>
      </c>
      <c r="G1882" s="228" t="s">
        <v>128</v>
      </c>
      <c r="H1882" s="228">
        <v>0</v>
      </c>
      <c r="I1882" s="228">
        <v>0</v>
      </c>
      <c r="J1882" s="228">
        <v>0</v>
      </c>
      <c r="K1882" s="228">
        <v>0</v>
      </c>
      <c r="L1882" s="231">
        <v>0</v>
      </c>
      <c r="N1882" s="119" t="str">
        <f t="shared" si="87"/>
        <v>820427-99901-XS</v>
      </c>
      <c r="O1882" s="122" t="str">
        <f>IF(B1882="NET","",IF(B1882="","",IFERROR(VLOOKUP(N1882,EAN!$A:$B,2,FALSE),"MANGLER - MÅ OPPDATERE EAN-FANEN")))</f>
        <v>MANGLER - MÅ OPPDATERE EAN-FANEN</v>
      </c>
      <c r="P1882" s="119">
        <f t="shared" si="88"/>
        <v>0</v>
      </c>
      <c r="Q1882" s="119">
        <f t="shared" si="89"/>
        <v>0</v>
      </c>
      <c r="S1882" s="137" t="str">
        <f>IF(B1882="NET","",IFERROR(VLOOKUP(O1882,'2) Order Form'!$W$9:$W$1926,1,FALSE),"Ikke med I order form"))</f>
        <v>Ikke med I order form</v>
      </c>
      <c r="V1882" s="172"/>
      <c r="W1882" s="120"/>
      <c r="AA1882" s="195"/>
      <c r="AB1882" s="137"/>
    </row>
    <row r="1883" spans="1:28" s="2" customFormat="1" ht="15" x14ac:dyDescent="0.2">
      <c r="A1883" s="228">
        <v>820427</v>
      </c>
      <c r="B1883" s="228" t="s">
        <v>3955</v>
      </c>
      <c r="C1883" s="228" t="s">
        <v>4204</v>
      </c>
      <c r="D1883" s="228" t="s">
        <v>650</v>
      </c>
      <c r="E1883" s="228" t="s">
        <v>4364</v>
      </c>
      <c r="F1883" s="228" t="s">
        <v>8</v>
      </c>
      <c r="G1883" s="228" t="s">
        <v>128</v>
      </c>
      <c r="H1883" s="228">
        <v>0</v>
      </c>
      <c r="I1883" s="228">
        <v>0</v>
      </c>
      <c r="J1883" s="228">
        <v>0</v>
      </c>
      <c r="K1883" s="228">
        <v>0</v>
      </c>
      <c r="L1883" s="231">
        <v>0</v>
      </c>
      <c r="N1883" s="119" t="str">
        <f t="shared" si="87"/>
        <v>820427-99901-S</v>
      </c>
      <c r="O1883" s="122" t="str">
        <f>IF(B1883="NET","",IF(B1883="","",IFERROR(VLOOKUP(N1883,EAN!$A:$B,2,FALSE),"MANGLER - MÅ OPPDATERE EAN-FANEN")))</f>
        <v>MANGLER - MÅ OPPDATERE EAN-FANEN</v>
      </c>
      <c r="P1883" s="119">
        <f t="shared" si="88"/>
        <v>0</v>
      </c>
      <c r="Q1883" s="119">
        <f t="shared" si="89"/>
        <v>0</v>
      </c>
      <c r="S1883" s="137" t="str">
        <f>IF(B1883="NET","",IFERROR(VLOOKUP(O1883,'2) Order Form'!$W$9:$W$1926,1,FALSE),"Ikke med I order form"))</f>
        <v>Ikke med I order form</v>
      </c>
      <c r="V1883" s="172"/>
      <c r="W1883" s="120"/>
      <c r="AA1883" s="195"/>
      <c r="AB1883" s="137"/>
    </row>
    <row r="1884" spans="1:28" s="2" customFormat="1" ht="15" x14ac:dyDescent="0.2">
      <c r="A1884" s="228">
        <v>820427</v>
      </c>
      <c r="B1884" s="228" t="s">
        <v>3955</v>
      </c>
      <c r="C1884" s="228" t="s">
        <v>4204</v>
      </c>
      <c r="D1884" s="228" t="s">
        <v>651</v>
      </c>
      <c r="E1884" s="228" t="s">
        <v>4364</v>
      </c>
      <c r="F1884" s="228" t="s">
        <v>7</v>
      </c>
      <c r="G1884" s="228" t="s">
        <v>128</v>
      </c>
      <c r="H1884" s="228">
        <v>0</v>
      </c>
      <c r="I1884" s="228">
        <v>0</v>
      </c>
      <c r="J1884" s="228">
        <v>0</v>
      </c>
      <c r="K1884" s="228">
        <v>0</v>
      </c>
      <c r="L1884" s="231">
        <v>0</v>
      </c>
      <c r="N1884" s="119" t="str">
        <f t="shared" si="87"/>
        <v>820427-99901-M</v>
      </c>
      <c r="O1884" s="122" t="str">
        <f>IF(B1884="NET","",IF(B1884="","",IFERROR(VLOOKUP(N1884,EAN!$A:$B,2,FALSE),"MANGLER - MÅ OPPDATERE EAN-FANEN")))</f>
        <v>MANGLER - MÅ OPPDATERE EAN-FANEN</v>
      </c>
      <c r="P1884" s="119">
        <f t="shared" si="88"/>
        <v>0</v>
      </c>
      <c r="Q1884" s="119">
        <f t="shared" si="89"/>
        <v>0</v>
      </c>
      <c r="S1884" s="137" t="str">
        <f>IF(B1884="NET","",IFERROR(VLOOKUP(O1884,'2) Order Form'!$W$9:$W$1926,1,FALSE),"Ikke med I order form"))</f>
        <v>Ikke med I order form</v>
      </c>
      <c r="V1884" s="172"/>
      <c r="W1884" s="120"/>
      <c r="AA1884" s="195"/>
      <c r="AB1884" s="137"/>
    </row>
    <row r="1885" spans="1:28" s="2" customFormat="1" ht="15" x14ac:dyDescent="0.2">
      <c r="A1885" s="228">
        <v>820427</v>
      </c>
      <c r="B1885" s="228" t="s">
        <v>3955</v>
      </c>
      <c r="C1885" s="228" t="s">
        <v>4204</v>
      </c>
      <c r="D1885" s="228" t="s">
        <v>652</v>
      </c>
      <c r="E1885" s="228" t="s">
        <v>4364</v>
      </c>
      <c r="F1885" s="228" t="s">
        <v>67</v>
      </c>
      <c r="G1885" s="228" t="s">
        <v>128</v>
      </c>
      <c r="H1885" s="228">
        <v>0</v>
      </c>
      <c r="I1885" s="228">
        <v>0</v>
      </c>
      <c r="J1885" s="228">
        <v>0</v>
      </c>
      <c r="K1885" s="228">
        <v>0</v>
      </c>
      <c r="L1885" s="231">
        <v>0</v>
      </c>
      <c r="N1885" s="119" t="str">
        <f t="shared" si="87"/>
        <v>820427-99901-L</v>
      </c>
      <c r="O1885" s="122" t="str">
        <f>IF(B1885="NET","",IF(B1885="","",IFERROR(VLOOKUP(N1885,EAN!$A:$B,2,FALSE),"MANGLER - MÅ OPPDATERE EAN-FANEN")))</f>
        <v>MANGLER - MÅ OPPDATERE EAN-FANEN</v>
      </c>
      <c r="P1885" s="119">
        <f t="shared" si="88"/>
        <v>0</v>
      </c>
      <c r="Q1885" s="119">
        <f t="shared" si="89"/>
        <v>0</v>
      </c>
      <c r="S1885" s="137" t="str">
        <f>IF(B1885="NET","",IFERROR(VLOOKUP(O1885,'2) Order Form'!$W$9:$W$1926,1,FALSE),"Ikke med I order form"))</f>
        <v>Ikke med I order form</v>
      </c>
      <c r="V1885" s="172"/>
      <c r="W1885" s="120"/>
      <c r="AA1885" s="195"/>
      <c r="AB1885" s="137"/>
    </row>
    <row r="1886" spans="1:28" s="2" customFormat="1" ht="15" x14ac:dyDescent="0.2">
      <c r="A1886" s="229">
        <v>820429</v>
      </c>
      <c r="B1886" s="228" t="s">
        <v>248</v>
      </c>
      <c r="C1886" s="228"/>
      <c r="D1886" s="228"/>
      <c r="E1886" s="228"/>
      <c r="F1886" s="228"/>
      <c r="G1886" s="228"/>
      <c r="H1886" s="229">
        <v>202226</v>
      </c>
      <c r="I1886" s="229">
        <v>202227</v>
      </c>
      <c r="J1886" s="229">
        <v>202228</v>
      </c>
      <c r="K1886" s="229">
        <v>202229</v>
      </c>
      <c r="L1886" s="232">
        <v>202234</v>
      </c>
      <c r="N1886" s="119" t="str">
        <f t="shared" si="87"/>
        <v>820429-</v>
      </c>
      <c r="O1886" s="122" t="str">
        <f>IF(B1886="NET","",IF(B1886="","",IFERROR(VLOOKUP(N1886,EAN!$A:$B,2,FALSE),"MANGLER - MÅ OPPDATERE EAN-FANEN")))</f>
        <v/>
      </c>
      <c r="P1886" s="119">
        <f t="shared" si="88"/>
        <v>202226</v>
      </c>
      <c r="Q1886" s="119">
        <f t="shared" si="89"/>
        <v>202234</v>
      </c>
      <c r="S1886" s="137" t="str">
        <f>IF(B1886="NET","",IFERROR(VLOOKUP(O1886,'2) Order Form'!$W$9:$W$1926,1,FALSE),"Ikke med I order form"))</f>
        <v/>
      </c>
      <c r="V1886" s="172"/>
      <c r="W1886" s="120"/>
      <c r="AA1886" s="195"/>
      <c r="AB1886" s="137"/>
    </row>
    <row r="1887" spans="1:28" s="2" customFormat="1" ht="15" x14ac:dyDescent="0.2">
      <c r="A1887" s="228">
        <v>820429</v>
      </c>
      <c r="B1887" s="228" t="s">
        <v>3464</v>
      </c>
      <c r="C1887" s="228" t="s">
        <v>4204</v>
      </c>
      <c r="D1887" s="228" t="s">
        <v>3260</v>
      </c>
      <c r="E1887" s="228" t="s">
        <v>4384</v>
      </c>
      <c r="F1887" s="228" t="s">
        <v>8</v>
      </c>
      <c r="G1887" s="228" t="s">
        <v>128</v>
      </c>
      <c r="H1887" s="228">
        <v>0</v>
      </c>
      <c r="I1887" s="228">
        <v>0</v>
      </c>
      <c r="J1887" s="228">
        <v>0</v>
      </c>
      <c r="K1887" s="228">
        <v>0</v>
      </c>
      <c r="L1887" s="231">
        <v>0</v>
      </c>
      <c r="N1887" s="119" t="str">
        <f t="shared" si="87"/>
        <v>820429-55505-S</v>
      </c>
      <c r="O1887" s="122" t="str">
        <f>IF(B1887="NET","",IF(B1887="","",IFERROR(VLOOKUP(N1887,EAN!$A:$B,2,FALSE),"MANGLER - MÅ OPPDATERE EAN-FANEN")))</f>
        <v>MANGLER - MÅ OPPDATERE EAN-FANEN</v>
      </c>
      <c r="P1887" s="119">
        <f t="shared" si="88"/>
        <v>0</v>
      </c>
      <c r="Q1887" s="119">
        <f t="shared" si="89"/>
        <v>0</v>
      </c>
      <c r="S1887" s="137" t="str">
        <f>IF(B1887="NET","",IFERROR(VLOOKUP(O1887,'2) Order Form'!$W$9:$W$1926,1,FALSE),"Ikke med I order form"))</f>
        <v>Ikke med I order form</v>
      </c>
      <c r="V1887" s="172"/>
      <c r="W1887" s="120"/>
      <c r="AA1887" s="195"/>
      <c r="AB1887" s="137"/>
    </row>
    <row r="1888" spans="1:28" s="2" customFormat="1" ht="15" x14ac:dyDescent="0.2">
      <c r="A1888" s="228">
        <v>820429</v>
      </c>
      <c r="B1888" s="228" t="s">
        <v>3464</v>
      </c>
      <c r="C1888" s="228" t="s">
        <v>4204</v>
      </c>
      <c r="D1888" s="228" t="s">
        <v>3261</v>
      </c>
      <c r="E1888" s="228" t="s">
        <v>4384</v>
      </c>
      <c r="F1888" s="228" t="s">
        <v>7</v>
      </c>
      <c r="G1888" s="228" t="s">
        <v>128</v>
      </c>
      <c r="H1888" s="228">
        <v>0</v>
      </c>
      <c r="I1888" s="228">
        <v>0</v>
      </c>
      <c r="J1888" s="228">
        <v>0</v>
      </c>
      <c r="K1888" s="228">
        <v>0</v>
      </c>
      <c r="L1888" s="231">
        <v>0</v>
      </c>
      <c r="N1888" s="119" t="str">
        <f t="shared" si="87"/>
        <v>820429-55505-M</v>
      </c>
      <c r="O1888" s="122" t="str">
        <f>IF(B1888="NET","",IF(B1888="","",IFERROR(VLOOKUP(N1888,EAN!$A:$B,2,FALSE),"MANGLER - MÅ OPPDATERE EAN-FANEN")))</f>
        <v>MANGLER - MÅ OPPDATERE EAN-FANEN</v>
      </c>
      <c r="P1888" s="119">
        <f t="shared" si="88"/>
        <v>0</v>
      </c>
      <c r="Q1888" s="119">
        <f t="shared" si="89"/>
        <v>0</v>
      </c>
      <c r="S1888" s="137" t="str">
        <f>IF(B1888="NET","",IFERROR(VLOOKUP(O1888,'2) Order Form'!$W$9:$W$1926,1,FALSE),"Ikke med I order form"))</f>
        <v>Ikke med I order form</v>
      </c>
      <c r="V1888" s="172"/>
      <c r="W1888" s="120"/>
      <c r="AA1888" s="195"/>
      <c r="AB1888" s="137"/>
    </row>
    <row r="1889" spans="1:28" s="2" customFormat="1" ht="15" x14ac:dyDescent="0.2">
      <c r="A1889" s="228">
        <v>820429</v>
      </c>
      <c r="B1889" s="228" t="s">
        <v>3464</v>
      </c>
      <c r="C1889" s="228" t="s">
        <v>4204</v>
      </c>
      <c r="D1889" s="228" t="s">
        <v>3262</v>
      </c>
      <c r="E1889" s="228" t="s">
        <v>4384</v>
      </c>
      <c r="F1889" s="228" t="s">
        <v>67</v>
      </c>
      <c r="G1889" s="228" t="s">
        <v>128</v>
      </c>
      <c r="H1889" s="228">
        <v>0</v>
      </c>
      <c r="I1889" s="228">
        <v>0</v>
      </c>
      <c r="J1889" s="228">
        <v>0</v>
      </c>
      <c r="K1889" s="228">
        <v>0</v>
      </c>
      <c r="L1889" s="231">
        <v>0</v>
      </c>
      <c r="N1889" s="119" t="str">
        <f t="shared" si="87"/>
        <v>820429-55505-L</v>
      </c>
      <c r="O1889" s="122" t="str">
        <f>IF(B1889="NET","",IF(B1889="","",IFERROR(VLOOKUP(N1889,EAN!$A:$B,2,FALSE),"MANGLER - MÅ OPPDATERE EAN-FANEN")))</f>
        <v>MANGLER - MÅ OPPDATERE EAN-FANEN</v>
      </c>
      <c r="P1889" s="119">
        <f t="shared" si="88"/>
        <v>0</v>
      </c>
      <c r="Q1889" s="119">
        <f t="shared" si="89"/>
        <v>0</v>
      </c>
      <c r="S1889" s="137" t="str">
        <f>IF(B1889="NET","",IFERROR(VLOOKUP(O1889,'2) Order Form'!$W$9:$W$1926,1,FALSE),"Ikke med I order form"))</f>
        <v>Ikke med I order form</v>
      </c>
      <c r="V1889" s="172"/>
      <c r="W1889" s="120"/>
      <c r="AA1889" s="195"/>
      <c r="AB1889" s="137"/>
    </row>
    <row r="1890" spans="1:28" s="2" customFormat="1" ht="15" x14ac:dyDescent="0.2">
      <c r="A1890" s="228">
        <v>820429</v>
      </c>
      <c r="B1890" s="228" t="s">
        <v>3464</v>
      </c>
      <c r="C1890" s="228" t="s">
        <v>4204</v>
      </c>
      <c r="D1890" s="228" t="s">
        <v>3281</v>
      </c>
      <c r="E1890" s="228" t="s">
        <v>4384</v>
      </c>
      <c r="F1890" s="228" t="s">
        <v>68</v>
      </c>
      <c r="G1890" s="228" t="s">
        <v>128</v>
      </c>
      <c r="H1890" s="228">
        <v>0</v>
      </c>
      <c r="I1890" s="228">
        <v>0</v>
      </c>
      <c r="J1890" s="228">
        <v>0</v>
      </c>
      <c r="K1890" s="228">
        <v>0</v>
      </c>
      <c r="L1890" s="231">
        <v>0</v>
      </c>
      <c r="N1890" s="119" t="str">
        <f t="shared" si="87"/>
        <v>820429-55505-XL</v>
      </c>
      <c r="O1890" s="122" t="str">
        <f>IF(B1890="NET","",IF(B1890="","",IFERROR(VLOOKUP(N1890,EAN!$A:$B,2,FALSE),"MANGLER - MÅ OPPDATERE EAN-FANEN")))</f>
        <v>MANGLER - MÅ OPPDATERE EAN-FANEN</v>
      </c>
      <c r="P1890" s="119">
        <f t="shared" si="88"/>
        <v>0</v>
      </c>
      <c r="Q1890" s="119">
        <f t="shared" si="89"/>
        <v>0</v>
      </c>
      <c r="S1890" s="137" t="str">
        <f>IF(B1890="NET","",IFERROR(VLOOKUP(O1890,'2) Order Form'!$W$9:$W$1926,1,FALSE),"Ikke med I order form"))</f>
        <v>Ikke med I order form</v>
      </c>
      <c r="V1890" s="172"/>
      <c r="W1890" s="120"/>
      <c r="AA1890" s="195"/>
      <c r="AB1890" s="137"/>
    </row>
    <row r="1891" spans="1:28" s="2" customFormat="1" ht="15" x14ac:dyDescent="0.2">
      <c r="A1891" s="228">
        <v>820429</v>
      </c>
      <c r="B1891" s="228" t="s">
        <v>3464</v>
      </c>
      <c r="C1891" s="228" t="s">
        <v>4204</v>
      </c>
      <c r="D1891" s="228" t="s">
        <v>650</v>
      </c>
      <c r="E1891" s="228" t="s">
        <v>4364</v>
      </c>
      <c r="F1891" s="228" t="s">
        <v>8</v>
      </c>
      <c r="G1891" s="228" t="s">
        <v>128</v>
      </c>
      <c r="H1891" s="228">
        <v>0</v>
      </c>
      <c r="I1891" s="228">
        <v>0</v>
      </c>
      <c r="J1891" s="228">
        <v>0</v>
      </c>
      <c r="K1891" s="228">
        <v>0</v>
      </c>
      <c r="L1891" s="231">
        <v>0</v>
      </c>
      <c r="N1891" s="119" t="str">
        <f t="shared" si="87"/>
        <v>820429-99901-S</v>
      </c>
      <c r="O1891" s="122" t="str">
        <f>IF(B1891="NET","",IF(B1891="","",IFERROR(VLOOKUP(N1891,EAN!$A:$B,2,FALSE),"MANGLER - MÅ OPPDATERE EAN-FANEN")))</f>
        <v>MANGLER - MÅ OPPDATERE EAN-FANEN</v>
      </c>
      <c r="P1891" s="119">
        <f t="shared" si="88"/>
        <v>0</v>
      </c>
      <c r="Q1891" s="119">
        <f t="shared" si="89"/>
        <v>0</v>
      </c>
      <c r="S1891" s="137" t="str">
        <f>IF(B1891="NET","",IFERROR(VLOOKUP(O1891,'2) Order Form'!$W$9:$W$1926,1,FALSE),"Ikke med I order form"))</f>
        <v>Ikke med I order form</v>
      </c>
      <c r="V1891" s="172"/>
      <c r="W1891" s="120"/>
      <c r="AA1891" s="195"/>
      <c r="AB1891" s="137"/>
    </row>
    <row r="1892" spans="1:28" s="2" customFormat="1" ht="15" x14ac:dyDescent="0.2">
      <c r="A1892" s="228">
        <v>820429</v>
      </c>
      <c r="B1892" s="228" t="s">
        <v>3464</v>
      </c>
      <c r="C1892" s="228" t="s">
        <v>4204</v>
      </c>
      <c r="D1892" s="228" t="s">
        <v>651</v>
      </c>
      <c r="E1892" s="228" t="s">
        <v>4364</v>
      </c>
      <c r="F1892" s="228" t="s">
        <v>7</v>
      </c>
      <c r="G1892" s="228" t="s">
        <v>128</v>
      </c>
      <c r="H1892" s="228">
        <v>0</v>
      </c>
      <c r="I1892" s="228">
        <v>0</v>
      </c>
      <c r="J1892" s="228">
        <v>0</v>
      </c>
      <c r="K1892" s="228">
        <v>0</v>
      </c>
      <c r="L1892" s="231">
        <v>0</v>
      </c>
      <c r="N1892" s="119" t="str">
        <f t="shared" si="87"/>
        <v>820429-99901-M</v>
      </c>
      <c r="O1892" s="122" t="str">
        <f>IF(B1892="NET","",IF(B1892="","",IFERROR(VLOOKUP(N1892,EAN!$A:$B,2,FALSE),"MANGLER - MÅ OPPDATERE EAN-FANEN")))</f>
        <v>MANGLER - MÅ OPPDATERE EAN-FANEN</v>
      </c>
      <c r="P1892" s="119">
        <f t="shared" si="88"/>
        <v>0</v>
      </c>
      <c r="Q1892" s="119">
        <f t="shared" si="89"/>
        <v>0</v>
      </c>
      <c r="S1892" s="137" t="str">
        <f>IF(B1892="NET","",IFERROR(VLOOKUP(O1892,'2) Order Form'!$W$9:$W$1926,1,FALSE),"Ikke med I order form"))</f>
        <v>Ikke med I order form</v>
      </c>
      <c r="V1892" s="172"/>
      <c r="W1892" s="120"/>
      <c r="AA1892" s="195"/>
      <c r="AB1892" s="137"/>
    </row>
    <row r="1893" spans="1:28" s="2" customFormat="1" ht="15" x14ac:dyDescent="0.2">
      <c r="A1893" s="228">
        <v>820429</v>
      </c>
      <c r="B1893" s="228" t="s">
        <v>3464</v>
      </c>
      <c r="C1893" s="228" t="s">
        <v>4204</v>
      </c>
      <c r="D1893" s="228" t="s">
        <v>652</v>
      </c>
      <c r="E1893" s="228" t="s">
        <v>4364</v>
      </c>
      <c r="F1893" s="228" t="s">
        <v>67</v>
      </c>
      <c r="G1893" s="228" t="s">
        <v>128</v>
      </c>
      <c r="H1893" s="228">
        <v>0</v>
      </c>
      <c r="I1893" s="228">
        <v>0</v>
      </c>
      <c r="J1893" s="228">
        <v>0</v>
      </c>
      <c r="K1893" s="228">
        <v>0</v>
      </c>
      <c r="L1893" s="231">
        <v>0</v>
      </c>
      <c r="N1893" s="119" t="str">
        <f t="shared" si="87"/>
        <v>820429-99901-L</v>
      </c>
      <c r="O1893" s="122" t="str">
        <f>IF(B1893="NET","",IF(B1893="","",IFERROR(VLOOKUP(N1893,EAN!$A:$B,2,FALSE),"MANGLER - MÅ OPPDATERE EAN-FANEN")))</f>
        <v>MANGLER - MÅ OPPDATERE EAN-FANEN</v>
      </c>
      <c r="P1893" s="119">
        <f t="shared" si="88"/>
        <v>0</v>
      </c>
      <c r="Q1893" s="119">
        <f t="shared" si="89"/>
        <v>0</v>
      </c>
      <c r="S1893" s="137" t="str">
        <f>IF(B1893="NET","",IFERROR(VLOOKUP(O1893,'2) Order Form'!$W$9:$W$1926,1,FALSE),"Ikke med I order form"))</f>
        <v>Ikke med I order form</v>
      </c>
      <c r="V1893" s="172"/>
      <c r="W1893" s="120"/>
      <c r="AA1893" s="195"/>
      <c r="AB1893" s="137"/>
    </row>
    <row r="1894" spans="1:28" s="2" customFormat="1" ht="15" x14ac:dyDescent="0.2">
      <c r="A1894" s="228">
        <v>820429</v>
      </c>
      <c r="B1894" s="228" t="s">
        <v>3464</v>
      </c>
      <c r="C1894" s="228" t="s">
        <v>4204</v>
      </c>
      <c r="D1894" s="228" t="s">
        <v>653</v>
      </c>
      <c r="E1894" s="228" t="s">
        <v>4364</v>
      </c>
      <c r="F1894" s="228" t="s">
        <v>68</v>
      </c>
      <c r="G1894" s="228" t="s">
        <v>128</v>
      </c>
      <c r="H1894" s="228">
        <v>0</v>
      </c>
      <c r="I1894" s="228">
        <v>0</v>
      </c>
      <c r="J1894" s="228">
        <v>0</v>
      </c>
      <c r="K1894" s="228">
        <v>0</v>
      </c>
      <c r="L1894" s="231">
        <v>0</v>
      </c>
      <c r="N1894" s="119" t="str">
        <f t="shared" si="87"/>
        <v>820429-99901-XL</v>
      </c>
      <c r="O1894" s="122" t="str">
        <f>IF(B1894="NET","",IF(B1894="","",IFERROR(VLOOKUP(N1894,EAN!$A:$B,2,FALSE),"MANGLER - MÅ OPPDATERE EAN-FANEN")))</f>
        <v>MANGLER - MÅ OPPDATERE EAN-FANEN</v>
      </c>
      <c r="P1894" s="119">
        <f t="shared" si="88"/>
        <v>0</v>
      </c>
      <c r="Q1894" s="119">
        <f t="shared" si="89"/>
        <v>0</v>
      </c>
      <c r="S1894" s="137" t="str">
        <f>IF(B1894="NET","",IFERROR(VLOOKUP(O1894,'2) Order Form'!$W$9:$W$1926,1,FALSE),"Ikke med I order form"))</f>
        <v>Ikke med I order form</v>
      </c>
      <c r="V1894" s="172"/>
      <c r="W1894" s="120"/>
      <c r="AA1894" s="195"/>
      <c r="AB1894" s="137"/>
    </row>
    <row r="1895" spans="1:28" s="2" customFormat="1" ht="15" x14ac:dyDescent="0.2">
      <c r="A1895" s="229">
        <v>820430</v>
      </c>
      <c r="B1895" s="228" t="s">
        <v>248</v>
      </c>
      <c r="C1895" s="228"/>
      <c r="D1895" s="228"/>
      <c r="E1895" s="228"/>
      <c r="F1895" s="228"/>
      <c r="G1895" s="228"/>
      <c r="H1895" s="229">
        <v>202226</v>
      </c>
      <c r="I1895" s="229">
        <v>202227</v>
      </c>
      <c r="J1895" s="229">
        <v>202228</v>
      </c>
      <c r="K1895" s="229">
        <v>202229</v>
      </c>
      <c r="L1895" s="232">
        <v>202234</v>
      </c>
      <c r="N1895" s="119" t="str">
        <f t="shared" si="87"/>
        <v>820430-</v>
      </c>
      <c r="O1895" s="122" t="str">
        <f>IF(B1895="NET","",IF(B1895="","",IFERROR(VLOOKUP(N1895,EAN!$A:$B,2,FALSE),"MANGLER - MÅ OPPDATERE EAN-FANEN")))</f>
        <v/>
      </c>
      <c r="P1895" s="119">
        <f t="shared" si="88"/>
        <v>202226</v>
      </c>
      <c r="Q1895" s="119">
        <f t="shared" si="89"/>
        <v>202234</v>
      </c>
      <c r="S1895" s="137" t="str">
        <f>IF(B1895="NET","",IFERROR(VLOOKUP(O1895,'2) Order Form'!$W$9:$W$1926,1,FALSE),"Ikke med I order form"))</f>
        <v/>
      </c>
      <c r="V1895" s="172"/>
      <c r="W1895" s="120"/>
      <c r="AA1895" s="195"/>
      <c r="AB1895" s="137"/>
    </row>
    <row r="1896" spans="1:28" s="2" customFormat="1" ht="15" x14ac:dyDescent="0.2">
      <c r="A1896" s="228">
        <v>820430</v>
      </c>
      <c r="B1896" s="228" t="s">
        <v>3465</v>
      </c>
      <c r="C1896" s="228" t="s">
        <v>4204</v>
      </c>
      <c r="D1896" s="228" t="s">
        <v>3259</v>
      </c>
      <c r="E1896" s="228" t="s">
        <v>4384</v>
      </c>
      <c r="F1896" s="228" t="s">
        <v>69</v>
      </c>
      <c r="G1896" s="228" t="s">
        <v>128</v>
      </c>
      <c r="H1896" s="228">
        <v>0</v>
      </c>
      <c r="I1896" s="228">
        <v>0</v>
      </c>
      <c r="J1896" s="228">
        <v>0</v>
      </c>
      <c r="K1896" s="228">
        <v>0</v>
      </c>
      <c r="L1896" s="231">
        <v>0</v>
      </c>
      <c r="N1896" s="119" t="str">
        <f t="shared" si="87"/>
        <v>820430-55505-XS</v>
      </c>
      <c r="O1896" s="122" t="str">
        <f>IF(B1896="NET","",IF(B1896="","",IFERROR(VLOOKUP(N1896,EAN!$A:$B,2,FALSE),"MANGLER - MÅ OPPDATERE EAN-FANEN")))</f>
        <v>MANGLER - MÅ OPPDATERE EAN-FANEN</v>
      </c>
      <c r="P1896" s="119">
        <f t="shared" si="88"/>
        <v>0</v>
      </c>
      <c r="Q1896" s="119">
        <f t="shared" si="89"/>
        <v>0</v>
      </c>
      <c r="S1896" s="137" t="str">
        <f>IF(B1896="NET","",IFERROR(VLOOKUP(O1896,'2) Order Form'!$W$9:$W$1926,1,FALSE),"Ikke med I order form"))</f>
        <v>Ikke med I order form</v>
      </c>
      <c r="V1896" s="172"/>
      <c r="W1896" s="120"/>
      <c r="AA1896" s="195"/>
      <c r="AB1896" s="137"/>
    </row>
    <row r="1897" spans="1:28" s="2" customFormat="1" ht="15" x14ac:dyDescent="0.2">
      <c r="A1897" s="228">
        <v>820430</v>
      </c>
      <c r="B1897" s="228" t="s">
        <v>3465</v>
      </c>
      <c r="C1897" s="228" t="s">
        <v>4204</v>
      </c>
      <c r="D1897" s="228" t="s">
        <v>3260</v>
      </c>
      <c r="E1897" s="228" t="s">
        <v>4384</v>
      </c>
      <c r="F1897" s="228" t="s">
        <v>8</v>
      </c>
      <c r="G1897" s="228" t="s">
        <v>128</v>
      </c>
      <c r="H1897" s="228">
        <v>0</v>
      </c>
      <c r="I1897" s="228">
        <v>0</v>
      </c>
      <c r="J1897" s="228">
        <v>0</v>
      </c>
      <c r="K1897" s="228">
        <v>0</v>
      </c>
      <c r="L1897" s="231">
        <v>0</v>
      </c>
      <c r="N1897" s="119" t="str">
        <f t="shared" si="87"/>
        <v>820430-55505-S</v>
      </c>
      <c r="O1897" s="122" t="str">
        <f>IF(B1897="NET","",IF(B1897="","",IFERROR(VLOOKUP(N1897,EAN!$A:$B,2,FALSE),"MANGLER - MÅ OPPDATERE EAN-FANEN")))</f>
        <v>MANGLER - MÅ OPPDATERE EAN-FANEN</v>
      </c>
      <c r="P1897" s="119">
        <f t="shared" si="88"/>
        <v>0</v>
      </c>
      <c r="Q1897" s="119">
        <f t="shared" si="89"/>
        <v>0</v>
      </c>
      <c r="S1897" s="137" t="str">
        <f>IF(B1897="NET","",IFERROR(VLOOKUP(O1897,'2) Order Form'!$W$9:$W$1926,1,FALSE),"Ikke med I order form"))</f>
        <v>Ikke med I order form</v>
      </c>
      <c r="V1897" s="172"/>
      <c r="W1897" s="120"/>
      <c r="AA1897" s="195"/>
      <c r="AB1897" s="137"/>
    </row>
    <row r="1898" spans="1:28" s="2" customFormat="1" ht="15" x14ac:dyDescent="0.2">
      <c r="A1898" s="228">
        <v>820430</v>
      </c>
      <c r="B1898" s="228" t="s">
        <v>3465</v>
      </c>
      <c r="C1898" s="228" t="s">
        <v>4204</v>
      </c>
      <c r="D1898" s="228" t="s">
        <v>3261</v>
      </c>
      <c r="E1898" s="228" t="s">
        <v>4384</v>
      </c>
      <c r="F1898" s="228" t="s">
        <v>7</v>
      </c>
      <c r="G1898" s="228" t="s">
        <v>128</v>
      </c>
      <c r="H1898" s="228">
        <v>0</v>
      </c>
      <c r="I1898" s="228">
        <v>0</v>
      </c>
      <c r="J1898" s="228">
        <v>0</v>
      </c>
      <c r="K1898" s="228">
        <v>0</v>
      </c>
      <c r="L1898" s="231">
        <v>0</v>
      </c>
      <c r="N1898" s="119" t="str">
        <f t="shared" si="87"/>
        <v>820430-55505-M</v>
      </c>
      <c r="O1898" s="122" t="str">
        <f>IF(B1898="NET","",IF(B1898="","",IFERROR(VLOOKUP(N1898,EAN!$A:$B,2,FALSE),"MANGLER - MÅ OPPDATERE EAN-FANEN")))</f>
        <v>MANGLER - MÅ OPPDATERE EAN-FANEN</v>
      </c>
      <c r="P1898" s="119">
        <f t="shared" si="88"/>
        <v>0</v>
      </c>
      <c r="Q1898" s="119">
        <f t="shared" si="89"/>
        <v>0</v>
      </c>
      <c r="S1898" s="137" t="str">
        <f>IF(B1898="NET","",IFERROR(VLOOKUP(O1898,'2) Order Form'!$W$9:$W$1926,1,FALSE),"Ikke med I order form"))</f>
        <v>Ikke med I order form</v>
      </c>
      <c r="V1898" s="172"/>
      <c r="W1898" s="120"/>
      <c r="AA1898" s="195"/>
      <c r="AB1898" s="137"/>
    </row>
    <row r="1899" spans="1:28" s="2" customFormat="1" ht="15" x14ac:dyDescent="0.2">
      <c r="A1899" s="228">
        <v>820430</v>
      </c>
      <c r="B1899" s="228" t="s">
        <v>3465</v>
      </c>
      <c r="C1899" s="228" t="s">
        <v>4204</v>
      </c>
      <c r="D1899" s="228" t="s">
        <v>3262</v>
      </c>
      <c r="E1899" s="228" t="s">
        <v>4384</v>
      </c>
      <c r="F1899" s="228" t="s">
        <v>67</v>
      </c>
      <c r="G1899" s="228" t="s">
        <v>128</v>
      </c>
      <c r="H1899" s="228">
        <v>0</v>
      </c>
      <c r="I1899" s="228">
        <v>0</v>
      </c>
      <c r="J1899" s="228">
        <v>0</v>
      </c>
      <c r="K1899" s="228">
        <v>0</v>
      </c>
      <c r="L1899" s="231">
        <v>0</v>
      </c>
      <c r="N1899" s="119" t="str">
        <f t="shared" si="87"/>
        <v>820430-55505-L</v>
      </c>
      <c r="O1899" s="122" t="str">
        <f>IF(B1899="NET","",IF(B1899="","",IFERROR(VLOOKUP(N1899,EAN!$A:$B,2,FALSE),"MANGLER - MÅ OPPDATERE EAN-FANEN")))</f>
        <v>MANGLER - MÅ OPPDATERE EAN-FANEN</v>
      </c>
      <c r="P1899" s="119">
        <f t="shared" si="88"/>
        <v>0</v>
      </c>
      <c r="Q1899" s="119">
        <f t="shared" si="89"/>
        <v>0</v>
      </c>
      <c r="S1899" s="137" t="str">
        <f>IF(B1899="NET","",IFERROR(VLOOKUP(O1899,'2) Order Form'!$W$9:$W$1926,1,FALSE),"Ikke med I order form"))</f>
        <v>Ikke med I order form</v>
      </c>
      <c r="V1899" s="172"/>
      <c r="W1899" s="120"/>
      <c r="AA1899" s="195"/>
      <c r="AB1899" s="137"/>
    </row>
    <row r="1900" spans="1:28" s="2" customFormat="1" ht="15" x14ac:dyDescent="0.2">
      <c r="A1900" s="229">
        <v>820431</v>
      </c>
      <c r="B1900" s="228" t="s">
        <v>248</v>
      </c>
      <c r="C1900" s="228"/>
      <c r="D1900" s="228"/>
      <c r="E1900" s="228"/>
      <c r="F1900" s="228"/>
      <c r="G1900" s="228"/>
      <c r="H1900" s="229">
        <v>202226</v>
      </c>
      <c r="I1900" s="229">
        <v>202227</v>
      </c>
      <c r="J1900" s="229">
        <v>202228</v>
      </c>
      <c r="K1900" s="229">
        <v>202229</v>
      </c>
      <c r="L1900" s="232">
        <v>202234</v>
      </c>
      <c r="N1900" s="119" t="str">
        <f t="shared" si="87"/>
        <v>820431-</v>
      </c>
      <c r="O1900" s="122" t="str">
        <f>IF(B1900="NET","",IF(B1900="","",IFERROR(VLOOKUP(N1900,EAN!$A:$B,2,FALSE),"MANGLER - MÅ OPPDATERE EAN-FANEN")))</f>
        <v/>
      </c>
      <c r="P1900" s="119">
        <f t="shared" si="88"/>
        <v>202226</v>
      </c>
      <c r="Q1900" s="119">
        <f t="shared" si="89"/>
        <v>202234</v>
      </c>
      <c r="S1900" s="137" t="str">
        <f>IF(B1900="NET","",IFERROR(VLOOKUP(O1900,'2) Order Form'!$W$9:$W$1926,1,FALSE),"Ikke med I order form"))</f>
        <v/>
      </c>
      <c r="V1900" s="172"/>
      <c r="W1900" s="120"/>
      <c r="AA1900" s="195"/>
      <c r="AB1900" s="137"/>
    </row>
    <row r="1901" spans="1:28" s="2" customFormat="1" ht="15" x14ac:dyDescent="0.2">
      <c r="A1901" s="228">
        <v>820431</v>
      </c>
      <c r="B1901" s="228" t="s">
        <v>3466</v>
      </c>
      <c r="C1901" s="228" t="s">
        <v>4204</v>
      </c>
      <c r="D1901" s="228" t="s">
        <v>650</v>
      </c>
      <c r="E1901" s="228" t="s">
        <v>4364</v>
      </c>
      <c r="F1901" s="228" t="s">
        <v>8</v>
      </c>
      <c r="G1901" s="228" t="s">
        <v>128</v>
      </c>
      <c r="H1901" s="228">
        <v>0</v>
      </c>
      <c r="I1901" s="228">
        <v>0</v>
      </c>
      <c r="J1901" s="228">
        <v>0</v>
      </c>
      <c r="K1901" s="228">
        <v>0</v>
      </c>
      <c r="L1901" s="231">
        <v>0</v>
      </c>
      <c r="N1901" s="119" t="str">
        <f t="shared" si="87"/>
        <v>820431-99901-S</v>
      </c>
      <c r="O1901" s="122" t="str">
        <f>IF(B1901="NET","",IF(B1901="","",IFERROR(VLOOKUP(N1901,EAN!$A:$B,2,FALSE),"MANGLER - MÅ OPPDATERE EAN-FANEN")))</f>
        <v>MANGLER - MÅ OPPDATERE EAN-FANEN</v>
      </c>
      <c r="P1901" s="119">
        <f t="shared" si="88"/>
        <v>0</v>
      </c>
      <c r="Q1901" s="119">
        <f t="shared" si="89"/>
        <v>0</v>
      </c>
      <c r="S1901" s="137" t="str">
        <f>IF(B1901="NET","",IFERROR(VLOOKUP(O1901,'2) Order Form'!$W$9:$W$1926,1,FALSE),"Ikke med I order form"))</f>
        <v>Ikke med I order form</v>
      </c>
      <c r="V1901" s="172"/>
      <c r="W1901" s="120"/>
      <c r="AA1901" s="195"/>
      <c r="AB1901" s="137"/>
    </row>
    <row r="1902" spans="1:28" s="2" customFormat="1" ht="15" x14ac:dyDescent="0.2">
      <c r="A1902" s="228">
        <v>820431</v>
      </c>
      <c r="B1902" s="228" t="s">
        <v>3466</v>
      </c>
      <c r="C1902" s="228" t="s">
        <v>4204</v>
      </c>
      <c r="D1902" s="228" t="s">
        <v>651</v>
      </c>
      <c r="E1902" s="228" t="s">
        <v>4364</v>
      </c>
      <c r="F1902" s="228" t="s">
        <v>7</v>
      </c>
      <c r="G1902" s="228" t="s">
        <v>128</v>
      </c>
      <c r="H1902" s="228">
        <v>0</v>
      </c>
      <c r="I1902" s="228">
        <v>0</v>
      </c>
      <c r="J1902" s="228">
        <v>0</v>
      </c>
      <c r="K1902" s="228">
        <v>0</v>
      </c>
      <c r="L1902" s="231">
        <v>0</v>
      </c>
      <c r="N1902" s="119" t="str">
        <f t="shared" si="87"/>
        <v>820431-99901-M</v>
      </c>
      <c r="O1902" s="122" t="str">
        <f>IF(B1902="NET","",IF(B1902="","",IFERROR(VLOOKUP(N1902,EAN!$A:$B,2,FALSE),"MANGLER - MÅ OPPDATERE EAN-FANEN")))</f>
        <v>MANGLER - MÅ OPPDATERE EAN-FANEN</v>
      </c>
      <c r="P1902" s="119">
        <f t="shared" si="88"/>
        <v>0</v>
      </c>
      <c r="Q1902" s="119">
        <f t="shared" si="89"/>
        <v>0</v>
      </c>
      <c r="S1902" s="137" t="str">
        <f>IF(B1902="NET","",IFERROR(VLOOKUP(O1902,'2) Order Form'!$W$9:$W$1926,1,FALSE),"Ikke med I order form"))</f>
        <v>Ikke med I order form</v>
      </c>
      <c r="V1902" s="172"/>
      <c r="W1902" s="120"/>
      <c r="AA1902" s="195"/>
      <c r="AB1902" s="137"/>
    </row>
    <row r="1903" spans="1:28" s="2" customFormat="1" ht="15" x14ac:dyDescent="0.2">
      <c r="A1903" s="228">
        <v>820431</v>
      </c>
      <c r="B1903" s="228" t="s">
        <v>3466</v>
      </c>
      <c r="C1903" s="228" t="s">
        <v>4204</v>
      </c>
      <c r="D1903" s="228" t="s">
        <v>652</v>
      </c>
      <c r="E1903" s="228" t="s">
        <v>4364</v>
      </c>
      <c r="F1903" s="228" t="s">
        <v>67</v>
      </c>
      <c r="G1903" s="228" t="s">
        <v>128</v>
      </c>
      <c r="H1903" s="228">
        <v>0</v>
      </c>
      <c r="I1903" s="228">
        <v>0</v>
      </c>
      <c r="J1903" s="228">
        <v>0</v>
      </c>
      <c r="K1903" s="228">
        <v>0</v>
      </c>
      <c r="L1903" s="231">
        <v>0</v>
      </c>
      <c r="N1903" s="119" t="str">
        <f t="shared" si="87"/>
        <v>820431-99901-L</v>
      </c>
      <c r="O1903" s="122" t="str">
        <f>IF(B1903="NET","",IF(B1903="","",IFERROR(VLOOKUP(N1903,EAN!$A:$B,2,FALSE),"MANGLER - MÅ OPPDATERE EAN-FANEN")))</f>
        <v>MANGLER - MÅ OPPDATERE EAN-FANEN</v>
      </c>
      <c r="P1903" s="119">
        <f t="shared" si="88"/>
        <v>0</v>
      </c>
      <c r="Q1903" s="119">
        <f t="shared" si="89"/>
        <v>0</v>
      </c>
      <c r="S1903" s="137" t="str">
        <f>IF(B1903="NET","",IFERROR(VLOOKUP(O1903,'2) Order Form'!$W$9:$W$1926,1,FALSE),"Ikke med I order form"))</f>
        <v>Ikke med I order form</v>
      </c>
      <c r="V1903" s="172"/>
      <c r="W1903" s="120"/>
      <c r="AA1903" s="195"/>
      <c r="AB1903" s="137"/>
    </row>
    <row r="1904" spans="1:28" s="2" customFormat="1" ht="15" x14ac:dyDescent="0.2">
      <c r="A1904" s="228">
        <v>820431</v>
      </c>
      <c r="B1904" s="228" t="s">
        <v>3466</v>
      </c>
      <c r="C1904" s="228" t="s">
        <v>4204</v>
      </c>
      <c r="D1904" s="228" t="s">
        <v>653</v>
      </c>
      <c r="E1904" s="228" t="s">
        <v>4364</v>
      </c>
      <c r="F1904" s="228" t="s">
        <v>68</v>
      </c>
      <c r="G1904" s="228" t="s">
        <v>128</v>
      </c>
      <c r="H1904" s="228">
        <v>0</v>
      </c>
      <c r="I1904" s="228">
        <v>0</v>
      </c>
      <c r="J1904" s="228">
        <v>0</v>
      </c>
      <c r="K1904" s="228">
        <v>0</v>
      </c>
      <c r="L1904" s="231">
        <v>0</v>
      </c>
      <c r="N1904" s="119" t="str">
        <f t="shared" si="87"/>
        <v>820431-99901-XL</v>
      </c>
      <c r="O1904" s="122" t="str">
        <f>IF(B1904="NET","",IF(B1904="","",IFERROR(VLOOKUP(N1904,EAN!$A:$B,2,FALSE),"MANGLER - MÅ OPPDATERE EAN-FANEN")))</f>
        <v>MANGLER - MÅ OPPDATERE EAN-FANEN</v>
      </c>
      <c r="P1904" s="119">
        <f t="shared" si="88"/>
        <v>0</v>
      </c>
      <c r="Q1904" s="119">
        <f t="shared" si="89"/>
        <v>0</v>
      </c>
      <c r="S1904" s="137" t="str">
        <f>IF(B1904="NET","",IFERROR(VLOOKUP(O1904,'2) Order Form'!$W$9:$W$1926,1,FALSE),"Ikke med I order form"))</f>
        <v>Ikke med I order form</v>
      </c>
      <c r="V1904" s="172"/>
      <c r="W1904" s="120"/>
      <c r="AA1904" s="195"/>
      <c r="AB1904" s="137"/>
    </row>
    <row r="1905" spans="1:28" s="2" customFormat="1" ht="15" x14ac:dyDescent="0.2">
      <c r="A1905" s="229">
        <v>820432</v>
      </c>
      <c r="B1905" s="228" t="s">
        <v>248</v>
      </c>
      <c r="C1905" s="228"/>
      <c r="D1905" s="228"/>
      <c r="E1905" s="228"/>
      <c r="F1905" s="228"/>
      <c r="G1905" s="228"/>
      <c r="H1905" s="229">
        <v>202226</v>
      </c>
      <c r="I1905" s="229">
        <v>202227</v>
      </c>
      <c r="J1905" s="229">
        <v>202228</v>
      </c>
      <c r="K1905" s="229">
        <v>202229</v>
      </c>
      <c r="L1905" s="232">
        <v>202234</v>
      </c>
      <c r="N1905" s="119" t="str">
        <f t="shared" si="87"/>
        <v>820432-</v>
      </c>
      <c r="O1905" s="122" t="str">
        <f>IF(B1905="NET","",IF(B1905="","",IFERROR(VLOOKUP(N1905,EAN!$A:$B,2,FALSE),"MANGLER - MÅ OPPDATERE EAN-FANEN")))</f>
        <v/>
      </c>
      <c r="P1905" s="119">
        <f t="shared" si="88"/>
        <v>202226</v>
      </c>
      <c r="Q1905" s="119">
        <f t="shared" si="89"/>
        <v>202234</v>
      </c>
      <c r="S1905" s="137" t="str">
        <f>IF(B1905="NET","",IFERROR(VLOOKUP(O1905,'2) Order Form'!$W$9:$W$1926,1,FALSE),"Ikke med I order form"))</f>
        <v/>
      </c>
      <c r="V1905" s="172"/>
      <c r="W1905" s="120"/>
      <c r="AA1905" s="195"/>
      <c r="AB1905" s="137"/>
    </row>
    <row r="1906" spans="1:28" s="2" customFormat="1" ht="15" x14ac:dyDescent="0.2">
      <c r="A1906" s="228">
        <v>820432</v>
      </c>
      <c r="B1906" s="228" t="s">
        <v>3467</v>
      </c>
      <c r="C1906" s="228" t="s">
        <v>4204</v>
      </c>
      <c r="D1906" s="228" t="s">
        <v>654</v>
      </c>
      <c r="E1906" s="228" t="s">
        <v>4364</v>
      </c>
      <c r="F1906" s="228" t="s">
        <v>69</v>
      </c>
      <c r="G1906" s="228" t="s">
        <v>128</v>
      </c>
      <c r="H1906" s="228">
        <v>0</v>
      </c>
      <c r="I1906" s="228">
        <v>0</v>
      </c>
      <c r="J1906" s="228">
        <v>0</v>
      </c>
      <c r="K1906" s="228">
        <v>0</v>
      </c>
      <c r="L1906" s="231">
        <v>0</v>
      </c>
      <c r="N1906" s="119" t="str">
        <f t="shared" si="87"/>
        <v>820432-99901-XS</v>
      </c>
      <c r="O1906" s="122" t="str">
        <f>IF(B1906="NET","",IF(B1906="","",IFERROR(VLOOKUP(N1906,EAN!$A:$B,2,FALSE),"MANGLER - MÅ OPPDATERE EAN-FANEN")))</f>
        <v>MANGLER - MÅ OPPDATERE EAN-FANEN</v>
      </c>
      <c r="P1906" s="119">
        <f t="shared" si="88"/>
        <v>0</v>
      </c>
      <c r="Q1906" s="119">
        <f t="shared" si="89"/>
        <v>0</v>
      </c>
      <c r="S1906" s="137" t="str">
        <f>IF(B1906="NET","",IFERROR(VLOOKUP(O1906,'2) Order Form'!$W$9:$W$1926,1,FALSE),"Ikke med I order form"))</f>
        <v>Ikke med I order form</v>
      </c>
      <c r="V1906" s="172"/>
      <c r="W1906" s="120"/>
      <c r="AA1906" s="195"/>
      <c r="AB1906" s="137"/>
    </row>
    <row r="1907" spans="1:28" s="2" customFormat="1" ht="15" x14ac:dyDescent="0.2">
      <c r="A1907" s="228">
        <v>820432</v>
      </c>
      <c r="B1907" s="228" t="s">
        <v>3467</v>
      </c>
      <c r="C1907" s="228" t="s">
        <v>4204</v>
      </c>
      <c r="D1907" s="228" t="s">
        <v>650</v>
      </c>
      <c r="E1907" s="228" t="s">
        <v>4364</v>
      </c>
      <c r="F1907" s="228" t="s">
        <v>8</v>
      </c>
      <c r="G1907" s="228" t="s">
        <v>128</v>
      </c>
      <c r="H1907" s="228">
        <v>0</v>
      </c>
      <c r="I1907" s="228">
        <v>0</v>
      </c>
      <c r="J1907" s="228">
        <v>0</v>
      </c>
      <c r="K1907" s="228">
        <v>0</v>
      </c>
      <c r="L1907" s="231">
        <v>0</v>
      </c>
      <c r="N1907" s="119" t="str">
        <f t="shared" si="87"/>
        <v>820432-99901-S</v>
      </c>
      <c r="O1907" s="122" t="str">
        <f>IF(B1907="NET","",IF(B1907="","",IFERROR(VLOOKUP(N1907,EAN!$A:$B,2,FALSE),"MANGLER - MÅ OPPDATERE EAN-FANEN")))</f>
        <v>MANGLER - MÅ OPPDATERE EAN-FANEN</v>
      </c>
      <c r="P1907" s="119">
        <f t="shared" si="88"/>
        <v>0</v>
      </c>
      <c r="Q1907" s="119">
        <f t="shared" si="89"/>
        <v>0</v>
      </c>
      <c r="S1907" s="137" t="str">
        <f>IF(B1907="NET","",IFERROR(VLOOKUP(O1907,'2) Order Form'!$W$9:$W$1926,1,FALSE),"Ikke med I order form"))</f>
        <v>Ikke med I order form</v>
      </c>
      <c r="V1907" s="172"/>
      <c r="W1907" s="120"/>
      <c r="AA1907" s="195"/>
      <c r="AB1907" s="137"/>
    </row>
    <row r="1908" spans="1:28" s="2" customFormat="1" ht="15" x14ac:dyDescent="0.2">
      <c r="A1908" s="228">
        <v>820432</v>
      </c>
      <c r="B1908" s="228" t="s">
        <v>3467</v>
      </c>
      <c r="C1908" s="228" t="s">
        <v>4204</v>
      </c>
      <c r="D1908" s="228" t="s">
        <v>651</v>
      </c>
      <c r="E1908" s="228" t="s">
        <v>4364</v>
      </c>
      <c r="F1908" s="228" t="s">
        <v>7</v>
      </c>
      <c r="G1908" s="228" t="s">
        <v>128</v>
      </c>
      <c r="H1908" s="228">
        <v>0</v>
      </c>
      <c r="I1908" s="228">
        <v>0</v>
      </c>
      <c r="J1908" s="228">
        <v>0</v>
      </c>
      <c r="K1908" s="228">
        <v>0</v>
      </c>
      <c r="L1908" s="231">
        <v>0</v>
      </c>
      <c r="N1908" s="119" t="str">
        <f t="shared" si="87"/>
        <v>820432-99901-M</v>
      </c>
      <c r="O1908" s="122" t="str">
        <f>IF(B1908="NET","",IF(B1908="","",IFERROR(VLOOKUP(N1908,EAN!$A:$B,2,FALSE),"MANGLER - MÅ OPPDATERE EAN-FANEN")))</f>
        <v>MANGLER - MÅ OPPDATERE EAN-FANEN</v>
      </c>
      <c r="P1908" s="119">
        <f t="shared" si="88"/>
        <v>0</v>
      </c>
      <c r="Q1908" s="119">
        <f t="shared" si="89"/>
        <v>0</v>
      </c>
      <c r="S1908" s="137" t="str">
        <f>IF(B1908="NET","",IFERROR(VLOOKUP(O1908,'2) Order Form'!$W$9:$W$1926,1,FALSE),"Ikke med I order form"))</f>
        <v>Ikke med I order form</v>
      </c>
      <c r="V1908" s="172"/>
      <c r="W1908" s="120"/>
      <c r="AA1908" s="195"/>
      <c r="AB1908" s="137"/>
    </row>
    <row r="1909" spans="1:28" s="2" customFormat="1" ht="15" x14ac:dyDescent="0.2">
      <c r="A1909" s="228">
        <v>820432</v>
      </c>
      <c r="B1909" s="228" t="s">
        <v>3467</v>
      </c>
      <c r="C1909" s="228" t="s">
        <v>4204</v>
      </c>
      <c r="D1909" s="228" t="s">
        <v>652</v>
      </c>
      <c r="E1909" s="228" t="s">
        <v>4364</v>
      </c>
      <c r="F1909" s="228" t="s">
        <v>67</v>
      </c>
      <c r="G1909" s="228" t="s">
        <v>128</v>
      </c>
      <c r="H1909" s="228">
        <v>0</v>
      </c>
      <c r="I1909" s="228">
        <v>0</v>
      </c>
      <c r="J1909" s="228">
        <v>0</v>
      </c>
      <c r="K1909" s="228">
        <v>0</v>
      </c>
      <c r="L1909" s="231">
        <v>0</v>
      </c>
      <c r="N1909" s="119" t="str">
        <f t="shared" si="87"/>
        <v>820432-99901-L</v>
      </c>
      <c r="O1909" s="122" t="str">
        <f>IF(B1909="NET","",IF(B1909="","",IFERROR(VLOOKUP(N1909,EAN!$A:$B,2,FALSE),"MANGLER - MÅ OPPDATERE EAN-FANEN")))</f>
        <v>MANGLER - MÅ OPPDATERE EAN-FANEN</v>
      </c>
      <c r="P1909" s="119">
        <f t="shared" si="88"/>
        <v>0</v>
      </c>
      <c r="Q1909" s="119">
        <f t="shared" si="89"/>
        <v>0</v>
      </c>
      <c r="S1909" s="137" t="str">
        <f>IF(B1909="NET","",IFERROR(VLOOKUP(O1909,'2) Order Form'!$W$9:$W$1926,1,FALSE),"Ikke med I order form"))</f>
        <v>Ikke med I order form</v>
      </c>
      <c r="V1909" s="172"/>
      <c r="W1909" s="120"/>
      <c r="AA1909" s="195"/>
      <c r="AB1909" s="137"/>
    </row>
    <row r="1910" spans="1:28" s="2" customFormat="1" ht="15" x14ac:dyDescent="0.2">
      <c r="A1910" s="229">
        <v>820433</v>
      </c>
      <c r="B1910" s="228" t="s">
        <v>248</v>
      </c>
      <c r="C1910" s="228"/>
      <c r="D1910" s="228"/>
      <c r="E1910" s="228"/>
      <c r="F1910" s="228"/>
      <c r="G1910" s="228"/>
      <c r="H1910" s="229">
        <v>202226</v>
      </c>
      <c r="I1910" s="229">
        <v>202227</v>
      </c>
      <c r="J1910" s="229">
        <v>202228</v>
      </c>
      <c r="K1910" s="229">
        <v>202229</v>
      </c>
      <c r="L1910" s="232">
        <v>202234</v>
      </c>
      <c r="N1910" s="119" t="str">
        <f t="shared" si="87"/>
        <v>820433-</v>
      </c>
      <c r="O1910" s="122" t="str">
        <f>IF(B1910="NET","",IF(B1910="","",IFERROR(VLOOKUP(N1910,EAN!$A:$B,2,FALSE),"MANGLER - MÅ OPPDATERE EAN-FANEN")))</f>
        <v/>
      </c>
      <c r="P1910" s="119">
        <f t="shared" si="88"/>
        <v>202226</v>
      </c>
      <c r="Q1910" s="119">
        <f t="shared" si="89"/>
        <v>202234</v>
      </c>
      <c r="S1910" s="137" t="str">
        <f>IF(B1910="NET","",IFERROR(VLOOKUP(O1910,'2) Order Form'!$W$9:$W$1926,1,FALSE),"Ikke med I order form"))</f>
        <v/>
      </c>
      <c r="V1910" s="172"/>
      <c r="W1910" s="120"/>
      <c r="AA1910" s="195"/>
      <c r="AB1910" s="137"/>
    </row>
    <row r="1911" spans="1:28" s="2" customFormat="1" ht="15" x14ac:dyDescent="0.2">
      <c r="A1911" s="228">
        <v>820433</v>
      </c>
      <c r="B1911" s="228" t="s">
        <v>4097</v>
      </c>
      <c r="C1911" s="228" t="s">
        <v>4204</v>
      </c>
      <c r="D1911" s="228" t="s">
        <v>4001</v>
      </c>
      <c r="E1911" s="228" t="s">
        <v>4396</v>
      </c>
      <c r="F1911" s="228" t="s">
        <v>8</v>
      </c>
      <c r="G1911" s="228" t="s">
        <v>128</v>
      </c>
      <c r="H1911" s="228">
        <v>0</v>
      </c>
      <c r="I1911" s="228">
        <v>0</v>
      </c>
      <c r="J1911" s="228">
        <v>0</v>
      </c>
      <c r="K1911" s="228">
        <v>0</v>
      </c>
      <c r="L1911" s="231">
        <v>0</v>
      </c>
      <c r="N1911" s="119" t="str">
        <f t="shared" si="87"/>
        <v>820433-78001-S</v>
      </c>
      <c r="O1911" s="122" t="str">
        <f>IF(B1911="NET","",IF(B1911="","",IFERROR(VLOOKUP(N1911,EAN!$A:$B,2,FALSE),"MANGLER - MÅ OPPDATERE EAN-FANEN")))</f>
        <v>MANGLER - MÅ OPPDATERE EAN-FANEN</v>
      </c>
      <c r="P1911" s="119">
        <f t="shared" si="88"/>
        <v>0</v>
      </c>
      <c r="Q1911" s="119">
        <f t="shared" si="89"/>
        <v>0</v>
      </c>
      <c r="S1911" s="137" t="str">
        <f>IF(B1911="NET","",IFERROR(VLOOKUP(O1911,'2) Order Form'!$W$9:$W$1926,1,FALSE),"Ikke med I order form"))</f>
        <v>Ikke med I order form</v>
      </c>
      <c r="V1911" s="172"/>
      <c r="W1911" s="120"/>
      <c r="AA1911" s="195"/>
      <c r="AB1911" s="137"/>
    </row>
    <row r="1912" spans="1:28" s="2" customFormat="1" ht="15" x14ac:dyDescent="0.2">
      <c r="A1912" s="228">
        <v>820433</v>
      </c>
      <c r="B1912" s="228" t="s">
        <v>4097</v>
      </c>
      <c r="C1912" s="228" t="s">
        <v>4204</v>
      </c>
      <c r="D1912" s="228" t="s">
        <v>4002</v>
      </c>
      <c r="E1912" s="228" t="s">
        <v>4396</v>
      </c>
      <c r="F1912" s="228" t="s">
        <v>7</v>
      </c>
      <c r="G1912" s="228" t="s">
        <v>128</v>
      </c>
      <c r="H1912" s="228">
        <v>0</v>
      </c>
      <c r="I1912" s="228">
        <v>0</v>
      </c>
      <c r="J1912" s="228">
        <v>0</v>
      </c>
      <c r="K1912" s="228">
        <v>0</v>
      </c>
      <c r="L1912" s="231">
        <v>0</v>
      </c>
      <c r="N1912" s="119" t="str">
        <f t="shared" si="87"/>
        <v>820433-78001-M</v>
      </c>
      <c r="O1912" s="122" t="str">
        <f>IF(B1912="NET","",IF(B1912="","",IFERROR(VLOOKUP(N1912,EAN!$A:$B,2,FALSE),"MANGLER - MÅ OPPDATERE EAN-FANEN")))</f>
        <v>MANGLER - MÅ OPPDATERE EAN-FANEN</v>
      </c>
      <c r="P1912" s="119">
        <f t="shared" si="88"/>
        <v>0</v>
      </c>
      <c r="Q1912" s="119">
        <f t="shared" si="89"/>
        <v>0</v>
      </c>
      <c r="S1912" s="137" t="str">
        <f>IF(B1912="NET","",IFERROR(VLOOKUP(O1912,'2) Order Form'!$W$9:$W$1926,1,FALSE),"Ikke med I order form"))</f>
        <v>Ikke med I order form</v>
      </c>
      <c r="V1912" s="172"/>
      <c r="W1912" s="120"/>
      <c r="AA1912" s="195"/>
      <c r="AB1912" s="137"/>
    </row>
    <row r="1913" spans="1:28" s="2" customFormat="1" ht="15" x14ac:dyDescent="0.2">
      <c r="A1913" s="228">
        <v>820433</v>
      </c>
      <c r="B1913" s="228" t="s">
        <v>4097</v>
      </c>
      <c r="C1913" s="228" t="s">
        <v>4204</v>
      </c>
      <c r="D1913" s="228" t="s">
        <v>4003</v>
      </c>
      <c r="E1913" s="228" t="s">
        <v>4396</v>
      </c>
      <c r="F1913" s="228" t="s">
        <v>67</v>
      </c>
      <c r="G1913" s="228" t="s">
        <v>128</v>
      </c>
      <c r="H1913" s="228">
        <v>0</v>
      </c>
      <c r="I1913" s="228">
        <v>0</v>
      </c>
      <c r="J1913" s="228">
        <v>0</v>
      </c>
      <c r="K1913" s="228">
        <v>0</v>
      </c>
      <c r="L1913" s="231">
        <v>0</v>
      </c>
      <c r="N1913" s="119" t="str">
        <f t="shared" si="87"/>
        <v>820433-78001-L</v>
      </c>
      <c r="O1913" s="122" t="str">
        <f>IF(B1913="NET","",IF(B1913="","",IFERROR(VLOOKUP(N1913,EAN!$A:$B,2,FALSE),"MANGLER - MÅ OPPDATERE EAN-FANEN")))</f>
        <v>MANGLER - MÅ OPPDATERE EAN-FANEN</v>
      </c>
      <c r="P1913" s="119">
        <f t="shared" si="88"/>
        <v>0</v>
      </c>
      <c r="Q1913" s="119">
        <f t="shared" si="89"/>
        <v>0</v>
      </c>
      <c r="S1913" s="137" t="str">
        <f>IF(B1913="NET","",IFERROR(VLOOKUP(O1913,'2) Order Form'!$W$9:$W$1926,1,FALSE),"Ikke med I order form"))</f>
        <v>Ikke med I order form</v>
      </c>
      <c r="V1913" s="172"/>
      <c r="W1913" s="120"/>
      <c r="AA1913" s="195"/>
      <c r="AB1913" s="137"/>
    </row>
    <row r="1914" spans="1:28" s="2" customFormat="1" ht="15" x14ac:dyDescent="0.2">
      <c r="A1914" s="228">
        <v>820433</v>
      </c>
      <c r="B1914" s="228" t="s">
        <v>4097</v>
      </c>
      <c r="C1914" s="228" t="s">
        <v>4204</v>
      </c>
      <c r="D1914" s="228" t="s">
        <v>4004</v>
      </c>
      <c r="E1914" s="228" t="s">
        <v>4396</v>
      </c>
      <c r="F1914" s="228" t="s">
        <v>68</v>
      </c>
      <c r="G1914" s="228" t="s">
        <v>128</v>
      </c>
      <c r="H1914" s="228">
        <v>0</v>
      </c>
      <c r="I1914" s="228">
        <v>0</v>
      </c>
      <c r="J1914" s="228">
        <v>0</v>
      </c>
      <c r="K1914" s="228">
        <v>0</v>
      </c>
      <c r="L1914" s="231">
        <v>0</v>
      </c>
      <c r="N1914" s="119" t="str">
        <f t="shared" si="87"/>
        <v>820433-78001-XL</v>
      </c>
      <c r="O1914" s="122" t="str">
        <f>IF(B1914="NET","",IF(B1914="","",IFERROR(VLOOKUP(N1914,EAN!$A:$B,2,FALSE),"MANGLER - MÅ OPPDATERE EAN-FANEN")))</f>
        <v>MANGLER - MÅ OPPDATERE EAN-FANEN</v>
      </c>
      <c r="P1914" s="119">
        <f t="shared" si="88"/>
        <v>0</v>
      </c>
      <c r="Q1914" s="119">
        <f t="shared" si="89"/>
        <v>0</v>
      </c>
      <c r="S1914" s="137" t="str">
        <f>IF(B1914="NET","",IFERROR(VLOOKUP(O1914,'2) Order Form'!$W$9:$W$1926,1,FALSE),"Ikke med I order form"))</f>
        <v>Ikke med I order form</v>
      </c>
      <c r="V1914" s="172"/>
      <c r="W1914" s="120"/>
      <c r="AA1914" s="195"/>
      <c r="AB1914" s="137"/>
    </row>
    <row r="1915" spans="1:28" s="2" customFormat="1" ht="15" x14ac:dyDescent="0.2">
      <c r="A1915" s="228">
        <v>820433</v>
      </c>
      <c r="B1915" s="228" t="s">
        <v>4097</v>
      </c>
      <c r="C1915" s="228" t="s">
        <v>4204</v>
      </c>
      <c r="D1915" s="228" t="s">
        <v>3345</v>
      </c>
      <c r="E1915" s="228" t="s">
        <v>3079</v>
      </c>
      <c r="F1915" s="228" t="s">
        <v>8</v>
      </c>
      <c r="G1915" s="228" t="s">
        <v>128</v>
      </c>
      <c r="H1915" s="228">
        <v>0</v>
      </c>
      <c r="I1915" s="228">
        <v>0</v>
      </c>
      <c r="J1915" s="228">
        <v>0</v>
      </c>
      <c r="K1915" s="228">
        <v>0</v>
      </c>
      <c r="L1915" s="231">
        <v>0</v>
      </c>
      <c r="N1915" s="119" t="str">
        <f t="shared" si="87"/>
        <v>820433-88300-S</v>
      </c>
      <c r="O1915" s="122" t="str">
        <f>IF(B1915="NET","",IF(B1915="","",IFERROR(VLOOKUP(N1915,EAN!$A:$B,2,FALSE),"MANGLER - MÅ OPPDATERE EAN-FANEN")))</f>
        <v>MANGLER - MÅ OPPDATERE EAN-FANEN</v>
      </c>
      <c r="P1915" s="119">
        <f t="shared" si="88"/>
        <v>0</v>
      </c>
      <c r="Q1915" s="119">
        <f t="shared" si="89"/>
        <v>0</v>
      </c>
      <c r="S1915" s="137" t="str">
        <f>IF(B1915="NET","",IFERROR(VLOOKUP(O1915,'2) Order Form'!$W$9:$W$1926,1,FALSE),"Ikke med I order form"))</f>
        <v>Ikke med I order form</v>
      </c>
      <c r="V1915" s="172"/>
      <c r="W1915" s="120"/>
      <c r="AA1915" s="195"/>
      <c r="AB1915" s="137"/>
    </row>
    <row r="1916" spans="1:28" s="2" customFormat="1" ht="15" x14ac:dyDescent="0.2">
      <c r="A1916" s="228">
        <v>820433</v>
      </c>
      <c r="B1916" s="228" t="s">
        <v>4097</v>
      </c>
      <c r="C1916" s="228" t="s">
        <v>4204</v>
      </c>
      <c r="D1916" s="228" t="s">
        <v>3346</v>
      </c>
      <c r="E1916" s="228" t="s">
        <v>3079</v>
      </c>
      <c r="F1916" s="228" t="s">
        <v>7</v>
      </c>
      <c r="G1916" s="228" t="s">
        <v>128</v>
      </c>
      <c r="H1916" s="228">
        <v>0</v>
      </c>
      <c r="I1916" s="228">
        <v>0</v>
      </c>
      <c r="J1916" s="228">
        <v>0</v>
      </c>
      <c r="K1916" s="228">
        <v>0</v>
      </c>
      <c r="L1916" s="231">
        <v>0</v>
      </c>
      <c r="N1916" s="119" t="str">
        <f t="shared" si="87"/>
        <v>820433-88300-M</v>
      </c>
      <c r="O1916" s="122" t="str">
        <f>IF(B1916="NET","",IF(B1916="","",IFERROR(VLOOKUP(N1916,EAN!$A:$B,2,FALSE),"MANGLER - MÅ OPPDATERE EAN-FANEN")))</f>
        <v>MANGLER - MÅ OPPDATERE EAN-FANEN</v>
      </c>
      <c r="P1916" s="119">
        <f t="shared" si="88"/>
        <v>0</v>
      </c>
      <c r="Q1916" s="119">
        <f t="shared" si="89"/>
        <v>0</v>
      </c>
      <c r="S1916" s="137" t="str">
        <f>IF(B1916="NET","",IFERROR(VLOOKUP(O1916,'2) Order Form'!$W$9:$W$1926,1,FALSE),"Ikke med I order form"))</f>
        <v>Ikke med I order form</v>
      </c>
      <c r="V1916" s="172"/>
      <c r="W1916" s="120"/>
      <c r="AA1916" s="195"/>
      <c r="AB1916" s="137"/>
    </row>
    <row r="1917" spans="1:28" s="2" customFormat="1" ht="15" x14ac:dyDescent="0.2">
      <c r="A1917" s="228">
        <v>820433</v>
      </c>
      <c r="B1917" s="228" t="s">
        <v>4097</v>
      </c>
      <c r="C1917" s="228" t="s">
        <v>4204</v>
      </c>
      <c r="D1917" s="228" t="s">
        <v>3347</v>
      </c>
      <c r="E1917" s="228" t="s">
        <v>3079</v>
      </c>
      <c r="F1917" s="228" t="s">
        <v>67</v>
      </c>
      <c r="G1917" s="228" t="s">
        <v>128</v>
      </c>
      <c r="H1917" s="228">
        <v>0</v>
      </c>
      <c r="I1917" s="228">
        <v>0</v>
      </c>
      <c r="J1917" s="228">
        <v>0</v>
      </c>
      <c r="K1917" s="228">
        <v>0</v>
      </c>
      <c r="L1917" s="231">
        <v>0</v>
      </c>
      <c r="N1917" s="119" t="str">
        <f t="shared" si="87"/>
        <v>820433-88300-L</v>
      </c>
      <c r="O1917" s="122" t="str">
        <f>IF(B1917="NET","",IF(B1917="","",IFERROR(VLOOKUP(N1917,EAN!$A:$B,2,FALSE),"MANGLER - MÅ OPPDATERE EAN-FANEN")))</f>
        <v>MANGLER - MÅ OPPDATERE EAN-FANEN</v>
      </c>
      <c r="P1917" s="119">
        <f t="shared" si="88"/>
        <v>0</v>
      </c>
      <c r="Q1917" s="119">
        <f t="shared" si="89"/>
        <v>0</v>
      </c>
      <c r="S1917" s="137" t="str">
        <f>IF(B1917="NET","",IFERROR(VLOOKUP(O1917,'2) Order Form'!$W$9:$W$1926,1,FALSE),"Ikke med I order form"))</f>
        <v>Ikke med I order form</v>
      </c>
      <c r="V1917" s="172"/>
      <c r="W1917" s="120"/>
      <c r="AA1917" s="195"/>
      <c r="AB1917" s="137"/>
    </row>
    <row r="1918" spans="1:28" s="2" customFormat="1" ht="15" x14ac:dyDescent="0.2">
      <c r="A1918" s="228">
        <v>820433</v>
      </c>
      <c r="B1918" s="228" t="s">
        <v>4097</v>
      </c>
      <c r="C1918" s="228" t="s">
        <v>4204</v>
      </c>
      <c r="D1918" s="228" t="s">
        <v>3348</v>
      </c>
      <c r="E1918" s="228" t="s">
        <v>3079</v>
      </c>
      <c r="F1918" s="228" t="s">
        <v>68</v>
      </c>
      <c r="G1918" s="228" t="s">
        <v>128</v>
      </c>
      <c r="H1918" s="228">
        <v>0</v>
      </c>
      <c r="I1918" s="228">
        <v>0</v>
      </c>
      <c r="J1918" s="228">
        <v>0</v>
      </c>
      <c r="K1918" s="228">
        <v>0</v>
      </c>
      <c r="L1918" s="231">
        <v>0</v>
      </c>
      <c r="N1918" s="119" t="str">
        <f t="shared" si="87"/>
        <v>820433-88300-XL</v>
      </c>
      <c r="O1918" s="122" t="str">
        <f>IF(B1918="NET","",IF(B1918="","",IFERROR(VLOOKUP(N1918,EAN!$A:$B,2,FALSE),"MANGLER - MÅ OPPDATERE EAN-FANEN")))</f>
        <v>MANGLER - MÅ OPPDATERE EAN-FANEN</v>
      </c>
      <c r="P1918" s="119">
        <f t="shared" si="88"/>
        <v>0</v>
      </c>
      <c r="Q1918" s="119">
        <f t="shared" si="89"/>
        <v>0</v>
      </c>
      <c r="S1918" s="137" t="str">
        <f>IF(B1918="NET","",IFERROR(VLOOKUP(O1918,'2) Order Form'!$W$9:$W$1926,1,FALSE),"Ikke med I order form"))</f>
        <v>Ikke med I order form</v>
      </c>
      <c r="V1918" s="172"/>
      <c r="W1918" s="120"/>
      <c r="AA1918" s="195"/>
      <c r="AB1918" s="137"/>
    </row>
    <row r="1919" spans="1:28" s="2" customFormat="1" ht="15" x14ac:dyDescent="0.2">
      <c r="A1919" s="228">
        <v>820433</v>
      </c>
      <c r="B1919" s="228" t="s">
        <v>4097</v>
      </c>
      <c r="C1919" s="228" t="s">
        <v>4204</v>
      </c>
      <c r="D1919" s="228" t="s">
        <v>650</v>
      </c>
      <c r="E1919" s="228" t="s">
        <v>4364</v>
      </c>
      <c r="F1919" s="228" t="s">
        <v>8</v>
      </c>
      <c r="G1919" s="228" t="s">
        <v>128</v>
      </c>
      <c r="H1919" s="228">
        <v>0</v>
      </c>
      <c r="I1919" s="228">
        <v>0</v>
      </c>
      <c r="J1919" s="228">
        <v>0</v>
      </c>
      <c r="K1919" s="228">
        <v>0</v>
      </c>
      <c r="L1919" s="231">
        <v>0</v>
      </c>
      <c r="N1919" s="119" t="str">
        <f t="shared" si="87"/>
        <v>820433-99901-S</v>
      </c>
      <c r="O1919" s="122" t="str">
        <f>IF(B1919="NET","",IF(B1919="","",IFERROR(VLOOKUP(N1919,EAN!$A:$B,2,FALSE),"MANGLER - MÅ OPPDATERE EAN-FANEN")))</f>
        <v>MANGLER - MÅ OPPDATERE EAN-FANEN</v>
      </c>
      <c r="P1919" s="119">
        <f t="shared" si="88"/>
        <v>0</v>
      </c>
      <c r="Q1919" s="119">
        <f t="shared" si="89"/>
        <v>0</v>
      </c>
      <c r="S1919" s="137" t="str">
        <f>IF(B1919="NET","",IFERROR(VLOOKUP(O1919,'2) Order Form'!$W$9:$W$1926,1,FALSE),"Ikke med I order form"))</f>
        <v>Ikke med I order form</v>
      </c>
      <c r="V1919" s="172"/>
      <c r="W1919" s="120"/>
      <c r="AA1919" s="195"/>
      <c r="AB1919" s="137"/>
    </row>
    <row r="1920" spans="1:28" s="2" customFormat="1" ht="15" x14ac:dyDescent="0.2">
      <c r="A1920" s="228">
        <v>820433</v>
      </c>
      <c r="B1920" s="228" t="s">
        <v>4097</v>
      </c>
      <c r="C1920" s="228" t="s">
        <v>4204</v>
      </c>
      <c r="D1920" s="228" t="s">
        <v>651</v>
      </c>
      <c r="E1920" s="228" t="s">
        <v>4364</v>
      </c>
      <c r="F1920" s="228" t="s">
        <v>7</v>
      </c>
      <c r="G1920" s="228" t="s">
        <v>128</v>
      </c>
      <c r="H1920" s="228">
        <v>0</v>
      </c>
      <c r="I1920" s="228">
        <v>0</v>
      </c>
      <c r="J1920" s="228">
        <v>0</v>
      </c>
      <c r="K1920" s="228">
        <v>0</v>
      </c>
      <c r="L1920" s="231">
        <v>0</v>
      </c>
      <c r="N1920" s="119" t="str">
        <f t="shared" si="87"/>
        <v>820433-99901-M</v>
      </c>
      <c r="O1920" s="122" t="str">
        <f>IF(B1920="NET","",IF(B1920="","",IFERROR(VLOOKUP(N1920,EAN!$A:$B,2,FALSE),"MANGLER - MÅ OPPDATERE EAN-FANEN")))</f>
        <v>MANGLER - MÅ OPPDATERE EAN-FANEN</v>
      </c>
      <c r="P1920" s="119">
        <f t="shared" si="88"/>
        <v>0</v>
      </c>
      <c r="Q1920" s="119">
        <f t="shared" si="89"/>
        <v>0</v>
      </c>
      <c r="S1920" s="137" t="str">
        <f>IF(B1920="NET","",IFERROR(VLOOKUP(O1920,'2) Order Form'!$W$9:$W$1926,1,FALSE),"Ikke med I order form"))</f>
        <v>Ikke med I order form</v>
      </c>
      <c r="V1920" s="172"/>
      <c r="W1920" s="120"/>
      <c r="AA1920" s="195"/>
      <c r="AB1920" s="137"/>
    </row>
    <row r="1921" spans="1:28" s="2" customFormat="1" ht="15" x14ac:dyDescent="0.2">
      <c r="A1921" s="228">
        <v>820433</v>
      </c>
      <c r="B1921" s="228" t="s">
        <v>4097</v>
      </c>
      <c r="C1921" s="228" t="s">
        <v>4204</v>
      </c>
      <c r="D1921" s="228" t="s">
        <v>652</v>
      </c>
      <c r="E1921" s="228" t="s">
        <v>4364</v>
      </c>
      <c r="F1921" s="228" t="s">
        <v>67</v>
      </c>
      <c r="G1921" s="228" t="s">
        <v>128</v>
      </c>
      <c r="H1921" s="228">
        <v>0</v>
      </c>
      <c r="I1921" s="228">
        <v>0</v>
      </c>
      <c r="J1921" s="228">
        <v>0</v>
      </c>
      <c r="K1921" s="228">
        <v>0</v>
      </c>
      <c r="L1921" s="231">
        <v>0</v>
      </c>
      <c r="N1921" s="119" t="str">
        <f t="shared" si="87"/>
        <v>820433-99901-L</v>
      </c>
      <c r="O1921" s="122" t="str">
        <f>IF(B1921="NET","",IF(B1921="","",IFERROR(VLOOKUP(N1921,EAN!$A:$B,2,FALSE),"MANGLER - MÅ OPPDATERE EAN-FANEN")))</f>
        <v>MANGLER - MÅ OPPDATERE EAN-FANEN</v>
      </c>
      <c r="P1921" s="119">
        <f t="shared" si="88"/>
        <v>0</v>
      </c>
      <c r="Q1921" s="119">
        <f t="shared" si="89"/>
        <v>0</v>
      </c>
      <c r="S1921" s="137" t="str">
        <f>IF(B1921="NET","",IFERROR(VLOOKUP(O1921,'2) Order Form'!$W$9:$W$1926,1,FALSE),"Ikke med I order form"))</f>
        <v>Ikke med I order form</v>
      </c>
      <c r="V1921" s="172"/>
      <c r="W1921" s="120"/>
      <c r="AA1921" s="195"/>
      <c r="AB1921" s="137"/>
    </row>
    <row r="1922" spans="1:28" s="2" customFormat="1" ht="15" x14ac:dyDescent="0.2">
      <c r="A1922" s="228">
        <v>820433</v>
      </c>
      <c r="B1922" s="228" t="s">
        <v>4097</v>
      </c>
      <c r="C1922" s="228" t="s">
        <v>4204</v>
      </c>
      <c r="D1922" s="228" t="s">
        <v>653</v>
      </c>
      <c r="E1922" s="228" t="s">
        <v>4364</v>
      </c>
      <c r="F1922" s="228" t="s">
        <v>68</v>
      </c>
      <c r="G1922" s="228" t="s">
        <v>128</v>
      </c>
      <c r="H1922" s="228">
        <v>0</v>
      </c>
      <c r="I1922" s="228">
        <v>0</v>
      </c>
      <c r="J1922" s="228">
        <v>0</v>
      </c>
      <c r="K1922" s="228">
        <v>0</v>
      </c>
      <c r="L1922" s="231">
        <v>0</v>
      </c>
      <c r="N1922" s="119" t="str">
        <f t="shared" si="87"/>
        <v>820433-99901-XL</v>
      </c>
      <c r="O1922" s="122" t="str">
        <f>IF(B1922="NET","",IF(B1922="","",IFERROR(VLOOKUP(N1922,EAN!$A:$B,2,FALSE),"MANGLER - MÅ OPPDATERE EAN-FANEN")))</f>
        <v>MANGLER - MÅ OPPDATERE EAN-FANEN</v>
      </c>
      <c r="P1922" s="119">
        <f t="shared" si="88"/>
        <v>0</v>
      </c>
      <c r="Q1922" s="119">
        <f t="shared" si="89"/>
        <v>0</v>
      </c>
      <c r="S1922" s="137" t="str">
        <f>IF(B1922="NET","",IFERROR(VLOOKUP(O1922,'2) Order Form'!$W$9:$W$1926,1,FALSE),"Ikke med I order form"))</f>
        <v>Ikke med I order form</v>
      </c>
      <c r="V1922" s="172"/>
      <c r="W1922" s="120"/>
      <c r="AA1922" s="195"/>
      <c r="AB1922" s="137"/>
    </row>
    <row r="1923" spans="1:28" s="2" customFormat="1" ht="15" x14ac:dyDescent="0.2">
      <c r="A1923" s="229">
        <v>820434</v>
      </c>
      <c r="B1923" s="228" t="s">
        <v>248</v>
      </c>
      <c r="C1923" s="228"/>
      <c r="D1923" s="228"/>
      <c r="E1923" s="228"/>
      <c r="F1923" s="228"/>
      <c r="G1923" s="228"/>
      <c r="H1923" s="229">
        <v>202226</v>
      </c>
      <c r="I1923" s="229">
        <v>202227</v>
      </c>
      <c r="J1923" s="229">
        <v>202228</v>
      </c>
      <c r="K1923" s="229">
        <v>202229</v>
      </c>
      <c r="L1923" s="232">
        <v>202234</v>
      </c>
      <c r="N1923" s="119" t="str">
        <f t="shared" si="87"/>
        <v>820434-</v>
      </c>
      <c r="O1923" s="122" t="str">
        <f>IF(B1923="NET","",IF(B1923="","",IFERROR(VLOOKUP(N1923,EAN!$A:$B,2,FALSE),"MANGLER - MÅ OPPDATERE EAN-FANEN")))</f>
        <v/>
      </c>
      <c r="P1923" s="119">
        <f t="shared" si="88"/>
        <v>202226</v>
      </c>
      <c r="Q1923" s="119">
        <f t="shared" si="89"/>
        <v>202234</v>
      </c>
      <c r="S1923" s="137" t="str">
        <f>IF(B1923="NET","",IFERROR(VLOOKUP(O1923,'2) Order Form'!$W$9:$W$1926,1,FALSE),"Ikke med I order form"))</f>
        <v/>
      </c>
      <c r="V1923" s="172"/>
      <c r="W1923" s="120"/>
      <c r="AA1923" s="195"/>
      <c r="AB1923" s="137"/>
    </row>
    <row r="1924" spans="1:28" s="2" customFormat="1" ht="15" x14ac:dyDescent="0.2">
      <c r="A1924" s="228">
        <v>820434</v>
      </c>
      <c r="B1924" s="228" t="s">
        <v>4098</v>
      </c>
      <c r="C1924" s="228" t="s">
        <v>4204</v>
      </c>
      <c r="D1924" s="228" t="s">
        <v>4016</v>
      </c>
      <c r="E1924" s="228" t="s">
        <v>4399</v>
      </c>
      <c r="F1924" s="228" t="s">
        <v>69</v>
      </c>
      <c r="G1924" s="228" t="s">
        <v>128</v>
      </c>
      <c r="H1924" s="228">
        <v>0</v>
      </c>
      <c r="I1924" s="228">
        <v>0</v>
      </c>
      <c r="J1924" s="228">
        <v>0</v>
      </c>
      <c r="K1924" s="228">
        <v>0</v>
      </c>
      <c r="L1924" s="231">
        <v>0</v>
      </c>
      <c r="N1924" s="119" t="str">
        <f t="shared" ref="N1924:N1987" si="90">CONCATENATE(A1924,"-",D1924)</f>
        <v>820434-58001-XS</v>
      </c>
      <c r="O1924" s="122" t="str">
        <f>IF(B1924="NET","",IF(B1924="","",IFERROR(VLOOKUP(N1924,EAN!$A:$B,2,FALSE),"MANGLER - MÅ OPPDATERE EAN-FANEN")))</f>
        <v>MANGLER - MÅ OPPDATERE EAN-FANEN</v>
      </c>
      <c r="P1924" s="119">
        <f t="shared" si="88"/>
        <v>0</v>
      </c>
      <c r="Q1924" s="119">
        <f t="shared" si="89"/>
        <v>0</v>
      </c>
      <c r="S1924" s="137" t="str">
        <f>IF(B1924="NET","",IFERROR(VLOOKUP(O1924,'2) Order Form'!$W$9:$W$1926,1,FALSE),"Ikke med I order form"))</f>
        <v>Ikke med I order form</v>
      </c>
      <c r="V1924" s="172"/>
      <c r="W1924" s="120"/>
      <c r="AA1924" s="195"/>
      <c r="AB1924" s="137"/>
    </row>
    <row r="1925" spans="1:28" s="2" customFormat="1" ht="15" x14ac:dyDescent="0.2">
      <c r="A1925" s="228">
        <v>820434</v>
      </c>
      <c r="B1925" s="228" t="s">
        <v>4098</v>
      </c>
      <c r="C1925" s="228" t="s">
        <v>4204</v>
      </c>
      <c r="D1925" s="228" t="s">
        <v>4012</v>
      </c>
      <c r="E1925" s="228" t="s">
        <v>4399</v>
      </c>
      <c r="F1925" s="228" t="s">
        <v>8</v>
      </c>
      <c r="G1925" s="228" t="s">
        <v>128</v>
      </c>
      <c r="H1925" s="228">
        <v>0</v>
      </c>
      <c r="I1925" s="228">
        <v>0</v>
      </c>
      <c r="J1925" s="228">
        <v>0</v>
      </c>
      <c r="K1925" s="228">
        <v>0</v>
      </c>
      <c r="L1925" s="231">
        <v>0</v>
      </c>
      <c r="N1925" s="119" t="str">
        <f t="shared" si="90"/>
        <v>820434-58001-S</v>
      </c>
      <c r="O1925" s="122" t="str">
        <f>IF(B1925="NET","",IF(B1925="","",IFERROR(VLOOKUP(N1925,EAN!$A:$B,2,FALSE),"MANGLER - MÅ OPPDATERE EAN-FANEN")))</f>
        <v>MANGLER - MÅ OPPDATERE EAN-FANEN</v>
      </c>
      <c r="P1925" s="119">
        <f t="shared" ref="P1925:P1988" si="91">H1925</f>
        <v>0</v>
      </c>
      <c r="Q1925" s="119">
        <f t="shared" ref="Q1925:Q1988" si="92">L1925</f>
        <v>0</v>
      </c>
      <c r="S1925" s="137" t="str">
        <f>IF(B1925="NET","",IFERROR(VLOOKUP(O1925,'2) Order Form'!$W$9:$W$1926,1,FALSE),"Ikke med I order form"))</f>
        <v>Ikke med I order form</v>
      </c>
      <c r="V1925" s="172"/>
      <c r="W1925" s="120"/>
      <c r="AA1925" s="195"/>
      <c r="AB1925" s="137"/>
    </row>
    <row r="1926" spans="1:28" s="2" customFormat="1" ht="15" x14ac:dyDescent="0.2">
      <c r="A1926" s="228">
        <v>820434</v>
      </c>
      <c r="B1926" s="228" t="s">
        <v>4098</v>
      </c>
      <c r="C1926" s="228" t="s">
        <v>4204</v>
      </c>
      <c r="D1926" s="228" t="s">
        <v>4013</v>
      </c>
      <c r="E1926" s="228" t="s">
        <v>4399</v>
      </c>
      <c r="F1926" s="228" t="s">
        <v>7</v>
      </c>
      <c r="G1926" s="228" t="s">
        <v>128</v>
      </c>
      <c r="H1926" s="228">
        <v>0</v>
      </c>
      <c r="I1926" s="228">
        <v>0</v>
      </c>
      <c r="J1926" s="228">
        <v>0</v>
      </c>
      <c r="K1926" s="228">
        <v>0</v>
      </c>
      <c r="L1926" s="231">
        <v>0</v>
      </c>
      <c r="N1926" s="119" t="str">
        <f t="shared" si="90"/>
        <v>820434-58001-M</v>
      </c>
      <c r="O1926" s="122" t="str">
        <f>IF(B1926="NET","",IF(B1926="","",IFERROR(VLOOKUP(N1926,EAN!$A:$B,2,FALSE),"MANGLER - MÅ OPPDATERE EAN-FANEN")))</f>
        <v>MANGLER - MÅ OPPDATERE EAN-FANEN</v>
      </c>
      <c r="P1926" s="119">
        <f t="shared" si="91"/>
        <v>0</v>
      </c>
      <c r="Q1926" s="119">
        <f t="shared" si="92"/>
        <v>0</v>
      </c>
      <c r="S1926" s="137" t="str">
        <f>IF(B1926="NET","",IFERROR(VLOOKUP(O1926,'2) Order Form'!$W$9:$W$1926,1,FALSE),"Ikke med I order form"))</f>
        <v>Ikke med I order form</v>
      </c>
      <c r="V1926" s="172"/>
      <c r="W1926" s="120"/>
      <c r="AA1926" s="195"/>
      <c r="AB1926" s="137"/>
    </row>
    <row r="1927" spans="1:28" s="2" customFormat="1" ht="15" x14ac:dyDescent="0.2">
      <c r="A1927" s="228">
        <v>820434</v>
      </c>
      <c r="B1927" s="228" t="s">
        <v>4098</v>
      </c>
      <c r="C1927" s="228" t="s">
        <v>4204</v>
      </c>
      <c r="D1927" s="228" t="s">
        <v>4014</v>
      </c>
      <c r="E1927" s="228" t="s">
        <v>4399</v>
      </c>
      <c r="F1927" s="228" t="s">
        <v>67</v>
      </c>
      <c r="G1927" s="228" t="s">
        <v>128</v>
      </c>
      <c r="H1927" s="228">
        <v>0</v>
      </c>
      <c r="I1927" s="228">
        <v>0</v>
      </c>
      <c r="J1927" s="228">
        <v>0</v>
      </c>
      <c r="K1927" s="228">
        <v>0</v>
      </c>
      <c r="L1927" s="231">
        <v>0</v>
      </c>
      <c r="N1927" s="119" t="str">
        <f t="shared" si="90"/>
        <v>820434-58001-L</v>
      </c>
      <c r="O1927" s="122" t="str">
        <f>IF(B1927="NET","",IF(B1927="","",IFERROR(VLOOKUP(N1927,EAN!$A:$B,2,FALSE),"MANGLER - MÅ OPPDATERE EAN-FANEN")))</f>
        <v>MANGLER - MÅ OPPDATERE EAN-FANEN</v>
      </c>
      <c r="P1927" s="119">
        <f t="shared" si="91"/>
        <v>0</v>
      </c>
      <c r="Q1927" s="119">
        <f t="shared" si="92"/>
        <v>0</v>
      </c>
      <c r="S1927" s="137" t="str">
        <f>IF(B1927="NET","",IFERROR(VLOOKUP(O1927,'2) Order Form'!$W$9:$W$1926,1,FALSE),"Ikke med I order form"))</f>
        <v>Ikke med I order form</v>
      </c>
      <c r="V1927" s="172"/>
      <c r="W1927" s="120"/>
      <c r="AA1927" s="195"/>
      <c r="AB1927" s="137"/>
    </row>
    <row r="1928" spans="1:28" s="2" customFormat="1" ht="15" x14ac:dyDescent="0.2">
      <c r="A1928" s="228">
        <v>820434</v>
      </c>
      <c r="B1928" s="228" t="s">
        <v>4098</v>
      </c>
      <c r="C1928" s="228" t="s">
        <v>4204</v>
      </c>
      <c r="D1928" s="228" t="s">
        <v>654</v>
      </c>
      <c r="E1928" s="228" t="s">
        <v>4364</v>
      </c>
      <c r="F1928" s="228" t="s">
        <v>69</v>
      </c>
      <c r="G1928" s="228" t="s">
        <v>128</v>
      </c>
      <c r="H1928" s="228">
        <v>0</v>
      </c>
      <c r="I1928" s="228">
        <v>0</v>
      </c>
      <c r="J1928" s="228">
        <v>0</v>
      </c>
      <c r="K1928" s="228">
        <v>0</v>
      </c>
      <c r="L1928" s="231">
        <v>0</v>
      </c>
      <c r="N1928" s="119" t="str">
        <f t="shared" si="90"/>
        <v>820434-99901-XS</v>
      </c>
      <c r="O1928" s="122" t="str">
        <f>IF(B1928="NET","",IF(B1928="","",IFERROR(VLOOKUP(N1928,EAN!$A:$B,2,FALSE),"MANGLER - MÅ OPPDATERE EAN-FANEN")))</f>
        <v>MANGLER - MÅ OPPDATERE EAN-FANEN</v>
      </c>
      <c r="P1928" s="119">
        <f t="shared" si="91"/>
        <v>0</v>
      </c>
      <c r="Q1928" s="119">
        <f t="shared" si="92"/>
        <v>0</v>
      </c>
      <c r="S1928" s="137" t="str">
        <f>IF(B1928="NET","",IFERROR(VLOOKUP(O1928,'2) Order Form'!$W$9:$W$1926,1,FALSE),"Ikke med I order form"))</f>
        <v>Ikke med I order form</v>
      </c>
      <c r="V1928" s="172"/>
      <c r="W1928" s="120"/>
      <c r="AA1928" s="195"/>
      <c r="AB1928" s="137"/>
    </row>
    <row r="1929" spans="1:28" s="2" customFormat="1" ht="15" x14ac:dyDescent="0.2">
      <c r="A1929" s="228">
        <v>820434</v>
      </c>
      <c r="B1929" s="228" t="s">
        <v>4098</v>
      </c>
      <c r="C1929" s="228" t="s">
        <v>4204</v>
      </c>
      <c r="D1929" s="228" t="s">
        <v>650</v>
      </c>
      <c r="E1929" s="228" t="s">
        <v>4364</v>
      </c>
      <c r="F1929" s="228" t="s">
        <v>8</v>
      </c>
      <c r="G1929" s="228" t="s">
        <v>128</v>
      </c>
      <c r="H1929" s="228">
        <v>0</v>
      </c>
      <c r="I1929" s="228">
        <v>0</v>
      </c>
      <c r="J1929" s="228">
        <v>0</v>
      </c>
      <c r="K1929" s="228">
        <v>0</v>
      </c>
      <c r="L1929" s="231">
        <v>0</v>
      </c>
      <c r="N1929" s="119" t="str">
        <f t="shared" si="90"/>
        <v>820434-99901-S</v>
      </c>
      <c r="O1929" s="122" t="str">
        <f>IF(B1929="NET","",IF(B1929="","",IFERROR(VLOOKUP(N1929,EAN!$A:$B,2,FALSE),"MANGLER - MÅ OPPDATERE EAN-FANEN")))</f>
        <v>MANGLER - MÅ OPPDATERE EAN-FANEN</v>
      </c>
      <c r="P1929" s="119">
        <f t="shared" si="91"/>
        <v>0</v>
      </c>
      <c r="Q1929" s="119">
        <f t="shared" si="92"/>
        <v>0</v>
      </c>
      <c r="S1929" s="137" t="str">
        <f>IF(B1929="NET","",IFERROR(VLOOKUP(O1929,'2) Order Form'!$W$9:$W$1926,1,FALSE),"Ikke med I order form"))</f>
        <v>Ikke med I order form</v>
      </c>
      <c r="V1929" s="172"/>
      <c r="W1929" s="120"/>
      <c r="AA1929" s="195"/>
      <c r="AB1929" s="137"/>
    </row>
    <row r="1930" spans="1:28" s="2" customFormat="1" ht="15" x14ac:dyDescent="0.2">
      <c r="A1930" s="228">
        <v>820434</v>
      </c>
      <c r="B1930" s="228" t="s">
        <v>4098</v>
      </c>
      <c r="C1930" s="228" t="s">
        <v>4204</v>
      </c>
      <c r="D1930" s="228" t="s">
        <v>651</v>
      </c>
      <c r="E1930" s="228" t="s">
        <v>4364</v>
      </c>
      <c r="F1930" s="228" t="s">
        <v>7</v>
      </c>
      <c r="G1930" s="228" t="s">
        <v>128</v>
      </c>
      <c r="H1930" s="228">
        <v>0</v>
      </c>
      <c r="I1930" s="228">
        <v>0</v>
      </c>
      <c r="J1930" s="228">
        <v>0</v>
      </c>
      <c r="K1930" s="228">
        <v>0</v>
      </c>
      <c r="L1930" s="231">
        <v>0</v>
      </c>
      <c r="N1930" s="119" t="str">
        <f t="shared" si="90"/>
        <v>820434-99901-M</v>
      </c>
      <c r="O1930" s="122" t="str">
        <f>IF(B1930="NET","",IF(B1930="","",IFERROR(VLOOKUP(N1930,EAN!$A:$B,2,FALSE),"MANGLER - MÅ OPPDATERE EAN-FANEN")))</f>
        <v>MANGLER - MÅ OPPDATERE EAN-FANEN</v>
      </c>
      <c r="P1930" s="119">
        <f t="shared" si="91"/>
        <v>0</v>
      </c>
      <c r="Q1930" s="119">
        <f t="shared" si="92"/>
        <v>0</v>
      </c>
      <c r="S1930" s="137" t="str">
        <f>IF(B1930="NET","",IFERROR(VLOOKUP(O1930,'2) Order Form'!$W$9:$W$1926,1,FALSE),"Ikke med I order form"))</f>
        <v>Ikke med I order form</v>
      </c>
      <c r="V1930" s="172"/>
      <c r="W1930" s="120"/>
      <c r="AA1930" s="195"/>
      <c r="AB1930" s="137"/>
    </row>
    <row r="1931" spans="1:28" s="2" customFormat="1" ht="15" x14ac:dyDescent="0.2">
      <c r="A1931" s="228">
        <v>820434</v>
      </c>
      <c r="B1931" s="228" t="s">
        <v>4098</v>
      </c>
      <c r="C1931" s="228" t="s">
        <v>4204</v>
      </c>
      <c r="D1931" s="228" t="s">
        <v>652</v>
      </c>
      <c r="E1931" s="228" t="s">
        <v>4364</v>
      </c>
      <c r="F1931" s="228" t="s">
        <v>67</v>
      </c>
      <c r="G1931" s="228" t="s">
        <v>128</v>
      </c>
      <c r="H1931" s="228">
        <v>0</v>
      </c>
      <c r="I1931" s="228">
        <v>0</v>
      </c>
      <c r="J1931" s="228">
        <v>0</v>
      </c>
      <c r="K1931" s="228">
        <v>0</v>
      </c>
      <c r="L1931" s="231">
        <v>0</v>
      </c>
      <c r="N1931" s="119" t="str">
        <f t="shared" si="90"/>
        <v>820434-99901-L</v>
      </c>
      <c r="O1931" s="122" t="str">
        <f>IF(B1931="NET","",IF(B1931="","",IFERROR(VLOOKUP(N1931,EAN!$A:$B,2,FALSE),"MANGLER - MÅ OPPDATERE EAN-FANEN")))</f>
        <v>MANGLER - MÅ OPPDATERE EAN-FANEN</v>
      </c>
      <c r="P1931" s="119">
        <f t="shared" si="91"/>
        <v>0</v>
      </c>
      <c r="Q1931" s="119">
        <f t="shared" si="92"/>
        <v>0</v>
      </c>
      <c r="S1931" s="137" t="str">
        <f>IF(B1931="NET","",IFERROR(VLOOKUP(O1931,'2) Order Form'!$W$9:$W$1926,1,FALSE),"Ikke med I order form"))</f>
        <v>Ikke med I order form</v>
      </c>
      <c r="V1931" s="172"/>
      <c r="W1931" s="120"/>
      <c r="AA1931" s="195"/>
      <c r="AB1931" s="137"/>
    </row>
    <row r="1932" spans="1:28" s="2" customFormat="1" ht="15" x14ac:dyDescent="0.2">
      <c r="A1932" s="229">
        <v>820435</v>
      </c>
      <c r="B1932" s="228" t="s">
        <v>248</v>
      </c>
      <c r="C1932" s="228"/>
      <c r="D1932" s="228"/>
      <c r="E1932" s="228"/>
      <c r="F1932" s="228"/>
      <c r="G1932" s="228"/>
      <c r="H1932" s="229">
        <v>202226</v>
      </c>
      <c r="I1932" s="229">
        <v>202227</v>
      </c>
      <c r="J1932" s="229">
        <v>202228</v>
      </c>
      <c r="K1932" s="229">
        <v>202229</v>
      </c>
      <c r="L1932" s="232">
        <v>202234</v>
      </c>
      <c r="N1932" s="119" t="str">
        <f t="shared" si="90"/>
        <v>820435-</v>
      </c>
      <c r="O1932" s="122" t="str">
        <f>IF(B1932="NET","",IF(B1932="","",IFERROR(VLOOKUP(N1932,EAN!$A:$B,2,FALSE),"MANGLER - MÅ OPPDATERE EAN-FANEN")))</f>
        <v/>
      </c>
      <c r="P1932" s="119">
        <f t="shared" si="91"/>
        <v>202226</v>
      </c>
      <c r="Q1932" s="119">
        <f t="shared" si="92"/>
        <v>202234</v>
      </c>
      <c r="S1932" s="137" t="str">
        <f>IF(B1932="NET","",IFERROR(VLOOKUP(O1932,'2) Order Form'!$W$9:$W$1926,1,FALSE),"Ikke med I order form"))</f>
        <v/>
      </c>
      <c r="V1932" s="172"/>
      <c r="W1932" s="120"/>
      <c r="AA1932" s="195"/>
      <c r="AB1932" s="137"/>
    </row>
    <row r="1933" spans="1:28" s="2" customFormat="1" ht="15" x14ac:dyDescent="0.2">
      <c r="A1933" s="228">
        <v>820435</v>
      </c>
      <c r="B1933" s="228" t="s">
        <v>2184</v>
      </c>
      <c r="C1933" s="228" t="s">
        <v>4204</v>
      </c>
      <c r="D1933" s="228" t="s">
        <v>4018</v>
      </c>
      <c r="E1933" s="228" t="s">
        <v>4398</v>
      </c>
      <c r="F1933" s="228" t="s">
        <v>69</v>
      </c>
      <c r="G1933" s="228" t="s">
        <v>128</v>
      </c>
      <c r="H1933" s="228">
        <v>0</v>
      </c>
      <c r="I1933" s="228">
        <v>0</v>
      </c>
      <c r="J1933" s="228">
        <v>0</v>
      </c>
      <c r="K1933" s="228">
        <v>0</v>
      </c>
      <c r="L1933" s="231">
        <v>0</v>
      </c>
      <c r="N1933" s="119" t="str">
        <f t="shared" si="90"/>
        <v>820435-56500-XS</v>
      </c>
      <c r="O1933" s="122" t="str">
        <f>IF(B1933="NET","",IF(B1933="","",IFERROR(VLOOKUP(N1933,EAN!$A:$B,2,FALSE),"MANGLER - MÅ OPPDATERE EAN-FANEN")))</f>
        <v>MANGLER - MÅ OPPDATERE EAN-FANEN</v>
      </c>
      <c r="P1933" s="119">
        <f t="shared" si="91"/>
        <v>0</v>
      </c>
      <c r="Q1933" s="119">
        <f t="shared" si="92"/>
        <v>0</v>
      </c>
      <c r="S1933" s="137" t="str">
        <f>IF(B1933="NET","",IFERROR(VLOOKUP(O1933,'2) Order Form'!$W$9:$W$1926,1,FALSE),"Ikke med I order form"))</f>
        <v>Ikke med I order form</v>
      </c>
      <c r="V1933" s="172"/>
      <c r="W1933" s="120"/>
      <c r="AA1933" s="195"/>
      <c r="AB1933" s="137"/>
    </row>
    <row r="1934" spans="1:28" s="2" customFormat="1" ht="15" x14ac:dyDescent="0.2">
      <c r="A1934" s="228">
        <v>820435</v>
      </c>
      <c r="B1934" s="228" t="s">
        <v>2184</v>
      </c>
      <c r="C1934" s="228" t="s">
        <v>4204</v>
      </c>
      <c r="D1934" s="228" t="s">
        <v>4007</v>
      </c>
      <c r="E1934" s="228" t="s">
        <v>4398</v>
      </c>
      <c r="F1934" s="228" t="s">
        <v>8</v>
      </c>
      <c r="G1934" s="228" t="s">
        <v>128</v>
      </c>
      <c r="H1934" s="228">
        <v>0</v>
      </c>
      <c r="I1934" s="228">
        <v>0</v>
      </c>
      <c r="J1934" s="228">
        <v>0</v>
      </c>
      <c r="K1934" s="228">
        <v>0</v>
      </c>
      <c r="L1934" s="231">
        <v>0</v>
      </c>
      <c r="N1934" s="119" t="str">
        <f t="shared" si="90"/>
        <v>820435-56500-S</v>
      </c>
      <c r="O1934" s="122" t="str">
        <f>IF(B1934="NET","",IF(B1934="","",IFERROR(VLOOKUP(N1934,EAN!$A:$B,2,FALSE),"MANGLER - MÅ OPPDATERE EAN-FANEN")))</f>
        <v>MANGLER - MÅ OPPDATERE EAN-FANEN</v>
      </c>
      <c r="P1934" s="119">
        <f t="shared" si="91"/>
        <v>0</v>
      </c>
      <c r="Q1934" s="119">
        <f t="shared" si="92"/>
        <v>0</v>
      </c>
      <c r="S1934" s="137" t="str">
        <f>IF(B1934="NET","",IFERROR(VLOOKUP(O1934,'2) Order Form'!$W$9:$W$1926,1,FALSE),"Ikke med I order form"))</f>
        <v>Ikke med I order form</v>
      </c>
      <c r="V1934" s="172"/>
      <c r="W1934" s="120"/>
      <c r="AA1934" s="195"/>
      <c r="AB1934" s="137"/>
    </row>
    <row r="1935" spans="1:28" s="2" customFormat="1" ht="15" x14ac:dyDescent="0.2">
      <c r="A1935" s="228">
        <v>820435</v>
      </c>
      <c r="B1935" s="228" t="s">
        <v>2184</v>
      </c>
      <c r="C1935" s="228" t="s">
        <v>4204</v>
      </c>
      <c r="D1935" s="228" t="s">
        <v>4008</v>
      </c>
      <c r="E1935" s="228" t="s">
        <v>4398</v>
      </c>
      <c r="F1935" s="228" t="s">
        <v>7</v>
      </c>
      <c r="G1935" s="228" t="s">
        <v>128</v>
      </c>
      <c r="H1935" s="228">
        <v>0</v>
      </c>
      <c r="I1935" s="228">
        <v>0</v>
      </c>
      <c r="J1935" s="228">
        <v>0</v>
      </c>
      <c r="K1935" s="228">
        <v>0</v>
      </c>
      <c r="L1935" s="231">
        <v>0</v>
      </c>
      <c r="N1935" s="119" t="str">
        <f t="shared" si="90"/>
        <v>820435-56500-M</v>
      </c>
      <c r="O1935" s="122" t="str">
        <f>IF(B1935="NET","",IF(B1935="","",IFERROR(VLOOKUP(N1935,EAN!$A:$B,2,FALSE),"MANGLER - MÅ OPPDATERE EAN-FANEN")))</f>
        <v>MANGLER - MÅ OPPDATERE EAN-FANEN</v>
      </c>
      <c r="P1935" s="119">
        <f t="shared" si="91"/>
        <v>0</v>
      </c>
      <c r="Q1935" s="119">
        <f t="shared" si="92"/>
        <v>0</v>
      </c>
      <c r="S1935" s="137" t="str">
        <f>IF(B1935="NET","",IFERROR(VLOOKUP(O1935,'2) Order Form'!$W$9:$W$1926,1,FALSE),"Ikke med I order form"))</f>
        <v>Ikke med I order form</v>
      </c>
      <c r="V1935" s="172"/>
      <c r="W1935" s="120"/>
      <c r="AA1935" s="195"/>
      <c r="AB1935" s="137"/>
    </row>
    <row r="1936" spans="1:28" s="2" customFormat="1" ht="15" x14ac:dyDescent="0.2">
      <c r="A1936" s="228">
        <v>820435</v>
      </c>
      <c r="B1936" s="228" t="s">
        <v>2184</v>
      </c>
      <c r="C1936" s="228" t="s">
        <v>4204</v>
      </c>
      <c r="D1936" s="228" t="s">
        <v>4009</v>
      </c>
      <c r="E1936" s="228" t="s">
        <v>4398</v>
      </c>
      <c r="F1936" s="228" t="s">
        <v>67</v>
      </c>
      <c r="G1936" s="228" t="s">
        <v>128</v>
      </c>
      <c r="H1936" s="228">
        <v>0</v>
      </c>
      <c r="I1936" s="228">
        <v>0</v>
      </c>
      <c r="J1936" s="228">
        <v>0</v>
      </c>
      <c r="K1936" s="228">
        <v>0</v>
      </c>
      <c r="L1936" s="231">
        <v>0</v>
      </c>
      <c r="N1936" s="119" t="str">
        <f t="shared" si="90"/>
        <v>820435-56500-L</v>
      </c>
      <c r="O1936" s="122" t="str">
        <f>IF(B1936="NET","",IF(B1936="","",IFERROR(VLOOKUP(N1936,EAN!$A:$B,2,FALSE),"MANGLER - MÅ OPPDATERE EAN-FANEN")))</f>
        <v>MANGLER - MÅ OPPDATERE EAN-FANEN</v>
      </c>
      <c r="P1936" s="119">
        <f t="shared" si="91"/>
        <v>0</v>
      </c>
      <c r="Q1936" s="119">
        <f t="shared" si="92"/>
        <v>0</v>
      </c>
      <c r="S1936" s="137" t="str">
        <f>IF(B1936="NET","",IFERROR(VLOOKUP(O1936,'2) Order Form'!$W$9:$W$1926,1,FALSE),"Ikke med I order form"))</f>
        <v>Ikke med I order form</v>
      </c>
      <c r="V1936" s="172"/>
      <c r="W1936" s="120"/>
      <c r="AA1936" s="195"/>
      <c r="AB1936" s="137"/>
    </row>
    <row r="1937" spans="1:28" s="2" customFormat="1" ht="15" x14ac:dyDescent="0.2">
      <c r="A1937" s="228">
        <v>820435</v>
      </c>
      <c r="B1937" s="228" t="s">
        <v>2184</v>
      </c>
      <c r="C1937" s="228" t="s">
        <v>4204</v>
      </c>
      <c r="D1937" s="228" t="s">
        <v>4099</v>
      </c>
      <c r="E1937" s="228" t="s">
        <v>4401</v>
      </c>
      <c r="F1937" s="228" t="s">
        <v>69</v>
      </c>
      <c r="G1937" s="228" t="s">
        <v>128</v>
      </c>
      <c r="H1937" s="228">
        <v>0</v>
      </c>
      <c r="I1937" s="228">
        <v>0</v>
      </c>
      <c r="J1937" s="228">
        <v>0</v>
      </c>
      <c r="K1937" s="228">
        <v>0</v>
      </c>
      <c r="L1937" s="231">
        <v>0</v>
      </c>
      <c r="N1937" s="119" t="str">
        <f t="shared" si="90"/>
        <v>820435-77202-XS</v>
      </c>
      <c r="O1937" s="122" t="str">
        <f>IF(B1937="NET","",IF(B1937="","",IFERROR(VLOOKUP(N1937,EAN!$A:$B,2,FALSE),"MANGLER - MÅ OPPDATERE EAN-FANEN")))</f>
        <v>MANGLER - MÅ OPPDATERE EAN-FANEN</v>
      </c>
      <c r="P1937" s="119">
        <f t="shared" si="91"/>
        <v>0</v>
      </c>
      <c r="Q1937" s="119">
        <f t="shared" si="92"/>
        <v>0</v>
      </c>
      <c r="S1937" s="137" t="str">
        <f>IF(B1937="NET","",IFERROR(VLOOKUP(O1937,'2) Order Form'!$W$9:$W$1926,1,FALSE),"Ikke med I order form"))</f>
        <v>Ikke med I order form</v>
      </c>
      <c r="V1937" s="172"/>
      <c r="W1937" s="120"/>
      <c r="AA1937" s="195"/>
      <c r="AB1937" s="137"/>
    </row>
    <row r="1938" spans="1:28" s="2" customFormat="1" ht="15" x14ac:dyDescent="0.2">
      <c r="A1938" s="228">
        <v>820435</v>
      </c>
      <c r="B1938" s="228" t="s">
        <v>2184</v>
      </c>
      <c r="C1938" s="228" t="s">
        <v>4204</v>
      </c>
      <c r="D1938" s="228" t="s">
        <v>4026</v>
      </c>
      <c r="E1938" s="228" t="s">
        <v>4401</v>
      </c>
      <c r="F1938" s="228" t="s">
        <v>8</v>
      </c>
      <c r="G1938" s="228" t="s">
        <v>128</v>
      </c>
      <c r="H1938" s="228">
        <v>0</v>
      </c>
      <c r="I1938" s="228">
        <v>0</v>
      </c>
      <c r="J1938" s="228">
        <v>0</v>
      </c>
      <c r="K1938" s="228">
        <v>0</v>
      </c>
      <c r="L1938" s="231">
        <v>0</v>
      </c>
      <c r="N1938" s="119" t="str">
        <f t="shared" si="90"/>
        <v>820435-77202-S</v>
      </c>
      <c r="O1938" s="122" t="str">
        <f>IF(B1938="NET","",IF(B1938="","",IFERROR(VLOOKUP(N1938,EAN!$A:$B,2,FALSE),"MANGLER - MÅ OPPDATERE EAN-FANEN")))</f>
        <v>MANGLER - MÅ OPPDATERE EAN-FANEN</v>
      </c>
      <c r="P1938" s="119">
        <f t="shared" si="91"/>
        <v>0</v>
      </c>
      <c r="Q1938" s="119">
        <f t="shared" si="92"/>
        <v>0</v>
      </c>
      <c r="S1938" s="137" t="str">
        <f>IF(B1938="NET","",IFERROR(VLOOKUP(O1938,'2) Order Form'!$W$9:$W$1926,1,FALSE),"Ikke med I order form"))</f>
        <v>Ikke med I order form</v>
      </c>
      <c r="V1938" s="172"/>
      <c r="W1938" s="120"/>
      <c r="AA1938" s="195"/>
      <c r="AB1938" s="137"/>
    </row>
    <row r="1939" spans="1:28" s="2" customFormat="1" ht="15" x14ac:dyDescent="0.2">
      <c r="A1939" s="228">
        <v>820435</v>
      </c>
      <c r="B1939" s="228" t="s">
        <v>2184</v>
      </c>
      <c r="C1939" s="228" t="s">
        <v>4204</v>
      </c>
      <c r="D1939" s="228" t="s">
        <v>4027</v>
      </c>
      <c r="E1939" s="228" t="s">
        <v>4401</v>
      </c>
      <c r="F1939" s="228" t="s">
        <v>7</v>
      </c>
      <c r="G1939" s="228" t="s">
        <v>128</v>
      </c>
      <c r="H1939" s="228">
        <v>0</v>
      </c>
      <c r="I1939" s="228">
        <v>0</v>
      </c>
      <c r="J1939" s="228">
        <v>0</v>
      </c>
      <c r="K1939" s="228">
        <v>0</v>
      </c>
      <c r="L1939" s="231">
        <v>0</v>
      </c>
      <c r="N1939" s="119" t="str">
        <f t="shared" si="90"/>
        <v>820435-77202-M</v>
      </c>
      <c r="O1939" s="122" t="str">
        <f>IF(B1939="NET","",IF(B1939="","",IFERROR(VLOOKUP(N1939,EAN!$A:$B,2,FALSE),"MANGLER - MÅ OPPDATERE EAN-FANEN")))</f>
        <v>MANGLER - MÅ OPPDATERE EAN-FANEN</v>
      </c>
      <c r="P1939" s="119">
        <f t="shared" si="91"/>
        <v>0</v>
      </c>
      <c r="Q1939" s="119">
        <f t="shared" si="92"/>
        <v>0</v>
      </c>
      <c r="S1939" s="137" t="str">
        <f>IF(B1939="NET","",IFERROR(VLOOKUP(O1939,'2) Order Form'!$W$9:$W$1926,1,FALSE),"Ikke med I order form"))</f>
        <v>Ikke med I order form</v>
      </c>
      <c r="V1939" s="172"/>
      <c r="W1939" s="120"/>
      <c r="AA1939" s="195"/>
      <c r="AB1939" s="137"/>
    </row>
    <row r="1940" spans="1:28" s="2" customFormat="1" ht="15" x14ac:dyDescent="0.2">
      <c r="A1940" s="228">
        <v>820435</v>
      </c>
      <c r="B1940" s="228" t="s">
        <v>2184</v>
      </c>
      <c r="C1940" s="228" t="s">
        <v>4204</v>
      </c>
      <c r="D1940" s="228" t="s">
        <v>4028</v>
      </c>
      <c r="E1940" s="228" t="s">
        <v>4401</v>
      </c>
      <c r="F1940" s="228" t="s">
        <v>67</v>
      </c>
      <c r="G1940" s="228" t="s">
        <v>128</v>
      </c>
      <c r="H1940" s="228">
        <v>0</v>
      </c>
      <c r="I1940" s="228">
        <v>0</v>
      </c>
      <c r="J1940" s="228">
        <v>0</v>
      </c>
      <c r="K1940" s="228">
        <v>0</v>
      </c>
      <c r="L1940" s="231">
        <v>0</v>
      </c>
      <c r="N1940" s="119" t="str">
        <f t="shared" si="90"/>
        <v>820435-77202-L</v>
      </c>
      <c r="O1940" s="122" t="str">
        <f>IF(B1940="NET","",IF(B1940="","",IFERROR(VLOOKUP(N1940,EAN!$A:$B,2,FALSE),"MANGLER - MÅ OPPDATERE EAN-FANEN")))</f>
        <v>MANGLER - MÅ OPPDATERE EAN-FANEN</v>
      </c>
      <c r="P1940" s="119">
        <f t="shared" si="91"/>
        <v>0</v>
      </c>
      <c r="Q1940" s="119">
        <f t="shared" si="92"/>
        <v>0</v>
      </c>
      <c r="S1940" s="137" t="str">
        <f>IF(B1940="NET","",IFERROR(VLOOKUP(O1940,'2) Order Form'!$W$9:$W$1926,1,FALSE),"Ikke med I order form"))</f>
        <v>Ikke med I order form</v>
      </c>
      <c r="V1940" s="172"/>
      <c r="W1940" s="120"/>
      <c r="AA1940" s="195"/>
      <c r="AB1940" s="137"/>
    </row>
    <row r="1941" spans="1:28" s="2" customFormat="1" ht="15" x14ac:dyDescent="0.2">
      <c r="A1941" s="229">
        <v>820436</v>
      </c>
      <c r="B1941" s="228" t="s">
        <v>248</v>
      </c>
      <c r="C1941" s="228"/>
      <c r="D1941" s="228"/>
      <c r="E1941" s="228"/>
      <c r="F1941" s="228"/>
      <c r="G1941" s="228"/>
      <c r="H1941" s="229">
        <v>202226</v>
      </c>
      <c r="I1941" s="229">
        <v>202227</v>
      </c>
      <c r="J1941" s="229">
        <v>202228</v>
      </c>
      <c r="K1941" s="229">
        <v>202229</v>
      </c>
      <c r="L1941" s="232">
        <v>202234</v>
      </c>
      <c r="N1941" s="119" t="str">
        <f t="shared" si="90"/>
        <v>820436-</v>
      </c>
      <c r="O1941" s="122" t="str">
        <f>IF(B1941="NET","",IF(B1941="","",IFERROR(VLOOKUP(N1941,EAN!$A:$B,2,FALSE),"MANGLER - MÅ OPPDATERE EAN-FANEN")))</f>
        <v/>
      </c>
      <c r="P1941" s="119">
        <f t="shared" si="91"/>
        <v>202226</v>
      </c>
      <c r="Q1941" s="119">
        <f t="shared" si="92"/>
        <v>202234</v>
      </c>
      <c r="S1941" s="137" t="str">
        <f>IF(B1941="NET","",IFERROR(VLOOKUP(O1941,'2) Order Form'!$W$9:$W$1926,1,FALSE),"Ikke med I order form"))</f>
        <v/>
      </c>
      <c r="V1941" s="172"/>
      <c r="W1941" s="120"/>
      <c r="AA1941" s="195"/>
      <c r="AB1941" s="137"/>
    </row>
    <row r="1942" spans="1:28" s="2" customFormat="1" ht="15" x14ac:dyDescent="0.2">
      <c r="A1942" s="228">
        <v>820436</v>
      </c>
      <c r="B1942" s="228" t="s">
        <v>4100</v>
      </c>
      <c r="C1942" s="228" t="s">
        <v>4204</v>
      </c>
      <c r="D1942" s="228" t="s">
        <v>654</v>
      </c>
      <c r="E1942" s="228" t="s">
        <v>4364</v>
      </c>
      <c r="F1942" s="228" t="s">
        <v>69</v>
      </c>
      <c r="G1942" s="228" t="s">
        <v>128</v>
      </c>
      <c r="H1942" s="228">
        <v>0</v>
      </c>
      <c r="I1942" s="228">
        <v>0</v>
      </c>
      <c r="J1942" s="228">
        <v>0</v>
      </c>
      <c r="K1942" s="228">
        <v>0</v>
      </c>
      <c r="L1942" s="231">
        <v>0</v>
      </c>
      <c r="N1942" s="119" t="str">
        <f t="shared" si="90"/>
        <v>820436-99901-XS</v>
      </c>
      <c r="O1942" s="122" t="str">
        <f>IF(B1942="NET","",IF(B1942="","",IFERROR(VLOOKUP(N1942,EAN!$A:$B,2,FALSE),"MANGLER - MÅ OPPDATERE EAN-FANEN")))</f>
        <v>MANGLER - MÅ OPPDATERE EAN-FANEN</v>
      </c>
      <c r="P1942" s="119">
        <f t="shared" si="91"/>
        <v>0</v>
      </c>
      <c r="Q1942" s="119">
        <f t="shared" si="92"/>
        <v>0</v>
      </c>
      <c r="S1942" s="137" t="str">
        <f>IF(B1942="NET","",IFERROR(VLOOKUP(O1942,'2) Order Form'!$W$9:$W$1926,1,FALSE),"Ikke med I order form"))</f>
        <v>Ikke med I order form</v>
      </c>
      <c r="V1942" s="172"/>
      <c r="W1942" s="120"/>
      <c r="AA1942" s="195"/>
      <c r="AB1942" s="137"/>
    </row>
    <row r="1943" spans="1:28" s="2" customFormat="1" ht="15" x14ac:dyDescent="0.2">
      <c r="A1943" s="228">
        <v>820436</v>
      </c>
      <c r="B1943" s="228" t="s">
        <v>4100</v>
      </c>
      <c r="C1943" s="228" t="s">
        <v>4204</v>
      </c>
      <c r="D1943" s="228" t="s">
        <v>650</v>
      </c>
      <c r="E1943" s="228" t="s">
        <v>4364</v>
      </c>
      <c r="F1943" s="228" t="s">
        <v>8</v>
      </c>
      <c r="G1943" s="228" t="s">
        <v>128</v>
      </c>
      <c r="H1943" s="228">
        <v>0</v>
      </c>
      <c r="I1943" s="228">
        <v>0</v>
      </c>
      <c r="J1943" s="228">
        <v>0</v>
      </c>
      <c r="K1943" s="228">
        <v>0</v>
      </c>
      <c r="L1943" s="231">
        <v>0</v>
      </c>
      <c r="N1943" s="119" t="str">
        <f t="shared" si="90"/>
        <v>820436-99901-S</v>
      </c>
      <c r="O1943" s="122" t="str">
        <f>IF(B1943="NET","",IF(B1943="","",IFERROR(VLOOKUP(N1943,EAN!$A:$B,2,FALSE),"MANGLER - MÅ OPPDATERE EAN-FANEN")))</f>
        <v>MANGLER - MÅ OPPDATERE EAN-FANEN</v>
      </c>
      <c r="P1943" s="119">
        <f t="shared" si="91"/>
        <v>0</v>
      </c>
      <c r="Q1943" s="119">
        <f t="shared" si="92"/>
        <v>0</v>
      </c>
      <c r="S1943" s="137" t="str">
        <f>IF(B1943="NET","",IFERROR(VLOOKUP(O1943,'2) Order Form'!$W$9:$W$1926,1,FALSE),"Ikke med I order form"))</f>
        <v>Ikke med I order form</v>
      </c>
      <c r="V1943" s="172"/>
      <c r="W1943" s="120"/>
      <c r="AA1943" s="195"/>
      <c r="AB1943" s="137"/>
    </row>
    <row r="1944" spans="1:28" s="2" customFormat="1" ht="15" x14ac:dyDescent="0.2">
      <c r="A1944" s="228">
        <v>820436</v>
      </c>
      <c r="B1944" s="228" t="s">
        <v>4100</v>
      </c>
      <c r="C1944" s="228" t="s">
        <v>4204</v>
      </c>
      <c r="D1944" s="228" t="s">
        <v>651</v>
      </c>
      <c r="E1944" s="228" t="s">
        <v>4364</v>
      </c>
      <c r="F1944" s="228" t="s">
        <v>7</v>
      </c>
      <c r="G1944" s="228" t="s">
        <v>128</v>
      </c>
      <c r="H1944" s="228">
        <v>0</v>
      </c>
      <c r="I1944" s="228">
        <v>0</v>
      </c>
      <c r="J1944" s="228">
        <v>0</v>
      </c>
      <c r="K1944" s="228">
        <v>0</v>
      </c>
      <c r="L1944" s="231">
        <v>0</v>
      </c>
      <c r="N1944" s="119" t="str">
        <f t="shared" si="90"/>
        <v>820436-99901-M</v>
      </c>
      <c r="O1944" s="122" t="str">
        <f>IF(B1944="NET","",IF(B1944="","",IFERROR(VLOOKUP(N1944,EAN!$A:$B,2,FALSE),"MANGLER - MÅ OPPDATERE EAN-FANEN")))</f>
        <v>MANGLER - MÅ OPPDATERE EAN-FANEN</v>
      </c>
      <c r="P1944" s="119">
        <f t="shared" si="91"/>
        <v>0</v>
      </c>
      <c r="Q1944" s="119">
        <f t="shared" si="92"/>
        <v>0</v>
      </c>
      <c r="S1944" s="137" t="str">
        <f>IF(B1944="NET","",IFERROR(VLOOKUP(O1944,'2) Order Form'!$W$9:$W$1926,1,FALSE),"Ikke med I order form"))</f>
        <v>Ikke med I order form</v>
      </c>
      <c r="V1944" s="172"/>
      <c r="W1944" s="120"/>
      <c r="AA1944" s="195"/>
      <c r="AB1944" s="137"/>
    </row>
    <row r="1945" spans="1:28" s="2" customFormat="1" ht="15" x14ac:dyDescent="0.2">
      <c r="A1945" s="228">
        <v>820436</v>
      </c>
      <c r="B1945" s="228" t="s">
        <v>4100</v>
      </c>
      <c r="C1945" s="228" t="s">
        <v>4204</v>
      </c>
      <c r="D1945" s="228" t="s">
        <v>652</v>
      </c>
      <c r="E1945" s="228" t="s">
        <v>4364</v>
      </c>
      <c r="F1945" s="228" t="s">
        <v>67</v>
      </c>
      <c r="G1945" s="228" t="s">
        <v>128</v>
      </c>
      <c r="H1945" s="228">
        <v>0</v>
      </c>
      <c r="I1945" s="228">
        <v>0</v>
      </c>
      <c r="J1945" s="228">
        <v>0</v>
      </c>
      <c r="K1945" s="228">
        <v>0</v>
      </c>
      <c r="L1945" s="231">
        <v>0</v>
      </c>
      <c r="N1945" s="119" t="str">
        <f t="shared" si="90"/>
        <v>820436-99901-L</v>
      </c>
      <c r="O1945" s="122" t="str">
        <f>IF(B1945="NET","",IF(B1945="","",IFERROR(VLOOKUP(N1945,EAN!$A:$B,2,FALSE),"MANGLER - MÅ OPPDATERE EAN-FANEN")))</f>
        <v>MANGLER - MÅ OPPDATERE EAN-FANEN</v>
      </c>
      <c r="P1945" s="119">
        <f t="shared" si="91"/>
        <v>0</v>
      </c>
      <c r="Q1945" s="119">
        <f t="shared" si="92"/>
        <v>0</v>
      </c>
      <c r="S1945" s="137" t="str">
        <f>IF(B1945="NET","",IFERROR(VLOOKUP(O1945,'2) Order Form'!$W$9:$W$1926,1,FALSE),"Ikke med I order form"))</f>
        <v>Ikke med I order form</v>
      </c>
      <c r="V1945" s="172"/>
      <c r="W1945" s="120"/>
      <c r="AA1945" s="195"/>
      <c r="AB1945" s="137"/>
    </row>
    <row r="1946" spans="1:28" s="2" customFormat="1" ht="15" x14ac:dyDescent="0.2">
      <c r="A1946" s="229">
        <v>820439</v>
      </c>
      <c r="B1946" s="228" t="s">
        <v>248</v>
      </c>
      <c r="C1946" s="228"/>
      <c r="D1946" s="228"/>
      <c r="E1946" s="228"/>
      <c r="F1946" s="228"/>
      <c r="G1946" s="228"/>
      <c r="H1946" s="229">
        <v>202226</v>
      </c>
      <c r="I1946" s="229">
        <v>202227</v>
      </c>
      <c r="J1946" s="229">
        <v>202228</v>
      </c>
      <c r="K1946" s="229">
        <v>202229</v>
      </c>
      <c r="L1946" s="232">
        <v>202234</v>
      </c>
      <c r="N1946" s="119" t="str">
        <f t="shared" si="90"/>
        <v>820439-</v>
      </c>
      <c r="O1946" s="122" t="str">
        <f>IF(B1946="NET","",IF(B1946="","",IFERROR(VLOOKUP(N1946,EAN!$A:$B,2,FALSE),"MANGLER - MÅ OPPDATERE EAN-FANEN")))</f>
        <v/>
      </c>
      <c r="P1946" s="119">
        <f t="shared" si="91"/>
        <v>202226</v>
      </c>
      <c r="Q1946" s="119">
        <f t="shared" si="92"/>
        <v>202234</v>
      </c>
      <c r="S1946" s="137" t="str">
        <f>IF(B1946="NET","",IFERROR(VLOOKUP(O1946,'2) Order Form'!$W$9:$W$1926,1,FALSE),"Ikke med I order form"))</f>
        <v/>
      </c>
      <c r="V1946" s="172"/>
      <c r="W1946" s="120"/>
      <c r="AA1946" s="195"/>
      <c r="AB1946" s="137"/>
    </row>
    <row r="1947" spans="1:28" s="2" customFormat="1" ht="15" x14ac:dyDescent="0.2">
      <c r="A1947" s="228">
        <v>820439</v>
      </c>
      <c r="B1947" s="228" t="s">
        <v>2178</v>
      </c>
      <c r="C1947" s="228" t="s">
        <v>4204</v>
      </c>
      <c r="D1947" s="228" t="s">
        <v>4060</v>
      </c>
      <c r="E1947" s="228" t="s">
        <v>132</v>
      </c>
      <c r="F1947" s="228">
        <v>3537</v>
      </c>
      <c r="G1947" s="228" t="s">
        <v>128</v>
      </c>
      <c r="H1947" s="228">
        <v>0</v>
      </c>
      <c r="I1947" s="228">
        <v>0</v>
      </c>
      <c r="J1947" s="228">
        <v>0</v>
      </c>
      <c r="K1947" s="228">
        <v>0</v>
      </c>
      <c r="L1947" s="231">
        <v>0</v>
      </c>
      <c r="N1947" s="119" t="str">
        <f t="shared" si="90"/>
        <v>820439-10001-3537</v>
      </c>
      <c r="O1947" s="122" t="str">
        <f>IF(B1947="NET","",IF(B1947="","",IFERROR(VLOOKUP(N1947,EAN!$A:$B,2,FALSE),"MANGLER - MÅ OPPDATERE EAN-FANEN")))</f>
        <v>MANGLER - MÅ OPPDATERE EAN-FANEN</v>
      </c>
      <c r="P1947" s="119">
        <f t="shared" si="91"/>
        <v>0</v>
      </c>
      <c r="Q1947" s="119">
        <f t="shared" si="92"/>
        <v>0</v>
      </c>
      <c r="S1947" s="137" t="str">
        <f>IF(B1947="NET","",IFERROR(VLOOKUP(O1947,'2) Order Form'!$W$9:$W$1926,1,FALSE),"Ikke med I order form"))</f>
        <v>Ikke med I order form</v>
      </c>
      <c r="V1947" s="172"/>
      <c r="W1947" s="120"/>
      <c r="AA1947" s="195"/>
      <c r="AB1947" s="137"/>
    </row>
    <row r="1948" spans="1:28" s="2" customFormat="1" ht="15" x14ac:dyDescent="0.2">
      <c r="A1948" s="228">
        <v>820439</v>
      </c>
      <c r="B1948" s="228" t="s">
        <v>2178</v>
      </c>
      <c r="C1948" s="228" t="s">
        <v>4204</v>
      </c>
      <c r="D1948" s="228" t="s">
        <v>4061</v>
      </c>
      <c r="E1948" s="228" t="s">
        <v>132</v>
      </c>
      <c r="F1948" s="228">
        <v>3840</v>
      </c>
      <c r="G1948" s="228" t="s">
        <v>128</v>
      </c>
      <c r="H1948" s="228">
        <v>0</v>
      </c>
      <c r="I1948" s="228">
        <v>0</v>
      </c>
      <c r="J1948" s="228">
        <v>0</v>
      </c>
      <c r="K1948" s="228">
        <v>0</v>
      </c>
      <c r="L1948" s="231">
        <v>0</v>
      </c>
      <c r="N1948" s="119" t="str">
        <f t="shared" si="90"/>
        <v>820439-10001-3840</v>
      </c>
      <c r="O1948" s="122" t="str">
        <f>IF(B1948="NET","",IF(B1948="","",IFERROR(VLOOKUP(N1948,EAN!$A:$B,2,FALSE),"MANGLER - MÅ OPPDATERE EAN-FANEN")))</f>
        <v>MANGLER - MÅ OPPDATERE EAN-FANEN</v>
      </c>
      <c r="P1948" s="119">
        <f t="shared" si="91"/>
        <v>0</v>
      </c>
      <c r="Q1948" s="119">
        <f t="shared" si="92"/>
        <v>0</v>
      </c>
      <c r="S1948" s="137" t="str">
        <f>IF(B1948="NET","",IFERROR(VLOOKUP(O1948,'2) Order Form'!$W$9:$W$1926,1,FALSE),"Ikke med I order form"))</f>
        <v>Ikke med I order form</v>
      </c>
      <c r="V1948" s="172"/>
      <c r="W1948" s="120"/>
      <c r="AA1948" s="195"/>
      <c r="AB1948" s="137"/>
    </row>
    <row r="1949" spans="1:28" s="2" customFormat="1" ht="15" x14ac:dyDescent="0.2">
      <c r="A1949" s="228">
        <v>820439</v>
      </c>
      <c r="B1949" s="228" t="s">
        <v>2178</v>
      </c>
      <c r="C1949" s="228" t="s">
        <v>4204</v>
      </c>
      <c r="D1949" s="228" t="s">
        <v>4062</v>
      </c>
      <c r="E1949" s="228" t="s">
        <v>132</v>
      </c>
      <c r="F1949" s="228">
        <v>4143</v>
      </c>
      <c r="G1949" s="228" t="s">
        <v>128</v>
      </c>
      <c r="H1949" s="228">
        <v>0</v>
      </c>
      <c r="I1949" s="228">
        <v>0</v>
      </c>
      <c r="J1949" s="228">
        <v>0</v>
      </c>
      <c r="K1949" s="228">
        <v>0</v>
      </c>
      <c r="L1949" s="231">
        <v>0</v>
      </c>
      <c r="N1949" s="119" t="str">
        <f t="shared" si="90"/>
        <v>820439-10001-4143</v>
      </c>
      <c r="O1949" s="122" t="str">
        <f>IF(B1949="NET","",IF(B1949="","",IFERROR(VLOOKUP(N1949,EAN!$A:$B,2,FALSE),"MANGLER - MÅ OPPDATERE EAN-FANEN")))</f>
        <v>MANGLER - MÅ OPPDATERE EAN-FANEN</v>
      </c>
      <c r="P1949" s="119">
        <f t="shared" si="91"/>
        <v>0</v>
      </c>
      <c r="Q1949" s="119">
        <f t="shared" si="92"/>
        <v>0</v>
      </c>
      <c r="S1949" s="137" t="str">
        <f>IF(B1949="NET","",IFERROR(VLOOKUP(O1949,'2) Order Form'!$W$9:$W$1926,1,FALSE),"Ikke med I order form"))</f>
        <v>Ikke med I order form</v>
      </c>
      <c r="V1949" s="172"/>
      <c r="W1949" s="120"/>
      <c r="AA1949" s="195"/>
      <c r="AB1949" s="137"/>
    </row>
    <row r="1950" spans="1:28" s="2" customFormat="1" ht="15" x14ac:dyDescent="0.2">
      <c r="A1950" s="228">
        <v>820439</v>
      </c>
      <c r="B1950" s="228" t="s">
        <v>2178</v>
      </c>
      <c r="C1950" s="228" t="s">
        <v>4204</v>
      </c>
      <c r="D1950" s="228" t="s">
        <v>4063</v>
      </c>
      <c r="E1950" s="228" t="s">
        <v>132</v>
      </c>
      <c r="F1950" s="228">
        <v>4446</v>
      </c>
      <c r="G1950" s="228" t="s">
        <v>128</v>
      </c>
      <c r="H1950" s="228">
        <v>0</v>
      </c>
      <c r="I1950" s="228">
        <v>0</v>
      </c>
      <c r="J1950" s="228">
        <v>0</v>
      </c>
      <c r="K1950" s="228">
        <v>0</v>
      </c>
      <c r="L1950" s="231">
        <v>0</v>
      </c>
      <c r="N1950" s="119" t="str">
        <f t="shared" si="90"/>
        <v>820439-10001-4446</v>
      </c>
      <c r="O1950" s="122" t="str">
        <f>IF(B1950="NET","",IF(B1950="","",IFERROR(VLOOKUP(N1950,EAN!$A:$B,2,FALSE),"MANGLER - MÅ OPPDATERE EAN-FANEN")))</f>
        <v>MANGLER - MÅ OPPDATERE EAN-FANEN</v>
      </c>
      <c r="P1950" s="119">
        <f t="shared" si="91"/>
        <v>0</v>
      </c>
      <c r="Q1950" s="119">
        <f t="shared" si="92"/>
        <v>0</v>
      </c>
      <c r="S1950" s="137" t="str">
        <f>IF(B1950="NET","",IFERROR(VLOOKUP(O1950,'2) Order Form'!$W$9:$W$1926,1,FALSE),"Ikke med I order form"))</f>
        <v>Ikke med I order form</v>
      </c>
      <c r="V1950" s="172"/>
      <c r="W1950" s="120"/>
      <c r="AA1950" s="195"/>
      <c r="AB1950" s="137"/>
    </row>
    <row r="1951" spans="1:28" s="2" customFormat="1" ht="15" x14ac:dyDescent="0.2">
      <c r="A1951" s="228">
        <v>820439</v>
      </c>
      <c r="B1951" s="228" t="s">
        <v>2178</v>
      </c>
      <c r="C1951" s="228" t="s">
        <v>4204</v>
      </c>
      <c r="D1951" s="228" t="s">
        <v>4101</v>
      </c>
      <c r="E1951" s="228" t="s">
        <v>3079</v>
      </c>
      <c r="F1951" s="228">
        <v>3537</v>
      </c>
      <c r="G1951" s="228" t="s">
        <v>128</v>
      </c>
      <c r="H1951" s="228">
        <v>0</v>
      </c>
      <c r="I1951" s="228">
        <v>0</v>
      </c>
      <c r="J1951" s="228">
        <v>0</v>
      </c>
      <c r="K1951" s="228">
        <v>0</v>
      </c>
      <c r="L1951" s="231">
        <v>0</v>
      </c>
      <c r="N1951" s="119" t="str">
        <f t="shared" si="90"/>
        <v>820439-88300-3537</v>
      </c>
      <c r="O1951" s="122" t="str">
        <f>IF(B1951="NET","",IF(B1951="","",IFERROR(VLOOKUP(N1951,EAN!$A:$B,2,FALSE),"MANGLER - MÅ OPPDATERE EAN-FANEN")))</f>
        <v>MANGLER - MÅ OPPDATERE EAN-FANEN</v>
      </c>
      <c r="P1951" s="119">
        <f t="shared" si="91"/>
        <v>0</v>
      </c>
      <c r="Q1951" s="119">
        <f t="shared" si="92"/>
        <v>0</v>
      </c>
      <c r="S1951" s="137" t="str">
        <f>IF(B1951="NET","",IFERROR(VLOOKUP(O1951,'2) Order Form'!$W$9:$W$1926,1,FALSE),"Ikke med I order form"))</f>
        <v>Ikke med I order form</v>
      </c>
      <c r="V1951" s="172"/>
      <c r="W1951" s="120"/>
      <c r="AA1951" s="195"/>
      <c r="AB1951" s="137"/>
    </row>
    <row r="1952" spans="1:28" s="2" customFormat="1" ht="15" x14ac:dyDescent="0.2">
      <c r="A1952" s="228">
        <v>820439</v>
      </c>
      <c r="B1952" s="228" t="s">
        <v>2178</v>
      </c>
      <c r="C1952" s="228" t="s">
        <v>4204</v>
      </c>
      <c r="D1952" s="228" t="s">
        <v>4102</v>
      </c>
      <c r="E1952" s="228" t="s">
        <v>3079</v>
      </c>
      <c r="F1952" s="228">
        <v>3840</v>
      </c>
      <c r="G1952" s="228" t="s">
        <v>128</v>
      </c>
      <c r="H1952" s="228">
        <v>0</v>
      </c>
      <c r="I1952" s="228">
        <v>0</v>
      </c>
      <c r="J1952" s="228">
        <v>0</v>
      </c>
      <c r="K1952" s="228">
        <v>0</v>
      </c>
      <c r="L1952" s="231">
        <v>0</v>
      </c>
      <c r="N1952" s="119" t="str">
        <f t="shared" si="90"/>
        <v>820439-88300-3840</v>
      </c>
      <c r="O1952" s="122" t="str">
        <f>IF(B1952="NET","",IF(B1952="","",IFERROR(VLOOKUP(N1952,EAN!$A:$B,2,FALSE),"MANGLER - MÅ OPPDATERE EAN-FANEN")))</f>
        <v>MANGLER - MÅ OPPDATERE EAN-FANEN</v>
      </c>
      <c r="P1952" s="119">
        <f t="shared" si="91"/>
        <v>0</v>
      </c>
      <c r="Q1952" s="119">
        <f t="shared" si="92"/>
        <v>0</v>
      </c>
      <c r="S1952" s="137" t="str">
        <f>IF(B1952="NET","",IFERROR(VLOOKUP(O1952,'2) Order Form'!$W$9:$W$1926,1,FALSE),"Ikke med I order form"))</f>
        <v>Ikke med I order form</v>
      </c>
      <c r="V1952" s="172"/>
      <c r="W1952" s="120"/>
      <c r="AA1952" s="195"/>
      <c r="AB1952" s="137"/>
    </row>
    <row r="1953" spans="1:28" s="2" customFormat="1" ht="15" x14ac:dyDescent="0.2">
      <c r="A1953" s="228">
        <v>820439</v>
      </c>
      <c r="B1953" s="228" t="s">
        <v>2178</v>
      </c>
      <c r="C1953" s="228" t="s">
        <v>4204</v>
      </c>
      <c r="D1953" s="228" t="s">
        <v>4103</v>
      </c>
      <c r="E1953" s="228" t="s">
        <v>3079</v>
      </c>
      <c r="F1953" s="228">
        <v>4143</v>
      </c>
      <c r="G1953" s="228" t="s">
        <v>128</v>
      </c>
      <c r="H1953" s="228">
        <v>0</v>
      </c>
      <c r="I1953" s="228">
        <v>0</v>
      </c>
      <c r="J1953" s="228">
        <v>0</v>
      </c>
      <c r="K1953" s="228">
        <v>0</v>
      </c>
      <c r="L1953" s="231">
        <v>0</v>
      </c>
      <c r="N1953" s="119" t="str">
        <f t="shared" si="90"/>
        <v>820439-88300-4143</v>
      </c>
      <c r="O1953" s="122" t="str">
        <f>IF(B1953="NET","",IF(B1953="","",IFERROR(VLOOKUP(N1953,EAN!$A:$B,2,FALSE),"MANGLER - MÅ OPPDATERE EAN-FANEN")))</f>
        <v>MANGLER - MÅ OPPDATERE EAN-FANEN</v>
      </c>
      <c r="P1953" s="119">
        <f t="shared" si="91"/>
        <v>0</v>
      </c>
      <c r="Q1953" s="119">
        <f t="shared" si="92"/>
        <v>0</v>
      </c>
      <c r="S1953" s="137" t="str">
        <f>IF(B1953="NET","",IFERROR(VLOOKUP(O1953,'2) Order Form'!$W$9:$W$1926,1,FALSE),"Ikke med I order form"))</f>
        <v>Ikke med I order form</v>
      </c>
      <c r="V1953" s="172"/>
      <c r="W1953" s="120"/>
      <c r="AA1953" s="195"/>
      <c r="AB1953" s="137"/>
    </row>
    <row r="1954" spans="1:28" s="2" customFormat="1" ht="15" x14ac:dyDescent="0.2">
      <c r="A1954" s="228">
        <v>820439</v>
      </c>
      <c r="B1954" s="228" t="s">
        <v>2178</v>
      </c>
      <c r="C1954" s="228" t="s">
        <v>4204</v>
      </c>
      <c r="D1954" s="228" t="s">
        <v>4104</v>
      </c>
      <c r="E1954" s="228" t="s">
        <v>3079</v>
      </c>
      <c r="F1954" s="228">
        <v>4446</v>
      </c>
      <c r="G1954" s="228" t="s">
        <v>128</v>
      </c>
      <c r="H1954" s="228">
        <v>0</v>
      </c>
      <c r="I1954" s="228">
        <v>0</v>
      </c>
      <c r="J1954" s="228">
        <v>0</v>
      </c>
      <c r="K1954" s="228">
        <v>0</v>
      </c>
      <c r="L1954" s="231">
        <v>0</v>
      </c>
      <c r="N1954" s="119" t="str">
        <f t="shared" si="90"/>
        <v>820439-88300-4446</v>
      </c>
      <c r="O1954" s="122" t="str">
        <f>IF(B1954="NET","",IF(B1954="","",IFERROR(VLOOKUP(N1954,EAN!$A:$B,2,FALSE),"MANGLER - MÅ OPPDATERE EAN-FANEN")))</f>
        <v>MANGLER - MÅ OPPDATERE EAN-FANEN</v>
      </c>
      <c r="P1954" s="119">
        <f t="shared" si="91"/>
        <v>0</v>
      </c>
      <c r="Q1954" s="119">
        <f t="shared" si="92"/>
        <v>0</v>
      </c>
      <c r="S1954" s="137" t="str">
        <f>IF(B1954="NET","",IFERROR(VLOOKUP(O1954,'2) Order Form'!$W$9:$W$1926,1,FALSE),"Ikke med I order form"))</f>
        <v>Ikke med I order form</v>
      </c>
      <c r="V1954" s="172"/>
      <c r="W1954" s="120"/>
      <c r="AA1954" s="195"/>
      <c r="AB1954" s="137"/>
    </row>
    <row r="1955" spans="1:28" s="2" customFormat="1" ht="15" x14ac:dyDescent="0.2">
      <c r="A1955" s="228">
        <v>820439</v>
      </c>
      <c r="B1955" s="228" t="s">
        <v>2178</v>
      </c>
      <c r="C1955" s="228" t="s">
        <v>4204</v>
      </c>
      <c r="D1955" s="228" t="s">
        <v>3449</v>
      </c>
      <c r="E1955" s="228" t="s">
        <v>4364</v>
      </c>
      <c r="F1955" s="228">
        <v>3537</v>
      </c>
      <c r="G1955" s="228" t="s">
        <v>128</v>
      </c>
      <c r="H1955" s="228">
        <v>0</v>
      </c>
      <c r="I1955" s="228">
        <v>0</v>
      </c>
      <c r="J1955" s="228">
        <v>0</v>
      </c>
      <c r="K1955" s="228">
        <v>0</v>
      </c>
      <c r="L1955" s="231">
        <v>0</v>
      </c>
      <c r="N1955" s="119" t="str">
        <f t="shared" si="90"/>
        <v>820439-99901-3537</v>
      </c>
      <c r="O1955" s="122" t="str">
        <f>IF(B1955="NET","",IF(B1955="","",IFERROR(VLOOKUP(N1955,EAN!$A:$B,2,FALSE),"MANGLER - MÅ OPPDATERE EAN-FANEN")))</f>
        <v>MANGLER - MÅ OPPDATERE EAN-FANEN</v>
      </c>
      <c r="P1955" s="119">
        <f t="shared" si="91"/>
        <v>0</v>
      </c>
      <c r="Q1955" s="119">
        <f t="shared" si="92"/>
        <v>0</v>
      </c>
      <c r="S1955" s="137" t="str">
        <f>IF(B1955="NET","",IFERROR(VLOOKUP(O1955,'2) Order Form'!$W$9:$W$1926,1,FALSE),"Ikke med I order form"))</f>
        <v>Ikke med I order form</v>
      </c>
      <c r="V1955" s="172"/>
      <c r="W1955" s="120"/>
      <c r="AA1955" s="195"/>
      <c r="AB1955" s="137"/>
    </row>
    <row r="1956" spans="1:28" s="2" customFormat="1" ht="15" x14ac:dyDescent="0.2">
      <c r="A1956" s="228">
        <v>820439</v>
      </c>
      <c r="B1956" s="228" t="s">
        <v>2178</v>
      </c>
      <c r="C1956" s="228" t="s">
        <v>4204</v>
      </c>
      <c r="D1956" s="228" t="s">
        <v>3450</v>
      </c>
      <c r="E1956" s="228" t="s">
        <v>4364</v>
      </c>
      <c r="F1956" s="228">
        <v>3840</v>
      </c>
      <c r="G1956" s="228" t="s">
        <v>128</v>
      </c>
      <c r="H1956" s="228">
        <v>0</v>
      </c>
      <c r="I1956" s="228">
        <v>0</v>
      </c>
      <c r="J1956" s="228">
        <v>0</v>
      </c>
      <c r="K1956" s="228">
        <v>0</v>
      </c>
      <c r="L1956" s="231">
        <v>0</v>
      </c>
      <c r="N1956" s="119" t="str">
        <f t="shared" si="90"/>
        <v>820439-99901-3840</v>
      </c>
      <c r="O1956" s="122" t="str">
        <f>IF(B1956="NET","",IF(B1956="","",IFERROR(VLOOKUP(N1956,EAN!$A:$B,2,FALSE),"MANGLER - MÅ OPPDATERE EAN-FANEN")))</f>
        <v>MANGLER - MÅ OPPDATERE EAN-FANEN</v>
      </c>
      <c r="P1956" s="119">
        <f t="shared" si="91"/>
        <v>0</v>
      </c>
      <c r="Q1956" s="119">
        <f t="shared" si="92"/>
        <v>0</v>
      </c>
      <c r="S1956" s="137" t="str">
        <f>IF(B1956="NET","",IFERROR(VLOOKUP(O1956,'2) Order Form'!$W$9:$W$1926,1,FALSE),"Ikke med I order form"))</f>
        <v>Ikke med I order form</v>
      </c>
      <c r="V1956" s="172"/>
      <c r="W1956" s="120"/>
      <c r="AA1956" s="195"/>
      <c r="AB1956" s="137"/>
    </row>
    <row r="1957" spans="1:28" s="2" customFormat="1" ht="15" x14ac:dyDescent="0.2">
      <c r="A1957" s="228">
        <v>820439</v>
      </c>
      <c r="B1957" s="228" t="s">
        <v>2178</v>
      </c>
      <c r="C1957" s="228" t="s">
        <v>4204</v>
      </c>
      <c r="D1957" s="228" t="s">
        <v>3451</v>
      </c>
      <c r="E1957" s="228" t="s">
        <v>4364</v>
      </c>
      <c r="F1957" s="228">
        <v>4143</v>
      </c>
      <c r="G1957" s="228" t="s">
        <v>128</v>
      </c>
      <c r="H1957" s="228">
        <v>0</v>
      </c>
      <c r="I1957" s="228">
        <v>0</v>
      </c>
      <c r="J1957" s="228">
        <v>0</v>
      </c>
      <c r="K1957" s="228">
        <v>0</v>
      </c>
      <c r="L1957" s="231">
        <v>0</v>
      </c>
      <c r="N1957" s="119" t="str">
        <f t="shared" si="90"/>
        <v>820439-99901-4143</v>
      </c>
      <c r="O1957" s="122" t="str">
        <f>IF(B1957="NET","",IF(B1957="","",IFERROR(VLOOKUP(N1957,EAN!$A:$B,2,FALSE),"MANGLER - MÅ OPPDATERE EAN-FANEN")))</f>
        <v>MANGLER - MÅ OPPDATERE EAN-FANEN</v>
      </c>
      <c r="P1957" s="119">
        <f t="shared" si="91"/>
        <v>0</v>
      </c>
      <c r="Q1957" s="119">
        <f t="shared" si="92"/>
        <v>0</v>
      </c>
      <c r="S1957" s="137" t="str">
        <f>IF(B1957="NET","",IFERROR(VLOOKUP(O1957,'2) Order Form'!$W$9:$W$1926,1,FALSE),"Ikke med I order form"))</f>
        <v>Ikke med I order form</v>
      </c>
      <c r="V1957" s="172"/>
      <c r="W1957" s="120"/>
      <c r="AA1957" s="195"/>
      <c r="AB1957" s="137"/>
    </row>
    <row r="1958" spans="1:28" s="2" customFormat="1" ht="15" x14ac:dyDescent="0.2">
      <c r="A1958" s="228">
        <v>820439</v>
      </c>
      <c r="B1958" s="228" t="s">
        <v>2178</v>
      </c>
      <c r="C1958" s="228" t="s">
        <v>4204</v>
      </c>
      <c r="D1958" s="228" t="s">
        <v>3452</v>
      </c>
      <c r="E1958" s="228" t="s">
        <v>4364</v>
      </c>
      <c r="F1958" s="228">
        <v>4446</v>
      </c>
      <c r="G1958" s="228" t="s">
        <v>128</v>
      </c>
      <c r="H1958" s="228">
        <v>0</v>
      </c>
      <c r="I1958" s="228">
        <v>0</v>
      </c>
      <c r="J1958" s="228">
        <v>0</v>
      </c>
      <c r="K1958" s="228">
        <v>0</v>
      </c>
      <c r="L1958" s="231">
        <v>0</v>
      </c>
      <c r="N1958" s="119" t="str">
        <f t="shared" si="90"/>
        <v>820439-99901-4446</v>
      </c>
      <c r="O1958" s="122" t="str">
        <f>IF(B1958="NET","",IF(B1958="","",IFERROR(VLOOKUP(N1958,EAN!$A:$B,2,FALSE),"MANGLER - MÅ OPPDATERE EAN-FANEN")))</f>
        <v>MANGLER - MÅ OPPDATERE EAN-FANEN</v>
      </c>
      <c r="P1958" s="119">
        <f t="shared" si="91"/>
        <v>0</v>
      </c>
      <c r="Q1958" s="119">
        <f t="shared" si="92"/>
        <v>0</v>
      </c>
      <c r="S1958" s="137" t="str">
        <f>IF(B1958="NET","",IFERROR(VLOOKUP(O1958,'2) Order Form'!$W$9:$W$1926,1,FALSE),"Ikke med I order form"))</f>
        <v>Ikke med I order form</v>
      </c>
      <c r="V1958" s="172"/>
      <c r="W1958" s="120"/>
      <c r="AA1958" s="195"/>
      <c r="AB1958" s="137"/>
    </row>
    <row r="1959" spans="1:28" s="2" customFormat="1" ht="15" x14ac:dyDescent="0.2">
      <c r="A1959" s="229">
        <v>820440</v>
      </c>
      <c r="B1959" s="228" t="s">
        <v>248</v>
      </c>
      <c r="C1959" s="228"/>
      <c r="D1959" s="228"/>
      <c r="E1959" s="228"/>
      <c r="F1959" s="228"/>
      <c r="G1959" s="228"/>
      <c r="H1959" s="229">
        <v>202226</v>
      </c>
      <c r="I1959" s="229">
        <v>202227</v>
      </c>
      <c r="J1959" s="229">
        <v>202228</v>
      </c>
      <c r="K1959" s="229">
        <v>202229</v>
      </c>
      <c r="L1959" s="232">
        <v>202234</v>
      </c>
      <c r="N1959" s="119" t="str">
        <f t="shared" si="90"/>
        <v>820440-</v>
      </c>
      <c r="O1959" s="122" t="str">
        <f>IF(B1959="NET","",IF(B1959="","",IFERROR(VLOOKUP(N1959,EAN!$A:$B,2,FALSE),"MANGLER - MÅ OPPDATERE EAN-FANEN")))</f>
        <v/>
      </c>
      <c r="P1959" s="119">
        <f t="shared" si="91"/>
        <v>202226</v>
      </c>
      <c r="Q1959" s="119">
        <f t="shared" si="92"/>
        <v>202234</v>
      </c>
      <c r="S1959" s="137" t="str">
        <f>IF(B1959="NET","",IFERROR(VLOOKUP(O1959,'2) Order Form'!$W$9:$W$1926,1,FALSE),"Ikke med I order form"))</f>
        <v/>
      </c>
      <c r="V1959" s="172"/>
      <c r="W1959" s="120"/>
      <c r="AA1959" s="195"/>
      <c r="AB1959" s="137"/>
    </row>
    <row r="1960" spans="1:28" s="2" customFormat="1" ht="15" x14ac:dyDescent="0.2">
      <c r="A1960" s="228">
        <v>820440</v>
      </c>
      <c r="B1960" s="228" t="s">
        <v>4105</v>
      </c>
      <c r="C1960" s="228" t="s">
        <v>4204</v>
      </c>
      <c r="D1960" s="228" t="s">
        <v>3393</v>
      </c>
      <c r="E1960" s="228" t="s">
        <v>3309</v>
      </c>
      <c r="F1960" s="228" t="s">
        <v>8</v>
      </c>
      <c r="G1960" s="228" t="s">
        <v>128</v>
      </c>
      <c r="H1960" s="228">
        <v>0</v>
      </c>
      <c r="I1960" s="228">
        <v>0</v>
      </c>
      <c r="J1960" s="228">
        <v>0</v>
      </c>
      <c r="K1960" s="228">
        <v>0</v>
      </c>
      <c r="L1960" s="231">
        <v>0</v>
      </c>
      <c r="N1960" s="119" t="str">
        <f t="shared" si="90"/>
        <v>820440-44002-S</v>
      </c>
      <c r="O1960" s="122" t="str">
        <f>IF(B1960="NET","",IF(B1960="","",IFERROR(VLOOKUP(N1960,EAN!$A:$B,2,FALSE),"MANGLER - MÅ OPPDATERE EAN-FANEN")))</f>
        <v>MANGLER - MÅ OPPDATERE EAN-FANEN</v>
      </c>
      <c r="P1960" s="119">
        <f t="shared" si="91"/>
        <v>0</v>
      </c>
      <c r="Q1960" s="119">
        <f t="shared" si="92"/>
        <v>0</v>
      </c>
      <c r="S1960" s="137" t="str">
        <f>IF(B1960="NET","",IFERROR(VLOOKUP(O1960,'2) Order Form'!$W$9:$W$1926,1,FALSE),"Ikke med I order form"))</f>
        <v>Ikke med I order form</v>
      </c>
      <c r="V1960" s="172"/>
      <c r="W1960" s="120"/>
      <c r="AA1960" s="195"/>
      <c r="AB1960" s="137"/>
    </row>
    <row r="1961" spans="1:28" s="2" customFormat="1" ht="15" x14ac:dyDescent="0.2">
      <c r="A1961" s="228">
        <v>820440</v>
      </c>
      <c r="B1961" s="228" t="s">
        <v>4105</v>
      </c>
      <c r="C1961" s="228" t="s">
        <v>4204</v>
      </c>
      <c r="D1961" s="228" t="s">
        <v>3394</v>
      </c>
      <c r="E1961" s="228" t="s">
        <v>3309</v>
      </c>
      <c r="F1961" s="228" t="s">
        <v>7</v>
      </c>
      <c r="G1961" s="228" t="s">
        <v>128</v>
      </c>
      <c r="H1961" s="228">
        <v>0</v>
      </c>
      <c r="I1961" s="228">
        <v>0</v>
      </c>
      <c r="J1961" s="228">
        <v>0</v>
      </c>
      <c r="K1961" s="228">
        <v>0</v>
      </c>
      <c r="L1961" s="231">
        <v>0</v>
      </c>
      <c r="N1961" s="119" t="str">
        <f t="shared" si="90"/>
        <v>820440-44002-M</v>
      </c>
      <c r="O1961" s="122" t="str">
        <f>IF(B1961="NET","",IF(B1961="","",IFERROR(VLOOKUP(N1961,EAN!$A:$B,2,FALSE),"MANGLER - MÅ OPPDATERE EAN-FANEN")))</f>
        <v>MANGLER - MÅ OPPDATERE EAN-FANEN</v>
      </c>
      <c r="P1961" s="119">
        <f t="shared" si="91"/>
        <v>0</v>
      </c>
      <c r="Q1961" s="119">
        <f t="shared" si="92"/>
        <v>0</v>
      </c>
      <c r="S1961" s="137" t="str">
        <f>IF(B1961="NET","",IFERROR(VLOOKUP(O1961,'2) Order Form'!$W$9:$W$1926,1,FALSE),"Ikke med I order form"))</f>
        <v>Ikke med I order form</v>
      </c>
      <c r="V1961" s="172"/>
      <c r="W1961" s="120"/>
      <c r="AA1961" s="195"/>
      <c r="AB1961" s="137"/>
    </row>
    <row r="1962" spans="1:28" s="2" customFormat="1" ht="15" x14ac:dyDescent="0.2">
      <c r="A1962" s="228">
        <v>820440</v>
      </c>
      <c r="B1962" s="228" t="s">
        <v>4105</v>
      </c>
      <c r="C1962" s="228" t="s">
        <v>4204</v>
      </c>
      <c r="D1962" s="228" t="s">
        <v>3395</v>
      </c>
      <c r="E1962" s="228" t="s">
        <v>3309</v>
      </c>
      <c r="F1962" s="228" t="s">
        <v>67</v>
      </c>
      <c r="G1962" s="228" t="s">
        <v>128</v>
      </c>
      <c r="H1962" s="228">
        <v>0</v>
      </c>
      <c r="I1962" s="228">
        <v>0</v>
      </c>
      <c r="J1962" s="228">
        <v>0</v>
      </c>
      <c r="K1962" s="228">
        <v>0</v>
      </c>
      <c r="L1962" s="231">
        <v>0</v>
      </c>
      <c r="N1962" s="119" t="str">
        <f t="shared" si="90"/>
        <v>820440-44002-L</v>
      </c>
      <c r="O1962" s="122" t="str">
        <f>IF(B1962="NET","",IF(B1962="","",IFERROR(VLOOKUP(N1962,EAN!$A:$B,2,FALSE),"MANGLER - MÅ OPPDATERE EAN-FANEN")))</f>
        <v>MANGLER - MÅ OPPDATERE EAN-FANEN</v>
      </c>
      <c r="P1962" s="119">
        <f t="shared" si="91"/>
        <v>0</v>
      </c>
      <c r="Q1962" s="119">
        <f t="shared" si="92"/>
        <v>0</v>
      </c>
      <c r="S1962" s="137" t="str">
        <f>IF(B1962="NET","",IFERROR(VLOOKUP(O1962,'2) Order Form'!$W$9:$W$1926,1,FALSE),"Ikke med I order form"))</f>
        <v>Ikke med I order form</v>
      </c>
      <c r="V1962" s="172"/>
      <c r="W1962" s="120"/>
      <c r="AA1962" s="195"/>
      <c r="AB1962" s="137"/>
    </row>
    <row r="1963" spans="1:28" s="2" customFormat="1" ht="15" x14ac:dyDescent="0.2">
      <c r="A1963" s="228">
        <v>820440</v>
      </c>
      <c r="B1963" s="228" t="s">
        <v>4105</v>
      </c>
      <c r="C1963" s="228" t="s">
        <v>4204</v>
      </c>
      <c r="D1963" s="228" t="s">
        <v>3396</v>
      </c>
      <c r="E1963" s="228" t="s">
        <v>3309</v>
      </c>
      <c r="F1963" s="228" t="s">
        <v>68</v>
      </c>
      <c r="G1963" s="228" t="s">
        <v>128</v>
      </c>
      <c r="H1963" s="228">
        <v>0</v>
      </c>
      <c r="I1963" s="228">
        <v>0</v>
      </c>
      <c r="J1963" s="228">
        <v>0</v>
      </c>
      <c r="K1963" s="228">
        <v>0</v>
      </c>
      <c r="L1963" s="231">
        <v>0</v>
      </c>
      <c r="N1963" s="119" t="str">
        <f t="shared" si="90"/>
        <v>820440-44002-XL</v>
      </c>
      <c r="O1963" s="122" t="str">
        <f>IF(B1963="NET","",IF(B1963="","",IFERROR(VLOOKUP(N1963,EAN!$A:$B,2,FALSE),"MANGLER - MÅ OPPDATERE EAN-FANEN")))</f>
        <v>MANGLER - MÅ OPPDATERE EAN-FANEN</v>
      </c>
      <c r="P1963" s="119">
        <f t="shared" si="91"/>
        <v>0</v>
      </c>
      <c r="Q1963" s="119">
        <f t="shared" si="92"/>
        <v>0</v>
      </c>
      <c r="S1963" s="137" t="str">
        <f>IF(B1963="NET","",IFERROR(VLOOKUP(O1963,'2) Order Form'!$W$9:$W$1926,1,FALSE),"Ikke med I order form"))</f>
        <v>Ikke med I order form</v>
      </c>
      <c r="V1963" s="172"/>
      <c r="W1963" s="120"/>
      <c r="AA1963" s="195"/>
      <c r="AB1963" s="137"/>
    </row>
    <row r="1964" spans="1:28" s="2" customFormat="1" ht="15" x14ac:dyDescent="0.2">
      <c r="A1964" s="228">
        <v>820440</v>
      </c>
      <c r="B1964" s="228" t="s">
        <v>4105</v>
      </c>
      <c r="C1964" s="228" t="s">
        <v>4204</v>
      </c>
      <c r="D1964" s="228" t="s">
        <v>650</v>
      </c>
      <c r="E1964" s="228" t="s">
        <v>4364</v>
      </c>
      <c r="F1964" s="228" t="s">
        <v>8</v>
      </c>
      <c r="G1964" s="228" t="s">
        <v>128</v>
      </c>
      <c r="H1964" s="228">
        <v>0</v>
      </c>
      <c r="I1964" s="228">
        <v>0</v>
      </c>
      <c r="J1964" s="228">
        <v>0</v>
      </c>
      <c r="K1964" s="228">
        <v>0</v>
      </c>
      <c r="L1964" s="231">
        <v>0</v>
      </c>
      <c r="N1964" s="119" t="str">
        <f t="shared" si="90"/>
        <v>820440-99901-S</v>
      </c>
      <c r="O1964" s="122" t="str">
        <f>IF(B1964="NET","",IF(B1964="","",IFERROR(VLOOKUP(N1964,EAN!$A:$B,2,FALSE),"MANGLER - MÅ OPPDATERE EAN-FANEN")))</f>
        <v>MANGLER - MÅ OPPDATERE EAN-FANEN</v>
      </c>
      <c r="P1964" s="119">
        <f t="shared" si="91"/>
        <v>0</v>
      </c>
      <c r="Q1964" s="119">
        <f t="shared" si="92"/>
        <v>0</v>
      </c>
      <c r="S1964" s="137" t="str">
        <f>IF(B1964="NET","",IFERROR(VLOOKUP(O1964,'2) Order Form'!$W$9:$W$1926,1,FALSE),"Ikke med I order form"))</f>
        <v>Ikke med I order form</v>
      </c>
      <c r="V1964" s="172"/>
      <c r="W1964" s="120"/>
      <c r="AA1964" s="195"/>
      <c r="AB1964" s="137"/>
    </row>
    <row r="1965" spans="1:28" s="2" customFormat="1" ht="15" x14ac:dyDescent="0.2">
      <c r="A1965" s="228">
        <v>820440</v>
      </c>
      <c r="B1965" s="228" t="s">
        <v>4105</v>
      </c>
      <c r="C1965" s="228" t="s">
        <v>4204</v>
      </c>
      <c r="D1965" s="228" t="s">
        <v>651</v>
      </c>
      <c r="E1965" s="228" t="s">
        <v>4364</v>
      </c>
      <c r="F1965" s="228" t="s">
        <v>7</v>
      </c>
      <c r="G1965" s="228" t="s">
        <v>128</v>
      </c>
      <c r="H1965" s="228">
        <v>0</v>
      </c>
      <c r="I1965" s="228">
        <v>0</v>
      </c>
      <c r="J1965" s="228">
        <v>0</v>
      </c>
      <c r="K1965" s="228">
        <v>0</v>
      </c>
      <c r="L1965" s="231">
        <v>0</v>
      </c>
      <c r="N1965" s="119" t="str">
        <f t="shared" si="90"/>
        <v>820440-99901-M</v>
      </c>
      <c r="O1965" s="122" t="str">
        <f>IF(B1965="NET","",IF(B1965="","",IFERROR(VLOOKUP(N1965,EAN!$A:$B,2,FALSE),"MANGLER - MÅ OPPDATERE EAN-FANEN")))</f>
        <v>MANGLER - MÅ OPPDATERE EAN-FANEN</v>
      </c>
      <c r="P1965" s="119">
        <f t="shared" si="91"/>
        <v>0</v>
      </c>
      <c r="Q1965" s="119">
        <f t="shared" si="92"/>
        <v>0</v>
      </c>
      <c r="S1965" s="137" t="str">
        <f>IF(B1965="NET","",IFERROR(VLOOKUP(O1965,'2) Order Form'!$W$9:$W$1926,1,FALSE),"Ikke med I order form"))</f>
        <v>Ikke med I order form</v>
      </c>
      <c r="V1965" s="172"/>
      <c r="W1965" s="120"/>
      <c r="AA1965" s="195"/>
      <c r="AB1965" s="137"/>
    </row>
    <row r="1966" spans="1:28" s="2" customFormat="1" ht="15" x14ac:dyDescent="0.2">
      <c r="A1966" s="228">
        <v>820440</v>
      </c>
      <c r="B1966" s="228" t="s">
        <v>4105</v>
      </c>
      <c r="C1966" s="228" t="s">
        <v>4204</v>
      </c>
      <c r="D1966" s="228" t="s">
        <v>652</v>
      </c>
      <c r="E1966" s="228" t="s">
        <v>4364</v>
      </c>
      <c r="F1966" s="228" t="s">
        <v>67</v>
      </c>
      <c r="G1966" s="228" t="s">
        <v>128</v>
      </c>
      <c r="H1966" s="228">
        <v>0</v>
      </c>
      <c r="I1966" s="228">
        <v>0</v>
      </c>
      <c r="J1966" s="228">
        <v>0</v>
      </c>
      <c r="K1966" s="228">
        <v>0</v>
      </c>
      <c r="L1966" s="231">
        <v>0</v>
      </c>
      <c r="N1966" s="119" t="str">
        <f t="shared" si="90"/>
        <v>820440-99901-L</v>
      </c>
      <c r="O1966" s="122" t="str">
        <f>IF(B1966="NET","",IF(B1966="","",IFERROR(VLOOKUP(N1966,EAN!$A:$B,2,FALSE),"MANGLER - MÅ OPPDATERE EAN-FANEN")))</f>
        <v>MANGLER - MÅ OPPDATERE EAN-FANEN</v>
      </c>
      <c r="P1966" s="119">
        <f t="shared" si="91"/>
        <v>0</v>
      </c>
      <c r="Q1966" s="119">
        <f t="shared" si="92"/>
        <v>0</v>
      </c>
      <c r="S1966" s="137" t="str">
        <f>IF(B1966="NET","",IFERROR(VLOOKUP(O1966,'2) Order Form'!$W$9:$W$1926,1,FALSE),"Ikke med I order form"))</f>
        <v>Ikke med I order form</v>
      </c>
      <c r="V1966" s="172"/>
      <c r="W1966" s="120"/>
      <c r="AA1966" s="195"/>
      <c r="AB1966" s="137"/>
    </row>
    <row r="1967" spans="1:28" s="2" customFormat="1" ht="15" x14ac:dyDescent="0.2">
      <c r="A1967" s="228">
        <v>820440</v>
      </c>
      <c r="B1967" s="228" t="s">
        <v>4105</v>
      </c>
      <c r="C1967" s="228" t="s">
        <v>4204</v>
      </c>
      <c r="D1967" s="228" t="s">
        <v>653</v>
      </c>
      <c r="E1967" s="228" t="s">
        <v>4364</v>
      </c>
      <c r="F1967" s="228" t="s">
        <v>68</v>
      </c>
      <c r="G1967" s="228" t="s">
        <v>128</v>
      </c>
      <c r="H1967" s="228">
        <v>0</v>
      </c>
      <c r="I1967" s="228">
        <v>0</v>
      </c>
      <c r="J1967" s="228">
        <v>0</v>
      </c>
      <c r="K1967" s="228">
        <v>0</v>
      </c>
      <c r="L1967" s="231">
        <v>0</v>
      </c>
      <c r="N1967" s="119" t="str">
        <f t="shared" si="90"/>
        <v>820440-99901-XL</v>
      </c>
      <c r="O1967" s="122" t="str">
        <f>IF(B1967="NET","",IF(B1967="","",IFERROR(VLOOKUP(N1967,EAN!$A:$B,2,FALSE),"MANGLER - MÅ OPPDATERE EAN-FANEN")))</f>
        <v>MANGLER - MÅ OPPDATERE EAN-FANEN</v>
      </c>
      <c r="P1967" s="119">
        <f t="shared" si="91"/>
        <v>0</v>
      </c>
      <c r="Q1967" s="119">
        <f t="shared" si="92"/>
        <v>0</v>
      </c>
      <c r="S1967" s="137" t="str">
        <f>IF(B1967="NET","",IFERROR(VLOOKUP(O1967,'2) Order Form'!$W$9:$W$1926,1,FALSE),"Ikke med I order form"))</f>
        <v>Ikke med I order form</v>
      </c>
      <c r="V1967" s="172"/>
      <c r="W1967" s="120"/>
      <c r="AA1967" s="195"/>
      <c r="AB1967" s="137"/>
    </row>
    <row r="1968" spans="1:28" s="2" customFormat="1" ht="15" x14ac:dyDescent="0.2">
      <c r="A1968" s="229">
        <v>820441</v>
      </c>
      <c r="B1968" s="228" t="s">
        <v>248</v>
      </c>
      <c r="C1968" s="228"/>
      <c r="D1968" s="228"/>
      <c r="E1968" s="228"/>
      <c r="F1968" s="228"/>
      <c r="G1968" s="228"/>
      <c r="H1968" s="229">
        <v>202226</v>
      </c>
      <c r="I1968" s="229">
        <v>202227</v>
      </c>
      <c r="J1968" s="229">
        <v>202228</v>
      </c>
      <c r="K1968" s="229">
        <v>202229</v>
      </c>
      <c r="L1968" s="232">
        <v>202234</v>
      </c>
      <c r="N1968" s="119" t="str">
        <f t="shared" si="90"/>
        <v>820441-</v>
      </c>
      <c r="O1968" s="122" t="str">
        <f>IF(B1968="NET","",IF(B1968="","",IFERROR(VLOOKUP(N1968,EAN!$A:$B,2,FALSE),"MANGLER - MÅ OPPDATERE EAN-FANEN")))</f>
        <v/>
      </c>
      <c r="P1968" s="119">
        <f t="shared" si="91"/>
        <v>202226</v>
      </c>
      <c r="Q1968" s="119">
        <f t="shared" si="92"/>
        <v>202234</v>
      </c>
      <c r="S1968" s="137" t="str">
        <f>IF(B1968="NET","",IFERROR(VLOOKUP(O1968,'2) Order Form'!$W$9:$W$1926,1,FALSE),"Ikke med I order form"))</f>
        <v/>
      </c>
      <c r="V1968" s="172"/>
      <c r="W1968" s="120"/>
      <c r="AA1968" s="195"/>
      <c r="AB1968" s="137"/>
    </row>
    <row r="1969" spans="1:28" s="2" customFormat="1" ht="15" x14ac:dyDescent="0.2">
      <c r="A1969" s="228">
        <v>820441</v>
      </c>
      <c r="B1969" s="228" t="s">
        <v>4106</v>
      </c>
      <c r="C1969" s="228" t="s">
        <v>4204</v>
      </c>
      <c r="D1969" s="228" t="s">
        <v>4020</v>
      </c>
      <c r="E1969" s="228" t="s">
        <v>4400</v>
      </c>
      <c r="F1969" s="228" t="s">
        <v>69</v>
      </c>
      <c r="G1969" s="228" t="s">
        <v>128</v>
      </c>
      <c r="H1969" s="228">
        <v>0</v>
      </c>
      <c r="I1969" s="228">
        <v>0</v>
      </c>
      <c r="J1969" s="228">
        <v>0</v>
      </c>
      <c r="K1969" s="228">
        <v>0</v>
      </c>
      <c r="L1969" s="231">
        <v>0</v>
      </c>
      <c r="N1969" s="119" t="str">
        <f t="shared" si="90"/>
        <v>820441-44004-XS</v>
      </c>
      <c r="O1969" s="122" t="str">
        <f>IF(B1969="NET","",IF(B1969="","",IFERROR(VLOOKUP(N1969,EAN!$A:$B,2,FALSE),"MANGLER - MÅ OPPDATERE EAN-FANEN")))</f>
        <v>MANGLER - MÅ OPPDATERE EAN-FANEN</v>
      </c>
      <c r="P1969" s="119">
        <f t="shared" si="91"/>
        <v>0</v>
      </c>
      <c r="Q1969" s="119">
        <f t="shared" si="92"/>
        <v>0</v>
      </c>
      <c r="S1969" s="137" t="str">
        <f>IF(B1969="NET","",IFERROR(VLOOKUP(O1969,'2) Order Form'!$W$9:$W$1926,1,FALSE),"Ikke med I order form"))</f>
        <v>Ikke med I order form</v>
      </c>
      <c r="V1969" s="172"/>
      <c r="W1969" s="120"/>
      <c r="AA1969" s="195"/>
      <c r="AB1969" s="137"/>
    </row>
    <row r="1970" spans="1:28" s="2" customFormat="1" ht="15" x14ac:dyDescent="0.2">
      <c r="A1970" s="228">
        <v>820441</v>
      </c>
      <c r="B1970" s="228" t="s">
        <v>4106</v>
      </c>
      <c r="C1970" s="228" t="s">
        <v>4204</v>
      </c>
      <c r="D1970" s="228" t="s">
        <v>4021</v>
      </c>
      <c r="E1970" s="228" t="s">
        <v>4400</v>
      </c>
      <c r="F1970" s="228" t="s">
        <v>8</v>
      </c>
      <c r="G1970" s="228" t="s">
        <v>128</v>
      </c>
      <c r="H1970" s="228">
        <v>0</v>
      </c>
      <c r="I1970" s="228">
        <v>0</v>
      </c>
      <c r="J1970" s="228">
        <v>0</v>
      </c>
      <c r="K1970" s="228">
        <v>0</v>
      </c>
      <c r="L1970" s="231">
        <v>0</v>
      </c>
      <c r="N1970" s="119" t="str">
        <f t="shared" si="90"/>
        <v>820441-44004-S</v>
      </c>
      <c r="O1970" s="122" t="str">
        <f>IF(B1970="NET","",IF(B1970="","",IFERROR(VLOOKUP(N1970,EAN!$A:$B,2,FALSE),"MANGLER - MÅ OPPDATERE EAN-FANEN")))</f>
        <v>MANGLER - MÅ OPPDATERE EAN-FANEN</v>
      </c>
      <c r="P1970" s="119">
        <f t="shared" si="91"/>
        <v>0</v>
      </c>
      <c r="Q1970" s="119">
        <f t="shared" si="92"/>
        <v>0</v>
      </c>
      <c r="S1970" s="137" t="str">
        <f>IF(B1970="NET","",IFERROR(VLOOKUP(O1970,'2) Order Form'!$W$9:$W$1926,1,FALSE),"Ikke med I order form"))</f>
        <v>Ikke med I order form</v>
      </c>
      <c r="V1970" s="172"/>
      <c r="W1970" s="120"/>
      <c r="AA1970" s="195"/>
      <c r="AB1970" s="137"/>
    </row>
    <row r="1971" spans="1:28" s="2" customFormat="1" ht="15" x14ac:dyDescent="0.2">
      <c r="A1971" s="228">
        <v>820441</v>
      </c>
      <c r="B1971" s="228" t="s">
        <v>4106</v>
      </c>
      <c r="C1971" s="228" t="s">
        <v>4204</v>
      </c>
      <c r="D1971" s="228" t="s">
        <v>4022</v>
      </c>
      <c r="E1971" s="228" t="s">
        <v>4400</v>
      </c>
      <c r="F1971" s="228" t="s">
        <v>7</v>
      </c>
      <c r="G1971" s="228" t="s">
        <v>128</v>
      </c>
      <c r="H1971" s="228">
        <v>0</v>
      </c>
      <c r="I1971" s="228">
        <v>0</v>
      </c>
      <c r="J1971" s="228">
        <v>0</v>
      </c>
      <c r="K1971" s="228">
        <v>0</v>
      </c>
      <c r="L1971" s="231">
        <v>0</v>
      </c>
      <c r="N1971" s="119" t="str">
        <f t="shared" si="90"/>
        <v>820441-44004-M</v>
      </c>
      <c r="O1971" s="122" t="str">
        <f>IF(B1971="NET","",IF(B1971="","",IFERROR(VLOOKUP(N1971,EAN!$A:$B,2,FALSE),"MANGLER - MÅ OPPDATERE EAN-FANEN")))</f>
        <v>MANGLER - MÅ OPPDATERE EAN-FANEN</v>
      </c>
      <c r="P1971" s="119">
        <f t="shared" si="91"/>
        <v>0</v>
      </c>
      <c r="Q1971" s="119">
        <f t="shared" si="92"/>
        <v>0</v>
      </c>
      <c r="S1971" s="137" t="str">
        <f>IF(B1971="NET","",IFERROR(VLOOKUP(O1971,'2) Order Form'!$W$9:$W$1926,1,FALSE),"Ikke med I order form"))</f>
        <v>Ikke med I order form</v>
      </c>
      <c r="V1971" s="172"/>
      <c r="W1971" s="120"/>
      <c r="AA1971" s="195"/>
      <c r="AB1971" s="137"/>
    </row>
    <row r="1972" spans="1:28" s="2" customFormat="1" ht="15" x14ac:dyDescent="0.2">
      <c r="A1972" s="228">
        <v>820441</v>
      </c>
      <c r="B1972" s="228" t="s">
        <v>4106</v>
      </c>
      <c r="C1972" s="228" t="s">
        <v>4204</v>
      </c>
      <c r="D1972" s="228" t="s">
        <v>4023</v>
      </c>
      <c r="E1972" s="228" t="s">
        <v>4400</v>
      </c>
      <c r="F1972" s="228" t="s">
        <v>67</v>
      </c>
      <c r="G1972" s="228" t="s">
        <v>128</v>
      </c>
      <c r="H1972" s="228">
        <v>0</v>
      </c>
      <c r="I1972" s="228">
        <v>0</v>
      </c>
      <c r="J1972" s="228">
        <v>0</v>
      </c>
      <c r="K1972" s="228">
        <v>0</v>
      </c>
      <c r="L1972" s="231">
        <v>0</v>
      </c>
      <c r="N1972" s="119" t="str">
        <f t="shared" si="90"/>
        <v>820441-44004-L</v>
      </c>
      <c r="O1972" s="122" t="str">
        <f>IF(B1972="NET","",IF(B1972="","",IFERROR(VLOOKUP(N1972,EAN!$A:$B,2,FALSE),"MANGLER - MÅ OPPDATERE EAN-FANEN")))</f>
        <v>MANGLER - MÅ OPPDATERE EAN-FANEN</v>
      </c>
      <c r="P1972" s="119">
        <f t="shared" si="91"/>
        <v>0</v>
      </c>
      <c r="Q1972" s="119">
        <f t="shared" si="92"/>
        <v>0</v>
      </c>
      <c r="S1972" s="137" t="str">
        <f>IF(B1972="NET","",IFERROR(VLOOKUP(O1972,'2) Order Form'!$W$9:$W$1926,1,FALSE),"Ikke med I order form"))</f>
        <v>Ikke med I order form</v>
      </c>
      <c r="V1972" s="172"/>
      <c r="W1972" s="120"/>
      <c r="AA1972" s="195"/>
      <c r="AB1972" s="137"/>
    </row>
    <row r="1973" spans="1:28" s="2" customFormat="1" ht="15" x14ac:dyDescent="0.2">
      <c r="A1973" s="228">
        <v>820441</v>
      </c>
      <c r="B1973" s="228" t="s">
        <v>4106</v>
      </c>
      <c r="C1973" s="228" t="s">
        <v>4204</v>
      </c>
      <c r="D1973" s="228" t="s">
        <v>654</v>
      </c>
      <c r="E1973" s="228" t="s">
        <v>4364</v>
      </c>
      <c r="F1973" s="228" t="s">
        <v>69</v>
      </c>
      <c r="G1973" s="228" t="s">
        <v>128</v>
      </c>
      <c r="H1973" s="228">
        <v>0</v>
      </c>
      <c r="I1973" s="228">
        <v>0</v>
      </c>
      <c r="J1973" s="228">
        <v>0</v>
      </c>
      <c r="K1973" s="228">
        <v>0</v>
      </c>
      <c r="L1973" s="231">
        <v>0</v>
      </c>
      <c r="N1973" s="119" t="str">
        <f t="shared" si="90"/>
        <v>820441-99901-XS</v>
      </c>
      <c r="O1973" s="122" t="str">
        <f>IF(B1973="NET","",IF(B1973="","",IFERROR(VLOOKUP(N1973,EAN!$A:$B,2,FALSE),"MANGLER - MÅ OPPDATERE EAN-FANEN")))</f>
        <v>MANGLER - MÅ OPPDATERE EAN-FANEN</v>
      </c>
      <c r="P1973" s="119">
        <f t="shared" si="91"/>
        <v>0</v>
      </c>
      <c r="Q1973" s="119">
        <f t="shared" si="92"/>
        <v>0</v>
      </c>
      <c r="S1973" s="137" t="str">
        <f>IF(B1973="NET","",IFERROR(VLOOKUP(O1973,'2) Order Form'!$W$9:$W$1926,1,FALSE),"Ikke med I order form"))</f>
        <v>Ikke med I order form</v>
      </c>
      <c r="V1973" s="172"/>
      <c r="W1973" s="120"/>
      <c r="AA1973" s="195"/>
      <c r="AB1973" s="137"/>
    </row>
    <row r="1974" spans="1:28" s="2" customFormat="1" ht="15" x14ac:dyDescent="0.2">
      <c r="A1974" s="228">
        <v>820441</v>
      </c>
      <c r="B1974" s="228" t="s">
        <v>4106</v>
      </c>
      <c r="C1974" s="228" t="s">
        <v>4204</v>
      </c>
      <c r="D1974" s="228" t="s">
        <v>650</v>
      </c>
      <c r="E1974" s="228" t="s">
        <v>4364</v>
      </c>
      <c r="F1974" s="228" t="s">
        <v>8</v>
      </c>
      <c r="G1974" s="228" t="s">
        <v>128</v>
      </c>
      <c r="H1974" s="228">
        <v>0</v>
      </c>
      <c r="I1974" s="228">
        <v>0</v>
      </c>
      <c r="J1974" s="228">
        <v>0</v>
      </c>
      <c r="K1974" s="228">
        <v>0</v>
      </c>
      <c r="L1974" s="231">
        <v>0</v>
      </c>
      <c r="N1974" s="119" t="str">
        <f t="shared" si="90"/>
        <v>820441-99901-S</v>
      </c>
      <c r="O1974" s="122" t="str">
        <f>IF(B1974="NET","",IF(B1974="","",IFERROR(VLOOKUP(N1974,EAN!$A:$B,2,FALSE),"MANGLER - MÅ OPPDATERE EAN-FANEN")))</f>
        <v>MANGLER - MÅ OPPDATERE EAN-FANEN</v>
      </c>
      <c r="P1974" s="119">
        <f t="shared" si="91"/>
        <v>0</v>
      </c>
      <c r="Q1974" s="119">
        <f t="shared" si="92"/>
        <v>0</v>
      </c>
      <c r="S1974" s="137" t="str">
        <f>IF(B1974="NET","",IFERROR(VLOOKUP(O1974,'2) Order Form'!$W$9:$W$1926,1,FALSE),"Ikke med I order form"))</f>
        <v>Ikke med I order form</v>
      </c>
      <c r="V1974" s="172"/>
      <c r="W1974" s="120"/>
      <c r="AA1974" s="195"/>
      <c r="AB1974" s="137"/>
    </row>
    <row r="1975" spans="1:28" s="2" customFormat="1" ht="15" x14ac:dyDescent="0.2">
      <c r="A1975" s="228">
        <v>820441</v>
      </c>
      <c r="B1975" s="228" t="s">
        <v>4106</v>
      </c>
      <c r="C1975" s="228" t="s">
        <v>4204</v>
      </c>
      <c r="D1975" s="228" t="s">
        <v>651</v>
      </c>
      <c r="E1975" s="228" t="s">
        <v>4364</v>
      </c>
      <c r="F1975" s="228" t="s">
        <v>7</v>
      </c>
      <c r="G1975" s="228" t="s">
        <v>128</v>
      </c>
      <c r="H1975" s="228">
        <v>0</v>
      </c>
      <c r="I1975" s="228">
        <v>0</v>
      </c>
      <c r="J1975" s="228">
        <v>0</v>
      </c>
      <c r="K1975" s="228">
        <v>0</v>
      </c>
      <c r="L1975" s="231">
        <v>0</v>
      </c>
      <c r="N1975" s="119" t="str">
        <f t="shared" si="90"/>
        <v>820441-99901-M</v>
      </c>
      <c r="O1975" s="122" t="str">
        <f>IF(B1975="NET","",IF(B1975="","",IFERROR(VLOOKUP(N1975,EAN!$A:$B,2,FALSE),"MANGLER - MÅ OPPDATERE EAN-FANEN")))</f>
        <v>MANGLER - MÅ OPPDATERE EAN-FANEN</v>
      </c>
      <c r="P1975" s="119">
        <f t="shared" si="91"/>
        <v>0</v>
      </c>
      <c r="Q1975" s="119">
        <f t="shared" si="92"/>
        <v>0</v>
      </c>
      <c r="S1975" s="137" t="str">
        <f>IF(B1975="NET","",IFERROR(VLOOKUP(O1975,'2) Order Form'!$W$9:$W$1926,1,FALSE),"Ikke med I order form"))</f>
        <v>Ikke med I order form</v>
      </c>
      <c r="V1975" s="172"/>
      <c r="W1975" s="120"/>
      <c r="AA1975" s="195"/>
      <c r="AB1975" s="137"/>
    </row>
    <row r="1976" spans="1:28" s="2" customFormat="1" ht="15" x14ac:dyDescent="0.2">
      <c r="A1976" s="228">
        <v>820441</v>
      </c>
      <c r="B1976" s="228" t="s">
        <v>4106</v>
      </c>
      <c r="C1976" s="228" t="s">
        <v>4204</v>
      </c>
      <c r="D1976" s="228" t="s">
        <v>652</v>
      </c>
      <c r="E1976" s="228" t="s">
        <v>4364</v>
      </c>
      <c r="F1976" s="228" t="s">
        <v>67</v>
      </c>
      <c r="G1976" s="228" t="s">
        <v>128</v>
      </c>
      <c r="H1976" s="228">
        <v>0</v>
      </c>
      <c r="I1976" s="228">
        <v>0</v>
      </c>
      <c r="J1976" s="228">
        <v>0</v>
      </c>
      <c r="K1976" s="228">
        <v>0</v>
      </c>
      <c r="L1976" s="231">
        <v>0</v>
      </c>
      <c r="N1976" s="119" t="str">
        <f t="shared" si="90"/>
        <v>820441-99901-L</v>
      </c>
      <c r="O1976" s="122" t="str">
        <f>IF(B1976="NET","",IF(B1976="","",IFERROR(VLOOKUP(N1976,EAN!$A:$B,2,FALSE),"MANGLER - MÅ OPPDATERE EAN-FANEN")))</f>
        <v>MANGLER - MÅ OPPDATERE EAN-FANEN</v>
      </c>
      <c r="P1976" s="119">
        <f t="shared" si="91"/>
        <v>0</v>
      </c>
      <c r="Q1976" s="119">
        <f t="shared" si="92"/>
        <v>0</v>
      </c>
      <c r="S1976" s="137" t="str">
        <f>IF(B1976="NET","",IFERROR(VLOOKUP(O1976,'2) Order Form'!$W$9:$W$1926,1,FALSE),"Ikke med I order form"))</f>
        <v>Ikke med I order form</v>
      </c>
      <c r="V1976" s="172"/>
      <c r="W1976" s="120"/>
      <c r="AA1976" s="195"/>
      <c r="AB1976" s="137"/>
    </row>
    <row r="1977" spans="1:28" s="2" customFormat="1" ht="15" x14ac:dyDescent="0.2">
      <c r="A1977" s="229">
        <v>820442</v>
      </c>
      <c r="B1977" s="228" t="s">
        <v>248</v>
      </c>
      <c r="C1977" s="228"/>
      <c r="D1977" s="228"/>
      <c r="E1977" s="228"/>
      <c r="F1977" s="228"/>
      <c r="G1977" s="228"/>
      <c r="H1977" s="229">
        <v>202226</v>
      </c>
      <c r="I1977" s="229">
        <v>202227</v>
      </c>
      <c r="J1977" s="229">
        <v>202228</v>
      </c>
      <c r="K1977" s="229">
        <v>202229</v>
      </c>
      <c r="L1977" s="232">
        <v>202234</v>
      </c>
      <c r="N1977" s="119" t="str">
        <f t="shared" si="90"/>
        <v>820442-</v>
      </c>
      <c r="O1977" s="122" t="str">
        <f>IF(B1977="NET","",IF(B1977="","",IFERROR(VLOOKUP(N1977,EAN!$A:$B,2,FALSE),"MANGLER - MÅ OPPDATERE EAN-FANEN")))</f>
        <v/>
      </c>
      <c r="P1977" s="119">
        <f t="shared" si="91"/>
        <v>202226</v>
      </c>
      <c r="Q1977" s="119">
        <f t="shared" si="92"/>
        <v>202234</v>
      </c>
      <c r="S1977" s="137" t="str">
        <f>IF(B1977="NET","",IFERROR(VLOOKUP(O1977,'2) Order Form'!$W$9:$W$1926,1,FALSE),"Ikke med I order form"))</f>
        <v/>
      </c>
      <c r="V1977" s="172"/>
      <c r="W1977" s="120"/>
      <c r="AA1977" s="195"/>
      <c r="AB1977" s="137"/>
    </row>
    <row r="1978" spans="1:28" s="2" customFormat="1" ht="15" x14ac:dyDescent="0.2">
      <c r="A1978" s="228">
        <v>820442</v>
      </c>
      <c r="B1978" s="228" t="s">
        <v>4107</v>
      </c>
      <c r="C1978" s="228" t="s">
        <v>4204</v>
      </c>
      <c r="D1978" s="228" t="s">
        <v>4099</v>
      </c>
      <c r="E1978" s="228" t="s">
        <v>4401</v>
      </c>
      <c r="F1978" s="228" t="s">
        <v>69</v>
      </c>
      <c r="G1978" s="228" t="s">
        <v>128</v>
      </c>
      <c r="H1978" s="228">
        <v>0</v>
      </c>
      <c r="I1978" s="228">
        <v>0</v>
      </c>
      <c r="J1978" s="228">
        <v>0</v>
      </c>
      <c r="K1978" s="228">
        <v>0</v>
      </c>
      <c r="L1978" s="231">
        <v>0</v>
      </c>
      <c r="N1978" s="119" t="str">
        <f t="shared" si="90"/>
        <v>820442-77202-XS</v>
      </c>
      <c r="O1978" s="122" t="str">
        <f>IF(B1978="NET","",IF(B1978="","",IFERROR(VLOOKUP(N1978,EAN!$A:$B,2,FALSE),"MANGLER - MÅ OPPDATERE EAN-FANEN")))</f>
        <v>MANGLER - MÅ OPPDATERE EAN-FANEN</v>
      </c>
      <c r="P1978" s="119">
        <f t="shared" si="91"/>
        <v>0</v>
      </c>
      <c r="Q1978" s="119">
        <f t="shared" si="92"/>
        <v>0</v>
      </c>
      <c r="S1978" s="137" t="str">
        <f>IF(B1978="NET","",IFERROR(VLOOKUP(O1978,'2) Order Form'!$W$9:$W$1926,1,FALSE),"Ikke med I order form"))</f>
        <v>Ikke med I order form</v>
      </c>
      <c r="V1978" s="172"/>
      <c r="W1978" s="120"/>
      <c r="AA1978" s="195"/>
      <c r="AB1978" s="137"/>
    </row>
    <row r="1979" spans="1:28" s="2" customFormat="1" ht="15" x14ac:dyDescent="0.2">
      <c r="A1979" s="228">
        <v>820442</v>
      </c>
      <c r="B1979" s="228" t="s">
        <v>4107</v>
      </c>
      <c r="C1979" s="228" t="s">
        <v>4204</v>
      </c>
      <c r="D1979" s="228" t="s">
        <v>4026</v>
      </c>
      <c r="E1979" s="228" t="s">
        <v>4401</v>
      </c>
      <c r="F1979" s="228" t="s">
        <v>8</v>
      </c>
      <c r="G1979" s="228" t="s">
        <v>128</v>
      </c>
      <c r="H1979" s="228">
        <v>0</v>
      </c>
      <c r="I1979" s="228">
        <v>0</v>
      </c>
      <c r="J1979" s="228">
        <v>0</v>
      </c>
      <c r="K1979" s="228">
        <v>0</v>
      </c>
      <c r="L1979" s="231">
        <v>0</v>
      </c>
      <c r="N1979" s="119" t="str">
        <f t="shared" si="90"/>
        <v>820442-77202-S</v>
      </c>
      <c r="O1979" s="122" t="str">
        <f>IF(B1979="NET","",IF(B1979="","",IFERROR(VLOOKUP(N1979,EAN!$A:$B,2,FALSE),"MANGLER - MÅ OPPDATERE EAN-FANEN")))</f>
        <v>MANGLER - MÅ OPPDATERE EAN-FANEN</v>
      </c>
      <c r="P1979" s="119">
        <f t="shared" si="91"/>
        <v>0</v>
      </c>
      <c r="Q1979" s="119">
        <f t="shared" si="92"/>
        <v>0</v>
      </c>
      <c r="S1979" s="137" t="str">
        <f>IF(B1979="NET","",IFERROR(VLOOKUP(O1979,'2) Order Form'!$W$9:$W$1926,1,FALSE),"Ikke med I order form"))</f>
        <v>Ikke med I order form</v>
      </c>
      <c r="V1979" s="172"/>
      <c r="W1979" s="120"/>
      <c r="AA1979" s="195"/>
      <c r="AB1979" s="137"/>
    </row>
    <row r="1980" spans="1:28" s="2" customFormat="1" ht="15" x14ac:dyDescent="0.2">
      <c r="A1980" s="228">
        <v>820442</v>
      </c>
      <c r="B1980" s="228" t="s">
        <v>4107</v>
      </c>
      <c r="C1980" s="228" t="s">
        <v>4204</v>
      </c>
      <c r="D1980" s="228" t="s">
        <v>4027</v>
      </c>
      <c r="E1980" s="228" t="s">
        <v>4401</v>
      </c>
      <c r="F1980" s="228" t="s">
        <v>7</v>
      </c>
      <c r="G1980" s="228" t="s">
        <v>128</v>
      </c>
      <c r="H1980" s="228">
        <v>0</v>
      </c>
      <c r="I1980" s="228">
        <v>0</v>
      </c>
      <c r="J1980" s="228">
        <v>0</v>
      </c>
      <c r="K1980" s="228">
        <v>0</v>
      </c>
      <c r="L1980" s="231">
        <v>0</v>
      </c>
      <c r="N1980" s="119" t="str">
        <f t="shared" si="90"/>
        <v>820442-77202-M</v>
      </c>
      <c r="O1980" s="122" t="str">
        <f>IF(B1980="NET","",IF(B1980="","",IFERROR(VLOOKUP(N1980,EAN!$A:$B,2,FALSE),"MANGLER - MÅ OPPDATERE EAN-FANEN")))</f>
        <v>MANGLER - MÅ OPPDATERE EAN-FANEN</v>
      </c>
      <c r="P1980" s="119">
        <f t="shared" si="91"/>
        <v>0</v>
      </c>
      <c r="Q1980" s="119">
        <f t="shared" si="92"/>
        <v>0</v>
      </c>
      <c r="S1980" s="137" t="str">
        <f>IF(B1980="NET","",IFERROR(VLOOKUP(O1980,'2) Order Form'!$W$9:$W$1926,1,FALSE),"Ikke med I order form"))</f>
        <v>Ikke med I order form</v>
      </c>
      <c r="V1980" s="172"/>
      <c r="W1980" s="120"/>
      <c r="AA1980" s="195"/>
      <c r="AB1980" s="137"/>
    </row>
    <row r="1981" spans="1:28" s="2" customFormat="1" ht="15" x14ac:dyDescent="0.2">
      <c r="A1981" s="228">
        <v>820442</v>
      </c>
      <c r="B1981" s="228" t="s">
        <v>4107</v>
      </c>
      <c r="C1981" s="228" t="s">
        <v>4204</v>
      </c>
      <c r="D1981" s="228" t="s">
        <v>4028</v>
      </c>
      <c r="E1981" s="228" t="s">
        <v>4401</v>
      </c>
      <c r="F1981" s="228" t="s">
        <v>67</v>
      </c>
      <c r="G1981" s="228" t="s">
        <v>128</v>
      </c>
      <c r="H1981" s="228">
        <v>0</v>
      </c>
      <c r="I1981" s="228">
        <v>0</v>
      </c>
      <c r="J1981" s="228">
        <v>0</v>
      </c>
      <c r="K1981" s="228">
        <v>0</v>
      </c>
      <c r="L1981" s="231">
        <v>0</v>
      </c>
      <c r="N1981" s="119" t="str">
        <f t="shared" si="90"/>
        <v>820442-77202-L</v>
      </c>
      <c r="O1981" s="122" t="str">
        <f>IF(B1981="NET","",IF(B1981="","",IFERROR(VLOOKUP(N1981,EAN!$A:$B,2,FALSE),"MANGLER - MÅ OPPDATERE EAN-FANEN")))</f>
        <v>MANGLER - MÅ OPPDATERE EAN-FANEN</v>
      </c>
      <c r="P1981" s="119">
        <f t="shared" si="91"/>
        <v>0</v>
      </c>
      <c r="Q1981" s="119">
        <f t="shared" si="92"/>
        <v>0</v>
      </c>
      <c r="S1981" s="137" t="str">
        <f>IF(B1981="NET","",IFERROR(VLOOKUP(O1981,'2) Order Form'!$W$9:$W$1926,1,FALSE),"Ikke med I order form"))</f>
        <v>Ikke med I order form</v>
      </c>
      <c r="V1981" s="172"/>
      <c r="W1981" s="120"/>
      <c r="AA1981" s="195"/>
      <c r="AB1981" s="137"/>
    </row>
    <row r="1982" spans="1:28" s="2" customFormat="1" ht="15" x14ac:dyDescent="0.2">
      <c r="A1982" s="228">
        <v>820442</v>
      </c>
      <c r="B1982" s="228" t="s">
        <v>4107</v>
      </c>
      <c r="C1982" s="228" t="s">
        <v>4204</v>
      </c>
      <c r="D1982" s="228" t="s">
        <v>3368</v>
      </c>
      <c r="E1982" s="228" t="s">
        <v>3079</v>
      </c>
      <c r="F1982" s="228" t="s">
        <v>69</v>
      </c>
      <c r="G1982" s="228" t="s">
        <v>128</v>
      </c>
      <c r="H1982" s="228">
        <v>0</v>
      </c>
      <c r="I1982" s="228">
        <v>0</v>
      </c>
      <c r="J1982" s="228">
        <v>0</v>
      </c>
      <c r="K1982" s="228">
        <v>0</v>
      </c>
      <c r="L1982" s="231">
        <v>0</v>
      </c>
      <c r="N1982" s="119" t="str">
        <f t="shared" si="90"/>
        <v>820442-88300-XS</v>
      </c>
      <c r="O1982" s="122" t="str">
        <f>IF(B1982="NET","",IF(B1982="","",IFERROR(VLOOKUP(N1982,EAN!$A:$B,2,FALSE),"MANGLER - MÅ OPPDATERE EAN-FANEN")))</f>
        <v>MANGLER - MÅ OPPDATERE EAN-FANEN</v>
      </c>
      <c r="P1982" s="119">
        <f t="shared" si="91"/>
        <v>0</v>
      </c>
      <c r="Q1982" s="119">
        <f t="shared" si="92"/>
        <v>0</v>
      </c>
      <c r="S1982" s="137" t="str">
        <f>IF(B1982="NET","",IFERROR(VLOOKUP(O1982,'2) Order Form'!$W$9:$W$1926,1,FALSE),"Ikke med I order form"))</f>
        <v>Ikke med I order form</v>
      </c>
      <c r="V1982" s="172"/>
      <c r="W1982" s="120"/>
      <c r="AA1982" s="195"/>
      <c r="AB1982" s="137"/>
    </row>
    <row r="1983" spans="1:28" s="2" customFormat="1" ht="15" x14ac:dyDescent="0.2">
      <c r="A1983" s="228">
        <v>820442</v>
      </c>
      <c r="B1983" s="228" t="s">
        <v>4107</v>
      </c>
      <c r="C1983" s="228" t="s">
        <v>4204</v>
      </c>
      <c r="D1983" s="228" t="s">
        <v>3345</v>
      </c>
      <c r="E1983" s="228" t="s">
        <v>3079</v>
      </c>
      <c r="F1983" s="228" t="s">
        <v>8</v>
      </c>
      <c r="G1983" s="228" t="s">
        <v>128</v>
      </c>
      <c r="H1983" s="228">
        <v>0</v>
      </c>
      <c r="I1983" s="228">
        <v>0</v>
      </c>
      <c r="J1983" s="228">
        <v>0</v>
      </c>
      <c r="K1983" s="228">
        <v>0</v>
      </c>
      <c r="L1983" s="231">
        <v>0</v>
      </c>
      <c r="N1983" s="119" t="str">
        <f t="shared" si="90"/>
        <v>820442-88300-S</v>
      </c>
      <c r="O1983" s="122" t="str">
        <f>IF(B1983="NET","",IF(B1983="","",IFERROR(VLOOKUP(N1983,EAN!$A:$B,2,FALSE),"MANGLER - MÅ OPPDATERE EAN-FANEN")))</f>
        <v>MANGLER - MÅ OPPDATERE EAN-FANEN</v>
      </c>
      <c r="P1983" s="119">
        <f t="shared" si="91"/>
        <v>0</v>
      </c>
      <c r="Q1983" s="119">
        <f t="shared" si="92"/>
        <v>0</v>
      </c>
      <c r="S1983" s="137" t="str">
        <f>IF(B1983="NET","",IFERROR(VLOOKUP(O1983,'2) Order Form'!$W$9:$W$1926,1,FALSE),"Ikke med I order form"))</f>
        <v>Ikke med I order form</v>
      </c>
      <c r="V1983" s="172"/>
      <c r="W1983" s="120"/>
      <c r="AA1983" s="195"/>
      <c r="AB1983" s="137"/>
    </row>
    <row r="1984" spans="1:28" s="2" customFormat="1" ht="15" x14ac:dyDescent="0.2">
      <c r="A1984" s="228">
        <v>820442</v>
      </c>
      <c r="B1984" s="228" t="s">
        <v>4107</v>
      </c>
      <c r="C1984" s="228" t="s">
        <v>4204</v>
      </c>
      <c r="D1984" s="228" t="s">
        <v>3346</v>
      </c>
      <c r="E1984" s="228" t="s">
        <v>3079</v>
      </c>
      <c r="F1984" s="228" t="s">
        <v>7</v>
      </c>
      <c r="G1984" s="228" t="s">
        <v>128</v>
      </c>
      <c r="H1984" s="228">
        <v>0</v>
      </c>
      <c r="I1984" s="228">
        <v>0</v>
      </c>
      <c r="J1984" s="228">
        <v>0</v>
      </c>
      <c r="K1984" s="228">
        <v>0</v>
      </c>
      <c r="L1984" s="231">
        <v>0</v>
      </c>
      <c r="N1984" s="119" t="str">
        <f t="shared" si="90"/>
        <v>820442-88300-M</v>
      </c>
      <c r="O1984" s="122" t="str">
        <f>IF(B1984="NET","",IF(B1984="","",IFERROR(VLOOKUP(N1984,EAN!$A:$B,2,FALSE),"MANGLER - MÅ OPPDATERE EAN-FANEN")))</f>
        <v>MANGLER - MÅ OPPDATERE EAN-FANEN</v>
      </c>
      <c r="P1984" s="119">
        <f t="shared" si="91"/>
        <v>0</v>
      </c>
      <c r="Q1984" s="119">
        <f t="shared" si="92"/>
        <v>0</v>
      </c>
      <c r="S1984" s="137" t="str">
        <f>IF(B1984="NET","",IFERROR(VLOOKUP(O1984,'2) Order Form'!$W$9:$W$1926,1,FALSE),"Ikke med I order form"))</f>
        <v>Ikke med I order form</v>
      </c>
      <c r="V1984" s="172"/>
      <c r="W1984" s="120"/>
      <c r="AA1984" s="195"/>
      <c r="AB1984" s="137"/>
    </row>
    <row r="1985" spans="1:28" s="2" customFormat="1" ht="15" x14ac:dyDescent="0.2">
      <c r="A1985" s="228">
        <v>820442</v>
      </c>
      <c r="B1985" s="228" t="s">
        <v>4107</v>
      </c>
      <c r="C1985" s="228" t="s">
        <v>4204</v>
      </c>
      <c r="D1985" s="228" t="s">
        <v>3347</v>
      </c>
      <c r="E1985" s="228" t="s">
        <v>3079</v>
      </c>
      <c r="F1985" s="228" t="s">
        <v>67</v>
      </c>
      <c r="G1985" s="228" t="s">
        <v>128</v>
      </c>
      <c r="H1985" s="228">
        <v>0</v>
      </c>
      <c r="I1985" s="228">
        <v>0</v>
      </c>
      <c r="J1985" s="228">
        <v>0</v>
      </c>
      <c r="K1985" s="228">
        <v>0</v>
      </c>
      <c r="L1985" s="231">
        <v>0</v>
      </c>
      <c r="N1985" s="119" t="str">
        <f t="shared" si="90"/>
        <v>820442-88300-L</v>
      </c>
      <c r="O1985" s="122" t="str">
        <f>IF(B1985="NET","",IF(B1985="","",IFERROR(VLOOKUP(N1985,EAN!$A:$B,2,FALSE),"MANGLER - MÅ OPPDATERE EAN-FANEN")))</f>
        <v>MANGLER - MÅ OPPDATERE EAN-FANEN</v>
      </c>
      <c r="P1985" s="119">
        <f t="shared" si="91"/>
        <v>0</v>
      </c>
      <c r="Q1985" s="119">
        <f t="shared" si="92"/>
        <v>0</v>
      </c>
      <c r="S1985" s="137" t="str">
        <f>IF(B1985="NET","",IFERROR(VLOOKUP(O1985,'2) Order Form'!$W$9:$W$1926,1,FALSE),"Ikke med I order form"))</f>
        <v>Ikke med I order form</v>
      </c>
      <c r="V1985" s="172"/>
      <c r="W1985" s="120"/>
      <c r="AA1985" s="195"/>
      <c r="AB1985" s="137"/>
    </row>
    <row r="1986" spans="1:28" s="2" customFormat="1" ht="15" x14ac:dyDescent="0.2">
      <c r="A1986" s="229">
        <v>820443</v>
      </c>
      <c r="B1986" s="228" t="s">
        <v>248</v>
      </c>
      <c r="C1986" s="228"/>
      <c r="D1986" s="228"/>
      <c r="E1986" s="228"/>
      <c r="F1986" s="228"/>
      <c r="G1986" s="228"/>
      <c r="H1986" s="229">
        <v>202226</v>
      </c>
      <c r="I1986" s="229">
        <v>202227</v>
      </c>
      <c r="J1986" s="229">
        <v>202228</v>
      </c>
      <c r="K1986" s="229">
        <v>202229</v>
      </c>
      <c r="L1986" s="232">
        <v>202234</v>
      </c>
      <c r="N1986" s="119" t="str">
        <f t="shared" si="90"/>
        <v>820443-</v>
      </c>
      <c r="O1986" s="122" t="str">
        <f>IF(B1986="NET","",IF(B1986="","",IFERROR(VLOOKUP(N1986,EAN!$A:$B,2,FALSE),"MANGLER - MÅ OPPDATERE EAN-FANEN")))</f>
        <v/>
      </c>
      <c r="P1986" s="119">
        <f t="shared" si="91"/>
        <v>202226</v>
      </c>
      <c r="Q1986" s="119">
        <f t="shared" si="92"/>
        <v>202234</v>
      </c>
      <c r="S1986" s="137" t="str">
        <f>IF(B1986="NET","",IFERROR(VLOOKUP(O1986,'2) Order Form'!$W$9:$W$1926,1,FALSE),"Ikke med I order form"))</f>
        <v/>
      </c>
      <c r="V1986" s="172"/>
      <c r="W1986" s="120"/>
      <c r="AA1986" s="195"/>
      <c r="AB1986" s="137"/>
    </row>
    <row r="1987" spans="1:28" s="2" customFormat="1" ht="15" x14ac:dyDescent="0.2">
      <c r="A1987" s="228">
        <v>820443</v>
      </c>
      <c r="B1987" s="228" t="s">
        <v>2168</v>
      </c>
      <c r="C1987" s="228" t="s">
        <v>4204</v>
      </c>
      <c r="D1987" s="228" t="s">
        <v>4024</v>
      </c>
      <c r="E1987" s="228" t="s">
        <v>4396</v>
      </c>
      <c r="F1987" s="228" t="s">
        <v>69</v>
      </c>
      <c r="G1987" s="228" t="s">
        <v>128</v>
      </c>
      <c r="H1987" s="228">
        <v>0</v>
      </c>
      <c r="I1987" s="228">
        <v>0</v>
      </c>
      <c r="J1987" s="228">
        <v>0</v>
      </c>
      <c r="K1987" s="228">
        <v>0</v>
      </c>
      <c r="L1987" s="231">
        <v>0</v>
      </c>
      <c r="N1987" s="119" t="str">
        <f t="shared" si="90"/>
        <v>820443-78001-XS</v>
      </c>
      <c r="O1987" s="122" t="str">
        <f>IF(B1987="NET","",IF(B1987="","",IFERROR(VLOOKUP(N1987,EAN!$A:$B,2,FALSE),"MANGLER - MÅ OPPDATERE EAN-FANEN")))</f>
        <v>MANGLER - MÅ OPPDATERE EAN-FANEN</v>
      </c>
      <c r="P1987" s="119">
        <f t="shared" si="91"/>
        <v>0</v>
      </c>
      <c r="Q1987" s="119">
        <f t="shared" si="92"/>
        <v>0</v>
      </c>
      <c r="S1987" s="137" t="str">
        <f>IF(B1987="NET","",IFERROR(VLOOKUP(O1987,'2) Order Form'!$W$9:$W$1926,1,FALSE),"Ikke med I order form"))</f>
        <v>Ikke med I order form</v>
      </c>
      <c r="V1987" s="172"/>
      <c r="W1987" s="120"/>
      <c r="AA1987" s="195"/>
      <c r="AB1987" s="137"/>
    </row>
    <row r="1988" spans="1:28" s="2" customFormat="1" ht="15" x14ac:dyDescent="0.2">
      <c r="A1988" s="228">
        <v>820443</v>
      </c>
      <c r="B1988" s="228" t="s">
        <v>2168</v>
      </c>
      <c r="C1988" s="228" t="s">
        <v>4204</v>
      </c>
      <c r="D1988" s="228" t="s">
        <v>4001</v>
      </c>
      <c r="E1988" s="228" t="s">
        <v>4396</v>
      </c>
      <c r="F1988" s="228" t="s">
        <v>8</v>
      </c>
      <c r="G1988" s="228" t="s">
        <v>128</v>
      </c>
      <c r="H1988" s="228">
        <v>0</v>
      </c>
      <c r="I1988" s="228">
        <v>0</v>
      </c>
      <c r="J1988" s="228">
        <v>0</v>
      </c>
      <c r="K1988" s="228">
        <v>0</v>
      </c>
      <c r="L1988" s="231">
        <v>0</v>
      </c>
      <c r="N1988" s="119" t="str">
        <f t="shared" ref="N1988:N2051" si="93">CONCATENATE(A1988,"-",D1988)</f>
        <v>820443-78001-S</v>
      </c>
      <c r="O1988" s="122" t="str">
        <f>IF(B1988="NET","",IF(B1988="","",IFERROR(VLOOKUP(N1988,EAN!$A:$B,2,FALSE),"MANGLER - MÅ OPPDATERE EAN-FANEN")))</f>
        <v>MANGLER - MÅ OPPDATERE EAN-FANEN</v>
      </c>
      <c r="P1988" s="119">
        <f t="shared" si="91"/>
        <v>0</v>
      </c>
      <c r="Q1988" s="119">
        <f t="shared" si="92"/>
        <v>0</v>
      </c>
      <c r="S1988" s="137" t="str">
        <f>IF(B1988="NET","",IFERROR(VLOOKUP(O1988,'2) Order Form'!$W$9:$W$1926,1,FALSE),"Ikke med I order form"))</f>
        <v>Ikke med I order form</v>
      </c>
      <c r="V1988" s="172"/>
      <c r="W1988" s="120"/>
      <c r="AA1988" s="195"/>
      <c r="AB1988" s="137"/>
    </row>
    <row r="1989" spans="1:28" s="2" customFormat="1" ht="15" x14ac:dyDescent="0.2">
      <c r="A1989" s="228">
        <v>820443</v>
      </c>
      <c r="B1989" s="228" t="s">
        <v>2168</v>
      </c>
      <c r="C1989" s="228" t="s">
        <v>4204</v>
      </c>
      <c r="D1989" s="228" t="s">
        <v>4002</v>
      </c>
      <c r="E1989" s="228" t="s">
        <v>4396</v>
      </c>
      <c r="F1989" s="228" t="s">
        <v>7</v>
      </c>
      <c r="G1989" s="228" t="s">
        <v>128</v>
      </c>
      <c r="H1989" s="228">
        <v>0</v>
      </c>
      <c r="I1989" s="228">
        <v>0</v>
      </c>
      <c r="J1989" s="228">
        <v>0</v>
      </c>
      <c r="K1989" s="228">
        <v>0</v>
      </c>
      <c r="L1989" s="231">
        <v>0</v>
      </c>
      <c r="N1989" s="119" t="str">
        <f t="shared" si="93"/>
        <v>820443-78001-M</v>
      </c>
      <c r="O1989" s="122" t="str">
        <f>IF(B1989="NET","",IF(B1989="","",IFERROR(VLOOKUP(N1989,EAN!$A:$B,2,FALSE),"MANGLER - MÅ OPPDATERE EAN-FANEN")))</f>
        <v>MANGLER - MÅ OPPDATERE EAN-FANEN</v>
      </c>
      <c r="P1989" s="119">
        <f t="shared" ref="P1989:P2052" si="94">H1989</f>
        <v>0</v>
      </c>
      <c r="Q1989" s="119">
        <f t="shared" ref="Q1989:Q2052" si="95">L1989</f>
        <v>0</v>
      </c>
      <c r="S1989" s="137" t="str">
        <f>IF(B1989="NET","",IFERROR(VLOOKUP(O1989,'2) Order Form'!$W$9:$W$1926,1,FALSE),"Ikke med I order form"))</f>
        <v>Ikke med I order form</v>
      </c>
      <c r="V1989" s="172"/>
      <c r="W1989" s="120"/>
      <c r="AA1989" s="195"/>
      <c r="AB1989" s="137"/>
    </row>
    <row r="1990" spans="1:28" s="2" customFormat="1" ht="15" x14ac:dyDescent="0.2">
      <c r="A1990" s="228">
        <v>820443</v>
      </c>
      <c r="B1990" s="228" t="s">
        <v>2168</v>
      </c>
      <c r="C1990" s="228" t="s">
        <v>4204</v>
      </c>
      <c r="D1990" s="228" t="s">
        <v>4003</v>
      </c>
      <c r="E1990" s="228" t="s">
        <v>4396</v>
      </c>
      <c r="F1990" s="228" t="s">
        <v>67</v>
      </c>
      <c r="G1990" s="228" t="s">
        <v>128</v>
      </c>
      <c r="H1990" s="228">
        <v>0</v>
      </c>
      <c r="I1990" s="228">
        <v>0</v>
      </c>
      <c r="J1990" s="228">
        <v>0</v>
      </c>
      <c r="K1990" s="228">
        <v>0</v>
      </c>
      <c r="L1990" s="231">
        <v>0</v>
      </c>
      <c r="N1990" s="119" t="str">
        <f t="shared" si="93"/>
        <v>820443-78001-L</v>
      </c>
      <c r="O1990" s="122" t="str">
        <f>IF(B1990="NET","",IF(B1990="","",IFERROR(VLOOKUP(N1990,EAN!$A:$B,2,FALSE),"MANGLER - MÅ OPPDATERE EAN-FANEN")))</f>
        <v>MANGLER - MÅ OPPDATERE EAN-FANEN</v>
      </c>
      <c r="P1990" s="119">
        <f t="shared" si="94"/>
        <v>0</v>
      </c>
      <c r="Q1990" s="119">
        <f t="shared" si="95"/>
        <v>0</v>
      </c>
      <c r="S1990" s="137" t="str">
        <f>IF(B1990="NET","",IFERROR(VLOOKUP(O1990,'2) Order Form'!$W$9:$W$1926,1,FALSE),"Ikke med I order form"))</f>
        <v>Ikke med I order form</v>
      </c>
      <c r="V1990" s="172"/>
      <c r="W1990" s="120"/>
      <c r="AA1990" s="195"/>
      <c r="AB1990" s="137"/>
    </row>
    <row r="1991" spans="1:28" s="2" customFormat="1" ht="15" x14ac:dyDescent="0.2">
      <c r="A1991" s="228">
        <v>820443</v>
      </c>
      <c r="B1991" s="228" t="s">
        <v>2168</v>
      </c>
      <c r="C1991" s="228" t="s">
        <v>4204</v>
      </c>
      <c r="D1991" s="228" t="s">
        <v>4019</v>
      </c>
      <c r="E1991" s="228" t="s">
        <v>3360</v>
      </c>
      <c r="F1991" s="228" t="s">
        <v>69</v>
      </c>
      <c r="G1991" s="228" t="s">
        <v>128</v>
      </c>
      <c r="H1991" s="228">
        <v>0</v>
      </c>
      <c r="I1991" s="228">
        <v>0</v>
      </c>
      <c r="J1991" s="228">
        <v>0</v>
      </c>
      <c r="K1991" s="228">
        <v>0</v>
      </c>
      <c r="L1991" s="231">
        <v>0</v>
      </c>
      <c r="N1991" s="119" t="str">
        <f t="shared" si="93"/>
        <v>820443-88000-XS</v>
      </c>
      <c r="O1991" s="122" t="str">
        <f>IF(B1991="NET","",IF(B1991="","",IFERROR(VLOOKUP(N1991,EAN!$A:$B,2,FALSE),"MANGLER - MÅ OPPDATERE EAN-FANEN")))</f>
        <v>MANGLER - MÅ OPPDATERE EAN-FANEN</v>
      </c>
      <c r="P1991" s="119">
        <f t="shared" si="94"/>
        <v>0</v>
      </c>
      <c r="Q1991" s="119">
        <f t="shared" si="95"/>
        <v>0</v>
      </c>
      <c r="S1991" s="137" t="str">
        <f>IF(B1991="NET","",IFERROR(VLOOKUP(O1991,'2) Order Form'!$W$9:$W$1926,1,FALSE),"Ikke med I order form"))</f>
        <v>Ikke med I order form</v>
      </c>
      <c r="V1991" s="172"/>
      <c r="W1991" s="120"/>
      <c r="AA1991" s="195"/>
      <c r="AB1991" s="137"/>
    </row>
    <row r="1992" spans="1:28" s="2" customFormat="1" ht="15" x14ac:dyDescent="0.2">
      <c r="A1992" s="228">
        <v>820443</v>
      </c>
      <c r="B1992" s="228" t="s">
        <v>2168</v>
      </c>
      <c r="C1992" s="228" t="s">
        <v>4204</v>
      </c>
      <c r="D1992" s="228" t="s">
        <v>3950</v>
      </c>
      <c r="E1992" s="228" t="s">
        <v>3360</v>
      </c>
      <c r="F1992" s="228" t="s">
        <v>8</v>
      </c>
      <c r="G1992" s="228" t="s">
        <v>128</v>
      </c>
      <c r="H1992" s="228">
        <v>0</v>
      </c>
      <c r="I1992" s="228">
        <v>0</v>
      </c>
      <c r="J1992" s="228">
        <v>0</v>
      </c>
      <c r="K1992" s="228">
        <v>0</v>
      </c>
      <c r="L1992" s="231">
        <v>0</v>
      </c>
      <c r="N1992" s="119" t="str">
        <f t="shared" si="93"/>
        <v>820443-88000-S</v>
      </c>
      <c r="O1992" s="122" t="str">
        <f>IF(B1992="NET","",IF(B1992="","",IFERROR(VLOOKUP(N1992,EAN!$A:$B,2,FALSE),"MANGLER - MÅ OPPDATERE EAN-FANEN")))</f>
        <v>MANGLER - MÅ OPPDATERE EAN-FANEN</v>
      </c>
      <c r="P1992" s="119">
        <f t="shared" si="94"/>
        <v>0</v>
      </c>
      <c r="Q1992" s="119">
        <f t="shared" si="95"/>
        <v>0</v>
      </c>
      <c r="S1992" s="137" t="str">
        <f>IF(B1992="NET","",IFERROR(VLOOKUP(O1992,'2) Order Form'!$W$9:$W$1926,1,FALSE),"Ikke med I order form"))</f>
        <v>Ikke med I order form</v>
      </c>
      <c r="V1992" s="172"/>
      <c r="W1992" s="120"/>
      <c r="AA1992" s="195"/>
      <c r="AB1992" s="137"/>
    </row>
    <row r="1993" spans="1:28" s="2" customFormat="1" ht="15" x14ac:dyDescent="0.2">
      <c r="A1993" s="228">
        <v>820443</v>
      </c>
      <c r="B1993" s="228" t="s">
        <v>2168</v>
      </c>
      <c r="C1993" s="228" t="s">
        <v>4204</v>
      </c>
      <c r="D1993" s="228" t="s">
        <v>3951</v>
      </c>
      <c r="E1993" s="228" t="s">
        <v>3360</v>
      </c>
      <c r="F1993" s="228" t="s">
        <v>7</v>
      </c>
      <c r="G1993" s="228" t="s">
        <v>128</v>
      </c>
      <c r="H1993" s="228">
        <v>0</v>
      </c>
      <c r="I1993" s="228">
        <v>0</v>
      </c>
      <c r="J1993" s="228">
        <v>0</v>
      </c>
      <c r="K1993" s="228">
        <v>0</v>
      </c>
      <c r="L1993" s="231">
        <v>0</v>
      </c>
      <c r="N1993" s="119" t="str">
        <f t="shared" si="93"/>
        <v>820443-88000-M</v>
      </c>
      <c r="O1993" s="122" t="str">
        <f>IF(B1993="NET","",IF(B1993="","",IFERROR(VLOOKUP(N1993,EAN!$A:$B,2,FALSE),"MANGLER - MÅ OPPDATERE EAN-FANEN")))</f>
        <v>MANGLER - MÅ OPPDATERE EAN-FANEN</v>
      </c>
      <c r="P1993" s="119">
        <f t="shared" si="94"/>
        <v>0</v>
      </c>
      <c r="Q1993" s="119">
        <f t="shared" si="95"/>
        <v>0</v>
      </c>
      <c r="S1993" s="137" t="str">
        <f>IF(B1993="NET","",IFERROR(VLOOKUP(O1993,'2) Order Form'!$W$9:$W$1926,1,FALSE),"Ikke med I order form"))</f>
        <v>Ikke med I order form</v>
      </c>
      <c r="V1993" s="172"/>
      <c r="W1993" s="120"/>
      <c r="AA1993" s="195"/>
      <c r="AB1993" s="137"/>
    </row>
    <row r="1994" spans="1:28" s="2" customFormat="1" ht="15" x14ac:dyDescent="0.2">
      <c r="A1994" s="228">
        <v>820443</v>
      </c>
      <c r="B1994" s="228" t="s">
        <v>2168</v>
      </c>
      <c r="C1994" s="228" t="s">
        <v>4204</v>
      </c>
      <c r="D1994" s="228" t="s">
        <v>3952</v>
      </c>
      <c r="E1994" s="228" t="s">
        <v>3360</v>
      </c>
      <c r="F1994" s="228" t="s">
        <v>67</v>
      </c>
      <c r="G1994" s="228" t="s">
        <v>128</v>
      </c>
      <c r="H1994" s="228">
        <v>0</v>
      </c>
      <c r="I1994" s="228">
        <v>0</v>
      </c>
      <c r="J1994" s="228">
        <v>0</v>
      </c>
      <c r="K1994" s="228">
        <v>0</v>
      </c>
      <c r="L1994" s="231">
        <v>0</v>
      </c>
      <c r="N1994" s="119" t="str">
        <f t="shared" si="93"/>
        <v>820443-88000-L</v>
      </c>
      <c r="O1994" s="122" t="str">
        <f>IF(B1994="NET","",IF(B1994="","",IFERROR(VLOOKUP(N1994,EAN!$A:$B,2,FALSE),"MANGLER - MÅ OPPDATERE EAN-FANEN")))</f>
        <v>MANGLER - MÅ OPPDATERE EAN-FANEN</v>
      </c>
      <c r="P1994" s="119">
        <f t="shared" si="94"/>
        <v>0</v>
      </c>
      <c r="Q1994" s="119">
        <f t="shared" si="95"/>
        <v>0</v>
      </c>
      <c r="S1994" s="137" t="str">
        <f>IF(B1994="NET","",IFERROR(VLOOKUP(O1994,'2) Order Form'!$W$9:$W$1926,1,FALSE),"Ikke med I order form"))</f>
        <v>Ikke med I order form</v>
      </c>
      <c r="V1994" s="172"/>
      <c r="W1994" s="120"/>
      <c r="AA1994" s="195"/>
      <c r="AB1994" s="137"/>
    </row>
    <row r="1995" spans="1:28" s="2" customFormat="1" ht="15" x14ac:dyDescent="0.2">
      <c r="A1995" s="229">
        <v>820444</v>
      </c>
      <c r="B1995" s="228" t="s">
        <v>248</v>
      </c>
      <c r="C1995" s="228"/>
      <c r="D1995" s="228"/>
      <c r="E1995" s="228"/>
      <c r="F1995" s="228"/>
      <c r="G1995" s="228"/>
      <c r="H1995" s="229">
        <v>202226</v>
      </c>
      <c r="I1995" s="229">
        <v>202227</v>
      </c>
      <c r="J1995" s="229">
        <v>202228</v>
      </c>
      <c r="K1995" s="229">
        <v>202229</v>
      </c>
      <c r="L1995" s="232">
        <v>202234</v>
      </c>
      <c r="N1995" s="119" t="str">
        <f t="shared" si="93"/>
        <v>820444-</v>
      </c>
      <c r="O1995" s="122" t="str">
        <f>IF(B1995="NET","",IF(B1995="","",IFERROR(VLOOKUP(N1995,EAN!$A:$B,2,FALSE),"MANGLER - MÅ OPPDATERE EAN-FANEN")))</f>
        <v/>
      </c>
      <c r="P1995" s="119">
        <f t="shared" si="94"/>
        <v>202226</v>
      </c>
      <c r="Q1995" s="119">
        <f t="shared" si="95"/>
        <v>202234</v>
      </c>
      <c r="S1995" s="137" t="str">
        <f>IF(B1995="NET","",IFERROR(VLOOKUP(O1995,'2) Order Form'!$W$9:$W$1926,1,FALSE),"Ikke med I order form"))</f>
        <v/>
      </c>
      <c r="V1995" s="172"/>
      <c r="W1995" s="120"/>
      <c r="AA1995" s="195"/>
      <c r="AB1995" s="137"/>
    </row>
    <row r="1996" spans="1:28" s="2" customFormat="1" ht="15" x14ac:dyDescent="0.2">
      <c r="A1996" s="228">
        <v>820444</v>
      </c>
      <c r="B1996" s="228" t="s">
        <v>4108</v>
      </c>
      <c r="C1996" s="228" t="s">
        <v>4204</v>
      </c>
      <c r="D1996" s="228" t="s">
        <v>4109</v>
      </c>
      <c r="E1996" s="228" t="s">
        <v>4353</v>
      </c>
      <c r="F1996" s="228">
        <v>128</v>
      </c>
      <c r="G1996" s="228" t="s">
        <v>128</v>
      </c>
      <c r="H1996" s="228">
        <v>0</v>
      </c>
      <c r="I1996" s="228">
        <v>0</v>
      </c>
      <c r="J1996" s="228">
        <v>0</v>
      </c>
      <c r="K1996" s="228">
        <v>0</v>
      </c>
      <c r="L1996" s="231">
        <v>0</v>
      </c>
      <c r="N1996" s="119" t="str">
        <f t="shared" si="93"/>
        <v>820444-10003-128</v>
      </c>
      <c r="O1996" s="122" t="str">
        <f>IF(B1996="NET","",IF(B1996="","",IFERROR(VLOOKUP(N1996,EAN!$A:$B,2,FALSE),"MANGLER - MÅ OPPDATERE EAN-FANEN")))</f>
        <v>MANGLER - MÅ OPPDATERE EAN-FANEN</v>
      </c>
      <c r="P1996" s="119">
        <f t="shared" si="94"/>
        <v>0</v>
      </c>
      <c r="Q1996" s="119">
        <f t="shared" si="95"/>
        <v>0</v>
      </c>
      <c r="S1996" s="137" t="str">
        <f>IF(B1996="NET","",IFERROR(VLOOKUP(O1996,'2) Order Form'!$W$9:$W$1926,1,FALSE),"Ikke med I order form"))</f>
        <v>Ikke med I order form</v>
      </c>
      <c r="V1996" s="172"/>
      <c r="W1996" s="120"/>
      <c r="AA1996" s="195"/>
      <c r="AB1996" s="137"/>
    </row>
    <row r="1997" spans="1:28" s="2" customFormat="1" ht="15" x14ac:dyDescent="0.2">
      <c r="A1997" s="228">
        <v>820444</v>
      </c>
      <c r="B1997" s="228" t="s">
        <v>4108</v>
      </c>
      <c r="C1997" s="228" t="s">
        <v>4204</v>
      </c>
      <c r="D1997" s="228" t="s">
        <v>4110</v>
      </c>
      <c r="E1997" s="228" t="s">
        <v>4353</v>
      </c>
      <c r="F1997" s="228">
        <v>140</v>
      </c>
      <c r="G1997" s="228" t="s">
        <v>128</v>
      </c>
      <c r="H1997" s="228">
        <v>0</v>
      </c>
      <c r="I1997" s="228">
        <v>0</v>
      </c>
      <c r="J1997" s="228">
        <v>0</v>
      </c>
      <c r="K1997" s="228">
        <v>0</v>
      </c>
      <c r="L1997" s="231">
        <v>0</v>
      </c>
      <c r="N1997" s="119" t="str">
        <f t="shared" si="93"/>
        <v>820444-10003-140</v>
      </c>
      <c r="O1997" s="122" t="str">
        <f>IF(B1997="NET","",IF(B1997="","",IFERROR(VLOOKUP(N1997,EAN!$A:$B,2,FALSE),"MANGLER - MÅ OPPDATERE EAN-FANEN")))</f>
        <v>MANGLER - MÅ OPPDATERE EAN-FANEN</v>
      </c>
      <c r="P1997" s="119">
        <f t="shared" si="94"/>
        <v>0</v>
      </c>
      <c r="Q1997" s="119">
        <f t="shared" si="95"/>
        <v>0</v>
      </c>
      <c r="S1997" s="137" t="str">
        <f>IF(B1997="NET","",IFERROR(VLOOKUP(O1997,'2) Order Form'!$W$9:$W$1926,1,FALSE),"Ikke med I order form"))</f>
        <v>Ikke med I order form</v>
      </c>
      <c r="V1997" s="172"/>
      <c r="W1997" s="120"/>
      <c r="AA1997" s="195"/>
      <c r="AB1997" s="137"/>
    </row>
    <row r="1998" spans="1:28" s="2" customFormat="1" ht="15" x14ac:dyDescent="0.2">
      <c r="A1998" s="228">
        <v>820444</v>
      </c>
      <c r="B1998" s="228" t="s">
        <v>4108</v>
      </c>
      <c r="C1998" s="228" t="s">
        <v>4204</v>
      </c>
      <c r="D1998" s="228" t="s">
        <v>4111</v>
      </c>
      <c r="E1998" s="228" t="s">
        <v>4353</v>
      </c>
      <c r="F1998" s="228">
        <v>152</v>
      </c>
      <c r="G1998" s="228" t="s">
        <v>128</v>
      </c>
      <c r="H1998" s="228">
        <v>0</v>
      </c>
      <c r="I1998" s="228">
        <v>0</v>
      </c>
      <c r="J1998" s="228">
        <v>0</v>
      </c>
      <c r="K1998" s="228">
        <v>0</v>
      </c>
      <c r="L1998" s="231">
        <v>0</v>
      </c>
      <c r="N1998" s="119" t="str">
        <f t="shared" si="93"/>
        <v>820444-10003-152</v>
      </c>
      <c r="O1998" s="122" t="str">
        <f>IF(B1998="NET","",IF(B1998="","",IFERROR(VLOOKUP(N1998,EAN!$A:$B,2,FALSE),"MANGLER - MÅ OPPDATERE EAN-FANEN")))</f>
        <v>MANGLER - MÅ OPPDATERE EAN-FANEN</v>
      </c>
      <c r="P1998" s="119">
        <f t="shared" si="94"/>
        <v>0</v>
      </c>
      <c r="Q1998" s="119">
        <f t="shared" si="95"/>
        <v>0</v>
      </c>
      <c r="S1998" s="137" t="str">
        <f>IF(B1998="NET","",IFERROR(VLOOKUP(O1998,'2) Order Form'!$W$9:$W$1926,1,FALSE),"Ikke med I order form"))</f>
        <v>Ikke med I order form</v>
      </c>
      <c r="V1998" s="172"/>
      <c r="W1998" s="120"/>
      <c r="AA1998" s="195"/>
      <c r="AB1998" s="137"/>
    </row>
    <row r="1999" spans="1:28" s="2" customFormat="1" ht="15" x14ac:dyDescent="0.2">
      <c r="A1999" s="228">
        <v>820444</v>
      </c>
      <c r="B1999" s="228" t="s">
        <v>4108</v>
      </c>
      <c r="C1999" s="228" t="s">
        <v>4204</v>
      </c>
      <c r="D1999" s="228" t="s">
        <v>4411</v>
      </c>
      <c r="E1999" s="228" t="s">
        <v>4353</v>
      </c>
      <c r="F1999" s="228">
        <v>164</v>
      </c>
      <c r="G1999" s="228" t="s">
        <v>128</v>
      </c>
      <c r="H1999" s="228">
        <v>0</v>
      </c>
      <c r="I1999" s="228">
        <v>0</v>
      </c>
      <c r="J1999" s="228">
        <v>0</v>
      </c>
      <c r="K1999" s="228">
        <v>0</v>
      </c>
      <c r="L1999" s="231">
        <v>0</v>
      </c>
      <c r="N1999" s="119" t="str">
        <f t="shared" si="93"/>
        <v>820444-10003-164</v>
      </c>
      <c r="O1999" s="122" t="str">
        <f>IF(B1999="NET","",IF(B1999="","",IFERROR(VLOOKUP(N1999,EAN!$A:$B,2,FALSE),"MANGLER - MÅ OPPDATERE EAN-FANEN")))</f>
        <v>MANGLER - MÅ OPPDATERE EAN-FANEN</v>
      </c>
      <c r="P1999" s="119">
        <f t="shared" si="94"/>
        <v>0</v>
      </c>
      <c r="Q1999" s="119">
        <f t="shared" si="95"/>
        <v>0</v>
      </c>
      <c r="S1999" s="137" t="str">
        <f>IF(B1999="NET","",IFERROR(VLOOKUP(O1999,'2) Order Form'!$W$9:$W$1926,1,FALSE),"Ikke med I order form"))</f>
        <v>Ikke med I order form</v>
      </c>
      <c r="V1999" s="172"/>
      <c r="W1999" s="120"/>
      <c r="AA1999" s="195"/>
      <c r="AB1999" s="137"/>
    </row>
    <row r="2000" spans="1:28" s="2" customFormat="1" ht="15" x14ac:dyDescent="0.2">
      <c r="A2000" s="228">
        <v>820444</v>
      </c>
      <c r="B2000" s="228" t="s">
        <v>4108</v>
      </c>
      <c r="C2000" s="228" t="s">
        <v>4204</v>
      </c>
      <c r="D2000" s="228" t="s">
        <v>4048</v>
      </c>
      <c r="E2000" s="228" t="s">
        <v>4398</v>
      </c>
      <c r="F2000" s="228">
        <v>128</v>
      </c>
      <c r="G2000" s="228" t="s">
        <v>128</v>
      </c>
      <c r="H2000" s="228">
        <v>0</v>
      </c>
      <c r="I2000" s="228">
        <v>0</v>
      </c>
      <c r="J2000" s="228">
        <v>0</v>
      </c>
      <c r="K2000" s="228">
        <v>0</v>
      </c>
      <c r="L2000" s="231">
        <v>0</v>
      </c>
      <c r="N2000" s="119" t="str">
        <f t="shared" si="93"/>
        <v>820444-56500-128</v>
      </c>
      <c r="O2000" s="122" t="str">
        <f>IF(B2000="NET","",IF(B2000="","",IFERROR(VLOOKUP(N2000,EAN!$A:$B,2,FALSE),"MANGLER - MÅ OPPDATERE EAN-FANEN")))</f>
        <v>MANGLER - MÅ OPPDATERE EAN-FANEN</v>
      </c>
      <c r="P2000" s="119">
        <f t="shared" si="94"/>
        <v>0</v>
      </c>
      <c r="Q2000" s="119">
        <f t="shared" si="95"/>
        <v>0</v>
      </c>
      <c r="S2000" s="137" t="str">
        <f>IF(B2000="NET","",IFERROR(VLOOKUP(O2000,'2) Order Form'!$W$9:$W$1926,1,FALSE),"Ikke med I order form"))</f>
        <v>Ikke med I order form</v>
      </c>
      <c r="V2000" s="172"/>
      <c r="W2000" s="120"/>
      <c r="AA2000" s="195"/>
      <c r="AB2000" s="137"/>
    </row>
    <row r="2001" spans="1:21" x14ac:dyDescent="0.2">
      <c r="A2001" s="228">
        <v>820444</v>
      </c>
      <c r="B2001" s="228" t="s">
        <v>4108</v>
      </c>
      <c r="C2001" s="228" t="s">
        <v>4204</v>
      </c>
      <c r="D2001" s="228" t="s">
        <v>4049</v>
      </c>
      <c r="E2001" s="228" t="s">
        <v>4398</v>
      </c>
      <c r="F2001" s="228">
        <v>140</v>
      </c>
      <c r="G2001" s="228" t="s">
        <v>128</v>
      </c>
      <c r="H2001" s="228">
        <v>0</v>
      </c>
      <c r="I2001" s="228">
        <v>0</v>
      </c>
      <c r="J2001" s="228">
        <v>0</v>
      </c>
      <c r="K2001" s="228">
        <v>0</v>
      </c>
      <c r="L2001" s="231">
        <v>0</v>
      </c>
      <c r="N2001" s="119" t="str">
        <f t="shared" si="93"/>
        <v>820444-56500-140</v>
      </c>
      <c r="O2001" s="122" t="str">
        <f>IF(B2001="NET","",IF(B2001="","",IFERROR(VLOOKUP(N2001,EAN!$A:$B,2,FALSE),"MANGLER - MÅ OPPDATERE EAN-FANEN")))</f>
        <v>MANGLER - MÅ OPPDATERE EAN-FANEN</v>
      </c>
      <c r="P2001" s="119">
        <f t="shared" si="94"/>
        <v>0</v>
      </c>
      <c r="Q2001" s="119">
        <f t="shared" si="95"/>
        <v>0</v>
      </c>
      <c r="R2001" s="2"/>
      <c r="S2001" s="137" t="str">
        <f>IF(B2001="NET","",IFERROR(VLOOKUP(O2001,'2) Order Form'!$W$9:$W$1926,1,FALSE),"Ikke med I order form"))</f>
        <v>Ikke med I order form</v>
      </c>
      <c r="U2001"/>
    </row>
    <row r="2002" spans="1:21" x14ac:dyDescent="0.2">
      <c r="A2002" s="228">
        <v>820444</v>
      </c>
      <c r="B2002" s="228" t="s">
        <v>4108</v>
      </c>
      <c r="C2002" s="228" t="s">
        <v>4204</v>
      </c>
      <c r="D2002" s="228" t="s">
        <v>4050</v>
      </c>
      <c r="E2002" s="228" t="s">
        <v>4398</v>
      </c>
      <c r="F2002" s="228">
        <v>152</v>
      </c>
      <c r="G2002" s="228" t="s">
        <v>128</v>
      </c>
      <c r="H2002" s="228">
        <v>0</v>
      </c>
      <c r="I2002" s="228">
        <v>0</v>
      </c>
      <c r="J2002" s="228">
        <v>0</v>
      </c>
      <c r="K2002" s="228">
        <v>0</v>
      </c>
      <c r="L2002" s="231">
        <v>0</v>
      </c>
      <c r="N2002" s="119" t="str">
        <f t="shared" si="93"/>
        <v>820444-56500-152</v>
      </c>
      <c r="O2002" s="122" t="str">
        <f>IF(B2002="NET","",IF(B2002="","",IFERROR(VLOOKUP(N2002,EAN!$A:$B,2,FALSE),"MANGLER - MÅ OPPDATERE EAN-FANEN")))</f>
        <v>MANGLER - MÅ OPPDATERE EAN-FANEN</v>
      </c>
      <c r="P2002" s="119">
        <f t="shared" si="94"/>
        <v>0</v>
      </c>
      <c r="Q2002" s="119">
        <f t="shared" si="95"/>
        <v>0</v>
      </c>
      <c r="R2002" s="2"/>
      <c r="S2002" s="137" t="str">
        <f>IF(B2002="NET","",IFERROR(VLOOKUP(O2002,'2) Order Form'!$W$9:$W$1926,1,FALSE),"Ikke med I order form"))</f>
        <v>Ikke med I order form</v>
      </c>
      <c r="U2002"/>
    </row>
    <row r="2003" spans="1:21" x14ac:dyDescent="0.2">
      <c r="A2003" s="228">
        <v>820444</v>
      </c>
      <c r="B2003" s="228" t="s">
        <v>4108</v>
      </c>
      <c r="C2003" s="228" t="s">
        <v>4204</v>
      </c>
      <c r="D2003" s="228" t="s">
        <v>4405</v>
      </c>
      <c r="E2003" s="228" t="s">
        <v>4398</v>
      </c>
      <c r="F2003" s="228">
        <v>164</v>
      </c>
      <c r="G2003" s="228" t="s">
        <v>128</v>
      </c>
      <c r="H2003" s="228">
        <v>0</v>
      </c>
      <c r="I2003" s="228">
        <v>0</v>
      </c>
      <c r="J2003" s="228">
        <v>0</v>
      </c>
      <c r="K2003" s="228">
        <v>0</v>
      </c>
      <c r="L2003" s="231">
        <v>0</v>
      </c>
      <c r="N2003" s="119" t="str">
        <f t="shared" si="93"/>
        <v>820444-56500-164</v>
      </c>
      <c r="O2003" s="122" t="str">
        <f>IF(B2003="NET","",IF(B2003="","",IFERROR(VLOOKUP(N2003,EAN!$A:$B,2,FALSE),"MANGLER - MÅ OPPDATERE EAN-FANEN")))</f>
        <v>MANGLER - MÅ OPPDATERE EAN-FANEN</v>
      </c>
      <c r="P2003" s="119">
        <f t="shared" si="94"/>
        <v>0</v>
      </c>
      <c r="Q2003" s="119">
        <f t="shared" si="95"/>
        <v>0</v>
      </c>
      <c r="R2003" s="2"/>
      <c r="S2003" s="137" t="str">
        <f>IF(B2003="NET","",IFERROR(VLOOKUP(O2003,'2) Order Form'!$W$9:$W$1926,1,FALSE),"Ikke med I order form"))</f>
        <v>Ikke med I order form</v>
      </c>
      <c r="U2003"/>
    </row>
    <row r="2004" spans="1:21" x14ac:dyDescent="0.2">
      <c r="A2004" s="228">
        <v>820444</v>
      </c>
      <c r="B2004" s="228" t="s">
        <v>4108</v>
      </c>
      <c r="C2004" s="228" t="s">
        <v>4204</v>
      </c>
      <c r="D2004" s="228" t="s">
        <v>2324</v>
      </c>
      <c r="E2004" s="228" t="s">
        <v>3079</v>
      </c>
      <c r="F2004" s="228">
        <v>128</v>
      </c>
      <c r="G2004" s="228" t="s">
        <v>128</v>
      </c>
      <c r="H2004" s="228">
        <v>0</v>
      </c>
      <c r="I2004" s="228">
        <v>0</v>
      </c>
      <c r="J2004" s="228">
        <v>0</v>
      </c>
      <c r="K2004" s="228">
        <v>0</v>
      </c>
      <c r="L2004" s="231">
        <v>0</v>
      </c>
      <c r="N2004" s="119" t="str">
        <f t="shared" si="93"/>
        <v>820444-88300-128</v>
      </c>
      <c r="O2004" s="122" t="str">
        <f>IF(B2004="NET","",IF(B2004="","",IFERROR(VLOOKUP(N2004,EAN!$A:$B,2,FALSE),"MANGLER - MÅ OPPDATERE EAN-FANEN")))</f>
        <v>MANGLER - MÅ OPPDATERE EAN-FANEN</v>
      </c>
      <c r="P2004" s="119">
        <f t="shared" si="94"/>
        <v>0</v>
      </c>
      <c r="Q2004" s="119">
        <f t="shared" si="95"/>
        <v>0</v>
      </c>
      <c r="R2004" s="2"/>
      <c r="S2004" s="137" t="str">
        <f>IF(B2004="NET","",IFERROR(VLOOKUP(O2004,'2) Order Form'!$W$9:$W$1926,1,FALSE),"Ikke med I order form"))</f>
        <v>Ikke med I order form</v>
      </c>
      <c r="U2004"/>
    </row>
    <row r="2005" spans="1:21" x14ac:dyDescent="0.2">
      <c r="A2005" s="228">
        <v>820444</v>
      </c>
      <c r="B2005" s="228" t="s">
        <v>4108</v>
      </c>
      <c r="C2005" s="228" t="s">
        <v>4204</v>
      </c>
      <c r="D2005" s="228" t="s">
        <v>2325</v>
      </c>
      <c r="E2005" s="228" t="s">
        <v>3079</v>
      </c>
      <c r="F2005" s="228">
        <v>140</v>
      </c>
      <c r="G2005" s="228" t="s">
        <v>128</v>
      </c>
      <c r="H2005" s="228">
        <v>0</v>
      </c>
      <c r="I2005" s="228">
        <v>0</v>
      </c>
      <c r="J2005" s="228">
        <v>0</v>
      </c>
      <c r="K2005" s="228">
        <v>0</v>
      </c>
      <c r="L2005" s="231">
        <v>0</v>
      </c>
      <c r="N2005" s="119" t="str">
        <f t="shared" si="93"/>
        <v>820444-88300-140</v>
      </c>
      <c r="O2005" s="122" t="str">
        <f>IF(B2005="NET","",IF(B2005="","",IFERROR(VLOOKUP(N2005,EAN!$A:$B,2,FALSE),"MANGLER - MÅ OPPDATERE EAN-FANEN")))</f>
        <v>MANGLER - MÅ OPPDATERE EAN-FANEN</v>
      </c>
      <c r="P2005" s="119">
        <f t="shared" si="94"/>
        <v>0</v>
      </c>
      <c r="Q2005" s="119">
        <f t="shared" si="95"/>
        <v>0</v>
      </c>
      <c r="R2005" s="2"/>
      <c r="S2005" s="137" t="str">
        <f>IF(B2005="NET","",IFERROR(VLOOKUP(O2005,'2) Order Form'!$W$9:$W$1926,1,FALSE),"Ikke med I order form"))</f>
        <v>Ikke med I order form</v>
      </c>
      <c r="U2005"/>
    </row>
    <row r="2006" spans="1:21" x14ac:dyDescent="0.2">
      <c r="A2006" s="228">
        <v>820444</v>
      </c>
      <c r="B2006" s="228" t="s">
        <v>4108</v>
      </c>
      <c r="C2006" s="228" t="s">
        <v>4204</v>
      </c>
      <c r="D2006" s="228" t="s">
        <v>2326</v>
      </c>
      <c r="E2006" s="228" t="s">
        <v>3079</v>
      </c>
      <c r="F2006" s="228">
        <v>152</v>
      </c>
      <c r="G2006" s="228" t="s">
        <v>128</v>
      </c>
      <c r="H2006" s="228">
        <v>0</v>
      </c>
      <c r="I2006" s="228">
        <v>0</v>
      </c>
      <c r="J2006" s="228">
        <v>0</v>
      </c>
      <c r="K2006" s="228">
        <v>0</v>
      </c>
      <c r="L2006" s="231">
        <v>0</v>
      </c>
      <c r="N2006" s="119" t="str">
        <f t="shared" si="93"/>
        <v>820444-88300-152</v>
      </c>
      <c r="O2006" s="122" t="str">
        <f>IF(B2006="NET","",IF(B2006="","",IFERROR(VLOOKUP(N2006,EAN!$A:$B,2,FALSE),"MANGLER - MÅ OPPDATERE EAN-FANEN")))</f>
        <v>MANGLER - MÅ OPPDATERE EAN-FANEN</v>
      </c>
      <c r="P2006" s="119">
        <f t="shared" si="94"/>
        <v>0</v>
      </c>
      <c r="Q2006" s="119">
        <f t="shared" si="95"/>
        <v>0</v>
      </c>
      <c r="R2006" s="2"/>
      <c r="S2006" s="137" t="str">
        <f>IF(B2006="NET","",IFERROR(VLOOKUP(O2006,'2) Order Form'!$W$9:$W$1926,1,FALSE),"Ikke med I order form"))</f>
        <v>Ikke med I order form</v>
      </c>
      <c r="U2006"/>
    </row>
    <row r="2007" spans="1:21" x14ac:dyDescent="0.2">
      <c r="A2007" s="228">
        <v>820444</v>
      </c>
      <c r="B2007" s="228" t="s">
        <v>4108</v>
      </c>
      <c r="C2007" s="228" t="s">
        <v>4204</v>
      </c>
      <c r="D2007" s="228" t="s">
        <v>2327</v>
      </c>
      <c r="E2007" s="228" t="s">
        <v>3079</v>
      </c>
      <c r="F2007" s="228">
        <v>164</v>
      </c>
      <c r="G2007" s="228" t="s">
        <v>128</v>
      </c>
      <c r="H2007" s="228">
        <v>0</v>
      </c>
      <c r="I2007" s="228">
        <v>0</v>
      </c>
      <c r="J2007" s="228">
        <v>0</v>
      </c>
      <c r="K2007" s="228">
        <v>0</v>
      </c>
      <c r="L2007" s="231">
        <v>0</v>
      </c>
      <c r="N2007" s="119" t="str">
        <f t="shared" si="93"/>
        <v>820444-88300-164</v>
      </c>
      <c r="O2007" s="122" t="str">
        <f>IF(B2007="NET","",IF(B2007="","",IFERROR(VLOOKUP(N2007,EAN!$A:$B,2,FALSE),"MANGLER - MÅ OPPDATERE EAN-FANEN")))</f>
        <v>MANGLER - MÅ OPPDATERE EAN-FANEN</v>
      </c>
      <c r="P2007" s="119">
        <f t="shared" si="94"/>
        <v>0</v>
      </c>
      <c r="Q2007" s="119">
        <f t="shared" si="95"/>
        <v>0</v>
      </c>
      <c r="R2007" s="2"/>
      <c r="S2007" s="137" t="str">
        <f>IF(B2007="NET","",IFERROR(VLOOKUP(O2007,'2) Order Form'!$W$9:$W$1926,1,FALSE),"Ikke med I order form"))</f>
        <v>Ikke med I order form</v>
      </c>
      <c r="U2007"/>
    </row>
    <row r="2008" spans="1:21" x14ac:dyDescent="0.2">
      <c r="A2008" s="229">
        <v>820445</v>
      </c>
      <c r="B2008" s="228" t="s">
        <v>248</v>
      </c>
      <c r="C2008" s="228"/>
      <c r="D2008" s="228"/>
      <c r="E2008" s="228"/>
      <c r="F2008" s="228"/>
      <c r="G2008" s="228"/>
      <c r="H2008" s="229">
        <v>202226</v>
      </c>
      <c r="I2008" s="229">
        <v>202227</v>
      </c>
      <c r="J2008" s="229">
        <v>202228</v>
      </c>
      <c r="K2008" s="229">
        <v>202229</v>
      </c>
      <c r="L2008" s="232">
        <v>202234</v>
      </c>
      <c r="N2008" s="119" t="str">
        <f t="shared" si="93"/>
        <v>820445-</v>
      </c>
      <c r="O2008" s="122" t="str">
        <f>IF(B2008="NET","",IF(B2008="","",IFERROR(VLOOKUP(N2008,EAN!$A:$B,2,FALSE),"MANGLER - MÅ OPPDATERE EAN-FANEN")))</f>
        <v/>
      </c>
      <c r="P2008" s="119">
        <f t="shared" si="94"/>
        <v>202226</v>
      </c>
      <c r="Q2008" s="119">
        <f t="shared" si="95"/>
        <v>202234</v>
      </c>
      <c r="R2008" s="2"/>
      <c r="S2008" s="137" t="str">
        <f>IF(B2008="NET","",IFERROR(VLOOKUP(O2008,'2) Order Form'!$W$9:$W$1926,1,FALSE),"Ikke med I order form"))</f>
        <v/>
      </c>
      <c r="U2008"/>
    </row>
    <row r="2009" spans="1:21" x14ac:dyDescent="0.2">
      <c r="A2009" s="228">
        <v>820445</v>
      </c>
      <c r="B2009" s="228" t="s">
        <v>2177</v>
      </c>
      <c r="C2009" s="228" t="s">
        <v>4204</v>
      </c>
      <c r="D2009" s="228" t="s">
        <v>3345</v>
      </c>
      <c r="E2009" s="228" t="s">
        <v>3079</v>
      </c>
      <c r="F2009" s="228" t="s">
        <v>8</v>
      </c>
      <c r="G2009" s="228" t="s">
        <v>128</v>
      </c>
      <c r="H2009" s="228">
        <v>0</v>
      </c>
      <c r="I2009" s="228">
        <v>0</v>
      </c>
      <c r="J2009" s="228">
        <v>0</v>
      </c>
      <c r="K2009" s="228">
        <v>0</v>
      </c>
      <c r="L2009" s="231">
        <v>0</v>
      </c>
      <c r="N2009" s="119" t="str">
        <f t="shared" si="93"/>
        <v>820445-88300-S</v>
      </c>
      <c r="O2009" s="122" t="str">
        <f>IF(B2009="NET","",IF(B2009="","",IFERROR(VLOOKUP(N2009,EAN!$A:$B,2,FALSE),"MANGLER - MÅ OPPDATERE EAN-FANEN")))</f>
        <v>MANGLER - MÅ OPPDATERE EAN-FANEN</v>
      </c>
      <c r="P2009" s="119">
        <f t="shared" si="94"/>
        <v>0</v>
      </c>
      <c r="Q2009" s="119">
        <f t="shared" si="95"/>
        <v>0</v>
      </c>
      <c r="R2009" s="2"/>
      <c r="S2009" s="137" t="str">
        <f>IF(B2009="NET","",IFERROR(VLOOKUP(O2009,'2) Order Form'!$W$9:$W$1926,1,FALSE),"Ikke med I order form"))</f>
        <v>Ikke med I order form</v>
      </c>
      <c r="U2009"/>
    </row>
    <row r="2010" spans="1:21" x14ac:dyDescent="0.2">
      <c r="A2010" s="228">
        <v>820445</v>
      </c>
      <c r="B2010" s="228" t="s">
        <v>2177</v>
      </c>
      <c r="C2010" s="228" t="s">
        <v>4204</v>
      </c>
      <c r="D2010" s="228" t="s">
        <v>3346</v>
      </c>
      <c r="E2010" s="228" t="s">
        <v>3079</v>
      </c>
      <c r="F2010" s="228" t="s">
        <v>7</v>
      </c>
      <c r="G2010" s="228" t="s">
        <v>128</v>
      </c>
      <c r="H2010" s="228">
        <v>0</v>
      </c>
      <c r="I2010" s="228">
        <v>0</v>
      </c>
      <c r="J2010" s="228">
        <v>0</v>
      </c>
      <c r="K2010" s="228">
        <v>0</v>
      </c>
      <c r="L2010" s="231">
        <v>0</v>
      </c>
      <c r="N2010" s="119" t="str">
        <f t="shared" si="93"/>
        <v>820445-88300-M</v>
      </c>
      <c r="O2010" s="122" t="str">
        <f>IF(B2010="NET","",IF(B2010="","",IFERROR(VLOOKUP(N2010,EAN!$A:$B,2,FALSE),"MANGLER - MÅ OPPDATERE EAN-FANEN")))</f>
        <v>MANGLER - MÅ OPPDATERE EAN-FANEN</v>
      </c>
      <c r="P2010" s="119">
        <f t="shared" si="94"/>
        <v>0</v>
      </c>
      <c r="Q2010" s="119">
        <f t="shared" si="95"/>
        <v>0</v>
      </c>
      <c r="R2010" s="2"/>
      <c r="S2010" s="137" t="str">
        <f>IF(B2010="NET","",IFERROR(VLOOKUP(O2010,'2) Order Form'!$W$9:$W$1926,1,FALSE),"Ikke med I order form"))</f>
        <v>Ikke med I order form</v>
      </c>
      <c r="U2010"/>
    </row>
    <row r="2011" spans="1:21" x14ac:dyDescent="0.2">
      <c r="A2011" s="228">
        <v>820445</v>
      </c>
      <c r="B2011" s="228" t="s">
        <v>2177</v>
      </c>
      <c r="C2011" s="228" t="s">
        <v>4204</v>
      </c>
      <c r="D2011" s="228" t="s">
        <v>3347</v>
      </c>
      <c r="E2011" s="228" t="s">
        <v>3079</v>
      </c>
      <c r="F2011" s="228" t="s">
        <v>67</v>
      </c>
      <c r="G2011" s="228" t="s">
        <v>128</v>
      </c>
      <c r="H2011" s="228">
        <v>0</v>
      </c>
      <c r="I2011" s="228">
        <v>0</v>
      </c>
      <c r="J2011" s="228">
        <v>0</v>
      </c>
      <c r="K2011" s="228">
        <v>0</v>
      </c>
      <c r="L2011" s="231">
        <v>0</v>
      </c>
      <c r="N2011" s="119" t="str">
        <f t="shared" si="93"/>
        <v>820445-88300-L</v>
      </c>
      <c r="O2011" s="122" t="str">
        <f>IF(B2011="NET","",IF(B2011="","",IFERROR(VLOOKUP(N2011,EAN!$A:$B,2,FALSE),"MANGLER - MÅ OPPDATERE EAN-FANEN")))</f>
        <v>MANGLER - MÅ OPPDATERE EAN-FANEN</v>
      </c>
      <c r="P2011" s="119">
        <f t="shared" si="94"/>
        <v>0</v>
      </c>
      <c r="Q2011" s="119">
        <f t="shared" si="95"/>
        <v>0</v>
      </c>
      <c r="R2011" s="2"/>
      <c r="S2011" s="137" t="str">
        <f>IF(B2011="NET","",IFERROR(VLOOKUP(O2011,'2) Order Form'!$W$9:$W$1926,1,FALSE),"Ikke med I order form"))</f>
        <v>Ikke med I order form</v>
      </c>
      <c r="U2011"/>
    </row>
    <row r="2012" spans="1:21" x14ac:dyDescent="0.2">
      <c r="A2012" s="228">
        <v>820445</v>
      </c>
      <c r="B2012" s="228" t="s">
        <v>2177</v>
      </c>
      <c r="C2012" s="228" t="s">
        <v>4204</v>
      </c>
      <c r="D2012" s="228" t="s">
        <v>3348</v>
      </c>
      <c r="E2012" s="228" t="s">
        <v>3079</v>
      </c>
      <c r="F2012" s="228" t="s">
        <v>68</v>
      </c>
      <c r="G2012" s="228" t="s">
        <v>128</v>
      </c>
      <c r="H2012" s="228">
        <v>0</v>
      </c>
      <c r="I2012" s="228">
        <v>0</v>
      </c>
      <c r="J2012" s="228">
        <v>0</v>
      </c>
      <c r="K2012" s="228">
        <v>0</v>
      </c>
      <c r="L2012" s="231">
        <v>0</v>
      </c>
      <c r="N2012" s="119" t="str">
        <f t="shared" si="93"/>
        <v>820445-88300-XL</v>
      </c>
      <c r="O2012" s="122" t="str">
        <f>IF(B2012="NET","",IF(B2012="","",IFERROR(VLOOKUP(N2012,EAN!$A:$B,2,FALSE),"MANGLER - MÅ OPPDATERE EAN-FANEN")))</f>
        <v>MANGLER - MÅ OPPDATERE EAN-FANEN</v>
      </c>
      <c r="P2012" s="119">
        <f t="shared" si="94"/>
        <v>0</v>
      </c>
      <c r="Q2012" s="119">
        <f t="shared" si="95"/>
        <v>0</v>
      </c>
      <c r="R2012" s="2"/>
      <c r="S2012" s="137" t="str">
        <f>IF(B2012="NET","",IFERROR(VLOOKUP(O2012,'2) Order Form'!$W$9:$W$1926,1,FALSE),"Ikke med I order form"))</f>
        <v>Ikke med I order form</v>
      </c>
      <c r="U2012"/>
    </row>
    <row r="2013" spans="1:21" x14ac:dyDescent="0.2">
      <c r="A2013" s="228">
        <v>820445</v>
      </c>
      <c r="B2013" s="228" t="s">
        <v>2177</v>
      </c>
      <c r="C2013" s="228" t="s">
        <v>4204</v>
      </c>
      <c r="D2013" s="228" t="s">
        <v>650</v>
      </c>
      <c r="E2013" s="228" t="s">
        <v>4364</v>
      </c>
      <c r="F2013" s="228" t="s">
        <v>8</v>
      </c>
      <c r="G2013" s="228" t="s">
        <v>128</v>
      </c>
      <c r="H2013" s="228">
        <v>0</v>
      </c>
      <c r="I2013" s="228">
        <v>0</v>
      </c>
      <c r="J2013" s="228">
        <v>0</v>
      </c>
      <c r="K2013" s="228">
        <v>0</v>
      </c>
      <c r="L2013" s="231">
        <v>0</v>
      </c>
      <c r="N2013" s="119" t="str">
        <f t="shared" si="93"/>
        <v>820445-99901-S</v>
      </c>
      <c r="O2013" s="122" t="str">
        <f>IF(B2013="NET","",IF(B2013="","",IFERROR(VLOOKUP(N2013,EAN!$A:$B,2,FALSE),"MANGLER - MÅ OPPDATERE EAN-FANEN")))</f>
        <v>MANGLER - MÅ OPPDATERE EAN-FANEN</v>
      </c>
      <c r="P2013" s="119">
        <f t="shared" si="94"/>
        <v>0</v>
      </c>
      <c r="Q2013" s="119">
        <f t="shared" si="95"/>
        <v>0</v>
      </c>
      <c r="R2013" s="2"/>
      <c r="S2013" s="137" t="str">
        <f>IF(B2013="NET","",IFERROR(VLOOKUP(O2013,'2) Order Form'!$W$9:$W$1926,1,FALSE),"Ikke med I order form"))</f>
        <v>Ikke med I order form</v>
      </c>
      <c r="U2013"/>
    </row>
    <row r="2014" spans="1:21" x14ac:dyDescent="0.2">
      <c r="A2014" s="228">
        <v>820445</v>
      </c>
      <c r="B2014" s="228" t="s">
        <v>2177</v>
      </c>
      <c r="C2014" s="228" t="s">
        <v>4204</v>
      </c>
      <c r="D2014" s="228" t="s">
        <v>651</v>
      </c>
      <c r="E2014" s="228" t="s">
        <v>4364</v>
      </c>
      <c r="F2014" s="228" t="s">
        <v>7</v>
      </c>
      <c r="G2014" s="228" t="s">
        <v>128</v>
      </c>
      <c r="H2014" s="228">
        <v>0</v>
      </c>
      <c r="I2014" s="228">
        <v>0</v>
      </c>
      <c r="J2014" s="228">
        <v>0</v>
      </c>
      <c r="K2014" s="228">
        <v>0</v>
      </c>
      <c r="L2014" s="231">
        <v>0</v>
      </c>
      <c r="N2014" s="119" t="str">
        <f t="shared" si="93"/>
        <v>820445-99901-M</v>
      </c>
      <c r="O2014" s="122" t="str">
        <f>IF(B2014="NET","",IF(B2014="","",IFERROR(VLOOKUP(N2014,EAN!$A:$B,2,FALSE),"MANGLER - MÅ OPPDATERE EAN-FANEN")))</f>
        <v>MANGLER - MÅ OPPDATERE EAN-FANEN</v>
      </c>
      <c r="P2014" s="119">
        <f t="shared" si="94"/>
        <v>0</v>
      </c>
      <c r="Q2014" s="119">
        <f t="shared" si="95"/>
        <v>0</v>
      </c>
      <c r="R2014" s="2"/>
      <c r="S2014" s="137" t="str">
        <f>IF(B2014="NET","",IFERROR(VLOOKUP(O2014,'2) Order Form'!$W$9:$W$1926,1,FALSE),"Ikke med I order form"))</f>
        <v>Ikke med I order form</v>
      </c>
      <c r="U2014"/>
    </row>
    <row r="2015" spans="1:21" x14ac:dyDescent="0.2">
      <c r="A2015" s="228">
        <v>820445</v>
      </c>
      <c r="B2015" s="228" t="s">
        <v>2177</v>
      </c>
      <c r="C2015" s="228" t="s">
        <v>4204</v>
      </c>
      <c r="D2015" s="228" t="s">
        <v>652</v>
      </c>
      <c r="E2015" s="228" t="s">
        <v>4364</v>
      </c>
      <c r="F2015" s="228" t="s">
        <v>67</v>
      </c>
      <c r="G2015" s="228" t="s">
        <v>128</v>
      </c>
      <c r="H2015" s="228">
        <v>0</v>
      </c>
      <c r="I2015" s="228">
        <v>0</v>
      </c>
      <c r="J2015" s="228">
        <v>0</v>
      </c>
      <c r="K2015" s="228">
        <v>0</v>
      </c>
      <c r="L2015" s="231">
        <v>0</v>
      </c>
      <c r="N2015" s="119" t="str">
        <f t="shared" si="93"/>
        <v>820445-99901-L</v>
      </c>
      <c r="O2015" s="122" t="str">
        <f>IF(B2015="NET","",IF(B2015="","",IFERROR(VLOOKUP(N2015,EAN!$A:$B,2,FALSE),"MANGLER - MÅ OPPDATERE EAN-FANEN")))</f>
        <v>MANGLER - MÅ OPPDATERE EAN-FANEN</v>
      </c>
      <c r="P2015" s="119">
        <f t="shared" si="94"/>
        <v>0</v>
      </c>
      <c r="Q2015" s="119">
        <f t="shared" si="95"/>
        <v>0</v>
      </c>
      <c r="R2015" s="2"/>
      <c r="S2015" s="137" t="str">
        <f>IF(B2015="NET","",IFERROR(VLOOKUP(O2015,'2) Order Form'!$W$9:$W$1926,1,FALSE),"Ikke med I order form"))</f>
        <v>Ikke med I order form</v>
      </c>
      <c r="U2015"/>
    </row>
    <row r="2016" spans="1:21" x14ac:dyDescent="0.2">
      <c r="A2016" s="228">
        <v>820445</v>
      </c>
      <c r="B2016" s="228" t="s">
        <v>2177</v>
      </c>
      <c r="C2016" s="228" t="s">
        <v>4204</v>
      </c>
      <c r="D2016" s="228" t="s">
        <v>653</v>
      </c>
      <c r="E2016" s="228" t="s">
        <v>4364</v>
      </c>
      <c r="F2016" s="228" t="s">
        <v>68</v>
      </c>
      <c r="G2016" s="228" t="s">
        <v>128</v>
      </c>
      <c r="H2016" s="228">
        <v>0</v>
      </c>
      <c r="I2016" s="228">
        <v>0</v>
      </c>
      <c r="J2016" s="228">
        <v>0</v>
      </c>
      <c r="K2016" s="228">
        <v>0</v>
      </c>
      <c r="L2016" s="231">
        <v>0</v>
      </c>
      <c r="N2016" s="119" t="str">
        <f t="shared" si="93"/>
        <v>820445-99901-XL</v>
      </c>
      <c r="O2016" s="122" t="str">
        <f>IF(B2016="NET","",IF(B2016="","",IFERROR(VLOOKUP(N2016,EAN!$A:$B,2,FALSE),"MANGLER - MÅ OPPDATERE EAN-FANEN")))</f>
        <v>MANGLER - MÅ OPPDATERE EAN-FANEN</v>
      </c>
      <c r="P2016" s="119">
        <f t="shared" si="94"/>
        <v>0</v>
      </c>
      <c r="Q2016" s="119">
        <f t="shared" si="95"/>
        <v>0</v>
      </c>
      <c r="R2016" s="2"/>
      <c r="S2016" s="137" t="str">
        <f>IF(B2016="NET","",IFERROR(VLOOKUP(O2016,'2) Order Form'!$W$9:$W$1926,1,FALSE),"Ikke med I order form"))</f>
        <v>Ikke med I order form</v>
      </c>
      <c r="U2016"/>
    </row>
    <row r="2017" spans="1:21" x14ac:dyDescent="0.2">
      <c r="A2017" s="229">
        <v>820447</v>
      </c>
      <c r="B2017" s="228" t="s">
        <v>248</v>
      </c>
      <c r="C2017" s="228"/>
      <c r="D2017" s="228"/>
      <c r="E2017" s="228"/>
      <c r="F2017" s="228"/>
      <c r="G2017" s="228"/>
      <c r="H2017" s="229">
        <v>202226</v>
      </c>
      <c r="I2017" s="229">
        <v>202227</v>
      </c>
      <c r="J2017" s="229">
        <v>202228</v>
      </c>
      <c r="K2017" s="229">
        <v>202229</v>
      </c>
      <c r="L2017" s="232">
        <v>202234</v>
      </c>
      <c r="N2017" s="119" t="str">
        <f t="shared" si="93"/>
        <v>820447-</v>
      </c>
      <c r="O2017" s="122" t="str">
        <f>IF(B2017="NET","",IF(B2017="","",IFERROR(VLOOKUP(N2017,EAN!$A:$B,2,FALSE),"MANGLER - MÅ OPPDATERE EAN-FANEN")))</f>
        <v/>
      </c>
      <c r="P2017" s="119">
        <f t="shared" si="94"/>
        <v>202226</v>
      </c>
      <c r="Q2017" s="119">
        <f t="shared" si="95"/>
        <v>202234</v>
      </c>
      <c r="R2017" s="2"/>
      <c r="S2017" s="137" t="str">
        <f>IF(B2017="NET","",IFERROR(VLOOKUP(O2017,'2) Order Form'!$W$9:$W$1926,1,FALSE),"Ikke med I order form"))</f>
        <v/>
      </c>
      <c r="U2017"/>
    </row>
    <row r="2018" spans="1:21" x14ac:dyDescent="0.2">
      <c r="A2018" s="228">
        <v>820447</v>
      </c>
      <c r="B2018" s="228" t="s">
        <v>4412</v>
      </c>
      <c r="C2018" s="228" t="s">
        <v>4204</v>
      </c>
      <c r="D2018" s="228" t="s">
        <v>4112</v>
      </c>
      <c r="E2018" s="228" t="s">
        <v>132</v>
      </c>
      <c r="F2018" s="228">
        <v>3436</v>
      </c>
      <c r="G2018" s="228" t="s">
        <v>128</v>
      </c>
      <c r="H2018" s="228">
        <v>0</v>
      </c>
      <c r="I2018" s="228">
        <v>0</v>
      </c>
      <c r="J2018" s="228">
        <v>0</v>
      </c>
      <c r="K2018" s="228">
        <v>0</v>
      </c>
      <c r="L2018" s="231">
        <v>0</v>
      </c>
      <c r="N2018" s="119" t="str">
        <f t="shared" si="93"/>
        <v>820447-10001-3436</v>
      </c>
      <c r="O2018" s="122" t="str">
        <f>IF(B2018="NET","",IF(B2018="","",IFERROR(VLOOKUP(N2018,EAN!$A:$B,2,FALSE),"MANGLER - MÅ OPPDATERE EAN-FANEN")))</f>
        <v>MANGLER - MÅ OPPDATERE EAN-FANEN</v>
      </c>
      <c r="P2018" s="119">
        <f t="shared" si="94"/>
        <v>0</v>
      </c>
      <c r="Q2018" s="119">
        <f t="shared" si="95"/>
        <v>0</v>
      </c>
      <c r="R2018" s="2"/>
      <c r="S2018" s="137" t="str">
        <f>IF(B2018="NET","",IFERROR(VLOOKUP(O2018,'2) Order Form'!$W$9:$W$1926,1,FALSE),"Ikke med I order form"))</f>
        <v>Ikke med I order form</v>
      </c>
      <c r="U2018"/>
    </row>
    <row r="2019" spans="1:21" x14ac:dyDescent="0.2">
      <c r="A2019" s="228">
        <v>820447</v>
      </c>
      <c r="B2019" s="228" t="s">
        <v>4412</v>
      </c>
      <c r="C2019" s="228" t="s">
        <v>4204</v>
      </c>
      <c r="D2019" s="228" t="s">
        <v>4113</v>
      </c>
      <c r="E2019" s="228" t="s">
        <v>3079</v>
      </c>
      <c r="F2019" s="228">
        <v>3436</v>
      </c>
      <c r="G2019" s="228" t="s">
        <v>128</v>
      </c>
      <c r="H2019" s="228">
        <v>0</v>
      </c>
      <c r="I2019" s="228">
        <v>0</v>
      </c>
      <c r="J2019" s="228">
        <v>0</v>
      </c>
      <c r="K2019" s="228">
        <v>0</v>
      </c>
      <c r="L2019" s="231">
        <v>0</v>
      </c>
      <c r="N2019" s="119" t="str">
        <f t="shared" si="93"/>
        <v>820447-88300-3436</v>
      </c>
      <c r="O2019" s="122" t="str">
        <f>IF(B2019="NET","",IF(B2019="","",IFERROR(VLOOKUP(N2019,EAN!$A:$B,2,FALSE),"MANGLER - MÅ OPPDATERE EAN-FANEN")))</f>
        <v>MANGLER - MÅ OPPDATERE EAN-FANEN</v>
      </c>
      <c r="P2019" s="119">
        <f t="shared" si="94"/>
        <v>0</v>
      </c>
      <c r="Q2019" s="119">
        <f t="shared" si="95"/>
        <v>0</v>
      </c>
      <c r="R2019" s="2"/>
      <c r="S2019" s="137" t="str">
        <f>IF(B2019="NET","",IFERROR(VLOOKUP(O2019,'2) Order Form'!$W$9:$W$1926,1,FALSE),"Ikke med I order form"))</f>
        <v>Ikke med I order form</v>
      </c>
      <c r="U2019"/>
    </row>
    <row r="2020" spans="1:21" x14ac:dyDescent="0.2">
      <c r="A2020" s="228">
        <v>820447</v>
      </c>
      <c r="B2020" s="228" t="s">
        <v>4412</v>
      </c>
      <c r="C2020" s="228" t="s">
        <v>4204</v>
      </c>
      <c r="D2020" s="228" t="s">
        <v>4114</v>
      </c>
      <c r="E2020" s="228" t="s">
        <v>4364</v>
      </c>
      <c r="F2020" s="228">
        <v>3436</v>
      </c>
      <c r="G2020" s="228" t="s">
        <v>128</v>
      </c>
      <c r="H2020" s="228">
        <v>0</v>
      </c>
      <c r="I2020" s="228">
        <v>0</v>
      </c>
      <c r="J2020" s="228">
        <v>0</v>
      </c>
      <c r="K2020" s="228">
        <v>0</v>
      </c>
      <c r="L2020" s="231">
        <v>0</v>
      </c>
      <c r="N2020" s="119" t="str">
        <f t="shared" si="93"/>
        <v>820447-99901-3436</v>
      </c>
      <c r="O2020" s="122" t="str">
        <f>IF(B2020="NET","",IF(B2020="","",IFERROR(VLOOKUP(N2020,EAN!$A:$B,2,FALSE),"MANGLER - MÅ OPPDATERE EAN-FANEN")))</f>
        <v>MANGLER - MÅ OPPDATERE EAN-FANEN</v>
      </c>
      <c r="P2020" s="119">
        <f t="shared" si="94"/>
        <v>0</v>
      </c>
      <c r="Q2020" s="119">
        <f t="shared" si="95"/>
        <v>0</v>
      </c>
      <c r="R2020" s="2"/>
      <c r="S2020" s="137" t="str">
        <f>IF(B2020="NET","",IFERROR(VLOOKUP(O2020,'2) Order Form'!$W$9:$W$1926,1,FALSE),"Ikke med I order form"))</f>
        <v>Ikke med I order form</v>
      </c>
      <c r="U2020"/>
    </row>
    <row r="2021" spans="1:21" x14ac:dyDescent="0.2">
      <c r="A2021" s="229">
        <v>820448</v>
      </c>
      <c r="B2021" s="228" t="s">
        <v>248</v>
      </c>
      <c r="C2021" s="228"/>
      <c r="D2021" s="228"/>
      <c r="E2021" s="228"/>
      <c r="F2021" s="228"/>
      <c r="G2021" s="228"/>
      <c r="H2021" s="229">
        <v>202226</v>
      </c>
      <c r="I2021" s="229">
        <v>202227</v>
      </c>
      <c r="J2021" s="229">
        <v>202228</v>
      </c>
      <c r="K2021" s="229">
        <v>202229</v>
      </c>
      <c r="L2021" s="232">
        <v>202234</v>
      </c>
      <c r="N2021" s="119" t="str">
        <f t="shared" si="93"/>
        <v>820448-</v>
      </c>
      <c r="O2021" s="122" t="str">
        <f>IF(B2021="NET","",IF(B2021="","",IFERROR(VLOOKUP(N2021,EAN!$A:$B,2,FALSE),"MANGLER - MÅ OPPDATERE EAN-FANEN")))</f>
        <v/>
      </c>
      <c r="P2021" s="119">
        <f t="shared" si="94"/>
        <v>202226</v>
      </c>
      <c r="Q2021" s="119">
        <f t="shared" si="95"/>
        <v>202234</v>
      </c>
      <c r="R2021" s="2"/>
      <c r="S2021" s="137" t="str">
        <f>IF(B2021="NET","",IFERROR(VLOOKUP(O2021,'2) Order Form'!$W$9:$W$1926,1,FALSE),"Ikke med I order form"))</f>
        <v/>
      </c>
      <c r="U2021"/>
    </row>
    <row r="2022" spans="1:21" x14ac:dyDescent="0.2">
      <c r="A2022" s="228">
        <v>820448</v>
      </c>
      <c r="B2022" s="228" t="s">
        <v>4115</v>
      </c>
      <c r="C2022" s="228" t="s">
        <v>4204</v>
      </c>
      <c r="D2022" s="228" t="s">
        <v>4413</v>
      </c>
      <c r="E2022" s="228" t="s">
        <v>4399</v>
      </c>
      <c r="F2022" s="228" t="s">
        <v>4414</v>
      </c>
      <c r="G2022" s="228" t="s">
        <v>128</v>
      </c>
      <c r="H2022" s="228">
        <v>0</v>
      </c>
      <c r="I2022" s="228">
        <v>0</v>
      </c>
      <c r="J2022" s="228">
        <v>0</v>
      </c>
      <c r="K2022" s="228">
        <v>0</v>
      </c>
      <c r="L2022" s="231">
        <v>0</v>
      </c>
      <c r="N2022" s="119" t="str">
        <f t="shared" si="93"/>
        <v>820448-58001-JR-L</v>
      </c>
      <c r="O2022" s="122" t="str">
        <f>IF(B2022="NET","",IF(B2022="","",IFERROR(VLOOKUP(N2022,EAN!$A:$B,2,FALSE),"MANGLER - MÅ OPPDATERE EAN-FANEN")))</f>
        <v>MANGLER - MÅ OPPDATERE EAN-FANEN</v>
      </c>
      <c r="P2022" s="119">
        <f t="shared" si="94"/>
        <v>0</v>
      </c>
      <c r="Q2022" s="119">
        <f t="shared" si="95"/>
        <v>0</v>
      </c>
      <c r="R2022" s="2"/>
      <c r="S2022" s="137" t="str">
        <f>IF(B2022="NET","",IFERROR(VLOOKUP(O2022,'2) Order Form'!$W$9:$W$1926,1,FALSE),"Ikke med I order form"))</f>
        <v>Ikke med I order form</v>
      </c>
      <c r="U2022"/>
    </row>
    <row r="2023" spans="1:21" x14ac:dyDescent="0.2">
      <c r="A2023" s="228">
        <v>820448</v>
      </c>
      <c r="B2023" s="228" t="s">
        <v>4115</v>
      </c>
      <c r="C2023" s="228" t="s">
        <v>4204</v>
      </c>
      <c r="D2023" s="228" t="s">
        <v>4415</v>
      </c>
      <c r="E2023" s="228" t="s">
        <v>4399</v>
      </c>
      <c r="F2023" s="228" t="s">
        <v>3074</v>
      </c>
      <c r="G2023" s="228" t="s">
        <v>128</v>
      </c>
      <c r="H2023" s="228">
        <v>0</v>
      </c>
      <c r="I2023" s="228">
        <v>0</v>
      </c>
      <c r="J2023" s="228">
        <v>0</v>
      </c>
      <c r="K2023" s="228">
        <v>0</v>
      </c>
      <c r="L2023" s="231">
        <v>0</v>
      </c>
      <c r="N2023" s="119" t="str">
        <f t="shared" si="93"/>
        <v>820448-58001-JR-S</v>
      </c>
      <c r="O2023" s="122" t="str">
        <f>IF(B2023="NET","",IF(B2023="","",IFERROR(VLOOKUP(N2023,EAN!$A:$B,2,FALSE),"MANGLER - MÅ OPPDATERE EAN-FANEN")))</f>
        <v>MANGLER - MÅ OPPDATERE EAN-FANEN</v>
      </c>
      <c r="P2023" s="119">
        <f t="shared" si="94"/>
        <v>0</v>
      </c>
      <c r="Q2023" s="119">
        <f t="shared" si="95"/>
        <v>0</v>
      </c>
      <c r="R2023" s="2"/>
      <c r="S2023" s="137" t="str">
        <f>IF(B2023="NET","",IFERROR(VLOOKUP(O2023,'2) Order Form'!$W$9:$W$1926,1,FALSE),"Ikke med I order form"))</f>
        <v>Ikke med I order form</v>
      </c>
      <c r="U2023"/>
    </row>
    <row r="2024" spans="1:21" x14ac:dyDescent="0.2">
      <c r="A2024" s="228">
        <v>820448</v>
      </c>
      <c r="B2024" s="228" t="s">
        <v>4115</v>
      </c>
      <c r="C2024" s="228" t="s">
        <v>4204</v>
      </c>
      <c r="D2024" s="228" t="s">
        <v>4416</v>
      </c>
      <c r="E2024" s="228" t="s">
        <v>4399</v>
      </c>
      <c r="F2024" s="228" t="s">
        <v>3075</v>
      </c>
      <c r="G2024" s="228" t="s">
        <v>128</v>
      </c>
      <c r="H2024" s="228">
        <v>0</v>
      </c>
      <c r="I2024" s="228">
        <v>0</v>
      </c>
      <c r="J2024" s="228">
        <v>0</v>
      </c>
      <c r="K2024" s="228">
        <v>0</v>
      </c>
      <c r="L2024" s="231">
        <v>0</v>
      </c>
      <c r="N2024" s="119" t="str">
        <f t="shared" si="93"/>
        <v>820448-58001-JR-M</v>
      </c>
      <c r="O2024" s="122" t="str">
        <f>IF(B2024="NET","",IF(B2024="","",IFERROR(VLOOKUP(N2024,EAN!$A:$B,2,FALSE),"MANGLER - MÅ OPPDATERE EAN-FANEN")))</f>
        <v>MANGLER - MÅ OPPDATERE EAN-FANEN</v>
      </c>
      <c r="P2024" s="119">
        <f t="shared" si="94"/>
        <v>0</v>
      </c>
      <c r="Q2024" s="119">
        <f t="shared" si="95"/>
        <v>0</v>
      </c>
      <c r="R2024" s="2"/>
      <c r="S2024" s="137" t="str">
        <f>IF(B2024="NET","",IFERROR(VLOOKUP(O2024,'2) Order Form'!$W$9:$W$1926,1,FALSE),"Ikke med I order form"))</f>
        <v>Ikke med I order form</v>
      </c>
      <c r="U2024"/>
    </row>
    <row r="2025" spans="1:21" x14ac:dyDescent="0.2">
      <c r="A2025" s="228">
        <v>820448</v>
      </c>
      <c r="B2025" s="228" t="s">
        <v>4115</v>
      </c>
      <c r="C2025" s="228" t="s">
        <v>4204</v>
      </c>
      <c r="D2025" s="228" t="s">
        <v>4417</v>
      </c>
      <c r="E2025" s="228" t="s">
        <v>4396</v>
      </c>
      <c r="F2025" s="228" t="s">
        <v>4414</v>
      </c>
      <c r="G2025" s="228" t="s">
        <v>128</v>
      </c>
      <c r="H2025" s="228">
        <v>0</v>
      </c>
      <c r="I2025" s="228">
        <v>0</v>
      </c>
      <c r="J2025" s="228">
        <v>0</v>
      </c>
      <c r="K2025" s="228">
        <v>0</v>
      </c>
      <c r="L2025" s="231">
        <v>0</v>
      </c>
      <c r="N2025" s="119" t="str">
        <f t="shared" si="93"/>
        <v>820448-78001-JR-L</v>
      </c>
      <c r="O2025" s="122" t="str">
        <f>IF(B2025="NET","",IF(B2025="","",IFERROR(VLOOKUP(N2025,EAN!$A:$B,2,FALSE),"MANGLER - MÅ OPPDATERE EAN-FANEN")))</f>
        <v>MANGLER - MÅ OPPDATERE EAN-FANEN</v>
      </c>
      <c r="P2025" s="119">
        <f t="shared" si="94"/>
        <v>0</v>
      </c>
      <c r="Q2025" s="119">
        <f t="shared" si="95"/>
        <v>0</v>
      </c>
      <c r="R2025" s="2"/>
      <c r="S2025" s="137" t="str">
        <f>IF(B2025="NET","",IFERROR(VLOOKUP(O2025,'2) Order Form'!$W$9:$W$1926,1,FALSE),"Ikke med I order form"))</f>
        <v>Ikke med I order form</v>
      </c>
      <c r="U2025"/>
    </row>
    <row r="2026" spans="1:21" x14ac:dyDescent="0.2">
      <c r="A2026" s="228">
        <v>820448</v>
      </c>
      <c r="B2026" s="228" t="s">
        <v>4115</v>
      </c>
      <c r="C2026" s="228" t="s">
        <v>4204</v>
      </c>
      <c r="D2026" s="228" t="s">
        <v>4418</v>
      </c>
      <c r="E2026" s="228" t="s">
        <v>4396</v>
      </c>
      <c r="F2026" s="228" t="s">
        <v>3074</v>
      </c>
      <c r="G2026" s="228" t="s">
        <v>128</v>
      </c>
      <c r="H2026" s="228">
        <v>0</v>
      </c>
      <c r="I2026" s="228">
        <v>0</v>
      </c>
      <c r="J2026" s="228">
        <v>0</v>
      </c>
      <c r="K2026" s="228">
        <v>0</v>
      </c>
      <c r="L2026" s="231">
        <v>0</v>
      </c>
      <c r="N2026" s="119" t="str">
        <f t="shared" si="93"/>
        <v>820448-78001-JR-S</v>
      </c>
      <c r="O2026" s="122" t="str">
        <f>IF(B2026="NET","",IF(B2026="","",IFERROR(VLOOKUP(N2026,EAN!$A:$B,2,FALSE),"MANGLER - MÅ OPPDATERE EAN-FANEN")))</f>
        <v>MANGLER - MÅ OPPDATERE EAN-FANEN</v>
      </c>
      <c r="P2026" s="119">
        <f t="shared" si="94"/>
        <v>0</v>
      </c>
      <c r="Q2026" s="119">
        <f t="shared" si="95"/>
        <v>0</v>
      </c>
      <c r="R2026" s="2"/>
      <c r="S2026" s="137" t="str">
        <f>IF(B2026="NET","",IFERROR(VLOOKUP(O2026,'2) Order Form'!$W$9:$W$1926,1,FALSE),"Ikke med I order form"))</f>
        <v>Ikke med I order form</v>
      </c>
      <c r="U2026"/>
    </row>
    <row r="2027" spans="1:21" x14ac:dyDescent="0.2">
      <c r="A2027" s="228">
        <v>820448</v>
      </c>
      <c r="B2027" s="228" t="s">
        <v>4115</v>
      </c>
      <c r="C2027" s="228" t="s">
        <v>4204</v>
      </c>
      <c r="D2027" s="228" t="s">
        <v>4419</v>
      </c>
      <c r="E2027" s="228" t="s">
        <v>4396</v>
      </c>
      <c r="F2027" s="228" t="s">
        <v>3075</v>
      </c>
      <c r="G2027" s="228" t="s">
        <v>128</v>
      </c>
      <c r="H2027" s="228">
        <v>0</v>
      </c>
      <c r="I2027" s="228">
        <v>0</v>
      </c>
      <c r="J2027" s="228">
        <v>0</v>
      </c>
      <c r="K2027" s="228">
        <v>0</v>
      </c>
      <c r="L2027" s="231">
        <v>0</v>
      </c>
      <c r="N2027" s="119" t="str">
        <f t="shared" si="93"/>
        <v>820448-78001-JR-M</v>
      </c>
      <c r="O2027" s="122" t="str">
        <f>IF(B2027="NET","",IF(B2027="","",IFERROR(VLOOKUP(N2027,EAN!$A:$B,2,FALSE),"MANGLER - MÅ OPPDATERE EAN-FANEN")))</f>
        <v>MANGLER - MÅ OPPDATERE EAN-FANEN</v>
      </c>
      <c r="P2027" s="119">
        <f t="shared" si="94"/>
        <v>0</v>
      </c>
      <c r="Q2027" s="119">
        <f t="shared" si="95"/>
        <v>0</v>
      </c>
      <c r="R2027" s="2"/>
      <c r="S2027" s="137" t="str">
        <f>IF(B2027="NET","",IFERROR(VLOOKUP(O2027,'2) Order Form'!$W$9:$W$1926,1,FALSE),"Ikke med I order form"))</f>
        <v>Ikke med I order form</v>
      </c>
      <c r="U2027"/>
    </row>
    <row r="2028" spans="1:21" x14ac:dyDescent="0.2">
      <c r="A2028" s="228">
        <v>820448</v>
      </c>
      <c r="B2028" s="228" t="s">
        <v>4115</v>
      </c>
      <c r="C2028" s="228" t="s">
        <v>4204</v>
      </c>
      <c r="D2028" s="228" t="s">
        <v>4420</v>
      </c>
      <c r="E2028" s="228" t="s">
        <v>4364</v>
      </c>
      <c r="F2028" s="228" t="s">
        <v>4414</v>
      </c>
      <c r="G2028" s="228" t="s">
        <v>128</v>
      </c>
      <c r="H2028" s="228">
        <v>0</v>
      </c>
      <c r="I2028" s="228">
        <v>0</v>
      </c>
      <c r="J2028" s="228">
        <v>0</v>
      </c>
      <c r="K2028" s="228">
        <v>0</v>
      </c>
      <c r="L2028" s="231">
        <v>0</v>
      </c>
      <c r="N2028" s="119" t="str">
        <f t="shared" si="93"/>
        <v>820448-99901-JR-L</v>
      </c>
      <c r="O2028" s="122" t="str">
        <f>IF(B2028="NET","",IF(B2028="","",IFERROR(VLOOKUP(N2028,EAN!$A:$B,2,FALSE),"MANGLER - MÅ OPPDATERE EAN-FANEN")))</f>
        <v>MANGLER - MÅ OPPDATERE EAN-FANEN</v>
      </c>
      <c r="P2028" s="119">
        <f t="shared" si="94"/>
        <v>0</v>
      </c>
      <c r="Q2028" s="119">
        <f t="shared" si="95"/>
        <v>0</v>
      </c>
      <c r="R2028" s="2"/>
      <c r="S2028" s="137" t="str">
        <f>IF(B2028="NET","",IFERROR(VLOOKUP(O2028,'2) Order Form'!$W$9:$W$1926,1,FALSE),"Ikke med I order form"))</f>
        <v>Ikke med I order form</v>
      </c>
      <c r="U2028"/>
    </row>
    <row r="2029" spans="1:21" x14ac:dyDescent="0.2">
      <c r="A2029" s="228">
        <v>820448</v>
      </c>
      <c r="B2029" s="228" t="s">
        <v>4115</v>
      </c>
      <c r="C2029" s="228" t="s">
        <v>4204</v>
      </c>
      <c r="D2029" s="228" t="s">
        <v>4421</v>
      </c>
      <c r="E2029" s="228" t="s">
        <v>4364</v>
      </c>
      <c r="F2029" s="228" t="s">
        <v>3074</v>
      </c>
      <c r="G2029" s="228" t="s">
        <v>128</v>
      </c>
      <c r="H2029" s="228">
        <v>0</v>
      </c>
      <c r="I2029" s="228">
        <v>0</v>
      </c>
      <c r="J2029" s="228">
        <v>0</v>
      </c>
      <c r="K2029" s="228">
        <v>0</v>
      </c>
      <c r="L2029" s="231">
        <v>0</v>
      </c>
      <c r="N2029" s="119" t="str">
        <f t="shared" si="93"/>
        <v>820448-99901-JR-S</v>
      </c>
      <c r="O2029" s="122" t="str">
        <f>IF(B2029="NET","",IF(B2029="","",IFERROR(VLOOKUP(N2029,EAN!$A:$B,2,FALSE),"MANGLER - MÅ OPPDATERE EAN-FANEN")))</f>
        <v>MANGLER - MÅ OPPDATERE EAN-FANEN</v>
      </c>
      <c r="P2029" s="119">
        <f t="shared" si="94"/>
        <v>0</v>
      </c>
      <c r="Q2029" s="119">
        <f t="shared" si="95"/>
        <v>0</v>
      </c>
      <c r="R2029" s="2"/>
      <c r="S2029" s="137" t="str">
        <f>IF(B2029="NET","",IFERROR(VLOOKUP(O2029,'2) Order Form'!$W$9:$W$1926,1,FALSE),"Ikke med I order form"))</f>
        <v>Ikke med I order form</v>
      </c>
      <c r="U2029"/>
    </row>
    <row r="2030" spans="1:21" x14ac:dyDescent="0.2">
      <c r="A2030" s="228">
        <v>820448</v>
      </c>
      <c r="B2030" s="228" t="s">
        <v>4115</v>
      </c>
      <c r="C2030" s="228" t="s">
        <v>4204</v>
      </c>
      <c r="D2030" s="228" t="s">
        <v>4422</v>
      </c>
      <c r="E2030" s="228" t="s">
        <v>4364</v>
      </c>
      <c r="F2030" s="228" t="s">
        <v>3075</v>
      </c>
      <c r="G2030" s="228" t="s">
        <v>128</v>
      </c>
      <c r="H2030" s="228">
        <v>0</v>
      </c>
      <c r="I2030" s="228">
        <v>0</v>
      </c>
      <c r="J2030" s="228">
        <v>0</v>
      </c>
      <c r="K2030" s="228">
        <v>0</v>
      </c>
      <c r="L2030" s="231">
        <v>0</v>
      </c>
      <c r="N2030" s="119" t="str">
        <f t="shared" si="93"/>
        <v>820448-99901-JR-M</v>
      </c>
      <c r="O2030" s="122" t="str">
        <f>IF(B2030="NET","",IF(B2030="","",IFERROR(VLOOKUP(N2030,EAN!$A:$B,2,FALSE),"MANGLER - MÅ OPPDATERE EAN-FANEN")))</f>
        <v>MANGLER - MÅ OPPDATERE EAN-FANEN</v>
      </c>
      <c r="P2030" s="119">
        <f t="shared" si="94"/>
        <v>0</v>
      </c>
      <c r="Q2030" s="119">
        <f t="shared" si="95"/>
        <v>0</v>
      </c>
      <c r="R2030" s="2"/>
      <c r="S2030" s="137" t="str">
        <f>IF(B2030="NET","",IFERROR(VLOOKUP(O2030,'2) Order Form'!$W$9:$W$1926,1,FALSE),"Ikke med I order form"))</f>
        <v>Ikke med I order form</v>
      </c>
      <c r="U2030"/>
    </row>
    <row r="2031" spans="1:21" x14ac:dyDescent="0.2">
      <c r="A2031" s="229">
        <v>820463</v>
      </c>
      <c r="B2031" s="228" t="s">
        <v>248</v>
      </c>
      <c r="C2031" s="228"/>
      <c r="D2031" s="228"/>
      <c r="E2031" s="228"/>
      <c r="F2031" s="228"/>
      <c r="G2031" s="228"/>
      <c r="H2031" s="229">
        <v>202226</v>
      </c>
      <c r="I2031" s="229">
        <v>202227</v>
      </c>
      <c r="J2031" s="229">
        <v>202228</v>
      </c>
      <c r="K2031" s="229">
        <v>202229</v>
      </c>
      <c r="L2031" s="232">
        <v>202234</v>
      </c>
      <c r="N2031" s="119" t="str">
        <f t="shared" si="93"/>
        <v>820463-</v>
      </c>
      <c r="O2031" s="122" t="str">
        <f>IF(B2031="NET","",IF(B2031="","",IFERROR(VLOOKUP(N2031,EAN!$A:$B,2,FALSE),"MANGLER - MÅ OPPDATERE EAN-FANEN")))</f>
        <v/>
      </c>
      <c r="P2031" s="119">
        <f t="shared" si="94"/>
        <v>202226</v>
      </c>
      <c r="Q2031" s="119">
        <f t="shared" si="95"/>
        <v>202234</v>
      </c>
      <c r="R2031" s="2"/>
      <c r="S2031" s="137" t="str">
        <f>IF(B2031="NET","",IFERROR(VLOOKUP(O2031,'2) Order Form'!$W$9:$W$1926,1,FALSE),"Ikke med I order form"))</f>
        <v/>
      </c>
      <c r="U2031"/>
    </row>
    <row r="2032" spans="1:21" x14ac:dyDescent="0.2">
      <c r="A2032" s="228">
        <v>820463</v>
      </c>
      <c r="B2032" s="228" t="s">
        <v>4423</v>
      </c>
      <c r="C2032" s="228" t="s">
        <v>4204</v>
      </c>
      <c r="D2032" s="228" t="s">
        <v>4424</v>
      </c>
      <c r="E2032" s="228" t="s">
        <v>4425</v>
      </c>
      <c r="F2032" s="228" t="s">
        <v>8</v>
      </c>
      <c r="G2032" s="228" t="s">
        <v>128</v>
      </c>
      <c r="H2032" s="228">
        <v>0</v>
      </c>
      <c r="I2032" s="228">
        <v>0</v>
      </c>
      <c r="J2032" s="228">
        <v>0</v>
      </c>
      <c r="K2032" s="228">
        <v>0</v>
      </c>
      <c r="L2032" s="231">
        <v>0</v>
      </c>
      <c r="N2032" s="119" t="str">
        <f t="shared" si="93"/>
        <v>820463-77150-S</v>
      </c>
      <c r="O2032" s="122" t="str">
        <f>IF(B2032="NET","",IF(B2032="","",IFERROR(VLOOKUP(N2032,EAN!$A:$B,2,FALSE),"MANGLER - MÅ OPPDATERE EAN-FANEN")))</f>
        <v>MANGLER - MÅ OPPDATERE EAN-FANEN</v>
      </c>
      <c r="P2032" s="119">
        <f t="shared" si="94"/>
        <v>0</v>
      </c>
      <c r="Q2032" s="119">
        <f t="shared" si="95"/>
        <v>0</v>
      </c>
      <c r="R2032" s="2"/>
      <c r="S2032" s="137" t="str">
        <f>IF(B2032="NET","",IFERROR(VLOOKUP(O2032,'2) Order Form'!$W$9:$W$1926,1,FALSE),"Ikke med I order form"))</f>
        <v>Ikke med I order form</v>
      </c>
      <c r="U2032"/>
    </row>
    <row r="2033" spans="1:21" x14ac:dyDescent="0.2">
      <c r="A2033" s="228">
        <v>820463</v>
      </c>
      <c r="B2033" s="228" t="s">
        <v>4423</v>
      </c>
      <c r="C2033" s="228" t="s">
        <v>4204</v>
      </c>
      <c r="D2033" s="228" t="s">
        <v>4426</v>
      </c>
      <c r="E2033" s="228" t="s">
        <v>4425</v>
      </c>
      <c r="F2033" s="228" t="s">
        <v>7</v>
      </c>
      <c r="G2033" s="228" t="s">
        <v>128</v>
      </c>
      <c r="H2033" s="228">
        <v>0</v>
      </c>
      <c r="I2033" s="228">
        <v>0</v>
      </c>
      <c r="J2033" s="228">
        <v>0</v>
      </c>
      <c r="K2033" s="228">
        <v>0</v>
      </c>
      <c r="L2033" s="231">
        <v>0</v>
      </c>
      <c r="N2033" s="119" t="str">
        <f t="shared" si="93"/>
        <v>820463-77150-M</v>
      </c>
      <c r="O2033" s="122" t="str">
        <f>IF(B2033="NET","",IF(B2033="","",IFERROR(VLOOKUP(N2033,EAN!$A:$B,2,FALSE),"MANGLER - MÅ OPPDATERE EAN-FANEN")))</f>
        <v>MANGLER - MÅ OPPDATERE EAN-FANEN</v>
      </c>
      <c r="P2033" s="119">
        <f t="shared" si="94"/>
        <v>0</v>
      </c>
      <c r="Q2033" s="119">
        <f t="shared" si="95"/>
        <v>0</v>
      </c>
      <c r="R2033" s="2"/>
      <c r="S2033" s="137" t="str">
        <f>IF(B2033="NET","",IFERROR(VLOOKUP(O2033,'2) Order Form'!$W$9:$W$1926,1,FALSE),"Ikke med I order form"))</f>
        <v>Ikke med I order form</v>
      </c>
      <c r="U2033"/>
    </row>
    <row r="2034" spans="1:21" x14ac:dyDescent="0.2">
      <c r="A2034" s="228">
        <v>820463</v>
      </c>
      <c r="B2034" s="228" t="s">
        <v>4423</v>
      </c>
      <c r="C2034" s="228" t="s">
        <v>4204</v>
      </c>
      <c r="D2034" s="228" t="s">
        <v>4427</v>
      </c>
      <c r="E2034" s="228" t="s">
        <v>4425</v>
      </c>
      <c r="F2034" s="228" t="s">
        <v>67</v>
      </c>
      <c r="G2034" s="228" t="s">
        <v>128</v>
      </c>
      <c r="H2034" s="228">
        <v>0</v>
      </c>
      <c r="I2034" s="228">
        <v>0</v>
      </c>
      <c r="J2034" s="228">
        <v>0</v>
      </c>
      <c r="K2034" s="228">
        <v>0</v>
      </c>
      <c r="L2034" s="231">
        <v>0</v>
      </c>
      <c r="N2034" s="119" t="str">
        <f t="shared" si="93"/>
        <v>820463-77150-L</v>
      </c>
      <c r="O2034" s="122" t="str">
        <f>IF(B2034="NET","",IF(B2034="","",IFERROR(VLOOKUP(N2034,EAN!$A:$B,2,FALSE),"MANGLER - MÅ OPPDATERE EAN-FANEN")))</f>
        <v>MANGLER - MÅ OPPDATERE EAN-FANEN</v>
      </c>
      <c r="P2034" s="119">
        <f t="shared" si="94"/>
        <v>0</v>
      </c>
      <c r="Q2034" s="119">
        <f t="shared" si="95"/>
        <v>0</v>
      </c>
      <c r="R2034" s="2"/>
      <c r="S2034" s="137" t="str">
        <f>IF(B2034="NET","",IFERROR(VLOOKUP(O2034,'2) Order Form'!$W$9:$W$1926,1,FALSE),"Ikke med I order form"))</f>
        <v>Ikke med I order form</v>
      </c>
      <c r="U2034"/>
    </row>
    <row r="2035" spans="1:21" x14ac:dyDescent="0.2">
      <c r="A2035" s="228">
        <v>820463</v>
      </c>
      <c r="B2035" s="228" t="s">
        <v>4423</v>
      </c>
      <c r="C2035" s="228" t="s">
        <v>4204</v>
      </c>
      <c r="D2035" s="228" t="s">
        <v>4428</v>
      </c>
      <c r="E2035" s="228" t="s">
        <v>4425</v>
      </c>
      <c r="F2035" s="228" t="s">
        <v>68</v>
      </c>
      <c r="G2035" s="228" t="s">
        <v>128</v>
      </c>
      <c r="H2035" s="228">
        <v>0</v>
      </c>
      <c r="I2035" s="228">
        <v>0</v>
      </c>
      <c r="J2035" s="228">
        <v>0</v>
      </c>
      <c r="K2035" s="228">
        <v>0</v>
      </c>
      <c r="L2035" s="231">
        <v>0</v>
      </c>
      <c r="N2035" s="119" t="str">
        <f t="shared" si="93"/>
        <v>820463-77150-XL</v>
      </c>
      <c r="O2035" s="122" t="str">
        <f>IF(B2035="NET","",IF(B2035="","",IFERROR(VLOOKUP(N2035,EAN!$A:$B,2,FALSE),"MANGLER - MÅ OPPDATERE EAN-FANEN")))</f>
        <v>MANGLER - MÅ OPPDATERE EAN-FANEN</v>
      </c>
      <c r="P2035" s="119">
        <f t="shared" si="94"/>
        <v>0</v>
      </c>
      <c r="Q2035" s="119">
        <f t="shared" si="95"/>
        <v>0</v>
      </c>
      <c r="R2035" s="2"/>
      <c r="S2035" s="137" t="str">
        <f>IF(B2035="NET","",IFERROR(VLOOKUP(O2035,'2) Order Form'!$W$9:$W$1926,1,FALSE),"Ikke med I order form"))</f>
        <v>Ikke med I order form</v>
      </c>
      <c r="U2035"/>
    </row>
    <row r="2036" spans="1:21" x14ac:dyDescent="0.2">
      <c r="A2036" s="228">
        <v>820463</v>
      </c>
      <c r="B2036" s="228" t="s">
        <v>4423</v>
      </c>
      <c r="C2036" s="228" t="s">
        <v>4204</v>
      </c>
      <c r="D2036" s="228" t="s">
        <v>650</v>
      </c>
      <c r="E2036" s="228" t="s">
        <v>4364</v>
      </c>
      <c r="F2036" s="228" t="s">
        <v>8</v>
      </c>
      <c r="G2036" s="228" t="s">
        <v>128</v>
      </c>
      <c r="H2036" s="228">
        <v>0</v>
      </c>
      <c r="I2036" s="228">
        <v>0</v>
      </c>
      <c r="J2036" s="228">
        <v>0</v>
      </c>
      <c r="K2036" s="228">
        <v>0</v>
      </c>
      <c r="L2036" s="231">
        <v>0</v>
      </c>
      <c r="N2036" s="119" t="str">
        <f t="shared" si="93"/>
        <v>820463-99901-S</v>
      </c>
      <c r="O2036" s="122" t="str">
        <f>IF(B2036="NET","",IF(B2036="","",IFERROR(VLOOKUP(N2036,EAN!$A:$B,2,FALSE),"MANGLER - MÅ OPPDATERE EAN-FANEN")))</f>
        <v>MANGLER - MÅ OPPDATERE EAN-FANEN</v>
      </c>
      <c r="P2036" s="119">
        <f t="shared" si="94"/>
        <v>0</v>
      </c>
      <c r="Q2036" s="119">
        <f t="shared" si="95"/>
        <v>0</v>
      </c>
      <c r="R2036" s="2"/>
      <c r="S2036" s="137" t="str">
        <f>IF(B2036="NET","",IFERROR(VLOOKUP(O2036,'2) Order Form'!$W$9:$W$1926,1,FALSE),"Ikke med I order form"))</f>
        <v>Ikke med I order form</v>
      </c>
      <c r="U2036"/>
    </row>
    <row r="2037" spans="1:21" x14ac:dyDescent="0.2">
      <c r="A2037" s="228">
        <v>820463</v>
      </c>
      <c r="B2037" s="228" t="s">
        <v>4423</v>
      </c>
      <c r="C2037" s="228" t="s">
        <v>4204</v>
      </c>
      <c r="D2037" s="228" t="s">
        <v>651</v>
      </c>
      <c r="E2037" s="228" t="s">
        <v>4364</v>
      </c>
      <c r="F2037" s="228" t="s">
        <v>7</v>
      </c>
      <c r="G2037" s="228" t="s">
        <v>128</v>
      </c>
      <c r="H2037" s="228">
        <v>0</v>
      </c>
      <c r="I2037" s="228">
        <v>0</v>
      </c>
      <c r="J2037" s="228">
        <v>0</v>
      </c>
      <c r="K2037" s="228">
        <v>0</v>
      </c>
      <c r="L2037" s="231">
        <v>0</v>
      </c>
      <c r="N2037" s="119" t="str">
        <f t="shared" si="93"/>
        <v>820463-99901-M</v>
      </c>
      <c r="O2037" s="122" t="str">
        <f>IF(B2037="NET","",IF(B2037="","",IFERROR(VLOOKUP(N2037,EAN!$A:$B,2,FALSE),"MANGLER - MÅ OPPDATERE EAN-FANEN")))</f>
        <v>MANGLER - MÅ OPPDATERE EAN-FANEN</v>
      </c>
      <c r="P2037" s="119">
        <f t="shared" si="94"/>
        <v>0</v>
      </c>
      <c r="Q2037" s="119">
        <f t="shared" si="95"/>
        <v>0</v>
      </c>
      <c r="R2037" s="2"/>
      <c r="S2037" s="137" t="str">
        <f>IF(B2037="NET","",IFERROR(VLOOKUP(O2037,'2) Order Form'!$W$9:$W$1926,1,FALSE),"Ikke med I order form"))</f>
        <v>Ikke med I order form</v>
      </c>
      <c r="U2037"/>
    </row>
    <row r="2038" spans="1:21" x14ac:dyDescent="0.2">
      <c r="A2038" s="228">
        <v>820463</v>
      </c>
      <c r="B2038" s="228" t="s">
        <v>4423</v>
      </c>
      <c r="C2038" s="228" t="s">
        <v>4204</v>
      </c>
      <c r="D2038" s="228" t="s">
        <v>652</v>
      </c>
      <c r="E2038" s="228" t="s">
        <v>4364</v>
      </c>
      <c r="F2038" s="228" t="s">
        <v>67</v>
      </c>
      <c r="G2038" s="228" t="s">
        <v>128</v>
      </c>
      <c r="H2038" s="228">
        <v>0</v>
      </c>
      <c r="I2038" s="228">
        <v>0</v>
      </c>
      <c r="J2038" s="228">
        <v>0</v>
      </c>
      <c r="K2038" s="228">
        <v>0</v>
      </c>
      <c r="L2038" s="231">
        <v>0</v>
      </c>
      <c r="N2038" s="119" t="str">
        <f t="shared" si="93"/>
        <v>820463-99901-L</v>
      </c>
      <c r="O2038" s="122" t="str">
        <f>IF(B2038="NET","",IF(B2038="","",IFERROR(VLOOKUP(N2038,EAN!$A:$B,2,FALSE),"MANGLER - MÅ OPPDATERE EAN-FANEN")))</f>
        <v>MANGLER - MÅ OPPDATERE EAN-FANEN</v>
      </c>
      <c r="P2038" s="119">
        <f t="shared" si="94"/>
        <v>0</v>
      </c>
      <c r="Q2038" s="119">
        <f t="shared" si="95"/>
        <v>0</v>
      </c>
      <c r="R2038" s="2"/>
      <c r="S2038" s="137" t="str">
        <f>IF(B2038="NET","",IFERROR(VLOOKUP(O2038,'2) Order Form'!$W$9:$W$1926,1,FALSE),"Ikke med I order form"))</f>
        <v>Ikke med I order form</v>
      </c>
      <c r="U2038"/>
    </row>
    <row r="2039" spans="1:21" x14ac:dyDescent="0.2">
      <c r="A2039" s="228">
        <v>820463</v>
      </c>
      <c r="B2039" s="228" t="s">
        <v>4423</v>
      </c>
      <c r="C2039" s="228" t="s">
        <v>4204</v>
      </c>
      <c r="D2039" s="228" t="s">
        <v>653</v>
      </c>
      <c r="E2039" s="228" t="s">
        <v>4364</v>
      </c>
      <c r="F2039" s="228" t="s">
        <v>68</v>
      </c>
      <c r="G2039" s="228" t="s">
        <v>128</v>
      </c>
      <c r="H2039" s="228">
        <v>0</v>
      </c>
      <c r="I2039" s="228">
        <v>0</v>
      </c>
      <c r="J2039" s="228">
        <v>0</v>
      </c>
      <c r="K2039" s="228">
        <v>0</v>
      </c>
      <c r="L2039" s="231">
        <v>0</v>
      </c>
      <c r="N2039" s="119" t="str">
        <f t="shared" si="93"/>
        <v>820463-99901-XL</v>
      </c>
      <c r="O2039" s="122" t="str">
        <f>IF(B2039="NET","",IF(B2039="","",IFERROR(VLOOKUP(N2039,EAN!$A:$B,2,FALSE),"MANGLER - MÅ OPPDATERE EAN-FANEN")))</f>
        <v>MANGLER - MÅ OPPDATERE EAN-FANEN</v>
      </c>
      <c r="P2039" s="119">
        <f t="shared" si="94"/>
        <v>0</v>
      </c>
      <c r="Q2039" s="119">
        <f t="shared" si="95"/>
        <v>0</v>
      </c>
      <c r="R2039" s="2"/>
      <c r="S2039" s="137" t="str">
        <f>IF(B2039="NET","",IFERROR(VLOOKUP(O2039,'2) Order Form'!$W$9:$W$1926,1,FALSE),"Ikke med I order form"))</f>
        <v>Ikke med I order form</v>
      </c>
      <c r="U2039"/>
    </row>
    <row r="2040" spans="1:21" x14ac:dyDescent="0.2">
      <c r="A2040" s="229">
        <v>820464</v>
      </c>
      <c r="B2040" s="228" t="s">
        <v>248</v>
      </c>
      <c r="C2040" s="228"/>
      <c r="D2040" s="228"/>
      <c r="E2040" s="228"/>
      <c r="F2040" s="228"/>
      <c r="G2040" s="228"/>
      <c r="H2040" s="229">
        <v>202226</v>
      </c>
      <c r="I2040" s="229">
        <v>202227</v>
      </c>
      <c r="J2040" s="229">
        <v>202228</v>
      </c>
      <c r="K2040" s="229">
        <v>202229</v>
      </c>
      <c r="L2040" s="232">
        <v>202234</v>
      </c>
      <c r="N2040" s="119" t="str">
        <f t="shared" si="93"/>
        <v>820464-</v>
      </c>
      <c r="O2040" s="122" t="str">
        <f>IF(B2040="NET","",IF(B2040="","",IFERROR(VLOOKUP(N2040,EAN!$A:$B,2,FALSE),"MANGLER - MÅ OPPDATERE EAN-FANEN")))</f>
        <v/>
      </c>
      <c r="P2040" s="119">
        <f t="shared" si="94"/>
        <v>202226</v>
      </c>
      <c r="Q2040" s="119">
        <f t="shared" si="95"/>
        <v>202234</v>
      </c>
      <c r="R2040" s="2"/>
      <c r="S2040" s="137" t="str">
        <f>IF(B2040="NET","",IFERROR(VLOOKUP(O2040,'2) Order Form'!$W$9:$W$1926,1,FALSE),"Ikke med I order form"))</f>
        <v/>
      </c>
      <c r="U2040"/>
    </row>
    <row r="2041" spans="1:21" x14ac:dyDescent="0.2">
      <c r="A2041" s="228">
        <v>820464</v>
      </c>
      <c r="B2041" s="228" t="s">
        <v>4429</v>
      </c>
      <c r="C2041" s="228" t="s">
        <v>4204</v>
      </c>
      <c r="D2041" s="228" t="s">
        <v>4430</v>
      </c>
      <c r="E2041" s="228" t="s">
        <v>4425</v>
      </c>
      <c r="F2041" s="228" t="s">
        <v>69</v>
      </c>
      <c r="G2041" s="228" t="s">
        <v>128</v>
      </c>
      <c r="H2041" s="228">
        <v>0</v>
      </c>
      <c r="I2041" s="228">
        <v>0</v>
      </c>
      <c r="J2041" s="228">
        <v>0</v>
      </c>
      <c r="K2041" s="228">
        <v>0</v>
      </c>
      <c r="L2041" s="231">
        <v>0</v>
      </c>
      <c r="N2041" s="119" t="str">
        <f t="shared" si="93"/>
        <v>820464-77150-XS</v>
      </c>
      <c r="O2041" s="122" t="str">
        <f>IF(B2041="NET","",IF(B2041="","",IFERROR(VLOOKUP(N2041,EAN!$A:$B,2,FALSE),"MANGLER - MÅ OPPDATERE EAN-FANEN")))</f>
        <v>MANGLER - MÅ OPPDATERE EAN-FANEN</v>
      </c>
      <c r="P2041" s="119">
        <f t="shared" si="94"/>
        <v>0</v>
      </c>
      <c r="Q2041" s="119">
        <f t="shared" si="95"/>
        <v>0</v>
      </c>
      <c r="R2041" s="2"/>
      <c r="S2041" s="137" t="str">
        <f>IF(B2041="NET","",IFERROR(VLOOKUP(O2041,'2) Order Form'!$W$9:$W$1926,1,FALSE),"Ikke med I order form"))</f>
        <v>Ikke med I order form</v>
      </c>
      <c r="U2041"/>
    </row>
    <row r="2042" spans="1:21" x14ac:dyDescent="0.2">
      <c r="A2042" s="228">
        <v>820464</v>
      </c>
      <c r="B2042" s="228" t="s">
        <v>4429</v>
      </c>
      <c r="C2042" s="228" t="s">
        <v>4204</v>
      </c>
      <c r="D2042" s="228" t="s">
        <v>4424</v>
      </c>
      <c r="E2042" s="228" t="s">
        <v>4425</v>
      </c>
      <c r="F2042" s="228" t="s">
        <v>8</v>
      </c>
      <c r="G2042" s="228" t="s">
        <v>128</v>
      </c>
      <c r="H2042" s="228">
        <v>0</v>
      </c>
      <c r="I2042" s="228">
        <v>0</v>
      </c>
      <c r="J2042" s="228">
        <v>0</v>
      </c>
      <c r="K2042" s="228">
        <v>0</v>
      </c>
      <c r="L2042" s="231">
        <v>0</v>
      </c>
      <c r="N2042" s="119" t="str">
        <f t="shared" si="93"/>
        <v>820464-77150-S</v>
      </c>
      <c r="O2042" s="122" t="str">
        <f>IF(B2042="NET","",IF(B2042="","",IFERROR(VLOOKUP(N2042,EAN!$A:$B,2,FALSE),"MANGLER - MÅ OPPDATERE EAN-FANEN")))</f>
        <v>MANGLER - MÅ OPPDATERE EAN-FANEN</v>
      </c>
      <c r="P2042" s="119">
        <f t="shared" si="94"/>
        <v>0</v>
      </c>
      <c r="Q2042" s="119">
        <f t="shared" si="95"/>
        <v>0</v>
      </c>
      <c r="R2042" s="2"/>
      <c r="S2042" s="137" t="str">
        <f>IF(B2042="NET","",IFERROR(VLOOKUP(O2042,'2) Order Form'!$W$9:$W$1926,1,FALSE),"Ikke med I order form"))</f>
        <v>Ikke med I order form</v>
      </c>
      <c r="U2042"/>
    </row>
    <row r="2043" spans="1:21" x14ac:dyDescent="0.2">
      <c r="A2043" s="228">
        <v>820464</v>
      </c>
      <c r="B2043" s="228" t="s">
        <v>4429</v>
      </c>
      <c r="C2043" s="228" t="s">
        <v>4204</v>
      </c>
      <c r="D2043" s="228" t="s">
        <v>4426</v>
      </c>
      <c r="E2043" s="228" t="s">
        <v>4425</v>
      </c>
      <c r="F2043" s="228" t="s">
        <v>7</v>
      </c>
      <c r="G2043" s="228" t="s">
        <v>128</v>
      </c>
      <c r="H2043" s="228">
        <v>0</v>
      </c>
      <c r="I2043" s="228">
        <v>0</v>
      </c>
      <c r="J2043" s="228">
        <v>0</v>
      </c>
      <c r="K2043" s="228">
        <v>0</v>
      </c>
      <c r="L2043" s="231">
        <v>0</v>
      </c>
      <c r="N2043" s="119" t="str">
        <f t="shared" si="93"/>
        <v>820464-77150-M</v>
      </c>
      <c r="O2043" s="122" t="str">
        <f>IF(B2043="NET","",IF(B2043="","",IFERROR(VLOOKUP(N2043,EAN!$A:$B,2,FALSE),"MANGLER - MÅ OPPDATERE EAN-FANEN")))</f>
        <v>MANGLER - MÅ OPPDATERE EAN-FANEN</v>
      </c>
      <c r="P2043" s="119">
        <f t="shared" si="94"/>
        <v>0</v>
      </c>
      <c r="Q2043" s="119">
        <f t="shared" si="95"/>
        <v>0</v>
      </c>
      <c r="R2043" s="2"/>
      <c r="S2043" s="137" t="str">
        <f>IF(B2043="NET","",IFERROR(VLOOKUP(O2043,'2) Order Form'!$W$9:$W$1926,1,FALSE),"Ikke med I order form"))</f>
        <v>Ikke med I order form</v>
      </c>
      <c r="U2043"/>
    </row>
    <row r="2044" spans="1:21" x14ac:dyDescent="0.2">
      <c r="A2044" s="228">
        <v>820464</v>
      </c>
      <c r="B2044" s="228" t="s">
        <v>4429</v>
      </c>
      <c r="C2044" s="228" t="s">
        <v>4204</v>
      </c>
      <c r="D2044" s="228" t="s">
        <v>4427</v>
      </c>
      <c r="E2044" s="228" t="s">
        <v>4425</v>
      </c>
      <c r="F2044" s="228" t="s">
        <v>67</v>
      </c>
      <c r="G2044" s="228" t="s">
        <v>128</v>
      </c>
      <c r="H2044" s="228">
        <v>0</v>
      </c>
      <c r="I2044" s="228">
        <v>0</v>
      </c>
      <c r="J2044" s="228">
        <v>0</v>
      </c>
      <c r="K2044" s="228">
        <v>0</v>
      </c>
      <c r="L2044" s="231">
        <v>0</v>
      </c>
      <c r="N2044" s="119" t="str">
        <f t="shared" si="93"/>
        <v>820464-77150-L</v>
      </c>
      <c r="O2044" s="122" t="str">
        <f>IF(B2044="NET","",IF(B2044="","",IFERROR(VLOOKUP(N2044,EAN!$A:$B,2,FALSE),"MANGLER - MÅ OPPDATERE EAN-FANEN")))</f>
        <v>MANGLER - MÅ OPPDATERE EAN-FANEN</v>
      </c>
      <c r="P2044" s="119">
        <f t="shared" si="94"/>
        <v>0</v>
      </c>
      <c r="Q2044" s="119">
        <f t="shared" si="95"/>
        <v>0</v>
      </c>
      <c r="R2044" s="2"/>
      <c r="S2044" s="137" t="str">
        <f>IF(B2044="NET","",IFERROR(VLOOKUP(O2044,'2) Order Form'!$W$9:$W$1926,1,FALSE),"Ikke med I order form"))</f>
        <v>Ikke med I order form</v>
      </c>
      <c r="U2044"/>
    </row>
    <row r="2045" spans="1:21" x14ac:dyDescent="0.2">
      <c r="A2045" s="228">
        <v>820464</v>
      </c>
      <c r="B2045" s="228" t="s">
        <v>4429</v>
      </c>
      <c r="C2045" s="228" t="s">
        <v>4204</v>
      </c>
      <c r="D2045" s="228" t="s">
        <v>654</v>
      </c>
      <c r="E2045" s="228" t="s">
        <v>4364</v>
      </c>
      <c r="F2045" s="228" t="s">
        <v>69</v>
      </c>
      <c r="G2045" s="228" t="s">
        <v>128</v>
      </c>
      <c r="H2045" s="228">
        <v>0</v>
      </c>
      <c r="I2045" s="228">
        <v>0</v>
      </c>
      <c r="J2045" s="228">
        <v>0</v>
      </c>
      <c r="K2045" s="228">
        <v>0</v>
      </c>
      <c r="L2045" s="231">
        <v>0</v>
      </c>
      <c r="N2045" s="119" t="str">
        <f t="shared" si="93"/>
        <v>820464-99901-XS</v>
      </c>
      <c r="O2045" s="122" t="str">
        <f>IF(B2045="NET","",IF(B2045="","",IFERROR(VLOOKUP(N2045,EAN!$A:$B,2,FALSE),"MANGLER - MÅ OPPDATERE EAN-FANEN")))</f>
        <v>MANGLER - MÅ OPPDATERE EAN-FANEN</v>
      </c>
      <c r="P2045" s="119">
        <f t="shared" si="94"/>
        <v>0</v>
      </c>
      <c r="Q2045" s="119">
        <f t="shared" si="95"/>
        <v>0</v>
      </c>
      <c r="R2045" s="2"/>
      <c r="S2045" s="137" t="str">
        <f>IF(B2045="NET","",IFERROR(VLOOKUP(O2045,'2) Order Form'!$W$9:$W$1926,1,FALSE),"Ikke med I order form"))</f>
        <v>Ikke med I order form</v>
      </c>
      <c r="U2045"/>
    </row>
    <row r="2046" spans="1:21" x14ac:dyDescent="0.2">
      <c r="A2046" s="228">
        <v>820464</v>
      </c>
      <c r="B2046" s="228" t="s">
        <v>4429</v>
      </c>
      <c r="C2046" s="228" t="s">
        <v>4204</v>
      </c>
      <c r="D2046" s="228" t="s">
        <v>650</v>
      </c>
      <c r="E2046" s="228" t="s">
        <v>4364</v>
      </c>
      <c r="F2046" s="228" t="s">
        <v>8</v>
      </c>
      <c r="G2046" s="228" t="s">
        <v>128</v>
      </c>
      <c r="H2046" s="228">
        <v>0</v>
      </c>
      <c r="I2046" s="228">
        <v>0</v>
      </c>
      <c r="J2046" s="228">
        <v>0</v>
      </c>
      <c r="K2046" s="228">
        <v>0</v>
      </c>
      <c r="L2046" s="231">
        <v>0</v>
      </c>
      <c r="N2046" s="119" t="str">
        <f t="shared" si="93"/>
        <v>820464-99901-S</v>
      </c>
      <c r="O2046" s="122" t="str">
        <f>IF(B2046="NET","",IF(B2046="","",IFERROR(VLOOKUP(N2046,EAN!$A:$B,2,FALSE),"MANGLER - MÅ OPPDATERE EAN-FANEN")))</f>
        <v>MANGLER - MÅ OPPDATERE EAN-FANEN</v>
      </c>
      <c r="P2046" s="119">
        <f t="shared" si="94"/>
        <v>0</v>
      </c>
      <c r="Q2046" s="119">
        <f t="shared" si="95"/>
        <v>0</v>
      </c>
      <c r="R2046" s="2"/>
      <c r="S2046" s="137" t="str">
        <f>IF(B2046="NET","",IFERROR(VLOOKUP(O2046,'2) Order Form'!$W$9:$W$1926,1,FALSE),"Ikke med I order form"))</f>
        <v>Ikke med I order form</v>
      </c>
      <c r="U2046"/>
    </row>
    <row r="2047" spans="1:21" x14ac:dyDescent="0.2">
      <c r="A2047" s="228">
        <v>820464</v>
      </c>
      <c r="B2047" s="228" t="s">
        <v>4429</v>
      </c>
      <c r="C2047" s="228" t="s">
        <v>4204</v>
      </c>
      <c r="D2047" s="228" t="s">
        <v>651</v>
      </c>
      <c r="E2047" s="228" t="s">
        <v>4364</v>
      </c>
      <c r="F2047" s="228" t="s">
        <v>7</v>
      </c>
      <c r="G2047" s="228" t="s">
        <v>128</v>
      </c>
      <c r="H2047" s="228">
        <v>0</v>
      </c>
      <c r="I2047" s="228">
        <v>0</v>
      </c>
      <c r="J2047" s="228">
        <v>0</v>
      </c>
      <c r="K2047" s="228">
        <v>0</v>
      </c>
      <c r="L2047" s="231">
        <v>0</v>
      </c>
      <c r="N2047" s="119" t="str">
        <f t="shared" si="93"/>
        <v>820464-99901-M</v>
      </c>
      <c r="O2047" s="122" t="str">
        <f>IF(B2047="NET","",IF(B2047="","",IFERROR(VLOOKUP(N2047,EAN!$A:$B,2,FALSE),"MANGLER - MÅ OPPDATERE EAN-FANEN")))</f>
        <v>MANGLER - MÅ OPPDATERE EAN-FANEN</v>
      </c>
      <c r="P2047" s="119">
        <f t="shared" si="94"/>
        <v>0</v>
      </c>
      <c r="Q2047" s="119">
        <f t="shared" si="95"/>
        <v>0</v>
      </c>
      <c r="R2047" s="2"/>
      <c r="S2047" s="137" t="str">
        <f>IF(B2047="NET","",IFERROR(VLOOKUP(O2047,'2) Order Form'!$W$9:$W$1926,1,FALSE),"Ikke med I order form"))</f>
        <v>Ikke med I order form</v>
      </c>
      <c r="U2047"/>
    </row>
    <row r="2048" spans="1:21" x14ac:dyDescent="0.2">
      <c r="A2048" s="228">
        <v>820464</v>
      </c>
      <c r="B2048" s="228" t="s">
        <v>4429</v>
      </c>
      <c r="C2048" s="228" t="s">
        <v>4204</v>
      </c>
      <c r="D2048" s="228" t="s">
        <v>652</v>
      </c>
      <c r="E2048" s="228" t="s">
        <v>4364</v>
      </c>
      <c r="F2048" s="228" t="s">
        <v>67</v>
      </c>
      <c r="G2048" s="228" t="s">
        <v>128</v>
      </c>
      <c r="H2048" s="228">
        <v>0</v>
      </c>
      <c r="I2048" s="228">
        <v>0</v>
      </c>
      <c r="J2048" s="228">
        <v>0</v>
      </c>
      <c r="K2048" s="228">
        <v>0</v>
      </c>
      <c r="L2048" s="231">
        <v>0</v>
      </c>
      <c r="N2048" s="119" t="str">
        <f t="shared" si="93"/>
        <v>820464-99901-L</v>
      </c>
      <c r="O2048" s="122" t="str">
        <f>IF(B2048="NET","",IF(B2048="","",IFERROR(VLOOKUP(N2048,EAN!$A:$B,2,FALSE),"MANGLER - MÅ OPPDATERE EAN-FANEN")))</f>
        <v>MANGLER - MÅ OPPDATERE EAN-FANEN</v>
      </c>
      <c r="P2048" s="119">
        <f t="shared" si="94"/>
        <v>0</v>
      </c>
      <c r="Q2048" s="119">
        <f t="shared" si="95"/>
        <v>0</v>
      </c>
      <c r="R2048" s="2"/>
      <c r="S2048" s="137" t="str">
        <f>IF(B2048="NET","",IFERROR(VLOOKUP(O2048,'2) Order Form'!$W$9:$W$1926,1,FALSE),"Ikke med I order form"))</f>
        <v>Ikke med I order form</v>
      </c>
      <c r="U2048"/>
    </row>
    <row r="2049" spans="1:21" x14ac:dyDescent="0.2">
      <c r="A2049" s="229">
        <v>820466</v>
      </c>
      <c r="B2049" s="228" t="s">
        <v>248</v>
      </c>
      <c r="C2049" s="228"/>
      <c r="D2049" s="228"/>
      <c r="E2049" s="228"/>
      <c r="F2049" s="228"/>
      <c r="G2049" s="228"/>
      <c r="H2049" s="229">
        <v>202226</v>
      </c>
      <c r="I2049" s="229">
        <v>202227</v>
      </c>
      <c r="J2049" s="229">
        <v>202228</v>
      </c>
      <c r="K2049" s="229">
        <v>202229</v>
      </c>
      <c r="L2049" s="232">
        <v>202234</v>
      </c>
      <c r="N2049" s="119" t="str">
        <f t="shared" si="93"/>
        <v>820466-</v>
      </c>
      <c r="O2049" s="122" t="str">
        <f>IF(B2049="NET","",IF(B2049="","",IFERROR(VLOOKUP(N2049,EAN!$A:$B,2,FALSE),"MANGLER - MÅ OPPDATERE EAN-FANEN")))</f>
        <v/>
      </c>
      <c r="P2049" s="119">
        <f t="shared" si="94"/>
        <v>202226</v>
      </c>
      <c r="Q2049" s="119">
        <f t="shared" si="95"/>
        <v>202234</v>
      </c>
      <c r="R2049" s="2"/>
      <c r="S2049" s="137" t="str">
        <f>IF(B2049="NET","",IFERROR(VLOOKUP(O2049,'2) Order Form'!$W$9:$W$1926,1,FALSE),"Ikke med I order form"))</f>
        <v/>
      </c>
      <c r="U2049"/>
    </row>
    <row r="2050" spans="1:21" x14ac:dyDescent="0.2">
      <c r="A2050" s="228">
        <v>820466</v>
      </c>
      <c r="B2050" s="228" t="s">
        <v>4498</v>
      </c>
      <c r="C2050" s="228" t="s">
        <v>4204</v>
      </c>
      <c r="D2050" s="228" t="s">
        <v>650</v>
      </c>
      <c r="E2050" s="228" t="s">
        <v>4364</v>
      </c>
      <c r="F2050" s="228" t="s">
        <v>8</v>
      </c>
      <c r="G2050" s="228" t="s">
        <v>128</v>
      </c>
      <c r="H2050" s="228">
        <v>25</v>
      </c>
      <c r="I2050" s="228">
        <v>25</v>
      </c>
      <c r="J2050" s="228">
        <v>25</v>
      </c>
      <c r="K2050" s="228">
        <v>25</v>
      </c>
      <c r="L2050" s="231">
        <v>25</v>
      </c>
      <c r="N2050" s="119" t="str">
        <f t="shared" si="93"/>
        <v>820466-99901-S</v>
      </c>
      <c r="O2050" s="122">
        <f>IF(B2050="NET","",IF(B2050="","",IFERROR(VLOOKUP(N2050,EAN!$A:$B,2,FALSE),"MANGLER - MÅ OPPDATERE EAN-FANEN")))</f>
        <v>7048652785848</v>
      </c>
      <c r="P2050" s="119">
        <f t="shared" si="94"/>
        <v>25</v>
      </c>
      <c r="Q2050" s="119">
        <f t="shared" si="95"/>
        <v>25</v>
      </c>
      <c r="R2050" s="2"/>
      <c r="S2050" s="137">
        <f>IF(B2050="NET","",IFERROR(VLOOKUP(O2050,'2) Order Form'!$W$9:$W$1926,1,FALSE),"Ikke med I order form"))</f>
        <v>7048652785848</v>
      </c>
      <c r="U2050"/>
    </row>
    <row r="2051" spans="1:21" x14ac:dyDescent="0.2">
      <c r="A2051" s="228">
        <v>820466</v>
      </c>
      <c r="B2051" s="228" t="s">
        <v>4498</v>
      </c>
      <c r="C2051" s="228" t="s">
        <v>4204</v>
      </c>
      <c r="D2051" s="228" t="s">
        <v>651</v>
      </c>
      <c r="E2051" s="228" t="s">
        <v>4364</v>
      </c>
      <c r="F2051" s="228" t="s">
        <v>7</v>
      </c>
      <c r="G2051" s="228" t="s">
        <v>128</v>
      </c>
      <c r="H2051" s="228">
        <v>72</v>
      </c>
      <c r="I2051" s="228">
        <v>72</v>
      </c>
      <c r="J2051" s="228">
        <v>72</v>
      </c>
      <c r="K2051" s="228">
        <v>72</v>
      </c>
      <c r="L2051" s="231">
        <v>72</v>
      </c>
      <c r="N2051" s="119" t="str">
        <f t="shared" si="93"/>
        <v>820466-99901-M</v>
      </c>
      <c r="O2051" s="122">
        <f>IF(B2051="NET","",IF(B2051="","",IFERROR(VLOOKUP(N2051,EAN!$A:$B,2,FALSE),"MANGLER - MÅ OPPDATERE EAN-FANEN")))</f>
        <v>7048652785831</v>
      </c>
      <c r="P2051" s="119">
        <f t="shared" si="94"/>
        <v>72</v>
      </c>
      <c r="Q2051" s="119">
        <f t="shared" si="95"/>
        <v>72</v>
      </c>
      <c r="R2051" s="2"/>
      <c r="S2051" s="137">
        <f>IF(B2051="NET","",IFERROR(VLOOKUP(O2051,'2) Order Form'!$W$9:$W$1926,1,FALSE),"Ikke med I order form"))</f>
        <v>7048652785831</v>
      </c>
      <c r="U2051"/>
    </row>
    <row r="2052" spans="1:21" x14ac:dyDescent="0.2">
      <c r="A2052" s="228">
        <v>820466</v>
      </c>
      <c r="B2052" s="228" t="s">
        <v>4498</v>
      </c>
      <c r="C2052" s="228" t="s">
        <v>4204</v>
      </c>
      <c r="D2052" s="228" t="s">
        <v>652</v>
      </c>
      <c r="E2052" s="228" t="s">
        <v>4364</v>
      </c>
      <c r="F2052" s="228" t="s">
        <v>67</v>
      </c>
      <c r="G2052" s="228" t="s">
        <v>128</v>
      </c>
      <c r="H2052" s="228">
        <v>86</v>
      </c>
      <c r="I2052" s="228">
        <v>86</v>
      </c>
      <c r="J2052" s="228">
        <v>86</v>
      </c>
      <c r="K2052" s="228">
        <v>86</v>
      </c>
      <c r="L2052" s="231">
        <v>86</v>
      </c>
      <c r="N2052" s="119" t="str">
        <f t="shared" ref="N2052:N2066" si="96">CONCATENATE(A2052,"-",D2052)</f>
        <v>820466-99901-L</v>
      </c>
      <c r="O2052" s="122">
        <f>IF(B2052="NET","",IF(B2052="","",IFERROR(VLOOKUP(N2052,EAN!$A:$B,2,FALSE),"MANGLER - MÅ OPPDATERE EAN-FANEN")))</f>
        <v>7048652785824</v>
      </c>
      <c r="P2052" s="119">
        <f t="shared" si="94"/>
        <v>86</v>
      </c>
      <c r="Q2052" s="119">
        <f t="shared" si="95"/>
        <v>86</v>
      </c>
      <c r="R2052" s="2"/>
      <c r="S2052" s="137">
        <f>IF(B2052="NET","",IFERROR(VLOOKUP(O2052,'2) Order Form'!$W$9:$W$1926,1,FALSE),"Ikke med I order form"))</f>
        <v>7048652785824</v>
      </c>
      <c r="U2052"/>
    </row>
    <row r="2053" spans="1:21" x14ac:dyDescent="0.2">
      <c r="A2053" s="228">
        <v>820466</v>
      </c>
      <c r="B2053" s="228" t="s">
        <v>4498</v>
      </c>
      <c r="C2053" s="228" t="s">
        <v>4204</v>
      </c>
      <c r="D2053" s="228" t="s">
        <v>653</v>
      </c>
      <c r="E2053" s="228" t="s">
        <v>4364</v>
      </c>
      <c r="F2053" s="228" t="s">
        <v>68</v>
      </c>
      <c r="G2053" s="228" t="s">
        <v>128</v>
      </c>
      <c r="H2053" s="228">
        <v>42</v>
      </c>
      <c r="I2053" s="228">
        <v>42</v>
      </c>
      <c r="J2053" s="228">
        <v>42</v>
      </c>
      <c r="K2053" s="228">
        <v>42</v>
      </c>
      <c r="L2053" s="231">
        <v>42</v>
      </c>
      <c r="N2053" s="119" t="str">
        <f t="shared" si="96"/>
        <v>820466-99901-XL</v>
      </c>
      <c r="O2053" s="122">
        <f>IF(B2053="NET","",IF(B2053="","",IFERROR(VLOOKUP(N2053,EAN!$A:$B,2,FALSE),"MANGLER - MÅ OPPDATERE EAN-FANEN")))</f>
        <v>7048652785855</v>
      </c>
      <c r="P2053" s="119">
        <f t="shared" ref="P2053:P2066" si="97">H2053</f>
        <v>42</v>
      </c>
      <c r="Q2053" s="119">
        <f t="shared" ref="Q2053:Q2066" si="98">L2053</f>
        <v>42</v>
      </c>
      <c r="R2053" s="2"/>
      <c r="S2053" s="137">
        <f>IF(B2053="NET","",IFERROR(VLOOKUP(O2053,'2) Order Form'!$W$9:$W$1926,1,FALSE),"Ikke med I order form"))</f>
        <v>7048652785855</v>
      </c>
      <c r="U2053"/>
    </row>
    <row r="2054" spans="1:21" x14ac:dyDescent="0.2">
      <c r="A2054" s="229">
        <v>820467</v>
      </c>
      <c r="B2054" s="228" t="s">
        <v>248</v>
      </c>
      <c r="C2054" s="228"/>
      <c r="D2054" s="228"/>
      <c r="E2054" s="228"/>
      <c r="F2054" s="228"/>
      <c r="G2054" s="228"/>
      <c r="H2054" s="229">
        <v>202226</v>
      </c>
      <c r="I2054" s="229">
        <v>202227</v>
      </c>
      <c r="J2054" s="229">
        <v>202228</v>
      </c>
      <c r="K2054" s="229">
        <v>202229</v>
      </c>
      <c r="L2054" s="232">
        <v>202234</v>
      </c>
      <c r="N2054" s="119" t="str">
        <f t="shared" si="96"/>
        <v>820467-</v>
      </c>
      <c r="O2054" s="122" t="str">
        <f>IF(B2054="NET","",IF(B2054="","",IFERROR(VLOOKUP(N2054,EAN!$A:$B,2,FALSE),"MANGLER - MÅ OPPDATERE EAN-FANEN")))</f>
        <v/>
      </c>
      <c r="P2054" s="119">
        <f t="shared" si="97"/>
        <v>202226</v>
      </c>
      <c r="Q2054" s="119">
        <f t="shared" si="98"/>
        <v>202234</v>
      </c>
      <c r="R2054" s="2"/>
      <c r="S2054" s="137" t="str">
        <f>IF(B2054="NET","",IFERROR(VLOOKUP(O2054,'2) Order Form'!$W$9:$W$1926,1,FALSE),"Ikke med I order form"))</f>
        <v/>
      </c>
      <c r="U2054"/>
    </row>
    <row r="2055" spans="1:21" x14ac:dyDescent="0.2">
      <c r="A2055" s="228">
        <v>820467</v>
      </c>
      <c r="B2055" s="228" t="s">
        <v>2138</v>
      </c>
      <c r="C2055" s="228" t="s">
        <v>4204</v>
      </c>
      <c r="D2055" s="228" t="s">
        <v>654</v>
      </c>
      <c r="E2055" s="228" t="s">
        <v>4364</v>
      </c>
      <c r="F2055" s="228" t="s">
        <v>69</v>
      </c>
      <c r="G2055" s="228" t="s">
        <v>128</v>
      </c>
      <c r="H2055" s="228">
        <v>10</v>
      </c>
      <c r="I2055" s="228">
        <v>10</v>
      </c>
      <c r="J2055" s="228">
        <v>10</v>
      </c>
      <c r="K2055" s="228">
        <v>10</v>
      </c>
      <c r="L2055" s="231">
        <v>10</v>
      </c>
      <c r="N2055" s="119" t="str">
        <f t="shared" si="96"/>
        <v>820467-99901-XS</v>
      </c>
      <c r="O2055" s="122">
        <f>IF(B2055="NET","",IF(B2055="","",IFERROR(VLOOKUP(N2055,EAN!$A:$B,2,FALSE),"MANGLER - MÅ OPPDATERE EAN-FANEN")))</f>
        <v>7048652785909</v>
      </c>
      <c r="P2055" s="119">
        <f t="shared" si="97"/>
        <v>10</v>
      </c>
      <c r="Q2055" s="119">
        <f t="shared" si="98"/>
        <v>10</v>
      </c>
      <c r="R2055" s="2"/>
      <c r="S2055" s="137">
        <f>IF(B2055="NET","",IFERROR(VLOOKUP(O2055,'2) Order Form'!$W$9:$W$1926,1,FALSE),"Ikke med I order form"))</f>
        <v>7048652785909</v>
      </c>
      <c r="U2055"/>
    </row>
    <row r="2056" spans="1:21" x14ac:dyDescent="0.2">
      <c r="A2056" s="228">
        <v>820467</v>
      </c>
      <c r="B2056" s="228" t="s">
        <v>2138</v>
      </c>
      <c r="C2056" s="228" t="s">
        <v>4204</v>
      </c>
      <c r="D2056" s="228" t="s">
        <v>650</v>
      </c>
      <c r="E2056" s="228" t="s">
        <v>4364</v>
      </c>
      <c r="F2056" s="228" t="s">
        <v>8</v>
      </c>
      <c r="G2056" s="228" t="s">
        <v>128</v>
      </c>
      <c r="H2056" s="228">
        <v>43</v>
      </c>
      <c r="I2056" s="228">
        <v>43</v>
      </c>
      <c r="J2056" s="228">
        <v>43</v>
      </c>
      <c r="K2056" s="228">
        <v>43</v>
      </c>
      <c r="L2056" s="231">
        <v>43</v>
      </c>
      <c r="N2056" s="119" t="str">
        <f t="shared" si="96"/>
        <v>820467-99901-S</v>
      </c>
      <c r="O2056" s="122">
        <f>IF(B2056="NET","",IF(B2056="","",IFERROR(VLOOKUP(N2056,EAN!$A:$B,2,FALSE),"MANGLER - MÅ OPPDATERE EAN-FANEN")))</f>
        <v>7048652785893</v>
      </c>
      <c r="P2056" s="119">
        <f t="shared" si="97"/>
        <v>43</v>
      </c>
      <c r="Q2056" s="119">
        <f t="shared" si="98"/>
        <v>43</v>
      </c>
      <c r="R2056" s="2"/>
      <c r="S2056" s="137">
        <f>IF(B2056="NET","",IFERROR(VLOOKUP(O2056,'2) Order Form'!$W$9:$W$1926,1,FALSE),"Ikke med I order form"))</f>
        <v>7048652785893</v>
      </c>
      <c r="U2056"/>
    </row>
    <row r="2057" spans="1:21" x14ac:dyDescent="0.2">
      <c r="A2057" s="228">
        <v>820467</v>
      </c>
      <c r="B2057" s="228" t="s">
        <v>2138</v>
      </c>
      <c r="C2057" s="228" t="s">
        <v>4204</v>
      </c>
      <c r="D2057" s="228" t="s">
        <v>651</v>
      </c>
      <c r="E2057" s="228" t="s">
        <v>4364</v>
      </c>
      <c r="F2057" s="228" t="s">
        <v>7</v>
      </c>
      <c r="G2057" s="228" t="s">
        <v>128</v>
      </c>
      <c r="H2057" s="228">
        <v>56</v>
      </c>
      <c r="I2057" s="228">
        <v>56</v>
      </c>
      <c r="J2057" s="228">
        <v>56</v>
      </c>
      <c r="K2057" s="228">
        <v>56</v>
      </c>
      <c r="L2057" s="231">
        <v>56</v>
      </c>
      <c r="N2057" s="119" t="str">
        <f t="shared" si="96"/>
        <v>820467-99901-M</v>
      </c>
      <c r="O2057" s="122">
        <f>IF(B2057="NET","",IF(B2057="","",IFERROR(VLOOKUP(N2057,EAN!$A:$B,2,FALSE),"MANGLER - MÅ OPPDATERE EAN-FANEN")))</f>
        <v>7048652785886</v>
      </c>
      <c r="P2057" s="119">
        <f t="shared" si="97"/>
        <v>56</v>
      </c>
      <c r="Q2057" s="119">
        <f t="shared" si="98"/>
        <v>56</v>
      </c>
      <c r="R2057" s="2"/>
      <c r="S2057" s="137">
        <f>IF(B2057="NET","",IFERROR(VLOOKUP(O2057,'2) Order Form'!$W$9:$W$1926,1,FALSE),"Ikke med I order form"))</f>
        <v>7048652785886</v>
      </c>
      <c r="U2057"/>
    </row>
    <row r="2058" spans="1:21" x14ac:dyDescent="0.2">
      <c r="A2058" s="228">
        <v>820467</v>
      </c>
      <c r="B2058" s="228" t="s">
        <v>2138</v>
      </c>
      <c r="C2058" s="228" t="s">
        <v>4204</v>
      </c>
      <c r="D2058" s="228" t="s">
        <v>652</v>
      </c>
      <c r="E2058" s="228" t="s">
        <v>4364</v>
      </c>
      <c r="F2058" s="228" t="s">
        <v>67</v>
      </c>
      <c r="G2058" s="228" t="s">
        <v>128</v>
      </c>
      <c r="H2058" s="228">
        <v>49</v>
      </c>
      <c r="I2058" s="228">
        <v>49</v>
      </c>
      <c r="J2058" s="228">
        <v>49</v>
      </c>
      <c r="K2058" s="228">
        <v>49</v>
      </c>
      <c r="L2058" s="231">
        <v>49</v>
      </c>
      <c r="N2058" s="119" t="str">
        <f t="shared" si="96"/>
        <v>820467-99901-L</v>
      </c>
      <c r="O2058" s="122">
        <f>IF(B2058="NET","",IF(B2058="","",IFERROR(VLOOKUP(N2058,EAN!$A:$B,2,FALSE),"MANGLER - MÅ OPPDATERE EAN-FANEN")))</f>
        <v>7048652785879</v>
      </c>
      <c r="P2058" s="119">
        <f t="shared" si="97"/>
        <v>49</v>
      </c>
      <c r="Q2058" s="119">
        <f t="shared" si="98"/>
        <v>49</v>
      </c>
      <c r="R2058" s="2"/>
      <c r="S2058" s="137">
        <f>IF(B2058="NET","",IFERROR(VLOOKUP(O2058,'2) Order Form'!$W$9:$W$1926,1,FALSE),"Ikke med I order form"))</f>
        <v>7048652785879</v>
      </c>
      <c r="U2058"/>
    </row>
    <row r="2059" spans="1:21" x14ac:dyDescent="0.2">
      <c r="A2059" s="229">
        <v>820503</v>
      </c>
      <c r="B2059" s="228" t="s">
        <v>248</v>
      </c>
      <c r="C2059" s="228"/>
      <c r="D2059" s="228"/>
      <c r="E2059" s="228"/>
      <c r="F2059" s="228"/>
      <c r="G2059" s="228"/>
      <c r="H2059" s="229">
        <v>202226</v>
      </c>
      <c r="I2059" s="229">
        <v>202227</v>
      </c>
      <c r="J2059" s="229">
        <v>202228</v>
      </c>
      <c r="K2059" s="229">
        <v>202229</v>
      </c>
      <c r="L2059" s="232">
        <v>202234</v>
      </c>
      <c r="N2059" s="119" t="str">
        <f t="shared" si="96"/>
        <v>820503-</v>
      </c>
      <c r="O2059" s="122" t="str">
        <f>IF(B2059="NET","",IF(B2059="","",IFERROR(VLOOKUP(N2059,EAN!$A:$B,2,FALSE),"MANGLER - MÅ OPPDATERE EAN-FANEN")))</f>
        <v/>
      </c>
      <c r="P2059" s="119">
        <f t="shared" si="97"/>
        <v>202226</v>
      </c>
      <c r="Q2059" s="119">
        <f t="shared" si="98"/>
        <v>202234</v>
      </c>
      <c r="R2059" s="2"/>
      <c r="S2059" s="137" t="str">
        <f>IF(B2059="NET","",IFERROR(VLOOKUP(O2059,'2) Order Form'!$W$9:$W$1926,1,FALSE),"Ikke med I order form"))</f>
        <v/>
      </c>
      <c r="U2059"/>
    </row>
    <row r="2060" spans="1:21" x14ac:dyDescent="0.2">
      <c r="A2060" s="228">
        <v>820503</v>
      </c>
      <c r="B2060" s="228" t="s">
        <v>3468</v>
      </c>
      <c r="C2060" s="228" t="s">
        <v>4204</v>
      </c>
      <c r="D2060" s="228" t="s">
        <v>667</v>
      </c>
      <c r="E2060" s="228" t="s">
        <v>4392</v>
      </c>
      <c r="F2060" s="228" t="s">
        <v>8</v>
      </c>
      <c r="G2060" s="228" t="s">
        <v>128</v>
      </c>
      <c r="H2060" s="228">
        <v>0</v>
      </c>
      <c r="I2060" s="228">
        <v>0</v>
      </c>
      <c r="J2060" s="228">
        <v>0</v>
      </c>
      <c r="K2060" s="228">
        <v>0</v>
      </c>
      <c r="L2060" s="231">
        <v>0</v>
      </c>
      <c r="N2060" s="119" t="str">
        <f t="shared" si="96"/>
        <v>820503-10002-S</v>
      </c>
      <c r="O2060" s="122" t="str">
        <f>IF(B2060="NET","",IF(B2060="","",IFERROR(VLOOKUP(N2060,EAN!$A:$B,2,FALSE),"MANGLER - MÅ OPPDATERE EAN-FANEN")))</f>
        <v>MANGLER - MÅ OPPDATERE EAN-FANEN</v>
      </c>
      <c r="P2060" s="119">
        <f t="shared" si="97"/>
        <v>0</v>
      </c>
      <c r="Q2060" s="119">
        <f t="shared" si="98"/>
        <v>0</v>
      </c>
      <c r="R2060" s="2"/>
      <c r="S2060" s="137" t="str">
        <f>IF(B2060="NET","",IFERROR(VLOOKUP(O2060,'2) Order Form'!$W$9:$W$1926,1,FALSE),"Ikke med I order form"))</f>
        <v>Ikke med I order form</v>
      </c>
      <c r="U2060"/>
    </row>
    <row r="2061" spans="1:21" x14ac:dyDescent="0.2">
      <c r="A2061" s="228">
        <v>820503</v>
      </c>
      <c r="B2061" s="228" t="s">
        <v>3468</v>
      </c>
      <c r="C2061" s="228" t="s">
        <v>4204</v>
      </c>
      <c r="D2061" s="228" t="s">
        <v>668</v>
      </c>
      <c r="E2061" s="228" t="s">
        <v>4392</v>
      </c>
      <c r="F2061" s="228" t="s">
        <v>7</v>
      </c>
      <c r="G2061" s="228" t="s">
        <v>128</v>
      </c>
      <c r="H2061" s="228">
        <v>0</v>
      </c>
      <c r="I2061" s="228">
        <v>0</v>
      </c>
      <c r="J2061" s="228">
        <v>0</v>
      </c>
      <c r="K2061" s="228">
        <v>0</v>
      </c>
      <c r="L2061" s="231">
        <v>0</v>
      </c>
      <c r="N2061" s="119" t="str">
        <f t="shared" si="96"/>
        <v>820503-10002-M</v>
      </c>
      <c r="O2061" s="122" t="str">
        <f>IF(B2061="NET","",IF(B2061="","",IFERROR(VLOOKUP(N2061,EAN!$A:$B,2,FALSE),"MANGLER - MÅ OPPDATERE EAN-FANEN")))</f>
        <v>MANGLER - MÅ OPPDATERE EAN-FANEN</v>
      </c>
      <c r="P2061" s="119">
        <f t="shared" si="97"/>
        <v>0</v>
      </c>
      <c r="Q2061" s="119">
        <f t="shared" si="98"/>
        <v>0</v>
      </c>
      <c r="R2061" s="2"/>
      <c r="S2061" s="137" t="str">
        <f>IF(B2061="NET","",IFERROR(VLOOKUP(O2061,'2) Order Form'!$W$9:$W$1926,1,FALSE),"Ikke med I order form"))</f>
        <v>Ikke med I order form</v>
      </c>
      <c r="U2061"/>
    </row>
    <row r="2062" spans="1:21" x14ac:dyDescent="0.2">
      <c r="A2062" s="228">
        <v>820503</v>
      </c>
      <c r="B2062" s="228" t="s">
        <v>3468</v>
      </c>
      <c r="C2062" s="228" t="s">
        <v>4204</v>
      </c>
      <c r="D2062" s="228" t="s">
        <v>669</v>
      </c>
      <c r="E2062" s="228" t="s">
        <v>4392</v>
      </c>
      <c r="F2062" s="228" t="s">
        <v>67</v>
      </c>
      <c r="G2062" s="228" t="s">
        <v>128</v>
      </c>
      <c r="H2062" s="228">
        <v>0</v>
      </c>
      <c r="I2062" s="228">
        <v>0</v>
      </c>
      <c r="J2062" s="228">
        <v>0</v>
      </c>
      <c r="K2062" s="228">
        <v>0</v>
      </c>
      <c r="L2062" s="231">
        <v>0</v>
      </c>
      <c r="N2062" s="119" t="str">
        <f t="shared" si="96"/>
        <v>820503-10002-L</v>
      </c>
      <c r="O2062" s="122" t="str">
        <f>IF(B2062="NET","",IF(B2062="","",IFERROR(VLOOKUP(N2062,EAN!$A:$B,2,FALSE),"MANGLER - MÅ OPPDATERE EAN-FANEN")))</f>
        <v>MANGLER - MÅ OPPDATERE EAN-FANEN</v>
      </c>
      <c r="P2062" s="119">
        <f t="shared" si="97"/>
        <v>0</v>
      </c>
      <c r="Q2062" s="119">
        <f t="shared" si="98"/>
        <v>0</v>
      </c>
      <c r="R2062" s="2"/>
      <c r="S2062" s="137" t="str">
        <f>IF(B2062="NET","",IFERROR(VLOOKUP(O2062,'2) Order Form'!$W$9:$W$1926,1,FALSE),"Ikke med I order form"))</f>
        <v>Ikke med I order form</v>
      </c>
      <c r="U2062"/>
    </row>
    <row r="2063" spans="1:21" x14ac:dyDescent="0.2">
      <c r="A2063" s="228">
        <v>820503</v>
      </c>
      <c r="B2063" s="228" t="s">
        <v>3468</v>
      </c>
      <c r="C2063" s="228" t="s">
        <v>4204</v>
      </c>
      <c r="D2063" s="228" t="s">
        <v>670</v>
      </c>
      <c r="E2063" s="228" t="s">
        <v>4392</v>
      </c>
      <c r="F2063" s="228" t="s">
        <v>68</v>
      </c>
      <c r="G2063" s="228" t="s">
        <v>128</v>
      </c>
      <c r="H2063" s="228">
        <v>0</v>
      </c>
      <c r="I2063" s="228">
        <v>0</v>
      </c>
      <c r="J2063" s="228">
        <v>0</v>
      </c>
      <c r="K2063" s="228">
        <v>0</v>
      </c>
      <c r="L2063" s="231">
        <v>0</v>
      </c>
      <c r="N2063" s="119" t="str">
        <f t="shared" si="96"/>
        <v>820503-10002-XL</v>
      </c>
      <c r="O2063" s="122" t="str">
        <f>IF(B2063="NET","",IF(B2063="","",IFERROR(VLOOKUP(N2063,EAN!$A:$B,2,FALSE),"MANGLER - MÅ OPPDATERE EAN-FANEN")))</f>
        <v>MANGLER - MÅ OPPDATERE EAN-FANEN</v>
      </c>
      <c r="P2063" s="119">
        <f t="shared" si="97"/>
        <v>0</v>
      </c>
      <c r="Q2063" s="119">
        <f t="shared" si="98"/>
        <v>0</v>
      </c>
      <c r="R2063" s="2"/>
      <c r="S2063" s="137" t="str">
        <f>IF(B2063="NET","",IFERROR(VLOOKUP(O2063,'2) Order Form'!$W$9:$W$1926,1,FALSE),"Ikke med I order form"))</f>
        <v>Ikke med I order form</v>
      </c>
      <c r="U2063"/>
    </row>
    <row r="2064" spans="1:21" x14ac:dyDescent="0.2">
      <c r="A2064" s="228">
        <v>820503</v>
      </c>
      <c r="B2064" s="228" t="s">
        <v>3468</v>
      </c>
      <c r="C2064" s="228" t="s">
        <v>4204</v>
      </c>
      <c r="D2064" s="228" t="s">
        <v>3249</v>
      </c>
      <c r="E2064" s="228" t="s">
        <v>4366</v>
      </c>
      <c r="F2064" s="228" t="s">
        <v>8</v>
      </c>
      <c r="G2064" s="228" t="s">
        <v>128</v>
      </c>
      <c r="H2064" s="228">
        <v>0</v>
      </c>
      <c r="I2064" s="228">
        <v>0</v>
      </c>
      <c r="J2064" s="228">
        <v>0</v>
      </c>
      <c r="K2064" s="228">
        <v>0</v>
      </c>
      <c r="L2064" s="231">
        <v>0</v>
      </c>
      <c r="N2064" s="119" t="str">
        <f t="shared" si="96"/>
        <v>820503-66101-S</v>
      </c>
      <c r="O2064" s="122" t="str">
        <f>IF(B2064="NET","",IF(B2064="","",IFERROR(VLOOKUP(N2064,EAN!$A:$B,2,FALSE),"MANGLER - MÅ OPPDATERE EAN-FANEN")))</f>
        <v>MANGLER - MÅ OPPDATERE EAN-FANEN</v>
      </c>
      <c r="P2064" s="119">
        <f t="shared" si="97"/>
        <v>0</v>
      </c>
      <c r="Q2064" s="119">
        <f t="shared" si="98"/>
        <v>0</v>
      </c>
      <c r="R2064" s="2"/>
      <c r="S2064" s="137" t="str">
        <f>IF(B2064="NET","",IFERROR(VLOOKUP(O2064,'2) Order Form'!$W$9:$W$1926,1,FALSE),"Ikke med I order form"))</f>
        <v>Ikke med I order form</v>
      </c>
      <c r="U2064"/>
    </row>
    <row r="2065" spans="1:21" x14ac:dyDescent="0.2">
      <c r="A2065" s="228">
        <v>820503</v>
      </c>
      <c r="B2065" s="228" t="s">
        <v>3468</v>
      </c>
      <c r="C2065" s="228" t="s">
        <v>4204</v>
      </c>
      <c r="D2065" s="228" t="s">
        <v>3250</v>
      </c>
      <c r="E2065" s="228" t="s">
        <v>4366</v>
      </c>
      <c r="F2065" s="228" t="s">
        <v>7</v>
      </c>
      <c r="G2065" s="228" t="s">
        <v>128</v>
      </c>
      <c r="H2065" s="228">
        <v>0</v>
      </c>
      <c r="I2065" s="228">
        <v>0</v>
      </c>
      <c r="J2065" s="228">
        <v>0</v>
      </c>
      <c r="K2065" s="228">
        <v>0</v>
      </c>
      <c r="L2065" s="231">
        <v>0</v>
      </c>
      <c r="N2065" s="119" t="str">
        <f t="shared" si="96"/>
        <v>820503-66101-M</v>
      </c>
      <c r="O2065" s="122" t="str">
        <f>IF(B2065="NET","",IF(B2065="","",IFERROR(VLOOKUP(N2065,EAN!$A:$B,2,FALSE),"MANGLER - MÅ OPPDATERE EAN-FANEN")))</f>
        <v>MANGLER - MÅ OPPDATERE EAN-FANEN</v>
      </c>
      <c r="P2065" s="119">
        <f t="shared" si="97"/>
        <v>0</v>
      </c>
      <c r="Q2065" s="119">
        <f t="shared" si="98"/>
        <v>0</v>
      </c>
      <c r="R2065" s="2"/>
      <c r="S2065" s="137" t="str">
        <f>IF(B2065="NET","",IFERROR(VLOOKUP(O2065,'2) Order Form'!$W$9:$W$1926,1,FALSE),"Ikke med I order form"))</f>
        <v>Ikke med I order form</v>
      </c>
      <c r="U2065"/>
    </row>
    <row r="2066" spans="1:21" x14ac:dyDescent="0.2">
      <c r="A2066" s="228">
        <v>820503</v>
      </c>
      <c r="B2066" s="228" t="s">
        <v>3468</v>
      </c>
      <c r="C2066" s="228" t="s">
        <v>4204</v>
      </c>
      <c r="D2066" s="228" t="s">
        <v>3251</v>
      </c>
      <c r="E2066" s="228" t="s">
        <v>4366</v>
      </c>
      <c r="F2066" s="228" t="s">
        <v>67</v>
      </c>
      <c r="G2066" s="228" t="s">
        <v>128</v>
      </c>
      <c r="H2066" s="228">
        <v>0</v>
      </c>
      <c r="I2066" s="228">
        <v>0</v>
      </c>
      <c r="J2066" s="228">
        <v>0</v>
      </c>
      <c r="K2066" s="228">
        <v>0</v>
      </c>
      <c r="L2066" s="231">
        <v>0</v>
      </c>
      <c r="N2066" s="119" t="str">
        <f t="shared" si="96"/>
        <v>820503-66101-L</v>
      </c>
      <c r="O2066" s="122" t="str">
        <f>IF(B2066="NET","",IF(B2066="","",IFERROR(VLOOKUP(N2066,EAN!$A:$B,2,FALSE),"MANGLER - MÅ OPPDATERE EAN-FANEN")))</f>
        <v>MANGLER - MÅ OPPDATERE EAN-FANEN</v>
      </c>
      <c r="P2066" s="119">
        <f t="shared" si="97"/>
        <v>0</v>
      </c>
      <c r="Q2066" s="119">
        <f t="shared" si="98"/>
        <v>0</v>
      </c>
      <c r="R2066" s="2"/>
      <c r="S2066" s="137" t="str">
        <f>IF(B2066="NET","",IFERROR(VLOOKUP(O2066,'2) Order Form'!$W$9:$W$1926,1,FALSE),"Ikke med I order form"))</f>
        <v>Ikke med I order form</v>
      </c>
      <c r="U2066"/>
    </row>
    <row r="2067" spans="1:21" x14ac:dyDescent="0.2">
      <c r="A2067" s="228">
        <v>820503</v>
      </c>
      <c r="B2067" s="228" t="s">
        <v>3468</v>
      </c>
      <c r="C2067" s="228" t="s">
        <v>4204</v>
      </c>
      <c r="D2067" s="228" t="s">
        <v>3252</v>
      </c>
      <c r="E2067" s="228" t="s">
        <v>4366</v>
      </c>
      <c r="F2067" s="228" t="s">
        <v>68</v>
      </c>
      <c r="G2067" s="228" t="s">
        <v>128</v>
      </c>
      <c r="H2067" s="228">
        <v>0</v>
      </c>
      <c r="I2067" s="228">
        <v>0</v>
      </c>
      <c r="J2067" s="228">
        <v>0</v>
      </c>
      <c r="K2067" s="228">
        <v>0</v>
      </c>
      <c r="L2067" s="231">
        <v>0</v>
      </c>
      <c r="N2067" s="119" t="str">
        <f t="shared" ref="N2067:N2130" si="99">CONCATENATE(A2067,"-",D2067)</f>
        <v>820503-66101-XL</v>
      </c>
      <c r="O2067" s="122" t="str">
        <f>IF(B2067="NET","",IF(B2067="","",IFERROR(VLOOKUP(N2067,EAN!$A:$B,2,FALSE),"MANGLER - MÅ OPPDATERE EAN-FANEN")))</f>
        <v>MANGLER - MÅ OPPDATERE EAN-FANEN</v>
      </c>
      <c r="P2067" s="119">
        <f t="shared" ref="P2067:P2130" si="100">H2067</f>
        <v>0</v>
      </c>
      <c r="Q2067" s="119">
        <f t="shared" ref="Q2067:Q2130" si="101">L2067</f>
        <v>0</v>
      </c>
      <c r="R2067" s="2"/>
      <c r="S2067" s="137" t="str">
        <f>IF(B2067="NET","",IFERROR(VLOOKUP(O2067,'2) Order Form'!$W$9:$W$1926,1,FALSE),"Ikke med I order form"))</f>
        <v>Ikke med I order form</v>
      </c>
      <c r="U2067"/>
    </row>
    <row r="2068" spans="1:21" x14ac:dyDescent="0.2">
      <c r="A2068" s="228">
        <v>820503</v>
      </c>
      <c r="B2068" s="228" t="s">
        <v>3468</v>
      </c>
      <c r="C2068" s="228" t="s">
        <v>4204</v>
      </c>
      <c r="D2068" s="228" t="s">
        <v>650</v>
      </c>
      <c r="E2068" s="228" t="s">
        <v>4364</v>
      </c>
      <c r="F2068" s="228" t="s">
        <v>8</v>
      </c>
      <c r="G2068" s="228" t="s">
        <v>128</v>
      </c>
      <c r="H2068" s="228">
        <v>0</v>
      </c>
      <c r="I2068" s="228">
        <v>0</v>
      </c>
      <c r="J2068" s="228">
        <v>0</v>
      </c>
      <c r="K2068" s="228">
        <v>0</v>
      </c>
      <c r="L2068" s="231">
        <v>0</v>
      </c>
      <c r="N2068" s="119" t="str">
        <f t="shared" si="99"/>
        <v>820503-99901-S</v>
      </c>
      <c r="O2068" s="122" t="str">
        <f>IF(B2068="NET","",IF(B2068="","",IFERROR(VLOOKUP(N2068,EAN!$A:$B,2,FALSE),"MANGLER - MÅ OPPDATERE EAN-FANEN")))</f>
        <v>MANGLER - MÅ OPPDATERE EAN-FANEN</v>
      </c>
      <c r="P2068" s="119">
        <f t="shared" si="100"/>
        <v>0</v>
      </c>
      <c r="Q2068" s="119">
        <f t="shared" si="101"/>
        <v>0</v>
      </c>
      <c r="R2068" s="2"/>
      <c r="S2068" s="137" t="str">
        <f>IF(B2068="NET","",IFERROR(VLOOKUP(O2068,'2) Order Form'!$W$9:$W$1926,1,FALSE),"Ikke med I order form"))</f>
        <v>Ikke med I order form</v>
      </c>
      <c r="U2068"/>
    </row>
    <row r="2069" spans="1:21" x14ac:dyDescent="0.2">
      <c r="A2069" s="228">
        <v>820503</v>
      </c>
      <c r="B2069" s="228" t="s">
        <v>3468</v>
      </c>
      <c r="C2069" s="228" t="s">
        <v>4204</v>
      </c>
      <c r="D2069" s="228" t="s">
        <v>651</v>
      </c>
      <c r="E2069" s="228" t="s">
        <v>4364</v>
      </c>
      <c r="F2069" s="228" t="s">
        <v>7</v>
      </c>
      <c r="G2069" s="228" t="s">
        <v>128</v>
      </c>
      <c r="H2069" s="228">
        <v>0</v>
      </c>
      <c r="I2069" s="228">
        <v>0</v>
      </c>
      <c r="J2069" s="228">
        <v>0</v>
      </c>
      <c r="K2069" s="228">
        <v>0</v>
      </c>
      <c r="L2069" s="231">
        <v>0</v>
      </c>
      <c r="N2069" s="119" t="str">
        <f t="shared" si="99"/>
        <v>820503-99901-M</v>
      </c>
      <c r="O2069" s="122" t="str">
        <f>IF(B2069="NET","",IF(B2069="","",IFERROR(VLOOKUP(N2069,EAN!$A:$B,2,FALSE),"MANGLER - MÅ OPPDATERE EAN-FANEN")))</f>
        <v>MANGLER - MÅ OPPDATERE EAN-FANEN</v>
      </c>
      <c r="P2069" s="119">
        <f t="shared" si="100"/>
        <v>0</v>
      </c>
      <c r="Q2069" s="119">
        <f t="shared" si="101"/>
        <v>0</v>
      </c>
      <c r="R2069" s="2"/>
      <c r="S2069" s="137" t="str">
        <f>IF(B2069="NET","",IFERROR(VLOOKUP(O2069,'2) Order Form'!$W$9:$W$1926,1,FALSE),"Ikke med I order form"))</f>
        <v>Ikke med I order form</v>
      </c>
      <c r="U2069"/>
    </row>
    <row r="2070" spans="1:21" x14ac:dyDescent="0.2">
      <c r="A2070" s="228">
        <v>820503</v>
      </c>
      <c r="B2070" s="228" t="s">
        <v>3468</v>
      </c>
      <c r="C2070" s="228" t="s">
        <v>4204</v>
      </c>
      <c r="D2070" s="228" t="s">
        <v>652</v>
      </c>
      <c r="E2070" s="228" t="s">
        <v>4364</v>
      </c>
      <c r="F2070" s="228" t="s">
        <v>67</v>
      </c>
      <c r="G2070" s="228" t="s">
        <v>128</v>
      </c>
      <c r="H2070" s="228">
        <v>0</v>
      </c>
      <c r="I2070" s="228">
        <v>0</v>
      </c>
      <c r="J2070" s="228">
        <v>0</v>
      </c>
      <c r="K2070" s="228">
        <v>0</v>
      </c>
      <c r="L2070" s="231">
        <v>0</v>
      </c>
      <c r="N2070" s="119" t="str">
        <f t="shared" si="99"/>
        <v>820503-99901-L</v>
      </c>
      <c r="O2070" s="122" t="str">
        <f>IF(B2070="NET","",IF(B2070="","",IFERROR(VLOOKUP(N2070,EAN!$A:$B,2,FALSE),"MANGLER - MÅ OPPDATERE EAN-FANEN")))</f>
        <v>MANGLER - MÅ OPPDATERE EAN-FANEN</v>
      </c>
      <c r="P2070" s="119">
        <f t="shared" si="100"/>
        <v>0</v>
      </c>
      <c r="Q2070" s="119">
        <f t="shared" si="101"/>
        <v>0</v>
      </c>
      <c r="R2070" s="2"/>
      <c r="S2070" s="137" t="str">
        <f>IF(B2070="NET","",IFERROR(VLOOKUP(O2070,'2) Order Form'!$W$9:$W$1926,1,FALSE),"Ikke med I order form"))</f>
        <v>Ikke med I order form</v>
      </c>
      <c r="U2070"/>
    </row>
    <row r="2071" spans="1:21" x14ac:dyDescent="0.2">
      <c r="A2071" s="228">
        <v>820503</v>
      </c>
      <c r="B2071" s="228" t="s">
        <v>3468</v>
      </c>
      <c r="C2071" s="228" t="s">
        <v>4204</v>
      </c>
      <c r="D2071" s="228" t="s">
        <v>653</v>
      </c>
      <c r="E2071" s="228" t="s">
        <v>4364</v>
      </c>
      <c r="F2071" s="228" t="s">
        <v>68</v>
      </c>
      <c r="G2071" s="228" t="s">
        <v>128</v>
      </c>
      <c r="H2071" s="228">
        <v>0</v>
      </c>
      <c r="I2071" s="228">
        <v>0</v>
      </c>
      <c r="J2071" s="228">
        <v>0</v>
      </c>
      <c r="K2071" s="228">
        <v>0</v>
      </c>
      <c r="L2071" s="231">
        <v>0</v>
      </c>
      <c r="N2071" s="119" t="str">
        <f t="shared" si="99"/>
        <v>820503-99901-XL</v>
      </c>
      <c r="O2071" s="122" t="str">
        <f>IF(B2071="NET","",IF(B2071="","",IFERROR(VLOOKUP(N2071,EAN!$A:$B,2,FALSE),"MANGLER - MÅ OPPDATERE EAN-FANEN")))</f>
        <v>MANGLER - MÅ OPPDATERE EAN-FANEN</v>
      </c>
      <c r="P2071" s="119">
        <f t="shared" si="100"/>
        <v>0</v>
      </c>
      <c r="Q2071" s="119">
        <f t="shared" si="101"/>
        <v>0</v>
      </c>
      <c r="R2071" s="2"/>
      <c r="S2071" s="137" t="str">
        <f>IF(B2071="NET","",IFERROR(VLOOKUP(O2071,'2) Order Form'!$W$9:$W$1926,1,FALSE),"Ikke med I order form"))</f>
        <v>Ikke med I order form</v>
      </c>
      <c r="U2071"/>
    </row>
    <row r="2072" spans="1:21" x14ac:dyDescent="0.2">
      <c r="A2072" s="228">
        <v>820503</v>
      </c>
      <c r="B2072" s="228" t="s">
        <v>3468</v>
      </c>
      <c r="C2072" s="228" t="s">
        <v>4204</v>
      </c>
      <c r="D2072" s="228" t="s">
        <v>3349</v>
      </c>
      <c r="E2072" s="228" t="s">
        <v>3350</v>
      </c>
      <c r="F2072" s="228" t="s">
        <v>8</v>
      </c>
      <c r="G2072" s="228" t="s">
        <v>128</v>
      </c>
      <c r="H2072" s="228">
        <v>0</v>
      </c>
      <c r="I2072" s="228">
        <v>0</v>
      </c>
      <c r="J2072" s="228">
        <v>0</v>
      </c>
      <c r="K2072" s="228">
        <v>0</v>
      </c>
      <c r="L2072" s="231">
        <v>0</v>
      </c>
      <c r="N2072" s="119" t="str">
        <f t="shared" si="99"/>
        <v>820503-CVIAR-S</v>
      </c>
      <c r="O2072" s="122" t="str">
        <f>IF(B2072="NET","",IF(B2072="","",IFERROR(VLOOKUP(N2072,EAN!$A:$B,2,FALSE),"MANGLER - MÅ OPPDATERE EAN-FANEN")))</f>
        <v>MANGLER - MÅ OPPDATERE EAN-FANEN</v>
      </c>
      <c r="P2072" s="119">
        <f t="shared" si="100"/>
        <v>0</v>
      </c>
      <c r="Q2072" s="119">
        <f t="shared" si="101"/>
        <v>0</v>
      </c>
      <c r="R2072" s="2"/>
      <c r="S2072" s="137" t="str">
        <f>IF(B2072="NET","",IFERROR(VLOOKUP(O2072,'2) Order Form'!$W$9:$W$1926,1,FALSE),"Ikke med I order form"))</f>
        <v>Ikke med I order form</v>
      </c>
      <c r="U2072"/>
    </row>
    <row r="2073" spans="1:21" x14ac:dyDescent="0.2">
      <c r="A2073" s="228">
        <v>820503</v>
      </c>
      <c r="B2073" s="228" t="s">
        <v>3468</v>
      </c>
      <c r="C2073" s="228" t="s">
        <v>4204</v>
      </c>
      <c r="D2073" s="228" t="s">
        <v>3351</v>
      </c>
      <c r="E2073" s="228" t="s">
        <v>3350</v>
      </c>
      <c r="F2073" s="228" t="s">
        <v>7</v>
      </c>
      <c r="G2073" s="228" t="s">
        <v>128</v>
      </c>
      <c r="H2073" s="228">
        <v>0</v>
      </c>
      <c r="I2073" s="228">
        <v>0</v>
      </c>
      <c r="J2073" s="228">
        <v>0</v>
      </c>
      <c r="K2073" s="228">
        <v>0</v>
      </c>
      <c r="L2073" s="231">
        <v>0</v>
      </c>
      <c r="N2073" s="119" t="str">
        <f t="shared" si="99"/>
        <v>820503-CVIAR-M</v>
      </c>
      <c r="O2073" s="122" t="str">
        <f>IF(B2073="NET","",IF(B2073="","",IFERROR(VLOOKUP(N2073,EAN!$A:$B,2,FALSE),"MANGLER - MÅ OPPDATERE EAN-FANEN")))</f>
        <v>MANGLER - MÅ OPPDATERE EAN-FANEN</v>
      </c>
      <c r="P2073" s="119">
        <f t="shared" si="100"/>
        <v>0</v>
      </c>
      <c r="Q2073" s="119">
        <f t="shared" si="101"/>
        <v>0</v>
      </c>
      <c r="R2073" s="2"/>
      <c r="S2073" s="137" t="str">
        <f>IF(B2073="NET","",IFERROR(VLOOKUP(O2073,'2) Order Form'!$W$9:$W$1926,1,FALSE),"Ikke med I order form"))</f>
        <v>Ikke med I order form</v>
      </c>
      <c r="U2073"/>
    </row>
    <row r="2074" spans="1:21" x14ac:dyDescent="0.2">
      <c r="A2074" s="228">
        <v>820503</v>
      </c>
      <c r="B2074" s="228" t="s">
        <v>3468</v>
      </c>
      <c r="C2074" s="228" t="s">
        <v>4204</v>
      </c>
      <c r="D2074" s="228" t="s">
        <v>3352</v>
      </c>
      <c r="E2074" s="228" t="s">
        <v>3350</v>
      </c>
      <c r="F2074" s="228" t="s">
        <v>67</v>
      </c>
      <c r="G2074" s="228" t="s">
        <v>128</v>
      </c>
      <c r="H2074" s="228">
        <v>0</v>
      </c>
      <c r="I2074" s="228">
        <v>0</v>
      </c>
      <c r="J2074" s="228">
        <v>0</v>
      </c>
      <c r="K2074" s="228">
        <v>0</v>
      </c>
      <c r="L2074" s="231">
        <v>0</v>
      </c>
      <c r="N2074" s="119" t="str">
        <f t="shared" si="99"/>
        <v>820503-CVIAR-L</v>
      </c>
      <c r="O2074" s="122" t="str">
        <f>IF(B2074="NET","",IF(B2074="","",IFERROR(VLOOKUP(N2074,EAN!$A:$B,2,FALSE),"MANGLER - MÅ OPPDATERE EAN-FANEN")))</f>
        <v>MANGLER - MÅ OPPDATERE EAN-FANEN</v>
      </c>
      <c r="P2074" s="119">
        <f t="shared" si="100"/>
        <v>0</v>
      </c>
      <c r="Q2074" s="119">
        <f t="shared" si="101"/>
        <v>0</v>
      </c>
      <c r="R2074" s="2"/>
      <c r="S2074" s="137" t="str">
        <f>IF(B2074="NET","",IFERROR(VLOOKUP(O2074,'2) Order Form'!$W$9:$W$1926,1,FALSE),"Ikke med I order form"))</f>
        <v>Ikke med I order form</v>
      </c>
      <c r="U2074"/>
    </row>
    <row r="2075" spans="1:21" x14ac:dyDescent="0.2">
      <c r="A2075" s="228">
        <v>820503</v>
      </c>
      <c r="B2075" s="228" t="s">
        <v>3468</v>
      </c>
      <c r="C2075" s="228" t="s">
        <v>4204</v>
      </c>
      <c r="D2075" s="228" t="s">
        <v>3353</v>
      </c>
      <c r="E2075" s="228" t="s">
        <v>3350</v>
      </c>
      <c r="F2075" s="228" t="s">
        <v>68</v>
      </c>
      <c r="G2075" s="228" t="s">
        <v>128</v>
      </c>
      <c r="H2075" s="228">
        <v>0</v>
      </c>
      <c r="I2075" s="228">
        <v>0</v>
      </c>
      <c r="J2075" s="228">
        <v>0</v>
      </c>
      <c r="K2075" s="228">
        <v>0</v>
      </c>
      <c r="L2075" s="231">
        <v>0</v>
      </c>
      <c r="N2075" s="119" t="str">
        <f t="shared" si="99"/>
        <v>820503-CVIAR-XL</v>
      </c>
      <c r="O2075" s="122" t="str">
        <f>IF(B2075="NET","",IF(B2075="","",IFERROR(VLOOKUP(N2075,EAN!$A:$B,2,FALSE),"MANGLER - MÅ OPPDATERE EAN-FANEN")))</f>
        <v>MANGLER - MÅ OPPDATERE EAN-FANEN</v>
      </c>
      <c r="P2075" s="119">
        <f t="shared" si="100"/>
        <v>0</v>
      </c>
      <c r="Q2075" s="119">
        <f t="shared" si="101"/>
        <v>0</v>
      </c>
      <c r="R2075" s="2"/>
      <c r="S2075" s="137" t="str">
        <f>IF(B2075="NET","",IFERROR(VLOOKUP(O2075,'2) Order Form'!$W$9:$W$1926,1,FALSE),"Ikke med I order form"))</f>
        <v>Ikke med I order form</v>
      </c>
      <c r="U2075"/>
    </row>
    <row r="2076" spans="1:21" x14ac:dyDescent="0.2">
      <c r="A2076" s="228">
        <v>820503</v>
      </c>
      <c r="B2076" s="228" t="s">
        <v>3468</v>
      </c>
      <c r="C2076" s="228" t="s">
        <v>4204</v>
      </c>
      <c r="D2076" s="228" t="s">
        <v>3354</v>
      </c>
      <c r="E2076" s="228" t="s">
        <v>3355</v>
      </c>
      <c r="F2076" s="228" t="s">
        <v>8</v>
      </c>
      <c r="G2076" s="228" t="s">
        <v>128</v>
      </c>
      <c r="H2076" s="228">
        <v>0</v>
      </c>
      <c r="I2076" s="228">
        <v>0</v>
      </c>
      <c r="J2076" s="228">
        <v>0</v>
      </c>
      <c r="K2076" s="228">
        <v>0</v>
      </c>
      <c r="L2076" s="231">
        <v>0</v>
      </c>
      <c r="N2076" s="119" t="str">
        <f t="shared" si="99"/>
        <v>820503-KUGRN-S</v>
      </c>
      <c r="O2076" s="122" t="str">
        <f>IF(B2076="NET","",IF(B2076="","",IFERROR(VLOOKUP(N2076,EAN!$A:$B,2,FALSE),"MANGLER - MÅ OPPDATERE EAN-FANEN")))</f>
        <v>MANGLER - MÅ OPPDATERE EAN-FANEN</v>
      </c>
      <c r="P2076" s="119">
        <f t="shared" si="100"/>
        <v>0</v>
      </c>
      <c r="Q2076" s="119">
        <f t="shared" si="101"/>
        <v>0</v>
      </c>
      <c r="R2076" s="2"/>
      <c r="S2076" s="137" t="str">
        <f>IF(B2076="NET","",IFERROR(VLOOKUP(O2076,'2) Order Form'!$W$9:$W$1926,1,FALSE),"Ikke med I order form"))</f>
        <v>Ikke med I order form</v>
      </c>
      <c r="U2076"/>
    </row>
    <row r="2077" spans="1:21" x14ac:dyDescent="0.2">
      <c r="A2077" s="228">
        <v>820503</v>
      </c>
      <c r="B2077" s="228" t="s">
        <v>3468</v>
      </c>
      <c r="C2077" s="228" t="s">
        <v>4204</v>
      </c>
      <c r="D2077" s="228" t="s">
        <v>3356</v>
      </c>
      <c r="E2077" s="228" t="s">
        <v>3355</v>
      </c>
      <c r="F2077" s="228" t="s">
        <v>7</v>
      </c>
      <c r="G2077" s="228" t="s">
        <v>128</v>
      </c>
      <c r="H2077" s="228">
        <v>0</v>
      </c>
      <c r="I2077" s="228">
        <v>0</v>
      </c>
      <c r="J2077" s="228">
        <v>0</v>
      </c>
      <c r="K2077" s="228">
        <v>0</v>
      </c>
      <c r="L2077" s="231">
        <v>0</v>
      </c>
      <c r="N2077" s="119" t="str">
        <f t="shared" si="99"/>
        <v>820503-KUGRN-M</v>
      </c>
      <c r="O2077" s="122" t="str">
        <f>IF(B2077="NET","",IF(B2077="","",IFERROR(VLOOKUP(N2077,EAN!$A:$B,2,FALSE),"MANGLER - MÅ OPPDATERE EAN-FANEN")))</f>
        <v>MANGLER - MÅ OPPDATERE EAN-FANEN</v>
      </c>
      <c r="P2077" s="119">
        <f t="shared" si="100"/>
        <v>0</v>
      </c>
      <c r="Q2077" s="119">
        <f t="shared" si="101"/>
        <v>0</v>
      </c>
      <c r="R2077" s="2"/>
      <c r="S2077" s="137" t="str">
        <f>IF(B2077="NET","",IFERROR(VLOOKUP(O2077,'2) Order Form'!$W$9:$W$1926,1,FALSE),"Ikke med I order form"))</f>
        <v>Ikke med I order form</v>
      </c>
      <c r="U2077"/>
    </row>
    <row r="2078" spans="1:21" x14ac:dyDescent="0.2">
      <c r="A2078" s="228">
        <v>820503</v>
      </c>
      <c r="B2078" s="228" t="s">
        <v>3468</v>
      </c>
      <c r="C2078" s="228" t="s">
        <v>4204</v>
      </c>
      <c r="D2078" s="228" t="s">
        <v>3357</v>
      </c>
      <c r="E2078" s="228" t="s">
        <v>3355</v>
      </c>
      <c r="F2078" s="228" t="s">
        <v>67</v>
      </c>
      <c r="G2078" s="228" t="s">
        <v>128</v>
      </c>
      <c r="H2078" s="228">
        <v>0</v>
      </c>
      <c r="I2078" s="228">
        <v>0</v>
      </c>
      <c r="J2078" s="228">
        <v>0</v>
      </c>
      <c r="K2078" s="228">
        <v>0</v>
      </c>
      <c r="L2078" s="231">
        <v>0</v>
      </c>
      <c r="N2078" s="119" t="str">
        <f t="shared" si="99"/>
        <v>820503-KUGRN-L</v>
      </c>
      <c r="O2078" s="122" t="str">
        <f>IF(B2078="NET","",IF(B2078="","",IFERROR(VLOOKUP(N2078,EAN!$A:$B,2,FALSE),"MANGLER - MÅ OPPDATERE EAN-FANEN")))</f>
        <v>MANGLER - MÅ OPPDATERE EAN-FANEN</v>
      </c>
      <c r="P2078" s="119">
        <f t="shared" si="100"/>
        <v>0</v>
      </c>
      <c r="Q2078" s="119">
        <f t="shared" si="101"/>
        <v>0</v>
      </c>
      <c r="R2078" s="2"/>
      <c r="S2078" s="137" t="str">
        <f>IF(B2078="NET","",IFERROR(VLOOKUP(O2078,'2) Order Form'!$W$9:$W$1926,1,FALSE),"Ikke med I order form"))</f>
        <v>Ikke med I order form</v>
      </c>
      <c r="U2078"/>
    </row>
    <row r="2079" spans="1:21" x14ac:dyDescent="0.2">
      <c r="A2079" s="228">
        <v>820503</v>
      </c>
      <c r="B2079" s="228" t="s">
        <v>3468</v>
      </c>
      <c r="C2079" s="228" t="s">
        <v>4204</v>
      </c>
      <c r="D2079" s="228" t="s">
        <v>3358</v>
      </c>
      <c r="E2079" s="228" t="s">
        <v>3355</v>
      </c>
      <c r="F2079" s="228" t="s">
        <v>68</v>
      </c>
      <c r="G2079" s="228" t="s">
        <v>128</v>
      </c>
      <c r="H2079" s="228">
        <v>0</v>
      </c>
      <c r="I2079" s="228">
        <v>0</v>
      </c>
      <c r="J2079" s="228">
        <v>0</v>
      </c>
      <c r="K2079" s="228">
        <v>0</v>
      </c>
      <c r="L2079" s="231">
        <v>0</v>
      </c>
      <c r="N2079" s="119" t="str">
        <f t="shared" si="99"/>
        <v>820503-KUGRN-XL</v>
      </c>
      <c r="O2079" s="122" t="str">
        <f>IF(B2079="NET","",IF(B2079="","",IFERROR(VLOOKUP(N2079,EAN!$A:$B,2,FALSE),"MANGLER - MÅ OPPDATERE EAN-FANEN")))</f>
        <v>MANGLER - MÅ OPPDATERE EAN-FANEN</v>
      </c>
      <c r="P2079" s="119">
        <f t="shared" si="100"/>
        <v>0</v>
      </c>
      <c r="Q2079" s="119">
        <f t="shared" si="101"/>
        <v>0</v>
      </c>
      <c r="R2079" s="2"/>
      <c r="S2079" s="137" t="str">
        <f>IF(B2079="NET","",IFERROR(VLOOKUP(O2079,'2) Order Form'!$W$9:$W$1926,1,FALSE),"Ikke med I order form"))</f>
        <v>Ikke med I order form</v>
      </c>
      <c r="U2079"/>
    </row>
    <row r="2080" spans="1:21" x14ac:dyDescent="0.2">
      <c r="A2080" s="228">
        <v>820503</v>
      </c>
      <c r="B2080" s="228" t="s">
        <v>3468</v>
      </c>
      <c r="C2080" s="228" t="s">
        <v>4204</v>
      </c>
      <c r="D2080" s="228" t="s">
        <v>3469</v>
      </c>
      <c r="E2080" s="228" t="s">
        <v>3470</v>
      </c>
      <c r="F2080" s="228" t="s">
        <v>8</v>
      </c>
      <c r="G2080" s="228" t="s">
        <v>128</v>
      </c>
      <c r="H2080" s="228">
        <v>0</v>
      </c>
      <c r="I2080" s="228">
        <v>0</v>
      </c>
      <c r="J2080" s="228">
        <v>0</v>
      </c>
      <c r="K2080" s="228">
        <v>0</v>
      </c>
      <c r="L2080" s="231">
        <v>0</v>
      </c>
      <c r="N2080" s="119" t="str">
        <f t="shared" si="99"/>
        <v>820503-RDOCE-S</v>
      </c>
      <c r="O2080" s="122" t="str">
        <f>IF(B2080="NET","",IF(B2080="","",IFERROR(VLOOKUP(N2080,EAN!$A:$B,2,FALSE),"MANGLER - MÅ OPPDATERE EAN-FANEN")))</f>
        <v>MANGLER - MÅ OPPDATERE EAN-FANEN</v>
      </c>
      <c r="P2080" s="119">
        <f t="shared" si="100"/>
        <v>0</v>
      </c>
      <c r="Q2080" s="119">
        <f t="shared" si="101"/>
        <v>0</v>
      </c>
      <c r="R2080" s="2"/>
      <c r="S2080" s="137" t="str">
        <f>IF(B2080="NET","",IFERROR(VLOOKUP(O2080,'2) Order Form'!$W$9:$W$1926,1,FALSE),"Ikke med I order form"))</f>
        <v>Ikke med I order form</v>
      </c>
      <c r="U2080"/>
    </row>
    <row r="2081" spans="1:21" x14ac:dyDescent="0.2">
      <c r="A2081" s="228">
        <v>820503</v>
      </c>
      <c r="B2081" s="228" t="s">
        <v>3468</v>
      </c>
      <c r="C2081" s="228" t="s">
        <v>4204</v>
      </c>
      <c r="D2081" s="228" t="s">
        <v>3471</v>
      </c>
      <c r="E2081" s="228" t="s">
        <v>3470</v>
      </c>
      <c r="F2081" s="228" t="s">
        <v>7</v>
      </c>
      <c r="G2081" s="228" t="s">
        <v>128</v>
      </c>
      <c r="H2081" s="228">
        <v>0</v>
      </c>
      <c r="I2081" s="228">
        <v>0</v>
      </c>
      <c r="J2081" s="228">
        <v>0</v>
      </c>
      <c r="K2081" s="228">
        <v>0</v>
      </c>
      <c r="L2081" s="231">
        <v>0</v>
      </c>
      <c r="N2081" s="119" t="str">
        <f t="shared" si="99"/>
        <v>820503-RDOCE-M</v>
      </c>
      <c r="O2081" s="122" t="str">
        <f>IF(B2081="NET","",IF(B2081="","",IFERROR(VLOOKUP(N2081,EAN!$A:$B,2,FALSE),"MANGLER - MÅ OPPDATERE EAN-FANEN")))</f>
        <v>MANGLER - MÅ OPPDATERE EAN-FANEN</v>
      </c>
      <c r="P2081" s="119">
        <f t="shared" si="100"/>
        <v>0</v>
      </c>
      <c r="Q2081" s="119">
        <f t="shared" si="101"/>
        <v>0</v>
      </c>
      <c r="S2081" s="137"/>
      <c r="U2081"/>
    </row>
    <row r="2082" spans="1:21" x14ac:dyDescent="0.2">
      <c r="A2082" s="228">
        <v>820503</v>
      </c>
      <c r="B2082" s="228" t="s">
        <v>3468</v>
      </c>
      <c r="C2082" s="228" t="s">
        <v>4204</v>
      </c>
      <c r="D2082" s="228" t="s">
        <v>3472</v>
      </c>
      <c r="E2082" s="228" t="s">
        <v>3470</v>
      </c>
      <c r="F2082" s="228" t="s">
        <v>67</v>
      </c>
      <c r="G2082" s="228" t="s">
        <v>128</v>
      </c>
      <c r="H2082" s="228">
        <v>0</v>
      </c>
      <c r="I2082" s="228">
        <v>0</v>
      </c>
      <c r="J2082" s="228">
        <v>0</v>
      </c>
      <c r="K2082" s="228">
        <v>0</v>
      </c>
      <c r="L2082" s="231">
        <v>0</v>
      </c>
      <c r="N2082" s="119" t="str">
        <f t="shared" si="99"/>
        <v>820503-RDOCE-L</v>
      </c>
      <c r="O2082" s="122" t="str">
        <f>IF(B2082="NET","",IF(B2082="","",IFERROR(VLOOKUP(N2082,EAN!$A:$B,2,FALSE),"MANGLER - MÅ OPPDATERE EAN-FANEN")))</f>
        <v>MANGLER - MÅ OPPDATERE EAN-FANEN</v>
      </c>
      <c r="P2082" s="119">
        <f t="shared" si="100"/>
        <v>0</v>
      </c>
      <c r="Q2082" s="119">
        <f t="shared" si="101"/>
        <v>0</v>
      </c>
      <c r="S2082" s="137"/>
      <c r="U2082"/>
    </row>
    <row r="2083" spans="1:21" x14ac:dyDescent="0.2">
      <c r="A2083" s="228">
        <v>820503</v>
      </c>
      <c r="B2083" s="228" t="s">
        <v>3468</v>
      </c>
      <c r="C2083" s="228" t="s">
        <v>4204</v>
      </c>
      <c r="D2083" s="228" t="s">
        <v>3473</v>
      </c>
      <c r="E2083" s="228" t="s">
        <v>3470</v>
      </c>
      <c r="F2083" s="228" t="s">
        <v>68</v>
      </c>
      <c r="G2083" s="228" t="s">
        <v>128</v>
      </c>
      <c r="H2083" s="228">
        <v>0</v>
      </c>
      <c r="I2083" s="228">
        <v>0</v>
      </c>
      <c r="J2083" s="228">
        <v>0</v>
      </c>
      <c r="K2083" s="228">
        <v>0</v>
      </c>
      <c r="L2083" s="231">
        <v>0</v>
      </c>
      <c r="N2083" s="119" t="str">
        <f t="shared" si="99"/>
        <v>820503-RDOCE-XL</v>
      </c>
      <c r="O2083" s="122" t="str">
        <f>IF(B2083="NET","",IF(B2083="","",IFERROR(VLOOKUP(N2083,EAN!$A:$B,2,FALSE),"MANGLER - MÅ OPPDATERE EAN-FANEN")))</f>
        <v>MANGLER - MÅ OPPDATERE EAN-FANEN</v>
      </c>
      <c r="P2083" s="119">
        <f t="shared" si="100"/>
        <v>0</v>
      </c>
      <c r="Q2083" s="119">
        <f t="shared" si="101"/>
        <v>0</v>
      </c>
      <c r="S2083" s="137"/>
      <c r="U2083"/>
    </row>
    <row r="2084" spans="1:21" x14ac:dyDescent="0.2">
      <c r="A2084" s="229">
        <v>820504</v>
      </c>
      <c r="B2084" s="228" t="s">
        <v>248</v>
      </c>
      <c r="C2084" s="228"/>
      <c r="D2084" s="228"/>
      <c r="E2084" s="228"/>
      <c r="F2084" s="228"/>
      <c r="G2084" s="228"/>
      <c r="H2084" s="229">
        <v>202226</v>
      </c>
      <c r="I2084" s="229">
        <v>202227</v>
      </c>
      <c r="J2084" s="229">
        <v>202228</v>
      </c>
      <c r="K2084" s="229">
        <v>202229</v>
      </c>
      <c r="L2084" s="232">
        <v>202234</v>
      </c>
      <c r="N2084" s="119" t="str">
        <f t="shared" si="99"/>
        <v>820504-</v>
      </c>
      <c r="O2084" s="122" t="str">
        <f>IF(B2084="NET","",IF(B2084="","",IFERROR(VLOOKUP(N2084,EAN!$A:$B,2,FALSE),"MANGLER - MÅ OPPDATERE EAN-FANEN")))</f>
        <v/>
      </c>
      <c r="P2084" s="119">
        <f t="shared" si="100"/>
        <v>202226</v>
      </c>
      <c r="Q2084" s="119">
        <f t="shared" si="101"/>
        <v>202234</v>
      </c>
      <c r="S2084" s="137"/>
      <c r="U2084"/>
    </row>
    <row r="2085" spans="1:21" x14ac:dyDescent="0.2">
      <c r="A2085" s="228">
        <v>820504</v>
      </c>
      <c r="B2085" s="228" t="s">
        <v>3474</v>
      </c>
      <c r="C2085" s="228" t="s">
        <v>4204</v>
      </c>
      <c r="D2085" s="228" t="s">
        <v>662</v>
      </c>
      <c r="E2085" s="228" t="s">
        <v>4390</v>
      </c>
      <c r="F2085" s="228" t="s">
        <v>8</v>
      </c>
      <c r="G2085" s="228" t="s">
        <v>128</v>
      </c>
      <c r="H2085" s="228">
        <v>0</v>
      </c>
      <c r="I2085" s="228">
        <v>0</v>
      </c>
      <c r="J2085" s="228">
        <v>0</v>
      </c>
      <c r="K2085" s="228">
        <v>0</v>
      </c>
      <c r="L2085" s="231">
        <v>0</v>
      </c>
      <c r="N2085" s="119" t="str">
        <f t="shared" si="99"/>
        <v>820504-88001-S</v>
      </c>
      <c r="O2085" s="122" t="str">
        <f>IF(B2085="NET","",IF(B2085="","",IFERROR(VLOOKUP(N2085,EAN!$A:$B,2,FALSE),"MANGLER - MÅ OPPDATERE EAN-FANEN")))</f>
        <v>MANGLER - MÅ OPPDATERE EAN-FANEN</v>
      </c>
      <c r="P2085" s="119">
        <f t="shared" si="100"/>
        <v>0</v>
      </c>
      <c r="Q2085" s="119">
        <f t="shared" si="101"/>
        <v>0</v>
      </c>
      <c r="S2085" s="137"/>
      <c r="U2085"/>
    </row>
    <row r="2086" spans="1:21" x14ac:dyDescent="0.2">
      <c r="A2086" s="228">
        <v>820504</v>
      </c>
      <c r="B2086" s="228" t="s">
        <v>3474</v>
      </c>
      <c r="C2086" s="228" t="s">
        <v>4204</v>
      </c>
      <c r="D2086" s="228" t="s">
        <v>663</v>
      </c>
      <c r="E2086" s="228" t="s">
        <v>4390</v>
      </c>
      <c r="F2086" s="228" t="s">
        <v>7</v>
      </c>
      <c r="G2086" s="228" t="s">
        <v>128</v>
      </c>
      <c r="H2086" s="228">
        <v>0</v>
      </c>
      <c r="I2086" s="228">
        <v>0</v>
      </c>
      <c r="J2086" s="228">
        <v>0</v>
      </c>
      <c r="K2086" s="228">
        <v>0</v>
      </c>
      <c r="L2086" s="231">
        <v>0</v>
      </c>
      <c r="N2086" s="119" t="str">
        <f t="shared" si="99"/>
        <v>820504-88001-M</v>
      </c>
      <c r="O2086" s="122" t="str">
        <f>IF(B2086="NET","",IF(B2086="","",IFERROR(VLOOKUP(N2086,EAN!$A:$B,2,FALSE),"MANGLER - MÅ OPPDATERE EAN-FANEN")))</f>
        <v>MANGLER - MÅ OPPDATERE EAN-FANEN</v>
      </c>
      <c r="P2086" s="119">
        <f t="shared" si="100"/>
        <v>0</v>
      </c>
      <c r="Q2086" s="119">
        <f t="shared" si="101"/>
        <v>0</v>
      </c>
      <c r="S2086" s="137"/>
      <c r="U2086"/>
    </row>
    <row r="2087" spans="1:21" x14ac:dyDescent="0.2">
      <c r="A2087" s="228">
        <v>820504</v>
      </c>
      <c r="B2087" s="228" t="s">
        <v>3474</v>
      </c>
      <c r="C2087" s="228" t="s">
        <v>4204</v>
      </c>
      <c r="D2087" s="228" t="s">
        <v>664</v>
      </c>
      <c r="E2087" s="228" t="s">
        <v>4390</v>
      </c>
      <c r="F2087" s="228" t="s">
        <v>67</v>
      </c>
      <c r="G2087" s="228" t="s">
        <v>128</v>
      </c>
      <c r="H2087" s="228">
        <v>0</v>
      </c>
      <c r="I2087" s="228">
        <v>0</v>
      </c>
      <c r="J2087" s="228">
        <v>0</v>
      </c>
      <c r="K2087" s="228">
        <v>0</v>
      </c>
      <c r="L2087" s="231">
        <v>0</v>
      </c>
      <c r="N2087" s="119" t="str">
        <f t="shared" si="99"/>
        <v>820504-88001-L</v>
      </c>
      <c r="O2087" s="122" t="str">
        <f>IF(B2087="NET","",IF(B2087="","",IFERROR(VLOOKUP(N2087,EAN!$A:$B,2,FALSE),"MANGLER - MÅ OPPDATERE EAN-FANEN")))</f>
        <v>MANGLER - MÅ OPPDATERE EAN-FANEN</v>
      </c>
      <c r="P2087" s="119">
        <f t="shared" si="100"/>
        <v>0</v>
      </c>
      <c r="Q2087" s="119">
        <f t="shared" si="101"/>
        <v>0</v>
      </c>
      <c r="S2087" s="137"/>
      <c r="U2087"/>
    </row>
    <row r="2088" spans="1:21" x14ac:dyDescent="0.2">
      <c r="A2088" s="228">
        <v>820504</v>
      </c>
      <c r="B2088" s="228" t="s">
        <v>3474</v>
      </c>
      <c r="C2088" s="228" t="s">
        <v>4204</v>
      </c>
      <c r="D2088" s="228" t="s">
        <v>665</v>
      </c>
      <c r="E2088" s="228" t="s">
        <v>4390</v>
      </c>
      <c r="F2088" s="228" t="s">
        <v>68</v>
      </c>
      <c r="G2088" s="228" t="s">
        <v>128</v>
      </c>
      <c r="H2088" s="228">
        <v>0</v>
      </c>
      <c r="I2088" s="228">
        <v>0</v>
      </c>
      <c r="J2088" s="228">
        <v>0</v>
      </c>
      <c r="K2088" s="228">
        <v>0</v>
      </c>
      <c r="L2088" s="231">
        <v>0</v>
      </c>
      <c r="N2088" s="119" t="str">
        <f t="shared" si="99"/>
        <v>820504-88001-XL</v>
      </c>
      <c r="O2088" s="122" t="str">
        <f>IF(B2088="NET","",IF(B2088="","",IFERROR(VLOOKUP(N2088,EAN!$A:$B,2,FALSE),"MANGLER - MÅ OPPDATERE EAN-FANEN")))</f>
        <v>MANGLER - MÅ OPPDATERE EAN-FANEN</v>
      </c>
      <c r="P2088" s="119">
        <f t="shared" si="100"/>
        <v>0</v>
      </c>
      <c r="Q2088" s="119">
        <f t="shared" si="101"/>
        <v>0</v>
      </c>
      <c r="S2088" s="137"/>
      <c r="U2088"/>
    </row>
    <row r="2089" spans="1:21" x14ac:dyDescent="0.2">
      <c r="A2089" s="228">
        <v>820504</v>
      </c>
      <c r="B2089" s="228" t="s">
        <v>3474</v>
      </c>
      <c r="C2089" s="228" t="s">
        <v>4204</v>
      </c>
      <c r="D2089" s="228" t="s">
        <v>3469</v>
      </c>
      <c r="E2089" s="228" t="s">
        <v>3470</v>
      </c>
      <c r="F2089" s="228" t="s">
        <v>8</v>
      </c>
      <c r="G2089" s="228" t="s">
        <v>128</v>
      </c>
      <c r="H2089" s="228">
        <v>0</v>
      </c>
      <c r="I2089" s="228">
        <v>0</v>
      </c>
      <c r="J2089" s="228">
        <v>0</v>
      </c>
      <c r="K2089" s="228">
        <v>0</v>
      </c>
      <c r="L2089" s="231">
        <v>0</v>
      </c>
      <c r="N2089" s="119" t="str">
        <f t="shared" si="99"/>
        <v>820504-RDOCE-S</v>
      </c>
      <c r="O2089" s="122" t="str">
        <f>IF(B2089="NET","",IF(B2089="","",IFERROR(VLOOKUP(N2089,EAN!$A:$B,2,FALSE),"MANGLER - MÅ OPPDATERE EAN-FANEN")))</f>
        <v>MANGLER - MÅ OPPDATERE EAN-FANEN</v>
      </c>
      <c r="P2089" s="119">
        <f t="shared" si="100"/>
        <v>0</v>
      </c>
      <c r="Q2089" s="119">
        <f t="shared" si="101"/>
        <v>0</v>
      </c>
      <c r="S2089" s="137"/>
      <c r="U2089"/>
    </row>
    <row r="2090" spans="1:21" x14ac:dyDescent="0.2">
      <c r="A2090" s="228">
        <v>820504</v>
      </c>
      <c r="B2090" s="228" t="s">
        <v>3474</v>
      </c>
      <c r="C2090" s="228" t="s">
        <v>4204</v>
      </c>
      <c r="D2090" s="228" t="s">
        <v>3471</v>
      </c>
      <c r="E2090" s="228" t="s">
        <v>3470</v>
      </c>
      <c r="F2090" s="228" t="s">
        <v>7</v>
      </c>
      <c r="G2090" s="228" t="s">
        <v>128</v>
      </c>
      <c r="H2090" s="228">
        <v>0</v>
      </c>
      <c r="I2090" s="228">
        <v>0</v>
      </c>
      <c r="J2090" s="228">
        <v>0</v>
      </c>
      <c r="K2090" s="228">
        <v>0</v>
      </c>
      <c r="L2090" s="231">
        <v>0</v>
      </c>
      <c r="N2090" s="119" t="str">
        <f t="shared" si="99"/>
        <v>820504-RDOCE-M</v>
      </c>
      <c r="O2090" s="122" t="str">
        <f>IF(B2090="NET","",IF(B2090="","",IFERROR(VLOOKUP(N2090,EAN!$A:$B,2,FALSE),"MANGLER - MÅ OPPDATERE EAN-FANEN")))</f>
        <v>MANGLER - MÅ OPPDATERE EAN-FANEN</v>
      </c>
      <c r="P2090" s="119">
        <f t="shared" si="100"/>
        <v>0</v>
      </c>
      <c r="Q2090" s="119">
        <f t="shared" si="101"/>
        <v>0</v>
      </c>
      <c r="S2090" s="137"/>
      <c r="U2090"/>
    </row>
    <row r="2091" spans="1:21" x14ac:dyDescent="0.2">
      <c r="A2091" s="228">
        <v>820504</v>
      </c>
      <c r="B2091" s="228" t="s">
        <v>3474</v>
      </c>
      <c r="C2091" s="228" t="s">
        <v>4204</v>
      </c>
      <c r="D2091" s="228" t="s">
        <v>3472</v>
      </c>
      <c r="E2091" s="228" t="s">
        <v>3470</v>
      </c>
      <c r="F2091" s="228" t="s">
        <v>67</v>
      </c>
      <c r="G2091" s="228" t="s">
        <v>128</v>
      </c>
      <c r="H2091" s="228">
        <v>0</v>
      </c>
      <c r="I2091" s="228">
        <v>0</v>
      </c>
      <c r="J2091" s="228">
        <v>0</v>
      </c>
      <c r="K2091" s="228">
        <v>0</v>
      </c>
      <c r="L2091" s="231">
        <v>0</v>
      </c>
      <c r="N2091" s="119" t="str">
        <f t="shared" si="99"/>
        <v>820504-RDOCE-L</v>
      </c>
      <c r="O2091" s="122" t="str">
        <f>IF(B2091="NET","",IF(B2091="","",IFERROR(VLOOKUP(N2091,EAN!$A:$B,2,FALSE),"MANGLER - MÅ OPPDATERE EAN-FANEN")))</f>
        <v>MANGLER - MÅ OPPDATERE EAN-FANEN</v>
      </c>
      <c r="P2091" s="119">
        <f t="shared" si="100"/>
        <v>0</v>
      </c>
      <c r="Q2091" s="119">
        <f t="shared" si="101"/>
        <v>0</v>
      </c>
      <c r="S2091" s="137"/>
      <c r="U2091"/>
    </row>
    <row r="2092" spans="1:21" x14ac:dyDescent="0.2">
      <c r="A2092" s="228">
        <v>820504</v>
      </c>
      <c r="B2092" s="228" t="s">
        <v>3474</v>
      </c>
      <c r="C2092" s="228" t="s">
        <v>4204</v>
      </c>
      <c r="D2092" s="228" t="s">
        <v>3473</v>
      </c>
      <c r="E2092" s="228" t="s">
        <v>3470</v>
      </c>
      <c r="F2092" s="228" t="s">
        <v>68</v>
      </c>
      <c r="G2092" s="228" t="s">
        <v>128</v>
      </c>
      <c r="H2092" s="228">
        <v>0</v>
      </c>
      <c r="I2092" s="228">
        <v>0</v>
      </c>
      <c r="J2092" s="228">
        <v>0</v>
      </c>
      <c r="K2092" s="228">
        <v>0</v>
      </c>
      <c r="L2092" s="231">
        <v>0</v>
      </c>
      <c r="N2092" s="119" t="str">
        <f t="shared" si="99"/>
        <v>820504-RDOCE-XL</v>
      </c>
      <c r="O2092" s="122" t="str">
        <f>IF(B2092="NET","",IF(B2092="","",IFERROR(VLOOKUP(N2092,EAN!$A:$B,2,FALSE),"MANGLER - MÅ OPPDATERE EAN-FANEN")))</f>
        <v>MANGLER - MÅ OPPDATERE EAN-FANEN</v>
      </c>
      <c r="P2092" s="119">
        <f t="shared" si="100"/>
        <v>0</v>
      </c>
      <c r="Q2092" s="119">
        <f t="shared" si="101"/>
        <v>0</v>
      </c>
      <c r="S2092" s="137"/>
      <c r="U2092"/>
    </row>
    <row r="2093" spans="1:21" x14ac:dyDescent="0.2">
      <c r="A2093" s="229">
        <v>820505</v>
      </c>
      <c r="B2093" s="228" t="s">
        <v>248</v>
      </c>
      <c r="C2093" s="228"/>
      <c r="D2093" s="228"/>
      <c r="E2093" s="228"/>
      <c r="F2093" s="228"/>
      <c r="G2093" s="228"/>
      <c r="H2093" s="229">
        <v>202226</v>
      </c>
      <c r="I2093" s="229">
        <v>202227</v>
      </c>
      <c r="J2093" s="229">
        <v>202228</v>
      </c>
      <c r="K2093" s="229">
        <v>202229</v>
      </c>
      <c r="L2093" s="232">
        <v>202234</v>
      </c>
      <c r="N2093" s="119" t="str">
        <f t="shared" si="99"/>
        <v>820505-</v>
      </c>
      <c r="O2093" s="122" t="str">
        <f>IF(B2093="NET","",IF(B2093="","",IFERROR(VLOOKUP(N2093,EAN!$A:$B,2,FALSE),"MANGLER - MÅ OPPDATERE EAN-FANEN")))</f>
        <v/>
      </c>
      <c r="P2093" s="119">
        <f t="shared" si="100"/>
        <v>202226</v>
      </c>
      <c r="Q2093" s="119">
        <f t="shared" si="101"/>
        <v>202234</v>
      </c>
      <c r="S2093" s="137"/>
      <c r="U2093"/>
    </row>
    <row r="2094" spans="1:21" x14ac:dyDescent="0.2">
      <c r="A2094" s="228">
        <v>820505</v>
      </c>
      <c r="B2094" s="228" t="s">
        <v>3475</v>
      </c>
      <c r="C2094" s="228" t="s">
        <v>4204</v>
      </c>
      <c r="D2094" s="228" t="s">
        <v>3249</v>
      </c>
      <c r="E2094" s="228" t="s">
        <v>4366</v>
      </c>
      <c r="F2094" s="228" t="s">
        <v>8</v>
      </c>
      <c r="G2094" s="228" t="s">
        <v>128</v>
      </c>
      <c r="H2094" s="228">
        <v>0</v>
      </c>
      <c r="I2094" s="228">
        <v>0</v>
      </c>
      <c r="J2094" s="228">
        <v>0</v>
      </c>
      <c r="K2094" s="228">
        <v>0</v>
      </c>
      <c r="L2094" s="231">
        <v>0</v>
      </c>
      <c r="N2094" s="119" t="str">
        <f t="shared" si="99"/>
        <v>820505-66101-S</v>
      </c>
      <c r="O2094" s="122" t="str">
        <f>IF(B2094="NET","",IF(B2094="","",IFERROR(VLOOKUP(N2094,EAN!$A:$B,2,FALSE),"MANGLER - MÅ OPPDATERE EAN-FANEN")))</f>
        <v>MANGLER - MÅ OPPDATERE EAN-FANEN</v>
      </c>
      <c r="P2094" s="119">
        <f t="shared" si="100"/>
        <v>0</v>
      </c>
      <c r="Q2094" s="119">
        <f t="shared" si="101"/>
        <v>0</v>
      </c>
      <c r="S2094" s="137"/>
      <c r="U2094"/>
    </row>
    <row r="2095" spans="1:21" x14ac:dyDescent="0.2">
      <c r="A2095" s="228">
        <v>820505</v>
      </c>
      <c r="B2095" s="228" t="s">
        <v>3475</v>
      </c>
      <c r="C2095" s="228" t="s">
        <v>4204</v>
      </c>
      <c r="D2095" s="228" t="s">
        <v>3250</v>
      </c>
      <c r="E2095" s="228" t="s">
        <v>4366</v>
      </c>
      <c r="F2095" s="228" t="s">
        <v>7</v>
      </c>
      <c r="G2095" s="228" t="s">
        <v>128</v>
      </c>
      <c r="H2095" s="228">
        <v>0</v>
      </c>
      <c r="I2095" s="228">
        <v>0</v>
      </c>
      <c r="J2095" s="228">
        <v>0</v>
      </c>
      <c r="K2095" s="228">
        <v>0</v>
      </c>
      <c r="L2095" s="231">
        <v>0</v>
      </c>
      <c r="N2095" s="119" t="str">
        <f t="shared" si="99"/>
        <v>820505-66101-M</v>
      </c>
      <c r="O2095" s="122" t="str">
        <f>IF(B2095="NET","",IF(B2095="","",IFERROR(VLOOKUP(N2095,EAN!$A:$B,2,FALSE),"MANGLER - MÅ OPPDATERE EAN-FANEN")))</f>
        <v>MANGLER - MÅ OPPDATERE EAN-FANEN</v>
      </c>
      <c r="P2095" s="119">
        <f t="shared" si="100"/>
        <v>0</v>
      </c>
      <c r="Q2095" s="119">
        <f t="shared" si="101"/>
        <v>0</v>
      </c>
      <c r="S2095" s="137"/>
      <c r="U2095"/>
    </row>
    <row r="2096" spans="1:21" x14ac:dyDescent="0.2">
      <c r="A2096" s="228">
        <v>820505</v>
      </c>
      <c r="B2096" s="228" t="s">
        <v>3475</v>
      </c>
      <c r="C2096" s="228" t="s">
        <v>4204</v>
      </c>
      <c r="D2096" s="228" t="s">
        <v>3251</v>
      </c>
      <c r="E2096" s="228" t="s">
        <v>4366</v>
      </c>
      <c r="F2096" s="228" t="s">
        <v>67</v>
      </c>
      <c r="G2096" s="228" t="s">
        <v>128</v>
      </c>
      <c r="H2096" s="228">
        <v>0</v>
      </c>
      <c r="I2096" s="228">
        <v>0</v>
      </c>
      <c r="J2096" s="228">
        <v>0</v>
      </c>
      <c r="K2096" s="228">
        <v>0</v>
      </c>
      <c r="L2096" s="231">
        <v>0</v>
      </c>
      <c r="N2096" s="119" t="str">
        <f t="shared" si="99"/>
        <v>820505-66101-L</v>
      </c>
      <c r="O2096" s="122" t="str">
        <f>IF(B2096="NET","",IF(B2096="","",IFERROR(VLOOKUP(N2096,EAN!$A:$B,2,FALSE),"MANGLER - MÅ OPPDATERE EAN-FANEN")))</f>
        <v>MANGLER - MÅ OPPDATERE EAN-FANEN</v>
      </c>
      <c r="P2096" s="119">
        <f t="shared" si="100"/>
        <v>0</v>
      </c>
      <c r="Q2096" s="119">
        <f t="shared" si="101"/>
        <v>0</v>
      </c>
      <c r="S2096" s="137"/>
      <c r="U2096"/>
    </row>
    <row r="2097" spans="1:21" x14ac:dyDescent="0.2">
      <c r="A2097" s="228">
        <v>820505</v>
      </c>
      <c r="B2097" s="228" t="s">
        <v>3475</v>
      </c>
      <c r="C2097" s="228" t="s">
        <v>4204</v>
      </c>
      <c r="D2097" s="228" t="s">
        <v>3252</v>
      </c>
      <c r="E2097" s="228" t="s">
        <v>4366</v>
      </c>
      <c r="F2097" s="228" t="s">
        <v>68</v>
      </c>
      <c r="G2097" s="228" t="s">
        <v>128</v>
      </c>
      <c r="H2097" s="228">
        <v>0</v>
      </c>
      <c r="I2097" s="228">
        <v>0</v>
      </c>
      <c r="J2097" s="228">
        <v>0</v>
      </c>
      <c r="K2097" s="228">
        <v>0</v>
      </c>
      <c r="L2097" s="231">
        <v>0</v>
      </c>
      <c r="N2097" s="119" t="str">
        <f t="shared" si="99"/>
        <v>820505-66101-XL</v>
      </c>
      <c r="O2097" s="122" t="str">
        <f>IF(B2097="NET","",IF(B2097="","",IFERROR(VLOOKUP(N2097,EAN!$A:$B,2,FALSE),"MANGLER - MÅ OPPDATERE EAN-FANEN")))</f>
        <v>MANGLER - MÅ OPPDATERE EAN-FANEN</v>
      </c>
      <c r="P2097" s="119">
        <f t="shared" si="100"/>
        <v>0</v>
      </c>
      <c r="Q2097" s="119">
        <f t="shared" si="101"/>
        <v>0</v>
      </c>
      <c r="S2097" s="137"/>
      <c r="U2097"/>
    </row>
    <row r="2098" spans="1:21" x14ac:dyDescent="0.2">
      <c r="A2098" s="228">
        <v>820505</v>
      </c>
      <c r="B2098" s="228" t="s">
        <v>3475</v>
      </c>
      <c r="C2098" s="228" t="s">
        <v>4204</v>
      </c>
      <c r="D2098" s="228" t="s">
        <v>3469</v>
      </c>
      <c r="E2098" s="228" t="s">
        <v>3470</v>
      </c>
      <c r="F2098" s="228" t="s">
        <v>8</v>
      </c>
      <c r="G2098" s="228" t="s">
        <v>128</v>
      </c>
      <c r="H2098" s="228">
        <v>0</v>
      </c>
      <c r="I2098" s="228">
        <v>0</v>
      </c>
      <c r="J2098" s="228">
        <v>0</v>
      </c>
      <c r="K2098" s="228">
        <v>0</v>
      </c>
      <c r="L2098" s="231">
        <v>0</v>
      </c>
      <c r="N2098" s="119" t="str">
        <f t="shared" si="99"/>
        <v>820505-RDOCE-S</v>
      </c>
      <c r="O2098" s="122" t="str">
        <f>IF(B2098="NET","",IF(B2098="","",IFERROR(VLOOKUP(N2098,EAN!$A:$B,2,FALSE),"MANGLER - MÅ OPPDATERE EAN-FANEN")))</f>
        <v>MANGLER - MÅ OPPDATERE EAN-FANEN</v>
      </c>
      <c r="P2098" s="119">
        <f t="shared" si="100"/>
        <v>0</v>
      </c>
      <c r="Q2098" s="119">
        <f t="shared" si="101"/>
        <v>0</v>
      </c>
      <c r="S2098" s="137"/>
      <c r="U2098"/>
    </row>
    <row r="2099" spans="1:21" x14ac:dyDescent="0.2">
      <c r="A2099" s="228">
        <v>820505</v>
      </c>
      <c r="B2099" s="228" t="s">
        <v>3475</v>
      </c>
      <c r="C2099" s="228" t="s">
        <v>4204</v>
      </c>
      <c r="D2099" s="228" t="s">
        <v>3471</v>
      </c>
      <c r="E2099" s="228" t="s">
        <v>3470</v>
      </c>
      <c r="F2099" s="228" t="s">
        <v>7</v>
      </c>
      <c r="G2099" s="228" t="s">
        <v>128</v>
      </c>
      <c r="H2099" s="228">
        <v>0</v>
      </c>
      <c r="I2099" s="228">
        <v>0</v>
      </c>
      <c r="J2099" s="228">
        <v>0</v>
      </c>
      <c r="K2099" s="228">
        <v>0</v>
      </c>
      <c r="L2099" s="231">
        <v>0</v>
      </c>
      <c r="N2099" s="119" t="str">
        <f t="shared" si="99"/>
        <v>820505-RDOCE-M</v>
      </c>
      <c r="O2099" s="122" t="str">
        <f>IF(B2099="NET","",IF(B2099="","",IFERROR(VLOOKUP(N2099,EAN!$A:$B,2,FALSE),"MANGLER - MÅ OPPDATERE EAN-FANEN")))</f>
        <v>MANGLER - MÅ OPPDATERE EAN-FANEN</v>
      </c>
      <c r="P2099" s="119">
        <f t="shared" si="100"/>
        <v>0</v>
      </c>
      <c r="Q2099" s="119">
        <f t="shared" si="101"/>
        <v>0</v>
      </c>
      <c r="S2099" s="137"/>
      <c r="U2099"/>
    </row>
    <row r="2100" spans="1:21" x14ac:dyDescent="0.2">
      <c r="A2100" s="228">
        <v>820505</v>
      </c>
      <c r="B2100" s="228" t="s">
        <v>3475</v>
      </c>
      <c r="C2100" s="228" t="s">
        <v>4204</v>
      </c>
      <c r="D2100" s="228" t="s">
        <v>3472</v>
      </c>
      <c r="E2100" s="228" t="s">
        <v>3470</v>
      </c>
      <c r="F2100" s="228" t="s">
        <v>67</v>
      </c>
      <c r="G2100" s="228" t="s">
        <v>128</v>
      </c>
      <c r="H2100" s="228">
        <v>0</v>
      </c>
      <c r="I2100" s="228">
        <v>0</v>
      </c>
      <c r="J2100" s="228">
        <v>0</v>
      </c>
      <c r="K2100" s="228">
        <v>0</v>
      </c>
      <c r="L2100" s="231">
        <v>0</v>
      </c>
      <c r="N2100" s="119" t="str">
        <f t="shared" si="99"/>
        <v>820505-RDOCE-L</v>
      </c>
      <c r="O2100" s="122" t="str">
        <f>IF(B2100="NET","",IF(B2100="","",IFERROR(VLOOKUP(N2100,EAN!$A:$B,2,FALSE),"MANGLER - MÅ OPPDATERE EAN-FANEN")))</f>
        <v>MANGLER - MÅ OPPDATERE EAN-FANEN</v>
      </c>
      <c r="P2100" s="119">
        <f t="shared" si="100"/>
        <v>0</v>
      </c>
      <c r="Q2100" s="119">
        <f t="shared" si="101"/>
        <v>0</v>
      </c>
      <c r="S2100" s="137"/>
      <c r="U2100"/>
    </row>
    <row r="2101" spans="1:21" x14ac:dyDescent="0.2">
      <c r="A2101" s="228">
        <v>820505</v>
      </c>
      <c r="B2101" s="228" t="s">
        <v>3475</v>
      </c>
      <c r="C2101" s="228" t="s">
        <v>4204</v>
      </c>
      <c r="D2101" s="228" t="s">
        <v>3473</v>
      </c>
      <c r="E2101" s="228" t="s">
        <v>3470</v>
      </c>
      <c r="F2101" s="228" t="s">
        <v>68</v>
      </c>
      <c r="G2101" s="228" t="s">
        <v>128</v>
      </c>
      <c r="H2101" s="228">
        <v>0</v>
      </c>
      <c r="I2101" s="228">
        <v>0</v>
      </c>
      <c r="J2101" s="228">
        <v>0</v>
      </c>
      <c r="K2101" s="228">
        <v>0</v>
      </c>
      <c r="L2101" s="231">
        <v>0</v>
      </c>
      <c r="N2101" s="119" t="str">
        <f t="shared" si="99"/>
        <v>820505-RDOCE-XL</v>
      </c>
      <c r="O2101" s="122" t="str">
        <f>IF(B2101="NET","",IF(B2101="","",IFERROR(VLOOKUP(N2101,EAN!$A:$B,2,FALSE),"MANGLER - MÅ OPPDATERE EAN-FANEN")))</f>
        <v>MANGLER - MÅ OPPDATERE EAN-FANEN</v>
      </c>
      <c r="P2101" s="119">
        <f t="shared" si="100"/>
        <v>0</v>
      </c>
      <c r="Q2101" s="119">
        <f t="shared" si="101"/>
        <v>0</v>
      </c>
      <c r="S2101" s="137"/>
      <c r="U2101"/>
    </row>
    <row r="2102" spans="1:21" x14ac:dyDescent="0.2">
      <c r="A2102" s="229">
        <v>820517</v>
      </c>
      <c r="B2102" s="228" t="s">
        <v>248</v>
      </c>
      <c r="C2102" s="228"/>
      <c r="D2102" s="228"/>
      <c r="E2102" s="228"/>
      <c r="F2102" s="228"/>
      <c r="G2102" s="228"/>
      <c r="H2102" s="229">
        <v>202226</v>
      </c>
      <c r="I2102" s="229">
        <v>202227</v>
      </c>
      <c r="J2102" s="229">
        <v>202228</v>
      </c>
      <c r="K2102" s="229">
        <v>202229</v>
      </c>
      <c r="L2102" s="232">
        <v>202234</v>
      </c>
      <c r="N2102" s="119" t="str">
        <f t="shared" si="99"/>
        <v>820517-</v>
      </c>
      <c r="O2102" s="122" t="str">
        <f>IF(B2102="NET","",IF(B2102="","",IFERROR(VLOOKUP(N2102,EAN!$A:$B,2,FALSE),"MANGLER - MÅ OPPDATERE EAN-FANEN")))</f>
        <v/>
      </c>
      <c r="P2102" s="119">
        <f t="shared" si="100"/>
        <v>202226</v>
      </c>
      <c r="Q2102" s="119">
        <f t="shared" si="101"/>
        <v>202234</v>
      </c>
      <c r="S2102" s="137"/>
      <c r="U2102"/>
    </row>
    <row r="2103" spans="1:21" x14ac:dyDescent="0.2">
      <c r="A2103" s="228">
        <v>820517</v>
      </c>
      <c r="B2103" s="228" t="s">
        <v>408</v>
      </c>
      <c r="C2103" s="228" t="s">
        <v>4204</v>
      </c>
      <c r="D2103" s="228" t="s">
        <v>152</v>
      </c>
      <c r="E2103" s="228" t="s">
        <v>92</v>
      </c>
      <c r="F2103" s="228" t="s">
        <v>84</v>
      </c>
      <c r="G2103" s="228" t="s">
        <v>128</v>
      </c>
      <c r="H2103" s="228">
        <v>0</v>
      </c>
      <c r="I2103" s="228">
        <v>0</v>
      </c>
      <c r="J2103" s="228">
        <v>0</v>
      </c>
      <c r="K2103" s="228">
        <v>0</v>
      </c>
      <c r="L2103" s="231">
        <v>0</v>
      </c>
      <c r="N2103" s="119" t="str">
        <f t="shared" si="99"/>
        <v>820517-SEGRY-OS</v>
      </c>
      <c r="O2103" s="122" t="str">
        <f>IF(B2103="NET","",IF(B2103="","",IFERROR(VLOOKUP(N2103,EAN!$A:$B,2,FALSE),"MANGLER - MÅ OPPDATERE EAN-FANEN")))</f>
        <v>MANGLER - MÅ OPPDATERE EAN-FANEN</v>
      </c>
      <c r="P2103" s="119">
        <f t="shared" si="100"/>
        <v>0</v>
      </c>
      <c r="Q2103" s="119">
        <f t="shared" si="101"/>
        <v>0</v>
      </c>
      <c r="S2103" s="137"/>
      <c r="U2103"/>
    </row>
    <row r="2104" spans="1:21" x14ac:dyDescent="0.2">
      <c r="A2104" s="229">
        <v>826050</v>
      </c>
      <c r="B2104" s="228" t="s">
        <v>248</v>
      </c>
      <c r="C2104" s="228"/>
      <c r="D2104" s="228"/>
      <c r="E2104" s="228"/>
      <c r="F2104" s="228"/>
      <c r="G2104" s="228"/>
      <c r="H2104" s="229">
        <v>202226</v>
      </c>
      <c r="I2104" s="229">
        <v>202227</v>
      </c>
      <c r="J2104" s="229">
        <v>202228</v>
      </c>
      <c r="K2104" s="229">
        <v>202229</v>
      </c>
      <c r="L2104" s="232">
        <v>202234</v>
      </c>
      <c r="N2104" s="119" t="str">
        <f t="shared" si="99"/>
        <v>826050-</v>
      </c>
      <c r="O2104" s="122" t="str">
        <f>IF(B2104="NET","",IF(B2104="","",IFERROR(VLOOKUP(N2104,EAN!$A:$B,2,FALSE),"MANGLER - MÅ OPPDATERE EAN-FANEN")))</f>
        <v/>
      </c>
      <c r="P2104" s="119">
        <f t="shared" si="100"/>
        <v>202226</v>
      </c>
      <c r="Q2104" s="119">
        <f t="shared" si="101"/>
        <v>202234</v>
      </c>
      <c r="S2104" s="137"/>
      <c r="U2104"/>
    </row>
    <row r="2105" spans="1:21" x14ac:dyDescent="0.2">
      <c r="A2105" s="228">
        <v>826050</v>
      </c>
      <c r="B2105" s="228" t="s">
        <v>3029</v>
      </c>
      <c r="C2105" s="228" t="s">
        <v>4204</v>
      </c>
      <c r="D2105" s="228" t="s">
        <v>655</v>
      </c>
      <c r="E2105" s="228" t="s">
        <v>656</v>
      </c>
      <c r="F2105" s="228" t="s">
        <v>8</v>
      </c>
      <c r="G2105" s="228" t="s">
        <v>128</v>
      </c>
      <c r="H2105" s="228">
        <v>11</v>
      </c>
      <c r="I2105" s="228">
        <v>11</v>
      </c>
      <c r="J2105" s="228">
        <v>11</v>
      </c>
      <c r="K2105" s="228">
        <v>11</v>
      </c>
      <c r="L2105" s="231">
        <v>11</v>
      </c>
      <c r="N2105" s="119" t="str">
        <f t="shared" si="99"/>
        <v>826050-88002-S</v>
      </c>
      <c r="O2105" s="122">
        <f>IF(B2105="NET","",IF(B2105="","",IFERROR(VLOOKUP(N2105,EAN!$A:$B,2,FALSE),"MANGLER - MÅ OPPDATERE EAN-FANEN")))</f>
        <v>7048652763921</v>
      </c>
      <c r="P2105" s="119">
        <f t="shared" si="100"/>
        <v>11</v>
      </c>
      <c r="Q2105" s="119">
        <f t="shared" si="101"/>
        <v>11</v>
      </c>
      <c r="S2105" s="137"/>
      <c r="U2105"/>
    </row>
    <row r="2106" spans="1:21" x14ac:dyDescent="0.2">
      <c r="A2106" s="228">
        <v>826050</v>
      </c>
      <c r="B2106" s="228" t="s">
        <v>3029</v>
      </c>
      <c r="C2106" s="228" t="s">
        <v>4204</v>
      </c>
      <c r="D2106" s="228" t="s">
        <v>657</v>
      </c>
      <c r="E2106" s="228" t="s">
        <v>656</v>
      </c>
      <c r="F2106" s="228" t="s">
        <v>7</v>
      </c>
      <c r="G2106" s="228" t="s">
        <v>128</v>
      </c>
      <c r="H2106" s="228">
        <v>39</v>
      </c>
      <c r="I2106" s="228">
        <v>39</v>
      </c>
      <c r="J2106" s="228">
        <v>39</v>
      </c>
      <c r="K2106" s="228">
        <v>39</v>
      </c>
      <c r="L2106" s="231">
        <v>39</v>
      </c>
      <c r="N2106" s="119" t="str">
        <f t="shared" si="99"/>
        <v>826050-88002-M</v>
      </c>
      <c r="O2106" s="122">
        <f>IF(B2106="NET","",IF(B2106="","",IFERROR(VLOOKUP(N2106,EAN!$A:$B,2,FALSE),"MANGLER - MÅ OPPDATERE EAN-FANEN")))</f>
        <v>7048652763914</v>
      </c>
      <c r="P2106" s="119">
        <f t="shared" si="100"/>
        <v>39</v>
      </c>
      <c r="Q2106" s="119">
        <f t="shared" si="101"/>
        <v>39</v>
      </c>
      <c r="S2106" s="137"/>
      <c r="U2106"/>
    </row>
    <row r="2107" spans="1:21" x14ac:dyDescent="0.2">
      <c r="A2107" s="228">
        <v>826050</v>
      </c>
      <c r="B2107" s="228" t="s">
        <v>3029</v>
      </c>
      <c r="C2107" s="228" t="s">
        <v>4204</v>
      </c>
      <c r="D2107" s="228" t="s">
        <v>658</v>
      </c>
      <c r="E2107" s="228" t="s">
        <v>656</v>
      </c>
      <c r="F2107" s="228" t="s">
        <v>67</v>
      </c>
      <c r="G2107" s="228" t="s">
        <v>128</v>
      </c>
      <c r="H2107" s="228">
        <v>38</v>
      </c>
      <c r="I2107" s="228">
        <v>38</v>
      </c>
      <c r="J2107" s="228">
        <v>38</v>
      </c>
      <c r="K2107" s="228">
        <v>38</v>
      </c>
      <c r="L2107" s="231">
        <v>38</v>
      </c>
      <c r="N2107" s="119" t="str">
        <f t="shared" si="99"/>
        <v>826050-88002-L</v>
      </c>
      <c r="O2107" s="122">
        <f>IF(B2107="NET","",IF(B2107="","",IFERROR(VLOOKUP(N2107,EAN!$A:$B,2,FALSE),"MANGLER - MÅ OPPDATERE EAN-FANEN")))</f>
        <v>7048652763907</v>
      </c>
      <c r="P2107" s="119">
        <f t="shared" si="100"/>
        <v>38</v>
      </c>
      <c r="Q2107" s="119">
        <f t="shared" si="101"/>
        <v>38</v>
      </c>
      <c r="S2107" s="137"/>
      <c r="U2107"/>
    </row>
    <row r="2108" spans="1:21" x14ac:dyDescent="0.2">
      <c r="A2108" s="228">
        <v>826050</v>
      </c>
      <c r="B2108" s="228" t="s">
        <v>3029</v>
      </c>
      <c r="C2108" s="228" t="s">
        <v>4204</v>
      </c>
      <c r="D2108" s="228" t="s">
        <v>659</v>
      </c>
      <c r="E2108" s="228" t="s">
        <v>656</v>
      </c>
      <c r="F2108" s="228" t="s">
        <v>68</v>
      </c>
      <c r="G2108" s="228" t="s">
        <v>128</v>
      </c>
      <c r="H2108" s="228">
        <v>13</v>
      </c>
      <c r="I2108" s="228">
        <v>13</v>
      </c>
      <c r="J2108" s="228">
        <v>13</v>
      </c>
      <c r="K2108" s="228">
        <v>13</v>
      </c>
      <c r="L2108" s="231">
        <v>13</v>
      </c>
      <c r="N2108" s="119" t="str">
        <f t="shared" si="99"/>
        <v>826050-88002-XL</v>
      </c>
      <c r="O2108" s="122">
        <f>IF(B2108="NET","",IF(B2108="","",IFERROR(VLOOKUP(N2108,EAN!$A:$B,2,FALSE),"MANGLER - MÅ OPPDATERE EAN-FANEN")))</f>
        <v>7048652763938</v>
      </c>
      <c r="P2108" s="119">
        <f t="shared" si="100"/>
        <v>13</v>
      </c>
      <c r="Q2108" s="119">
        <f t="shared" si="101"/>
        <v>13</v>
      </c>
      <c r="S2108" s="137"/>
      <c r="U2108"/>
    </row>
    <row r="2109" spans="1:21" x14ac:dyDescent="0.2">
      <c r="A2109" s="228">
        <v>826050</v>
      </c>
      <c r="B2109" s="228" t="s">
        <v>3029</v>
      </c>
      <c r="C2109" s="228" t="s">
        <v>4204</v>
      </c>
      <c r="D2109" s="228" t="s">
        <v>650</v>
      </c>
      <c r="E2109" s="228" t="s">
        <v>4364</v>
      </c>
      <c r="F2109" s="228" t="s">
        <v>8</v>
      </c>
      <c r="G2109" s="228" t="s">
        <v>128</v>
      </c>
      <c r="H2109" s="228">
        <v>58</v>
      </c>
      <c r="I2109" s="228">
        <v>58</v>
      </c>
      <c r="J2109" s="228">
        <v>58</v>
      </c>
      <c r="K2109" s="228">
        <v>58</v>
      </c>
      <c r="L2109" s="231">
        <v>58</v>
      </c>
      <c r="N2109" s="119" t="str">
        <f t="shared" si="99"/>
        <v>826050-99901-S</v>
      </c>
      <c r="O2109" s="122">
        <f>IF(B2109="NET","",IF(B2109="","",IFERROR(VLOOKUP(N2109,EAN!$A:$B,2,FALSE),"MANGLER - MÅ OPPDATERE EAN-FANEN")))</f>
        <v>7048652763969</v>
      </c>
      <c r="P2109" s="119">
        <f t="shared" si="100"/>
        <v>58</v>
      </c>
      <c r="Q2109" s="119">
        <f t="shared" si="101"/>
        <v>58</v>
      </c>
      <c r="S2109" s="137"/>
      <c r="U2109"/>
    </row>
    <row r="2110" spans="1:21" x14ac:dyDescent="0.2">
      <c r="A2110" s="228">
        <v>826050</v>
      </c>
      <c r="B2110" s="228" t="s">
        <v>3029</v>
      </c>
      <c r="C2110" s="228" t="s">
        <v>4204</v>
      </c>
      <c r="D2110" s="228" t="s">
        <v>651</v>
      </c>
      <c r="E2110" s="228" t="s">
        <v>4364</v>
      </c>
      <c r="F2110" s="228" t="s">
        <v>7</v>
      </c>
      <c r="G2110" s="228" t="s">
        <v>128</v>
      </c>
      <c r="H2110" s="228">
        <v>168</v>
      </c>
      <c r="I2110" s="228">
        <v>168</v>
      </c>
      <c r="J2110" s="228">
        <v>168</v>
      </c>
      <c r="K2110" s="228">
        <v>168</v>
      </c>
      <c r="L2110" s="231">
        <v>168</v>
      </c>
      <c r="N2110" s="119" t="str">
        <f t="shared" si="99"/>
        <v>826050-99901-M</v>
      </c>
      <c r="O2110" s="122">
        <f>IF(B2110="NET","",IF(B2110="","",IFERROR(VLOOKUP(N2110,EAN!$A:$B,2,FALSE),"MANGLER - MÅ OPPDATERE EAN-FANEN")))</f>
        <v>7048652763952</v>
      </c>
      <c r="P2110" s="119">
        <f t="shared" si="100"/>
        <v>168</v>
      </c>
      <c r="Q2110" s="119">
        <f t="shared" si="101"/>
        <v>168</v>
      </c>
      <c r="S2110" s="137"/>
      <c r="U2110"/>
    </row>
    <row r="2111" spans="1:21" x14ac:dyDescent="0.2">
      <c r="A2111" s="228">
        <v>826050</v>
      </c>
      <c r="B2111" s="228" t="s">
        <v>3029</v>
      </c>
      <c r="C2111" s="228" t="s">
        <v>4204</v>
      </c>
      <c r="D2111" s="228" t="s">
        <v>652</v>
      </c>
      <c r="E2111" s="228" t="s">
        <v>4364</v>
      </c>
      <c r="F2111" s="228" t="s">
        <v>67</v>
      </c>
      <c r="G2111" s="228" t="s">
        <v>128</v>
      </c>
      <c r="H2111" s="228">
        <v>168</v>
      </c>
      <c r="I2111" s="228">
        <v>168</v>
      </c>
      <c r="J2111" s="228">
        <v>168</v>
      </c>
      <c r="K2111" s="228">
        <v>168</v>
      </c>
      <c r="L2111" s="231">
        <v>168</v>
      </c>
      <c r="N2111" s="119" t="str">
        <f t="shared" si="99"/>
        <v>826050-99901-L</v>
      </c>
      <c r="O2111" s="122">
        <f>IF(B2111="NET","",IF(B2111="","",IFERROR(VLOOKUP(N2111,EAN!$A:$B,2,FALSE),"MANGLER - MÅ OPPDATERE EAN-FANEN")))</f>
        <v>7048652763945</v>
      </c>
      <c r="P2111" s="119">
        <f t="shared" si="100"/>
        <v>168</v>
      </c>
      <c r="Q2111" s="119">
        <f t="shared" si="101"/>
        <v>168</v>
      </c>
      <c r="S2111" s="137"/>
      <c r="U2111"/>
    </row>
    <row r="2112" spans="1:21" x14ac:dyDescent="0.2">
      <c r="A2112" s="228">
        <v>826050</v>
      </c>
      <c r="B2112" s="228" t="s">
        <v>3029</v>
      </c>
      <c r="C2112" s="228" t="s">
        <v>4204</v>
      </c>
      <c r="D2112" s="228" t="s">
        <v>653</v>
      </c>
      <c r="E2112" s="228" t="s">
        <v>4364</v>
      </c>
      <c r="F2112" s="228" t="s">
        <v>68</v>
      </c>
      <c r="G2112" s="228" t="s">
        <v>128</v>
      </c>
      <c r="H2112" s="228">
        <v>91</v>
      </c>
      <c r="I2112" s="228">
        <v>91</v>
      </c>
      <c r="J2112" s="228">
        <v>91</v>
      </c>
      <c r="K2112" s="228">
        <v>91</v>
      </c>
      <c r="L2112" s="231">
        <v>91</v>
      </c>
      <c r="N2112" s="119" t="str">
        <f t="shared" si="99"/>
        <v>826050-99901-XL</v>
      </c>
      <c r="O2112" s="122">
        <f>IF(B2112="NET","",IF(B2112="","",IFERROR(VLOOKUP(N2112,EAN!$A:$B,2,FALSE),"MANGLER - MÅ OPPDATERE EAN-FANEN")))</f>
        <v>7048652763976</v>
      </c>
      <c r="P2112" s="119">
        <f t="shared" si="100"/>
        <v>91</v>
      </c>
      <c r="Q2112" s="119">
        <f t="shared" si="101"/>
        <v>91</v>
      </c>
      <c r="S2112" s="137"/>
      <c r="U2112"/>
    </row>
    <row r="2113" spans="1:21" x14ac:dyDescent="0.2">
      <c r="A2113" s="228">
        <v>826050</v>
      </c>
      <c r="B2113" s="228" t="s">
        <v>3029</v>
      </c>
      <c r="C2113" s="228" t="s">
        <v>4204</v>
      </c>
      <c r="D2113" s="228" t="s">
        <v>159</v>
      </c>
      <c r="E2113" s="228" t="s">
        <v>2145</v>
      </c>
      <c r="F2113" s="228" t="s">
        <v>8</v>
      </c>
      <c r="G2113" s="228" t="s">
        <v>504</v>
      </c>
      <c r="H2113" s="228">
        <v>8</v>
      </c>
      <c r="I2113" s="228">
        <v>8</v>
      </c>
      <c r="J2113" s="228">
        <v>8</v>
      </c>
      <c r="K2113" s="228">
        <v>8</v>
      </c>
      <c r="L2113" s="231">
        <v>8</v>
      </c>
      <c r="N2113" s="119" t="str">
        <f t="shared" si="99"/>
        <v>826050-ONBLU-S</v>
      </c>
      <c r="O2113" s="122">
        <f>IF(B2113="NET","",IF(B2113="","",IFERROR(VLOOKUP(N2113,EAN!$A:$B,2,FALSE),"MANGLER - MÅ OPPDATERE EAN-FANEN")))</f>
        <v>7048652279897</v>
      </c>
      <c r="P2113" s="119">
        <f t="shared" si="100"/>
        <v>8</v>
      </c>
      <c r="Q2113" s="119">
        <f t="shared" si="101"/>
        <v>8</v>
      </c>
      <c r="S2113" s="137"/>
      <c r="U2113"/>
    </row>
    <row r="2114" spans="1:21" x14ac:dyDescent="0.2">
      <c r="A2114" s="228">
        <v>826050</v>
      </c>
      <c r="B2114" s="228" t="s">
        <v>3029</v>
      </c>
      <c r="C2114" s="228" t="s">
        <v>4204</v>
      </c>
      <c r="D2114" s="228" t="s">
        <v>160</v>
      </c>
      <c r="E2114" s="228" t="s">
        <v>2145</v>
      </c>
      <c r="F2114" s="228" t="s">
        <v>7</v>
      </c>
      <c r="G2114" s="228" t="s">
        <v>504</v>
      </c>
      <c r="H2114" s="228">
        <v>0</v>
      </c>
      <c r="I2114" s="228">
        <v>0</v>
      </c>
      <c r="J2114" s="228">
        <v>0</v>
      </c>
      <c r="K2114" s="228">
        <v>0</v>
      </c>
      <c r="L2114" s="231">
        <v>0</v>
      </c>
      <c r="N2114" s="119" t="str">
        <f t="shared" si="99"/>
        <v>826050-ONBLU-M</v>
      </c>
      <c r="O2114" s="122">
        <f>IF(B2114="NET","",IF(B2114="","",IFERROR(VLOOKUP(N2114,EAN!$A:$B,2,FALSE),"MANGLER - MÅ OPPDATERE EAN-FANEN")))</f>
        <v>7048652279880</v>
      </c>
      <c r="P2114" s="119">
        <f t="shared" si="100"/>
        <v>0</v>
      </c>
      <c r="Q2114" s="119">
        <f t="shared" si="101"/>
        <v>0</v>
      </c>
      <c r="S2114" s="137"/>
      <c r="U2114"/>
    </row>
    <row r="2115" spans="1:21" x14ac:dyDescent="0.2">
      <c r="A2115" s="228">
        <v>826050</v>
      </c>
      <c r="B2115" s="228" t="s">
        <v>3029</v>
      </c>
      <c r="C2115" s="228" t="s">
        <v>4204</v>
      </c>
      <c r="D2115" s="228" t="s">
        <v>161</v>
      </c>
      <c r="E2115" s="228" t="s">
        <v>2145</v>
      </c>
      <c r="F2115" s="228" t="s">
        <v>67</v>
      </c>
      <c r="G2115" s="228" t="s">
        <v>504</v>
      </c>
      <c r="H2115" s="228">
        <v>0</v>
      </c>
      <c r="I2115" s="228">
        <v>0</v>
      </c>
      <c r="J2115" s="228">
        <v>0</v>
      </c>
      <c r="K2115" s="228">
        <v>0</v>
      </c>
      <c r="L2115" s="231">
        <v>0</v>
      </c>
      <c r="N2115" s="119" t="str">
        <f t="shared" si="99"/>
        <v>826050-ONBLU-L</v>
      </c>
      <c r="O2115" s="122">
        <f>IF(B2115="NET","",IF(B2115="","",IFERROR(VLOOKUP(N2115,EAN!$A:$B,2,FALSE),"MANGLER - MÅ OPPDATERE EAN-FANEN")))</f>
        <v>7048652279873</v>
      </c>
      <c r="P2115" s="119">
        <f t="shared" si="100"/>
        <v>0</v>
      </c>
      <c r="Q2115" s="119">
        <f t="shared" si="101"/>
        <v>0</v>
      </c>
      <c r="S2115" s="137"/>
      <c r="U2115"/>
    </row>
    <row r="2116" spans="1:21" x14ac:dyDescent="0.2">
      <c r="A2116" s="228">
        <v>826050</v>
      </c>
      <c r="B2116" s="228" t="s">
        <v>3029</v>
      </c>
      <c r="C2116" s="228" t="s">
        <v>4204</v>
      </c>
      <c r="D2116" s="228" t="s">
        <v>162</v>
      </c>
      <c r="E2116" s="228" t="s">
        <v>2145</v>
      </c>
      <c r="F2116" s="228" t="s">
        <v>68</v>
      </c>
      <c r="G2116" s="228" t="s">
        <v>504</v>
      </c>
      <c r="H2116" s="228">
        <v>2</v>
      </c>
      <c r="I2116" s="228">
        <v>2</v>
      </c>
      <c r="J2116" s="228">
        <v>2</v>
      </c>
      <c r="K2116" s="228">
        <v>2</v>
      </c>
      <c r="L2116" s="231">
        <v>2</v>
      </c>
      <c r="N2116" s="119" t="str">
        <f t="shared" si="99"/>
        <v>826050-ONBLU-XL</v>
      </c>
      <c r="O2116" s="122">
        <f>IF(B2116="NET","",IF(B2116="","",IFERROR(VLOOKUP(N2116,EAN!$A:$B,2,FALSE),"MANGLER - MÅ OPPDATERE EAN-FANEN")))</f>
        <v>7048652279903</v>
      </c>
      <c r="P2116" s="119">
        <f t="shared" si="100"/>
        <v>2</v>
      </c>
      <c r="Q2116" s="119">
        <f t="shared" si="101"/>
        <v>2</v>
      </c>
      <c r="S2116" s="137"/>
      <c r="U2116"/>
    </row>
    <row r="2117" spans="1:21" x14ac:dyDescent="0.2">
      <c r="A2117" s="228">
        <v>826050</v>
      </c>
      <c r="B2117" s="228" t="s">
        <v>3029</v>
      </c>
      <c r="C2117" s="228" t="s">
        <v>4204</v>
      </c>
      <c r="D2117" s="228" t="s">
        <v>163</v>
      </c>
      <c r="E2117" s="228" t="s">
        <v>92</v>
      </c>
      <c r="F2117" s="228" t="s">
        <v>8</v>
      </c>
      <c r="G2117" s="228" t="s">
        <v>504</v>
      </c>
      <c r="H2117" s="228">
        <v>1</v>
      </c>
      <c r="I2117" s="228">
        <v>1</v>
      </c>
      <c r="J2117" s="228">
        <v>1</v>
      </c>
      <c r="K2117" s="228">
        <v>1</v>
      </c>
      <c r="L2117" s="231">
        <v>1</v>
      </c>
      <c r="N2117" s="119" t="str">
        <f t="shared" si="99"/>
        <v>826050-SEGRY-S</v>
      </c>
      <c r="O2117" s="122">
        <f>IF(B2117="NET","",IF(B2117="","",IFERROR(VLOOKUP(N2117,EAN!$A:$B,2,FALSE),"MANGLER - MÅ OPPDATERE EAN-FANEN")))</f>
        <v>7048652279934</v>
      </c>
      <c r="P2117" s="119">
        <f t="shared" si="100"/>
        <v>1</v>
      </c>
      <c r="Q2117" s="119">
        <f t="shared" si="101"/>
        <v>1</v>
      </c>
      <c r="S2117" s="137"/>
      <c r="U2117"/>
    </row>
    <row r="2118" spans="1:21" x14ac:dyDescent="0.2">
      <c r="A2118" s="228">
        <v>826050</v>
      </c>
      <c r="B2118" s="228" t="s">
        <v>3029</v>
      </c>
      <c r="C2118" s="228" t="s">
        <v>4204</v>
      </c>
      <c r="D2118" s="228" t="s">
        <v>164</v>
      </c>
      <c r="E2118" s="228" t="s">
        <v>92</v>
      </c>
      <c r="F2118" s="228" t="s">
        <v>7</v>
      </c>
      <c r="G2118" s="228" t="s">
        <v>504</v>
      </c>
      <c r="H2118" s="228">
        <v>0</v>
      </c>
      <c r="I2118" s="228">
        <v>0</v>
      </c>
      <c r="J2118" s="228">
        <v>0</v>
      </c>
      <c r="K2118" s="228">
        <v>0</v>
      </c>
      <c r="L2118" s="231">
        <v>0</v>
      </c>
      <c r="N2118" s="119" t="str">
        <f t="shared" si="99"/>
        <v>826050-SEGRY-M</v>
      </c>
      <c r="O2118" s="122">
        <f>IF(B2118="NET","",IF(B2118="","",IFERROR(VLOOKUP(N2118,EAN!$A:$B,2,FALSE),"MANGLER - MÅ OPPDATERE EAN-FANEN")))</f>
        <v>7048652279927</v>
      </c>
      <c r="P2118" s="119">
        <f t="shared" si="100"/>
        <v>0</v>
      </c>
      <c r="Q2118" s="119">
        <f t="shared" si="101"/>
        <v>0</v>
      </c>
      <c r="S2118" s="137"/>
      <c r="U2118"/>
    </row>
    <row r="2119" spans="1:21" x14ac:dyDescent="0.2">
      <c r="A2119" s="228">
        <v>826050</v>
      </c>
      <c r="B2119" s="228" t="s">
        <v>3029</v>
      </c>
      <c r="C2119" s="228" t="s">
        <v>4204</v>
      </c>
      <c r="D2119" s="228" t="s">
        <v>165</v>
      </c>
      <c r="E2119" s="228" t="s">
        <v>92</v>
      </c>
      <c r="F2119" s="228" t="s">
        <v>67</v>
      </c>
      <c r="G2119" s="228" t="s">
        <v>504</v>
      </c>
      <c r="H2119" s="228">
        <v>4</v>
      </c>
      <c r="I2119" s="228">
        <v>4</v>
      </c>
      <c r="J2119" s="228">
        <v>4</v>
      </c>
      <c r="K2119" s="228">
        <v>4</v>
      </c>
      <c r="L2119" s="231">
        <v>4</v>
      </c>
      <c r="N2119" s="119" t="str">
        <f t="shared" si="99"/>
        <v>826050-SEGRY-L</v>
      </c>
      <c r="O2119" s="122">
        <f>IF(B2119="NET","",IF(B2119="","",IFERROR(VLOOKUP(N2119,EAN!$A:$B,2,FALSE),"MANGLER - MÅ OPPDATERE EAN-FANEN")))</f>
        <v>7048652279910</v>
      </c>
      <c r="P2119" s="119">
        <f t="shared" si="100"/>
        <v>4</v>
      </c>
      <c r="Q2119" s="119">
        <f t="shared" si="101"/>
        <v>4</v>
      </c>
      <c r="S2119" s="137"/>
      <c r="U2119"/>
    </row>
    <row r="2120" spans="1:21" x14ac:dyDescent="0.2">
      <c r="A2120" s="228">
        <v>826050</v>
      </c>
      <c r="B2120" s="228" t="s">
        <v>3029</v>
      </c>
      <c r="C2120" s="228" t="s">
        <v>4204</v>
      </c>
      <c r="D2120" s="228" t="s">
        <v>166</v>
      </c>
      <c r="E2120" s="228" t="s">
        <v>92</v>
      </c>
      <c r="F2120" s="228" t="s">
        <v>68</v>
      </c>
      <c r="G2120" s="228" t="s">
        <v>504</v>
      </c>
      <c r="H2120" s="228">
        <v>0</v>
      </c>
      <c r="I2120" s="228">
        <v>0</v>
      </c>
      <c r="J2120" s="228">
        <v>0</v>
      </c>
      <c r="K2120" s="228">
        <v>0</v>
      </c>
      <c r="L2120" s="231">
        <v>0</v>
      </c>
      <c r="N2120" s="119" t="str">
        <f t="shared" si="99"/>
        <v>826050-SEGRY-XL</v>
      </c>
      <c r="O2120" s="122">
        <f>IF(B2120="NET","",IF(B2120="","",IFERROR(VLOOKUP(N2120,EAN!$A:$B,2,FALSE),"MANGLER - MÅ OPPDATERE EAN-FANEN")))</f>
        <v>7048652279941</v>
      </c>
      <c r="P2120" s="119">
        <f t="shared" si="100"/>
        <v>0</v>
      </c>
      <c r="Q2120" s="119">
        <f t="shared" si="101"/>
        <v>0</v>
      </c>
      <c r="S2120" s="137"/>
      <c r="U2120"/>
    </row>
    <row r="2121" spans="1:21" x14ac:dyDescent="0.2">
      <c r="A2121" s="229">
        <v>826051</v>
      </c>
      <c r="B2121" s="228" t="s">
        <v>248</v>
      </c>
      <c r="C2121" s="228"/>
      <c r="D2121" s="228"/>
      <c r="E2121" s="228"/>
      <c r="F2121" s="228"/>
      <c r="G2121" s="228"/>
      <c r="H2121" s="229">
        <v>202226</v>
      </c>
      <c r="I2121" s="229">
        <v>202227</v>
      </c>
      <c r="J2121" s="229">
        <v>202228</v>
      </c>
      <c r="K2121" s="229">
        <v>202229</v>
      </c>
      <c r="L2121" s="232">
        <v>202234</v>
      </c>
      <c r="N2121" s="119" t="str">
        <f t="shared" si="99"/>
        <v>826051-</v>
      </c>
      <c r="O2121" s="122" t="str">
        <f>IF(B2121="NET","",IF(B2121="","",IFERROR(VLOOKUP(N2121,EAN!$A:$B,2,FALSE),"MANGLER - MÅ OPPDATERE EAN-FANEN")))</f>
        <v/>
      </c>
      <c r="P2121" s="119">
        <f t="shared" si="100"/>
        <v>202226</v>
      </c>
      <c r="Q2121" s="119">
        <f t="shared" si="101"/>
        <v>202234</v>
      </c>
      <c r="S2121" s="137"/>
      <c r="U2121"/>
    </row>
    <row r="2122" spans="1:21" x14ac:dyDescent="0.2">
      <c r="A2122" s="228">
        <v>826051</v>
      </c>
      <c r="B2122" s="228" t="s">
        <v>3030</v>
      </c>
      <c r="C2122" s="228" t="s">
        <v>4204</v>
      </c>
      <c r="D2122" s="228" t="s">
        <v>655</v>
      </c>
      <c r="E2122" s="228" t="s">
        <v>656</v>
      </c>
      <c r="F2122" s="228" t="s">
        <v>8</v>
      </c>
      <c r="G2122" s="228" t="s">
        <v>504</v>
      </c>
      <c r="H2122" s="228">
        <v>0</v>
      </c>
      <c r="I2122" s="228">
        <v>0</v>
      </c>
      <c r="J2122" s="228">
        <v>0</v>
      </c>
      <c r="K2122" s="228">
        <v>0</v>
      </c>
      <c r="L2122" s="231">
        <v>0</v>
      </c>
      <c r="N2122" s="119" t="str">
        <f t="shared" si="99"/>
        <v>826051-88002-S</v>
      </c>
      <c r="O2122" s="122">
        <f>IF(B2122="NET","",IF(B2122="","",IFERROR(VLOOKUP(N2122,EAN!$A:$B,2,FALSE),"MANGLER - MÅ OPPDATERE EAN-FANEN")))</f>
        <v>7048652763723</v>
      </c>
      <c r="P2122" s="119">
        <f t="shared" si="100"/>
        <v>0</v>
      </c>
      <c r="Q2122" s="119">
        <f t="shared" si="101"/>
        <v>0</v>
      </c>
      <c r="S2122" s="137"/>
      <c r="U2122"/>
    </row>
    <row r="2123" spans="1:21" x14ac:dyDescent="0.2">
      <c r="A2123" s="228">
        <v>826051</v>
      </c>
      <c r="B2123" s="228" t="s">
        <v>3030</v>
      </c>
      <c r="C2123" s="228" t="s">
        <v>4204</v>
      </c>
      <c r="D2123" s="228" t="s">
        <v>657</v>
      </c>
      <c r="E2123" s="228" t="s">
        <v>656</v>
      </c>
      <c r="F2123" s="228" t="s">
        <v>7</v>
      </c>
      <c r="G2123" s="228" t="s">
        <v>504</v>
      </c>
      <c r="H2123" s="228">
        <v>0</v>
      </c>
      <c r="I2123" s="228">
        <v>0</v>
      </c>
      <c r="J2123" s="228">
        <v>0</v>
      </c>
      <c r="K2123" s="228">
        <v>0</v>
      </c>
      <c r="L2123" s="231">
        <v>0</v>
      </c>
      <c r="N2123" s="119" t="str">
        <f t="shared" si="99"/>
        <v>826051-88002-M</v>
      </c>
      <c r="O2123" s="122">
        <f>IF(B2123="NET","",IF(B2123="","",IFERROR(VLOOKUP(N2123,EAN!$A:$B,2,FALSE),"MANGLER - MÅ OPPDATERE EAN-FANEN")))</f>
        <v>7048652763716</v>
      </c>
      <c r="P2123" s="119">
        <f t="shared" si="100"/>
        <v>0</v>
      </c>
      <c r="Q2123" s="119">
        <f t="shared" si="101"/>
        <v>0</v>
      </c>
      <c r="S2123" s="137"/>
      <c r="U2123"/>
    </row>
    <row r="2124" spans="1:21" x14ac:dyDescent="0.2">
      <c r="A2124" s="228">
        <v>826051</v>
      </c>
      <c r="B2124" s="228" t="s">
        <v>3030</v>
      </c>
      <c r="C2124" s="228" t="s">
        <v>4204</v>
      </c>
      <c r="D2124" s="228" t="s">
        <v>658</v>
      </c>
      <c r="E2124" s="228" t="s">
        <v>656</v>
      </c>
      <c r="F2124" s="228" t="s">
        <v>67</v>
      </c>
      <c r="G2124" s="228" t="s">
        <v>504</v>
      </c>
      <c r="H2124" s="228">
        <v>0</v>
      </c>
      <c r="I2124" s="228">
        <v>0</v>
      </c>
      <c r="J2124" s="228">
        <v>0</v>
      </c>
      <c r="K2124" s="228">
        <v>0</v>
      </c>
      <c r="L2124" s="231">
        <v>0</v>
      </c>
      <c r="N2124" s="119" t="str">
        <f t="shared" si="99"/>
        <v>826051-88002-L</v>
      </c>
      <c r="O2124" s="122">
        <f>IF(B2124="NET","",IF(B2124="","",IFERROR(VLOOKUP(N2124,EAN!$A:$B,2,FALSE),"MANGLER - MÅ OPPDATERE EAN-FANEN")))</f>
        <v>7048652763709</v>
      </c>
      <c r="P2124" s="119">
        <f t="shared" si="100"/>
        <v>0</v>
      </c>
      <c r="Q2124" s="119">
        <f t="shared" si="101"/>
        <v>0</v>
      </c>
      <c r="S2124" s="137"/>
      <c r="U2124"/>
    </row>
    <row r="2125" spans="1:21" x14ac:dyDescent="0.2">
      <c r="A2125" s="228">
        <v>826051</v>
      </c>
      <c r="B2125" s="228" t="s">
        <v>3030</v>
      </c>
      <c r="C2125" s="228" t="s">
        <v>4204</v>
      </c>
      <c r="D2125" s="228" t="s">
        <v>659</v>
      </c>
      <c r="E2125" s="228" t="s">
        <v>656</v>
      </c>
      <c r="F2125" s="228" t="s">
        <v>68</v>
      </c>
      <c r="G2125" s="228" t="s">
        <v>504</v>
      </c>
      <c r="H2125" s="228">
        <v>0</v>
      </c>
      <c r="I2125" s="228">
        <v>0</v>
      </c>
      <c r="J2125" s="228">
        <v>0</v>
      </c>
      <c r="K2125" s="228">
        <v>0</v>
      </c>
      <c r="L2125" s="231">
        <v>0</v>
      </c>
      <c r="N2125" s="119" t="str">
        <f t="shared" si="99"/>
        <v>826051-88002-XL</v>
      </c>
      <c r="O2125" s="122">
        <f>IF(B2125="NET","",IF(B2125="","",IFERROR(VLOOKUP(N2125,EAN!$A:$B,2,FALSE),"MANGLER - MÅ OPPDATERE EAN-FANEN")))</f>
        <v>7048652763730</v>
      </c>
      <c r="P2125" s="119">
        <f t="shared" si="100"/>
        <v>0</v>
      </c>
      <c r="Q2125" s="119">
        <f t="shared" si="101"/>
        <v>0</v>
      </c>
      <c r="S2125" s="137"/>
      <c r="U2125"/>
    </row>
    <row r="2126" spans="1:21" x14ac:dyDescent="0.2">
      <c r="A2126" s="228">
        <v>826051</v>
      </c>
      <c r="B2126" s="228" t="s">
        <v>3030</v>
      </c>
      <c r="C2126" s="228" t="s">
        <v>4204</v>
      </c>
      <c r="D2126" s="228" t="s">
        <v>654</v>
      </c>
      <c r="E2126" s="228" t="s">
        <v>4364</v>
      </c>
      <c r="F2126" s="228" t="s">
        <v>69</v>
      </c>
      <c r="G2126" s="228" t="s">
        <v>128</v>
      </c>
      <c r="H2126" s="228">
        <v>53</v>
      </c>
      <c r="I2126" s="228">
        <v>53</v>
      </c>
      <c r="J2126" s="228">
        <v>53</v>
      </c>
      <c r="K2126" s="228">
        <v>53</v>
      </c>
      <c r="L2126" s="231">
        <v>53</v>
      </c>
      <c r="N2126" s="119" t="str">
        <f t="shared" si="99"/>
        <v>826051-99901-XS</v>
      </c>
      <c r="O2126" s="122">
        <f>IF(B2126="NET","",IF(B2126="","",IFERROR(VLOOKUP(N2126,EAN!$A:$B,2,FALSE),"MANGLER - MÅ OPPDATERE EAN-FANEN")))</f>
        <v>7048652774101</v>
      </c>
      <c r="P2126" s="119">
        <f t="shared" si="100"/>
        <v>53</v>
      </c>
      <c r="Q2126" s="119">
        <f t="shared" si="101"/>
        <v>53</v>
      </c>
      <c r="S2126" s="137"/>
      <c r="U2126"/>
    </row>
    <row r="2127" spans="1:21" x14ac:dyDescent="0.2">
      <c r="A2127" s="228">
        <v>826051</v>
      </c>
      <c r="B2127" s="228" t="s">
        <v>3030</v>
      </c>
      <c r="C2127" s="228" t="s">
        <v>4204</v>
      </c>
      <c r="D2127" s="228" t="s">
        <v>650</v>
      </c>
      <c r="E2127" s="228" t="s">
        <v>4364</v>
      </c>
      <c r="F2127" s="228" t="s">
        <v>8</v>
      </c>
      <c r="G2127" s="228" t="s">
        <v>128</v>
      </c>
      <c r="H2127" s="228">
        <v>119</v>
      </c>
      <c r="I2127" s="228">
        <v>119</v>
      </c>
      <c r="J2127" s="228">
        <v>119</v>
      </c>
      <c r="K2127" s="228">
        <v>119</v>
      </c>
      <c r="L2127" s="231">
        <v>119</v>
      </c>
      <c r="N2127" s="119" t="str">
        <f t="shared" si="99"/>
        <v>826051-99901-S</v>
      </c>
      <c r="O2127" s="122">
        <f>IF(B2127="NET","",IF(B2127="","",IFERROR(VLOOKUP(N2127,EAN!$A:$B,2,FALSE),"MANGLER - MÅ OPPDATERE EAN-FANEN")))</f>
        <v>7048652763761</v>
      </c>
      <c r="P2127" s="119">
        <f t="shared" si="100"/>
        <v>119</v>
      </c>
      <c r="Q2127" s="119">
        <f t="shared" si="101"/>
        <v>119</v>
      </c>
      <c r="S2127" s="137"/>
      <c r="U2127"/>
    </row>
    <row r="2128" spans="1:21" x14ac:dyDescent="0.2">
      <c r="A2128" s="228">
        <v>826051</v>
      </c>
      <c r="B2128" s="228" t="s">
        <v>3030</v>
      </c>
      <c r="C2128" s="228" t="s">
        <v>4204</v>
      </c>
      <c r="D2128" s="228" t="s">
        <v>651</v>
      </c>
      <c r="E2128" s="228" t="s">
        <v>4364</v>
      </c>
      <c r="F2128" s="228" t="s">
        <v>7</v>
      </c>
      <c r="G2128" s="228" t="s">
        <v>128</v>
      </c>
      <c r="H2128" s="228">
        <v>136</v>
      </c>
      <c r="I2128" s="228">
        <v>136</v>
      </c>
      <c r="J2128" s="228">
        <v>136</v>
      </c>
      <c r="K2128" s="228">
        <v>136</v>
      </c>
      <c r="L2128" s="231">
        <v>136</v>
      </c>
      <c r="N2128" s="119" t="str">
        <f t="shared" si="99"/>
        <v>826051-99901-M</v>
      </c>
      <c r="O2128" s="122">
        <f>IF(B2128="NET","",IF(B2128="","",IFERROR(VLOOKUP(N2128,EAN!$A:$B,2,FALSE),"MANGLER - MÅ OPPDATERE EAN-FANEN")))</f>
        <v>7048652763754</v>
      </c>
      <c r="P2128" s="119">
        <f t="shared" si="100"/>
        <v>136</v>
      </c>
      <c r="Q2128" s="119">
        <f t="shared" si="101"/>
        <v>136</v>
      </c>
      <c r="S2128" s="137"/>
      <c r="U2128"/>
    </row>
    <row r="2129" spans="1:21" x14ac:dyDescent="0.2">
      <c r="A2129" s="228">
        <v>826051</v>
      </c>
      <c r="B2129" s="228" t="s">
        <v>3030</v>
      </c>
      <c r="C2129" s="228" t="s">
        <v>4204</v>
      </c>
      <c r="D2129" s="228" t="s">
        <v>652</v>
      </c>
      <c r="E2129" s="228" t="s">
        <v>4364</v>
      </c>
      <c r="F2129" s="228" t="s">
        <v>67</v>
      </c>
      <c r="G2129" s="228" t="s">
        <v>128</v>
      </c>
      <c r="H2129" s="228">
        <v>53</v>
      </c>
      <c r="I2129" s="228">
        <v>53</v>
      </c>
      <c r="J2129" s="228">
        <v>53</v>
      </c>
      <c r="K2129" s="228">
        <v>53</v>
      </c>
      <c r="L2129" s="231">
        <v>53</v>
      </c>
      <c r="N2129" s="119" t="str">
        <f t="shared" si="99"/>
        <v>826051-99901-L</v>
      </c>
      <c r="O2129" s="122">
        <f>IF(B2129="NET","",IF(B2129="","",IFERROR(VLOOKUP(N2129,EAN!$A:$B,2,FALSE),"MANGLER - MÅ OPPDATERE EAN-FANEN")))</f>
        <v>7048652763747</v>
      </c>
      <c r="P2129" s="119">
        <f t="shared" si="100"/>
        <v>53</v>
      </c>
      <c r="Q2129" s="119">
        <f t="shared" si="101"/>
        <v>53</v>
      </c>
      <c r="S2129" s="137"/>
      <c r="U2129"/>
    </row>
    <row r="2130" spans="1:21" x14ac:dyDescent="0.2">
      <c r="A2130" s="228">
        <v>826051</v>
      </c>
      <c r="B2130" s="228" t="s">
        <v>3030</v>
      </c>
      <c r="C2130" s="228" t="s">
        <v>4204</v>
      </c>
      <c r="D2130" s="228" t="s">
        <v>870</v>
      </c>
      <c r="E2130" s="228" t="s">
        <v>92</v>
      </c>
      <c r="F2130" s="228" t="s">
        <v>69</v>
      </c>
      <c r="G2130" s="228" t="s">
        <v>504</v>
      </c>
      <c r="H2130" s="228">
        <v>0</v>
      </c>
      <c r="I2130" s="228">
        <v>0</v>
      </c>
      <c r="J2130" s="228">
        <v>0</v>
      </c>
      <c r="K2130" s="228">
        <v>0</v>
      </c>
      <c r="L2130" s="231">
        <v>0</v>
      </c>
      <c r="N2130" s="119" t="str">
        <f t="shared" si="99"/>
        <v>826051-SEGRY-XS</v>
      </c>
      <c r="O2130" s="122">
        <f>IF(B2130="NET","",IF(B2130="","",IFERROR(VLOOKUP(N2130,EAN!$A:$B,2,FALSE),"MANGLER - MÅ OPPDATERE EAN-FANEN")))</f>
        <v>7048652280022</v>
      </c>
      <c r="P2130" s="119">
        <f t="shared" si="100"/>
        <v>0</v>
      </c>
      <c r="Q2130" s="119">
        <f t="shared" si="101"/>
        <v>0</v>
      </c>
      <c r="S2130" s="137"/>
      <c r="U2130"/>
    </row>
    <row r="2131" spans="1:21" x14ac:dyDescent="0.2">
      <c r="A2131" s="228">
        <v>826051</v>
      </c>
      <c r="B2131" s="228" t="s">
        <v>3030</v>
      </c>
      <c r="C2131" s="228" t="s">
        <v>4204</v>
      </c>
      <c r="D2131" s="228" t="s">
        <v>163</v>
      </c>
      <c r="E2131" s="228" t="s">
        <v>92</v>
      </c>
      <c r="F2131" s="228" t="s">
        <v>8</v>
      </c>
      <c r="G2131" s="228" t="s">
        <v>504</v>
      </c>
      <c r="H2131" s="228">
        <v>1</v>
      </c>
      <c r="I2131" s="228">
        <v>1</v>
      </c>
      <c r="J2131" s="228">
        <v>1</v>
      </c>
      <c r="K2131" s="228">
        <v>1</v>
      </c>
      <c r="L2131" s="231">
        <v>1</v>
      </c>
      <c r="N2131" s="119" t="str">
        <f t="shared" ref="N2131:N2194" si="102">CONCATENATE(A2131,"-",D2131)</f>
        <v>826051-SEGRY-S</v>
      </c>
      <c r="O2131" s="122">
        <f>IF(B2131="NET","",IF(B2131="","",IFERROR(VLOOKUP(N2131,EAN!$A:$B,2,FALSE),"MANGLER - MÅ OPPDATERE EAN-FANEN")))</f>
        <v>7048652280015</v>
      </c>
      <c r="P2131" s="119">
        <f t="shared" ref="P2131:P2194" si="103">H2131</f>
        <v>1</v>
      </c>
      <c r="Q2131" s="119">
        <f t="shared" ref="Q2131:Q2194" si="104">L2131</f>
        <v>1</v>
      </c>
      <c r="S2131" s="137"/>
      <c r="U2131"/>
    </row>
    <row r="2132" spans="1:21" x14ac:dyDescent="0.2">
      <c r="A2132" s="228">
        <v>826051</v>
      </c>
      <c r="B2132" s="228" t="s">
        <v>3030</v>
      </c>
      <c r="C2132" s="228" t="s">
        <v>4204</v>
      </c>
      <c r="D2132" s="228" t="s">
        <v>164</v>
      </c>
      <c r="E2132" s="228" t="s">
        <v>92</v>
      </c>
      <c r="F2132" s="228" t="s">
        <v>7</v>
      </c>
      <c r="G2132" s="228" t="s">
        <v>504</v>
      </c>
      <c r="H2132" s="228">
        <v>3</v>
      </c>
      <c r="I2132" s="228">
        <v>3</v>
      </c>
      <c r="J2132" s="228">
        <v>3</v>
      </c>
      <c r="K2132" s="228">
        <v>3</v>
      </c>
      <c r="L2132" s="231">
        <v>3</v>
      </c>
      <c r="N2132" s="119" t="str">
        <f t="shared" si="102"/>
        <v>826051-SEGRY-M</v>
      </c>
      <c r="O2132" s="122">
        <f>IF(B2132="NET","",IF(B2132="","",IFERROR(VLOOKUP(N2132,EAN!$A:$B,2,FALSE),"MANGLER - MÅ OPPDATERE EAN-FANEN")))</f>
        <v>7048652280008</v>
      </c>
      <c r="P2132" s="119">
        <f t="shared" si="103"/>
        <v>3</v>
      </c>
      <c r="Q2132" s="119">
        <f t="shared" si="104"/>
        <v>3</v>
      </c>
      <c r="S2132" s="137"/>
      <c r="U2132"/>
    </row>
    <row r="2133" spans="1:21" x14ac:dyDescent="0.2">
      <c r="A2133" s="228">
        <v>826051</v>
      </c>
      <c r="B2133" s="228" t="s">
        <v>3030</v>
      </c>
      <c r="C2133" s="228" t="s">
        <v>4204</v>
      </c>
      <c r="D2133" s="228" t="s">
        <v>165</v>
      </c>
      <c r="E2133" s="228" t="s">
        <v>92</v>
      </c>
      <c r="F2133" s="228" t="s">
        <v>67</v>
      </c>
      <c r="G2133" s="228" t="s">
        <v>504</v>
      </c>
      <c r="H2133" s="228">
        <v>0</v>
      </c>
      <c r="I2133" s="228">
        <v>0</v>
      </c>
      <c r="J2133" s="228">
        <v>0</v>
      </c>
      <c r="K2133" s="228">
        <v>0</v>
      </c>
      <c r="L2133" s="231">
        <v>0</v>
      </c>
      <c r="N2133" s="119" t="str">
        <f t="shared" si="102"/>
        <v>826051-SEGRY-L</v>
      </c>
      <c r="O2133" s="122">
        <f>IF(B2133="NET","",IF(B2133="","",IFERROR(VLOOKUP(N2133,EAN!$A:$B,2,FALSE),"MANGLER - MÅ OPPDATERE EAN-FANEN")))</f>
        <v>7048652279996</v>
      </c>
      <c r="P2133" s="119">
        <f t="shared" si="103"/>
        <v>0</v>
      </c>
      <c r="Q2133" s="119">
        <f t="shared" si="104"/>
        <v>0</v>
      </c>
      <c r="S2133" s="137"/>
      <c r="U2133"/>
    </row>
    <row r="2134" spans="1:21" x14ac:dyDescent="0.2">
      <c r="A2134" s="229">
        <v>826060</v>
      </c>
      <c r="B2134" s="228" t="s">
        <v>248</v>
      </c>
      <c r="C2134" s="228"/>
      <c r="D2134" s="228"/>
      <c r="E2134" s="228"/>
      <c r="F2134" s="228"/>
      <c r="G2134" s="228"/>
      <c r="H2134" s="229">
        <v>202226</v>
      </c>
      <c r="I2134" s="229">
        <v>202227</v>
      </c>
      <c r="J2134" s="229">
        <v>202228</v>
      </c>
      <c r="K2134" s="229">
        <v>202229</v>
      </c>
      <c r="L2134" s="232">
        <v>202234</v>
      </c>
      <c r="N2134" s="119" t="str">
        <f t="shared" si="102"/>
        <v>826060-</v>
      </c>
      <c r="O2134" s="122" t="str">
        <f>IF(B2134="NET","",IF(B2134="","",IFERROR(VLOOKUP(N2134,EAN!$A:$B,2,FALSE),"MANGLER - MÅ OPPDATERE EAN-FANEN")))</f>
        <v/>
      </c>
      <c r="P2134" s="119">
        <f t="shared" si="103"/>
        <v>202226</v>
      </c>
      <c r="Q2134" s="119">
        <f t="shared" si="104"/>
        <v>202234</v>
      </c>
      <c r="S2134" s="137"/>
      <c r="U2134"/>
    </row>
    <row r="2135" spans="1:21" x14ac:dyDescent="0.2">
      <c r="A2135" s="228">
        <v>826060</v>
      </c>
      <c r="B2135" s="228" t="s">
        <v>81</v>
      </c>
      <c r="C2135" s="228" t="s">
        <v>4204</v>
      </c>
      <c r="D2135" s="228" t="s">
        <v>2290</v>
      </c>
      <c r="E2135" s="228" t="s">
        <v>132</v>
      </c>
      <c r="F2135" s="228" t="s">
        <v>8</v>
      </c>
      <c r="G2135" s="228" t="s">
        <v>504</v>
      </c>
      <c r="H2135" s="228">
        <v>29</v>
      </c>
      <c r="I2135" s="228">
        <v>29</v>
      </c>
      <c r="J2135" s="228">
        <v>29</v>
      </c>
      <c r="K2135" s="228">
        <v>29</v>
      </c>
      <c r="L2135" s="231">
        <v>29</v>
      </c>
      <c r="N2135" s="119" t="str">
        <f t="shared" si="102"/>
        <v>826060-10001-S</v>
      </c>
      <c r="O2135" s="122">
        <f>IF(B2135="NET","",IF(B2135="","",IFERROR(VLOOKUP(N2135,EAN!$A:$B,2,FALSE),"MANGLER - MÅ OPPDATERE EAN-FANEN")))</f>
        <v>7048652763808</v>
      </c>
      <c r="P2135" s="119">
        <f t="shared" si="103"/>
        <v>29</v>
      </c>
      <c r="Q2135" s="119">
        <f t="shared" si="104"/>
        <v>29</v>
      </c>
      <c r="S2135" s="137"/>
      <c r="U2135"/>
    </row>
    <row r="2136" spans="1:21" x14ac:dyDescent="0.2">
      <c r="A2136" s="228">
        <v>826060</v>
      </c>
      <c r="B2136" s="228" t="s">
        <v>81</v>
      </c>
      <c r="C2136" s="228" t="s">
        <v>4204</v>
      </c>
      <c r="D2136" s="228" t="s">
        <v>2291</v>
      </c>
      <c r="E2136" s="228" t="s">
        <v>132</v>
      </c>
      <c r="F2136" s="228" t="s">
        <v>7</v>
      </c>
      <c r="G2136" s="228" t="s">
        <v>504</v>
      </c>
      <c r="H2136" s="228">
        <v>31</v>
      </c>
      <c r="I2136" s="228">
        <v>31</v>
      </c>
      <c r="J2136" s="228">
        <v>31</v>
      </c>
      <c r="K2136" s="228">
        <v>31</v>
      </c>
      <c r="L2136" s="231">
        <v>31</v>
      </c>
      <c r="N2136" s="119" t="str">
        <f t="shared" si="102"/>
        <v>826060-10001-M</v>
      </c>
      <c r="O2136" s="122">
        <f>IF(B2136="NET","",IF(B2136="","",IFERROR(VLOOKUP(N2136,EAN!$A:$B,2,FALSE),"MANGLER - MÅ OPPDATERE EAN-FANEN")))</f>
        <v>7048652763792</v>
      </c>
      <c r="P2136" s="119">
        <f t="shared" si="103"/>
        <v>31</v>
      </c>
      <c r="Q2136" s="119">
        <f t="shared" si="104"/>
        <v>31</v>
      </c>
      <c r="S2136" s="137"/>
      <c r="U2136"/>
    </row>
    <row r="2137" spans="1:21" x14ac:dyDescent="0.2">
      <c r="A2137" s="228">
        <v>826060</v>
      </c>
      <c r="B2137" s="228" t="s">
        <v>81</v>
      </c>
      <c r="C2137" s="228" t="s">
        <v>4204</v>
      </c>
      <c r="D2137" s="228" t="s">
        <v>2292</v>
      </c>
      <c r="E2137" s="228" t="s">
        <v>132</v>
      </c>
      <c r="F2137" s="228" t="s">
        <v>67</v>
      </c>
      <c r="G2137" s="228" t="s">
        <v>504</v>
      </c>
      <c r="H2137" s="228">
        <v>21</v>
      </c>
      <c r="I2137" s="228">
        <v>21</v>
      </c>
      <c r="J2137" s="228">
        <v>21</v>
      </c>
      <c r="K2137" s="228">
        <v>21</v>
      </c>
      <c r="L2137" s="231">
        <v>21</v>
      </c>
      <c r="N2137" s="119" t="str">
        <f t="shared" si="102"/>
        <v>826060-10001-L</v>
      </c>
      <c r="O2137" s="122">
        <f>IF(B2137="NET","",IF(B2137="","",IFERROR(VLOOKUP(N2137,EAN!$A:$B,2,FALSE),"MANGLER - MÅ OPPDATERE EAN-FANEN")))</f>
        <v>7048652763785</v>
      </c>
      <c r="P2137" s="119">
        <f t="shared" si="103"/>
        <v>21</v>
      </c>
      <c r="Q2137" s="119">
        <f t="shared" si="104"/>
        <v>21</v>
      </c>
      <c r="S2137" s="137"/>
      <c r="U2137"/>
    </row>
    <row r="2138" spans="1:21" x14ac:dyDescent="0.2">
      <c r="A2138" s="228">
        <v>826060</v>
      </c>
      <c r="B2138" s="228" t="s">
        <v>81</v>
      </c>
      <c r="C2138" s="228" t="s">
        <v>4204</v>
      </c>
      <c r="D2138" s="228" t="s">
        <v>2293</v>
      </c>
      <c r="E2138" s="228" t="s">
        <v>132</v>
      </c>
      <c r="F2138" s="228" t="s">
        <v>68</v>
      </c>
      <c r="G2138" s="228" t="s">
        <v>504</v>
      </c>
      <c r="H2138" s="228">
        <v>2</v>
      </c>
      <c r="I2138" s="228">
        <v>2</v>
      </c>
      <c r="J2138" s="228">
        <v>2</v>
      </c>
      <c r="K2138" s="228">
        <v>2</v>
      </c>
      <c r="L2138" s="231">
        <v>2</v>
      </c>
      <c r="N2138" s="119" t="str">
        <f t="shared" si="102"/>
        <v>826060-10001-XL</v>
      </c>
      <c r="O2138" s="122">
        <f>IF(B2138="NET","",IF(B2138="","",IFERROR(VLOOKUP(N2138,EAN!$A:$B,2,FALSE),"MANGLER - MÅ OPPDATERE EAN-FANEN")))</f>
        <v>7048652763815</v>
      </c>
      <c r="P2138" s="119">
        <f t="shared" si="103"/>
        <v>2</v>
      </c>
      <c r="Q2138" s="119">
        <f t="shared" si="104"/>
        <v>2</v>
      </c>
      <c r="S2138" s="137"/>
      <c r="U2138"/>
    </row>
    <row r="2139" spans="1:21" x14ac:dyDescent="0.2">
      <c r="A2139" s="228">
        <v>826060</v>
      </c>
      <c r="B2139" s="228" t="s">
        <v>81</v>
      </c>
      <c r="C2139" s="228" t="s">
        <v>4204</v>
      </c>
      <c r="D2139" s="228" t="s">
        <v>655</v>
      </c>
      <c r="E2139" s="228" t="s">
        <v>656</v>
      </c>
      <c r="F2139" s="228" t="s">
        <v>8</v>
      </c>
      <c r="G2139" s="228" t="s">
        <v>504</v>
      </c>
      <c r="H2139" s="228">
        <v>15</v>
      </c>
      <c r="I2139" s="228">
        <v>15</v>
      </c>
      <c r="J2139" s="228">
        <v>15</v>
      </c>
      <c r="K2139" s="228">
        <v>15</v>
      </c>
      <c r="L2139" s="231">
        <v>15</v>
      </c>
      <c r="N2139" s="119" t="str">
        <f t="shared" si="102"/>
        <v>826060-88002-S</v>
      </c>
      <c r="O2139" s="122">
        <f>IF(B2139="NET","",IF(B2139="","",IFERROR(VLOOKUP(N2139,EAN!$A:$B,2,FALSE),"MANGLER - MÅ OPPDATERE EAN-FANEN")))</f>
        <v>7048652763846</v>
      </c>
      <c r="P2139" s="119">
        <f t="shared" si="103"/>
        <v>15</v>
      </c>
      <c r="Q2139" s="119">
        <f t="shared" si="104"/>
        <v>15</v>
      </c>
      <c r="S2139" s="137"/>
      <c r="U2139"/>
    </row>
    <row r="2140" spans="1:21" x14ac:dyDescent="0.2">
      <c r="A2140" s="228">
        <v>826060</v>
      </c>
      <c r="B2140" s="228" t="s">
        <v>81</v>
      </c>
      <c r="C2140" s="228" t="s">
        <v>4204</v>
      </c>
      <c r="D2140" s="228" t="s">
        <v>657</v>
      </c>
      <c r="E2140" s="228" t="s">
        <v>656</v>
      </c>
      <c r="F2140" s="228" t="s">
        <v>7</v>
      </c>
      <c r="G2140" s="228" t="s">
        <v>504</v>
      </c>
      <c r="H2140" s="228">
        <v>15</v>
      </c>
      <c r="I2140" s="228">
        <v>15</v>
      </c>
      <c r="J2140" s="228">
        <v>15</v>
      </c>
      <c r="K2140" s="228">
        <v>15</v>
      </c>
      <c r="L2140" s="231">
        <v>15</v>
      </c>
      <c r="N2140" s="119" t="str">
        <f t="shared" si="102"/>
        <v>826060-88002-M</v>
      </c>
      <c r="O2140" s="122">
        <f>IF(B2140="NET","",IF(B2140="","",IFERROR(VLOOKUP(N2140,EAN!$A:$B,2,FALSE),"MANGLER - MÅ OPPDATERE EAN-FANEN")))</f>
        <v>7048652763839</v>
      </c>
      <c r="P2140" s="119">
        <f t="shared" si="103"/>
        <v>15</v>
      </c>
      <c r="Q2140" s="119">
        <f t="shared" si="104"/>
        <v>15</v>
      </c>
      <c r="S2140" s="137"/>
      <c r="U2140"/>
    </row>
    <row r="2141" spans="1:21" x14ac:dyDescent="0.2">
      <c r="A2141" s="228">
        <v>826060</v>
      </c>
      <c r="B2141" s="228" t="s">
        <v>81</v>
      </c>
      <c r="C2141" s="228" t="s">
        <v>4204</v>
      </c>
      <c r="D2141" s="228" t="s">
        <v>658</v>
      </c>
      <c r="E2141" s="228" t="s">
        <v>656</v>
      </c>
      <c r="F2141" s="228" t="s">
        <v>67</v>
      </c>
      <c r="G2141" s="228" t="s">
        <v>504</v>
      </c>
      <c r="H2141" s="228">
        <v>4</v>
      </c>
      <c r="I2141" s="228">
        <v>4</v>
      </c>
      <c r="J2141" s="228">
        <v>4</v>
      </c>
      <c r="K2141" s="228">
        <v>4</v>
      </c>
      <c r="L2141" s="231">
        <v>4</v>
      </c>
      <c r="N2141" s="119" t="str">
        <f t="shared" si="102"/>
        <v>826060-88002-L</v>
      </c>
      <c r="O2141" s="122">
        <f>IF(B2141="NET","",IF(B2141="","",IFERROR(VLOOKUP(N2141,EAN!$A:$B,2,FALSE),"MANGLER - MÅ OPPDATERE EAN-FANEN")))</f>
        <v>7048652763822</v>
      </c>
      <c r="P2141" s="119">
        <f t="shared" si="103"/>
        <v>4</v>
      </c>
      <c r="Q2141" s="119">
        <f t="shared" si="104"/>
        <v>4</v>
      </c>
      <c r="S2141" s="137"/>
      <c r="U2141"/>
    </row>
    <row r="2142" spans="1:21" x14ac:dyDescent="0.2">
      <c r="A2142" s="228">
        <v>826060</v>
      </c>
      <c r="B2142" s="228" t="s">
        <v>81</v>
      </c>
      <c r="C2142" s="228" t="s">
        <v>4204</v>
      </c>
      <c r="D2142" s="228" t="s">
        <v>659</v>
      </c>
      <c r="E2142" s="228" t="s">
        <v>656</v>
      </c>
      <c r="F2142" s="228" t="s">
        <v>68</v>
      </c>
      <c r="G2142" s="228" t="s">
        <v>504</v>
      </c>
      <c r="H2142" s="228">
        <v>0</v>
      </c>
      <c r="I2142" s="228">
        <v>0</v>
      </c>
      <c r="J2142" s="228">
        <v>0</v>
      </c>
      <c r="K2142" s="228">
        <v>0</v>
      </c>
      <c r="L2142" s="231">
        <v>0</v>
      </c>
      <c r="N2142" s="119" t="str">
        <f t="shared" si="102"/>
        <v>826060-88002-XL</v>
      </c>
      <c r="O2142" s="122">
        <f>IF(B2142="NET","",IF(B2142="","",IFERROR(VLOOKUP(N2142,EAN!$A:$B,2,FALSE),"MANGLER - MÅ OPPDATERE EAN-FANEN")))</f>
        <v>7048652763853</v>
      </c>
      <c r="P2142" s="119">
        <f t="shared" si="103"/>
        <v>0</v>
      </c>
      <c r="Q2142" s="119">
        <f t="shared" si="104"/>
        <v>0</v>
      </c>
      <c r="S2142" s="137"/>
      <c r="U2142"/>
    </row>
    <row r="2143" spans="1:21" x14ac:dyDescent="0.2">
      <c r="A2143" s="228">
        <v>826060</v>
      </c>
      <c r="B2143" s="228" t="s">
        <v>81</v>
      </c>
      <c r="C2143" s="228" t="s">
        <v>4204</v>
      </c>
      <c r="D2143" s="228" t="s">
        <v>140</v>
      </c>
      <c r="E2143" s="228" t="s">
        <v>93</v>
      </c>
      <c r="F2143" s="228" t="s">
        <v>8</v>
      </c>
      <c r="G2143" s="228" t="s">
        <v>128</v>
      </c>
      <c r="H2143" s="228">
        <v>18</v>
      </c>
      <c r="I2143" s="228">
        <v>18</v>
      </c>
      <c r="J2143" s="228">
        <v>18</v>
      </c>
      <c r="K2143" s="228">
        <v>18</v>
      </c>
      <c r="L2143" s="231">
        <v>64</v>
      </c>
      <c r="N2143" s="119" t="str">
        <f t="shared" si="102"/>
        <v>826060-BLACK-S</v>
      </c>
      <c r="O2143" s="122">
        <f>IF(B2143="NET","",IF(B2143="","",IFERROR(VLOOKUP(N2143,EAN!$A:$B,2,FALSE),"MANGLER - MÅ OPPDATERE EAN-FANEN")))</f>
        <v>7048652461568</v>
      </c>
      <c r="P2143" s="119">
        <f t="shared" si="103"/>
        <v>18</v>
      </c>
      <c r="Q2143" s="119">
        <f t="shared" si="104"/>
        <v>64</v>
      </c>
      <c r="S2143" s="137"/>
      <c r="U2143"/>
    </row>
    <row r="2144" spans="1:21" x14ac:dyDescent="0.2">
      <c r="A2144" s="228">
        <v>826060</v>
      </c>
      <c r="B2144" s="228" t="s">
        <v>81</v>
      </c>
      <c r="C2144" s="228" t="s">
        <v>4204</v>
      </c>
      <c r="D2144" s="228" t="s">
        <v>141</v>
      </c>
      <c r="E2144" s="228" t="s">
        <v>93</v>
      </c>
      <c r="F2144" s="228" t="s">
        <v>7</v>
      </c>
      <c r="G2144" s="228" t="s">
        <v>128</v>
      </c>
      <c r="H2144" s="228">
        <v>69</v>
      </c>
      <c r="I2144" s="228">
        <v>69</v>
      </c>
      <c r="J2144" s="228">
        <v>69</v>
      </c>
      <c r="K2144" s="228">
        <v>69</v>
      </c>
      <c r="L2144" s="231">
        <v>143</v>
      </c>
      <c r="N2144" s="119" t="str">
        <f t="shared" si="102"/>
        <v>826060-BLACK-M</v>
      </c>
      <c r="O2144" s="122">
        <f>IF(B2144="NET","",IF(B2144="","",IFERROR(VLOOKUP(N2144,EAN!$A:$B,2,FALSE),"MANGLER - MÅ OPPDATERE EAN-FANEN")))</f>
        <v>7048652461551</v>
      </c>
      <c r="P2144" s="119">
        <f t="shared" si="103"/>
        <v>69</v>
      </c>
      <c r="Q2144" s="119">
        <f t="shared" si="104"/>
        <v>143</v>
      </c>
      <c r="S2144" s="137"/>
      <c r="U2144"/>
    </row>
    <row r="2145" spans="1:21" x14ac:dyDescent="0.2">
      <c r="A2145" s="228">
        <v>826060</v>
      </c>
      <c r="B2145" s="228" t="s">
        <v>81</v>
      </c>
      <c r="C2145" s="228" t="s">
        <v>4204</v>
      </c>
      <c r="D2145" s="228" t="s">
        <v>142</v>
      </c>
      <c r="E2145" s="228" t="s">
        <v>93</v>
      </c>
      <c r="F2145" s="228" t="s">
        <v>67</v>
      </c>
      <c r="G2145" s="228" t="s">
        <v>128</v>
      </c>
      <c r="H2145" s="228">
        <v>64</v>
      </c>
      <c r="I2145" s="228">
        <v>64</v>
      </c>
      <c r="J2145" s="228">
        <v>64</v>
      </c>
      <c r="K2145" s="228">
        <v>64</v>
      </c>
      <c r="L2145" s="231">
        <v>131</v>
      </c>
      <c r="N2145" s="119" t="str">
        <f t="shared" si="102"/>
        <v>826060-BLACK-L</v>
      </c>
      <c r="O2145" s="122">
        <f>IF(B2145="NET","",IF(B2145="","",IFERROR(VLOOKUP(N2145,EAN!$A:$B,2,FALSE),"MANGLER - MÅ OPPDATERE EAN-FANEN")))</f>
        <v>7048652461544</v>
      </c>
      <c r="P2145" s="119">
        <f t="shared" si="103"/>
        <v>64</v>
      </c>
      <c r="Q2145" s="119">
        <f t="shared" si="104"/>
        <v>131</v>
      </c>
      <c r="S2145" s="137"/>
      <c r="U2145"/>
    </row>
    <row r="2146" spans="1:21" x14ac:dyDescent="0.2">
      <c r="A2146" s="228">
        <v>826060</v>
      </c>
      <c r="B2146" s="228" t="s">
        <v>81</v>
      </c>
      <c r="C2146" s="228" t="s">
        <v>4204</v>
      </c>
      <c r="D2146" s="228" t="s">
        <v>143</v>
      </c>
      <c r="E2146" s="228" t="s">
        <v>93</v>
      </c>
      <c r="F2146" s="228" t="s">
        <v>68</v>
      </c>
      <c r="G2146" s="228" t="s">
        <v>128</v>
      </c>
      <c r="H2146" s="228">
        <v>11</v>
      </c>
      <c r="I2146" s="228">
        <v>11</v>
      </c>
      <c r="J2146" s="228">
        <v>11</v>
      </c>
      <c r="K2146" s="228">
        <v>11</v>
      </c>
      <c r="L2146" s="231">
        <v>36</v>
      </c>
      <c r="N2146" s="119" t="str">
        <f t="shared" si="102"/>
        <v>826060-BLACK-XL</v>
      </c>
      <c r="O2146" s="122">
        <f>IF(B2146="NET","",IF(B2146="","",IFERROR(VLOOKUP(N2146,EAN!$A:$B,2,FALSE),"MANGLER - MÅ OPPDATERE EAN-FANEN")))</f>
        <v>7048652461575</v>
      </c>
      <c r="P2146" s="119">
        <f t="shared" si="103"/>
        <v>11</v>
      </c>
      <c r="Q2146" s="119">
        <f t="shared" si="104"/>
        <v>36</v>
      </c>
      <c r="S2146" s="137"/>
      <c r="U2146"/>
    </row>
    <row r="2147" spans="1:21" x14ac:dyDescent="0.2">
      <c r="A2147" s="228">
        <v>826060</v>
      </c>
      <c r="B2147" s="228" t="s">
        <v>81</v>
      </c>
      <c r="C2147" s="228" t="s">
        <v>4204</v>
      </c>
      <c r="D2147" s="228" t="s">
        <v>200</v>
      </c>
      <c r="E2147" s="228" t="s">
        <v>194</v>
      </c>
      <c r="F2147" s="228" t="s">
        <v>8</v>
      </c>
      <c r="G2147" s="228" t="s">
        <v>504</v>
      </c>
      <c r="H2147" s="228">
        <v>10</v>
      </c>
      <c r="I2147" s="228">
        <v>10</v>
      </c>
      <c r="J2147" s="228">
        <v>10</v>
      </c>
      <c r="K2147" s="228">
        <v>10</v>
      </c>
      <c r="L2147" s="231">
        <v>10</v>
      </c>
      <c r="N2147" s="119" t="str">
        <f t="shared" si="102"/>
        <v>826060-FOGRN-S</v>
      </c>
      <c r="O2147" s="122">
        <f>IF(B2147="NET","",IF(B2147="","",IFERROR(VLOOKUP(N2147,EAN!$A:$B,2,FALSE),"MANGLER - MÅ OPPDATERE EAN-FANEN")))</f>
        <v>7048652534965</v>
      </c>
      <c r="P2147" s="119">
        <f t="shared" si="103"/>
        <v>10</v>
      </c>
      <c r="Q2147" s="119">
        <f t="shared" si="104"/>
        <v>10</v>
      </c>
      <c r="S2147" s="137"/>
      <c r="U2147"/>
    </row>
    <row r="2148" spans="1:21" x14ac:dyDescent="0.2">
      <c r="A2148" s="228">
        <v>826060</v>
      </c>
      <c r="B2148" s="228" t="s">
        <v>81</v>
      </c>
      <c r="C2148" s="228" t="s">
        <v>4204</v>
      </c>
      <c r="D2148" s="228" t="s">
        <v>201</v>
      </c>
      <c r="E2148" s="228" t="s">
        <v>194</v>
      </c>
      <c r="F2148" s="228" t="s">
        <v>7</v>
      </c>
      <c r="G2148" s="228" t="s">
        <v>504</v>
      </c>
      <c r="H2148" s="228">
        <v>0</v>
      </c>
      <c r="I2148" s="228">
        <v>0</v>
      </c>
      <c r="J2148" s="228">
        <v>0</v>
      </c>
      <c r="K2148" s="228">
        <v>0</v>
      </c>
      <c r="L2148" s="231">
        <v>0</v>
      </c>
      <c r="N2148" s="119" t="str">
        <f t="shared" si="102"/>
        <v>826060-FOGRN-M</v>
      </c>
      <c r="O2148" s="122">
        <f>IF(B2148="NET","",IF(B2148="","",IFERROR(VLOOKUP(N2148,EAN!$A:$B,2,FALSE),"MANGLER - MÅ OPPDATERE EAN-FANEN")))</f>
        <v>7048652534958</v>
      </c>
      <c r="P2148" s="119">
        <f t="shared" si="103"/>
        <v>0</v>
      </c>
      <c r="Q2148" s="119">
        <f t="shared" si="104"/>
        <v>0</v>
      </c>
      <c r="S2148" s="137"/>
      <c r="U2148"/>
    </row>
    <row r="2149" spans="1:21" x14ac:dyDescent="0.2">
      <c r="A2149" s="228">
        <v>826060</v>
      </c>
      <c r="B2149" s="228" t="s">
        <v>81</v>
      </c>
      <c r="C2149" s="228" t="s">
        <v>4204</v>
      </c>
      <c r="D2149" s="228" t="s">
        <v>202</v>
      </c>
      <c r="E2149" s="228" t="s">
        <v>194</v>
      </c>
      <c r="F2149" s="228" t="s">
        <v>67</v>
      </c>
      <c r="G2149" s="228" t="s">
        <v>504</v>
      </c>
      <c r="H2149" s="228">
        <v>0</v>
      </c>
      <c r="I2149" s="228">
        <v>0</v>
      </c>
      <c r="J2149" s="228">
        <v>0</v>
      </c>
      <c r="K2149" s="228">
        <v>0</v>
      </c>
      <c r="L2149" s="231">
        <v>0</v>
      </c>
      <c r="N2149" s="119" t="str">
        <f t="shared" si="102"/>
        <v>826060-FOGRN-L</v>
      </c>
      <c r="O2149" s="122">
        <f>IF(B2149="NET","",IF(B2149="","",IFERROR(VLOOKUP(N2149,EAN!$A:$B,2,FALSE),"MANGLER - MÅ OPPDATERE EAN-FANEN")))</f>
        <v>7048652534941</v>
      </c>
      <c r="P2149" s="119">
        <f t="shared" si="103"/>
        <v>0</v>
      </c>
      <c r="Q2149" s="119">
        <f t="shared" si="104"/>
        <v>0</v>
      </c>
      <c r="S2149" s="137"/>
      <c r="U2149"/>
    </row>
    <row r="2150" spans="1:21" x14ac:dyDescent="0.2">
      <c r="A2150" s="228">
        <v>826060</v>
      </c>
      <c r="B2150" s="228" t="s">
        <v>81</v>
      </c>
      <c r="C2150" s="228" t="s">
        <v>4204</v>
      </c>
      <c r="D2150" s="228" t="s">
        <v>203</v>
      </c>
      <c r="E2150" s="228" t="s">
        <v>194</v>
      </c>
      <c r="F2150" s="228" t="s">
        <v>68</v>
      </c>
      <c r="G2150" s="228" t="s">
        <v>504</v>
      </c>
      <c r="H2150" s="228">
        <v>0</v>
      </c>
      <c r="I2150" s="228">
        <v>0</v>
      </c>
      <c r="J2150" s="228">
        <v>0</v>
      </c>
      <c r="K2150" s="228">
        <v>0</v>
      </c>
      <c r="L2150" s="231">
        <v>0</v>
      </c>
      <c r="N2150" s="119" t="str">
        <f t="shared" si="102"/>
        <v>826060-FOGRN-XL</v>
      </c>
      <c r="O2150" s="122">
        <f>IF(B2150="NET","",IF(B2150="","",IFERROR(VLOOKUP(N2150,EAN!$A:$B,2,FALSE),"MANGLER - MÅ OPPDATERE EAN-FANEN")))</f>
        <v>7048652534972</v>
      </c>
      <c r="P2150" s="119">
        <f t="shared" si="103"/>
        <v>0</v>
      </c>
      <c r="Q2150" s="119">
        <f t="shared" si="104"/>
        <v>0</v>
      </c>
      <c r="S2150" s="137"/>
      <c r="U2150"/>
    </row>
    <row r="2151" spans="1:21" x14ac:dyDescent="0.2">
      <c r="A2151" s="228">
        <v>826060</v>
      </c>
      <c r="B2151" s="228" t="s">
        <v>81</v>
      </c>
      <c r="C2151" s="228" t="s">
        <v>4204</v>
      </c>
      <c r="D2151" s="228" t="s">
        <v>506</v>
      </c>
      <c r="E2151" s="228" t="s">
        <v>507</v>
      </c>
      <c r="F2151" s="228" t="s">
        <v>8</v>
      </c>
      <c r="G2151" s="228" t="s">
        <v>504</v>
      </c>
      <c r="H2151" s="228">
        <v>0</v>
      </c>
      <c r="I2151" s="228">
        <v>0</v>
      </c>
      <c r="J2151" s="228">
        <v>0</v>
      </c>
      <c r="K2151" s="228">
        <v>0</v>
      </c>
      <c r="L2151" s="231">
        <v>0</v>
      </c>
      <c r="N2151" s="119" t="str">
        <f t="shared" si="102"/>
        <v>826060-PNGRN-S</v>
      </c>
      <c r="O2151" s="122">
        <f>IF(B2151="NET","",IF(B2151="","",IFERROR(VLOOKUP(N2151,EAN!$A:$B,2,FALSE),"MANGLER - MÅ OPPDATERE EAN-FANEN")))</f>
        <v>7048652461643</v>
      </c>
      <c r="P2151" s="119">
        <f t="shared" si="103"/>
        <v>0</v>
      </c>
      <c r="Q2151" s="119">
        <f t="shared" si="104"/>
        <v>0</v>
      </c>
      <c r="S2151" s="137"/>
      <c r="U2151"/>
    </row>
    <row r="2152" spans="1:21" x14ac:dyDescent="0.2">
      <c r="A2152" s="228">
        <v>826060</v>
      </c>
      <c r="B2152" s="228" t="s">
        <v>81</v>
      </c>
      <c r="C2152" s="228" t="s">
        <v>4204</v>
      </c>
      <c r="D2152" s="228" t="s">
        <v>508</v>
      </c>
      <c r="E2152" s="228" t="s">
        <v>507</v>
      </c>
      <c r="F2152" s="228" t="s">
        <v>7</v>
      </c>
      <c r="G2152" s="228" t="s">
        <v>504</v>
      </c>
      <c r="H2152" s="228">
        <v>0</v>
      </c>
      <c r="I2152" s="228">
        <v>0</v>
      </c>
      <c r="J2152" s="228">
        <v>0</v>
      </c>
      <c r="K2152" s="228">
        <v>0</v>
      </c>
      <c r="L2152" s="231">
        <v>0</v>
      </c>
      <c r="N2152" s="119" t="str">
        <f t="shared" si="102"/>
        <v>826060-PNGRN-M</v>
      </c>
      <c r="O2152" s="122">
        <f>IF(B2152="NET","",IF(B2152="","",IFERROR(VLOOKUP(N2152,EAN!$A:$B,2,FALSE),"MANGLER - MÅ OPPDATERE EAN-FANEN")))</f>
        <v>7048652461636</v>
      </c>
      <c r="P2152" s="119">
        <f t="shared" si="103"/>
        <v>0</v>
      </c>
      <c r="Q2152" s="119">
        <f t="shared" si="104"/>
        <v>0</v>
      </c>
      <c r="S2152" s="137"/>
      <c r="U2152"/>
    </row>
    <row r="2153" spans="1:21" x14ac:dyDescent="0.2">
      <c r="A2153" s="228">
        <v>826060</v>
      </c>
      <c r="B2153" s="228" t="s">
        <v>81</v>
      </c>
      <c r="C2153" s="228" t="s">
        <v>4204</v>
      </c>
      <c r="D2153" s="228" t="s">
        <v>509</v>
      </c>
      <c r="E2153" s="228" t="s">
        <v>507</v>
      </c>
      <c r="F2153" s="228" t="s">
        <v>67</v>
      </c>
      <c r="G2153" s="228" t="s">
        <v>504</v>
      </c>
      <c r="H2153" s="228">
        <v>0</v>
      </c>
      <c r="I2153" s="228">
        <v>0</v>
      </c>
      <c r="J2153" s="228">
        <v>0</v>
      </c>
      <c r="K2153" s="228">
        <v>0</v>
      </c>
      <c r="L2153" s="231">
        <v>0</v>
      </c>
      <c r="N2153" s="119" t="str">
        <f t="shared" si="102"/>
        <v>826060-PNGRN-L</v>
      </c>
      <c r="O2153" s="122">
        <f>IF(B2153="NET","",IF(B2153="","",IFERROR(VLOOKUP(N2153,EAN!$A:$B,2,FALSE),"MANGLER - MÅ OPPDATERE EAN-FANEN")))</f>
        <v>7048652461629</v>
      </c>
      <c r="P2153" s="119">
        <f t="shared" si="103"/>
        <v>0</v>
      </c>
      <c r="Q2153" s="119">
        <f t="shared" si="104"/>
        <v>0</v>
      </c>
      <c r="S2153" s="137"/>
      <c r="U2153"/>
    </row>
    <row r="2154" spans="1:21" x14ac:dyDescent="0.2">
      <c r="A2154" s="228">
        <v>826060</v>
      </c>
      <c r="B2154" s="228" t="s">
        <v>81</v>
      </c>
      <c r="C2154" s="228" t="s">
        <v>4204</v>
      </c>
      <c r="D2154" s="228" t="s">
        <v>510</v>
      </c>
      <c r="E2154" s="228" t="s">
        <v>507</v>
      </c>
      <c r="F2154" s="228" t="s">
        <v>68</v>
      </c>
      <c r="G2154" s="228" t="s">
        <v>504</v>
      </c>
      <c r="H2154" s="228">
        <v>0</v>
      </c>
      <c r="I2154" s="228">
        <v>0</v>
      </c>
      <c r="J2154" s="228">
        <v>0</v>
      </c>
      <c r="K2154" s="228">
        <v>0</v>
      </c>
      <c r="L2154" s="231">
        <v>0</v>
      </c>
      <c r="N2154" s="119" t="str">
        <f t="shared" si="102"/>
        <v>826060-PNGRN-XL</v>
      </c>
      <c r="O2154" s="122">
        <f>IF(B2154="NET","",IF(B2154="","",IFERROR(VLOOKUP(N2154,EAN!$A:$B,2,FALSE),"MANGLER - MÅ OPPDATERE EAN-FANEN")))</f>
        <v>7048652461650</v>
      </c>
      <c r="P2154" s="119">
        <f t="shared" si="103"/>
        <v>0</v>
      </c>
      <c r="Q2154" s="119">
        <f t="shared" si="104"/>
        <v>0</v>
      </c>
      <c r="S2154" s="137"/>
      <c r="U2154"/>
    </row>
    <row r="2155" spans="1:21" x14ac:dyDescent="0.2">
      <c r="A2155" s="228">
        <v>826060</v>
      </c>
      <c r="B2155" s="228" t="s">
        <v>81</v>
      </c>
      <c r="C2155" s="228" t="s">
        <v>4204</v>
      </c>
      <c r="D2155" s="228" t="s">
        <v>672</v>
      </c>
      <c r="E2155" s="228" t="s">
        <v>673</v>
      </c>
      <c r="F2155" s="228" t="s">
        <v>8</v>
      </c>
      <c r="G2155" s="228" t="s">
        <v>504</v>
      </c>
      <c r="H2155" s="228">
        <v>0</v>
      </c>
      <c r="I2155" s="228">
        <v>0</v>
      </c>
      <c r="J2155" s="228">
        <v>0</v>
      </c>
      <c r="K2155" s="228">
        <v>0</v>
      </c>
      <c r="L2155" s="231">
        <v>0</v>
      </c>
      <c r="N2155" s="119" t="str">
        <f t="shared" si="102"/>
        <v>826060-UXYLW-S</v>
      </c>
      <c r="O2155" s="122">
        <f>IF(B2155="NET","",IF(B2155="","",IFERROR(VLOOKUP(N2155,EAN!$A:$B,2,FALSE),"MANGLER - MÅ OPPDATERE EAN-FANEN")))</f>
        <v>7048652671875</v>
      </c>
      <c r="P2155" s="119">
        <f t="shared" si="103"/>
        <v>0</v>
      </c>
      <c r="Q2155" s="119">
        <f t="shared" si="104"/>
        <v>0</v>
      </c>
      <c r="S2155" s="137"/>
      <c r="U2155"/>
    </row>
    <row r="2156" spans="1:21" x14ac:dyDescent="0.2">
      <c r="A2156" s="228">
        <v>826060</v>
      </c>
      <c r="B2156" s="228" t="s">
        <v>81</v>
      </c>
      <c r="C2156" s="228" t="s">
        <v>4204</v>
      </c>
      <c r="D2156" s="228" t="s">
        <v>674</v>
      </c>
      <c r="E2156" s="228" t="s">
        <v>673</v>
      </c>
      <c r="F2156" s="228" t="s">
        <v>7</v>
      </c>
      <c r="G2156" s="228" t="s">
        <v>504</v>
      </c>
      <c r="H2156" s="228">
        <v>0</v>
      </c>
      <c r="I2156" s="228">
        <v>0</v>
      </c>
      <c r="J2156" s="228">
        <v>0</v>
      </c>
      <c r="K2156" s="228">
        <v>0</v>
      </c>
      <c r="L2156" s="231">
        <v>0</v>
      </c>
      <c r="N2156" s="119" t="str">
        <f t="shared" si="102"/>
        <v>826060-UXYLW-M</v>
      </c>
      <c r="O2156" s="122">
        <f>IF(B2156="NET","",IF(B2156="","",IFERROR(VLOOKUP(N2156,EAN!$A:$B,2,FALSE),"MANGLER - MÅ OPPDATERE EAN-FANEN")))</f>
        <v>7048652671868</v>
      </c>
      <c r="P2156" s="119">
        <f t="shared" si="103"/>
        <v>0</v>
      </c>
      <c r="Q2156" s="119">
        <f t="shared" si="104"/>
        <v>0</v>
      </c>
      <c r="S2156" s="137"/>
      <c r="U2156"/>
    </row>
    <row r="2157" spans="1:21" x14ac:dyDescent="0.2">
      <c r="A2157" s="228">
        <v>826060</v>
      </c>
      <c r="B2157" s="228" t="s">
        <v>81</v>
      </c>
      <c r="C2157" s="228" t="s">
        <v>4204</v>
      </c>
      <c r="D2157" s="228" t="s">
        <v>675</v>
      </c>
      <c r="E2157" s="228" t="s">
        <v>673</v>
      </c>
      <c r="F2157" s="228" t="s">
        <v>67</v>
      </c>
      <c r="G2157" s="228" t="s">
        <v>504</v>
      </c>
      <c r="H2157" s="228">
        <v>0</v>
      </c>
      <c r="I2157" s="228">
        <v>0</v>
      </c>
      <c r="J2157" s="228">
        <v>0</v>
      </c>
      <c r="K2157" s="228">
        <v>0</v>
      </c>
      <c r="L2157" s="231">
        <v>0</v>
      </c>
      <c r="N2157" s="119" t="str">
        <f t="shared" si="102"/>
        <v>826060-UXYLW-L</v>
      </c>
      <c r="O2157" s="122">
        <f>IF(B2157="NET","",IF(B2157="","",IFERROR(VLOOKUP(N2157,EAN!$A:$B,2,FALSE),"MANGLER - MÅ OPPDATERE EAN-FANEN")))</f>
        <v>7048652671851</v>
      </c>
      <c r="P2157" s="119">
        <f t="shared" si="103"/>
        <v>0</v>
      </c>
      <c r="Q2157" s="119">
        <f t="shared" si="104"/>
        <v>0</v>
      </c>
      <c r="S2157" s="137"/>
      <c r="U2157"/>
    </row>
    <row r="2158" spans="1:21" x14ac:dyDescent="0.2">
      <c r="A2158" s="228">
        <v>826060</v>
      </c>
      <c r="B2158" s="228" t="s">
        <v>81</v>
      </c>
      <c r="C2158" s="228" t="s">
        <v>4204</v>
      </c>
      <c r="D2158" s="228" t="s">
        <v>676</v>
      </c>
      <c r="E2158" s="228" t="s">
        <v>673</v>
      </c>
      <c r="F2158" s="228" t="s">
        <v>68</v>
      </c>
      <c r="G2158" s="228" t="s">
        <v>504</v>
      </c>
      <c r="H2158" s="228">
        <v>0</v>
      </c>
      <c r="I2158" s="228">
        <v>0</v>
      </c>
      <c r="J2158" s="228">
        <v>0</v>
      </c>
      <c r="K2158" s="228">
        <v>0</v>
      </c>
      <c r="L2158" s="231">
        <v>0</v>
      </c>
      <c r="N2158" s="119" t="str">
        <f t="shared" si="102"/>
        <v>826060-UXYLW-XL</v>
      </c>
      <c r="O2158" s="122">
        <f>IF(B2158="NET","",IF(B2158="","",IFERROR(VLOOKUP(N2158,EAN!$A:$B,2,FALSE),"MANGLER - MÅ OPPDATERE EAN-FANEN")))</f>
        <v>7048652671882</v>
      </c>
      <c r="P2158" s="119">
        <f t="shared" si="103"/>
        <v>0</v>
      </c>
      <c r="Q2158" s="119">
        <f t="shared" si="104"/>
        <v>0</v>
      </c>
      <c r="S2158" s="137"/>
      <c r="U2158"/>
    </row>
    <row r="2159" spans="1:21" x14ac:dyDescent="0.2">
      <c r="A2159" s="229">
        <v>826061</v>
      </c>
      <c r="B2159" s="228" t="s">
        <v>248</v>
      </c>
      <c r="C2159" s="228"/>
      <c r="D2159" s="228"/>
      <c r="E2159" s="228"/>
      <c r="F2159" s="228"/>
      <c r="G2159" s="228"/>
      <c r="H2159" s="229">
        <v>202226</v>
      </c>
      <c r="I2159" s="229">
        <v>202227</v>
      </c>
      <c r="J2159" s="229">
        <v>202228</v>
      </c>
      <c r="K2159" s="229">
        <v>202229</v>
      </c>
      <c r="L2159" s="232">
        <v>202234</v>
      </c>
      <c r="N2159" s="119" t="str">
        <f t="shared" si="102"/>
        <v>826061-</v>
      </c>
      <c r="O2159" s="122" t="str">
        <f>IF(B2159="NET","",IF(B2159="","",IFERROR(VLOOKUP(N2159,EAN!$A:$B,2,FALSE),"MANGLER - MÅ OPPDATERE EAN-FANEN")))</f>
        <v/>
      </c>
      <c r="P2159" s="119">
        <f t="shared" si="103"/>
        <v>202226</v>
      </c>
      <c r="Q2159" s="119">
        <f t="shared" si="104"/>
        <v>202234</v>
      </c>
      <c r="S2159" s="137"/>
      <c r="U2159"/>
    </row>
    <row r="2160" spans="1:21" x14ac:dyDescent="0.2">
      <c r="A2160" s="228">
        <v>826061</v>
      </c>
      <c r="B2160" s="228" t="s">
        <v>82</v>
      </c>
      <c r="C2160" s="228" t="s">
        <v>4204</v>
      </c>
      <c r="D2160" s="228" t="s">
        <v>2269</v>
      </c>
      <c r="E2160" s="228" t="s">
        <v>4353</v>
      </c>
      <c r="F2160" s="228" t="s">
        <v>69</v>
      </c>
      <c r="G2160" s="228" t="s">
        <v>504</v>
      </c>
      <c r="H2160" s="228">
        <v>34</v>
      </c>
      <c r="I2160" s="228">
        <v>34</v>
      </c>
      <c r="J2160" s="228">
        <v>34</v>
      </c>
      <c r="K2160" s="228">
        <v>34</v>
      </c>
      <c r="L2160" s="231">
        <v>34</v>
      </c>
      <c r="N2160" s="119" t="str">
        <f t="shared" si="102"/>
        <v>826061-10003-XS</v>
      </c>
      <c r="O2160" s="122">
        <f>IF(B2160="NET","",IF(B2160="","",IFERROR(VLOOKUP(N2160,EAN!$A:$B,2,FALSE),"MANGLER - MÅ OPPDATERE EAN-FANEN")))</f>
        <v>7048652763891</v>
      </c>
      <c r="P2160" s="119">
        <f t="shared" si="103"/>
        <v>34</v>
      </c>
      <c r="Q2160" s="119">
        <f t="shared" si="104"/>
        <v>34</v>
      </c>
      <c r="S2160" s="137"/>
      <c r="U2160"/>
    </row>
    <row r="2161" spans="1:21" x14ac:dyDescent="0.2">
      <c r="A2161" s="228">
        <v>826061</v>
      </c>
      <c r="B2161" s="228" t="s">
        <v>82</v>
      </c>
      <c r="C2161" s="228" t="s">
        <v>4204</v>
      </c>
      <c r="D2161" s="228" t="s">
        <v>2265</v>
      </c>
      <c r="E2161" s="228" t="s">
        <v>4353</v>
      </c>
      <c r="F2161" s="228" t="s">
        <v>8</v>
      </c>
      <c r="G2161" s="228" t="s">
        <v>504</v>
      </c>
      <c r="H2161" s="228">
        <v>30</v>
      </c>
      <c r="I2161" s="228">
        <v>30</v>
      </c>
      <c r="J2161" s="228">
        <v>30</v>
      </c>
      <c r="K2161" s="228">
        <v>30</v>
      </c>
      <c r="L2161" s="231">
        <v>30</v>
      </c>
      <c r="N2161" s="119" t="str">
        <f t="shared" si="102"/>
        <v>826061-10003-S</v>
      </c>
      <c r="O2161" s="122">
        <f>IF(B2161="NET","",IF(B2161="","",IFERROR(VLOOKUP(N2161,EAN!$A:$B,2,FALSE),"MANGLER - MÅ OPPDATERE EAN-FANEN")))</f>
        <v>7048652763884</v>
      </c>
      <c r="P2161" s="119">
        <f t="shared" si="103"/>
        <v>30</v>
      </c>
      <c r="Q2161" s="119">
        <f t="shared" si="104"/>
        <v>30</v>
      </c>
      <c r="S2161" s="137"/>
      <c r="U2161"/>
    </row>
    <row r="2162" spans="1:21" x14ac:dyDescent="0.2">
      <c r="A2162" s="228">
        <v>826061</v>
      </c>
      <c r="B2162" s="228" t="s">
        <v>82</v>
      </c>
      <c r="C2162" s="228" t="s">
        <v>4204</v>
      </c>
      <c r="D2162" s="228" t="s">
        <v>2266</v>
      </c>
      <c r="E2162" s="228" t="s">
        <v>4353</v>
      </c>
      <c r="F2162" s="228" t="s">
        <v>7</v>
      </c>
      <c r="G2162" s="228" t="s">
        <v>504</v>
      </c>
      <c r="H2162" s="228">
        <v>8</v>
      </c>
      <c r="I2162" s="228">
        <v>8</v>
      </c>
      <c r="J2162" s="228">
        <v>8</v>
      </c>
      <c r="K2162" s="228">
        <v>8</v>
      </c>
      <c r="L2162" s="231">
        <v>8</v>
      </c>
      <c r="N2162" s="119" t="str">
        <f t="shared" si="102"/>
        <v>826061-10003-M</v>
      </c>
      <c r="O2162" s="122">
        <f>IF(B2162="NET","",IF(B2162="","",IFERROR(VLOOKUP(N2162,EAN!$A:$B,2,FALSE),"MANGLER - MÅ OPPDATERE EAN-FANEN")))</f>
        <v>7048652763877</v>
      </c>
      <c r="P2162" s="119">
        <f t="shared" si="103"/>
        <v>8</v>
      </c>
      <c r="Q2162" s="119">
        <f t="shared" si="104"/>
        <v>8</v>
      </c>
      <c r="S2162" s="137"/>
      <c r="U2162"/>
    </row>
    <row r="2163" spans="1:21" x14ac:dyDescent="0.2">
      <c r="A2163" s="228">
        <v>826061</v>
      </c>
      <c r="B2163" s="228" t="s">
        <v>82</v>
      </c>
      <c r="C2163" s="228" t="s">
        <v>4204</v>
      </c>
      <c r="D2163" s="228" t="s">
        <v>2267</v>
      </c>
      <c r="E2163" s="228" t="s">
        <v>4353</v>
      </c>
      <c r="F2163" s="228" t="s">
        <v>67</v>
      </c>
      <c r="G2163" s="228" t="s">
        <v>504</v>
      </c>
      <c r="H2163" s="228">
        <v>0</v>
      </c>
      <c r="I2163" s="228">
        <v>0</v>
      </c>
      <c r="J2163" s="228">
        <v>0</v>
      </c>
      <c r="K2163" s="228">
        <v>0</v>
      </c>
      <c r="L2163" s="231">
        <v>0</v>
      </c>
      <c r="N2163" s="119" t="str">
        <f t="shared" si="102"/>
        <v>826061-10003-L</v>
      </c>
      <c r="O2163" s="122">
        <f>IF(B2163="NET","",IF(B2163="","",IFERROR(VLOOKUP(N2163,EAN!$A:$B,2,FALSE),"MANGLER - MÅ OPPDATERE EAN-FANEN")))</f>
        <v>7048652763860</v>
      </c>
      <c r="P2163" s="119">
        <f t="shared" si="103"/>
        <v>0</v>
      </c>
      <c r="Q2163" s="119">
        <f t="shared" si="104"/>
        <v>0</v>
      </c>
      <c r="S2163" s="137"/>
      <c r="U2163"/>
    </row>
    <row r="2164" spans="1:21" x14ac:dyDescent="0.2">
      <c r="A2164" s="228">
        <v>826061</v>
      </c>
      <c r="B2164" s="228" t="s">
        <v>82</v>
      </c>
      <c r="C2164" s="228" t="s">
        <v>4204</v>
      </c>
      <c r="D2164" s="228" t="s">
        <v>144</v>
      </c>
      <c r="E2164" s="228" t="s">
        <v>93</v>
      </c>
      <c r="F2164" s="228" t="s">
        <v>69</v>
      </c>
      <c r="G2164" s="228" t="s">
        <v>128</v>
      </c>
      <c r="H2164" s="228">
        <v>86</v>
      </c>
      <c r="I2164" s="228">
        <v>86</v>
      </c>
      <c r="J2164" s="228">
        <v>86</v>
      </c>
      <c r="K2164" s="228">
        <v>86</v>
      </c>
      <c r="L2164" s="231">
        <v>129</v>
      </c>
      <c r="N2164" s="119" t="str">
        <f t="shared" si="102"/>
        <v>826061-BLACK-XS</v>
      </c>
      <c r="O2164" s="122">
        <f>IF(B2164="NET","",IF(B2164="","",IFERROR(VLOOKUP(N2164,EAN!$A:$B,2,FALSE),"MANGLER - MÅ OPPDATERE EAN-FANEN")))</f>
        <v>7048652280862</v>
      </c>
      <c r="P2164" s="119">
        <f t="shared" si="103"/>
        <v>86</v>
      </c>
      <c r="Q2164" s="119">
        <f t="shared" si="104"/>
        <v>129</v>
      </c>
      <c r="S2164" s="137"/>
      <c r="U2164"/>
    </row>
    <row r="2165" spans="1:21" x14ac:dyDescent="0.2">
      <c r="A2165" s="228">
        <v>826061</v>
      </c>
      <c r="B2165" s="228" t="s">
        <v>82</v>
      </c>
      <c r="C2165" s="228" t="s">
        <v>4204</v>
      </c>
      <c r="D2165" s="228" t="s">
        <v>140</v>
      </c>
      <c r="E2165" s="228" t="s">
        <v>93</v>
      </c>
      <c r="F2165" s="228" t="s">
        <v>8</v>
      </c>
      <c r="G2165" s="228" t="s">
        <v>128</v>
      </c>
      <c r="H2165" s="228">
        <v>162</v>
      </c>
      <c r="I2165" s="228">
        <v>162</v>
      </c>
      <c r="J2165" s="228">
        <v>162</v>
      </c>
      <c r="K2165" s="228">
        <v>162</v>
      </c>
      <c r="L2165" s="231">
        <v>287</v>
      </c>
      <c r="N2165" s="119" t="str">
        <f t="shared" si="102"/>
        <v>826061-BLACK-S</v>
      </c>
      <c r="O2165" s="122">
        <f>IF(B2165="NET","",IF(B2165="","",IFERROR(VLOOKUP(N2165,EAN!$A:$B,2,FALSE),"MANGLER - MÅ OPPDATERE EAN-FANEN")))</f>
        <v>7048652280855</v>
      </c>
      <c r="P2165" s="119">
        <f t="shared" si="103"/>
        <v>162</v>
      </c>
      <c r="Q2165" s="119">
        <f t="shared" si="104"/>
        <v>287</v>
      </c>
      <c r="S2165" s="137"/>
      <c r="U2165"/>
    </row>
    <row r="2166" spans="1:21" x14ac:dyDescent="0.2">
      <c r="A2166" s="228">
        <v>826061</v>
      </c>
      <c r="B2166" s="228" t="s">
        <v>82</v>
      </c>
      <c r="C2166" s="228" t="s">
        <v>4204</v>
      </c>
      <c r="D2166" s="228" t="s">
        <v>141</v>
      </c>
      <c r="E2166" s="228" t="s">
        <v>93</v>
      </c>
      <c r="F2166" s="228" t="s">
        <v>7</v>
      </c>
      <c r="G2166" s="228" t="s">
        <v>128</v>
      </c>
      <c r="H2166" s="228">
        <v>131</v>
      </c>
      <c r="I2166" s="228">
        <v>131</v>
      </c>
      <c r="J2166" s="228">
        <v>131</v>
      </c>
      <c r="K2166" s="228">
        <v>131</v>
      </c>
      <c r="L2166" s="231">
        <v>270</v>
      </c>
      <c r="N2166" s="119" t="str">
        <f t="shared" si="102"/>
        <v>826061-BLACK-M</v>
      </c>
      <c r="O2166" s="122">
        <f>IF(B2166="NET","",IF(B2166="","",IFERROR(VLOOKUP(N2166,EAN!$A:$B,2,FALSE),"MANGLER - MÅ OPPDATERE EAN-FANEN")))</f>
        <v>7048652280848</v>
      </c>
      <c r="P2166" s="119">
        <f t="shared" si="103"/>
        <v>131</v>
      </c>
      <c r="Q2166" s="119">
        <f t="shared" si="104"/>
        <v>270</v>
      </c>
      <c r="S2166" s="137"/>
      <c r="U2166"/>
    </row>
    <row r="2167" spans="1:21" x14ac:dyDescent="0.2">
      <c r="A2167" s="228">
        <v>826061</v>
      </c>
      <c r="B2167" s="228" t="s">
        <v>82</v>
      </c>
      <c r="C2167" s="228" t="s">
        <v>4204</v>
      </c>
      <c r="D2167" s="228" t="s">
        <v>142</v>
      </c>
      <c r="E2167" s="228" t="s">
        <v>93</v>
      </c>
      <c r="F2167" s="228" t="s">
        <v>67</v>
      </c>
      <c r="G2167" s="228" t="s">
        <v>128</v>
      </c>
      <c r="H2167" s="228">
        <v>84</v>
      </c>
      <c r="I2167" s="228">
        <v>84</v>
      </c>
      <c r="J2167" s="228">
        <v>84</v>
      </c>
      <c r="K2167" s="228">
        <v>84</v>
      </c>
      <c r="L2167" s="231">
        <v>140</v>
      </c>
      <c r="N2167" s="119" t="str">
        <f t="shared" si="102"/>
        <v>826061-BLACK-L</v>
      </c>
      <c r="O2167" s="122">
        <f>IF(B2167="NET","",IF(B2167="","",IFERROR(VLOOKUP(N2167,EAN!$A:$B,2,FALSE),"MANGLER - MÅ OPPDATERE EAN-FANEN")))</f>
        <v>7048652280831</v>
      </c>
      <c r="P2167" s="119">
        <f t="shared" si="103"/>
        <v>84</v>
      </c>
      <c r="Q2167" s="119">
        <f t="shared" si="104"/>
        <v>140</v>
      </c>
      <c r="S2167" s="137"/>
      <c r="U2167"/>
    </row>
    <row r="2168" spans="1:21" x14ac:dyDescent="0.2">
      <c r="A2168" s="228">
        <v>826061</v>
      </c>
      <c r="B2168" s="228" t="s">
        <v>82</v>
      </c>
      <c r="C2168" s="228" t="s">
        <v>4204</v>
      </c>
      <c r="D2168" s="228" t="s">
        <v>512</v>
      </c>
      <c r="E2168" s="228" t="s">
        <v>132</v>
      </c>
      <c r="F2168" s="228" t="s">
        <v>69</v>
      </c>
      <c r="G2168" s="228" t="s">
        <v>504</v>
      </c>
      <c r="H2168" s="228">
        <v>0</v>
      </c>
      <c r="I2168" s="228">
        <v>0</v>
      </c>
      <c r="J2168" s="228">
        <v>0</v>
      </c>
      <c r="K2168" s="228">
        <v>0</v>
      </c>
      <c r="L2168" s="231">
        <v>0</v>
      </c>
      <c r="N2168" s="119" t="str">
        <f t="shared" si="102"/>
        <v>826061-BTWHT-XS</v>
      </c>
      <c r="O2168" s="122">
        <f>IF(B2168="NET","",IF(B2168="","",IFERROR(VLOOKUP(N2168,EAN!$A:$B,2,FALSE),"MANGLER - MÅ OPPDATERE EAN-FANEN")))</f>
        <v>7048652280909</v>
      </c>
      <c r="P2168" s="119">
        <f t="shared" si="103"/>
        <v>0</v>
      </c>
      <c r="Q2168" s="119">
        <f t="shared" si="104"/>
        <v>0</v>
      </c>
      <c r="S2168" s="137"/>
      <c r="U2168"/>
    </row>
    <row r="2169" spans="1:21" x14ac:dyDescent="0.2">
      <c r="A2169" s="228">
        <v>826061</v>
      </c>
      <c r="B2169" s="228" t="s">
        <v>82</v>
      </c>
      <c r="C2169" s="228" t="s">
        <v>4204</v>
      </c>
      <c r="D2169" s="228" t="s">
        <v>513</v>
      </c>
      <c r="E2169" s="228" t="s">
        <v>132</v>
      </c>
      <c r="F2169" s="228" t="s">
        <v>8</v>
      </c>
      <c r="G2169" s="228" t="s">
        <v>504</v>
      </c>
      <c r="H2169" s="228">
        <v>0</v>
      </c>
      <c r="I2169" s="228">
        <v>0</v>
      </c>
      <c r="J2169" s="228">
        <v>0</v>
      </c>
      <c r="K2169" s="228">
        <v>0</v>
      </c>
      <c r="L2169" s="231">
        <v>0</v>
      </c>
      <c r="N2169" s="119" t="str">
        <f t="shared" si="102"/>
        <v>826061-BTWHT-S</v>
      </c>
      <c r="O2169" s="122">
        <f>IF(B2169="NET","",IF(B2169="","",IFERROR(VLOOKUP(N2169,EAN!$A:$B,2,FALSE),"MANGLER - MÅ OPPDATERE EAN-FANEN")))</f>
        <v>7048652280893</v>
      </c>
      <c r="P2169" s="119">
        <f t="shared" si="103"/>
        <v>0</v>
      </c>
      <c r="Q2169" s="119">
        <f t="shared" si="104"/>
        <v>0</v>
      </c>
      <c r="S2169" s="137"/>
      <c r="U2169"/>
    </row>
    <row r="2170" spans="1:21" x14ac:dyDescent="0.2">
      <c r="A2170" s="228">
        <v>826061</v>
      </c>
      <c r="B2170" s="228" t="s">
        <v>82</v>
      </c>
      <c r="C2170" s="228" t="s">
        <v>4204</v>
      </c>
      <c r="D2170" s="228" t="s">
        <v>167</v>
      </c>
      <c r="E2170" s="228" t="s">
        <v>132</v>
      </c>
      <c r="F2170" s="228" t="s">
        <v>7</v>
      </c>
      <c r="G2170" s="228" t="s">
        <v>504</v>
      </c>
      <c r="H2170" s="228">
        <v>0</v>
      </c>
      <c r="I2170" s="228">
        <v>0</v>
      </c>
      <c r="J2170" s="228">
        <v>0</v>
      </c>
      <c r="K2170" s="228">
        <v>0</v>
      </c>
      <c r="L2170" s="231">
        <v>0</v>
      </c>
      <c r="N2170" s="119" t="str">
        <f t="shared" si="102"/>
        <v>826061-BTWHT-M</v>
      </c>
      <c r="O2170" s="122">
        <f>IF(B2170="NET","",IF(B2170="","",IFERROR(VLOOKUP(N2170,EAN!$A:$B,2,FALSE),"MANGLER - MÅ OPPDATERE EAN-FANEN")))</f>
        <v>7048652280886</v>
      </c>
      <c r="P2170" s="119">
        <f t="shared" si="103"/>
        <v>0</v>
      </c>
      <c r="Q2170" s="119">
        <f t="shared" si="104"/>
        <v>0</v>
      </c>
      <c r="S2170" s="137"/>
      <c r="U2170"/>
    </row>
    <row r="2171" spans="1:21" x14ac:dyDescent="0.2">
      <c r="A2171" s="228">
        <v>826061</v>
      </c>
      <c r="B2171" s="228" t="s">
        <v>82</v>
      </c>
      <c r="C2171" s="228" t="s">
        <v>4204</v>
      </c>
      <c r="D2171" s="228" t="s">
        <v>168</v>
      </c>
      <c r="E2171" s="228" t="s">
        <v>132</v>
      </c>
      <c r="F2171" s="228" t="s">
        <v>67</v>
      </c>
      <c r="G2171" s="228" t="s">
        <v>504</v>
      </c>
      <c r="H2171" s="228">
        <v>0</v>
      </c>
      <c r="I2171" s="228">
        <v>0</v>
      </c>
      <c r="J2171" s="228">
        <v>0</v>
      </c>
      <c r="K2171" s="228">
        <v>0</v>
      </c>
      <c r="L2171" s="231">
        <v>0</v>
      </c>
      <c r="N2171" s="119" t="str">
        <f t="shared" si="102"/>
        <v>826061-BTWHT-L</v>
      </c>
      <c r="O2171" s="122">
        <f>IF(B2171="NET","",IF(B2171="","",IFERROR(VLOOKUP(N2171,EAN!$A:$B,2,FALSE),"MANGLER - MÅ OPPDATERE EAN-FANEN")))</f>
        <v>7048652280879</v>
      </c>
      <c r="P2171" s="119">
        <f t="shared" si="103"/>
        <v>0</v>
      </c>
      <c r="Q2171" s="119">
        <f t="shared" si="104"/>
        <v>0</v>
      </c>
      <c r="S2171" s="137"/>
      <c r="U2171"/>
    </row>
    <row r="2172" spans="1:21" x14ac:dyDescent="0.2">
      <c r="A2172" s="228">
        <v>826061</v>
      </c>
      <c r="B2172" s="228" t="s">
        <v>82</v>
      </c>
      <c r="C2172" s="228" t="s">
        <v>4204</v>
      </c>
      <c r="D2172" s="228" t="s">
        <v>169</v>
      </c>
      <c r="E2172" s="228" t="s">
        <v>133</v>
      </c>
      <c r="F2172" s="228" t="s">
        <v>69</v>
      </c>
      <c r="G2172" s="228" t="s">
        <v>504</v>
      </c>
      <c r="H2172" s="228">
        <v>0</v>
      </c>
      <c r="I2172" s="228">
        <v>0</v>
      </c>
      <c r="J2172" s="228">
        <v>0</v>
      </c>
      <c r="K2172" s="228">
        <v>0</v>
      </c>
      <c r="L2172" s="231">
        <v>0</v>
      </c>
      <c r="N2172" s="119" t="str">
        <f t="shared" si="102"/>
        <v>826061-GRBLU-XS</v>
      </c>
      <c r="O2172" s="122">
        <f>IF(B2172="NET","",IF(B2172="","",IFERROR(VLOOKUP(N2172,EAN!$A:$B,2,FALSE),"MANGLER - MÅ OPPDATERE EAN-FANEN")))</f>
        <v>7048652280947</v>
      </c>
      <c r="P2172" s="119">
        <f t="shared" si="103"/>
        <v>0</v>
      </c>
      <c r="Q2172" s="119">
        <f t="shared" si="104"/>
        <v>0</v>
      </c>
      <c r="S2172" s="137"/>
      <c r="U2172"/>
    </row>
    <row r="2173" spans="1:21" x14ac:dyDescent="0.2">
      <c r="A2173" s="228">
        <v>826061</v>
      </c>
      <c r="B2173" s="228" t="s">
        <v>82</v>
      </c>
      <c r="C2173" s="228" t="s">
        <v>4204</v>
      </c>
      <c r="D2173" s="228" t="s">
        <v>170</v>
      </c>
      <c r="E2173" s="228" t="s">
        <v>133</v>
      </c>
      <c r="F2173" s="228" t="s">
        <v>8</v>
      </c>
      <c r="G2173" s="228" t="s">
        <v>504</v>
      </c>
      <c r="H2173" s="228">
        <v>0</v>
      </c>
      <c r="I2173" s="228">
        <v>0</v>
      </c>
      <c r="J2173" s="228">
        <v>0</v>
      </c>
      <c r="K2173" s="228">
        <v>0</v>
      </c>
      <c r="L2173" s="231">
        <v>0</v>
      </c>
      <c r="N2173" s="119" t="str">
        <f t="shared" si="102"/>
        <v>826061-GRBLU-S</v>
      </c>
      <c r="O2173" s="122">
        <f>IF(B2173="NET","",IF(B2173="","",IFERROR(VLOOKUP(N2173,EAN!$A:$B,2,FALSE),"MANGLER - MÅ OPPDATERE EAN-FANEN")))</f>
        <v>7048652280930</v>
      </c>
      <c r="P2173" s="119">
        <f t="shared" si="103"/>
        <v>0</v>
      </c>
      <c r="Q2173" s="119">
        <f t="shared" si="104"/>
        <v>0</v>
      </c>
      <c r="S2173" s="137"/>
      <c r="U2173"/>
    </row>
    <row r="2174" spans="1:21" x14ac:dyDescent="0.2">
      <c r="A2174" s="228">
        <v>826061</v>
      </c>
      <c r="B2174" s="228" t="s">
        <v>82</v>
      </c>
      <c r="C2174" s="228" t="s">
        <v>4204</v>
      </c>
      <c r="D2174" s="228" t="s">
        <v>171</v>
      </c>
      <c r="E2174" s="228" t="s">
        <v>133</v>
      </c>
      <c r="F2174" s="228" t="s">
        <v>7</v>
      </c>
      <c r="G2174" s="228" t="s">
        <v>504</v>
      </c>
      <c r="H2174" s="228">
        <v>0</v>
      </c>
      <c r="I2174" s="228">
        <v>0</v>
      </c>
      <c r="J2174" s="228">
        <v>0</v>
      </c>
      <c r="K2174" s="228">
        <v>0</v>
      </c>
      <c r="L2174" s="231">
        <v>0</v>
      </c>
      <c r="N2174" s="119" t="str">
        <f t="shared" si="102"/>
        <v>826061-GRBLU-M</v>
      </c>
      <c r="O2174" s="122">
        <f>IF(B2174="NET","",IF(B2174="","",IFERROR(VLOOKUP(N2174,EAN!$A:$B,2,FALSE),"MANGLER - MÅ OPPDATERE EAN-FANEN")))</f>
        <v>7048652280923</v>
      </c>
      <c r="P2174" s="119">
        <f t="shared" si="103"/>
        <v>0</v>
      </c>
      <c r="Q2174" s="119">
        <f t="shared" si="104"/>
        <v>0</v>
      </c>
      <c r="S2174" s="137"/>
      <c r="U2174"/>
    </row>
    <row r="2175" spans="1:21" x14ac:dyDescent="0.2">
      <c r="A2175" s="228">
        <v>826061</v>
      </c>
      <c r="B2175" s="228" t="s">
        <v>82</v>
      </c>
      <c r="C2175" s="228" t="s">
        <v>4204</v>
      </c>
      <c r="D2175" s="228" t="s">
        <v>172</v>
      </c>
      <c r="E2175" s="228" t="s">
        <v>133</v>
      </c>
      <c r="F2175" s="228" t="s">
        <v>67</v>
      </c>
      <c r="G2175" s="228" t="s">
        <v>504</v>
      </c>
      <c r="H2175" s="228">
        <v>0</v>
      </c>
      <c r="I2175" s="228">
        <v>0</v>
      </c>
      <c r="J2175" s="228">
        <v>0</v>
      </c>
      <c r="K2175" s="228">
        <v>0</v>
      </c>
      <c r="L2175" s="231">
        <v>0</v>
      </c>
      <c r="N2175" s="119" t="str">
        <f t="shared" si="102"/>
        <v>826061-GRBLU-L</v>
      </c>
      <c r="O2175" s="122">
        <f>IF(B2175="NET","",IF(B2175="","",IFERROR(VLOOKUP(N2175,EAN!$A:$B,2,FALSE),"MANGLER - MÅ OPPDATERE EAN-FANEN")))</f>
        <v>7048652280916</v>
      </c>
      <c r="P2175" s="119">
        <f t="shared" si="103"/>
        <v>0</v>
      </c>
      <c r="Q2175" s="119">
        <f t="shared" si="104"/>
        <v>0</v>
      </c>
      <c r="S2175" s="137"/>
      <c r="U2175"/>
    </row>
    <row r="2176" spans="1:21" x14ac:dyDescent="0.2">
      <c r="A2176" s="228">
        <v>826061</v>
      </c>
      <c r="B2176" s="228" t="s">
        <v>82</v>
      </c>
      <c r="C2176" s="228" t="s">
        <v>4204</v>
      </c>
      <c r="D2176" s="228" t="s">
        <v>145</v>
      </c>
      <c r="E2176" s="228" t="s">
        <v>100</v>
      </c>
      <c r="F2176" s="228" t="s">
        <v>69</v>
      </c>
      <c r="G2176" s="228" t="s">
        <v>504</v>
      </c>
      <c r="H2176" s="228">
        <v>0</v>
      </c>
      <c r="I2176" s="228">
        <v>0</v>
      </c>
      <c r="J2176" s="228">
        <v>0</v>
      </c>
      <c r="K2176" s="228">
        <v>0</v>
      </c>
      <c r="L2176" s="231">
        <v>0</v>
      </c>
      <c r="N2176" s="119" t="str">
        <f t="shared" si="102"/>
        <v>826061-RSWOD-XS</v>
      </c>
      <c r="O2176" s="122">
        <f>IF(B2176="NET","",IF(B2176="","",IFERROR(VLOOKUP(N2176,EAN!$A:$B,2,FALSE),"MANGLER - MÅ OPPDATERE EAN-FANEN")))</f>
        <v>7048652461537</v>
      </c>
      <c r="P2176" s="119">
        <f t="shared" si="103"/>
        <v>0</v>
      </c>
      <c r="Q2176" s="119">
        <f t="shared" si="104"/>
        <v>0</v>
      </c>
      <c r="S2176" s="137"/>
      <c r="U2176"/>
    </row>
    <row r="2177" spans="1:21" x14ac:dyDescent="0.2">
      <c r="A2177" s="228">
        <v>826061</v>
      </c>
      <c r="B2177" s="228" t="s">
        <v>82</v>
      </c>
      <c r="C2177" s="228" t="s">
        <v>4204</v>
      </c>
      <c r="D2177" s="228" t="s">
        <v>146</v>
      </c>
      <c r="E2177" s="228" t="s">
        <v>100</v>
      </c>
      <c r="F2177" s="228" t="s">
        <v>8</v>
      </c>
      <c r="G2177" s="228" t="s">
        <v>504</v>
      </c>
      <c r="H2177" s="228">
        <v>0</v>
      </c>
      <c r="I2177" s="228">
        <v>0</v>
      </c>
      <c r="J2177" s="228">
        <v>0</v>
      </c>
      <c r="K2177" s="228">
        <v>0</v>
      </c>
      <c r="L2177" s="231">
        <v>0</v>
      </c>
      <c r="N2177" s="119" t="str">
        <f t="shared" si="102"/>
        <v>826061-RSWOD-S</v>
      </c>
      <c r="O2177" s="122">
        <f>IF(B2177="NET","",IF(B2177="","",IFERROR(VLOOKUP(N2177,EAN!$A:$B,2,FALSE),"MANGLER - MÅ OPPDATERE EAN-FANEN")))</f>
        <v>7048652461520</v>
      </c>
      <c r="P2177" s="119">
        <f t="shared" si="103"/>
        <v>0</v>
      </c>
      <c r="Q2177" s="119">
        <f t="shared" si="104"/>
        <v>0</v>
      </c>
      <c r="S2177" s="137"/>
      <c r="U2177"/>
    </row>
    <row r="2178" spans="1:21" x14ac:dyDescent="0.2">
      <c r="A2178" s="228">
        <v>826061</v>
      </c>
      <c r="B2178" s="228" t="s">
        <v>82</v>
      </c>
      <c r="C2178" s="228" t="s">
        <v>4204</v>
      </c>
      <c r="D2178" s="228" t="s">
        <v>147</v>
      </c>
      <c r="E2178" s="228" t="s">
        <v>100</v>
      </c>
      <c r="F2178" s="228" t="s">
        <v>7</v>
      </c>
      <c r="G2178" s="228" t="s">
        <v>504</v>
      </c>
      <c r="H2178" s="228">
        <v>0</v>
      </c>
      <c r="I2178" s="228">
        <v>0</v>
      </c>
      <c r="J2178" s="228">
        <v>0</v>
      </c>
      <c r="K2178" s="228">
        <v>0</v>
      </c>
      <c r="L2178" s="231">
        <v>0</v>
      </c>
      <c r="N2178" s="119" t="str">
        <f t="shared" si="102"/>
        <v>826061-RSWOD-M</v>
      </c>
      <c r="O2178" s="122">
        <f>IF(B2178="NET","",IF(B2178="","",IFERROR(VLOOKUP(N2178,EAN!$A:$B,2,FALSE),"MANGLER - MÅ OPPDATERE EAN-FANEN")))</f>
        <v>7048652461513</v>
      </c>
      <c r="P2178" s="119">
        <f t="shared" si="103"/>
        <v>0</v>
      </c>
      <c r="Q2178" s="119">
        <f t="shared" si="104"/>
        <v>0</v>
      </c>
      <c r="S2178" s="137"/>
      <c r="U2178"/>
    </row>
    <row r="2179" spans="1:21" x14ac:dyDescent="0.2">
      <c r="A2179" s="228">
        <v>826061</v>
      </c>
      <c r="B2179" s="228" t="s">
        <v>82</v>
      </c>
      <c r="C2179" s="228" t="s">
        <v>4204</v>
      </c>
      <c r="D2179" s="228" t="s">
        <v>148</v>
      </c>
      <c r="E2179" s="228" t="s">
        <v>100</v>
      </c>
      <c r="F2179" s="228" t="s">
        <v>67</v>
      </c>
      <c r="G2179" s="228" t="s">
        <v>504</v>
      </c>
      <c r="H2179" s="228">
        <v>1</v>
      </c>
      <c r="I2179" s="228">
        <v>1</v>
      </c>
      <c r="J2179" s="228">
        <v>1</v>
      </c>
      <c r="K2179" s="228">
        <v>1</v>
      </c>
      <c r="L2179" s="231">
        <v>1</v>
      </c>
      <c r="N2179" s="119" t="str">
        <f t="shared" si="102"/>
        <v>826061-RSWOD-L</v>
      </c>
      <c r="O2179" s="122">
        <f>IF(B2179="NET","",IF(B2179="","",IFERROR(VLOOKUP(N2179,EAN!$A:$B,2,FALSE),"MANGLER - MÅ OPPDATERE EAN-FANEN")))</f>
        <v>7048652461506</v>
      </c>
      <c r="P2179" s="119">
        <f t="shared" si="103"/>
        <v>1</v>
      </c>
      <c r="Q2179" s="119">
        <f t="shared" si="104"/>
        <v>1</v>
      </c>
      <c r="S2179" s="137"/>
      <c r="U2179"/>
    </row>
    <row r="2180" spans="1:21" x14ac:dyDescent="0.2">
      <c r="A2180" s="229">
        <v>827017</v>
      </c>
      <c r="B2180" s="228" t="s">
        <v>248</v>
      </c>
      <c r="C2180" s="228"/>
      <c r="D2180" s="228"/>
      <c r="E2180" s="228"/>
      <c r="F2180" s="228"/>
      <c r="G2180" s="228"/>
      <c r="H2180" s="229">
        <v>202226</v>
      </c>
      <c r="I2180" s="229">
        <v>202227</v>
      </c>
      <c r="J2180" s="229">
        <v>202228</v>
      </c>
      <c r="K2180" s="229">
        <v>202229</v>
      </c>
      <c r="L2180" s="232">
        <v>202234</v>
      </c>
      <c r="N2180" s="119" t="str">
        <f t="shared" si="102"/>
        <v>827017-</v>
      </c>
      <c r="O2180" s="122" t="str">
        <f>IF(B2180="NET","",IF(B2180="","",IFERROR(VLOOKUP(N2180,EAN!$A:$B,2,FALSE),"MANGLER - MÅ OPPDATERE EAN-FANEN")))</f>
        <v/>
      </c>
      <c r="P2180" s="119">
        <f t="shared" si="103"/>
        <v>202226</v>
      </c>
      <c r="Q2180" s="119">
        <f t="shared" si="104"/>
        <v>202234</v>
      </c>
      <c r="S2180" s="137"/>
      <c r="U2180"/>
    </row>
    <row r="2181" spans="1:21" x14ac:dyDescent="0.2">
      <c r="A2181" s="228">
        <v>827017</v>
      </c>
      <c r="B2181" s="228" t="s">
        <v>405</v>
      </c>
      <c r="C2181" s="228" t="s">
        <v>4204</v>
      </c>
      <c r="D2181" s="228" t="s">
        <v>243</v>
      </c>
      <c r="E2181" s="228" t="s">
        <v>244</v>
      </c>
      <c r="F2181" s="228" t="s">
        <v>84</v>
      </c>
      <c r="G2181" s="228" t="s">
        <v>128</v>
      </c>
      <c r="H2181" s="228">
        <v>0</v>
      </c>
      <c r="I2181" s="228">
        <v>0</v>
      </c>
      <c r="J2181" s="228">
        <v>0</v>
      </c>
      <c r="K2181" s="228">
        <v>0</v>
      </c>
      <c r="L2181" s="231">
        <v>0</v>
      </c>
      <c r="N2181" s="119" t="str">
        <f t="shared" si="102"/>
        <v>827017-TEBLK-OS</v>
      </c>
      <c r="O2181" s="122" t="str">
        <f>IF(B2181="NET","",IF(B2181="","",IFERROR(VLOOKUP(N2181,EAN!$A:$B,2,FALSE),"MANGLER - MÅ OPPDATERE EAN-FANEN")))</f>
        <v>MANGLER - MÅ OPPDATERE EAN-FANEN</v>
      </c>
      <c r="P2181" s="119">
        <f t="shared" si="103"/>
        <v>0</v>
      </c>
      <c r="Q2181" s="119">
        <f t="shared" si="104"/>
        <v>0</v>
      </c>
      <c r="S2181" s="137"/>
      <c r="U2181"/>
    </row>
    <row r="2182" spans="1:21" x14ac:dyDescent="0.2">
      <c r="A2182" s="229">
        <v>827018</v>
      </c>
      <c r="B2182" s="228" t="s">
        <v>248</v>
      </c>
      <c r="C2182" s="228"/>
      <c r="D2182" s="228"/>
      <c r="E2182" s="228"/>
      <c r="F2182" s="228"/>
      <c r="G2182" s="228"/>
      <c r="H2182" s="229">
        <v>202226</v>
      </c>
      <c r="I2182" s="229">
        <v>202227</v>
      </c>
      <c r="J2182" s="229">
        <v>202228</v>
      </c>
      <c r="K2182" s="229">
        <v>202229</v>
      </c>
      <c r="L2182" s="232">
        <v>202234</v>
      </c>
      <c r="N2182" s="119" t="str">
        <f t="shared" si="102"/>
        <v>827018-</v>
      </c>
      <c r="O2182" s="122" t="str">
        <f>IF(B2182="NET","",IF(B2182="","",IFERROR(VLOOKUP(N2182,EAN!$A:$B,2,FALSE),"MANGLER - MÅ OPPDATERE EAN-FANEN")))</f>
        <v/>
      </c>
      <c r="P2182" s="119">
        <f t="shared" si="103"/>
        <v>202226</v>
      </c>
      <c r="Q2182" s="119">
        <f t="shared" si="104"/>
        <v>202234</v>
      </c>
      <c r="S2182" s="137"/>
      <c r="U2182"/>
    </row>
    <row r="2183" spans="1:21" x14ac:dyDescent="0.2">
      <c r="A2183" s="228">
        <v>827018</v>
      </c>
      <c r="B2183" s="228" t="s">
        <v>406</v>
      </c>
      <c r="C2183" s="228" t="s">
        <v>4204</v>
      </c>
      <c r="D2183" s="228" t="s">
        <v>243</v>
      </c>
      <c r="E2183" s="228" t="s">
        <v>244</v>
      </c>
      <c r="F2183" s="228" t="s">
        <v>84</v>
      </c>
      <c r="G2183" s="228" t="s">
        <v>128</v>
      </c>
      <c r="H2183" s="228">
        <v>0</v>
      </c>
      <c r="I2183" s="228">
        <v>0</v>
      </c>
      <c r="J2183" s="228">
        <v>0</v>
      </c>
      <c r="K2183" s="228">
        <v>0</v>
      </c>
      <c r="L2183" s="231">
        <v>0</v>
      </c>
      <c r="N2183" s="119" t="str">
        <f t="shared" si="102"/>
        <v>827018-TEBLK-OS</v>
      </c>
      <c r="O2183" s="122" t="str">
        <f>IF(B2183="NET","",IF(B2183="","",IFERROR(VLOOKUP(N2183,EAN!$A:$B,2,FALSE),"MANGLER - MÅ OPPDATERE EAN-FANEN")))</f>
        <v>MANGLER - MÅ OPPDATERE EAN-FANEN</v>
      </c>
      <c r="P2183" s="119">
        <f t="shared" si="103"/>
        <v>0</v>
      </c>
      <c r="Q2183" s="119">
        <f t="shared" si="104"/>
        <v>0</v>
      </c>
      <c r="S2183" s="137"/>
      <c r="U2183"/>
    </row>
    <row r="2184" spans="1:21" x14ac:dyDescent="0.2">
      <c r="A2184" s="229">
        <v>827028</v>
      </c>
      <c r="B2184" s="228" t="s">
        <v>248</v>
      </c>
      <c r="C2184" s="228"/>
      <c r="D2184" s="228"/>
      <c r="E2184" s="228"/>
      <c r="F2184" s="228"/>
      <c r="G2184" s="228"/>
      <c r="H2184" s="229">
        <v>202226</v>
      </c>
      <c r="I2184" s="229">
        <v>202227</v>
      </c>
      <c r="J2184" s="229">
        <v>202228</v>
      </c>
      <c r="K2184" s="229">
        <v>202229</v>
      </c>
      <c r="L2184" s="232">
        <v>202234</v>
      </c>
      <c r="N2184" s="119" t="str">
        <f t="shared" si="102"/>
        <v>827028-</v>
      </c>
      <c r="O2184" s="122" t="str">
        <f>IF(B2184="NET","",IF(B2184="","",IFERROR(VLOOKUP(N2184,EAN!$A:$B,2,FALSE),"MANGLER - MÅ OPPDATERE EAN-FANEN")))</f>
        <v/>
      </c>
      <c r="P2184" s="119">
        <f t="shared" si="103"/>
        <v>202226</v>
      </c>
      <c r="Q2184" s="119">
        <f t="shared" si="104"/>
        <v>202234</v>
      </c>
      <c r="S2184" s="137"/>
      <c r="U2184"/>
    </row>
    <row r="2185" spans="1:21" x14ac:dyDescent="0.2">
      <c r="A2185" s="228">
        <v>827028</v>
      </c>
      <c r="B2185" s="228" t="s">
        <v>83</v>
      </c>
      <c r="C2185" s="228" t="s">
        <v>4204</v>
      </c>
      <c r="D2185" s="228" t="s">
        <v>671</v>
      </c>
      <c r="E2185" s="228" t="s">
        <v>656</v>
      </c>
      <c r="F2185" s="228" t="s">
        <v>84</v>
      </c>
      <c r="G2185" s="228" t="s">
        <v>128</v>
      </c>
      <c r="H2185" s="228">
        <v>0</v>
      </c>
      <c r="I2185" s="228">
        <v>0</v>
      </c>
      <c r="J2185" s="228">
        <v>0</v>
      </c>
      <c r="K2185" s="228">
        <v>0</v>
      </c>
      <c r="L2185" s="231">
        <v>0</v>
      </c>
      <c r="N2185" s="119" t="str">
        <f t="shared" si="102"/>
        <v>827028-88002-OS</v>
      </c>
      <c r="O2185" s="122">
        <f>IF(B2185="NET","",IF(B2185="","",IFERROR(VLOOKUP(N2185,EAN!$A:$B,2,FALSE),"MANGLER - MÅ OPPDATERE EAN-FANEN")))</f>
        <v>7048652766106</v>
      </c>
      <c r="P2185" s="119">
        <f t="shared" si="103"/>
        <v>0</v>
      </c>
      <c r="Q2185" s="119">
        <f t="shared" si="104"/>
        <v>0</v>
      </c>
      <c r="S2185" s="137"/>
      <c r="U2185"/>
    </row>
    <row r="2186" spans="1:21" x14ac:dyDescent="0.2">
      <c r="A2186" s="228">
        <v>827028</v>
      </c>
      <c r="B2186" s="228" t="s">
        <v>83</v>
      </c>
      <c r="C2186" s="228" t="s">
        <v>4204</v>
      </c>
      <c r="D2186" s="228" t="s">
        <v>511</v>
      </c>
      <c r="E2186" s="228" t="s">
        <v>94</v>
      </c>
      <c r="F2186" s="228" t="s">
        <v>84</v>
      </c>
      <c r="G2186" s="228" t="s">
        <v>504</v>
      </c>
      <c r="H2186" s="228">
        <v>0</v>
      </c>
      <c r="I2186" s="228">
        <v>0</v>
      </c>
      <c r="J2186" s="228">
        <v>0</v>
      </c>
      <c r="K2186" s="228">
        <v>0</v>
      </c>
      <c r="L2186" s="231">
        <v>0</v>
      </c>
      <c r="N2186" s="119" t="str">
        <f t="shared" si="102"/>
        <v>827028-NAVY-OS</v>
      </c>
      <c r="O2186" s="122">
        <f>IF(B2186="NET","",IF(B2186="","",IFERROR(VLOOKUP(N2186,EAN!$A:$B,2,FALSE),"MANGLER - MÅ OPPDATERE EAN-FANEN")))</f>
        <v>7048652280954</v>
      </c>
      <c r="P2186" s="119">
        <f t="shared" si="103"/>
        <v>0</v>
      </c>
      <c r="Q2186" s="119">
        <f t="shared" si="104"/>
        <v>0</v>
      </c>
      <c r="S2186" s="137"/>
      <c r="U2186"/>
    </row>
    <row r="2187" spans="1:21" x14ac:dyDescent="0.2">
      <c r="A2187" s="228">
        <v>827028</v>
      </c>
      <c r="B2187" s="228" t="s">
        <v>83</v>
      </c>
      <c r="C2187" s="228" t="s">
        <v>4204</v>
      </c>
      <c r="D2187" s="228" t="s">
        <v>152</v>
      </c>
      <c r="E2187" s="228" t="s">
        <v>92</v>
      </c>
      <c r="F2187" s="228" t="s">
        <v>84</v>
      </c>
      <c r="G2187" s="228" t="s">
        <v>128</v>
      </c>
      <c r="H2187" s="228">
        <v>0</v>
      </c>
      <c r="I2187" s="228">
        <v>0</v>
      </c>
      <c r="J2187" s="228">
        <v>0</v>
      </c>
      <c r="K2187" s="228">
        <v>0</v>
      </c>
      <c r="L2187" s="231">
        <v>0</v>
      </c>
      <c r="N2187" s="119" t="str">
        <f t="shared" si="102"/>
        <v>827028-SEGRY-OS</v>
      </c>
      <c r="O2187" s="122">
        <f>IF(B2187="NET","",IF(B2187="","",IFERROR(VLOOKUP(N2187,EAN!$A:$B,2,FALSE),"MANGLER - MÅ OPPDATERE EAN-FANEN")))</f>
        <v>7048652280961</v>
      </c>
      <c r="P2187" s="119">
        <f t="shared" si="103"/>
        <v>0</v>
      </c>
      <c r="Q2187" s="119">
        <f t="shared" si="104"/>
        <v>0</v>
      </c>
      <c r="S2187" s="137"/>
      <c r="U2187"/>
    </row>
    <row r="2188" spans="1:21" x14ac:dyDescent="0.2">
      <c r="A2188" s="228">
        <v>827028</v>
      </c>
      <c r="B2188" s="228" t="s">
        <v>83</v>
      </c>
      <c r="C2188" s="228" t="s">
        <v>4204</v>
      </c>
      <c r="D2188" s="228" t="s">
        <v>208</v>
      </c>
      <c r="E2188" s="228" t="s">
        <v>195</v>
      </c>
      <c r="F2188" s="228" t="s">
        <v>84</v>
      </c>
      <c r="G2188" s="228" t="s">
        <v>504</v>
      </c>
      <c r="H2188" s="228">
        <v>96</v>
      </c>
      <c r="I2188" s="228">
        <v>96</v>
      </c>
      <c r="J2188" s="228">
        <v>96</v>
      </c>
      <c r="K2188" s="228">
        <v>96</v>
      </c>
      <c r="L2188" s="231">
        <v>96</v>
      </c>
      <c r="N2188" s="119" t="str">
        <f t="shared" si="102"/>
        <v>827028-TUSKN-OS</v>
      </c>
      <c r="O2188" s="122">
        <f>IF(B2188="NET","",IF(B2188="","",IFERROR(VLOOKUP(N2188,EAN!$A:$B,2,FALSE),"MANGLER - MÅ OPPDATERE EAN-FANEN")))</f>
        <v>7048652535276</v>
      </c>
      <c r="P2188" s="119">
        <f t="shared" si="103"/>
        <v>96</v>
      </c>
      <c r="Q2188" s="119">
        <f t="shared" si="104"/>
        <v>96</v>
      </c>
      <c r="S2188" s="137"/>
      <c r="U2188"/>
    </row>
    <row r="2189" spans="1:21" x14ac:dyDescent="0.2">
      <c r="A2189" s="229">
        <v>827036</v>
      </c>
      <c r="B2189" s="228" t="s">
        <v>248</v>
      </c>
      <c r="C2189" s="228"/>
      <c r="D2189" s="228"/>
      <c r="E2189" s="228"/>
      <c r="F2189" s="228"/>
      <c r="G2189" s="228"/>
      <c r="H2189" s="229">
        <v>202226</v>
      </c>
      <c r="I2189" s="229">
        <v>202227</v>
      </c>
      <c r="J2189" s="229">
        <v>202228</v>
      </c>
      <c r="K2189" s="229">
        <v>202229</v>
      </c>
      <c r="L2189" s="232">
        <v>202234</v>
      </c>
      <c r="N2189" s="119" t="str">
        <f t="shared" si="102"/>
        <v>827036-</v>
      </c>
      <c r="O2189" s="122" t="str">
        <f>IF(B2189="NET","",IF(B2189="","",IFERROR(VLOOKUP(N2189,EAN!$A:$B,2,FALSE),"MANGLER - MÅ OPPDATERE EAN-FANEN")))</f>
        <v/>
      </c>
      <c r="P2189" s="119">
        <f t="shared" si="103"/>
        <v>202226</v>
      </c>
      <c r="Q2189" s="119">
        <f t="shared" si="104"/>
        <v>202234</v>
      </c>
      <c r="S2189" s="137"/>
      <c r="U2189"/>
    </row>
    <row r="2190" spans="1:21" x14ac:dyDescent="0.2">
      <c r="A2190" s="228">
        <v>827036</v>
      </c>
      <c r="B2190" s="228" t="s">
        <v>2155</v>
      </c>
      <c r="C2190" s="228" t="s">
        <v>4204</v>
      </c>
      <c r="D2190" s="228" t="s">
        <v>660</v>
      </c>
      <c r="E2190" s="228" t="s">
        <v>4364</v>
      </c>
      <c r="F2190" s="228" t="s">
        <v>84</v>
      </c>
      <c r="G2190" s="228" t="s">
        <v>504</v>
      </c>
      <c r="H2190" s="228">
        <v>0</v>
      </c>
      <c r="I2190" s="228">
        <v>0</v>
      </c>
      <c r="J2190" s="228">
        <v>0</v>
      </c>
      <c r="K2190" s="228">
        <v>0</v>
      </c>
      <c r="L2190" s="231">
        <v>0</v>
      </c>
      <c r="N2190" s="119" t="str">
        <f t="shared" si="102"/>
        <v>827036-99901-OS</v>
      </c>
      <c r="O2190" s="122" t="str">
        <f>IF(B2190="NET","",IF(B2190="","",IFERROR(VLOOKUP(N2190,EAN!$A:$B,2,FALSE),"MANGLER - MÅ OPPDATERE EAN-FANEN")))</f>
        <v>MANGLER - MÅ OPPDATERE EAN-FANEN</v>
      </c>
      <c r="P2190" s="119">
        <f t="shared" si="103"/>
        <v>0</v>
      </c>
      <c r="Q2190" s="119">
        <f t="shared" si="104"/>
        <v>0</v>
      </c>
      <c r="S2190" s="137"/>
      <c r="U2190"/>
    </row>
    <row r="2191" spans="1:21" x14ac:dyDescent="0.2">
      <c r="A2191" s="228">
        <v>827036</v>
      </c>
      <c r="B2191" s="228" t="s">
        <v>2155</v>
      </c>
      <c r="C2191" s="228" t="s">
        <v>4204</v>
      </c>
      <c r="D2191" s="228" t="s">
        <v>139</v>
      </c>
      <c r="E2191" s="228" t="s">
        <v>93</v>
      </c>
      <c r="F2191" s="228" t="s">
        <v>84</v>
      </c>
      <c r="G2191" s="228" t="s">
        <v>128</v>
      </c>
      <c r="H2191" s="228">
        <v>186</v>
      </c>
      <c r="I2191" s="228">
        <v>186</v>
      </c>
      <c r="J2191" s="228">
        <v>186</v>
      </c>
      <c r="K2191" s="228">
        <v>186</v>
      </c>
      <c r="L2191" s="231">
        <v>186</v>
      </c>
      <c r="N2191" s="119" t="str">
        <f t="shared" si="102"/>
        <v>827036-BLACK-OS</v>
      </c>
      <c r="O2191" s="122">
        <f>IF(B2191="NET","",IF(B2191="","",IFERROR(VLOOKUP(N2191,EAN!$A:$B,2,FALSE),"MANGLER - MÅ OPPDATERE EAN-FANEN")))</f>
        <v>7048652193841</v>
      </c>
      <c r="P2191" s="119">
        <f t="shared" si="103"/>
        <v>186</v>
      </c>
      <c r="Q2191" s="119">
        <f t="shared" si="104"/>
        <v>186</v>
      </c>
      <c r="S2191" s="137"/>
      <c r="U2191"/>
    </row>
    <row r="2192" spans="1:21" x14ac:dyDescent="0.2">
      <c r="A2192" s="228">
        <v>827036</v>
      </c>
      <c r="B2192" s="228" t="s">
        <v>2155</v>
      </c>
      <c r="C2192" s="228" t="s">
        <v>4204</v>
      </c>
      <c r="D2192" s="228" t="s">
        <v>620</v>
      </c>
      <c r="E2192" s="228" t="s">
        <v>2090</v>
      </c>
      <c r="F2192" s="228" t="s">
        <v>84</v>
      </c>
      <c r="G2192" s="228" t="s">
        <v>504</v>
      </c>
      <c r="H2192" s="228">
        <v>0</v>
      </c>
      <c r="I2192" s="228">
        <v>0</v>
      </c>
      <c r="J2192" s="228">
        <v>0</v>
      </c>
      <c r="K2192" s="228">
        <v>0</v>
      </c>
      <c r="L2192" s="231">
        <v>0</v>
      </c>
      <c r="N2192" s="119" t="str">
        <f t="shared" si="102"/>
        <v>827036-EHRED-OS</v>
      </c>
      <c r="O2192" s="122">
        <f>IF(B2192="NET","",IF(B2192="","",IFERROR(VLOOKUP(N2192,EAN!$A:$B,2,FALSE),"MANGLER - MÅ OPPDATERE EAN-FANEN")))</f>
        <v>7048652281012</v>
      </c>
      <c r="P2192" s="119">
        <f t="shared" si="103"/>
        <v>0</v>
      </c>
      <c r="Q2192" s="119">
        <f t="shared" si="104"/>
        <v>0</v>
      </c>
      <c r="S2192" s="137"/>
      <c r="U2192"/>
    </row>
    <row r="2193" spans="1:21" x14ac:dyDescent="0.2">
      <c r="A2193" s="228">
        <v>827036</v>
      </c>
      <c r="B2193" s="228" t="s">
        <v>2155</v>
      </c>
      <c r="C2193" s="228" t="s">
        <v>4204</v>
      </c>
      <c r="D2193" s="228" t="s">
        <v>821</v>
      </c>
      <c r="E2193" s="228" t="s">
        <v>2142</v>
      </c>
      <c r="F2193" s="228" t="s">
        <v>84</v>
      </c>
      <c r="G2193" s="228" t="s">
        <v>504</v>
      </c>
      <c r="H2193" s="228">
        <v>0</v>
      </c>
      <c r="I2193" s="228">
        <v>0</v>
      </c>
      <c r="J2193" s="228">
        <v>0</v>
      </c>
      <c r="K2193" s="228">
        <v>0</v>
      </c>
      <c r="L2193" s="231">
        <v>0</v>
      </c>
      <c r="N2193" s="119" t="str">
        <f t="shared" si="102"/>
        <v>827036-LTGRY-OS</v>
      </c>
      <c r="O2193" s="122">
        <f>IF(B2193="NET","",IF(B2193="","",IFERROR(VLOOKUP(N2193,EAN!$A:$B,2,FALSE),"MANGLER - MÅ OPPDATERE EAN-FANEN")))</f>
        <v>7048652193858</v>
      </c>
      <c r="P2193" s="119">
        <f t="shared" si="103"/>
        <v>0</v>
      </c>
      <c r="Q2193" s="119">
        <f t="shared" si="104"/>
        <v>0</v>
      </c>
      <c r="S2193" s="137"/>
      <c r="U2193"/>
    </row>
    <row r="2194" spans="1:21" x14ac:dyDescent="0.2">
      <c r="A2194" s="229">
        <v>827044</v>
      </c>
      <c r="B2194" s="228" t="s">
        <v>248</v>
      </c>
      <c r="C2194" s="228"/>
      <c r="D2194" s="228"/>
      <c r="E2194" s="228"/>
      <c r="F2194" s="228"/>
      <c r="G2194" s="228"/>
      <c r="H2194" s="229">
        <v>202226</v>
      </c>
      <c r="I2194" s="229">
        <v>202227</v>
      </c>
      <c r="J2194" s="229">
        <v>202228</v>
      </c>
      <c r="K2194" s="229">
        <v>202229</v>
      </c>
      <c r="L2194" s="232">
        <v>202234</v>
      </c>
      <c r="N2194" s="119" t="str">
        <f t="shared" si="102"/>
        <v>827044-</v>
      </c>
      <c r="O2194" s="122" t="str">
        <f>IF(B2194="NET","",IF(B2194="","",IFERROR(VLOOKUP(N2194,EAN!$A:$B,2,FALSE),"MANGLER - MÅ OPPDATERE EAN-FANEN")))</f>
        <v/>
      </c>
      <c r="P2194" s="119">
        <f t="shared" si="103"/>
        <v>202226</v>
      </c>
      <c r="Q2194" s="119">
        <f t="shared" si="104"/>
        <v>202234</v>
      </c>
      <c r="S2194" s="137"/>
      <c r="U2194"/>
    </row>
    <row r="2195" spans="1:21" x14ac:dyDescent="0.2">
      <c r="A2195" s="228">
        <v>827044</v>
      </c>
      <c r="B2195" s="228" t="s">
        <v>408</v>
      </c>
      <c r="C2195" s="228" t="s">
        <v>4204</v>
      </c>
      <c r="D2195" s="228" t="s">
        <v>152</v>
      </c>
      <c r="E2195" s="228" t="s">
        <v>92</v>
      </c>
      <c r="F2195" s="228" t="s">
        <v>84</v>
      </c>
      <c r="G2195" s="228" t="s">
        <v>128</v>
      </c>
      <c r="H2195" s="228">
        <v>144</v>
      </c>
      <c r="I2195" s="228">
        <v>144</v>
      </c>
      <c r="J2195" s="228">
        <v>144</v>
      </c>
      <c r="K2195" s="228">
        <v>144</v>
      </c>
      <c r="L2195" s="231">
        <v>144</v>
      </c>
      <c r="N2195" s="119" t="str">
        <f t="shared" ref="N2195:N2258" si="105">CONCATENATE(A2195,"-",D2195)</f>
        <v>827044-SEGRY-OS</v>
      </c>
      <c r="O2195" s="122">
        <f>IF(B2195="NET","",IF(B2195="","",IFERROR(VLOOKUP(N2195,EAN!$A:$B,2,FALSE),"MANGLER - MÅ OPPDATERE EAN-FANEN")))</f>
        <v>7048652553881</v>
      </c>
      <c r="P2195" s="119">
        <f t="shared" ref="P2195:P2258" si="106">H2195</f>
        <v>144</v>
      </c>
      <c r="Q2195" s="119">
        <f t="shared" ref="Q2195:Q2258" si="107">L2195</f>
        <v>144</v>
      </c>
      <c r="S2195" s="137"/>
      <c r="U2195"/>
    </row>
    <row r="2196" spans="1:21" x14ac:dyDescent="0.2">
      <c r="A2196" s="229">
        <v>827045</v>
      </c>
      <c r="B2196" s="228" t="s">
        <v>248</v>
      </c>
      <c r="C2196" s="228"/>
      <c r="D2196" s="228"/>
      <c r="E2196" s="228"/>
      <c r="F2196" s="228"/>
      <c r="G2196" s="228"/>
      <c r="H2196" s="229">
        <v>202226</v>
      </c>
      <c r="I2196" s="229">
        <v>202227</v>
      </c>
      <c r="J2196" s="229">
        <v>202228</v>
      </c>
      <c r="K2196" s="229">
        <v>202229</v>
      </c>
      <c r="L2196" s="232">
        <v>202234</v>
      </c>
      <c r="N2196" s="119" t="str">
        <f t="shared" si="105"/>
        <v>827045-</v>
      </c>
      <c r="O2196" s="122" t="str">
        <f>IF(B2196="NET","",IF(B2196="","",IFERROR(VLOOKUP(N2196,EAN!$A:$B,2,FALSE),"MANGLER - MÅ OPPDATERE EAN-FANEN")))</f>
        <v/>
      </c>
      <c r="P2196" s="119">
        <f t="shared" si="106"/>
        <v>202226</v>
      </c>
      <c r="Q2196" s="119">
        <f t="shared" si="107"/>
        <v>202234</v>
      </c>
      <c r="S2196" s="137"/>
      <c r="U2196"/>
    </row>
    <row r="2197" spans="1:21" x14ac:dyDescent="0.2">
      <c r="A2197" s="228">
        <v>827045</v>
      </c>
      <c r="B2197" s="228" t="s">
        <v>409</v>
      </c>
      <c r="C2197" s="228" t="s">
        <v>4204</v>
      </c>
      <c r="D2197" s="228" t="s">
        <v>152</v>
      </c>
      <c r="E2197" s="228" t="s">
        <v>92</v>
      </c>
      <c r="F2197" s="228" t="s">
        <v>84</v>
      </c>
      <c r="G2197" s="228" t="s">
        <v>128</v>
      </c>
      <c r="H2197" s="228">
        <v>248</v>
      </c>
      <c r="I2197" s="228">
        <v>248</v>
      </c>
      <c r="J2197" s="228">
        <v>248</v>
      </c>
      <c r="K2197" s="228">
        <v>248</v>
      </c>
      <c r="L2197" s="231">
        <v>248</v>
      </c>
      <c r="N2197" s="119" t="str">
        <f t="shared" si="105"/>
        <v>827045-SEGRY-OS</v>
      </c>
      <c r="O2197" s="122">
        <f>IF(B2197="NET","",IF(B2197="","",IFERROR(VLOOKUP(N2197,EAN!$A:$B,2,FALSE),"MANGLER - MÅ OPPDATERE EAN-FANEN")))</f>
        <v>7048652556516</v>
      </c>
      <c r="P2197" s="119">
        <f t="shared" si="106"/>
        <v>248</v>
      </c>
      <c r="Q2197" s="119">
        <f t="shared" si="107"/>
        <v>248</v>
      </c>
      <c r="S2197" s="137"/>
      <c r="U2197"/>
    </row>
    <row r="2198" spans="1:21" x14ac:dyDescent="0.2">
      <c r="A2198" s="229">
        <v>828075</v>
      </c>
      <c r="B2198" s="228" t="s">
        <v>248</v>
      </c>
      <c r="C2198" s="228"/>
      <c r="D2198" s="228"/>
      <c r="E2198" s="228"/>
      <c r="F2198" s="228"/>
      <c r="G2198" s="228"/>
      <c r="H2198" s="229">
        <v>202226</v>
      </c>
      <c r="I2198" s="229">
        <v>202227</v>
      </c>
      <c r="J2198" s="229">
        <v>202228</v>
      </c>
      <c r="K2198" s="229">
        <v>202229</v>
      </c>
      <c r="L2198" s="232">
        <v>202234</v>
      </c>
      <c r="N2198" s="119" t="str">
        <f t="shared" si="105"/>
        <v>828075-</v>
      </c>
      <c r="O2198" s="122" t="str">
        <f>IF(B2198="NET","",IF(B2198="","",IFERROR(VLOOKUP(N2198,EAN!$A:$B,2,FALSE),"MANGLER - MÅ OPPDATERE EAN-FANEN")))</f>
        <v/>
      </c>
      <c r="P2198" s="119">
        <f t="shared" si="106"/>
        <v>202226</v>
      </c>
      <c r="Q2198" s="119">
        <f t="shared" si="107"/>
        <v>202234</v>
      </c>
      <c r="S2198" s="137"/>
      <c r="U2198"/>
    </row>
    <row r="2199" spans="1:21" x14ac:dyDescent="0.2">
      <c r="A2199" s="228">
        <v>828075</v>
      </c>
      <c r="B2199" s="228" t="s">
        <v>2156</v>
      </c>
      <c r="C2199" s="228" t="s">
        <v>4204</v>
      </c>
      <c r="D2199" s="228" t="s">
        <v>2294</v>
      </c>
      <c r="E2199" s="228" t="s">
        <v>4395</v>
      </c>
      <c r="F2199" s="228" t="s">
        <v>8</v>
      </c>
      <c r="G2199" s="228" t="s">
        <v>128</v>
      </c>
      <c r="H2199" s="228">
        <v>3</v>
      </c>
      <c r="I2199" s="228">
        <v>3</v>
      </c>
      <c r="J2199" s="228">
        <v>3</v>
      </c>
      <c r="K2199" s="228">
        <v>3</v>
      </c>
      <c r="L2199" s="231">
        <v>3</v>
      </c>
      <c r="N2199" s="119" t="str">
        <f t="shared" si="105"/>
        <v>828075-55504-S</v>
      </c>
      <c r="O2199" s="122">
        <f>IF(B2199="NET","",IF(B2199="","",IFERROR(VLOOKUP(N2199,EAN!$A:$B,2,FALSE),"MANGLER - MÅ OPPDATERE EAN-FANEN")))</f>
        <v>7048652763563</v>
      </c>
      <c r="P2199" s="119">
        <f t="shared" si="106"/>
        <v>3</v>
      </c>
      <c r="Q2199" s="119">
        <f t="shared" si="107"/>
        <v>3</v>
      </c>
      <c r="S2199" s="137"/>
      <c r="U2199"/>
    </row>
    <row r="2200" spans="1:21" x14ac:dyDescent="0.2">
      <c r="A2200" s="228">
        <v>828075</v>
      </c>
      <c r="B2200" s="228" t="s">
        <v>2156</v>
      </c>
      <c r="C2200" s="228" t="s">
        <v>4204</v>
      </c>
      <c r="D2200" s="228" t="s">
        <v>2295</v>
      </c>
      <c r="E2200" s="228" t="s">
        <v>4395</v>
      </c>
      <c r="F2200" s="228" t="s">
        <v>7</v>
      </c>
      <c r="G2200" s="228" t="s">
        <v>128</v>
      </c>
      <c r="H2200" s="228">
        <v>18</v>
      </c>
      <c r="I2200" s="228">
        <v>18</v>
      </c>
      <c r="J2200" s="228">
        <v>18</v>
      </c>
      <c r="K2200" s="228">
        <v>18</v>
      </c>
      <c r="L2200" s="231">
        <v>18</v>
      </c>
      <c r="N2200" s="119" t="str">
        <f t="shared" si="105"/>
        <v>828075-55504-M</v>
      </c>
      <c r="O2200" s="122">
        <f>IF(B2200="NET","",IF(B2200="","",IFERROR(VLOOKUP(N2200,EAN!$A:$B,2,FALSE),"MANGLER - MÅ OPPDATERE EAN-FANEN")))</f>
        <v>7048652763556</v>
      </c>
      <c r="P2200" s="119">
        <f t="shared" si="106"/>
        <v>18</v>
      </c>
      <c r="Q2200" s="119">
        <f t="shared" si="107"/>
        <v>18</v>
      </c>
      <c r="S2200" s="137"/>
      <c r="U2200"/>
    </row>
    <row r="2201" spans="1:21" x14ac:dyDescent="0.2">
      <c r="A2201" s="228">
        <v>828075</v>
      </c>
      <c r="B2201" s="228" t="s">
        <v>2156</v>
      </c>
      <c r="C2201" s="228" t="s">
        <v>4204</v>
      </c>
      <c r="D2201" s="228" t="s">
        <v>2296</v>
      </c>
      <c r="E2201" s="228" t="s">
        <v>4395</v>
      </c>
      <c r="F2201" s="228" t="s">
        <v>67</v>
      </c>
      <c r="G2201" s="228" t="s">
        <v>128</v>
      </c>
      <c r="H2201" s="228">
        <v>23</v>
      </c>
      <c r="I2201" s="228">
        <v>23</v>
      </c>
      <c r="J2201" s="228">
        <v>23</v>
      </c>
      <c r="K2201" s="228">
        <v>23</v>
      </c>
      <c r="L2201" s="231">
        <v>23</v>
      </c>
      <c r="N2201" s="119" t="str">
        <f t="shared" si="105"/>
        <v>828075-55504-L</v>
      </c>
      <c r="O2201" s="122">
        <f>IF(B2201="NET","",IF(B2201="","",IFERROR(VLOOKUP(N2201,EAN!$A:$B,2,FALSE),"MANGLER - MÅ OPPDATERE EAN-FANEN")))</f>
        <v>7048652763549</v>
      </c>
      <c r="P2201" s="119">
        <f t="shared" si="106"/>
        <v>23</v>
      </c>
      <c r="Q2201" s="119">
        <f t="shared" si="107"/>
        <v>23</v>
      </c>
      <c r="S2201" s="137"/>
      <c r="U2201"/>
    </row>
    <row r="2202" spans="1:21" x14ac:dyDescent="0.2">
      <c r="A2202" s="228">
        <v>828075</v>
      </c>
      <c r="B2202" s="228" t="s">
        <v>2156</v>
      </c>
      <c r="C2202" s="228" t="s">
        <v>4204</v>
      </c>
      <c r="D2202" s="228" t="s">
        <v>2297</v>
      </c>
      <c r="E2202" s="228" t="s">
        <v>4395</v>
      </c>
      <c r="F2202" s="228" t="s">
        <v>68</v>
      </c>
      <c r="G2202" s="228" t="s">
        <v>128</v>
      </c>
      <c r="H2202" s="228">
        <v>0</v>
      </c>
      <c r="I2202" s="228">
        <v>0</v>
      </c>
      <c r="J2202" s="228">
        <v>0</v>
      </c>
      <c r="K2202" s="228">
        <v>0</v>
      </c>
      <c r="L2202" s="231">
        <v>0</v>
      </c>
      <c r="N2202" s="119" t="str">
        <f t="shared" si="105"/>
        <v>828075-55504-XL</v>
      </c>
      <c r="O2202" s="122">
        <f>IF(B2202="NET","",IF(B2202="","",IFERROR(VLOOKUP(N2202,EAN!$A:$B,2,FALSE),"MANGLER - MÅ OPPDATERE EAN-FANEN")))</f>
        <v>7048652763570</v>
      </c>
      <c r="P2202" s="119">
        <f t="shared" si="106"/>
        <v>0</v>
      </c>
      <c r="Q2202" s="119">
        <f t="shared" si="107"/>
        <v>0</v>
      </c>
      <c r="S2202" s="137"/>
      <c r="U2202"/>
    </row>
    <row r="2203" spans="1:21" x14ac:dyDescent="0.2">
      <c r="A2203" s="228">
        <v>828075</v>
      </c>
      <c r="B2203" s="228" t="s">
        <v>2156</v>
      </c>
      <c r="C2203" s="228" t="s">
        <v>4204</v>
      </c>
      <c r="D2203" s="228" t="s">
        <v>140</v>
      </c>
      <c r="E2203" s="228" t="s">
        <v>93</v>
      </c>
      <c r="F2203" s="228" t="s">
        <v>8</v>
      </c>
      <c r="G2203" s="228" t="s">
        <v>128</v>
      </c>
      <c r="H2203" s="228">
        <v>25</v>
      </c>
      <c r="I2203" s="228">
        <v>25</v>
      </c>
      <c r="J2203" s="228">
        <v>25</v>
      </c>
      <c r="K2203" s="228">
        <v>25</v>
      </c>
      <c r="L2203" s="231">
        <v>25</v>
      </c>
      <c r="N2203" s="119" t="str">
        <f t="shared" si="105"/>
        <v>828075-BLACK-S</v>
      </c>
      <c r="O2203" s="122">
        <f>IF(B2203="NET","",IF(B2203="","",IFERROR(VLOOKUP(N2203,EAN!$A:$B,2,FALSE),"MANGLER - MÅ OPPDATERE EAN-FANEN")))</f>
        <v>7048652275318</v>
      </c>
      <c r="P2203" s="119">
        <f t="shared" si="106"/>
        <v>25</v>
      </c>
      <c r="Q2203" s="119">
        <f t="shared" si="107"/>
        <v>25</v>
      </c>
      <c r="S2203" s="137"/>
      <c r="U2203"/>
    </row>
    <row r="2204" spans="1:21" x14ac:dyDescent="0.2">
      <c r="A2204" s="228">
        <v>828075</v>
      </c>
      <c r="B2204" s="228" t="s">
        <v>2156</v>
      </c>
      <c r="C2204" s="228" t="s">
        <v>4204</v>
      </c>
      <c r="D2204" s="228" t="s">
        <v>141</v>
      </c>
      <c r="E2204" s="228" t="s">
        <v>93</v>
      </c>
      <c r="F2204" s="228" t="s">
        <v>7</v>
      </c>
      <c r="G2204" s="228" t="s">
        <v>128</v>
      </c>
      <c r="H2204" s="228">
        <v>39</v>
      </c>
      <c r="I2204" s="228">
        <v>39</v>
      </c>
      <c r="J2204" s="228">
        <v>39</v>
      </c>
      <c r="K2204" s="228">
        <v>39</v>
      </c>
      <c r="L2204" s="231">
        <v>39</v>
      </c>
      <c r="N2204" s="119" t="str">
        <f t="shared" si="105"/>
        <v>828075-BLACK-M</v>
      </c>
      <c r="O2204" s="122">
        <f>IF(B2204="NET","",IF(B2204="","",IFERROR(VLOOKUP(N2204,EAN!$A:$B,2,FALSE),"MANGLER - MÅ OPPDATERE EAN-FANEN")))</f>
        <v>7048652275301</v>
      </c>
      <c r="P2204" s="119">
        <f t="shared" si="106"/>
        <v>39</v>
      </c>
      <c r="Q2204" s="119">
        <f t="shared" si="107"/>
        <v>39</v>
      </c>
      <c r="S2204" s="137"/>
      <c r="U2204"/>
    </row>
    <row r="2205" spans="1:21" x14ac:dyDescent="0.2">
      <c r="A2205" s="228">
        <v>828075</v>
      </c>
      <c r="B2205" s="228" t="s">
        <v>2156</v>
      </c>
      <c r="C2205" s="228" t="s">
        <v>4204</v>
      </c>
      <c r="D2205" s="228" t="s">
        <v>142</v>
      </c>
      <c r="E2205" s="228" t="s">
        <v>93</v>
      </c>
      <c r="F2205" s="228" t="s">
        <v>67</v>
      </c>
      <c r="G2205" s="228" t="s">
        <v>128</v>
      </c>
      <c r="H2205" s="228">
        <v>37</v>
      </c>
      <c r="I2205" s="228">
        <v>37</v>
      </c>
      <c r="J2205" s="228">
        <v>37</v>
      </c>
      <c r="K2205" s="228">
        <v>37</v>
      </c>
      <c r="L2205" s="231">
        <v>37</v>
      </c>
      <c r="N2205" s="119" t="str">
        <f t="shared" si="105"/>
        <v>828075-BLACK-L</v>
      </c>
      <c r="O2205" s="122">
        <f>IF(B2205="NET","",IF(B2205="","",IFERROR(VLOOKUP(N2205,EAN!$A:$B,2,FALSE),"MANGLER - MÅ OPPDATERE EAN-FANEN")))</f>
        <v>7048652275295</v>
      </c>
      <c r="P2205" s="119">
        <f t="shared" si="106"/>
        <v>37</v>
      </c>
      <c r="Q2205" s="119">
        <f t="shared" si="107"/>
        <v>37</v>
      </c>
      <c r="S2205" s="137"/>
      <c r="U2205"/>
    </row>
    <row r="2206" spans="1:21" x14ac:dyDescent="0.2">
      <c r="A2206" s="228">
        <v>828075</v>
      </c>
      <c r="B2206" s="228" t="s">
        <v>2156</v>
      </c>
      <c r="C2206" s="228" t="s">
        <v>4204</v>
      </c>
      <c r="D2206" s="228" t="s">
        <v>143</v>
      </c>
      <c r="E2206" s="228" t="s">
        <v>93</v>
      </c>
      <c r="F2206" s="228" t="s">
        <v>68</v>
      </c>
      <c r="G2206" s="228" t="s">
        <v>128</v>
      </c>
      <c r="H2206" s="228">
        <v>10</v>
      </c>
      <c r="I2206" s="228">
        <v>10</v>
      </c>
      <c r="J2206" s="228">
        <v>10</v>
      </c>
      <c r="K2206" s="228">
        <v>10</v>
      </c>
      <c r="L2206" s="231">
        <v>10</v>
      </c>
      <c r="N2206" s="119" t="str">
        <f t="shared" si="105"/>
        <v>828075-BLACK-XL</v>
      </c>
      <c r="O2206" s="122">
        <f>IF(B2206="NET","",IF(B2206="","",IFERROR(VLOOKUP(N2206,EAN!$A:$B,2,FALSE),"MANGLER - MÅ OPPDATERE EAN-FANEN")))</f>
        <v>7048652275325</v>
      </c>
      <c r="P2206" s="119">
        <f t="shared" si="106"/>
        <v>10</v>
      </c>
      <c r="Q2206" s="119">
        <f t="shared" si="107"/>
        <v>10</v>
      </c>
      <c r="S2206" s="137"/>
      <c r="U2206"/>
    </row>
    <row r="2207" spans="1:21" x14ac:dyDescent="0.2">
      <c r="A2207" s="228">
        <v>828075</v>
      </c>
      <c r="B2207" s="228" t="s">
        <v>2156</v>
      </c>
      <c r="C2207" s="228" t="s">
        <v>4204</v>
      </c>
      <c r="D2207" s="228" t="s">
        <v>853</v>
      </c>
      <c r="E2207" s="228" t="s">
        <v>2157</v>
      </c>
      <c r="F2207" s="228" t="s">
        <v>8</v>
      </c>
      <c r="G2207" s="228" t="s">
        <v>504</v>
      </c>
      <c r="H2207" s="228">
        <v>1</v>
      </c>
      <c r="I2207" s="228">
        <v>1</v>
      </c>
      <c r="J2207" s="228">
        <v>1</v>
      </c>
      <c r="K2207" s="228">
        <v>1</v>
      </c>
      <c r="L2207" s="231">
        <v>1</v>
      </c>
      <c r="N2207" s="119" t="str">
        <f t="shared" si="105"/>
        <v>828075-DEHRD-S</v>
      </c>
      <c r="O2207" s="122">
        <f>IF(B2207="NET","",IF(B2207="","",IFERROR(VLOOKUP(N2207,EAN!$A:$B,2,FALSE),"MANGLER - MÅ OPPDATERE EAN-FANEN")))</f>
        <v>7048652275356</v>
      </c>
      <c r="P2207" s="119">
        <f t="shared" si="106"/>
        <v>1</v>
      </c>
      <c r="Q2207" s="119">
        <f t="shared" si="107"/>
        <v>1</v>
      </c>
      <c r="S2207" s="137"/>
      <c r="U2207"/>
    </row>
    <row r="2208" spans="1:21" x14ac:dyDescent="0.2">
      <c r="A2208" s="228">
        <v>828075</v>
      </c>
      <c r="B2208" s="228" t="s">
        <v>2156</v>
      </c>
      <c r="C2208" s="228" t="s">
        <v>4204</v>
      </c>
      <c r="D2208" s="228" t="s">
        <v>854</v>
      </c>
      <c r="E2208" s="228" t="s">
        <v>2157</v>
      </c>
      <c r="F2208" s="228" t="s">
        <v>7</v>
      </c>
      <c r="G2208" s="228" t="s">
        <v>504</v>
      </c>
      <c r="H2208" s="228">
        <v>0</v>
      </c>
      <c r="I2208" s="228">
        <v>0</v>
      </c>
      <c r="J2208" s="228">
        <v>0</v>
      </c>
      <c r="K2208" s="228">
        <v>0</v>
      </c>
      <c r="L2208" s="231">
        <v>0</v>
      </c>
      <c r="N2208" s="119" t="str">
        <f t="shared" si="105"/>
        <v>828075-DEHRD-M</v>
      </c>
      <c r="O2208" s="122">
        <f>IF(B2208="NET","",IF(B2208="","",IFERROR(VLOOKUP(N2208,EAN!$A:$B,2,FALSE),"MANGLER - MÅ OPPDATERE EAN-FANEN")))</f>
        <v>7048652275349</v>
      </c>
      <c r="P2208" s="119">
        <f t="shared" si="106"/>
        <v>0</v>
      </c>
      <c r="Q2208" s="119">
        <f t="shared" si="107"/>
        <v>0</v>
      </c>
      <c r="S2208" s="137"/>
      <c r="U2208"/>
    </row>
    <row r="2209" spans="1:21" x14ac:dyDescent="0.2">
      <c r="A2209" s="228">
        <v>828075</v>
      </c>
      <c r="B2209" s="228" t="s">
        <v>2156</v>
      </c>
      <c r="C2209" s="228" t="s">
        <v>4204</v>
      </c>
      <c r="D2209" s="228" t="s">
        <v>855</v>
      </c>
      <c r="E2209" s="228" t="s">
        <v>2157</v>
      </c>
      <c r="F2209" s="228" t="s">
        <v>67</v>
      </c>
      <c r="G2209" s="228" t="s">
        <v>504</v>
      </c>
      <c r="H2209" s="228">
        <v>0</v>
      </c>
      <c r="I2209" s="228">
        <v>0</v>
      </c>
      <c r="J2209" s="228">
        <v>0</v>
      </c>
      <c r="K2209" s="228">
        <v>0</v>
      </c>
      <c r="L2209" s="231">
        <v>0</v>
      </c>
      <c r="N2209" s="119" t="str">
        <f t="shared" si="105"/>
        <v>828075-DEHRD-L</v>
      </c>
      <c r="O2209" s="122">
        <f>IF(B2209="NET","",IF(B2209="","",IFERROR(VLOOKUP(N2209,EAN!$A:$B,2,FALSE),"MANGLER - MÅ OPPDATERE EAN-FANEN")))</f>
        <v>7048652275332</v>
      </c>
      <c r="P2209" s="119">
        <f t="shared" si="106"/>
        <v>0</v>
      </c>
      <c r="Q2209" s="119">
        <f t="shared" si="107"/>
        <v>0</v>
      </c>
      <c r="S2209" s="137"/>
      <c r="U2209"/>
    </row>
    <row r="2210" spans="1:21" x14ac:dyDescent="0.2">
      <c r="A2210" s="228">
        <v>828075</v>
      </c>
      <c r="B2210" s="228" t="s">
        <v>2156</v>
      </c>
      <c r="C2210" s="228" t="s">
        <v>4204</v>
      </c>
      <c r="D2210" s="228" t="s">
        <v>856</v>
      </c>
      <c r="E2210" s="228" t="s">
        <v>2157</v>
      </c>
      <c r="F2210" s="228" t="s">
        <v>68</v>
      </c>
      <c r="G2210" s="228" t="s">
        <v>504</v>
      </c>
      <c r="H2210" s="228">
        <v>0</v>
      </c>
      <c r="I2210" s="228">
        <v>0</v>
      </c>
      <c r="J2210" s="228">
        <v>0</v>
      </c>
      <c r="K2210" s="228">
        <v>0</v>
      </c>
      <c r="L2210" s="231">
        <v>0</v>
      </c>
      <c r="N2210" s="119" t="str">
        <f t="shared" si="105"/>
        <v>828075-DEHRD-XL</v>
      </c>
      <c r="O2210" s="122">
        <f>IF(B2210="NET","",IF(B2210="","",IFERROR(VLOOKUP(N2210,EAN!$A:$B,2,FALSE),"MANGLER - MÅ OPPDATERE EAN-FANEN")))</f>
        <v>7048652275363</v>
      </c>
      <c r="P2210" s="119">
        <f t="shared" si="106"/>
        <v>0</v>
      </c>
      <c r="Q2210" s="119">
        <f t="shared" si="107"/>
        <v>0</v>
      </c>
      <c r="S2210" s="137"/>
      <c r="U2210"/>
    </row>
    <row r="2211" spans="1:21" x14ac:dyDescent="0.2">
      <c r="A2211" s="228">
        <v>828075</v>
      </c>
      <c r="B2211" s="228" t="s">
        <v>2156</v>
      </c>
      <c r="C2211" s="228" t="s">
        <v>4204</v>
      </c>
      <c r="D2211" s="228" t="s">
        <v>200</v>
      </c>
      <c r="E2211" s="228" t="s">
        <v>194</v>
      </c>
      <c r="F2211" s="228" t="s">
        <v>8</v>
      </c>
      <c r="G2211" s="228" t="s">
        <v>504</v>
      </c>
      <c r="H2211" s="228">
        <v>3</v>
      </c>
      <c r="I2211" s="228">
        <v>3</v>
      </c>
      <c r="J2211" s="228">
        <v>3</v>
      </c>
      <c r="K2211" s="228">
        <v>3</v>
      </c>
      <c r="L2211" s="231">
        <v>3</v>
      </c>
      <c r="N2211" s="119" t="str">
        <f t="shared" si="105"/>
        <v>828075-FOGRN-S</v>
      </c>
      <c r="O2211" s="122">
        <f>IF(B2211="NET","",IF(B2211="","",IFERROR(VLOOKUP(N2211,EAN!$A:$B,2,FALSE),"MANGLER - MÅ OPPDATERE EAN-FANEN")))</f>
        <v>7048652539038</v>
      </c>
      <c r="P2211" s="119">
        <f t="shared" si="106"/>
        <v>3</v>
      </c>
      <c r="Q2211" s="119">
        <f t="shared" si="107"/>
        <v>3</v>
      </c>
      <c r="S2211" s="137"/>
      <c r="U2211"/>
    </row>
    <row r="2212" spans="1:21" x14ac:dyDescent="0.2">
      <c r="A2212" s="228">
        <v>828075</v>
      </c>
      <c r="B2212" s="228" t="s">
        <v>2156</v>
      </c>
      <c r="C2212" s="228" t="s">
        <v>4204</v>
      </c>
      <c r="D2212" s="228" t="s">
        <v>201</v>
      </c>
      <c r="E2212" s="228" t="s">
        <v>194</v>
      </c>
      <c r="F2212" s="228" t="s">
        <v>7</v>
      </c>
      <c r="G2212" s="228" t="s">
        <v>504</v>
      </c>
      <c r="H2212" s="228">
        <v>1</v>
      </c>
      <c r="I2212" s="228">
        <v>1</v>
      </c>
      <c r="J2212" s="228">
        <v>1</v>
      </c>
      <c r="K2212" s="228">
        <v>1</v>
      </c>
      <c r="L2212" s="231">
        <v>1</v>
      </c>
      <c r="N2212" s="119" t="str">
        <f t="shared" si="105"/>
        <v>828075-FOGRN-M</v>
      </c>
      <c r="O2212" s="122">
        <f>IF(B2212="NET","",IF(B2212="","",IFERROR(VLOOKUP(N2212,EAN!$A:$B,2,FALSE),"MANGLER - MÅ OPPDATERE EAN-FANEN")))</f>
        <v>7048652539021</v>
      </c>
      <c r="P2212" s="119">
        <f t="shared" si="106"/>
        <v>1</v>
      </c>
      <c r="Q2212" s="119">
        <f t="shared" si="107"/>
        <v>1</v>
      </c>
      <c r="S2212" s="137"/>
      <c r="U2212"/>
    </row>
    <row r="2213" spans="1:21" x14ac:dyDescent="0.2">
      <c r="A2213" s="228">
        <v>828075</v>
      </c>
      <c r="B2213" s="228" t="s">
        <v>2156</v>
      </c>
      <c r="C2213" s="228" t="s">
        <v>4204</v>
      </c>
      <c r="D2213" s="228" t="s">
        <v>202</v>
      </c>
      <c r="E2213" s="228" t="s">
        <v>194</v>
      </c>
      <c r="F2213" s="228" t="s">
        <v>67</v>
      </c>
      <c r="G2213" s="228" t="s">
        <v>504</v>
      </c>
      <c r="H2213" s="228">
        <v>0</v>
      </c>
      <c r="I2213" s="228">
        <v>0</v>
      </c>
      <c r="J2213" s="228">
        <v>0</v>
      </c>
      <c r="K2213" s="228">
        <v>0</v>
      </c>
      <c r="L2213" s="231">
        <v>0</v>
      </c>
      <c r="N2213" s="119" t="str">
        <f t="shared" si="105"/>
        <v>828075-FOGRN-L</v>
      </c>
      <c r="O2213" s="122">
        <f>IF(B2213="NET","",IF(B2213="","",IFERROR(VLOOKUP(N2213,EAN!$A:$B,2,FALSE),"MANGLER - MÅ OPPDATERE EAN-FANEN")))</f>
        <v>7048652539014</v>
      </c>
      <c r="P2213" s="119">
        <f t="shared" si="106"/>
        <v>0</v>
      </c>
      <c r="Q2213" s="119">
        <f t="shared" si="107"/>
        <v>0</v>
      </c>
      <c r="S2213" s="137"/>
      <c r="U2213"/>
    </row>
    <row r="2214" spans="1:21" x14ac:dyDescent="0.2">
      <c r="A2214" s="228">
        <v>828075</v>
      </c>
      <c r="B2214" s="228" t="s">
        <v>2156</v>
      </c>
      <c r="C2214" s="228" t="s">
        <v>4204</v>
      </c>
      <c r="D2214" s="228" t="s">
        <v>203</v>
      </c>
      <c r="E2214" s="228" t="s">
        <v>194</v>
      </c>
      <c r="F2214" s="228" t="s">
        <v>68</v>
      </c>
      <c r="G2214" s="228" t="s">
        <v>504</v>
      </c>
      <c r="H2214" s="228">
        <v>0</v>
      </c>
      <c r="I2214" s="228">
        <v>0</v>
      </c>
      <c r="J2214" s="228">
        <v>0</v>
      </c>
      <c r="K2214" s="228">
        <v>0</v>
      </c>
      <c r="L2214" s="231">
        <v>0</v>
      </c>
      <c r="N2214" s="119" t="str">
        <f t="shared" si="105"/>
        <v>828075-FOGRN-XL</v>
      </c>
      <c r="O2214" s="122">
        <f>IF(B2214="NET","",IF(B2214="","",IFERROR(VLOOKUP(N2214,EAN!$A:$B,2,FALSE),"MANGLER - MÅ OPPDATERE EAN-FANEN")))</f>
        <v>7048652539045</v>
      </c>
      <c r="P2214" s="119">
        <f t="shared" si="106"/>
        <v>0</v>
      </c>
      <c r="Q2214" s="119">
        <f t="shared" si="107"/>
        <v>0</v>
      </c>
      <c r="S2214" s="137"/>
      <c r="U2214"/>
    </row>
    <row r="2215" spans="1:21" x14ac:dyDescent="0.2">
      <c r="A2215" s="228">
        <v>828075</v>
      </c>
      <c r="B2215" s="228" t="s">
        <v>2156</v>
      </c>
      <c r="C2215" s="228" t="s">
        <v>4204</v>
      </c>
      <c r="D2215" s="228" t="s">
        <v>857</v>
      </c>
      <c r="E2215" s="228" t="s">
        <v>94</v>
      </c>
      <c r="F2215" s="228" t="s">
        <v>8</v>
      </c>
      <c r="G2215" s="228" t="s">
        <v>504</v>
      </c>
      <c r="H2215" s="228">
        <v>0</v>
      </c>
      <c r="I2215" s="228">
        <v>0</v>
      </c>
      <c r="J2215" s="228">
        <v>0</v>
      </c>
      <c r="K2215" s="228">
        <v>0</v>
      </c>
      <c r="L2215" s="231">
        <v>0</v>
      </c>
      <c r="N2215" s="119" t="str">
        <f t="shared" si="105"/>
        <v>828075-NAVY-S</v>
      </c>
      <c r="O2215" s="122">
        <f>IF(B2215="NET","",IF(B2215="","",IFERROR(VLOOKUP(N2215,EAN!$A:$B,2,FALSE),"MANGLER - MÅ OPPDATERE EAN-FANEN")))</f>
        <v>7048652275394</v>
      </c>
      <c r="P2215" s="119">
        <f t="shared" si="106"/>
        <v>0</v>
      </c>
      <c r="Q2215" s="119">
        <f t="shared" si="107"/>
        <v>0</v>
      </c>
      <c r="S2215" s="137"/>
      <c r="U2215"/>
    </row>
    <row r="2216" spans="1:21" x14ac:dyDescent="0.2">
      <c r="A2216" s="228">
        <v>828075</v>
      </c>
      <c r="B2216" s="228" t="s">
        <v>2156</v>
      </c>
      <c r="C2216" s="228" t="s">
        <v>4204</v>
      </c>
      <c r="D2216" s="228" t="s">
        <v>858</v>
      </c>
      <c r="E2216" s="228" t="s">
        <v>94</v>
      </c>
      <c r="F2216" s="228" t="s">
        <v>7</v>
      </c>
      <c r="G2216" s="228" t="s">
        <v>504</v>
      </c>
      <c r="H2216" s="228">
        <v>0</v>
      </c>
      <c r="I2216" s="228">
        <v>0</v>
      </c>
      <c r="J2216" s="228">
        <v>0</v>
      </c>
      <c r="K2216" s="228">
        <v>0</v>
      </c>
      <c r="L2216" s="231">
        <v>0</v>
      </c>
      <c r="N2216" s="119" t="str">
        <f t="shared" si="105"/>
        <v>828075-NAVY-M</v>
      </c>
      <c r="O2216" s="122">
        <f>IF(B2216="NET","",IF(B2216="","",IFERROR(VLOOKUP(N2216,EAN!$A:$B,2,FALSE),"MANGLER - MÅ OPPDATERE EAN-FANEN")))</f>
        <v>7048652275387</v>
      </c>
      <c r="P2216" s="119">
        <f t="shared" si="106"/>
        <v>0</v>
      </c>
      <c r="Q2216" s="119">
        <f t="shared" si="107"/>
        <v>0</v>
      </c>
      <c r="S2216" s="137"/>
      <c r="U2216"/>
    </row>
    <row r="2217" spans="1:21" x14ac:dyDescent="0.2">
      <c r="A2217" s="228">
        <v>828075</v>
      </c>
      <c r="B2217" s="228" t="s">
        <v>2156</v>
      </c>
      <c r="C2217" s="228" t="s">
        <v>4204</v>
      </c>
      <c r="D2217" s="228" t="s">
        <v>859</v>
      </c>
      <c r="E2217" s="228" t="s">
        <v>94</v>
      </c>
      <c r="F2217" s="228" t="s">
        <v>67</v>
      </c>
      <c r="G2217" s="228" t="s">
        <v>504</v>
      </c>
      <c r="H2217" s="228">
        <v>0</v>
      </c>
      <c r="I2217" s="228">
        <v>0</v>
      </c>
      <c r="J2217" s="228">
        <v>0</v>
      </c>
      <c r="K2217" s="228">
        <v>0</v>
      </c>
      <c r="L2217" s="231">
        <v>0</v>
      </c>
      <c r="N2217" s="119" t="str">
        <f t="shared" si="105"/>
        <v>828075-NAVY-L</v>
      </c>
      <c r="O2217" s="122">
        <f>IF(B2217="NET","",IF(B2217="","",IFERROR(VLOOKUP(N2217,EAN!$A:$B,2,FALSE),"MANGLER - MÅ OPPDATERE EAN-FANEN")))</f>
        <v>7048652275370</v>
      </c>
      <c r="P2217" s="119">
        <f t="shared" si="106"/>
        <v>0</v>
      </c>
      <c r="Q2217" s="119">
        <f t="shared" si="107"/>
        <v>0</v>
      </c>
      <c r="S2217" s="137"/>
      <c r="U2217"/>
    </row>
    <row r="2218" spans="1:21" x14ac:dyDescent="0.2">
      <c r="A2218" s="228">
        <v>828075</v>
      </c>
      <c r="B2218" s="228" t="s">
        <v>2156</v>
      </c>
      <c r="C2218" s="228" t="s">
        <v>4204</v>
      </c>
      <c r="D2218" s="228" t="s">
        <v>860</v>
      </c>
      <c r="E2218" s="228" t="s">
        <v>94</v>
      </c>
      <c r="F2218" s="228" t="s">
        <v>68</v>
      </c>
      <c r="G2218" s="228" t="s">
        <v>504</v>
      </c>
      <c r="H2218" s="228">
        <v>0</v>
      </c>
      <c r="I2218" s="228">
        <v>0</v>
      </c>
      <c r="J2218" s="228">
        <v>0</v>
      </c>
      <c r="K2218" s="228">
        <v>0</v>
      </c>
      <c r="L2218" s="231">
        <v>0</v>
      </c>
      <c r="N2218" s="119" t="str">
        <f t="shared" si="105"/>
        <v>828075-NAVY-XL</v>
      </c>
      <c r="O2218" s="122">
        <f>IF(B2218="NET","",IF(B2218="","",IFERROR(VLOOKUP(N2218,EAN!$A:$B,2,FALSE),"MANGLER - MÅ OPPDATERE EAN-FANEN")))</f>
        <v>7048652275400</v>
      </c>
      <c r="P2218" s="119">
        <f t="shared" si="106"/>
        <v>0</v>
      </c>
      <c r="Q2218" s="119">
        <f t="shared" si="107"/>
        <v>0</v>
      </c>
      <c r="S2218" s="137"/>
      <c r="U2218"/>
    </row>
    <row r="2219" spans="1:21" x14ac:dyDescent="0.2">
      <c r="A2219" s="229">
        <v>828076</v>
      </c>
      <c r="B2219" s="228" t="s">
        <v>248</v>
      </c>
      <c r="C2219" s="228"/>
      <c r="D2219" s="228"/>
      <c r="E2219" s="228"/>
      <c r="F2219" s="228"/>
      <c r="G2219" s="228"/>
      <c r="H2219" s="229">
        <v>202226</v>
      </c>
      <c r="I2219" s="229">
        <v>202227</v>
      </c>
      <c r="J2219" s="229">
        <v>202228</v>
      </c>
      <c r="K2219" s="229">
        <v>202229</v>
      </c>
      <c r="L2219" s="232">
        <v>202234</v>
      </c>
      <c r="N2219" s="119" t="str">
        <f t="shared" si="105"/>
        <v>828076-</v>
      </c>
      <c r="O2219" s="122" t="str">
        <f>IF(B2219="NET","",IF(B2219="","",IFERROR(VLOOKUP(N2219,EAN!$A:$B,2,FALSE),"MANGLER - MÅ OPPDATERE EAN-FANEN")))</f>
        <v/>
      </c>
      <c r="P2219" s="119">
        <f t="shared" si="106"/>
        <v>202226</v>
      </c>
      <c r="Q2219" s="119">
        <f t="shared" si="107"/>
        <v>202234</v>
      </c>
      <c r="S2219" s="137"/>
      <c r="U2219"/>
    </row>
    <row r="2220" spans="1:21" x14ac:dyDescent="0.2">
      <c r="A2220" s="228">
        <v>828076</v>
      </c>
      <c r="B2220" s="228" t="s">
        <v>2158</v>
      </c>
      <c r="C2220" s="228" t="s">
        <v>4204</v>
      </c>
      <c r="D2220" s="228" t="s">
        <v>2298</v>
      </c>
      <c r="E2220" s="228" t="s">
        <v>4395</v>
      </c>
      <c r="F2220" s="228" t="s">
        <v>69</v>
      </c>
      <c r="G2220" s="228" t="s">
        <v>128</v>
      </c>
      <c r="H2220" s="228">
        <v>5</v>
      </c>
      <c r="I2220" s="228">
        <v>5</v>
      </c>
      <c r="J2220" s="228">
        <v>5</v>
      </c>
      <c r="K2220" s="228">
        <v>5</v>
      </c>
      <c r="L2220" s="231">
        <v>5</v>
      </c>
      <c r="N2220" s="119" t="str">
        <f t="shared" si="105"/>
        <v>828076-55504-XS</v>
      </c>
      <c r="O2220" s="122">
        <f>IF(B2220="NET","",IF(B2220="","",IFERROR(VLOOKUP(N2220,EAN!$A:$B,2,FALSE),"MANGLER - MÅ OPPDATERE EAN-FANEN")))</f>
        <v>7048652763457</v>
      </c>
      <c r="P2220" s="119">
        <f t="shared" si="106"/>
        <v>5</v>
      </c>
      <c r="Q2220" s="119">
        <f t="shared" si="107"/>
        <v>5</v>
      </c>
      <c r="S2220" s="137"/>
      <c r="U2220"/>
    </row>
    <row r="2221" spans="1:21" x14ac:dyDescent="0.2">
      <c r="A2221" s="228">
        <v>828076</v>
      </c>
      <c r="B2221" s="228" t="s">
        <v>2158</v>
      </c>
      <c r="C2221" s="228" t="s">
        <v>4204</v>
      </c>
      <c r="D2221" s="228" t="s">
        <v>2294</v>
      </c>
      <c r="E2221" s="228" t="s">
        <v>4395</v>
      </c>
      <c r="F2221" s="228" t="s">
        <v>8</v>
      </c>
      <c r="G2221" s="228" t="s">
        <v>128</v>
      </c>
      <c r="H2221" s="228">
        <v>27</v>
      </c>
      <c r="I2221" s="228">
        <v>27</v>
      </c>
      <c r="J2221" s="228">
        <v>27</v>
      </c>
      <c r="K2221" s="228">
        <v>27</v>
      </c>
      <c r="L2221" s="231">
        <v>27</v>
      </c>
      <c r="N2221" s="119" t="str">
        <f t="shared" si="105"/>
        <v>828076-55504-S</v>
      </c>
      <c r="O2221" s="122">
        <f>IF(B2221="NET","",IF(B2221="","",IFERROR(VLOOKUP(N2221,EAN!$A:$B,2,FALSE),"MANGLER - MÅ OPPDATERE EAN-FANEN")))</f>
        <v>7048652763440</v>
      </c>
      <c r="P2221" s="119">
        <f t="shared" si="106"/>
        <v>27</v>
      </c>
      <c r="Q2221" s="119">
        <f t="shared" si="107"/>
        <v>27</v>
      </c>
      <c r="S2221" s="137"/>
      <c r="U2221"/>
    </row>
    <row r="2222" spans="1:21" x14ac:dyDescent="0.2">
      <c r="A2222" s="228">
        <v>828076</v>
      </c>
      <c r="B2222" s="228" t="s">
        <v>2158</v>
      </c>
      <c r="C2222" s="228" t="s">
        <v>4204</v>
      </c>
      <c r="D2222" s="228" t="s">
        <v>2295</v>
      </c>
      <c r="E2222" s="228" t="s">
        <v>4395</v>
      </c>
      <c r="F2222" s="228" t="s">
        <v>7</v>
      </c>
      <c r="G2222" s="228" t="s">
        <v>128</v>
      </c>
      <c r="H2222" s="228">
        <v>43</v>
      </c>
      <c r="I2222" s="228">
        <v>43</v>
      </c>
      <c r="J2222" s="228">
        <v>43</v>
      </c>
      <c r="K2222" s="228">
        <v>43</v>
      </c>
      <c r="L2222" s="231">
        <v>43</v>
      </c>
      <c r="N2222" s="119" t="str">
        <f t="shared" si="105"/>
        <v>828076-55504-M</v>
      </c>
      <c r="O2222" s="122">
        <f>IF(B2222="NET","",IF(B2222="","",IFERROR(VLOOKUP(N2222,EAN!$A:$B,2,FALSE),"MANGLER - MÅ OPPDATERE EAN-FANEN")))</f>
        <v>7048652763433</v>
      </c>
      <c r="P2222" s="119">
        <f t="shared" si="106"/>
        <v>43</v>
      </c>
      <c r="Q2222" s="119">
        <f t="shared" si="107"/>
        <v>43</v>
      </c>
      <c r="S2222" s="137"/>
      <c r="U2222"/>
    </row>
    <row r="2223" spans="1:21" x14ac:dyDescent="0.2">
      <c r="A2223" s="228">
        <v>828076</v>
      </c>
      <c r="B2223" s="228" t="s">
        <v>2158</v>
      </c>
      <c r="C2223" s="228" t="s">
        <v>4204</v>
      </c>
      <c r="D2223" s="228" t="s">
        <v>2296</v>
      </c>
      <c r="E2223" s="228" t="s">
        <v>4395</v>
      </c>
      <c r="F2223" s="228" t="s">
        <v>67</v>
      </c>
      <c r="G2223" s="228" t="s">
        <v>128</v>
      </c>
      <c r="H2223" s="228">
        <v>12</v>
      </c>
      <c r="I2223" s="228">
        <v>12</v>
      </c>
      <c r="J2223" s="228">
        <v>12</v>
      </c>
      <c r="K2223" s="228">
        <v>12</v>
      </c>
      <c r="L2223" s="231">
        <v>12</v>
      </c>
      <c r="N2223" s="119" t="str">
        <f t="shared" si="105"/>
        <v>828076-55504-L</v>
      </c>
      <c r="O2223" s="122">
        <f>IF(B2223="NET","",IF(B2223="","",IFERROR(VLOOKUP(N2223,EAN!$A:$B,2,FALSE),"MANGLER - MÅ OPPDATERE EAN-FANEN")))</f>
        <v>7048652763426</v>
      </c>
      <c r="P2223" s="119">
        <f t="shared" si="106"/>
        <v>12</v>
      </c>
      <c r="Q2223" s="119">
        <f t="shared" si="107"/>
        <v>12</v>
      </c>
      <c r="S2223" s="137"/>
      <c r="U2223"/>
    </row>
    <row r="2224" spans="1:21" x14ac:dyDescent="0.2">
      <c r="A2224" s="228">
        <v>828076</v>
      </c>
      <c r="B2224" s="228" t="s">
        <v>2158</v>
      </c>
      <c r="C2224" s="228" t="s">
        <v>4204</v>
      </c>
      <c r="D2224" s="228" t="s">
        <v>654</v>
      </c>
      <c r="E2224" s="228" t="s">
        <v>4364</v>
      </c>
      <c r="F2224" s="228" t="s">
        <v>69</v>
      </c>
      <c r="G2224" s="228" t="s">
        <v>128</v>
      </c>
      <c r="H2224" s="228">
        <v>5</v>
      </c>
      <c r="I2224" s="228">
        <v>5</v>
      </c>
      <c r="J2224" s="228">
        <v>5</v>
      </c>
      <c r="K2224" s="228">
        <v>5</v>
      </c>
      <c r="L2224" s="231">
        <v>5</v>
      </c>
      <c r="N2224" s="119" t="str">
        <f t="shared" si="105"/>
        <v>828076-99901-XS</v>
      </c>
      <c r="O2224" s="122">
        <f>IF(B2224="NET","",IF(B2224="","",IFERROR(VLOOKUP(N2224,EAN!$A:$B,2,FALSE),"MANGLER - MÅ OPPDATERE EAN-FANEN")))</f>
        <v>7048652763495</v>
      </c>
      <c r="P2224" s="119">
        <f t="shared" si="106"/>
        <v>5</v>
      </c>
      <c r="Q2224" s="119">
        <f t="shared" si="107"/>
        <v>5</v>
      </c>
      <c r="S2224" s="137"/>
      <c r="U2224"/>
    </row>
    <row r="2225" spans="1:21" x14ac:dyDescent="0.2">
      <c r="A2225" s="228">
        <v>828076</v>
      </c>
      <c r="B2225" s="228" t="s">
        <v>2158</v>
      </c>
      <c r="C2225" s="228" t="s">
        <v>4204</v>
      </c>
      <c r="D2225" s="228" t="s">
        <v>650</v>
      </c>
      <c r="E2225" s="228" t="s">
        <v>4364</v>
      </c>
      <c r="F2225" s="228" t="s">
        <v>8</v>
      </c>
      <c r="G2225" s="228" t="s">
        <v>128</v>
      </c>
      <c r="H2225" s="228">
        <v>30</v>
      </c>
      <c r="I2225" s="228">
        <v>30</v>
      </c>
      <c r="J2225" s="228">
        <v>30</v>
      </c>
      <c r="K2225" s="228">
        <v>30</v>
      </c>
      <c r="L2225" s="231">
        <v>30</v>
      </c>
      <c r="N2225" s="119" t="str">
        <f t="shared" si="105"/>
        <v>828076-99901-S</v>
      </c>
      <c r="O2225" s="122">
        <f>IF(B2225="NET","",IF(B2225="","",IFERROR(VLOOKUP(N2225,EAN!$A:$B,2,FALSE),"MANGLER - MÅ OPPDATERE EAN-FANEN")))</f>
        <v>7048652763488</v>
      </c>
      <c r="P2225" s="119">
        <f t="shared" si="106"/>
        <v>30</v>
      </c>
      <c r="Q2225" s="119">
        <f t="shared" si="107"/>
        <v>30</v>
      </c>
      <c r="S2225" s="137"/>
      <c r="U2225"/>
    </row>
    <row r="2226" spans="1:21" x14ac:dyDescent="0.2">
      <c r="A2226" s="228">
        <v>828076</v>
      </c>
      <c r="B2226" s="228" t="s">
        <v>2158</v>
      </c>
      <c r="C2226" s="228" t="s">
        <v>4204</v>
      </c>
      <c r="D2226" s="228" t="s">
        <v>651</v>
      </c>
      <c r="E2226" s="228" t="s">
        <v>4364</v>
      </c>
      <c r="F2226" s="228" t="s">
        <v>7</v>
      </c>
      <c r="G2226" s="228" t="s">
        <v>128</v>
      </c>
      <c r="H2226" s="228">
        <v>38</v>
      </c>
      <c r="I2226" s="228">
        <v>38</v>
      </c>
      <c r="J2226" s="228">
        <v>38</v>
      </c>
      <c r="K2226" s="228">
        <v>38</v>
      </c>
      <c r="L2226" s="231">
        <v>38</v>
      </c>
      <c r="N2226" s="119" t="str">
        <f t="shared" si="105"/>
        <v>828076-99901-M</v>
      </c>
      <c r="O2226" s="122">
        <f>IF(B2226="NET","",IF(B2226="","",IFERROR(VLOOKUP(N2226,EAN!$A:$B,2,FALSE),"MANGLER - MÅ OPPDATERE EAN-FANEN")))</f>
        <v>7048652763471</v>
      </c>
      <c r="P2226" s="119">
        <f t="shared" si="106"/>
        <v>38</v>
      </c>
      <c r="Q2226" s="119">
        <f t="shared" si="107"/>
        <v>38</v>
      </c>
      <c r="S2226" s="137"/>
      <c r="U2226"/>
    </row>
    <row r="2227" spans="1:21" x14ac:dyDescent="0.2">
      <c r="A2227" s="228">
        <v>828076</v>
      </c>
      <c r="B2227" s="228" t="s">
        <v>2158</v>
      </c>
      <c r="C2227" s="228" t="s">
        <v>4204</v>
      </c>
      <c r="D2227" s="228" t="s">
        <v>652</v>
      </c>
      <c r="E2227" s="228" t="s">
        <v>4364</v>
      </c>
      <c r="F2227" s="228" t="s">
        <v>67</v>
      </c>
      <c r="G2227" s="228" t="s">
        <v>128</v>
      </c>
      <c r="H2227" s="228">
        <v>25</v>
      </c>
      <c r="I2227" s="228">
        <v>25</v>
      </c>
      <c r="J2227" s="228">
        <v>25</v>
      </c>
      <c r="K2227" s="228">
        <v>25</v>
      </c>
      <c r="L2227" s="231">
        <v>25</v>
      </c>
      <c r="N2227" s="119" t="str">
        <f t="shared" si="105"/>
        <v>828076-99901-L</v>
      </c>
      <c r="O2227" s="122">
        <f>IF(B2227="NET","",IF(B2227="","",IFERROR(VLOOKUP(N2227,EAN!$A:$B,2,FALSE),"MANGLER - MÅ OPPDATERE EAN-FANEN")))</f>
        <v>7048652763464</v>
      </c>
      <c r="P2227" s="119">
        <f t="shared" si="106"/>
        <v>25</v>
      </c>
      <c r="Q2227" s="119">
        <f t="shared" si="107"/>
        <v>25</v>
      </c>
      <c r="S2227" s="137"/>
      <c r="U2227"/>
    </row>
    <row r="2228" spans="1:21" x14ac:dyDescent="0.2">
      <c r="A2228" s="228">
        <v>828076</v>
      </c>
      <c r="B2228" s="228" t="s">
        <v>2158</v>
      </c>
      <c r="C2228" s="228" t="s">
        <v>4204</v>
      </c>
      <c r="D2228" s="228" t="s">
        <v>828</v>
      </c>
      <c r="E2228" s="228" t="s">
        <v>2149</v>
      </c>
      <c r="F2228" s="228" t="s">
        <v>69</v>
      </c>
      <c r="G2228" s="228" t="s">
        <v>504</v>
      </c>
      <c r="H2228" s="228">
        <v>0</v>
      </c>
      <c r="I2228" s="228">
        <v>0</v>
      </c>
      <c r="J2228" s="228">
        <v>0</v>
      </c>
      <c r="K2228" s="228">
        <v>0</v>
      </c>
      <c r="L2228" s="231">
        <v>0</v>
      </c>
      <c r="N2228" s="119" t="str">
        <f t="shared" si="105"/>
        <v>828076-HYDRO-XS</v>
      </c>
      <c r="O2228" s="122">
        <f>IF(B2228="NET","",IF(B2228="","",IFERROR(VLOOKUP(N2228,EAN!$A:$B,2,FALSE),"MANGLER - MÅ OPPDATERE EAN-FANEN")))</f>
        <v>7048652275448</v>
      </c>
      <c r="P2228" s="119">
        <f t="shared" si="106"/>
        <v>0</v>
      </c>
      <c r="Q2228" s="119">
        <f t="shared" si="107"/>
        <v>0</v>
      </c>
      <c r="S2228" s="137"/>
      <c r="U2228"/>
    </row>
    <row r="2229" spans="1:21" x14ac:dyDescent="0.2">
      <c r="A2229" s="228">
        <v>828076</v>
      </c>
      <c r="B2229" s="228" t="s">
        <v>2158</v>
      </c>
      <c r="C2229" s="228" t="s">
        <v>4204</v>
      </c>
      <c r="D2229" s="228" t="s">
        <v>156</v>
      </c>
      <c r="E2229" s="228" t="s">
        <v>2149</v>
      </c>
      <c r="F2229" s="228" t="s">
        <v>8</v>
      </c>
      <c r="G2229" s="228" t="s">
        <v>504</v>
      </c>
      <c r="H2229" s="228">
        <v>0</v>
      </c>
      <c r="I2229" s="228">
        <v>0</v>
      </c>
      <c r="J2229" s="228">
        <v>0</v>
      </c>
      <c r="K2229" s="228">
        <v>0</v>
      </c>
      <c r="L2229" s="231">
        <v>0</v>
      </c>
      <c r="N2229" s="119" t="str">
        <f t="shared" si="105"/>
        <v>828076-HYDRO-S</v>
      </c>
      <c r="O2229" s="122">
        <f>IF(B2229="NET","",IF(B2229="","",IFERROR(VLOOKUP(N2229,EAN!$A:$B,2,FALSE),"MANGLER - MÅ OPPDATERE EAN-FANEN")))</f>
        <v>7048652275431</v>
      </c>
      <c r="P2229" s="119">
        <f t="shared" si="106"/>
        <v>0</v>
      </c>
      <c r="Q2229" s="119">
        <f t="shared" si="107"/>
        <v>0</v>
      </c>
      <c r="S2229" s="137"/>
      <c r="U2229"/>
    </row>
    <row r="2230" spans="1:21" x14ac:dyDescent="0.2">
      <c r="A2230" s="228">
        <v>828076</v>
      </c>
      <c r="B2230" s="228" t="s">
        <v>2158</v>
      </c>
      <c r="C2230" s="228" t="s">
        <v>4204</v>
      </c>
      <c r="D2230" s="228" t="s">
        <v>157</v>
      </c>
      <c r="E2230" s="228" t="s">
        <v>2149</v>
      </c>
      <c r="F2230" s="228" t="s">
        <v>7</v>
      </c>
      <c r="G2230" s="228" t="s">
        <v>504</v>
      </c>
      <c r="H2230" s="228">
        <v>0</v>
      </c>
      <c r="I2230" s="228">
        <v>0</v>
      </c>
      <c r="J2230" s="228">
        <v>0</v>
      </c>
      <c r="K2230" s="228">
        <v>0</v>
      </c>
      <c r="L2230" s="231">
        <v>0</v>
      </c>
      <c r="N2230" s="119" t="str">
        <f t="shared" si="105"/>
        <v>828076-HYDRO-M</v>
      </c>
      <c r="O2230" s="122">
        <f>IF(B2230="NET","",IF(B2230="","",IFERROR(VLOOKUP(N2230,EAN!$A:$B,2,FALSE),"MANGLER - MÅ OPPDATERE EAN-FANEN")))</f>
        <v>7048652275424</v>
      </c>
      <c r="P2230" s="119">
        <f t="shared" si="106"/>
        <v>0</v>
      </c>
      <c r="Q2230" s="119">
        <f t="shared" si="107"/>
        <v>0</v>
      </c>
      <c r="S2230" s="137"/>
      <c r="U2230"/>
    </row>
    <row r="2231" spans="1:21" x14ac:dyDescent="0.2">
      <c r="A2231" s="228">
        <v>828076</v>
      </c>
      <c r="B2231" s="228" t="s">
        <v>2158</v>
      </c>
      <c r="C2231" s="228" t="s">
        <v>4204</v>
      </c>
      <c r="D2231" s="228" t="s">
        <v>158</v>
      </c>
      <c r="E2231" s="228" t="s">
        <v>2149</v>
      </c>
      <c r="F2231" s="228" t="s">
        <v>67</v>
      </c>
      <c r="G2231" s="228" t="s">
        <v>504</v>
      </c>
      <c r="H2231" s="228">
        <v>0</v>
      </c>
      <c r="I2231" s="228">
        <v>0</v>
      </c>
      <c r="J2231" s="228">
        <v>0</v>
      </c>
      <c r="K2231" s="228">
        <v>0</v>
      </c>
      <c r="L2231" s="231">
        <v>0</v>
      </c>
      <c r="N2231" s="119" t="str">
        <f t="shared" si="105"/>
        <v>828076-HYDRO-L</v>
      </c>
      <c r="O2231" s="122">
        <f>IF(B2231="NET","",IF(B2231="","",IFERROR(VLOOKUP(N2231,EAN!$A:$B,2,FALSE),"MANGLER - MÅ OPPDATERE EAN-FANEN")))</f>
        <v>7048652275417</v>
      </c>
      <c r="P2231" s="119">
        <f t="shared" si="106"/>
        <v>0</v>
      </c>
      <c r="Q2231" s="119">
        <f t="shared" si="107"/>
        <v>0</v>
      </c>
      <c r="S2231" s="137"/>
      <c r="U2231"/>
    </row>
    <row r="2232" spans="1:21" x14ac:dyDescent="0.2">
      <c r="A2232" s="228">
        <v>828076</v>
      </c>
      <c r="B2232" s="228" t="s">
        <v>2158</v>
      </c>
      <c r="C2232" s="228" t="s">
        <v>4204</v>
      </c>
      <c r="D2232" s="228" t="s">
        <v>861</v>
      </c>
      <c r="E2232" s="228" t="s">
        <v>2142</v>
      </c>
      <c r="F2232" s="228" t="s">
        <v>69</v>
      </c>
      <c r="G2232" s="228" t="s">
        <v>504</v>
      </c>
      <c r="H2232" s="228">
        <v>7</v>
      </c>
      <c r="I2232" s="228">
        <v>7</v>
      </c>
      <c r="J2232" s="228">
        <v>7</v>
      </c>
      <c r="K2232" s="228">
        <v>7</v>
      </c>
      <c r="L2232" s="231">
        <v>7</v>
      </c>
      <c r="N2232" s="119" t="str">
        <f t="shared" si="105"/>
        <v>828076-LTGRY-XS</v>
      </c>
      <c r="O2232" s="122">
        <f>IF(B2232="NET","",IF(B2232="","",IFERROR(VLOOKUP(N2232,EAN!$A:$B,2,FALSE),"MANGLER - MÅ OPPDATERE EAN-FANEN")))</f>
        <v>7048652275486</v>
      </c>
      <c r="P2232" s="119">
        <f t="shared" si="106"/>
        <v>7</v>
      </c>
      <c r="Q2232" s="119">
        <f t="shared" si="107"/>
        <v>7</v>
      </c>
      <c r="S2232" s="137"/>
      <c r="U2232"/>
    </row>
    <row r="2233" spans="1:21" x14ac:dyDescent="0.2">
      <c r="A2233" s="228">
        <v>828076</v>
      </c>
      <c r="B2233" s="228" t="s">
        <v>2158</v>
      </c>
      <c r="C2233" s="228" t="s">
        <v>4204</v>
      </c>
      <c r="D2233" s="228" t="s">
        <v>622</v>
      </c>
      <c r="E2233" s="228" t="s">
        <v>2142</v>
      </c>
      <c r="F2233" s="228" t="s">
        <v>8</v>
      </c>
      <c r="G2233" s="228" t="s">
        <v>504</v>
      </c>
      <c r="H2233" s="228">
        <v>33</v>
      </c>
      <c r="I2233" s="228">
        <v>33</v>
      </c>
      <c r="J2233" s="228">
        <v>33</v>
      </c>
      <c r="K2233" s="228">
        <v>33</v>
      </c>
      <c r="L2233" s="231">
        <v>33</v>
      </c>
      <c r="N2233" s="119" t="str">
        <f t="shared" si="105"/>
        <v>828076-LTGRY-S</v>
      </c>
      <c r="O2233" s="122">
        <f>IF(B2233="NET","",IF(B2233="","",IFERROR(VLOOKUP(N2233,EAN!$A:$B,2,FALSE),"MANGLER - MÅ OPPDATERE EAN-FANEN")))</f>
        <v>7048652275479</v>
      </c>
      <c r="P2233" s="119">
        <f t="shared" si="106"/>
        <v>33</v>
      </c>
      <c r="Q2233" s="119">
        <f t="shared" si="107"/>
        <v>33</v>
      </c>
      <c r="S2233" s="137"/>
      <c r="U2233"/>
    </row>
    <row r="2234" spans="1:21" x14ac:dyDescent="0.2">
      <c r="A2234" s="228">
        <v>828076</v>
      </c>
      <c r="B2234" s="228" t="s">
        <v>2158</v>
      </c>
      <c r="C2234" s="228" t="s">
        <v>4204</v>
      </c>
      <c r="D2234" s="228" t="s">
        <v>623</v>
      </c>
      <c r="E2234" s="228" t="s">
        <v>2142</v>
      </c>
      <c r="F2234" s="228" t="s">
        <v>7</v>
      </c>
      <c r="G2234" s="228" t="s">
        <v>504</v>
      </c>
      <c r="H2234" s="228">
        <v>52</v>
      </c>
      <c r="I2234" s="228">
        <v>52</v>
      </c>
      <c r="J2234" s="228">
        <v>52</v>
      </c>
      <c r="K2234" s="228">
        <v>52</v>
      </c>
      <c r="L2234" s="231">
        <v>52</v>
      </c>
      <c r="N2234" s="119" t="str">
        <f t="shared" si="105"/>
        <v>828076-LTGRY-M</v>
      </c>
      <c r="O2234" s="122">
        <f>IF(B2234="NET","",IF(B2234="","",IFERROR(VLOOKUP(N2234,EAN!$A:$B,2,FALSE),"MANGLER - MÅ OPPDATERE EAN-FANEN")))</f>
        <v>7048652275462</v>
      </c>
      <c r="P2234" s="119">
        <f t="shared" si="106"/>
        <v>52</v>
      </c>
      <c r="Q2234" s="119">
        <f t="shared" si="107"/>
        <v>52</v>
      </c>
      <c r="S2234" s="137"/>
      <c r="U2234"/>
    </row>
    <row r="2235" spans="1:21" x14ac:dyDescent="0.2">
      <c r="A2235" s="228">
        <v>828076</v>
      </c>
      <c r="B2235" s="228" t="s">
        <v>2158</v>
      </c>
      <c r="C2235" s="228" t="s">
        <v>4204</v>
      </c>
      <c r="D2235" s="228" t="s">
        <v>624</v>
      </c>
      <c r="E2235" s="228" t="s">
        <v>2142</v>
      </c>
      <c r="F2235" s="228" t="s">
        <v>67</v>
      </c>
      <c r="G2235" s="228" t="s">
        <v>504</v>
      </c>
      <c r="H2235" s="228">
        <v>1</v>
      </c>
      <c r="I2235" s="228">
        <v>1</v>
      </c>
      <c r="J2235" s="228">
        <v>1</v>
      </c>
      <c r="K2235" s="228">
        <v>1</v>
      </c>
      <c r="L2235" s="231">
        <v>1</v>
      </c>
      <c r="N2235" s="119" t="str">
        <f t="shared" si="105"/>
        <v>828076-LTGRY-L</v>
      </c>
      <c r="O2235" s="122">
        <f>IF(B2235="NET","",IF(B2235="","",IFERROR(VLOOKUP(N2235,EAN!$A:$B,2,FALSE),"MANGLER - MÅ OPPDATERE EAN-FANEN")))</f>
        <v>7048652275455</v>
      </c>
      <c r="P2235" s="119">
        <f t="shared" si="106"/>
        <v>1</v>
      </c>
      <c r="Q2235" s="119">
        <f t="shared" si="107"/>
        <v>1</v>
      </c>
      <c r="S2235" s="137"/>
      <c r="U2235"/>
    </row>
    <row r="2236" spans="1:21" x14ac:dyDescent="0.2">
      <c r="A2236" s="228">
        <v>828076</v>
      </c>
      <c r="B2236" s="228" t="s">
        <v>2158</v>
      </c>
      <c r="C2236" s="228" t="s">
        <v>4204</v>
      </c>
      <c r="D2236" s="228" t="s">
        <v>209</v>
      </c>
      <c r="E2236" s="228" t="s">
        <v>2151</v>
      </c>
      <c r="F2236" s="228" t="s">
        <v>69</v>
      </c>
      <c r="G2236" s="228" t="s">
        <v>504</v>
      </c>
      <c r="H2236" s="228">
        <v>0</v>
      </c>
      <c r="I2236" s="228">
        <v>0</v>
      </c>
      <c r="J2236" s="228">
        <v>0</v>
      </c>
      <c r="K2236" s="228">
        <v>0</v>
      </c>
      <c r="L2236" s="231">
        <v>0</v>
      </c>
      <c r="N2236" s="119" t="str">
        <f t="shared" si="105"/>
        <v>828076-MARVL-XS</v>
      </c>
      <c r="O2236" s="122">
        <f>IF(B2236="NET","",IF(B2236="","",IFERROR(VLOOKUP(N2236,EAN!$A:$B,2,FALSE),"MANGLER - MÅ OPPDATERE EAN-FANEN")))</f>
        <v>7048652539007</v>
      </c>
      <c r="P2236" s="119">
        <f t="shared" si="106"/>
        <v>0</v>
      </c>
      <c r="Q2236" s="119">
        <f t="shared" si="107"/>
        <v>0</v>
      </c>
      <c r="S2236" s="137"/>
      <c r="U2236"/>
    </row>
    <row r="2237" spans="1:21" x14ac:dyDescent="0.2">
      <c r="A2237" s="228">
        <v>828076</v>
      </c>
      <c r="B2237" s="228" t="s">
        <v>2158</v>
      </c>
      <c r="C2237" s="228" t="s">
        <v>4204</v>
      </c>
      <c r="D2237" s="228" t="s">
        <v>153</v>
      </c>
      <c r="E2237" s="228" t="s">
        <v>2151</v>
      </c>
      <c r="F2237" s="228" t="s">
        <v>8</v>
      </c>
      <c r="G2237" s="228" t="s">
        <v>504</v>
      </c>
      <c r="H2237" s="228">
        <v>0</v>
      </c>
      <c r="I2237" s="228">
        <v>0</v>
      </c>
      <c r="J2237" s="228">
        <v>0</v>
      </c>
      <c r="K2237" s="228">
        <v>0</v>
      </c>
      <c r="L2237" s="231">
        <v>0</v>
      </c>
      <c r="N2237" s="119" t="str">
        <f t="shared" si="105"/>
        <v>828076-MARVL-S</v>
      </c>
      <c r="O2237" s="122">
        <f>IF(B2237="NET","",IF(B2237="","",IFERROR(VLOOKUP(N2237,EAN!$A:$B,2,FALSE),"MANGLER - MÅ OPPDATERE EAN-FANEN")))</f>
        <v>7048652538994</v>
      </c>
      <c r="P2237" s="119">
        <f t="shared" si="106"/>
        <v>0</v>
      </c>
      <c r="Q2237" s="119">
        <f t="shared" si="107"/>
        <v>0</v>
      </c>
      <c r="S2237" s="137"/>
      <c r="U2237"/>
    </row>
    <row r="2238" spans="1:21" x14ac:dyDescent="0.2">
      <c r="A2238" s="228">
        <v>828076</v>
      </c>
      <c r="B2238" s="228" t="s">
        <v>2158</v>
      </c>
      <c r="C2238" s="228" t="s">
        <v>4204</v>
      </c>
      <c r="D2238" s="228" t="s">
        <v>154</v>
      </c>
      <c r="E2238" s="228" t="s">
        <v>2151</v>
      </c>
      <c r="F2238" s="228" t="s">
        <v>7</v>
      </c>
      <c r="G2238" s="228" t="s">
        <v>504</v>
      </c>
      <c r="H2238" s="228">
        <v>0</v>
      </c>
      <c r="I2238" s="228">
        <v>0</v>
      </c>
      <c r="J2238" s="228">
        <v>0</v>
      </c>
      <c r="K2238" s="228">
        <v>0</v>
      </c>
      <c r="L2238" s="231">
        <v>0</v>
      </c>
      <c r="N2238" s="119" t="str">
        <f t="shared" si="105"/>
        <v>828076-MARVL-M</v>
      </c>
      <c r="O2238" s="122">
        <f>IF(B2238="NET","",IF(B2238="","",IFERROR(VLOOKUP(N2238,EAN!$A:$B,2,FALSE),"MANGLER - MÅ OPPDATERE EAN-FANEN")))</f>
        <v>7048652538987</v>
      </c>
      <c r="P2238" s="119">
        <f t="shared" si="106"/>
        <v>0</v>
      </c>
      <c r="Q2238" s="119">
        <f t="shared" si="107"/>
        <v>0</v>
      </c>
      <c r="S2238" s="137"/>
      <c r="U2238"/>
    </row>
    <row r="2239" spans="1:21" x14ac:dyDescent="0.2">
      <c r="A2239" s="228">
        <v>828076</v>
      </c>
      <c r="B2239" s="228" t="s">
        <v>2158</v>
      </c>
      <c r="C2239" s="228" t="s">
        <v>4204</v>
      </c>
      <c r="D2239" s="228" t="s">
        <v>155</v>
      </c>
      <c r="E2239" s="228" t="s">
        <v>2151</v>
      </c>
      <c r="F2239" s="228" t="s">
        <v>67</v>
      </c>
      <c r="G2239" s="228" t="s">
        <v>504</v>
      </c>
      <c r="H2239" s="228">
        <v>0</v>
      </c>
      <c r="I2239" s="228">
        <v>0</v>
      </c>
      <c r="J2239" s="228">
        <v>0</v>
      </c>
      <c r="K2239" s="228">
        <v>0</v>
      </c>
      <c r="L2239" s="231">
        <v>0</v>
      </c>
      <c r="N2239" s="119" t="str">
        <f t="shared" si="105"/>
        <v>828076-MARVL-L</v>
      </c>
      <c r="O2239" s="122">
        <f>IF(B2239="NET","",IF(B2239="","",IFERROR(VLOOKUP(N2239,EAN!$A:$B,2,FALSE),"MANGLER - MÅ OPPDATERE EAN-FANEN")))</f>
        <v>7048652538970</v>
      </c>
      <c r="P2239" s="119">
        <f t="shared" si="106"/>
        <v>0</v>
      </c>
      <c r="Q2239" s="119">
        <f t="shared" si="107"/>
        <v>0</v>
      </c>
      <c r="S2239" s="137"/>
      <c r="U2239"/>
    </row>
    <row r="2240" spans="1:21" x14ac:dyDescent="0.2">
      <c r="A2240" s="229">
        <v>828077</v>
      </c>
      <c r="B2240" s="228" t="s">
        <v>248</v>
      </c>
      <c r="C2240" s="228"/>
      <c r="D2240" s="228"/>
      <c r="E2240" s="228"/>
      <c r="F2240" s="228"/>
      <c r="G2240" s="228"/>
      <c r="H2240" s="229">
        <v>202226</v>
      </c>
      <c r="I2240" s="229">
        <v>202227</v>
      </c>
      <c r="J2240" s="229">
        <v>202228</v>
      </c>
      <c r="K2240" s="229">
        <v>202229</v>
      </c>
      <c r="L2240" s="232">
        <v>202234</v>
      </c>
      <c r="N2240" s="119" t="str">
        <f t="shared" si="105"/>
        <v>828077-</v>
      </c>
      <c r="O2240" s="122" t="str">
        <f>IF(B2240="NET","",IF(B2240="","",IFERROR(VLOOKUP(N2240,EAN!$A:$B,2,FALSE),"MANGLER - MÅ OPPDATERE EAN-FANEN")))</f>
        <v/>
      </c>
      <c r="P2240" s="119">
        <f t="shared" si="106"/>
        <v>202226</v>
      </c>
      <c r="Q2240" s="119">
        <f t="shared" si="107"/>
        <v>202234</v>
      </c>
      <c r="S2240" s="137"/>
      <c r="U2240"/>
    </row>
    <row r="2241" spans="1:21" x14ac:dyDescent="0.2">
      <c r="A2241" s="228">
        <v>828077</v>
      </c>
      <c r="B2241" s="228" t="s">
        <v>2159</v>
      </c>
      <c r="C2241" s="228" t="s">
        <v>4204</v>
      </c>
      <c r="D2241" s="228" t="s">
        <v>655</v>
      </c>
      <c r="E2241" s="228" t="s">
        <v>656</v>
      </c>
      <c r="F2241" s="228" t="s">
        <v>8</v>
      </c>
      <c r="G2241" s="228" t="s">
        <v>128</v>
      </c>
      <c r="H2241" s="228">
        <v>3</v>
      </c>
      <c r="I2241" s="228">
        <v>3</v>
      </c>
      <c r="J2241" s="228">
        <v>3</v>
      </c>
      <c r="K2241" s="228">
        <v>3</v>
      </c>
      <c r="L2241" s="231">
        <v>3</v>
      </c>
      <c r="N2241" s="119" t="str">
        <f t="shared" si="105"/>
        <v>828077-88002-S</v>
      </c>
      <c r="O2241" s="122">
        <f>IF(B2241="NET","",IF(B2241="","",IFERROR(VLOOKUP(N2241,EAN!$A:$B,2,FALSE),"MANGLER - MÅ OPPDATERE EAN-FANEN")))</f>
        <v>7048652765444</v>
      </c>
      <c r="P2241" s="119">
        <f t="shared" si="106"/>
        <v>3</v>
      </c>
      <c r="Q2241" s="119">
        <f t="shared" si="107"/>
        <v>3</v>
      </c>
      <c r="S2241" s="137"/>
      <c r="U2241"/>
    </row>
    <row r="2242" spans="1:21" x14ac:dyDescent="0.2">
      <c r="A2242" s="228">
        <v>828077</v>
      </c>
      <c r="B2242" s="228" t="s">
        <v>2159</v>
      </c>
      <c r="C2242" s="228" t="s">
        <v>4204</v>
      </c>
      <c r="D2242" s="228" t="s">
        <v>657</v>
      </c>
      <c r="E2242" s="228" t="s">
        <v>656</v>
      </c>
      <c r="F2242" s="228" t="s">
        <v>7</v>
      </c>
      <c r="G2242" s="228" t="s">
        <v>128</v>
      </c>
      <c r="H2242" s="228">
        <v>10</v>
      </c>
      <c r="I2242" s="228">
        <v>10</v>
      </c>
      <c r="J2242" s="228">
        <v>10</v>
      </c>
      <c r="K2242" s="228">
        <v>10</v>
      </c>
      <c r="L2242" s="231">
        <v>10</v>
      </c>
      <c r="N2242" s="119" t="str">
        <f t="shared" si="105"/>
        <v>828077-88002-M</v>
      </c>
      <c r="O2242" s="122">
        <f>IF(B2242="NET","",IF(B2242="","",IFERROR(VLOOKUP(N2242,EAN!$A:$B,2,FALSE),"MANGLER - MÅ OPPDATERE EAN-FANEN")))</f>
        <v>7048652765437</v>
      </c>
      <c r="P2242" s="119">
        <f t="shared" si="106"/>
        <v>10</v>
      </c>
      <c r="Q2242" s="119">
        <f t="shared" si="107"/>
        <v>10</v>
      </c>
      <c r="S2242" s="137"/>
      <c r="U2242"/>
    </row>
    <row r="2243" spans="1:21" x14ac:dyDescent="0.2">
      <c r="A2243" s="228">
        <v>828077</v>
      </c>
      <c r="B2243" s="228" t="s">
        <v>2159</v>
      </c>
      <c r="C2243" s="228" t="s">
        <v>4204</v>
      </c>
      <c r="D2243" s="228" t="s">
        <v>658</v>
      </c>
      <c r="E2243" s="228" t="s">
        <v>656</v>
      </c>
      <c r="F2243" s="228" t="s">
        <v>67</v>
      </c>
      <c r="G2243" s="228" t="s">
        <v>128</v>
      </c>
      <c r="H2243" s="228">
        <v>8</v>
      </c>
      <c r="I2243" s="228">
        <v>8</v>
      </c>
      <c r="J2243" s="228">
        <v>8</v>
      </c>
      <c r="K2243" s="228">
        <v>8</v>
      </c>
      <c r="L2243" s="231">
        <v>8</v>
      </c>
      <c r="N2243" s="119" t="str">
        <f t="shared" si="105"/>
        <v>828077-88002-L</v>
      </c>
      <c r="O2243" s="122">
        <f>IF(B2243="NET","",IF(B2243="","",IFERROR(VLOOKUP(N2243,EAN!$A:$B,2,FALSE),"MANGLER - MÅ OPPDATERE EAN-FANEN")))</f>
        <v>7048652765420</v>
      </c>
      <c r="P2243" s="119">
        <f t="shared" si="106"/>
        <v>8</v>
      </c>
      <c r="Q2243" s="119">
        <f t="shared" si="107"/>
        <v>8</v>
      </c>
      <c r="S2243" s="137"/>
      <c r="U2243"/>
    </row>
    <row r="2244" spans="1:21" x14ac:dyDescent="0.2">
      <c r="A2244" s="228">
        <v>828077</v>
      </c>
      <c r="B2244" s="228" t="s">
        <v>2159</v>
      </c>
      <c r="C2244" s="228" t="s">
        <v>4204</v>
      </c>
      <c r="D2244" s="228" t="s">
        <v>659</v>
      </c>
      <c r="E2244" s="228" t="s">
        <v>656</v>
      </c>
      <c r="F2244" s="228" t="s">
        <v>68</v>
      </c>
      <c r="G2244" s="228" t="s">
        <v>128</v>
      </c>
      <c r="H2244" s="228">
        <v>0</v>
      </c>
      <c r="I2244" s="228">
        <v>0</v>
      </c>
      <c r="J2244" s="228">
        <v>0</v>
      </c>
      <c r="K2244" s="228">
        <v>0</v>
      </c>
      <c r="L2244" s="231">
        <v>0</v>
      </c>
      <c r="N2244" s="119" t="str">
        <f t="shared" si="105"/>
        <v>828077-88002-XL</v>
      </c>
      <c r="O2244" s="122">
        <f>IF(B2244="NET","",IF(B2244="","",IFERROR(VLOOKUP(N2244,EAN!$A:$B,2,FALSE),"MANGLER - MÅ OPPDATERE EAN-FANEN")))</f>
        <v>7048652765451</v>
      </c>
      <c r="P2244" s="119">
        <f t="shared" si="106"/>
        <v>0</v>
      </c>
      <c r="Q2244" s="119">
        <f t="shared" si="107"/>
        <v>0</v>
      </c>
      <c r="S2244" s="137"/>
      <c r="U2244"/>
    </row>
    <row r="2245" spans="1:21" x14ac:dyDescent="0.2">
      <c r="A2245" s="228">
        <v>828077</v>
      </c>
      <c r="B2245" s="228" t="s">
        <v>2159</v>
      </c>
      <c r="C2245" s="228" t="s">
        <v>4204</v>
      </c>
      <c r="D2245" s="228" t="s">
        <v>140</v>
      </c>
      <c r="E2245" s="228" t="s">
        <v>93</v>
      </c>
      <c r="F2245" s="228" t="s">
        <v>8</v>
      </c>
      <c r="G2245" s="228" t="s">
        <v>128</v>
      </c>
      <c r="H2245" s="228">
        <v>56</v>
      </c>
      <c r="I2245" s="228">
        <v>56</v>
      </c>
      <c r="J2245" s="228">
        <v>56</v>
      </c>
      <c r="K2245" s="228">
        <v>56</v>
      </c>
      <c r="L2245" s="231">
        <v>56</v>
      </c>
      <c r="N2245" s="119" t="str">
        <f t="shared" si="105"/>
        <v>828077-BLACK-S</v>
      </c>
      <c r="O2245" s="122">
        <f>IF(B2245="NET","",IF(B2245="","",IFERROR(VLOOKUP(N2245,EAN!$A:$B,2,FALSE),"MANGLER - MÅ OPPDATERE EAN-FANEN")))</f>
        <v>7048652275516</v>
      </c>
      <c r="P2245" s="119">
        <f t="shared" si="106"/>
        <v>56</v>
      </c>
      <c r="Q2245" s="119">
        <f t="shared" si="107"/>
        <v>56</v>
      </c>
      <c r="S2245" s="137"/>
      <c r="U2245"/>
    </row>
    <row r="2246" spans="1:21" x14ac:dyDescent="0.2">
      <c r="A2246" s="228">
        <v>828077</v>
      </c>
      <c r="B2246" s="228" t="s">
        <v>2159</v>
      </c>
      <c r="C2246" s="228" t="s">
        <v>4204</v>
      </c>
      <c r="D2246" s="228" t="s">
        <v>141</v>
      </c>
      <c r="E2246" s="228" t="s">
        <v>93</v>
      </c>
      <c r="F2246" s="228" t="s">
        <v>7</v>
      </c>
      <c r="G2246" s="228" t="s">
        <v>128</v>
      </c>
      <c r="H2246" s="228">
        <v>119</v>
      </c>
      <c r="I2246" s="228">
        <v>119</v>
      </c>
      <c r="J2246" s="228">
        <v>119</v>
      </c>
      <c r="K2246" s="228">
        <v>119</v>
      </c>
      <c r="L2246" s="231">
        <v>119</v>
      </c>
      <c r="N2246" s="119" t="str">
        <f t="shared" si="105"/>
        <v>828077-BLACK-M</v>
      </c>
      <c r="O2246" s="122">
        <f>IF(B2246="NET","",IF(B2246="","",IFERROR(VLOOKUP(N2246,EAN!$A:$B,2,FALSE),"MANGLER - MÅ OPPDATERE EAN-FANEN")))</f>
        <v>7048652275509</v>
      </c>
      <c r="P2246" s="119">
        <f t="shared" si="106"/>
        <v>119</v>
      </c>
      <c r="Q2246" s="119">
        <f t="shared" si="107"/>
        <v>119</v>
      </c>
      <c r="S2246" s="137"/>
      <c r="U2246"/>
    </row>
    <row r="2247" spans="1:21" x14ac:dyDescent="0.2">
      <c r="A2247" s="228">
        <v>828077</v>
      </c>
      <c r="B2247" s="228" t="s">
        <v>2159</v>
      </c>
      <c r="C2247" s="228" t="s">
        <v>4204</v>
      </c>
      <c r="D2247" s="228" t="s">
        <v>142</v>
      </c>
      <c r="E2247" s="228" t="s">
        <v>93</v>
      </c>
      <c r="F2247" s="228" t="s">
        <v>67</v>
      </c>
      <c r="G2247" s="228" t="s">
        <v>128</v>
      </c>
      <c r="H2247" s="228">
        <v>119</v>
      </c>
      <c r="I2247" s="228">
        <v>119</v>
      </c>
      <c r="J2247" s="228">
        <v>119</v>
      </c>
      <c r="K2247" s="228">
        <v>119</v>
      </c>
      <c r="L2247" s="231">
        <v>119</v>
      </c>
      <c r="N2247" s="119" t="str">
        <f t="shared" si="105"/>
        <v>828077-BLACK-L</v>
      </c>
      <c r="O2247" s="122">
        <f>IF(B2247="NET","",IF(B2247="","",IFERROR(VLOOKUP(N2247,EAN!$A:$B,2,FALSE),"MANGLER - MÅ OPPDATERE EAN-FANEN")))</f>
        <v>7048652275493</v>
      </c>
      <c r="P2247" s="119">
        <f t="shared" si="106"/>
        <v>119</v>
      </c>
      <c r="Q2247" s="119">
        <f t="shared" si="107"/>
        <v>119</v>
      </c>
      <c r="S2247" s="137"/>
      <c r="U2247"/>
    </row>
    <row r="2248" spans="1:21" x14ac:dyDescent="0.2">
      <c r="A2248" s="228">
        <v>828077</v>
      </c>
      <c r="B2248" s="228" t="s">
        <v>2159</v>
      </c>
      <c r="C2248" s="228" t="s">
        <v>4204</v>
      </c>
      <c r="D2248" s="228" t="s">
        <v>143</v>
      </c>
      <c r="E2248" s="228" t="s">
        <v>93</v>
      </c>
      <c r="F2248" s="228" t="s">
        <v>68</v>
      </c>
      <c r="G2248" s="228" t="s">
        <v>128</v>
      </c>
      <c r="H2248" s="228">
        <v>44</v>
      </c>
      <c r="I2248" s="228">
        <v>44</v>
      </c>
      <c r="J2248" s="228">
        <v>44</v>
      </c>
      <c r="K2248" s="228">
        <v>44</v>
      </c>
      <c r="L2248" s="231">
        <v>44</v>
      </c>
      <c r="N2248" s="119" t="str">
        <f t="shared" si="105"/>
        <v>828077-BLACK-XL</v>
      </c>
      <c r="O2248" s="122">
        <f>IF(B2248="NET","",IF(B2248="","",IFERROR(VLOOKUP(N2248,EAN!$A:$B,2,FALSE),"MANGLER - MÅ OPPDATERE EAN-FANEN")))</f>
        <v>7048652275523</v>
      </c>
      <c r="P2248" s="119">
        <f t="shared" si="106"/>
        <v>44</v>
      </c>
      <c r="Q2248" s="119">
        <f t="shared" si="107"/>
        <v>44</v>
      </c>
      <c r="S2248" s="137"/>
      <c r="U2248"/>
    </row>
    <row r="2249" spans="1:21" x14ac:dyDescent="0.2">
      <c r="A2249" s="228">
        <v>828077</v>
      </c>
      <c r="B2249" s="228" t="s">
        <v>2159</v>
      </c>
      <c r="C2249" s="228" t="s">
        <v>4204</v>
      </c>
      <c r="D2249" s="228" t="s">
        <v>862</v>
      </c>
      <c r="E2249" s="228" t="s">
        <v>2090</v>
      </c>
      <c r="F2249" s="228" t="s">
        <v>8</v>
      </c>
      <c r="G2249" s="228" t="s">
        <v>504</v>
      </c>
      <c r="H2249" s="228">
        <v>0</v>
      </c>
      <c r="I2249" s="228">
        <v>0</v>
      </c>
      <c r="J2249" s="228">
        <v>0</v>
      </c>
      <c r="K2249" s="228">
        <v>0</v>
      </c>
      <c r="L2249" s="231">
        <v>0</v>
      </c>
      <c r="N2249" s="119" t="str">
        <f t="shared" si="105"/>
        <v>828077-EHRED-S</v>
      </c>
      <c r="O2249" s="122">
        <f>IF(B2249="NET","",IF(B2249="","",IFERROR(VLOOKUP(N2249,EAN!$A:$B,2,FALSE),"MANGLER - MÅ OPPDATERE EAN-FANEN")))</f>
        <v>7048652275554</v>
      </c>
      <c r="P2249" s="119">
        <f t="shared" si="106"/>
        <v>0</v>
      </c>
      <c r="Q2249" s="119">
        <f t="shared" si="107"/>
        <v>0</v>
      </c>
      <c r="S2249" s="137"/>
      <c r="U2249"/>
    </row>
    <row r="2250" spans="1:21" x14ac:dyDescent="0.2">
      <c r="A2250" s="228">
        <v>828077</v>
      </c>
      <c r="B2250" s="228" t="s">
        <v>2159</v>
      </c>
      <c r="C2250" s="228" t="s">
        <v>4204</v>
      </c>
      <c r="D2250" s="228" t="s">
        <v>863</v>
      </c>
      <c r="E2250" s="228" t="s">
        <v>2090</v>
      </c>
      <c r="F2250" s="228" t="s">
        <v>7</v>
      </c>
      <c r="G2250" s="228" t="s">
        <v>504</v>
      </c>
      <c r="H2250" s="228">
        <v>0</v>
      </c>
      <c r="I2250" s="228">
        <v>0</v>
      </c>
      <c r="J2250" s="228">
        <v>0</v>
      </c>
      <c r="K2250" s="228">
        <v>0</v>
      </c>
      <c r="L2250" s="231">
        <v>0</v>
      </c>
      <c r="N2250" s="119" t="str">
        <f t="shared" si="105"/>
        <v>828077-EHRED-M</v>
      </c>
      <c r="O2250" s="122">
        <f>IF(B2250="NET","",IF(B2250="","",IFERROR(VLOOKUP(N2250,EAN!$A:$B,2,FALSE),"MANGLER - MÅ OPPDATERE EAN-FANEN")))</f>
        <v>7048652275547</v>
      </c>
      <c r="P2250" s="119">
        <f t="shared" si="106"/>
        <v>0</v>
      </c>
      <c r="Q2250" s="119">
        <f t="shared" si="107"/>
        <v>0</v>
      </c>
      <c r="S2250" s="137"/>
      <c r="U2250"/>
    </row>
    <row r="2251" spans="1:21" x14ac:dyDescent="0.2">
      <c r="A2251" s="228">
        <v>828077</v>
      </c>
      <c r="B2251" s="228" t="s">
        <v>2159</v>
      </c>
      <c r="C2251" s="228" t="s">
        <v>4204</v>
      </c>
      <c r="D2251" s="228" t="s">
        <v>864</v>
      </c>
      <c r="E2251" s="228" t="s">
        <v>2090</v>
      </c>
      <c r="F2251" s="228" t="s">
        <v>67</v>
      </c>
      <c r="G2251" s="228" t="s">
        <v>504</v>
      </c>
      <c r="H2251" s="228">
        <v>0</v>
      </c>
      <c r="I2251" s="228">
        <v>0</v>
      </c>
      <c r="J2251" s="228">
        <v>0</v>
      </c>
      <c r="K2251" s="228">
        <v>0</v>
      </c>
      <c r="L2251" s="231">
        <v>0</v>
      </c>
      <c r="N2251" s="119" t="str">
        <f t="shared" si="105"/>
        <v>828077-EHRED-L</v>
      </c>
      <c r="O2251" s="122">
        <f>IF(B2251="NET","",IF(B2251="","",IFERROR(VLOOKUP(N2251,EAN!$A:$B,2,FALSE),"MANGLER - MÅ OPPDATERE EAN-FANEN")))</f>
        <v>7048652275530</v>
      </c>
      <c r="P2251" s="119">
        <f t="shared" si="106"/>
        <v>0</v>
      </c>
      <c r="Q2251" s="119">
        <f t="shared" si="107"/>
        <v>0</v>
      </c>
      <c r="S2251" s="137"/>
      <c r="U2251"/>
    </row>
    <row r="2252" spans="1:21" x14ac:dyDescent="0.2">
      <c r="A2252" s="228">
        <v>828077</v>
      </c>
      <c r="B2252" s="228" t="s">
        <v>2159</v>
      </c>
      <c r="C2252" s="228" t="s">
        <v>4204</v>
      </c>
      <c r="D2252" s="228" t="s">
        <v>865</v>
      </c>
      <c r="E2252" s="228" t="s">
        <v>2090</v>
      </c>
      <c r="F2252" s="228" t="s">
        <v>68</v>
      </c>
      <c r="G2252" s="228" t="s">
        <v>504</v>
      </c>
      <c r="H2252" s="228">
        <v>0</v>
      </c>
      <c r="I2252" s="228">
        <v>0</v>
      </c>
      <c r="J2252" s="228">
        <v>0</v>
      </c>
      <c r="K2252" s="228">
        <v>0</v>
      </c>
      <c r="L2252" s="231">
        <v>0</v>
      </c>
      <c r="N2252" s="119" t="str">
        <f t="shared" si="105"/>
        <v>828077-EHRED-XL</v>
      </c>
      <c r="O2252" s="122">
        <f>IF(B2252="NET","",IF(B2252="","",IFERROR(VLOOKUP(N2252,EAN!$A:$B,2,FALSE),"MANGLER - MÅ OPPDATERE EAN-FANEN")))</f>
        <v>7048652275561</v>
      </c>
      <c r="P2252" s="119">
        <f t="shared" si="106"/>
        <v>0</v>
      </c>
      <c r="Q2252" s="119">
        <f t="shared" si="107"/>
        <v>0</v>
      </c>
      <c r="S2252" s="137"/>
      <c r="U2252"/>
    </row>
    <row r="2253" spans="1:21" x14ac:dyDescent="0.2">
      <c r="A2253" s="228">
        <v>828077</v>
      </c>
      <c r="B2253" s="228" t="s">
        <v>2159</v>
      </c>
      <c r="C2253" s="228" t="s">
        <v>4204</v>
      </c>
      <c r="D2253" s="228" t="s">
        <v>857</v>
      </c>
      <c r="E2253" s="228" t="s">
        <v>94</v>
      </c>
      <c r="F2253" s="228" t="s">
        <v>8</v>
      </c>
      <c r="G2253" s="228" t="s">
        <v>504</v>
      </c>
      <c r="H2253" s="228">
        <v>0</v>
      </c>
      <c r="I2253" s="228">
        <v>0</v>
      </c>
      <c r="J2253" s="228">
        <v>0</v>
      </c>
      <c r="K2253" s="228">
        <v>0</v>
      </c>
      <c r="L2253" s="231">
        <v>0</v>
      </c>
      <c r="N2253" s="119" t="str">
        <f t="shared" si="105"/>
        <v>828077-NAVY-S</v>
      </c>
      <c r="O2253" s="122">
        <f>IF(B2253="NET","",IF(B2253="","",IFERROR(VLOOKUP(N2253,EAN!$A:$B,2,FALSE),"MANGLER - MÅ OPPDATERE EAN-FANEN")))</f>
        <v>7048652193476</v>
      </c>
      <c r="P2253" s="119">
        <f t="shared" si="106"/>
        <v>0</v>
      </c>
      <c r="Q2253" s="119">
        <f t="shared" si="107"/>
        <v>0</v>
      </c>
      <c r="S2253" s="137"/>
      <c r="U2253"/>
    </row>
    <row r="2254" spans="1:21" x14ac:dyDescent="0.2">
      <c r="A2254" s="228">
        <v>828077</v>
      </c>
      <c r="B2254" s="228" t="s">
        <v>2159</v>
      </c>
      <c r="C2254" s="228" t="s">
        <v>4204</v>
      </c>
      <c r="D2254" s="228" t="s">
        <v>858</v>
      </c>
      <c r="E2254" s="228" t="s">
        <v>94</v>
      </c>
      <c r="F2254" s="228" t="s">
        <v>7</v>
      </c>
      <c r="G2254" s="228" t="s">
        <v>504</v>
      </c>
      <c r="H2254" s="228">
        <v>0</v>
      </c>
      <c r="I2254" s="228">
        <v>0</v>
      </c>
      <c r="J2254" s="228">
        <v>0</v>
      </c>
      <c r="K2254" s="228">
        <v>0</v>
      </c>
      <c r="L2254" s="231">
        <v>0</v>
      </c>
      <c r="N2254" s="119" t="str">
        <f t="shared" si="105"/>
        <v>828077-NAVY-M</v>
      </c>
      <c r="O2254" s="122">
        <f>IF(B2254="NET","",IF(B2254="","",IFERROR(VLOOKUP(N2254,EAN!$A:$B,2,FALSE),"MANGLER - MÅ OPPDATERE EAN-FANEN")))</f>
        <v>7048652193469</v>
      </c>
      <c r="P2254" s="119">
        <f t="shared" si="106"/>
        <v>0</v>
      </c>
      <c r="Q2254" s="119">
        <f t="shared" si="107"/>
        <v>0</v>
      </c>
      <c r="S2254" s="137"/>
      <c r="U2254"/>
    </row>
    <row r="2255" spans="1:21" x14ac:dyDescent="0.2">
      <c r="A2255" s="228">
        <v>828077</v>
      </c>
      <c r="B2255" s="228" t="s">
        <v>2159</v>
      </c>
      <c r="C2255" s="228" t="s">
        <v>4204</v>
      </c>
      <c r="D2255" s="228" t="s">
        <v>859</v>
      </c>
      <c r="E2255" s="228" t="s">
        <v>94</v>
      </c>
      <c r="F2255" s="228" t="s">
        <v>67</v>
      </c>
      <c r="G2255" s="228" t="s">
        <v>504</v>
      </c>
      <c r="H2255" s="228">
        <v>0</v>
      </c>
      <c r="I2255" s="228">
        <v>0</v>
      </c>
      <c r="J2255" s="228">
        <v>0</v>
      </c>
      <c r="K2255" s="228">
        <v>0</v>
      </c>
      <c r="L2255" s="231">
        <v>0</v>
      </c>
      <c r="N2255" s="119" t="str">
        <f t="shared" si="105"/>
        <v>828077-NAVY-L</v>
      </c>
      <c r="O2255" s="122">
        <f>IF(B2255="NET","",IF(B2255="","",IFERROR(VLOOKUP(N2255,EAN!$A:$B,2,FALSE),"MANGLER - MÅ OPPDATERE EAN-FANEN")))</f>
        <v>7048652193452</v>
      </c>
      <c r="P2255" s="119">
        <f t="shared" si="106"/>
        <v>0</v>
      </c>
      <c r="Q2255" s="119">
        <f t="shared" si="107"/>
        <v>0</v>
      </c>
      <c r="S2255" s="137"/>
      <c r="U2255"/>
    </row>
    <row r="2256" spans="1:21" x14ac:dyDescent="0.2">
      <c r="A2256" s="228">
        <v>828077</v>
      </c>
      <c r="B2256" s="228" t="s">
        <v>2159</v>
      </c>
      <c r="C2256" s="228" t="s">
        <v>4204</v>
      </c>
      <c r="D2256" s="228" t="s">
        <v>860</v>
      </c>
      <c r="E2256" s="228" t="s">
        <v>94</v>
      </c>
      <c r="F2256" s="228" t="s">
        <v>68</v>
      </c>
      <c r="G2256" s="228" t="s">
        <v>504</v>
      </c>
      <c r="H2256" s="228">
        <v>0</v>
      </c>
      <c r="I2256" s="228">
        <v>0</v>
      </c>
      <c r="J2256" s="228">
        <v>0</v>
      </c>
      <c r="K2256" s="228">
        <v>0</v>
      </c>
      <c r="L2256" s="231">
        <v>0</v>
      </c>
      <c r="N2256" s="119" t="str">
        <f t="shared" si="105"/>
        <v>828077-NAVY-XL</v>
      </c>
      <c r="O2256" s="122">
        <f>IF(B2256="NET","",IF(B2256="","",IFERROR(VLOOKUP(N2256,EAN!$A:$B,2,FALSE),"MANGLER - MÅ OPPDATERE EAN-FANEN")))</f>
        <v>7048652193483</v>
      </c>
      <c r="P2256" s="119">
        <f t="shared" si="106"/>
        <v>0</v>
      </c>
      <c r="Q2256" s="119">
        <f t="shared" si="107"/>
        <v>0</v>
      </c>
      <c r="S2256" s="137"/>
      <c r="U2256"/>
    </row>
    <row r="2257" spans="1:21" x14ac:dyDescent="0.2">
      <c r="A2257" s="229">
        <v>828079</v>
      </c>
      <c r="B2257" s="228" t="s">
        <v>248</v>
      </c>
      <c r="C2257" s="228"/>
      <c r="D2257" s="228"/>
      <c r="E2257" s="228"/>
      <c r="F2257" s="228"/>
      <c r="G2257" s="228"/>
      <c r="H2257" s="229">
        <v>202226</v>
      </c>
      <c r="I2257" s="229">
        <v>202227</v>
      </c>
      <c r="J2257" s="229">
        <v>202228</v>
      </c>
      <c r="K2257" s="229">
        <v>202229</v>
      </c>
      <c r="L2257" s="232">
        <v>202234</v>
      </c>
      <c r="N2257" s="119" t="str">
        <f t="shared" si="105"/>
        <v>828079-</v>
      </c>
      <c r="O2257" s="122" t="str">
        <f>IF(B2257="NET","",IF(B2257="","",IFERROR(VLOOKUP(N2257,EAN!$A:$B,2,FALSE),"MANGLER - MÅ OPPDATERE EAN-FANEN")))</f>
        <v/>
      </c>
      <c r="P2257" s="119">
        <f t="shared" si="106"/>
        <v>202226</v>
      </c>
      <c r="Q2257" s="119">
        <f t="shared" si="107"/>
        <v>202234</v>
      </c>
      <c r="S2257" s="137"/>
      <c r="U2257"/>
    </row>
    <row r="2258" spans="1:21" x14ac:dyDescent="0.2">
      <c r="A2258" s="228">
        <v>828079</v>
      </c>
      <c r="B2258" s="228" t="s">
        <v>2160</v>
      </c>
      <c r="C2258" s="228" t="s">
        <v>4204</v>
      </c>
      <c r="D2258" s="228" t="s">
        <v>2294</v>
      </c>
      <c r="E2258" s="228" t="s">
        <v>4395</v>
      </c>
      <c r="F2258" s="228" t="s">
        <v>8</v>
      </c>
      <c r="G2258" s="228" t="s">
        <v>128</v>
      </c>
      <c r="H2258" s="228">
        <v>26</v>
      </c>
      <c r="I2258" s="228">
        <v>26</v>
      </c>
      <c r="J2258" s="228">
        <v>26</v>
      </c>
      <c r="K2258" s="228">
        <v>26</v>
      </c>
      <c r="L2258" s="231">
        <v>26</v>
      </c>
      <c r="N2258" s="119" t="str">
        <f t="shared" si="105"/>
        <v>828079-55504-S</v>
      </c>
      <c r="O2258" s="122">
        <f>IF(B2258="NET","",IF(B2258="","",IFERROR(VLOOKUP(N2258,EAN!$A:$B,2,FALSE),"MANGLER - MÅ OPPDATERE EAN-FANEN")))</f>
        <v>7048652765123</v>
      </c>
      <c r="P2258" s="119">
        <f t="shared" si="106"/>
        <v>26</v>
      </c>
      <c r="Q2258" s="119">
        <f t="shared" si="107"/>
        <v>26</v>
      </c>
      <c r="S2258" s="137"/>
      <c r="U2258"/>
    </row>
    <row r="2259" spans="1:21" x14ac:dyDescent="0.2">
      <c r="A2259" s="228">
        <v>828079</v>
      </c>
      <c r="B2259" s="228" t="s">
        <v>2160</v>
      </c>
      <c r="C2259" s="228" t="s">
        <v>4204</v>
      </c>
      <c r="D2259" s="228" t="s">
        <v>2295</v>
      </c>
      <c r="E2259" s="228" t="s">
        <v>4395</v>
      </c>
      <c r="F2259" s="228" t="s">
        <v>7</v>
      </c>
      <c r="G2259" s="228" t="s">
        <v>128</v>
      </c>
      <c r="H2259" s="228">
        <v>72</v>
      </c>
      <c r="I2259" s="228">
        <v>72</v>
      </c>
      <c r="J2259" s="228">
        <v>72</v>
      </c>
      <c r="K2259" s="228">
        <v>72</v>
      </c>
      <c r="L2259" s="231">
        <v>72</v>
      </c>
      <c r="N2259" s="119" t="str">
        <f t="shared" ref="N2259:N2322" si="108">CONCATENATE(A2259,"-",D2259)</f>
        <v>828079-55504-M</v>
      </c>
      <c r="O2259" s="122">
        <f>IF(B2259="NET","",IF(B2259="","",IFERROR(VLOOKUP(N2259,EAN!$A:$B,2,FALSE),"MANGLER - MÅ OPPDATERE EAN-FANEN")))</f>
        <v>7048652765116</v>
      </c>
      <c r="P2259" s="119">
        <f t="shared" ref="P2259:P2322" si="109">H2259</f>
        <v>72</v>
      </c>
      <c r="Q2259" s="119">
        <f t="shared" ref="Q2259:Q2322" si="110">L2259</f>
        <v>72</v>
      </c>
      <c r="S2259" s="137"/>
      <c r="U2259"/>
    </row>
    <row r="2260" spans="1:21" x14ac:dyDescent="0.2">
      <c r="A2260" s="228">
        <v>828079</v>
      </c>
      <c r="B2260" s="228" t="s">
        <v>2160</v>
      </c>
      <c r="C2260" s="228" t="s">
        <v>4204</v>
      </c>
      <c r="D2260" s="228" t="s">
        <v>2296</v>
      </c>
      <c r="E2260" s="228" t="s">
        <v>4395</v>
      </c>
      <c r="F2260" s="228" t="s">
        <v>67</v>
      </c>
      <c r="G2260" s="228" t="s">
        <v>128</v>
      </c>
      <c r="H2260" s="228">
        <v>70</v>
      </c>
      <c r="I2260" s="228">
        <v>70</v>
      </c>
      <c r="J2260" s="228">
        <v>70</v>
      </c>
      <c r="K2260" s="228">
        <v>70</v>
      </c>
      <c r="L2260" s="231">
        <v>70</v>
      </c>
      <c r="N2260" s="119" t="str">
        <f t="shared" si="108"/>
        <v>828079-55504-L</v>
      </c>
      <c r="O2260" s="122">
        <f>IF(B2260="NET","",IF(B2260="","",IFERROR(VLOOKUP(N2260,EAN!$A:$B,2,FALSE),"MANGLER - MÅ OPPDATERE EAN-FANEN")))</f>
        <v>7048652765109</v>
      </c>
      <c r="P2260" s="119">
        <f t="shared" si="109"/>
        <v>70</v>
      </c>
      <c r="Q2260" s="119">
        <f t="shared" si="110"/>
        <v>70</v>
      </c>
      <c r="S2260" s="137"/>
      <c r="U2260"/>
    </row>
    <row r="2261" spans="1:21" x14ac:dyDescent="0.2">
      <c r="A2261" s="228">
        <v>828079</v>
      </c>
      <c r="B2261" s="228" t="s">
        <v>2160</v>
      </c>
      <c r="C2261" s="228" t="s">
        <v>4204</v>
      </c>
      <c r="D2261" s="228" t="s">
        <v>2297</v>
      </c>
      <c r="E2261" s="228" t="s">
        <v>4395</v>
      </c>
      <c r="F2261" s="228" t="s">
        <v>68</v>
      </c>
      <c r="G2261" s="228" t="s">
        <v>128</v>
      </c>
      <c r="H2261" s="228">
        <v>38</v>
      </c>
      <c r="I2261" s="228">
        <v>38</v>
      </c>
      <c r="J2261" s="228">
        <v>38</v>
      </c>
      <c r="K2261" s="228">
        <v>38</v>
      </c>
      <c r="L2261" s="231">
        <v>38</v>
      </c>
      <c r="N2261" s="119" t="str">
        <f t="shared" si="108"/>
        <v>828079-55504-XL</v>
      </c>
      <c r="O2261" s="122">
        <f>IF(B2261="NET","",IF(B2261="","",IFERROR(VLOOKUP(N2261,EAN!$A:$B,2,FALSE),"MANGLER - MÅ OPPDATERE EAN-FANEN")))</f>
        <v>7048652765130</v>
      </c>
      <c r="P2261" s="119">
        <f t="shared" si="109"/>
        <v>38</v>
      </c>
      <c r="Q2261" s="119">
        <f t="shared" si="110"/>
        <v>38</v>
      </c>
      <c r="S2261" s="137"/>
      <c r="U2261"/>
    </row>
    <row r="2262" spans="1:21" x14ac:dyDescent="0.2">
      <c r="A2262" s="228">
        <v>828079</v>
      </c>
      <c r="B2262" s="228" t="s">
        <v>2160</v>
      </c>
      <c r="C2262" s="228" t="s">
        <v>4204</v>
      </c>
      <c r="D2262" s="228" t="s">
        <v>2270</v>
      </c>
      <c r="E2262" s="228" t="s">
        <v>2140</v>
      </c>
      <c r="F2262" s="228" t="s">
        <v>8</v>
      </c>
      <c r="G2262" s="228" t="s">
        <v>128</v>
      </c>
      <c r="H2262" s="228">
        <v>1</v>
      </c>
      <c r="I2262" s="228">
        <v>1</v>
      </c>
      <c r="J2262" s="228">
        <v>1</v>
      </c>
      <c r="K2262" s="228">
        <v>1</v>
      </c>
      <c r="L2262" s="231">
        <v>1</v>
      </c>
      <c r="N2262" s="119" t="str">
        <f t="shared" si="108"/>
        <v>828079-57000-S</v>
      </c>
      <c r="O2262" s="122">
        <f>IF(B2262="NET","",IF(B2262="","",IFERROR(VLOOKUP(N2262,EAN!$A:$B,2,FALSE),"MANGLER - MÅ OPPDATERE EAN-FANEN")))</f>
        <v>7048652765161</v>
      </c>
      <c r="P2262" s="119">
        <f t="shared" si="109"/>
        <v>1</v>
      </c>
      <c r="Q2262" s="119">
        <f t="shared" si="110"/>
        <v>1</v>
      </c>
      <c r="S2262" s="137"/>
      <c r="U2262"/>
    </row>
    <row r="2263" spans="1:21" x14ac:dyDescent="0.2">
      <c r="A2263" s="228">
        <v>828079</v>
      </c>
      <c r="B2263" s="228" t="s">
        <v>2160</v>
      </c>
      <c r="C2263" s="228" t="s">
        <v>4204</v>
      </c>
      <c r="D2263" s="228" t="s">
        <v>2271</v>
      </c>
      <c r="E2263" s="228" t="s">
        <v>2140</v>
      </c>
      <c r="F2263" s="228" t="s">
        <v>7</v>
      </c>
      <c r="G2263" s="228" t="s">
        <v>128</v>
      </c>
      <c r="H2263" s="228">
        <v>11</v>
      </c>
      <c r="I2263" s="228">
        <v>11</v>
      </c>
      <c r="J2263" s="228">
        <v>11</v>
      </c>
      <c r="K2263" s="228">
        <v>11</v>
      </c>
      <c r="L2263" s="231">
        <v>11</v>
      </c>
      <c r="N2263" s="119" t="str">
        <f t="shared" si="108"/>
        <v>828079-57000-M</v>
      </c>
      <c r="O2263" s="122">
        <f>IF(B2263="NET","",IF(B2263="","",IFERROR(VLOOKUP(N2263,EAN!$A:$B,2,FALSE),"MANGLER - MÅ OPPDATERE EAN-FANEN")))</f>
        <v>7048652765154</v>
      </c>
      <c r="P2263" s="119">
        <f t="shared" si="109"/>
        <v>11</v>
      </c>
      <c r="Q2263" s="119">
        <f t="shared" si="110"/>
        <v>11</v>
      </c>
      <c r="S2263" s="137"/>
      <c r="U2263"/>
    </row>
    <row r="2264" spans="1:21" x14ac:dyDescent="0.2">
      <c r="A2264" s="228">
        <v>828079</v>
      </c>
      <c r="B2264" s="228" t="s">
        <v>2160</v>
      </c>
      <c r="C2264" s="228" t="s">
        <v>4204</v>
      </c>
      <c r="D2264" s="228" t="s">
        <v>2272</v>
      </c>
      <c r="E2264" s="228" t="s">
        <v>2140</v>
      </c>
      <c r="F2264" s="228" t="s">
        <v>67</v>
      </c>
      <c r="G2264" s="228" t="s">
        <v>128</v>
      </c>
      <c r="H2264" s="228">
        <v>5</v>
      </c>
      <c r="I2264" s="228">
        <v>5</v>
      </c>
      <c r="J2264" s="228">
        <v>5</v>
      </c>
      <c r="K2264" s="228">
        <v>5</v>
      </c>
      <c r="L2264" s="231">
        <v>5</v>
      </c>
      <c r="N2264" s="119" t="str">
        <f t="shared" si="108"/>
        <v>828079-57000-L</v>
      </c>
      <c r="O2264" s="122">
        <f>IF(B2264="NET","",IF(B2264="","",IFERROR(VLOOKUP(N2264,EAN!$A:$B,2,FALSE),"MANGLER - MÅ OPPDATERE EAN-FANEN")))</f>
        <v>7048652765147</v>
      </c>
      <c r="P2264" s="119">
        <f t="shared" si="109"/>
        <v>5</v>
      </c>
      <c r="Q2264" s="119">
        <f t="shared" si="110"/>
        <v>5</v>
      </c>
      <c r="S2264" s="137"/>
      <c r="U2264"/>
    </row>
    <row r="2265" spans="1:21" x14ac:dyDescent="0.2">
      <c r="A2265" s="228">
        <v>828079</v>
      </c>
      <c r="B2265" s="228" t="s">
        <v>2160</v>
      </c>
      <c r="C2265" s="228" t="s">
        <v>4204</v>
      </c>
      <c r="D2265" s="228" t="s">
        <v>2273</v>
      </c>
      <c r="E2265" s="228" t="s">
        <v>2140</v>
      </c>
      <c r="F2265" s="228" t="s">
        <v>68</v>
      </c>
      <c r="G2265" s="228" t="s">
        <v>128</v>
      </c>
      <c r="H2265" s="228">
        <v>1</v>
      </c>
      <c r="I2265" s="228">
        <v>1</v>
      </c>
      <c r="J2265" s="228">
        <v>1</v>
      </c>
      <c r="K2265" s="228">
        <v>1</v>
      </c>
      <c r="L2265" s="231">
        <v>1</v>
      </c>
      <c r="N2265" s="119" t="str">
        <f t="shared" si="108"/>
        <v>828079-57000-XL</v>
      </c>
      <c r="O2265" s="122">
        <f>IF(B2265="NET","",IF(B2265="","",IFERROR(VLOOKUP(N2265,EAN!$A:$B,2,FALSE),"MANGLER - MÅ OPPDATERE EAN-FANEN")))</f>
        <v>7048652765178</v>
      </c>
      <c r="P2265" s="119">
        <f t="shared" si="109"/>
        <v>1</v>
      </c>
      <c r="Q2265" s="119">
        <f t="shared" si="110"/>
        <v>1</v>
      </c>
      <c r="S2265" s="137"/>
      <c r="U2265"/>
    </row>
    <row r="2266" spans="1:21" x14ac:dyDescent="0.2">
      <c r="A2266" s="228">
        <v>828079</v>
      </c>
      <c r="B2266" s="228" t="s">
        <v>2160</v>
      </c>
      <c r="C2266" s="228" t="s">
        <v>4204</v>
      </c>
      <c r="D2266" s="228" t="s">
        <v>140</v>
      </c>
      <c r="E2266" s="228" t="s">
        <v>93</v>
      </c>
      <c r="F2266" s="228" t="s">
        <v>8</v>
      </c>
      <c r="G2266" s="228" t="s">
        <v>128</v>
      </c>
      <c r="H2266" s="228">
        <v>33</v>
      </c>
      <c r="I2266" s="228">
        <v>33</v>
      </c>
      <c r="J2266" s="228">
        <v>33</v>
      </c>
      <c r="K2266" s="228">
        <v>33</v>
      </c>
      <c r="L2266" s="231">
        <v>33</v>
      </c>
      <c r="N2266" s="119" t="str">
        <f t="shared" si="108"/>
        <v>828079-BLACK-S</v>
      </c>
      <c r="O2266" s="122">
        <f>IF(B2266="NET","",IF(B2266="","",IFERROR(VLOOKUP(N2266,EAN!$A:$B,2,FALSE),"MANGLER - MÅ OPPDATERE EAN-FANEN")))</f>
        <v>7048652275752</v>
      </c>
      <c r="P2266" s="119">
        <f t="shared" si="109"/>
        <v>33</v>
      </c>
      <c r="Q2266" s="119">
        <f t="shared" si="110"/>
        <v>33</v>
      </c>
      <c r="S2266" s="137"/>
      <c r="U2266"/>
    </row>
    <row r="2267" spans="1:21" x14ac:dyDescent="0.2">
      <c r="A2267" s="228">
        <v>828079</v>
      </c>
      <c r="B2267" s="228" t="s">
        <v>2160</v>
      </c>
      <c r="C2267" s="228" t="s">
        <v>4204</v>
      </c>
      <c r="D2267" s="228" t="s">
        <v>141</v>
      </c>
      <c r="E2267" s="228" t="s">
        <v>93</v>
      </c>
      <c r="F2267" s="228" t="s">
        <v>7</v>
      </c>
      <c r="G2267" s="228" t="s">
        <v>128</v>
      </c>
      <c r="H2267" s="228">
        <v>86</v>
      </c>
      <c r="I2267" s="228">
        <v>86</v>
      </c>
      <c r="J2267" s="228">
        <v>86</v>
      </c>
      <c r="K2267" s="228">
        <v>86</v>
      </c>
      <c r="L2267" s="231">
        <v>86</v>
      </c>
      <c r="N2267" s="119" t="str">
        <f t="shared" si="108"/>
        <v>828079-BLACK-M</v>
      </c>
      <c r="O2267" s="122">
        <f>IF(B2267="NET","",IF(B2267="","",IFERROR(VLOOKUP(N2267,EAN!$A:$B,2,FALSE),"MANGLER - MÅ OPPDATERE EAN-FANEN")))</f>
        <v>7048652275745</v>
      </c>
      <c r="P2267" s="119">
        <f t="shared" si="109"/>
        <v>86</v>
      </c>
      <c r="Q2267" s="119">
        <f t="shared" si="110"/>
        <v>86</v>
      </c>
      <c r="S2267" s="137"/>
      <c r="U2267"/>
    </row>
    <row r="2268" spans="1:21" x14ac:dyDescent="0.2">
      <c r="A2268" s="228">
        <v>828079</v>
      </c>
      <c r="B2268" s="228" t="s">
        <v>2160</v>
      </c>
      <c r="C2268" s="228" t="s">
        <v>4204</v>
      </c>
      <c r="D2268" s="228" t="s">
        <v>142</v>
      </c>
      <c r="E2268" s="228" t="s">
        <v>93</v>
      </c>
      <c r="F2268" s="228" t="s">
        <v>67</v>
      </c>
      <c r="G2268" s="228" t="s">
        <v>128</v>
      </c>
      <c r="H2268" s="228">
        <v>69</v>
      </c>
      <c r="I2268" s="228">
        <v>69</v>
      </c>
      <c r="J2268" s="228">
        <v>69</v>
      </c>
      <c r="K2268" s="228">
        <v>69</v>
      </c>
      <c r="L2268" s="231">
        <v>69</v>
      </c>
      <c r="N2268" s="119" t="str">
        <f t="shared" si="108"/>
        <v>828079-BLACK-L</v>
      </c>
      <c r="O2268" s="122">
        <f>IF(B2268="NET","",IF(B2268="","",IFERROR(VLOOKUP(N2268,EAN!$A:$B,2,FALSE),"MANGLER - MÅ OPPDATERE EAN-FANEN")))</f>
        <v>7048652275738</v>
      </c>
      <c r="P2268" s="119">
        <f t="shared" si="109"/>
        <v>69</v>
      </c>
      <c r="Q2268" s="119">
        <f t="shared" si="110"/>
        <v>69</v>
      </c>
      <c r="S2268" s="137"/>
      <c r="U2268"/>
    </row>
    <row r="2269" spans="1:21" x14ac:dyDescent="0.2">
      <c r="A2269" s="228">
        <v>828079</v>
      </c>
      <c r="B2269" s="228" t="s">
        <v>2160</v>
      </c>
      <c r="C2269" s="228" t="s">
        <v>4204</v>
      </c>
      <c r="D2269" s="228" t="s">
        <v>143</v>
      </c>
      <c r="E2269" s="228" t="s">
        <v>93</v>
      </c>
      <c r="F2269" s="228" t="s">
        <v>68</v>
      </c>
      <c r="G2269" s="228" t="s">
        <v>128</v>
      </c>
      <c r="H2269" s="228">
        <v>38</v>
      </c>
      <c r="I2269" s="228">
        <v>38</v>
      </c>
      <c r="J2269" s="228">
        <v>38</v>
      </c>
      <c r="K2269" s="228">
        <v>38</v>
      </c>
      <c r="L2269" s="231">
        <v>38</v>
      </c>
      <c r="N2269" s="119" t="str">
        <f t="shared" si="108"/>
        <v>828079-BLACK-XL</v>
      </c>
      <c r="O2269" s="122">
        <f>IF(B2269="NET","",IF(B2269="","",IFERROR(VLOOKUP(N2269,EAN!$A:$B,2,FALSE),"MANGLER - MÅ OPPDATERE EAN-FANEN")))</f>
        <v>7048652275769</v>
      </c>
      <c r="P2269" s="119">
        <f t="shared" si="109"/>
        <v>38</v>
      </c>
      <c r="Q2269" s="119">
        <f t="shared" si="110"/>
        <v>38</v>
      </c>
      <c r="S2269" s="137"/>
      <c r="U2269"/>
    </row>
    <row r="2270" spans="1:21" x14ac:dyDescent="0.2">
      <c r="A2270" s="228">
        <v>828079</v>
      </c>
      <c r="B2270" s="228" t="s">
        <v>2160</v>
      </c>
      <c r="C2270" s="228" t="s">
        <v>4204</v>
      </c>
      <c r="D2270" s="228" t="s">
        <v>200</v>
      </c>
      <c r="E2270" s="228" t="s">
        <v>194</v>
      </c>
      <c r="F2270" s="228" t="s">
        <v>8</v>
      </c>
      <c r="G2270" s="228" t="s">
        <v>504</v>
      </c>
      <c r="H2270" s="228">
        <v>0</v>
      </c>
      <c r="I2270" s="228">
        <v>0</v>
      </c>
      <c r="J2270" s="228">
        <v>0</v>
      </c>
      <c r="K2270" s="228">
        <v>0</v>
      </c>
      <c r="L2270" s="231">
        <v>0</v>
      </c>
      <c r="N2270" s="119" t="str">
        <f t="shared" si="108"/>
        <v>828079-FOGRN-S</v>
      </c>
      <c r="O2270" s="122">
        <f>IF(B2270="NET","",IF(B2270="","",IFERROR(VLOOKUP(N2270,EAN!$A:$B,2,FALSE),"MANGLER - MÅ OPPDATERE EAN-FANEN")))</f>
        <v>7048652544841</v>
      </c>
      <c r="P2270" s="119">
        <f t="shared" si="109"/>
        <v>0</v>
      </c>
      <c r="Q2270" s="119">
        <f t="shared" si="110"/>
        <v>0</v>
      </c>
      <c r="S2270" s="137"/>
      <c r="U2270"/>
    </row>
    <row r="2271" spans="1:21" x14ac:dyDescent="0.2">
      <c r="A2271" s="228">
        <v>828079</v>
      </c>
      <c r="B2271" s="228" t="s">
        <v>2160</v>
      </c>
      <c r="C2271" s="228" t="s">
        <v>4204</v>
      </c>
      <c r="D2271" s="228" t="s">
        <v>201</v>
      </c>
      <c r="E2271" s="228" t="s">
        <v>194</v>
      </c>
      <c r="F2271" s="228" t="s">
        <v>7</v>
      </c>
      <c r="G2271" s="228" t="s">
        <v>504</v>
      </c>
      <c r="H2271" s="228">
        <v>0</v>
      </c>
      <c r="I2271" s="228">
        <v>0</v>
      </c>
      <c r="J2271" s="228">
        <v>0</v>
      </c>
      <c r="K2271" s="228">
        <v>0</v>
      </c>
      <c r="L2271" s="231">
        <v>0</v>
      </c>
      <c r="N2271" s="119" t="str">
        <f t="shared" si="108"/>
        <v>828079-FOGRN-M</v>
      </c>
      <c r="O2271" s="122">
        <f>IF(B2271="NET","",IF(B2271="","",IFERROR(VLOOKUP(N2271,EAN!$A:$B,2,FALSE),"MANGLER - MÅ OPPDATERE EAN-FANEN")))</f>
        <v>7048652544834</v>
      </c>
      <c r="P2271" s="119">
        <f t="shared" si="109"/>
        <v>0</v>
      </c>
      <c r="Q2271" s="119">
        <f t="shared" si="110"/>
        <v>0</v>
      </c>
      <c r="S2271" s="137"/>
      <c r="U2271"/>
    </row>
    <row r="2272" spans="1:21" x14ac:dyDescent="0.2">
      <c r="A2272" s="228">
        <v>828079</v>
      </c>
      <c r="B2272" s="228" t="s">
        <v>2160</v>
      </c>
      <c r="C2272" s="228" t="s">
        <v>4204</v>
      </c>
      <c r="D2272" s="228" t="s">
        <v>202</v>
      </c>
      <c r="E2272" s="228" t="s">
        <v>194</v>
      </c>
      <c r="F2272" s="228" t="s">
        <v>67</v>
      </c>
      <c r="G2272" s="228" t="s">
        <v>504</v>
      </c>
      <c r="H2272" s="228">
        <v>0</v>
      </c>
      <c r="I2272" s="228">
        <v>0</v>
      </c>
      <c r="J2272" s="228">
        <v>0</v>
      </c>
      <c r="K2272" s="228">
        <v>0</v>
      </c>
      <c r="L2272" s="231">
        <v>0</v>
      </c>
      <c r="N2272" s="119" t="str">
        <f t="shared" si="108"/>
        <v>828079-FOGRN-L</v>
      </c>
      <c r="O2272" s="122">
        <f>IF(B2272="NET","",IF(B2272="","",IFERROR(VLOOKUP(N2272,EAN!$A:$B,2,FALSE),"MANGLER - MÅ OPPDATERE EAN-FANEN")))</f>
        <v>7048652544827</v>
      </c>
      <c r="P2272" s="119">
        <f t="shared" si="109"/>
        <v>0</v>
      </c>
      <c r="Q2272" s="119">
        <f t="shared" si="110"/>
        <v>0</v>
      </c>
      <c r="S2272" s="137"/>
      <c r="U2272"/>
    </row>
    <row r="2273" spans="1:21" x14ac:dyDescent="0.2">
      <c r="A2273" s="228">
        <v>828079</v>
      </c>
      <c r="B2273" s="228" t="s">
        <v>2160</v>
      </c>
      <c r="C2273" s="228" t="s">
        <v>4204</v>
      </c>
      <c r="D2273" s="228" t="s">
        <v>203</v>
      </c>
      <c r="E2273" s="228" t="s">
        <v>194</v>
      </c>
      <c r="F2273" s="228" t="s">
        <v>68</v>
      </c>
      <c r="G2273" s="228" t="s">
        <v>504</v>
      </c>
      <c r="H2273" s="228">
        <v>0</v>
      </c>
      <c r="I2273" s="228">
        <v>0</v>
      </c>
      <c r="J2273" s="228">
        <v>0</v>
      </c>
      <c r="K2273" s="228">
        <v>0</v>
      </c>
      <c r="L2273" s="231">
        <v>0</v>
      </c>
      <c r="N2273" s="119" t="str">
        <f t="shared" si="108"/>
        <v>828079-FOGRN-XL</v>
      </c>
      <c r="O2273" s="122">
        <f>IF(B2273="NET","",IF(B2273="","",IFERROR(VLOOKUP(N2273,EAN!$A:$B,2,FALSE),"MANGLER - MÅ OPPDATERE EAN-FANEN")))</f>
        <v>7048652544858</v>
      </c>
      <c r="P2273" s="119">
        <f t="shared" si="109"/>
        <v>0</v>
      </c>
      <c r="Q2273" s="119">
        <f t="shared" si="110"/>
        <v>0</v>
      </c>
      <c r="S2273" s="137"/>
      <c r="U2273"/>
    </row>
    <row r="2274" spans="1:21" x14ac:dyDescent="0.2">
      <c r="A2274" s="228">
        <v>828079</v>
      </c>
      <c r="B2274" s="228" t="s">
        <v>2160</v>
      </c>
      <c r="C2274" s="228" t="s">
        <v>4204</v>
      </c>
      <c r="D2274" s="228" t="s">
        <v>158</v>
      </c>
      <c r="E2274" s="228" t="s">
        <v>2149</v>
      </c>
      <c r="F2274" s="228" t="s">
        <v>67</v>
      </c>
      <c r="G2274" s="228" t="s">
        <v>504</v>
      </c>
      <c r="H2274" s="228">
        <v>0</v>
      </c>
      <c r="I2274" s="228">
        <v>0</v>
      </c>
      <c r="J2274" s="228">
        <v>0</v>
      </c>
      <c r="K2274" s="228">
        <v>0</v>
      </c>
      <c r="L2274" s="231">
        <v>0</v>
      </c>
      <c r="N2274" s="119" t="str">
        <f t="shared" si="108"/>
        <v>828079-HYDRO-L</v>
      </c>
      <c r="O2274" s="122">
        <f>IF(B2274="NET","",IF(B2274="","",IFERROR(VLOOKUP(N2274,EAN!$A:$B,2,FALSE),"MANGLER - MÅ OPPDATERE EAN-FANEN")))</f>
        <v>7048652275776</v>
      </c>
      <c r="P2274" s="119">
        <f t="shared" si="109"/>
        <v>0</v>
      </c>
      <c r="Q2274" s="119">
        <f t="shared" si="110"/>
        <v>0</v>
      </c>
      <c r="S2274" s="137"/>
      <c r="U2274"/>
    </row>
    <row r="2275" spans="1:21" x14ac:dyDescent="0.2">
      <c r="A2275" s="228">
        <v>828079</v>
      </c>
      <c r="B2275" s="228" t="s">
        <v>2160</v>
      </c>
      <c r="C2275" s="228" t="s">
        <v>4204</v>
      </c>
      <c r="D2275" s="228" t="s">
        <v>159</v>
      </c>
      <c r="E2275" s="228" t="s">
        <v>2145</v>
      </c>
      <c r="F2275" s="228" t="s">
        <v>8</v>
      </c>
      <c r="G2275" s="228" t="s">
        <v>504</v>
      </c>
      <c r="H2275" s="228">
        <v>0</v>
      </c>
      <c r="I2275" s="228">
        <v>0</v>
      </c>
      <c r="J2275" s="228">
        <v>0</v>
      </c>
      <c r="K2275" s="228">
        <v>0</v>
      </c>
      <c r="L2275" s="231">
        <v>0</v>
      </c>
      <c r="N2275" s="119" t="str">
        <f t="shared" si="108"/>
        <v>828079-ONBLU-S</v>
      </c>
      <c r="O2275" s="122">
        <f>IF(B2275="NET","",IF(B2275="","",IFERROR(VLOOKUP(N2275,EAN!$A:$B,2,FALSE),"MANGLER - MÅ OPPDATERE EAN-FANEN")))</f>
        <v>7048652193551</v>
      </c>
      <c r="P2275" s="119">
        <f t="shared" si="109"/>
        <v>0</v>
      </c>
      <c r="Q2275" s="119">
        <f t="shared" si="110"/>
        <v>0</v>
      </c>
      <c r="S2275" s="137"/>
      <c r="U2275"/>
    </row>
    <row r="2276" spans="1:21" x14ac:dyDescent="0.2">
      <c r="A2276" s="228">
        <v>828079</v>
      </c>
      <c r="B2276" s="228" t="s">
        <v>2160</v>
      </c>
      <c r="C2276" s="228" t="s">
        <v>4204</v>
      </c>
      <c r="D2276" s="228" t="s">
        <v>160</v>
      </c>
      <c r="E2276" s="228" t="s">
        <v>2145</v>
      </c>
      <c r="F2276" s="228" t="s">
        <v>7</v>
      </c>
      <c r="G2276" s="228" t="s">
        <v>504</v>
      </c>
      <c r="H2276" s="228">
        <v>3</v>
      </c>
      <c r="I2276" s="228">
        <v>3</v>
      </c>
      <c r="J2276" s="228">
        <v>3</v>
      </c>
      <c r="K2276" s="228">
        <v>3</v>
      </c>
      <c r="L2276" s="231">
        <v>3</v>
      </c>
      <c r="N2276" s="119" t="str">
        <f t="shared" si="108"/>
        <v>828079-ONBLU-M</v>
      </c>
      <c r="O2276" s="122">
        <f>IF(B2276="NET","",IF(B2276="","",IFERROR(VLOOKUP(N2276,EAN!$A:$B,2,FALSE),"MANGLER - MÅ OPPDATERE EAN-FANEN")))</f>
        <v>7048652193544</v>
      </c>
      <c r="P2276" s="119">
        <f t="shared" si="109"/>
        <v>3</v>
      </c>
      <c r="Q2276" s="119">
        <f t="shared" si="110"/>
        <v>3</v>
      </c>
      <c r="S2276" s="137"/>
      <c r="U2276"/>
    </row>
    <row r="2277" spans="1:21" x14ac:dyDescent="0.2">
      <c r="A2277" s="228">
        <v>828079</v>
      </c>
      <c r="B2277" s="228" t="s">
        <v>2160</v>
      </c>
      <c r="C2277" s="228" t="s">
        <v>4204</v>
      </c>
      <c r="D2277" s="228" t="s">
        <v>161</v>
      </c>
      <c r="E2277" s="228" t="s">
        <v>2145</v>
      </c>
      <c r="F2277" s="228" t="s">
        <v>67</v>
      </c>
      <c r="G2277" s="228" t="s">
        <v>504</v>
      </c>
      <c r="H2277" s="228">
        <v>0</v>
      </c>
      <c r="I2277" s="228">
        <v>0</v>
      </c>
      <c r="J2277" s="228">
        <v>0</v>
      </c>
      <c r="K2277" s="228">
        <v>0</v>
      </c>
      <c r="L2277" s="231">
        <v>0</v>
      </c>
      <c r="N2277" s="119" t="str">
        <f t="shared" si="108"/>
        <v>828079-ONBLU-L</v>
      </c>
      <c r="O2277" s="122">
        <f>IF(B2277="NET","",IF(B2277="","",IFERROR(VLOOKUP(N2277,EAN!$A:$B,2,FALSE),"MANGLER - MÅ OPPDATERE EAN-FANEN")))</f>
        <v>7048652193537</v>
      </c>
      <c r="P2277" s="119">
        <f t="shared" si="109"/>
        <v>0</v>
      </c>
      <c r="Q2277" s="119">
        <f t="shared" si="110"/>
        <v>0</v>
      </c>
      <c r="S2277" s="137"/>
      <c r="U2277"/>
    </row>
    <row r="2278" spans="1:21" x14ac:dyDescent="0.2">
      <c r="A2278" s="228">
        <v>828079</v>
      </c>
      <c r="B2278" s="228" t="s">
        <v>2160</v>
      </c>
      <c r="C2278" s="228" t="s">
        <v>4204</v>
      </c>
      <c r="D2278" s="228" t="s">
        <v>162</v>
      </c>
      <c r="E2278" s="228" t="s">
        <v>2145</v>
      </c>
      <c r="F2278" s="228" t="s">
        <v>68</v>
      </c>
      <c r="G2278" s="228" t="s">
        <v>504</v>
      </c>
      <c r="H2278" s="228">
        <v>0</v>
      </c>
      <c r="I2278" s="228">
        <v>0</v>
      </c>
      <c r="J2278" s="228">
        <v>0</v>
      </c>
      <c r="K2278" s="228">
        <v>0</v>
      </c>
      <c r="L2278" s="231">
        <v>0</v>
      </c>
      <c r="N2278" s="119" t="str">
        <f t="shared" si="108"/>
        <v>828079-ONBLU-XL</v>
      </c>
      <c r="O2278" s="122">
        <f>IF(B2278="NET","",IF(B2278="","",IFERROR(VLOOKUP(N2278,EAN!$A:$B,2,FALSE),"MANGLER - MÅ OPPDATERE EAN-FANEN")))</f>
        <v>7048652193568</v>
      </c>
      <c r="P2278" s="119">
        <f t="shared" si="109"/>
        <v>0</v>
      </c>
      <c r="Q2278" s="119">
        <f t="shared" si="110"/>
        <v>0</v>
      </c>
      <c r="S2278" s="137"/>
      <c r="U2278"/>
    </row>
    <row r="2279" spans="1:21" x14ac:dyDescent="0.2">
      <c r="A2279" s="228">
        <v>828079</v>
      </c>
      <c r="B2279" s="228" t="s">
        <v>2160</v>
      </c>
      <c r="C2279" s="228" t="s">
        <v>4204</v>
      </c>
      <c r="D2279" s="228" t="s">
        <v>163</v>
      </c>
      <c r="E2279" s="228" t="s">
        <v>92</v>
      </c>
      <c r="F2279" s="228" t="s">
        <v>8</v>
      </c>
      <c r="G2279" s="228" t="s">
        <v>504</v>
      </c>
      <c r="H2279" s="228">
        <v>0</v>
      </c>
      <c r="I2279" s="228">
        <v>0</v>
      </c>
      <c r="J2279" s="228">
        <v>0</v>
      </c>
      <c r="K2279" s="228">
        <v>0</v>
      </c>
      <c r="L2279" s="231">
        <v>0</v>
      </c>
      <c r="N2279" s="119" t="str">
        <f t="shared" si="108"/>
        <v>828079-SEGRY-S</v>
      </c>
      <c r="O2279" s="122">
        <f>IF(B2279="NET","",IF(B2279="","",IFERROR(VLOOKUP(N2279,EAN!$A:$B,2,FALSE),"MANGLER - MÅ OPPDATERE EAN-FANEN")))</f>
        <v>7048652275837</v>
      </c>
      <c r="P2279" s="119">
        <f t="shared" si="109"/>
        <v>0</v>
      </c>
      <c r="Q2279" s="119">
        <f t="shared" si="110"/>
        <v>0</v>
      </c>
      <c r="S2279" s="137"/>
      <c r="U2279"/>
    </row>
    <row r="2280" spans="1:21" x14ac:dyDescent="0.2">
      <c r="A2280" s="228">
        <v>828079</v>
      </c>
      <c r="B2280" s="228" t="s">
        <v>2160</v>
      </c>
      <c r="C2280" s="228" t="s">
        <v>4204</v>
      </c>
      <c r="D2280" s="228" t="s">
        <v>164</v>
      </c>
      <c r="E2280" s="228" t="s">
        <v>92</v>
      </c>
      <c r="F2280" s="228" t="s">
        <v>7</v>
      </c>
      <c r="G2280" s="228" t="s">
        <v>504</v>
      </c>
      <c r="H2280" s="228">
        <v>0</v>
      </c>
      <c r="I2280" s="228">
        <v>0</v>
      </c>
      <c r="J2280" s="228">
        <v>0</v>
      </c>
      <c r="K2280" s="228">
        <v>0</v>
      </c>
      <c r="L2280" s="231">
        <v>0</v>
      </c>
      <c r="N2280" s="119" t="str">
        <f t="shared" si="108"/>
        <v>828079-SEGRY-M</v>
      </c>
      <c r="O2280" s="122">
        <f>IF(B2280="NET","",IF(B2280="","",IFERROR(VLOOKUP(N2280,EAN!$A:$B,2,FALSE),"MANGLER - MÅ OPPDATERE EAN-FANEN")))</f>
        <v>7048652275820</v>
      </c>
      <c r="P2280" s="119">
        <f t="shared" si="109"/>
        <v>0</v>
      </c>
      <c r="Q2280" s="119">
        <f t="shared" si="110"/>
        <v>0</v>
      </c>
      <c r="S2280" s="137"/>
      <c r="U2280"/>
    </row>
    <row r="2281" spans="1:21" x14ac:dyDescent="0.2">
      <c r="A2281" s="228">
        <v>828079</v>
      </c>
      <c r="B2281" s="228" t="s">
        <v>2160</v>
      </c>
      <c r="C2281" s="228" t="s">
        <v>4204</v>
      </c>
      <c r="D2281" s="228" t="s">
        <v>165</v>
      </c>
      <c r="E2281" s="228" t="s">
        <v>92</v>
      </c>
      <c r="F2281" s="228" t="s">
        <v>67</v>
      </c>
      <c r="G2281" s="228" t="s">
        <v>504</v>
      </c>
      <c r="H2281" s="228">
        <v>0</v>
      </c>
      <c r="I2281" s="228">
        <v>0</v>
      </c>
      <c r="J2281" s="228">
        <v>0</v>
      </c>
      <c r="K2281" s="228">
        <v>0</v>
      </c>
      <c r="L2281" s="231">
        <v>0</v>
      </c>
      <c r="N2281" s="119" t="str">
        <f t="shared" si="108"/>
        <v>828079-SEGRY-L</v>
      </c>
      <c r="O2281" s="122">
        <f>IF(B2281="NET","",IF(B2281="","",IFERROR(VLOOKUP(N2281,EAN!$A:$B,2,FALSE),"MANGLER - MÅ OPPDATERE EAN-FANEN")))</f>
        <v>7048652275813</v>
      </c>
      <c r="P2281" s="119">
        <f t="shared" si="109"/>
        <v>0</v>
      </c>
      <c r="Q2281" s="119">
        <f t="shared" si="110"/>
        <v>0</v>
      </c>
      <c r="S2281" s="137"/>
      <c r="U2281"/>
    </row>
    <row r="2282" spans="1:21" x14ac:dyDescent="0.2">
      <c r="A2282" s="228">
        <v>828079</v>
      </c>
      <c r="B2282" s="228" t="s">
        <v>2160</v>
      </c>
      <c r="C2282" s="228" t="s">
        <v>4204</v>
      </c>
      <c r="D2282" s="228" t="s">
        <v>166</v>
      </c>
      <c r="E2282" s="228" t="s">
        <v>92</v>
      </c>
      <c r="F2282" s="228" t="s">
        <v>68</v>
      </c>
      <c r="G2282" s="228" t="s">
        <v>504</v>
      </c>
      <c r="H2282" s="228">
        <v>0</v>
      </c>
      <c r="I2282" s="228">
        <v>0</v>
      </c>
      <c r="J2282" s="228">
        <v>0</v>
      </c>
      <c r="K2282" s="228">
        <v>0</v>
      </c>
      <c r="L2282" s="231">
        <v>0</v>
      </c>
      <c r="N2282" s="119" t="str">
        <f t="shared" si="108"/>
        <v>828079-SEGRY-XL</v>
      </c>
      <c r="O2282" s="122">
        <f>IF(B2282="NET","",IF(B2282="","",IFERROR(VLOOKUP(N2282,EAN!$A:$B,2,FALSE),"MANGLER - MÅ OPPDATERE EAN-FANEN")))</f>
        <v>7048652275844</v>
      </c>
      <c r="P2282" s="119">
        <f t="shared" si="109"/>
        <v>0</v>
      </c>
      <c r="Q2282" s="119">
        <f t="shared" si="110"/>
        <v>0</v>
      </c>
      <c r="S2282" s="137"/>
      <c r="U2282"/>
    </row>
    <row r="2283" spans="1:21" x14ac:dyDescent="0.2">
      <c r="A2283" s="229">
        <v>828080</v>
      </c>
      <c r="B2283" s="228" t="s">
        <v>248</v>
      </c>
      <c r="C2283" s="228"/>
      <c r="D2283" s="228"/>
      <c r="E2283" s="228"/>
      <c r="F2283" s="228"/>
      <c r="G2283" s="228"/>
      <c r="H2283" s="229">
        <v>202226</v>
      </c>
      <c r="I2283" s="229">
        <v>202227</v>
      </c>
      <c r="J2283" s="229">
        <v>202228</v>
      </c>
      <c r="K2283" s="229">
        <v>202229</v>
      </c>
      <c r="L2283" s="232">
        <v>202234</v>
      </c>
      <c r="N2283" s="119" t="str">
        <f t="shared" si="108"/>
        <v>828080-</v>
      </c>
      <c r="O2283" s="122" t="str">
        <f>IF(B2283="NET","",IF(B2283="","",IFERROR(VLOOKUP(N2283,EAN!$A:$B,2,FALSE),"MANGLER - MÅ OPPDATERE EAN-FANEN")))</f>
        <v/>
      </c>
      <c r="P2283" s="119">
        <f t="shared" si="109"/>
        <v>202226</v>
      </c>
      <c r="Q2283" s="119">
        <f t="shared" si="110"/>
        <v>202234</v>
      </c>
      <c r="S2283" s="137"/>
      <c r="U2283"/>
    </row>
    <row r="2284" spans="1:21" x14ac:dyDescent="0.2">
      <c r="A2284" s="228">
        <v>828080</v>
      </c>
      <c r="B2284" s="228" t="s">
        <v>2162</v>
      </c>
      <c r="C2284" s="228" t="s">
        <v>4204</v>
      </c>
      <c r="D2284" s="228" t="s">
        <v>2299</v>
      </c>
      <c r="E2284" s="228" t="s">
        <v>4509</v>
      </c>
      <c r="F2284" s="228" t="s">
        <v>69</v>
      </c>
      <c r="G2284" s="228" t="s">
        <v>128</v>
      </c>
      <c r="H2284" s="228">
        <v>9</v>
      </c>
      <c r="I2284" s="228">
        <v>9</v>
      </c>
      <c r="J2284" s="228">
        <v>9</v>
      </c>
      <c r="K2284" s="228">
        <v>9</v>
      </c>
      <c r="L2284" s="231">
        <v>9</v>
      </c>
      <c r="N2284" s="119" t="str">
        <f t="shared" si="108"/>
        <v>828080-56001-XS</v>
      </c>
      <c r="O2284" s="122">
        <f>IF(B2284="NET","",IF(B2284="","",IFERROR(VLOOKUP(N2284,EAN!$A:$B,2,FALSE),"MANGLER - MÅ OPPDATERE EAN-FANEN")))</f>
        <v>7048652774088</v>
      </c>
      <c r="P2284" s="119">
        <f t="shared" si="109"/>
        <v>9</v>
      </c>
      <c r="Q2284" s="119">
        <f t="shared" si="110"/>
        <v>9</v>
      </c>
      <c r="S2284" s="137"/>
      <c r="U2284"/>
    </row>
    <row r="2285" spans="1:21" x14ac:dyDescent="0.2">
      <c r="A2285" s="228">
        <v>828080</v>
      </c>
      <c r="B2285" s="228" t="s">
        <v>2162</v>
      </c>
      <c r="C2285" s="228" t="s">
        <v>4204</v>
      </c>
      <c r="D2285" s="228" t="s">
        <v>2300</v>
      </c>
      <c r="E2285" s="228" t="s">
        <v>4509</v>
      </c>
      <c r="F2285" s="228" t="s">
        <v>8</v>
      </c>
      <c r="G2285" s="228" t="s">
        <v>128</v>
      </c>
      <c r="H2285" s="228">
        <v>27</v>
      </c>
      <c r="I2285" s="228">
        <v>27</v>
      </c>
      <c r="J2285" s="228">
        <v>27</v>
      </c>
      <c r="K2285" s="228">
        <v>27</v>
      </c>
      <c r="L2285" s="231">
        <v>27</v>
      </c>
      <c r="N2285" s="119" t="str">
        <f t="shared" si="108"/>
        <v>828080-56001-S</v>
      </c>
      <c r="O2285" s="122">
        <f>IF(B2285="NET","",IF(B2285="","",IFERROR(VLOOKUP(N2285,EAN!$A:$B,2,FALSE),"MANGLER - MÅ OPPDATERE EAN-FANEN")))</f>
        <v>7048652765208</v>
      </c>
      <c r="P2285" s="119">
        <f t="shared" si="109"/>
        <v>27</v>
      </c>
      <c r="Q2285" s="119">
        <f t="shared" si="110"/>
        <v>27</v>
      </c>
      <c r="S2285" s="137"/>
      <c r="U2285"/>
    </row>
    <row r="2286" spans="1:21" x14ac:dyDescent="0.2">
      <c r="A2286" s="228">
        <v>828080</v>
      </c>
      <c r="B2286" s="228" t="s">
        <v>2162</v>
      </c>
      <c r="C2286" s="228" t="s">
        <v>4204</v>
      </c>
      <c r="D2286" s="228" t="s">
        <v>2301</v>
      </c>
      <c r="E2286" s="228" t="s">
        <v>4509</v>
      </c>
      <c r="F2286" s="228" t="s">
        <v>7</v>
      </c>
      <c r="G2286" s="228" t="s">
        <v>128</v>
      </c>
      <c r="H2286" s="228">
        <v>26</v>
      </c>
      <c r="I2286" s="228">
        <v>26</v>
      </c>
      <c r="J2286" s="228">
        <v>26</v>
      </c>
      <c r="K2286" s="228">
        <v>26</v>
      </c>
      <c r="L2286" s="231">
        <v>26</v>
      </c>
      <c r="N2286" s="119" t="str">
        <f t="shared" si="108"/>
        <v>828080-56001-M</v>
      </c>
      <c r="O2286" s="122">
        <f>IF(B2286="NET","",IF(B2286="","",IFERROR(VLOOKUP(N2286,EAN!$A:$B,2,FALSE),"MANGLER - MÅ OPPDATERE EAN-FANEN")))</f>
        <v>7048652765192</v>
      </c>
      <c r="P2286" s="119">
        <f t="shared" si="109"/>
        <v>26</v>
      </c>
      <c r="Q2286" s="119">
        <f t="shared" si="110"/>
        <v>26</v>
      </c>
      <c r="S2286" s="137"/>
      <c r="U2286"/>
    </row>
    <row r="2287" spans="1:21" x14ac:dyDescent="0.2">
      <c r="A2287" s="228">
        <v>828080</v>
      </c>
      <c r="B2287" s="228" t="s">
        <v>2162</v>
      </c>
      <c r="C2287" s="228" t="s">
        <v>4204</v>
      </c>
      <c r="D2287" s="228" t="s">
        <v>2302</v>
      </c>
      <c r="E2287" s="228" t="s">
        <v>4509</v>
      </c>
      <c r="F2287" s="228" t="s">
        <v>67</v>
      </c>
      <c r="G2287" s="228" t="s">
        <v>128</v>
      </c>
      <c r="H2287" s="228">
        <v>10</v>
      </c>
      <c r="I2287" s="228">
        <v>10</v>
      </c>
      <c r="J2287" s="228">
        <v>10</v>
      </c>
      <c r="K2287" s="228">
        <v>10</v>
      </c>
      <c r="L2287" s="231">
        <v>10</v>
      </c>
      <c r="N2287" s="119" t="str">
        <f t="shared" si="108"/>
        <v>828080-56001-L</v>
      </c>
      <c r="O2287" s="122">
        <f>IF(B2287="NET","",IF(B2287="","",IFERROR(VLOOKUP(N2287,EAN!$A:$B,2,FALSE),"MANGLER - MÅ OPPDATERE EAN-FANEN")))</f>
        <v>7048652765185</v>
      </c>
      <c r="P2287" s="119">
        <f t="shared" si="109"/>
        <v>10</v>
      </c>
      <c r="Q2287" s="119">
        <f t="shared" si="110"/>
        <v>10</v>
      </c>
      <c r="S2287" s="137"/>
      <c r="U2287"/>
    </row>
    <row r="2288" spans="1:21" x14ac:dyDescent="0.2">
      <c r="A2288" s="228">
        <v>828080</v>
      </c>
      <c r="B2288" s="228" t="s">
        <v>2162</v>
      </c>
      <c r="C2288" s="228" t="s">
        <v>4204</v>
      </c>
      <c r="D2288" s="228" t="s">
        <v>2274</v>
      </c>
      <c r="E2288" s="228" t="s">
        <v>2140</v>
      </c>
      <c r="F2288" s="228" t="s">
        <v>69</v>
      </c>
      <c r="G2288" s="228" t="s">
        <v>128</v>
      </c>
      <c r="H2288" s="228">
        <v>0</v>
      </c>
      <c r="I2288" s="228">
        <v>0</v>
      </c>
      <c r="J2288" s="228">
        <v>0</v>
      </c>
      <c r="K2288" s="228">
        <v>0</v>
      </c>
      <c r="L2288" s="231">
        <v>0</v>
      </c>
      <c r="N2288" s="119" t="str">
        <f t="shared" si="108"/>
        <v>828080-57000-XS</v>
      </c>
      <c r="O2288" s="122">
        <f>IF(B2288="NET","",IF(B2288="","",IFERROR(VLOOKUP(N2288,EAN!$A:$B,2,FALSE),"MANGLER - MÅ OPPDATERE EAN-FANEN")))</f>
        <v>7048652774095</v>
      </c>
      <c r="P2288" s="119">
        <f t="shared" si="109"/>
        <v>0</v>
      </c>
      <c r="Q2288" s="119">
        <f t="shared" si="110"/>
        <v>0</v>
      </c>
      <c r="S2288" s="137"/>
      <c r="U2288"/>
    </row>
    <row r="2289" spans="1:21" x14ac:dyDescent="0.2">
      <c r="A2289" s="228">
        <v>828080</v>
      </c>
      <c r="B2289" s="228" t="s">
        <v>2162</v>
      </c>
      <c r="C2289" s="228" t="s">
        <v>4204</v>
      </c>
      <c r="D2289" s="228" t="s">
        <v>2270</v>
      </c>
      <c r="E2289" s="228" t="s">
        <v>2140</v>
      </c>
      <c r="F2289" s="228" t="s">
        <v>8</v>
      </c>
      <c r="G2289" s="228" t="s">
        <v>128</v>
      </c>
      <c r="H2289" s="228">
        <v>2</v>
      </c>
      <c r="I2289" s="228">
        <v>2</v>
      </c>
      <c r="J2289" s="228">
        <v>2</v>
      </c>
      <c r="K2289" s="228">
        <v>2</v>
      </c>
      <c r="L2289" s="231">
        <v>2</v>
      </c>
      <c r="N2289" s="119" t="str">
        <f t="shared" si="108"/>
        <v>828080-57000-S</v>
      </c>
      <c r="O2289" s="122">
        <f>IF(B2289="NET","",IF(B2289="","",IFERROR(VLOOKUP(N2289,EAN!$A:$B,2,FALSE),"MANGLER - MÅ OPPDATERE EAN-FANEN")))</f>
        <v>7048652765246</v>
      </c>
      <c r="P2289" s="119">
        <f t="shared" si="109"/>
        <v>2</v>
      </c>
      <c r="Q2289" s="119">
        <f t="shared" si="110"/>
        <v>2</v>
      </c>
      <c r="S2289" s="137"/>
      <c r="U2289"/>
    </row>
    <row r="2290" spans="1:21" x14ac:dyDescent="0.2">
      <c r="A2290" s="228">
        <v>828080</v>
      </c>
      <c r="B2290" s="228" t="s">
        <v>2162</v>
      </c>
      <c r="C2290" s="228" t="s">
        <v>4204</v>
      </c>
      <c r="D2290" s="228" t="s">
        <v>2271</v>
      </c>
      <c r="E2290" s="228" t="s">
        <v>2140</v>
      </c>
      <c r="F2290" s="228" t="s">
        <v>7</v>
      </c>
      <c r="G2290" s="228" t="s">
        <v>128</v>
      </c>
      <c r="H2290" s="228">
        <v>4</v>
      </c>
      <c r="I2290" s="228">
        <v>4</v>
      </c>
      <c r="J2290" s="228">
        <v>4</v>
      </c>
      <c r="K2290" s="228">
        <v>4</v>
      </c>
      <c r="L2290" s="231">
        <v>4</v>
      </c>
      <c r="N2290" s="119" t="str">
        <f t="shared" si="108"/>
        <v>828080-57000-M</v>
      </c>
      <c r="O2290" s="122">
        <f>IF(B2290="NET","",IF(B2290="","",IFERROR(VLOOKUP(N2290,EAN!$A:$B,2,FALSE),"MANGLER - MÅ OPPDATERE EAN-FANEN")))</f>
        <v>7048652765239</v>
      </c>
      <c r="P2290" s="119">
        <f t="shared" si="109"/>
        <v>4</v>
      </c>
      <c r="Q2290" s="119">
        <f t="shared" si="110"/>
        <v>4</v>
      </c>
      <c r="S2290" s="137"/>
      <c r="U2290"/>
    </row>
    <row r="2291" spans="1:21" x14ac:dyDescent="0.2">
      <c r="A2291" s="228">
        <v>828080</v>
      </c>
      <c r="B2291" s="228" t="s">
        <v>2162</v>
      </c>
      <c r="C2291" s="228" t="s">
        <v>4204</v>
      </c>
      <c r="D2291" s="228" t="s">
        <v>2272</v>
      </c>
      <c r="E2291" s="228" t="s">
        <v>2140</v>
      </c>
      <c r="F2291" s="228" t="s">
        <v>67</v>
      </c>
      <c r="G2291" s="228" t="s">
        <v>128</v>
      </c>
      <c r="H2291" s="228">
        <v>2</v>
      </c>
      <c r="I2291" s="228">
        <v>2</v>
      </c>
      <c r="J2291" s="228">
        <v>2</v>
      </c>
      <c r="K2291" s="228">
        <v>2</v>
      </c>
      <c r="L2291" s="231">
        <v>2</v>
      </c>
      <c r="N2291" s="119" t="str">
        <f t="shared" si="108"/>
        <v>828080-57000-L</v>
      </c>
      <c r="O2291" s="122">
        <f>IF(B2291="NET","",IF(B2291="","",IFERROR(VLOOKUP(N2291,EAN!$A:$B,2,FALSE),"MANGLER - MÅ OPPDATERE EAN-FANEN")))</f>
        <v>7048652765222</v>
      </c>
      <c r="P2291" s="119">
        <f t="shared" si="109"/>
        <v>2</v>
      </c>
      <c r="Q2291" s="119">
        <f t="shared" si="110"/>
        <v>2</v>
      </c>
      <c r="S2291" s="137"/>
      <c r="U2291"/>
    </row>
    <row r="2292" spans="1:21" x14ac:dyDescent="0.2">
      <c r="A2292" s="228">
        <v>828080</v>
      </c>
      <c r="B2292" s="228" t="s">
        <v>2162</v>
      </c>
      <c r="C2292" s="228" t="s">
        <v>4204</v>
      </c>
      <c r="D2292" s="228" t="s">
        <v>625</v>
      </c>
      <c r="E2292" s="228" t="s">
        <v>2154</v>
      </c>
      <c r="F2292" s="228" t="s">
        <v>69</v>
      </c>
      <c r="G2292" s="228" t="s">
        <v>504</v>
      </c>
      <c r="H2292" s="228">
        <v>0</v>
      </c>
      <c r="I2292" s="228">
        <v>0</v>
      </c>
      <c r="J2292" s="228">
        <v>0</v>
      </c>
      <c r="K2292" s="228">
        <v>0</v>
      </c>
      <c r="L2292" s="231">
        <v>0</v>
      </c>
      <c r="N2292" s="119" t="str">
        <f t="shared" si="108"/>
        <v>828080-CORAL-XS</v>
      </c>
      <c r="O2292" s="122">
        <f>IF(B2292="NET","",IF(B2292="","",IFERROR(VLOOKUP(N2292,EAN!$A:$B,2,FALSE),"MANGLER - MÅ OPPDATERE EAN-FANEN")))</f>
        <v>7048652193605</v>
      </c>
      <c r="P2292" s="119">
        <f t="shared" si="109"/>
        <v>0</v>
      </c>
      <c r="Q2292" s="119">
        <f t="shared" si="110"/>
        <v>0</v>
      </c>
      <c r="S2292" s="137"/>
      <c r="U2292"/>
    </row>
    <row r="2293" spans="1:21" x14ac:dyDescent="0.2">
      <c r="A2293" s="228">
        <v>828080</v>
      </c>
      <c r="B2293" s="228" t="s">
        <v>2162</v>
      </c>
      <c r="C2293" s="228" t="s">
        <v>4204</v>
      </c>
      <c r="D2293" s="228" t="s">
        <v>626</v>
      </c>
      <c r="E2293" s="228" t="s">
        <v>2154</v>
      </c>
      <c r="F2293" s="228" t="s">
        <v>8</v>
      </c>
      <c r="G2293" s="228" t="s">
        <v>504</v>
      </c>
      <c r="H2293" s="228">
        <v>0</v>
      </c>
      <c r="I2293" s="228">
        <v>0</v>
      </c>
      <c r="J2293" s="228">
        <v>0</v>
      </c>
      <c r="K2293" s="228">
        <v>0</v>
      </c>
      <c r="L2293" s="231">
        <v>0</v>
      </c>
      <c r="N2293" s="119" t="str">
        <f t="shared" si="108"/>
        <v>828080-CORAL-S</v>
      </c>
      <c r="O2293" s="122">
        <f>IF(B2293="NET","",IF(B2293="","",IFERROR(VLOOKUP(N2293,EAN!$A:$B,2,FALSE),"MANGLER - MÅ OPPDATERE EAN-FANEN")))</f>
        <v>7048652193599</v>
      </c>
      <c r="P2293" s="119">
        <f t="shared" si="109"/>
        <v>0</v>
      </c>
      <c r="Q2293" s="119">
        <f t="shared" si="110"/>
        <v>0</v>
      </c>
      <c r="S2293" s="137"/>
      <c r="U2293"/>
    </row>
    <row r="2294" spans="1:21" x14ac:dyDescent="0.2">
      <c r="A2294" s="228">
        <v>828080</v>
      </c>
      <c r="B2294" s="228" t="s">
        <v>2162</v>
      </c>
      <c r="C2294" s="228" t="s">
        <v>4204</v>
      </c>
      <c r="D2294" s="228" t="s">
        <v>627</v>
      </c>
      <c r="E2294" s="228" t="s">
        <v>2154</v>
      </c>
      <c r="F2294" s="228" t="s">
        <v>7</v>
      </c>
      <c r="G2294" s="228" t="s">
        <v>504</v>
      </c>
      <c r="H2294" s="228">
        <v>0</v>
      </c>
      <c r="I2294" s="228">
        <v>0</v>
      </c>
      <c r="J2294" s="228">
        <v>0</v>
      </c>
      <c r="K2294" s="228">
        <v>0</v>
      </c>
      <c r="L2294" s="231">
        <v>0</v>
      </c>
      <c r="N2294" s="119" t="str">
        <f t="shared" si="108"/>
        <v>828080-CORAL-M</v>
      </c>
      <c r="O2294" s="122">
        <f>IF(B2294="NET","",IF(B2294="","",IFERROR(VLOOKUP(N2294,EAN!$A:$B,2,FALSE),"MANGLER - MÅ OPPDATERE EAN-FANEN")))</f>
        <v>7048652193582</v>
      </c>
      <c r="P2294" s="119">
        <f t="shared" si="109"/>
        <v>0</v>
      </c>
      <c r="Q2294" s="119">
        <f t="shared" si="110"/>
        <v>0</v>
      </c>
      <c r="S2294" s="137"/>
      <c r="U2294"/>
    </row>
    <row r="2295" spans="1:21" x14ac:dyDescent="0.2">
      <c r="A2295" s="228">
        <v>828080</v>
      </c>
      <c r="B2295" s="228" t="s">
        <v>2162</v>
      </c>
      <c r="C2295" s="228" t="s">
        <v>4204</v>
      </c>
      <c r="D2295" s="228" t="s">
        <v>628</v>
      </c>
      <c r="E2295" s="228" t="s">
        <v>2154</v>
      </c>
      <c r="F2295" s="228" t="s">
        <v>67</v>
      </c>
      <c r="G2295" s="228" t="s">
        <v>504</v>
      </c>
      <c r="H2295" s="228">
        <v>0</v>
      </c>
      <c r="I2295" s="228">
        <v>0</v>
      </c>
      <c r="J2295" s="228">
        <v>0</v>
      </c>
      <c r="K2295" s="228">
        <v>0</v>
      </c>
      <c r="L2295" s="231">
        <v>0</v>
      </c>
      <c r="N2295" s="119" t="str">
        <f t="shared" si="108"/>
        <v>828080-CORAL-L</v>
      </c>
      <c r="O2295" s="122">
        <f>IF(B2295="NET","",IF(B2295="","",IFERROR(VLOOKUP(N2295,EAN!$A:$B,2,FALSE),"MANGLER - MÅ OPPDATERE EAN-FANEN")))</f>
        <v>7048652193575</v>
      </c>
      <c r="P2295" s="119">
        <f t="shared" si="109"/>
        <v>0</v>
      </c>
      <c r="Q2295" s="119">
        <f t="shared" si="110"/>
        <v>0</v>
      </c>
      <c r="S2295" s="137"/>
      <c r="U2295"/>
    </row>
    <row r="2296" spans="1:21" x14ac:dyDescent="0.2">
      <c r="A2296" s="228">
        <v>828080</v>
      </c>
      <c r="B2296" s="228" t="s">
        <v>2162</v>
      </c>
      <c r="C2296" s="228" t="s">
        <v>4204</v>
      </c>
      <c r="D2296" s="228" t="s">
        <v>169</v>
      </c>
      <c r="E2296" s="228" t="s">
        <v>133</v>
      </c>
      <c r="F2296" s="228" t="s">
        <v>69</v>
      </c>
      <c r="G2296" s="228" t="s">
        <v>504</v>
      </c>
      <c r="H2296" s="228">
        <v>0</v>
      </c>
      <c r="I2296" s="228">
        <v>0</v>
      </c>
      <c r="J2296" s="228">
        <v>0</v>
      </c>
      <c r="K2296" s="228">
        <v>0</v>
      </c>
      <c r="L2296" s="231">
        <v>0</v>
      </c>
      <c r="N2296" s="119" t="str">
        <f t="shared" si="108"/>
        <v>828080-GRBLU-XS</v>
      </c>
      <c r="O2296" s="122">
        <f>IF(B2296="NET","",IF(B2296="","",IFERROR(VLOOKUP(N2296,EAN!$A:$B,2,FALSE),"MANGLER - MÅ OPPDATERE EAN-FANEN")))</f>
        <v>7048652275882</v>
      </c>
      <c r="P2296" s="119">
        <f t="shared" si="109"/>
        <v>0</v>
      </c>
      <c r="Q2296" s="119">
        <f t="shared" si="110"/>
        <v>0</v>
      </c>
      <c r="S2296" s="137"/>
      <c r="U2296"/>
    </row>
    <row r="2297" spans="1:21" x14ac:dyDescent="0.2">
      <c r="A2297" s="228">
        <v>828080</v>
      </c>
      <c r="B2297" s="228" t="s">
        <v>2162</v>
      </c>
      <c r="C2297" s="228" t="s">
        <v>4204</v>
      </c>
      <c r="D2297" s="228" t="s">
        <v>170</v>
      </c>
      <c r="E2297" s="228" t="s">
        <v>133</v>
      </c>
      <c r="F2297" s="228" t="s">
        <v>8</v>
      </c>
      <c r="G2297" s="228" t="s">
        <v>504</v>
      </c>
      <c r="H2297" s="228">
        <v>0</v>
      </c>
      <c r="I2297" s="228">
        <v>0</v>
      </c>
      <c r="J2297" s="228">
        <v>0</v>
      </c>
      <c r="K2297" s="228">
        <v>0</v>
      </c>
      <c r="L2297" s="231">
        <v>0</v>
      </c>
      <c r="N2297" s="119" t="str">
        <f t="shared" si="108"/>
        <v>828080-GRBLU-S</v>
      </c>
      <c r="O2297" s="122">
        <f>IF(B2297="NET","",IF(B2297="","",IFERROR(VLOOKUP(N2297,EAN!$A:$B,2,FALSE),"MANGLER - MÅ OPPDATERE EAN-FANEN")))</f>
        <v>7048652275875</v>
      </c>
      <c r="P2297" s="119">
        <f t="shared" si="109"/>
        <v>0</v>
      </c>
      <c r="Q2297" s="119">
        <f t="shared" si="110"/>
        <v>0</v>
      </c>
      <c r="S2297" s="137"/>
      <c r="U2297"/>
    </row>
    <row r="2298" spans="1:21" x14ac:dyDescent="0.2">
      <c r="A2298" s="228">
        <v>828080</v>
      </c>
      <c r="B2298" s="228" t="s">
        <v>2162</v>
      </c>
      <c r="C2298" s="228" t="s">
        <v>4204</v>
      </c>
      <c r="D2298" s="228" t="s">
        <v>171</v>
      </c>
      <c r="E2298" s="228" t="s">
        <v>133</v>
      </c>
      <c r="F2298" s="228" t="s">
        <v>7</v>
      </c>
      <c r="G2298" s="228" t="s">
        <v>504</v>
      </c>
      <c r="H2298" s="228">
        <v>0</v>
      </c>
      <c r="I2298" s="228">
        <v>0</v>
      </c>
      <c r="J2298" s="228">
        <v>0</v>
      </c>
      <c r="K2298" s="228">
        <v>0</v>
      </c>
      <c r="L2298" s="231">
        <v>0</v>
      </c>
      <c r="N2298" s="119" t="str">
        <f t="shared" si="108"/>
        <v>828080-GRBLU-M</v>
      </c>
      <c r="O2298" s="122">
        <f>IF(B2298="NET","",IF(B2298="","",IFERROR(VLOOKUP(N2298,EAN!$A:$B,2,FALSE),"MANGLER - MÅ OPPDATERE EAN-FANEN")))</f>
        <v>7048652275868</v>
      </c>
      <c r="P2298" s="119">
        <f t="shared" si="109"/>
        <v>0</v>
      </c>
      <c r="Q2298" s="119">
        <f t="shared" si="110"/>
        <v>0</v>
      </c>
      <c r="S2298" s="137"/>
      <c r="U2298"/>
    </row>
    <row r="2299" spans="1:21" x14ac:dyDescent="0.2">
      <c r="A2299" s="228">
        <v>828080</v>
      </c>
      <c r="B2299" s="228" t="s">
        <v>2162</v>
      </c>
      <c r="C2299" s="228" t="s">
        <v>4204</v>
      </c>
      <c r="D2299" s="228" t="s">
        <v>172</v>
      </c>
      <c r="E2299" s="228" t="s">
        <v>133</v>
      </c>
      <c r="F2299" s="228" t="s">
        <v>67</v>
      </c>
      <c r="G2299" s="228" t="s">
        <v>504</v>
      </c>
      <c r="H2299" s="228">
        <v>0</v>
      </c>
      <c r="I2299" s="228">
        <v>0</v>
      </c>
      <c r="J2299" s="228">
        <v>0</v>
      </c>
      <c r="K2299" s="228">
        <v>0</v>
      </c>
      <c r="L2299" s="231">
        <v>0</v>
      </c>
      <c r="N2299" s="119" t="str">
        <f t="shared" si="108"/>
        <v>828080-GRBLU-L</v>
      </c>
      <c r="O2299" s="122">
        <f>IF(B2299="NET","",IF(B2299="","",IFERROR(VLOOKUP(N2299,EAN!$A:$B,2,FALSE),"MANGLER - MÅ OPPDATERE EAN-FANEN")))</f>
        <v>7048652275851</v>
      </c>
      <c r="P2299" s="119">
        <f t="shared" si="109"/>
        <v>0</v>
      </c>
      <c r="Q2299" s="119">
        <f t="shared" si="110"/>
        <v>0</v>
      </c>
      <c r="S2299" s="137"/>
      <c r="U2299"/>
    </row>
    <row r="2300" spans="1:21" x14ac:dyDescent="0.2">
      <c r="A2300" s="228">
        <v>828080</v>
      </c>
      <c r="B2300" s="228" t="s">
        <v>2162</v>
      </c>
      <c r="C2300" s="228" t="s">
        <v>4204</v>
      </c>
      <c r="D2300" s="228" t="s">
        <v>861</v>
      </c>
      <c r="E2300" s="228" t="s">
        <v>2142</v>
      </c>
      <c r="F2300" s="228" t="s">
        <v>69</v>
      </c>
      <c r="G2300" s="228" t="s">
        <v>504</v>
      </c>
      <c r="H2300" s="228">
        <v>2</v>
      </c>
      <c r="I2300" s="228">
        <v>2</v>
      </c>
      <c r="J2300" s="228">
        <v>2</v>
      </c>
      <c r="K2300" s="228">
        <v>2</v>
      </c>
      <c r="L2300" s="231">
        <v>2</v>
      </c>
      <c r="N2300" s="119" t="str">
        <f t="shared" si="108"/>
        <v>828080-LTGRY-XS</v>
      </c>
      <c r="O2300" s="122">
        <f>IF(B2300="NET","",IF(B2300="","",IFERROR(VLOOKUP(N2300,EAN!$A:$B,2,FALSE),"MANGLER - MÅ OPPDATERE EAN-FANEN")))</f>
        <v>7048652661791</v>
      </c>
      <c r="P2300" s="119">
        <f t="shared" si="109"/>
        <v>2</v>
      </c>
      <c r="Q2300" s="119">
        <f t="shared" si="110"/>
        <v>2</v>
      </c>
      <c r="S2300" s="137"/>
      <c r="U2300"/>
    </row>
    <row r="2301" spans="1:21" x14ac:dyDescent="0.2">
      <c r="A2301" s="228">
        <v>828080</v>
      </c>
      <c r="B2301" s="228" t="s">
        <v>2162</v>
      </c>
      <c r="C2301" s="228" t="s">
        <v>4204</v>
      </c>
      <c r="D2301" s="228" t="s">
        <v>622</v>
      </c>
      <c r="E2301" s="228" t="s">
        <v>2142</v>
      </c>
      <c r="F2301" s="228" t="s">
        <v>8</v>
      </c>
      <c r="G2301" s="228" t="s">
        <v>504</v>
      </c>
      <c r="H2301" s="228">
        <v>0</v>
      </c>
      <c r="I2301" s="228">
        <v>0</v>
      </c>
      <c r="J2301" s="228">
        <v>0</v>
      </c>
      <c r="K2301" s="228">
        <v>0</v>
      </c>
      <c r="L2301" s="231">
        <v>0</v>
      </c>
      <c r="N2301" s="119" t="str">
        <f t="shared" si="108"/>
        <v>828080-LTGRY-S</v>
      </c>
      <c r="O2301" s="122">
        <f>IF(B2301="NET","",IF(B2301="","",IFERROR(VLOOKUP(N2301,EAN!$A:$B,2,FALSE),"MANGLER - MÅ OPPDATERE EAN-FANEN")))</f>
        <v>7048652661784</v>
      </c>
      <c r="P2301" s="119">
        <f t="shared" si="109"/>
        <v>0</v>
      </c>
      <c r="Q2301" s="119">
        <f t="shared" si="110"/>
        <v>0</v>
      </c>
      <c r="S2301" s="137"/>
      <c r="U2301"/>
    </row>
    <row r="2302" spans="1:21" x14ac:dyDescent="0.2">
      <c r="A2302" s="228">
        <v>828080</v>
      </c>
      <c r="B2302" s="228" t="s">
        <v>2162</v>
      </c>
      <c r="C2302" s="228" t="s">
        <v>4204</v>
      </c>
      <c r="D2302" s="228" t="s">
        <v>623</v>
      </c>
      <c r="E2302" s="228" t="s">
        <v>2142</v>
      </c>
      <c r="F2302" s="228" t="s">
        <v>7</v>
      </c>
      <c r="G2302" s="228" t="s">
        <v>504</v>
      </c>
      <c r="H2302" s="228">
        <v>0</v>
      </c>
      <c r="I2302" s="228">
        <v>0</v>
      </c>
      <c r="J2302" s="228">
        <v>0</v>
      </c>
      <c r="K2302" s="228">
        <v>0</v>
      </c>
      <c r="L2302" s="231">
        <v>0</v>
      </c>
      <c r="N2302" s="119" t="str">
        <f t="shared" si="108"/>
        <v>828080-LTGRY-M</v>
      </c>
      <c r="O2302" s="122">
        <f>IF(B2302="NET","",IF(B2302="","",IFERROR(VLOOKUP(N2302,EAN!$A:$B,2,FALSE),"MANGLER - MÅ OPPDATERE EAN-FANEN")))</f>
        <v>7048652661777</v>
      </c>
      <c r="P2302" s="119">
        <f t="shared" si="109"/>
        <v>0</v>
      </c>
      <c r="Q2302" s="119">
        <f t="shared" si="110"/>
        <v>0</v>
      </c>
      <c r="S2302" s="137"/>
      <c r="U2302"/>
    </row>
    <row r="2303" spans="1:21" x14ac:dyDescent="0.2">
      <c r="A2303" s="228">
        <v>828080</v>
      </c>
      <c r="B2303" s="228" t="s">
        <v>2162</v>
      </c>
      <c r="C2303" s="228" t="s">
        <v>4204</v>
      </c>
      <c r="D2303" s="228" t="s">
        <v>624</v>
      </c>
      <c r="E2303" s="228" t="s">
        <v>2142</v>
      </c>
      <c r="F2303" s="228" t="s">
        <v>67</v>
      </c>
      <c r="G2303" s="228" t="s">
        <v>504</v>
      </c>
      <c r="H2303" s="228">
        <v>0</v>
      </c>
      <c r="I2303" s="228">
        <v>0</v>
      </c>
      <c r="J2303" s="228">
        <v>0</v>
      </c>
      <c r="K2303" s="228">
        <v>0</v>
      </c>
      <c r="L2303" s="231">
        <v>0</v>
      </c>
      <c r="N2303" s="119" t="str">
        <f t="shared" si="108"/>
        <v>828080-LTGRY-L</v>
      </c>
      <c r="O2303" s="122">
        <f>IF(B2303="NET","",IF(B2303="","",IFERROR(VLOOKUP(N2303,EAN!$A:$B,2,FALSE),"MANGLER - MÅ OPPDATERE EAN-FANEN")))</f>
        <v>7048652661760</v>
      </c>
      <c r="P2303" s="119">
        <f t="shared" si="109"/>
        <v>0</v>
      </c>
      <c r="Q2303" s="119">
        <f t="shared" si="110"/>
        <v>0</v>
      </c>
      <c r="S2303" s="137"/>
      <c r="U2303"/>
    </row>
    <row r="2304" spans="1:21" x14ac:dyDescent="0.2">
      <c r="A2304" s="228">
        <v>828080</v>
      </c>
      <c r="B2304" s="228" t="s">
        <v>2162</v>
      </c>
      <c r="C2304" s="228" t="s">
        <v>4204</v>
      </c>
      <c r="D2304" s="228" t="s">
        <v>145</v>
      </c>
      <c r="E2304" s="228" t="s">
        <v>100</v>
      </c>
      <c r="F2304" s="228" t="s">
        <v>69</v>
      </c>
      <c r="G2304" s="228" t="s">
        <v>504</v>
      </c>
      <c r="H2304" s="228">
        <v>0</v>
      </c>
      <c r="I2304" s="228">
        <v>0</v>
      </c>
      <c r="J2304" s="228">
        <v>0</v>
      </c>
      <c r="K2304" s="228">
        <v>0</v>
      </c>
      <c r="L2304" s="231">
        <v>0</v>
      </c>
      <c r="N2304" s="119" t="str">
        <f t="shared" si="108"/>
        <v>828080-RSWOD-XS</v>
      </c>
      <c r="O2304" s="122">
        <f>IF(B2304="NET","",IF(B2304="","",IFERROR(VLOOKUP(N2304,EAN!$A:$B,2,FALSE),"MANGLER - MÅ OPPDATERE EAN-FANEN")))</f>
        <v>7048652538727</v>
      </c>
      <c r="P2304" s="119">
        <f t="shared" si="109"/>
        <v>0</v>
      </c>
      <c r="Q2304" s="119">
        <f t="shared" si="110"/>
        <v>0</v>
      </c>
      <c r="S2304" s="137"/>
      <c r="U2304"/>
    </row>
    <row r="2305" spans="1:21" x14ac:dyDescent="0.2">
      <c r="A2305" s="228">
        <v>828080</v>
      </c>
      <c r="B2305" s="228" t="s">
        <v>2162</v>
      </c>
      <c r="C2305" s="228" t="s">
        <v>4204</v>
      </c>
      <c r="D2305" s="228" t="s">
        <v>146</v>
      </c>
      <c r="E2305" s="228" t="s">
        <v>100</v>
      </c>
      <c r="F2305" s="228" t="s">
        <v>8</v>
      </c>
      <c r="G2305" s="228" t="s">
        <v>504</v>
      </c>
      <c r="H2305" s="228">
        <v>0</v>
      </c>
      <c r="I2305" s="228">
        <v>0</v>
      </c>
      <c r="J2305" s="228">
        <v>0</v>
      </c>
      <c r="K2305" s="228">
        <v>0</v>
      </c>
      <c r="L2305" s="231">
        <v>0</v>
      </c>
      <c r="N2305" s="119" t="str">
        <f t="shared" si="108"/>
        <v>828080-RSWOD-S</v>
      </c>
      <c r="O2305" s="122">
        <f>IF(B2305="NET","",IF(B2305="","",IFERROR(VLOOKUP(N2305,EAN!$A:$B,2,FALSE),"MANGLER - MÅ OPPDATERE EAN-FANEN")))</f>
        <v>7048652538710</v>
      </c>
      <c r="P2305" s="119">
        <f t="shared" si="109"/>
        <v>0</v>
      </c>
      <c r="Q2305" s="119">
        <f t="shared" si="110"/>
        <v>0</v>
      </c>
      <c r="S2305" s="137"/>
      <c r="U2305"/>
    </row>
    <row r="2306" spans="1:21" x14ac:dyDescent="0.2">
      <c r="A2306" s="228">
        <v>828080</v>
      </c>
      <c r="B2306" s="228" t="s">
        <v>2162</v>
      </c>
      <c r="C2306" s="228" t="s">
        <v>4204</v>
      </c>
      <c r="D2306" s="228" t="s">
        <v>147</v>
      </c>
      <c r="E2306" s="228" t="s">
        <v>100</v>
      </c>
      <c r="F2306" s="228" t="s">
        <v>7</v>
      </c>
      <c r="G2306" s="228" t="s">
        <v>504</v>
      </c>
      <c r="H2306" s="228">
        <v>0</v>
      </c>
      <c r="I2306" s="228">
        <v>0</v>
      </c>
      <c r="J2306" s="228">
        <v>0</v>
      </c>
      <c r="K2306" s="228">
        <v>0</v>
      </c>
      <c r="L2306" s="231">
        <v>0</v>
      </c>
      <c r="N2306" s="119" t="str">
        <f t="shared" si="108"/>
        <v>828080-RSWOD-M</v>
      </c>
      <c r="O2306" s="122">
        <f>IF(B2306="NET","",IF(B2306="","",IFERROR(VLOOKUP(N2306,EAN!$A:$B,2,FALSE),"MANGLER - MÅ OPPDATERE EAN-FANEN")))</f>
        <v>7048652538703</v>
      </c>
      <c r="P2306" s="119">
        <f t="shared" si="109"/>
        <v>0</v>
      </c>
      <c r="Q2306" s="119">
        <f t="shared" si="110"/>
        <v>0</v>
      </c>
      <c r="S2306" s="137"/>
      <c r="U2306"/>
    </row>
    <row r="2307" spans="1:21" x14ac:dyDescent="0.2">
      <c r="A2307" s="228">
        <v>828080</v>
      </c>
      <c r="B2307" s="228" t="s">
        <v>2162</v>
      </c>
      <c r="C2307" s="228" t="s">
        <v>4204</v>
      </c>
      <c r="D2307" s="228" t="s">
        <v>148</v>
      </c>
      <c r="E2307" s="228" t="s">
        <v>100</v>
      </c>
      <c r="F2307" s="228" t="s">
        <v>67</v>
      </c>
      <c r="G2307" s="228" t="s">
        <v>504</v>
      </c>
      <c r="H2307" s="228">
        <v>0</v>
      </c>
      <c r="I2307" s="228">
        <v>0</v>
      </c>
      <c r="J2307" s="228">
        <v>0</v>
      </c>
      <c r="K2307" s="228">
        <v>0</v>
      </c>
      <c r="L2307" s="231">
        <v>0</v>
      </c>
      <c r="N2307" s="119" t="str">
        <f t="shared" si="108"/>
        <v>828080-RSWOD-L</v>
      </c>
      <c r="O2307" s="122">
        <f>IF(B2307="NET","",IF(B2307="","",IFERROR(VLOOKUP(N2307,EAN!$A:$B,2,FALSE),"MANGLER - MÅ OPPDATERE EAN-FANEN")))</f>
        <v>7048652538697</v>
      </c>
      <c r="P2307" s="119">
        <f t="shared" si="109"/>
        <v>0</v>
      </c>
      <c r="Q2307" s="119">
        <f t="shared" si="110"/>
        <v>0</v>
      </c>
      <c r="S2307" s="137"/>
      <c r="U2307"/>
    </row>
    <row r="2308" spans="1:21" x14ac:dyDescent="0.2">
      <c r="A2308" s="229">
        <v>828081</v>
      </c>
      <c r="B2308" s="228" t="s">
        <v>248</v>
      </c>
      <c r="C2308" s="228"/>
      <c r="D2308" s="228"/>
      <c r="E2308" s="228"/>
      <c r="F2308" s="228"/>
      <c r="G2308" s="228"/>
      <c r="H2308" s="229">
        <v>202226</v>
      </c>
      <c r="I2308" s="229">
        <v>202227</v>
      </c>
      <c r="J2308" s="229">
        <v>202228</v>
      </c>
      <c r="K2308" s="229">
        <v>202229</v>
      </c>
      <c r="L2308" s="232">
        <v>202234</v>
      </c>
      <c r="N2308" s="119" t="str">
        <f t="shared" si="108"/>
        <v>828081-</v>
      </c>
      <c r="O2308" s="122" t="str">
        <f>IF(B2308="NET","",IF(B2308="","",IFERROR(VLOOKUP(N2308,EAN!$A:$B,2,FALSE),"MANGLER - MÅ OPPDATERE EAN-FANEN")))</f>
        <v/>
      </c>
      <c r="P2308" s="119">
        <f t="shared" si="109"/>
        <v>202226</v>
      </c>
      <c r="Q2308" s="119">
        <f t="shared" si="110"/>
        <v>202234</v>
      </c>
      <c r="S2308" s="137"/>
      <c r="U2308"/>
    </row>
    <row r="2309" spans="1:21" x14ac:dyDescent="0.2">
      <c r="A2309" s="228">
        <v>828081</v>
      </c>
      <c r="B2309" s="228" t="s">
        <v>2163</v>
      </c>
      <c r="C2309" s="228" t="s">
        <v>4204</v>
      </c>
      <c r="D2309" s="228" t="s">
        <v>2294</v>
      </c>
      <c r="E2309" s="228" t="s">
        <v>4395</v>
      </c>
      <c r="F2309" s="228" t="s">
        <v>8</v>
      </c>
      <c r="G2309" s="228" t="s">
        <v>128</v>
      </c>
      <c r="H2309" s="228">
        <v>15</v>
      </c>
      <c r="I2309" s="228">
        <v>15</v>
      </c>
      <c r="J2309" s="228">
        <v>15</v>
      </c>
      <c r="K2309" s="228">
        <v>15</v>
      </c>
      <c r="L2309" s="231">
        <v>15</v>
      </c>
      <c r="N2309" s="119" t="str">
        <f t="shared" si="108"/>
        <v>828081-55504-S</v>
      </c>
      <c r="O2309" s="122">
        <f>IF(B2309="NET","",IF(B2309="","",IFERROR(VLOOKUP(N2309,EAN!$A:$B,2,FALSE),"MANGLER - MÅ OPPDATERE EAN-FANEN")))</f>
        <v>7048652765284</v>
      </c>
      <c r="P2309" s="119">
        <f t="shared" si="109"/>
        <v>15</v>
      </c>
      <c r="Q2309" s="119">
        <f t="shared" si="110"/>
        <v>15</v>
      </c>
      <c r="S2309" s="137"/>
      <c r="U2309"/>
    </row>
    <row r="2310" spans="1:21" x14ac:dyDescent="0.2">
      <c r="A2310" s="228">
        <v>828081</v>
      </c>
      <c r="B2310" s="228" t="s">
        <v>2163</v>
      </c>
      <c r="C2310" s="228" t="s">
        <v>4204</v>
      </c>
      <c r="D2310" s="228" t="s">
        <v>2295</v>
      </c>
      <c r="E2310" s="228" t="s">
        <v>4395</v>
      </c>
      <c r="F2310" s="228" t="s">
        <v>7</v>
      </c>
      <c r="G2310" s="228" t="s">
        <v>128</v>
      </c>
      <c r="H2310" s="228">
        <v>28</v>
      </c>
      <c r="I2310" s="228">
        <v>28</v>
      </c>
      <c r="J2310" s="228">
        <v>28</v>
      </c>
      <c r="K2310" s="228">
        <v>28</v>
      </c>
      <c r="L2310" s="231">
        <v>28</v>
      </c>
      <c r="N2310" s="119" t="str">
        <f t="shared" si="108"/>
        <v>828081-55504-M</v>
      </c>
      <c r="O2310" s="122">
        <f>IF(B2310="NET","",IF(B2310="","",IFERROR(VLOOKUP(N2310,EAN!$A:$B,2,FALSE),"MANGLER - MÅ OPPDATERE EAN-FANEN")))</f>
        <v>7048652765277</v>
      </c>
      <c r="P2310" s="119">
        <f t="shared" si="109"/>
        <v>28</v>
      </c>
      <c r="Q2310" s="119">
        <f t="shared" si="110"/>
        <v>28</v>
      </c>
      <c r="S2310" s="137"/>
      <c r="U2310"/>
    </row>
    <row r="2311" spans="1:21" x14ac:dyDescent="0.2">
      <c r="A2311" s="228">
        <v>828081</v>
      </c>
      <c r="B2311" s="228" t="s">
        <v>2163</v>
      </c>
      <c r="C2311" s="228" t="s">
        <v>4204</v>
      </c>
      <c r="D2311" s="228" t="s">
        <v>2296</v>
      </c>
      <c r="E2311" s="228" t="s">
        <v>4395</v>
      </c>
      <c r="F2311" s="228" t="s">
        <v>67</v>
      </c>
      <c r="G2311" s="228" t="s">
        <v>128</v>
      </c>
      <c r="H2311" s="228">
        <v>31</v>
      </c>
      <c r="I2311" s="228">
        <v>31</v>
      </c>
      <c r="J2311" s="228">
        <v>31</v>
      </c>
      <c r="K2311" s="228">
        <v>31</v>
      </c>
      <c r="L2311" s="231">
        <v>31</v>
      </c>
      <c r="N2311" s="119" t="str">
        <f t="shared" si="108"/>
        <v>828081-55504-L</v>
      </c>
      <c r="O2311" s="122">
        <f>IF(B2311="NET","",IF(B2311="","",IFERROR(VLOOKUP(N2311,EAN!$A:$B,2,FALSE),"MANGLER - MÅ OPPDATERE EAN-FANEN")))</f>
        <v>7048652765260</v>
      </c>
      <c r="P2311" s="119">
        <f t="shared" si="109"/>
        <v>31</v>
      </c>
      <c r="Q2311" s="119">
        <f t="shared" si="110"/>
        <v>31</v>
      </c>
      <c r="S2311" s="137"/>
      <c r="U2311"/>
    </row>
    <row r="2312" spans="1:21" x14ac:dyDescent="0.2">
      <c r="A2312" s="228">
        <v>828081</v>
      </c>
      <c r="B2312" s="228" t="s">
        <v>2163</v>
      </c>
      <c r="C2312" s="228" t="s">
        <v>4204</v>
      </c>
      <c r="D2312" s="228" t="s">
        <v>2297</v>
      </c>
      <c r="E2312" s="228" t="s">
        <v>4395</v>
      </c>
      <c r="F2312" s="228" t="s">
        <v>68</v>
      </c>
      <c r="G2312" s="228" t="s">
        <v>128</v>
      </c>
      <c r="H2312" s="228">
        <v>20</v>
      </c>
      <c r="I2312" s="228">
        <v>20</v>
      </c>
      <c r="J2312" s="228">
        <v>20</v>
      </c>
      <c r="K2312" s="228">
        <v>20</v>
      </c>
      <c r="L2312" s="231">
        <v>20</v>
      </c>
      <c r="N2312" s="119" t="str">
        <f t="shared" si="108"/>
        <v>828081-55504-XL</v>
      </c>
      <c r="O2312" s="122">
        <f>IF(B2312="NET","",IF(B2312="","",IFERROR(VLOOKUP(N2312,EAN!$A:$B,2,FALSE),"MANGLER - MÅ OPPDATERE EAN-FANEN")))</f>
        <v>7048652765291</v>
      </c>
      <c r="P2312" s="119">
        <f t="shared" si="109"/>
        <v>20</v>
      </c>
      <c r="Q2312" s="119">
        <f t="shared" si="110"/>
        <v>20</v>
      </c>
      <c r="S2312" s="137"/>
      <c r="U2312"/>
    </row>
    <row r="2313" spans="1:21" x14ac:dyDescent="0.2">
      <c r="A2313" s="228">
        <v>828081</v>
      </c>
      <c r="B2313" s="228" t="s">
        <v>2163</v>
      </c>
      <c r="C2313" s="228" t="s">
        <v>4204</v>
      </c>
      <c r="D2313" s="228" t="s">
        <v>2270</v>
      </c>
      <c r="E2313" s="228" t="s">
        <v>2140</v>
      </c>
      <c r="F2313" s="228" t="s">
        <v>8</v>
      </c>
      <c r="G2313" s="228" t="s">
        <v>128</v>
      </c>
      <c r="H2313" s="228">
        <v>0</v>
      </c>
      <c r="I2313" s="228">
        <v>0</v>
      </c>
      <c r="J2313" s="228">
        <v>0</v>
      </c>
      <c r="K2313" s="228">
        <v>0</v>
      </c>
      <c r="L2313" s="231">
        <v>0</v>
      </c>
      <c r="N2313" s="119" t="str">
        <f t="shared" si="108"/>
        <v>828081-57000-S</v>
      </c>
      <c r="O2313" s="122">
        <f>IF(B2313="NET","",IF(B2313="","",IFERROR(VLOOKUP(N2313,EAN!$A:$B,2,FALSE),"MANGLER - MÅ OPPDATERE EAN-FANEN")))</f>
        <v>7048652765321</v>
      </c>
      <c r="P2313" s="119">
        <f t="shared" si="109"/>
        <v>0</v>
      </c>
      <c r="Q2313" s="119">
        <f t="shared" si="110"/>
        <v>0</v>
      </c>
      <c r="S2313" s="137"/>
      <c r="U2313"/>
    </row>
    <row r="2314" spans="1:21" x14ac:dyDescent="0.2">
      <c r="A2314" s="228">
        <v>828081</v>
      </c>
      <c r="B2314" s="228" t="s">
        <v>2163</v>
      </c>
      <c r="C2314" s="228" t="s">
        <v>4204</v>
      </c>
      <c r="D2314" s="228" t="s">
        <v>2271</v>
      </c>
      <c r="E2314" s="228" t="s">
        <v>2140</v>
      </c>
      <c r="F2314" s="228" t="s">
        <v>7</v>
      </c>
      <c r="G2314" s="228" t="s">
        <v>128</v>
      </c>
      <c r="H2314" s="228">
        <v>8</v>
      </c>
      <c r="I2314" s="228">
        <v>8</v>
      </c>
      <c r="J2314" s="228">
        <v>8</v>
      </c>
      <c r="K2314" s="228">
        <v>8</v>
      </c>
      <c r="L2314" s="231">
        <v>8</v>
      </c>
      <c r="N2314" s="119" t="str">
        <f t="shared" si="108"/>
        <v>828081-57000-M</v>
      </c>
      <c r="O2314" s="122">
        <f>IF(B2314="NET","",IF(B2314="","",IFERROR(VLOOKUP(N2314,EAN!$A:$B,2,FALSE),"MANGLER - MÅ OPPDATERE EAN-FANEN")))</f>
        <v>7048652765314</v>
      </c>
      <c r="P2314" s="119">
        <f t="shared" si="109"/>
        <v>8</v>
      </c>
      <c r="Q2314" s="119">
        <f t="shared" si="110"/>
        <v>8</v>
      </c>
      <c r="S2314" s="137"/>
      <c r="U2314"/>
    </row>
    <row r="2315" spans="1:21" x14ac:dyDescent="0.2">
      <c r="A2315" s="228">
        <v>828081</v>
      </c>
      <c r="B2315" s="228" t="s">
        <v>2163</v>
      </c>
      <c r="C2315" s="228" t="s">
        <v>4204</v>
      </c>
      <c r="D2315" s="228" t="s">
        <v>2272</v>
      </c>
      <c r="E2315" s="228" t="s">
        <v>2140</v>
      </c>
      <c r="F2315" s="228" t="s">
        <v>67</v>
      </c>
      <c r="G2315" s="228" t="s">
        <v>128</v>
      </c>
      <c r="H2315" s="228">
        <v>1</v>
      </c>
      <c r="I2315" s="228">
        <v>1</v>
      </c>
      <c r="J2315" s="228">
        <v>1</v>
      </c>
      <c r="K2315" s="228">
        <v>1</v>
      </c>
      <c r="L2315" s="231">
        <v>1</v>
      </c>
      <c r="N2315" s="119" t="str">
        <f t="shared" si="108"/>
        <v>828081-57000-L</v>
      </c>
      <c r="O2315" s="122">
        <f>IF(B2315="NET","",IF(B2315="","",IFERROR(VLOOKUP(N2315,EAN!$A:$B,2,FALSE),"MANGLER - MÅ OPPDATERE EAN-FANEN")))</f>
        <v>7048652765307</v>
      </c>
      <c r="P2315" s="119">
        <f t="shared" si="109"/>
        <v>1</v>
      </c>
      <c r="Q2315" s="119">
        <f t="shared" si="110"/>
        <v>1</v>
      </c>
      <c r="S2315" s="137"/>
      <c r="U2315"/>
    </row>
    <row r="2316" spans="1:21" x14ac:dyDescent="0.2">
      <c r="A2316" s="228">
        <v>828081</v>
      </c>
      <c r="B2316" s="228" t="s">
        <v>2163</v>
      </c>
      <c r="C2316" s="228" t="s">
        <v>4204</v>
      </c>
      <c r="D2316" s="228" t="s">
        <v>2273</v>
      </c>
      <c r="E2316" s="228" t="s">
        <v>2140</v>
      </c>
      <c r="F2316" s="228" t="s">
        <v>68</v>
      </c>
      <c r="G2316" s="228" t="s">
        <v>128</v>
      </c>
      <c r="H2316" s="228">
        <v>0</v>
      </c>
      <c r="I2316" s="228">
        <v>0</v>
      </c>
      <c r="J2316" s="228">
        <v>0</v>
      </c>
      <c r="K2316" s="228">
        <v>0</v>
      </c>
      <c r="L2316" s="231">
        <v>0</v>
      </c>
      <c r="N2316" s="119" t="str">
        <f t="shared" si="108"/>
        <v>828081-57000-XL</v>
      </c>
      <c r="O2316" s="122">
        <f>IF(B2316="NET","",IF(B2316="","",IFERROR(VLOOKUP(N2316,EAN!$A:$B,2,FALSE),"MANGLER - MÅ OPPDATERE EAN-FANEN")))</f>
        <v>7048652765338</v>
      </c>
      <c r="P2316" s="119">
        <f t="shared" si="109"/>
        <v>0</v>
      </c>
      <c r="Q2316" s="119">
        <f t="shared" si="110"/>
        <v>0</v>
      </c>
      <c r="S2316" s="137"/>
      <c r="U2316"/>
    </row>
    <row r="2317" spans="1:21" x14ac:dyDescent="0.2">
      <c r="A2317" s="228">
        <v>828081</v>
      </c>
      <c r="B2317" s="228" t="s">
        <v>2163</v>
      </c>
      <c r="C2317" s="228" t="s">
        <v>4204</v>
      </c>
      <c r="D2317" s="228" t="s">
        <v>140</v>
      </c>
      <c r="E2317" s="228" t="s">
        <v>93</v>
      </c>
      <c r="F2317" s="228" t="s">
        <v>8</v>
      </c>
      <c r="G2317" s="228" t="s">
        <v>128</v>
      </c>
      <c r="H2317" s="228">
        <v>34</v>
      </c>
      <c r="I2317" s="228">
        <v>34</v>
      </c>
      <c r="J2317" s="228">
        <v>34</v>
      </c>
      <c r="K2317" s="228">
        <v>34</v>
      </c>
      <c r="L2317" s="231">
        <v>34</v>
      </c>
      <c r="N2317" s="119" t="str">
        <f t="shared" si="108"/>
        <v>828081-BLACK-S</v>
      </c>
      <c r="O2317" s="122">
        <f>IF(B2317="NET","",IF(B2317="","",IFERROR(VLOOKUP(N2317,EAN!$A:$B,2,FALSE),"MANGLER - MÅ OPPDATERE EAN-FANEN")))</f>
        <v>7048652275950</v>
      </c>
      <c r="P2317" s="119">
        <f t="shared" si="109"/>
        <v>34</v>
      </c>
      <c r="Q2317" s="119">
        <f t="shared" si="110"/>
        <v>34</v>
      </c>
      <c r="S2317" s="137"/>
      <c r="U2317"/>
    </row>
    <row r="2318" spans="1:21" x14ac:dyDescent="0.2">
      <c r="A2318" s="228">
        <v>828081</v>
      </c>
      <c r="B2318" s="228" t="s">
        <v>2163</v>
      </c>
      <c r="C2318" s="228" t="s">
        <v>4204</v>
      </c>
      <c r="D2318" s="228" t="s">
        <v>141</v>
      </c>
      <c r="E2318" s="228" t="s">
        <v>93</v>
      </c>
      <c r="F2318" s="228" t="s">
        <v>7</v>
      </c>
      <c r="G2318" s="228" t="s">
        <v>128</v>
      </c>
      <c r="H2318" s="228">
        <v>82</v>
      </c>
      <c r="I2318" s="228">
        <v>82</v>
      </c>
      <c r="J2318" s="228">
        <v>82</v>
      </c>
      <c r="K2318" s="228">
        <v>82</v>
      </c>
      <c r="L2318" s="231">
        <v>82</v>
      </c>
      <c r="N2318" s="119" t="str">
        <f t="shared" si="108"/>
        <v>828081-BLACK-M</v>
      </c>
      <c r="O2318" s="122">
        <f>IF(B2318="NET","",IF(B2318="","",IFERROR(VLOOKUP(N2318,EAN!$A:$B,2,FALSE),"MANGLER - MÅ OPPDATERE EAN-FANEN")))</f>
        <v>7048652275943</v>
      </c>
      <c r="P2318" s="119">
        <f t="shared" si="109"/>
        <v>82</v>
      </c>
      <c r="Q2318" s="119">
        <f t="shared" si="110"/>
        <v>82</v>
      </c>
      <c r="S2318" s="137"/>
      <c r="U2318"/>
    </row>
    <row r="2319" spans="1:21" x14ac:dyDescent="0.2">
      <c r="A2319" s="228">
        <v>828081</v>
      </c>
      <c r="B2319" s="228" t="s">
        <v>2163</v>
      </c>
      <c r="C2319" s="228" t="s">
        <v>4204</v>
      </c>
      <c r="D2319" s="228" t="s">
        <v>142</v>
      </c>
      <c r="E2319" s="228" t="s">
        <v>93</v>
      </c>
      <c r="F2319" s="228" t="s">
        <v>67</v>
      </c>
      <c r="G2319" s="228" t="s">
        <v>128</v>
      </c>
      <c r="H2319" s="228">
        <v>87</v>
      </c>
      <c r="I2319" s="228">
        <v>87</v>
      </c>
      <c r="J2319" s="228">
        <v>87</v>
      </c>
      <c r="K2319" s="228">
        <v>87</v>
      </c>
      <c r="L2319" s="231">
        <v>87</v>
      </c>
      <c r="N2319" s="119" t="str">
        <f t="shared" si="108"/>
        <v>828081-BLACK-L</v>
      </c>
      <c r="O2319" s="122">
        <f>IF(B2319="NET","",IF(B2319="","",IFERROR(VLOOKUP(N2319,EAN!$A:$B,2,FALSE),"MANGLER - MÅ OPPDATERE EAN-FANEN")))</f>
        <v>7048652275936</v>
      </c>
      <c r="P2319" s="119">
        <f t="shared" si="109"/>
        <v>87</v>
      </c>
      <c r="Q2319" s="119">
        <f t="shared" si="110"/>
        <v>87</v>
      </c>
      <c r="S2319" s="137"/>
      <c r="U2319"/>
    </row>
    <row r="2320" spans="1:21" x14ac:dyDescent="0.2">
      <c r="A2320" s="228">
        <v>828081</v>
      </c>
      <c r="B2320" s="228" t="s">
        <v>2163</v>
      </c>
      <c r="C2320" s="228" t="s">
        <v>4204</v>
      </c>
      <c r="D2320" s="228" t="s">
        <v>143</v>
      </c>
      <c r="E2320" s="228" t="s">
        <v>93</v>
      </c>
      <c r="F2320" s="228" t="s">
        <v>68</v>
      </c>
      <c r="G2320" s="228" t="s">
        <v>128</v>
      </c>
      <c r="H2320" s="228">
        <v>45</v>
      </c>
      <c r="I2320" s="228">
        <v>45</v>
      </c>
      <c r="J2320" s="228">
        <v>45</v>
      </c>
      <c r="K2320" s="228">
        <v>45</v>
      </c>
      <c r="L2320" s="231">
        <v>45</v>
      </c>
      <c r="N2320" s="119" t="str">
        <f t="shared" si="108"/>
        <v>828081-BLACK-XL</v>
      </c>
      <c r="O2320" s="122">
        <f>IF(B2320="NET","",IF(B2320="","",IFERROR(VLOOKUP(N2320,EAN!$A:$B,2,FALSE),"MANGLER - MÅ OPPDATERE EAN-FANEN")))</f>
        <v>7048652275967</v>
      </c>
      <c r="P2320" s="119">
        <f t="shared" si="109"/>
        <v>45</v>
      </c>
      <c r="Q2320" s="119">
        <f t="shared" si="110"/>
        <v>45</v>
      </c>
      <c r="S2320" s="137"/>
      <c r="U2320"/>
    </row>
    <row r="2321" spans="1:21" x14ac:dyDescent="0.2">
      <c r="A2321" s="228">
        <v>828081</v>
      </c>
      <c r="B2321" s="228" t="s">
        <v>2163</v>
      </c>
      <c r="C2321" s="228" t="s">
        <v>4204</v>
      </c>
      <c r="D2321" s="228" t="s">
        <v>158</v>
      </c>
      <c r="E2321" s="228" t="s">
        <v>2149</v>
      </c>
      <c r="F2321" s="228" t="s">
        <v>67</v>
      </c>
      <c r="G2321" s="228" t="s">
        <v>504</v>
      </c>
      <c r="H2321" s="228">
        <v>0</v>
      </c>
      <c r="I2321" s="228">
        <v>0</v>
      </c>
      <c r="J2321" s="228">
        <v>0</v>
      </c>
      <c r="K2321" s="228">
        <v>0</v>
      </c>
      <c r="L2321" s="231">
        <v>0</v>
      </c>
      <c r="N2321" s="119" t="str">
        <f t="shared" si="108"/>
        <v>828081-HYDRO-L</v>
      </c>
      <c r="O2321" s="122">
        <f>IF(B2321="NET","",IF(B2321="","",IFERROR(VLOOKUP(N2321,EAN!$A:$B,2,FALSE),"MANGLER - MÅ OPPDATERE EAN-FANEN")))</f>
        <v>7048652275974</v>
      </c>
      <c r="P2321" s="119">
        <f t="shared" si="109"/>
        <v>0</v>
      </c>
      <c r="Q2321" s="119">
        <f t="shared" si="110"/>
        <v>0</v>
      </c>
      <c r="S2321" s="137"/>
      <c r="U2321"/>
    </row>
    <row r="2322" spans="1:21" x14ac:dyDescent="0.2">
      <c r="A2322" s="228">
        <v>828081</v>
      </c>
      <c r="B2322" s="228" t="s">
        <v>2163</v>
      </c>
      <c r="C2322" s="228" t="s">
        <v>4204</v>
      </c>
      <c r="D2322" s="228" t="s">
        <v>866</v>
      </c>
      <c r="E2322" s="228" t="s">
        <v>2161</v>
      </c>
      <c r="F2322" s="228" t="s">
        <v>8</v>
      </c>
      <c r="G2322" s="228" t="s">
        <v>504</v>
      </c>
      <c r="H2322" s="228">
        <v>0</v>
      </c>
      <c r="I2322" s="228">
        <v>0</v>
      </c>
      <c r="J2322" s="228">
        <v>0</v>
      </c>
      <c r="K2322" s="228">
        <v>0</v>
      </c>
      <c r="L2322" s="231">
        <v>0</v>
      </c>
      <c r="N2322" s="119" t="str">
        <f t="shared" si="108"/>
        <v>828081-MOSS-S</v>
      </c>
      <c r="O2322" s="122">
        <f>IF(B2322="NET","",IF(B2322="","",IFERROR(VLOOKUP(N2322,EAN!$A:$B,2,FALSE),"MANGLER - MÅ OPPDATERE EAN-FANEN")))</f>
        <v>7048652538635</v>
      </c>
      <c r="P2322" s="119">
        <f t="shared" si="109"/>
        <v>0</v>
      </c>
      <c r="Q2322" s="119">
        <f t="shared" si="110"/>
        <v>0</v>
      </c>
      <c r="S2322" s="137"/>
      <c r="U2322"/>
    </row>
    <row r="2323" spans="1:21" x14ac:dyDescent="0.2">
      <c r="A2323" s="228">
        <v>828081</v>
      </c>
      <c r="B2323" s="228" t="s">
        <v>2163</v>
      </c>
      <c r="C2323" s="228" t="s">
        <v>4204</v>
      </c>
      <c r="D2323" s="228" t="s">
        <v>867</v>
      </c>
      <c r="E2323" s="228" t="s">
        <v>2161</v>
      </c>
      <c r="F2323" s="228" t="s">
        <v>7</v>
      </c>
      <c r="G2323" s="228" t="s">
        <v>504</v>
      </c>
      <c r="H2323" s="228">
        <v>0</v>
      </c>
      <c r="I2323" s="228">
        <v>0</v>
      </c>
      <c r="J2323" s="228">
        <v>0</v>
      </c>
      <c r="K2323" s="228">
        <v>0</v>
      </c>
      <c r="L2323" s="231">
        <v>0</v>
      </c>
      <c r="N2323" s="119" t="str">
        <f t="shared" ref="N2323:N2386" si="111">CONCATENATE(A2323,"-",D2323)</f>
        <v>828081-MOSS-M</v>
      </c>
      <c r="O2323" s="122">
        <f>IF(B2323="NET","",IF(B2323="","",IFERROR(VLOOKUP(N2323,EAN!$A:$B,2,FALSE),"MANGLER - MÅ OPPDATERE EAN-FANEN")))</f>
        <v>7048652538628</v>
      </c>
      <c r="P2323" s="119">
        <f t="shared" ref="P2323:P2386" si="112">H2323</f>
        <v>0</v>
      </c>
      <c r="Q2323" s="119">
        <f t="shared" ref="Q2323:Q2386" si="113">L2323</f>
        <v>0</v>
      </c>
      <c r="S2323" s="137"/>
      <c r="U2323"/>
    </row>
    <row r="2324" spans="1:21" x14ac:dyDescent="0.2">
      <c r="A2324" s="228">
        <v>828081</v>
      </c>
      <c r="B2324" s="228" t="s">
        <v>2163</v>
      </c>
      <c r="C2324" s="228" t="s">
        <v>4204</v>
      </c>
      <c r="D2324" s="228" t="s">
        <v>868</v>
      </c>
      <c r="E2324" s="228" t="s">
        <v>2161</v>
      </c>
      <c r="F2324" s="228" t="s">
        <v>67</v>
      </c>
      <c r="G2324" s="228" t="s">
        <v>504</v>
      </c>
      <c r="H2324" s="228">
        <v>0</v>
      </c>
      <c r="I2324" s="228">
        <v>0</v>
      </c>
      <c r="J2324" s="228">
        <v>0</v>
      </c>
      <c r="K2324" s="228">
        <v>0</v>
      </c>
      <c r="L2324" s="231">
        <v>0</v>
      </c>
      <c r="N2324" s="119" t="str">
        <f t="shared" si="111"/>
        <v>828081-MOSS-L</v>
      </c>
      <c r="O2324" s="122">
        <f>IF(B2324="NET","",IF(B2324="","",IFERROR(VLOOKUP(N2324,EAN!$A:$B,2,FALSE),"MANGLER - MÅ OPPDATERE EAN-FANEN")))</f>
        <v>7048652538611</v>
      </c>
      <c r="P2324" s="119">
        <f t="shared" si="112"/>
        <v>0</v>
      </c>
      <c r="Q2324" s="119">
        <f t="shared" si="113"/>
        <v>0</v>
      </c>
      <c r="S2324" s="137"/>
      <c r="U2324"/>
    </row>
    <row r="2325" spans="1:21" x14ac:dyDescent="0.2">
      <c r="A2325" s="228">
        <v>828081</v>
      </c>
      <c r="B2325" s="228" t="s">
        <v>2163</v>
      </c>
      <c r="C2325" s="228" t="s">
        <v>4204</v>
      </c>
      <c r="D2325" s="228" t="s">
        <v>869</v>
      </c>
      <c r="E2325" s="228" t="s">
        <v>2161</v>
      </c>
      <c r="F2325" s="228" t="s">
        <v>68</v>
      </c>
      <c r="G2325" s="228" t="s">
        <v>504</v>
      </c>
      <c r="H2325" s="228">
        <v>0</v>
      </c>
      <c r="I2325" s="228">
        <v>0</v>
      </c>
      <c r="J2325" s="228">
        <v>0</v>
      </c>
      <c r="K2325" s="228">
        <v>0</v>
      </c>
      <c r="L2325" s="231">
        <v>0</v>
      </c>
      <c r="N2325" s="119" t="str">
        <f t="shared" si="111"/>
        <v>828081-MOSS-XL</v>
      </c>
      <c r="O2325" s="122">
        <f>IF(B2325="NET","",IF(B2325="","",IFERROR(VLOOKUP(N2325,EAN!$A:$B,2,FALSE),"MANGLER - MÅ OPPDATERE EAN-FANEN")))</f>
        <v>7048652538642</v>
      </c>
      <c r="P2325" s="119">
        <f t="shared" si="112"/>
        <v>0</v>
      </c>
      <c r="Q2325" s="119">
        <f t="shared" si="113"/>
        <v>0</v>
      </c>
      <c r="S2325" s="137"/>
      <c r="U2325"/>
    </row>
    <row r="2326" spans="1:21" x14ac:dyDescent="0.2">
      <c r="A2326" s="228">
        <v>828081</v>
      </c>
      <c r="B2326" s="228" t="s">
        <v>2163</v>
      </c>
      <c r="C2326" s="228" t="s">
        <v>4204</v>
      </c>
      <c r="D2326" s="228" t="s">
        <v>159</v>
      </c>
      <c r="E2326" s="228" t="s">
        <v>2145</v>
      </c>
      <c r="F2326" s="228" t="s">
        <v>8</v>
      </c>
      <c r="G2326" s="228" t="s">
        <v>504</v>
      </c>
      <c r="H2326" s="228">
        <v>0</v>
      </c>
      <c r="I2326" s="228">
        <v>0</v>
      </c>
      <c r="J2326" s="228">
        <v>0</v>
      </c>
      <c r="K2326" s="228">
        <v>0</v>
      </c>
      <c r="L2326" s="231">
        <v>0</v>
      </c>
      <c r="N2326" s="119" t="str">
        <f t="shared" si="111"/>
        <v>828081-ONBLU-S</v>
      </c>
      <c r="O2326" s="122">
        <f>IF(B2326="NET","",IF(B2326="","",IFERROR(VLOOKUP(N2326,EAN!$A:$B,2,FALSE),"MANGLER - MÅ OPPDATERE EAN-FANEN")))</f>
        <v>7048652276032</v>
      </c>
      <c r="P2326" s="119">
        <f t="shared" si="112"/>
        <v>0</v>
      </c>
      <c r="Q2326" s="119">
        <f t="shared" si="113"/>
        <v>0</v>
      </c>
      <c r="S2326" s="137"/>
      <c r="U2326"/>
    </row>
    <row r="2327" spans="1:21" x14ac:dyDescent="0.2">
      <c r="A2327" s="228">
        <v>828081</v>
      </c>
      <c r="B2327" s="228" t="s">
        <v>2163</v>
      </c>
      <c r="C2327" s="228" t="s">
        <v>4204</v>
      </c>
      <c r="D2327" s="228" t="s">
        <v>160</v>
      </c>
      <c r="E2327" s="228" t="s">
        <v>2145</v>
      </c>
      <c r="F2327" s="228" t="s">
        <v>7</v>
      </c>
      <c r="G2327" s="228" t="s">
        <v>504</v>
      </c>
      <c r="H2327" s="228">
        <v>0</v>
      </c>
      <c r="I2327" s="228">
        <v>0</v>
      </c>
      <c r="J2327" s="228">
        <v>0</v>
      </c>
      <c r="K2327" s="228">
        <v>0</v>
      </c>
      <c r="L2327" s="231">
        <v>0</v>
      </c>
      <c r="N2327" s="119" t="str">
        <f t="shared" si="111"/>
        <v>828081-ONBLU-M</v>
      </c>
      <c r="O2327" s="122">
        <f>IF(B2327="NET","",IF(B2327="","",IFERROR(VLOOKUP(N2327,EAN!$A:$B,2,FALSE),"MANGLER - MÅ OPPDATERE EAN-FANEN")))</f>
        <v>7048652276025</v>
      </c>
      <c r="P2327" s="119">
        <f t="shared" si="112"/>
        <v>0</v>
      </c>
      <c r="Q2327" s="119">
        <f t="shared" si="113"/>
        <v>0</v>
      </c>
      <c r="S2327" s="137"/>
      <c r="U2327"/>
    </row>
    <row r="2328" spans="1:21" x14ac:dyDescent="0.2">
      <c r="A2328" s="228">
        <v>828081</v>
      </c>
      <c r="B2328" s="228" t="s">
        <v>2163</v>
      </c>
      <c r="C2328" s="228" t="s">
        <v>4204</v>
      </c>
      <c r="D2328" s="228" t="s">
        <v>161</v>
      </c>
      <c r="E2328" s="228" t="s">
        <v>2145</v>
      </c>
      <c r="F2328" s="228" t="s">
        <v>67</v>
      </c>
      <c r="G2328" s="228" t="s">
        <v>504</v>
      </c>
      <c r="H2328" s="228">
        <v>0</v>
      </c>
      <c r="I2328" s="228">
        <v>0</v>
      </c>
      <c r="J2328" s="228">
        <v>0</v>
      </c>
      <c r="K2328" s="228">
        <v>0</v>
      </c>
      <c r="L2328" s="231">
        <v>0</v>
      </c>
      <c r="N2328" s="119" t="str">
        <f t="shared" si="111"/>
        <v>828081-ONBLU-L</v>
      </c>
      <c r="O2328" s="122">
        <f>IF(B2328="NET","",IF(B2328="","",IFERROR(VLOOKUP(N2328,EAN!$A:$B,2,FALSE),"MANGLER - MÅ OPPDATERE EAN-FANEN")))</f>
        <v>7048652276018</v>
      </c>
      <c r="P2328" s="119">
        <f t="shared" si="112"/>
        <v>0</v>
      </c>
      <c r="Q2328" s="119">
        <f t="shared" si="113"/>
        <v>0</v>
      </c>
      <c r="S2328" s="137"/>
      <c r="U2328"/>
    </row>
    <row r="2329" spans="1:21" x14ac:dyDescent="0.2">
      <c r="A2329" s="228">
        <v>828081</v>
      </c>
      <c r="B2329" s="228" t="s">
        <v>2163</v>
      </c>
      <c r="C2329" s="228" t="s">
        <v>4204</v>
      </c>
      <c r="D2329" s="228" t="s">
        <v>162</v>
      </c>
      <c r="E2329" s="228" t="s">
        <v>2145</v>
      </c>
      <c r="F2329" s="228" t="s">
        <v>68</v>
      </c>
      <c r="G2329" s="228" t="s">
        <v>504</v>
      </c>
      <c r="H2329" s="228">
        <v>0</v>
      </c>
      <c r="I2329" s="228">
        <v>0</v>
      </c>
      <c r="J2329" s="228">
        <v>0</v>
      </c>
      <c r="K2329" s="228">
        <v>0</v>
      </c>
      <c r="L2329" s="231">
        <v>0</v>
      </c>
      <c r="N2329" s="119" t="str">
        <f t="shared" si="111"/>
        <v>828081-ONBLU-XL</v>
      </c>
      <c r="O2329" s="122">
        <f>IF(B2329="NET","",IF(B2329="","",IFERROR(VLOOKUP(N2329,EAN!$A:$B,2,FALSE),"MANGLER - MÅ OPPDATERE EAN-FANEN")))</f>
        <v>7048652276049</v>
      </c>
      <c r="P2329" s="119">
        <f t="shared" si="112"/>
        <v>0</v>
      </c>
      <c r="Q2329" s="119">
        <f t="shared" si="113"/>
        <v>0</v>
      </c>
      <c r="S2329" s="137"/>
      <c r="U2329"/>
    </row>
    <row r="2330" spans="1:21" x14ac:dyDescent="0.2">
      <c r="A2330" s="228">
        <v>828081</v>
      </c>
      <c r="B2330" s="228" t="s">
        <v>2163</v>
      </c>
      <c r="C2330" s="228" t="s">
        <v>4204</v>
      </c>
      <c r="D2330" s="228" t="s">
        <v>163</v>
      </c>
      <c r="E2330" s="228" t="s">
        <v>92</v>
      </c>
      <c r="F2330" s="228" t="s">
        <v>8</v>
      </c>
      <c r="G2330" s="228" t="s">
        <v>504</v>
      </c>
      <c r="H2330" s="228">
        <v>0</v>
      </c>
      <c r="I2330" s="228">
        <v>0</v>
      </c>
      <c r="J2330" s="228">
        <v>0</v>
      </c>
      <c r="K2330" s="228">
        <v>0</v>
      </c>
      <c r="L2330" s="231">
        <v>0</v>
      </c>
      <c r="N2330" s="119" t="str">
        <f t="shared" si="111"/>
        <v>828081-SEGRY-S</v>
      </c>
      <c r="O2330" s="122">
        <f>IF(B2330="NET","",IF(B2330="","",IFERROR(VLOOKUP(N2330,EAN!$A:$B,2,FALSE),"MANGLER - MÅ OPPDATERE EAN-FANEN")))</f>
        <v>7048652276070</v>
      </c>
      <c r="P2330" s="119">
        <f t="shared" si="112"/>
        <v>0</v>
      </c>
      <c r="Q2330" s="119">
        <f t="shared" si="113"/>
        <v>0</v>
      </c>
      <c r="S2330" s="137"/>
      <c r="U2330"/>
    </row>
    <row r="2331" spans="1:21" x14ac:dyDescent="0.2">
      <c r="A2331" s="228">
        <v>828081</v>
      </c>
      <c r="B2331" s="228" t="s">
        <v>2163</v>
      </c>
      <c r="C2331" s="228" t="s">
        <v>4204</v>
      </c>
      <c r="D2331" s="228" t="s">
        <v>164</v>
      </c>
      <c r="E2331" s="228" t="s">
        <v>92</v>
      </c>
      <c r="F2331" s="228" t="s">
        <v>7</v>
      </c>
      <c r="G2331" s="228" t="s">
        <v>504</v>
      </c>
      <c r="H2331" s="228">
        <v>0</v>
      </c>
      <c r="I2331" s="228">
        <v>0</v>
      </c>
      <c r="J2331" s="228">
        <v>0</v>
      </c>
      <c r="K2331" s="228">
        <v>0</v>
      </c>
      <c r="L2331" s="231">
        <v>0</v>
      </c>
      <c r="N2331" s="119" t="str">
        <f t="shared" si="111"/>
        <v>828081-SEGRY-M</v>
      </c>
      <c r="O2331" s="122">
        <f>IF(B2331="NET","",IF(B2331="","",IFERROR(VLOOKUP(N2331,EAN!$A:$B,2,FALSE),"MANGLER - MÅ OPPDATERE EAN-FANEN")))</f>
        <v>7048652276063</v>
      </c>
      <c r="P2331" s="119">
        <f t="shared" si="112"/>
        <v>0</v>
      </c>
      <c r="Q2331" s="119">
        <f t="shared" si="113"/>
        <v>0</v>
      </c>
      <c r="S2331" s="137"/>
      <c r="U2331"/>
    </row>
    <row r="2332" spans="1:21" x14ac:dyDescent="0.2">
      <c r="A2332" s="228">
        <v>828081</v>
      </c>
      <c r="B2332" s="228" t="s">
        <v>2163</v>
      </c>
      <c r="C2332" s="228" t="s">
        <v>4204</v>
      </c>
      <c r="D2332" s="228" t="s">
        <v>165</v>
      </c>
      <c r="E2332" s="228" t="s">
        <v>92</v>
      </c>
      <c r="F2332" s="228" t="s">
        <v>67</v>
      </c>
      <c r="G2332" s="228" t="s">
        <v>504</v>
      </c>
      <c r="H2332" s="228">
        <v>0</v>
      </c>
      <c r="I2332" s="228">
        <v>0</v>
      </c>
      <c r="J2332" s="228">
        <v>0</v>
      </c>
      <c r="K2332" s="228">
        <v>0</v>
      </c>
      <c r="L2332" s="231">
        <v>0</v>
      </c>
      <c r="N2332" s="119" t="str">
        <f t="shared" si="111"/>
        <v>828081-SEGRY-L</v>
      </c>
      <c r="O2332" s="122">
        <f>IF(B2332="NET","",IF(B2332="","",IFERROR(VLOOKUP(N2332,EAN!$A:$B,2,FALSE),"MANGLER - MÅ OPPDATERE EAN-FANEN")))</f>
        <v>7048652276056</v>
      </c>
      <c r="P2332" s="119">
        <f t="shared" si="112"/>
        <v>0</v>
      </c>
      <c r="Q2332" s="119">
        <f t="shared" si="113"/>
        <v>0</v>
      </c>
      <c r="S2332" s="137"/>
      <c r="U2332"/>
    </row>
    <row r="2333" spans="1:21" x14ac:dyDescent="0.2">
      <c r="A2333" s="228">
        <v>828081</v>
      </c>
      <c r="B2333" s="228" t="s">
        <v>2163</v>
      </c>
      <c r="C2333" s="228" t="s">
        <v>4204</v>
      </c>
      <c r="D2333" s="228" t="s">
        <v>166</v>
      </c>
      <c r="E2333" s="228" t="s">
        <v>92</v>
      </c>
      <c r="F2333" s="228" t="s">
        <v>68</v>
      </c>
      <c r="G2333" s="228" t="s">
        <v>504</v>
      </c>
      <c r="H2333" s="228">
        <v>0</v>
      </c>
      <c r="I2333" s="228">
        <v>0</v>
      </c>
      <c r="J2333" s="228">
        <v>0</v>
      </c>
      <c r="K2333" s="228">
        <v>0</v>
      </c>
      <c r="L2333" s="231">
        <v>0</v>
      </c>
      <c r="N2333" s="119" t="str">
        <f t="shared" si="111"/>
        <v>828081-SEGRY-XL</v>
      </c>
      <c r="O2333" s="122">
        <f>IF(B2333="NET","",IF(B2333="","",IFERROR(VLOOKUP(N2333,EAN!$A:$B,2,FALSE),"MANGLER - MÅ OPPDATERE EAN-FANEN")))</f>
        <v>7048652276087</v>
      </c>
      <c r="P2333" s="119">
        <f t="shared" si="112"/>
        <v>0</v>
      </c>
      <c r="Q2333" s="119">
        <f t="shared" si="113"/>
        <v>0</v>
      </c>
      <c r="S2333" s="137"/>
      <c r="U2333"/>
    </row>
    <row r="2334" spans="1:21" x14ac:dyDescent="0.2">
      <c r="A2334" s="229">
        <v>828082</v>
      </c>
      <c r="B2334" s="228" t="s">
        <v>248</v>
      </c>
      <c r="C2334" s="228"/>
      <c r="D2334" s="228"/>
      <c r="E2334" s="228"/>
      <c r="F2334" s="228"/>
      <c r="G2334" s="228"/>
      <c r="H2334" s="229">
        <v>202226</v>
      </c>
      <c r="I2334" s="229">
        <v>202227</v>
      </c>
      <c r="J2334" s="229">
        <v>202228</v>
      </c>
      <c r="K2334" s="229">
        <v>202229</v>
      </c>
      <c r="L2334" s="232">
        <v>202234</v>
      </c>
      <c r="N2334" s="119" t="str">
        <f t="shared" si="111"/>
        <v>828082-</v>
      </c>
      <c r="O2334" s="122" t="str">
        <f>IF(B2334="NET","",IF(B2334="","",IFERROR(VLOOKUP(N2334,EAN!$A:$B,2,FALSE),"MANGLER - MÅ OPPDATERE EAN-FANEN")))</f>
        <v/>
      </c>
      <c r="P2334" s="119">
        <f t="shared" si="112"/>
        <v>202226</v>
      </c>
      <c r="Q2334" s="119">
        <f t="shared" si="113"/>
        <v>202234</v>
      </c>
      <c r="S2334" s="137"/>
      <c r="U2334"/>
    </row>
    <row r="2335" spans="1:21" x14ac:dyDescent="0.2">
      <c r="A2335" s="228">
        <v>828082</v>
      </c>
      <c r="B2335" s="228" t="s">
        <v>2164</v>
      </c>
      <c r="C2335" s="228" t="s">
        <v>4204</v>
      </c>
      <c r="D2335" s="228" t="s">
        <v>2299</v>
      </c>
      <c r="E2335" s="228" t="s">
        <v>4509</v>
      </c>
      <c r="F2335" s="228" t="s">
        <v>69</v>
      </c>
      <c r="G2335" s="228" t="s">
        <v>128</v>
      </c>
      <c r="H2335" s="228">
        <v>18</v>
      </c>
      <c r="I2335" s="228">
        <v>18</v>
      </c>
      <c r="J2335" s="228">
        <v>18</v>
      </c>
      <c r="K2335" s="228">
        <v>18</v>
      </c>
      <c r="L2335" s="231">
        <v>18</v>
      </c>
      <c r="N2335" s="119" t="str">
        <f t="shared" si="111"/>
        <v>828082-56001-XS</v>
      </c>
      <c r="O2335" s="122">
        <f>IF(B2335="NET","",IF(B2335="","",IFERROR(VLOOKUP(N2335,EAN!$A:$B,2,FALSE),"MANGLER - MÅ OPPDATERE EAN-FANEN")))</f>
        <v>7048652765376</v>
      </c>
      <c r="P2335" s="119">
        <f t="shared" si="112"/>
        <v>18</v>
      </c>
      <c r="Q2335" s="119">
        <f t="shared" si="113"/>
        <v>18</v>
      </c>
      <c r="S2335" s="137"/>
      <c r="U2335"/>
    </row>
    <row r="2336" spans="1:21" x14ac:dyDescent="0.2">
      <c r="A2336" s="228">
        <v>828082</v>
      </c>
      <c r="B2336" s="228" t="s">
        <v>2164</v>
      </c>
      <c r="C2336" s="228" t="s">
        <v>4204</v>
      </c>
      <c r="D2336" s="228" t="s">
        <v>2300</v>
      </c>
      <c r="E2336" s="228" t="s">
        <v>4509</v>
      </c>
      <c r="F2336" s="228" t="s">
        <v>8</v>
      </c>
      <c r="G2336" s="228" t="s">
        <v>128</v>
      </c>
      <c r="H2336" s="228">
        <v>50</v>
      </c>
      <c r="I2336" s="228">
        <v>50</v>
      </c>
      <c r="J2336" s="228">
        <v>50</v>
      </c>
      <c r="K2336" s="228">
        <v>50</v>
      </c>
      <c r="L2336" s="231">
        <v>50</v>
      </c>
      <c r="N2336" s="119" t="str">
        <f t="shared" si="111"/>
        <v>828082-56001-S</v>
      </c>
      <c r="O2336" s="122">
        <f>IF(B2336="NET","",IF(B2336="","",IFERROR(VLOOKUP(N2336,EAN!$A:$B,2,FALSE),"MANGLER - MÅ OPPDATERE EAN-FANEN")))</f>
        <v>7048652765369</v>
      </c>
      <c r="P2336" s="119">
        <f t="shared" si="112"/>
        <v>50</v>
      </c>
      <c r="Q2336" s="119">
        <f t="shared" si="113"/>
        <v>50</v>
      </c>
      <c r="S2336" s="137"/>
      <c r="U2336"/>
    </row>
    <row r="2337" spans="1:21" x14ac:dyDescent="0.2">
      <c r="A2337" s="228">
        <v>828082</v>
      </c>
      <c r="B2337" s="228" t="s">
        <v>2164</v>
      </c>
      <c r="C2337" s="228" t="s">
        <v>4204</v>
      </c>
      <c r="D2337" s="228" t="s">
        <v>2301</v>
      </c>
      <c r="E2337" s="228" t="s">
        <v>4509</v>
      </c>
      <c r="F2337" s="228" t="s">
        <v>7</v>
      </c>
      <c r="G2337" s="228" t="s">
        <v>128</v>
      </c>
      <c r="H2337" s="228">
        <v>59</v>
      </c>
      <c r="I2337" s="228">
        <v>59</v>
      </c>
      <c r="J2337" s="228">
        <v>59</v>
      </c>
      <c r="K2337" s="228">
        <v>59</v>
      </c>
      <c r="L2337" s="231">
        <v>59</v>
      </c>
      <c r="N2337" s="119" t="str">
        <f t="shared" si="111"/>
        <v>828082-56001-M</v>
      </c>
      <c r="O2337" s="122">
        <f>IF(B2337="NET","",IF(B2337="","",IFERROR(VLOOKUP(N2337,EAN!$A:$B,2,FALSE),"MANGLER - MÅ OPPDATERE EAN-FANEN")))</f>
        <v>7048652765352</v>
      </c>
      <c r="P2337" s="119">
        <f t="shared" si="112"/>
        <v>59</v>
      </c>
      <c r="Q2337" s="119">
        <f t="shared" si="113"/>
        <v>59</v>
      </c>
      <c r="S2337" s="137"/>
      <c r="U2337"/>
    </row>
    <row r="2338" spans="1:21" x14ac:dyDescent="0.2">
      <c r="A2338" s="228">
        <v>828082</v>
      </c>
      <c r="B2338" s="228" t="s">
        <v>2164</v>
      </c>
      <c r="C2338" s="228" t="s">
        <v>4204</v>
      </c>
      <c r="D2338" s="228" t="s">
        <v>2302</v>
      </c>
      <c r="E2338" s="228" t="s">
        <v>4509</v>
      </c>
      <c r="F2338" s="228" t="s">
        <v>67</v>
      </c>
      <c r="G2338" s="228" t="s">
        <v>128</v>
      </c>
      <c r="H2338" s="228">
        <v>24</v>
      </c>
      <c r="I2338" s="228">
        <v>24</v>
      </c>
      <c r="J2338" s="228">
        <v>24</v>
      </c>
      <c r="K2338" s="228">
        <v>24</v>
      </c>
      <c r="L2338" s="231">
        <v>24</v>
      </c>
      <c r="N2338" s="119" t="str">
        <f t="shared" si="111"/>
        <v>828082-56001-L</v>
      </c>
      <c r="O2338" s="122">
        <f>IF(B2338="NET","",IF(B2338="","",IFERROR(VLOOKUP(N2338,EAN!$A:$B,2,FALSE),"MANGLER - MÅ OPPDATERE EAN-FANEN")))</f>
        <v>7048652765345</v>
      </c>
      <c r="P2338" s="119">
        <f t="shared" si="112"/>
        <v>24</v>
      </c>
      <c r="Q2338" s="119">
        <f t="shared" si="113"/>
        <v>24</v>
      </c>
      <c r="S2338" s="137"/>
      <c r="U2338"/>
    </row>
    <row r="2339" spans="1:21" x14ac:dyDescent="0.2">
      <c r="A2339" s="228">
        <v>828082</v>
      </c>
      <c r="B2339" s="228" t="s">
        <v>2164</v>
      </c>
      <c r="C2339" s="228" t="s">
        <v>4204</v>
      </c>
      <c r="D2339" s="228" t="s">
        <v>2274</v>
      </c>
      <c r="E2339" s="228" t="s">
        <v>2140</v>
      </c>
      <c r="F2339" s="228" t="s">
        <v>69</v>
      </c>
      <c r="G2339" s="228" t="s">
        <v>128</v>
      </c>
      <c r="H2339" s="228">
        <v>44</v>
      </c>
      <c r="I2339" s="228">
        <v>44</v>
      </c>
      <c r="J2339" s="228">
        <v>44</v>
      </c>
      <c r="K2339" s="228">
        <v>44</v>
      </c>
      <c r="L2339" s="231">
        <v>44</v>
      </c>
      <c r="N2339" s="119" t="str">
        <f t="shared" si="111"/>
        <v>828082-57000-XS</v>
      </c>
      <c r="O2339" s="122">
        <f>IF(B2339="NET","",IF(B2339="","",IFERROR(VLOOKUP(N2339,EAN!$A:$B,2,FALSE),"MANGLER - MÅ OPPDATERE EAN-FANEN")))</f>
        <v>7048652765413</v>
      </c>
      <c r="P2339" s="119">
        <f t="shared" si="112"/>
        <v>44</v>
      </c>
      <c r="Q2339" s="119">
        <f t="shared" si="113"/>
        <v>44</v>
      </c>
      <c r="S2339" s="137"/>
      <c r="U2339"/>
    </row>
    <row r="2340" spans="1:21" x14ac:dyDescent="0.2">
      <c r="A2340" s="228">
        <v>828082</v>
      </c>
      <c r="B2340" s="228" t="s">
        <v>2164</v>
      </c>
      <c r="C2340" s="228" t="s">
        <v>4204</v>
      </c>
      <c r="D2340" s="228" t="s">
        <v>2270</v>
      </c>
      <c r="E2340" s="228" t="s">
        <v>2140</v>
      </c>
      <c r="F2340" s="228" t="s">
        <v>8</v>
      </c>
      <c r="G2340" s="228" t="s">
        <v>128</v>
      </c>
      <c r="H2340" s="228">
        <v>99</v>
      </c>
      <c r="I2340" s="228">
        <v>99</v>
      </c>
      <c r="J2340" s="228">
        <v>99</v>
      </c>
      <c r="K2340" s="228">
        <v>99</v>
      </c>
      <c r="L2340" s="231">
        <v>99</v>
      </c>
      <c r="N2340" s="119" t="str">
        <f t="shared" si="111"/>
        <v>828082-57000-S</v>
      </c>
      <c r="O2340" s="122">
        <f>IF(B2340="NET","",IF(B2340="","",IFERROR(VLOOKUP(N2340,EAN!$A:$B,2,FALSE),"MANGLER - MÅ OPPDATERE EAN-FANEN")))</f>
        <v>7048652765406</v>
      </c>
      <c r="P2340" s="119">
        <f t="shared" si="112"/>
        <v>99</v>
      </c>
      <c r="Q2340" s="119">
        <f t="shared" si="113"/>
        <v>99</v>
      </c>
      <c r="S2340" s="137"/>
      <c r="U2340"/>
    </row>
    <row r="2341" spans="1:21" x14ac:dyDescent="0.2">
      <c r="A2341" s="228">
        <v>828082</v>
      </c>
      <c r="B2341" s="228" t="s">
        <v>2164</v>
      </c>
      <c r="C2341" s="228" t="s">
        <v>4204</v>
      </c>
      <c r="D2341" s="228" t="s">
        <v>2271</v>
      </c>
      <c r="E2341" s="228" t="s">
        <v>2140</v>
      </c>
      <c r="F2341" s="228" t="s">
        <v>7</v>
      </c>
      <c r="G2341" s="228" t="s">
        <v>128</v>
      </c>
      <c r="H2341" s="228">
        <v>111</v>
      </c>
      <c r="I2341" s="228">
        <v>111</v>
      </c>
      <c r="J2341" s="228">
        <v>111</v>
      </c>
      <c r="K2341" s="228">
        <v>111</v>
      </c>
      <c r="L2341" s="231">
        <v>111</v>
      </c>
      <c r="N2341" s="119" t="str">
        <f t="shared" si="111"/>
        <v>828082-57000-M</v>
      </c>
      <c r="O2341" s="122">
        <f>IF(B2341="NET","",IF(B2341="","",IFERROR(VLOOKUP(N2341,EAN!$A:$B,2,FALSE),"MANGLER - MÅ OPPDATERE EAN-FANEN")))</f>
        <v>7048652765390</v>
      </c>
      <c r="P2341" s="119">
        <f t="shared" si="112"/>
        <v>111</v>
      </c>
      <c r="Q2341" s="119">
        <f t="shared" si="113"/>
        <v>111</v>
      </c>
      <c r="S2341" s="137"/>
      <c r="U2341"/>
    </row>
    <row r="2342" spans="1:21" x14ac:dyDescent="0.2">
      <c r="A2342" s="228">
        <v>828082</v>
      </c>
      <c r="B2342" s="228" t="s">
        <v>2164</v>
      </c>
      <c r="C2342" s="228" t="s">
        <v>4204</v>
      </c>
      <c r="D2342" s="228" t="s">
        <v>2272</v>
      </c>
      <c r="E2342" s="228" t="s">
        <v>2140</v>
      </c>
      <c r="F2342" s="228" t="s">
        <v>67</v>
      </c>
      <c r="G2342" s="228" t="s">
        <v>128</v>
      </c>
      <c r="H2342" s="228">
        <v>56</v>
      </c>
      <c r="I2342" s="228">
        <v>56</v>
      </c>
      <c r="J2342" s="228">
        <v>56</v>
      </c>
      <c r="K2342" s="228">
        <v>56</v>
      </c>
      <c r="L2342" s="231">
        <v>56</v>
      </c>
      <c r="N2342" s="119" t="str">
        <f t="shared" si="111"/>
        <v>828082-57000-L</v>
      </c>
      <c r="O2342" s="122">
        <f>IF(B2342="NET","",IF(B2342="","",IFERROR(VLOOKUP(N2342,EAN!$A:$B,2,FALSE),"MANGLER - MÅ OPPDATERE EAN-FANEN")))</f>
        <v>7048652765383</v>
      </c>
      <c r="P2342" s="119">
        <f t="shared" si="112"/>
        <v>56</v>
      </c>
      <c r="Q2342" s="119">
        <f t="shared" si="113"/>
        <v>56</v>
      </c>
      <c r="S2342" s="137"/>
      <c r="U2342"/>
    </row>
    <row r="2343" spans="1:21" x14ac:dyDescent="0.2">
      <c r="A2343" s="228">
        <v>828082</v>
      </c>
      <c r="B2343" s="228" t="s">
        <v>2164</v>
      </c>
      <c r="C2343" s="228" t="s">
        <v>4204</v>
      </c>
      <c r="D2343" s="228" t="s">
        <v>625</v>
      </c>
      <c r="E2343" s="228" t="s">
        <v>2154</v>
      </c>
      <c r="F2343" s="228" t="s">
        <v>69</v>
      </c>
      <c r="G2343" s="228" t="s">
        <v>504</v>
      </c>
      <c r="H2343" s="228">
        <v>0</v>
      </c>
      <c r="I2343" s="228">
        <v>0</v>
      </c>
      <c r="J2343" s="228">
        <v>0</v>
      </c>
      <c r="K2343" s="228">
        <v>0</v>
      </c>
      <c r="L2343" s="231">
        <v>0</v>
      </c>
      <c r="N2343" s="119" t="str">
        <f t="shared" si="111"/>
        <v>828082-CORAL-XS</v>
      </c>
      <c r="O2343" s="122">
        <f>IF(B2343="NET","",IF(B2343="","",IFERROR(VLOOKUP(N2343,EAN!$A:$B,2,FALSE),"MANGLER - MÅ OPPDATERE EAN-FANEN")))</f>
        <v>7048652276124</v>
      </c>
      <c r="P2343" s="119">
        <f t="shared" si="112"/>
        <v>0</v>
      </c>
      <c r="Q2343" s="119">
        <f t="shared" si="113"/>
        <v>0</v>
      </c>
      <c r="S2343" s="137"/>
      <c r="U2343"/>
    </row>
    <row r="2344" spans="1:21" x14ac:dyDescent="0.2">
      <c r="A2344" s="228">
        <v>828082</v>
      </c>
      <c r="B2344" s="228" t="s">
        <v>2164</v>
      </c>
      <c r="C2344" s="228" t="s">
        <v>4204</v>
      </c>
      <c r="D2344" s="228" t="s">
        <v>626</v>
      </c>
      <c r="E2344" s="228" t="s">
        <v>2154</v>
      </c>
      <c r="F2344" s="228" t="s">
        <v>8</v>
      </c>
      <c r="G2344" s="228" t="s">
        <v>504</v>
      </c>
      <c r="H2344" s="228">
        <v>0</v>
      </c>
      <c r="I2344" s="228">
        <v>0</v>
      </c>
      <c r="J2344" s="228">
        <v>0</v>
      </c>
      <c r="K2344" s="228">
        <v>0</v>
      </c>
      <c r="L2344" s="231">
        <v>0</v>
      </c>
      <c r="N2344" s="119" t="str">
        <f t="shared" si="111"/>
        <v>828082-CORAL-S</v>
      </c>
      <c r="O2344" s="122">
        <f>IF(B2344="NET","",IF(B2344="","",IFERROR(VLOOKUP(N2344,EAN!$A:$B,2,FALSE),"MANGLER - MÅ OPPDATERE EAN-FANEN")))</f>
        <v>7048652276117</v>
      </c>
      <c r="P2344" s="119">
        <f t="shared" si="112"/>
        <v>0</v>
      </c>
      <c r="Q2344" s="119">
        <f t="shared" si="113"/>
        <v>0</v>
      </c>
      <c r="S2344" s="137"/>
      <c r="U2344"/>
    </row>
    <row r="2345" spans="1:21" x14ac:dyDescent="0.2">
      <c r="A2345" s="228">
        <v>828082</v>
      </c>
      <c r="B2345" s="228" t="s">
        <v>2164</v>
      </c>
      <c r="C2345" s="228" t="s">
        <v>4204</v>
      </c>
      <c r="D2345" s="228" t="s">
        <v>627</v>
      </c>
      <c r="E2345" s="228" t="s">
        <v>2154</v>
      </c>
      <c r="F2345" s="228" t="s">
        <v>7</v>
      </c>
      <c r="G2345" s="228" t="s">
        <v>504</v>
      </c>
      <c r="H2345" s="228">
        <v>0</v>
      </c>
      <c r="I2345" s="228">
        <v>0</v>
      </c>
      <c r="J2345" s="228">
        <v>0</v>
      </c>
      <c r="K2345" s="228">
        <v>0</v>
      </c>
      <c r="L2345" s="231">
        <v>0</v>
      </c>
      <c r="N2345" s="119" t="str">
        <f t="shared" si="111"/>
        <v>828082-CORAL-M</v>
      </c>
      <c r="O2345" s="122">
        <f>IF(B2345="NET","",IF(B2345="","",IFERROR(VLOOKUP(N2345,EAN!$A:$B,2,FALSE),"MANGLER - MÅ OPPDATERE EAN-FANEN")))</f>
        <v>7048652276100</v>
      </c>
      <c r="P2345" s="119">
        <f t="shared" si="112"/>
        <v>0</v>
      </c>
      <c r="Q2345" s="119">
        <f t="shared" si="113"/>
        <v>0</v>
      </c>
      <c r="S2345" s="137"/>
      <c r="U2345"/>
    </row>
    <row r="2346" spans="1:21" x14ac:dyDescent="0.2">
      <c r="A2346" s="228">
        <v>828082</v>
      </c>
      <c r="B2346" s="228" t="s">
        <v>2164</v>
      </c>
      <c r="C2346" s="228" t="s">
        <v>4204</v>
      </c>
      <c r="D2346" s="228" t="s">
        <v>628</v>
      </c>
      <c r="E2346" s="228" t="s">
        <v>2154</v>
      </c>
      <c r="F2346" s="228" t="s">
        <v>67</v>
      </c>
      <c r="G2346" s="228" t="s">
        <v>504</v>
      </c>
      <c r="H2346" s="228">
        <v>0</v>
      </c>
      <c r="I2346" s="228">
        <v>0</v>
      </c>
      <c r="J2346" s="228">
        <v>0</v>
      </c>
      <c r="K2346" s="228">
        <v>0</v>
      </c>
      <c r="L2346" s="231">
        <v>0</v>
      </c>
      <c r="N2346" s="119" t="str">
        <f t="shared" si="111"/>
        <v>828082-CORAL-L</v>
      </c>
      <c r="O2346" s="122">
        <f>IF(B2346="NET","",IF(B2346="","",IFERROR(VLOOKUP(N2346,EAN!$A:$B,2,FALSE),"MANGLER - MÅ OPPDATERE EAN-FANEN")))</f>
        <v>7048652276094</v>
      </c>
      <c r="P2346" s="119">
        <f t="shared" si="112"/>
        <v>0</v>
      </c>
      <c r="Q2346" s="119">
        <f t="shared" si="113"/>
        <v>0</v>
      </c>
      <c r="S2346" s="137"/>
      <c r="U2346"/>
    </row>
    <row r="2347" spans="1:21" x14ac:dyDescent="0.2">
      <c r="A2347" s="228">
        <v>828082</v>
      </c>
      <c r="B2347" s="228" t="s">
        <v>2164</v>
      </c>
      <c r="C2347" s="228" t="s">
        <v>4204</v>
      </c>
      <c r="D2347" s="228" t="s">
        <v>828</v>
      </c>
      <c r="E2347" s="228" t="s">
        <v>2149</v>
      </c>
      <c r="F2347" s="228" t="s">
        <v>69</v>
      </c>
      <c r="G2347" s="228" t="s">
        <v>504</v>
      </c>
      <c r="H2347" s="228">
        <v>0</v>
      </c>
      <c r="I2347" s="228">
        <v>0</v>
      </c>
      <c r="J2347" s="228">
        <v>0</v>
      </c>
      <c r="K2347" s="228">
        <v>0</v>
      </c>
      <c r="L2347" s="231">
        <v>0</v>
      </c>
      <c r="N2347" s="119" t="str">
        <f t="shared" si="111"/>
        <v>828082-HYDRO-XS</v>
      </c>
      <c r="O2347" s="122">
        <f>IF(B2347="NET","",IF(B2347="","",IFERROR(VLOOKUP(N2347,EAN!$A:$B,2,FALSE),"MANGLER - MÅ OPPDATERE EAN-FANEN")))</f>
        <v>7048652276162</v>
      </c>
      <c r="P2347" s="119">
        <f t="shared" si="112"/>
        <v>0</v>
      </c>
      <c r="Q2347" s="119">
        <f t="shared" si="113"/>
        <v>0</v>
      </c>
      <c r="S2347" s="137"/>
      <c r="U2347"/>
    </row>
    <row r="2348" spans="1:21" x14ac:dyDescent="0.2">
      <c r="A2348" s="228">
        <v>828082</v>
      </c>
      <c r="B2348" s="228" t="s">
        <v>2164</v>
      </c>
      <c r="C2348" s="228" t="s">
        <v>4204</v>
      </c>
      <c r="D2348" s="228" t="s">
        <v>156</v>
      </c>
      <c r="E2348" s="228" t="s">
        <v>2149</v>
      </c>
      <c r="F2348" s="228" t="s">
        <v>8</v>
      </c>
      <c r="G2348" s="228" t="s">
        <v>504</v>
      </c>
      <c r="H2348" s="228">
        <v>0</v>
      </c>
      <c r="I2348" s="228">
        <v>0</v>
      </c>
      <c r="J2348" s="228">
        <v>0</v>
      </c>
      <c r="K2348" s="228">
        <v>0</v>
      </c>
      <c r="L2348" s="231">
        <v>0</v>
      </c>
      <c r="N2348" s="119" t="str">
        <f t="shared" si="111"/>
        <v>828082-HYDRO-S</v>
      </c>
      <c r="O2348" s="122">
        <f>IF(B2348="NET","",IF(B2348="","",IFERROR(VLOOKUP(N2348,EAN!$A:$B,2,FALSE),"MANGLER - MÅ OPPDATERE EAN-FANEN")))</f>
        <v>7048652276155</v>
      </c>
      <c r="P2348" s="119">
        <f t="shared" si="112"/>
        <v>0</v>
      </c>
      <c r="Q2348" s="119">
        <f t="shared" si="113"/>
        <v>0</v>
      </c>
      <c r="S2348" s="137"/>
      <c r="U2348"/>
    </row>
    <row r="2349" spans="1:21" x14ac:dyDescent="0.2">
      <c r="A2349" s="228">
        <v>828082</v>
      </c>
      <c r="B2349" s="228" t="s">
        <v>2164</v>
      </c>
      <c r="C2349" s="228" t="s">
        <v>4204</v>
      </c>
      <c r="D2349" s="228" t="s">
        <v>157</v>
      </c>
      <c r="E2349" s="228" t="s">
        <v>2149</v>
      </c>
      <c r="F2349" s="228" t="s">
        <v>7</v>
      </c>
      <c r="G2349" s="228" t="s">
        <v>504</v>
      </c>
      <c r="H2349" s="228">
        <v>0</v>
      </c>
      <c r="I2349" s="228">
        <v>0</v>
      </c>
      <c r="J2349" s="228">
        <v>0</v>
      </c>
      <c r="K2349" s="228">
        <v>0</v>
      </c>
      <c r="L2349" s="231">
        <v>0</v>
      </c>
      <c r="N2349" s="119" t="str">
        <f t="shared" si="111"/>
        <v>828082-HYDRO-M</v>
      </c>
      <c r="O2349" s="122">
        <f>IF(B2349="NET","",IF(B2349="","",IFERROR(VLOOKUP(N2349,EAN!$A:$B,2,FALSE),"MANGLER - MÅ OPPDATERE EAN-FANEN")))</f>
        <v>7048652276148</v>
      </c>
      <c r="P2349" s="119">
        <f t="shared" si="112"/>
        <v>0</v>
      </c>
      <c r="Q2349" s="119">
        <f t="shared" si="113"/>
        <v>0</v>
      </c>
      <c r="S2349" s="137"/>
      <c r="U2349"/>
    </row>
    <row r="2350" spans="1:21" x14ac:dyDescent="0.2">
      <c r="A2350" s="228">
        <v>828082</v>
      </c>
      <c r="B2350" s="228" t="s">
        <v>2164</v>
      </c>
      <c r="C2350" s="228" t="s">
        <v>4204</v>
      </c>
      <c r="D2350" s="228" t="s">
        <v>158</v>
      </c>
      <c r="E2350" s="228" t="s">
        <v>2149</v>
      </c>
      <c r="F2350" s="228" t="s">
        <v>67</v>
      </c>
      <c r="G2350" s="228" t="s">
        <v>504</v>
      </c>
      <c r="H2350" s="228">
        <v>0</v>
      </c>
      <c r="I2350" s="228">
        <v>0</v>
      </c>
      <c r="J2350" s="228">
        <v>0</v>
      </c>
      <c r="K2350" s="228">
        <v>0</v>
      </c>
      <c r="L2350" s="231">
        <v>0</v>
      </c>
      <c r="N2350" s="119" t="str">
        <f t="shared" si="111"/>
        <v>828082-HYDRO-L</v>
      </c>
      <c r="O2350" s="122">
        <f>IF(B2350="NET","",IF(B2350="","",IFERROR(VLOOKUP(N2350,EAN!$A:$B,2,FALSE),"MANGLER - MÅ OPPDATERE EAN-FANEN")))</f>
        <v>7048652276131</v>
      </c>
      <c r="P2350" s="119">
        <f t="shared" si="112"/>
        <v>0</v>
      </c>
      <c r="Q2350" s="119">
        <f t="shared" si="113"/>
        <v>0</v>
      </c>
      <c r="S2350" s="137"/>
      <c r="U2350"/>
    </row>
    <row r="2351" spans="1:21" x14ac:dyDescent="0.2">
      <c r="A2351" s="228">
        <v>828082</v>
      </c>
      <c r="B2351" s="228" t="s">
        <v>2164</v>
      </c>
      <c r="C2351" s="228" t="s">
        <v>4204</v>
      </c>
      <c r="D2351" s="228" t="s">
        <v>861</v>
      </c>
      <c r="E2351" s="228" t="s">
        <v>2142</v>
      </c>
      <c r="F2351" s="228" t="s">
        <v>69</v>
      </c>
      <c r="G2351" s="228" t="s">
        <v>504</v>
      </c>
      <c r="H2351" s="228">
        <v>0</v>
      </c>
      <c r="I2351" s="228">
        <v>0</v>
      </c>
      <c r="J2351" s="228">
        <v>0</v>
      </c>
      <c r="K2351" s="228">
        <v>0</v>
      </c>
      <c r="L2351" s="231">
        <v>0</v>
      </c>
      <c r="N2351" s="119" t="str">
        <f t="shared" si="111"/>
        <v>828082-LTGRY-XS</v>
      </c>
      <c r="O2351" s="122">
        <f>IF(B2351="NET","",IF(B2351="","",IFERROR(VLOOKUP(N2351,EAN!$A:$B,2,FALSE),"MANGLER - MÅ OPPDATERE EAN-FANEN")))</f>
        <v>7048652276209</v>
      </c>
      <c r="P2351" s="119">
        <f t="shared" si="112"/>
        <v>0</v>
      </c>
      <c r="Q2351" s="119">
        <f t="shared" si="113"/>
        <v>0</v>
      </c>
      <c r="S2351" s="137"/>
      <c r="U2351"/>
    </row>
    <row r="2352" spans="1:21" x14ac:dyDescent="0.2">
      <c r="A2352" s="228">
        <v>828082</v>
      </c>
      <c r="B2352" s="228" t="s">
        <v>2164</v>
      </c>
      <c r="C2352" s="228" t="s">
        <v>4204</v>
      </c>
      <c r="D2352" s="228" t="s">
        <v>622</v>
      </c>
      <c r="E2352" s="228" t="s">
        <v>2142</v>
      </c>
      <c r="F2352" s="228" t="s">
        <v>8</v>
      </c>
      <c r="G2352" s="228" t="s">
        <v>504</v>
      </c>
      <c r="H2352" s="228">
        <v>0</v>
      </c>
      <c r="I2352" s="228">
        <v>0</v>
      </c>
      <c r="J2352" s="228">
        <v>0</v>
      </c>
      <c r="K2352" s="228">
        <v>0</v>
      </c>
      <c r="L2352" s="231">
        <v>0</v>
      </c>
      <c r="N2352" s="119" t="str">
        <f t="shared" si="111"/>
        <v>828082-LTGRY-S</v>
      </c>
      <c r="O2352" s="122">
        <f>IF(B2352="NET","",IF(B2352="","",IFERROR(VLOOKUP(N2352,EAN!$A:$B,2,FALSE),"MANGLER - MÅ OPPDATERE EAN-FANEN")))</f>
        <v>7048652276193</v>
      </c>
      <c r="P2352" s="119">
        <f t="shared" si="112"/>
        <v>0</v>
      </c>
      <c r="Q2352" s="119">
        <f t="shared" si="113"/>
        <v>0</v>
      </c>
      <c r="S2352" s="137"/>
      <c r="U2352"/>
    </row>
    <row r="2353" spans="1:21" x14ac:dyDescent="0.2">
      <c r="A2353" s="228">
        <v>828082</v>
      </c>
      <c r="B2353" s="228" t="s">
        <v>2164</v>
      </c>
      <c r="C2353" s="228" t="s">
        <v>4204</v>
      </c>
      <c r="D2353" s="228" t="s">
        <v>623</v>
      </c>
      <c r="E2353" s="228" t="s">
        <v>2142</v>
      </c>
      <c r="F2353" s="228" t="s">
        <v>7</v>
      </c>
      <c r="G2353" s="228" t="s">
        <v>504</v>
      </c>
      <c r="H2353" s="228">
        <v>2</v>
      </c>
      <c r="I2353" s="228">
        <v>2</v>
      </c>
      <c r="J2353" s="228">
        <v>2</v>
      </c>
      <c r="K2353" s="228">
        <v>2</v>
      </c>
      <c r="L2353" s="231">
        <v>2</v>
      </c>
      <c r="N2353" s="119" t="str">
        <f t="shared" si="111"/>
        <v>828082-LTGRY-M</v>
      </c>
      <c r="O2353" s="122">
        <f>IF(B2353="NET","",IF(B2353="","",IFERROR(VLOOKUP(N2353,EAN!$A:$B,2,FALSE),"MANGLER - MÅ OPPDATERE EAN-FANEN")))</f>
        <v>7048652276186</v>
      </c>
      <c r="P2353" s="119">
        <f t="shared" si="112"/>
        <v>2</v>
      </c>
      <c r="Q2353" s="119">
        <f t="shared" si="113"/>
        <v>2</v>
      </c>
      <c r="S2353" s="137"/>
      <c r="U2353"/>
    </row>
    <row r="2354" spans="1:21" x14ac:dyDescent="0.2">
      <c r="A2354" s="228">
        <v>828082</v>
      </c>
      <c r="B2354" s="228" t="s">
        <v>2164</v>
      </c>
      <c r="C2354" s="228" t="s">
        <v>4204</v>
      </c>
      <c r="D2354" s="228" t="s">
        <v>624</v>
      </c>
      <c r="E2354" s="228" t="s">
        <v>2142</v>
      </c>
      <c r="F2354" s="228" t="s">
        <v>67</v>
      </c>
      <c r="G2354" s="228" t="s">
        <v>504</v>
      </c>
      <c r="H2354" s="228">
        <v>0</v>
      </c>
      <c r="I2354" s="228">
        <v>0</v>
      </c>
      <c r="J2354" s="228">
        <v>0</v>
      </c>
      <c r="K2354" s="228">
        <v>0</v>
      </c>
      <c r="L2354" s="231">
        <v>0</v>
      </c>
      <c r="N2354" s="119" t="str">
        <f t="shared" si="111"/>
        <v>828082-LTGRY-L</v>
      </c>
      <c r="O2354" s="122">
        <f>IF(B2354="NET","",IF(B2354="","",IFERROR(VLOOKUP(N2354,EAN!$A:$B,2,FALSE),"MANGLER - MÅ OPPDATERE EAN-FANEN")))</f>
        <v>7048652276179</v>
      </c>
      <c r="P2354" s="119">
        <f t="shared" si="112"/>
        <v>0</v>
      </c>
      <c r="Q2354" s="119">
        <f t="shared" si="113"/>
        <v>0</v>
      </c>
      <c r="S2354" s="137"/>
      <c r="U2354"/>
    </row>
    <row r="2355" spans="1:21" x14ac:dyDescent="0.2">
      <c r="A2355" s="228">
        <v>828082</v>
      </c>
      <c r="B2355" s="228" t="s">
        <v>2164</v>
      </c>
      <c r="C2355" s="228" t="s">
        <v>4204</v>
      </c>
      <c r="D2355" s="228" t="s">
        <v>145</v>
      </c>
      <c r="E2355" s="228" t="s">
        <v>100</v>
      </c>
      <c r="F2355" s="228" t="s">
        <v>69</v>
      </c>
      <c r="G2355" s="228" t="s">
        <v>504</v>
      </c>
      <c r="H2355" s="228">
        <v>0</v>
      </c>
      <c r="I2355" s="228">
        <v>0</v>
      </c>
      <c r="J2355" s="228">
        <v>0</v>
      </c>
      <c r="K2355" s="228">
        <v>0</v>
      </c>
      <c r="L2355" s="231">
        <v>0</v>
      </c>
      <c r="N2355" s="119" t="str">
        <f t="shared" si="111"/>
        <v>828082-RSWOD-XS</v>
      </c>
      <c r="O2355" s="122">
        <f>IF(B2355="NET","",IF(B2355="","",IFERROR(VLOOKUP(N2355,EAN!$A:$B,2,FALSE),"MANGLER - MÅ OPPDATERE EAN-FANEN")))</f>
        <v>7048652538604</v>
      </c>
      <c r="P2355" s="119">
        <f t="shared" si="112"/>
        <v>0</v>
      </c>
      <c r="Q2355" s="119">
        <f t="shared" si="113"/>
        <v>0</v>
      </c>
      <c r="S2355" s="137"/>
      <c r="U2355"/>
    </row>
    <row r="2356" spans="1:21" x14ac:dyDescent="0.2">
      <c r="A2356" s="228">
        <v>828082</v>
      </c>
      <c r="B2356" s="228" t="s">
        <v>2164</v>
      </c>
      <c r="C2356" s="228" t="s">
        <v>4204</v>
      </c>
      <c r="D2356" s="228" t="s">
        <v>146</v>
      </c>
      <c r="E2356" s="228" t="s">
        <v>100</v>
      </c>
      <c r="F2356" s="228" t="s">
        <v>8</v>
      </c>
      <c r="G2356" s="228" t="s">
        <v>504</v>
      </c>
      <c r="H2356" s="228">
        <v>0</v>
      </c>
      <c r="I2356" s="228">
        <v>0</v>
      </c>
      <c r="J2356" s="228">
        <v>0</v>
      </c>
      <c r="K2356" s="228">
        <v>0</v>
      </c>
      <c r="L2356" s="231">
        <v>0</v>
      </c>
      <c r="N2356" s="119" t="str">
        <f t="shared" si="111"/>
        <v>828082-RSWOD-S</v>
      </c>
      <c r="O2356" s="122">
        <f>IF(B2356="NET","",IF(B2356="","",IFERROR(VLOOKUP(N2356,EAN!$A:$B,2,FALSE),"MANGLER - MÅ OPPDATERE EAN-FANEN")))</f>
        <v>7048652538598</v>
      </c>
      <c r="P2356" s="119">
        <f t="shared" si="112"/>
        <v>0</v>
      </c>
      <c r="Q2356" s="119">
        <f t="shared" si="113"/>
        <v>0</v>
      </c>
      <c r="S2356" s="137"/>
      <c r="U2356"/>
    </row>
    <row r="2357" spans="1:21" x14ac:dyDescent="0.2">
      <c r="A2357" s="228">
        <v>828082</v>
      </c>
      <c r="B2357" s="228" t="s">
        <v>2164</v>
      </c>
      <c r="C2357" s="228" t="s">
        <v>4204</v>
      </c>
      <c r="D2357" s="228" t="s">
        <v>147</v>
      </c>
      <c r="E2357" s="228" t="s">
        <v>100</v>
      </c>
      <c r="F2357" s="228" t="s">
        <v>7</v>
      </c>
      <c r="G2357" s="228" t="s">
        <v>504</v>
      </c>
      <c r="H2357" s="228">
        <v>0</v>
      </c>
      <c r="I2357" s="228">
        <v>0</v>
      </c>
      <c r="J2357" s="228">
        <v>0</v>
      </c>
      <c r="K2357" s="228">
        <v>0</v>
      </c>
      <c r="L2357" s="231">
        <v>0</v>
      </c>
      <c r="N2357" s="119" t="str">
        <f t="shared" si="111"/>
        <v>828082-RSWOD-M</v>
      </c>
      <c r="O2357" s="122">
        <f>IF(B2357="NET","",IF(B2357="","",IFERROR(VLOOKUP(N2357,EAN!$A:$B,2,FALSE),"MANGLER - MÅ OPPDATERE EAN-FANEN")))</f>
        <v>7048652538581</v>
      </c>
      <c r="P2357" s="119">
        <f t="shared" si="112"/>
        <v>0</v>
      </c>
      <c r="Q2357" s="119">
        <f t="shared" si="113"/>
        <v>0</v>
      </c>
      <c r="S2357" s="137"/>
      <c r="U2357"/>
    </row>
    <row r="2358" spans="1:21" x14ac:dyDescent="0.2">
      <c r="A2358" s="228">
        <v>828082</v>
      </c>
      <c r="B2358" s="228" t="s">
        <v>2164</v>
      </c>
      <c r="C2358" s="228" t="s">
        <v>4204</v>
      </c>
      <c r="D2358" s="228" t="s">
        <v>148</v>
      </c>
      <c r="E2358" s="228" t="s">
        <v>100</v>
      </c>
      <c r="F2358" s="228" t="s">
        <v>67</v>
      </c>
      <c r="G2358" s="228" t="s">
        <v>504</v>
      </c>
      <c r="H2358" s="228">
        <v>0</v>
      </c>
      <c r="I2358" s="228">
        <v>0</v>
      </c>
      <c r="J2358" s="228">
        <v>0</v>
      </c>
      <c r="K2358" s="228">
        <v>0</v>
      </c>
      <c r="L2358" s="231">
        <v>0</v>
      </c>
      <c r="N2358" s="119" t="str">
        <f t="shared" si="111"/>
        <v>828082-RSWOD-L</v>
      </c>
      <c r="O2358" s="122">
        <f>IF(B2358="NET","",IF(B2358="","",IFERROR(VLOOKUP(N2358,EAN!$A:$B,2,FALSE),"MANGLER - MÅ OPPDATERE EAN-FANEN")))</f>
        <v>7048652538574</v>
      </c>
      <c r="P2358" s="119">
        <f t="shared" si="112"/>
        <v>0</v>
      </c>
      <c r="Q2358" s="119">
        <f t="shared" si="113"/>
        <v>0</v>
      </c>
      <c r="S2358" s="137"/>
      <c r="U2358"/>
    </row>
    <row r="2359" spans="1:21" x14ac:dyDescent="0.2">
      <c r="A2359" s="229">
        <v>828083</v>
      </c>
      <c r="B2359" s="228" t="s">
        <v>248</v>
      </c>
      <c r="C2359" s="228"/>
      <c r="D2359" s="228"/>
      <c r="E2359" s="228"/>
      <c r="F2359" s="228"/>
      <c r="G2359" s="228"/>
      <c r="H2359" s="229">
        <v>202226</v>
      </c>
      <c r="I2359" s="229">
        <v>202227</v>
      </c>
      <c r="J2359" s="229">
        <v>202228</v>
      </c>
      <c r="K2359" s="229">
        <v>202229</v>
      </c>
      <c r="L2359" s="232">
        <v>202234</v>
      </c>
      <c r="N2359" s="119" t="str">
        <f t="shared" si="111"/>
        <v>828083-</v>
      </c>
      <c r="O2359" s="122" t="str">
        <f>IF(B2359="NET","",IF(B2359="","",IFERROR(VLOOKUP(N2359,EAN!$A:$B,2,FALSE),"MANGLER - MÅ OPPDATERE EAN-FANEN")))</f>
        <v/>
      </c>
      <c r="P2359" s="119">
        <f t="shared" si="112"/>
        <v>202226</v>
      </c>
      <c r="Q2359" s="119">
        <f t="shared" si="113"/>
        <v>202234</v>
      </c>
      <c r="S2359" s="137"/>
      <c r="U2359"/>
    </row>
    <row r="2360" spans="1:21" x14ac:dyDescent="0.2">
      <c r="A2360" s="228">
        <v>828083</v>
      </c>
      <c r="B2360" s="228" t="s">
        <v>2165</v>
      </c>
      <c r="C2360" s="228" t="s">
        <v>4204</v>
      </c>
      <c r="D2360" s="228" t="s">
        <v>2265</v>
      </c>
      <c r="E2360" s="228" t="s">
        <v>4353</v>
      </c>
      <c r="F2360" s="228" t="s">
        <v>8</v>
      </c>
      <c r="G2360" s="228" t="s">
        <v>128</v>
      </c>
      <c r="H2360" s="228">
        <v>5</v>
      </c>
      <c r="I2360" s="228">
        <v>5</v>
      </c>
      <c r="J2360" s="228">
        <v>5</v>
      </c>
      <c r="K2360" s="228">
        <v>5</v>
      </c>
      <c r="L2360" s="231">
        <v>5</v>
      </c>
      <c r="N2360" s="119" t="str">
        <f t="shared" si="111"/>
        <v>828083-10003-S</v>
      </c>
      <c r="O2360" s="122">
        <f>IF(B2360="NET","",IF(B2360="","",IFERROR(VLOOKUP(N2360,EAN!$A:$B,2,FALSE),"MANGLER - MÅ OPPDATERE EAN-FANEN")))</f>
        <v>7048652765000</v>
      </c>
      <c r="P2360" s="119">
        <f t="shared" si="112"/>
        <v>5</v>
      </c>
      <c r="Q2360" s="119">
        <f t="shared" si="113"/>
        <v>5</v>
      </c>
      <c r="S2360" s="137"/>
      <c r="U2360"/>
    </row>
    <row r="2361" spans="1:21" x14ac:dyDescent="0.2">
      <c r="A2361" s="228">
        <v>828083</v>
      </c>
      <c r="B2361" s="228" t="s">
        <v>2165</v>
      </c>
      <c r="C2361" s="228" t="s">
        <v>4204</v>
      </c>
      <c r="D2361" s="228" t="s">
        <v>2266</v>
      </c>
      <c r="E2361" s="228" t="s">
        <v>4353</v>
      </c>
      <c r="F2361" s="228" t="s">
        <v>7</v>
      </c>
      <c r="G2361" s="228" t="s">
        <v>128</v>
      </c>
      <c r="H2361" s="228">
        <v>9</v>
      </c>
      <c r="I2361" s="228">
        <v>9</v>
      </c>
      <c r="J2361" s="228">
        <v>9</v>
      </c>
      <c r="K2361" s="228">
        <v>9</v>
      </c>
      <c r="L2361" s="231">
        <v>9</v>
      </c>
      <c r="N2361" s="119" t="str">
        <f t="shared" si="111"/>
        <v>828083-10003-M</v>
      </c>
      <c r="O2361" s="122">
        <f>IF(B2361="NET","",IF(B2361="","",IFERROR(VLOOKUP(N2361,EAN!$A:$B,2,FALSE),"MANGLER - MÅ OPPDATERE EAN-FANEN")))</f>
        <v>7048652764997</v>
      </c>
      <c r="P2361" s="119">
        <f t="shared" si="112"/>
        <v>9</v>
      </c>
      <c r="Q2361" s="119">
        <f t="shared" si="113"/>
        <v>9</v>
      </c>
      <c r="S2361" s="137"/>
      <c r="U2361"/>
    </row>
    <row r="2362" spans="1:21" x14ac:dyDescent="0.2">
      <c r="A2362" s="228">
        <v>828083</v>
      </c>
      <c r="B2362" s="228" t="s">
        <v>2165</v>
      </c>
      <c r="C2362" s="228" t="s">
        <v>4204</v>
      </c>
      <c r="D2362" s="228" t="s">
        <v>2267</v>
      </c>
      <c r="E2362" s="228" t="s">
        <v>4353</v>
      </c>
      <c r="F2362" s="228" t="s">
        <v>67</v>
      </c>
      <c r="G2362" s="228" t="s">
        <v>128</v>
      </c>
      <c r="H2362" s="228">
        <v>0</v>
      </c>
      <c r="I2362" s="228">
        <v>0</v>
      </c>
      <c r="J2362" s="228">
        <v>0</v>
      </c>
      <c r="K2362" s="228">
        <v>0</v>
      </c>
      <c r="L2362" s="231">
        <v>0</v>
      </c>
      <c r="N2362" s="119" t="str">
        <f t="shared" si="111"/>
        <v>828083-10003-L</v>
      </c>
      <c r="O2362" s="122">
        <f>IF(B2362="NET","",IF(B2362="","",IFERROR(VLOOKUP(N2362,EAN!$A:$B,2,FALSE),"MANGLER - MÅ OPPDATERE EAN-FANEN")))</f>
        <v>7048652764980</v>
      </c>
      <c r="P2362" s="119">
        <f t="shared" si="112"/>
        <v>0</v>
      </c>
      <c r="Q2362" s="119">
        <f t="shared" si="113"/>
        <v>0</v>
      </c>
      <c r="S2362" s="137"/>
      <c r="U2362"/>
    </row>
    <row r="2363" spans="1:21" x14ac:dyDescent="0.2">
      <c r="A2363" s="228">
        <v>828083</v>
      </c>
      <c r="B2363" s="228" t="s">
        <v>2165</v>
      </c>
      <c r="C2363" s="228" t="s">
        <v>4204</v>
      </c>
      <c r="D2363" s="228" t="s">
        <v>2268</v>
      </c>
      <c r="E2363" s="228" t="s">
        <v>4353</v>
      </c>
      <c r="F2363" s="228" t="s">
        <v>68</v>
      </c>
      <c r="G2363" s="228" t="s">
        <v>128</v>
      </c>
      <c r="H2363" s="228">
        <v>0</v>
      </c>
      <c r="I2363" s="228">
        <v>0</v>
      </c>
      <c r="J2363" s="228">
        <v>0</v>
      </c>
      <c r="K2363" s="228">
        <v>0</v>
      </c>
      <c r="L2363" s="231">
        <v>0</v>
      </c>
      <c r="N2363" s="119" t="str">
        <f t="shared" si="111"/>
        <v>828083-10003-XL</v>
      </c>
      <c r="O2363" s="122">
        <f>IF(B2363="NET","",IF(B2363="","",IFERROR(VLOOKUP(N2363,EAN!$A:$B,2,FALSE),"MANGLER - MÅ OPPDATERE EAN-FANEN")))</f>
        <v>7048652765017</v>
      </c>
      <c r="P2363" s="119">
        <f t="shared" si="112"/>
        <v>0</v>
      </c>
      <c r="Q2363" s="119">
        <f t="shared" si="113"/>
        <v>0</v>
      </c>
      <c r="S2363" s="137"/>
      <c r="U2363"/>
    </row>
    <row r="2364" spans="1:21" x14ac:dyDescent="0.2">
      <c r="A2364" s="228">
        <v>828083</v>
      </c>
      <c r="B2364" s="228" t="s">
        <v>2165</v>
      </c>
      <c r="C2364" s="228" t="s">
        <v>4204</v>
      </c>
      <c r="D2364" s="228" t="s">
        <v>2275</v>
      </c>
      <c r="E2364" s="228" t="s">
        <v>4357</v>
      </c>
      <c r="F2364" s="228" t="s">
        <v>8</v>
      </c>
      <c r="G2364" s="228" t="s">
        <v>128</v>
      </c>
      <c r="H2364" s="228">
        <v>25</v>
      </c>
      <c r="I2364" s="228">
        <v>25</v>
      </c>
      <c r="J2364" s="228">
        <v>25</v>
      </c>
      <c r="K2364" s="228">
        <v>25</v>
      </c>
      <c r="L2364" s="231">
        <v>25</v>
      </c>
      <c r="N2364" s="119" t="str">
        <f t="shared" si="111"/>
        <v>828083-77200-S</v>
      </c>
      <c r="O2364" s="122">
        <f>IF(B2364="NET","",IF(B2364="","",IFERROR(VLOOKUP(N2364,EAN!$A:$B,2,FALSE),"MANGLER - MÅ OPPDATERE EAN-FANEN")))</f>
        <v>7048652765048</v>
      </c>
      <c r="P2364" s="119">
        <f t="shared" si="112"/>
        <v>25</v>
      </c>
      <c r="Q2364" s="119">
        <f t="shared" si="113"/>
        <v>25</v>
      </c>
      <c r="S2364" s="137"/>
      <c r="U2364"/>
    </row>
    <row r="2365" spans="1:21" x14ac:dyDescent="0.2">
      <c r="A2365" s="228">
        <v>828083</v>
      </c>
      <c r="B2365" s="228" t="s">
        <v>2165</v>
      </c>
      <c r="C2365" s="228" t="s">
        <v>4204</v>
      </c>
      <c r="D2365" s="228" t="s">
        <v>2276</v>
      </c>
      <c r="E2365" s="228" t="s">
        <v>4357</v>
      </c>
      <c r="F2365" s="228" t="s">
        <v>7</v>
      </c>
      <c r="G2365" s="228" t="s">
        <v>128</v>
      </c>
      <c r="H2365" s="228">
        <v>34</v>
      </c>
      <c r="I2365" s="228">
        <v>34</v>
      </c>
      <c r="J2365" s="228">
        <v>34</v>
      </c>
      <c r="K2365" s="228">
        <v>34</v>
      </c>
      <c r="L2365" s="231">
        <v>34</v>
      </c>
      <c r="N2365" s="119" t="str">
        <f t="shared" si="111"/>
        <v>828083-77200-M</v>
      </c>
      <c r="O2365" s="122">
        <f>IF(B2365="NET","",IF(B2365="","",IFERROR(VLOOKUP(N2365,EAN!$A:$B,2,FALSE),"MANGLER - MÅ OPPDATERE EAN-FANEN")))</f>
        <v>7048652765031</v>
      </c>
      <c r="P2365" s="119">
        <f t="shared" si="112"/>
        <v>34</v>
      </c>
      <c r="Q2365" s="119">
        <f t="shared" si="113"/>
        <v>34</v>
      </c>
      <c r="S2365" s="137"/>
      <c r="U2365"/>
    </row>
    <row r="2366" spans="1:21" x14ac:dyDescent="0.2">
      <c r="A2366" s="228">
        <v>828083</v>
      </c>
      <c r="B2366" s="228" t="s">
        <v>2165</v>
      </c>
      <c r="C2366" s="228" t="s">
        <v>4204</v>
      </c>
      <c r="D2366" s="228" t="s">
        <v>2277</v>
      </c>
      <c r="E2366" s="228" t="s">
        <v>4357</v>
      </c>
      <c r="F2366" s="228" t="s">
        <v>67</v>
      </c>
      <c r="G2366" s="228" t="s">
        <v>128</v>
      </c>
      <c r="H2366" s="228">
        <v>24</v>
      </c>
      <c r="I2366" s="228">
        <v>24</v>
      </c>
      <c r="J2366" s="228">
        <v>24</v>
      </c>
      <c r="K2366" s="228">
        <v>24</v>
      </c>
      <c r="L2366" s="231">
        <v>24</v>
      </c>
      <c r="N2366" s="119" t="str">
        <f t="shared" si="111"/>
        <v>828083-77200-L</v>
      </c>
      <c r="O2366" s="122">
        <f>IF(B2366="NET","",IF(B2366="","",IFERROR(VLOOKUP(N2366,EAN!$A:$B,2,FALSE),"MANGLER - MÅ OPPDATERE EAN-FANEN")))</f>
        <v>7048652765024</v>
      </c>
      <c r="P2366" s="119">
        <f t="shared" si="112"/>
        <v>24</v>
      </c>
      <c r="Q2366" s="119">
        <f t="shared" si="113"/>
        <v>24</v>
      </c>
      <c r="S2366" s="137"/>
      <c r="U2366"/>
    </row>
    <row r="2367" spans="1:21" x14ac:dyDescent="0.2">
      <c r="A2367" s="228">
        <v>828083</v>
      </c>
      <c r="B2367" s="228" t="s">
        <v>2165</v>
      </c>
      <c r="C2367" s="228" t="s">
        <v>4204</v>
      </c>
      <c r="D2367" s="228" t="s">
        <v>2278</v>
      </c>
      <c r="E2367" s="228" t="s">
        <v>4357</v>
      </c>
      <c r="F2367" s="228" t="s">
        <v>68</v>
      </c>
      <c r="G2367" s="228" t="s">
        <v>128</v>
      </c>
      <c r="H2367" s="228">
        <v>6</v>
      </c>
      <c r="I2367" s="228">
        <v>6</v>
      </c>
      <c r="J2367" s="228">
        <v>6</v>
      </c>
      <c r="K2367" s="228">
        <v>6</v>
      </c>
      <c r="L2367" s="231">
        <v>6</v>
      </c>
      <c r="N2367" s="119" t="str">
        <f t="shared" si="111"/>
        <v>828083-77200-XL</v>
      </c>
      <c r="O2367" s="122">
        <f>IF(B2367="NET","",IF(B2367="","",IFERROR(VLOOKUP(N2367,EAN!$A:$B,2,FALSE),"MANGLER - MÅ OPPDATERE EAN-FANEN")))</f>
        <v>7048652765055</v>
      </c>
      <c r="P2367" s="119">
        <f t="shared" si="112"/>
        <v>6</v>
      </c>
      <c r="Q2367" s="119">
        <f t="shared" si="113"/>
        <v>6</v>
      </c>
      <c r="S2367" s="137"/>
      <c r="U2367"/>
    </row>
    <row r="2368" spans="1:21" x14ac:dyDescent="0.2">
      <c r="A2368" s="228">
        <v>828083</v>
      </c>
      <c r="B2368" s="228" t="s">
        <v>2165</v>
      </c>
      <c r="C2368" s="228" t="s">
        <v>4204</v>
      </c>
      <c r="D2368" s="228" t="s">
        <v>2303</v>
      </c>
      <c r="E2368" s="228" t="s">
        <v>4510</v>
      </c>
      <c r="F2368" s="228" t="s">
        <v>8</v>
      </c>
      <c r="G2368" s="228" t="s">
        <v>128</v>
      </c>
      <c r="H2368" s="228">
        <v>33</v>
      </c>
      <c r="I2368" s="228">
        <v>33</v>
      </c>
      <c r="J2368" s="228">
        <v>33</v>
      </c>
      <c r="K2368" s="228">
        <v>33</v>
      </c>
      <c r="L2368" s="231">
        <v>33</v>
      </c>
      <c r="N2368" s="119" t="str">
        <f t="shared" si="111"/>
        <v>828083-98001-S</v>
      </c>
      <c r="O2368" s="122">
        <f>IF(B2368="NET","",IF(B2368="","",IFERROR(VLOOKUP(N2368,EAN!$A:$B,2,FALSE),"MANGLER - MÅ OPPDATERE EAN-FANEN")))</f>
        <v>7048652768407</v>
      </c>
      <c r="P2368" s="119">
        <f t="shared" si="112"/>
        <v>33</v>
      </c>
      <c r="Q2368" s="119">
        <f t="shared" si="113"/>
        <v>33</v>
      </c>
      <c r="S2368" s="137"/>
      <c r="U2368"/>
    </row>
    <row r="2369" spans="1:21" x14ac:dyDescent="0.2">
      <c r="A2369" s="228">
        <v>828083</v>
      </c>
      <c r="B2369" s="228" t="s">
        <v>2165</v>
      </c>
      <c r="C2369" s="228" t="s">
        <v>4204</v>
      </c>
      <c r="D2369" s="228" t="s">
        <v>2304</v>
      </c>
      <c r="E2369" s="228" t="s">
        <v>4510</v>
      </c>
      <c r="F2369" s="228" t="s">
        <v>7</v>
      </c>
      <c r="G2369" s="228" t="s">
        <v>128</v>
      </c>
      <c r="H2369" s="228">
        <v>80</v>
      </c>
      <c r="I2369" s="228">
        <v>80</v>
      </c>
      <c r="J2369" s="228">
        <v>80</v>
      </c>
      <c r="K2369" s="228">
        <v>80</v>
      </c>
      <c r="L2369" s="231">
        <v>80</v>
      </c>
      <c r="N2369" s="119" t="str">
        <f t="shared" si="111"/>
        <v>828083-98001-M</v>
      </c>
      <c r="O2369" s="122">
        <f>IF(B2369="NET","",IF(B2369="","",IFERROR(VLOOKUP(N2369,EAN!$A:$B,2,FALSE),"MANGLER - MÅ OPPDATERE EAN-FANEN")))</f>
        <v>7048652768391</v>
      </c>
      <c r="P2369" s="119">
        <f t="shared" si="112"/>
        <v>80</v>
      </c>
      <c r="Q2369" s="119">
        <f t="shared" si="113"/>
        <v>80</v>
      </c>
      <c r="S2369" s="137"/>
      <c r="U2369"/>
    </row>
    <row r="2370" spans="1:21" x14ac:dyDescent="0.2">
      <c r="A2370" s="228">
        <v>828083</v>
      </c>
      <c r="B2370" s="228" t="s">
        <v>2165</v>
      </c>
      <c r="C2370" s="228" t="s">
        <v>4204</v>
      </c>
      <c r="D2370" s="228" t="s">
        <v>2305</v>
      </c>
      <c r="E2370" s="228" t="s">
        <v>4510</v>
      </c>
      <c r="F2370" s="228" t="s">
        <v>67</v>
      </c>
      <c r="G2370" s="228" t="s">
        <v>128</v>
      </c>
      <c r="H2370" s="228">
        <v>62</v>
      </c>
      <c r="I2370" s="228">
        <v>62</v>
      </c>
      <c r="J2370" s="228">
        <v>62</v>
      </c>
      <c r="K2370" s="228">
        <v>62</v>
      </c>
      <c r="L2370" s="231">
        <v>62</v>
      </c>
      <c r="N2370" s="119" t="str">
        <f t="shared" si="111"/>
        <v>828083-98001-L</v>
      </c>
      <c r="O2370" s="122">
        <f>IF(B2370="NET","",IF(B2370="","",IFERROR(VLOOKUP(N2370,EAN!$A:$B,2,FALSE),"MANGLER - MÅ OPPDATERE EAN-FANEN")))</f>
        <v>7048652768384</v>
      </c>
      <c r="P2370" s="119">
        <f t="shared" si="112"/>
        <v>62</v>
      </c>
      <c r="Q2370" s="119">
        <f t="shared" si="113"/>
        <v>62</v>
      </c>
      <c r="S2370" s="137"/>
      <c r="U2370"/>
    </row>
    <row r="2371" spans="1:21" x14ac:dyDescent="0.2">
      <c r="A2371" s="228">
        <v>828083</v>
      </c>
      <c r="B2371" s="228" t="s">
        <v>2165</v>
      </c>
      <c r="C2371" s="228" t="s">
        <v>4204</v>
      </c>
      <c r="D2371" s="228" t="s">
        <v>2306</v>
      </c>
      <c r="E2371" s="228" t="s">
        <v>4510</v>
      </c>
      <c r="F2371" s="228" t="s">
        <v>68</v>
      </c>
      <c r="G2371" s="228" t="s">
        <v>128</v>
      </c>
      <c r="H2371" s="228">
        <v>8</v>
      </c>
      <c r="I2371" s="228">
        <v>8</v>
      </c>
      <c r="J2371" s="228">
        <v>8</v>
      </c>
      <c r="K2371" s="228">
        <v>8</v>
      </c>
      <c r="L2371" s="231">
        <v>8</v>
      </c>
      <c r="N2371" s="119" t="str">
        <f t="shared" si="111"/>
        <v>828083-98001-XL</v>
      </c>
      <c r="O2371" s="122">
        <f>IF(B2371="NET","",IF(B2371="","",IFERROR(VLOOKUP(N2371,EAN!$A:$B,2,FALSE),"MANGLER - MÅ OPPDATERE EAN-FANEN")))</f>
        <v>7048652768414</v>
      </c>
      <c r="P2371" s="119">
        <f t="shared" si="112"/>
        <v>8</v>
      </c>
      <c r="Q2371" s="119">
        <f t="shared" si="113"/>
        <v>8</v>
      </c>
      <c r="S2371" s="137"/>
      <c r="U2371"/>
    </row>
    <row r="2372" spans="1:21" x14ac:dyDescent="0.2">
      <c r="A2372" s="228">
        <v>828083</v>
      </c>
      <c r="B2372" s="228" t="s">
        <v>2165</v>
      </c>
      <c r="C2372" s="228" t="s">
        <v>4204</v>
      </c>
      <c r="D2372" s="228" t="s">
        <v>140</v>
      </c>
      <c r="E2372" s="228" t="s">
        <v>93</v>
      </c>
      <c r="F2372" s="228" t="s">
        <v>8</v>
      </c>
      <c r="G2372" s="228" t="s">
        <v>504</v>
      </c>
      <c r="H2372" s="228">
        <v>0</v>
      </c>
      <c r="I2372" s="228">
        <v>0</v>
      </c>
      <c r="J2372" s="228">
        <v>0</v>
      </c>
      <c r="K2372" s="228">
        <v>0</v>
      </c>
      <c r="L2372" s="231">
        <v>0</v>
      </c>
      <c r="N2372" s="119" t="str">
        <f t="shared" si="111"/>
        <v>828083-BLACK-S</v>
      </c>
      <c r="O2372" s="122">
        <f>IF(B2372="NET","",IF(B2372="","",IFERROR(VLOOKUP(N2372,EAN!$A:$B,2,FALSE),"MANGLER - MÅ OPPDATERE EAN-FANEN")))</f>
        <v>7048652538437</v>
      </c>
      <c r="P2372" s="119">
        <f t="shared" si="112"/>
        <v>0</v>
      </c>
      <c r="Q2372" s="119">
        <f t="shared" si="113"/>
        <v>0</v>
      </c>
      <c r="S2372" s="137"/>
      <c r="U2372"/>
    </row>
    <row r="2373" spans="1:21" x14ac:dyDescent="0.2">
      <c r="A2373" s="228">
        <v>828083</v>
      </c>
      <c r="B2373" s="228" t="s">
        <v>2165</v>
      </c>
      <c r="C2373" s="228" t="s">
        <v>4204</v>
      </c>
      <c r="D2373" s="228" t="s">
        <v>141</v>
      </c>
      <c r="E2373" s="228" t="s">
        <v>93</v>
      </c>
      <c r="F2373" s="228" t="s">
        <v>7</v>
      </c>
      <c r="G2373" s="228" t="s">
        <v>504</v>
      </c>
      <c r="H2373" s="228">
        <v>0</v>
      </c>
      <c r="I2373" s="228">
        <v>0</v>
      </c>
      <c r="J2373" s="228">
        <v>0</v>
      </c>
      <c r="K2373" s="228">
        <v>0</v>
      </c>
      <c r="L2373" s="231">
        <v>0</v>
      </c>
      <c r="N2373" s="119" t="str">
        <f t="shared" si="111"/>
        <v>828083-BLACK-M</v>
      </c>
      <c r="O2373" s="122">
        <f>IF(B2373="NET","",IF(B2373="","",IFERROR(VLOOKUP(N2373,EAN!$A:$B,2,FALSE),"MANGLER - MÅ OPPDATERE EAN-FANEN")))</f>
        <v>7048652538420</v>
      </c>
      <c r="P2373" s="119">
        <f t="shared" si="112"/>
        <v>0</v>
      </c>
      <c r="Q2373" s="119">
        <f t="shared" si="113"/>
        <v>0</v>
      </c>
      <c r="S2373" s="137"/>
      <c r="U2373"/>
    </row>
    <row r="2374" spans="1:21" x14ac:dyDescent="0.2">
      <c r="A2374" s="228">
        <v>828083</v>
      </c>
      <c r="B2374" s="228" t="s">
        <v>2165</v>
      </c>
      <c r="C2374" s="228" t="s">
        <v>4204</v>
      </c>
      <c r="D2374" s="228" t="s">
        <v>142</v>
      </c>
      <c r="E2374" s="228" t="s">
        <v>93</v>
      </c>
      <c r="F2374" s="228" t="s">
        <v>67</v>
      </c>
      <c r="G2374" s="228" t="s">
        <v>504</v>
      </c>
      <c r="H2374" s="228">
        <v>0</v>
      </c>
      <c r="I2374" s="228">
        <v>0</v>
      </c>
      <c r="J2374" s="228">
        <v>0</v>
      </c>
      <c r="K2374" s="228">
        <v>0</v>
      </c>
      <c r="L2374" s="231">
        <v>0</v>
      </c>
      <c r="N2374" s="119" t="str">
        <f t="shared" si="111"/>
        <v>828083-BLACK-L</v>
      </c>
      <c r="O2374" s="122">
        <f>IF(B2374="NET","",IF(B2374="","",IFERROR(VLOOKUP(N2374,EAN!$A:$B,2,FALSE),"MANGLER - MÅ OPPDATERE EAN-FANEN")))</f>
        <v>7048652538413</v>
      </c>
      <c r="P2374" s="119">
        <f t="shared" si="112"/>
        <v>0</v>
      </c>
      <c r="Q2374" s="119">
        <f t="shared" si="113"/>
        <v>0</v>
      </c>
      <c r="S2374" s="137"/>
      <c r="U2374"/>
    </row>
    <row r="2375" spans="1:21" x14ac:dyDescent="0.2">
      <c r="A2375" s="228">
        <v>828083</v>
      </c>
      <c r="B2375" s="228" t="s">
        <v>2165</v>
      </c>
      <c r="C2375" s="228" t="s">
        <v>4204</v>
      </c>
      <c r="D2375" s="228" t="s">
        <v>143</v>
      </c>
      <c r="E2375" s="228" t="s">
        <v>93</v>
      </c>
      <c r="F2375" s="228" t="s">
        <v>68</v>
      </c>
      <c r="G2375" s="228" t="s">
        <v>504</v>
      </c>
      <c r="H2375" s="228">
        <v>0</v>
      </c>
      <c r="I2375" s="228">
        <v>0</v>
      </c>
      <c r="J2375" s="228">
        <v>0</v>
      </c>
      <c r="K2375" s="228">
        <v>0</v>
      </c>
      <c r="L2375" s="231">
        <v>0</v>
      </c>
      <c r="N2375" s="119" t="str">
        <f t="shared" si="111"/>
        <v>828083-BLACK-XL</v>
      </c>
      <c r="O2375" s="122">
        <f>IF(B2375="NET","",IF(B2375="","",IFERROR(VLOOKUP(N2375,EAN!$A:$B,2,FALSE),"MANGLER - MÅ OPPDATERE EAN-FANEN")))</f>
        <v>7048652538444</v>
      </c>
      <c r="P2375" s="119">
        <f t="shared" si="112"/>
        <v>0</v>
      </c>
      <c r="Q2375" s="119">
        <f t="shared" si="113"/>
        <v>0</v>
      </c>
      <c r="S2375" s="137"/>
      <c r="U2375"/>
    </row>
    <row r="2376" spans="1:21" x14ac:dyDescent="0.2">
      <c r="A2376" s="228">
        <v>828083</v>
      </c>
      <c r="B2376" s="228" t="s">
        <v>2165</v>
      </c>
      <c r="C2376" s="228" t="s">
        <v>4204</v>
      </c>
      <c r="D2376" s="228" t="s">
        <v>200</v>
      </c>
      <c r="E2376" s="228" t="s">
        <v>194</v>
      </c>
      <c r="F2376" s="228" t="s">
        <v>8</v>
      </c>
      <c r="G2376" s="228" t="s">
        <v>504</v>
      </c>
      <c r="H2376" s="228">
        <v>0</v>
      </c>
      <c r="I2376" s="228">
        <v>0</v>
      </c>
      <c r="J2376" s="228">
        <v>0</v>
      </c>
      <c r="K2376" s="228">
        <v>0</v>
      </c>
      <c r="L2376" s="231">
        <v>0</v>
      </c>
      <c r="N2376" s="119" t="str">
        <f t="shared" si="111"/>
        <v>828083-FOGRN-S</v>
      </c>
      <c r="O2376" s="122">
        <f>IF(B2376="NET","",IF(B2376="","",IFERROR(VLOOKUP(N2376,EAN!$A:$B,2,FALSE),"MANGLER - MÅ OPPDATERE EAN-FANEN")))</f>
        <v>7048652538475</v>
      </c>
      <c r="P2376" s="119">
        <f t="shared" si="112"/>
        <v>0</v>
      </c>
      <c r="Q2376" s="119">
        <f t="shared" si="113"/>
        <v>0</v>
      </c>
      <c r="S2376" s="137"/>
      <c r="U2376"/>
    </row>
    <row r="2377" spans="1:21" x14ac:dyDescent="0.2">
      <c r="A2377" s="228">
        <v>828083</v>
      </c>
      <c r="B2377" s="228" t="s">
        <v>2165</v>
      </c>
      <c r="C2377" s="228" t="s">
        <v>4204</v>
      </c>
      <c r="D2377" s="228" t="s">
        <v>201</v>
      </c>
      <c r="E2377" s="228" t="s">
        <v>194</v>
      </c>
      <c r="F2377" s="228" t="s">
        <v>7</v>
      </c>
      <c r="G2377" s="228" t="s">
        <v>504</v>
      </c>
      <c r="H2377" s="228">
        <v>0</v>
      </c>
      <c r="I2377" s="228">
        <v>0</v>
      </c>
      <c r="J2377" s="228">
        <v>0</v>
      </c>
      <c r="K2377" s="228">
        <v>0</v>
      </c>
      <c r="L2377" s="231">
        <v>0</v>
      </c>
      <c r="N2377" s="119" t="str">
        <f t="shared" si="111"/>
        <v>828083-FOGRN-M</v>
      </c>
      <c r="O2377" s="122">
        <f>IF(B2377="NET","",IF(B2377="","",IFERROR(VLOOKUP(N2377,EAN!$A:$B,2,FALSE),"MANGLER - MÅ OPPDATERE EAN-FANEN")))</f>
        <v>7048652538468</v>
      </c>
      <c r="P2377" s="119">
        <f t="shared" si="112"/>
        <v>0</v>
      </c>
      <c r="Q2377" s="119">
        <f t="shared" si="113"/>
        <v>0</v>
      </c>
      <c r="S2377" s="137"/>
      <c r="U2377"/>
    </row>
    <row r="2378" spans="1:21" x14ac:dyDescent="0.2">
      <c r="A2378" s="228">
        <v>828083</v>
      </c>
      <c r="B2378" s="228" t="s">
        <v>2165</v>
      </c>
      <c r="C2378" s="228" t="s">
        <v>4204</v>
      </c>
      <c r="D2378" s="228" t="s">
        <v>202</v>
      </c>
      <c r="E2378" s="228" t="s">
        <v>194</v>
      </c>
      <c r="F2378" s="228" t="s">
        <v>67</v>
      </c>
      <c r="G2378" s="228" t="s">
        <v>504</v>
      </c>
      <c r="H2378" s="228">
        <v>0</v>
      </c>
      <c r="I2378" s="228">
        <v>0</v>
      </c>
      <c r="J2378" s="228">
        <v>0</v>
      </c>
      <c r="K2378" s="228">
        <v>0</v>
      </c>
      <c r="L2378" s="231">
        <v>0</v>
      </c>
      <c r="N2378" s="119" t="str">
        <f t="shared" si="111"/>
        <v>828083-FOGRN-L</v>
      </c>
      <c r="O2378" s="122">
        <f>IF(B2378="NET","",IF(B2378="","",IFERROR(VLOOKUP(N2378,EAN!$A:$B,2,FALSE),"MANGLER - MÅ OPPDATERE EAN-FANEN")))</f>
        <v>7048652538451</v>
      </c>
      <c r="P2378" s="119">
        <f t="shared" si="112"/>
        <v>0</v>
      </c>
      <c r="Q2378" s="119">
        <f t="shared" si="113"/>
        <v>0</v>
      </c>
      <c r="S2378" s="137"/>
      <c r="U2378"/>
    </row>
    <row r="2379" spans="1:21" x14ac:dyDescent="0.2">
      <c r="A2379" s="228">
        <v>828083</v>
      </c>
      <c r="B2379" s="228" t="s">
        <v>2165</v>
      </c>
      <c r="C2379" s="228" t="s">
        <v>4204</v>
      </c>
      <c r="D2379" s="228" t="s">
        <v>203</v>
      </c>
      <c r="E2379" s="228" t="s">
        <v>194</v>
      </c>
      <c r="F2379" s="228" t="s">
        <v>68</v>
      </c>
      <c r="G2379" s="228" t="s">
        <v>504</v>
      </c>
      <c r="H2379" s="228">
        <v>0</v>
      </c>
      <c r="I2379" s="228">
        <v>0</v>
      </c>
      <c r="J2379" s="228">
        <v>0</v>
      </c>
      <c r="K2379" s="228">
        <v>0</v>
      </c>
      <c r="L2379" s="231">
        <v>0</v>
      </c>
      <c r="N2379" s="119" t="str">
        <f t="shared" si="111"/>
        <v>828083-FOGRN-XL</v>
      </c>
      <c r="O2379" s="122">
        <f>IF(B2379="NET","",IF(B2379="","",IFERROR(VLOOKUP(N2379,EAN!$A:$B,2,FALSE),"MANGLER - MÅ OPPDATERE EAN-FANEN")))</f>
        <v>7048652538482</v>
      </c>
      <c r="P2379" s="119">
        <f t="shared" si="112"/>
        <v>0</v>
      </c>
      <c r="Q2379" s="119">
        <f t="shared" si="113"/>
        <v>0</v>
      </c>
      <c r="S2379" s="137"/>
      <c r="U2379"/>
    </row>
    <row r="2380" spans="1:21" x14ac:dyDescent="0.2">
      <c r="A2380" s="228">
        <v>828083</v>
      </c>
      <c r="B2380" s="228" t="s">
        <v>2165</v>
      </c>
      <c r="C2380" s="228" t="s">
        <v>4204</v>
      </c>
      <c r="D2380" s="228" t="s">
        <v>204</v>
      </c>
      <c r="E2380" s="228" t="s">
        <v>2147</v>
      </c>
      <c r="F2380" s="228" t="s">
        <v>8</v>
      </c>
      <c r="G2380" s="228" t="s">
        <v>504</v>
      </c>
      <c r="H2380" s="228">
        <v>0</v>
      </c>
      <c r="I2380" s="228">
        <v>0</v>
      </c>
      <c r="J2380" s="228">
        <v>0</v>
      </c>
      <c r="K2380" s="228">
        <v>0</v>
      </c>
      <c r="L2380" s="231">
        <v>0</v>
      </c>
      <c r="N2380" s="119" t="str">
        <f t="shared" si="111"/>
        <v>828083-SLATE-S</v>
      </c>
      <c r="O2380" s="122">
        <f>IF(B2380="NET","",IF(B2380="","",IFERROR(VLOOKUP(N2380,EAN!$A:$B,2,FALSE),"MANGLER - MÅ OPPDATERE EAN-FANEN")))</f>
        <v>7048652538512</v>
      </c>
      <c r="P2380" s="119">
        <f t="shared" si="112"/>
        <v>0</v>
      </c>
      <c r="Q2380" s="119">
        <f t="shared" si="113"/>
        <v>0</v>
      </c>
      <c r="S2380" s="137"/>
      <c r="U2380"/>
    </row>
    <row r="2381" spans="1:21" x14ac:dyDescent="0.2">
      <c r="A2381" s="228">
        <v>828083</v>
      </c>
      <c r="B2381" s="228" t="s">
        <v>2165</v>
      </c>
      <c r="C2381" s="228" t="s">
        <v>4204</v>
      </c>
      <c r="D2381" s="228" t="s">
        <v>205</v>
      </c>
      <c r="E2381" s="228" t="s">
        <v>2147</v>
      </c>
      <c r="F2381" s="228" t="s">
        <v>7</v>
      </c>
      <c r="G2381" s="228" t="s">
        <v>504</v>
      </c>
      <c r="H2381" s="228">
        <v>0</v>
      </c>
      <c r="I2381" s="228">
        <v>0</v>
      </c>
      <c r="J2381" s="228">
        <v>0</v>
      </c>
      <c r="K2381" s="228">
        <v>0</v>
      </c>
      <c r="L2381" s="231">
        <v>0</v>
      </c>
      <c r="N2381" s="119" t="str">
        <f t="shared" si="111"/>
        <v>828083-SLATE-M</v>
      </c>
      <c r="O2381" s="122">
        <f>IF(B2381="NET","",IF(B2381="","",IFERROR(VLOOKUP(N2381,EAN!$A:$B,2,FALSE),"MANGLER - MÅ OPPDATERE EAN-FANEN")))</f>
        <v>7048652538505</v>
      </c>
      <c r="P2381" s="119">
        <f t="shared" si="112"/>
        <v>0</v>
      </c>
      <c r="Q2381" s="119">
        <f t="shared" si="113"/>
        <v>0</v>
      </c>
      <c r="S2381" s="137"/>
      <c r="U2381"/>
    </row>
    <row r="2382" spans="1:21" x14ac:dyDescent="0.2">
      <c r="A2382" s="228">
        <v>828083</v>
      </c>
      <c r="B2382" s="228" t="s">
        <v>2165</v>
      </c>
      <c r="C2382" s="228" t="s">
        <v>4204</v>
      </c>
      <c r="D2382" s="228" t="s">
        <v>206</v>
      </c>
      <c r="E2382" s="228" t="s">
        <v>2147</v>
      </c>
      <c r="F2382" s="228" t="s">
        <v>67</v>
      </c>
      <c r="G2382" s="228" t="s">
        <v>504</v>
      </c>
      <c r="H2382" s="228">
        <v>0</v>
      </c>
      <c r="I2382" s="228">
        <v>0</v>
      </c>
      <c r="J2382" s="228">
        <v>0</v>
      </c>
      <c r="K2382" s="228">
        <v>0</v>
      </c>
      <c r="L2382" s="231">
        <v>0</v>
      </c>
      <c r="N2382" s="119" t="str">
        <f t="shared" si="111"/>
        <v>828083-SLATE-L</v>
      </c>
      <c r="O2382" s="122">
        <f>IF(B2382="NET","",IF(B2382="","",IFERROR(VLOOKUP(N2382,EAN!$A:$B,2,FALSE),"MANGLER - MÅ OPPDATERE EAN-FANEN")))</f>
        <v>7048652538499</v>
      </c>
      <c r="P2382" s="119">
        <f t="shared" si="112"/>
        <v>0</v>
      </c>
      <c r="Q2382" s="119">
        <f t="shared" si="113"/>
        <v>0</v>
      </c>
      <c r="S2382" s="137"/>
      <c r="U2382"/>
    </row>
    <row r="2383" spans="1:21" x14ac:dyDescent="0.2">
      <c r="A2383" s="228">
        <v>828083</v>
      </c>
      <c r="B2383" s="228" t="s">
        <v>2165</v>
      </c>
      <c r="C2383" s="228" t="s">
        <v>4204</v>
      </c>
      <c r="D2383" s="228" t="s">
        <v>207</v>
      </c>
      <c r="E2383" s="228" t="s">
        <v>2147</v>
      </c>
      <c r="F2383" s="228" t="s">
        <v>68</v>
      </c>
      <c r="G2383" s="228" t="s">
        <v>504</v>
      </c>
      <c r="H2383" s="228">
        <v>0</v>
      </c>
      <c r="I2383" s="228">
        <v>0</v>
      </c>
      <c r="J2383" s="228">
        <v>0</v>
      </c>
      <c r="K2383" s="228">
        <v>0</v>
      </c>
      <c r="L2383" s="231">
        <v>0</v>
      </c>
      <c r="N2383" s="119" t="str">
        <f t="shared" si="111"/>
        <v>828083-SLATE-XL</v>
      </c>
      <c r="O2383" s="122">
        <f>IF(B2383="NET","",IF(B2383="","",IFERROR(VLOOKUP(N2383,EAN!$A:$B,2,FALSE),"MANGLER - MÅ OPPDATERE EAN-FANEN")))</f>
        <v>7048652538529</v>
      </c>
      <c r="P2383" s="119">
        <f t="shared" si="112"/>
        <v>0</v>
      </c>
      <c r="Q2383" s="119">
        <f t="shared" si="113"/>
        <v>0</v>
      </c>
      <c r="S2383" s="137"/>
      <c r="U2383"/>
    </row>
    <row r="2384" spans="1:21" x14ac:dyDescent="0.2">
      <c r="A2384" s="229">
        <v>828084</v>
      </c>
      <c r="B2384" s="228" t="s">
        <v>248</v>
      </c>
      <c r="C2384" s="228"/>
      <c r="D2384" s="228"/>
      <c r="E2384" s="228"/>
      <c r="F2384" s="228"/>
      <c r="G2384" s="228"/>
      <c r="H2384" s="229">
        <v>202226</v>
      </c>
      <c r="I2384" s="229">
        <v>202227</v>
      </c>
      <c r="J2384" s="229">
        <v>202228</v>
      </c>
      <c r="K2384" s="229">
        <v>202229</v>
      </c>
      <c r="L2384" s="232">
        <v>202234</v>
      </c>
      <c r="N2384" s="119" t="str">
        <f t="shared" si="111"/>
        <v>828084-</v>
      </c>
      <c r="O2384" s="122" t="str">
        <f>IF(B2384="NET","",IF(B2384="","",IFERROR(VLOOKUP(N2384,EAN!$A:$B,2,FALSE),"MANGLER - MÅ OPPDATERE EAN-FANEN")))</f>
        <v/>
      </c>
      <c r="P2384" s="119">
        <f t="shared" si="112"/>
        <v>202226</v>
      </c>
      <c r="Q2384" s="119">
        <f t="shared" si="113"/>
        <v>202234</v>
      </c>
      <c r="S2384" s="137"/>
      <c r="U2384"/>
    </row>
    <row r="2385" spans="1:21" x14ac:dyDescent="0.2">
      <c r="A2385" s="228">
        <v>828084</v>
      </c>
      <c r="B2385" s="228" t="s">
        <v>2166</v>
      </c>
      <c r="C2385" s="228" t="s">
        <v>4204</v>
      </c>
      <c r="D2385" s="228" t="s">
        <v>2265</v>
      </c>
      <c r="E2385" s="228" t="s">
        <v>4353</v>
      </c>
      <c r="F2385" s="228" t="s">
        <v>8</v>
      </c>
      <c r="G2385" s="228" t="s">
        <v>128</v>
      </c>
      <c r="H2385" s="228">
        <v>21</v>
      </c>
      <c r="I2385" s="228">
        <v>21</v>
      </c>
      <c r="J2385" s="228">
        <v>21</v>
      </c>
      <c r="K2385" s="228">
        <v>21</v>
      </c>
      <c r="L2385" s="231">
        <v>21</v>
      </c>
      <c r="N2385" s="119" t="str">
        <f t="shared" si="111"/>
        <v>828084-10003-S</v>
      </c>
      <c r="O2385" s="122">
        <f>IF(B2385="NET","",IF(B2385="","",IFERROR(VLOOKUP(N2385,EAN!$A:$B,2,FALSE),"MANGLER - MÅ OPPDATERE EAN-FANEN")))</f>
        <v>7048652765840</v>
      </c>
      <c r="P2385" s="119">
        <f t="shared" si="112"/>
        <v>21</v>
      </c>
      <c r="Q2385" s="119">
        <f t="shared" si="113"/>
        <v>21</v>
      </c>
      <c r="S2385" s="137"/>
      <c r="U2385"/>
    </row>
    <row r="2386" spans="1:21" x14ac:dyDescent="0.2">
      <c r="A2386" s="228">
        <v>828084</v>
      </c>
      <c r="B2386" s="228" t="s">
        <v>2166</v>
      </c>
      <c r="C2386" s="228" t="s">
        <v>4204</v>
      </c>
      <c r="D2386" s="228" t="s">
        <v>2266</v>
      </c>
      <c r="E2386" s="228" t="s">
        <v>4353</v>
      </c>
      <c r="F2386" s="228" t="s">
        <v>7</v>
      </c>
      <c r="G2386" s="228" t="s">
        <v>128</v>
      </c>
      <c r="H2386" s="228">
        <v>18</v>
      </c>
      <c r="I2386" s="228">
        <v>18</v>
      </c>
      <c r="J2386" s="228">
        <v>18</v>
      </c>
      <c r="K2386" s="228">
        <v>18</v>
      </c>
      <c r="L2386" s="231">
        <v>18</v>
      </c>
      <c r="N2386" s="119" t="str">
        <f t="shared" si="111"/>
        <v>828084-10003-M</v>
      </c>
      <c r="O2386" s="122">
        <f>IF(B2386="NET","",IF(B2386="","",IFERROR(VLOOKUP(N2386,EAN!$A:$B,2,FALSE),"MANGLER - MÅ OPPDATERE EAN-FANEN")))</f>
        <v>7048652765833</v>
      </c>
      <c r="P2386" s="119">
        <f t="shared" si="112"/>
        <v>18</v>
      </c>
      <c r="Q2386" s="119">
        <f t="shared" si="113"/>
        <v>18</v>
      </c>
      <c r="S2386" s="137"/>
      <c r="U2386"/>
    </row>
    <row r="2387" spans="1:21" x14ac:dyDescent="0.2">
      <c r="A2387" s="228">
        <v>828084</v>
      </c>
      <c r="B2387" s="228" t="s">
        <v>2166</v>
      </c>
      <c r="C2387" s="228" t="s">
        <v>4204</v>
      </c>
      <c r="D2387" s="228" t="s">
        <v>2267</v>
      </c>
      <c r="E2387" s="228" t="s">
        <v>4353</v>
      </c>
      <c r="F2387" s="228" t="s">
        <v>67</v>
      </c>
      <c r="G2387" s="228" t="s">
        <v>128</v>
      </c>
      <c r="H2387" s="228">
        <v>20</v>
      </c>
      <c r="I2387" s="228">
        <v>20</v>
      </c>
      <c r="J2387" s="228">
        <v>20</v>
      </c>
      <c r="K2387" s="228">
        <v>20</v>
      </c>
      <c r="L2387" s="231">
        <v>20</v>
      </c>
      <c r="N2387" s="119" t="str">
        <f t="shared" ref="N2387:N2450" si="114">CONCATENATE(A2387,"-",D2387)</f>
        <v>828084-10003-L</v>
      </c>
      <c r="O2387" s="122">
        <f>IF(B2387="NET","",IF(B2387="","",IFERROR(VLOOKUP(N2387,EAN!$A:$B,2,FALSE),"MANGLER - MÅ OPPDATERE EAN-FANEN")))</f>
        <v>7048652765826</v>
      </c>
      <c r="P2387" s="119">
        <f t="shared" ref="P2387:P2450" si="115">H2387</f>
        <v>20</v>
      </c>
      <c r="Q2387" s="119">
        <f t="shared" ref="Q2387:Q2450" si="116">L2387</f>
        <v>20</v>
      </c>
      <c r="S2387" s="137"/>
      <c r="U2387"/>
    </row>
    <row r="2388" spans="1:21" x14ac:dyDescent="0.2">
      <c r="A2388" s="228">
        <v>828084</v>
      </c>
      <c r="B2388" s="228" t="s">
        <v>2166</v>
      </c>
      <c r="C2388" s="228" t="s">
        <v>4204</v>
      </c>
      <c r="D2388" s="228" t="s">
        <v>2268</v>
      </c>
      <c r="E2388" s="228" t="s">
        <v>4353</v>
      </c>
      <c r="F2388" s="228" t="s">
        <v>68</v>
      </c>
      <c r="G2388" s="228" t="s">
        <v>128</v>
      </c>
      <c r="H2388" s="228">
        <v>13</v>
      </c>
      <c r="I2388" s="228">
        <v>13</v>
      </c>
      <c r="J2388" s="228">
        <v>13</v>
      </c>
      <c r="K2388" s="228">
        <v>13</v>
      </c>
      <c r="L2388" s="231">
        <v>13</v>
      </c>
      <c r="N2388" s="119" t="str">
        <f t="shared" si="114"/>
        <v>828084-10003-XL</v>
      </c>
      <c r="O2388" s="122">
        <f>IF(B2388="NET","",IF(B2388="","",IFERROR(VLOOKUP(N2388,EAN!$A:$B,2,FALSE),"MANGLER - MÅ OPPDATERE EAN-FANEN")))</f>
        <v>7048652765857</v>
      </c>
      <c r="P2388" s="119">
        <f t="shared" si="115"/>
        <v>13</v>
      </c>
      <c r="Q2388" s="119">
        <f t="shared" si="116"/>
        <v>13</v>
      </c>
      <c r="S2388" s="137"/>
      <c r="U2388"/>
    </row>
    <row r="2389" spans="1:21" x14ac:dyDescent="0.2">
      <c r="A2389" s="228">
        <v>828084</v>
      </c>
      <c r="B2389" s="228" t="s">
        <v>2166</v>
      </c>
      <c r="C2389" s="228" t="s">
        <v>4204</v>
      </c>
      <c r="D2389" s="228" t="s">
        <v>2294</v>
      </c>
      <c r="E2389" s="228" t="s">
        <v>4395</v>
      </c>
      <c r="F2389" s="228" t="s">
        <v>8</v>
      </c>
      <c r="G2389" s="228" t="s">
        <v>128</v>
      </c>
      <c r="H2389" s="228">
        <v>5</v>
      </c>
      <c r="I2389" s="228">
        <v>5</v>
      </c>
      <c r="J2389" s="228">
        <v>5</v>
      </c>
      <c r="K2389" s="228">
        <v>5</v>
      </c>
      <c r="L2389" s="231">
        <v>5</v>
      </c>
      <c r="N2389" s="119" t="str">
        <f t="shared" si="114"/>
        <v>828084-55504-S</v>
      </c>
      <c r="O2389" s="122">
        <f>IF(B2389="NET","",IF(B2389="","",IFERROR(VLOOKUP(N2389,EAN!$A:$B,2,FALSE),"MANGLER - MÅ OPPDATERE EAN-FANEN")))</f>
        <v>7048652765888</v>
      </c>
      <c r="P2389" s="119">
        <f t="shared" si="115"/>
        <v>5</v>
      </c>
      <c r="Q2389" s="119">
        <f t="shared" si="116"/>
        <v>5</v>
      </c>
      <c r="S2389" s="137"/>
      <c r="U2389"/>
    </row>
    <row r="2390" spans="1:21" x14ac:dyDescent="0.2">
      <c r="A2390" s="228">
        <v>828084</v>
      </c>
      <c r="B2390" s="228" t="s">
        <v>2166</v>
      </c>
      <c r="C2390" s="228" t="s">
        <v>4204</v>
      </c>
      <c r="D2390" s="228" t="s">
        <v>2295</v>
      </c>
      <c r="E2390" s="228" t="s">
        <v>4395</v>
      </c>
      <c r="F2390" s="228" t="s">
        <v>7</v>
      </c>
      <c r="G2390" s="228" t="s">
        <v>128</v>
      </c>
      <c r="H2390" s="228">
        <v>19</v>
      </c>
      <c r="I2390" s="228">
        <v>19</v>
      </c>
      <c r="J2390" s="228">
        <v>19</v>
      </c>
      <c r="K2390" s="228">
        <v>19</v>
      </c>
      <c r="L2390" s="231">
        <v>19</v>
      </c>
      <c r="N2390" s="119" t="str">
        <f t="shared" si="114"/>
        <v>828084-55504-M</v>
      </c>
      <c r="O2390" s="122">
        <f>IF(B2390="NET","",IF(B2390="","",IFERROR(VLOOKUP(N2390,EAN!$A:$B,2,FALSE),"MANGLER - MÅ OPPDATERE EAN-FANEN")))</f>
        <v>7048652765871</v>
      </c>
      <c r="P2390" s="119">
        <f t="shared" si="115"/>
        <v>19</v>
      </c>
      <c r="Q2390" s="119">
        <f t="shared" si="116"/>
        <v>19</v>
      </c>
      <c r="S2390" s="137"/>
      <c r="U2390"/>
    </row>
    <row r="2391" spans="1:21" x14ac:dyDescent="0.2">
      <c r="A2391" s="228">
        <v>828084</v>
      </c>
      <c r="B2391" s="228" t="s">
        <v>2166</v>
      </c>
      <c r="C2391" s="228" t="s">
        <v>4204</v>
      </c>
      <c r="D2391" s="228" t="s">
        <v>2296</v>
      </c>
      <c r="E2391" s="228" t="s">
        <v>4395</v>
      </c>
      <c r="F2391" s="228" t="s">
        <v>67</v>
      </c>
      <c r="G2391" s="228" t="s">
        <v>128</v>
      </c>
      <c r="H2391" s="228">
        <v>40</v>
      </c>
      <c r="I2391" s="228">
        <v>40</v>
      </c>
      <c r="J2391" s="228">
        <v>40</v>
      </c>
      <c r="K2391" s="228">
        <v>40</v>
      </c>
      <c r="L2391" s="231">
        <v>40</v>
      </c>
      <c r="N2391" s="119" t="str">
        <f t="shared" si="114"/>
        <v>828084-55504-L</v>
      </c>
      <c r="O2391" s="122">
        <f>IF(B2391="NET","",IF(B2391="","",IFERROR(VLOOKUP(N2391,EAN!$A:$B,2,FALSE),"MANGLER - MÅ OPPDATERE EAN-FANEN")))</f>
        <v>7048652765864</v>
      </c>
      <c r="P2391" s="119">
        <f t="shared" si="115"/>
        <v>40</v>
      </c>
      <c r="Q2391" s="119">
        <f t="shared" si="116"/>
        <v>40</v>
      </c>
      <c r="S2391" s="137"/>
      <c r="U2391"/>
    </row>
    <row r="2392" spans="1:21" x14ac:dyDescent="0.2">
      <c r="A2392" s="228">
        <v>828084</v>
      </c>
      <c r="B2392" s="228" t="s">
        <v>2166</v>
      </c>
      <c r="C2392" s="228" t="s">
        <v>4204</v>
      </c>
      <c r="D2392" s="228" t="s">
        <v>2297</v>
      </c>
      <c r="E2392" s="228" t="s">
        <v>4395</v>
      </c>
      <c r="F2392" s="228" t="s">
        <v>68</v>
      </c>
      <c r="G2392" s="228" t="s">
        <v>128</v>
      </c>
      <c r="H2392" s="228">
        <v>25</v>
      </c>
      <c r="I2392" s="228">
        <v>25</v>
      </c>
      <c r="J2392" s="228">
        <v>25</v>
      </c>
      <c r="K2392" s="228">
        <v>25</v>
      </c>
      <c r="L2392" s="231">
        <v>25</v>
      </c>
      <c r="N2392" s="119" t="str">
        <f t="shared" si="114"/>
        <v>828084-55504-XL</v>
      </c>
      <c r="O2392" s="122">
        <f>IF(B2392="NET","",IF(B2392="","",IFERROR(VLOOKUP(N2392,EAN!$A:$B,2,FALSE),"MANGLER - MÅ OPPDATERE EAN-FANEN")))</f>
        <v>7048652765895</v>
      </c>
      <c r="P2392" s="119">
        <f t="shared" si="115"/>
        <v>25</v>
      </c>
      <c r="Q2392" s="119">
        <f t="shared" si="116"/>
        <v>25</v>
      </c>
      <c r="S2392" s="137"/>
      <c r="U2392"/>
    </row>
    <row r="2393" spans="1:21" x14ac:dyDescent="0.2">
      <c r="A2393" s="228">
        <v>828084</v>
      </c>
      <c r="B2393" s="228" t="s">
        <v>2166</v>
      </c>
      <c r="C2393" s="228" t="s">
        <v>4204</v>
      </c>
      <c r="D2393" s="228" t="s">
        <v>2307</v>
      </c>
      <c r="E2393" s="228" t="s">
        <v>4511</v>
      </c>
      <c r="F2393" s="228" t="s">
        <v>8</v>
      </c>
      <c r="G2393" s="228" t="s">
        <v>128</v>
      </c>
      <c r="H2393" s="228">
        <v>7</v>
      </c>
      <c r="I2393" s="228">
        <v>7</v>
      </c>
      <c r="J2393" s="228">
        <v>7</v>
      </c>
      <c r="K2393" s="228">
        <v>7</v>
      </c>
      <c r="L2393" s="231">
        <v>7</v>
      </c>
      <c r="N2393" s="119" t="str">
        <f t="shared" si="114"/>
        <v>828084-78000-S</v>
      </c>
      <c r="O2393" s="122">
        <f>IF(B2393="NET","",IF(B2393="","",IFERROR(VLOOKUP(N2393,EAN!$A:$B,2,FALSE),"MANGLER - MÅ OPPDATERE EAN-FANEN")))</f>
        <v>7048652765925</v>
      </c>
      <c r="P2393" s="119">
        <f t="shared" si="115"/>
        <v>7</v>
      </c>
      <c r="Q2393" s="119">
        <f t="shared" si="116"/>
        <v>7</v>
      </c>
      <c r="S2393" s="137"/>
      <c r="U2393"/>
    </row>
    <row r="2394" spans="1:21" x14ac:dyDescent="0.2">
      <c r="A2394" s="228">
        <v>828084</v>
      </c>
      <c r="B2394" s="228" t="s">
        <v>2166</v>
      </c>
      <c r="C2394" s="228" t="s">
        <v>4204</v>
      </c>
      <c r="D2394" s="228" t="s">
        <v>2308</v>
      </c>
      <c r="E2394" s="228" t="s">
        <v>4511</v>
      </c>
      <c r="F2394" s="228" t="s">
        <v>7</v>
      </c>
      <c r="G2394" s="228" t="s">
        <v>128</v>
      </c>
      <c r="H2394" s="228">
        <v>13</v>
      </c>
      <c r="I2394" s="228">
        <v>13</v>
      </c>
      <c r="J2394" s="228">
        <v>13</v>
      </c>
      <c r="K2394" s="228">
        <v>13</v>
      </c>
      <c r="L2394" s="231">
        <v>13</v>
      </c>
      <c r="N2394" s="119" t="str">
        <f t="shared" si="114"/>
        <v>828084-78000-M</v>
      </c>
      <c r="O2394" s="122">
        <f>IF(B2394="NET","",IF(B2394="","",IFERROR(VLOOKUP(N2394,EAN!$A:$B,2,FALSE),"MANGLER - MÅ OPPDATERE EAN-FANEN")))</f>
        <v>7048652765918</v>
      </c>
      <c r="P2394" s="119">
        <f t="shared" si="115"/>
        <v>13</v>
      </c>
      <c r="Q2394" s="119">
        <f t="shared" si="116"/>
        <v>13</v>
      </c>
      <c r="S2394" s="137"/>
      <c r="U2394"/>
    </row>
    <row r="2395" spans="1:21" x14ac:dyDescent="0.2">
      <c r="A2395" s="228">
        <v>828084</v>
      </c>
      <c r="B2395" s="228" t="s">
        <v>2166</v>
      </c>
      <c r="C2395" s="228" t="s">
        <v>4204</v>
      </c>
      <c r="D2395" s="228" t="s">
        <v>2309</v>
      </c>
      <c r="E2395" s="228" t="s">
        <v>4511</v>
      </c>
      <c r="F2395" s="228" t="s">
        <v>67</v>
      </c>
      <c r="G2395" s="228" t="s">
        <v>128</v>
      </c>
      <c r="H2395" s="228">
        <v>3</v>
      </c>
      <c r="I2395" s="228">
        <v>3</v>
      </c>
      <c r="J2395" s="228">
        <v>3</v>
      </c>
      <c r="K2395" s="228">
        <v>3</v>
      </c>
      <c r="L2395" s="231">
        <v>3</v>
      </c>
      <c r="N2395" s="119" t="str">
        <f t="shared" si="114"/>
        <v>828084-78000-L</v>
      </c>
      <c r="O2395" s="122">
        <f>IF(B2395="NET","",IF(B2395="","",IFERROR(VLOOKUP(N2395,EAN!$A:$B,2,FALSE),"MANGLER - MÅ OPPDATERE EAN-FANEN")))</f>
        <v>7048652765901</v>
      </c>
      <c r="P2395" s="119">
        <f t="shared" si="115"/>
        <v>3</v>
      </c>
      <c r="Q2395" s="119">
        <f t="shared" si="116"/>
        <v>3</v>
      </c>
      <c r="S2395" s="137"/>
      <c r="U2395"/>
    </row>
    <row r="2396" spans="1:21" x14ac:dyDescent="0.2">
      <c r="A2396" s="228">
        <v>828084</v>
      </c>
      <c r="B2396" s="228" t="s">
        <v>2166</v>
      </c>
      <c r="C2396" s="228" t="s">
        <v>4204</v>
      </c>
      <c r="D2396" s="228" t="s">
        <v>2310</v>
      </c>
      <c r="E2396" s="228" t="s">
        <v>4511</v>
      </c>
      <c r="F2396" s="228" t="s">
        <v>68</v>
      </c>
      <c r="G2396" s="228" t="s">
        <v>128</v>
      </c>
      <c r="H2396" s="228">
        <v>4</v>
      </c>
      <c r="I2396" s="228">
        <v>4</v>
      </c>
      <c r="J2396" s="228">
        <v>4</v>
      </c>
      <c r="K2396" s="228">
        <v>4</v>
      </c>
      <c r="L2396" s="231">
        <v>4</v>
      </c>
      <c r="N2396" s="119" t="str">
        <f t="shared" si="114"/>
        <v>828084-78000-XL</v>
      </c>
      <c r="O2396" s="122">
        <f>IF(B2396="NET","",IF(B2396="","",IFERROR(VLOOKUP(N2396,EAN!$A:$B,2,FALSE),"MANGLER - MÅ OPPDATERE EAN-FANEN")))</f>
        <v>7048652765932</v>
      </c>
      <c r="P2396" s="119">
        <f t="shared" si="115"/>
        <v>4</v>
      </c>
      <c r="Q2396" s="119">
        <f t="shared" si="116"/>
        <v>4</v>
      </c>
      <c r="S2396" s="137"/>
      <c r="U2396"/>
    </row>
    <row r="2397" spans="1:21" x14ac:dyDescent="0.2">
      <c r="A2397" s="228">
        <v>828084</v>
      </c>
      <c r="B2397" s="228" t="s">
        <v>2166</v>
      </c>
      <c r="C2397" s="228" t="s">
        <v>4204</v>
      </c>
      <c r="D2397" s="228" t="s">
        <v>140</v>
      </c>
      <c r="E2397" s="228" t="s">
        <v>93</v>
      </c>
      <c r="F2397" s="228" t="s">
        <v>8</v>
      </c>
      <c r="G2397" s="228" t="s">
        <v>128</v>
      </c>
      <c r="H2397" s="228">
        <v>58</v>
      </c>
      <c r="I2397" s="228">
        <v>58</v>
      </c>
      <c r="J2397" s="228">
        <v>58</v>
      </c>
      <c r="K2397" s="228">
        <v>58</v>
      </c>
      <c r="L2397" s="231">
        <v>58</v>
      </c>
      <c r="N2397" s="119" t="str">
        <f t="shared" si="114"/>
        <v>828084-BLACK-S</v>
      </c>
      <c r="O2397" s="122">
        <f>IF(B2397="NET","",IF(B2397="","",IFERROR(VLOOKUP(N2397,EAN!$A:$B,2,FALSE),"MANGLER - MÅ OPPDATERE EAN-FANEN")))</f>
        <v>7048652276353</v>
      </c>
      <c r="P2397" s="119">
        <f t="shared" si="115"/>
        <v>58</v>
      </c>
      <c r="Q2397" s="119">
        <f t="shared" si="116"/>
        <v>58</v>
      </c>
      <c r="S2397" s="137"/>
      <c r="U2397"/>
    </row>
    <row r="2398" spans="1:21" x14ac:dyDescent="0.2">
      <c r="A2398" s="228">
        <v>828084</v>
      </c>
      <c r="B2398" s="228" t="s">
        <v>2166</v>
      </c>
      <c r="C2398" s="228" t="s">
        <v>4204</v>
      </c>
      <c r="D2398" s="228" t="s">
        <v>141</v>
      </c>
      <c r="E2398" s="228" t="s">
        <v>93</v>
      </c>
      <c r="F2398" s="228" t="s">
        <v>7</v>
      </c>
      <c r="G2398" s="228" t="s">
        <v>128</v>
      </c>
      <c r="H2398" s="228">
        <v>111</v>
      </c>
      <c r="I2398" s="228">
        <v>111</v>
      </c>
      <c r="J2398" s="228">
        <v>111</v>
      </c>
      <c r="K2398" s="228">
        <v>111</v>
      </c>
      <c r="L2398" s="231">
        <v>111</v>
      </c>
      <c r="N2398" s="119" t="str">
        <f t="shared" si="114"/>
        <v>828084-BLACK-M</v>
      </c>
      <c r="O2398" s="122">
        <f>IF(B2398="NET","",IF(B2398="","",IFERROR(VLOOKUP(N2398,EAN!$A:$B,2,FALSE),"MANGLER - MÅ OPPDATERE EAN-FANEN")))</f>
        <v>7048652276346</v>
      </c>
      <c r="P2398" s="119">
        <f t="shared" si="115"/>
        <v>111</v>
      </c>
      <c r="Q2398" s="119">
        <f t="shared" si="116"/>
        <v>111</v>
      </c>
      <c r="S2398" s="137"/>
      <c r="U2398"/>
    </row>
    <row r="2399" spans="1:21" x14ac:dyDescent="0.2">
      <c r="A2399" s="228">
        <v>828084</v>
      </c>
      <c r="B2399" s="228" t="s">
        <v>2166</v>
      </c>
      <c r="C2399" s="228" t="s">
        <v>4204</v>
      </c>
      <c r="D2399" s="228" t="s">
        <v>142</v>
      </c>
      <c r="E2399" s="228" t="s">
        <v>93</v>
      </c>
      <c r="F2399" s="228" t="s">
        <v>67</v>
      </c>
      <c r="G2399" s="228" t="s">
        <v>128</v>
      </c>
      <c r="H2399" s="228">
        <v>176</v>
      </c>
      <c r="I2399" s="228">
        <v>176</v>
      </c>
      <c r="J2399" s="228">
        <v>176</v>
      </c>
      <c r="K2399" s="228">
        <v>176</v>
      </c>
      <c r="L2399" s="231">
        <v>176</v>
      </c>
      <c r="N2399" s="119" t="str">
        <f t="shared" si="114"/>
        <v>828084-BLACK-L</v>
      </c>
      <c r="O2399" s="122">
        <f>IF(B2399="NET","",IF(B2399="","",IFERROR(VLOOKUP(N2399,EAN!$A:$B,2,FALSE),"MANGLER - MÅ OPPDATERE EAN-FANEN")))</f>
        <v>7048652276339</v>
      </c>
      <c r="P2399" s="119">
        <f t="shared" si="115"/>
        <v>176</v>
      </c>
      <c r="Q2399" s="119">
        <f t="shared" si="116"/>
        <v>176</v>
      </c>
      <c r="S2399" s="137"/>
      <c r="U2399"/>
    </row>
    <row r="2400" spans="1:21" x14ac:dyDescent="0.2">
      <c r="A2400" s="228">
        <v>828084</v>
      </c>
      <c r="B2400" s="228" t="s">
        <v>2166</v>
      </c>
      <c r="C2400" s="228" t="s">
        <v>4204</v>
      </c>
      <c r="D2400" s="228" t="s">
        <v>143</v>
      </c>
      <c r="E2400" s="228" t="s">
        <v>93</v>
      </c>
      <c r="F2400" s="228" t="s">
        <v>68</v>
      </c>
      <c r="G2400" s="228" t="s">
        <v>128</v>
      </c>
      <c r="H2400" s="228">
        <v>111</v>
      </c>
      <c r="I2400" s="228">
        <v>111</v>
      </c>
      <c r="J2400" s="228">
        <v>111</v>
      </c>
      <c r="K2400" s="228">
        <v>111</v>
      </c>
      <c r="L2400" s="231">
        <v>111</v>
      </c>
      <c r="N2400" s="119" t="str">
        <f t="shared" si="114"/>
        <v>828084-BLACK-XL</v>
      </c>
      <c r="O2400" s="122">
        <f>IF(B2400="NET","",IF(B2400="","",IFERROR(VLOOKUP(N2400,EAN!$A:$B,2,FALSE),"MANGLER - MÅ OPPDATERE EAN-FANEN")))</f>
        <v>7048652276360</v>
      </c>
      <c r="P2400" s="119">
        <f t="shared" si="115"/>
        <v>111</v>
      </c>
      <c r="Q2400" s="119">
        <f t="shared" si="116"/>
        <v>111</v>
      </c>
      <c r="S2400" s="137"/>
      <c r="U2400"/>
    </row>
    <row r="2401" spans="1:21" x14ac:dyDescent="0.2">
      <c r="A2401" s="228">
        <v>828084</v>
      </c>
      <c r="B2401" s="228" t="s">
        <v>2166</v>
      </c>
      <c r="C2401" s="228" t="s">
        <v>4204</v>
      </c>
      <c r="D2401" s="228" t="s">
        <v>862</v>
      </c>
      <c r="E2401" s="228" t="s">
        <v>2090</v>
      </c>
      <c r="F2401" s="228" t="s">
        <v>8</v>
      </c>
      <c r="G2401" s="228" t="s">
        <v>504</v>
      </c>
      <c r="H2401" s="228">
        <v>0</v>
      </c>
      <c r="I2401" s="228">
        <v>0</v>
      </c>
      <c r="J2401" s="228">
        <v>0</v>
      </c>
      <c r="K2401" s="228">
        <v>0</v>
      </c>
      <c r="L2401" s="231">
        <v>0</v>
      </c>
      <c r="N2401" s="119" t="str">
        <f t="shared" si="114"/>
        <v>828084-EHRED-S</v>
      </c>
      <c r="O2401" s="122">
        <f>IF(B2401="NET","",IF(B2401="","",IFERROR(VLOOKUP(N2401,EAN!$A:$B,2,FALSE),"MANGLER - MÅ OPPDATERE EAN-FANEN")))</f>
        <v>7048652276391</v>
      </c>
      <c r="P2401" s="119">
        <f t="shared" si="115"/>
        <v>0</v>
      </c>
      <c r="Q2401" s="119">
        <f t="shared" si="116"/>
        <v>0</v>
      </c>
      <c r="S2401" s="137"/>
      <c r="U2401"/>
    </row>
    <row r="2402" spans="1:21" x14ac:dyDescent="0.2">
      <c r="A2402" s="228">
        <v>828084</v>
      </c>
      <c r="B2402" s="228" t="s">
        <v>2166</v>
      </c>
      <c r="C2402" s="228" t="s">
        <v>4204</v>
      </c>
      <c r="D2402" s="228" t="s">
        <v>863</v>
      </c>
      <c r="E2402" s="228" t="s">
        <v>2090</v>
      </c>
      <c r="F2402" s="228" t="s">
        <v>7</v>
      </c>
      <c r="G2402" s="228" t="s">
        <v>504</v>
      </c>
      <c r="H2402" s="228">
        <v>0</v>
      </c>
      <c r="I2402" s="228">
        <v>0</v>
      </c>
      <c r="J2402" s="228">
        <v>0</v>
      </c>
      <c r="K2402" s="228">
        <v>0</v>
      </c>
      <c r="L2402" s="231">
        <v>0</v>
      </c>
      <c r="N2402" s="119" t="str">
        <f t="shared" si="114"/>
        <v>828084-EHRED-M</v>
      </c>
      <c r="O2402" s="122">
        <f>IF(B2402="NET","",IF(B2402="","",IFERROR(VLOOKUP(N2402,EAN!$A:$B,2,FALSE),"MANGLER - MÅ OPPDATERE EAN-FANEN")))</f>
        <v>7048652276384</v>
      </c>
      <c r="P2402" s="119">
        <f t="shared" si="115"/>
        <v>0</v>
      </c>
      <c r="Q2402" s="119">
        <f t="shared" si="116"/>
        <v>0</v>
      </c>
      <c r="S2402" s="137"/>
      <c r="U2402"/>
    </row>
    <row r="2403" spans="1:21" x14ac:dyDescent="0.2">
      <c r="A2403" s="228">
        <v>828084</v>
      </c>
      <c r="B2403" s="228" t="s">
        <v>2166</v>
      </c>
      <c r="C2403" s="228" t="s">
        <v>4204</v>
      </c>
      <c r="D2403" s="228" t="s">
        <v>864</v>
      </c>
      <c r="E2403" s="228" t="s">
        <v>2090</v>
      </c>
      <c r="F2403" s="228" t="s">
        <v>67</v>
      </c>
      <c r="G2403" s="228" t="s">
        <v>504</v>
      </c>
      <c r="H2403" s="228">
        <v>0</v>
      </c>
      <c r="I2403" s="228">
        <v>0</v>
      </c>
      <c r="J2403" s="228">
        <v>0</v>
      </c>
      <c r="K2403" s="228">
        <v>0</v>
      </c>
      <c r="L2403" s="231">
        <v>0</v>
      </c>
      <c r="N2403" s="119" t="str">
        <f t="shared" si="114"/>
        <v>828084-EHRED-L</v>
      </c>
      <c r="O2403" s="122">
        <f>IF(B2403="NET","",IF(B2403="","",IFERROR(VLOOKUP(N2403,EAN!$A:$B,2,FALSE),"MANGLER - MÅ OPPDATERE EAN-FANEN")))</f>
        <v>7048652276377</v>
      </c>
      <c r="P2403" s="119">
        <f t="shared" si="115"/>
        <v>0</v>
      </c>
      <c r="Q2403" s="119">
        <f t="shared" si="116"/>
        <v>0</v>
      </c>
      <c r="S2403" s="137"/>
      <c r="U2403"/>
    </row>
    <row r="2404" spans="1:21" x14ac:dyDescent="0.2">
      <c r="A2404" s="228">
        <v>828084</v>
      </c>
      <c r="B2404" s="228" t="s">
        <v>2166</v>
      </c>
      <c r="C2404" s="228" t="s">
        <v>4204</v>
      </c>
      <c r="D2404" s="228" t="s">
        <v>865</v>
      </c>
      <c r="E2404" s="228" t="s">
        <v>2090</v>
      </c>
      <c r="F2404" s="228" t="s">
        <v>68</v>
      </c>
      <c r="G2404" s="228" t="s">
        <v>504</v>
      </c>
      <c r="H2404" s="228">
        <v>0</v>
      </c>
      <c r="I2404" s="228">
        <v>0</v>
      </c>
      <c r="J2404" s="228">
        <v>0</v>
      </c>
      <c r="K2404" s="228">
        <v>0</v>
      </c>
      <c r="L2404" s="231">
        <v>0</v>
      </c>
      <c r="N2404" s="119" t="str">
        <f t="shared" si="114"/>
        <v>828084-EHRED-XL</v>
      </c>
      <c r="O2404" s="122">
        <f>IF(B2404="NET","",IF(B2404="","",IFERROR(VLOOKUP(N2404,EAN!$A:$B,2,FALSE),"MANGLER - MÅ OPPDATERE EAN-FANEN")))</f>
        <v>7048652276407</v>
      </c>
      <c r="P2404" s="119">
        <f t="shared" si="115"/>
        <v>0</v>
      </c>
      <c r="Q2404" s="119">
        <f t="shared" si="116"/>
        <v>0</v>
      </c>
      <c r="S2404" s="137"/>
      <c r="U2404"/>
    </row>
    <row r="2405" spans="1:21" x14ac:dyDescent="0.2">
      <c r="A2405" s="228">
        <v>828084</v>
      </c>
      <c r="B2405" s="228" t="s">
        <v>2166</v>
      </c>
      <c r="C2405" s="228" t="s">
        <v>4204</v>
      </c>
      <c r="D2405" s="228" t="s">
        <v>866</v>
      </c>
      <c r="E2405" s="228" t="s">
        <v>2161</v>
      </c>
      <c r="F2405" s="228" t="s">
        <v>8</v>
      </c>
      <c r="G2405" s="228" t="s">
        <v>504</v>
      </c>
      <c r="H2405" s="228">
        <v>0</v>
      </c>
      <c r="I2405" s="228">
        <v>0</v>
      </c>
      <c r="J2405" s="228">
        <v>0</v>
      </c>
      <c r="K2405" s="228">
        <v>0</v>
      </c>
      <c r="L2405" s="231">
        <v>0</v>
      </c>
      <c r="N2405" s="119" t="str">
        <f t="shared" si="114"/>
        <v>828084-MOSS-S</v>
      </c>
      <c r="O2405" s="122">
        <f>IF(B2405="NET","",IF(B2405="","",IFERROR(VLOOKUP(N2405,EAN!$A:$B,2,FALSE),"MANGLER - MÅ OPPDATERE EAN-FANEN")))</f>
        <v>7048652538314</v>
      </c>
      <c r="P2405" s="119">
        <f t="shared" si="115"/>
        <v>0</v>
      </c>
      <c r="Q2405" s="119">
        <f t="shared" si="116"/>
        <v>0</v>
      </c>
      <c r="S2405" s="137"/>
      <c r="U2405"/>
    </row>
    <row r="2406" spans="1:21" x14ac:dyDescent="0.2">
      <c r="A2406" s="228">
        <v>828084</v>
      </c>
      <c r="B2406" s="228" t="s">
        <v>2166</v>
      </c>
      <c r="C2406" s="228" t="s">
        <v>4204</v>
      </c>
      <c r="D2406" s="228" t="s">
        <v>867</v>
      </c>
      <c r="E2406" s="228" t="s">
        <v>2161</v>
      </c>
      <c r="F2406" s="228" t="s">
        <v>7</v>
      </c>
      <c r="G2406" s="228" t="s">
        <v>504</v>
      </c>
      <c r="H2406" s="228">
        <v>0</v>
      </c>
      <c r="I2406" s="228">
        <v>0</v>
      </c>
      <c r="J2406" s="228">
        <v>0</v>
      </c>
      <c r="K2406" s="228">
        <v>0</v>
      </c>
      <c r="L2406" s="231">
        <v>0</v>
      </c>
      <c r="N2406" s="119" t="str">
        <f t="shared" si="114"/>
        <v>828084-MOSS-M</v>
      </c>
      <c r="O2406" s="122">
        <f>IF(B2406="NET","",IF(B2406="","",IFERROR(VLOOKUP(N2406,EAN!$A:$B,2,FALSE),"MANGLER - MÅ OPPDATERE EAN-FANEN")))</f>
        <v>7048652538307</v>
      </c>
      <c r="P2406" s="119">
        <f t="shared" si="115"/>
        <v>0</v>
      </c>
      <c r="Q2406" s="119">
        <f t="shared" si="116"/>
        <v>0</v>
      </c>
      <c r="S2406" s="137"/>
      <c r="U2406"/>
    </row>
    <row r="2407" spans="1:21" x14ac:dyDescent="0.2">
      <c r="A2407" s="228">
        <v>828084</v>
      </c>
      <c r="B2407" s="228" t="s">
        <v>2166</v>
      </c>
      <c r="C2407" s="228" t="s">
        <v>4204</v>
      </c>
      <c r="D2407" s="228" t="s">
        <v>868</v>
      </c>
      <c r="E2407" s="228" t="s">
        <v>2161</v>
      </c>
      <c r="F2407" s="228" t="s">
        <v>67</v>
      </c>
      <c r="G2407" s="228" t="s">
        <v>504</v>
      </c>
      <c r="H2407" s="228">
        <v>26</v>
      </c>
      <c r="I2407" s="228">
        <v>26</v>
      </c>
      <c r="J2407" s="228">
        <v>26</v>
      </c>
      <c r="K2407" s="228">
        <v>26</v>
      </c>
      <c r="L2407" s="231">
        <v>26</v>
      </c>
      <c r="N2407" s="119" t="str">
        <f t="shared" si="114"/>
        <v>828084-MOSS-L</v>
      </c>
      <c r="O2407" s="122">
        <f>IF(B2407="NET","",IF(B2407="","",IFERROR(VLOOKUP(N2407,EAN!$A:$B,2,FALSE),"MANGLER - MÅ OPPDATERE EAN-FANEN")))</f>
        <v>7048652538291</v>
      </c>
      <c r="P2407" s="119">
        <f t="shared" si="115"/>
        <v>26</v>
      </c>
      <c r="Q2407" s="119">
        <f t="shared" si="116"/>
        <v>26</v>
      </c>
      <c r="S2407" s="137"/>
      <c r="U2407"/>
    </row>
    <row r="2408" spans="1:21" x14ac:dyDescent="0.2">
      <c r="A2408" s="228">
        <v>828084</v>
      </c>
      <c r="B2408" s="228" t="s">
        <v>2166</v>
      </c>
      <c r="C2408" s="228" t="s">
        <v>4204</v>
      </c>
      <c r="D2408" s="228" t="s">
        <v>869</v>
      </c>
      <c r="E2408" s="228" t="s">
        <v>2161</v>
      </c>
      <c r="F2408" s="228" t="s">
        <v>68</v>
      </c>
      <c r="G2408" s="228" t="s">
        <v>504</v>
      </c>
      <c r="H2408" s="228">
        <v>0</v>
      </c>
      <c r="I2408" s="228">
        <v>0</v>
      </c>
      <c r="J2408" s="228">
        <v>0</v>
      </c>
      <c r="K2408" s="228">
        <v>0</v>
      </c>
      <c r="L2408" s="231">
        <v>0</v>
      </c>
      <c r="N2408" s="119" t="str">
        <f t="shared" si="114"/>
        <v>828084-MOSS-XL</v>
      </c>
      <c r="O2408" s="122">
        <f>IF(B2408="NET","",IF(B2408="","",IFERROR(VLOOKUP(N2408,EAN!$A:$B,2,FALSE),"MANGLER - MÅ OPPDATERE EAN-FANEN")))</f>
        <v>7048652538321</v>
      </c>
      <c r="P2408" s="119">
        <f t="shared" si="115"/>
        <v>0</v>
      </c>
      <c r="Q2408" s="119">
        <f t="shared" si="116"/>
        <v>0</v>
      </c>
      <c r="S2408" s="137"/>
      <c r="U2408"/>
    </row>
    <row r="2409" spans="1:21" x14ac:dyDescent="0.2">
      <c r="A2409" s="228">
        <v>828084</v>
      </c>
      <c r="B2409" s="228" t="s">
        <v>2166</v>
      </c>
      <c r="C2409" s="228" t="s">
        <v>4204</v>
      </c>
      <c r="D2409" s="228" t="s">
        <v>159</v>
      </c>
      <c r="E2409" s="228" t="s">
        <v>2145</v>
      </c>
      <c r="F2409" s="228" t="s">
        <v>8</v>
      </c>
      <c r="G2409" s="228" t="s">
        <v>504</v>
      </c>
      <c r="H2409" s="228">
        <v>40</v>
      </c>
      <c r="I2409" s="228">
        <v>40</v>
      </c>
      <c r="J2409" s="228">
        <v>40</v>
      </c>
      <c r="K2409" s="228">
        <v>40</v>
      </c>
      <c r="L2409" s="231">
        <v>40</v>
      </c>
      <c r="N2409" s="119" t="str">
        <f t="shared" si="114"/>
        <v>828084-ONBLU-S</v>
      </c>
      <c r="O2409" s="122">
        <f>IF(B2409="NET","",IF(B2409="","",IFERROR(VLOOKUP(N2409,EAN!$A:$B,2,FALSE),"MANGLER - MÅ OPPDATERE EAN-FANEN")))</f>
        <v>7048652276476</v>
      </c>
      <c r="P2409" s="119">
        <f t="shared" si="115"/>
        <v>40</v>
      </c>
      <c r="Q2409" s="119">
        <f t="shared" si="116"/>
        <v>40</v>
      </c>
      <c r="S2409" s="137"/>
      <c r="U2409"/>
    </row>
    <row r="2410" spans="1:21" x14ac:dyDescent="0.2">
      <c r="A2410" s="228">
        <v>828084</v>
      </c>
      <c r="B2410" s="228" t="s">
        <v>2166</v>
      </c>
      <c r="C2410" s="228" t="s">
        <v>4204</v>
      </c>
      <c r="D2410" s="228" t="s">
        <v>160</v>
      </c>
      <c r="E2410" s="228" t="s">
        <v>2145</v>
      </c>
      <c r="F2410" s="228" t="s">
        <v>7</v>
      </c>
      <c r="G2410" s="228" t="s">
        <v>504</v>
      </c>
      <c r="H2410" s="228">
        <v>0</v>
      </c>
      <c r="I2410" s="228">
        <v>0</v>
      </c>
      <c r="J2410" s="228">
        <v>0</v>
      </c>
      <c r="K2410" s="228">
        <v>0</v>
      </c>
      <c r="L2410" s="231">
        <v>0</v>
      </c>
      <c r="N2410" s="119" t="str">
        <f t="shared" si="114"/>
        <v>828084-ONBLU-M</v>
      </c>
      <c r="O2410" s="122">
        <f>IF(B2410="NET","",IF(B2410="","",IFERROR(VLOOKUP(N2410,EAN!$A:$B,2,FALSE),"MANGLER - MÅ OPPDATERE EAN-FANEN")))</f>
        <v>7048652276469</v>
      </c>
      <c r="P2410" s="119">
        <f t="shared" si="115"/>
        <v>0</v>
      </c>
      <c r="Q2410" s="119">
        <f t="shared" si="116"/>
        <v>0</v>
      </c>
      <c r="S2410" s="137"/>
      <c r="U2410"/>
    </row>
    <row r="2411" spans="1:21" x14ac:dyDescent="0.2">
      <c r="A2411" s="228">
        <v>828084</v>
      </c>
      <c r="B2411" s="228" t="s">
        <v>2166</v>
      </c>
      <c r="C2411" s="228" t="s">
        <v>4204</v>
      </c>
      <c r="D2411" s="228" t="s">
        <v>161</v>
      </c>
      <c r="E2411" s="228" t="s">
        <v>2145</v>
      </c>
      <c r="F2411" s="228" t="s">
        <v>67</v>
      </c>
      <c r="G2411" s="228" t="s">
        <v>504</v>
      </c>
      <c r="H2411" s="228">
        <v>0</v>
      </c>
      <c r="I2411" s="228">
        <v>0</v>
      </c>
      <c r="J2411" s="228">
        <v>0</v>
      </c>
      <c r="K2411" s="228">
        <v>0</v>
      </c>
      <c r="L2411" s="231">
        <v>0</v>
      </c>
      <c r="N2411" s="119" t="str">
        <f t="shared" si="114"/>
        <v>828084-ONBLU-L</v>
      </c>
      <c r="O2411" s="122">
        <f>IF(B2411="NET","",IF(B2411="","",IFERROR(VLOOKUP(N2411,EAN!$A:$B,2,FALSE),"MANGLER - MÅ OPPDATERE EAN-FANEN")))</f>
        <v>7048652276452</v>
      </c>
      <c r="P2411" s="119">
        <f t="shared" si="115"/>
        <v>0</v>
      </c>
      <c r="Q2411" s="119">
        <f t="shared" si="116"/>
        <v>0</v>
      </c>
      <c r="S2411" s="137"/>
      <c r="U2411"/>
    </row>
    <row r="2412" spans="1:21" x14ac:dyDescent="0.2">
      <c r="A2412" s="228">
        <v>828084</v>
      </c>
      <c r="B2412" s="228" t="s">
        <v>2166</v>
      </c>
      <c r="C2412" s="228" t="s">
        <v>4204</v>
      </c>
      <c r="D2412" s="228" t="s">
        <v>162</v>
      </c>
      <c r="E2412" s="228" t="s">
        <v>2145</v>
      </c>
      <c r="F2412" s="228" t="s">
        <v>68</v>
      </c>
      <c r="G2412" s="228" t="s">
        <v>504</v>
      </c>
      <c r="H2412" s="228">
        <v>0</v>
      </c>
      <c r="I2412" s="228">
        <v>0</v>
      </c>
      <c r="J2412" s="228">
        <v>0</v>
      </c>
      <c r="K2412" s="228">
        <v>0</v>
      </c>
      <c r="L2412" s="231">
        <v>0</v>
      </c>
      <c r="N2412" s="119" t="str">
        <f t="shared" si="114"/>
        <v>828084-ONBLU-XL</v>
      </c>
      <c r="O2412" s="122">
        <f>IF(B2412="NET","",IF(B2412="","",IFERROR(VLOOKUP(N2412,EAN!$A:$B,2,FALSE),"MANGLER - MÅ OPPDATERE EAN-FANEN")))</f>
        <v>7048652276483</v>
      </c>
      <c r="P2412" s="119">
        <f t="shared" si="115"/>
        <v>0</v>
      </c>
      <c r="Q2412" s="119">
        <f t="shared" si="116"/>
        <v>0</v>
      </c>
      <c r="S2412" s="137"/>
      <c r="U2412"/>
    </row>
    <row r="2413" spans="1:21" x14ac:dyDescent="0.2">
      <c r="A2413" s="229">
        <v>828085</v>
      </c>
      <c r="B2413" s="228" t="s">
        <v>248</v>
      </c>
      <c r="C2413" s="228"/>
      <c r="D2413" s="228"/>
      <c r="E2413" s="228"/>
      <c r="F2413" s="228"/>
      <c r="G2413" s="228"/>
      <c r="H2413" s="229">
        <v>202226</v>
      </c>
      <c r="I2413" s="229">
        <v>202227</v>
      </c>
      <c r="J2413" s="229">
        <v>202228</v>
      </c>
      <c r="K2413" s="229">
        <v>202229</v>
      </c>
      <c r="L2413" s="232">
        <v>202234</v>
      </c>
      <c r="N2413" s="119" t="str">
        <f t="shared" si="114"/>
        <v>828085-</v>
      </c>
      <c r="O2413" s="122" t="str">
        <f>IF(B2413="NET","",IF(B2413="","",IFERROR(VLOOKUP(N2413,EAN!$A:$B,2,FALSE),"MANGLER - MÅ OPPDATERE EAN-FANEN")))</f>
        <v/>
      </c>
      <c r="P2413" s="119">
        <f t="shared" si="115"/>
        <v>202226</v>
      </c>
      <c r="Q2413" s="119">
        <f t="shared" si="116"/>
        <v>202234</v>
      </c>
      <c r="S2413" s="137"/>
      <c r="U2413"/>
    </row>
    <row r="2414" spans="1:21" x14ac:dyDescent="0.2">
      <c r="A2414" s="228">
        <v>828085</v>
      </c>
      <c r="B2414" s="228" t="s">
        <v>2167</v>
      </c>
      <c r="C2414" s="228" t="s">
        <v>4204</v>
      </c>
      <c r="D2414" s="228" t="s">
        <v>2311</v>
      </c>
      <c r="E2414" s="228" t="s">
        <v>132</v>
      </c>
      <c r="F2414" s="228" t="s">
        <v>69</v>
      </c>
      <c r="G2414" s="228" t="s">
        <v>128</v>
      </c>
      <c r="H2414" s="228">
        <v>10</v>
      </c>
      <c r="I2414" s="228">
        <v>10</v>
      </c>
      <c r="J2414" s="228">
        <v>10</v>
      </c>
      <c r="K2414" s="228">
        <v>10</v>
      </c>
      <c r="L2414" s="231">
        <v>10</v>
      </c>
      <c r="N2414" s="119" t="str">
        <f t="shared" si="114"/>
        <v>828085-10001-XS</v>
      </c>
      <c r="O2414" s="122">
        <f>IF(B2414="NET","",IF(B2414="","",IFERROR(VLOOKUP(N2414,EAN!$A:$B,2,FALSE),"MANGLER - MÅ OPPDATERE EAN-FANEN")))</f>
        <v>7048652765970</v>
      </c>
      <c r="P2414" s="119">
        <f t="shared" si="115"/>
        <v>10</v>
      </c>
      <c r="Q2414" s="119">
        <f t="shared" si="116"/>
        <v>10</v>
      </c>
      <c r="S2414" s="137"/>
      <c r="U2414"/>
    </row>
    <row r="2415" spans="1:21" x14ac:dyDescent="0.2">
      <c r="A2415" s="228">
        <v>828085</v>
      </c>
      <c r="B2415" s="228" t="s">
        <v>2167</v>
      </c>
      <c r="C2415" s="228" t="s">
        <v>4204</v>
      </c>
      <c r="D2415" s="228" t="s">
        <v>2290</v>
      </c>
      <c r="E2415" s="228" t="s">
        <v>132</v>
      </c>
      <c r="F2415" s="228" t="s">
        <v>8</v>
      </c>
      <c r="G2415" s="228" t="s">
        <v>128</v>
      </c>
      <c r="H2415" s="228">
        <v>20</v>
      </c>
      <c r="I2415" s="228">
        <v>20</v>
      </c>
      <c r="J2415" s="228">
        <v>20</v>
      </c>
      <c r="K2415" s="228">
        <v>20</v>
      </c>
      <c r="L2415" s="231">
        <v>20</v>
      </c>
      <c r="N2415" s="119" t="str">
        <f t="shared" si="114"/>
        <v>828085-10001-S</v>
      </c>
      <c r="O2415" s="122">
        <f>IF(B2415="NET","",IF(B2415="","",IFERROR(VLOOKUP(N2415,EAN!$A:$B,2,FALSE),"MANGLER - MÅ OPPDATERE EAN-FANEN")))</f>
        <v>7048652765963</v>
      </c>
      <c r="P2415" s="119">
        <f t="shared" si="115"/>
        <v>20</v>
      </c>
      <c r="Q2415" s="119">
        <f t="shared" si="116"/>
        <v>20</v>
      </c>
      <c r="S2415" s="137"/>
      <c r="U2415"/>
    </row>
    <row r="2416" spans="1:21" x14ac:dyDescent="0.2">
      <c r="A2416" s="228">
        <v>828085</v>
      </c>
      <c r="B2416" s="228" t="s">
        <v>2167</v>
      </c>
      <c r="C2416" s="228" t="s">
        <v>4204</v>
      </c>
      <c r="D2416" s="228" t="s">
        <v>2291</v>
      </c>
      <c r="E2416" s="228" t="s">
        <v>132</v>
      </c>
      <c r="F2416" s="228" t="s">
        <v>7</v>
      </c>
      <c r="G2416" s="228" t="s">
        <v>128</v>
      </c>
      <c r="H2416" s="228">
        <v>23</v>
      </c>
      <c r="I2416" s="228">
        <v>23</v>
      </c>
      <c r="J2416" s="228">
        <v>23</v>
      </c>
      <c r="K2416" s="228">
        <v>23</v>
      </c>
      <c r="L2416" s="231">
        <v>23</v>
      </c>
      <c r="N2416" s="119" t="str">
        <f t="shared" si="114"/>
        <v>828085-10001-M</v>
      </c>
      <c r="O2416" s="122">
        <f>IF(B2416="NET","",IF(B2416="","",IFERROR(VLOOKUP(N2416,EAN!$A:$B,2,FALSE),"MANGLER - MÅ OPPDATERE EAN-FANEN")))</f>
        <v>7048652765956</v>
      </c>
      <c r="P2416" s="119">
        <f t="shared" si="115"/>
        <v>23</v>
      </c>
      <c r="Q2416" s="119">
        <f t="shared" si="116"/>
        <v>23</v>
      </c>
      <c r="S2416" s="137"/>
      <c r="U2416"/>
    </row>
    <row r="2417" spans="1:21" x14ac:dyDescent="0.2">
      <c r="A2417" s="228">
        <v>828085</v>
      </c>
      <c r="B2417" s="228" t="s">
        <v>2167</v>
      </c>
      <c r="C2417" s="228" t="s">
        <v>4204</v>
      </c>
      <c r="D2417" s="228" t="s">
        <v>2292</v>
      </c>
      <c r="E2417" s="228" t="s">
        <v>132</v>
      </c>
      <c r="F2417" s="228" t="s">
        <v>67</v>
      </c>
      <c r="G2417" s="228" t="s">
        <v>128</v>
      </c>
      <c r="H2417" s="228">
        <v>8</v>
      </c>
      <c r="I2417" s="228">
        <v>8</v>
      </c>
      <c r="J2417" s="228">
        <v>8</v>
      </c>
      <c r="K2417" s="228">
        <v>8</v>
      </c>
      <c r="L2417" s="231">
        <v>8</v>
      </c>
      <c r="N2417" s="119" t="str">
        <f t="shared" si="114"/>
        <v>828085-10001-L</v>
      </c>
      <c r="O2417" s="122">
        <f>IF(B2417="NET","",IF(B2417="","",IFERROR(VLOOKUP(N2417,EAN!$A:$B,2,FALSE),"MANGLER - MÅ OPPDATERE EAN-FANEN")))</f>
        <v>7048652765949</v>
      </c>
      <c r="P2417" s="119">
        <f t="shared" si="115"/>
        <v>8</v>
      </c>
      <c r="Q2417" s="119">
        <f t="shared" si="116"/>
        <v>8</v>
      </c>
      <c r="S2417" s="137"/>
      <c r="U2417"/>
    </row>
    <row r="2418" spans="1:21" x14ac:dyDescent="0.2">
      <c r="A2418" s="228">
        <v>828085</v>
      </c>
      <c r="B2418" s="228" t="s">
        <v>2167</v>
      </c>
      <c r="C2418" s="228" t="s">
        <v>4204</v>
      </c>
      <c r="D2418" s="228" t="s">
        <v>2298</v>
      </c>
      <c r="E2418" s="228" t="s">
        <v>4395</v>
      </c>
      <c r="F2418" s="228" t="s">
        <v>69</v>
      </c>
      <c r="G2418" s="228" t="s">
        <v>128</v>
      </c>
      <c r="H2418" s="228">
        <v>10</v>
      </c>
      <c r="I2418" s="228">
        <v>10</v>
      </c>
      <c r="J2418" s="228">
        <v>10</v>
      </c>
      <c r="K2418" s="228">
        <v>10</v>
      </c>
      <c r="L2418" s="231">
        <v>10</v>
      </c>
      <c r="N2418" s="119" t="str">
        <f t="shared" si="114"/>
        <v>828085-55504-XS</v>
      </c>
      <c r="O2418" s="122">
        <f>IF(B2418="NET","",IF(B2418="","",IFERROR(VLOOKUP(N2418,EAN!$A:$B,2,FALSE),"MANGLER - MÅ OPPDATERE EAN-FANEN")))</f>
        <v>7048652766014</v>
      </c>
      <c r="P2418" s="119">
        <f t="shared" si="115"/>
        <v>10</v>
      </c>
      <c r="Q2418" s="119">
        <f t="shared" si="116"/>
        <v>10</v>
      </c>
      <c r="S2418" s="137"/>
      <c r="U2418"/>
    </row>
    <row r="2419" spans="1:21" x14ac:dyDescent="0.2">
      <c r="A2419" s="228">
        <v>828085</v>
      </c>
      <c r="B2419" s="228" t="s">
        <v>2167</v>
      </c>
      <c r="C2419" s="228" t="s">
        <v>4204</v>
      </c>
      <c r="D2419" s="228" t="s">
        <v>2294</v>
      </c>
      <c r="E2419" s="228" t="s">
        <v>4395</v>
      </c>
      <c r="F2419" s="228" t="s">
        <v>8</v>
      </c>
      <c r="G2419" s="228" t="s">
        <v>128</v>
      </c>
      <c r="H2419" s="228">
        <v>24</v>
      </c>
      <c r="I2419" s="228">
        <v>24</v>
      </c>
      <c r="J2419" s="228">
        <v>24</v>
      </c>
      <c r="K2419" s="228">
        <v>24</v>
      </c>
      <c r="L2419" s="231">
        <v>24</v>
      </c>
      <c r="N2419" s="119" t="str">
        <f t="shared" si="114"/>
        <v>828085-55504-S</v>
      </c>
      <c r="O2419" s="122">
        <f>IF(B2419="NET","",IF(B2419="","",IFERROR(VLOOKUP(N2419,EAN!$A:$B,2,FALSE),"MANGLER - MÅ OPPDATERE EAN-FANEN")))</f>
        <v>7048652766007</v>
      </c>
      <c r="P2419" s="119">
        <f t="shared" si="115"/>
        <v>24</v>
      </c>
      <c r="Q2419" s="119">
        <f t="shared" si="116"/>
        <v>24</v>
      </c>
      <c r="S2419" s="137"/>
      <c r="U2419"/>
    </row>
    <row r="2420" spans="1:21" x14ac:dyDescent="0.2">
      <c r="A2420" s="228">
        <v>828085</v>
      </c>
      <c r="B2420" s="228" t="s">
        <v>2167</v>
      </c>
      <c r="C2420" s="228" t="s">
        <v>4204</v>
      </c>
      <c r="D2420" s="228" t="s">
        <v>2295</v>
      </c>
      <c r="E2420" s="228" t="s">
        <v>4395</v>
      </c>
      <c r="F2420" s="228" t="s">
        <v>7</v>
      </c>
      <c r="G2420" s="228" t="s">
        <v>128</v>
      </c>
      <c r="H2420" s="228">
        <v>35</v>
      </c>
      <c r="I2420" s="228">
        <v>35</v>
      </c>
      <c r="J2420" s="228">
        <v>35</v>
      </c>
      <c r="K2420" s="228">
        <v>35</v>
      </c>
      <c r="L2420" s="231">
        <v>35</v>
      </c>
      <c r="N2420" s="119" t="str">
        <f t="shared" si="114"/>
        <v>828085-55504-M</v>
      </c>
      <c r="O2420" s="122">
        <f>IF(B2420="NET","",IF(B2420="","",IFERROR(VLOOKUP(N2420,EAN!$A:$B,2,FALSE),"MANGLER - MÅ OPPDATERE EAN-FANEN")))</f>
        <v>7048652765994</v>
      </c>
      <c r="P2420" s="119">
        <f t="shared" si="115"/>
        <v>35</v>
      </c>
      <c r="Q2420" s="119">
        <f t="shared" si="116"/>
        <v>35</v>
      </c>
      <c r="S2420" s="137"/>
      <c r="U2420"/>
    </row>
    <row r="2421" spans="1:21" x14ac:dyDescent="0.2">
      <c r="A2421" s="228">
        <v>828085</v>
      </c>
      <c r="B2421" s="228" t="s">
        <v>2167</v>
      </c>
      <c r="C2421" s="228" t="s">
        <v>4204</v>
      </c>
      <c r="D2421" s="228" t="s">
        <v>2296</v>
      </c>
      <c r="E2421" s="228" t="s">
        <v>4395</v>
      </c>
      <c r="F2421" s="228" t="s">
        <v>67</v>
      </c>
      <c r="G2421" s="228" t="s">
        <v>128</v>
      </c>
      <c r="H2421" s="228">
        <v>12</v>
      </c>
      <c r="I2421" s="228">
        <v>12</v>
      </c>
      <c r="J2421" s="228">
        <v>12</v>
      </c>
      <c r="K2421" s="228">
        <v>12</v>
      </c>
      <c r="L2421" s="231">
        <v>12</v>
      </c>
      <c r="N2421" s="119" t="str">
        <f t="shared" si="114"/>
        <v>828085-55504-L</v>
      </c>
      <c r="O2421" s="122">
        <f>IF(B2421="NET","",IF(B2421="","",IFERROR(VLOOKUP(N2421,EAN!$A:$B,2,FALSE),"MANGLER - MÅ OPPDATERE EAN-FANEN")))</f>
        <v>7048652765987</v>
      </c>
      <c r="P2421" s="119">
        <f t="shared" si="115"/>
        <v>12</v>
      </c>
      <c r="Q2421" s="119">
        <f t="shared" si="116"/>
        <v>12</v>
      </c>
      <c r="S2421" s="137"/>
      <c r="U2421"/>
    </row>
    <row r="2422" spans="1:21" x14ac:dyDescent="0.2">
      <c r="A2422" s="228">
        <v>828085</v>
      </c>
      <c r="B2422" s="228" t="s">
        <v>2167</v>
      </c>
      <c r="C2422" s="228" t="s">
        <v>4204</v>
      </c>
      <c r="D2422" s="228" t="s">
        <v>2299</v>
      </c>
      <c r="E2422" s="228" t="s">
        <v>4509</v>
      </c>
      <c r="F2422" s="228" t="s">
        <v>69</v>
      </c>
      <c r="G2422" s="228" t="s">
        <v>128</v>
      </c>
      <c r="H2422" s="228">
        <v>46</v>
      </c>
      <c r="I2422" s="228">
        <v>46</v>
      </c>
      <c r="J2422" s="228">
        <v>46</v>
      </c>
      <c r="K2422" s="228">
        <v>46</v>
      </c>
      <c r="L2422" s="231">
        <v>46</v>
      </c>
      <c r="N2422" s="119" t="str">
        <f t="shared" si="114"/>
        <v>828085-56001-XS</v>
      </c>
      <c r="O2422" s="122">
        <f>IF(B2422="NET","",IF(B2422="","",IFERROR(VLOOKUP(N2422,EAN!$A:$B,2,FALSE),"MANGLER - MÅ OPPDATERE EAN-FANEN")))</f>
        <v>7048652766052</v>
      </c>
      <c r="P2422" s="119">
        <f t="shared" si="115"/>
        <v>46</v>
      </c>
      <c r="Q2422" s="119">
        <f t="shared" si="116"/>
        <v>46</v>
      </c>
      <c r="S2422" s="137"/>
      <c r="U2422"/>
    </row>
    <row r="2423" spans="1:21" x14ac:dyDescent="0.2">
      <c r="A2423" s="228">
        <v>828085</v>
      </c>
      <c r="B2423" s="228" t="s">
        <v>2167</v>
      </c>
      <c r="C2423" s="228" t="s">
        <v>4204</v>
      </c>
      <c r="D2423" s="228" t="s">
        <v>2300</v>
      </c>
      <c r="E2423" s="228" t="s">
        <v>4509</v>
      </c>
      <c r="F2423" s="228" t="s">
        <v>8</v>
      </c>
      <c r="G2423" s="228" t="s">
        <v>128</v>
      </c>
      <c r="H2423" s="228">
        <v>118</v>
      </c>
      <c r="I2423" s="228">
        <v>118</v>
      </c>
      <c r="J2423" s="228">
        <v>118</v>
      </c>
      <c r="K2423" s="228">
        <v>118</v>
      </c>
      <c r="L2423" s="231">
        <v>118</v>
      </c>
      <c r="N2423" s="119" t="str">
        <f t="shared" si="114"/>
        <v>828085-56001-S</v>
      </c>
      <c r="O2423" s="122">
        <f>IF(B2423="NET","",IF(B2423="","",IFERROR(VLOOKUP(N2423,EAN!$A:$B,2,FALSE),"MANGLER - MÅ OPPDATERE EAN-FANEN")))</f>
        <v>7048652766045</v>
      </c>
      <c r="P2423" s="119">
        <f t="shared" si="115"/>
        <v>118</v>
      </c>
      <c r="Q2423" s="119">
        <f t="shared" si="116"/>
        <v>118</v>
      </c>
      <c r="S2423" s="137"/>
      <c r="U2423"/>
    </row>
    <row r="2424" spans="1:21" x14ac:dyDescent="0.2">
      <c r="A2424" s="228">
        <v>828085</v>
      </c>
      <c r="B2424" s="228" t="s">
        <v>2167</v>
      </c>
      <c r="C2424" s="228" t="s">
        <v>4204</v>
      </c>
      <c r="D2424" s="228" t="s">
        <v>2301</v>
      </c>
      <c r="E2424" s="228" t="s">
        <v>4509</v>
      </c>
      <c r="F2424" s="228" t="s">
        <v>7</v>
      </c>
      <c r="G2424" s="228" t="s">
        <v>128</v>
      </c>
      <c r="H2424" s="228">
        <v>167</v>
      </c>
      <c r="I2424" s="228">
        <v>167</v>
      </c>
      <c r="J2424" s="228">
        <v>167</v>
      </c>
      <c r="K2424" s="228">
        <v>167</v>
      </c>
      <c r="L2424" s="231">
        <v>167</v>
      </c>
      <c r="N2424" s="119" t="str">
        <f t="shared" si="114"/>
        <v>828085-56001-M</v>
      </c>
      <c r="O2424" s="122">
        <f>IF(B2424="NET","",IF(B2424="","",IFERROR(VLOOKUP(N2424,EAN!$A:$B,2,FALSE),"MANGLER - MÅ OPPDATERE EAN-FANEN")))</f>
        <v>7048652766038</v>
      </c>
      <c r="P2424" s="119">
        <f t="shared" si="115"/>
        <v>167</v>
      </c>
      <c r="Q2424" s="119">
        <f t="shared" si="116"/>
        <v>167</v>
      </c>
      <c r="S2424" s="137"/>
      <c r="U2424"/>
    </row>
    <row r="2425" spans="1:21" x14ac:dyDescent="0.2">
      <c r="A2425" s="228">
        <v>828085</v>
      </c>
      <c r="B2425" s="228" t="s">
        <v>2167</v>
      </c>
      <c r="C2425" s="228" t="s">
        <v>4204</v>
      </c>
      <c r="D2425" s="228" t="s">
        <v>2302</v>
      </c>
      <c r="E2425" s="228" t="s">
        <v>4509</v>
      </c>
      <c r="F2425" s="228" t="s">
        <v>67</v>
      </c>
      <c r="G2425" s="228" t="s">
        <v>128</v>
      </c>
      <c r="H2425" s="228">
        <v>45</v>
      </c>
      <c r="I2425" s="228">
        <v>45</v>
      </c>
      <c r="J2425" s="228">
        <v>45</v>
      </c>
      <c r="K2425" s="228">
        <v>45</v>
      </c>
      <c r="L2425" s="231">
        <v>45</v>
      </c>
      <c r="N2425" s="119" t="str">
        <f t="shared" si="114"/>
        <v>828085-56001-L</v>
      </c>
      <c r="O2425" s="122">
        <f>IF(B2425="NET","",IF(B2425="","",IFERROR(VLOOKUP(N2425,EAN!$A:$B,2,FALSE),"MANGLER - MÅ OPPDATERE EAN-FANEN")))</f>
        <v>7048652766021</v>
      </c>
      <c r="P2425" s="119">
        <f t="shared" si="115"/>
        <v>45</v>
      </c>
      <c r="Q2425" s="119">
        <f t="shared" si="116"/>
        <v>45</v>
      </c>
      <c r="S2425" s="137"/>
      <c r="U2425"/>
    </row>
    <row r="2426" spans="1:21" x14ac:dyDescent="0.2">
      <c r="A2426" s="228">
        <v>828085</v>
      </c>
      <c r="B2426" s="228" t="s">
        <v>2167</v>
      </c>
      <c r="C2426" s="228" t="s">
        <v>4204</v>
      </c>
      <c r="D2426" s="228" t="s">
        <v>625</v>
      </c>
      <c r="E2426" s="228" t="s">
        <v>2154</v>
      </c>
      <c r="F2426" s="228" t="s">
        <v>69</v>
      </c>
      <c r="G2426" s="228" t="s">
        <v>504</v>
      </c>
      <c r="H2426" s="228">
        <v>0</v>
      </c>
      <c r="I2426" s="228">
        <v>0</v>
      </c>
      <c r="J2426" s="228">
        <v>0</v>
      </c>
      <c r="K2426" s="228">
        <v>0</v>
      </c>
      <c r="L2426" s="231">
        <v>0</v>
      </c>
      <c r="N2426" s="119" t="str">
        <f t="shared" si="114"/>
        <v>828085-CORAL-XS</v>
      </c>
      <c r="O2426" s="122">
        <f>IF(B2426="NET","",IF(B2426="","",IFERROR(VLOOKUP(N2426,EAN!$A:$B,2,FALSE),"MANGLER - MÅ OPPDATERE EAN-FANEN")))</f>
        <v>7048652276520</v>
      </c>
      <c r="P2426" s="119">
        <f t="shared" si="115"/>
        <v>0</v>
      </c>
      <c r="Q2426" s="119">
        <f t="shared" si="116"/>
        <v>0</v>
      </c>
      <c r="S2426" s="137"/>
      <c r="U2426"/>
    </row>
    <row r="2427" spans="1:21" x14ac:dyDescent="0.2">
      <c r="A2427" s="228">
        <v>828085</v>
      </c>
      <c r="B2427" s="228" t="s">
        <v>2167</v>
      </c>
      <c r="C2427" s="228" t="s">
        <v>4204</v>
      </c>
      <c r="D2427" s="228" t="s">
        <v>626</v>
      </c>
      <c r="E2427" s="228" t="s">
        <v>2154</v>
      </c>
      <c r="F2427" s="228" t="s">
        <v>8</v>
      </c>
      <c r="G2427" s="228" t="s">
        <v>504</v>
      </c>
      <c r="H2427" s="228">
        <v>0</v>
      </c>
      <c r="I2427" s="228">
        <v>0</v>
      </c>
      <c r="J2427" s="228">
        <v>0</v>
      </c>
      <c r="K2427" s="228">
        <v>0</v>
      </c>
      <c r="L2427" s="231">
        <v>0</v>
      </c>
      <c r="N2427" s="119" t="str">
        <f t="shared" si="114"/>
        <v>828085-CORAL-S</v>
      </c>
      <c r="O2427" s="122">
        <f>IF(B2427="NET","",IF(B2427="","",IFERROR(VLOOKUP(N2427,EAN!$A:$B,2,FALSE),"MANGLER - MÅ OPPDATERE EAN-FANEN")))</f>
        <v>7048652276513</v>
      </c>
      <c r="P2427" s="119">
        <f t="shared" si="115"/>
        <v>0</v>
      </c>
      <c r="Q2427" s="119">
        <f t="shared" si="116"/>
        <v>0</v>
      </c>
      <c r="S2427" s="137"/>
      <c r="U2427"/>
    </row>
    <row r="2428" spans="1:21" x14ac:dyDescent="0.2">
      <c r="A2428" s="228">
        <v>828085</v>
      </c>
      <c r="B2428" s="228" t="s">
        <v>2167</v>
      </c>
      <c r="C2428" s="228" t="s">
        <v>4204</v>
      </c>
      <c r="D2428" s="228" t="s">
        <v>627</v>
      </c>
      <c r="E2428" s="228" t="s">
        <v>2154</v>
      </c>
      <c r="F2428" s="228" t="s">
        <v>7</v>
      </c>
      <c r="G2428" s="228" t="s">
        <v>504</v>
      </c>
      <c r="H2428" s="228">
        <v>0</v>
      </c>
      <c r="I2428" s="228">
        <v>0</v>
      </c>
      <c r="J2428" s="228">
        <v>0</v>
      </c>
      <c r="K2428" s="228">
        <v>0</v>
      </c>
      <c r="L2428" s="231">
        <v>0</v>
      </c>
      <c r="N2428" s="119" t="str">
        <f t="shared" si="114"/>
        <v>828085-CORAL-M</v>
      </c>
      <c r="O2428" s="122">
        <f>IF(B2428="NET","",IF(B2428="","",IFERROR(VLOOKUP(N2428,EAN!$A:$B,2,FALSE),"MANGLER - MÅ OPPDATERE EAN-FANEN")))</f>
        <v>7048652276506</v>
      </c>
      <c r="P2428" s="119">
        <f t="shared" si="115"/>
        <v>0</v>
      </c>
      <c r="Q2428" s="119">
        <f t="shared" si="116"/>
        <v>0</v>
      </c>
      <c r="S2428" s="137"/>
      <c r="U2428"/>
    </row>
    <row r="2429" spans="1:21" x14ac:dyDescent="0.2">
      <c r="A2429" s="228">
        <v>828085</v>
      </c>
      <c r="B2429" s="228" t="s">
        <v>2167</v>
      </c>
      <c r="C2429" s="228" t="s">
        <v>4204</v>
      </c>
      <c r="D2429" s="228" t="s">
        <v>628</v>
      </c>
      <c r="E2429" s="228" t="s">
        <v>2154</v>
      </c>
      <c r="F2429" s="228" t="s">
        <v>67</v>
      </c>
      <c r="G2429" s="228" t="s">
        <v>504</v>
      </c>
      <c r="H2429" s="228">
        <v>0</v>
      </c>
      <c r="I2429" s="228">
        <v>0</v>
      </c>
      <c r="J2429" s="228">
        <v>0</v>
      </c>
      <c r="K2429" s="228">
        <v>0</v>
      </c>
      <c r="L2429" s="231">
        <v>0</v>
      </c>
      <c r="N2429" s="119" t="str">
        <f t="shared" si="114"/>
        <v>828085-CORAL-L</v>
      </c>
      <c r="O2429" s="122">
        <f>IF(B2429="NET","",IF(B2429="","",IFERROR(VLOOKUP(N2429,EAN!$A:$B,2,FALSE),"MANGLER - MÅ OPPDATERE EAN-FANEN")))</f>
        <v>7048652276490</v>
      </c>
      <c r="P2429" s="119">
        <f t="shared" si="115"/>
        <v>0</v>
      </c>
      <c r="Q2429" s="119">
        <f t="shared" si="116"/>
        <v>0</v>
      </c>
      <c r="S2429" s="137"/>
      <c r="U2429"/>
    </row>
    <row r="2430" spans="1:21" x14ac:dyDescent="0.2">
      <c r="A2430" s="228">
        <v>828085</v>
      </c>
      <c r="B2430" s="228" t="s">
        <v>2167</v>
      </c>
      <c r="C2430" s="228" t="s">
        <v>4204</v>
      </c>
      <c r="D2430" s="228" t="s">
        <v>827</v>
      </c>
      <c r="E2430" s="228" t="s">
        <v>194</v>
      </c>
      <c r="F2430" s="228" t="s">
        <v>69</v>
      </c>
      <c r="G2430" s="228" t="s">
        <v>504</v>
      </c>
      <c r="H2430" s="228">
        <v>0</v>
      </c>
      <c r="I2430" s="228">
        <v>0</v>
      </c>
      <c r="J2430" s="228">
        <v>0</v>
      </c>
      <c r="K2430" s="228">
        <v>0</v>
      </c>
      <c r="L2430" s="231">
        <v>0</v>
      </c>
      <c r="N2430" s="119" t="str">
        <f t="shared" si="114"/>
        <v>828085-FOGRN-XS</v>
      </c>
      <c r="O2430" s="122">
        <f>IF(B2430="NET","",IF(B2430="","",IFERROR(VLOOKUP(N2430,EAN!$A:$B,2,FALSE),"MANGLER - MÅ OPPDATERE EAN-FANEN")))</f>
        <v>7048652538161</v>
      </c>
      <c r="P2430" s="119">
        <f t="shared" si="115"/>
        <v>0</v>
      </c>
      <c r="Q2430" s="119">
        <f t="shared" si="116"/>
        <v>0</v>
      </c>
      <c r="S2430" s="137"/>
      <c r="U2430"/>
    </row>
    <row r="2431" spans="1:21" x14ac:dyDescent="0.2">
      <c r="A2431" s="228">
        <v>828085</v>
      </c>
      <c r="B2431" s="228" t="s">
        <v>2167</v>
      </c>
      <c r="C2431" s="228" t="s">
        <v>4204</v>
      </c>
      <c r="D2431" s="228" t="s">
        <v>200</v>
      </c>
      <c r="E2431" s="228" t="s">
        <v>194</v>
      </c>
      <c r="F2431" s="228" t="s">
        <v>8</v>
      </c>
      <c r="G2431" s="228" t="s">
        <v>504</v>
      </c>
      <c r="H2431" s="228">
        <v>0</v>
      </c>
      <c r="I2431" s="228">
        <v>0</v>
      </c>
      <c r="J2431" s="228">
        <v>0</v>
      </c>
      <c r="K2431" s="228">
        <v>0</v>
      </c>
      <c r="L2431" s="231">
        <v>0</v>
      </c>
      <c r="N2431" s="119" t="str">
        <f t="shared" si="114"/>
        <v>828085-FOGRN-S</v>
      </c>
      <c r="O2431" s="122">
        <f>IF(B2431="NET","",IF(B2431="","",IFERROR(VLOOKUP(N2431,EAN!$A:$B,2,FALSE),"MANGLER - MÅ OPPDATERE EAN-FANEN")))</f>
        <v>7048652538154</v>
      </c>
      <c r="P2431" s="119">
        <f t="shared" si="115"/>
        <v>0</v>
      </c>
      <c r="Q2431" s="119">
        <f t="shared" si="116"/>
        <v>0</v>
      </c>
      <c r="S2431" s="137"/>
      <c r="U2431"/>
    </row>
    <row r="2432" spans="1:21" x14ac:dyDescent="0.2">
      <c r="A2432" s="228">
        <v>828085</v>
      </c>
      <c r="B2432" s="228" t="s">
        <v>2167</v>
      </c>
      <c r="C2432" s="228" t="s">
        <v>4204</v>
      </c>
      <c r="D2432" s="228" t="s">
        <v>201</v>
      </c>
      <c r="E2432" s="228" t="s">
        <v>194</v>
      </c>
      <c r="F2432" s="228" t="s">
        <v>7</v>
      </c>
      <c r="G2432" s="228" t="s">
        <v>504</v>
      </c>
      <c r="H2432" s="228">
        <v>0</v>
      </c>
      <c r="I2432" s="228">
        <v>0</v>
      </c>
      <c r="J2432" s="228">
        <v>0</v>
      </c>
      <c r="K2432" s="228">
        <v>0</v>
      </c>
      <c r="L2432" s="231">
        <v>0</v>
      </c>
      <c r="N2432" s="119" t="str">
        <f t="shared" si="114"/>
        <v>828085-FOGRN-M</v>
      </c>
      <c r="O2432" s="122">
        <f>IF(B2432="NET","",IF(B2432="","",IFERROR(VLOOKUP(N2432,EAN!$A:$B,2,FALSE),"MANGLER - MÅ OPPDATERE EAN-FANEN")))</f>
        <v>7048652538147</v>
      </c>
      <c r="P2432" s="119">
        <f t="shared" si="115"/>
        <v>0</v>
      </c>
      <c r="Q2432" s="119">
        <f t="shared" si="116"/>
        <v>0</v>
      </c>
      <c r="S2432" s="137"/>
      <c r="U2432"/>
    </row>
    <row r="2433" spans="1:21" x14ac:dyDescent="0.2">
      <c r="A2433" s="228">
        <v>828085</v>
      </c>
      <c r="B2433" s="228" t="s">
        <v>2167</v>
      </c>
      <c r="C2433" s="228" t="s">
        <v>4204</v>
      </c>
      <c r="D2433" s="228" t="s">
        <v>202</v>
      </c>
      <c r="E2433" s="228" t="s">
        <v>194</v>
      </c>
      <c r="F2433" s="228" t="s">
        <v>67</v>
      </c>
      <c r="G2433" s="228" t="s">
        <v>504</v>
      </c>
      <c r="H2433" s="228">
        <v>0</v>
      </c>
      <c r="I2433" s="228">
        <v>0</v>
      </c>
      <c r="J2433" s="228">
        <v>0</v>
      </c>
      <c r="K2433" s="228">
        <v>0</v>
      </c>
      <c r="L2433" s="231">
        <v>0</v>
      </c>
      <c r="N2433" s="119" t="str">
        <f t="shared" si="114"/>
        <v>828085-FOGRN-L</v>
      </c>
      <c r="O2433" s="122">
        <f>IF(B2433="NET","",IF(B2433="","",IFERROR(VLOOKUP(N2433,EAN!$A:$B,2,FALSE),"MANGLER - MÅ OPPDATERE EAN-FANEN")))</f>
        <v>7048652538130</v>
      </c>
      <c r="P2433" s="119">
        <f t="shared" si="115"/>
        <v>0</v>
      </c>
      <c r="Q2433" s="119">
        <f t="shared" si="116"/>
        <v>0</v>
      </c>
      <c r="S2433" s="137"/>
      <c r="U2433"/>
    </row>
    <row r="2434" spans="1:21" x14ac:dyDescent="0.2">
      <c r="A2434" s="228">
        <v>828085</v>
      </c>
      <c r="B2434" s="228" t="s">
        <v>2167</v>
      </c>
      <c r="C2434" s="228" t="s">
        <v>4204</v>
      </c>
      <c r="D2434" s="228" t="s">
        <v>169</v>
      </c>
      <c r="E2434" s="228" t="s">
        <v>133</v>
      </c>
      <c r="F2434" s="228" t="s">
        <v>69</v>
      </c>
      <c r="G2434" s="228" t="s">
        <v>504</v>
      </c>
      <c r="H2434" s="228">
        <v>0</v>
      </c>
      <c r="I2434" s="228">
        <v>0</v>
      </c>
      <c r="J2434" s="228">
        <v>0</v>
      </c>
      <c r="K2434" s="228">
        <v>0</v>
      </c>
      <c r="L2434" s="231">
        <v>0</v>
      </c>
      <c r="N2434" s="119" t="str">
        <f t="shared" si="114"/>
        <v>828085-GRBLU-XS</v>
      </c>
      <c r="O2434" s="122">
        <f>IF(B2434="NET","",IF(B2434="","",IFERROR(VLOOKUP(N2434,EAN!$A:$B,2,FALSE),"MANGLER - MÅ OPPDATERE EAN-FANEN")))</f>
        <v>7048652276568</v>
      </c>
      <c r="P2434" s="119">
        <f t="shared" si="115"/>
        <v>0</v>
      </c>
      <c r="Q2434" s="119">
        <f t="shared" si="116"/>
        <v>0</v>
      </c>
      <c r="S2434" s="137"/>
      <c r="U2434"/>
    </row>
    <row r="2435" spans="1:21" x14ac:dyDescent="0.2">
      <c r="A2435" s="228">
        <v>828085</v>
      </c>
      <c r="B2435" s="228" t="s">
        <v>2167</v>
      </c>
      <c r="C2435" s="228" t="s">
        <v>4204</v>
      </c>
      <c r="D2435" s="228" t="s">
        <v>170</v>
      </c>
      <c r="E2435" s="228" t="s">
        <v>133</v>
      </c>
      <c r="F2435" s="228" t="s">
        <v>8</v>
      </c>
      <c r="G2435" s="228" t="s">
        <v>504</v>
      </c>
      <c r="H2435" s="228">
        <v>0</v>
      </c>
      <c r="I2435" s="228">
        <v>0</v>
      </c>
      <c r="J2435" s="228">
        <v>0</v>
      </c>
      <c r="K2435" s="228">
        <v>0</v>
      </c>
      <c r="L2435" s="231">
        <v>0</v>
      </c>
      <c r="N2435" s="119" t="str">
        <f t="shared" si="114"/>
        <v>828085-GRBLU-S</v>
      </c>
      <c r="O2435" s="122">
        <f>IF(B2435="NET","",IF(B2435="","",IFERROR(VLOOKUP(N2435,EAN!$A:$B,2,FALSE),"MANGLER - MÅ OPPDATERE EAN-FANEN")))</f>
        <v>7048652276551</v>
      </c>
      <c r="P2435" s="119">
        <f t="shared" si="115"/>
        <v>0</v>
      </c>
      <c r="Q2435" s="119">
        <f t="shared" si="116"/>
        <v>0</v>
      </c>
      <c r="S2435" s="137"/>
      <c r="U2435"/>
    </row>
    <row r="2436" spans="1:21" x14ac:dyDescent="0.2">
      <c r="A2436" s="228">
        <v>828085</v>
      </c>
      <c r="B2436" s="228" t="s">
        <v>2167</v>
      </c>
      <c r="C2436" s="228" t="s">
        <v>4204</v>
      </c>
      <c r="D2436" s="228" t="s">
        <v>171</v>
      </c>
      <c r="E2436" s="228" t="s">
        <v>133</v>
      </c>
      <c r="F2436" s="228" t="s">
        <v>7</v>
      </c>
      <c r="G2436" s="228" t="s">
        <v>504</v>
      </c>
      <c r="H2436" s="228">
        <v>0</v>
      </c>
      <c r="I2436" s="228">
        <v>0</v>
      </c>
      <c r="J2436" s="228">
        <v>0</v>
      </c>
      <c r="K2436" s="228">
        <v>0</v>
      </c>
      <c r="L2436" s="231">
        <v>0</v>
      </c>
      <c r="N2436" s="119" t="str">
        <f t="shared" si="114"/>
        <v>828085-GRBLU-M</v>
      </c>
      <c r="O2436" s="122">
        <f>IF(B2436="NET","",IF(B2436="","",IFERROR(VLOOKUP(N2436,EAN!$A:$B,2,FALSE),"MANGLER - MÅ OPPDATERE EAN-FANEN")))</f>
        <v>7048652276544</v>
      </c>
      <c r="P2436" s="119">
        <f t="shared" si="115"/>
        <v>0</v>
      </c>
      <c r="Q2436" s="119">
        <f t="shared" si="116"/>
        <v>0</v>
      </c>
      <c r="S2436" s="137"/>
      <c r="U2436"/>
    </row>
    <row r="2437" spans="1:21" x14ac:dyDescent="0.2">
      <c r="A2437" s="228">
        <v>828085</v>
      </c>
      <c r="B2437" s="228" t="s">
        <v>2167</v>
      </c>
      <c r="C2437" s="228" t="s">
        <v>4204</v>
      </c>
      <c r="D2437" s="228" t="s">
        <v>172</v>
      </c>
      <c r="E2437" s="228" t="s">
        <v>133</v>
      </c>
      <c r="F2437" s="228" t="s">
        <v>67</v>
      </c>
      <c r="G2437" s="228" t="s">
        <v>504</v>
      </c>
      <c r="H2437" s="228">
        <v>0</v>
      </c>
      <c r="I2437" s="228">
        <v>0</v>
      </c>
      <c r="J2437" s="228">
        <v>0</v>
      </c>
      <c r="K2437" s="228">
        <v>0</v>
      </c>
      <c r="L2437" s="231">
        <v>0</v>
      </c>
      <c r="N2437" s="119" t="str">
        <f t="shared" si="114"/>
        <v>828085-GRBLU-L</v>
      </c>
      <c r="O2437" s="122">
        <f>IF(B2437="NET","",IF(B2437="","",IFERROR(VLOOKUP(N2437,EAN!$A:$B,2,FALSE),"MANGLER - MÅ OPPDATERE EAN-FANEN")))</f>
        <v>7048652276537</v>
      </c>
      <c r="P2437" s="119">
        <f t="shared" si="115"/>
        <v>0</v>
      </c>
      <c r="Q2437" s="119">
        <f t="shared" si="116"/>
        <v>0</v>
      </c>
      <c r="S2437" s="137"/>
      <c r="U2437"/>
    </row>
    <row r="2438" spans="1:21" x14ac:dyDescent="0.2">
      <c r="A2438" s="228">
        <v>828085</v>
      </c>
      <c r="B2438" s="228" t="s">
        <v>2167</v>
      </c>
      <c r="C2438" s="228" t="s">
        <v>4204</v>
      </c>
      <c r="D2438" s="228" t="s">
        <v>861</v>
      </c>
      <c r="E2438" s="228" t="s">
        <v>2142</v>
      </c>
      <c r="F2438" s="228" t="s">
        <v>69</v>
      </c>
      <c r="G2438" s="228" t="s">
        <v>504</v>
      </c>
      <c r="H2438" s="228">
        <v>13</v>
      </c>
      <c r="I2438" s="228">
        <v>13</v>
      </c>
      <c r="J2438" s="228">
        <v>13</v>
      </c>
      <c r="K2438" s="228">
        <v>13</v>
      </c>
      <c r="L2438" s="231">
        <v>13</v>
      </c>
      <c r="N2438" s="119" t="str">
        <f t="shared" si="114"/>
        <v>828085-LTGRY-XS</v>
      </c>
      <c r="O2438" s="122">
        <f>IF(B2438="NET","",IF(B2438="","",IFERROR(VLOOKUP(N2438,EAN!$A:$B,2,FALSE),"MANGLER - MÅ OPPDATERE EAN-FANEN")))</f>
        <v>7048652276605</v>
      </c>
      <c r="P2438" s="119">
        <f t="shared" si="115"/>
        <v>13</v>
      </c>
      <c r="Q2438" s="119">
        <f t="shared" si="116"/>
        <v>13</v>
      </c>
      <c r="S2438" s="137"/>
      <c r="U2438"/>
    </row>
    <row r="2439" spans="1:21" x14ac:dyDescent="0.2">
      <c r="A2439" s="228">
        <v>828085</v>
      </c>
      <c r="B2439" s="228" t="s">
        <v>2167</v>
      </c>
      <c r="C2439" s="228" t="s">
        <v>4204</v>
      </c>
      <c r="D2439" s="228" t="s">
        <v>622</v>
      </c>
      <c r="E2439" s="228" t="s">
        <v>2142</v>
      </c>
      <c r="F2439" s="228" t="s">
        <v>8</v>
      </c>
      <c r="G2439" s="228" t="s">
        <v>504</v>
      </c>
      <c r="H2439" s="228">
        <v>41</v>
      </c>
      <c r="I2439" s="228">
        <v>41</v>
      </c>
      <c r="J2439" s="228">
        <v>41</v>
      </c>
      <c r="K2439" s="228">
        <v>41</v>
      </c>
      <c r="L2439" s="231">
        <v>41</v>
      </c>
      <c r="N2439" s="119" t="str">
        <f t="shared" si="114"/>
        <v>828085-LTGRY-S</v>
      </c>
      <c r="O2439" s="122">
        <f>IF(B2439="NET","",IF(B2439="","",IFERROR(VLOOKUP(N2439,EAN!$A:$B,2,FALSE),"MANGLER - MÅ OPPDATERE EAN-FANEN")))</f>
        <v>7048652276599</v>
      </c>
      <c r="P2439" s="119">
        <f t="shared" si="115"/>
        <v>41</v>
      </c>
      <c r="Q2439" s="119">
        <f t="shared" si="116"/>
        <v>41</v>
      </c>
      <c r="S2439" s="137"/>
      <c r="U2439"/>
    </row>
    <row r="2440" spans="1:21" x14ac:dyDescent="0.2">
      <c r="A2440" s="228">
        <v>828085</v>
      </c>
      <c r="B2440" s="228" t="s">
        <v>2167</v>
      </c>
      <c r="C2440" s="228" t="s">
        <v>4204</v>
      </c>
      <c r="D2440" s="228" t="s">
        <v>623</v>
      </c>
      <c r="E2440" s="228" t="s">
        <v>2142</v>
      </c>
      <c r="F2440" s="228" t="s">
        <v>7</v>
      </c>
      <c r="G2440" s="228" t="s">
        <v>504</v>
      </c>
      <c r="H2440" s="228">
        <v>48</v>
      </c>
      <c r="I2440" s="228">
        <v>48</v>
      </c>
      <c r="J2440" s="228">
        <v>48</v>
      </c>
      <c r="K2440" s="228">
        <v>48</v>
      </c>
      <c r="L2440" s="231">
        <v>48</v>
      </c>
      <c r="N2440" s="119" t="str">
        <f t="shared" si="114"/>
        <v>828085-LTGRY-M</v>
      </c>
      <c r="O2440" s="122">
        <f>IF(B2440="NET","",IF(B2440="","",IFERROR(VLOOKUP(N2440,EAN!$A:$B,2,FALSE),"MANGLER - MÅ OPPDATERE EAN-FANEN")))</f>
        <v>7048652276582</v>
      </c>
      <c r="P2440" s="119">
        <f t="shared" si="115"/>
        <v>48</v>
      </c>
      <c r="Q2440" s="119">
        <f t="shared" si="116"/>
        <v>48</v>
      </c>
      <c r="S2440" s="137"/>
      <c r="U2440"/>
    </row>
    <row r="2441" spans="1:21" x14ac:dyDescent="0.2">
      <c r="A2441" s="228">
        <v>828085</v>
      </c>
      <c r="B2441" s="228" t="s">
        <v>2167</v>
      </c>
      <c r="C2441" s="228" t="s">
        <v>4204</v>
      </c>
      <c r="D2441" s="228" t="s">
        <v>624</v>
      </c>
      <c r="E2441" s="228" t="s">
        <v>2142</v>
      </c>
      <c r="F2441" s="228" t="s">
        <v>67</v>
      </c>
      <c r="G2441" s="228" t="s">
        <v>504</v>
      </c>
      <c r="H2441" s="228">
        <v>21</v>
      </c>
      <c r="I2441" s="228">
        <v>21</v>
      </c>
      <c r="J2441" s="228">
        <v>21</v>
      </c>
      <c r="K2441" s="228">
        <v>21</v>
      </c>
      <c r="L2441" s="231">
        <v>21</v>
      </c>
      <c r="N2441" s="119" t="str">
        <f t="shared" si="114"/>
        <v>828085-LTGRY-L</v>
      </c>
      <c r="O2441" s="122">
        <f>IF(B2441="NET","",IF(B2441="","",IFERROR(VLOOKUP(N2441,EAN!$A:$B,2,FALSE),"MANGLER - MÅ OPPDATERE EAN-FANEN")))</f>
        <v>7048652276575</v>
      </c>
      <c r="P2441" s="119">
        <f t="shared" si="115"/>
        <v>21</v>
      </c>
      <c r="Q2441" s="119">
        <f t="shared" si="116"/>
        <v>21</v>
      </c>
      <c r="S2441" s="137"/>
      <c r="U2441"/>
    </row>
    <row r="2442" spans="1:21" x14ac:dyDescent="0.2">
      <c r="A2442" s="228">
        <v>828085</v>
      </c>
      <c r="B2442" s="228" t="s">
        <v>2167</v>
      </c>
      <c r="C2442" s="228" t="s">
        <v>4204</v>
      </c>
      <c r="D2442" s="228" t="s">
        <v>145</v>
      </c>
      <c r="E2442" s="228" t="s">
        <v>100</v>
      </c>
      <c r="F2442" s="228" t="s">
        <v>69</v>
      </c>
      <c r="G2442" s="228" t="s">
        <v>504</v>
      </c>
      <c r="H2442" s="228">
        <v>0</v>
      </c>
      <c r="I2442" s="228">
        <v>0</v>
      </c>
      <c r="J2442" s="228">
        <v>0</v>
      </c>
      <c r="K2442" s="228">
        <v>0</v>
      </c>
      <c r="L2442" s="231">
        <v>0</v>
      </c>
      <c r="N2442" s="119" t="str">
        <f t="shared" si="114"/>
        <v>828085-RSWOD-XS</v>
      </c>
      <c r="O2442" s="122">
        <f>IF(B2442="NET","",IF(B2442="","",IFERROR(VLOOKUP(N2442,EAN!$A:$B,2,FALSE),"MANGLER - MÅ OPPDATERE EAN-FANEN")))</f>
        <v>7048652538208</v>
      </c>
      <c r="P2442" s="119">
        <f t="shared" si="115"/>
        <v>0</v>
      </c>
      <c r="Q2442" s="119">
        <f t="shared" si="116"/>
        <v>0</v>
      </c>
      <c r="S2442" s="137"/>
      <c r="U2442"/>
    </row>
    <row r="2443" spans="1:21" x14ac:dyDescent="0.2">
      <c r="A2443" s="228">
        <v>828085</v>
      </c>
      <c r="B2443" s="228" t="s">
        <v>2167</v>
      </c>
      <c r="C2443" s="228" t="s">
        <v>4204</v>
      </c>
      <c r="D2443" s="228" t="s">
        <v>146</v>
      </c>
      <c r="E2443" s="228" t="s">
        <v>100</v>
      </c>
      <c r="F2443" s="228" t="s">
        <v>8</v>
      </c>
      <c r="G2443" s="228" t="s">
        <v>504</v>
      </c>
      <c r="H2443" s="228">
        <v>17</v>
      </c>
      <c r="I2443" s="228">
        <v>17</v>
      </c>
      <c r="J2443" s="228">
        <v>17</v>
      </c>
      <c r="K2443" s="228">
        <v>17</v>
      </c>
      <c r="L2443" s="231">
        <v>17</v>
      </c>
      <c r="N2443" s="119" t="str">
        <f t="shared" si="114"/>
        <v>828085-RSWOD-S</v>
      </c>
      <c r="O2443" s="122">
        <f>IF(B2443="NET","",IF(B2443="","",IFERROR(VLOOKUP(N2443,EAN!$A:$B,2,FALSE),"MANGLER - MÅ OPPDATERE EAN-FANEN")))</f>
        <v>7048652538192</v>
      </c>
      <c r="P2443" s="119">
        <f t="shared" si="115"/>
        <v>17</v>
      </c>
      <c r="Q2443" s="119">
        <f t="shared" si="116"/>
        <v>17</v>
      </c>
      <c r="S2443" s="137"/>
      <c r="U2443"/>
    </row>
    <row r="2444" spans="1:21" x14ac:dyDescent="0.2">
      <c r="A2444" s="228">
        <v>828085</v>
      </c>
      <c r="B2444" s="228" t="s">
        <v>2167</v>
      </c>
      <c r="C2444" s="228" t="s">
        <v>4204</v>
      </c>
      <c r="D2444" s="228" t="s">
        <v>147</v>
      </c>
      <c r="E2444" s="228" t="s">
        <v>100</v>
      </c>
      <c r="F2444" s="228" t="s">
        <v>7</v>
      </c>
      <c r="G2444" s="228" t="s">
        <v>504</v>
      </c>
      <c r="H2444" s="228">
        <v>21</v>
      </c>
      <c r="I2444" s="228">
        <v>21</v>
      </c>
      <c r="J2444" s="228">
        <v>21</v>
      </c>
      <c r="K2444" s="228">
        <v>21</v>
      </c>
      <c r="L2444" s="231">
        <v>21</v>
      </c>
      <c r="N2444" s="119" t="str">
        <f t="shared" si="114"/>
        <v>828085-RSWOD-M</v>
      </c>
      <c r="O2444" s="122">
        <f>IF(B2444="NET","",IF(B2444="","",IFERROR(VLOOKUP(N2444,EAN!$A:$B,2,FALSE),"MANGLER - MÅ OPPDATERE EAN-FANEN")))</f>
        <v>7048652538185</v>
      </c>
      <c r="P2444" s="119">
        <f t="shared" si="115"/>
        <v>21</v>
      </c>
      <c r="Q2444" s="119">
        <f t="shared" si="116"/>
        <v>21</v>
      </c>
      <c r="S2444" s="137"/>
      <c r="U2444"/>
    </row>
    <row r="2445" spans="1:21" x14ac:dyDescent="0.2">
      <c r="A2445" s="228">
        <v>828085</v>
      </c>
      <c r="B2445" s="228" t="s">
        <v>2167</v>
      </c>
      <c r="C2445" s="228" t="s">
        <v>4204</v>
      </c>
      <c r="D2445" s="228" t="s">
        <v>148</v>
      </c>
      <c r="E2445" s="228" t="s">
        <v>100</v>
      </c>
      <c r="F2445" s="228" t="s">
        <v>67</v>
      </c>
      <c r="G2445" s="228" t="s">
        <v>504</v>
      </c>
      <c r="H2445" s="228">
        <v>14</v>
      </c>
      <c r="I2445" s="228">
        <v>14</v>
      </c>
      <c r="J2445" s="228">
        <v>14</v>
      </c>
      <c r="K2445" s="228">
        <v>14</v>
      </c>
      <c r="L2445" s="231">
        <v>14</v>
      </c>
      <c r="N2445" s="119" t="str">
        <f t="shared" si="114"/>
        <v>828085-RSWOD-L</v>
      </c>
      <c r="O2445" s="122">
        <f>IF(B2445="NET","",IF(B2445="","",IFERROR(VLOOKUP(N2445,EAN!$A:$B,2,FALSE),"MANGLER - MÅ OPPDATERE EAN-FANEN")))</f>
        <v>7048652538178</v>
      </c>
      <c r="P2445" s="119">
        <f t="shared" si="115"/>
        <v>14</v>
      </c>
      <c r="Q2445" s="119">
        <f t="shared" si="116"/>
        <v>14</v>
      </c>
      <c r="S2445" s="137"/>
      <c r="U2445"/>
    </row>
    <row r="2446" spans="1:21" x14ac:dyDescent="0.2">
      <c r="A2446" s="229">
        <v>828089</v>
      </c>
      <c r="B2446" s="228" t="s">
        <v>248</v>
      </c>
      <c r="C2446" s="228"/>
      <c r="D2446" s="228"/>
      <c r="E2446" s="228"/>
      <c r="F2446" s="228"/>
      <c r="G2446" s="228"/>
      <c r="H2446" s="229">
        <v>202226</v>
      </c>
      <c r="I2446" s="229">
        <v>202227</v>
      </c>
      <c r="J2446" s="229">
        <v>202228</v>
      </c>
      <c r="K2446" s="229">
        <v>202229</v>
      </c>
      <c r="L2446" s="232">
        <v>202234</v>
      </c>
      <c r="N2446" s="119" t="str">
        <f t="shared" si="114"/>
        <v>828089-</v>
      </c>
      <c r="O2446" s="122" t="str">
        <f>IF(B2446="NET","",IF(B2446="","",IFERROR(VLOOKUP(N2446,EAN!$A:$B,2,FALSE),"MANGLER - MÅ OPPDATERE EAN-FANEN")))</f>
        <v/>
      </c>
      <c r="P2446" s="119">
        <f t="shared" si="115"/>
        <v>202226</v>
      </c>
      <c r="Q2446" s="119">
        <f t="shared" si="116"/>
        <v>202234</v>
      </c>
      <c r="S2446" s="137"/>
      <c r="U2446"/>
    </row>
    <row r="2447" spans="1:21" x14ac:dyDescent="0.2">
      <c r="A2447" s="228">
        <v>828089</v>
      </c>
      <c r="B2447" s="228" t="s">
        <v>3031</v>
      </c>
      <c r="C2447" s="228" t="s">
        <v>4204</v>
      </c>
      <c r="D2447" s="228" t="s">
        <v>140</v>
      </c>
      <c r="E2447" s="228" t="s">
        <v>93</v>
      </c>
      <c r="F2447" s="228" t="s">
        <v>8</v>
      </c>
      <c r="G2447" s="228" t="s">
        <v>128</v>
      </c>
      <c r="H2447" s="228">
        <v>7</v>
      </c>
      <c r="I2447" s="228">
        <v>7</v>
      </c>
      <c r="J2447" s="228">
        <v>7</v>
      </c>
      <c r="K2447" s="228">
        <v>7</v>
      </c>
      <c r="L2447" s="231">
        <v>7</v>
      </c>
      <c r="N2447" s="119" t="str">
        <f t="shared" si="114"/>
        <v>828089-BLACK-S</v>
      </c>
      <c r="O2447" s="122">
        <f>IF(B2447="NET","",IF(B2447="","",IFERROR(VLOOKUP(N2447,EAN!$A:$B,2,FALSE),"MANGLER - MÅ OPPDATERE EAN-FANEN")))</f>
        <v>7048652276919</v>
      </c>
      <c r="P2447" s="119">
        <f t="shared" si="115"/>
        <v>7</v>
      </c>
      <c r="Q2447" s="119">
        <f t="shared" si="116"/>
        <v>7</v>
      </c>
      <c r="S2447" s="137"/>
      <c r="U2447"/>
    </row>
    <row r="2448" spans="1:21" x14ac:dyDescent="0.2">
      <c r="A2448" s="228">
        <v>828089</v>
      </c>
      <c r="B2448" s="228" t="s">
        <v>3031</v>
      </c>
      <c r="C2448" s="228" t="s">
        <v>4204</v>
      </c>
      <c r="D2448" s="228" t="s">
        <v>141</v>
      </c>
      <c r="E2448" s="228" t="s">
        <v>93</v>
      </c>
      <c r="F2448" s="228" t="s">
        <v>7</v>
      </c>
      <c r="G2448" s="228" t="s">
        <v>128</v>
      </c>
      <c r="H2448" s="228">
        <v>72</v>
      </c>
      <c r="I2448" s="228">
        <v>72</v>
      </c>
      <c r="J2448" s="228">
        <v>72</v>
      </c>
      <c r="K2448" s="228">
        <v>72</v>
      </c>
      <c r="L2448" s="231">
        <v>72</v>
      </c>
      <c r="N2448" s="119" t="str">
        <f t="shared" si="114"/>
        <v>828089-BLACK-M</v>
      </c>
      <c r="O2448" s="122">
        <f>IF(B2448="NET","",IF(B2448="","",IFERROR(VLOOKUP(N2448,EAN!$A:$B,2,FALSE),"MANGLER - MÅ OPPDATERE EAN-FANEN")))</f>
        <v>7048652276902</v>
      </c>
      <c r="P2448" s="119">
        <f t="shared" si="115"/>
        <v>72</v>
      </c>
      <c r="Q2448" s="119">
        <f t="shared" si="116"/>
        <v>72</v>
      </c>
      <c r="S2448" s="137"/>
      <c r="U2448"/>
    </row>
    <row r="2449" spans="1:21" x14ac:dyDescent="0.2">
      <c r="A2449" s="228">
        <v>828089</v>
      </c>
      <c r="B2449" s="228" t="s">
        <v>3031</v>
      </c>
      <c r="C2449" s="228" t="s">
        <v>4204</v>
      </c>
      <c r="D2449" s="228" t="s">
        <v>142</v>
      </c>
      <c r="E2449" s="228" t="s">
        <v>93</v>
      </c>
      <c r="F2449" s="228" t="s">
        <v>67</v>
      </c>
      <c r="G2449" s="228" t="s">
        <v>128</v>
      </c>
      <c r="H2449" s="228">
        <v>168</v>
      </c>
      <c r="I2449" s="228">
        <v>168</v>
      </c>
      <c r="J2449" s="228">
        <v>168</v>
      </c>
      <c r="K2449" s="228">
        <v>168</v>
      </c>
      <c r="L2449" s="231">
        <v>168</v>
      </c>
      <c r="N2449" s="119" t="str">
        <f t="shared" si="114"/>
        <v>828089-BLACK-L</v>
      </c>
      <c r="O2449" s="122">
        <f>IF(B2449="NET","",IF(B2449="","",IFERROR(VLOOKUP(N2449,EAN!$A:$B,2,FALSE),"MANGLER - MÅ OPPDATERE EAN-FANEN")))</f>
        <v>7048652276896</v>
      </c>
      <c r="P2449" s="119">
        <f t="shared" si="115"/>
        <v>168</v>
      </c>
      <c r="Q2449" s="119">
        <f t="shared" si="116"/>
        <v>168</v>
      </c>
      <c r="S2449" s="137"/>
      <c r="U2449"/>
    </row>
    <row r="2450" spans="1:21" x14ac:dyDescent="0.2">
      <c r="A2450" s="228">
        <v>828089</v>
      </c>
      <c r="B2450" s="228" t="s">
        <v>3031</v>
      </c>
      <c r="C2450" s="228" t="s">
        <v>4204</v>
      </c>
      <c r="D2450" s="228" t="s">
        <v>143</v>
      </c>
      <c r="E2450" s="228" t="s">
        <v>93</v>
      </c>
      <c r="F2450" s="228" t="s">
        <v>68</v>
      </c>
      <c r="G2450" s="228" t="s">
        <v>128</v>
      </c>
      <c r="H2450" s="228">
        <v>83</v>
      </c>
      <c r="I2450" s="228">
        <v>83</v>
      </c>
      <c r="J2450" s="228">
        <v>83</v>
      </c>
      <c r="K2450" s="228">
        <v>83</v>
      </c>
      <c r="L2450" s="231">
        <v>83</v>
      </c>
      <c r="N2450" s="119" t="str">
        <f t="shared" si="114"/>
        <v>828089-BLACK-XL</v>
      </c>
      <c r="O2450" s="122">
        <f>IF(B2450="NET","",IF(B2450="","",IFERROR(VLOOKUP(N2450,EAN!$A:$B,2,FALSE),"MANGLER - MÅ OPPDATERE EAN-FANEN")))</f>
        <v>7048652276926</v>
      </c>
      <c r="P2450" s="119">
        <f t="shared" si="115"/>
        <v>83</v>
      </c>
      <c r="Q2450" s="119">
        <f t="shared" si="116"/>
        <v>83</v>
      </c>
      <c r="S2450" s="137"/>
      <c r="U2450"/>
    </row>
    <row r="2451" spans="1:21" x14ac:dyDescent="0.2">
      <c r="A2451" s="228">
        <v>828089</v>
      </c>
      <c r="B2451" s="228" t="s">
        <v>3031</v>
      </c>
      <c r="C2451" s="228" t="s">
        <v>4204</v>
      </c>
      <c r="D2451" s="228" t="s">
        <v>621</v>
      </c>
      <c r="E2451" s="228" t="s">
        <v>93</v>
      </c>
      <c r="F2451" s="228" t="s">
        <v>99</v>
      </c>
      <c r="G2451" s="228" t="s">
        <v>504</v>
      </c>
      <c r="H2451" s="228">
        <v>0</v>
      </c>
      <c r="I2451" s="228">
        <v>0</v>
      </c>
      <c r="J2451" s="228">
        <v>0</v>
      </c>
      <c r="K2451" s="228">
        <v>0</v>
      </c>
      <c r="L2451" s="231">
        <v>0</v>
      </c>
      <c r="N2451" s="119" t="str">
        <f t="shared" ref="N2451:N2514" si="117">CONCATENATE(A2451,"-",D2451)</f>
        <v>828089-BLACK-XXL</v>
      </c>
      <c r="O2451" s="122">
        <f>IF(B2451="NET","",IF(B2451="","",IFERROR(VLOOKUP(N2451,EAN!$A:$B,2,FALSE),"MANGLER - MÅ OPPDATERE EAN-FANEN")))</f>
        <v>7048652335753</v>
      </c>
      <c r="P2451" s="119">
        <f t="shared" ref="P2451:P2514" si="118">H2451</f>
        <v>0</v>
      </c>
      <c r="Q2451" s="119">
        <f t="shared" ref="Q2451:Q2514" si="119">L2451</f>
        <v>0</v>
      </c>
      <c r="S2451" s="137"/>
      <c r="U2451"/>
    </row>
    <row r="2452" spans="1:21" x14ac:dyDescent="0.2">
      <c r="A2452" s="228">
        <v>828089</v>
      </c>
      <c r="B2452" s="228" t="s">
        <v>3031</v>
      </c>
      <c r="C2452" s="228" t="s">
        <v>4204</v>
      </c>
      <c r="D2452" s="228" t="s">
        <v>862</v>
      </c>
      <c r="E2452" s="228" t="s">
        <v>2090</v>
      </c>
      <c r="F2452" s="228" t="s">
        <v>8</v>
      </c>
      <c r="G2452" s="228" t="s">
        <v>504</v>
      </c>
      <c r="H2452" s="228">
        <v>0</v>
      </c>
      <c r="I2452" s="228">
        <v>0</v>
      </c>
      <c r="J2452" s="228">
        <v>0</v>
      </c>
      <c r="K2452" s="228">
        <v>0</v>
      </c>
      <c r="L2452" s="231">
        <v>0</v>
      </c>
      <c r="N2452" s="119" t="str">
        <f t="shared" si="117"/>
        <v>828089-EHRED-S</v>
      </c>
      <c r="O2452" s="122">
        <f>IF(B2452="NET","",IF(B2452="","",IFERROR(VLOOKUP(N2452,EAN!$A:$B,2,FALSE),"MANGLER - MÅ OPPDATERE EAN-FANEN")))</f>
        <v>7048652276957</v>
      </c>
      <c r="P2452" s="119">
        <f t="shared" si="118"/>
        <v>0</v>
      </c>
      <c r="Q2452" s="119">
        <f t="shared" si="119"/>
        <v>0</v>
      </c>
      <c r="S2452" s="137"/>
      <c r="U2452"/>
    </row>
    <row r="2453" spans="1:21" x14ac:dyDescent="0.2">
      <c r="A2453" s="228">
        <v>828089</v>
      </c>
      <c r="B2453" s="228" t="s">
        <v>3031</v>
      </c>
      <c r="C2453" s="228" t="s">
        <v>4204</v>
      </c>
      <c r="D2453" s="228" t="s">
        <v>863</v>
      </c>
      <c r="E2453" s="228" t="s">
        <v>2090</v>
      </c>
      <c r="F2453" s="228" t="s">
        <v>7</v>
      </c>
      <c r="G2453" s="228" t="s">
        <v>504</v>
      </c>
      <c r="H2453" s="228">
        <v>0</v>
      </c>
      <c r="I2453" s="228">
        <v>0</v>
      </c>
      <c r="J2453" s="228">
        <v>0</v>
      </c>
      <c r="K2453" s="228">
        <v>0</v>
      </c>
      <c r="L2453" s="231">
        <v>0</v>
      </c>
      <c r="N2453" s="119" t="str">
        <f t="shared" si="117"/>
        <v>828089-EHRED-M</v>
      </c>
      <c r="O2453" s="122">
        <f>IF(B2453="NET","",IF(B2453="","",IFERROR(VLOOKUP(N2453,EAN!$A:$B,2,FALSE),"MANGLER - MÅ OPPDATERE EAN-FANEN")))</f>
        <v>7048652276940</v>
      </c>
      <c r="P2453" s="119">
        <f t="shared" si="118"/>
        <v>0</v>
      </c>
      <c r="Q2453" s="119">
        <f t="shared" si="119"/>
        <v>0</v>
      </c>
      <c r="S2453" s="137"/>
      <c r="U2453"/>
    </row>
    <row r="2454" spans="1:21" x14ac:dyDescent="0.2">
      <c r="A2454" s="228">
        <v>828089</v>
      </c>
      <c r="B2454" s="228" t="s">
        <v>3031</v>
      </c>
      <c r="C2454" s="228" t="s">
        <v>4204</v>
      </c>
      <c r="D2454" s="228" t="s">
        <v>864</v>
      </c>
      <c r="E2454" s="228" t="s">
        <v>2090</v>
      </c>
      <c r="F2454" s="228" t="s">
        <v>67</v>
      </c>
      <c r="G2454" s="228" t="s">
        <v>504</v>
      </c>
      <c r="H2454" s="228">
        <v>0</v>
      </c>
      <c r="I2454" s="228">
        <v>0</v>
      </c>
      <c r="J2454" s="228">
        <v>0</v>
      </c>
      <c r="K2454" s="228">
        <v>0</v>
      </c>
      <c r="L2454" s="231">
        <v>0</v>
      </c>
      <c r="N2454" s="119" t="str">
        <f t="shared" si="117"/>
        <v>828089-EHRED-L</v>
      </c>
      <c r="O2454" s="122">
        <f>IF(B2454="NET","",IF(B2454="","",IFERROR(VLOOKUP(N2454,EAN!$A:$B,2,FALSE),"MANGLER - MÅ OPPDATERE EAN-FANEN")))</f>
        <v>7048652276933</v>
      </c>
      <c r="P2454" s="119">
        <f t="shared" si="118"/>
        <v>0</v>
      </c>
      <c r="Q2454" s="119">
        <f t="shared" si="119"/>
        <v>0</v>
      </c>
      <c r="S2454" s="137"/>
      <c r="U2454"/>
    </row>
    <row r="2455" spans="1:21" x14ac:dyDescent="0.2">
      <c r="A2455" s="228">
        <v>828089</v>
      </c>
      <c r="B2455" s="228" t="s">
        <v>3031</v>
      </c>
      <c r="C2455" s="228" t="s">
        <v>4204</v>
      </c>
      <c r="D2455" s="228" t="s">
        <v>865</v>
      </c>
      <c r="E2455" s="228" t="s">
        <v>2090</v>
      </c>
      <c r="F2455" s="228" t="s">
        <v>68</v>
      </c>
      <c r="G2455" s="228" t="s">
        <v>504</v>
      </c>
      <c r="H2455" s="228">
        <v>0</v>
      </c>
      <c r="I2455" s="228">
        <v>0</v>
      </c>
      <c r="J2455" s="228">
        <v>0</v>
      </c>
      <c r="K2455" s="228">
        <v>0</v>
      </c>
      <c r="L2455" s="231">
        <v>0</v>
      </c>
      <c r="N2455" s="119" t="str">
        <f t="shared" si="117"/>
        <v>828089-EHRED-XL</v>
      </c>
      <c r="O2455" s="122">
        <f>IF(B2455="NET","",IF(B2455="","",IFERROR(VLOOKUP(N2455,EAN!$A:$B,2,FALSE),"MANGLER - MÅ OPPDATERE EAN-FANEN")))</f>
        <v>7048652276964</v>
      </c>
      <c r="P2455" s="119">
        <f t="shared" si="118"/>
        <v>0</v>
      </c>
      <c r="Q2455" s="119">
        <f t="shared" si="119"/>
        <v>0</v>
      </c>
      <c r="S2455" s="137"/>
      <c r="U2455"/>
    </row>
    <row r="2456" spans="1:21" x14ac:dyDescent="0.2">
      <c r="A2456" s="228">
        <v>828089</v>
      </c>
      <c r="B2456" s="228" t="s">
        <v>3031</v>
      </c>
      <c r="C2456" s="228" t="s">
        <v>4204</v>
      </c>
      <c r="D2456" s="228" t="s">
        <v>2312</v>
      </c>
      <c r="E2456" s="228" t="s">
        <v>2090</v>
      </c>
      <c r="F2456" s="228" t="s">
        <v>99</v>
      </c>
      <c r="G2456" s="228" t="s">
        <v>504</v>
      </c>
      <c r="H2456" s="228">
        <v>0</v>
      </c>
      <c r="I2456" s="228">
        <v>0</v>
      </c>
      <c r="J2456" s="228">
        <v>0</v>
      </c>
      <c r="K2456" s="228">
        <v>0</v>
      </c>
      <c r="L2456" s="231">
        <v>0</v>
      </c>
      <c r="N2456" s="119" t="str">
        <f t="shared" si="117"/>
        <v>828089-EHRED-XXL</v>
      </c>
      <c r="O2456" s="122">
        <f>IF(B2456="NET","",IF(B2456="","",IFERROR(VLOOKUP(N2456,EAN!$A:$B,2,FALSE),"MANGLER - MÅ OPPDATERE EAN-FANEN")))</f>
        <v>7048652335760</v>
      </c>
      <c r="P2456" s="119">
        <f t="shared" si="118"/>
        <v>0</v>
      </c>
      <c r="Q2456" s="119">
        <f t="shared" si="119"/>
        <v>0</v>
      </c>
      <c r="S2456" s="137"/>
      <c r="U2456"/>
    </row>
    <row r="2457" spans="1:21" x14ac:dyDescent="0.2">
      <c r="A2457" s="228">
        <v>828089</v>
      </c>
      <c r="B2457" s="228" t="s">
        <v>3031</v>
      </c>
      <c r="C2457" s="228" t="s">
        <v>4204</v>
      </c>
      <c r="D2457" s="228" t="s">
        <v>159</v>
      </c>
      <c r="E2457" s="228" t="s">
        <v>2145</v>
      </c>
      <c r="F2457" s="228" t="s">
        <v>8</v>
      </c>
      <c r="G2457" s="228" t="s">
        <v>504</v>
      </c>
      <c r="H2457" s="228">
        <v>0</v>
      </c>
      <c r="I2457" s="228">
        <v>0</v>
      </c>
      <c r="J2457" s="228">
        <v>0</v>
      </c>
      <c r="K2457" s="228">
        <v>0</v>
      </c>
      <c r="L2457" s="231">
        <v>0</v>
      </c>
      <c r="N2457" s="119" t="str">
        <f t="shared" si="117"/>
        <v>828089-ONBLU-S</v>
      </c>
      <c r="O2457" s="122">
        <f>IF(B2457="NET","",IF(B2457="","",IFERROR(VLOOKUP(N2457,EAN!$A:$B,2,FALSE),"MANGLER - MÅ OPPDATERE EAN-FANEN")))</f>
        <v>7048652277039</v>
      </c>
      <c r="P2457" s="119">
        <f t="shared" si="118"/>
        <v>0</v>
      </c>
      <c r="Q2457" s="119">
        <f t="shared" si="119"/>
        <v>0</v>
      </c>
      <c r="S2457" s="137"/>
      <c r="U2457"/>
    </row>
    <row r="2458" spans="1:21" x14ac:dyDescent="0.2">
      <c r="A2458" s="228">
        <v>828089</v>
      </c>
      <c r="B2458" s="228" t="s">
        <v>3031</v>
      </c>
      <c r="C2458" s="228" t="s">
        <v>4204</v>
      </c>
      <c r="D2458" s="228" t="s">
        <v>160</v>
      </c>
      <c r="E2458" s="228" t="s">
        <v>2145</v>
      </c>
      <c r="F2458" s="228" t="s">
        <v>7</v>
      </c>
      <c r="G2458" s="228" t="s">
        <v>504</v>
      </c>
      <c r="H2458" s="228">
        <v>0</v>
      </c>
      <c r="I2458" s="228">
        <v>0</v>
      </c>
      <c r="J2458" s="228">
        <v>0</v>
      </c>
      <c r="K2458" s="228">
        <v>0</v>
      </c>
      <c r="L2458" s="231">
        <v>0</v>
      </c>
      <c r="N2458" s="119" t="str">
        <f t="shared" si="117"/>
        <v>828089-ONBLU-M</v>
      </c>
      <c r="O2458" s="122">
        <f>IF(B2458="NET","",IF(B2458="","",IFERROR(VLOOKUP(N2458,EAN!$A:$B,2,FALSE),"MANGLER - MÅ OPPDATERE EAN-FANEN")))</f>
        <v>7048652277022</v>
      </c>
      <c r="P2458" s="119">
        <f t="shared" si="118"/>
        <v>0</v>
      </c>
      <c r="Q2458" s="119">
        <f t="shared" si="119"/>
        <v>0</v>
      </c>
      <c r="S2458" s="137"/>
      <c r="U2458"/>
    </row>
    <row r="2459" spans="1:21" x14ac:dyDescent="0.2">
      <c r="A2459" s="228">
        <v>828089</v>
      </c>
      <c r="B2459" s="228" t="s">
        <v>3031</v>
      </c>
      <c r="C2459" s="228" t="s">
        <v>4204</v>
      </c>
      <c r="D2459" s="228" t="s">
        <v>161</v>
      </c>
      <c r="E2459" s="228" t="s">
        <v>2145</v>
      </c>
      <c r="F2459" s="228" t="s">
        <v>67</v>
      </c>
      <c r="G2459" s="228" t="s">
        <v>504</v>
      </c>
      <c r="H2459" s="228">
        <v>0</v>
      </c>
      <c r="I2459" s="228">
        <v>0</v>
      </c>
      <c r="J2459" s="228">
        <v>0</v>
      </c>
      <c r="K2459" s="228">
        <v>0</v>
      </c>
      <c r="L2459" s="231">
        <v>0</v>
      </c>
      <c r="N2459" s="119" t="str">
        <f t="shared" si="117"/>
        <v>828089-ONBLU-L</v>
      </c>
      <c r="O2459" s="122">
        <f>IF(B2459="NET","",IF(B2459="","",IFERROR(VLOOKUP(N2459,EAN!$A:$B,2,FALSE),"MANGLER - MÅ OPPDATERE EAN-FANEN")))</f>
        <v>7048652277015</v>
      </c>
      <c r="P2459" s="119">
        <f t="shared" si="118"/>
        <v>0</v>
      </c>
      <c r="Q2459" s="119">
        <f t="shared" si="119"/>
        <v>0</v>
      </c>
      <c r="S2459" s="137"/>
      <c r="U2459"/>
    </row>
    <row r="2460" spans="1:21" x14ac:dyDescent="0.2">
      <c r="A2460" s="228">
        <v>828089</v>
      </c>
      <c r="B2460" s="228" t="s">
        <v>3031</v>
      </c>
      <c r="C2460" s="228" t="s">
        <v>4204</v>
      </c>
      <c r="D2460" s="228" t="s">
        <v>162</v>
      </c>
      <c r="E2460" s="228" t="s">
        <v>2145</v>
      </c>
      <c r="F2460" s="228" t="s">
        <v>68</v>
      </c>
      <c r="G2460" s="228" t="s">
        <v>504</v>
      </c>
      <c r="H2460" s="228">
        <v>0</v>
      </c>
      <c r="I2460" s="228">
        <v>0</v>
      </c>
      <c r="J2460" s="228">
        <v>0</v>
      </c>
      <c r="K2460" s="228">
        <v>0</v>
      </c>
      <c r="L2460" s="231">
        <v>0</v>
      </c>
      <c r="N2460" s="119" t="str">
        <f t="shared" si="117"/>
        <v>828089-ONBLU-XL</v>
      </c>
      <c r="O2460" s="122">
        <f>IF(B2460="NET","",IF(B2460="","",IFERROR(VLOOKUP(N2460,EAN!$A:$B,2,FALSE),"MANGLER - MÅ OPPDATERE EAN-FANEN")))</f>
        <v>7048652277046</v>
      </c>
      <c r="P2460" s="119">
        <f t="shared" si="118"/>
        <v>0</v>
      </c>
      <c r="Q2460" s="119">
        <f t="shared" si="119"/>
        <v>0</v>
      </c>
      <c r="S2460" s="137"/>
      <c r="U2460"/>
    </row>
    <row r="2461" spans="1:21" x14ac:dyDescent="0.2">
      <c r="A2461" s="228">
        <v>828089</v>
      </c>
      <c r="B2461" s="228" t="s">
        <v>3031</v>
      </c>
      <c r="C2461" s="228" t="s">
        <v>4204</v>
      </c>
      <c r="D2461" s="228" t="s">
        <v>2313</v>
      </c>
      <c r="E2461" s="228" t="s">
        <v>2145</v>
      </c>
      <c r="F2461" s="228" t="s">
        <v>99</v>
      </c>
      <c r="G2461" s="228" t="s">
        <v>504</v>
      </c>
      <c r="H2461" s="228">
        <v>0</v>
      </c>
      <c r="I2461" s="228">
        <v>0</v>
      </c>
      <c r="J2461" s="228">
        <v>0</v>
      </c>
      <c r="K2461" s="228">
        <v>0</v>
      </c>
      <c r="L2461" s="231">
        <v>0</v>
      </c>
      <c r="N2461" s="119" t="str">
        <f t="shared" si="117"/>
        <v>828089-ONBLU-XXL</v>
      </c>
      <c r="O2461" s="122">
        <f>IF(B2461="NET","",IF(B2461="","",IFERROR(VLOOKUP(N2461,EAN!$A:$B,2,FALSE),"MANGLER - MÅ OPPDATERE EAN-FANEN")))</f>
        <v>7048652335784</v>
      </c>
      <c r="P2461" s="119">
        <f t="shared" si="118"/>
        <v>0</v>
      </c>
      <c r="Q2461" s="119">
        <f t="shared" si="119"/>
        <v>0</v>
      </c>
      <c r="S2461" s="137"/>
      <c r="U2461"/>
    </row>
    <row r="2462" spans="1:21" x14ac:dyDescent="0.2">
      <c r="A2462" s="229">
        <v>828090</v>
      </c>
      <c r="B2462" s="228" t="s">
        <v>248</v>
      </c>
      <c r="C2462" s="228"/>
      <c r="D2462" s="228"/>
      <c r="E2462" s="228"/>
      <c r="F2462" s="228"/>
      <c r="G2462" s="228"/>
      <c r="H2462" s="229">
        <v>202226</v>
      </c>
      <c r="I2462" s="229">
        <v>202227</v>
      </c>
      <c r="J2462" s="229">
        <v>202228</v>
      </c>
      <c r="K2462" s="229">
        <v>202229</v>
      </c>
      <c r="L2462" s="232">
        <v>202234</v>
      </c>
      <c r="N2462" s="119" t="str">
        <f t="shared" si="117"/>
        <v>828090-</v>
      </c>
      <c r="O2462" s="122" t="str">
        <f>IF(B2462="NET","",IF(B2462="","",IFERROR(VLOOKUP(N2462,EAN!$A:$B,2,FALSE),"MANGLER - MÅ OPPDATERE EAN-FANEN")))</f>
        <v/>
      </c>
      <c r="P2462" s="119">
        <f t="shared" si="118"/>
        <v>202226</v>
      </c>
      <c r="Q2462" s="119">
        <f t="shared" si="119"/>
        <v>202234</v>
      </c>
      <c r="S2462" s="137"/>
      <c r="U2462"/>
    </row>
    <row r="2463" spans="1:21" x14ac:dyDescent="0.2">
      <c r="A2463" s="228">
        <v>828090</v>
      </c>
      <c r="B2463" s="228" t="s">
        <v>3032</v>
      </c>
      <c r="C2463" s="228" t="s">
        <v>4204</v>
      </c>
      <c r="D2463" s="228" t="s">
        <v>828</v>
      </c>
      <c r="E2463" s="228" t="s">
        <v>2149</v>
      </c>
      <c r="F2463" s="228" t="s">
        <v>69</v>
      </c>
      <c r="G2463" s="228" t="s">
        <v>504</v>
      </c>
      <c r="H2463" s="228">
        <v>0</v>
      </c>
      <c r="I2463" s="228">
        <v>0</v>
      </c>
      <c r="J2463" s="228">
        <v>0</v>
      </c>
      <c r="K2463" s="228">
        <v>0</v>
      </c>
      <c r="L2463" s="231">
        <v>0</v>
      </c>
      <c r="N2463" s="119" t="str">
        <f t="shared" si="117"/>
        <v>828090-HYDRO-XS</v>
      </c>
      <c r="O2463" s="122">
        <f>IF(B2463="NET","",IF(B2463="","",IFERROR(VLOOKUP(N2463,EAN!$A:$B,2,FALSE),"MANGLER - MÅ OPPDATERE EAN-FANEN")))</f>
        <v>7048652277084</v>
      </c>
      <c r="P2463" s="119">
        <f t="shared" si="118"/>
        <v>0</v>
      </c>
      <c r="Q2463" s="119">
        <f t="shared" si="119"/>
        <v>0</v>
      </c>
      <c r="S2463" s="137"/>
      <c r="U2463"/>
    </row>
    <row r="2464" spans="1:21" x14ac:dyDescent="0.2">
      <c r="A2464" s="228">
        <v>828090</v>
      </c>
      <c r="B2464" s="228" t="s">
        <v>3032</v>
      </c>
      <c r="C2464" s="228" t="s">
        <v>4204</v>
      </c>
      <c r="D2464" s="228" t="s">
        <v>156</v>
      </c>
      <c r="E2464" s="228" t="s">
        <v>2149</v>
      </c>
      <c r="F2464" s="228" t="s">
        <v>8</v>
      </c>
      <c r="G2464" s="228" t="s">
        <v>504</v>
      </c>
      <c r="H2464" s="228">
        <v>0</v>
      </c>
      <c r="I2464" s="228">
        <v>0</v>
      </c>
      <c r="J2464" s="228">
        <v>0</v>
      </c>
      <c r="K2464" s="228">
        <v>0</v>
      </c>
      <c r="L2464" s="231">
        <v>0</v>
      </c>
      <c r="N2464" s="119" t="str">
        <f t="shared" si="117"/>
        <v>828090-HYDRO-S</v>
      </c>
      <c r="O2464" s="122">
        <f>IF(B2464="NET","",IF(B2464="","",IFERROR(VLOOKUP(N2464,EAN!$A:$B,2,FALSE),"MANGLER - MÅ OPPDATERE EAN-FANEN")))</f>
        <v>7048652277077</v>
      </c>
      <c r="P2464" s="119">
        <f t="shared" si="118"/>
        <v>0</v>
      </c>
      <c r="Q2464" s="119">
        <f t="shared" si="119"/>
        <v>0</v>
      </c>
      <c r="S2464" s="137"/>
      <c r="U2464"/>
    </row>
    <row r="2465" spans="1:21" x14ac:dyDescent="0.2">
      <c r="A2465" s="228">
        <v>828090</v>
      </c>
      <c r="B2465" s="228" t="s">
        <v>3032</v>
      </c>
      <c r="C2465" s="228" t="s">
        <v>4204</v>
      </c>
      <c r="D2465" s="228" t="s">
        <v>157</v>
      </c>
      <c r="E2465" s="228" t="s">
        <v>2149</v>
      </c>
      <c r="F2465" s="228" t="s">
        <v>7</v>
      </c>
      <c r="G2465" s="228" t="s">
        <v>504</v>
      </c>
      <c r="H2465" s="228">
        <v>0</v>
      </c>
      <c r="I2465" s="228">
        <v>0</v>
      </c>
      <c r="J2465" s="228">
        <v>0</v>
      </c>
      <c r="K2465" s="228">
        <v>0</v>
      </c>
      <c r="L2465" s="231">
        <v>0</v>
      </c>
      <c r="N2465" s="119" t="str">
        <f t="shared" si="117"/>
        <v>828090-HYDRO-M</v>
      </c>
      <c r="O2465" s="122">
        <f>IF(B2465="NET","",IF(B2465="","",IFERROR(VLOOKUP(N2465,EAN!$A:$B,2,FALSE),"MANGLER - MÅ OPPDATERE EAN-FANEN")))</f>
        <v>7048652277060</v>
      </c>
      <c r="P2465" s="119">
        <f t="shared" si="118"/>
        <v>0</v>
      </c>
      <c r="Q2465" s="119">
        <f t="shared" si="119"/>
        <v>0</v>
      </c>
      <c r="S2465" s="137"/>
      <c r="U2465"/>
    </row>
    <row r="2466" spans="1:21" x14ac:dyDescent="0.2">
      <c r="A2466" s="228">
        <v>828090</v>
      </c>
      <c r="B2466" s="228" t="s">
        <v>3032</v>
      </c>
      <c r="C2466" s="228" t="s">
        <v>4204</v>
      </c>
      <c r="D2466" s="228" t="s">
        <v>158</v>
      </c>
      <c r="E2466" s="228" t="s">
        <v>2149</v>
      </c>
      <c r="F2466" s="228" t="s">
        <v>67</v>
      </c>
      <c r="G2466" s="228" t="s">
        <v>504</v>
      </c>
      <c r="H2466" s="228">
        <v>0</v>
      </c>
      <c r="I2466" s="228">
        <v>0</v>
      </c>
      <c r="J2466" s="228">
        <v>0</v>
      </c>
      <c r="K2466" s="228">
        <v>0</v>
      </c>
      <c r="L2466" s="231">
        <v>0</v>
      </c>
      <c r="N2466" s="119" t="str">
        <f t="shared" si="117"/>
        <v>828090-HYDRO-L</v>
      </c>
      <c r="O2466" s="122">
        <f>IF(B2466="NET","",IF(B2466="","",IFERROR(VLOOKUP(N2466,EAN!$A:$B,2,FALSE),"MANGLER - MÅ OPPDATERE EAN-FANEN")))</f>
        <v>7048652277053</v>
      </c>
      <c r="P2466" s="119">
        <f t="shared" si="118"/>
        <v>0</v>
      </c>
      <c r="Q2466" s="119">
        <f t="shared" si="119"/>
        <v>0</v>
      </c>
      <c r="S2466" s="137"/>
      <c r="U2466"/>
    </row>
    <row r="2467" spans="1:21" x14ac:dyDescent="0.2">
      <c r="A2467" s="228">
        <v>828090</v>
      </c>
      <c r="B2467" s="228" t="s">
        <v>3032</v>
      </c>
      <c r="C2467" s="228" t="s">
        <v>4204</v>
      </c>
      <c r="D2467" s="228" t="s">
        <v>870</v>
      </c>
      <c r="E2467" s="228" t="s">
        <v>92</v>
      </c>
      <c r="F2467" s="228" t="s">
        <v>69</v>
      </c>
      <c r="G2467" s="228" t="s">
        <v>128</v>
      </c>
      <c r="H2467" s="228">
        <v>63</v>
      </c>
      <c r="I2467" s="228">
        <v>63</v>
      </c>
      <c r="J2467" s="228">
        <v>63</v>
      </c>
      <c r="K2467" s="228">
        <v>63</v>
      </c>
      <c r="L2467" s="231">
        <v>63</v>
      </c>
      <c r="N2467" s="119" t="str">
        <f t="shared" si="117"/>
        <v>828090-SEGRY-XS</v>
      </c>
      <c r="O2467" s="122">
        <f>IF(B2467="NET","",IF(B2467="","",IFERROR(VLOOKUP(N2467,EAN!$A:$B,2,FALSE),"MANGLER - MÅ OPPDATERE EAN-FANEN")))</f>
        <v>7048652277169</v>
      </c>
      <c r="P2467" s="119">
        <f t="shared" si="118"/>
        <v>63</v>
      </c>
      <c r="Q2467" s="119">
        <f t="shared" si="119"/>
        <v>63</v>
      </c>
      <c r="S2467" s="137"/>
      <c r="U2467"/>
    </row>
    <row r="2468" spans="1:21" x14ac:dyDescent="0.2">
      <c r="A2468" s="228">
        <v>828090</v>
      </c>
      <c r="B2468" s="228" t="s">
        <v>3032</v>
      </c>
      <c r="C2468" s="228" t="s">
        <v>4204</v>
      </c>
      <c r="D2468" s="228" t="s">
        <v>163</v>
      </c>
      <c r="E2468" s="228" t="s">
        <v>92</v>
      </c>
      <c r="F2468" s="228" t="s">
        <v>8</v>
      </c>
      <c r="G2468" s="228" t="s">
        <v>128</v>
      </c>
      <c r="H2468" s="228">
        <v>192</v>
      </c>
      <c r="I2468" s="228">
        <v>192</v>
      </c>
      <c r="J2468" s="228">
        <v>192</v>
      </c>
      <c r="K2468" s="228">
        <v>192</v>
      </c>
      <c r="L2468" s="231">
        <v>192</v>
      </c>
      <c r="N2468" s="119" t="str">
        <f t="shared" si="117"/>
        <v>828090-SEGRY-S</v>
      </c>
      <c r="O2468" s="122">
        <f>IF(B2468="NET","",IF(B2468="","",IFERROR(VLOOKUP(N2468,EAN!$A:$B,2,FALSE),"MANGLER - MÅ OPPDATERE EAN-FANEN")))</f>
        <v>7048652277152</v>
      </c>
      <c r="P2468" s="119">
        <f t="shared" si="118"/>
        <v>192</v>
      </c>
      <c r="Q2468" s="119">
        <f t="shared" si="119"/>
        <v>192</v>
      </c>
      <c r="S2468" s="137"/>
      <c r="U2468"/>
    </row>
    <row r="2469" spans="1:21" x14ac:dyDescent="0.2">
      <c r="A2469" s="228">
        <v>828090</v>
      </c>
      <c r="B2469" s="228" t="s">
        <v>3032</v>
      </c>
      <c r="C2469" s="228" t="s">
        <v>4204</v>
      </c>
      <c r="D2469" s="228" t="s">
        <v>164</v>
      </c>
      <c r="E2469" s="228" t="s">
        <v>92</v>
      </c>
      <c r="F2469" s="228" t="s">
        <v>7</v>
      </c>
      <c r="G2469" s="228" t="s">
        <v>128</v>
      </c>
      <c r="H2469" s="228">
        <v>229</v>
      </c>
      <c r="I2469" s="228">
        <v>229</v>
      </c>
      <c r="J2469" s="228">
        <v>229</v>
      </c>
      <c r="K2469" s="228">
        <v>229</v>
      </c>
      <c r="L2469" s="231">
        <v>229</v>
      </c>
      <c r="N2469" s="119" t="str">
        <f t="shared" si="117"/>
        <v>828090-SEGRY-M</v>
      </c>
      <c r="O2469" s="122">
        <f>IF(B2469="NET","",IF(B2469="","",IFERROR(VLOOKUP(N2469,EAN!$A:$B,2,FALSE),"MANGLER - MÅ OPPDATERE EAN-FANEN")))</f>
        <v>7048652277145</v>
      </c>
      <c r="P2469" s="119">
        <f t="shared" si="118"/>
        <v>229</v>
      </c>
      <c r="Q2469" s="119">
        <f t="shared" si="119"/>
        <v>229</v>
      </c>
      <c r="S2469" s="137"/>
      <c r="U2469"/>
    </row>
    <row r="2470" spans="1:21" x14ac:dyDescent="0.2">
      <c r="A2470" s="228">
        <v>828090</v>
      </c>
      <c r="B2470" s="228" t="s">
        <v>3032</v>
      </c>
      <c r="C2470" s="228" t="s">
        <v>4204</v>
      </c>
      <c r="D2470" s="228" t="s">
        <v>165</v>
      </c>
      <c r="E2470" s="228" t="s">
        <v>92</v>
      </c>
      <c r="F2470" s="228" t="s">
        <v>67</v>
      </c>
      <c r="G2470" s="228" t="s">
        <v>128</v>
      </c>
      <c r="H2470" s="228">
        <v>85</v>
      </c>
      <c r="I2470" s="228">
        <v>85</v>
      </c>
      <c r="J2470" s="228">
        <v>85</v>
      </c>
      <c r="K2470" s="228">
        <v>85</v>
      </c>
      <c r="L2470" s="231">
        <v>85</v>
      </c>
      <c r="N2470" s="119" t="str">
        <f t="shared" si="117"/>
        <v>828090-SEGRY-L</v>
      </c>
      <c r="O2470" s="122">
        <f>IF(B2470="NET","",IF(B2470="","",IFERROR(VLOOKUP(N2470,EAN!$A:$B,2,FALSE),"MANGLER - MÅ OPPDATERE EAN-FANEN")))</f>
        <v>7048652277138</v>
      </c>
      <c r="P2470" s="119">
        <f t="shared" si="118"/>
        <v>85</v>
      </c>
      <c r="Q2470" s="119">
        <f t="shared" si="119"/>
        <v>85</v>
      </c>
      <c r="S2470" s="137"/>
      <c r="U2470"/>
    </row>
    <row r="2471" spans="1:21" x14ac:dyDescent="0.2">
      <c r="A2471" s="229">
        <v>828093</v>
      </c>
      <c r="B2471" s="228" t="s">
        <v>248</v>
      </c>
      <c r="C2471" s="228"/>
      <c r="D2471" s="228"/>
      <c r="E2471" s="228"/>
      <c r="F2471" s="228"/>
      <c r="G2471" s="228"/>
      <c r="H2471" s="229">
        <v>202226</v>
      </c>
      <c r="I2471" s="229">
        <v>202227</v>
      </c>
      <c r="J2471" s="229">
        <v>202228</v>
      </c>
      <c r="K2471" s="229">
        <v>202229</v>
      </c>
      <c r="L2471" s="232">
        <v>202234</v>
      </c>
      <c r="N2471" s="119" t="str">
        <f t="shared" si="117"/>
        <v>828093-</v>
      </c>
      <c r="O2471" s="122" t="str">
        <f>IF(B2471="NET","",IF(B2471="","",IFERROR(VLOOKUP(N2471,EAN!$A:$B,2,FALSE),"MANGLER - MÅ OPPDATERE EAN-FANEN")))</f>
        <v/>
      </c>
      <c r="P2471" s="119">
        <f t="shared" si="118"/>
        <v>202226</v>
      </c>
      <c r="Q2471" s="119">
        <f t="shared" si="119"/>
        <v>202234</v>
      </c>
      <c r="S2471" s="137"/>
      <c r="U2471"/>
    </row>
    <row r="2472" spans="1:21" x14ac:dyDescent="0.2">
      <c r="A2472" s="228">
        <v>828093</v>
      </c>
      <c r="B2472" s="228" t="s">
        <v>2169</v>
      </c>
      <c r="C2472" s="228" t="s">
        <v>4204</v>
      </c>
      <c r="D2472" s="228" t="s">
        <v>2307</v>
      </c>
      <c r="E2472" s="228" t="s">
        <v>4511</v>
      </c>
      <c r="F2472" s="228" t="s">
        <v>8</v>
      </c>
      <c r="G2472" s="228" t="s">
        <v>128</v>
      </c>
      <c r="H2472" s="228">
        <v>0</v>
      </c>
      <c r="I2472" s="228">
        <v>0</v>
      </c>
      <c r="J2472" s="228">
        <v>0</v>
      </c>
      <c r="K2472" s="228">
        <v>0</v>
      </c>
      <c r="L2472" s="231">
        <v>0</v>
      </c>
      <c r="N2472" s="119" t="str">
        <f t="shared" si="117"/>
        <v>828093-78000-S</v>
      </c>
      <c r="O2472" s="122">
        <f>IF(B2472="NET","",IF(B2472="","",IFERROR(VLOOKUP(N2472,EAN!$A:$B,2,FALSE),"MANGLER - MÅ OPPDATERE EAN-FANEN")))</f>
        <v>7048652764768</v>
      </c>
      <c r="P2472" s="119">
        <f t="shared" si="118"/>
        <v>0</v>
      </c>
      <c r="Q2472" s="119">
        <f t="shared" si="119"/>
        <v>0</v>
      </c>
      <c r="S2472" s="137"/>
      <c r="U2472"/>
    </row>
    <row r="2473" spans="1:21" x14ac:dyDescent="0.2">
      <c r="A2473" s="228">
        <v>828093</v>
      </c>
      <c r="B2473" s="228" t="s">
        <v>2169</v>
      </c>
      <c r="C2473" s="228" t="s">
        <v>4204</v>
      </c>
      <c r="D2473" s="228" t="s">
        <v>2308</v>
      </c>
      <c r="E2473" s="228" t="s">
        <v>4511</v>
      </c>
      <c r="F2473" s="228" t="s">
        <v>7</v>
      </c>
      <c r="G2473" s="228" t="s">
        <v>128</v>
      </c>
      <c r="H2473" s="228">
        <v>1</v>
      </c>
      <c r="I2473" s="228">
        <v>1</v>
      </c>
      <c r="J2473" s="228">
        <v>1</v>
      </c>
      <c r="K2473" s="228">
        <v>1</v>
      </c>
      <c r="L2473" s="231">
        <v>1</v>
      </c>
      <c r="N2473" s="119" t="str">
        <f t="shared" si="117"/>
        <v>828093-78000-M</v>
      </c>
      <c r="O2473" s="122">
        <f>IF(B2473="NET","",IF(B2473="","",IFERROR(VLOOKUP(N2473,EAN!$A:$B,2,FALSE),"MANGLER - MÅ OPPDATERE EAN-FANEN")))</f>
        <v>7048652764751</v>
      </c>
      <c r="P2473" s="119">
        <f t="shared" si="118"/>
        <v>1</v>
      </c>
      <c r="Q2473" s="119">
        <f t="shared" si="119"/>
        <v>1</v>
      </c>
      <c r="S2473" s="137"/>
      <c r="U2473"/>
    </row>
    <row r="2474" spans="1:21" x14ac:dyDescent="0.2">
      <c r="A2474" s="228">
        <v>828093</v>
      </c>
      <c r="B2474" s="228" t="s">
        <v>2169</v>
      </c>
      <c r="C2474" s="228" t="s">
        <v>4204</v>
      </c>
      <c r="D2474" s="228" t="s">
        <v>2309</v>
      </c>
      <c r="E2474" s="228" t="s">
        <v>4511</v>
      </c>
      <c r="F2474" s="228" t="s">
        <v>67</v>
      </c>
      <c r="G2474" s="228" t="s">
        <v>128</v>
      </c>
      <c r="H2474" s="228">
        <v>12</v>
      </c>
      <c r="I2474" s="228">
        <v>12</v>
      </c>
      <c r="J2474" s="228">
        <v>12</v>
      </c>
      <c r="K2474" s="228">
        <v>12</v>
      </c>
      <c r="L2474" s="231">
        <v>12</v>
      </c>
      <c r="N2474" s="119" t="str">
        <f t="shared" si="117"/>
        <v>828093-78000-L</v>
      </c>
      <c r="O2474" s="122">
        <f>IF(B2474="NET","",IF(B2474="","",IFERROR(VLOOKUP(N2474,EAN!$A:$B,2,FALSE),"MANGLER - MÅ OPPDATERE EAN-FANEN")))</f>
        <v>7048652764744</v>
      </c>
      <c r="P2474" s="119">
        <f t="shared" si="118"/>
        <v>12</v>
      </c>
      <c r="Q2474" s="119">
        <f t="shared" si="119"/>
        <v>12</v>
      </c>
      <c r="S2474" s="137"/>
      <c r="U2474"/>
    </row>
    <row r="2475" spans="1:21" x14ac:dyDescent="0.2">
      <c r="A2475" s="228">
        <v>828093</v>
      </c>
      <c r="B2475" s="228" t="s">
        <v>2169</v>
      </c>
      <c r="C2475" s="228" t="s">
        <v>4204</v>
      </c>
      <c r="D2475" s="228" t="s">
        <v>2310</v>
      </c>
      <c r="E2475" s="228" t="s">
        <v>4511</v>
      </c>
      <c r="F2475" s="228" t="s">
        <v>68</v>
      </c>
      <c r="G2475" s="228" t="s">
        <v>128</v>
      </c>
      <c r="H2475" s="228">
        <v>0</v>
      </c>
      <c r="I2475" s="228">
        <v>0</v>
      </c>
      <c r="J2475" s="228">
        <v>0</v>
      </c>
      <c r="K2475" s="228">
        <v>0</v>
      </c>
      <c r="L2475" s="231">
        <v>0</v>
      </c>
      <c r="N2475" s="119" t="str">
        <f t="shared" si="117"/>
        <v>828093-78000-XL</v>
      </c>
      <c r="O2475" s="122">
        <f>IF(B2475="NET","",IF(B2475="","",IFERROR(VLOOKUP(N2475,EAN!$A:$B,2,FALSE),"MANGLER - MÅ OPPDATERE EAN-FANEN")))</f>
        <v>7048652764775</v>
      </c>
      <c r="P2475" s="119">
        <f t="shared" si="118"/>
        <v>0</v>
      </c>
      <c r="Q2475" s="119">
        <f t="shared" si="119"/>
        <v>0</v>
      </c>
      <c r="S2475" s="137"/>
      <c r="U2475"/>
    </row>
    <row r="2476" spans="1:21" x14ac:dyDescent="0.2">
      <c r="A2476" s="228">
        <v>828093</v>
      </c>
      <c r="B2476" s="228" t="s">
        <v>2169</v>
      </c>
      <c r="C2476" s="228" t="s">
        <v>4204</v>
      </c>
      <c r="D2476" s="228" t="s">
        <v>655</v>
      </c>
      <c r="E2476" s="228" t="s">
        <v>656</v>
      </c>
      <c r="F2476" s="228" t="s">
        <v>8</v>
      </c>
      <c r="G2476" s="228" t="s">
        <v>128</v>
      </c>
      <c r="H2476" s="228">
        <v>14</v>
      </c>
      <c r="I2476" s="228">
        <v>14</v>
      </c>
      <c r="J2476" s="228">
        <v>14</v>
      </c>
      <c r="K2476" s="228">
        <v>14</v>
      </c>
      <c r="L2476" s="231">
        <v>14</v>
      </c>
      <c r="N2476" s="119" t="str">
        <f t="shared" si="117"/>
        <v>828093-88002-S</v>
      </c>
      <c r="O2476" s="122">
        <f>IF(B2476="NET","",IF(B2476="","",IFERROR(VLOOKUP(N2476,EAN!$A:$B,2,FALSE),"MANGLER - MÅ OPPDATERE EAN-FANEN")))</f>
        <v>7048652764805</v>
      </c>
      <c r="P2476" s="119">
        <f t="shared" si="118"/>
        <v>14</v>
      </c>
      <c r="Q2476" s="119">
        <f t="shared" si="119"/>
        <v>14</v>
      </c>
      <c r="S2476" s="137"/>
      <c r="U2476"/>
    </row>
    <row r="2477" spans="1:21" x14ac:dyDescent="0.2">
      <c r="A2477" s="228">
        <v>828093</v>
      </c>
      <c r="B2477" s="228" t="s">
        <v>2169</v>
      </c>
      <c r="C2477" s="228" t="s">
        <v>4204</v>
      </c>
      <c r="D2477" s="228" t="s">
        <v>657</v>
      </c>
      <c r="E2477" s="228" t="s">
        <v>656</v>
      </c>
      <c r="F2477" s="228" t="s">
        <v>7</v>
      </c>
      <c r="G2477" s="228" t="s">
        <v>128</v>
      </c>
      <c r="H2477" s="228">
        <v>46</v>
      </c>
      <c r="I2477" s="228">
        <v>46</v>
      </c>
      <c r="J2477" s="228">
        <v>46</v>
      </c>
      <c r="K2477" s="228">
        <v>46</v>
      </c>
      <c r="L2477" s="231">
        <v>46</v>
      </c>
      <c r="N2477" s="119" t="str">
        <f t="shared" si="117"/>
        <v>828093-88002-M</v>
      </c>
      <c r="O2477" s="122">
        <f>IF(B2477="NET","",IF(B2477="","",IFERROR(VLOOKUP(N2477,EAN!$A:$B,2,FALSE),"MANGLER - MÅ OPPDATERE EAN-FANEN")))</f>
        <v>7048652764799</v>
      </c>
      <c r="P2477" s="119">
        <f t="shared" si="118"/>
        <v>46</v>
      </c>
      <c r="Q2477" s="119">
        <f t="shared" si="119"/>
        <v>46</v>
      </c>
      <c r="S2477" s="137"/>
      <c r="U2477"/>
    </row>
    <row r="2478" spans="1:21" x14ac:dyDescent="0.2">
      <c r="A2478" s="228">
        <v>828093</v>
      </c>
      <c r="B2478" s="228" t="s">
        <v>2169</v>
      </c>
      <c r="C2478" s="228" t="s">
        <v>4204</v>
      </c>
      <c r="D2478" s="228" t="s">
        <v>658</v>
      </c>
      <c r="E2478" s="228" t="s">
        <v>656</v>
      </c>
      <c r="F2478" s="228" t="s">
        <v>67</v>
      </c>
      <c r="G2478" s="228" t="s">
        <v>128</v>
      </c>
      <c r="H2478" s="228">
        <v>51</v>
      </c>
      <c r="I2478" s="228">
        <v>51</v>
      </c>
      <c r="J2478" s="228">
        <v>51</v>
      </c>
      <c r="K2478" s="228">
        <v>51</v>
      </c>
      <c r="L2478" s="231">
        <v>51</v>
      </c>
      <c r="N2478" s="119" t="str">
        <f t="shared" si="117"/>
        <v>828093-88002-L</v>
      </c>
      <c r="O2478" s="122">
        <f>IF(B2478="NET","",IF(B2478="","",IFERROR(VLOOKUP(N2478,EAN!$A:$B,2,FALSE),"MANGLER - MÅ OPPDATERE EAN-FANEN")))</f>
        <v>7048652764782</v>
      </c>
      <c r="P2478" s="119">
        <f t="shared" si="118"/>
        <v>51</v>
      </c>
      <c r="Q2478" s="119">
        <f t="shared" si="119"/>
        <v>51</v>
      </c>
      <c r="S2478" s="137"/>
      <c r="U2478"/>
    </row>
    <row r="2479" spans="1:21" x14ac:dyDescent="0.2">
      <c r="A2479" s="228">
        <v>828093</v>
      </c>
      <c r="B2479" s="228" t="s">
        <v>2169</v>
      </c>
      <c r="C2479" s="228" t="s">
        <v>4204</v>
      </c>
      <c r="D2479" s="228" t="s">
        <v>659</v>
      </c>
      <c r="E2479" s="228" t="s">
        <v>656</v>
      </c>
      <c r="F2479" s="228" t="s">
        <v>68</v>
      </c>
      <c r="G2479" s="228" t="s">
        <v>128</v>
      </c>
      <c r="H2479" s="228">
        <v>19</v>
      </c>
      <c r="I2479" s="228">
        <v>19</v>
      </c>
      <c r="J2479" s="228">
        <v>19</v>
      </c>
      <c r="K2479" s="228">
        <v>19</v>
      </c>
      <c r="L2479" s="231">
        <v>19</v>
      </c>
      <c r="N2479" s="119" t="str">
        <f t="shared" si="117"/>
        <v>828093-88002-XL</v>
      </c>
      <c r="O2479" s="122">
        <f>IF(B2479="NET","",IF(B2479="","",IFERROR(VLOOKUP(N2479,EAN!$A:$B,2,FALSE),"MANGLER - MÅ OPPDATERE EAN-FANEN")))</f>
        <v>7048652764812</v>
      </c>
      <c r="P2479" s="119">
        <f t="shared" si="118"/>
        <v>19</v>
      </c>
      <c r="Q2479" s="119">
        <f t="shared" si="119"/>
        <v>19</v>
      </c>
      <c r="S2479" s="137"/>
      <c r="U2479"/>
    </row>
    <row r="2480" spans="1:21" x14ac:dyDescent="0.2">
      <c r="A2480" s="228">
        <v>828093</v>
      </c>
      <c r="B2480" s="228" t="s">
        <v>2169</v>
      </c>
      <c r="C2480" s="228" t="s">
        <v>4204</v>
      </c>
      <c r="D2480" s="228" t="s">
        <v>140</v>
      </c>
      <c r="E2480" s="228" t="s">
        <v>93</v>
      </c>
      <c r="F2480" s="228" t="s">
        <v>8</v>
      </c>
      <c r="G2480" s="228" t="s">
        <v>128</v>
      </c>
      <c r="H2480" s="228">
        <v>36</v>
      </c>
      <c r="I2480" s="228">
        <v>36</v>
      </c>
      <c r="J2480" s="228">
        <v>36</v>
      </c>
      <c r="K2480" s="228">
        <v>36</v>
      </c>
      <c r="L2480" s="231">
        <v>36</v>
      </c>
      <c r="N2480" s="119" t="str">
        <f t="shared" si="117"/>
        <v>828093-BLACK-S</v>
      </c>
      <c r="O2480" s="122">
        <f>IF(B2480="NET","",IF(B2480="","",IFERROR(VLOOKUP(N2480,EAN!$A:$B,2,FALSE),"MANGLER - MÅ OPPDATERE EAN-FANEN")))</f>
        <v>7048652277398</v>
      </c>
      <c r="P2480" s="119">
        <f t="shared" si="118"/>
        <v>36</v>
      </c>
      <c r="Q2480" s="119">
        <f t="shared" si="119"/>
        <v>36</v>
      </c>
      <c r="S2480" s="137"/>
      <c r="U2480"/>
    </row>
    <row r="2481" spans="1:21" x14ac:dyDescent="0.2">
      <c r="A2481" s="228">
        <v>828093</v>
      </c>
      <c r="B2481" s="228" t="s">
        <v>2169</v>
      </c>
      <c r="C2481" s="228" t="s">
        <v>4204</v>
      </c>
      <c r="D2481" s="228" t="s">
        <v>141</v>
      </c>
      <c r="E2481" s="228" t="s">
        <v>93</v>
      </c>
      <c r="F2481" s="228" t="s">
        <v>7</v>
      </c>
      <c r="G2481" s="228" t="s">
        <v>128</v>
      </c>
      <c r="H2481" s="228">
        <v>62</v>
      </c>
      <c r="I2481" s="228">
        <v>62</v>
      </c>
      <c r="J2481" s="228">
        <v>62</v>
      </c>
      <c r="K2481" s="228">
        <v>62</v>
      </c>
      <c r="L2481" s="231">
        <v>62</v>
      </c>
      <c r="N2481" s="119" t="str">
        <f t="shared" si="117"/>
        <v>828093-BLACK-M</v>
      </c>
      <c r="O2481" s="122">
        <f>IF(B2481="NET","",IF(B2481="","",IFERROR(VLOOKUP(N2481,EAN!$A:$B,2,FALSE),"MANGLER - MÅ OPPDATERE EAN-FANEN")))</f>
        <v>7048652277381</v>
      </c>
      <c r="P2481" s="119">
        <f t="shared" si="118"/>
        <v>62</v>
      </c>
      <c r="Q2481" s="119">
        <f t="shared" si="119"/>
        <v>62</v>
      </c>
      <c r="S2481" s="137"/>
      <c r="U2481"/>
    </row>
    <row r="2482" spans="1:21" x14ac:dyDescent="0.2">
      <c r="A2482" s="228">
        <v>828093</v>
      </c>
      <c r="B2482" s="228" t="s">
        <v>2169</v>
      </c>
      <c r="C2482" s="228" t="s">
        <v>4204</v>
      </c>
      <c r="D2482" s="228" t="s">
        <v>142</v>
      </c>
      <c r="E2482" s="228" t="s">
        <v>93</v>
      </c>
      <c r="F2482" s="228" t="s">
        <v>67</v>
      </c>
      <c r="G2482" s="228" t="s">
        <v>128</v>
      </c>
      <c r="H2482" s="228">
        <v>68</v>
      </c>
      <c r="I2482" s="228">
        <v>68</v>
      </c>
      <c r="J2482" s="228">
        <v>68</v>
      </c>
      <c r="K2482" s="228">
        <v>68</v>
      </c>
      <c r="L2482" s="231">
        <v>68</v>
      </c>
      <c r="N2482" s="119" t="str">
        <f t="shared" si="117"/>
        <v>828093-BLACK-L</v>
      </c>
      <c r="O2482" s="122">
        <f>IF(B2482="NET","",IF(B2482="","",IFERROR(VLOOKUP(N2482,EAN!$A:$B,2,FALSE),"MANGLER - MÅ OPPDATERE EAN-FANEN")))</f>
        <v>7048652277374</v>
      </c>
      <c r="P2482" s="119">
        <f t="shared" si="118"/>
        <v>68</v>
      </c>
      <c r="Q2482" s="119">
        <f t="shared" si="119"/>
        <v>68</v>
      </c>
      <c r="S2482" s="137"/>
      <c r="U2482"/>
    </row>
    <row r="2483" spans="1:21" x14ac:dyDescent="0.2">
      <c r="A2483" s="228">
        <v>828093</v>
      </c>
      <c r="B2483" s="228" t="s">
        <v>2169</v>
      </c>
      <c r="C2483" s="228" t="s">
        <v>4204</v>
      </c>
      <c r="D2483" s="228" t="s">
        <v>143</v>
      </c>
      <c r="E2483" s="228" t="s">
        <v>93</v>
      </c>
      <c r="F2483" s="228" t="s">
        <v>68</v>
      </c>
      <c r="G2483" s="228" t="s">
        <v>128</v>
      </c>
      <c r="H2483" s="228">
        <v>71</v>
      </c>
      <c r="I2483" s="228">
        <v>71</v>
      </c>
      <c r="J2483" s="228">
        <v>71</v>
      </c>
      <c r="K2483" s="228">
        <v>71</v>
      </c>
      <c r="L2483" s="231">
        <v>71</v>
      </c>
      <c r="N2483" s="119" t="str">
        <f t="shared" si="117"/>
        <v>828093-BLACK-XL</v>
      </c>
      <c r="O2483" s="122">
        <f>IF(B2483="NET","",IF(B2483="","",IFERROR(VLOOKUP(N2483,EAN!$A:$B,2,FALSE),"MANGLER - MÅ OPPDATERE EAN-FANEN")))</f>
        <v>7048652277404</v>
      </c>
      <c r="P2483" s="119">
        <f t="shared" si="118"/>
        <v>71</v>
      </c>
      <c r="Q2483" s="119">
        <f t="shared" si="119"/>
        <v>71</v>
      </c>
      <c r="S2483" s="137"/>
      <c r="U2483"/>
    </row>
    <row r="2484" spans="1:21" x14ac:dyDescent="0.2">
      <c r="A2484" s="228">
        <v>828093</v>
      </c>
      <c r="B2484" s="228" t="s">
        <v>2169</v>
      </c>
      <c r="C2484" s="228" t="s">
        <v>4204</v>
      </c>
      <c r="D2484" s="228" t="s">
        <v>862</v>
      </c>
      <c r="E2484" s="228" t="s">
        <v>2090</v>
      </c>
      <c r="F2484" s="228" t="s">
        <v>8</v>
      </c>
      <c r="G2484" s="228" t="s">
        <v>504</v>
      </c>
      <c r="H2484" s="228">
        <v>0</v>
      </c>
      <c r="I2484" s="228">
        <v>0</v>
      </c>
      <c r="J2484" s="228">
        <v>0</v>
      </c>
      <c r="K2484" s="228">
        <v>0</v>
      </c>
      <c r="L2484" s="231">
        <v>0</v>
      </c>
      <c r="N2484" s="119" t="str">
        <f t="shared" si="117"/>
        <v>828093-EHRED-S</v>
      </c>
      <c r="O2484" s="122">
        <f>IF(B2484="NET","",IF(B2484="","",IFERROR(VLOOKUP(N2484,EAN!$A:$B,2,FALSE),"MANGLER - MÅ OPPDATERE EAN-FANEN")))</f>
        <v>7048652277435</v>
      </c>
      <c r="P2484" s="119">
        <f t="shared" si="118"/>
        <v>0</v>
      </c>
      <c r="Q2484" s="119">
        <f t="shared" si="119"/>
        <v>0</v>
      </c>
      <c r="S2484" s="137"/>
      <c r="U2484"/>
    </row>
    <row r="2485" spans="1:21" x14ac:dyDescent="0.2">
      <c r="A2485" s="228">
        <v>828093</v>
      </c>
      <c r="B2485" s="228" t="s">
        <v>2169</v>
      </c>
      <c r="C2485" s="228" t="s">
        <v>4204</v>
      </c>
      <c r="D2485" s="228" t="s">
        <v>863</v>
      </c>
      <c r="E2485" s="228" t="s">
        <v>2090</v>
      </c>
      <c r="F2485" s="228" t="s">
        <v>7</v>
      </c>
      <c r="G2485" s="228" t="s">
        <v>504</v>
      </c>
      <c r="H2485" s="228">
        <v>0</v>
      </c>
      <c r="I2485" s="228">
        <v>0</v>
      </c>
      <c r="J2485" s="228">
        <v>0</v>
      </c>
      <c r="K2485" s="228">
        <v>0</v>
      </c>
      <c r="L2485" s="231">
        <v>0</v>
      </c>
      <c r="N2485" s="119" t="str">
        <f t="shared" si="117"/>
        <v>828093-EHRED-M</v>
      </c>
      <c r="O2485" s="122">
        <f>IF(B2485="NET","",IF(B2485="","",IFERROR(VLOOKUP(N2485,EAN!$A:$B,2,FALSE),"MANGLER - MÅ OPPDATERE EAN-FANEN")))</f>
        <v>7048652277428</v>
      </c>
      <c r="P2485" s="119">
        <f t="shared" si="118"/>
        <v>0</v>
      </c>
      <c r="Q2485" s="119">
        <f t="shared" si="119"/>
        <v>0</v>
      </c>
      <c r="S2485" s="137"/>
      <c r="U2485"/>
    </row>
    <row r="2486" spans="1:21" x14ac:dyDescent="0.2">
      <c r="A2486" s="228">
        <v>828093</v>
      </c>
      <c r="B2486" s="228" t="s">
        <v>2169</v>
      </c>
      <c r="C2486" s="228" t="s">
        <v>4204</v>
      </c>
      <c r="D2486" s="228" t="s">
        <v>864</v>
      </c>
      <c r="E2486" s="228" t="s">
        <v>2090</v>
      </c>
      <c r="F2486" s="228" t="s">
        <v>67</v>
      </c>
      <c r="G2486" s="228" t="s">
        <v>504</v>
      </c>
      <c r="H2486" s="228">
        <v>0</v>
      </c>
      <c r="I2486" s="228">
        <v>0</v>
      </c>
      <c r="J2486" s="228">
        <v>0</v>
      </c>
      <c r="K2486" s="228">
        <v>0</v>
      </c>
      <c r="L2486" s="231">
        <v>0</v>
      </c>
      <c r="N2486" s="119" t="str">
        <f t="shared" si="117"/>
        <v>828093-EHRED-L</v>
      </c>
      <c r="O2486" s="122">
        <f>IF(B2486="NET","",IF(B2486="","",IFERROR(VLOOKUP(N2486,EAN!$A:$B,2,FALSE),"MANGLER - MÅ OPPDATERE EAN-FANEN")))</f>
        <v>7048652277411</v>
      </c>
      <c r="P2486" s="119">
        <f t="shared" si="118"/>
        <v>0</v>
      </c>
      <c r="Q2486" s="119">
        <f t="shared" si="119"/>
        <v>0</v>
      </c>
      <c r="S2486" s="137"/>
      <c r="U2486"/>
    </row>
    <row r="2487" spans="1:21" x14ac:dyDescent="0.2">
      <c r="A2487" s="228">
        <v>828093</v>
      </c>
      <c r="B2487" s="228" t="s">
        <v>2169</v>
      </c>
      <c r="C2487" s="228" t="s">
        <v>4204</v>
      </c>
      <c r="D2487" s="228" t="s">
        <v>865</v>
      </c>
      <c r="E2487" s="228" t="s">
        <v>2090</v>
      </c>
      <c r="F2487" s="228" t="s">
        <v>68</v>
      </c>
      <c r="G2487" s="228" t="s">
        <v>504</v>
      </c>
      <c r="H2487" s="228">
        <v>0</v>
      </c>
      <c r="I2487" s="228">
        <v>0</v>
      </c>
      <c r="J2487" s="228">
        <v>0</v>
      </c>
      <c r="K2487" s="228">
        <v>0</v>
      </c>
      <c r="L2487" s="231">
        <v>0</v>
      </c>
      <c r="N2487" s="119" t="str">
        <f t="shared" si="117"/>
        <v>828093-EHRED-XL</v>
      </c>
      <c r="O2487" s="122">
        <f>IF(B2487="NET","",IF(B2487="","",IFERROR(VLOOKUP(N2487,EAN!$A:$B,2,FALSE),"MANGLER - MÅ OPPDATERE EAN-FANEN")))</f>
        <v>7048652277442</v>
      </c>
      <c r="P2487" s="119">
        <f t="shared" si="118"/>
        <v>0</v>
      </c>
      <c r="Q2487" s="119">
        <f t="shared" si="119"/>
        <v>0</v>
      </c>
      <c r="S2487" s="137"/>
      <c r="U2487"/>
    </row>
    <row r="2488" spans="1:21" x14ac:dyDescent="0.2">
      <c r="A2488" s="228">
        <v>828093</v>
      </c>
      <c r="B2488" s="228" t="s">
        <v>2169</v>
      </c>
      <c r="C2488" s="228" t="s">
        <v>4204</v>
      </c>
      <c r="D2488" s="228" t="s">
        <v>200</v>
      </c>
      <c r="E2488" s="228" t="s">
        <v>194</v>
      </c>
      <c r="F2488" s="228" t="s">
        <v>8</v>
      </c>
      <c r="G2488" s="228" t="s">
        <v>504</v>
      </c>
      <c r="H2488" s="228">
        <v>3</v>
      </c>
      <c r="I2488" s="228">
        <v>3</v>
      </c>
      <c r="J2488" s="228">
        <v>3</v>
      </c>
      <c r="K2488" s="228">
        <v>3</v>
      </c>
      <c r="L2488" s="231">
        <v>3</v>
      </c>
      <c r="N2488" s="119" t="str">
        <f t="shared" si="117"/>
        <v>828093-FOGRN-S</v>
      </c>
      <c r="O2488" s="122">
        <f>IF(B2488="NET","",IF(B2488="","",IFERROR(VLOOKUP(N2488,EAN!$A:$B,2,FALSE),"MANGLER - MÅ OPPDATERE EAN-FANEN")))</f>
        <v>7048652537317</v>
      </c>
      <c r="P2488" s="119">
        <f t="shared" si="118"/>
        <v>3</v>
      </c>
      <c r="Q2488" s="119">
        <f t="shared" si="119"/>
        <v>3</v>
      </c>
      <c r="S2488" s="137"/>
      <c r="U2488"/>
    </row>
    <row r="2489" spans="1:21" x14ac:dyDescent="0.2">
      <c r="A2489" s="228">
        <v>828093</v>
      </c>
      <c r="B2489" s="228" t="s">
        <v>2169</v>
      </c>
      <c r="C2489" s="228" t="s">
        <v>4204</v>
      </c>
      <c r="D2489" s="228" t="s">
        <v>201</v>
      </c>
      <c r="E2489" s="228" t="s">
        <v>194</v>
      </c>
      <c r="F2489" s="228" t="s">
        <v>7</v>
      </c>
      <c r="G2489" s="228" t="s">
        <v>504</v>
      </c>
      <c r="H2489" s="228">
        <v>0</v>
      </c>
      <c r="I2489" s="228">
        <v>0</v>
      </c>
      <c r="J2489" s="228">
        <v>0</v>
      </c>
      <c r="K2489" s="228">
        <v>0</v>
      </c>
      <c r="L2489" s="231">
        <v>0</v>
      </c>
      <c r="N2489" s="119" t="str">
        <f t="shared" si="117"/>
        <v>828093-FOGRN-M</v>
      </c>
      <c r="O2489" s="122">
        <f>IF(B2489="NET","",IF(B2489="","",IFERROR(VLOOKUP(N2489,EAN!$A:$B,2,FALSE),"MANGLER - MÅ OPPDATERE EAN-FANEN")))</f>
        <v>7048652537300</v>
      </c>
      <c r="P2489" s="119">
        <f t="shared" si="118"/>
        <v>0</v>
      </c>
      <c r="Q2489" s="119">
        <f t="shared" si="119"/>
        <v>0</v>
      </c>
      <c r="S2489" s="137"/>
      <c r="U2489"/>
    </row>
    <row r="2490" spans="1:21" x14ac:dyDescent="0.2">
      <c r="A2490" s="228">
        <v>828093</v>
      </c>
      <c r="B2490" s="228" t="s">
        <v>2169</v>
      </c>
      <c r="C2490" s="228" t="s">
        <v>4204</v>
      </c>
      <c r="D2490" s="228" t="s">
        <v>202</v>
      </c>
      <c r="E2490" s="228" t="s">
        <v>194</v>
      </c>
      <c r="F2490" s="228" t="s">
        <v>67</v>
      </c>
      <c r="G2490" s="228" t="s">
        <v>504</v>
      </c>
      <c r="H2490" s="228">
        <v>0</v>
      </c>
      <c r="I2490" s="228">
        <v>0</v>
      </c>
      <c r="J2490" s="228">
        <v>0</v>
      </c>
      <c r="K2490" s="228">
        <v>0</v>
      </c>
      <c r="L2490" s="231">
        <v>0</v>
      </c>
      <c r="N2490" s="119" t="str">
        <f t="shared" si="117"/>
        <v>828093-FOGRN-L</v>
      </c>
      <c r="O2490" s="122">
        <f>IF(B2490="NET","",IF(B2490="","",IFERROR(VLOOKUP(N2490,EAN!$A:$B,2,FALSE),"MANGLER - MÅ OPPDATERE EAN-FANEN")))</f>
        <v>7048652537294</v>
      </c>
      <c r="P2490" s="119">
        <f t="shared" si="118"/>
        <v>0</v>
      </c>
      <c r="Q2490" s="119">
        <f t="shared" si="119"/>
        <v>0</v>
      </c>
      <c r="S2490" s="137"/>
      <c r="U2490"/>
    </row>
    <row r="2491" spans="1:21" x14ac:dyDescent="0.2">
      <c r="A2491" s="228">
        <v>828093</v>
      </c>
      <c r="B2491" s="228" t="s">
        <v>2169</v>
      </c>
      <c r="C2491" s="228" t="s">
        <v>4204</v>
      </c>
      <c r="D2491" s="228" t="s">
        <v>203</v>
      </c>
      <c r="E2491" s="228" t="s">
        <v>194</v>
      </c>
      <c r="F2491" s="228" t="s">
        <v>68</v>
      </c>
      <c r="G2491" s="228" t="s">
        <v>504</v>
      </c>
      <c r="H2491" s="228">
        <v>0</v>
      </c>
      <c r="I2491" s="228">
        <v>0</v>
      </c>
      <c r="J2491" s="228">
        <v>0</v>
      </c>
      <c r="K2491" s="228">
        <v>0</v>
      </c>
      <c r="L2491" s="231">
        <v>0</v>
      </c>
      <c r="N2491" s="119" t="str">
        <f t="shared" si="117"/>
        <v>828093-FOGRN-XL</v>
      </c>
      <c r="O2491" s="122">
        <f>IF(B2491="NET","",IF(B2491="","",IFERROR(VLOOKUP(N2491,EAN!$A:$B,2,FALSE),"MANGLER - MÅ OPPDATERE EAN-FANEN")))</f>
        <v>7048652537324</v>
      </c>
      <c r="P2491" s="119">
        <f t="shared" si="118"/>
        <v>0</v>
      </c>
      <c r="Q2491" s="119">
        <f t="shared" si="119"/>
        <v>0</v>
      </c>
      <c r="S2491" s="137"/>
      <c r="U2491"/>
    </row>
    <row r="2492" spans="1:21" x14ac:dyDescent="0.2">
      <c r="A2492" s="228">
        <v>828093</v>
      </c>
      <c r="B2492" s="228" t="s">
        <v>2169</v>
      </c>
      <c r="C2492" s="228" t="s">
        <v>4204</v>
      </c>
      <c r="D2492" s="228" t="s">
        <v>159</v>
      </c>
      <c r="E2492" s="228" t="s">
        <v>2145</v>
      </c>
      <c r="F2492" s="228" t="s">
        <v>8</v>
      </c>
      <c r="G2492" s="228" t="s">
        <v>504</v>
      </c>
      <c r="H2492" s="228">
        <v>0</v>
      </c>
      <c r="I2492" s="228">
        <v>0</v>
      </c>
      <c r="J2492" s="228">
        <v>0</v>
      </c>
      <c r="K2492" s="228">
        <v>0</v>
      </c>
      <c r="L2492" s="231">
        <v>0</v>
      </c>
      <c r="N2492" s="119" t="str">
        <f t="shared" si="117"/>
        <v>828093-ONBLU-S</v>
      </c>
      <c r="O2492" s="122">
        <f>IF(B2492="NET","",IF(B2492="","",IFERROR(VLOOKUP(N2492,EAN!$A:$B,2,FALSE),"MANGLER - MÅ OPPDATERE EAN-FANEN")))</f>
        <v>7048652277473</v>
      </c>
      <c r="P2492" s="119">
        <f t="shared" si="118"/>
        <v>0</v>
      </c>
      <c r="Q2492" s="119">
        <f t="shared" si="119"/>
        <v>0</v>
      </c>
      <c r="S2492" s="137"/>
      <c r="U2492"/>
    </row>
    <row r="2493" spans="1:21" x14ac:dyDescent="0.2">
      <c r="A2493" s="228">
        <v>828093</v>
      </c>
      <c r="B2493" s="228" t="s">
        <v>2169</v>
      </c>
      <c r="C2493" s="228" t="s">
        <v>4204</v>
      </c>
      <c r="D2493" s="228" t="s">
        <v>160</v>
      </c>
      <c r="E2493" s="228" t="s">
        <v>2145</v>
      </c>
      <c r="F2493" s="228" t="s">
        <v>7</v>
      </c>
      <c r="G2493" s="228" t="s">
        <v>504</v>
      </c>
      <c r="H2493" s="228">
        <v>80</v>
      </c>
      <c r="I2493" s="228">
        <v>80</v>
      </c>
      <c r="J2493" s="228">
        <v>80</v>
      </c>
      <c r="K2493" s="228">
        <v>80</v>
      </c>
      <c r="L2493" s="231">
        <v>80</v>
      </c>
      <c r="N2493" s="119" t="str">
        <f t="shared" si="117"/>
        <v>828093-ONBLU-M</v>
      </c>
      <c r="O2493" s="122">
        <f>IF(B2493="NET","",IF(B2493="","",IFERROR(VLOOKUP(N2493,EAN!$A:$B,2,FALSE),"MANGLER - MÅ OPPDATERE EAN-FANEN")))</f>
        <v>7048652277466</v>
      </c>
      <c r="P2493" s="119">
        <f t="shared" si="118"/>
        <v>80</v>
      </c>
      <c r="Q2493" s="119">
        <f t="shared" si="119"/>
        <v>80</v>
      </c>
      <c r="S2493" s="137"/>
      <c r="U2493"/>
    </row>
    <row r="2494" spans="1:21" x14ac:dyDescent="0.2">
      <c r="A2494" s="228">
        <v>828093</v>
      </c>
      <c r="B2494" s="228" t="s">
        <v>2169</v>
      </c>
      <c r="C2494" s="228" t="s">
        <v>4204</v>
      </c>
      <c r="D2494" s="228" t="s">
        <v>161</v>
      </c>
      <c r="E2494" s="228" t="s">
        <v>2145</v>
      </c>
      <c r="F2494" s="228" t="s">
        <v>67</v>
      </c>
      <c r="G2494" s="228" t="s">
        <v>504</v>
      </c>
      <c r="H2494" s="228">
        <v>0</v>
      </c>
      <c r="I2494" s="228">
        <v>0</v>
      </c>
      <c r="J2494" s="228">
        <v>0</v>
      </c>
      <c r="K2494" s="228">
        <v>0</v>
      </c>
      <c r="L2494" s="231">
        <v>0</v>
      </c>
      <c r="N2494" s="119" t="str">
        <f t="shared" si="117"/>
        <v>828093-ONBLU-L</v>
      </c>
      <c r="O2494" s="122">
        <f>IF(B2494="NET","",IF(B2494="","",IFERROR(VLOOKUP(N2494,EAN!$A:$B,2,FALSE),"MANGLER - MÅ OPPDATERE EAN-FANEN")))</f>
        <v>7048652277459</v>
      </c>
      <c r="P2494" s="119">
        <f t="shared" si="118"/>
        <v>0</v>
      </c>
      <c r="Q2494" s="119">
        <f t="shared" si="119"/>
        <v>0</v>
      </c>
      <c r="S2494" s="137"/>
      <c r="U2494"/>
    </row>
    <row r="2495" spans="1:21" x14ac:dyDescent="0.2">
      <c r="A2495" s="228">
        <v>828093</v>
      </c>
      <c r="B2495" s="228" t="s">
        <v>2169</v>
      </c>
      <c r="C2495" s="228" t="s">
        <v>4204</v>
      </c>
      <c r="D2495" s="228" t="s">
        <v>162</v>
      </c>
      <c r="E2495" s="228" t="s">
        <v>2145</v>
      </c>
      <c r="F2495" s="228" t="s">
        <v>68</v>
      </c>
      <c r="G2495" s="228" t="s">
        <v>504</v>
      </c>
      <c r="H2495" s="228">
        <v>0</v>
      </c>
      <c r="I2495" s="228">
        <v>0</v>
      </c>
      <c r="J2495" s="228">
        <v>0</v>
      </c>
      <c r="K2495" s="228">
        <v>0</v>
      </c>
      <c r="L2495" s="231">
        <v>0</v>
      </c>
      <c r="N2495" s="119" t="str">
        <f t="shared" si="117"/>
        <v>828093-ONBLU-XL</v>
      </c>
      <c r="O2495" s="122">
        <f>IF(B2495="NET","",IF(B2495="","",IFERROR(VLOOKUP(N2495,EAN!$A:$B,2,FALSE),"MANGLER - MÅ OPPDATERE EAN-FANEN")))</f>
        <v>7048652277480</v>
      </c>
      <c r="P2495" s="119">
        <f t="shared" si="118"/>
        <v>0</v>
      </c>
      <c r="Q2495" s="119">
        <f t="shared" si="119"/>
        <v>0</v>
      </c>
      <c r="S2495" s="137"/>
      <c r="U2495"/>
    </row>
    <row r="2496" spans="1:21" x14ac:dyDescent="0.2">
      <c r="A2496" s="229">
        <v>828094</v>
      </c>
      <c r="B2496" s="228" t="s">
        <v>248</v>
      </c>
      <c r="C2496" s="228"/>
      <c r="D2496" s="228"/>
      <c r="E2496" s="228"/>
      <c r="F2496" s="228"/>
      <c r="G2496" s="228"/>
      <c r="H2496" s="229">
        <v>202226</v>
      </c>
      <c r="I2496" s="229">
        <v>202227</v>
      </c>
      <c r="J2496" s="229">
        <v>202228</v>
      </c>
      <c r="K2496" s="229">
        <v>202229</v>
      </c>
      <c r="L2496" s="232">
        <v>202234</v>
      </c>
      <c r="N2496" s="119" t="str">
        <f t="shared" si="117"/>
        <v>828094-</v>
      </c>
      <c r="O2496" s="122" t="str">
        <f>IF(B2496="NET","",IF(B2496="","",IFERROR(VLOOKUP(N2496,EAN!$A:$B,2,FALSE),"MANGLER - MÅ OPPDATERE EAN-FANEN")))</f>
        <v/>
      </c>
      <c r="P2496" s="119">
        <f t="shared" si="118"/>
        <v>202226</v>
      </c>
      <c r="Q2496" s="119">
        <f t="shared" si="119"/>
        <v>202234</v>
      </c>
      <c r="S2496" s="137"/>
      <c r="U2496"/>
    </row>
    <row r="2497" spans="1:21" x14ac:dyDescent="0.2">
      <c r="A2497" s="228">
        <v>828094</v>
      </c>
      <c r="B2497" s="228" t="s">
        <v>2170</v>
      </c>
      <c r="C2497" s="228" t="s">
        <v>4204</v>
      </c>
      <c r="D2497" s="228" t="s">
        <v>2298</v>
      </c>
      <c r="E2497" s="228" t="s">
        <v>4395</v>
      </c>
      <c r="F2497" s="228" t="s">
        <v>69</v>
      </c>
      <c r="G2497" s="228" t="s">
        <v>128</v>
      </c>
      <c r="H2497" s="228">
        <v>14</v>
      </c>
      <c r="I2497" s="228">
        <v>14</v>
      </c>
      <c r="J2497" s="228">
        <v>14</v>
      </c>
      <c r="K2497" s="228">
        <v>14</v>
      </c>
      <c r="L2497" s="231">
        <v>14</v>
      </c>
      <c r="N2497" s="119" t="str">
        <f t="shared" si="117"/>
        <v>828094-55504-XS</v>
      </c>
      <c r="O2497" s="122">
        <f>IF(B2497="NET","",IF(B2497="","",IFERROR(VLOOKUP(N2497,EAN!$A:$B,2,FALSE),"MANGLER - MÅ OPPDATERE EAN-FANEN")))</f>
        <v>7048652764850</v>
      </c>
      <c r="P2497" s="119">
        <f t="shared" si="118"/>
        <v>14</v>
      </c>
      <c r="Q2497" s="119">
        <f t="shared" si="119"/>
        <v>14</v>
      </c>
      <c r="S2497" s="137"/>
      <c r="U2497"/>
    </row>
    <row r="2498" spans="1:21" x14ac:dyDescent="0.2">
      <c r="A2498" s="228">
        <v>828094</v>
      </c>
      <c r="B2498" s="228" t="s">
        <v>2170</v>
      </c>
      <c r="C2498" s="228" t="s">
        <v>4204</v>
      </c>
      <c r="D2498" s="228" t="s">
        <v>2294</v>
      </c>
      <c r="E2498" s="228" t="s">
        <v>4395</v>
      </c>
      <c r="F2498" s="228" t="s">
        <v>8</v>
      </c>
      <c r="G2498" s="228" t="s">
        <v>128</v>
      </c>
      <c r="H2498" s="228">
        <v>37</v>
      </c>
      <c r="I2498" s="228">
        <v>37</v>
      </c>
      <c r="J2498" s="228">
        <v>37</v>
      </c>
      <c r="K2498" s="228">
        <v>37</v>
      </c>
      <c r="L2498" s="231">
        <v>37</v>
      </c>
      <c r="N2498" s="119" t="str">
        <f t="shared" si="117"/>
        <v>828094-55504-S</v>
      </c>
      <c r="O2498" s="122">
        <f>IF(B2498="NET","",IF(B2498="","",IFERROR(VLOOKUP(N2498,EAN!$A:$B,2,FALSE),"MANGLER - MÅ OPPDATERE EAN-FANEN")))</f>
        <v>7048652764843</v>
      </c>
      <c r="P2498" s="119">
        <f t="shared" si="118"/>
        <v>37</v>
      </c>
      <c r="Q2498" s="119">
        <f t="shared" si="119"/>
        <v>37</v>
      </c>
      <c r="S2498" s="137"/>
      <c r="U2498"/>
    </row>
    <row r="2499" spans="1:21" x14ac:dyDescent="0.2">
      <c r="A2499" s="228">
        <v>828094</v>
      </c>
      <c r="B2499" s="228" t="s">
        <v>2170</v>
      </c>
      <c r="C2499" s="228" t="s">
        <v>4204</v>
      </c>
      <c r="D2499" s="228" t="s">
        <v>2295</v>
      </c>
      <c r="E2499" s="228" t="s">
        <v>4395</v>
      </c>
      <c r="F2499" s="228" t="s">
        <v>7</v>
      </c>
      <c r="G2499" s="228" t="s">
        <v>128</v>
      </c>
      <c r="H2499" s="228">
        <v>51</v>
      </c>
      <c r="I2499" s="228">
        <v>51</v>
      </c>
      <c r="J2499" s="228">
        <v>51</v>
      </c>
      <c r="K2499" s="228">
        <v>51</v>
      </c>
      <c r="L2499" s="231">
        <v>51</v>
      </c>
      <c r="N2499" s="119" t="str">
        <f t="shared" si="117"/>
        <v>828094-55504-M</v>
      </c>
      <c r="O2499" s="122">
        <f>IF(B2499="NET","",IF(B2499="","",IFERROR(VLOOKUP(N2499,EAN!$A:$B,2,FALSE),"MANGLER - MÅ OPPDATERE EAN-FANEN")))</f>
        <v>7048652764836</v>
      </c>
      <c r="P2499" s="119">
        <f t="shared" si="118"/>
        <v>51</v>
      </c>
      <c r="Q2499" s="119">
        <f t="shared" si="119"/>
        <v>51</v>
      </c>
      <c r="S2499" s="137"/>
      <c r="U2499"/>
    </row>
    <row r="2500" spans="1:21" x14ac:dyDescent="0.2">
      <c r="A2500" s="228">
        <v>828094</v>
      </c>
      <c r="B2500" s="228" t="s">
        <v>2170</v>
      </c>
      <c r="C2500" s="228" t="s">
        <v>4204</v>
      </c>
      <c r="D2500" s="228" t="s">
        <v>2296</v>
      </c>
      <c r="E2500" s="228" t="s">
        <v>4395</v>
      </c>
      <c r="F2500" s="228" t="s">
        <v>67</v>
      </c>
      <c r="G2500" s="228" t="s">
        <v>128</v>
      </c>
      <c r="H2500" s="228">
        <v>27</v>
      </c>
      <c r="I2500" s="228">
        <v>27</v>
      </c>
      <c r="J2500" s="228">
        <v>27</v>
      </c>
      <c r="K2500" s="228">
        <v>27</v>
      </c>
      <c r="L2500" s="231">
        <v>27</v>
      </c>
      <c r="N2500" s="119" t="str">
        <f t="shared" si="117"/>
        <v>828094-55504-L</v>
      </c>
      <c r="O2500" s="122">
        <f>IF(B2500="NET","",IF(B2500="","",IFERROR(VLOOKUP(N2500,EAN!$A:$B,2,FALSE),"MANGLER - MÅ OPPDATERE EAN-FANEN")))</f>
        <v>7048652764829</v>
      </c>
      <c r="P2500" s="119">
        <f t="shared" si="118"/>
        <v>27</v>
      </c>
      <c r="Q2500" s="119">
        <f t="shared" si="119"/>
        <v>27</v>
      </c>
      <c r="S2500" s="137"/>
      <c r="U2500"/>
    </row>
    <row r="2501" spans="1:21" x14ac:dyDescent="0.2">
      <c r="A2501" s="228">
        <v>828094</v>
      </c>
      <c r="B2501" s="228" t="s">
        <v>2170</v>
      </c>
      <c r="C2501" s="228" t="s">
        <v>4204</v>
      </c>
      <c r="D2501" s="228" t="s">
        <v>654</v>
      </c>
      <c r="E2501" s="228" t="s">
        <v>4364</v>
      </c>
      <c r="F2501" s="228" t="s">
        <v>69</v>
      </c>
      <c r="G2501" s="228" t="s">
        <v>128</v>
      </c>
      <c r="H2501" s="228">
        <v>0</v>
      </c>
      <c r="I2501" s="228">
        <v>0</v>
      </c>
      <c r="J2501" s="228">
        <v>0</v>
      </c>
      <c r="K2501" s="228">
        <v>0</v>
      </c>
      <c r="L2501" s="231">
        <v>0</v>
      </c>
      <c r="N2501" s="119" t="str">
        <f t="shared" si="117"/>
        <v>828094-99901-XS</v>
      </c>
      <c r="O2501" s="122">
        <f>IF(B2501="NET","",IF(B2501="","",IFERROR(VLOOKUP(N2501,EAN!$A:$B,2,FALSE),"MANGLER - MÅ OPPDATERE EAN-FANEN")))</f>
        <v>7048652764898</v>
      </c>
      <c r="P2501" s="119">
        <f t="shared" si="118"/>
        <v>0</v>
      </c>
      <c r="Q2501" s="119">
        <f t="shared" si="119"/>
        <v>0</v>
      </c>
      <c r="S2501" s="137"/>
      <c r="U2501"/>
    </row>
    <row r="2502" spans="1:21" x14ac:dyDescent="0.2">
      <c r="A2502" s="228">
        <v>828094</v>
      </c>
      <c r="B2502" s="228" t="s">
        <v>2170</v>
      </c>
      <c r="C2502" s="228" t="s">
        <v>4204</v>
      </c>
      <c r="D2502" s="228" t="s">
        <v>650</v>
      </c>
      <c r="E2502" s="228" t="s">
        <v>4364</v>
      </c>
      <c r="F2502" s="228" t="s">
        <v>8</v>
      </c>
      <c r="G2502" s="228" t="s">
        <v>128</v>
      </c>
      <c r="H2502" s="228">
        <v>0</v>
      </c>
      <c r="I2502" s="228">
        <v>0</v>
      </c>
      <c r="J2502" s="228">
        <v>0</v>
      </c>
      <c r="K2502" s="228">
        <v>0</v>
      </c>
      <c r="L2502" s="231">
        <v>0</v>
      </c>
      <c r="N2502" s="119" t="str">
        <f t="shared" si="117"/>
        <v>828094-99901-S</v>
      </c>
      <c r="O2502" s="122">
        <f>IF(B2502="NET","",IF(B2502="","",IFERROR(VLOOKUP(N2502,EAN!$A:$B,2,FALSE),"MANGLER - MÅ OPPDATERE EAN-FANEN")))</f>
        <v>7048652764881</v>
      </c>
      <c r="P2502" s="119">
        <f t="shared" si="118"/>
        <v>0</v>
      </c>
      <c r="Q2502" s="119">
        <f t="shared" si="119"/>
        <v>0</v>
      </c>
      <c r="S2502" s="137"/>
      <c r="U2502"/>
    </row>
    <row r="2503" spans="1:21" x14ac:dyDescent="0.2">
      <c r="A2503" s="228">
        <v>828094</v>
      </c>
      <c r="B2503" s="228" t="s">
        <v>2170</v>
      </c>
      <c r="C2503" s="228" t="s">
        <v>4204</v>
      </c>
      <c r="D2503" s="228" t="s">
        <v>651</v>
      </c>
      <c r="E2503" s="228" t="s">
        <v>4364</v>
      </c>
      <c r="F2503" s="228" t="s">
        <v>7</v>
      </c>
      <c r="G2503" s="228" t="s">
        <v>128</v>
      </c>
      <c r="H2503" s="228">
        <v>0</v>
      </c>
      <c r="I2503" s="228">
        <v>0</v>
      </c>
      <c r="J2503" s="228">
        <v>0</v>
      </c>
      <c r="K2503" s="228">
        <v>0</v>
      </c>
      <c r="L2503" s="231">
        <v>0</v>
      </c>
      <c r="N2503" s="119" t="str">
        <f t="shared" si="117"/>
        <v>828094-99901-M</v>
      </c>
      <c r="O2503" s="122">
        <f>IF(B2503="NET","",IF(B2503="","",IFERROR(VLOOKUP(N2503,EAN!$A:$B,2,FALSE),"MANGLER - MÅ OPPDATERE EAN-FANEN")))</f>
        <v>7048652764874</v>
      </c>
      <c r="P2503" s="119">
        <f t="shared" si="118"/>
        <v>0</v>
      </c>
      <c r="Q2503" s="119">
        <f t="shared" si="119"/>
        <v>0</v>
      </c>
      <c r="S2503" s="137"/>
      <c r="U2503"/>
    </row>
    <row r="2504" spans="1:21" x14ac:dyDescent="0.2">
      <c r="A2504" s="228">
        <v>828094</v>
      </c>
      <c r="B2504" s="228" t="s">
        <v>2170</v>
      </c>
      <c r="C2504" s="228" t="s">
        <v>4204</v>
      </c>
      <c r="D2504" s="228" t="s">
        <v>652</v>
      </c>
      <c r="E2504" s="228" t="s">
        <v>4364</v>
      </c>
      <c r="F2504" s="228" t="s">
        <v>67</v>
      </c>
      <c r="G2504" s="228" t="s">
        <v>128</v>
      </c>
      <c r="H2504" s="228">
        <v>0</v>
      </c>
      <c r="I2504" s="228">
        <v>0</v>
      </c>
      <c r="J2504" s="228">
        <v>0</v>
      </c>
      <c r="K2504" s="228">
        <v>0</v>
      </c>
      <c r="L2504" s="231">
        <v>0</v>
      </c>
      <c r="N2504" s="119" t="str">
        <f t="shared" si="117"/>
        <v>828094-99901-L</v>
      </c>
      <c r="O2504" s="122">
        <f>IF(B2504="NET","",IF(B2504="","",IFERROR(VLOOKUP(N2504,EAN!$A:$B,2,FALSE),"MANGLER - MÅ OPPDATERE EAN-FANEN")))</f>
        <v>7048652764867</v>
      </c>
      <c r="P2504" s="119">
        <f t="shared" si="118"/>
        <v>0</v>
      </c>
      <c r="Q2504" s="119">
        <f t="shared" si="119"/>
        <v>0</v>
      </c>
      <c r="S2504" s="137"/>
      <c r="U2504"/>
    </row>
    <row r="2505" spans="1:21" x14ac:dyDescent="0.2">
      <c r="A2505" s="228">
        <v>828094</v>
      </c>
      <c r="B2505" s="228" t="s">
        <v>2170</v>
      </c>
      <c r="C2505" s="228" t="s">
        <v>4204</v>
      </c>
      <c r="D2505" s="228" t="s">
        <v>828</v>
      </c>
      <c r="E2505" s="228" t="s">
        <v>2149</v>
      </c>
      <c r="F2505" s="228" t="s">
        <v>69</v>
      </c>
      <c r="G2505" s="228" t="s">
        <v>504</v>
      </c>
      <c r="H2505" s="228">
        <v>0</v>
      </c>
      <c r="I2505" s="228">
        <v>0</v>
      </c>
      <c r="J2505" s="228">
        <v>0</v>
      </c>
      <c r="K2505" s="228">
        <v>0</v>
      </c>
      <c r="L2505" s="231">
        <v>0</v>
      </c>
      <c r="N2505" s="119" t="str">
        <f t="shared" si="117"/>
        <v>828094-HYDRO-XS</v>
      </c>
      <c r="O2505" s="122">
        <f>IF(B2505="NET","",IF(B2505="","",IFERROR(VLOOKUP(N2505,EAN!$A:$B,2,FALSE),"MANGLER - MÅ OPPDATERE EAN-FANEN")))</f>
        <v>7048652277565</v>
      </c>
      <c r="P2505" s="119">
        <f t="shared" si="118"/>
        <v>0</v>
      </c>
      <c r="Q2505" s="119">
        <f t="shared" si="119"/>
        <v>0</v>
      </c>
      <c r="S2505" s="137"/>
      <c r="U2505"/>
    </row>
    <row r="2506" spans="1:21" x14ac:dyDescent="0.2">
      <c r="A2506" s="228">
        <v>828094</v>
      </c>
      <c r="B2506" s="228" t="s">
        <v>2170</v>
      </c>
      <c r="C2506" s="228" t="s">
        <v>4204</v>
      </c>
      <c r="D2506" s="228" t="s">
        <v>156</v>
      </c>
      <c r="E2506" s="228" t="s">
        <v>2149</v>
      </c>
      <c r="F2506" s="228" t="s">
        <v>8</v>
      </c>
      <c r="G2506" s="228" t="s">
        <v>504</v>
      </c>
      <c r="H2506" s="228">
        <v>149</v>
      </c>
      <c r="I2506" s="228">
        <v>149</v>
      </c>
      <c r="J2506" s="228">
        <v>149</v>
      </c>
      <c r="K2506" s="228">
        <v>149</v>
      </c>
      <c r="L2506" s="231">
        <v>149</v>
      </c>
      <c r="N2506" s="119" t="str">
        <f t="shared" si="117"/>
        <v>828094-HYDRO-S</v>
      </c>
      <c r="O2506" s="122">
        <f>IF(B2506="NET","",IF(B2506="","",IFERROR(VLOOKUP(N2506,EAN!$A:$B,2,FALSE),"MANGLER - MÅ OPPDATERE EAN-FANEN")))</f>
        <v>7048652277558</v>
      </c>
      <c r="P2506" s="119">
        <f t="shared" si="118"/>
        <v>149</v>
      </c>
      <c r="Q2506" s="119">
        <f t="shared" si="119"/>
        <v>149</v>
      </c>
      <c r="S2506" s="137"/>
      <c r="U2506"/>
    </row>
    <row r="2507" spans="1:21" x14ac:dyDescent="0.2">
      <c r="A2507" s="228">
        <v>828094</v>
      </c>
      <c r="B2507" s="228" t="s">
        <v>2170</v>
      </c>
      <c r="C2507" s="228" t="s">
        <v>4204</v>
      </c>
      <c r="D2507" s="228" t="s">
        <v>157</v>
      </c>
      <c r="E2507" s="228" t="s">
        <v>2149</v>
      </c>
      <c r="F2507" s="228" t="s">
        <v>7</v>
      </c>
      <c r="G2507" s="228" t="s">
        <v>504</v>
      </c>
      <c r="H2507" s="228">
        <v>0</v>
      </c>
      <c r="I2507" s="228">
        <v>0</v>
      </c>
      <c r="J2507" s="228">
        <v>0</v>
      </c>
      <c r="K2507" s="228">
        <v>0</v>
      </c>
      <c r="L2507" s="231">
        <v>0</v>
      </c>
      <c r="N2507" s="119" t="str">
        <f t="shared" si="117"/>
        <v>828094-HYDRO-M</v>
      </c>
      <c r="O2507" s="122">
        <f>IF(B2507="NET","",IF(B2507="","",IFERROR(VLOOKUP(N2507,EAN!$A:$B,2,FALSE),"MANGLER - MÅ OPPDATERE EAN-FANEN")))</f>
        <v>7048652277541</v>
      </c>
      <c r="P2507" s="119">
        <f t="shared" si="118"/>
        <v>0</v>
      </c>
      <c r="Q2507" s="119">
        <f t="shared" si="119"/>
        <v>0</v>
      </c>
      <c r="S2507" s="137"/>
      <c r="U2507"/>
    </row>
    <row r="2508" spans="1:21" x14ac:dyDescent="0.2">
      <c r="A2508" s="228">
        <v>828094</v>
      </c>
      <c r="B2508" s="228" t="s">
        <v>2170</v>
      </c>
      <c r="C2508" s="228" t="s">
        <v>4204</v>
      </c>
      <c r="D2508" s="228" t="s">
        <v>158</v>
      </c>
      <c r="E2508" s="228" t="s">
        <v>2149</v>
      </c>
      <c r="F2508" s="228" t="s">
        <v>67</v>
      </c>
      <c r="G2508" s="228" t="s">
        <v>504</v>
      </c>
      <c r="H2508" s="228">
        <v>0</v>
      </c>
      <c r="I2508" s="228">
        <v>0</v>
      </c>
      <c r="J2508" s="228">
        <v>0</v>
      </c>
      <c r="K2508" s="228">
        <v>0</v>
      </c>
      <c r="L2508" s="231">
        <v>0</v>
      </c>
      <c r="N2508" s="119" t="str">
        <f t="shared" si="117"/>
        <v>828094-HYDRO-L</v>
      </c>
      <c r="O2508" s="122">
        <f>IF(B2508="NET","",IF(B2508="","",IFERROR(VLOOKUP(N2508,EAN!$A:$B,2,FALSE),"MANGLER - MÅ OPPDATERE EAN-FANEN")))</f>
        <v>7048652277534</v>
      </c>
      <c r="P2508" s="119">
        <f t="shared" si="118"/>
        <v>0</v>
      </c>
      <c r="Q2508" s="119">
        <f t="shared" si="119"/>
        <v>0</v>
      </c>
      <c r="S2508" s="137"/>
      <c r="U2508"/>
    </row>
    <row r="2509" spans="1:21" x14ac:dyDescent="0.2">
      <c r="A2509" s="228">
        <v>828094</v>
      </c>
      <c r="B2509" s="228" t="s">
        <v>2170</v>
      </c>
      <c r="C2509" s="228" t="s">
        <v>4204</v>
      </c>
      <c r="D2509" s="228" t="s">
        <v>145</v>
      </c>
      <c r="E2509" s="228" t="s">
        <v>100</v>
      </c>
      <c r="F2509" s="228" t="s">
        <v>69</v>
      </c>
      <c r="G2509" s="228" t="s">
        <v>504</v>
      </c>
      <c r="H2509" s="228">
        <v>1</v>
      </c>
      <c r="I2509" s="228">
        <v>1</v>
      </c>
      <c r="J2509" s="228">
        <v>1</v>
      </c>
      <c r="K2509" s="228">
        <v>1</v>
      </c>
      <c r="L2509" s="231">
        <v>1</v>
      </c>
      <c r="N2509" s="119" t="str">
        <f t="shared" si="117"/>
        <v>828094-RSWOD-XS</v>
      </c>
      <c r="O2509" s="122">
        <f>IF(B2509="NET","",IF(B2509="","",IFERROR(VLOOKUP(N2509,EAN!$A:$B,2,FALSE),"MANGLER - MÅ OPPDATERE EAN-FANEN")))</f>
        <v>7048652537287</v>
      </c>
      <c r="P2509" s="119">
        <f t="shared" si="118"/>
        <v>1</v>
      </c>
      <c r="Q2509" s="119">
        <f t="shared" si="119"/>
        <v>1</v>
      </c>
      <c r="S2509" s="137"/>
      <c r="U2509"/>
    </row>
    <row r="2510" spans="1:21" x14ac:dyDescent="0.2">
      <c r="A2510" s="228">
        <v>828094</v>
      </c>
      <c r="B2510" s="228" t="s">
        <v>2170</v>
      </c>
      <c r="C2510" s="228" t="s">
        <v>4204</v>
      </c>
      <c r="D2510" s="228" t="s">
        <v>146</v>
      </c>
      <c r="E2510" s="228" t="s">
        <v>100</v>
      </c>
      <c r="F2510" s="228" t="s">
        <v>8</v>
      </c>
      <c r="G2510" s="228" t="s">
        <v>504</v>
      </c>
      <c r="H2510" s="228">
        <v>1</v>
      </c>
      <c r="I2510" s="228">
        <v>1</v>
      </c>
      <c r="J2510" s="228">
        <v>1</v>
      </c>
      <c r="K2510" s="228">
        <v>1</v>
      </c>
      <c r="L2510" s="231">
        <v>1</v>
      </c>
      <c r="N2510" s="119" t="str">
        <f t="shared" si="117"/>
        <v>828094-RSWOD-S</v>
      </c>
      <c r="O2510" s="122">
        <f>IF(B2510="NET","",IF(B2510="","",IFERROR(VLOOKUP(N2510,EAN!$A:$B,2,FALSE),"MANGLER - MÅ OPPDATERE EAN-FANEN")))</f>
        <v>7048652537270</v>
      </c>
      <c r="P2510" s="119">
        <f t="shared" si="118"/>
        <v>1</v>
      </c>
      <c r="Q2510" s="119">
        <f t="shared" si="119"/>
        <v>1</v>
      </c>
      <c r="S2510" s="137"/>
      <c r="U2510"/>
    </row>
    <row r="2511" spans="1:21" x14ac:dyDescent="0.2">
      <c r="A2511" s="228">
        <v>828094</v>
      </c>
      <c r="B2511" s="228" t="s">
        <v>2170</v>
      </c>
      <c r="C2511" s="228" t="s">
        <v>4204</v>
      </c>
      <c r="D2511" s="228" t="s">
        <v>147</v>
      </c>
      <c r="E2511" s="228" t="s">
        <v>100</v>
      </c>
      <c r="F2511" s="228" t="s">
        <v>7</v>
      </c>
      <c r="G2511" s="228" t="s">
        <v>504</v>
      </c>
      <c r="H2511" s="228">
        <v>0</v>
      </c>
      <c r="I2511" s="228">
        <v>0</v>
      </c>
      <c r="J2511" s="228">
        <v>0</v>
      </c>
      <c r="K2511" s="228">
        <v>0</v>
      </c>
      <c r="L2511" s="231">
        <v>0</v>
      </c>
      <c r="N2511" s="119" t="str">
        <f t="shared" si="117"/>
        <v>828094-RSWOD-M</v>
      </c>
      <c r="O2511" s="122">
        <f>IF(B2511="NET","",IF(B2511="","",IFERROR(VLOOKUP(N2511,EAN!$A:$B,2,FALSE),"MANGLER - MÅ OPPDATERE EAN-FANEN")))</f>
        <v>7048652537263</v>
      </c>
      <c r="P2511" s="119">
        <f t="shared" si="118"/>
        <v>0</v>
      </c>
      <c r="Q2511" s="119">
        <f t="shared" si="119"/>
        <v>0</v>
      </c>
      <c r="S2511" s="137"/>
      <c r="U2511"/>
    </row>
    <row r="2512" spans="1:21" x14ac:dyDescent="0.2">
      <c r="A2512" s="228">
        <v>828094</v>
      </c>
      <c r="B2512" s="228" t="s">
        <v>2170</v>
      </c>
      <c r="C2512" s="228" t="s">
        <v>4204</v>
      </c>
      <c r="D2512" s="228" t="s">
        <v>148</v>
      </c>
      <c r="E2512" s="228" t="s">
        <v>100</v>
      </c>
      <c r="F2512" s="228" t="s">
        <v>67</v>
      </c>
      <c r="G2512" s="228" t="s">
        <v>504</v>
      </c>
      <c r="H2512" s="228">
        <v>0</v>
      </c>
      <c r="I2512" s="228">
        <v>0</v>
      </c>
      <c r="J2512" s="228">
        <v>0</v>
      </c>
      <c r="K2512" s="228">
        <v>0</v>
      </c>
      <c r="L2512" s="231">
        <v>0</v>
      </c>
      <c r="N2512" s="119" t="str">
        <f t="shared" si="117"/>
        <v>828094-RSWOD-L</v>
      </c>
      <c r="O2512" s="122">
        <f>IF(B2512="NET","",IF(B2512="","",IFERROR(VLOOKUP(N2512,EAN!$A:$B,2,FALSE),"MANGLER - MÅ OPPDATERE EAN-FANEN")))</f>
        <v>7048652537256</v>
      </c>
      <c r="P2512" s="119">
        <f t="shared" si="118"/>
        <v>0</v>
      </c>
      <c r="Q2512" s="119">
        <f t="shared" si="119"/>
        <v>0</v>
      </c>
      <c r="S2512" s="137"/>
      <c r="U2512"/>
    </row>
    <row r="2513" spans="1:21" x14ac:dyDescent="0.2">
      <c r="A2513" s="228">
        <v>828094</v>
      </c>
      <c r="B2513" s="228" t="s">
        <v>2170</v>
      </c>
      <c r="C2513" s="228" t="s">
        <v>4204</v>
      </c>
      <c r="D2513" s="228" t="s">
        <v>870</v>
      </c>
      <c r="E2513" s="228" t="s">
        <v>92</v>
      </c>
      <c r="F2513" s="228" t="s">
        <v>69</v>
      </c>
      <c r="G2513" s="228" t="s">
        <v>128</v>
      </c>
      <c r="H2513" s="228">
        <v>52</v>
      </c>
      <c r="I2513" s="228">
        <v>52</v>
      </c>
      <c r="J2513" s="228">
        <v>52</v>
      </c>
      <c r="K2513" s="228">
        <v>52</v>
      </c>
      <c r="L2513" s="231">
        <v>52</v>
      </c>
      <c r="N2513" s="119" t="str">
        <f t="shared" si="117"/>
        <v>828094-SEGRY-XS</v>
      </c>
      <c r="O2513" s="122">
        <f>IF(B2513="NET","",IF(B2513="","",IFERROR(VLOOKUP(N2513,EAN!$A:$B,2,FALSE),"MANGLER - MÅ OPPDATERE EAN-FANEN")))</f>
        <v>7048652277640</v>
      </c>
      <c r="P2513" s="119">
        <f t="shared" si="118"/>
        <v>52</v>
      </c>
      <c r="Q2513" s="119">
        <f t="shared" si="119"/>
        <v>52</v>
      </c>
      <c r="S2513" s="137"/>
      <c r="U2513"/>
    </row>
    <row r="2514" spans="1:21" x14ac:dyDescent="0.2">
      <c r="A2514" s="228">
        <v>828094</v>
      </c>
      <c r="B2514" s="228" t="s">
        <v>2170</v>
      </c>
      <c r="C2514" s="228" t="s">
        <v>4204</v>
      </c>
      <c r="D2514" s="228" t="s">
        <v>163</v>
      </c>
      <c r="E2514" s="228" t="s">
        <v>92</v>
      </c>
      <c r="F2514" s="228" t="s">
        <v>8</v>
      </c>
      <c r="G2514" s="228" t="s">
        <v>128</v>
      </c>
      <c r="H2514" s="228">
        <v>110</v>
      </c>
      <c r="I2514" s="228">
        <v>110</v>
      </c>
      <c r="J2514" s="228">
        <v>110</v>
      </c>
      <c r="K2514" s="228">
        <v>110</v>
      </c>
      <c r="L2514" s="231">
        <v>110</v>
      </c>
      <c r="N2514" s="119" t="str">
        <f t="shared" si="117"/>
        <v>828094-SEGRY-S</v>
      </c>
      <c r="O2514" s="122">
        <f>IF(B2514="NET","",IF(B2514="","",IFERROR(VLOOKUP(N2514,EAN!$A:$B,2,FALSE),"MANGLER - MÅ OPPDATERE EAN-FANEN")))</f>
        <v>7048652277633</v>
      </c>
      <c r="P2514" s="119">
        <f t="shared" si="118"/>
        <v>110</v>
      </c>
      <c r="Q2514" s="119">
        <f t="shared" si="119"/>
        <v>110</v>
      </c>
      <c r="S2514" s="137"/>
      <c r="U2514"/>
    </row>
    <row r="2515" spans="1:21" x14ac:dyDescent="0.2">
      <c r="A2515" s="228">
        <v>828094</v>
      </c>
      <c r="B2515" s="228" t="s">
        <v>2170</v>
      </c>
      <c r="C2515" s="228" t="s">
        <v>4204</v>
      </c>
      <c r="D2515" s="228" t="s">
        <v>164</v>
      </c>
      <c r="E2515" s="228" t="s">
        <v>92</v>
      </c>
      <c r="F2515" s="228" t="s">
        <v>7</v>
      </c>
      <c r="G2515" s="228" t="s">
        <v>128</v>
      </c>
      <c r="H2515" s="228">
        <v>116</v>
      </c>
      <c r="I2515" s="228">
        <v>116</v>
      </c>
      <c r="J2515" s="228">
        <v>116</v>
      </c>
      <c r="K2515" s="228">
        <v>116</v>
      </c>
      <c r="L2515" s="231">
        <v>116</v>
      </c>
      <c r="N2515" s="119" t="str">
        <f t="shared" ref="N2515:N2578" si="120">CONCATENATE(A2515,"-",D2515)</f>
        <v>828094-SEGRY-M</v>
      </c>
      <c r="O2515" s="122">
        <f>IF(B2515="NET","",IF(B2515="","",IFERROR(VLOOKUP(N2515,EAN!$A:$B,2,FALSE),"MANGLER - MÅ OPPDATERE EAN-FANEN")))</f>
        <v>7048652277626</v>
      </c>
      <c r="P2515" s="119">
        <f t="shared" ref="P2515:P2578" si="121">H2515</f>
        <v>116</v>
      </c>
      <c r="Q2515" s="119">
        <f t="shared" ref="Q2515:Q2578" si="122">L2515</f>
        <v>116</v>
      </c>
      <c r="S2515" s="137"/>
      <c r="U2515"/>
    </row>
    <row r="2516" spans="1:21" x14ac:dyDescent="0.2">
      <c r="A2516" s="228">
        <v>828094</v>
      </c>
      <c r="B2516" s="228" t="s">
        <v>2170</v>
      </c>
      <c r="C2516" s="228" t="s">
        <v>4204</v>
      </c>
      <c r="D2516" s="228" t="s">
        <v>165</v>
      </c>
      <c r="E2516" s="228" t="s">
        <v>92</v>
      </c>
      <c r="F2516" s="228" t="s">
        <v>67</v>
      </c>
      <c r="G2516" s="228" t="s">
        <v>128</v>
      </c>
      <c r="H2516" s="228">
        <v>29</v>
      </c>
      <c r="I2516" s="228">
        <v>29</v>
      </c>
      <c r="J2516" s="228">
        <v>29</v>
      </c>
      <c r="K2516" s="228">
        <v>29</v>
      </c>
      <c r="L2516" s="231">
        <v>29</v>
      </c>
      <c r="N2516" s="119" t="str">
        <f t="shared" si="120"/>
        <v>828094-SEGRY-L</v>
      </c>
      <c r="O2516" s="122">
        <f>IF(B2516="NET","",IF(B2516="","",IFERROR(VLOOKUP(N2516,EAN!$A:$B,2,FALSE),"MANGLER - MÅ OPPDATERE EAN-FANEN")))</f>
        <v>7048652277619</v>
      </c>
      <c r="P2516" s="119">
        <f t="shared" si="121"/>
        <v>29</v>
      </c>
      <c r="Q2516" s="119">
        <f t="shared" si="122"/>
        <v>29</v>
      </c>
      <c r="S2516" s="137"/>
      <c r="U2516"/>
    </row>
    <row r="2517" spans="1:21" x14ac:dyDescent="0.2">
      <c r="A2517" s="229">
        <v>828095</v>
      </c>
      <c r="B2517" s="228" t="s">
        <v>248</v>
      </c>
      <c r="C2517" s="228"/>
      <c r="D2517" s="228"/>
      <c r="E2517" s="228"/>
      <c r="F2517" s="228"/>
      <c r="G2517" s="228"/>
      <c r="H2517" s="229">
        <v>202226</v>
      </c>
      <c r="I2517" s="229">
        <v>202227</v>
      </c>
      <c r="J2517" s="229">
        <v>202228</v>
      </c>
      <c r="K2517" s="229">
        <v>202229</v>
      </c>
      <c r="L2517" s="232">
        <v>202234</v>
      </c>
      <c r="N2517" s="119" t="str">
        <f t="shared" si="120"/>
        <v>828095-</v>
      </c>
      <c r="O2517" s="122" t="str">
        <f>IF(B2517="NET","",IF(B2517="","",IFERROR(VLOOKUP(N2517,EAN!$A:$B,2,FALSE),"MANGLER - MÅ OPPDATERE EAN-FANEN")))</f>
        <v/>
      </c>
      <c r="P2517" s="119">
        <f t="shared" si="121"/>
        <v>202226</v>
      </c>
      <c r="Q2517" s="119">
        <f t="shared" si="122"/>
        <v>202234</v>
      </c>
      <c r="S2517" s="137"/>
      <c r="U2517"/>
    </row>
    <row r="2518" spans="1:21" x14ac:dyDescent="0.2">
      <c r="A2518" s="228">
        <v>828095</v>
      </c>
      <c r="B2518" s="228" t="s">
        <v>2171</v>
      </c>
      <c r="C2518" s="228" t="s">
        <v>4204</v>
      </c>
      <c r="D2518" s="228" t="s">
        <v>140</v>
      </c>
      <c r="E2518" s="228" t="s">
        <v>93</v>
      </c>
      <c r="F2518" s="228" t="s">
        <v>8</v>
      </c>
      <c r="G2518" s="228" t="s">
        <v>128</v>
      </c>
      <c r="H2518" s="228">
        <v>17</v>
      </c>
      <c r="I2518" s="228">
        <v>17</v>
      </c>
      <c r="J2518" s="228">
        <v>17</v>
      </c>
      <c r="K2518" s="228">
        <v>17</v>
      </c>
      <c r="L2518" s="231">
        <v>17</v>
      </c>
      <c r="N2518" s="119" t="str">
        <f t="shared" si="120"/>
        <v>828095-BLACK-S</v>
      </c>
      <c r="O2518" s="122">
        <f>IF(B2518="NET","",IF(B2518="","",IFERROR(VLOOKUP(N2518,EAN!$A:$B,2,FALSE),"MANGLER - MÅ OPPDATERE EAN-FANEN")))</f>
        <v>7048652277671</v>
      </c>
      <c r="P2518" s="119">
        <f t="shared" si="121"/>
        <v>17</v>
      </c>
      <c r="Q2518" s="119">
        <f t="shared" si="122"/>
        <v>17</v>
      </c>
      <c r="S2518" s="137"/>
      <c r="U2518"/>
    </row>
    <row r="2519" spans="1:21" x14ac:dyDescent="0.2">
      <c r="A2519" s="228">
        <v>828095</v>
      </c>
      <c r="B2519" s="228" t="s">
        <v>2171</v>
      </c>
      <c r="C2519" s="228" t="s">
        <v>4204</v>
      </c>
      <c r="D2519" s="228" t="s">
        <v>141</v>
      </c>
      <c r="E2519" s="228" t="s">
        <v>93</v>
      </c>
      <c r="F2519" s="228" t="s">
        <v>7</v>
      </c>
      <c r="G2519" s="228" t="s">
        <v>128</v>
      </c>
      <c r="H2519" s="228">
        <v>35</v>
      </c>
      <c r="I2519" s="228">
        <v>35</v>
      </c>
      <c r="J2519" s="228">
        <v>35</v>
      </c>
      <c r="K2519" s="228">
        <v>35</v>
      </c>
      <c r="L2519" s="231">
        <v>35</v>
      </c>
      <c r="N2519" s="119" t="str">
        <f t="shared" si="120"/>
        <v>828095-BLACK-M</v>
      </c>
      <c r="O2519" s="122">
        <f>IF(B2519="NET","",IF(B2519="","",IFERROR(VLOOKUP(N2519,EAN!$A:$B,2,FALSE),"MANGLER - MÅ OPPDATERE EAN-FANEN")))</f>
        <v>7048652277664</v>
      </c>
      <c r="P2519" s="119">
        <f t="shared" si="121"/>
        <v>35</v>
      </c>
      <c r="Q2519" s="119">
        <f t="shared" si="122"/>
        <v>35</v>
      </c>
      <c r="S2519" s="137"/>
      <c r="U2519"/>
    </row>
    <row r="2520" spans="1:21" x14ac:dyDescent="0.2">
      <c r="A2520" s="228">
        <v>828095</v>
      </c>
      <c r="B2520" s="228" t="s">
        <v>2171</v>
      </c>
      <c r="C2520" s="228" t="s">
        <v>4204</v>
      </c>
      <c r="D2520" s="228" t="s">
        <v>142</v>
      </c>
      <c r="E2520" s="228" t="s">
        <v>93</v>
      </c>
      <c r="F2520" s="228" t="s">
        <v>67</v>
      </c>
      <c r="G2520" s="228" t="s">
        <v>128</v>
      </c>
      <c r="H2520" s="228">
        <v>44</v>
      </c>
      <c r="I2520" s="228">
        <v>44</v>
      </c>
      <c r="J2520" s="228">
        <v>44</v>
      </c>
      <c r="K2520" s="228">
        <v>44</v>
      </c>
      <c r="L2520" s="231">
        <v>44</v>
      </c>
      <c r="N2520" s="119" t="str">
        <f t="shared" si="120"/>
        <v>828095-BLACK-L</v>
      </c>
      <c r="O2520" s="122">
        <f>IF(B2520="NET","",IF(B2520="","",IFERROR(VLOOKUP(N2520,EAN!$A:$B,2,FALSE),"MANGLER - MÅ OPPDATERE EAN-FANEN")))</f>
        <v>7048652277657</v>
      </c>
      <c r="P2520" s="119">
        <f t="shared" si="121"/>
        <v>44</v>
      </c>
      <c r="Q2520" s="119">
        <f t="shared" si="122"/>
        <v>44</v>
      </c>
      <c r="S2520" s="137"/>
      <c r="U2520"/>
    </row>
    <row r="2521" spans="1:21" x14ac:dyDescent="0.2">
      <c r="A2521" s="228">
        <v>828095</v>
      </c>
      <c r="B2521" s="228" t="s">
        <v>2171</v>
      </c>
      <c r="C2521" s="228" t="s">
        <v>4204</v>
      </c>
      <c r="D2521" s="228" t="s">
        <v>143</v>
      </c>
      <c r="E2521" s="228" t="s">
        <v>93</v>
      </c>
      <c r="F2521" s="228" t="s">
        <v>68</v>
      </c>
      <c r="G2521" s="228" t="s">
        <v>128</v>
      </c>
      <c r="H2521" s="228">
        <v>18</v>
      </c>
      <c r="I2521" s="228">
        <v>18</v>
      </c>
      <c r="J2521" s="228">
        <v>18</v>
      </c>
      <c r="K2521" s="228">
        <v>18</v>
      </c>
      <c r="L2521" s="231">
        <v>18</v>
      </c>
      <c r="N2521" s="119" t="str">
        <f t="shared" si="120"/>
        <v>828095-BLACK-XL</v>
      </c>
      <c r="O2521" s="122">
        <f>IF(B2521="NET","",IF(B2521="","",IFERROR(VLOOKUP(N2521,EAN!$A:$B,2,FALSE),"MANGLER - MÅ OPPDATERE EAN-FANEN")))</f>
        <v>7048652277688</v>
      </c>
      <c r="P2521" s="119">
        <f t="shared" si="121"/>
        <v>18</v>
      </c>
      <c r="Q2521" s="119">
        <f t="shared" si="122"/>
        <v>18</v>
      </c>
      <c r="S2521" s="137"/>
      <c r="U2521"/>
    </row>
    <row r="2522" spans="1:21" x14ac:dyDescent="0.2">
      <c r="A2522" s="229">
        <v>828096</v>
      </c>
      <c r="B2522" s="228" t="s">
        <v>248</v>
      </c>
      <c r="C2522" s="228"/>
      <c r="D2522" s="228"/>
      <c r="E2522" s="228"/>
      <c r="F2522" s="228"/>
      <c r="G2522" s="228"/>
      <c r="H2522" s="229">
        <v>202226</v>
      </c>
      <c r="I2522" s="229">
        <v>202227</v>
      </c>
      <c r="J2522" s="229">
        <v>202228</v>
      </c>
      <c r="K2522" s="229">
        <v>202229</v>
      </c>
      <c r="L2522" s="232">
        <v>202234</v>
      </c>
      <c r="N2522" s="119" t="str">
        <f t="shared" si="120"/>
        <v>828096-</v>
      </c>
      <c r="O2522" s="122" t="str">
        <f>IF(B2522="NET","",IF(B2522="","",IFERROR(VLOOKUP(N2522,EAN!$A:$B,2,FALSE),"MANGLER - MÅ OPPDATERE EAN-FANEN")))</f>
        <v/>
      </c>
      <c r="P2522" s="119">
        <f t="shared" si="121"/>
        <v>202226</v>
      </c>
      <c r="Q2522" s="119">
        <f t="shared" si="122"/>
        <v>202234</v>
      </c>
      <c r="S2522" s="137"/>
      <c r="U2522"/>
    </row>
    <row r="2523" spans="1:21" x14ac:dyDescent="0.2">
      <c r="A2523" s="228">
        <v>828096</v>
      </c>
      <c r="B2523" s="228" t="s">
        <v>2172</v>
      </c>
      <c r="C2523" s="228" t="s">
        <v>4204</v>
      </c>
      <c r="D2523" s="228" t="s">
        <v>144</v>
      </c>
      <c r="E2523" s="228" t="s">
        <v>93</v>
      </c>
      <c r="F2523" s="228" t="s">
        <v>69</v>
      </c>
      <c r="G2523" s="228" t="s">
        <v>128</v>
      </c>
      <c r="H2523" s="228">
        <v>21</v>
      </c>
      <c r="I2523" s="228">
        <v>21</v>
      </c>
      <c r="J2523" s="228">
        <v>21</v>
      </c>
      <c r="K2523" s="228">
        <v>21</v>
      </c>
      <c r="L2523" s="231">
        <v>21</v>
      </c>
      <c r="N2523" s="119" t="str">
        <f t="shared" si="120"/>
        <v>828096-BLACK-XS</v>
      </c>
      <c r="O2523" s="122">
        <f>IF(B2523="NET","",IF(B2523="","",IFERROR(VLOOKUP(N2523,EAN!$A:$B,2,FALSE),"MANGLER - MÅ OPPDATERE EAN-FANEN")))</f>
        <v>7048652277725</v>
      </c>
      <c r="P2523" s="119">
        <f t="shared" si="121"/>
        <v>21</v>
      </c>
      <c r="Q2523" s="119">
        <f t="shared" si="122"/>
        <v>21</v>
      </c>
      <c r="S2523" s="137"/>
      <c r="U2523"/>
    </row>
    <row r="2524" spans="1:21" x14ac:dyDescent="0.2">
      <c r="A2524" s="228">
        <v>828096</v>
      </c>
      <c r="B2524" s="228" t="s">
        <v>2172</v>
      </c>
      <c r="C2524" s="228" t="s">
        <v>4204</v>
      </c>
      <c r="D2524" s="228" t="s">
        <v>140</v>
      </c>
      <c r="E2524" s="228" t="s">
        <v>93</v>
      </c>
      <c r="F2524" s="228" t="s">
        <v>8</v>
      </c>
      <c r="G2524" s="228" t="s">
        <v>128</v>
      </c>
      <c r="H2524" s="228">
        <v>24</v>
      </c>
      <c r="I2524" s="228">
        <v>24</v>
      </c>
      <c r="J2524" s="228">
        <v>24</v>
      </c>
      <c r="K2524" s="228">
        <v>24</v>
      </c>
      <c r="L2524" s="231">
        <v>24</v>
      </c>
      <c r="N2524" s="119" t="str">
        <f t="shared" si="120"/>
        <v>828096-BLACK-S</v>
      </c>
      <c r="O2524" s="122">
        <f>IF(B2524="NET","",IF(B2524="","",IFERROR(VLOOKUP(N2524,EAN!$A:$B,2,FALSE),"MANGLER - MÅ OPPDATERE EAN-FANEN")))</f>
        <v>7048652277718</v>
      </c>
      <c r="P2524" s="119">
        <f t="shared" si="121"/>
        <v>24</v>
      </c>
      <c r="Q2524" s="119">
        <f t="shared" si="122"/>
        <v>24</v>
      </c>
      <c r="S2524" s="137"/>
      <c r="U2524"/>
    </row>
    <row r="2525" spans="1:21" x14ac:dyDescent="0.2">
      <c r="A2525" s="228">
        <v>828096</v>
      </c>
      <c r="B2525" s="228" t="s">
        <v>2172</v>
      </c>
      <c r="C2525" s="228" t="s">
        <v>4204</v>
      </c>
      <c r="D2525" s="228" t="s">
        <v>141</v>
      </c>
      <c r="E2525" s="228" t="s">
        <v>93</v>
      </c>
      <c r="F2525" s="228" t="s">
        <v>7</v>
      </c>
      <c r="G2525" s="228" t="s">
        <v>128</v>
      </c>
      <c r="H2525" s="228">
        <v>31</v>
      </c>
      <c r="I2525" s="228">
        <v>31</v>
      </c>
      <c r="J2525" s="228">
        <v>31</v>
      </c>
      <c r="K2525" s="228">
        <v>31</v>
      </c>
      <c r="L2525" s="231">
        <v>31</v>
      </c>
      <c r="N2525" s="119" t="str">
        <f t="shared" si="120"/>
        <v>828096-BLACK-M</v>
      </c>
      <c r="O2525" s="122">
        <f>IF(B2525="NET","",IF(B2525="","",IFERROR(VLOOKUP(N2525,EAN!$A:$B,2,FALSE),"MANGLER - MÅ OPPDATERE EAN-FANEN")))</f>
        <v>7048652277701</v>
      </c>
      <c r="P2525" s="119">
        <f t="shared" si="121"/>
        <v>31</v>
      </c>
      <c r="Q2525" s="119">
        <f t="shared" si="122"/>
        <v>31</v>
      </c>
      <c r="S2525" s="137"/>
      <c r="U2525"/>
    </row>
    <row r="2526" spans="1:21" x14ac:dyDescent="0.2">
      <c r="A2526" s="228">
        <v>828096</v>
      </c>
      <c r="B2526" s="228" t="s">
        <v>2172</v>
      </c>
      <c r="C2526" s="228" t="s">
        <v>4204</v>
      </c>
      <c r="D2526" s="228" t="s">
        <v>142</v>
      </c>
      <c r="E2526" s="228" t="s">
        <v>93</v>
      </c>
      <c r="F2526" s="228" t="s">
        <v>67</v>
      </c>
      <c r="G2526" s="228" t="s">
        <v>128</v>
      </c>
      <c r="H2526" s="228">
        <v>36</v>
      </c>
      <c r="I2526" s="228">
        <v>36</v>
      </c>
      <c r="J2526" s="228">
        <v>36</v>
      </c>
      <c r="K2526" s="228">
        <v>36</v>
      </c>
      <c r="L2526" s="231">
        <v>36</v>
      </c>
      <c r="N2526" s="119" t="str">
        <f t="shared" si="120"/>
        <v>828096-BLACK-L</v>
      </c>
      <c r="O2526" s="122">
        <f>IF(B2526="NET","",IF(B2526="","",IFERROR(VLOOKUP(N2526,EAN!$A:$B,2,FALSE),"MANGLER - MÅ OPPDATERE EAN-FANEN")))</f>
        <v>7048652277695</v>
      </c>
      <c r="P2526" s="119">
        <f t="shared" si="121"/>
        <v>36</v>
      </c>
      <c r="Q2526" s="119">
        <f t="shared" si="122"/>
        <v>36</v>
      </c>
      <c r="S2526" s="137"/>
      <c r="U2526"/>
    </row>
    <row r="2527" spans="1:21" x14ac:dyDescent="0.2">
      <c r="A2527" s="229">
        <v>828097</v>
      </c>
      <c r="B2527" s="228" t="s">
        <v>248</v>
      </c>
      <c r="C2527" s="228"/>
      <c r="D2527" s="228"/>
      <c r="E2527" s="228"/>
      <c r="F2527" s="228"/>
      <c r="G2527" s="228"/>
      <c r="H2527" s="229">
        <v>202226</v>
      </c>
      <c r="I2527" s="229">
        <v>202227</v>
      </c>
      <c r="J2527" s="229">
        <v>202228</v>
      </c>
      <c r="K2527" s="229">
        <v>202229</v>
      </c>
      <c r="L2527" s="232">
        <v>202234</v>
      </c>
      <c r="N2527" s="119" t="str">
        <f t="shared" si="120"/>
        <v>828097-</v>
      </c>
      <c r="O2527" s="122" t="str">
        <f>IF(B2527="NET","",IF(B2527="","",IFERROR(VLOOKUP(N2527,EAN!$A:$B,2,FALSE),"MANGLER - MÅ OPPDATERE EAN-FANEN")))</f>
        <v/>
      </c>
      <c r="P2527" s="119">
        <f t="shared" si="121"/>
        <v>202226</v>
      </c>
      <c r="Q2527" s="119">
        <f t="shared" si="122"/>
        <v>202234</v>
      </c>
      <c r="S2527" s="137"/>
      <c r="U2527"/>
    </row>
    <row r="2528" spans="1:21" x14ac:dyDescent="0.2">
      <c r="A2528" s="228">
        <v>828097</v>
      </c>
      <c r="B2528" s="228" t="s">
        <v>2173</v>
      </c>
      <c r="C2528" s="228" t="s">
        <v>4204</v>
      </c>
      <c r="D2528" s="228" t="s">
        <v>2270</v>
      </c>
      <c r="E2528" s="228" t="s">
        <v>2140</v>
      </c>
      <c r="F2528" s="228" t="s">
        <v>8</v>
      </c>
      <c r="G2528" s="228" t="s">
        <v>128</v>
      </c>
      <c r="H2528" s="228">
        <v>0</v>
      </c>
      <c r="I2528" s="228">
        <v>0</v>
      </c>
      <c r="J2528" s="228">
        <v>0</v>
      </c>
      <c r="K2528" s="228">
        <v>0</v>
      </c>
      <c r="L2528" s="231">
        <v>12</v>
      </c>
      <c r="N2528" s="119" t="str">
        <f t="shared" si="120"/>
        <v>828097-57000-S</v>
      </c>
      <c r="O2528" s="122">
        <f>IF(B2528="NET","",IF(B2528="","",IFERROR(VLOOKUP(N2528,EAN!$A:$B,2,FALSE),"MANGLER - MÅ OPPDATERE EAN-FANEN")))</f>
        <v>7048652764645</v>
      </c>
      <c r="P2528" s="119">
        <f t="shared" si="121"/>
        <v>0</v>
      </c>
      <c r="Q2528" s="119">
        <f t="shared" si="122"/>
        <v>12</v>
      </c>
      <c r="S2528" s="137"/>
      <c r="U2528"/>
    </row>
    <row r="2529" spans="1:21" x14ac:dyDescent="0.2">
      <c r="A2529" s="228">
        <v>828097</v>
      </c>
      <c r="B2529" s="228" t="s">
        <v>2173</v>
      </c>
      <c r="C2529" s="228" t="s">
        <v>4204</v>
      </c>
      <c r="D2529" s="228" t="s">
        <v>2271</v>
      </c>
      <c r="E2529" s="228" t="s">
        <v>2140</v>
      </c>
      <c r="F2529" s="228" t="s">
        <v>7</v>
      </c>
      <c r="G2529" s="228" t="s">
        <v>128</v>
      </c>
      <c r="H2529" s="228">
        <v>0</v>
      </c>
      <c r="I2529" s="228">
        <v>0</v>
      </c>
      <c r="J2529" s="228">
        <v>0</v>
      </c>
      <c r="K2529" s="228">
        <v>0</v>
      </c>
      <c r="L2529" s="231">
        <v>12</v>
      </c>
      <c r="N2529" s="119" t="str">
        <f t="shared" si="120"/>
        <v>828097-57000-M</v>
      </c>
      <c r="O2529" s="122">
        <f>IF(B2529="NET","",IF(B2529="","",IFERROR(VLOOKUP(N2529,EAN!$A:$B,2,FALSE),"MANGLER - MÅ OPPDATERE EAN-FANEN")))</f>
        <v>7048652764638</v>
      </c>
      <c r="P2529" s="119">
        <f t="shared" si="121"/>
        <v>0</v>
      </c>
      <c r="Q2529" s="119">
        <f t="shared" si="122"/>
        <v>12</v>
      </c>
      <c r="S2529" s="137"/>
      <c r="U2529"/>
    </row>
    <row r="2530" spans="1:21" x14ac:dyDescent="0.2">
      <c r="A2530" s="228">
        <v>828097</v>
      </c>
      <c r="B2530" s="228" t="s">
        <v>2173</v>
      </c>
      <c r="C2530" s="228" t="s">
        <v>4204</v>
      </c>
      <c r="D2530" s="228" t="s">
        <v>2272</v>
      </c>
      <c r="E2530" s="228" t="s">
        <v>2140</v>
      </c>
      <c r="F2530" s="228" t="s">
        <v>67</v>
      </c>
      <c r="G2530" s="228" t="s">
        <v>128</v>
      </c>
      <c r="H2530" s="228">
        <v>0</v>
      </c>
      <c r="I2530" s="228">
        <v>0</v>
      </c>
      <c r="J2530" s="228">
        <v>0</v>
      </c>
      <c r="K2530" s="228">
        <v>0</v>
      </c>
      <c r="L2530" s="231">
        <v>12</v>
      </c>
      <c r="N2530" s="119" t="str">
        <f t="shared" si="120"/>
        <v>828097-57000-L</v>
      </c>
      <c r="O2530" s="122">
        <f>IF(B2530="NET","",IF(B2530="","",IFERROR(VLOOKUP(N2530,EAN!$A:$B,2,FALSE),"MANGLER - MÅ OPPDATERE EAN-FANEN")))</f>
        <v>7048652764621</v>
      </c>
      <c r="P2530" s="119">
        <f t="shared" si="121"/>
        <v>0</v>
      </c>
      <c r="Q2530" s="119">
        <f t="shared" si="122"/>
        <v>12</v>
      </c>
      <c r="S2530" s="137"/>
      <c r="U2530"/>
    </row>
    <row r="2531" spans="1:21" x14ac:dyDescent="0.2">
      <c r="A2531" s="228">
        <v>828097</v>
      </c>
      <c r="B2531" s="228" t="s">
        <v>2173</v>
      </c>
      <c r="C2531" s="228" t="s">
        <v>4204</v>
      </c>
      <c r="D2531" s="228" t="s">
        <v>2273</v>
      </c>
      <c r="E2531" s="228" t="s">
        <v>2140</v>
      </c>
      <c r="F2531" s="228" t="s">
        <v>68</v>
      </c>
      <c r="G2531" s="228" t="s">
        <v>128</v>
      </c>
      <c r="H2531" s="228">
        <v>0</v>
      </c>
      <c r="I2531" s="228">
        <v>0</v>
      </c>
      <c r="J2531" s="228">
        <v>0</v>
      </c>
      <c r="K2531" s="228">
        <v>0</v>
      </c>
      <c r="L2531" s="231">
        <v>6</v>
      </c>
      <c r="N2531" s="119" t="str">
        <f t="shared" si="120"/>
        <v>828097-57000-XL</v>
      </c>
      <c r="O2531" s="122">
        <f>IF(B2531="NET","",IF(B2531="","",IFERROR(VLOOKUP(N2531,EAN!$A:$B,2,FALSE),"MANGLER - MÅ OPPDATERE EAN-FANEN")))</f>
        <v>7048652764652</v>
      </c>
      <c r="P2531" s="119">
        <f t="shared" si="121"/>
        <v>0</v>
      </c>
      <c r="Q2531" s="119">
        <f t="shared" si="122"/>
        <v>6</v>
      </c>
      <c r="S2531" s="137"/>
      <c r="U2531"/>
    </row>
    <row r="2532" spans="1:21" x14ac:dyDescent="0.2">
      <c r="A2532" s="228">
        <v>828097</v>
      </c>
      <c r="B2532" s="228" t="s">
        <v>2173</v>
      </c>
      <c r="C2532" s="228" t="s">
        <v>4204</v>
      </c>
      <c r="D2532" s="228" t="s">
        <v>140</v>
      </c>
      <c r="E2532" s="228" t="s">
        <v>93</v>
      </c>
      <c r="F2532" s="228" t="s">
        <v>8</v>
      </c>
      <c r="G2532" s="228" t="s">
        <v>128</v>
      </c>
      <c r="H2532" s="228">
        <v>-84</v>
      </c>
      <c r="I2532" s="228">
        <v>-84</v>
      </c>
      <c r="J2532" s="228">
        <v>-84</v>
      </c>
      <c r="K2532" s="228">
        <v>-84</v>
      </c>
      <c r="L2532" s="231">
        <v>0</v>
      </c>
      <c r="N2532" s="119" t="str">
        <f t="shared" si="120"/>
        <v>828097-BLACK-S</v>
      </c>
      <c r="O2532" s="122">
        <f>IF(B2532="NET","",IF(B2532="","",IFERROR(VLOOKUP(N2532,EAN!$A:$B,2,FALSE),"MANGLER - MÅ OPPDATERE EAN-FANEN")))</f>
        <v>7048652277756</v>
      </c>
      <c r="P2532" s="119">
        <f t="shared" si="121"/>
        <v>-84</v>
      </c>
      <c r="Q2532" s="119">
        <f t="shared" si="122"/>
        <v>0</v>
      </c>
      <c r="S2532" s="137"/>
      <c r="U2532"/>
    </row>
    <row r="2533" spans="1:21" x14ac:dyDescent="0.2">
      <c r="A2533" s="228">
        <v>828097</v>
      </c>
      <c r="B2533" s="228" t="s">
        <v>2173</v>
      </c>
      <c r="C2533" s="228" t="s">
        <v>4204</v>
      </c>
      <c r="D2533" s="228" t="s">
        <v>141</v>
      </c>
      <c r="E2533" s="228" t="s">
        <v>93</v>
      </c>
      <c r="F2533" s="228" t="s">
        <v>7</v>
      </c>
      <c r="G2533" s="228" t="s">
        <v>128</v>
      </c>
      <c r="H2533" s="228">
        <v>-150</v>
      </c>
      <c r="I2533" s="228">
        <v>-150</v>
      </c>
      <c r="J2533" s="228">
        <v>-150</v>
      </c>
      <c r="K2533" s="228">
        <v>-150</v>
      </c>
      <c r="L2533" s="231">
        <v>6</v>
      </c>
      <c r="N2533" s="119" t="str">
        <f t="shared" si="120"/>
        <v>828097-BLACK-M</v>
      </c>
      <c r="O2533" s="122">
        <f>IF(B2533="NET","",IF(B2533="","",IFERROR(VLOOKUP(N2533,EAN!$A:$B,2,FALSE),"MANGLER - MÅ OPPDATERE EAN-FANEN")))</f>
        <v>7048652277749</v>
      </c>
      <c r="P2533" s="119">
        <f t="shared" si="121"/>
        <v>-150</v>
      </c>
      <c r="Q2533" s="119">
        <f t="shared" si="122"/>
        <v>6</v>
      </c>
      <c r="S2533" s="137"/>
      <c r="U2533"/>
    </row>
    <row r="2534" spans="1:21" x14ac:dyDescent="0.2">
      <c r="A2534" s="228">
        <v>828097</v>
      </c>
      <c r="B2534" s="228" t="s">
        <v>2173</v>
      </c>
      <c r="C2534" s="228" t="s">
        <v>4204</v>
      </c>
      <c r="D2534" s="228" t="s">
        <v>142</v>
      </c>
      <c r="E2534" s="228" t="s">
        <v>93</v>
      </c>
      <c r="F2534" s="228" t="s">
        <v>67</v>
      </c>
      <c r="G2534" s="228" t="s">
        <v>128</v>
      </c>
      <c r="H2534" s="228">
        <v>-156</v>
      </c>
      <c r="I2534" s="228">
        <v>-156</v>
      </c>
      <c r="J2534" s="228">
        <v>-156</v>
      </c>
      <c r="K2534" s="228">
        <v>-156</v>
      </c>
      <c r="L2534" s="231">
        <v>6</v>
      </c>
      <c r="N2534" s="119" t="str">
        <f t="shared" si="120"/>
        <v>828097-BLACK-L</v>
      </c>
      <c r="O2534" s="122">
        <f>IF(B2534="NET","",IF(B2534="","",IFERROR(VLOOKUP(N2534,EAN!$A:$B,2,FALSE),"MANGLER - MÅ OPPDATERE EAN-FANEN")))</f>
        <v>7048652277732</v>
      </c>
      <c r="P2534" s="119">
        <f t="shared" si="121"/>
        <v>-156</v>
      </c>
      <c r="Q2534" s="119">
        <f t="shared" si="122"/>
        <v>6</v>
      </c>
      <c r="S2534" s="137"/>
      <c r="U2534"/>
    </row>
    <row r="2535" spans="1:21" x14ac:dyDescent="0.2">
      <c r="A2535" s="228">
        <v>828097</v>
      </c>
      <c r="B2535" s="228" t="s">
        <v>2173</v>
      </c>
      <c r="C2535" s="228" t="s">
        <v>4204</v>
      </c>
      <c r="D2535" s="228" t="s">
        <v>143</v>
      </c>
      <c r="E2535" s="228" t="s">
        <v>93</v>
      </c>
      <c r="F2535" s="228" t="s">
        <v>68</v>
      </c>
      <c r="G2535" s="228" t="s">
        <v>128</v>
      </c>
      <c r="H2535" s="228">
        <v>-60</v>
      </c>
      <c r="I2535" s="228">
        <v>-60</v>
      </c>
      <c r="J2535" s="228">
        <v>-60</v>
      </c>
      <c r="K2535" s="228">
        <v>-60</v>
      </c>
      <c r="L2535" s="231">
        <v>6</v>
      </c>
      <c r="N2535" s="119" t="str">
        <f t="shared" si="120"/>
        <v>828097-BLACK-XL</v>
      </c>
      <c r="O2535" s="122">
        <f>IF(B2535="NET","",IF(B2535="","",IFERROR(VLOOKUP(N2535,EAN!$A:$B,2,FALSE),"MANGLER - MÅ OPPDATERE EAN-FANEN")))</f>
        <v>7048652277763</v>
      </c>
      <c r="P2535" s="119">
        <f t="shared" si="121"/>
        <v>-60</v>
      </c>
      <c r="Q2535" s="119">
        <f t="shared" si="122"/>
        <v>6</v>
      </c>
      <c r="S2535" s="137"/>
      <c r="U2535"/>
    </row>
    <row r="2536" spans="1:21" x14ac:dyDescent="0.2">
      <c r="A2536" s="228">
        <v>828097</v>
      </c>
      <c r="B2536" s="228" t="s">
        <v>2173</v>
      </c>
      <c r="C2536" s="228" t="s">
        <v>4204</v>
      </c>
      <c r="D2536" s="228" t="s">
        <v>513</v>
      </c>
      <c r="E2536" s="228" t="s">
        <v>132</v>
      </c>
      <c r="F2536" s="228" t="s">
        <v>8</v>
      </c>
      <c r="G2536" s="228" t="s">
        <v>128</v>
      </c>
      <c r="H2536" s="228">
        <v>-6</v>
      </c>
      <c r="I2536" s="228">
        <v>-6</v>
      </c>
      <c r="J2536" s="228">
        <v>-6</v>
      </c>
      <c r="K2536" s="228">
        <v>-6</v>
      </c>
      <c r="L2536" s="231">
        <v>6</v>
      </c>
      <c r="N2536" s="119" t="str">
        <f t="shared" si="120"/>
        <v>828097-BTWHT-S</v>
      </c>
      <c r="O2536" s="122">
        <f>IF(B2536="NET","",IF(B2536="","",IFERROR(VLOOKUP(N2536,EAN!$A:$B,2,FALSE),"MANGLER - MÅ OPPDATERE EAN-FANEN")))</f>
        <v>7048652277794</v>
      </c>
      <c r="P2536" s="119">
        <f t="shared" si="121"/>
        <v>-6</v>
      </c>
      <c r="Q2536" s="119">
        <f t="shared" si="122"/>
        <v>6</v>
      </c>
      <c r="S2536" s="137"/>
      <c r="U2536"/>
    </row>
    <row r="2537" spans="1:21" x14ac:dyDescent="0.2">
      <c r="A2537" s="228">
        <v>828097</v>
      </c>
      <c r="B2537" s="228" t="s">
        <v>2173</v>
      </c>
      <c r="C2537" s="228" t="s">
        <v>4204</v>
      </c>
      <c r="D2537" s="228" t="s">
        <v>167</v>
      </c>
      <c r="E2537" s="228" t="s">
        <v>132</v>
      </c>
      <c r="F2537" s="228" t="s">
        <v>7</v>
      </c>
      <c r="G2537" s="228" t="s">
        <v>128</v>
      </c>
      <c r="H2537" s="228">
        <v>0</v>
      </c>
      <c r="I2537" s="228">
        <v>0</v>
      </c>
      <c r="J2537" s="228">
        <v>0</v>
      </c>
      <c r="K2537" s="228">
        <v>0</v>
      </c>
      <c r="L2537" s="231">
        <v>18</v>
      </c>
      <c r="N2537" s="119" t="str">
        <f t="shared" si="120"/>
        <v>828097-BTWHT-M</v>
      </c>
      <c r="O2537" s="122">
        <f>IF(B2537="NET","",IF(B2537="","",IFERROR(VLOOKUP(N2537,EAN!$A:$B,2,FALSE),"MANGLER - MÅ OPPDATERE EAN-FANEN")))</f>
        <v>7048652277787</v>
      </c>
      <c r="P2537" s="119">
        <f t="shared" si="121"/>
        <v>0</v>
      </c>
      <c r="Q2537" s="119">
        <f t="shared" si="122"/>
        <v>18</v>
      </c>
      <c r="S2537" s="137"/>
      <c r="U2537"/>
    </row>
    <row r="2538" spans="1:21" x14ac:dyDescent="0.2">
      <c r="A2538" s="228">
        <v>828097</v>
      </c>
      <c r="B2538" s="228" t="s">
        <v>2173</v>
      </c>
      <c r="C2538" s="228" t="s">
        <v>4204</v>
      </c>
      <c r="D2538" s="228" t="s">
        <v>168</v>
      </c>
      <c r="E2538" s="228" t="s">
        <v>132</v>
      </c>
      <c r="F2538" s="228" t="s">
        <v>67</v>
      </c>
      <c r="G2538" s="228" t="s">
        <v>128</v>
      </c>
      <c r="H2538" s="228">
        <v>6</v>
      </c>
      <c r="I2538" s="228">
        <v>6</v>
      </c>
      <c r="J2538" s="228">
        <v>6</v>
      </c>
      <c r="K2538" s="228">
        <v>6</v>
      </c>
      <c r="L2538" s="231">
        <v>24</v>
      </c>
      <c r="N2538" s="119" t="str">
        <f t="shared" si="120"/>
        <v>828097-BTWHT-L</v>
      </c>
      <c r="O2538" s="122">
        <f>IF(B2538="NET","",IF(B2538="","",IFERROR(VLOOKUP(N2538,EAN!$A:$B,2,FALSE),"MANGLER - MÅ OPPDATERE EAN-FANEN")))</f>
        <v>7048652277770</v>
      </c>
      <c r="P2538" s="119">
        <f t="shared" si="121"/>
        <v>6</v>
      </c>
      <c r="Q2538" s="119">
        <f t="shared" si="122"/>
        <v>24</v>
      </c>
      <c r="S2538" s="137"/>
      <c r="U2538"/>
    </row>
    <row r="2539" spans="1:21" x14ac:dyDescent="0.2">
      <c r="A2539" s="228">
        <v>828097</v>
      </c>
      <c r="B2539" s="228" t="s">
        <v>2173</v>
      </c>
      <c r="C2539" s="228" t="s">
        <v>4204</v>
      </c>
      <c r="D2539" s="228" t="s">
        <v>826</v>
      </c>
      <c r="E2539" s="228" t="s">
        <v>132</v>
      </c>
      <c r="F2539" s="228" t="s">
        <v>68</v>
      </c>
      <c r="G2539" s="228" t="s">
        <v>128</v>
      </c>
      <c r="H2539" s="228">
        <v>0</v>
      </c>
      <c r="I2539" s="228">
        <v>0</v>
      </c>
      <c r="J2539" s="228">
        <v>0</v>
      </c>
      <c r="K2539" s="228">
        <v>0</v>
      </c>
      <c r="L2539" s="231">
        <v>12</v>
      </c>
      <c r="N2539" s="119" t="str">
        <f t="shared" si="120"/>
        <v>828097-BTWHT-XL</v>
      </c>
      <c r="O2539" s="122">
        <f>IF(B2539="NET","",IF(B2539="","",IFERROR(VLOOKUP(N2539,EAN!$A:$B,2,FALSE),"MANGLER - MÅ OPPDATERE EAN-FANEN")))</f>
        <v>7048652277800</v>
      </c>
      <c r="P2539" s="119">
        <f t="shared" si="121"/>
        <v>0</v>
      </c>
      <c r="Q2539" s="119">
        <f t="shared" si="122"/>
        <v>12</v>
      </c>
      <c r="S2539" s="137"/>
      <c r="U2539"/>
    </row>
    <row r="2540" spans="1:21" x14ac:dyDescent="0.2">
      <c r="A2540" s="228">
        <v>828097</v>
      </c>
      <c r="B2540" s="228" t="s">
        <v>2173</v>
      </c>
      <c r="C2540" s="228" t="s">
        <v>4204</v>
      </c>
      <c r="D2540" s="228" t="s">
        <v>200</v>
      </c>
      <c r="E2540" s="228" t="s">
        <v>194</v>
      </c>
      <c r="F2540" s="228" t="s">
        <v>8</v>
      </c>
      <c r="G2540" s="228" t="s">
        <v>504</v>
      </c>
      <c r="H2540" s="228">
        <v>0</v>
      </c>
      <c r="I2540" s="228">
        <v>0</v>
      </c>
      <c r="J2540" s="228">
        <v>0</v>
      </c>
      <c r="K2540" s="228">
        <v>0</v>
      </c>
      <c r="L2540" s="231">
        <v>0</v>
      </c>
      <c r="N2540" s="119" t="str">
        <f t="shared" si="120"/>
        <v>828097-FOGRN-S</v>
      </c>
      <c r="O2540" s="122">
        <f>IF(B2540="NET","",IF(B2540="","",IFERROR(VLOOKUP(N2540,EAN!$A:$B,2,FALSE),"MANGLER - MÅ OPPDATERE EAN-FANEN")))</f>
        <v>7048652536839</v>
      </c>
      <c r="P2540" s="119">
        <f t="shared" si="121"/>
        <v>0</v>
      </c>
      <c r="Q2540" s="119">
        <f t="shared" si="122"/>
        <v>0</v>
      </c>
      <c r="S2540" s="137"/>
      <c r="U2540"/>
    </row>
    <row r="2541" spans="1:21" x14ac:dyDescent="0.2">
      <c r="A2541" s="228">
        <v>828097</v>
      </c>
      <c r="B2541" s="228" t="s">
        <v>2173</v>
      </c>
      <c r="C2541" s="228" t="s">
        <v>4204</v>
      </c>
      <c r="D2541" s="228" t="s">
        <v>201</v>
      </c>
      <c r="E2541" s="228" t="s">
        <v>194</v>
      </c>
      <c r="F2541" s="228" t="s">
        <v>7</v>
      </c>
      <c r="G2541" s="228" t="s">
        <v>504</v>
      </c>
      <c r="H2541" s="228">
        <v>0</v>
      </c>
      <c r="I2541" s="228">
        <v>0</v>
      </c>
      <c r="J2541" s="228">
        <v>0</v>
      </c>
      <c r="K2541" s="228">
        <v>0</v>
      </c>
      <c r="L2541" s="231">
        <v>0</v>
      </c>
      <c r="N2541" s="119" t="str">
        <f t="shared" si="120"/>
        <v>828097-FOGRN-M</v>
      </c>
      <c r="O2541" s="122">
        <f>IF(B2541="NET","",IF(B2541="","",IFERROR(VLOOKUP(N2541,EAN!$A:$B,2,FALSE),"MANGLER - MÅ OPPDATERE EAN-FANEN")))</f>
        <v>7048652536822</v>
      </c>
      <c r="P2541" s="119">
        <f t="shared" si="121"/>
        <v>0</v>
      </c>
      <c r="Q2541" s="119">
        <f t="shared" si="122"/>
        <v>0</v>
      </c>
      <c r="S2541" s="137"/>
      <c r="U2541"/>
    </row>
    <row r="2542" spans="1:21" x14ac:dyDescent="0.2">
      <c r="A2542" s="228">
        <v>828097</v>
      </c>
      <c r="B2542" s="228" t="s">
        <v>2173</v>
      </c>
      <c r="C2542" s="228" t="s">
        <v>4204</v>
      </c>
      <c r="D2542" s="228" t="s">
        <v>202</v>
      </c>
      <c r="E2542" s="228" t="s">
        <v>194</v>
      </c>
      <c r="F2542" s="228" t="s">
        <v>67</v>
      </c>
      <c r="G2542" s="228" t="s">
        <v>504</v>
      </c>
      <c r="H2542" s="228">
        <v>0</v>
      </c>
      <c r="I2542" s="228">
        <v>0</v>
      </c>
      <c r="J2542" s="228">
        <v>0</v>
      </c>
      <c r="K2542" s="228">
        <v>0</v>
      </c>
      <c r="L2542" s="231">
        <v>0</v>
      </c>
      <c r="N2542" s="119" t="str">
        <f t="shared" si="120"/>
        <v>828097-FOGRN-L</v>
      </c>
      <c r="O2542" s="122">
        <f>IF(B2542="NET","",IF(B2542="","",IFERROR(VLOOKUP(N2542,EAN!$A:$B,2,FALSE),"MANGLER - MÅ OPPDATERE EAN-FANEN")))</f>
        <v>7048652536815</v>
      </c>
      <c r="P2542" s="119">
        <f t="shared" si="121"/>
        <v>0</v>
      </c>
      <c r="Q2542" s="119">
        <f t="shared" si="122"/>
        <v>0</v>
      </c>
      <c r="S2542" s="137"/>
      <c r="U2542"/>
    </row>
    <row r="2543" spans="1:21" x14ac:dyDescent="0.2">
      <c r="A2543" s="228">
        <v>828097</v>
      </c>
      <c r="B2543" s="228" t="s">
        <v>2173</v>
      </c>
      <c r="C2543" s="228" t="s">
        <v>4204</v>
      </c>
      <c r="D2543" s="228" t="s">
        <v>203</v>
      </c>
      <c r="E2543" s="228" t="s">
        <v>194</v>
      </c>
      <c r="F2543" s="228" t="s">
        <v>68</v>
      </c>
      <c r="G2543" s="228" t="s">
        <v>504</v>
      </c>
      <c r="H2543" s="228">
        <v>0</v>
      </c>
      <c r="I2543" s="228">
        <v>0</v>
      </c>
      <c r="J2543" s="228">
        <v>0</v>
      </c>
      <c r="K2543" s="228">
        <v>0</v>
      </c>
      <c r="L2543" s="231">
        <v>0</v>
      </c>
      <c r="N2543" s="119" t="str">
        <f t="shared" si="120"/>
        <v>828097-FOGRN-XL</v>
      </c>
      <c r="O2543" s="122">
        <f>IF(B2543="NET","",IF(B2543="","",IFERROR(VLOOKUP(N2543,EAN!$A:$B,2,FALSE),"MANGLER - MÅ OPPDATERE EAN-FANEN")))</f>
        <v>7048652536846</v>
      </c>
      <c r="P2543" s="119">
        <f t="shared" si="121"/>
        <v>0</v>
      </c>
      <c r="Q2543" s="119">
        <f t="shared" si="122"/>
        <v>0</v>
      </c>
      <c r="S2543" s="137"/>
      <c r="U2543"/>
    </row>
    <row r="2544" spans="1:21" x14ac:dyDescent="0.2">
      <c r="A2544" s="229">
        <v>828098</v>
      </c>
      <c r="B2544" s="228" t="s">
        <v>248</v>
      </c>
      <c r="C2544" s="228"/>
      <c r="D2544" s="228"/>
      <c r="E2544" s="228"/>
      <c r="F2544" s="228"/>
      <c r="G2544" s="228"/>
      <c r="H2544" s="229">
        <v>202226</v>
      </c>
      <c r="I2544" s="229">
        <v>202227</v>
      </c>
      <c r="J2544" s="229">
        <v>202228</v>
      </c>
      <c r="K2544" s="229">
        <v>202229</v>
      </c>
      <c r="L2544" s="232">
        <v>202234</v>
      </c>
      <c r="N2544" s="119" t="str">
        <f t="shared" si="120"/>
        <v>828098-</v>
      </c>
      <c r="O2544" s="122" t="str">
        <f>IF(B2544="NET","",IF(B2544="","",IFERROR(VLOOKUP(N2544,EAN!$A:$B,2,FALSE),"MANGLER - MÅ OPPDATERE EAN-FANEN")))</f>
        <v/>
      </c>
      <c r="P2544" s="119">
        <f t="shared" si="121"/>
        <v>202226</v>
      </c>
      <c r="Q2544" s="119">
        <f t="shared" si="122"/>
        <v>202234</v>
      </c>
      <c r="S2544" s="137"/>
      <c r="U2544"/>
    </row>
    <row r="2545" spans="1:21" x14ac:dyDescent="0.2">
      <c r="A2545" s="228">
        <v>828098</v>
      </c>
      <c r="B2545" s="228" t="s">
        <v>2174</v>
      </c>
      <c r="C2545" s="228" t="s">
        <v>4204</v>
      </c>
      <c r="D2545" s="228" t="s">
        <v>2274</v>
      </c>
      <c r="E2545" s="228" t="s">
        <v>2140</v>
      </c>
      <c r="F2545" s="228" t="s">
        <v>69</v>
      </c>
      <c r="G2545" s="228" t="s">
        <v>128</v>
      </c>
      <c r="H2545" s="228">
        <v>6</v>
      </c>
      <c r="I2545" s="228">
        <v>6</v>
      </c>
      <c r="J2545" s="228">
        <v>6</v>
      </c>
      <c r="K2545" s="228">
        <v>6</v>
      </c>
      <c r="L2545" s="231">
        <v>24</v>
      </c>
      <c r="N2545" s="119" t="str">
        <f t="shared" si="120"/>
        <v>828098-57000-XS</v>
      </c>
      <c r="O2545" s="122">
        <f>IF(B2545="NET","",IF(B2545="","",IFERROR(VLOOKUP(N2545,EAN!$A:$B,2,FALSE),"MANGLER - MÅ OPPDATERE EAN-FANEN")))</f>
        <v>7048652764690</v>
      </c>
      <c r="P2545" s="119">
        <f t="shared" si="121"/>
        <v>6</v>
      </c>
      <c r="Q2545" s="119">
        <f t="shared" si="122"/>
        <v>24</v>
      </c>
      <c r="S2545" s="137"/>
      <c r="U2545"/>
    </row>
    <row r="2546" spans="1:21" x14ac:dyDescent="0.2">
      <c r="A2546" s="228">
        <v>828098</v>
      </c>
      <c r="B2546" s="228" t="s">
        <v>2174</v>
      </c>
      <c r="C2546" s="228" t="s">
        <v>4204</v>
      </c>
      <c r="D2546" s="228" t="s">
        <v>2270</v>
      </c>
      <c r="E2546" s="228" t="s">
        <v>2140</v>
      </c>
      <c r="F2546" s="228" t="s">
        <v>8</v>
      </c>
      <c r="G2546" s="228" t="s">
        <v>128</v>
      </c>
      <c r="H2546" s="228">
        <v>6</v>
      </c>
      <c r="I2546" s="228">
        <v>6</v>
      </c>
      <c r="J2546" s="228">
        <v>6</v>
      </c>
      <c r="K2546" s="228">
        <v>6</v>
      </c>
      <c r="L2546" s="231">
        <v>30</v>
      </c>
      <c r="N2546" s="119" t="str">
        <f t="shared" si="120"/>
        <v>828098-57000-S</v>
      </c>
      <c r="O2546" s="122">
        <f>IF(B2546="NET","",IF(B2546="","",IFERROR(VLOOKUP(N2546,EAN!$A:$B,2,FALSE),"MANGLER - MÅ OPPDATERE EAN-FANEN")))</f>
        <v>7048652764683</v>
      </c>
      <c r="P2546" s="119">
        <f t="shared" si="121"/>
        <v>6</v>
      </c>
      <c r="Q2546" s="119">
        <f t="shared" si="122"/>
        <v>30</v>
      </c>
      <c r="S2546" s="137"/>
      <c r="U2546"/>
    </row>
    <row r="2547" spans="1:21" x14ac:dyDescent="0.2">
      <c r="A2547" s="228">
        <v>828098</v>
      </c>
      <c r="B2547" s="228" t="s">
        <v>2174</v>
      </c>
      <c r="C2547" s="228" t="s">
        <v>4204</v>
      </c>
      <c r="D2547" s="228" t="s">
        <v>2271</v>
      </c>
      <c r="E2547" s="228" t="s">
        <v>2140</v>
      </c>
      <c r="F2547" s="228" t="s">
        <v>7</v>
      </c>
      <c r="G2547" s="228" t="s">
        <v>128</v>
      </c>
      <c r="H2547" s="228">
        <v>12</v>
      </c>
      <c r="I2547" s="228">
        <v>12</v>
      </c>
      <c r="J2547" s="228">
        <v>12</v>
      </c>
      <c r="K2547" s="228">
        <v>12</v>
      </c>
      <c r="L2547" s="231">
        <v>36</v>
      </c>
      <c r="N2547" s="119" t="str">
        <f t="shared" si="120"/>
        <v>828098-57000-M</v>
      </c>
      <c r="O2547" s="122">
        <f>IF(B2547="NET","",IF(B2547="","",IFERROR(VLOOKUP(N2547,EAN!$A:$B,2,FALSE),"MANGLER - MÅ OPPDATERE EAN-FANEN")))</f>
        <v>7048652764676</v>
      </c>
      <c r="P2547" s="119">
        <f t="shared" si="121"/>
        <v>12</v>
      </c>
      <c r="Q2547" s="119">
        <f t="shared" si="122"/>
        <v>36</v>
      </c>
      <c r="S2547" s="137"/>
      <c r="U2547"/>
    </row>
    <row r="2548" spans="1:21" x14ac:dyDescent="0.2">
      <c r="A2548" s="228">
        <v>828098</v>
      </c>
      <c r="B2548" s="228" t="s">
        <v>2174</v>
      </c>
      <c r="C2548" s="228" t="s">
        <v>4204</v>
      </c>
      <c r="D2548" s="228" t="s">
        <v>2272</v>
      </c>
      <c r="E2548" s="228" t="s">
        <v>2140</v>
      </c>
      <c r="F2548" s="228" t="s">
        <v>67</v>
      </c>
      <c r="G2548" s="228" t="s">
        <v>128</v>
      </c>
      <c r="H2548" s="228">
        <v>6</v>
      </c>
      <c r="I2548" s="228">
        <v>6</v>
      </c>
      <c r="J2548" s="228">
        <v>6</v>
      </c>
      <c r="K2548" s="228">
        <v>6</v>
      </c>
      <c r="L2548" s="231">
        <v>18</v>
      </c>
      <c r="N2548" s="119" t="str">
        <f t="shared" si="120"/>
        <v>828098-57000-L</v>
      </c>
      <c r="O2548" s="122">
        <f>IF(B2548="NET","",IF(B2548="","",IFERROR(VLOOKUP(N2548,EAN!$A:$B,2,FALSE),"MANGLER - MÅ OPPDATERE EAN-FANEN")))</f>
        <v>7048652764669</v>
      </c>
      <c r="P2548" s="119">
        <f t="shared" si="121"/>
        <v>6</v>
      </c>
      <c r="Q2548" s="119">
        <f t="shared" si="122"/>
        <v>18</v>
      </c>
      <c r="S2548" s="137"/>
      <c r="U2548"/>
    </row>
    <row r="2549" spans="1:21" x14ac:dyDescent="0.2">
      <c r="A2549" s="228">
        <v>828098</v>
      </c>
      <c r="B2549" s="228" t="s">
        <v>2174</v>
      </c>
      <c r="C2549" s="228" t="s">
        <v>4204</v>
      </c>
      <c r="D2549" s="228" t="s">
        <v>144</v>
      </c>
      <c r="E2549" s="228" t="s">
        <v>93</v>
      </c>
      <c r="F2549" s="228" t="s">
        <v>69</v>
      </c>
      <c r="G2549" s="228" t="s">
        <v>128</v>
      </c>
      <c r="H2549" s="228">
        <v>-18</v>
      </c>
      <c r="I2549" s="228">
        <v>-18</v>
      </c>
      <c r="J2549" s="228">
        <v>-18</v>
      </c>
      <c r="K2549" s="228">
        <v>-18</v>
      </c>
      <c r="L2549" s="231">
        <v>18</v>
      </c>
      <c r="N2549" s="119" t="str">
        <f t="shared" si="120"/>
        <v>828098-BLACK-XS</v>
      </c>
      <c r="O2549" s="122">
        <f>IF(B2549="NET","",IF(B2549="","",IFERROR(VLOOKUP(N2549,EAN!$A:$B,2,FALSE),"MANGLER - MÅ OPPDATERE EAN-FANEN")))</f>
        <v>7048652277886</v>
      </c>
      <c r="P2549" s="119">
        <f t="shared" si="121"/>
        <v>-18</v>
      </c>
      <c r="Q2549" s="119">
        <f t="shared" si="122"/>
        <v>18</v>
      </c>
      <c r="S2549" s="137"/>
      <c r="U2549"/>
    </row>
    <row r="2550" spans="1:21" x14ac:dyDescent="0.2">
      <c r="A2550" s="228">
        <v>828098</v>
      </c>
      <c r="B2550" s="228" t="s">
        <v>2174</v>
      </c>
      <c r="C2550" s="228" t="s">
        <v>4204</v>
      </c>
      <c r="D2550" s="228" t="s">
        <v>140</v>
      </c>
      <c r="E2550" s="228" t="s">
        <v>93</v>
      </c>
      <c r="F2550" s="228" t="s">
        <v>8</v>
      </c>
      <c r="G2550" s="228" t="s">
        <v>128</v>
      </c>
      <c r="H2550" s="228">
        <v>-54</v>
      </c>
      <c r="I2550" s="228">
        <v>-54</v>
      </c>
      <c r="J2550" s="228">
        <v>-54</v>
      </c>
      <c r="K2550" s="228">
        <v>-54</v>
      </c>
      <c r="L2550" s="231">
        <v>36</v>
      </c>
      <c r="N2550" s="119" t="str">
        <f t="shared" si="120"/>
        <v>828098-BLACK-S</v>
      </c>
      <c r="O2550" s="122">
        <f>IF(B2550="NET","",IF(B2550="","",IFERROR(VLOOKUP(N2550,EAN!$A:$B,2,FALSE),"MANGLER - MÅ OPPDATERE EAN-FANEN")))</f>
        <v>7048652277879</v>
      </c>
      <c r="P2550" s="119">
        <f t="shared" si="121"/>
        <v>-54</v>
      </c>
      <c r="Q2550" s="119">
        <f t="shared" si="122"/>
        <v>36</v>
      </c>
      <c r="S2550" s="137"/>
      <c r="U2550"/>
    </row>
    <row r="2551" spans="1:21" x14ac:dyDescent="0.2">
      <c r="A2551" s="228">
        <v>828098</v>
      </c>
      <c r="B2551" s="228" t="s">
        <v>2174</v>
      </c>
      <c r="C2551" s="228" t="s">
        <v>4204</v>
      </c>
      <c r="D2551" s="228" t="s">
        <v>141</v>
      </c>
      <c r="E2551" s="228" t="s">
        <v>93</v>
      </c>
      <c r="F2551" s="228" t="s">
        <v>7</v>
      </c>
      <c r="G2551" s="228" t="s">
        <v>128</v>
      </c>
      <c r="H2551" s="228">
        <v>-60</v>
      </c>
      <c r="I2551" s="228">
        <v>-60</v>
      </c>
      <c r="J2551" s="228">
        <v>-60</v>
      </c>
      <c r="K2551" s="228">
        <v>-60</v>
      </c>
      <c r="L2551" s="231">
        <v>30</v>
      </c>
      <c r="N2551" s="119" t="str">
        <f t="shared" si="120"/>
        <v>828098-BLACK-M</v>
      </c>
      <c r="O2551" s="122">
        <f>IF(B2551="NET","",IF(B2551="","",IFERROR(VLOOKUP(N2551,EAN!$A:$B,2,FALSE),"MANGLER - MÅ OPPDATERE EAN-FANEN")))</f>
        <v>7048652277862</v>
      </c>
      <c r="P2551" s="119">
        <f t="shared" si="121"/>
        <v>-60</v>
      </c>
      <c r="Q2551" s="119">
        <f t="shared" si="122"/>
        <v>30</v>
      </c>
      <c r="S2551" s="137"/>
      <c r="U2551"/>
    </row>
    <row r="2552" spans="1:21" x14ac:dyDescent="0.2">
      <c r="A2552" s="228">
        <v>828098</v>
      </c>
      <c r="B2552" s="228" t="s">
        <v>2174</v>
      </c>
      <c r="C2552" s="228" t="s">
        <v>4204</v>
      </c>
      <c r="D2552" s="228" t="s">
        <v>142</v>
      </c>
      <c r="E2552" s="228" t="s">
        <v>93</v>
      </c>
      <c r="F2552" s="228" t="s">
        <v>67</v>
      </c>
      <c r="G2552" s="228" t="s">
        <v>128</v>
      </c>
      <c r="H2552" s="228">
        <v>18</v>
      </c>
      <c r="I2552" s="228">
        <v>18</v>
      </c>
      <c r="J2552" s="228">
        <v>18</v>
      </c>
      <c r="K2552" s="228">
        <v>18</v>
      </c>
      <c r="L2552" s="231">
        <v>48</v>
      </c>
      <c r="N2552" s="119" t="str">
        <f t="shared" si="120"/>
        <v>828098-BLACK-L</v>
      </c>
      <c r="O2552" s="122">
        <f>IF(B2552="NET","",IF(B2552="","",IFERROR(VLOOKUP(N2552,EAN!$A:$B,2,FALSE),"MANGLER - MÅ OPPDATERE EAN-FANEN")))</f>
        <v>7048652277855</v>
      </c>
      <c r="P2552" s="119">
        <f t="shared" si="121"/>
        <v>18</v>
      </c>
      <c r="Q2552" s="119">
        <f t="shared" si="122"/>
        <v>48</v>
      </c>
      <c r="S2552" s="137"/>
      <c r="U2552"/>
    </row>
    <row r="2553" spans="1:21" x14ac:dyDescent="0.2">
      <c r="A2553" s="228">
        <v>828098</v>
      </c>
      <c r="B2553" s="228" t="s">
        <v>2174</v>
      </c>
      <c r="C2553" s="228" t="s">
        <v>4204</v>
      </c>
      <c r="D2553" s="228" t="s">
        <v>512</v>
      </c>
      <c r="E2553" s="228" t="s">
        <v>132</v>
      </c>
      <c r="F2553" s="228" t="s">
        <v>69</v>
      </c>
      <c r="G2553" s="228" t="s">
        <v>128</v>
      </c>
      <c r="H2553" s="228">
        <v>12</v>
      </c>
      <c r="I2553" s="228">
        <v>12</v>
      </c>
      <c r="J2553" s="228">
        <v>12</v>
      </c>
      <c r="K2553" s="228">
        <v>12</v>
      </c>
      <c r="L2553" s="231">
        <v>24</v>
      </c>
      <c r="N2553" s="119" t="str">
        <f t="shared" si="120"/>
        <v>828098-BTWHT-XS</v>
      </c>
      <c r="O2553" s="122">
        <f>IF(B2553="NET","",IF(B2553="","",IFERROR(VLOOKUP(N2553,EAN!$A:$B,2,FALSE),"MANGLER - MÅ OPPDATERE EAN-FANEN")))</f>
        <v>7048652277923</v>
      </c>
      <c r="P2553" s="119">
        <f t="shared" si="121"/>
        <v>12</v>
      </c>
      <c r="Q2553" s="119">
        <f t="shared" si="122"/>
        <v>24</v>
      </c>
      <c r="S2553" s="137"/>
      <c r="U2553"/>
    </row>
    <row r="2554" spans="1:21" x14ac:dyDescent="0.2">
      <c r="A2554" s="228">
        <v>828098</v>
      </c>
      <c r="B2554" s="228" t="s">
        <v>2174</v>
      </c>
      <c r="C2554" s="228" t="s">
        <v>4204</v>
      </c>
      <c r="D2554" s="228" t="s">
        <v>513</v>
      </c>
      <c r="E2554" s="228" t="s">
        <v>132</v>
      </c>
      <c r="F2554" s="228" t="s">
        <v>8</v>
      </c>
      <c r="G2554" s="228" t="s">
        <v>128</v>
      </c>
      <c r="H2554" s="228">
        <v>6</v>
      </c>
      <c r="I2554" s="228">
        <v>6</v>
      </c>
      <c r="J2554" s="228">
        <v>6</v>
      </c>
      <c r="K2554" s="228">
        <v>6</v>
      </c>
      <c r="L2554" s="231">
        <v>30</v>
      </c>
      <c r="N2554" s="119" t="str">
        <f t="shared" si="120"/>
        <v>828098-BTWHT-S</v>
      </c>
      <c r="O2554" s="122">
        <f>IF(B2554="NET","",IF(B2554="","",IFERROR(VLOOKUP(N2554,EAN!$A:$B,2,FALSE),"MANGLER - MÅ OPPDATERE EAN-FANEN")))</f>
        <v>7048652277916</v>
      </c>
      <c r="P2554" s="119">
        <f t="shared" si="121"/>
        <v>6</v>
      </c>
      <c r="Q2554" s="119">
        <f t="shared" si="122"/>
        <v>30</v>
      </c>
      <c r="S2554" s="137"/>
      <c r="U2554"/>
    </row>
    <row r="2555" spans="1:21" x14ac:dyDescent="0.2">
      <c r="A2555" s="228">
        <v>828098</v>
      </c>
      <c r="B2555" s="228" t="s">
        <v>2174</v>
      </c>
      <c r="C2555" s="228" t="s">
        <v>4204</v>
      </c>
      <c r="D2555" s="228" t="s">
        <v>167</v>
      </c>
      <c r="E2555" s="228" t="s">
        <v>132</v>
      </c>
      <c r="F2555" s="228" t="s">
        <v>7</v>
      </c>
      <c r="G2555" s="228" t="s">
        <v>128</v>
      </c>
      <c r="H2555" s="228">
        <v>-6</v>
      </c>
      <c r="I2555" s="228">
        <v>-6</v>
      </c>
      <c r="J2555" s="228">
        <v>-6</v>
      </c>
      <c r="K2555" s="228">
        <v>-6</v>
      </c>
      <c r="L2555" s="231">
        <v>30</v>
      </c>
      <c r="N2555" s="119" t="str">
        <f t="shared" si="120"/>
        <v>828098-BTWHT-M</v>
      </c>
      <c r="O2555" s="122">
        <f>IF(B2555="NET","",IF(B2555="","",IFERROR(VLOOKUP(N2555,EAN!$A:$B,2,FALSE),"MANGLER - MÅ OPPDATERE EAN-FANEN")))</f>
        <v>7048652277909</v>
      </c>
      <c r="P2555" s="119">
        <f t="shared" si="121"/>
        <v>-6</v>
      </c>
      <c r="Q2555" s="119">
        <f t="shared" si="122"/>
        <v>30</v>
      </c>
      <c r="S2555" s="137"/>
      <c r="U2555"/>
    </row>
    <row r="2556" spans="1:21" x14ac:dyDescent="0.2">
      <c r="A2556" s="228">
        <v>828098</v>
      </c>
      <c r="B2556" s="228" t="s">
        <v>2174</v>
      </c>
      <c r="C2556" s="228" t="s">
        <v>4204</v>
      </c>
      <c r="D2556" s="228" t="s">
        <v>168</v>
      </c>
      <c r="E2556" s="228" t="s">
        <v>132</v>
      </c>
      <c r="F2556" s="228" t="s">
        <v>67</v>
      </c>
      <c r="G2556" s="228" t="s">
        <v>128</v>
      </c>
      <c r="H2556" s="228">
        <v>6</v>
      </c>
      <c r="I2556" s="228">
        <v>6</v>
      </c>
      <c r="J2556" s="228">
        <v>6</v>
      </c>
      <c r="K2556" s="228">
        <v>6</v>
      </c>
      <c r="L2556" s="231">
        <v>18</v>
      </c>
      <c r="N2556" s="119" t="str">
        <f t="shared" si="120"/>
        <v>828098-BTWHT-L</v>
      </c>
      <c r="O2556" s="122">
        <f>IF(B2556="NET","",IF(B2556="","",IFERROR(VLOOKUP(N2556,EAN!$A:$B,2,FALSE),"MANGLER - MÅ OPPDATERE EAN-FANEN")))</f>
        <v>7048652277893</v>
      </c>
      <c r="P2556" s="119">
        <f t="shared" si="121"/>
        <v>6</v>
      </c>
      <c r="Q2556" s="119">
        <f t="shared" si="122"/>
        <v>18</v>
      </c>
      <c r="S2556" s="137"/>
      <c r="U2556"/>
    </row>
    <row r="2557" spans="1:21" x14ac:dyDescent="0.2">
      <c r="A2557" s="229">
        <v>828099</v>
      </c>
      <c r="B2557" s="228" t="s">
        <v>248</v>
      </c>
      <c r="C2557" s="228"/>
      <c r="D2557" s="228"/>
      <c r="E2557" s="228"/>
      <c r="F2557" s="228"/>
      <c r="G2557" s="228"/>
      <c r="H2557" s="229">
        <v>202226</v>
      </c>
      <c r="I2557" s="229">
        <v>202227</v>
      </c>
      <c r="J2557" s="229">
        <v>202228</v>
      </c>
      <c r="K2557" s="229">
        <v>202229</v>
      </c>
      <c r="L2557" s="232">
        <v>202234</v>
      </c>
      <c r="N2557" s="119" t="str">
        <f t="shared" si="120"/>
        <v>828099-</v>
      </c>
      <c r="O2557" s="122" t="str">
        <f>IF(B2557="NET","",IF(B2557="","",IFERROR(VLOOKUP(N2557,EAN!$A:$B,2,FALSE),"MANGLER - MÅ OPPDATERE EAN-FANEN")))</f>
        <v/>
      </c>
      <c r="P2557" s="119">
        <f t="shared" si="121"/>
        <v>202226</v>
      </c>
      <c r="Q2557" s="119">
        <f t="shared" si="122"/>
        <v>202234</v>
      </c>
      <c r="S2557" s="137"/>
      <c r="U2557"/>
    </row>
    <row r="2558" spans="1:21" x14ac:dyDescent="0.2">
      <c r="A2558" s="228">
        <v>828099</v>
      </c>
      <c r="B2558" s="228" t="s">
        <v>2175</v>
      </c>
      <c r="C2558" s="228" t="s">
        <v>4204</v>
      </c>
      <c r="D2558" s="228" t="s">
        <v>2275</v>
      </c>
      <c r="E2558" s="228" t="s">
        <v>4357</v>
      </c>
      <c r="F2558" s="228" t="s">
        <v>8</v>
      </c>
      <c r="G2558" s="228" t="s">
        <v>128</v>
      </c>
      <c r="H2558" s="228">
        <v>0</v>
      </c>
      <c r="I2558" s="228">
        <v>0</v>
      </c>
      <c r="J2558" s="228">
        <v>0</v>
      </c>
      <c r="K2558" s="228">
        <v>0</v>
      </c>
      <c r="L2558" s="231">
        <v>30</v>
      </c>
      <c r="N2558" s="119" t="str">
        <f t="shared" si="120"/>
        <v>828099-77200-S</v>
      </c>
      <c r="O2558" s="122">
        <f>IF(B2558="NET","",IF(B2558="","",IFERROR(VLOOKUP(N2558,EAN!$A:$B,2,FALSE),"MANGLER - MÅ OPPDATERE EAN-FANEN")))</f>
        <v>7048652764447</v>
      </c>
      <c r="P2558" s="119">
        <f t="shared" si="121"/>
        <v>0</v>
      </c>
      <c r="Q2558" s="119">
        <f t="shared" si="122"/>
        <v>30</v>
      </c>
      <c r="S2558" s="137"/>
      <c r="U2558"/>
    </row>
    <row r="2559" spans="1:21" x14ac:dyDescent="0.2">
      <c r="A2559" s="228">
        <v>828099</v>
      </c>
      <c r="B2559" s="228" t="s">
        <v>2175</v>
      </c>
      <c r="C2559" s="228" t="s">
        <v>4204</v>
      </c>
      <c r="D2559" s="228" t="s">
        <v>2276</v>
      </c>
      <c r="E2559" s="228" t="s">
        <v>4357</v>
      </c>
      <c r="F2559" s="228" t="s">
        <v>7</v>
      </c>
      <c r="G2559" s="228" t="s">
        <v>128</v>
      </c>
      <c r="H2559" s="228">
        <v>0</v>
      </c>
      <c r="I2559" s="228">
        <v>0</v>
      </c>
      <c r="J2559" s="228">
        <v>0</v>
      </c>
      <c r="K2559" s="228">
        <v>0</v>
      </c>
      <c r="L2559" s="231">
        <v>54</v>
      </c>
      <c r="N2559" s="119" t="str">
        <f t="shared" si="120"/>
        <v>828099-77200-M</v>
      </c>
      <c r="O2559" s="122">
        <f>IF(B2559="NET","",IF(B2559="","",IFERROR(VLOOKUP(N2559,EAN!$A:$B,2,FALSE),"MANGLER - MÅ OPPDATERE EAN-FANEN")))</f>
        <v>7048652764430</v>
      </c>
      <c r="P2559" s="119">
        <f t="shared" si="121"/>
        <v>0</v>
      </c>
      <c r="Q2559" s="119">
        <f t="shared" si="122"/>
        <v>54</v>
      </c>
      <c r="S2559" s="137"/>
      <c r="U2559"/>
    </row>
    <row r="2560" spans="1:21" x14ac:dyDescent="0.2">
      <c r="A2560" s="228">
        <v>828099</v>
      </c>
      <c r="B2560" s="228" t="s">
        <v>2175</v>
      </c>
      <c r="C2560" s="228" t="s">
        <v>4204</v>
      </c>
      <c r="D2560" s="228" t="s">
        <v>2277</v>
      </c>
      <c r="E2560" s="228" t="s">
        <v>4357</v>
      </c>
      <c r="F2560" s="228" t="s">
        <v>67</v>
      </c>
      <c r="G2560" s="228" t="s">
        <v>128</v>
      </c>
      <c r="H2560" s="228">
        <v>0</v>
      </c>
      <c r="I2560" s="228">
        <v>0</v>
      </c>
      <c r="J2560" s="228">
        <v>0</v>
      </c>
      <c r="K2560" s="228">
        <v>0</v>
      </c>
      <c r="L2560" s="231">
        <v>42</v>
      </c>
      <c r="N2560" s="119" t="str">
        <f t="shared" si="120"/>
        <v>828099-77200-L</v>
      </c>
      <c r="O2560" s="122">
        <f>IF(B2560="NET","",IF(B2560="","",IFERROR(VLOOKUP(N2560,EAN!$A:$B,2,FALSE),"MANGLER - MÅ OPPDATERE EAN-FANEN")))</f>
        <v>7048652764423</v>
      </c>
      <c r="P2560" s="119">
        <f t="shared" si="121"/>
        <v>0</v>
      </c>
      <c r="Q2560" s="119">
        <f t="shared" si="122"/>
        <v>42</v>
      </c>
      <c r="S2560" s="137"/>
      <c r="U2560"/>
    </row>
    <row r="2561" spans="1:21" x14ac:dyDescent="0.2">
      <c r="A2561" s="228">
        <v>828099</v>
      </c>
      <c r="B2561" s="228" t="s">
        <v>2175</v>
      </c>
      <c r="C2561" s="228" t="s">
        <v>4204</v>
      </c>
      <c r="D2561" s="228" t="s">
        <v>2278</v>
      </c>
      <c r="E2561" s="228" t="s">
        <v>4357</v>
      </c>
      <c r="F2561" s="228" t="s">
        <v>68</v>
      </c>
      <c r="G2561" s="228" t="s">
        <v>128</v>
      </c>
      <c r="H2561" s="228">
        <v>0</v>
      </c>
      <c r="I2561" s="228">
        <v>0</v>
      </c>
      <c r="J2561" s="228">
        <v>0</v>
      </c>
      <c r="K2561" s="228">
        <v>0</v>
      </c>
      <c r="L2561" s="231">
        <v>18</v>
      </c>
      <c r="N2561" s="119" t="str">
        <f t="shared" si="120"/>
        <v>828099-77200-XL</v>
      </c>
      <c r="O2561" s="122">
        <f>IF(B2561="NET","",IF(B2561="","",IFERROR(VLOOKUP(N2561,EAN!$A:$B,2,FALSE),"MANGLER - MÅ OPPDATERE EAN-FANEN")))</f>
        <v>7048652764454</v>
      </c>
      <c r="P2561" s="119">
        <f t="shared" si="121"/>
        <v>0</v>
      </c>
      <c r="Q2561" s="119">
        <f t="shared" si="122"/>
        <v>18</v>
      </c>
      <c r="S2561" s="137"/>
      <c r="U2561"/>
    </row>
    <row r="2562" spans="1:21" x14ac:dyDescent="0.2">
      <c r="A2562" s="228">
        <v>828099</v>
      </c>
      <c r="B2562" s="228" t="s">
        <v>2175</v>
      </c>
      <c r="C2562" s="228" t="s">
        <v>4204</v>
      </c>
      <c r="D2562" s="228" t="s">
        <v>140</v>
      </c>
      <c r="E2562" s="228" t="s">
        <v>93</v>
      </c>
      <c r="F2562" s="228" t="s">
        <v>8</v>
      </c>
      <c r="G2562" s="228" t="s">
        <v>128</v>
      </c>
      <c r="H2562" s="228">
        <v>6</v>
      </c>
      <c r="I2562" s="228">
        <v>6</v>
      </c>
      <c r="J2562" s="228">
        <v>6</v>
      </c>
      <c r="K2562" s="228">
        <v>6</v>
      </c>
      <c r="L2562" s="231">
        <v>60</v>
      </c>
      <c r="N2562" s="119" t="str">
        <f t="shared" si="120"/>
        <v>828099-BLACK-S</v>
      </c>
      <c r="O2562" s="122">
        <f>IF(B2562="NET","",IF(B2562="","",IFERROR(VLOOKUP(N2562,EAN!$A:$B,2,FALSE),"MANGLER - MÅ OPPDATERE EAN-FANEN")))</f>
        <v>7048652277954</v>
      </c>
      <c r="P2562" s="119">
        <f t="shared" si="121"/>
        <v>6</v>
      </c>
      <c r="Q2562" s="119">
        <f t="shared" si="122"/>
        <v>60</v>
      </c>
      <c r="S2562" s="137"/>
      <c r="U2562"/>
    </row>
    <row r="2563" spans="1:21" x14ac:dyDescent="0.2">
      <c r="A2563" s="228">
        <v>828099</v>
      </c>
      <c r="B2563" s="228" t="s">
        <v>2175</v>
      </c>
      <c r="C2563" s="228" t="s">
        <v>4204</v>
      </c>
      <c r="D2563" s="228" t="s">
        <v>141</v>
      </c>
      <c r="E2563" s="228" t="s">
        <v>93</v>
      </c>
      <c r="F2563" s="228" t="s">
        <v>7</v>
      </c>
      <c r="G2563" s="228" t="s">
        <v>128</v>
      </c>
      <c r="H2563" s="228">
        <v>42</v>
      </c>
      <c r="I2563" s="228">
        <v>42</v>
      </c>
      <c r="J2563" s="228">
        <v>42</v>
      </c>
      <c r="K2563" s="228">
        <v>42</v>
      </c>
      <c r="L2563" s="231">
        <v>216</v>
      </c>
      <c r="N2563" s="119" t="str">
        <f t="shared" si="120"/>
        <v>828099-BLACK-M</v>
      </c>
      <c r="O2563" s="122">
        <f>IF(B2563="NET","",IF(B2563="","",IFERROR(VLOOKUP(N2563,EAN!$A:$B,2,FALSE),"MANGLER - MÅ OPPDATERE EAN-FANEN")))</f>
        <v>7048652277947</v>
      </c>
      <c r="P2563" s="119">
        <f t="shared" si="121"/>
        <v>42</v>
      </c>
      <c r="Q2563" s="119">
        <f t="shared" si="122"/>
        <v>216</v>
      </c>
      <c r="S2563" s="137"/>
      <c r="U2563"/>
    </row>
    <row r="2564" spans="1:21" x14ac:dyDescent="0.2">
      <c r="A2564" s="228">
        <v>828099</v>
      </c>
      <c r="B2564" s="228" t="s">
        <v>2175</v>
      </c>
      <c r="C2564" s="228" t="s">
        <v>4204</v>
      </c>
      <c r="D2564" s="228" t="s">
        <v>142</v>
      </c>
      <c r="E2564" s="228" t="s">
        <v>93</v>
      </c>
      <c r="F2564" s="228" t="s">
        <v>67</v>
      </c>
      <c r="G2564" s="228" t="s">
        <v>128</v>
      </c>
      <c r="H2564" s="228">
        <v>6</v>
      </c>
      <c r="I2564" s="228">
        <v>6</v>
      </c>
      <c r="J2564" s="228">
        <v>6</v>
      </c>
      <c r="K2564" s="228">
        <v>6</v>
      </c>
      <c r="L2564" s="231">
        <v>174</v>
      </c>
      <c r="N2564" s="119" t="str">
        <f t="shared" si="120"/>
        <v>828099-BLACK-L</v>
      </c>
      <c r="O2564" s="122">
        <f>IF(B2564="NET","",IF(B2564="","",IFERROR(VLOOKUP(N2564,EAN!$A:$B,2,FALSE),"MANGLER - MÅ OPPDATERE EAN-FANEN")))</f>
        <v>7048652277930</v>
      </c>
      <c r="P2564" s="119">
        <f t="shared" si="121"/>
        <v>6</v>
      </c>
      <c r="Q2564" s="119">
        <f t="shared" si="122"/>
        <v>174</v>
      </c>
      <c r="S2564" s="137"/>
      <c r="U2564"/>
    </row>
    <row r="2565" spans="1:21" x14ac:dyDescent="0.2">
      <c r="A2565" s="228">
        <v>828099</v>
      </c>
      <c r="B2565" s="228" t="s">
        <v>2175</v>
      </c>
      <c r="C2565" s="228" t="s">
        <v>4204</v>
      </c>
      <c r="D2565" s="228" t="s">
        <v>143</v>
      </c>
      <c r="E2565" s="228" t="s">
        <v>93</v>
      </c>
      <c r="F2565" s="228" t="s">
        <v>68</v>
      </c>
      <c r="G2565" s="228" t="s">
        <v>128</v>
      </c>
      <c r="H2565" s="228">
        <v>0</v>
      </c>
      <c r="I2565" s="228">
        <v>0</v>
      </c>
      <c r="J2565" s="228">
        <v>0</v>
      </c>
      <c r="K2565" s="228">
        <v>0</v>
      </c>
      <c r="L2565" s="231">
        <v>78</v>
      </c>
      <c r="N2565" s="119" t="str">
        <f t="shared" si="120"/>
        <v>828099-BLACK-XL</v>
      </c>
      <c r="O2565" s="122">
        <f>IF(B2565="NET","",IF(B2565="","",IFERROR(VLOOKUP(N2565,EAN!$A:$B,2,FALSE),"MANGLER - MÅ OPPDATERE EAN-FANEN")))</f>
        <v>7048652277961</v>
      </c>
      <c r="P2565" s="119">
        <f t="shared" si="121"/>
        <v>0</v>
      </c>
      <c r="Q2565" s="119">
        <f t="shared" si="122"/>
        <v>78</v>
      </c>
      <c r="S2565" s="137"/>
      <c r="U2565"/>
    </row>
    <row r="2566" spans="1:21" x14ac:dyDescent="0.2">
      <c r="A2566" s="228">
        <v>828099</v>
      </c>
      <c r="B2566" s="228" t="s">
        <v>2175</v>
      </c>
      <c r="C2566" s="228" t="s">
        <v>4204</v>
      </c>
      <c r="D2566" s="228" t="s">
        <v>513</v>
      </c>
      <c r="E2566" s="228" t="s">
        <v>132</v>
      </c>
      <c r="F2566" s="228" t="s">
        <v>8</v>
      </c>
      <c r="G2566" s="228" t="s">
        <v>128</v>
      </c>
      <c r="H2566" s="228">
        <v>0</v>
      </c>
      <c r="I2566" s="228">
        <v>0</v>
      </c>
      <c r="J2566" s="228">
        <v>0</v>
      </c>
      <c r="K2566" s="228">
        <v>0</v>
      </c>
      <c r="L2566" s="231">
        <v>12</v>
      </c>
      <c r="N2566" s="119" t="str">
        <f t="shared" si="120"/>
        <v>828099-BTWHT-S</v>
      </c>
      <c r="O2566" s="122">
        <f>IF(B2566="NET","",IF(B2566="","",IFERROR(VLOOKUP(N2566,EAN!$A:$B,2,FALSE),"MANGLER - MÅ OPPDATERE EAN-FANEN")))</f>
        <v>7048652277992</v>
      </c>
      <c r="P2566" s="119">
        <f t="shared" si="121"/>
        <v>0</v>
      </c>
      <c r="Q2566" s="119">
        <f t="shared" si="122"/>
        <v>12</v>
      </c>
      <c r="S2566" s="137"/>
      <c r="U2566"/>
    </row>
    <row r="2567" spans="1:21" x14ac:dyDescent="0.2">
      <c r="A2567" s="228">
        <v>828099</v>
      </c>
      <c r="B2567" s="228" t="s">
        <v>2175</v>
      </c>
      <c r="C2567" s="228" t="s">
        <v>4204</v>
      </c>
      <c r="D2567" s="228" t="s">
        <v>167</v>
      </c>
      <c r="E2567" s="228" t="s">
        <v>132</v>
      </c>
      <c r="F2567" s="228" t="s">
        <v>7</v>
      </c>
      <c r="G2567" s="228" t="s">
        <v>128</v>
      </c>
      <c r="H2567" s="228">
        <v>0</v>
      </c>
      <c r="I2567" s="228">
        <v>0</v>
      </c>
      <c r="J2567" s="228">
        <v>0</v>
      </c>
      <c r="K2567" s="228">
        <v>0</v>
      </c>
      <c r="L2567" s="231">
        <v>18</v>
      </c>
      <c r="N2567" s="119" t="str">
        <f t="shared" si="120"/>
        <v>828099-BTWHT-M</v>
      </c>
      <c r="O2567" s="122">
        <f>IF(B2567="NET","",IF(B2567="","",IFERROR(VLOOKUP(N2567,EAN!$A:$B,2,FALSE),"MANGLER - MÅ OPPDATERE EAN-FANEN")))</f>
        <v>7048652277985</v>
      </c>
      <c r="P2567" s="119">
        <f t="shared" si="121"/>
        <v>0</v>
      </c>
      <c r="Q2567" s="119">
        <f t="shared" si="122"/>
        <v>18</v>
      </c>
      <c r="S2567" s="137"/>
      <c r="U2567"/>
    </row>
    <row r="2568" spans="1:21" x14ac:dyDescent="0.2">
      <c r="A2568" s="228">
        <v>828099</v>
      </c>
      <c r="B2568" s="228" t="s">
        <v>2175</v>
      </c>
      <c r="C2568" s="228" t="s">
        <v>4204</v>
      </c>
      <c r="D2568" s="228" t="s">
        <v>168</v>
      </c>
      <c r="E2568" s="228" t="s">
        <v>132</v>
      </c>
      <c r="F2568" s="228" t="s">
        <v>67</v>
      </c>
      <c r="G2568" s="228" t="s">
        <v>128</v>
      </c>
      <c r="H2568" s="228">
        <v>0</v>
      </c>
      <c r="I2568" s="228">
        <v>0</v>
      </c>
      <c r="J2568" s="228">
        <v>0</v>
      </c>
      <c r="K2568" s="228">
        <v>0</v>
      </c>
      <c r="L2568" s="231">
        <v>24</v>
      </c>
      <c r="N2568" s="119" t="str">
        <f t="shared" si="120"/>
        <v>828099-BTWHT-L</v>
      </c>
      <c r="O2568" s="122">
        <f>IF(B2568="NET","",IF(B2568="","",IFERROR(VLOOKUP(N2568,EAN!$A:$B,2,FALSE),"MANGLER - MÅ OPPDATERE EAN-FANEN")))</f>
        <v>7048652277978</v>
      </c>
      <c r="P2568" s="119">
        <f t="shared" si="121"/>
        <v>0</v>
      </c>
      <c r="Q2568" s="119">
        <f t="shared" si="122"/>
        <v>24</v>
      </c>
      <c r="S2568" s="137"/>
      <c r="U2568"/>
    </row>
    <row r="2569" spans="1:21" x14ac:dyDescent="0.2">
      <c r="A2569" s="228">
        <v>828099</v>
      </c>
      <c r="B2569" s="228" t="s">
        <v>2175</v>
      </c>
      <c r="C2569" s="228" t="s">
        <v>4204</v>
      </c>
      <c r="D2569" s="228" t="s">
        <v>826</v>
      </c>
      <c r="E2569" s="228" t="s">
        <v>132</v>
      </c>
      <c r="F2569" s="228" t="s">
        <v>68</v>
      </c>
      <c r="G2569" s="228" t="s">
        <v>128</v>
      </c>
      <c r="H2569" s="228">
        <v>6</v>
      </c>
      <c r="I2569" s="228">
        <v>6</v>
      </c>
      <c r="J2569" s="228">
        <v>6</v>
      </c>
      <c r="K2569" s="228">
        <v>6</v>
      </c>
      <c r="L2569" s="231">
        <v>30</v>
      </c>
      <c r="N2569" s="119" t="str">
        <f t="shared" si="120"/>
        <v>828099-BTWHT-XL</v>
      </c>
      <c r="O2569" s="122">
        <f>IF(B2569="NET","",IF(B2569="","",IFERROR(VLOOKUP(N2569,EAN!$A:$B,2,FALSE),"MANGLER - MÅ OPPDATERE EAN-FANEN")))</f>
        <v>7048652278005</v>
      </c>
      <c r="P2569" s="119">
        <f t="shared" si="121"/>
        <v>6</v>
      </c>
      <c r="Q2569" s="119">
        <f t="shared" si="122"/>
        <v>30</v>
      </c>
      <c r="S2569" s="137"/>
      <c r="U2569"/>
    </row>
    <row r="2570" spans="1:21" x14ac:dyDescent="0.2">
      <c r="A2570" s="228">
        <v>828099</v>
      </c>
      <c r="B2570" s="228" t="s">
        <v>2175</v>
      </c>
      <c r="C2570" s="228" t="s">
        <v>4204</v>
      </c>
      <c r="D2570" s="228" t="s">
        <v>200</v>
      </c>
      <c r="E2570" s="228" t="s">
        <v>194</v>
      </c>
      <c r="F2570" s="228" t="s">
        <v>8</v>
      </c>
      <c r="G2570" s="228" t="s">
        <v>504</v>
      </c>
      <c r="H2570" s="228">
        <v>0</v>
      </c>
      <c r="I2570" s="228">
        <v>0</v>
      </c>
      <c r="J2570" s="228">
        <v>0</v>
      </c>
      <c r="K2570" s="228">
        <v>0</v>
      </c>
      <c r="L2570" s="231">
        <v>0</v>
      </c>
      <c r="N2570" s="119" t="str">
        <f t="shared" si="120"/>
        <v>828099-FOGRN-S</v>
      </c>
      <c r="O2570" s="122">
        <f>IF(B2570="NET","",IF(B2570="","",IFERROR(VLOOKUP(N2570,EAN!$A:$B,2,FALSE),"MANGLER - MÅ OPPDATERE EAN-FANEN")))</f>
        <v>7048652536679</v>
      </c>
      <c r="P2570" s="119">
        <f t="shared" si="121"/>
        <v>0</v>
      </c>
      <c r="Q2570" s="119">
        <f t="shared" si="122"/>
        <v>0</v>
      </c>
      <c r="S2570" s="137"/>
      <c r="U2570"/>
    </row>
    <row r="2571" spans="1:21" x14ac:dyDescent="0.2">
      <c r="A2571" s="228">
        <v>828099</v>
      </c>
      <c r="B2571" s="228" t="s">
        <v>2175</v>
      </c>
      <c r="C2571" s="228" t="s">
        <v>4204</v>
      </c>
      <c r="D2571" s="228" t="s">
        <v>201</v>
      </c>
      <c r="E2571" s="228" t="s">
        <v>194</v>
      </c>
      <c r="F2571" s="228" t="s">
        <v>7</v>
      </c>
      <c r="G2571" s="228" t="s">
        <v>504</v>
      </c>
      <c r="H2571" s="228">
        <v>0</v>
      </c>
      <c r="I2571" s="228">
        <v>0</v>
      </c>
      <c r="J2571" s="228">
        <v>0</v>
      </c>
      <c r="K2571" s="228">
        <v>0</v>
      </c>
      <c r="L2571" s="231">
        <v>0</v>
      </c>
      <c r="N2571" s="119" t="str">
        <f t="shared" si="120"/>
        <v>828099-FOGRN-M</v>
      </c>
      <c r="O2571" s="122">
        <f>IF(B2571="NET","",IF(B2571="","",IFERROR(VLOOKUP(N2571,EAN!$A:$B,2,FALSE),"MANGLER - MÅ OPPDATERE EAN-FANEN")))</f>
        <v>7048652536662</v>
      </c>
      <c r="P2571" s="119">
        <f t="shared" si="121"/>
        <v>0</v>
      </c>
      <c r="Q2571" s="119">
        <f t="shared" si="122"/>
        <v>0</v>
      </c>
      <c r="S2571" s="137"/>
      <c r="U2571"/>
    </row>
    <row r="2572" spans="1:21" x14ac:dyDescent="0.2">
      <c r="A2572" s="228">
        <v>828099</v>
      </c>
      <c r="B2572" s="228" t="s">
        <v>2175</v>
      </c>
      <c r="C2572" s="228" t="s">
        <v>4204</v>
      </c>
      <c r="D2572" s="228" t="s">
        <v>202</v>
      </c>
      <c r="E2572" s="228" t="s">
        <v>194</v>
      </c>
      <c r="F2572" s="228" t="s">
        <v>67</v>
      </c>
      <c r="G2572" s="228" t="s">
        <v>504</v>
      </c>
      <c r="H2572" s="228">
        <v>0</v>
      </c>
      <c r="I2572" s="228">
        <v>0</v>
      </c>
      <c r="J2572" s="228">
        <v>0</v>
      </c>
      <c r="K2572" s="228">
        <v>0</v>
      </c>
      <c r="L2572" s="231">
        <v>0</v>
      </c>
      <c r="N2572" s="119" t="str">
        <f t="shared" si="120"/>
        <v>828099-FOGRN-L</v>
      </c>
      <c r="O2572" s="122">
        <f>IF(B2572="NET","",IF(B2572="","",IFERROR(VLOOKUP(N2572,EAN!$A:$B,2,FALSE),"MANGLER - MÅ OPPDATERE EAN-FANEN")))</f>
        <v>7048652536655</v>
      </c>
      <c r="P2572" s="119">
        <f t="shared" si="121"/>
        <v>0</v>
      </c>
      <c r="Q2572" s="119">
        <f t="shared" si="122"/>
        <v>0</v>
      </c>
      <c r="S2572" s="137"/>
      <c r="U2572"/>
    </row>
    <row r="2573" spans="1:21" x14ac:dyDescent="0.2">
      <c r="A2573" s="228">
        <v>828099</v>
      </c>
      <c r="B2573" s="228" t="s">
        <v>2175</v>
      </c>
      <c r="C2573" s="228" t="s">
        <v>4204</v>
      </c>
      <c r="D2573" s="228" t="s">
        <v>203</v>
      </c>
      <c r="E2573" s="228" t="s">
        <v>194</v>
      </c>
      <c r="F2573" s="228" t="s">
        <v>68</v>
      </c>
      <c r="G2573" s="228" t="s">
        <v>504</v>
      </c>
      <c r="H2573" s="228">
        <v>0</v>
      </c>
      <c r="I2573" s="228">
        <v>0</v>
      </c>
      <c r="J2573" s="228">
        <v>0</v>
      </c>
      <c r="K2573" s="228">
        <v>0</v>
      </c>
      <c r="L2573" s="231">
        <v>0</v>
      </c>
      <c r="N2573" s="119" t="str">
        <f t="shared" si="120"/>
        <v>828099-FOGRN-XL</v>
      </c>
      <c r="O2573" s="122">
        <f>IF(B2573="NET","",IF(B2573="","",IFERROR(VLOOKUP(N2573,EAN!$A:$B,2,FALSE),"MANGLER - MÅ OPPDATERE EAN-FANEN")))</f>
        <v>7048652536686</v>
      </c>
      <c r="P2573" s="119">
        <f t="shared" si="121"/>
        <v>0</v>
      </c>
      <c r="Q2573" s="119">
        <f t="shared" si="122"/>
        <v>0</v>
      </c>
      <c r="S2573" s="137"/>
      <c r="U2573"/>
    </row>
    <row r="2574" spans="1:21" x14ac:dyDescent="0.2">
      <c r="A2574" s="228">
        <v>828099</v>
      </c>
      <c r="B2574" s="228" t="s">
        <v>2175</v>
      </c>
      <c r="C2574" s="228" t="s">
        <v>4204</v>
      </c>
      <c r="D2574" s="228" t="s">
        <v>159</v>
      </c>
      <c r="E2574" s="228" t="s">
        <v>2145</v>
      </c>
      <c r="F2574" s="228" t="s">
        <v>8</v>
      </c>
      <c r="G2574" s="228" t="s">
        <v>504</v>
      </c>
      <c r="H2574" s="228">
        <v>0</v>
      </c>
      <c r="I2574" s="228">
        <v>0</v>
      </c>
      <c r="J2574" s="228">
        <v>0</v>
      </c>
      <c r="K2574" s="228">
        <v>0</v>
      </c>
      <c r="L2574" s="231">
        <v>0</v>
      </c>
      <c r="N2574" s="119" t="str">
        <f t="shared" si="120"/>
        <v>828099-ONBLU-S</v>
      </c>
      <c r="O2574" s="122">
        <f>IF(B2574="NET","",IF(B2574="","",IFERROR(VLOOKUP(N2574,EAN!$A:$B,2,FALSE),"MANGLER - MÅ OPPDATERE EAN-FANEN")))</f>
        <v>7048652278074</v>
      </c>
      <c r="P2574" s="119">
        <f t="shared" si="121"/>
        <v>0</v>
      </c>
      <c r="Q2574" s="119">
        <f t="shared" si="122"/>
        <v>0</v>
      </c>
      <c r="S2574" s="137"/>
      <c r="U2574"/>
    </row>
    <row r="2575" spans="1:21" x14ac:dyDescent="0.2">
      <c r="A2575" s="228">
        <v>828099</v>
      </c>
      <c r="B2575" s="228" t="s">
        <v>2175</v>
      </c>
      <c r="C2575" s="228" t="s">
        <v>4204</v>
      </c>
      <c r="D2575" s="228" t="s">
        <v>160</v>
      </c>
      <c r="E2575" s="228" t="s">
        <v>2145</v>
      </c>
      <c r="F2575" s="228" t="s">
        <v>7</v>
      </c>
      <c r="G2575" s="228" t="s">
        <v>504</v>
      </c>
      <c r="H2575" s="228">
        <v>0</v>
      </c>
      <c r="I2575" s="228">
        <v>0</v>
      </c>
      <c r="J2575" s="228">
        <v>0</v>
      </c>
      <c r="K2575" s="228">
        <v>0</v>
      </c>
      <c r="L2575" s="231">
        <v>0</v>
      </c>
      <c r="N2575" s="119" t="str">
        <f t="shared" si="120"/>
        <v>828099-ONBLU-M</v>
      </c>
      <c r="O2575" s="122">
        <f>IF(B2575="NET","",IF(B2575="","",IFERROR(VLOOKUP(N2575,EAN!$A:$B,2,FALSE),"MANGLER - MÅ OPPDATERE EAN-FANEN")))</f>
        <v>7048652278067</v>
      </c>
      <c r="P2575" s="119">
        <f t="shared" si="121"/>
        <v>0</v>
      </c>
      <c r="Q2575" s="119">
        <f t="shared" si="122"/>
        <v>0</v>
      </c>
      <c r="S2575" s="137"/>
      <c r="U2575"/>
    </row>
    <row r="2576" spans="1:21" x14ac:dyDescent="0.2">
      <c r="A2576" s="228">
        <v>828099</v>
      </c>
      <c r="B2576" s="228" t="s">
        <v>2175</v>
      </c>
      <c r="C2576" s="228" t="s">
        <v>4204</v>
      </c>
      <c r="D2576" s="228" t="s">
        <v>161</v>
      </c>
      <c r="E2576" s="228" t="s">
        <v>2145</v>
      </c>
      <c r="F2576" s="228" t="s">
        <v>67</v>
      </c>
      <c r="G2576" s="228" t="s">
        <v>504</v>
      </c>
      <c r="H2576" s="228">
        <v>0</v>
      </c>
      <c r="I2576" s="228">
        <v>0</v>
      </c>
      <c r="J2576" s="228">
        <v>0</v>
      </c>
      <c r="K2576" s="228">
        <v>0</v>
      </c>
      <c r="L2576" s="231">
        <v>0</v>
      </c>
      <c r="N2576" s="119" t="str">
        <f t="shared" si="120"/>
        <v>828099-ONBLU-L</v>
      </c>
      <c r="O2576" s="122">
        <f>IF(B2576="NET","",IF(B2576="","",IFERROR(VLOOKUP(N2576,EAN!$A:$B,2,FALSE),"MANGLER - MÅ OPPDATERE EAN-FANEN")))</f>
        <v>7048652278050</v>
      </c>
      <c r="P2576" s="119">
        <f t="shared" si="121"/>
        <v>0</v>
      </c>
      <c r="Q2576" s="119">
        <f t="shared" si="122"/>
        <v>0</v>
      </c>
      <c r="S2576" s="137"/>
      <c r="U2576"/>
    </row>
    <row r="2577" spans="1:21" x14ac:dyDescent="0.2">
      <c r="A2577" s="228">
        <v>828099</v>
      </c>
      <c r="B2577" s="228" t="s">
        <v>2175</v>
      </c>
      <c r="C2577" s="228" t="s">
        <v>4204</v>
      </c>
      <c r="D2577" s="228" t="s">
        <v>162</v>
      </c>
      <c r="E2577" s="228" t="s">
        <v>2145</v>
      </c>
      <c r="F2577" s="228" t="s">
        <v>68</v>
      </c>
      <c r="G2577" s="228" t="s">
        <v>504</v>
      </c>
      <c r="H2577" s="228">
        <v>0</v>
      </c>
      <c r="I2577" s="228">
        <v>0</v>
      </c>
      <c r="J2577" s="228">
        <v>0</v>
      </c>
      <c r="K2577" s="228">
        <v>0</v>
      </c>
      <c r="L2577" s="231">
        <v>0</v>
      </c>
      <c r="N2577" s="119" t="str">
        <f t="shared" si="120"/>
        <v>828099-ONBLU-XL</v>
      </c>
      <c r="O2577" s="122">
        <f>IF(B2577="NET","",IF(B2577="","",IFERROR(VLOOKUP(N2577,EAN!$A:$B,2,FALSE),"MANGLER - MÅ OPPDATERE EAN-FANEN")))</f>
        <v>7048652278081</v>
      </c>
      <c r="P2577" s="119">
        <f t="shared" si="121"/>
        <v>0</v>
      </c>
      <c r="Q2577" s="119">
        <f t="shared" si="122"/>
        <v>0</v>
      </c>
      <c r="S2577" s="137"/>
      <c r="U2577"/>
    </row>
    <row r="2578" spans="1:21" x14ac:dyDescent="0.2">
      <c r="A2578" s="228">
        <v>828099</v>
      </c>
      <c r="B2578" s="228" t="s">
        <v>2175</v>
      </c>
      <c r="C2578" s="228" t="s">
        <v>4204</v>
      </c>
      <c r="D2578" s="228" t="s">
        <v>149</v>
      </c>
      <c r="E2578" s="228" t="s">
        <v>101</v>
      </c>
      <c r="F2578" s="228" t="s">
        <v>8</v>
      </c>
      <c r="G2578" s="228" t="s">
        <v>504</v>
      </c>
      <c r="H2578" s="228">
        <v>0</v>
      </c>
      <c r="I2578" s="228">
        <v>0</v>
      </c>
      <c r="J2578" s="228">
        <v>0</v>
      </c>
      <c r="K2578" s="228">
        <v>0</v>
      </c>
      <c r="L2578" s="231">
        <v>0</v>
      </c>
      <c r="N2578" s="119" t="str">
        <f t="shared" si="120"/>
        <v>828099-TEAL-S</v>
      </c>
      <c r="O2578" s="122">
        <f>IF(B2578="NET","",IF(B2578="","",IFERROR(VLOOKUP(N2578,EAN!$A:$B,2,FALSE),"MANGLER - MÅ OPPDATERE EAN-FANEN")))</f>
        <v>7048652536716</v>
      </c>
      <c r="P2578" s="119">
        <f t="shared" si="121"/>
        <v>0</v>
      </c>
      <c r="Q2578" s="119">
        <f t="shared" si="122"/>
        <v>0</v>
      </c>
      <c r="S2578" s="137"/>
      <c r="U2578"/>
    </row>
    <row r="2579" spans="1:21" x14ac:dyDescent="0.2">
      <c r="A2579" s="228">
        <v>828099</v>
      </c>
      <c r="B2579" s="228" t="s">
        <v>2175</v>
      </c>
      <c r="C2579" s="228" t="s">
        <v>4204</v>
      </c>
      <c r="D2579" s="228" t="s">
        <v>150</v>
      </c>
      <c r="E2579" s="228" t="s">
        <v>101</v>
      </c>
      <c r="F2579" s="228" t="s">
        <v>7</v>
      </c>
      <c r="G2579" s="228" t="s">
        <v>504</v>
      </c>
      <c r="H2579" s="228">
        <v>0</v>
      </c>
      <c r="I2579" s="228">
        <v>0</v>
      </c>
      <c r="J2579" s="228">
        <v>0</v>
      </c>
      <c r="K2579" s="228">
        <v>0</v>
      </c>
      <c r="L2579" s="231">
        <v>0</v>
      </c>
      <c r="N2579" s="119" t="str">
        <f t="shared" ref="N2579:N2642" si="123">CONCATENATE(A2579,"-",D2579)</f>
        <v>828099-TEAL-M</v>
      </c>
      <c r="O2579" s="122">
        <f>IF(B2579="NET","",IF(B2579="","",IFERROR(VLOOKUP(N2579,EAN!$A:$B,2,FALSE),"MANGLER - MÅ OPPDATERE EAN-FANEN")))</f>
        <v>7048652536709</v>
      </c>
      <c r="P2579" s="119">
        <f t="shared" ref="P2579:P2642" si="124">H2579</f>
        <v>0</v>
      </c>
      <c r="Q2579" s="119">
        <f t="shared" ref="Q2579:Q2642" si="125">L2579</f>
        <v>0</v>
      </c>
      <c r="S2579" s="137"/>
      <c r="U2579"/>
    </row>
    <row r="2580" spans="1:21" x14ac:dyDescent="0.2">
      <c r="A2580" s="228">
        <v>828099</v>
      </c>
      <c r="B2580" s="228" t="s">
        <v>2175</v>
      </c>
      <c r="C2580" s="228" t="s">
        <v>4204</v>
      </c>
      <c r="D2580" s="228" t="s">
        <v>151</v>
      </c>
      <c r="E2580" s="228" t="s">
        <v>101</v>
      </c>
      <c r="F2580" s="228" t="s">
        <v>67</v>
      </c>
      <c r="G2580" s="228" t="s">
        <v>504</v>
      </c>
      <c r="H2580" s="228">
        <v>0</v>
      </c>
      <c r="I2580" s="228">
        <v>0</v>
      </c>
      <c r="J2580" s="228">
        <v>0</v>
      </c>
      <c r="K2580" s="228">
        <v>0</v>
      </c>
      <c r="L2580" s="231">
        <v>0</v>
      </c>
      <c r="N2580" s="119" t="str">
        <f t="shared" si="123"/>
        <v>828099-TEAL-L</v>
      </c>
      <c r="O2580" s="122">
        <f>IF(B2580="NET","",IF(B2580="","",IFERROR(VLOOKUP(N2580,EAN!$A:$B,2,FALSE),"MANGLER - MÅ OPPDATERE EAN-FANEN")))</f>
        <v>7048652536693</v>
      </c>
      <c r="P2580" s="119">
        <f t="shared" si="124"/>
        <v>0</v>
      </c>
      <c r="Q2580" s="119">
        <f t="shared" si="125"/>
        <v>0</v>
      </c>
      <c r="S2580" s="137"/>
      <c r="U2580"/>
    </row>
    <row r="2581" spans="1:21" x14ac:dyDescent="0.2">
      <c r="A2581" s="228">
        <v>828099</v>
      </c>
      <c r="B2581" s="228" t="s">
        <v>2175</v>
      </c>
      <c r="C2581" s="228" t="s">
        <v>4204</v>
      </c>
      <c r="D2581" s="228" t="s">
        <v>629</v>
      </c>
      <c r="E2581" s="228" t="s">
        <v>101</v>
      </c>
      <c r="F2581" s="228" t="s">
        <v>68</v>
      </c>
      <c r="G2581" s="228" t="s">
        <v>504</v>
      </c>
      <c r="H2581" s="228">
        <v>0</v>
      </c>
      <c r="I2581" s="228">
        <v>0</v>
      </c>
      <c r="J2581" s="228">
        <v>0</v>
      </c>
      <c r="K2581" s="228">
        <v>0</v>
      </c>
      <c r="L2581" s="231">
        <v>0</v>
      </c>
      <c r="N2581" s="119" t="str">
        <f t="shared" si="123"/>
        <v>828099-TEAL-XL</v>
      </c>
      <c r="O2581" s="122">
        <f>IF(B2581="NET","",IF(B2581="","",IFERROR(VLOOKUP(N2581,EAN!$A:$B,2,FALSE),"MANGLER - MÅ OPPDATERE EAN-FANEN")))</f>
        <v>7048652536723</v>
      </c>
      <c r="P2581" s="119">
        <f t="shared" si="124"/>
        <v>0</v>
      </c>
      <c r="Q2581" s="119">
        <f t="shared" si="125"/>
        <v>0</v>
      </c>
      <c r="S2581" s="137"/>
      <c r="U2581"/>
    </row>
    <row r="2582" spans="1:21" x14ac:dyDescent="0.2">
      <c r="A2582" s="229">
        <v>828100</v>
      </c>
      <c r="B2582" s="228" t="s">
        <v>248</v>
      </c>
      <c r="C2582" s="228"/>
      <c r="D2582" s="228"/>
      <c r="E2582" s="228"/>
      <c r="F2582" s="228"/>
      <c r="G2582" s="228"/>
      <c r="H2582" s="229">
        <v>202226</v>
      </c>
      <c r="I2582" s="229">
        <v>202227</v>
      </c>
      <c r="J2582" s="229">
        <v>202228</v>
      </c>
      <c r="K2582" s="229">
        <v>202229</v>
      </c>
      <c r="L2582" s="232">
        <v>202234</v>
      </c>
      <c r="N2582" s="119" t="str">
        <f t="shared" si="123"/>
        <v>828100-</v>
      </c>
      <c r="O2582" s="122" t="str">
        <f>IF(B2582="NET","",IF(B2582="","",IFERROR(VLOOKUP(N2582,EAN!$A:$B,2,FALSE),"MANGLER - MÅ OPPDATERE EAN-FANEN")))</f>
        <v/>
      </c>
      <c r="P2582" s="119">
        <f t="shared" si="124"/>
        <v>202226</v>
      </c>
      <c r="Q2582" s="119">
        <f t="shared" si="125"/>
        <v>202234</v>
      </c>
      <c r="S2582" s="137"/>
      <c r="U2582"/>
    </row>
    <row r="2583" spans="1:21" x14ac:dyDescent="0.2">
      <c r="A2583" s="228">
        <v>828100</v>
      </c>
      <c r="B2583" s="228" t="s">
        <v>2176</v>
      </c>
      <c r="C2583" s="228" t="s">
        <v>4204</v>
      </c>
      <c r="D2583" s="228" t="s">
        <v>2279</v>
      </c>
      <c r="E2583" s="228" t="s">
        <v>4431</v>
      </c>
      <c r="F2583" s="228" t="s">
        <v>69</v>
      </c>
      <c r="G2583" s="228" t="s">
        <v>128</v>
      </c>
      <c r="H2583" s="228">
        <v>0</v>
      </c>
      <c r="I2583" s="228">
        <v>0</v>
      </c>
      <c r="J2583" s="228">
        <v>0</v>
      </c>
      <c r="K2583" s="228">
        <v>0</v>
      </c>
      <c r="L2583" s="231">
        <v>6</v>
      </c>
      <c r="N2583" s="119" t="str">
        <f t="shared" si="123"/>
        <v>828100-56002-XS</v>
      </c>
      <c r="O2583" s="122">
        <f>IF(B2583="NET","",IF(B2583="","",IFERROR(VLOOKUP(N2583,EAN!$A:$B,2,FALSE),"MANGLER - MÅ OPPDATERE EAN-FANEN")))</f>
        <v>7048652764577</v>
      </c>
      <c r="P2583" s="119">
        <f t="shared" si="124"/>
        <v>0</v>
      </c>
      <c r="Q2583" s="119">
        <f t="shared" si="125"/>
        <v>6</v>
      </c>
      <c r="S2583" s="137"/>
      <c r="U2583"/>
    </row>
    <row r="2584" spans="1:21" x14ac:dyDescent="0.2">
      <c r="A2584" s="228">
        <v>828100</v>
      </c>
      <c r="B2584" s="228" t="s">
        <v>2176</v>
      </c>
      <c r="C2584" s="228" t="s">
        <v>4204</v>
      </c>
      <c r="D2584" s="228" t="s">
        <v>2280</v>
      </c>
      <c r="E2584" s="228" t="s">
        <v>4431</v>
      </c>
      <c r="F2584" s="228" t="s">
        <v>8</v>
      </c>
      <c r="G2584" s="228" t="s">
        <v>128</v>
      </c>
      <c r="H2584" s="228">
        <v>0</v>
      </c>
      <c r="I2584" s="228">
        <v>0</v>
      </c>
      <c r="J2584" s="228">
        <v>0</v>
      </c>
      <c r="K2584" s="228">
        <v>0</v>
      </c>
      <c r="L2584" s="231">
        <v>6</v>
      </c>
      <c r="N2584" s="119" t="str">
        <f t="shared" si="123"/>
        <v>828100-56002-S</v>
      </c>
      <c r="O2584" s="122">
        <f>IF(B2584="NET","",IF(B2584="","",IFERROR(VLOOKUP(N2584,EAN!$A:$B,2,FALSE),"MANGLER - MÅ OPPDATERE EAN-FANEN")))</f>
        <v>7048652764560</v>
      </c>
      <c r="P2584" s="119">
        <f t="shared" si="124"/>
        <v>0</v>
      </c>
      <c r="Q2584" s="119">
        <f t="shared" si="125"/>
        <v>6</v>
      </c>
      <c r="S2584" s="137"/>
      <c r="U2584"/>
    </row>
    <row r="2585" spans="1:21" x14ac:dyDescent="0.2">
      <c r="A2585" s="228">
        <v>828100</v>
      </c>
      <c r="B2585" s="228" t="s">
        <v>2176</v>
      </c>
      <c r="C2585" s="228" t="s">
        <v>4204</v>
      </c>
      <c r="D2585" s="228" t="s">
        <v>2281</v>
      </c>
      <c r="E2585" s="228" t="s">
        <v>4431</v>
      </c>
      <c r="F2585" s="228" t="s">
        <v>7</v>
      </c>
      <c r="G2585" s="228" t="s">
        <v>128</v>
      </c>
      <c r="H2585" s="228">
        <v>0</v>
      </c>
      <c r="I2585" s="228">
        <v>0</v>
      </c>
      <c r="J2585" s="228">
        <v>0</v>
      </c>
      <c r="K2585" s="228">
        <v>0</v>
      </c>
      <c r="L2585" s="231">
        <v>6</v>
      </c>
      <c r="N2585" s="119" t="str">
        <f t="shared" si="123"/>
        <v>828100-56002-M</v>
      </c>
      <c r="O2585" s="122">
        <f>IF(B2585="NET","",IF(B2585="","",IFERROR(VLOOKUP(N2585,EAN!$A:$B,2,FALSE),"MANGLER - MÅ OPPDATERE EAN-FANEN")))</f>
        <v>7048652764553</v>
      </c>
      <c r="P2585" s="119">
        <f t="shared" si="124"/>
        <v>0</v>
      </c>
      <c r="Q2585" s="119">
        <f t="shared" si="125"/>
        <v>6</v>
      </c>
      <c r="S2585" s="137"/>
      <c r="U2585"/>
    </row>
    <row r="2586" spans="1:21" x14ac:dyDescent="0.2">
      <c r="A2586" s="228">
        <v>828100</v>
      </c>
      <c r="B2586" s="228" t="s">
        <v>2176</v>
      </c>
      <c r="C2586" s="228" t="s">
        <v>4204</v>
      </c>
      <c r="D2586" s="228" t="s">
        <v>2282</v>
      </c>
      <c r="E2586" s="228" t="s">
        <v>4431</v>
      </c>
      <c r="F2586" s="228" t="s">
        <v>67</v>
      </c>
      <c r="G2586" s="228" t="s">
        <v>128</v>
      </c>
      <c r="H2586" s="228">
        <v>0</v>
      </c>
      <c r="I2586" s="228">
        <v>0</v>
      </c>
      <c r="J2586" s="228">
        <v>0</v>
      </c>
      <c r="K2586" s="228">
        <v>0</v>
      </c>
      <c r="L2586" s="231">
        <v>24</v>
      </c>
      <c r="N2586" s="119" t="str">
        <f t="shared" si="123"/>
        <v>828100-56002-L</v>
      </c>
      <c r="O2586" s="122">
        <f>IF(B2586="NET","",IF(B2586="","",IFERROR(VLOOKUP(N2586,EAN!$A:$B,2,FALSE),"MANGLER - MÅ OPPDATERE EAN-FANEN")))</f>
        <v>7048652764546</v>
      </c>
      <c r="P2586" s="119">
        <f t="shared" si="124"/>
        <v>0</v>
      </c>
      <c r="Q2586" s="119">
        <f t="shared" si="125"/>
        <v>24</v>
      </c>
      <c r="S2586" s="137"/>
      <c r="U2586"/>
    </row>
    <row r="2587" spans="1:21" x14ac:dyDescent="0.2">
      <c r="A2587" s="228">
        <v>828100</v>
      </c>
      <c r="B2587" s="228" t="s">
        <v>2176</v>
      </c>
      <c r="C2587" s="228" t="s">
        <v>4204</v>
      </c>
      <c r="D2587" s="228" t="s">
        <v>144</v>
      </c>
      <c r="E2587" s="228" t="s">
        <v>93</v>
      </c>
      <c r="F2587" s="228" t="s">
        <v>69</v>
      </c>
      <c r="G2587" s="228" t="s">
        <v>128</v>
      </c>
      <c r="H2587" s="228">
        <v>-42</v>
      </c>
      <c r="I2587" s="228">
        <v>-42</v>
      </c>
      <c r="J2587" s="228">
        <v>-42</v>
      </c>
      <c r="K2587" s="228">
        <v>-42</v>
      </c>
      <c r="L2587" s="231">
        <v>30</v>
      </c>
      <c r="N2587" s="119" t="str">
        <f t="shared" si="123"/>
        <v>828100-BLACK-XS</v>
      </c>
      <c r="O2587" s="122">
        <f>IF(B2587="NET","",IF(B2587="","",IFERROR(VLOOKUP(N2587,EAN!$A:$B,2,FALSE),"MANGLER - MÅ OPPDATERE EAN-FANEN")))</f>
        <v>7048652278128</v>
      </c>
      <c r="P2587" s="119">
        <f t="shared" si="124"/>
        <v>-42</v>
      </c>
      <c r="Q2587" s="119">
        <f t="shared" si="125"/>
        <v>30</v>
      </c>
      <c r="S2587" s="137"/>
      <c r="U2587"/>
    </row>
    <row r="2588" spans="1:21" x14ac:dyDescent="0.2">
      <c r="A2588" s="228">
        <v>828100</v>
      </c>
      <c r="B2588" s="228" t="s">
        <v>2176</v>
      </c>
      <c r="C2588" s="228" t="s">
        <v>4204</v>
      </c>
      <c r="D2588" s="228" t="s">
        <v>140</v>
      </c>
      <c r="E2588" s="228" t="s">
        <v>93</v>
      </c>
      <c r="F2588" s="228" t="s">
        <v>8</v>
      </c>
      <c r="G2588" s="228" t="s">
        <v>128</v>
      </c>
      <c r="H2588" s="228">
        <v>-120</v>
      </c>
      <c r="I2588" s="228">
        <v>-120</v>
      </c>
      <c r="J2588" s="228">
        <v>-120</v>
      </c>
      <c r="K2588" s="228">
        <v>-120</v>
      </c>
      <c r="L2588" s="231">
        <v>42</v>
      </c>
      <c r="N2588" s="119" t="str">
        <f t="shared" si="123"/>
        <v>828100-BLACK-S</v>
      </c>
      <c r="O2588" s="122">
        <f>IF(B2588="NET","",IF(B2588="","",IFERROR(VLOOKUP(N2588,EAN!$A:$B,2,FALSE),"MANGLER - MÅ OPPDATERE EAN-FANEN")))</f>
        <v>7048652278111</v>
      </c>
      <c r="P2588" s="119">
        <f t="shared" si="124"/>
        <v>-120</v>
      </c>
      <c r="Q2588" s="119">
        <f t="shared" si="125"/>
        <v>42</v>
      </c>
      <c r="S2588" s="137"/>
      <c r="U2588"/>
    </row>
    <row r="2589" spans="1:21" x14ac:dyDescent="0.2">
      <c r="A2589" s="228">
        <v>828100</v>
      </c>
      <c r="B2589" s="228" t="s">
        <v>2176</v>
      </c>
      <c r="C2589" s="228" t="s">
        <v>4204</v>
      </c>
      <c r="D2589" s="228" t="s">
        <v>141</v>
      </c>
      <c r="E2589" s="228" t="s">
        <v>93</v>
      </c>
      <c r="F2589" s="228" t="s">
        <v>7</v>
      </c>
      <c r="G2589" s="228" t="s">
        <v>128</v>
      </c>
      <c r="H2589" s="228">
        <v>-210</v>
      </c>
      <c r="I2589" s="228">
        <v>-210</v>
      </c>
      <c r="J2589" s="228">
        <v>-210</v>
      </c>
      <c r="K2589" s="228">
        <v>-210</v>
      </c>
      <c r="L2589" s="231">
        <v>84</v>
      </c>
      <c r="N2589" s="119" t="str">
        <f t="shared" si="123"/>
        <v>828100-BLACK-M</v>
      </c>
      <c r="O2589" s="122">
        <f>IF(B2589="NET","",IF(B2589="","",IFERROR(VLOOKUP(N2589,EAN!$A:$B,2,FALSE),"MANGLER - MÅ OPPDATERE EAN-FANEN")))</f>
        <v>7048652278104</v>
      </c>
      <c r="P2589" s="119">
        <f t="shared" si="124"/>
        <v>-210</v>
      </c>
      <c r="Q2589" s="119">
        <f t="shared" si="125"/>
        <v>84</v>
      </c>
      <c r="S2589" s="137"/>
      <c r="U2589"/>
    </row>
    <row r="2590" spans="1:21" x14ac:dyDescent="0.2">
      <c r="A2590" s="228">
        <v>828100</v>
      </c>
      <c r="B2590" s="228" t="s">
        <v>2176</v>
      </c>
      <c r="C2590" s="228" t="s">
        <v>4204</v>
      </c>
      <c r="D2590" s="228" t="s">
        <v>142</v>
      </c>
      <c r="E2590" s="228" t="s">
        <v>93</v>
      </c>
      <c r="F2590" s="228" t="s">
        <v>67</v>
      </c>
      <c r="G2590" s="228" t="s">
        <v>128</v>
      </c>
      <c r="H2590" s="228">
        <v>-168</v>
      </c>
      <c r="I2590" s="228">
        <v>-168</v>
      </c>
      <c r="J2590" s="228">
        <v>-168</v>
      </c>
      <c r="K2590" s="228">
        <v>-168</v>
      </c>
      <c r="L2590" s="231">
        <v>42</v>
      </c>
      <c r="N2590" s="119" t="str">
        <f t="shared" si="123"/>
        <v>828100-BLACK-L</v>
      </c>
      <c r="O2590" s="122">
        <f>IF(B2590="NET","",IF(B2590="","",IFERROR(VLOOKUP(N2590,EAN!$A:$B,2,FALSE),"MANGLER - MÅ OPPDATERE EAN-FANEN")))</f>
        <v>7048652278098</v>
      </c>
      <c r="P2590" s="119">
        <f t="shared" si="124"/>
        <v>-168</v>
      </c>
      <c r="Q2590" s="119">
        <f t="shared" si="125"/>
        <v>42</v>
      </c>
      <c r="S2590" s="137"/>
      <c r="U2590"/>
    </row>
    <row r="2591" spans="1:21" x14ac:dyDescent="0.2">
      <c r="A2591" s="228">
        <v>828100</v>
      </c>
      <c r="B2591" s="228" t="s">
        <v>2176</v>
      </c>
      <c r="C2591" s="228" t="s">
        <v>4204</v>
      </c>
      <c r="D2591" s="228" t="s">
        <v>512</v>
      </c>
      <c r="E2591" s="228" t="s">
        <v>132</v>
      </c>
      <c r="F2591" s="228" t="s">
        <v>69</v>
      </c>
      <c r="G2591" s="228" t="s">
        <v>128</v>
      </c>
      <c r="H2591" s="228">
        <v>12</v>
      </c>
      <c r="I2591" s="228">
        <v>12</v>
      </c>
      <c r="J2591" s="228">
        <v>12</v>
      </c>
      <c r="K2591" s="228">
        <v>12</v>
      </c>
      <c r="L2591" s="231">
        <v>48</v>
      </c>
      <c r="N2591" s="119" t="str">
        <f t="shared" si="123"/>
        <v>828100-BTWHT-XS</v>
      </c>
      <c r="O2591" s="122">
        <f>IF(B2591="NET","",IF(B2591="","",IFERROR(VLOOKUP(N2591,EAN!$A:$B,2,FALSE),"MANGLER - MÅ OPPDATERE EAN-FANEN")))</f>
        <v>7048652278166</v>
      </c>
      <c r="P2591" s="119">
        <f t="shared" si="124"/>
        <v>12</v>
      </c>
      <c r="Q2591" s="119">
        <f t="shared" si="125"/>
        <v>48</v>
      </c>
      <c r="S2591" s="137"/>
      <c r="U2591"/>
    </row>
    <row r="2592" spans="1:21" x14ac:dyDescent="0.2">
      <c r="A2592" s="228">
        <v>828100</v>
      </c>
      <c r="B2592" s="228" t="s">
        <v>2176</v>
      </c>
      <c r="C2592" s="228" t="s">
        <v>4204</v>
      </c>
      <c r="D2592" s="228" t="s">
        <v>513</v>
      </c>
      <c r="E2592" s="228" t="s">
        <v>132</v>
      </c>
      <c r="F2592" s="228" t="s">
        <v>8</v>
      </c>
      <c r="G2592" s="228" t="s">
        <v>128</v>
      </c>
      <c r="H2592" s="228">
        <v>0</v>
      </c>
      <c r="I2592" s="228">
        <v>0</v>
      </c>
      <c r="J2592" s="228">
        <v>0</v>
      </c>
      <c r="K2592" s="228">
        <v>0</v>
      </c>
      <c r="L2592" s="231">
        <v>66</v>
      </c>
      <c r="N2592" s="119" t="str">
        <f t="shared" si="123"/>
        <v>828100-BTWHT-S</v>
      </c>
      <c r="O2592" s="122">
        <f>IF(B2592="NET","",IF(B2592="","",IFERROR(VLOOKUP(N2592,EAN!$A:$B,2,FALSE),"MANGLER - MÅ OPPDATERE EAN-FANEN")))</f>
        <v>7048652278159</v>
      </c>
      <c r="P2592" s="119">
        <f t="shared" si="124"/>
        <v>0</v>
      </c>
      <c r="Q2592" s="119">
        <f t="shared" si="125"/>
        <v>66</v>
      </c>
      <c r="S2592" s="137"/>
      <c r="U2592"/>
    </row>
    <row r="2593" spans="1:21" x14ac:dyDescent="0.2">
      <c r="A2593" s="228">
        <v>828100</v>
      </c>
      <c r="B2593" s="228" t="s">
        <v>2176</v>
      </c>
      <c r="C2593" s="228" t="s">
        <v>4204</v>
      </c>
      <c r="D2593" s="228" t="s">
        <v>167</v>
      </c>
      <c r="E2593" s="228" t="s">
        <v>132</v>
      </c>
      <c r="F2593" s="228" t="s">
        <v>7</v>
      </c>
      <c r="G2593" s="228" t="s">
        <v>128</v>
      </c>
      <c r="H2593" s="228">
        <v>24</v>
      </c>
      <c r="I2593" s="228">
        <v>24</v>
      </c>
      <c r="J2593" s="228">
        <v>24</v>
      </c>
      <c r="K2593" s="228">
        <v>24</v>
      </c>
      <c r="L2593" s="231">
        <v>84</v>
      </c>
      <c r="N2593" s="119" t="str">
        <f t="shared" si="123"/>
        <v>828100-BTWHT-M</v>
      </c>
      <c r="O2593" s="122">
        <f>IF(B2593="NET","",IF(B2593="","",IFERROR(VLOOKUP(N2593,EAN!$A:$B,2,FALSE),"MANGLER - MÅ OPPDATERE EAN-FANEN")))</f>
        <v>7048652278142</v>
      </c>
      <c r="P2593" s="119">
        <f t="shared" si="124"/>
        <v>24</v>
      </c>
      <c r="Q2593" s="119">
        <f t="shared" si="125"/>
        <v>84</v>
      </c>
      <c r="S2593" s="137"/>
      <c r="U2593"/>
    </row>
    <row r="2594" spans="1:21" x14ac:dyDescent="0.2">
      <c r="A2594" s="228">
        <v>828100</v>
      </c>
      <c r="B2594" s="228" t="s">
        <v>2176</v>
      </c>
      <c r="C2594" s="228" t="s">
        <v>4204</v>
      </c>
      <c r="D2594" s="228" t="s">
        <v>168</v>
      </c>
      <c r="E2594" s="228" t="s">
        <v>132</v>
      </c>
      <c r="F2594" s="228" t="s">
        <v>67</v>
      </c>
      <c r="G2594" s="228" t="s">
        <v>128</v>
      </c>
      <c r="H2594" s="228">
        <v>36</v>
      </c>
      <c r="I2594" s="228">
        <v>36</v>
      </c>
      <c r="J2594" s="228">
        <v>36</v>
      </c>
      <c r="K2594" s="228">
        <v>36</v>
      </c>
      <c r="L2594" s="231">
        <v>66</v>
      </c>
      <c r="N2594" s="119" t="str">
        <f t="shared" si="123"/>
        <v>828100-BTWHT-L</v>
      </c>
      <c r="O2594" s="122">
        <f>IF(B2594="NET","",IF(B2594="","",IFERROR(VLOOKUP(N2594,EAN!$A:$B,2,FALSE),"MANGLER - MÅ OPPDATERE EAN-FANEN")))</f>
        <v>7048652278135</v>
      </c>
      <c r="P2594" s="119">
        <f t="shared" si="124"/>
        <v>36</v>
      </c>
      <c r="Q2594" s="119">
        <f t="shared" si="125"/>
        <v>66</v>
      </c>
      <c r="S2594" s="137"/>
      <c r="U2594"/>
    </row>
    <row r="2595" spans="1:21" x14ac:dyDescent="0.2">
      <c r="A2595" s="228">
        <v>828100</v>
      </c>
      <c r="B2595" s="228" t="s">
        <v>2176</v>
      </c>
      <c r="C2595" s="228" t="s">
        <v>4204</v>
      </c>
      <c r="D2595" s="228" t="s">
        <v>827</v>
      </c>
      <c r="E2595" s="228" t="s">
        <v>194</v>
      </c>
      <c r="F2595" s="228" t="s">
        <v>69</v>
      </c>
      <c r="G2595" s="228" t="s">
        <v>504</v>
      </c>
      <c r="H2595" s="228">
        <v>0</v>
      </c>
      <c r="I2595" s="228">
        <v>0</v>
      </c>
      <c r="J2595" s="228">
        <v>0</v>
      </c>
      <c r="K2595" s="228">
        <v>0</v>
      </c>
      <c r="L2595" s="231">
        <v>0</v>
      </c>
      <c r="N2595" s="119" t="str">
        <f t="shared" si="123"/>
        <v>828100-FOGRN-XS</v>
      </c>
      <c r="O2595" s="122">
        <f>IF(B2595="NET","",IF(B2595="","",IFERROR(VLOOKUP(N2595,EAN!$A:$B,2,FALSE),"MANGLER - MÅ OPPDATERE EAN-FANEN")))</f>
        <v>7048652536563</v>
      </c>
      <c r="P2595" s="119">
        <f t="shared" si="124"/>
        <v>0</v>
      </c>
      <c r="Q2595" s="119">
        <f t="shared" si="125"/>
        <v>0</v>
      </c>
      <c r="S2595" s="137"/>
      <c r="U2595"/>
    </row>
    <row r="2596" spans="1:21" x14ac:dyDescent="0.2">
      <c r="A2596" s="228">
        <v>828100</v>
      </c>
      <c r="B2596" s="228" t="s">
        <v>2176</v>
      </c>
      <c r="C2596" s="228" t="s">
        <v>4204</v>
      </c>
      <c r="D2596" s="228" t="s">
        <v>200</v>
      </c>
      <c r="E2596" s="228" t="s">
        <v>194</v>
      </c>
      <c r="F2596" s="228" t="s">
        <v>8</v>
      </c>
      <c r="G2596" s="228" t="s">
        <v>504</v>
      </c>
      <c r="H2596" s="228">
        <v>0</v>
      </c>
      <c r="I2596" s="228">
        <v>0</v>
      </c>
      <c r="J2596" s="228">
        <v>0</v>
      </c>
      <c r="K2596" s="228">
        <v>0</v>
      </c>
      <c r="L2596" s="231">
        <v>0</v>
      </c>
      <c r="N2596" s="119" t="str">
        <f t="shared" si="123"/>
        <v>828100-FOGRN-S</v>
      </c>
      <c r="O2596" s="122">
        <f>IF(B2596="NET","",IF(B2596="","",IFERROR(VLOOKUP(N2596,EAN!$A:$B,2,FALSE),"MANGLER - MÅ OPPDATERE EAN-FANEN")))</f>
        <v>7048652536556</v>
      </c>
      <c r="P2596" s="119">
        <f t="shared" si="124"/>
        <v>0</v>
      </c>
      <c r="Q2596" s="119">
        <f t="shared" si="125"/>
        <v>0</v>
      </c>
      <c r="S2596" s="137"/>
      <c r="U2596"/>
    </row>
    <row r="2597" spans="1:21" x14ac:dyDescent="0.2">
      <c r="A2597" s="228">
        <v>828100</v>
      </c>
      <c r="B2597" s="228" t="s">
        <v>2176</v>
      </c>
      <c r="C2597" s="228" t="s">
        <v>4204</v>
      </c>
      <c r="D2597" s="228" t="s">
        <v>201</v>
      </c>
      <c r="E2597" s="228" t="s">
        <v>194</v>
      </c>
      <c r="F2597" s="228" t="s">
        <v>7</v>
      </c>
      <c r="G2597" s="228" t="s">
        <v>504</v>
      </c>
      <c r="H2597" s="228">
        <v>0</v>
      </c>
      <c r="I2597" s="228">
        <v>0</v>
      </c>
      <c r="J2597" s="228">
        <v>0</v>
      </c>
      <c r="K2597" s="228">
        <v>0</v>
      </c>
      <c r="L2597" s="231">
        <v>0</v>
      </c>
      <c r="N2597" s="119" t="str">
        <f t="shared" si="123"/>
        <v>828100-FOGRN-M</v>
      </c>
      <c r="O2597" s="122">
        <f>IF(B2597="NET","",IF(B2597="","",IFERROR(VLOOKUP(N2597,EAN!$A:$B,2,FALSE),"MANGLER - MÅ OPPDATERE EAN-FANEN")))</f>
        <v>7048652536549</v>
      </c>
      <c r="P2597" s="119">
        <f t="shared" si="124"/>
        <v>0</v>
      </c>
      <c r="Q2597" s="119">
        <f t="shared" si="125"/>
        <v>0</v>
      </c>
      <c r="S2597" s="137"/>
      <c r="U2597"/>
    </row>
    <row r="2598" spans="1:21" x14ac:dyDescent="0.2">
      <c r="A2598" s="228">
        <v>828100</v>
      </c>
      <c r="B2598" s="228" t="s">
        <v>2176</v>
      </c>
      <c r="C2598" s="228" t="s">
        <v>4204</v>
      </c>
      <c r="D2598" s="228" t="s">
        <v>202</v>
      </c>
      <c r="E2598" s="228" t="s">
        <v>194</v>
      </c>
      <c r="F2598" s="228" t="s">
        <v>67</v>
      </c>
      <c r="G2598" s="228" t="s">
        <v>504</v>
      </c>
      <c r="H2598" s="228">
        <v>0</v>
      </c>
      <c r="I2598" s="228">
        <v>0</v>
      </c>
      <c r="J2598" s="228">
        <v>0</v>
      </c>
      <c r="K2598" s="228">
        <v>0</v>
      </c>
      <c r="L2598" s="231">
        <v>0</v>
      </c>
      <c r="N2598" s="119" t="str">
        <f t="shared" si="123"/>
        <v>828100-FOGRN-L</v>
      </c>
      <c r="O2598" s="122">
        <f>IF(B2598="NET","",IF(B2598="","",IFERROR(VLOOKUP(N2598,EAN!$A:$B,2,FALSE),"MANGLER - MÅ OPPDATERE EAN-FANEN")))</f>
        <v>7048652536532</v>
      </c>
      <c r="P2598" s="119">
        <f t="shared" si="124"/>
        <v>0</v>
      </c>
      <c r="Q2598" s="119">
        <f t="shared" si="125"/>
        <v>0</v>
      </c>
      <c r="S2598" s="137"/>
      <c r="U2598"/>
    </row>
    <row r="2599" spans="1:21" x14ac:dyDescent="0.2">
      <c r="A2599" s="228">
        <v>828100</v>
      </c>
      <c r="B2599" s="228" t="s">
        <v>2176</v>
      </c>
      <c r="C2599" s="228" t="s">
        <v>4204</v>
      </c>
      <c r="D2599" s="228" t="s">
        <v>209</v>
      </c>
      <c r="E2599" s="228" t="s">
        <v>2151</v>
      </c>
      <c r="F2599" s="228" t="s">
        <v>69</v>
      </c>
      <c r="G2599" s="228" t="s">
        <v>504</v>
      </c>
      <c r="H2599" s="228">
        <v>0</v>
      </c>
      <c r="I2599" s="228">
        <v>0</v>
      </c>
      <c r="J2599" s="228">
        <v>0</v>
      </c>
      <c r="K2599" s="228">
        <v>0</v>
      </c>
      <c r="L2599" s="231">
        <v>0</v>
      </c>
      <c r="N2599" s="119" t="str">
        <f t="shared" si="123"/>
        <v>828100-MARVL-XS</v>
      </c>
      <c r="O2599" s="122">
        <f>IF(B2599="NET","",IF(B2599="","",IFERROR(VLOOKUP(N2599,EAN!$A:$B,2,FALSE),"MANGLER - MÅ OPPDATERE EAN-FANEN")))</f>
        <v>7048652536600</v>
      </c>
      <c r="P2599" s="119">
        <f t="shared" si="124"/>
        <v>0</v>
      </c>
      <c r="Q2599" s="119">
        <f t="shared" si="125"/>
        <v>0</v>
      </c>
      <c r="S2599" s="137"/>
      <c r="U2599"/>
    </row>
    <row r="2600" spans="1:21" x14ac:dyDescent="0.2">
      <c r="A2600" s="228">
        <v>828100</v>
      </c>
      <c r="B2600" s="228" t="s">
        <v>2176</v>
      </c>
      <c r="C2600" s="228" t="s">
        <v>4204</v>
      </c>
      <c r="D2600" s="228" t="s">
        <v>153</v>
      </c>
      <c r="E2600" s="228" t="s">
        <v>2151</v>
      </c>
      <c r="F2600" s="228" t="s">
        <v>8</v>
      </c>
      <c r="G2600" s="228" t="s">
        <v>504</v>
      </c>
      <c r="H2600" s="228">
        <v>0</v>
      </c>
      <c r="I2600" s="228">
        <v>0</v>
      </c>
      <c r="J2600" s="228">
        <v>0</v>
      </c>
      <c r="K2600" s="228">
        <v>0</v>
      </c>
      <c r="L2600" s="231">
        <v>0</v>
      </c>
      <c r="N2600" s="119" t="str">
        <f t="shared" si="123"/>
        <v>828100-MARVL-S</v>
      </c>
      <c r="O2600" s="122">
        <f>IF(B2600="NET","",IF(B2600="","",IFERROR(VLOOKUP(N2600,EAN!$A:$B,2,FALSE),"MANGLER - MÅ OPPDATERE EAN-FANEN")))</f>
        <v>7048652536594</v>
      </c>
      <c r="P2600" s="119">
        <f t="shared" si="124"/>
        <v>0</v>
      </c>
      <c r="Q2600" s="119">
        <f t="shared" si="125"/>
        <v>0</v>
      </c>
      <c r="S2600" s="137"/>
      <c r="U2600"/>
    </row>
    <row r="2601" spans="1:21" x14ac:dyDescent="0.2">
      <c r="A2601" s="228">
        <v>828100</v>
      </c>
      <c r="B2601" s="228" t="s">
        <v>2176</v>
      </c>
      <c r="C2601" s="228" t="s">
        <v>4204</v>
      </c>
      <c r="D2601" s="228" t="s">
        <v>154</v>
      </c>
      <c r="E2601" s="228" t="s">
        <v>2151</v>
      </c>
      <c r="F2601" s="228" t="s">
        <v>7</v>
      </c>
      <c r="G2601" s="228" t="s">
        <v>504</v>
      </c>
      <c r="H2601" s="228">
        <v>0</v>
      </c>
      <c r="I2601" s="228">
        <v>0</v>
      </c>
      <c r="J2601" s="228">
        <v>0</v>
      </c>
      <c r="K2601" s="228">
        <v>0</v>
      </c>
      <c r="L2601" s="231">
        <v>0</v>
      </c>
      <c r="N2601" s="119" t="str">
        <f t="shared" si="123"/>
        <v>828100-MARVL-M</v>
      </c>
      <c r="O2601" s="122">
        <f>IF(B2601="NET","",IF(B2601="","",IFERROR(VLOOKUP(N2601,EAN!$A:$B,2,FALSE),"MANGLER - MÅ OPPDATERE EAN-FANEN")))</f>
        <v>7048652536587</v>
      </c>
      <c r="P2601" s="119">
        <f t="shared" si="124"/>
        <v>0</v>
      </c>
      <c r="Q2601" s="119">
        <f t="shared" si="125"/>
        <v>0</v>
      </c>
      <c r="S2601" s="137"/>
      <c r="U2601"/>
    </row>
    <row r="2602" spans="1:21" x14ac:dyDescent="0.2">
      <c r="A2602" s="228">
        <v>828100</v>
      </c>
      <c r="B2602" s="228" t="s">
        <v>2176</v>
      </c>
      <c r="C2602" s="228" t="s">
        <v>4204</v>
      </c>
      <c r="D2602" s="228" t="s">
        <v>155</v>
      </c>
      <c r="E2602" s="228" t="s">
        <v>2151</v>
      </c>
      <c r="F2602" s="228" t="s">
        <v>67</v>
      </c>
      <c r="G2602" s="228" t="s">
        <v>504</v>
      </c>
      <c r="H2602" s="228">
        <v>0</v>
      </c>
      <c r="I2602" s="228">
        <v>0</v>
      </c>
      <c r="J2602" s="228">
        <v>0</v>
      </c>
      <c r="K2602" s="228">
        <v>0</v>
      </c>
      <c r="L2602" s="231">
        <v>0</v>
      </c>
      <c r="N2602" s="119" t="str">
        <f t="shared" si="123"/>
        <v>828100-MARVL-L</v>
      </c>
      <c r="O2602" s="122">
        <f>IF(B2602="NET","",IF(B2602="","",IFERROR(VLOOKUP(N2602,EAN!$A:$B,2,FALSE),"MANGLER - MÅ OPPDATERE EAN-FANEN")))</f>
        <v>7048652536570</v>
      </c>
      <c r="P2602" s="119">
        <f t="shared" si="124"/>
        <v>0</v>
      </c>
      <c r="Q2602" s="119">
        <f t="shared" si="125"/>
        <v>0</v>
      </c>
      <c r="S2602" s="137"/>
      <c r="U2602"/>
    </row>
    <row r="2603" spans="1:21" x14ac:dyDescent="0.2">
      <c r="A2603" s="229">
        <v>828101</v>
      </c>
      <c r="B2603" s="228" t="s">
        <v>248</v>
      </c>
      <c r="C2603" s="228"/>
      <c r="D2603" s="228"/>
      <c r="E2603" s="228"/>
      <c r="F2603" s="228"/>
      <c r="G2603" s="228"/>
      <c r="H2603" s="229">
        <v>202226</v>
      </c>
      <c r="I2603" s="229">
        <v>202227</v>
      </c>
      <c r="J2603" s="229">
        <v>202228</v>
      </c>
      <c r="K2603" s="229">
        <v>202229</v>
      </c>
      <c r="L2603" s="232">
        <v>202234</v>
      </c>
      <c r="N2603" s="119" t="str">
        <f t="shared" si="123"/>
        <v>828101-</v>
      </c>
      <c r="O2603" s="122" t="str">
        <f>IF(B2603="NET","",IF(B2603="","",IFERROR(VLOOKUP(N2603,EAN!$A:$B,2,FALSE),"MANGLER - MÅ OPPDATERE EAN-FANEN")))</f>
        <v/>
      </c>
      <c r="P2603" s="119">
        <f t="shared" si="124"/>
        <v>202226</v>
      </c>
      <c r="Q2603" s="119">
        <f t="shared" si="125"/>
        <v>202234</v>
      </c>
      <c r="S2603" s="137"/>
      <c r="U2603"/>
    </row>
    <row r="2604" spans="1:21" x14ac:dyDescent="0.2">
      <c r="A2604" s="228">
        <v>828101</v>
      </c>
      <c r="B2604" s="228" t="s">
        <v>2177</v>
      </c>
      <c r="C2604" s="228" t="s">
        <v>4204</v>
      </c>
      <c r="D2604" s="228" t="s">
        <v>140</v>
      </c>
      <c r="E2604" s="228" t="s">
        <v>93</v>
      </c>
      <c r="F2604" s="228" t="s">
        <v>8</v>
      </c>
      <c r="G2604" s="228" t="s">
        <v>128</v>
      </c>
      <c r="H2604" s="228">
        <v>-24</v>
      </c>
      <c r="I2604" s="228">
        <v>-24</v>
      </c>
      <c r="J2604" s="228">
        <v>-24</v>
      </c>
      <c r="K2604" s="228">
        <v>-24</v>
      </c>
      <c r="L2604" s="231">
        <v>36</v>
      </c>
      <c r="N2604" s="119" t="str">
        <f t="shared" si="123"/>
        <v>828101-BLACK-S</v>
      </c>
      <c r="O2604" s="122">
        <f>IF(B2604="NET","",IF(B2604="","",IFERROR(VLOOKUP(N2604,EAN!$A:$B,2,FALSE),"MANGLER - MÅ OPPDATERE EAN-FANEN")))</f>
        <v>7048652278234</v>
      </c>
      <c r="P2604" s="119">
        <f t="shared" si="124"/>
        <v>-24</v>
      </c>
      <c r="Q2604" s="119">
        <f t="shared" si="125"/>
        <v>36</v>
      </c>
      <c r="S2604" s="137"/>
      <c r="U2604"/>
    </row>
    <row r="2605" spans="1:21" x14ac:dyDescent="0.2">
      <c r="A2605" s="228">
        <v>828101</v>
      </c>
      <c r="B2605" s="228" t="s">
        <v>2177</v>
      </c>
      <c r="C2605" s="228" t="s">
        <v>4204</v>
      </c>
      <c r="D2605" s="228" t="s">
        <v>141</v>
      </c>
      <c r="E2605" s="228" t="s">
        <v>93</v>
      </c>
      <c r="F2605" s="228" t="s">
        <v>7</v>
      </c>
      <c r="G2605" s="228" t="s">
        <v>128</v>
      </c>
      <c r="H2605" s="228">
        <v>-60</v>
      </c>
      <c r="I2605" s="228">
        <v>-60</v>
      </c>
      <c r="J2605" s="228">
        <v>-60</v>
      </c>
      <c r="K2605" s="228">
        <v>-60</v>
      </c>
      <c r="L2605" s="231">
        <v>12</v>
      </c>
      <c r="N2605" s="119" t="str">
        <f t="shared" si="123"/>
        <v>828101-BLACK-M</v>
      </c>
      <c r="O2605" s="122">
        <f>IF(B2605="NET","",IF(B2605="","",IFERROR(VLOOKUP(N2605,EAN!$A:$B,2,FALSE),"MANGLER - MÅ OPPDATERE EAN-FANEN")))</f>
        <v>7048652278227</v>
      </c>
      <c r="P2605" s="119">
        <f t="shared" si="124"/>
        <v>-60</v>
      </c>
      <c r="Q2605" s="119">
        <f t="shared" si="125"/>
        <v>12</v>
      </c>
      <c r="S2605" s="137"/>
      <c r="U2605"/>
    </row>
    <row r="2606" spans="1:21" x14ac:dyDescent="0.2">
      <c r="A2606" s="228">
        <v>828101</v>
      </c>
      <c r="B2606" s="228" t="s">
        <v>2177</v>
      </c>
      <c r="C2606" s="228" t="s">
        <v>4204</v>
      </c>
      <c r="D2606" s="228" t="s">
        <v>142</v>
      </c>
      <c r="E2606" s="228" t="s">
        <v>93</v>
      </c>
      <c r="F2606" s="228" t="s">
        <v>67</v>
      </c>
      <c r="G2606" s="228" t="s">
        <v>128</v>
      </c>
      <c r="H2606" s="228">
        <v>-60</v>
      </c>
      <c r="I2606" s="228">
        <v>-60</v>
      </c>
      <c r="J2606" s="228">
        <v>-60</v>
      </c>
      <c r="K2606" s="228">
        <v>-60</v>
      </c>
      <c r="L2606" s="231">
        <v>0</v>
      </c>
      <c r="N2606" s="119" t="str">
        <f t="shared" si="123"/>
        <v>828101-BLACK-L</v>
      </c>
      <c r="O2606" s="122">
        <f>IF(B2606="NET","",IF(B2606="","",IFERROR(VLOOKUP(N2606,EAN!$A:$B,2,FALSE),"MANGLER - MÅ OPPDATERE EAN-FANEN")))</f>
        <v>7048652278210</v>
      </c>
      <c r="P2606" s="119">
        <f t="shared" si="124"/>
        <v>-60</v>
      </c>
      <c r="Q2606" s="119">
        <f t="shared" si="125"/>
        <v>0</v>
      </c>
      <c r="S2606" s="137"/>
      <c r="U2606"/>
    </row>
    <row r="2607" spans="1:21" x14ac:dyDescent="0.2">
      <c r="A2607" s="228">
        <v>828101</v>
      </c>
      <c r="B2607" s="228" t="s">
        <v>2177</v>
      </c>
      <c r="C2607" s="228" t="s">
        <v>4204</v>
      </c>
      <c r="D2607" s="228" t="s">
        <v>143</v>
      </c>
      <c r="E2607" s="228" t="s">
        <v>93</v>
      </c>
      <c r="F2607" s="228" t="s">
        <v>68</v>
      </c>
      <c r="G2607" s="228" t="s">
        <v>128</v>
      </c>
      <c r="H2607" s="228">
        <v>-42</v>
      </c>
      <c r="I2607" s="228">
        <v>-42</v>
      </c>
      <c r="J2607" s="228">
        <v>-42</v>
      </c>
      <c r="K2607" s="228">
        <v>-42</v>
      </c>
      <c r="L2607" s="231">
        <v>0</v>
      </c>
      <c r="N2607" s="119" t="str">
        <f t="shared" si="123"/>
        <v>828101-BLACK-XL</v>
      </c>
      <c r="O2607" s="122">
        <f>IF(B2607="NET","",IF(B2607="","",IFERROR(VLOOKUP(N2607,EAN!$A:$B,2,FALSE),"MANGLER - MÅ OPPDATERE EAN-FANEN")))</f>
        <v>7048652278241</v>
      </c>
      <c r="P2607" s="119">
        <f t="shared" si="124"/>
        <v>-42</v>
      </c>
      <c r="Q2607" s="119">
        <f t="shared" si="125"/>
        <v>0</v>
      </c>
      <c r="S2607" s="137"/>
      <c r="U2607"/>
    </row>
    <row r="2608" spans="1:21" x14ac:dyDescent="0.2">
      <c r="A2608" s="228">
        <v>828101</v>
      </c>
      <c r="B2608" s="228" t="s">
        <v>2177</v>
      </c>
      <c r="C2608" s="228" t="s">
        <v>4204</v>
      </c>
      <c r="D2608" s="228" t="s">
        <v>294</v>
      </c>
      <c r="E2608" s="228" t="s">
        <v>91</v>
      </c>
      <c r="F2608" s="228" t="s">
        <v>8</v>
      </c>
      <c r="G2608" s="228" t="s">
        <v>504</v>
      </c>
      <c r="H2608" s="228">
        <v>0</v>
      </c>
      <c r="I2608" s="228">
        <v>0</v>
      </c>
      <c r="J2608" s="228">
        <v>0</v>
      </c>
      <c r="K2608" s="228">
        <v>0</v>
      </c>
      <c r="L2608" s="231">
        <v>0</v>
      </c>
      <c r="N2608" s="119" t="str">
        <f t="shared" si="123"/>
        <v>828101-RBLUE-S</v>
      </c>
      <c r="O2608" s="122">
        <f>IF(B2608="NET","",IF(B2608="","",IFERROR(VLOOKUP(N2608,EAN!$A:$B,2,FALSE),"MANGLER - MÅ OPPDATERE EAN-FANEN")))</f>
        <v>7048652278319</v>
      </c>
      <c r="P2608" s="119">
        <f t="shared" si="124"/>
        <v>0</v>
      </c>
      <c r="Q2608" s="119">
        <f t="shared" si="125"/>
        <v>0</v>
      </c>
      <c r="S2608" s="137"/>
      <c r="U2608"/>
    </row>
    <row r="2609" spans="1:21" x14ac:dyDescent="0.2">
      <c r="A2609" s="228">
        <v>828101</v>
      </c>
      <c r="B2609" s="228" t="s">
        <v>2177</v>
      </c>
      <c r="C2609" s="228" t="s">
        <v>4204</v>
      </c>
      <c r="D2609" s="228" t="s">
        <v>295</v>
      </c>
      <c r="E2609" s="228" t="s">
        <v>91</v>
      </c>
      <c r="F2609" s="228" t="s">
        <v>7</v>
      </c>
      <c r="G2609" s="228" t="s">
        <v>504</v>
      </c>
      <c r="H2609" s="228">
        <v>0</v>
      </c>
      <c r="I2609" s="228">
        <v>0</v>
      </c>
      <c r="J2609" s="228">
        <v>0</v>
      </c>
      <c r="K2609" s="228">
        <v>0</v>
      </c>
      <c r="L2609" s="231">
        <v>0</v>
      </c>
      <c r="N2609" s="119" t="str">
        <f t="shared" si="123"/>
        <v>828101-RBLUE-M</v>
      </c>
      <c r="O2609" s="122">
        <f>IF(B2609="NET","",IF(B2609="","",IFERROR(VLOOKUP(N2609,EAN!$A:$B,2,FALSE),"MANGLER - MÅ OPPDATERE EAN-FANEN")))</f>
        <v>7048652278302</v>
      </c>
      <c r="P2609" s="119">
        <f t="shared" si="124"/>
        <v>0</v>
      </c>
      <c r="Q2609" s="119">
        <f t="shared" si="125"/>
        <v>0</v>
      </c>
      <c r="S2609" s="137"/>
      <c r="U2609"/>
    </row>
    <row r="2610" spans="1:21" x14ac:dyDescent="0.2">
      <c r="A2610" s="228">
        <v>828101</v>
      </c>
      <c r="B2610" s="228" t="s">
        <v>2177</v>
      </c>
      <c r="C2610" s="228" t="s">
        <v>4204</v>
      </c>
      <c r="D2610" s="228" t="s">
        <v>296</v>
      </c>
      <c r="E2610" s="228" t="s">
        <v>91</v>
      </c>
      <c r="F2610" s="228" t="s">
        <v>67</v>
      </c>
      <c r="G2610" s="228" t="s">
        <v>504</v>
      </c>
      <c r="H2610" s="228">
        <v>0</v>
      </c>
      <c r="I2610" s="228">
        <v>0</v>
      </c>
      <c r="J2610" s="228">
        <v>0</v>
      </c>
      <c r="K2610" s="228">
        <v>0</v>
      </c>
      <c r="L2610" s="231">
        <v>0</v>
      </c>
      <c r="N2610" s="119" t="str">
        <f t="shared" si="123"/>
        <v>828101-RBLUE-L</v>
      </c>
      <c r="O2610" s="122">
        <f>IF(B2610="NET","",IF(B2610="","",IFERROR(VLOOKUP(N2610,EAN!$A:$B,2,FALSE),"MANGLER - MÅ OPPDATERE EAN-FANEN")))</f>
        <v>7048652278296</v>
      </c>
      <c r="P2610" s="119">
        <f t="shared" si="124"/>
        <v>0</v>
      </c>
      <c r="Q2610" s="119">
        <f t="shared" si="125"/>
        <v>0</v>
      </c>
      <c r="S2610" s="137"/>
      <c r="U2610"/>
    </row>
    <row r="2611" spans="1:21" x14ac:dyDescent="0.2">
      <c r="A2611" s="228">
        <v>828101</v>
      </c>
      <c r="B2611" s="228" t="s">
        <v>2177</v>
      </c>
      <c r="C2611" s="228" t="s">
        <v>4204</v>
      </c>
      <c r="D2611" s="228" t="s">
        <v>297</v>
      </c>
      <c r="E2611" s="228" t="s">
        <v>91</v>
      </c>
      <c r="F2611" s="228" t="s">
        <v>68</v>
      </c>
      <c r="G2611" s="228" t="s">
        <v>504</v>
      </c>
      <c r="H2611" s="228">
        <v>0</v>
      </c>
      <c r="I2611" s="228">
        <v>0</v>
      </c>
      <c r="J2611" s="228">
        <v>0</v>
      </c>
      <c r="K2611" s="228">
        <v>0</v>
      </c>
      <c r="L2611" s="231">
        <v>0</v>
      </c>
      <c r="N2611" s="119" t="str">
        <f t="shared" si="123"/>
        <v>828101-RBLUE-XL</v>
      </c>
      <c r="O2611" s="122">
        <f>IF(B2611="NET","",IF(B2611="","",IFERROR(VLOOKUP(N2611,EAN!$A:$B,2,FALSE),"MANGLER - MÅ OPPDATERE EAN-FANEN")))</f>
        <v>7048652278326</v>
      </c>
      <c r="P2611" s="119">
        <f t="shared" si="124"/>
        <v>0</v>
      </c>
      <c r="Q2611" s="119">
        <f t="shared" si="125"/>
        <v>0</v>
      </c>
      <c r="S2611" s="137"/>
      <c r="U2611"/>
    </row>
    <row r="2612" spans="1:21" x14ac:dyDescent="0.2">
      <c r="A2612" s="229">
        <v>828103</v>
      </c>
      <c r="B2612" s="228" t="s">
        <v>248</v>
      </c>
      <c r="C2612" s="228"/>
      <c r="D2612" s="228"/>
      <c r="E2612" s="228"/>
      <c r="F2612" s="228"/>
      <c r="G2612" s="228"/>
      <c r="H2612" s="229">
        <v>202226</v>
      </c>
      <c r="I2612" s="229">
        <v>202227</v>
      </c>
      <c r="J2612" s="229">
        <v>202228</v>
      </c>
      <c r="K2612" s="229">
        <v>202229</v>
      </c>
      <c r="L2612" s="232">
        <v>202234</v>
      </c>
      <c r="N2612" s="119" t="str">
        <f t="shared" si="123"/>
        <v>828103-</v>
      </c>
      <c r="O2612" s="122" t="str">
        <f>IF(B2612="NET","",IF(B2612="","",IFERROR(VLOOKUP(N2612,EAN!$A:$B,2,FALSE),"MANGLER - MÅ OPPDATERE EAN-FANEN")))</f>
        <v/>
      </c>
      <c r="P2612" s="119">
        <f t="shared" si="124"/>
        <v>202226</v>
      </c>
      <c r="Q2612" s="119">
        <f t="shared" si="125"/>
        <v>202234</v>
      </c>
      <c r="S2612" s="137"/>
      <c r="U2612"/>
    </row>
    <row r="2613" spans="1:21" x14ac:dyDescent="0.2">
      <c r="A2613" s="228">
        <v>828103</v>
      </c>
      <c r="B2613" s="228" t="s">
        <v>2178</v>
      </c>
      <c r="C2613" s="228" t="s">
        <v>4204</v>
      </c>
      <c r="D2613" s="228" t="s">
        <v>2314</v>
      </c>
      <c r="E2613" s="228" t="s">
        <v>649</v>
      </c>
      <c r="F2613" s="228" t="s">
        <v>3076</v>
      </c>
      <c r="G2613" s="228" t="s">
        <v>128</v>
      </c>
      <c r="H2613" s="228">
        <v>24</v>
      </c>
      <c r="I2613" s="228">
        <v>24</v>
      </c>
      <c r="J2613" s="228">
        <v>24</v>
      </c>
      <c r="K2613" s="228">
        <v>24</v>
      </c>
      <c r="L2613" s="231">
        <v>24</v>
      </c>
      <c r="N2613" s="119" t="str">
        <f t="shared" si="123"/>
        <v>828103-7720-37/39</v>
      </c>
      <c r="O2613" s="122">
        <f>IF(B2613="NET","",IF(B2613="","",IFERROR(VLOOKUP(N2613,EAN!$A:$B,2,FALSE),"MANGLER - MÅ OPPDATERE EAN-FANEN")))</f>
        <v>7048652768421</v>
      </c>
      <c r="P2613" s="119">
        <f t="shared" si="124"/>
        <v>24</v>
      </c>
      <c r="Q2613" s="119">
        <f t="shared" si="125"/>
        <v>24</v>
      </c>
      <c r="S2613" s="137"/>
      <c r="U2613"/>
    </row>
    <row r="2614" spans="1:21" x14ac:dyDescent="0.2">
      <c r="A2614" s="228">
        <v>828103</v>
      </c>
      <c r="B2614" s="228" t="s">
        <v>2178</v>
      </c>
      <c r="C2614" s="228" t="s">
        <v>4204</v>
      </c>
      <c r="D2614" s="228" t="s">
        <v>2315</v>
      </c>
      <c r="E2614" s="228" t="s">
        <v>649</v>
      </c>
      <c r="F2614" s="228" t="s">
        <v>3077</v>
      </c>
      <c r="G2614" s="228" t="s">
        <v>128</v>
      </c>
      <c r="H2614" s="228">
        <v>24</v>
      </c>
      <c r="I2614" s="228">
        <v>24</v>
      </c>
      <c r="J2614" s="228">
        <v>24</v>
      </c>
      <c r="K2614" s="228">
        <v>24</v>
      </c>
      <c r="L2614" s="231">
        <v>24</v>
      </c>
      <c r="N2614" s="119" t="str">
        <f t="shared" si="123"/>
        <v>828103-7720-40/42</v>
      </c>
      <c r="O2614" s="122">
        <f>IF(B2614="NET","",IF(B2614="","",IFERROR(VLOOKUP(N2614,EAN!$A:$B,2,FALSE),"MANGLER - MÅ OPPDATERE EAN-FANEN")))</f>
        <v>7048652768438</v>
      </c>
      <c r="P2614" s="119">
        <f t="shared" si="124"/>
        <v>24</v>
      </c>
      <c r="Q2614" s="119">
        <f t="shared" si="125"/>
        <v>24</v>
      </c>
      <c r="S2614" s="137"/>
      <c r="U2614"/>
    </row>
    <row r="2615" spans="1:21" x14ac:dyDescent="0.2">
      <c r="A2615" s="228">
        <v>828103</v>
      </c>
      <c r="B2615" s="228" t="s">
        <v>2178</v>
      </c>
      <c r="C2615" s="228" t="s">
        <v>4204</v>
      </c>
      <c r="D2615" s="228" t="s">
        <v>2316</v>
      </c>
      <c r="E2615" s="228" t="s">
        <v>649</v>
      </c>
      <c r="F2615" s="228" t="s">
        <v>3078</v>
      </c>
      <c r="G2615" s="228" t="s">
        <v>128</v>
      </c>
      <c r="H2615" s="228">
        <v>42</v>
      </c>
      <c r="I2615" s="228">
        <v>42</v>
      </c>
      <c r="J2615" s="228">
        <v>42</v>
      </c>
      <c r="K2615" s="228">
        <v>42</v>
      </c>
      <c r="L2615" s="231">
        <v>42</v>
      </c>
      <c r="N2615" s="119" t="str">
        <f t="shared" si="123"/>
        <v>828103-7720-43/45</v>
      </c>
      <c r="O2615" s="122">
        <f>IF(B2615="NET","",IF(B2615="","",IFERROR(VLOOKUP(N2615,EAN!$A:$B,2,FALSE),"MANGLER - MÅ OPPDATERE EAN-FANEN")))</f>
        <v>7048652768445</v>
      </c>
      <c r="P2615" s="119">
        <f t="shared" si="124"/>
        <v>42</v>
      </c>
      <c r="Q2615" s="119">
        <f t="shared" si="125"/>
        <v>42</v>
      </c>
      <c r="S2615" s="137"/>
      <c r="U2615"/>
    </row>
    <row r="2616" spans="1:21" x14ac:dyDescent="0.2">
      <c r="A2616" s="228">
        <v>828103</v>
      </c>
      <c r="B2616" s="228" t="s">
        <v>2178</v>
      </c>
      <c r="C2616" s="228" t="s">
        <v>4204</v>
      </c>
      <c r="D2616" s="228" t="s">
        <v>2317</v>
      </c>
      <c r="E2616" s="228" t="s">
        <v>4506</v>
      </c>
      <c r="F2616" s="228" t="s">
        <v>3076</v>
      </c>
      <c r="G2616" s="228" t="s">
        <v>128</v>
      </c>
      <c r="H2616" s="228">
        <v>18</v>
      </c>
      <c r="I2616" s="228">
        <v>18</v>
      </c>
      <c r="J2616" s="228">
        <v>18</v>
      </c>
      <c r="K2616" s="228">
        <v>18</v>
      </c>
      <c r="L2616" s="231">
        <v>18</v>
      </c>
      <c r="N2616" s="119" t="str">
        <f t="shared" si="123"/>
        <v>828103-8800-37/39</v>
      </c>
      <c r="O2616" s="122">
        <f>IF(B2616="NET","",IF(B2616="","",IFERROR(VLOOKUP(N2616,EAN!$A:$B,2,FALSE),"MANGLER - MÅ OPPDATERE EAN-FANEN")))</f>
        <v>7048652768452</v>
      </c>
      <c r="P2616" s="119">
        <f t="shared" si="124"/>
        <v>18</v>
      </c>
      <c r="Q2616" s="119">
        <f t="shared" si="125"/>
        <v>18</v>
      </c>
      <c r="S2616" s="137"/>
      <c r="U2616"/>
    </row>
    <row r="2617" spans="1:21" x14ac:dyDescent="0.2">
      <c r="A2617" s="228">
        <v>828103</v>
      </c>
      <c r="B2617" s="228" t="s">
        <v>2178</v>
      </c>
      <c r="C2617" s="228" t="s">
        <v>4204</v>
      </c>
      <c r="D2617" s="228" t="s">
        <v>2318</v>
      </c>
      <c r="E2617" s="228" t="s">
        <v>4506</v>
      </c>
      <c r="F2617" s="228" t="s">
        <v>3077</v>
      </c>
      <c r="G2617" s="228" t="s">
        <v>128</v>
      </c>
      <c r="H2617" s="228">
        <v>12</v>
      </c>
      <c r="I2617" s="228">
        <v>12</v>
      </c>
      <c r="J2617" s="228">
        <v>12</v>
      </c>
      <c r="K2617" s="228">
        <v>12</v>
      </c>
      <c r="L2617" s="231">
        <v>12</v>
      </c>
      <c r="N2617" s="119" t="str">
        <f t="shared" si="123"/>
        <v>828103-8800-40/42</v>
      </c>
      <c r="O2617" s="122">
        <f>IF(B2617="NET","",IF(B2617="","",IFERROR(VLOOKUP(N2617,EAN!$A:$B,2,FALSE),"MANGLER - MÅ OPPDATERE EAN-FANEN")))</f>
        <v>7048652768469</v>
      </c>
      <c r="P2617" s="119">
        <f t="shared" si="124"/>
        <v>12</v>
      </c>
      <c r="Q2617" s="119">
        <f t="shared" si="125"/>
        <v>12</v>
      </c>
      <c r="S2617" s="137"/>
      <c r="U2617"/>
    </row>
    <row r="2618" spans="1:21" x14ac:dyDescent="0.2">
      <c r="A2618" s="228">
        <v>828103</v>
      </c>
      <c r="B2618" s="228" t="s">
        <v>2178</v>
      </c>
      <c r="C2618" s="228" t="s">
        <v>4204</v>
      </c>
      <c r="D2618" s="228" t="s">
        <v>2319</v>
      </c>
      <c r="E2618" s="228" t="s">
        <v>4506</v>
      </c>
      <c r="F2618" s="228" t="s">
        <v>3078</v>
      </c>
      <c r="G2618" s="228" t="s">
        <v>128</v>
      </c>
      <c r="H2618" s="228">
        <v>18</v>
      </c>
      <c r="I2618" s="228">
        <v>18</v>
      </c>
      <c r="J2618" s="228">
        <v>18</v>
      </c>
      <c r="K2618" s="228">
        <v>18</v>
      </c>
      <c r="L2618" s="231">
        <v>18</v>
      </c>
      <c r="N2618" s="119" t="str">
        <f t="shared" si="123"/>
        <v>828103-8800-43/45</v>
      </c>
      <c r="O2618" s="122">
        <f>IF(B2618="NET","",IF(B2618="","",IFERROR(VLOOKUP(N2618,EAN!$A:$B,2,FALSE),"MANGLER - MÅ OPPDATERE EAN-FANEN")))</f>
        <v>7048652768476</v>
      </c>
      <c r="P2618" s="119">
        <f t="shared" si="124"/>
        <v>18</v>
      </c>
      <c r="Q2618" s="119">
        <f t="shared" si="125"/>
        <v>18</v>
      </c>
      <c r="S2618" s="137"/>
      <c r="U2618"/>
    </row>
    <row r="2619" spans="1:21" x14ac:dyDescent="0.2">
      <c r="A2619" s="228">
        <v>828103</v>
      </c>
      <c r="B2619" s="228" t="s">
        <v>2178</v>
      </c>
      <c r="C2619" s="228" t="s">
        <v>4204</v>
      </c>
      <c r="D2619" s="228" t="s">
        <v>829</v>
      </c>
      <c r="E2619" s="228" t="s">
        <v>93</v>
      </c>
      <c r="F2619" s="228" t="s">
        <v>3076</v>
      </c>
      <c r="G2619" s="228" t="s">
        <v>128</v>
      </c>
      <c r="H2619" s="228">
        <v>24</v>
      </c>
      <c r="I2619" s="228">
        <v>24</v>
      </c>
      <c r="J2619" s="228">
        <v>24</v>
      </c>
      <c r="K2619" s="228">
        <v>24</v>
      </c>
      <c r="L2619" s="231">
        <v>24</v>
      </c>
      <c r="N2619" s="119" t="str">
        <f t="shared" si="123"/>
        <v>828103-BLCK-37/39</v>
      </c>
      <c r="O2619" s="122">
        <f>IF(B2619="NET","",IF(B2619="","",IFERROR(VLOOKUP(N2619,EAN!$A:$B,2,FALSE),"MANGLER - MÅ OPPDATERE EAN-FANEN")))</f>
        <v>7048652539052</v>
      </c>
      <c r="P2619" s="119">
        <f t="shared" si="124"/>
        <v>24</v>
      </c>
      <c r="Q2619" s="119">
        <f t="shared" si="125"/>
        <v>24</v>
      </c>
      <c r="S2619" s="137"/>
      <c r="U2619"/>
    </row>
    <row r="2620" spans="1:21" x14ac:dyDescent="0.2">
      <c r="A2620" s="228">
        <v>828103</v>
      </c>
      <c r="B2620" s="228" t="s">
        <v>2178</v>
      </c>
      <c r="C2620" s="228" t="s">
        <v>4204</v>
      </c>
      <c r="D2620" s="228" t="s">
        <v>830</v>
      </c>
      <c r="E2620" s="228" t="s">
        <v>93</v>
      </c>
      <c r="F2620" s="228" t="s">
        <v>3077</v>
      </c>
      <c r="G2620" s="228" t="s">
        <v>128</v>
      </c>
      <c r="H2620" s="228">
        <v>48</v>
      </c>
      <c r="I2620" s="228">
        <v>48</v>
      </c>
      <c r="J2620" s="228">
        <v>48</v>
      </c>
      <c r="K2620" s="228">
        <v>48</v>
      </c>
      <c r="L2620" s="231">
        <v>48</v>
      </c>
      <c r="N2620" s="119" t="str">
        <f t="shared" si="123"/>
        <v>828103-BLCK-40/42</v>
      </c>
      <c r="O2620" s="122">
        <f>IF(B2620="NET","",IF(B2620="","",IFERROR(VLOOKUP(N2620,EAN!$A:$B,2,FALSE),"MANGLER - MÅ OPPDATERE EAN-FANEN")))</f>
        <v>7048652278418</v>
      </c>
      <c r="P2620" s="119">
        <f t="shared" si="124"/>
        <v>48</v>
      </c>
      <c r="Q2620" s="119">
        <f t="shared" si="125"/>
        <v>48</v>
      </c>
      <c r="S2620" s="137"/>
      <c r="U2620"/>
    </row>
    <row r="2621" spans="1:21" x14ac:dyDescent="0.2">
      <c r="A2621" s="228">
        <v>828103</v>
      </c>
      <c r="B2621" s="228" t="s">
        <v>2178</v>
      </c>
      <c r="C2621" s="228" t="s">
        <v>4204</v>
      </c>
      <c r="D2621" s="228" t="s">
        <v>831</v>
      </c>
      <c r="E2621" s="228" t="s">
        <v>93</v>
      </c>
      <c r="F2621" s="228" t="s">
        <v>3078</v>
      </c>
      <c r="G2621" s="228" t="s">
        <v>128</v>
      </c>
      <c r="H2621" s="228">
        <v>18</v>
      </c>
      <c r="I2621" s="228">
        <v>18</v>
      </c>
      <c r="J2621" s="228">
        <v>18</v>
      </c>
      <c r="K2621" s="228">
        <v>18</v>
      </c>
      <c r="L2621" s="231">
        <v>18</v>
      </c>
      <c r="N2621" s="119" t="str">
        <f t="shared" si="123"/>
        <v>828103-BLCK-43/45</v>
      </c>
      <c r="O2621" s="122">
        <f>IF(B2621="NET","",IF(B2621="","",IFERROR(VLOOKUP(N2621,EAN!$A:$B,2,FALSE),"MANGLER - MÅ OPPDATERE EAN-FANEN")))</f>
        <v>7048652278425</v>
      </c>
      <c r="P2621" s="119">
        <f t="shared" si="124"/>
        <v>18</v>
      </c>
      <c r="Q2621" s="119">
        <f t="shared" si="125"/>
        <v>18</v>
      </c>
      <c r="S2621" s="137"/>
      <c r="U2621"/>
    </row>
    <row r="2622" spans="1:21" x14ac:dyDescent="0.2">
      <c r="A2622" s="228">
        <v>828103</v>
      </c>
      <c r="B2622" s="228" t="s">
        <v>2178</v>
      </c>
      <c r="C2622" s="228" t="s">
        <v>4204</v>
      </c>
      <c r="D2622" s="228" t="s">
        <v>832</v>
      </c>
      <c r="E2622" s="228" t="s">
        <v>132</v>
      </c>
      <c r="F2622" s="228" t="s">
        <v>3076</v>
      </c>
      <c r="G2622" s="228" t="s">
        <v>128</v>
      </c>
      <c r="H2622" s="228">
        <v>12</v>
      </c>
      <c r="I2622" s="228">
        <v>12</v>
      </c>
      <c r="J2622" s="228">
        <v>12</v>
      </c>
      <c r="K2622" s="228">
        <v>12</v>
      </c>
      <c r="L2622" s="231">
        <v>12</v>
      </c>
      <c r="N2622" s="119" t="str">
        <f t="shared" si="123"/>
        <v>828103-BTWE-37/39</v>
      </c>
      <c r="O2622" s="122">
        <f>IF(B2622="NET","",IF(B2622="","",IFERROR(VLOOKUP(N2622,EAN!$A:$B,2,FALSE),"MANGLER - MÅ OPPDATERE EAN-FANEN")))</f>
        <v>7048652539069</v>
      </c>
      <c r="P2622" s="119">
        <f t="shared" si="124"/>
        <v>12</v>
      </c>
      <c r="Q2622" s="119">
        <f t="shared" si="125"/>
        <v>12</v>
      </c>
      <c r="S2622" s="137"/>
      <c r="U2622"/>
    </row>
    <row r="2623" spans="1:21" x14ac:dyDescent="0.2">
      <c r="A2623" s="228">
        <v>828103</v>
      </c>
      <c r="B2623" s="228" t="s">
        <v>2178</v>
      </c>
      <c r="C2623" s="228" t="s">
        <v>4204</v>
      </c>
      <c r="D2623" s="228" t="s">
        <v>833</v>
      </c>
      <c r="E2623" s="228" t="s">
        <v>132</v>
      </c>
      <c r="F2623" s="228" t="s">
        <v>3077</v>
      </c>
      <c r="G2623" s="228" t="s">
        <v>128</v>
      </c>
      <c r="H2623" s="228">
        <v>24</v>
      </c>
      <c r="I2623" s="228">
        <v>24</v>
      </c>
      <c r="J2623" s="228">
        <v>24</v>
      </c>
      <c r="K2623" s="228">
        <v>24</v>
      </c>
      <c r="L2623" s="231">
        <v>24</v>
      </c>
      <c r="N2623" s="119" t="str">
        <f t="shared" si="123"/>
        <v>828103-BTWE-40/42</v>
      </c>
      <c r="O2623" s="122">
        <f>IF(B2623="NET","",IF(B2623="","",IFERROR(VLOOKUP(N2623,EAN!$A:$B,2,FALSE),"MANGLER - MÅ OPPDATERE EAN-FANEN")))</f>
        <v>7048652278432</v>
      </c>
      <c r="P2623" s="119">
        <f t="shared" si="124"/>
        <v>24</v>
      </c>
      <c r="Q2623" s="119">
        <f t="shared" si="125"/>
        <v>24</v>
      </c>
      <c r="S2623" s="137"/>
      <c r="U2623"/>
    </row>
    <row r="2624" spans="1:21" x14ac:dyDescent="0.2">
      <c r="A2624" s="228">
        <v>828103</v>
      </c>
      <c r="B2624" s="228" t="s">
        <v>2178</v>
      </c>
      <c r="C2624" s="228" t="s">
        <v>4204</v>
      </c>
      <c r="D2624" s="228" t="s">
        <v>834</v>
      </c>
      <c r="E2624" s="228" t="s">
        <v>132</v>
      </c>
      <c r="F2624" s="228" t="s">
        <v>3078</v>
      </c>
      <c r="G2624" s="228" t="s">
        <v>128</v>
      </c>
      <c r="H2624" s="228">
        <v>6</v>
      </c>
      <c r="I2624" s="228">
        <v>6</v>
      </c>
      <c r="J2624" s="228">
        <v>6</v>
      </c>
      <c r="K2624" s="228">
        <v>6</v>
      </c>
      <c r="L2624" s="231">
        <v>6</v>
      </c>
      <c r="N2624" s="119" t="str">
        <f t="shared" si="123"/>
        <v>828103-BTWE-43/45</v>
      </c>
      <c r="O2624" s="122">
        <f>IF(B2624="NET","",IF(B2624="","",IFERROR(VLOOKUP(N2624,EAN!$A:$B,2,FALSE),"MANGLER - MÅ OPPDATERE EAN-FANEN")))</f>
        <v>7048652278449</v>
      </c>
      <c r="P2624" s="119">
        <f t="shared" si="124"/>
        <v>6</v>
      </c>
      <c r="Q2624" s="119">
        <f t="shared" si="125"/>
        <v>6</v>
      </c>
      <c r="S2624" s="137"/>
      <c r="U2624"/>
    </row>
    <row r="2625" spans="1:21" x14ac:dyDescent="0.2">
      <c r="A2625" s="228">
        <v>828103</v>
      </c>
      <c r="B2625" s="228" t="s">
        <v>2178</v>
      </c>
      <c r="C2625" s="228" t="s">
        <v>4204</v>
      </c>
      <c r="D2625" s="228" t="s">
        <v>835</v>
      </c>
      <c r="E2625" s="228" t="s">
        <v>95</v>
      </c>
      <c r="F2625" s="228" t="s">
        <v>3077</v>
      </c>
      <c r="G2625" s="228" t="s">
        <v>504</v>
      </c>
      <c r="H2625" s="228">
        <v>0</v>
      </c>
      <c r="I2625" s="228">
        <v>0</v>
      </c>
      <c r="J2625" s="228">
        <v>0</v>
      </c>
      <c r="K2625" s="228">
        <v>0</v>
      </c>
      <c r="L2625" s="231">
        <v>0</v>
      </c>
      <c r="N2625" s="119" t="str">
        <f t="shared" si="123"/>
        <v>828103-OEDB-40/42</v>
      </c>
      <c r="O2625" s="122">
        <f>IF(B2625="NET","",IF(B2625="","",IFERROR(VLOOKUP(N2625,EAN!$A:$B,2,FALSE),"MANGLER - MÅ OPPDATERE EAN-FANEN")))</f>
        <v>7048652278456</v>
      </c>
      <c r="P2625" s="119">
        <f t="shared" si="124"/>
        <v>0</v>
      </c>
      <c r="Q2625" s="119">
        <f t="shared" si="125"/>
        <v>0</v>
      </c>
      <c r="S2625" s="137"/>
      <c r="U2625"/>
    </row>
    <row r="2626" spans="1:21" x14ac:dyDescent="0.2">
      <c r="A2626" s="228">
        <v>828103</v>
      </c>
      <c r="B2626" s="228" t="s">
        <v>2178</v>
      </c>
      <c r="C2626" s="228" t="s">
        <v>4204</v>
      </c>
      <c r="D2626" s="228" t="s">
        <v>836</v>
      </c>
      <c r="E2626" s="228" t="s">
        <v>95</v>
      </c>
      <c r="F2626" s="228" t="s">
        <v>3078</v>
      </c>
      <c r="G2626" s="228" t="s">
        <v>504</v>
      </c>
      <c r="H2626" s="228">
        <v>0</v>
      </c>
      <c r="I2626" s="228">
        <v>0</v>
      </c>
      <c r="J2626" s="228">
        <v>0</v>
      </c>
      <c r="K2626" s="228">
        <v>0</v>
      </c>
      <c r="L2626" s="231">
        <v>0</v>
      </c>
      <c r="N2626" s="119" t="str">
        <f t="shared" si="123"/>
        <v>828103-OEDB-43/45</v>
      </c>
      <c r="O2626" s="122">
        <f>IF(B2626="NET","",IF(B2626="","",IFERROR(VLOOKUP(N2626,EAN!$A:$B,2,FALSE),"MANGLER - MÅ OPPDATERE EAN-FANEN")))</f>
        <v>7048652278463</v>
      </c>
      <c r="P2626" s="119">
        <f t="shared" si="124"/>
        <v>0</v>
      </c>
      <c r="Q2626" s="119">
        <f t="shared" si="125"/>
        <v>0</v>
      </c>
      <c r="S2626" s="137"/>
      <c r="U2626"/>
    </row>
    <row r="2627" spans="1:21" x14ac:dyDescent="0.2">
      <c r="A2627" s="228">
        <v>828103</v>
      </c>
      <c r="B2627" s="228" t="s">
        <v>2178</v>
      </c>
      <c r="C2627" s="228" t="s">
        <v>4204</v>
      </c>
      <c r="D2627" s="228" t="s">
        <v>837</v>
      </c>
      <c r="E2627" s="228" t="s">
        <v>2145</v>
      </c>
      <c r="F2627" s="228" t="s">
        <v>3076</v>
      </c>
      <c r="G2627" s="228" t="s">
        <v>504</v>
      </c>
      <c r="H2627" s="228">
        <v>6</v>
      </c>
      <c r="I2627" s="228">
        <v>6</v>
      </c>
      <c r="J2627" s="228">
        <v>6</v>
      </c>
      <c r="K2627" s="228">
        <v>6</v>
      </c>
      <c r="L2627" s="231">
        <v>6</v>
      </c>
      <c r="N2627" s="119" t="str">
        <f t="shared" si="123"/>
        <v>828103-ONBE-37/39</v>
      </c>
      <c r="O2627" s="122">
        <f>IF(B2627="NET","",IF(B2627="","",IFERROR(VLOOKUP(N2627,EAN!$A:$B,2,FALSE),"MANGLER - MÅ OPPDATERE EAN-FANEN")))</f>
        <v>7048652539083</v>
      </c>
      <c r="P2627" s="119">
        <f t="shared" si="124"/>
        <v>6</v>
      </c>
      <c r="Q2627" s="119">
        <f t="shared" si="125"/>
        <v>6</v>
      </c>
      <c r="S2627" s="137"/>
      <c r="U2627"/>
    </row>
    <row r="2628" spans="1:21" x14ac:dyDescent="0.2">
      <c r="A2628" s="228">
        <v>828103</v>
      </c>
      <c r="B2628" s="228" t="s">
        <v>2178</v>
      </c>
      <c r="C2628" s="228" t="s">
        <v>4204</v>
      </c>
      <c r="D2628" s="228" t="s">
        <v>838</v>
      </c>
      <c r="E2628" s="228" t="s">
        <v>2145</v>
      </c>
      <c r="F2628" s="228" t="s">
        <v>3077</v>
      </c>
      <c r="G2628" s="228" t="s">
        <v>504</v>
      </c>
      <c r="H2628" s="228">
        <v>30</v>
      </c>
      <c r="I2628" s="228">
        <v>30</v>
      </c>
      <c r="J2628" s="228">
        <v>30</v>
      </c>
      <c r="K2628" s="228">
        <v>30</v>
      </c>
      <c r="L2628" s="231">
        <v>30</v>
      </c>
      <c r="N2628" s="119" t="str">
        <f t="shared" si="123"/>
        <v>828103-ONBE-40/42</v>
      </c>
      <c r="O2628" s="122">
        <f>IF(B2628="NET","",IF(B2628="","",IFERROR(VLOOKUP(N2628,EAN!$A:$B,2,FALSE),"MANGLER - MÅ OPPDATERE EAN-FANEN")))</f>
        <v>7048652278470</v>
      </c>
      <c r="P2628" s="119">
        <f t="shared" si="124"/>
        <v>30</v>
      </c>
      <c r="Q2628" s="119">
        <f t="shared" si="125"/>
        <v>30</v>
      </c>
      <c r="S2628" s="137"/>
      <c r="U2628"/>
    </row>
    <row r="2629" spans="1:21" x14ac:dyDescent="0.2">
      <c r="A2629" s="228">
        <v>828103</v>
      </c>
      <c r="B2629" s="228" t="s">
        <v>2178</v>
      </c>
      <c r="C2629" s="228" t="s">
        <v>4204</v>
      </c>
      <c r="D2629" s="228" t="s">
        <v>839</v>
      </c>
      <c r="E2629" s="228" t="s">
        <v>2145</v>
      </c>
      <c r="F2629" s="228" t="s">
        <v>3078</v>
      </c>
      <c r="G2629" s="228" t="s">
        <v>504</v>
      </c>
      <c r="H2629" s="228">
        <v>0</v>
      </c>
      <c r="I2629" s="228">
        <v>0</v>
      </c>
      <c r="J2629" s="228">
        <v>0</v>
      </c>
      <c r="K2629" s="228">
        <v>0</v>
      </c>
      <c r="L2629" s="231">
        <v>0</v>
      </c>
      <c r="N2629" s="119" t="str">
        <f t="shared" si="123"/>
        <v>828103-ONBE-43/45</v>
      </c>
      <c r="O2629" s="122">
        <f>IF(B2629="NET","",IF(B2629="","",IFERROR(VLOOKUP(N2629,EAN!$A:$B,2,FALSE),"MANGLER - MÅ OPPDATERE EAN-FANEN")))</f>
        <v>7048652278487</v>
      </c>
      <c r="P2629" s="119">
        <f t="shared" si="124"/>
        <v>0</v>
      </c>
      <c r="Q2629" s="119">
        <f t="shared" si="125"/>
        <v>0</v>
      </c>
      <c r="S2629" s="137"/>
      <c r="U2629"/>
    </row>
    <row r="2630" spans="1:21" x14ac:dyDescent="0.2">
      <c r="A2630" s="228">
        <v>828103</v>
      </c>
      <c r="B2630" s="228" t="s">
        <v>2178</v>
      </c>
      <c r="C2630" s="228" t="s">
        <v>4204</v>
      </c>
      <c r="D2630" s="228" t="s">
        <v>840</v>
      </c>
      <c r="E2630" s="228" t="s">
        <v>100</v>
      </c>
      <c r="F2630" s="228" t="s">
        <v>3076</v>
      </c>
      <c r="G2630" s="228" t="s">
        <v>504</v>
      </c>
      <c r="H2630" s="228">
        <v>0</v>
      </c>
      <c r="I2630" s="228">
        <v>0</v>
      </c>
      <c r="J2630" s="228">
        <v>0</v>
      </c>
      <c r="K2630" s="228">
        <v>0</v>
      </c>
      <c r="L2630" s="231">
        <v>0</v>
      </c>
      <c r="N2630" s="119" t="str">
        <f t="shared" si="123"/>
        <v>828103-ROWD-37/39</v>
      </c>
      <c r="O2630" s="122">
        <f>IF(B2630="NET","",IF(B2630="","",IFERROR(VLOOKUP(N2630,EAN!$A:$B,2,FALSE),"MANGLER - MÅ OPPDATERE EAN-FANEN")))</f>
        <v>7048652539090</v>
      </c>
      <c r="P2630" s="119">
        <f t="shared" si="124"/>
        <v>0</v>
      </c>
      <c r="Q2630" s="119">
        <f t="shared" si="125"/>
        <v>0</v>
      </c>
      <c r="S2630" s="137"/>
      <c r="U2630"/>
    </row>
    <row r="2631" spans="1:21" x14ac:dyDescent="0.2">
      <c r="A2631" s="228">
        <v>828103</v>
      </c>
      <c r="B2631" s="228" t="s">
        <v>2178</v>
      </c>
      <c r="C2631" s="228" t="s">
        <v>4204</v>
      </c>
      <c r="D2631" s="228" t="s">
        <v>841</v>
      </c>
      <c r="E2631" s="228" t="s">
        <v>100</v>
      </c>
      <c r="F2631" s="228" t="s">
        <v>3077</v>
      </c>
      <c r="G2631" s="228" t="s">
        <v>504</v>
      </c>
      <c r="H2631" s="228">
        <v>0</v>
      </c>
      <c r="I2631" s="228">
        <v>0</v>
      </c>
      <c r="J2631" s="228">
        <v>0</v>
      </c>
      <c r="K2631" s="228">
        <v>0</v>
      </c>
      <c r="L2631" s="231">
        <v>0</v>
      </c>
      <c r="N2631" s="119" t="str">
        <f t="shared" si="123"/>
        <v>828103-ROWD-40/42</v>
      </c>
      <c r="O2631" s="122">
        <f>IF(B2631="NET","",IF(B2631="","",IFERROR(VLOOKUP(N2631,EAN!$A:$B,2,FALSE),"MANGLER - MÅ OPPDATERE EAN-FANEN")))</f>
        <v>7048652539106</v>
      </c>
      <c r="P2631" s="119">
        <f t="shared" si="124"/>
        <v>0</v>
      </c>
      <c r="Q2631" s="119">
        <f t="shared" si="125"/>
        <v>0</v>
      </c>
      <c r="S2631" s="137"/>
      <c r="U2631"/>
    </row>
    <row r="2632" spans="1:21" x14ac:dyDescent="0.2">
      <c r="A2632" s="228">
        <v>828103</v>
      </c>
      <c r="B2632" s="228" t="s">
        <v>2178</v>
      </c>
      <c r="C2632" s="228" t="s">
        <v>4204</v>
      </c>
      <c r="D2632" s="228" t="s">
        <v>842</v>
      </c>
      <c r="E2632" s="228" t="s">
        <v>100</v>
      </c>
      <c r="F2632" s="228" t="s">
        <v>3078</v>
      </c>
      <c r="G2632" s="228" t="s">
        <v>504</v>
      </c>
      <c r="H2632" s="228">
        <v>0</v>
      </c>
      <c r="I2632" s="228">
        <v>0</v>
      </c>
      <c r="J2632" s="228">
        <v>0</v>
      </c>
      <c r="K2632" s="228">
        <v>0</v>
      </c>
      <c r="L2632" s="231">
        <v>0</v>
      </c>
      <c r="N2632" s="119" t="str">
        <f t="shared" si="123"/>
        <v>828103-ROWD-43/45</v>
      </c>
      <c r="O2632" s="122">
        <f>IF(B2632="NET","",IF(B2632="","",IFERROR(VLOOKUP(N2632,EAN!$A:$B,2,FALSE),"MANGLER - MÅ OPPDATERE EAN-FANEN")))</f>
        <v>7048652539113</v>
      </c>
      <c r="P2632" s="119">
        <f t="shared" si="124"/>
        <v>0</v>
      </c>
      <c r="Q2632" s="119">
        <f t="shared" si="125"/>
        <v>0</v>
      </c>
      <c r="S2632" s="137"/>
      <c r="U2632"/>
    </row>
    <row r="2633" spans="1:21" x14ac:dyDescent="0.2">
      <c r="A2633" s="228">
        <v>828103</v>
      </c>
      <c r="B2633" s="228" t="s">
        <v>2178</v>
      </c>
      <c r="C2633" s="228" t="s">
        <v>4204</v>
      </c>
      <c r="D2633" s="228" t="s">
        <v>843</v>
      </c>
      <c r="E2633" s="228" t="s">
        <v>92</v>
      </c>
      <c r="F2633" s="228" t="s">
        <v>3076</v>
      </c>
      <c r="G2633" s="228" t="s">
        <v>504</v>
      </c>
      <c r="H2633" s="228">
        <v>0</v>
      </c>
      <c r="I2633" s="228">
        <v>0</v>
      </c>
      <c r="J2633" s="228">
        <v>0</v>
      </c>
      <c r="K2633" s="228">
        <v>0</v>
      </c>
      <c r="L2633" s="231">
        <v>0</v>
      </c>
      <c r="N2633" s="119" t="str">
        <f t="shared" si="123"/>
        <v>828103-SEGY-37/39</v>
      </c>
      <c r="O2633" s="122">
        <f>IF(B2633="NET","",IF(B2633="","",IFERROR(VLOOKUP(N2633,EAN!$A:$B,2,FALSE),"MANGLER - MÅ OPPDATERE EAN-FANEN")))</f>
        <v>7048652541550</v>
      </c>
      <c r="P2633" s="119">
        <f t="shared" si="124"/>
        <v>0</v>
      </c>
      <c r="Q2633" s="119">
        <f t="shared" si="125"/>
        <v>0</v>
      </c>
      <c r="S2633" s="137"/>
      <c r="U2633"/>
    </row>
    <row r="2634" spans="1:21" x14ac:dyDescent="0.2">
      <c r="A2634" s="228">
        <v>828103</v>
      </c>
      <c r="B2634" s="228" t="s">
        <v>2178</v>
      </c>
      <c r="C2634" s="228" t="s">
        <v>4204</v>
      </c>
      <c r="D2634" s="228" t="s">
        <v>844</v>
      </c>
      <c r="E2634" s="228" t="s">
        <v>92</v>
      </c>
      <c r="F2634" s="228" t="s">
        <v>3077</v>
      </c>
      <c r="G2634" s="228" t="s">
        <v>504</v>
      </c>
      <c r="H2634" s="228">
        <v>0</v>
      </c>
      <c r="I2634" s="228">
        <v>0</v>
      </c>
      <c r="J2634" s="228">
        <v>0</v>
      </c>
      <c r="K2634" s="228">
        <v>0</v>
      </c>
      <c r="L2634" s="231">
        <v>0</v>
      </c>
      <c r="N2634" s="119" t="str">
        <f t="shared" si="123"/>
        <v>828103-SEGY-40/42</v>
      </c>
      <c r="O2634" s="122">
        <f>IF(B2634="NET","",IF(B2634="","",IFERROR(VLOOKUP(N2634,EAN!$A:$B,2,FALSE),"MANGLER - MÅ OPPDATERE EAN-FANEN")))</f>
        <v>7048652193629</v>
      </c>
      <c r="P2634" s="119">
        <f t="shared" si="124"/>
        <v>0</v>
      </c>
      <c r="Q2634" s="119">
        <f t="shared" si="125"/>
        <v>0</v>
      </c>
      <c r="S2634" s="137"/>
      <c r="U2634"/>
    </row>
    <row r="2635" spans="1:21" x14ac:dyDescent="0.2">
      <c r="A2635" s="228">
        <v>828103</v>
      </c>
      <c r="B2635" s="228" t="s">
        <v>2178</v>
      </c>
      <c r="C2635" s="228" t="s">
        <v>4204</v>
      </c>
      <c r="D2635" s="228" t="s">
        <v>845</v>
      </c>
      <c r="E2635" s="228" t="s">
        <v>92</v>
      </c>
      <c r="F2635" s="228" t="s">
        <v>3078</v>
      </c>
      <c r="G2635" s="228" t="s">
        <v>504</v>
      </c>
      <c r="H2635" s="228">
        <v>0</v>
      </c>
      <c r="I2635" s="228">
        <v>0</v>
      </c>
      <c r="J2635" s="228">
        <v>0</v>
      </c>
      <c r="K2635" s="228">
        <v>0</v>
      </c>
      <c r="L2635" s="231">
        <v>0</v>
      </c>
      <c r="N2635" s="119" t="str">
        <f t="shared" si="123"/>
        <v>828103-SEGY-43/45</v>
      </c>
      <c r="O2635" s="122">
        <f>IF(B2635="NET","",IF(B2635="","",IFERROR(VLOOKUP(N2635,EAN!$A:$B,2,FALSE),"MANGLER - MÅ OPPDATERE EAN-FANEN")))</f>
        <v>7048652193636</v>
      </c>
      <c r="P2635" s="119">
        <f t="shared" si="124"/>
        <v>0</v>
      </c>
      <c r="Q2635" s="119">
        <f t="shared" si="125"/>
        <v>0</v>
      </c>
      <c r="S2635" s="137"/>
      <c r="U2635"/>
    </row>
    <row r="2636" spans="1:21" x14ac:dyDescent="0.2">
      <c r="A2636" s="229">
        <v>828104</v>
      </c>
      <c r="B2636" s="228" t="s">
        <v>248</v>
      </c>
      <c r="C2636" s="228"/>
      <c r="D2636" s="228"/>
      <c r="E2636" s="228"/>
      <c r="F2636" s="228"/>
      <c r="G2636" s="228"/>
      <c r="H2636" s="229">
        <v>202226</v>
      </c>
      <c r="I2636" s="229">
        <v>202227</v>
      </c>
      <c r="J2636" s="229">
        <v>202228</v>
      </c>
      <c r="K2636" s="229">
        <v>202229</v>
      </c>
      <c r="L2636" s="232">
        <v>202234</v>
      </c>
      <c r="N2636" s="119" t="str">
        <f t="shared" si="123"/>
        <v>828104-</v>
      </c>
      <c r="O2636" s="122" t="str">
        <f>IF(B2636="NET","",IF(B2636="","",IFERROR(VLOOKUP(N2636,EAN!$A:$B,2,FALSE),"MANGLER - MÅ OPPDATERE EAN-FANEN")))</f>
        <v/>
      </c>
      <c r="P2636" s="119">
        <f t="shared" si="124"/>
        <v>202226</v>
      </c>
      <c r="Q2636" s="119">
        <f t="shared" si="125"/>
        <v>202234</v>
      </c>
      <c r="S2636" s="137"/>
      <c r="U2636"/>
    </row>
    <row r="2637" spans="1:21" x14ac:dyDescent="0.2">
      <c r="A2637" s="228">
        <v>828104</v>
      </c>
      <c r="B2637" s="228" t="s">
        <v>2179</v>
      </c>
      <c r="C2637" s="228" t="s">
        <v>4204</v>
      </c>
      <c r="D2637" s="228" t="s">
        <v>2320</v>
      </c>
      <c r="E2637" s="228" t="s">
        <v>4431</v>
      </c>
      <c r="F2637" s="228">
        <v>128</v>
      </c>
      <c r="G2637" s="228" t="s">
        <v>128</v>
      </c>
      <c r="H2637" s="228">
        <v>16</v>
      </c>
      <c r="I2637" s="228">
        <v>16</v>
      </c>
      <c r="J2637" s="228">
        <v>16</v>
      </c>
      <c r="K2637" s="228">
        <v>16</v>
      </c>
      <c r="L2637" s="231">
        <v>16</v>
      </c>
      <c r="N2637" s="119" t="str">
        <f t="shared" si="123"/>
        <v>828104-56002-128</v>
      </c>
      <c r="O2637" s="122">
        <f>IF(B2637="NET","",IF(B2637="","",IFERROR(VLOOKUP(N2637,EAN!$A:$B,2,FALSE),"MANGLER - MÅ OPPDATERE EAN-FANEN")))</f>
        <v>7048652765505</v>
      </c>
      <c r="P2637" s="119">
        <f t="shared" si="124"/>
        <v>16</v>
      </c>
      <c r="Q2637" s="119">
        <f t="shared" si="125"/>
        <v>16</v>
      </c>
      <c r="S2637" s="137"/>
      <c r="U2637"/>
    </row>
    <row r="2638" spans="1:21" x14ac:dyDescent="0.2">
      <c r="A2638" s="228">
        <v>828104</v>
      </c>
      <c r="B2638" s="228" t="s">
        <v>2179</v>
      </c>
      <c r="C2638" s="228" t="s">
        <v>4204</v>
      </c>
      <c r="D2638" s="228" t="s">
        <v>2321</v>
      </c>
      <c r="E2638" s="228" t="s">
        <v>4431</v>
      </c>
      <c r="F2638" s="228">
        <v>140</v>
      </c>
      <c r="G2638" s="228" t="s">
        <v>128</v>
      </c>
      <c r="H2638" s="228">
        <v>15</v>
      </c>
      <c r="I2638" s="228">
        <v>15</v>
      </c>
      <c r="J2638" s="228">
        <v>15</v>
      </c>
      <c r="K2638" s="228">
        <v>15</v>
      </c>
      <c r="L2638" s="231">
        <v>15</v>
      </c>
      <c r="N2638" s="119" t="str">
        <f t="shared" si="123"/>
        <v>828104-56002-140</v>
      </c>
      <c r="O2638" s="122">
        <f>IF(B2638="NET","",IF(B2638="","",IFERROR(VLOOKUP(N2638,EAN!$A:$B,2,FALSE),"MANGLER - MÅ OPPDATERE EAN-FANEN")))</f>
        <v>7048652765512</v>
      </c>
      <c r="P2638" s="119">
        <f t="shared" si="124"/>
        <v>15</v>
      </c>
      <c r="Q2638" s="119">
        <f t="shared" si="125"/>
        <v>15</v>
      </c>
      <c r="S2638" s="137"/>
      <c r="U2638"/>
    </row>
    <row r="2639" spans="1:21" x14ac:dyDescent="0.2">
      <c r="A2639" s="228">
        <v>828104</v>
      </c>
      <c r="B2639" s="228" t="s">
        <v>2179</v>
      </c>
      <c r="C2639" s="228" t="s">
        <v>4204</v>
      </c>
      <c r="D2639" s="228" t="s">
        <v>2322</v>
      </c>
      <c r="E2639" s="228" t="s">
        <v>4431</v>
      </c>
      <c r="F2639" s="228">
        <v>152</v>
      </c>
      <c r="G2639" s="228" t="s">
        <v>128</v>
      </c>
      <c r="H2639" s="228">
        <v>17</v>
      </c>
      <c r="I2639" s="228">
        <v>17</v>
      </c>
      <c r="J2639" s="228">
        <v>17</v>
      </c>
      <c r="K2639" s="228">
        <v>17</v>
      </c>
      <c r="L2639" s="231">
        <v>17</v>
      </c>
      <c r="N2639" s="119" t="str">
        <f t="shared" si="123"/>
        <v>828104-56002-152</v>
      </c>
      <c r="O2639" s="122">
        <f>IF(B2639="NET","",IF(B2639="","",IFERROR(VLOOKUP(N2639,EAN!$A:$B,2,FALSE),"MANGLER - MÅ OPPDATERE EAN-FANEN")))</f>
        <v>7048652765529</v>
      </c>
      <c r="P2639" s="119">
        <f t="shared" si="124"/>
        <v>17</v>
      </c>
      <c r="Q2639" s="119">
        <f t="shared" si="125"/>
        <v>17</v>
      </c>
      <c r="S2639" s="137"/>
      <c r="U2639"/>
    </row>
    <row r="2640" spans="1:21" x14ac:dyDescent="0.2">
      <c r="A2640" s="228">
        <v>828104</v>
      </c>
      <c r="B2640" s="228" t="s">
        <v>2179</v>
      </c>
      <c r="C2640" s="228" t="s">
        <v>4204</v>
      </c>
      <c r="D2640" s="228" t="s">
        <v>2323</v>
      </c>
      <c r="E2640" s="228" t="s">
        <v>4431</v>
      </c>
      <c r="F2640" s="228">
        <v>164</v>
      </c>
      <c r="G2640" s="228" t="s">
        <v>128</v>
      </c>
      <c r="H2640" s="228">
        <v>11</v>
      </c>
      <c r="I2640" s="228">
        <v>11</v>
      </c>
      <c r="J2640" s="228">
        <v>11</v>
      </c>
      <c r="K2640" s="228">
        <v>11</v>
      </c>
      <c r="L2640" s="231">
        <v>11</v>
      </c>
      <c r="N2640" s="119" t="str">
        <f t="shared" si="123"/>
        <v>828104-56002-164</v>
      </c>
      <c r="O2640" s="122">
        <f>IF(B2640="NET","",IF(B2640="","",IFERROR(VLOOKUP(N2640,EAN!$A:$B,2,FALSE),"MANGLER - MÅ OPPDATERE EAN-FANEN")))</f>
        <v>7048652765536</v>
      </c>
      <c r="P2640" s="119">
        <f t="shared" si="124"/>
        <v>11</v>
      </c>
      <c r="Q2640" s="119">
        <f t="shared" si="125"/>
        <v>11</v>
      </c>
      <c r="S2640" s="137"/>
      <c r="U2640"/>
    </row>
    <row r="2641" spans="1:21" x14ac:dyDescent="0.2">
      <c r="A2641" s="228">
        <v>828104</v>
      </c>
      <c r="B2641" s="228" t="s">
        <v>2179</v>
      </c>
      <c r="C2641" s="228" t="s">
        <v>4204</v>
      </c>
      <c r="D2641" s="228" t="s">
        <v>2324</v>
      </c>
      <c r="E2641" s="228" t="s">
        <v>3079</v>
      </c>
      <c r="F2641" s="228">
        <v>128</v>
      </c>
      <c r="G2641" s="228" t="s">
        <v>128</v>
      </c>
      <c r="H2641" s="228">
        <v>27</v>
      </c>
      <c r="I2641" s="228">
        <v>27</v>
      </c>
      <c r="J2641" s="228">
        <v>27</v>
      </c>
      <c r="K2641" s="228">
        <v>27</v>
      </c>
      <c r="L2641" s="231">
        <v>27</v>
      </c>
      <c r="N2641" s="119" t="str">
        <f t="shared" si="123"/>
        <v>828104-88300-128</v>
      </c>
      <c r="O2641" s="122">
        <f>IF(B2641="NET","",IF(B2641="","",IFERROR(VLOOKUP(N2641,EAN!$A:$B,2,FALSE),"MANGLER - MÅ OPPDATERE EAN-FANEN")))</f>
        <v>7048652765581</v>
      </c>
      <c r="P2641" s="119">
        <f t="shared" si="124"/>
        <v>27</v>
      </c>
      <c r="Q2641" s="119">
        <f t="shared" si="125"/>
        <v>27</v>
      </c>
      <c r="S2641" s="137"/>
      <c r="U2641"/>
    </row>
    <row r="2642" spans="1:21" x14ac:dyDescent="0.2">
      <c r="A2642" s="228">
        <v>828104</v>
      </c>
      <c r="B2642" s="228" t="s">
        <v>2179</v>
      </c>
      <c r="C2642" s="228" t="s">
        <v>4204</v>
      </c>
      <c r="D2642" s="228" t="s">
        <v>2325</v>
      </c>
      <c r="E2642" s="228" t="s">
        <v>3079</v>
      </c>
      <c r="F2642" s="228">
        <v>140</v>
      </c>
      <c r="G2642" s="228" t="s">
        <v>128</v>
      </c>
      <c r="H2642" s="228">
        <v>60</v>
      </c>
      <c r="I2642" s="228">
        <v>60</v>
      </c>
      <c r="J2642" s="228">
        <v>60</v>
      </c>
      <c r="K2642" s="228">
        <v>60</v>
      </c>
      <c r="L2642" s="231">
        <v>60</v>
      </c>
      <c r="N2642" s="119" t="str">
        <f t="shared" si="123"/>
        <v>828104-88300-140</v>
      </c>
      <c r="O2642" s="122">
        <f>IF(B2642="NET","",IF(B2642="","",IFERROR(VLOOKUP(N2642,EAN!$A:$B,2,FALSE),"MANGLER - MÅ OPPDATERE EAN-FANEN")))</f>
        <v>7048652765598</v>
      </c>
      <c r="P2642" s="119">
        <f t="shared" si="124"/>
        <v>60</v>
      </c>
      <c r="Q2642" s="119">
        <f t="shared" si="125"/>
        <v>60</v>
      </c>
      <c r="S2642" s="137"/>
      <c r="U2642"/>
    </row>
    <row r="2643" spans="1:21" x14ac:dyDescent="0.2">
      <c r="A2643" s="228">
        <v>828104</v>
      </c>
      <c r="B2643" s="228" t="s">
        <v>2179</v>
      </c>
      <c r="C2643" s="228" t="s">
        <v>4204</v>
      </c>
      <c r="D2643" s="228" t="s">
        <v>2326</v>
      </c>
      <c r="E2643" s="228" t="s">
        <v>3079</v>
      </c>
      <c r="F2643" s="228">
        <v>152</v>
      </c>
      <c r="G2643" s="228" t="s">
        <v>128</v>
      </c>
      <c r="H2643" s="228">
        <v>114</v>
      </c>
      <c r="I2643" s="228">
        <v>114</v>
      </c>
      <c r="J2643" s="228">
        <v>114</v>
      </c>
      <c r="K2643" s="228">
        <v>114</v>
      </c>
      <c r="L2643" s="231">
        <v>114</v>
      </c>
      <c r="N2643" s="119" t="str">
        <f t="shared" ref="N2643:N2706" si="126">CONCATENATE(A2643,"-",D2643)</f>
        <v>828104-88300-152</v>
      </c>
      <c r="O2643" s="122">
        <f>IF(B2643="NET","",IF(B2643="","",IFERROR(VLOOKUP(N2643,EAN!$A:$B,2,FALSE),"MANGLER - MÅ OPPDATERE EAN-FANEN")))</f>
        <v>7048652765604</v>
      </c>
      <c r="P2643" s="119">
        <f t="shared" ref="P2643:P2706" si="127">H2643</f>
        <v>114</v>
      </c>
      <c r="Q2643" s="119">
        <f t="shared" ref="Q2643:Q2706" si="128">L2643</f>
        <v>114</v>
      </c>
      <c r="S2643" s="137"/>
      <c r="U2643"/>
    </row>
    <row r="2644" spans="1:21" x14ac:dyDescent="0.2">
      <c r="A2644" s="228">
        <v>828104</v>
      </c>
      <c r="B2644" s="228" t="s">
        <v>2179</v>
      </c>
      <c r="C2644" s="228" t="s">
        <v>4204</v>
      </c>
      <c r="D2644" s="228" t="s">
        <v>2327</v>
      </c>
      <c r="E2644" s="228" t="s">
        <v>3079</v>
      </c>
      <c r="F2644" s="228">
        <v>164</v>
      </c>
      <c r="G2644" s="228" t="s">
        <v>128</v>
      </c>
      <c r="H2644" s="228">
        <v>74</v>
      </c>
      <c r="I2644" s="228">
        <v>74</v>
      </c>
      <c r="J2644" s="228">
        <v>74</v>
      </c>
      <c r="K2644" s="228">
        <v>74</v>
      </c>
      <c r="L2644" s="231">
        <v>74</v>
      </c>
      <c r="N2644" s="119" t="str">
        <f t="shared" si="126"/>
        <v>828104-88300-164</v>
      </c>
      <c r="O2644" s="122">
        <f>IF(B2644="NET","",IF(B2644="","",IFERROR(VLOOKUP(N2644,EAN!$A:$B,2,FALSE),"MANGLER - MÅ OPPDATERE EAN-FANEN")))</f>
        <v>7048652765611</v>
      </c>
      <c r="P2644" s="119">
        <f t="shared" si="127"/>
        <v>74</v>
      </c>
      <c r="Q2644" s="119">
        <f t="shared" si="128"/>
        <v>74</v>
      </c>
      <c r="S2644" s="137"/>
      <c r="U2644"/>
    </row>
    <row r="2645" spans="1:21" x14ac:dyDescent="0.2">
      <c r="A2645" s="228">
        <v>828104</v>
      </c>
      <c r="B2645" s="228" t="s">
        <v>2179</v>
      </c>
      <c r="C2645" s="228" t="s">
        <v>4204</v>
      </c>
      <c r="D2645" s="228" t="s">
        <v>883</v>
      </c>
      <c r="E2645" s="228" t="s">
        <v>93</v>
      </c>
      <c r="F2645" s="228">
        <v>128</v>
      </c>
      <c r="G2645" s="228" t="s">
        <v>128</v>
      </c>
      <c r="H2645" s="228">
        <v>38</v>
      </c>
      <c r="I2645" s="228">
        <v>38</v>
      </c>
      <c r="J2645" s="228">
        <v>38</v>
      </c>
      <c r="K2645" s="228">
        <v>38</v>
      </c>
      <c r="L2645" s="231">
        <v>38</v>
      </c>
      <c r="N2645" s="119" t="str">
        <f t="shared" si="126"/>
        <v>828104-BLACK-128</v>
      </c>
      <c r="O2645" s="122">
        <f>IF(B2645="NET","",IF(B2645="","",IFERROR(VLOOKUP(N2645,EAN!$A:$B,2,FALSE),"MANGLER - MÅ OPPDATERE EAN-FANEN")))</f>
        <v>7048652765543</v>
      </c>
      <c r="P2645" s="119">
        <f t="shared" si="127"/>
        <v>38</v>
      </c>
      <c r="Q2645" s="119">
        <f t="shared" si="128"/>
        <v>38</v>
      </c>
      <c r="S2645" s="137"/>
      <c r="U2645"/>
    </row>
    <row r="2646" spans="1:21" x14ac:dyDescent="0.2">
      <c r="A2646" s="228">
        <v>828104</v>
      </c>
      <c r="B2646" s="228" t="s">
        <v>2179</v>
      </c>
      <c r="C2646" s="228" t="s">
        <v>4204</v>
      </c>
      <c r="D2646" s="228" t="s">
        <v>884</v>
      </c>
      <c r="E2646" s="228" t="s">
        <v>93</v>
      </c>
      <c r="F2646" s="228">
        <v>140</v>
      </c>
      <c r="G2646" s="228" t="s">
        <v>128</v>
      </c>
      <c r="H2646" s="228">
        <v>32</v>
      </c>
      <c r="I2646" s="228">
        <v>32</v>
      </c>
      <c r="J2646" s="228">
        <v>32</v>
      </c>
      <c r="K2646" s="228">
        <v>32</v>
      </c>
      <c r="L2646" s="231">
        <v>32</v>
      </c>
      <c r="N2646" s="119" t="str">
        <f t="shared" si="126"/>
        <v>828104-BLACK-140</v>
      </c>
      <c r="O2646" s="122">
        <f>IF(B2646="NET","",IF(B2646="","",IFERROR(VLOOKUP(N2646,EAN!$A:$B,2,FALSE),"MANGLER - MÅ OPPDATERE EAN-FANEN")))</f>
        <v>7048652765550</v>
      </c>
      <c r="P2646" s="119">
        <f t="shared" si="127"/>
        <v>32</v>
      </c>
      <c r="Q2646" s="119">
        <f t="shared" si="128"/>
        <v>32</v>
      </c>
      <c r="S2646" s="137"/>
      <c r="U2646"/>
    </row>
    <row r="2647" spans="1:21" x14ac:dyDescent="0.2">
      <c r="A2647" s="228">
        <v>828104</v>
      </c>
      <c r="B2647" s="228" t="s">
        <v>2179</v>
      </c>
      <c r="C2647" s="228" t="s">
        <v>4204</v>
      </c>
      <c r="D2647" s="228" t="s">
        <v>885</v>
      </c>
      <c r="E2647" s="228" t="s">
        <v>93</v>
      </c>
      <c r="F2647" s="228">
        <v>152</v>
      </c>
      <c r="G2647" s="228" t="s">
        <v>128</v>
      </c>
      <c r="H2647" s="228">
        <v>20</v>
      </c>
      <c r="I2647" s="228">
        <v>20</v>
      </c>
      <c r="J2647" s="228">
        <v>20</v>
      </c>
      <c r="K2647" s="228">
        <v>20</v>
      </c>
      <c r="L2647" s="231">
        <v>20</v>
      </c>
      <c r="N2647" s="119" t="str">
        <f t="shared" si="126"/>
        <v>828104-BLACK-152</v>
      </c>
      <c r="O2647" s="122">
        <f>IF(B2647="NET","",IF(B2647="","",IFERROR(VLOOKUP(N2647,EAN!$A:$B,2,FALSE),"MANGLER - MÅ OPPDATERE EAN-FANEN")))</f>
        <v>7048652765567</v>
      </c>
      <c r="P2647" s="119">
        <f t="shared" si="127"/>
        <v>20</v>
      </c>
      <c r="Q2647" s="119">
        <f t="shared" si="128"/>
        <v>20</v>
      </c>
      <c r="S2647" s="137"/>
      <c r="U2647"/>
    </row>
    <row r="2648" spans="1:21" x14ac:dyDescent="0.2">
      <c r="A2648" s="228">
        <v>828104</v>
      </c>
      <c r="B2648" s="228" t="s">
        <v>2179</v>
      </c>
      <c r="C2648" s="228" t="s">
        <v>4204</v>
      </c>
      <c r="D2648" s="228" t="s">
        <v>886</v>
      </c>
      <c r="E2648" s="228" t="s">
        <v>93</v>
      </c>
      <c r="F2648" s="228">
        <v>164</v>
      </c>
      <c r="G2648" s="228" t="s">
        <v>128</v>
      </c>
      <c r="H2648" s="228">
        <v>9</v>
      </c>
      <c r="I2648" s="228">
        <v>9</v>
      </c>
      <c r="J2648" s="228">
        <v>9</v>
      </c>
      <c r="K2648" s="228">
        <v>9</v>
      </c>
      <c r="L2648" s="231">
        <v>9</v>
      </c>
      <c r="N2648" s="119" t="str">
        <f t="shared" si="126"/>
        <v>828104-BLACK-164</v>
      </c>
      <c r="O2648" s="122">
        <f>IF(B2648="NET","",IF(B2648="","",IFERROR(VLOOKUP(N2648,EAN!$A:$B,2,FALSE),"MANGLER - MÅ OPPDATERE EAN-FANEN")))</f>
        <v>7048652765574</v>
      </c>
      <c r="P2648" s="119">
        <f t="shared" si="127"/>
        <v>9</v>
      </c>
      <c r="Q2648" s="119">
        <f t="shared" si="128"/>
        <v>9</v>
      </c>
      <c r="S2648" s="137"/>
      <c r="U2648"/>
    </row>
    <row r="2649" spans="1:21" x14ac:dyDescent="0.2">
      <c r="A2649" s="228">
        <v>828104</v>
      </c>
      <c r="B2649" s="228" t="s">
        <v>2179</v>
      </c>
      <c r="C2649" s="228" t="s">
        <v>4204</v>
      </c>
      <c r="D2649" s="228" t="s">
        <v>871</v>
      </c>
      <c r="E2649" s="228" t="s">
        <v>2149</v>
      </c>
      <c r="F2649" s="228">
        <v>128</v>
      </c>
      <c r="G2649" s="228" t="s">
        <v>504</v>
      </c>
      <c r="H2649" s="228">
        <v>0</v>
      </c>
      <c r="I2649" s="228">
        <v>0</v>
      </c>
      <c r="J2649" s="228">
        <v>0</v>
      </c>
      <c r="K2649" s="228">
        <v>0</v>
      </c>
      <c r="L2649" s="231">
        <v>0</v>
      </c>
      <c r="N2649" s="119" t="str">
        <f t="shared" si="126"/>
        <v>828104-HYDRO-128</v>
      </c>
      <c r="O2649" s="122">
        <f>IF(B2649="NET","",IF(B2649="","",IFERROR(VLOOKUP(N2649,EAN!$A:$B,2,FALSE),"MANGLER - MÅ OPPDATERE EAN-FANEN")))</f>
        <v>7048652326348</v>
      </c>
      <c r="P2649" s="119">
        <f t="shared" si="127"/>
        <v>0</v>
      </c>
      <c r="Q2649" s="119">
        <f t="shared" si="128"/>
        <v>0</v>
      </c>
      <c r="S2649" s="137"/>
      <c r="U2649"/>
    </row>
    <row r="2650" spans="1:21" x14ac:dyDescent="0.2">
      <c r="A2650" s="228">
        <v>828104</v>
      </c>
      <c r="B2650" s="228" t="s">
        <v>2179</v>
      </c>
      <c r="C2650" s="228" t="s">
        <v>4204</v>
      </c>
      <c r="D2650" s="228" t="s">
        <v>872</v>
      </c>
      <c r="E2650" s="228" t="s">
        <v>2149</v>
      </c>
      <c r="F2650" s="228">
        <v>140</v>
      </c>
      <c r="G2650" s="228" t="s">
        <v>504</v>
      </c>
      <c r="H2650" s="228">
        <v>0</v>
      </c>
      <c r="I2650" s="228">
        <v>0</v>
      </c>
      <c r="J2650" s="228">
        <v>0</v>
      </c>
      <c r="K2650" s="228">
        <v>0</v>
      </c>
      <c r="L2650" s="231">
        <v>0</v>
      </c>
      <c r="N2650" s="119" t="str">
        <f t="shared" si="126"/>
        <v>828104-HYDRO-140</v>
      </c>
      <c r="O2650" s="122">
        <f>IF(B2650="NET","",IF(B2650="","",IFERROR(VLOOKUP(N2650,EAN!$A:$B,2,FALSE),"MANGLER - MÅ OPPDATERE EAN-FANEN")))</f>
        <v>7048652326355</v>
      </c>
      <c r="P2650" s="119">
        <f t="shared" si="127"/>
        <v>0</v>
      </c>
      <c r="Q2650" s="119">
        <f t="shared" si="128"/>
        <v>0</v>
      </c>
      <c r="S2650" s="137"/>
      <c r="U2650"/>
    </row>
    <row r="2651" spans="1:21" x14ac:dyDescent="0.2">
      <c r="A2651" s="228">
        <v>828104</v>
      </c>
      <c r="B2651" s="228" t="s">
        <v>2179</v>
      </c>
      <c r="C2651" s="228" t="s">
        <v>4204</v>
      </c>
      <c r="D2651" s="228" t="s">
        <v>873</v>
      </c>
      <c r="E2651" s="228" t="s">
        <v>2149</v>
      </c>
      <c r="F2651" s="228">
        <v>152</v>
      </c>
      <c r="G2651" s="228" t="s">
        <v>504</v>
      </c>
      <c r="H2651" s="228">
        <v>0</v>
      </c>
      <c r="I2651" s="228">
        <v>0</v>
      </c>
      <c r="J2651" s="228">
        <v>0</v>
      </c>
      <c r="K2651" s="228">
        <v>0</v>
      </c>
      <c r="L2651" s="231">
        <v>0</v>
      </c>
      <c r="N2651" s="119" t="str">
        <f t="shared" si="126"/>
        <v>828104-HYDRO-152</v>
      </c>
      <c r="O2651" s="122">
        <f>IF(B2651="NET","",IF(B2651="","",IFERROR(VLOOKUP(N2651,EAN!$A:$B,2,FALSE),"MANGLER - MÅ OPPDATERE EAN-FANEN")))</f>
        <v>7048652326362</v>
      </c>
      <c r="P2651" s="119">
        <f t="shared" si="127"/>
        <v>0</v>
      </c>
      <c r="Q2651" s="119">
        <f t="shared" si="128"/>
        <v>0</v>
      </c>
      <c r="S2651" s="137"/>
      <c r="U2651"/>
    </row>
    <row r="2652" spans="1:21" x14ac:dyDescent="0.2">
      <c r="A2652" s="228">
        <v>828104</v>
      </c>
      <c r="B2652" s="228" t="s">
        <v>2179</v>
      </c>
      <c r="C2652" s="228" t="s">
        <v>4204</v>
      </c>
      <c r="D2652" s="228" t="s">
        <v>874</v>
      </c>
      <c r="E2652" s="228" t="s">
        <v>2149</v>
      </c>
      <c r="F2652" s="228">
        <v>164</v>
      </c>
      <c r="G2652" s="228" t="s">
        <v>504</v>
      </c>
      <c r="H2652" s="228">
        <v>0</v>
      </c>
      <c r="I2652" s="228">
        <v>0</v>
      </c>
      <c r="J2652" s="228">
        <v>0</v>
      </c>
      <c r="K2652" s="228">
        <v>0</v>
      </c>
      <c r="L2652" s="231">
        <v>0</v>
      </c>
      <c r="N2652" s="119" t="str">
        <f t="shared" si="126"/>
        <v>828104-HYDRO-164</v>
      </c>
      <c r="O2652" s="122">
        <f>IF(B2652="NET","",IF(B2652="","",IFERROR(VLOOKUP(N2652,EAN!$A:$B,2,FALSE),"MANGLER - MÅ OPPDATERE EAN-FANEN")))</f>
        <v>7048652326379</v>
      </c>
      <c r="P2652" s="119">
        <f t="shared" si="127"/>
        <v>0</v>
      </c>
      <c r="Q2652" s="119">
        <f t="shared" si="128"/>
        <v>0</v>
      </c>
      <c r="S2652" s="137"/>
      <c r="U2652"/>
    </row>
    <row r="2653" spans="1:21" x14ac:dyDescent="0.2">
      <c r="A2653" s="228">
        <v>828104</v>
      </c>
      <c r="B2653" s="228" t="s">
        <v>2179</v>
      </c>
      <c r="C2653" s="228" t="s">
        <v>4204</v>
      </c>
      <c r="D2653" s="228" t="s">
        <v>875</v>
      </c>
      <c r="E2653" s="228" t="s">
        <v>91</v>
      </c>
      <c r="F2653" s="228">
        <v>128</v>
      </c>
      <c r="G2653" s="228" t="s">
        <v>504</v>
      </c>
      <c r="H2653" s="228">
        <v>0</v>
      </c>
      <c r="I2653" s="228">
        <v>0</v>
      </c>
      <c r="J2653" s="228">
        <v>0</v>
      </c>
      <c r="K2653" s="228">
        <v>0</v>
      </c>
      <c r="L2653" s="231">
        <v>0</v>
      </c>
      <c r="N2653" s="119" t="str">
        <f t="shared" si="126"/>
        <v>828104-RBLUE-128</v>
      </c>
      <c r="O2653" s="122">
        <f>IF(B2653="NET","",IF(B2653="","",IFERROR(VLOOKUP(N2653,EAN!$A:$B,2,FALSE),"MANGLER - MÅ OPPDATERE EAN-FANEN")))</f>
        <v>7048652326386</v>
      </c>
      <c r="P2653" s="119">
        <f t="shared" si="127"/>
        <v>0</v>
      </c>
      <c r="Q2653" s="119">
        <f t="shared" si="128"/>
        <v>0</v>
      </c>
      <c r="S2653" s="137"/>
      <c r="U2653"/>
    </row>
    <row r="2654" spans="1:21" x14ac:dyDescent="0.2">
      <c r="A2654" s="228">
        <v>828104</v>
      </c>
      <c r="B2654" s="228" t="s">
        <v>2179</v>
      </c>
      <c r="C2654" s="228" t="s">
        <v>4204</v>
      </c>
      <c r="D2654" s="228" t="s">
        <v>876</v>
      </c>
      <c r="E2654" s="228" t="s">
        <v>91</v>
      </c>
      <c r="F2654" s="228">
        <v>140</v>
      </c>
      <c r="G2654" s="228" t="s">
        <v>504</v>
      </c>
      <c r="H2654" s="228">
        <v>1</v>
      </c>
      <c r="I2654" s="228">
        <v>1</v>
      </c>
      <c r="J2654" s="228">
        <v>1</v>
      </c>
      <c r="K2654" s="228">
        <v>1</v>
      </c>
      <c r="L2654" s="231">
        <v>1</v>
      </c>
      <c r="N2654" s="119" t="str">
        <f t="shared" si="126"/>
        <v>828104-RBLUE-140</v>
      </c>
      <c r="O2654" s="122">
        <f>IF(B2654="NET","",IF(B2654="","",IFERROR(VLOOKUP(N2654,EAN!$A:$B,2,FALSE),"MANGLER - MÅ OPPDATERE EAN-FANEN")))</f>
        <v>7048652326393</v>
      </c>
      <c r="P2654" s="119">
        <f t="shared" si="127"/>
        <v>1</v>
      </c>
      <c r="Q2654" s="119">
        <f t="shared" si="128"/>
        <v>1</v>
      </c>
      <c r="S2654" s="137"/>
      <c r="U2654"/>
    </row>
    <row r="2655" spans="1:21" x14ac:dyDescent="0.2">
      <c r="A2655" s="228">
        <v>828104</v>
      </c>
      <c r="B2655" s="228" t="s">
        <v>2179</v>
      </c>
      <c r="C2655" s="228" t="s">
        <v>4204</v>
      </c>
      <c r="D2655" s="228" t="s">
        <v>877</v>
      </c>
      <c r="E2655" s="228" t="s">
        <v>91</v>
      </c>
      <c r="F2655" s="228">
        <v>152</v>
      </c>
      <c r="G2655" s="228" t="s">
        <v>504</v>
      </c>
      <c r="H2655" s="228">
        <v>28</v>
      </c>
      <c r="I2655" s="228">
        <v>28</v>
      </c>
      <c r="J2655" s="228">
        <v>28</v>
      </c>
      <c r="K2655" s="228">
        <v>28</v>
      </c>
      <c r="L2655" s="231">
        <v>28</v>
      </c>
      <c r="N2655" s="119" t="str">
        <f t="shared" si="126"/>
        <v>828104-RBLUE-152</v>
      </c>
      <c r="O2655" s="122">
        <f>IF(B2655="NET","",IF(B2655="","",IFERROR(VLOOKUP(N2655,EAN!$A:$B,2,FALSE),"MANGLER - MÅ OPPDATERE EAN-FANEN")))</f>
        <v>7048652326409</v>
      </c>
      <c r="P2655" s="119">
        <f t="shared" si="127"/>
        <v>28</v>
      </c>
      <c r="Q2655" s="119">
        <f t="shared" si="128"/>
        <v>28</v>
      </c>
      <c r="S2655" s="137"/>
      <c r="U2655"/>
    </row>
    <row r="2656" spans="1:21" x14ac:dyDescent="0.2">
      <c r="A2656" s="228">
        <v>828104</v>
      </c>
      <c r="B2656" s="228" t="s">
        <v>2179</v>
      </c>
      <c r="C2656" s="228" t="s">
        <v>4204</v>
      </c>
      <c r="D2656" s="228" t="s">
        <v>878</v>
      </c>
      <c r="E2656" s="228" t="s">
        <v>91</v>
      </c>
      <c r="F2656" s="228">
        <v>164</v>
      </c>
      <c r="G2656" s="228" t="s">
        <v>504</v>
      </c>
      <c r="H2656" s="228">
        <v>28</v>
      </c>
      <c r="I2656" s="228">
        <v>28</v>
      </c>
      <c r="J2656" s="228">
        <v>28</v>
      </c>
      <c r="K2656" s="228">
        <v>28</v>
      </c>
      <c r="L2656" s="231">
        <v>28</v>
      </c>
      <c r="N2656" s="119" t="str">
        <f t="shared" si="126"/>
        <v>828104-RBLUE-164</v>
      </c>
      <c r="O2656" s="122">
        <f>IF(B2656="NET","",IF(B2656="","",IFERROR(VLOOKUP(N2656,EAN!$A:$B,2,FALSE),"MANGLER - MÅ OPPDATERE EAN-FANEN")))</f>
        <v>7048652326416</v>
      </c>
      <c r="P2656" s="119">
        <f t="shared" si="127"/>
        <v>28</v>
      </c>
      <c r="Q2656" s="119">
        <f t="shared" si="128"/>
        <v>28</v>
      </c>
      <c r="S2656" s="137"/>
      <c r="U2656"/>
    </row>
    <row r="2657" spans="1:21" x14ac:dyDescent="0.2">
      <c r="A2657" s="228">
        <v>828104</v>
      </c>
      <c r="B2657" s="228" t="s">
        <v>2179</v>
      </c>
      <c r="C2657" s="228" t="s">
        <v>4204</v>
      </c>
      <c r="D2657" s="228" t="s">
        <v>879</v>
      </c>
      <c r="E2657" s="228" t="s">
        <v>92</v>
      </c>
      <c r="F2657" s="228">
        <v>128</v>
      </c>
      <c r="G2657" s="228" t="s">
        <v>504</v>
      </c>
      <c r="H2657" s="228">
        <v>0</v>
      </c>
      <c r="I2657" s="228">
        <v>0</v>
      </c>
      <c r="J2657" s="228">
        <v>0</v>
      </c>
      <c r="K2657" s="228">
        <v>0</v>
      </c>
      <c r="L2657" s="231">
        <v>0</v>
      </c>
      <c r="N2657" s="119" t="str">
        <f t="shared" si="126"/>
        <v>828104-SEGRY-128</v>
      </c>
      <c r="O2657" s="122">
        <f>IF(B2657="NET","",IF(B2657="","",IFERROR(VLOOKUP(N2657,EAN!$A:$B,2,FALSE),"MANGLER - MÅ OPPDATERE EAN-FANEN")))</f>
        <v>7048652326423</v>
      </c>
      <c r="P2657" s="119">
        <f t="shared" si="127"/>
        <v>0</v>
      </c>
      <c r="Q2657" s="119">
        <f t="shared" si="128"/>
        <v>0</v>
      </c>
      <c r="S2657" s="137"/>
      <c r="U2657"/>
    </row>
    <row r="2658" spans="1:21" x14ac:dyDescent="0.2">
      <c r="A2658" s="228">
        <v>828104</v>
      </c>
      <c r="B2658" s="228" t="s">
        <v>2179</v>
      </c>
      <c r="C2658" s="228" t="s">
        <v>4204</v>
      </c>
      <c r="D2658" s="228" t="s">
        <v>880</v>
      </c>
      <c r="E2658" s="228" t="s">
        <v>92</v>
      </c>
      <c r="F2658" s="228">
        <v>140</v>
      </c>
      <c r="G2658" s="228" t="s">
        <v>504</v>
      </c>
      <c r="H2658" s="228">
        <v>0</v>
      </c>
      <c r="I2658" s="228">
        <v>0</v>
      </c>
      <c r="J2658" s="228">
        <v>0</v>
      </c>
      <c r="K2658" s="228">
        <v>0</v>
      </c>
      <c r="L2658" s="231">
        <v>0</v>
      </c>
      <c r="N2658" s="119" t="str">
        <f t="shared" si="126"/>
        <v>828104-SEGRY-140</v>
      </c>
      <c r="O2658" s="122">
        <f>IF(B2658="NET","",IF(B2658="","",IFERROR(VLOOKUP(N2658,EAN!$A:$B,2,FALSE),"MANGLER - MÅ OPPDATERE EAN-FANEN")))</f>
        <v>7048652326430</v>
      </c>
      <c r="P2658" s="119">
        <f t="shared" si="127"/>
        <v>0</v>
      </c>
      <c r="Q2658" s="119">
        <f t="shared" si="128"/>
        <v>0</v>
      </c>
      <c r="S2658" s="137"/>
      <c r="U2658"/>
    </row>
    <row r="2659" spans="1:21" x14ac:dyDescent="0.2">
      <c r="A2659" s="228">
        <v>828104</v>
      </c>
      <c r="B2659" s="228" t="s">
        <v>2179</v>
      </c>
      <c r="C2659" s="228" t="s">
        <v>4204</v>
      </c>
      <c r="D2659" s="228" t="s">
        <v>881</v>
      </c>
      <c r="E2659" s="228" t="s">
        <v>92</v>
      </c>
      <c r="F2659" s="228">
        <v>152</v>
      </c>
      <c r="G2659" s="228" t="s">
        <v>504</v>
      </c>
      <c r="H2659" s="228">
        <v>0</v>
      </c>
      <c r="I2659" s="228">
        <v>0</v>
      </c>
      <c r="J2659" s="228">
        <v>0</v>
      </c>
      <c r="K2659" s="228">
        <v>0</v>
      </c>
      <c r="L2659" s="231">
        <v>0</v>
      </c>
      <c r="N2659" s="119" t="str">
        <f t="shared" si="126"/>
        <v>828104-SEGRY-152</v>
      </c>
      <c r="O2659" s="122">
        <f>IF(B2659="NET","",IF(B2659="","",IFERROR(VLOOKUP(N2659,EAN!$A:$B,2,FALSE),"MANGLER - MÅ OPPDATERE EAN-FANEN")))</f>
        <v>7048652326447</v>
      </c>
      <c r="P2659" s="119">
        <f t="shared" si="127"/>
        <v>0</v>
      </c>
      <c r="Q2659" s="119">
        <f t="shared" si="128"/>
        <v>0</v>
      </c>
      <c r="S2659" s="137"/>
      <c r="U2659"/>
    </row>
    <row r="2660" spans="1:21" x14ac:dyDescent="0.2">
      <c r="A2660" s="228">
        <v>828104</v>
      </c>
      <c r="B2660" s="228" t="s">
        <v>2179</v>
      </c>
      <c r="C2660" s="228" t="s">
        <v>4204</v>
      </c>
      <c r="D2660" s="228" t="s">
        <v>882</v>
      </c>
      <c r="E2660" s="228" t="s">
        <v>92</v>
      </c>
      <c r="F2660" s="228">
        <v>164</v>
      </c>
      <c r="G2660" s="228" t="s">
        <v>504</v>
      </c>
      <c r="H2660" s="228">
        <v>0</v>
      </c>
      <c r="I2660" s="228">
        <v>0</v>
      </c>
      <c r="J2660" s="228">
        <v>0</v>
      </c>
      <c r="K2660" s="228">
        <v>0</v>
      </c>
      <c r="L2660" s="231">
        <v>0</v>
      </c>
      <c r="N2660" s="119" t="str">
        <f t="shared" si="126"/>
        <v>828104-SEGRY-164</v>
      </c>
      <c r="O2660" s="122">
        <f>IF(B2660="NET","",IF(B2660="","",IFERROR(VLOOKUP(N2660,EAN!$A:$B,2,FALSE),"MANGLER - MÅ OPPDATERE EAN-FANEN")))</f>
        <v>7048652326454</v>
      </c>
      <c r="P2660" s="119">
        <f t="shared" si="127"/>
        <v>0</v>
      </c>
      <c r="Q2660" s="119">
        <f t="shared" si="128"/>
        <v>0</v>
      </c>
      <c r="S2660" s="137"/>
      <c r="U2660"/>
    </row>
    <row r="2661" spans="1:21" x14ac:dyDescent="0.2">
      <c r="A2661" s="229">
        <v>828105</v>
      </c>
      <c r="B2661" s="228" t="s">
        <v>248</v>
      </c>
      <c r="C2661" s="228"/>
      <c r="D2661" s="228"/>
      <c r="E2661" s="228"/>
      <c r="F2661" s="228"/>
      <c r="G2661" s="228"/>
      <c r="H2661" s="229">
        <v>202226</v>
      </c>
      <c r="I2661" s="229">
        <v>202227</v>
      </c>
      <c r="J2661" s="229">
        <v>202228</v>
      </c>
      <c r="K2661" s="229">
        <v>202229</v>
      </c>
      <c r="L2661" s="232">
        <v>202234</v>
      </c>
      <c r="N2661" s="119" t="str">
        <f t="shared" si="126"/>
        <v>828105-</v>
      </c>
      <c r="O2661" s="122" t="str">
        <f>IF(B2661="NET","",IF(B2661="","",IFERROR(VLOOKUP(N2661,EAN!$A:$B,2,FALSE),"MANGLER - MÅ OPPDATERE EAN-FANEN")))</f>
        <v/>
      </c>
      <c r="P2661" s="119">
        <f t="shared" si="127"/>
        <v>202226</v>
      </c>
      <c r="Q2661" s="119">
        <f t="shared" si="128"/>
        <v>202234</v>
      </c>
      <c r="S2661" s="137"/>
      <c r="U2661"/>
    </row>
    <row r="2662" spans="1:21" x14ac:dyDescent="0.2">
      <c r="A2662" s="228">
        <v>828105</v>
      </c>
      <c r="B2662" s="228" t="s">
        <v>2180</v>
      </c>
      <c r="C2662" s="228" t="s">
        <v>4204</v>
      </c>
      <c r="D2662" s="228" t="s">
        <v>2328</v>
      </c>
      <c r="E2662" s="228" t="s">
        <v>4509</v>
      </c>
      <c r="F2662" s="228">
        <v>128</v>
      </c>
      <c r="G2662" s="228" t="s">
        <v>128</v>
      </c>
      <c r="H2662" s="228">
        <v>41</v>
      </c>
      <c r="I2662" s="228">
        <v>41</v>
      </c>
      <c r="J2662" s="228">
        <v>41</v>
      </c>
      <c r="K2662" s="228">
        <v>41</v>
      </c>
      <c r="L2662" s="231">
        <v>41</v>
      </c>
      <c r="N2662" s="119" t="str">
        <f t="shared" si="126"/>
        <v>828105-56001-128</v>
      </c>
      <c r="O2662" s="122">
        <f>IF(B2662="NET","",IF(B2662="","",IFERROR(VLOOKUP(N2662,EAN!$A:$B,2,FALSE),"MANGLER - MÅ OPPDATERE EAN-FANEN")))</f>
        <v>7048652763587</v>
      </c>
      <c r="P2662" s="119">
        <f t="shared" si="127"/>
        <v>41</v>
      </c>
      <c r="Q2662" s="119">
        <f t="shared" si="128"/>
        <v>41</v>
      </c>
      <c r="S2662" s="137"/>
      <c r="U2662"/>
    </row>
    <row r="2663" spans="1:21" x14ac:dyDescent="0.2">
      <c r="A2663" s="228">
        <v>828105</v>
      </c>
      <c r="B2663" s="228" t="s">
        <v>2180</v>
      </c>
      <c r="C2663" s="228" t="s">
        <v>4204</v>
      </c>
      <c r="D2663" s="228" t="s">
        <v>2329</v>
      </c>
      <c r="E2663" s="228" t="s">
        <v>4509</v>
      </c>
      <c r="F2663" s="228">
        <v>140</v>
      </c>
      <c r="G2663" s="228" t="s">
        <v>128</v>
      </c>
      <c r="H2663" s="228">
        <v>47</v>
      </c>
      <c r="I2663" s="228">
        <v>47</v>
      </c>
      <c r="J2663" s="228">
        <v>47</v>
      </c>
      <c r="K2663" s="228">
        <v>47</v>
      </c>
      <c r="L2663" s="231">
        <v>47</v>
      </c>
      <c r="N2663" s="119" t="str">
        <f t="shared" si="126"/>
        <v>828105-56001-140</v>
      </c>
      <c r="O2663" s="122">
        <f>IF(B2663="NET","",IF(B2663="","",IFERROR(VLOOKUP(N2663,EAN!$A:$B,2,FALSE),"MANGLER - MÅ OPPDATERE EAN-FANEN")))</f>
        <v>7048652763594</v>
      </c>
      <c r="P2663" s="119">
        <f t="shared" si="127"/>
        <v>47</v>
      </c>
      <c r="Q2663" s="119">
        <f t="shared" si="128"/>
        <v>47</v>
      </c>
      <c r="S2663" s="137"/>
      <c r="U2663"/>
    </row>
    <row r="2664" spans="1:21" x14ac:dyDescent="0.2">
      <c r="A2664" s="228">
        <v>828105</v>
      </c>
      <c r="B2664" s="228" t="s">
        <v>2180</v>
      </c>
      <c r="C2664" s="228" t="s">
        <v>4204</v>
      </c>
      <c r="D2664" s="228" t="s">
        <v>2330</v>
      </c>
      <c r="E2664" s="228" t="s">
        <v>4509</v>
      </c>
      <c r="F2664" s="228">
        <v>152</v>
      </c>
      <c r="G2664" s="228" t="s">
        <v>128</v>
      </c>
      <c r="H2664" s="228">
        <v>45</v>
      </c>
      <c r="I2664" s="228">
        <v>45</v>
      </c>
      <c r="J2664" s="228">
        <v>45</v>
      </c>
      <c r="K2664" s="228">
        <v>45</v>
      </c>
      <c r="L2664" s="231">
        <v>45</v>
      </c>
      <c r="N2664" s="119" t="str">
        <f t="shared" si="126"/>
        <v>828105-56001-152</v>
      </c>
      <c r="O2664" s="122">
        <f>IF(B2664="NET","",IF(B2664="","",IFERROR(VLOOKUP(N2664,EAN!$A:$B,2,FALSE),"MANGLER - MÅ OPPDATERE EAN-FANEN")))</f>
        <v>7048652763600</v>
      </c>
      <c r="P2664" s="119">
        <f t="shared" si="127"/>
        <v>45</v>
      </c>
      <c r="Q2664" s="119">
        <f t="shared" si="128"/>
        <v>45</v>
      </c>
      <c r="S2664" s="137"/>
      <c r="U2664"/>
    </row>
    <row r="2665" spans="1:21" x14ac:dyDescent="0.2">
      <c r="A2665" s="228">
        <v>828105</v>
      </c>
      <c r="B2665" s="228" t="s">
        <v>2180</v>
      </c>
      <c r="C2665" s="228" t="s">
        <v>4204</v>
      </c>
      <c r="D2665" s="228" t="s">
        <v>2331</v>
      </c>
      <c r="E2665" s="228" t="s">
        <v>4509</v>
      </c>
      <c r="F2665" s="228">
        <v>164</v>
      </c>
      <c r="G2665" s="228" t="s">
        <v>128</v>
      </c>
      <c r="H2665" s="228">
        <v>38</v>
      </c>
      <c r="I2665" s="228">
        <v>38</v>
      </c>
      <c r="J2665" s="228">
        <v>38</v>
      </c>
      <c r="K2665" s="228">
        <v>38</v>
      </c>
      <c r="L2665" s="231">
        <v>38</v>
      </c>
      <c r="N2665" s="119" t="str">
        <f t="shared" si="126"/>
        <v>828105-56001-164</v>
      </c>
      <c r="O2665" s="122">
        <f>IF(B2665="NET","",IF(B2665="","",IFERROR(VLOOKUP(N2665,EAN!$A:$B,2,FALSE),"MANGLER - MÅ OPPDATERE EAN-FANEN")))</f>
        <v>7048652763617</v>
      </c>
      <c r="P2665" s="119">
        <f t="shared" si="127"/>
        <v>38</v>
      </c>
      <c r="Q2665" s="119">
        <f t="shared" si="128"/>
        <v>38</v>
      </c>
      <c r="S2665" s="137"/>
      <c r="U2665"/>
    </row>
    <row r="2666" spans="1:21" x14ac:dyDescent="0.2">
      <c r="A2666" s="228">
        <v>828105</v>
      </c>
      <c r="B2666" s="228" t="s">
        <v>2180</v>
      </c>
      <c r="C2666" s="228" t="s">
        <v>4204</v>
      </c>
      <c r="D2666" s="228" t="s">
        <v>2332</v>
      </c>
      <c r="E2666" s="228" t="s">
        <v>4357</v>
      </c>
      <c r="F2666" s="228">
        <v>128</v>
      </c>
      <c r="G2666" s="228" t="s">
        <v>128</v>
      </c>
      <c r="H2666" s="228">
        <v>43</v>
      </c>
      <c r="I2666" s="228">
        <v>43</v>
      </c>
      <c r="J2666" s="228">
        <v>43</v>
      </c>
      <c r="K2666" s="228">
        <v>43</v>
      </c>
      <c r="L2666" s="231">
        <v>43</v>
      </c>
      <c r="N2666" s="119" t="str">
        <f t="shared" si="126"/>
        <v>828105-77200-128</v>
      </c>
      <c r="O2666" s="122">
        <f>IF(B2666="NET","",IF(B2666="","",IFERROR(VLOOKUP(N2666,EAN!$A:$B,2,FALSE),"MANGLER - MÅ OPPDATERE EAN-FANEN")))</f>
        <v>7048652763624</v>
      </c>
      <c r="P2666" s="119">
        <f t="shared" si="127"/>
        <v>43</v>
      </c>
      <c r="Q2666" s="119">
        <f t="shared" si="128"/>
        <v>43</v>
      </c>
      <c r="S2666" s="137"/>
      <c r="U2666"/>
    </row>
    <row r="2667" spans="1:21" x14ac:dyDescent="0.2">
      <c r="A2667" s="228">
        <v>828105</v>
      </c>
      <c r="B2667" s="228" t="s">
        <v>2180</v>
      </c>
      <c r="C2667" s="228" t="s">
        <v>4204</v>
      </c>
      <c r="D2667" s="228" t="s">
        <v>2333</v>
      </c>
      <c r="E2667" s="228" t="s">
        <v>4357</v>
      </c>
      <c r="F2667" s="228">
        <v>140</v>
      </c>
      <c r="G2667" s="228" t="s">
        <v>128</v>
      </c>
      <c r="H2667" s="228">
        <v>42</v>
      </c>
      <c r="I2667" s="228">
        <v>42</v>
      </c>
      <c r="J2667" s="228">
        <v>42</v>
      </c>
      <c r="K2667" s="228">
        <v>42</v>
      </c>
      <c r="L2667" s="231">
        <v>42</v>
      </c>
      <c r="N2667" s="119" t="str">
        <f t="shared" si="126"/>
        <v>828105-77200-140</v>
      </c>
      <c r="O2667" s="122">
        <f>IF(B2667="NET","",IF(B2667="","",IFERROR(VLOOKUP(N2667,EAN!$A:$B,2,FALSE),"MANGLER - MÅ OPPDATERE EAN-FANEN")))</f>
        <v>7048652763631</v>
      </c>
      <c r="P2667" s="119">
        <f t="shared" si="127"/>
        <v>42</v>
      </c>
      <c r="Q2667" s="119">
        <f t="shared" si="128"/>
        <v>42</v>
      </c>
      <c r="S2667" s="137"/>
      <c r="U2667"/>
    </row>
    <row r="2668" spans="1:21" x14ac:dyDescent="0.2">
      <c r="A2668" s="228">
        <v>828105</v>
      </c>
      <c r="B2668" s="228" t="s">
        <v>2180</v>
      </c>
      <c r="C2668" s="228" t="s">
        <v>4204</v>
      </c>
      <c r="D2668" s="228" t="s">
        <v>2334</v>
      </c>
      <c r="E2668" s="228" t="s">
        <v>4357</v>
      </c>
      <c r="F2668" s="228">
        <v>152</v>
      </c>
      <c r="G2668" s="228" t="s">
        <v>128</v>
      </c>
      <c r="H2668" s="228">
        <v>14</v>
      </c>
      <c r="I2668" s="228">
        <v>14</v>
      </c>
      <c r="J2668" s="228">
        <v>14</v>
      </c>
      <c r="K2668" s="228">
        <v>14</v>
      </c>
      <c r="L2668" s="231">
        <v>14</v>
      </c>
      <c r="N2668" s="119" t="str">
        <f t="shared" si="126"/>
        <v>828105-77200-152</v>
      </c>
      <c r="O2668" s="122">
        <f>IF(B2668="NET","",IF(B2668="","",IFERROR(VLOOKUP(N2668,EAN!$A:$B,2,FALSE),"MANGLER - MÅ OPPDATERE EAN-FANEN")))</f>
        <v>7048652763648</v>
      </c>
      <c r="P2668" s="119">
        <f t="shared" si="127"/>
        <v>14</v>
      </c>
      <c r="Q2668" s="119">
        <f t="shared" si="128"/>
        <v>14</v>
      </c>
      <c r="S2668" s="137"/>
      <c r="U2668"/>
    </row>
    <row r="2669" spans="1:21" x14ac:dyDescent="0.2">
      <c r="A2669" s="228">
        <v>828105</v>
      </c>
      <c r="B2669" s="228" t="s">
        <v>2180</v>
      </c>
      <c r="C2669" s="228" t="s">
        <v>4204</v>
      </c>
      <c r="D2669" s="228" t="s">
        <v>2335</v>
      </c>
      <c r="E2669" s="228" t="s">
        <v>4357</v>
      </c>
      <c r="F2669" s="228">
        <v>164</v>
      </c>
      <c r="G2669" s="228" t="s">
        <v>128</v>
      </c>
      <c r="H2669" s="228">
        <v>27</v>
      </c>
      <c r="I2669" s="228">
        <v>27</v>
      </c>
      <c r="J2669" s="228">
        <v>27</v>
      </c>
      <c r="K2669" s="228">
        <v>27</v>
      </c>
      <c r="L2669" s="231">
        <v>27</v>
      </c>
      <c r="N2669" s="119" t="str">
        <f t="shared" si="126"/>
        <v>828105-77200-164</v>
      </c>
      <c r="O2669" s="122">
        <f>IF(B2669="NET","",IF(B2669="","",IFERROR(VLOOKUP(N2669,EAN!$A:$B,2,FALSE),"MANGLER - MÅ OPPDATERE EAN-FANEN")))</f>
        <v>7048652763655</v>
      </c>
      <c r="P2669" s="119">
        <f t="shared" si="127"/>
        <v>27</v>
      </c>
      <c r="Q2669" s="119">
        <f t="shared" si="128"/>
        <v>27</v>
      </c>
      <c r="S2669" s="137"/>
      <c r="U2669"/>
    </row>
    <row r="2670" spans="1:21" x14ac:dyDescent="0.2">
      <c r="A2670" s="228">
        <v>828105</v>
      </c>
      <c r="B2670" s="228" t="s">
        <v>2180</v>
      </c>
      <c r="C2670" s="228" t="s">
        <v>4204</v>
      </c>
      <c r="D2670" s="228" t="s">
        <v>2324</v>
      </c>
      <c r="E2670" s="228" t="s">
        <v>3079</v>
      </c>
      <c r="F2670" s="228">
        <v>128</v>
      </c>
      <c r="G2670" s="228" t="s">
        <v>128</v>
      </c>
      <c r="H2670" s="228">
        <v>57</v>
      </c>
      <c r="I2670" s="228">
        <v>57</v>
      </c>
      <c r="J2670" s="228">
        <v>57</v>
      </c>
      <c r="K2670" s="228">
        <v>57</v>
      </c>
      <c r="L2670" s="231">
        <v>57</v>
      </c>
      <c r="N2670" s="119" t="str">
        <f t="shared" si="126"/>
        <v>828105-88300-128</v>
      </c>
      <c r="O2670" s="122">
        <f>IF(B2670="NET","",IF(B2670="","",IFERROR(VLOOKUP(N2670,EAN!$A:$B,2,FALSE),"MANGLER - MÅ OPPDATERE EAN-FANEN")))</f>
        <v>7048652763662</v>
      </c>
      <c r="P2670" s="119">
        <f t="shared" si="127"/>
        <v>57</v>
      </c>
      <c r="Q2670" s="119">
        <f t="shared" si="128"/>
        <v>57</v>
      </c>
      <c r="S2670" s="137"/>
      <c r="U2670"/>
    </row>
    <row r="2671" spans="1:21" x14ac:dyDescent="0.2">
      <c r="A2671" s="228">
        <v>828105</v>
      </c>
      <c r="B2671" s="228" t="s">
        <v>2180</v>
      </c>
      <c r="C2671" s="228" t="s">
        <v>4204</v>
      </c>
      <c r="D2671" s="228" t="s">
        <v>2325</v>
      </c>
      <c r="E2671" s="228" t="s">
        <v>3079</v>
      </c>
      <c r="F2671" s="228">
        <v>140</v>
      </c>
      <c r="G2671" s="228" t="s">
        <v>128</v>
      </c>
      <c r="H2671" s="228">
        <v>38</v>
      </c>
      <c r="I2671" s="228">
        <v>38</v>
      </c>
      <c r="J2671" s="228">
        <v>38</v>
      </c>
      <c r="K2671" s="228">
        <v>38</v>
      </c>
      <c r="L2671" s="231">
        <v>38</v>
      </c>
      <c r="N2671" s="119" t="str">
        <f t="shared" si="126"/>
        <v>828105-88300-140</v>
      </c>
      <c r="O2671" s="122">
        <f>IF(B2671="NET","",IF(B2671="","",IFERROR(VLOOKUP(N2671,EAN!$A:$B,2,FALSE),"MANGLER - MÅ OPPDATERE EAN-FANEN")))</f>
        <v>7048652763679</v>
      </c>
      <c r="P2671" s="119">
        <f t="shared" si="127"/>
        <v>38</v>
      </c>
      <c r="Q2671" s="119">
        <f t="shared" si="128"/>
        <v>38</v>
      </c>
      <c r="S2671" s="137"/>
      <c r="U2671"/>
    </row>
    <row r="2672" spans="1:21" x14ac:dyDescent="0.2">
      <c r="A2672" s="228">
        <v>828105</v>
      </c>
      <c r="B2672" s="228" t="s">
        <v>2180</v>
      </c>
      <c r="C2672" s="228" t="s">
        <v>4204</v>
      </c>
      <c r="D2672" s="228" t="s">
        <v>2326</v>
      </c>
      <c r="E2672" s="228" t="s">
        <v>3079</v>
      </c>
      <c r="F2672" s="228">
        <v>152</v>
      </c>
      <c r="G2672" s="228" t="s">
        <v>128</v>
      </c>
      <c r="H2672" s="228">
        <v>45</v>
      </c>
      <c r="I2672" s="228">
        <v>45</v>
      </c>
      <c r="J2672" s="228">
        <v>45</v>
      </c>
      <c r="K2672" s="228">
        <v>45</v>
      </c>
      <c r="L2672" s="231">
        <v>45</v>
      </c>
      <c r="N2672" s="119" t="str">
        <f t="shared" si="126"/>
        <v>828105-88300-152</v>
      </c>
      <c r="O2672" s="122">
        <f>IF(B2672="NET","",IF(B2672="","",IFERROR(VLOOKUP(N2672,EAN!$A:$B,2,FALSE),"MANGLER - MÅ OPPDATERE EAN-FANEN")))</f>
        <v>7048652763686</v>
      </c>
      <c r="P2672" s="119">
        <f t="shared" si="127"/>
        <v>45</v>
      </c>
      <c r="Q2672" s="119">
        <f t="shared" si="128"/>
        <v>45</v>
      </c>
      <c r="S2672" s="137"/>
      <c r="U2672"/>
    </row>
    <row r="2673" spans="1:21" x14ac:dyDescent="0.2">
      <c r="A2673" s="228">
        <v>828105</v>
      </c>
      <c r="B2673" s="228" t="s">
        <v>2180</v>
      </c>
      <c r="C2673" s="228" t="s">
        <v>4204</v>
      </c>
      <c r="D2673" s="228" t="s">
        <v>2327</v>
      </c>
      <c r="E2673" s="228" t="s">
        <v>3079</v>
      </c>
      <c r="F2673" s="228">
        <v>164</v>
      </c>
      <c r="G2673" s="228" t="s">
        <v>128</v>
      </c>
      <c r="H2673" s="228">
        <v>17</v>
      </c>
      <c r="I2673" s="228">
        <v>17</v>
      </c>
      <c r="J2673" s="228">
        <v>17</v>
      </c>
      <c r="K2673" s="228">
        <v>17</v>
      </c>
      <c r="L2673" s="231">
        <v>17</v>
      </c>
      <c r="N2673" s="119" t="str">
        <f t="shared" si="126"/>
        <v>828105-88300-164</v>
      </c>
      <c r="O2673" s="122">
        <f>IF(B2673="NET","",IF(B2673="","",IFERROR(VLOOKUP(N2673,EAN!$A:$B,2,FALSE),"MANGLER - MÅ OPPDATERE EAN-FANEN")))</f>
        <v>7048652763693</v>
      </c>
      <c r="P2673" s="119">
        <f t="shared" si="127"/>
        <v>17</v>
      </c>
      <c r="Q2673" s="119">
        <f t="shared" si="128"/>
        <v>17</v>
      </c>
      <c r="S2673" s="137"/>
      <c r="U2673"/>
    </row>
    <row r="2674" spans="1:21" x14ac:dyDescent="0.2">
      <c r="A2674" s="228">
        <v>828105</v>
      </c>
      <c r="B2674" s="228" t="s">
        <v>2180</v>
      </c>
      <c r="C2674" s="228" t="s">
        <v>4204</v>
      </c>
      <c r="D2674" s="228" t="s">
        <v>883</v>
      </c>
      <c r="E2674" s="228" t="s">
        <v>93</v>
      </c>
      <c r="F2674" s="228">
        <v>128</v>
      </c>
      <c r="G2674" s="228" t="s">
        <v>504</v>
      </c>
      <c r="H2674" s="228">
        <v>0</v>
      </c>
      <c r="I2674" s="228">
        <v>0</v>
      </c>
      <c r="J2674" s="228">
        <v>0</v>
      </c>
      <c r="K2674" s="228">
        <v>0</v>
      </c>
      <c r="L2674" s="231">
        <v>0</v>
      </c>
      <c r="N2674" s="119" t="str">
        <f t="shared" si="126"/>
        <v>828105-BLACK-128</v>
      </c>
      <c r="O2674" s="122">
        <f>IF(B2674="NET","",IF(B2674="","",IFERROR(VLOOKUP(N2674,EAN!$A:$B,2,FALSE),"MANGLER - MÅ OPPDATERE EAN-FANEN")))</f>
        <v>7048652326768</v>
      </c>
      <c r="P2674" s="119">
        <f t="shared" si="127"/>
        <v>0</v>
      </c>
      <c r="Q2674" s="119">
        <f t="shared" si="128"/>
        <v>0</v>
      </c>
      <c r="S2674" s="137"/>
      <c r="U2674"/>
    </row>
    <row r="2675" spans="1:21" x14ac:dyDescent="0.2">
      <c r="A2675" s="228">
        <v>828105</v>
      </c>
      <c r="B2675" s="228" t="s">
        <v>2180</v>
      </c>
      <c r="C2675" s="228" t="s">
        <v>4204</v>
      </c>
      <c r="D2675" s="228" t="s">
        <v>884</v>
      </c>
      <c r="E2675" s="228" t="s">
        <v>93</v>
      </c>
      <c r="F2675" s="228">
        <v>140</v>
      </c>
      <c r="G2675" s="228" t="s">
        <v>504</v>
      </c>
      <c r="H2675" s="228">
        <v>0</v>
      </c>
      <c r="I2675" s="228">
        <v>0</v>
      </c>
      <c r="J2675" s="228">
        <v>0</v>
      </c>
      <c r="K2675" s="228">
        <v>0</v>
      </c>
      <c r="L2675" s="231">
        <v>0</v>
      </c>
      <c r="N2675" s="119" t="str">
        <f t="shared" si="126"/>
        <v>828105-BLACK-140</v>
      </c>
      <c r="O2675" s="122">
        <f>IF(B2675="NET","",IF(B2675="","",IFERROR(VLOOKUP(N2675,EAN!$A:$B,2,FALSE),"MANGLER - MÅ OPPDATERE EAN-FANEN")))</f>
        <v>7048652326775</v>
      </c>
      <c r="P2675" s="119">
        <f t="shared" si="127"/>
        <v>0</v>
      </c>
      <c r="Q2675" s="119">
        <f t="shared" si="128"/>
        <v>0</v>
      </c>
      <c r="S2675" s="137"/>
      <c r="U2675"/>
    </row>
    <row r="2676" spans="1:21" x14ac:dyDescent="0.2">
      <c r="A2676" s="228">
        <v>828105</v>
      </c>
      <c r="B2676" s="228" t="s">
        <v>2180</v>
      </c>
      <c r="C2676" s="228" t="s">
        <v>4204</v>
      </c>
      <c r="D2676" s="228" t="s">
        <v>885</v>
      </c>
      <c r="E2676" s="228" t="s">
        <v>93</v>
      </c>
      <c r="F2676" s="228">
        <v>152</v>
      </c>
      <c r="G2676" s="228" t="s">
        <v>504</v>
      </c>
      <c r="H2676" s="228">
        <v>0</v>
      </c>
      <c r="I2676" s="228">
        <v>0</v>
      </c>
      <c r="J2676" s="228">
        <v>0</v>
      </c>
      <c r="K2676" s="228">
        <v>0</v>
      </c>
      <c r="L2676" s="231">
        <v>0</v>
      </c>
      <c r="N2676" s="119" t="str">
        <f t="shared" si="126"/>
        <v>828105-BLACK-152</v>
      </c>
      <c r="O2676" s="122">
        <f>IF(B2676="NET","",IF(B2676="","",IFERROR(VLOOKUP(N2676,EAN!$A:$B,2,FALSE),"MANGLER - MÅ OPPDATERE EAN-FANEN")))</f>
        <v>7048652326782</v>
      </c>
      <c r="P2676" s="119">
        <f t="shared" si="127"/>
        <v>0</v>
      </c>
      <c r="Q2676" s="119">
        <f t="shared" si="128"/>
        <v>0</v>
      </c>
      <c r="S2676" s="137"/>
      <c r="U2676"/>
    </row>
    <row r="2677" spans="1:21" x14ac:dyDescent="0.2">
      <c r="A2677" s="228">
        <v>828105</v>
      </c>
      <c r="B2677" s="228" t="s">
        <v>2180</v>
      </c>
      <c r="C2677" s="228" t="s">
        <v>4204</v>
      </c>
      <c r="D2677" s="228" t="s">
        <v>886</v>
      </c>
      <c r="E2677" s="228" t="s">
        <v>93</v>
      </c>
      <c r="F2677" s="228">
        <v>164</v>
      </c>
      <c r="G2677" s="228" t="s">
        <v>504</v>
      </c>
      <c r="H2677" s="228">
        <v>0</v>
      </c>
      <c r="I2677" s="228">
        <v>0</v>
      </c>
      <c r="J2677" s="228">
        <v>0</v>
      </c>
      <c r="K2677" s="228">
        <v>0</v>
      </c>
      <c r="L2677" s="231">
        <v>0</v>
      </c>
      <c r="N2677" s="119" t="str">
        <f t="shared" si="126"/>
        <v>828105-BLACK-164</v>
      </c>
      <c r="O2677" s="122">
        <f>IF(B2677="NET","",IF(B2677="","",IFERROR(VLOOKUP(N2677,EAN!$A:$B,2,FALSE),"MANGLER - MÅ OPPDATERE EAN-FANEN")))</f>
        <v>7048652326799</v>
      </c>
      <c r="P2677" s="119">
        <f t="shared" si="127"/>
        <v>0</v>
      </c>
      <c r="Q2677" s="119">
        <f t="shared" si="128"/>
        <v>0</v>
      </c>
      <c r="S2677" s="137"/>
      <c r="U2677"/>
    </row>
    <row r="2678" spans="1:21" x14ac:dyDescent="0.2">
      <c r="A2678" s="228">
        <v>828105</v>
      </c>
      <c r="B2678" s="228" t="s">
        <v>2180</v>
      </c>
      <c r="C2678" s="228" t="s">
        <v>4204</v>
      </c>
      <c r="D2678" s="228" t="s">
        <v>887</v>
      </c>
      <c r="E2678" s="228" t="s">
        <v>133</v>
      </c>
      <c r="F2678" s="228">
        <v>128</v>
      </c>
      <c r="G2678" s="228" t="s">
        <v>504</v>
      </c>
      <c r="H2678" s="228">
        <v>0</v>
      </c>
      <c r="I2678" s="228">
        <v>0</v>
      </c>
      <c r="J2678" s="228">
        <v>0</v>
      </c>
      <c r="K2678" s="228">
        <v>0</v>
      </c>
      <c r="L2678" s="231">
        <v>0</v>
      </c>
      <c r="N2678" s="119" t="str">
        <f t="shared" si="126"/>
        <v>828105-GRBLU-128</v>
      </c>
      <c r="O2678" s="122">
        <f>IF(B2678="NET","",IF(B2678="","",IFERROR(VLOOKUP(N2678,EAN!$A:$B,2,FALSE),"MANGLER - MÅ OPPDATERE EAN-FANEN")))</f>
        <v>7048652326805</v>
      </c>
      <c r="P2678" s="119">
        <f t="shared" si="127"/>
        <v>0</v>
      </c>
      <c r="Q2678" s="119">
        <f t="shared" si="128"/>
        <v>0</v>
      </c>
      <c r="S2678" s="137"/>
      <c r="U2678"/>
    </row>
    <row r="2679" spans="1:21" x14ac:dyDescent="0.2">
      <c r="A2679" s="228">
        <v>828105</v>
      </c>
      <c r="B2679" s="228" t="s">
        <v>2180</v>
      </c>
      <c r="C2679" s="228" t="s">
        <v>4204</v>
      </c>
      <c r="D2679" s="228" t="s">
        <v>888</v>
      </c>
      <c r="E2679" s="228" t="s">
        <v>133</v>
      </c>
      <c r="F2679" s="228">
        <v>140</v>
      </c>
      <c r="G2679" s="228" t="s">
        <v>504</v>
      </c>
      <c r="H2679" s="228">
        <v>12</v>
      </c>
      <c r="I2679" s="228">
        <v>12</v>
      </c>
      <c r="J2679" s="228">
        <v>12</v>
      </c>
      <c r="K2679" s="228">
        <v>12</v>
      </c>
      <c r="L2679" s="231">
        <v>12</v>
      </c>
      <c r="N2679" s="119" t="str">
        <f t="shared" si="126"/>
        <v>828105-GRBLU-140</v>
      </c>
      <c r="O2679" s="122">
        <f>IF(B2679="NET","",IF(B2679="","",IFERROR(VLOOKUP(N2679,EAN!$A:$B,2,FALSE),"MANGLER - MÅ OPPDATERE EAN-FANEN")))</f>
        <v>7048652326812</v>
      </c>
      <c r="P2679" s="119">
        <f t="shared" si="127"/>
        <v>12</v>
      </c>
      <c r="Q2679" s="119">
        <f t="shared" si="128"/>
        <v>12</v>
      </c>
      <c r="S2679" s="137"/>
      <c r="U2679"/>
    </row>
    <row r="2680" spans="1:21" x14ac:dyDescent="0.2">
      <c r="A2680" s="228">
        <v>828105</v>
      </c>
      <c r="B2680" s="228" t="s">
        <v>2180</v>
      </c>
      <c r="C2680" s="228" t="s">
        <v>4204</v>
      </c>
      <c r="D2680" s="228" t="s">
        <v>889</v>
      </c>
      <c r="E2680" s="228" t="s">
        <v>133</v>
      </c>
      <c r="F2680" s="228">
        <v>152</v>
      </c>
      <c r="G2680" s="228" t="s">
        <v>504</v>
      </c>
      <c r="H2680" s="228">
        <v>186</v>
      </c>
      <c r="I2680" s="228">
        <v>186</v>
      </c>
      <c r="J2680" s="228">
        <v>186</v>
      </c>
      <c r="K2680" s="228">
        <v>186</v>
      </c>
      <c r="L2680" s="231">
        <v>186</v>
      </c>
      <c r="N2680" s="119" t="str">
        <f t="shared" si="126"/>
        <v>828105-GRBLU-152</v>
      </c>
      <c r="O2680" s="122">
        <f>IF(B2680="NET","",IF(B2680="","",IFERROR(VLOOKUP(N2680,EAN!$A:$B,2,FALSE),"MANGLER - MÅ OPPDATERE EAN-FANEN")))</f>
        <v>7048652326829</v>
      </c>
      <c r="P2680" s="119">
        <f t="shared" si="127"/>
        <v>186</v>
      </c>
      <c r="Q2680" s="119">
        <f t="shared" si="128"/>
        <v>186</v>
      </c>
      <c r="S2680" s="137"/>
      <c r="U2680"/>
    </row>
    <row r="2681" spans="1:21" x14ac:dyDescent="0.2">
      <c r="A2681" s="228">
        <v>828105</v>
      </c>
      <c r="B2681" s="228" t="s">
        <v>2180</v>
      </c>
      <c r="C2681" s="228" t="s">
        <v>4204</v>
      </c>
      <c r="D2681" s="228" t="s">
        <v>890</v>
      </c>
      <c r="E2681" s="228" t="s">
        <v>133</v>
      </c>
      <c r="F2681" s="228">
        <v>164</v>
      </c>
      <c r="G2681" s="228" t="s">
        <v>504</v>
      </c>
      <c r="H2681" s="228">
        <v>11</v>
      </c>
      <c r="I2681" s="228">
        <v>11</v>
      </c>
      <c r="J2681" s="228">
        <v>11</v>
      </c>
      <c r="K2681" s="228">
        <v>11</v>
      </c>
      <c r="L2681" s="231">
        <v>11</v>
      </c>
      <c r="N2681" s="119" t="str">
        <f t="shared" si="126"/>
        <v>828105-GRBLU-164</v>
      </c>
      <c r="O2681" s="122">
        <f>IF(B2681="NET","",IF(B2681="","",IFERROR(VLOOKUP(N2681,EAN!$A:$B,2,FALSE),"MANGLER - MÅ OPPDATERE EAN-FANEN")))</f>
        <v>7048652326836</v>
      </c>
      <c r="P2681" s="119">
        <f t="shared" si="127"/>
        <v>11</v>
      </c>
      <c r="Q2681" s="119">
        <f t="shared" si="128"/>
        <v>11</v>
      </c>
      <c r="S2681" s="137"/>
      <c r="U2681"/>
    </row>
    <row r="2682" spans="1:21" x14ac:dyDescent="0.2">
      <c r="A2682" s="228">
        <v>828105</v>
      </c>
      <c r="B2682" s="228" t="s">
        <v>2180</v>
      </c>
      <c r="C2682" s="228" t="s">
        <v>4204</v>
      </c>
      <c r="D2682" s="228" t="s">
        <v>891</v>
      </c>
      <c r="E2682" s="228" t="s">
        <v>2145</v>
      </c>
      <c r="F2682" s="228">
        <v>128</v>
      </c>
      <c r="G2682" s="228" t="s">
        <v>504</v>
      </c>
      <c r="H2682" s="228">
        <v>0</v>
      </c>
      <c r="I2682" s="228">
        <v>0</v>
      </c>
      <c r="J2682" s="228">
        <v>0</v>
      </c>
      <c r="K2682" s="228">
        <v>0</v>
      </c>
      <c r="L2682" s="231">
        <v>0</v>
      </c>
      <c r="N2682" s="119" t="str">
        <f t="shared" si="126"/>
        <v>828105-ONBLU-128</v>
      </c>
      <c r="O2682" s="122">
        <f>IF(B2682="NET","",IF(B2682="","",IFERROR(VLOOKUP(N2682,EAN!$A:$B,2,FALSE),"MANGLER - MÅ OPPDATERE EAN-FANEN")))</f>
        <v>7048652326881</v>
      </c>
      <c r="P2682" s="119">
        <f t="shared" si="127"/>
        <v>0</v>
      </c>
      <c r="Q2682" s="119">
        <f t="shared" si="128"/>
        <v>0</v>
      </c>
      <c r="S2682" s="137"/>
      <c r="U2682"/>
    </row>
    <row r="2683" spans="1:21" x14ac:dyDescent="0.2">
      <c r="A2683" s="228">
        <v>828105</v>
      </c>
      <c r="B2683" s="228" t="s">
        <v>2180</v>
      </c>
      <c r="C2683" s="228" t="s">
        <v>4204</v>
      </c>
      <c r="D2683" s="228" t="s">
        <v>892</v>
      </c>
      <c r="E2683" s="228" t="s">
        <v>2145</v>
      </c>
      <c r="F2683" s="228">
        <v>140</v>
      </c>
      <c r="G2683" s="228" t="s">
        <v>504</v>
      </c>
      <c r="H2683" s="228">
        <v>0</v>
      </c>
      <c r="I2683" s="228">
        <v>0</v>
      </c>
      <c r="J2683" s="228">
        <v>0</v>
      </c>
      <c r="K2683" s="228">
        <v>0</v>
      </c>
      <c r="L2683" s="231">
        <v>0</v>
      </c>
      <c r="N2683" s="119" t="str">
        <f t="shared" si="126"/>
        <v>828105-ONBLU-140</v>
      </c>
      <c r="O2683" s="122">
        <f>IF(B2683="NET","",IF(B2683="","",IFERROR(VLOOKUP(N2683,EAN!$A:$B,2,FALSE),"MANGLER - MÅ OPPDATERE EAN-FANEN")))</f>
        <v>7048652326898</v>
      </c>
      <c r="P2683" s="119">
        <f t="shared" si="127"/>
        <v>0</v>
      </c>
      <c r="Q2683" s="119">
        <f t="shared" si="128"/>
        <v>0</v>
      </c>
      <c r="S2683" s="137"/>
      <c r="U2683"/>
    </row>
    <row r="2684" spans="1:21" x14ac:dyDescent="0.2">
      <c r="A2684" s="228">
        <v>828105</v>
      </c>
      <c r="B2684" s="228" t="s">
        <v>2180</v>
      </c>
      <c r="C2684" s="228" t="s">
        <v>4204</v>
      </c>
      <c r="D2684" s="228" t="s">
        <v>893</v>
      </c>
      <c r="E2684" s="228" t="s">
        <v>2145</v>
      </c>
      <c r="F2684" s="228">
        <v>152</v>
      </c>
      <c r="G2684" s="228" t="s">
        <v>504</v>
      </c>
      <c r="H2684" s="228">
        <v>252</v>
      </c>
      <c r="I2684" s="228">
        <v>252</v>
      </c>
      <c r="J2684" s="228">
        <v>252</v>
      </c>
      <c r="K2684" s="228">
        <v>252</v>
      </c>
      <c r="L2684" s="231">
        <v>252</v>
      </c>
      <c r="N2684" s="119" t="str">
        <f t="shared" si="126"/>
        <v>828105-ONBLU-152</v>
      </c>
      <c r="O2684" s="122">
        <f>IF(B2684="NET","",IF(B2684="","",IFERROR(VLOOKUP(N2684,EAN!$A:$B,2,FALSE),"MANGLER - MÅ OPPDATERE EAN-FANEN")))</f>
        <v>7048652326904</v>
      </c>
      <c r="P2684" s="119">
        <f t="shared" si="127"/>
        <v>252</v>
      </c>
      <c r="Q2684" s="119">
        <f t="shared" si="128"/>
        <v>252</v>
      </c>
      <c r="S2684" s="137"/>
      <c r="U2684"/>
    </row>
    <row r="2685" spans="1:21" x14ac:dyDescent="0.2">
      <c r="A2685" s="228">
        <v>828105</v>
      </c>
      <c r="B2685" s="228" t="s">
        <v>2180</v>
      </c>
      <c r="C2685" s="228" t="s">
        <v>4204</v>
      </c>
      <c r="D2685" s="228" t="s">
        <v>894</v>
      </c>
      <c r="E2685" s="228" t="s">
        <v>2145</v>
      </c>
      <c r="F2685" s="228">
        <v>164</v>
      </c>
      <c r="G2685" s="228" t="s">
        <v>504</v>
      </c>
      <c r="H2685" s="228">
        <v>0</v>
      </c>
      <c r="I2685" s="228">
        <v>0</v>
      </c>
      <c r="J2685" s="228">
        <v>0</v>
      </c>
      <c r="K2685" s="228">
        <v>0</v>
      </c>
      <c r="L2685" s="231">
        <v>0</v>
      </c>
      <c r="N2685" s="119" t="str">
        <f t="shared" si="126"/>
        <v>828105-ONBLU-164</v>
      </c>
      <c r="O2685" s="122">
        <f>IF(B2685="NET","",IF(B2685="","",IFERROR(VLOOKUP(N2685,EAN!$A:$B,2,FALSE),"MANGLER - MÅ OPPDATERE EAN-FANEN")))</f>
        <v>7048652326911</v>
      </c>
      <c r="P2685" s="119">
        <f t="shared" si="127"/>
        <v>0</v>
      </c>
      <c r="Q2685" s="119">
        <f t="shared" si="128"/>
        <v>0</v>
      </c>
      <c r="S2685" s="137"/>
      <c r="U2685"/>
    </row>
    <row r="2686" spans="1:21" x14ac:dyDescent="0.2">
      <c r="A2686" s="229">
        <v>828106</v>
      </c>
      <c r="B2686" s="228" t="s">
        <v>248</v>
      </c>
      <c r="C2686" s="228"/>
      <c r="D2686" s="228"/>
      <c r="E2686" s="228"/>
      <c r="F2686" s="228"/>
      <c r="G2686" s="228"/>
      <c r="H2686" s="229">
        <v>202226</v>
      </c>
      <c r="I2686" s="229">
        <v>202227</v>
      </c>
      <c r="J2686" s="229">
        <v>202228</v>
      </c>
      <c r="K2686" s="229">
        <v>202229</v>
      </c>
      <c r="L2686" s="232">
        <v>202234</v>
      </c>
      <c r="N2686" s="119" t="str">
        <f t="shared" si="126"/>
        <v>828106-</v>
      </c>
      <c r="O2686" s="122" t="str">
        <f>IF(B2686="NET","",IF(B2686="","",IFERROR(VLOOKUP(N2686,EAN!$A:$B,2,FALSE),"MANGLER - MÅ OPPDATERE EAN-FANEN")))</f>
        <v/>
      </c>
      <c r="P2686" s="119">
        <f t="shared" si="127"/>
        <v>202226</v>
      </c>
      <c r="Q2686" s="119">
        <f t="shared" si="128"/>
        <v>202234</v>
      </c>
      <c r="S2686" s="137"/>
      <c r="U2686"/>
    </row>
    <row r="2687" spans="1:21" x14ac:dyDescent="0.2">
      <c r="A2687" s="228">
        <v>828106</v>
      </c>
      <c r="B2687" s="228" t="s">
        <v>2181</v>
      </c>
      <c r="C2687" s="228" t="s">
        <v>4204</v>
      </c>
      <c r="D2687" s="228" t="s">
        <v>2328</v>
      </c>
      <c r="E2687" s="228" t="s">
        <v>4509</v>
      </c>
      <c r="F2687" s="228">
        <v>128</v>
      </c>
      <c r="G2687" s="228" t="s">
        <v>128</v>
      </c>
      <c r="H2687" s="228">
        <v>34</v>
      </c>
      <c r="I2687" s="228">
        <v>34</v>
      </c>
      <c r="J2687" s="228">
        <v>34</v>
      </c>
      <c r="K2687" s="228">
        <v>34</v>
      </c>
      <c r="L2687" s="231">
        <v>34</v>
      </c>
      <c r="N2687" s="119" t="str">
        <f t="shared" si="126"/>
        <v>828106-56001-128</v>
      </c>
      <c r="O2687" s="122">
        <f>IF(B2687="NET","",IF(B2687="","",IFERROR(VLOOKUP(N2687,EAN!$A:$B,2,FALSE),"MANGLER - MÅ OPPDATERE EAN-FANEN")))</f>
        <v>7048652764904</v>
      </c>
      <c r="P2687" s="119">
        <f t="shared" si="127"/>
        <v>34</v>
      </c>
      <c r="Q2687" s="119">
        <f t="shared" si="128"/>
        <v>34</v>
      </c>
      <c r="S2687" s="137"/>
      <c r="U2687"/>
    </row>
    <row r="2688" spans="1:21" x14ac:dyDescent="0.2">
      <c r="A2688" s="228">
        <v>828106</v>
      </c>
      <c r="B2688" s="228" t="s">
        <v>2181</v>
      </c>
      <c r="C2688" s="228" t="s">
        <v>4204</v>
      </c>
      <c r="D2688" s="228" t="s">
        <v>2329</v>
      </c>
      <c r="E2688" s="228" t="s">
        <v>4509</v>
      </c>
      <c r="F2688" s="228">
        <v>140</v>
      </c>
      <c r="G2688" s="228" t="s">
        <v>128</v>
      </c>
      <c r="H2688" s="228">
        <v>36</v>
      </c>
      <c r="I2688" s="228">
        <v>36</v>
      </c>
      <c r="J2688" s="228">
        <v>36</v>
      </c>
      <c r="K2688" s="228">
        <v>36</v>
      </c>
      <c r="L2688" s="231">
        <v>36</v>
      </c>
      <c r="N2688" s="119" t="str">
        <f t="shared" si="126"/>
        <v>828106-56001-140</v>
      </c>
      <c r="O2688" s="122">
        <f>IF(B2688="NET","",IF(B2688="","",IFERROR(VLOOKUP(N2688,EAN!$A:$B,2,FALSE),"MANGLER - MÅ OPPDATERE EAN-FANEN")))</f>
        <v>7048652764911</v>
      </c>
      <c r="P2688" s="119">
        <f t="shared" si="127"/>
        <v>36</v>
      </c>
      <c r="Q2688" s="119">
        <f t="shared" si="128"/>
        <v>36</v>
      </c>
      <c r="S2688" s="137"/>
      <c r="U2688"/>
    </row>
    <row r="2689" spans="1:21" x14ac:dyDescent="0.2">
      <c r="A2689" s="228">
        <v>828106</v>
      </c>
      <c r="B2689" s="228" t="s">
        <v>2181</v>
      </c>
      <c r="C2689" s="228" t="s">
        <v>4204</v>
      </c>
      <c r="D2689" s="228" t="s">
        <v>2330</v>
      </c>
      <c r="E2689" s="228" t="s">
        <v>4509</v>
      </c>
      <c r="F2689" s="228">
        <v>152</v>
      </c>
      <c r="G2689" s="228" t="s">
        <v>128</v>
      </c>
      <c r="H2689" s="228">
        <v>46</v>
      </c>
      <c r="I2689" s="228">
        <v>46</v>
      </c>
      <c r="J2689" s="228">
        <v>46</v>
      </c>
      <c r="K2689" s="228">
        <v>46</v>
      </c>
      <c r="L2689" s="231">
        <v>46</v>
      </c>
      <c r="N2689" s="119" t="str">
        <f t="shared" si="126"/>
        <v>828106-56001-152</v>
      </c>
      <c r="O2689" s="122">
        <f>IF(B2689="NET","",IF(B2689="","",IFERROR(VLOOKUP(N2689,EAN!$A:$B,2,FALSE),"MANGLER - MÅ OPPDATERE EAN-FANEN")))</f>
        <v>7048652764928</v>
      </c>
      <c r="P2689" s="119">
        <f t="shared" si="127"/>
        <v>46</v>
      </c>
      <c r="Q2689" s="119">
        <f t="shared" si="128"/>
        <v>46</v>
      </c>
      <c r="S2689" s="137"/>
      <c r="U2689"/>
    </row>
    <row r="2690" spans="1:21" x14ac:dyDescent="0.2">
      <c r="A2690" s="228">
        <v>828106</v>
      </c>
      <c r="B2690" s="228" t="s">
        <v>2181</v>
      </c>
      <c r="C2690" s="228" t="s">
        <v>4204</v>
      </c>
      <c r="D2690" s="228" t="s">
        <v>2331</v>
      </c>
      <c r="E2690" s="228" t="s">
        <v>4509</v>
      </c>
      <c r="F2690" s="228">
        <v>164</v>
      </c>
      <c r="G2690" s="228" t="s">
        <v>128</v>
      </c>
      <c r="H2690" s="228">
        <v>33</v>
      </c>
      <c r="I2690" s="228">
        <v>33</v>
      </c>
      <c r="J2690" s="228">
        <v>33</v>
      </c>
      <c r="K2690" s="228">
        <v>33</v>
      </c>
      <c r="L2690" s="231">
        <v>33</v>
      </c>
      <c r="N2690" s="119" t="str">
        <f t="shared" si="126"/>
        <v>828106-56001-164</v>
      </c>
      <c r="O2690" s="122">
        <f>IF(B2690="NET","",IF(B2690="","",IFERROR(VLOOKUP(N2690,EAN!$A:$B,2,FALSE),"MANGLER - MÅ OPPDATERE EAN-FANEN")))</f>
        <v>7048652764935</v>
      </c>
      <c r="P2690" s="119">
        <f t="shared" si="127"/>
        <v>33</v>
      </c>
      <c r="Q2690" s="119">
        <f t="shared" si="128"/>
        <v>33</v>
      </c>
      <c r="S2690" s="137"/>
      <c r="U2690"/>
    </row>
    <row r="2691" spans="1:21" x14ac:dyDescent="0.2">
      <c r="A2691" s="228">
        <v>828106</v>
      </c>
      <c r="B2691" s="228" t="s">
        <v>2181</v>
      </c>
      <c r="C2691" s="228" t="s">
        <v>4204</v>
      </c>
      <c r="D2691" s="228" t="s">
        <v>2332</v>
      </c>
      <c r="E2691" s="228" t="s">
        <v>4357</v>
      </c>
      <c r="F2691" s="228">
        <v>128</v>
      </c>
      <c r="G2691" s="228" t="s">
        <v>128</v>
      </c>
      <c r="H2691" s="228">
        <v>41</v>
      </c>
      <c r="I2691" s="228">
        <v>41</v>
      </c>
      <c r="J2691" s="228">
        <v>41</v>
      </c>
      <c r="K2691" s="228">
        <v>41</v>
      </c>
      <c r="L2691" s="231">
        <v>41</v>
      </c>
      <c r="N2691" s="119" t="str">
        <f t="shared" si="126"/>
        <v>828106-77200-128</v>
      </c>
      <c r="O2691" s="122">
        <f>IF(B2691="NET","",IF(B2691="","",IFERROR(VLOOKUP(N2691,EAN!$A:$B,2,FALSE),"MANGLER - MÅ OPPDATERE EAN-FANEN")))</f>
        <v>7048652764942</v>
      </c>
      <c r="P2691" s="119">
        <f t="shared" si="127"/>
        <v>41</v>
      </c>
      <c r="Q2691" s="119">
        <f t="shared" si="128"/>
        <v>41</v>
      </c>
      <c r="S2691" s="137"/>
      <c r="U2691"/>
    </row>
    <row r="2692" spans="1:21" x14ac:dyDescent="0.2">
      <c r="A2692" s="228">
        <v>828106</v>
      </c>
      <c r="B2692" s="228" t="s">
        <v>2181</v>
      </c>
      <c r="C2692" s="228" t="s">
        <v>4204</v>
      </c>
      <c r="D2692" s="228" t="s">
        <v>2333</v>
      </c>
      <c r="E2692" s="228" t="s">
        <v>4357</v>
      </c>
      <c r="F2692" s="228">
        <v>140</v>
      </c>
      <c r="G2692" s="228" t="s">
        <v>128</v>
      </c>
      <c r="H2692" s="228">
        <v>31</v>
      </c>
      <c r="I2692" s="228">
        <v>31</v>
      </c>
      <c r="J2692" s="228">
        <v>31</v>
      </c>
      <c r="K2692" s="228">
        <v>31</v>
      </c>
      <c r="L2692" s="231">
        <v>31</v>
      </c>
      <c r="N2692" s="119" t="str">
        <f t="shared" si="126"/>
        <v>828106-77200-140</v>
      </c>
      <c r="O2692" s="122">
        <f>IF(B2692="NET","",IF(B2692="","",IFERROR(VLOOKUP(N2692,EAN!$A:$B,2,FALSE),"MANGLER - MÅ OPPDATERE EAN-FANEN")))</f>
        <v>7048652764959</v>
      </c>
      <c r="P2692" s="119">
        <f t="shared" si="127"/>
        <v>31</v>
      </c>
      <c r="Q2692" s="119">
        <f t="shared" si="128"/>
        <v>31</v>
      </c>
      <c r="S2692" s="137"/>
      <c r="U2692"/>
    </row>
    <row r="2693" spans="1:21" x14ac:dyDescent="0.2">
      <c r="A2693" s="228">
        <v>828106</v>
      </c>
      <c r="B2693" s="228" t="s">
        <v>2181</v>
      </c>
      <c r="C2693" s="228" t="s">
        <v>4204</v>
      </c>
      <c r="D2693" s="228" t="s">
        <v>2334</v>
      </c>
      <c r="E2693" s="228" t="s">
        <v>4357</v>
      </c>
      <c r="F2693" s="228">
        <v>152</v>
      </c>
      <c r="G2693" s="228" t="s">
        <v>128</v>
      </c>
      <c r="H2693" s="228">
        <v>59</v>
      </c>
      <c r="I2693" s="228">
        <v>59</v>
      </c>
      <c r="J2693" s="228">
        <v>59</v>
      </c>
      <c r="K2693" s="228">
        <v>59</v>
      </c>
      <c r="L2693" s="231">
        <v>59</v>
      </c>
      <c r="N2693" s="119" t="str">
        <f t="shared" si="126"/>
        <v>828106-77200-152</v>
      </c>
      <c r="O2693" s="122">
        <f>IF(B2693="NET","",IF(B2693="","",IFERROR(VLOOKUP(N2693,EAN!$A:$B,2,FALSE),"MANGLER - MÅ OPPDATERE EAN-FANEN")))</f>
        <v>7048652764966</v>
      </c>
      <c r="P2693" s="119">
        <f t="shared" si="127"/>
        <v>59</v>
      </c>
      <c r="Q2693" s="119">
        <f t="shared" si="128"/>
        <v>59</v>
      </c>
      <c r="S2693" s="137"/>
      <c r="U2693"/>
    </row>
    <row r="2694" spans="1:21" x14ac:dyDescent="0.2">
      <c r="A2694" s="228">
        <v>828106</v>
      </c>
      <c r="B2694" s="228" t="s">
        <v>2181</v>
      </c>
      <c r="C2694" s="228" t="s">
        <v>4204</v>
      </c>
      <c r="D2694" s="228" t="s">
        <v>2335</v>
      </c>
      <c r="E2694" s="228" t="s">
        <v>4357</v>
      </c>
      <c r="F2694" s="228">
        <v>164</v>
      </c>
      <c r="G2694" s="228" t="s">
        <v>128</v>
      </c>
      <c r="H2694" s="228">
        <v>40</v>
      </c>
      <c r="I2694" s="228">
        <v>40</v>
      </c>
      <c r="J2694" s="228">
        <v>40</v>
      </c>
      <c r="K2694" s="228">
        <v>40</v>
      </c>
      <c r="L2694" s="231">
        <v>40</v>
      </c>
      <c r="N2694" s="119" t="str">
        <f t="shared" si="126"/>
        <v>828106-77200-164</v>
      </c>
      <c r="O2694" s="122">
        <f>IF(B2694="NET","",IF(B2694="","",IFERROR(VLOOKUP(N2694,EAN!$A:$B,2,FALSE),"MANGLER - MÅ OPPDATERE EAN-FANEN")))</f>
        <v>7048652764973</v>
      </c>
      <c r="P2694" s="119">
        <f t="shared" si="127"/>
        <v>40</v>
      </c>
      <c r="Q2694" s="119">
        <f t="shared" si="128"/>
        <v>40</v>
      </c>
      <c r="S2694" s="137"/>
      <c r="U2694"/>
    </row>
    <row r="2695" spans="1:21" x14ac:dyDescent="0.2">
      <c r="A2695" s="228">
        <v>828106</v>
      </c>
      <c r="B2695" s="228" t="s">
        <v>2181</v>
      </c>
      <c r="C2695" s="228" t="s">
        <v>4204</v>
      </c>
      <c r="D2695" s="228" t="s">
        <v>887</v>
      </c>
      <c r="E2695" s="228" t="s">
        <v>133</v>
      </c>
      <c r="F2695" s="228">
        <v>128</v>
      </c>
      <c r="G2695" s="228" t="s">
        <v>504</v>
      </c>
      <c r="H2695" s="228">
        <v>1</v>
      </c>
      <c r="I2695" s="228">
        <v>1</v>
      </c>
      <c r="J2695" s="228">
        <v>1</v>
      </c>
      <c r="K2695" s="228">
        <v>1</v>
      </c>
      <c r="L2695" s="231">
        <v>1</v>
      </c>
      <c r="N2695" s="119" t="str">
        <f t="shared" si="126"/>
        <v>828106-GRBLU-128</v>
      </c>
      <c r="O2695" s="122">
        <f>IF(B2695="NET","",IF(B2695="","",IFERROR(VLOOKUP(N2695,EAN!$A:$B,2,FALSE),"MANGLER - MÅ OPPDATERE EAN-FANEN")))</f>
        <v>7048652327291</v>
      </c>
      <c r="P2695" s="119">
        <f t="shared" si="127"/>
        <v>1</v>
      </c>
      <c r="Q2695" s="119">
        <f t="shared" si="128"/>
        <v>1</v>
      </c>
      <c r="S2695" s="137"/>
      <c r="U2695"/>
    </row>
    <row r="2696" spans="1:21" x14ac:dyDescent="0.2">
      <c r="A2696" s="228">
        <v>828106</v>
      </c>
      <c r="B2696" s="228" t="s">
        <v>2181</v>
      </c>
      <c r="C2696" s="228" t="s">
        <v>4204</v>
      </c>
      <c r="D2696" s="228" t="s">
        <v>888</v>
      </c>
      <c r="E2696" s="228" t="s">
        <v>133</v>
      </c>
      <c r="F2696" s="228">
        <v>140</v>
      </c>
      <c r="G2696" s="228" t="s">
        <v>504</v>
      </c>
      <c r="H2696" s="228">
        <v>0</v>
      </c>
      <c r="I2696" s="228">
        <v>0</v>
      </c>
      <c r="J2696" s="228">
        <v>0</v>
      </c>
      <c r="K2696" s="228">
        <v>0</v>
      </c>
      <c r="L2696" s="231">
        <v>0</v>
      </c>
      <c r="N2696" s="119" t="str">
        <f t="shared" si="126"/>
        <v>828106-GRBLU-140</v>
      </c>
      <c r="O2696" s="122">
        <f>IF(B2696="NET","",IF(B2696="","",IFERROR(VLOOKUP(N2696,EAN!$A:$B,2,FALSE),"MANGLER - MÅ OPPDATERE EAN-FANEN")))</f>
        <v>7048652327307</v>
      </c>
      <c r="P2696" s="119">
        <f t="shared" si="127"/>
        <v>0</v>
      </c>
      <c r="Q2696" s="119">
        <f t="shared" si="128"/>
        <v>0</v>
      </c>
      <c r="S2696" s="137"/>
      <c r="U2696"/>
    </row>
    <row r="2697" spans="1:21" x14ac:dyDescent="0.2">
      <c r="A2697" s="228">
        <v>828106</v>
      </c>
      <c r="B2697" s="228" t="s">
        <v>2181</v>
      </c>
      <c r="C2697" s="228" t="s">
        <v>4204</v>
      </c>
      <c r="D2697" s="228" t="s">
        <v>889</v>
      </c>
      <c r="E2697" s="228" t="s">
        <v>133</v>
      </c>
      <c r="F2697" s="228">
        <v>152</v>
      </c>
      <c r="G2697" s="228" t="s">
        <v>504</v>
      </c>
      <c r="H2697" s="228">
        <v>2</v>
      </c>
      <c r="I2697" s="228">
        <v>2</v>
      </c>
      <c r="J2697" s="228">
        <v>2</v>
      </c>
      <c r="K2697" s="228">
        <v>2</v>
      </c>
      <c r="L2697" s="231">
        <v>2</v>
      </c>
      <c r="N2697" s="119" t="str">
        <f t="shared" si="126"/>
        <v>828106-GRBLU-152</v>
      </c>
      <c r="O2697" s="122">
        <f>IF(B2697="NET","",IF(B2697="","",IFERROR(VLOOKUP(N2697,EAN!$A:$B,2,FALSE),"MANGLER - MÅ OPPDATERE EAN-FANEN")))</f>
        <v>7048652327314</v>
      </c>
      <c r="P2697" s="119">
        <f t="shared" si="127"/>
        <v>2</v>
      </c>
      <c r="Q2697" s="119">
        <f t="shared" si="128"/>
        <v>2</v>
      </c>
      <c r="S2697" s="137"/>
      <c r="U2697"/>
    </row>
    <row r="2698" spans="1:21" x14ac:dyDescent="0.2">
      <c r="A2698" s="228">
        <v>828106</v>
      </c>
      <c r="B2698" s="228" t="s">
        <v>2181</v>
      </c>
      <c r="C2698" s="228" t="s">
        <v>4204</v>
      </c>
      <c r="D2698" s="228" t="s">
        <v>890</v>
      </c>
      <c r="E2698" s="228" t="s">
        <v>133</v>
      </c>
      <c r="F2698" s="228">
        <v>164</v>
      </c>
      <c r="G2698" s="228" t="s">
        <v>504</v>
      </c>
      <c r="H2698" s="228">
        <v>0</v>
      </c>
      <c r="I2698" s="228">
        <v>0</v>
      </c>
      <c r="J2698" s="228">
        <v>0</v>
      </c>
      <c r="K2698" s="228">
        <v>0</v>
      </c>
      <c r="L2698" s="231">
        <v>0</v>
      </c>
      <c r="N2698" s="119" t="str">
        <f t="shared" si="126"/>
        <v>828106-GRBLU-164</v>
      </c>
      <c r="O2698" s="122">
        <f>IF(B2698="NET","",IF(B2698="","",IFERROR(VLOOKUP(N2698,EAN!$A:$B,2,FALSE),"MANGLER - MÅ OPPDATERE EAN-FANEN")))</f>
        <v>7048652327321</v>
      </c>
      <c r="P2698" s="119">
        <f t="shared" si="127"/>
        <v>0</v>
      </c>
      <c r="Q2698" s="119">
        <f t="shared" si="128"/>
        <v>0</v>
      </c>
      <c r="S2698" s="137"/>
      <c r="U2698"/>
    </row>
    <row r="2699" spans="1:21" x14ac:dyDescent="0.2">
      <c r="A2699" s="228">
        <v>828106</v>
      </c>
      <c r="B2699" s="228" t="s">
        <v>2181</v>
      </c>
      <c r="C2699" s="228" t="s">
        <v>4204</v>
      </c>
      <c r="D2699" s="228" t="s">
        <v>875</v>
      </c>
      <c r="E2699" s="228" t="s">
        <v>91</v>
      </c>
      <c r="F2699" s="228">
        <v>128</v>
      </c>
      <c r="G2699" s="228" t="s">
        <v>504</v>
      </c>
      <c r="H2699" s="228">
        <v>0</v>
      </c>
      <c r="I2699" s="228">
        <v>0</v>
      </c>
      <c r="J2699" s="228">
        <v>0</v>
      </c>
      <c r="K2699" s="228">
        <v>0</v>
      </c>
      <c r="L2699" s="231">
        <v>0</v>
      </c>
      <c r="N2699" s="119" t="str">
        <f t="shared" si="126"/>
        <v>828106-RBLUE-128</v>
      </c>
      <c r="O2699" s="122">
        <f>IF(B2699="NET","",IF(B2699="","",IFERROR(VLOOKUP(N2699,EAN!$A:$B,2,FALSE),"MANGLER - MÅ OPPDATERE EAN-FANEN")))</f>
        <v>7048652327338</v>
      </c>
      <c r="P2699" s="119">
        <f t="shared" si="127"/>
        <v>0</v>
      </c>
      <c r="Q2699" s="119">
        <f t="shared" si="128"/>
        <v>0</v>
      </c>
      <c r="S2699" s="137"/>
      <c r="U2699"/>
    </row>
    <row r="2700" spans="1:21" x14ac:dyDescent="0.2">
      <c r="A2700" s="228">
        <v>828106</v>
      </c>
      <c r="B2700" s="228" t="s">
        <v>2181</v>
      </c>
      <c r="C2700" s="228" t="s">
        <v>4204</v>
      </c>
      <c r="D2700" s="228" t="s">
        <v>876</v>
      </c>
      <c r="E2700" s="228" t="s">
        <v>91</v>
      </c>
      <c r="F2700" s="228">
        <v>140</v>
      </c>
      <c r="G2700" s="228" t="s">
        <v>504</v>
      </c>
      <c r="H2700" s="228">
        <v>0</v>
      </c>
      <c r="I2700" s="228">
        <v>0</v>
      </c>
      <c r="J2700" s="228">
        <v>0</v>
      </c>
      <c r="K2700" s="228">
        <v>0</v>
      </c>
      <c r="L2700" s="231">
        <v>0</v>
      </c>
      <c r="N2700" s="119" t="str">
        <f t="shared" si="126"/>
        <v>828106-RBLUE-140</v>
      </c>
      <c r="O2700" s="122">
        <f>IF(B2700="NET","",IF(B2700="","",IFERROR(VLOOKUP(N2700,EAN!$A:$B,2,FALSE),"MANGLER - MÅ OPPDATERE EAN-FANEN")))</f>
        <v>7048652327345</v>
      </c>
      <c r="P2700" s="119">
        <f t="shared" si="127"/>
        <v>0</v>
      </c>
      <c r="Q2700" s="119">
        <f t="shared" si="128"/>
        <v>0</v>
      </c>
      <c r="S2700" s="137"/>
      <c r="U2700"/>
    </row>
    <row r="2701" spans="1:21" x14ac:dyDescent="0.2">
      <c r="A2701" s="228">
        <v>828106</v>
      </c>
      <c r="B2701" s="228" t="s">
        <v>2181</v>
      </c>
      <c r="C2701" s="228" t="s">
        <v>4204</v>
      </c>
      <c r="D2701" s="228" t="s">
        <v>877</v>
      </c>
      <c r="E2701" s="228" t="s">
        <v>91</v>
      </c>
      <c r="F2701" s="228">
        <v>152</v>
      </c>
      <c r="G2701" s="228" t="s">
        <v>504</v>
      </c>
      <c r="H2701" s="228">
        <v>79</v>
      </c>
      <c r="I2701" s="228">
        <v>79</v>
      </c>
      <c r="J2701" s="228">
        <v>79</v>
      </c>
      <c r="K2701" s="228">
        <v>79</v>
      </c>
      <c r="L2701" s="231">
        <v>79</v>
      </c>
      <c r="N2701" s="119" t="str">
        <f t="shared" si="126"/>
        <v>828106-RBLUE-152</v>
      </c>
      <c r="O2701" s="122">
        <f>IF(B2701="NET","",IF(B2701="","",IFERROR(VLOOKUP(N2701,EAN!$A:$B,2,FALSE),"MANGLER - MÅ OPPDATERE EAN-FANEN")))</f>
        <v>7048652327352</v>
      </c>
      <c r="P2701" s="119">
        <f t="shared" si="127"/>
        <v>79</v>
      </c>
      <c r="Q2701" s="119">
        <f t="shared" si="128"/>
        <v>79</v>
      </c>
      <c r="S2701" s="137"/>
      <c r="U2701"/>
    </row>
    <row r="2702" spans="1:21" x14ac:dyDescent="0.2">
      <c r="A2702" s="228">
        <v>828106</v>
      </c>
      <c r="B2702" s="228" t="s">
        <v>2181</v>
      </c>
      <c r="C2702" s="228" t="s">
        <v>4204</v>
      </c>
      <c r="D2702" s="228" t="s">
        <v>878</v>
      </c>
      <c r="E2702" s="228" t="s">
        <v>91</v>
      </c>
      <c r="F2702" s="228">
        <v>164</v>
      </c>
      <c r="G2702" s="228" t="s">
        <v>504</v>
      </c>
      <c r="H2702" s="228">
        <v>0</v>
      </c>
      <c r="I2702" s="228">
        <v>0</v>
      </c>
      <c r="J2702" s="228">
        <v>0</v>
      </c>
      <c r="K2702" s="228">
        <v>0</v>
      </c>
      <c r="L2702" s="231">
        <v>0</v>
      </c>
      <c r="N2702" s="119" t="str">
        <f t="shared" si="126"/>
        <v>828106-RBLUE-164</v>
      </c>
      <c r="O2702" s="122">
        <f>IF(B2702="NET","",IF(B2702="","",IFERROR(VLOOKUP(N2702,EAN!$A:$B,2,FALSE),"MANGLER - MÅ OPPDATERE EAN-FANEN")))</f>
        <v>7048652327369</v>
      </c>
      <c r="P2702" s="119">
        <f t="shared" si="127"/>
        <v>0</v>
      </c>
      <c r="Q2702" s="119">
        <f t="shared" si="128"/>
        <v>0</v>
      </c>
      <c r="S2702" s="137"/>
      <c r="U2702"/>
    </row>
    <row r="2703" spans="1:21" x14ac:dyDescent="0.2">
      <c r="A2703" s="229">
        <v>828107</v>
      </c>
      <c r="B2703" s="228" t="s">
        <v>248</v>
      </c>
      <c r="C2703" s="228"/>
      <c r="D2703" s="228"/>
      <c r="E2703" s="228"/>
      <c r="F2703" s="228"/>
      <c r="G2703" s="228"/>
      <c r="H2703" s="229">
        <v>202226</v>
      </c>
      <c r="I2703" s="229">
        <v>202227</v>
      </c>
      <c r="J2703" s="229">
        <v>202228</v>
      </c>
      <c r="K2703" s="229">
        <v>202229</v>
      </c>
      <c r="L2703" s="232">
        <v>202234</v>
      </c>
      <c r="N2703" s="119" t="str">
        <f t="shared" si="126"/>
        <v>828107-</v>
      </c>
      <c r="O2703" s="122" t="str">
        <f>IF(B2703="NET","",IF(B2703="","",IFERROR(VLOOKUP(N2703,EAN!$A:$B,2,FALSE),"MANGLER - MÅ OPPDATERE EAN-FANEN")))</f>
        <v/>
      </c>
      <c r="P2703" s="119">
        <f t="shared" si="127"/>
        <v>202226</v>
      </c>
      <c r="Q2703" s="119">
        <f t="shared" si="128"/>
        <v>202234</v>
      </c>
      <c r="S2703" s="137"/>
      <c r="U2703"/>
    </row>
    <row r="2704" spans="1:21" x14ac:dyDescent="0.2">
      <c r="A2704" s="228">
        <v>828107</v>
      </c>
      <c r="B2704" s="228" t="s">
        <v>2182</v>
      </c>
      <c r="C2704" s="228" t="s">
        <v>4204</v>
      </c>
      <c r="D2704" s="228" t="s">
        <v>2283</v>
      </c>
      <c r="E2704" s="228" t="s">
        <v>4357</v>
      </c>
      <c r="F2704" s="228" t="s">
        <v>3074</v>
      </c>
      <c r="G2704" s="228" t="s">
        <v>128</v>
      </c>
      <c r="H2704" s="228">
        <v>-66</v>
      </c>
      <c r="I2704" s="228">
        <v>-66</v>
      </c>
      <c r="J2704" s="228">
        <v>-66</v>
      </c>
      <c r="K2704" s="228">
        <v>-66</v>
      </c>
      <c r="L2704" s="231">
        <v>96</v>
      </c>
      <c r="N2704" s="119" t="str">
        <f t="shared" si="126"/>
        <v>828107-77200-JR-S</v>
      </c>
      <c r="O2704" s="122">
        <f>IF(B2704="NET","",IF(B2704="","",IFERROR(VLOOKUP(N2704,EAN!$A:$B,2,FALSE),"MANGLER - MÅ OPPDATERE EAN-FANEN")))</f>
        <v>7048652764393</v>
      </c>
      <c r="P2704" s="119">
        <f t="shared" si="127"/>
        <v>-66</v>
      </c>
      <c r="Q2704" s="119">
        <f t="shared" si="128"/>
        <v>96</v>
      </c>
      <c r="S2704" s="137"/>
      <c r="U2704"/>
    </row>
    <row r="2705" spans="1:21" x14ac:dyDescent="0.2">
      <c r="A2705" s="228">
        <v>828107</v>
      </c>
      <c r="B2705" s="228" t="s">
        <v>2182</v>
      </c>
      <c r="C2705" s="228" t="s">
        <v>4204</v>
      </c>
      <c r="D2705" s="228" t="s">
        <v>2284</v>
      </c>
      <c r="E2705" s="228" t="s">
        <v>4357</v>
      </c>
      <c r="F2705" s="228" t="s">
        <v>3075</v>
      </c>
      <c r="G2705" s="228" t="s">
        <v>128</v>
      </c>
      <c r="H2705" s="228">
        <v>-42</v>
      </c>
      <c r="I2705" s="228">
        <v>-42</v>
      </c>
      <c r="J2705" s="228">
        <v>-42</v>
      </c>
      <c r="K2705" s="228">
        <v>-42</v>
      </c>
      <c r="L2705" s="231">
        <v>126</v>
      </c>
      <c r="N2705" s="119" t="str">
        <f t="shared" si="126"/>
        <v>828107-77200-JR-M</v>
      </c>
      <c r="O2705" s="122">
        <f>IF(B2705="NET","",IF(B2705="","",IFERROR(VLOOKUP(N2705,EAN!$A:$B,2,FALSE),"MANGLER - MÅ OPPDATERE EAN-FANEN")))</f>
        <v>7048652764386</v>
      </c>
      <c r="P2705" s="119">
        <f t="shared" si="127"/>
        <v>-42</v>
      </c>
      <c r="Q2705" s="119">
        <f t="shared" si="128"/>
        <v>126</v>
      </c>
      <c r="S2705" s="137"/>
      <c r="U2705"/>
    </row>
    <row r="2706" spans="1:21" x14ac:dyDescent="0.2">
      <c r="A2706" s="228">
        <v>828107</v>
      </c>
      <c r="B2706" s="228" t="s">
        <v>2182</v>
      </c>
      <c r="C2706" s="228" t="s">
        <v>4204</v>
      </c>
      <c r="D2706" s="228" t="s">
        <v>846</v>
      </c>
      <c r="E2706" s="228" t="s">
        <v>93</v>
      </c>
      <c r="F2706" s="228" t="s">
        <v>3074</v>
      </c>
      <c r="G2706" s="228" t="s">
        <v>128</v>
      </c>
      <c r="H2706" s="228">
        <v>-96</v>
      </c>
      <c r="I2706" s="228">
        <v>-96</v>
      </c>
      <c r="J2706" s="228">
        <v>-96</v>
      </c>
      <c r="K2706" s="228">
        <v>-96</v>
      </c>
      <c r="L2706" s="231">
        <v>168</v>
      </c>
      <c r="N2706" s="119" t="str">
        <f t="shared" si="126"/>
        <v>828107-BLACK-JR-S</v>
      </c>
      <c r="O2706" s="122">
        <f>IF(B2706="NET","",IF(B2706="","",IFERROR(VLOOKUP(N2706,EAN!$A:$B,2,FALSE),"MANGLER - MÅ OPPDATERE EAN-FANEN")))</f>
        <v>7048652326713</v>
      </c>
      <c r="P2706" s="119">
        <f t="shared" si="127"/>
        <v>-96</v>
      </c>
      <c r="Q2706" s="119">
        <f t="shared" si="128"/>
        <v>168</v>
      </c>
      <c r="S2706" s="137"/>
      <c r="U2706"/>
    </row>
    <row r="2707" spans="1:21" x14ac:dyDescent="0.2">
      <c r="A2707" s="228">
        <v>828107</v>
      </c>
      <c r="B2707" s="228" t="s">
        <v>2182</v>
      </c>
      <c r="C2707" s="228" t="s">
        <v>4204</v>
      </c>
      <c r="D2707" s="228" t="s">
        <v>847</v>
      </c>
      <c r="E2707" s="228" t="s">
        <v>93</v>
      </c>
      <c r="F2707" s="228" t="s">
        <v>3075</v>
      </c>
      <c r="G2707" s="228" t="s">
        <v>128</v>
      </c>
      <c r="H2707" s="228">
        <v>-354</v>
      </c>
      <c r="I2707" s="228">
        <v>-354</v>
      </c>
      <c r="J2707" s="228">
        <v>-354</v>
      </c>
      <c r="K2707" s="228">
        <v>-354</v>
      </c>
      <c r="L2707" s="231">
        <v>168</v>
      </c>
      <c r="N2707" s="119" t="str">
        <f t="shared" ref="N2707:N2770" si="129">CONCATENATE(A2707,"-",D2707)</f>
        <v>828107-BLACK-JR-M</v>
      </c>
      <c r="O2707" s="122">
        <f>IF(B2707="NET","",IF(B2707="","",IFERROR(VLOOKUP(N2707,EAN!$A:$B,2,FALSE),"MANGLER - MÅ OPPDATERE EAN-FANEN")))</f>
        <v>7048652326706</v>
      </c>
      <c r="P2707" s="119">
        <f t="shared" ref="P2707:P2770" si="130">H2707</f>
        <v>-354</v>
      </c>
      <c r="Q2707" s="119">
        <f t="shared" ref="Q2707:Q2770" si="131">L2707</f>
        <v>168</v>
      </c>
      <c r="S2707" s="137"/>
      <c r="U2707"/>
    </row>
    <row r="2708" spans="1:21" x14ac:dyDescent="0.2">
      <c r="A2708" s="228">
        <v>828107</v>
      </c>
      <c r="B2708" s="228" t="s">
        <v>2182</v>
      </c>
      <c r="C2708" s="228" t="s">
        <v>4204</v>
      </c>
      <c r="D2708" s="228" t="s">
        <v>848</v>
      </c>
      <c r="E2708" s="228" t="s">
        <v>2149</v>
      </c>
      <c r="F2708" s="228" t="s">
        <v>3074</v>
      </c>
      <c r="G2708" s="228" t="s">
        <v>504</v>
      </c>
      <c r="H2708" s="228">
        <v>0</v>
      </c>
      <c r="I2708" s="228">
        <v>0</v>
      </c>
      <c r="J2708" s="228">
        <v>0</v>
      </c>
      <c r="K2708" s="228">
        <v>0</v>
      </c>
      <c r="L2708" s="231">
        <v>0</v>
      </c>
      <c r="N2708" s="119" t="str">
        <f t="shared" si="129"/>
        <v>828107-HYDRO-JR-S</v>
      </c>
      <c r="O2708" s="122">
        <f>IF(B2708="NET","",IF(B2708="","",IFERROR(VLOOKUP(N2708,EAN!$A:$B,2,FALSE),"MANGLER - MÅ OPPDATERE EAN-FANEN")))</f>
        <v>7048652326737</v>
      </c>
      <c r="P2708" s="119">
        <f t="shared" si="130"/>
        <v>0</v>
      </c>
      <c r="Q2708" s="119">
        <f t="shared" si="131"/>
        <v>0</v>
      </c>
      <c r="S2708" s="137"/>
      <c r="U2708"/>
    </row>
    <row r="2709" spans="1:21" x14ac:dyDescent="0.2">
      <c r="A2709" s="228">
        <v>828107</v>
      </c>
      <c r="B2709" s="228" t="s">
        <v>2182</v>
      </c>
      <c r="C2709" s="228" t="s">
        <v>4204</v>
      </c>
      <c r="D2709" s="228" t="s">
        <v>849</v>
      </c>
      <c r="E2709" s="228" t="s">
        <v>2149</v>
      </c>
      <c r="F2709" s="228" t="s">
        <v>3075</v>
      </c>
      <c r="G2709" s="228" t="s">
        <v>504</v>
      </c>
      <c r="H2709" s="228">
        <v>0</v>
      </c>
      <c r="I2709" s="228">
        <v>0</v>
      </c>
      <c r="J2709" s="228">
        <v>0</v>
      </c>
      <c r="K2709" s="228">
        <v>0</v>
      </c>
      <c r="L2709" s="231">
        <v>0</v>
      </c>
      <c r="N2709" s="119" t="str">
        <f t="shared" si="129"/>
        <v>828107-HYDRO-JR-M</v>
      </c>
      <c r="O2709" s="122">
        <f>IF(B2709="NET","",IF(B2709="","",IFERROR(VLOOKUP(N2709,EAN!$A:$B,2,FALSE),"MANGLER - MÅ OPPDATERE EAN-FANEN")))</f>
        <v>7048652326720</v>
      </c>
      <c r="P2709" s="119">
        <f t="shared" si="130"/>
        <v>0</v>
      </c>
      <c r="Q2709" s="119">
        <f t="shared" si="131"/>
        <v>0</v>
      </c>
      <c r="S2709" s="137"/>
      <c r="U2709"/>
    </row>
    <row r="2710" spans="1:21" x14ac:dyDescent="0.2">
      <c r="A2710" s="229">
        <v>828120</v>
      </c>
      <c r="B2710" s="228" t="s">
        <v>248</v>
      </c>
      <c r="C2710" s="228"/>
      <c r="D2710" s="228"/>
      <c r="E2710" s="228"/>
      <c r="F2710" s="228"/>
      <c r="G2710" s="228"/>
      <c r="H2710" s="229">
        <v>202226</v>
      </c>
      <c r="I2710" s="229">
        <v>202227</v>
      </c>
      <c r="J2710" s="229">
        <v>202228</v>
      </c>
      <c r="K2710" s="229">
        <v>202229</v>
      </c>
      <c r="L2710" s="232">
        <v>202234</v>
      </c>
      <c r="N2710" s="119" t="str">
        <f t="shared" si="129"/>
        <v>828120-</v>
      </c>
      <c r="O2710" s="122" t="str">
        <f>IF(B2710="NET","",IF(B2710="","",IFERROR(VLOOKUP(N2710,EAN!$A:$B,2,FALSE),"MANGLER - MÅ OPPDATERE EAN-FANEN")))</f>
        <v/>
      </c>
      <c r="P2710" s="119">
        <f t="shared" si="130"/>
        <v>202226</v>
      </c>
      <c r="Q2710" s="119">
        <f t="shared" si="131"/>
        <v>202234</v>
      </c>
      <c r="S2710" s="137"/>
      <c r="U2710"/>
    </row>
    <row r="2711" spans="1:21" x14ac:dyDescent="0.2">
      <c r="A2711" s="228">
        <v>828120</v>
      </c>
      <c r="B2711" s="228" t="s">
        <v>2183</v>
      </c>
      <c r="C2711" s="228" t="s">
        <v>4204</v>
      </c>
      <c r="D2711" s="228" t="s">
        <v>140</v>
      </c>
      <c r="E2711" s="228" t="s">
        <v>93</v>
      </c>
      <c r="F2711" s="228" t="s">
        <v>8</v>
      </c>
      <c r="G2711" s="228" t="s">
        <v>128</v>
      </c>
      <c r="H2711" s="228">
        <v>47</v>
      </c>
      <c r="I2711" s="228">
        <v>47</v>
      </c>
      <c r="J2711" s="228">
        <v>47</v>
      </c>
      <c r="K2711" s="228">
        <v>47</v>
      </c>
      <c r="L2711" s="231">
        <v>47</v>
      </c>
      <c r="N2711" s="119" t="str">
        <f t="shared" si="129"/>
        <v>828120-BLACK-S</v>
      </c>
      <c r="O2711" s="122">
        <f>IF(B2711="NET","",IF(B2711="","",IFERROR(VLOOKUP(N2711,EAN!$A:$B,2,FALSE),"MANGLER - MÅ OPPDATERE EAN-FANEN")))</f>
        <v>7048652279132</v>
      </c>
      <c r="P2711" s="119">
        <f t="shared" si="130"/>
        <v>47</v>
      </c>
      <c r="Q2711" s="119">
        <f t="shared" si="131"/>
        <v>47</v>
      </c>
      <c r="S2711" s="137"/>
      <c r="U2711"/>
    </row>
    <row r="2712" spans="1:21" x14ac:dyDescent="0.2">
      <c r="A2712" s="228">
        <v>828120</v>
      </c>
      <c r="B2712" s="228" t="s">
        <v>2183</v>
      </c>
      <c r="C2712" s="228" t="s">
        <v>4204</v>
      </c>
      <c r="D2712" s="228" t="s">
        <v>141</v>
      </c>
      <c r="E2712" s="228" t="s">
        <v>93</v>
      </c>
      <c r="F2712" s="228" t="s">
        <v>7</v>
      </c>
      <c r="G2712" s="228" t="s">
        <v>128</v>
      </c>
      <c r="H2712" s="228">
        <v>75</v>
      </c>
      <c r="I2712" s="228">
        <v>75</v>
      </c>
      <c r="J2712" s="228">
        <v>75</v>
      </c>
      <c r="K2712" s="228">
        <v>75</v>
      </c>
      <c r="L2712" s="231">
        <v>75</v>
      </c>
      <c r="N2712" s="119" t="str">
        <f t="shared" si="129"/>
        <v>828120-BLACK-M</v>
      </c>
      <c r="O2712" s="122">
        <f>IF(B2712="NET","",IF(B2712="","",IFERROR(VLOOKUP(N2712,EAN!$A:$B,2,FALSE),"MANGLER - MÅ OPPDATERE EAN-FANEN")))</f>
        <v>7048652279125</v>
      </c>
      <c r="P2712" s="119">
        <f t="shared" si="130"/>
        <v>75</v>
      </c>
      <c r="Q2712" s="119">
        <f t="shared" si="131"/>
        <v>75</v>
      </c>
      <c r="S2712" s="137"/>
      <c r="U2712"/>
    </row>
    <row r="2713" spans="1:21" x14ac:dyDescent="0.2">
      <c r="A2713" s="228">
        <v>828120</v>
      </c>
      <c r="B2713" s="228" t="s">
        <v>2183</v>
      </c>
      <c r="C2713" s="228" t="s">
        <v>4204</v>
      </c>
      <c r="D2713" s="228" t="s">
        <v>142</v>
      </c>
      <c r="E2713" s="228" t="s">
        <v>93</v>
      </c>
      <c r="F2713" s="228" t="s">
        <v>67</v>
      </c>
      <c r="G2713" s="228" t="s">
        <v>128</v>
      </c>
      <c r="H2713" s="228">
        <v>73</v>
      </c>
      <c r="I2713" s="228">
        <v>73</v>
      </c>
      <c r="J2713" s="228">
        <v>73</v>
      </c>
      <c r="K2713" s="228">
        <v>73</v>
      </c>
      <c r="L2713" s="231">
        <v>73</v>
      </c>
      <c r="N2713" s="119" t="str">
        <f t="shared" si="129"/>
        <v>828120-BLACK-L</v>
      </c>
      <c r="O2713" s="122">
        <f>IF(B2713="NET","",IF(B2713="","",IFERROR(VLOOKUP(N2713,EAN!$A:$B,2,FALSE),"MANGLER - MÅ OPPDATERE EAN-FANEN")))</f>
        <v>7048652279118</v>
      </c>
      <c r="P2713" s="119">
        <f t="shared" si="130"/>
        <v>73</v>
      </c>
      <c r="Q2713" s="119">
        <f t="shared" si="131"/>
        <v>73</v>
      </c>
      <c r="S2713" s="137"/>
      <c r="U2713"/>
    </row>
    <row r="2714" spans="1:21" x14ac:dyDescent="0.2">
      <c r="A2714" s="228">
        <v>828120</v>
      </c>
      <c r="B2714" s="228" t="s">
        <v>2183</v>
      </c>
      <c r="C2714" s="228" t="s">
        <v>4204</v>
      </c>
      <c r="D2714" s="228" t="s">
        <v>143</v>
      </c>
      <c r="E2714" s="228" t="s">
        <v>93</v>
      </c>
      <c r="F2714" s="228" t="s">
        <v>68</v>
      </c>
      <c r="G2714" s="228" t="s">
        <v>128</v>
      </c>
      <c r="H2714" s="228">
        <v>36</v>
      </c>
      <c r="I2714" s="228">
        <v>36</v>
      </c>
      <c r="J2714" s="228">
        <v>36</v>
      </c>
      <c r="K2714" s="228">
        <v>36</v>
      </c>
      <c r="L2714" s="231">
        <v>36</v>
      </c>
      <c r="N2714" s="119" t="str">
        <f t="shared" si="129"/>
        <v>828120-BLACK-XL</v>
      </c>
      <c r="O2714" s="122">
        <f>IF(B2714="NET","",IF(B2714="","",IFERROR(VLOOKUP(N2714,EAN!$A:$B,2,FALSE),"MANGLER - MÅ OPPDATERE EAN-FANEN")))</f>
        <v>7048652279149</v>
      </c>
      <c r="P2714" s="119">
        <f t="shared" si="130"/>
        <v>36</v>
      </c>
      <c r="Q2714" s="119">
        <f t="shared" si="131"/>
        <v>36</v>
      </c>
      <c r="S2714" s="137"/>
      <c r="U2714"/>
    </row>
    <row r="2715" spans="1:21" x14ac:dyDescent="0.2">
      <c r="A2715" s="228">
        <v>828120</v>
      </c>
      <c r="B2715" s="228" t="s">
        <v>2183</v>
      </c>
      <c r="C2715" s="228" t="s">
        <v>4204</v>
      </c>
      <c r="D2715" s="228" t="s">
        <v>200</v>
      </c>
      <c r="E2715" s="228" t="s">
        <v>194</v>
      </c>
      <c r="F2715" s="228" t="s">
        <v>8</v>
      </c>
      <c r="G2715" s="228" t="s">
        <v>504</v>
      </c>
      <c r="H2715" s="228">
        <v>0</v>
      </c>
      <c r="I2715" s="228">
        <v>0</v>
      </c>
      <c r="J2715" s="228">
        <v>0</v>
      </c>
      <c r="K2715" s="228">
        <v>0</v>
      </c>
      <c r="L2715" s="231">
        <v>0</v>
      </c>
      <c r="N2715" s="119" t="str">
        <f t="shared" si="129"/>
        <v>828120-FOGRN-S</v>
      </c>
      <c r="O2715" s="122">
        <f>IF(B2715="NET","",IF(B2715="","",IFERROR(VLOOKUP(N2715,EAN!$A:$B,2,FALSE),"MANGLER - MÅ OPPDATERE EAN-FANEN")))</f>
        <v>7048652536310</v>
      </c>
      <c r="P2715" s="119">
        <f t="shared" si="130"/>
        <v>0</v>
      </c>
      <c r="Q2715" s="119">
        <f t="shared" si="131"/>
        <v>0</v>
      </c>
      <c r="S2715" s="137"/>
      <c r="U2715"/>
    </row>
    <row r="2716" spans="1:21" x14ac:dyDescent="0.2">
      <c r="A2716" s="228">
        <v>828120</v>
      </c>
      <c r="B2716" s="228" t="s">
        <v>2183</v>
      </c>
      <c r="C2716" s="228" t="s">
        <v>4204</v>
      </c>
      <c r="D2716" s="228" t="s">
        <v>201</v>
      </c>
      <c r="E2716" s="228" t="s">
        <v>194</v>
      </c>
      <c r="F2716" s="228" t="s">
        <v>7</v>
      </c>
      <c r="G2716" s="228" t="s">
        <v>504</v>
      </c>
      <c r="H2716" s="228">
        <v>0</v>
      </c>
      <c r="I2716" s="228">
        <v>0</v>
      </c>
      <c r="J2716" s="228">
        <v>0</v>
      </c>
      <c r="K2716" s="228">
        <v>0</v>
      </c>
      <c r="L2716" s="231">
        <v>0</v>
      </c>
      <c r="N2716" s="119" t="str">
        <f t="shared" si="129"/>
        <v>828120-FOGRN-M</v>
      </c>
      <c r="O2716" s="122">
        <f>IF(B2716="NET","",IF(B2716="","",IFERROR(VLOOKUP(N2716,EAN!$A:$B,2,FALSE),"MANGLER - MÅ OPPDATERE EAN-FANEN")))</f>
        <v>7048652536303</v>
      </c>
      <c r="P2716" s="119">
        <f t="shared" si="130"/>
        <v>0</v>
      </c>
      <c r="Q2716" s="119">
        <f t="shared" si="131"/>
        <v>0</v>
      </c>
      <c r="S2716" s="137"/>
      <c r="U2716"/>
    </row>
    <row r="2717" spans="1:21" x14ac:dyDescent="0.2">
      <c r="A2717" s="228">
        <v>828120</v>
      </c>
      <c r="B2717" s="228" t="s">
        <v>2183</v>
      </c>
      <c r="C2717" s="228" t="s">
        <v>4204</v>
      </c>
      <c r="D2717" s="228" t="s">
        <v>202</v>
      </c>
      <c r="E2717" s="228" t="s">
        <v>194</v>
      </c>
      <c r="F2717" s="228" t="s">
        <v>67</v>
      </c>
      <c r="G2717" s="228" t="s">
        <v>504</v>
      </c>
      <c r="H2717" s="228">
        <v>0</v>
      </c>
      <c r="I2717" s="228">
        <v>0</v>
      </c>
      <c r="J2717" s="228">
        <v>0</v>
      </c>
      <c r="K2717" s="228">
        <v>0</v>
      </c>
      <c r="L2717" s="231">
        <v>0</v>
      </c>
      <c r="N2717" s="119" t="str">
        <f t="shared" si="129"/>
        <v>828120-FOGRN-L</v>
      </c>
      <c r="O2717" s="122">
        <f>IF(B2717="NET","",IF(B2717="","",IFERROR(VLOOKUP(N2717,EAN!$A:$B,2,FALSE),"MANGLER - MÅ OPPDATERE EAN-FANEN")))</f>
        <v>7048652536297</v>
      </c>
      <c r="P2717" s="119">
        <f t="shared" si="130"/>
        <v>0</v>
      </c>
      <c r="Q2717" s="119">
        <f t="shared" si="131"/>
        <v>0</v>
      </c>
      <c r="S2717" s="137"/>
      <c r="U2717"/>
    </row>
    <row r="2718" spans="1:21" x14ac:dyDescent="0.2">
      <c r="A2718" s="228">
        <v>828120</v>
      </c>
      <c r="B2718" s="228" t="s">
        <v>2183</v>
      </c>
      <c r="C2718" s="228" t="s">
        <v>4204</v>
      </c>
      <c r="D2718" s="228" t="s">
        <v>203</v>
      </c>
      <c r="E2718" s="228" t="s">
        <v>194</v>
      </c>
      <c r="F2718" s="228" t="s">
        <v>68</v>
      </c>
      <c r="G2718" s="228" t="s">
        <v>504</v>
      </c>
      <c r="H2718" s="228">
        <v>0</v>
      </c>
      <c r="I2718" s="228">
        <v>0</v>
      </c>
      <c r="J2718" s="228">
        <v>0</v>
      </c>
      <c r="K2718" s="228">
        <v>0</v>
      </c>
      <c r="L2718" s="231">
        <v>0</v>
      </c>
      <c r="N2718" s="119" t="str">
        <f t="shared" si="129"/>
        <v>828120-FOGRN-XL</v>
      </c>
      <c r="O2718" s="122">
        <f>IF(B2718="NET","",IF(B2718="","",IFERROR(VLOOKUP(N2718,EAN!$A:$B,2,FALSE),"MANGLER - MÅ OPPDATERE EAN-FANEN")))</f>
        <v>7048652536327</v>
      </c>
      <c r="P2718" s="119">
        <f t="shared" si="130"/>
        <v>0</v>
      </c>
      <c r="Q2718" s="119">
        <f t="shared" si="131"/>
        <v>0</v>
      </c>
      <c r="S2718" s="137"/>
      <c r="U2718"/>
    </row>
    <row r="2719" spans="1:21" x14ac:dyDescent="0.2">
      <c r="A2719" s="228">
        <v>828120</v>
      </c>
      <c r="B2719" s="228" t="s">
        <v>2183</v>
      </c>
      <c r="C2719" s="228" t="s">
        <v>4204</v>
      </c>
      <c r="D2719" s="228" t="s">
        <v>159</v>
      </c>
      <c r="E2719" s="228" t="s">
        <v>2145</v>
      </c>
      <c r="F2719" s="228" t="s">
        <v>8</v>
      </c>
      <c r="G2719" s="228" t="s">
        <v>504</v>
      </c>
      <c r="H2719" s="228">
        <v>34</v>
      </c>
      <c r="I2719" s="228">
        <v>34</v>
      </c>
      <c r="J2719" s="228">
        <v>34</v>
      </c>
      <c r="K2719" s="228">
        <v>34</v>
      </c>
      <c r="L2719" s="231">
        <v>34</v>
      </c>
      <c r="N2719" s="119" t="str">
        <f t="shared" si="129"/>
        <v>828120-ONBLU-S</v>
      </c>
      <c r="O2719" s="122">
        <f>IF(B2719="NET","",IF(B2719="","",IFERROR(VLOOKUP(N2719,EAN!$A:$B,2,FALSE),"MANGLER - MÅ OPPDATERE EAN-FANEN")))</f>
        <v>7048652279217</v>
      </c>
      <c r="P2719" s="119">
        <f t="shared" si="130"/>
        <v>34</v>
      </c>
      <c r="Q2719" s="119">
        <f t="shared" si="131"/>
        <v>34</v>
      </c>
      <c r="S2719" s="137"/>
      <c r="U2719"/>
    </row>
    <row r="2720" spans="1:21" x14ac:dyDescent="0.2">
      <c r="A2720" s="228">
        <v>828120</v>
      </c>
      <c r="B2720" s="228" t="s">
        <v>2183</v>
      </c>
      <c r="C2720" s="228" t="s">
        <v>4204</v>
      </c>
      <c r="D2720" s="228" t="s">
        <v>160</v>
      </c>
      <c r="E2720" s="228" t="s">
        <v>2145</v>
      </c>
      <c r="F2720" s="228" t="s">
        <v>7</v>
      </c>
      <c r="G2720" s="228" t="s">
        <v>504</v>
      </c>
      <c r="H2720" s="228">
        <v>57</v>
      </c>
      <c r="I2720" s="228">
        <v>57</v>
      </c>
      <c r="J2720" s="228">
        <v>57</v>
      </c>
      <c r="K2720" s="228">
        <v>57</v>
      </c>
      <c r="L2720" s="231">
        <v>57</v>
      </c>
      <c r="N2720" s="119" t="str">
        <f t="shared" si="129"/>
        <v>828120-ONBLU-M</v>
      </c>
      <c r="O2720" s="122">
        <f>IF(B2720="NET","",IF(B2720="","",IFERROR(VLOOKUP(N2720,EAN!$A:$B,2,FALSE),"MANGLER - MÅ OPPDATERE EAN-FANEN")))</f>
        <v>7048652279200</v>
      </c>
      <c r="P2720" s="119">
        <f t="shared" si="130"/>
        <v>57</v>
      </c>
      <c r="Q2720" s="119">
        <f t="shared" si="131"/>
        <v>57</v>
      </c>
      <c r="S2720" s="137"/>
      <c r="U2720"/>
    </row>
    <row r="2721" spans="1:21" x14ac:dyDescent="0.2">
      <c r="A2721" s="228">
        <v>828120</v>
      </c>
      <c r="B2721" s="228" t="s">
        <v>2183</v>
      </c>
      <c r="C2721" s="228" t="s">
        <v>4204</v>
      </c>
      <c r="D2721" s="228" t="s">
        <v>161</v>
      </c>
      <c r="E2721" s="228" t="s">
        <v>2145</v>
      </c>
      <c r="F2721" s="228" t="s">
        <v>67</v>
      </c>
      <c r="G2721" s="228" t="s">
        <v>504</v>
      </c>
      <c r="H2721" s="228">
        <v>49</v>
      </c>
      <c r="I2721" s="228">
        <v>49</v>
      </c>
      <c r="J2721" s="228">
        <v>49</v>
      </c>
      <c r="K2721" s="228">
        <v>49</v>
      </c>
      <c r="L2721" s="231">
        <v>49</v>
      </c>
      <c r="N2721" s="119" t="str">
        <f t="shared" si="129"/>
        <v>828120-ONBLU-L</v>
      </c>
      <c r="O2721" s="122">
        <f>IF(B2721="NET","",IF(B2721="","",IFERROR(VLOOKUP(N2721,EAN!$A:$B,2,FALSE),"MANGLER - MÅ OPPDATERE EAN-FANEN")))</f>
        <v>7048652279194</v>
      </c>
      <c r="P2721" s="119">
        <f t="shared" si="130"/>
        <v>49</v>
      </c>
      <c r="Q2721" s="119">
        <f t="shared" si="131"/>
        <v>49</v>
      </c>
      <c r="S2721" s="137"/>
      <c r="U2721"/>
    </row>
    <row r="2722" spans="1:21" x14ac:dyDescent="0.2">
      <c r="A2722" s="228">
        <v>828120</v>
      </c>
      <c r="B2722" s="228" t="s">
        <v>2183</v>
      </c>
      <c r="C2722" s="228" t="s">
        <v>4204</v>
      </c>
      <c r="D2722" s="228" t="s">
        <v>162</v>
      </c>
      <c r="E2722" s="228" t="s">
        <v>2145</v>
      </c>
      <c r="F2722" s="228" t="s">
        <v>68</v>
      </c>
      <c r="G2722" s="228" t="s">
        <v>504</v>
      </c>
      <c r="H2722" s="228">
        <v>21</v>
      </c>
      <c r="I2722" s="228">
        <v>21</v>
      </c>
      <c r="J2722" s="228">
        <v>21</v>
      </c>
      <c r="K2722" s="228">
        <v>21</v>
      </c>
      <c r="L2722" s="231">
        <v>21</v>
      </c>
      <c r="N2722" s="119" t="str">
        <f t="shared" si="129"/>
        <v>828120-ONBLU-XL</v>
      </c>
      <c r="O2722" s="122">
        <f>IF(B2722="NET","",IF(B2722="","",IFERROR(VLOOKUP(N2722,EAN!$A:$B,2,FALSE),"MANGLER - MÅ OPPDATERE EAN-FANEN")))</f>
        <v>7048652279224</v>
      </c>
      <c r="P2722" s="119">
        <f t="shared" si="130"/>
        <v>21</v>
      </c>
      <c r="Q2722" s="119">
        <f t="shared" si="131"/>
        <v>21</v>
      </c>
      <c r="S2722" s="137"/>
      <c r="U2722"/>
    </row>
    <row r="2723" spans="1:21" x14ac:dyDescent="0.2">
      <c r="A2723" s="229">
        <v>828121</v>
      </c>
      <c r="B2723" s="228" t="s">
        <v>248</v>
      </c>
      <c r="C2723" s="228"/>
      <c r="D2723" s="228"/>
      <c r="E2723" s="228"/>
      <c r="F2723" s="228"/>
      <c r="G2723" s="228"/>
      <c r="H2723" s="229">
        <v>202226</v>
      </c>
      <c r="I2723" s="229">
        <v>202227</v>
      </c>
      <c r="J2723" s="229">
        <v>202228</v>
      </c>
      <c r="K2723" s="229">
        <v>202229</v>
      </c>
      <c r="L2723" s="232">
        <v>202234</v>
      </c>
      <c r="N2723" s="119" t="str">
        <f t="shared" si="129"/>
        <v>828121-</v>
      </c>
      <c r="O2723" s="122" t="str">
        <f>IF(B2723="NET","",IF(B2723="","",IFERROR(VLOOKUP(N2723,EAN!$A:$B,2,FALSE),"MANGLER - MÅ OPPDATERE EAN-FANEN")))</f>
        <v/>
      </c>
      <c r="P2723" s="119">
        <f t="shared" si="130"/>
        <v>202226</v>
      </c>
      <c r="Q2723" s="119">
        <f t="shared" si="131"/>
        <v>202234</v>
      </c>
      <c r="S2723" s="137"/>
      <c r="U2723"/>
    </row>
    <row r="2724" spans="1:21" x14ac:dyDescent="0.2">
      <c r="A2724" s="228">
        <v>828121</v>
      </c>
      <c r="B2724" s="228" t="s">
        <v>2184</v>
      </c>
      <c r="C2724" s="228" t="s">
        <v>4204</v>
      </c>
      <c r="D2724" s="228" t="s">
        <v>144</v>
      </c>
      <c r="E2724" s="228" t="s">
        <v>93</v>
      </c>
      <c r="F2724" s="228" t="s">
        <v>69</v>
      </c>
      <c r="G2724" s="228" t="s">
        <v>128</v>
      </c>
      <c r="H2724" s="228">
        <v>18</v>
      </c>
      <c r="I2724" s="228">
        <v>18</v>
      </c>
      <c r="J2724" s="228">
        <v>18</v>
      </c>
      <c r="K2724" s="228">
        <v>18</v>
      </c>
      <c r="L2724" s="231">
        <v>18</v>
      </c>
      <c r="N2724" s="119" t="str">
        <f t="shared" si="129"/>
        <v>828121-BLACK-XS</v>
      </c>
      <c r="O2724" s="122">
        <f>IF(B2724="NET","",IF(B2724="","",IFERROR(VLOOKUP(N2724,EAN!$A:$B,2,FALSE),"MANGLER - MÅ OPPDATERE EAN-FANEN")))</f>
        <v>7048652764133</v>
      </c>
      <c r="P2724" s="119">
        <f t="shared" si="130"/>
        <v>18</v>
      </c>
      <c r="Q2724" s="119">
        <f t="shared" si="131"/>
        <v>18</v>
      </c>
      <c r="S2724" s="137"/>
      <c r="U2724"/>
    </row>
    <row r="2725" spans="1:21" x14ac:dyDescent="0.2">
      <c r="A2725" s="228">
        <v>828121</v>
      </c>
      <c r="B2725" s="228" t="s">
        <v>2184</v>
      </c>
      <c r="C2725" s="228" t="s">
        <v>4204</v>
      </c>
      <c r="D2725" s="228" t="s">
        <v>140</v>
      </c>
      <c r="E2725" s="228" t="s">
        <v>93</v>
      </c>
      <c r="F2725" s="228" t="s">
        <v>8</v>
      </c>
      <c r="G2725" s="228" t="s">
        <v>128</v>
      </c>
      <c r="H2725" s="228">
        <v>39</v>
      </c>
      <c r="I2725" s="228">
        <v>39</v>
      </c>
      <c r="J2725" s="228">
        <v>39</v>
      </c>
      <c r="K2725" s="228">
        <v>39</v>
      </c>
      <c r="L2725" s="231">
        <v>39</v>
      </c>
      <c r="N2725" s="119" t="str">
        <f t="shared" si="129"/>
        <v>828121-BLACK-S</v>
      </c>
      <c r="O2725" s="122">
        <f>IF(B2725="NET","",IF(B2725="","",IFERROR(VLOOKUP(N2725,EAN!$A:$B,2,FALSE),"MANGLER - MÅ OPPDATERE EAN-FANEN")))</f>
        <v>7048652764126</v>
      </c>
      <c r="P2725" s="119">
        <f t="shared" si="130"/>
        <v>39</v>
      </c>
      <c r="Q2725" s="119">
        <f t="shared" si="131"/>
        <v>39</v>
      </c>
      <c r="S2725" s="137"/>
      <c r="U2725"/>
    </row>
    <row r="2726" spans="1:21" x14ac:dyDescent="0.2">
      <c r="A2726" s="228">
        <v>828121</v>
      </c>
      <c r="B2726" s="228" t="s">
        <v>2184</v>
      </c>
      <c r="C2726" s="228" t="s">
        <v>4204</v>
      </c>
      <c r="D2726" s="228" t="s">
        <v>141</v>
      </c>
      <c r="E2726" s="228" t="s">
        <v>93</v>
      </c>
      <c r="F2726" s="228" t="s">
        <v>7</v>
      </c>
      <c r="G2726" s="228" t="s">
        <v>128</v>
      </c>
      <c r="H2726" s="228">
        <v>49</v>
      </c>
      <c r="I2726" s="228">
        <v>49</v>
      </c>
      <c r="J2726" s="228">
        <v>49</v>
      </c>
      <c r="K2726" s="228">
        <v>49</v>
      </c>
      <c r="L2726" s="231">
        <v>49</v>
      </c>
      <c r="N2726" s="119" t="str">
        <f t="shared" si="129"/>
        <v>828121-BLACK-M</v>
      </c>
      <c r="O2726" s="122">
        <f>IF(B2726="NET","",IF(B2726="","",IFERROR(VLOOKUP(N2726,EAN!$A:$B,2,FALSE),"MANGLER - MÅ OPPDATERE EAN-FANEN")))</f>
        <v>7048652764119</v>
      </c>
      <c r="P2726" s="119">
        <f t="shared" si="130"/>
        <v>49</v>
      </c>
      <c r="Q2726" s="119">
        <f t="shared" si="131"/>
        <v>49</v>
      </c>
      <c r="S2726" s="137"/>
      <c r="U2726"/>
    </row>
    <row r="2727" spans="1:21" x14ac:dyDescent="0.2">
      <c r="A2727" s="228">
        <v>828121</v>
      </c>
      <c r="B2727" s="228" t="s">
        <v>2184</v>
      </c>
      <c r="C2727" s="228" t="s">
        <v>4204</v>
      </c>
      <c r="D2727" s="228" t="s">
        <v>142</v>
      </c>
      <c r="E2727" s="228" t="s">
        <v>93</v>
      </c>
      <c r="F2727" s="228" t="s">
        <v>67</v>
      </c>
      <c r="G2727" s="228" t="s">
        <v>128</v>
      </c>
      <c r="H2727" s="228">
        <v>28</v>
      </c>
      <c r="I2727" s="228">
        <v>28</v>
      </c>
      <c r="J2727" s="228">
        <v>28</v>
      </c>
      <c r="K2727" s="228">
        <v>28</v>
      </c>
      <c r="L2727" s="231">
        <v>28</v>
      </c>
      <c r="N2727" s="119" t="str">
        <f t="shared" si="129"/>
        <v>828121-BLACK-L</v>
      </c>
      <c r="O2727" s="122">
        <f>IF(B2727="NET","",IF(B2727="","",IFERROR(VLOOKUP(N2727,EAN!$A:$B,2,FALSE),"MANGLER - MÅ OPPDATERE EAN-FANEN")))</f>
        <v>7048652764102</v>
      </c>
      <c r="P2727" s="119">
        <f t="shared" si="130"/>
        <v>28</v>
      </c>
      <c r="Q2727" s="119">
        <f t="shared" si="131"/>
        <v>28</v>
      </c>
      <c r="S2727" s="137"/>
      <c r="U2727"/>
    </row>
    <row r="2728" spans="1:21" x14ac:dyDescent="0.2">
      <c r="A2728" s="228">
        <v>828121</v>
      </c>
      <c r="B2728" s="228" t="s">
        <v>2184</v>
      </c>
      <c r="C2728" s="228" t="s">
        <v>4204</v>
      </c>
      <c r="D2728" s="228" t="s">
        <v>169</v>
      </c>
      <c r="E2728" s="228" t="s">
        <v>133</v>
      </c>
      <c r="F2728" s="228" t="s">
        <v>69</v>
      </c>
      <c r="G2728" s="228" t="s">
        <v>504</v>
      </c>
      <c r="H2728" s="228">
        <v>1</v>
      </c>
      <c r="I2728" s="228">
        <v>1</v>
      </c>
      <c r="J2728" s="228">
        <v>1</v>
      </c>
      <c r="K2728" s="228">
        <v>1</v>
      </c>
      <c r="L2728" s="231">
        <v>1</v>
      </c>
      <c r="N2728" s="119" t="str">
        <f t="shared" si="129"/>
        <v>828121-GRBLU-XS</v>
      </c>
      <c r="O2728" s="122">
        <f>IF(B2728="NET","",IF(B2728="","",IFERROR(VLOOKUP(N2728,EAN!$A:$B,2,FALSE),"MANGLER - MÅ OPPDATERE EAN-FANEN")))</f>
        <v>7048652326652</v>
      </c>
      <c r="P2728" s="119">
        <f t="shared" si="130"/>
        <v>1</v>
      </c>
      <c r="Q2728" s="119">
        <f t="shared" si="131"/>
        <v>1</v>
      </c>
      <c r="S2728" s="137"/>
      <c r="U2728"/>
    </row>
    <row r="2729" spans="1:21" x14ac:dyDescent="0.2">
      <c r="A2729" s="228">
        <v>828121</v>
      </c>
      <c r="B2729" s="228" t="s">
        <v>2184</v>
      </c>
      <c r="C2729" s="228" t="s">
        <v>4204</v>
      </c>
      <c r="D2729" s="228" t="s">
        <v>170</v>
      </c>
      <c r="E2729" s="228" t="s">
        <v>133</v>
      </c>
      <c r="F2729" s="228" t="s">
        <v>8</v>
      </c>
      <c r="G2729" s="228" t="s">
        <v>504</v>
      </c>
      <c r="H2729" s="228">
        <v>5</v>
      </c>
      <c r="I2729" s="228">
        <v>5</v>
      </c>
      <c r="J2729" s="228">
        <v>5</v>
      </c>
      <c r="K2729" s="228">
        <v>5</v>
      </c>
      <c r="L2729" s="231">
        <v>5</v>
      </c>
      <c r="N2729" s="119" t="str">
        <f t="shared" si="129"/>
        <v>828121-GRBLU-S</v>
      </c>
      <c r="O2729" s="122">
        <f>IF(B2729="NET","",IF(B2729="","",IFERROR(VLOOKUP(N2729,EAN!$A:$B,2,FALSE),"MANGLER - MÅ OPPDATERE EAN-FANEN")))</f>
        <v>7048652326645</v>
      </c>
      <c r="P2729" s="119">
        <f t="shared" si="130"/>
        <v>5</v>
      </c>
      <c r="Q2729" s="119">
        <f t="shared" si="131"/>
        <v>5</v>
      </c>
      <c r="S2729" s="137"/>
      <c r="U2729"/>
    </row>
    <row r="2730" spans="1:21" x14ac:dyDescent="0.2">
      <c r="A2730" s="228">
        <v>828121</v>
      </c>
      <c r="B2730" s="228" t="s">
        <v>2184</v>
      </c>
      <c r="C2730" s="228" t="s">
        <v>4204</v>
      </c>
      <c r="D2730" s="228" t="s">
        <v>171</v>
      </c>
      <c r="E2730" s="228" t="s">
        <v>133</v>
      </c>
      <c r="F2730" s="228" t="s">
        <v>7</v>
      </c>
      <c r="G2730" s="228" t="s">
        <v>504</v>
      </c>
      <c r="H2730" s="228">
        <v>4</v>
      </c>
      <c r="I2730" s="228">
        <v>4</v>
      </c>
      <c r="J2730" s="228">
        <v>4</v>
      </c>
      <c r="K2730" s="228">
        <v>4</v>
      </c>
      <c r="L2730" s="231">
        <v>4</v>
      </c>
      <c r="N2730" s="119" t="str">
        <f t="shared" si="129"/>
        <v>828121-GRBLU-M</v>
      </c>
      <c r="O2730" s="122">
        <f>IF(B2730="NET","",IF(B2730="","",IFERROR(VLOOKUP(N2730,EAN!$A:$B,2,FALSE),"MANGLER - MÅ OPPDATERE EAN-FANEN")))</f>
        <v>7048652326638</v>
      </c>
      <c r="P2730" s="119">
        <f t="shared" si="130"/>
        <v>4</v>
      </c>
      <c r="Q2730" s="119">
        <f t="shared" si="131"/>
        <v>4</v>
      </c>
      <c r="S2730" s="137"/>
      <c r="U2730"/>
    </row>
    <row r="2731" spans="1:21" x14ac:dyDescent="0.2">
      <c r="A2731" s="228">
        <v>828121</v>
      </c>
      <c r="B2731" s="228" t="s">
        <v>2184</v>
      </c>
      <c r="C2731" s="228" t="s">
        <v>4204</v>
      </c>
      <c r="D2731" s="228" t="s">
        <v>172</v>
      </c>
      <c r="E2731" s="228" t="s">
        <v>133</v>
      </c>
      <c r="F2731" s="228" t="s">
        <v>67</v>
      </c>
      <c r="G2731" s="228" t="s">
        <v>504</v>
      </c>
      <c r="H2731" s="228">
        <v>0</v>
      </c>
      <c r="I2731" s="228">
        <v>0</v>
      </c>
      <c r="J2731" s="228">
        <v>0</v>
      </c>
      <c r="K2731" s="228">
        <v>0</v>
      </c>
      <c r="L2731" s="231">
        <v>0</v>
      </c>
      <c r="N2731" s="119" t="str">
        <f t="shared" si="129"/>
        <v>828121-GRBLU-L</v>
      </c>
      <c r="O2731" s="122">
        <f>IF(B2731="NET","",IF(B2731="","",IFERROR(VLOOKUP(N2731,EAN!$A:$B,2,FALSE),"MANGLER - MÅ OPPDATERE EAN-FANEN")))</f>
        <v>7048652326621</v>
      </c>
      <c r="P2731" s="119">
        <f t="shared" si="130"/>
        <v>0</v>
      </c>
      <c r="Q2731" s="119">
        <f t="shared" si="131"/>
        <v>0</v>
      </c>
      <c r="S2731" s="137"/>
      <c r="U2731"/>
    </row>
    <row r="2732" spans="1:21" x14ac:dyDescent="0.2">
      <c r="A2732" s="228">
        <v>828121</v>
      </c>
      <c r="B2732" s="228" t="s">
        <v>2184</v>
      </c>
      <c r="C2732" s="228" t="s">
        <v>4204</v>
      </c>
      <c r="D2732" s="228" t="s">
        <v>145</v>
      </c>
      <c r="E2732" s="228" t="s">
        <v>100</v>
      </c>
      <c r="F2732" s="228" t="s">
        <v>69</v>
      </c>
      <c r="G2732" s="228" t="s">
        <v>504</v>
      </c>
      <c r="H2732" s="228">
        <v>4</v>
      </c>
      <c r="I2732" s="228">
        <v>4</v>
      </c>
      <c r="J2732" s="228">
        <v>4</v>
      </c>
      <c r="K2732" s="228">
        <v>4</v>
      </c>
      <c r="L2732" s="231">
        <v>4</v>
      </c>
      <c r="N2732" s="119" t="str">
        <f t="shared" si="129"/>
        <v>828121-RSWOD-XS</v>
      </c>
      <c r="O2732" s="122">
        <f>IF(B2732="NET","",IF(B2732="","",IFERROR(VLOOKUP(N2732,EAN!$A:$B,2,FALSE),"MANGLER - MÅ OPPDATERE EAN-FANEN")))</f>
        <v>7048652536242</v>
      </c>
      <c r="P2732" s="119">
        <f t="shared" si="130"/>
        <v>4</v>
      </c>
      <c r="Q2732" s="119">
        <f t="shared" si="131"/>
        <v>4</v>
      </c>
      <c r="S2732" s="137"/>
      <c r="U2732"/>
    </row>
    <row r="2733" spans="1:21" x14ac:dyDescent="0.2">
      <c r="A2733" s="228">
        <v>828121</v>
      </c>
      <c r="B2733" s="228" t="s">
        <v>2184</v>
      </c>
      <c r="C2733" s="228" t="s">
        <v>4204</v>
      </c>
      <c r="D2733" s="228" t="s">
        <v>146</v>
      </c>
      <c r="E2733" s="228" t="s">
        <v>100</v>
      </c>
      <c r="F2733" s="228" t="s">
        <v>8</v>
      </c>
      <c r="G2733" s="228" t="s">
        <v>504</v>
      </c>
      <c r="H2733" s="228">
        <v>13</v>
      </c>
      <c r="I2733" s="228">
        <v>13</v>
      </c>
      <c r="J2733" s="228">
        <v>13</v>
      </c>
      <c r="K2733" s="228">
        <v>13</v>
      </c>
      <c r="L2733" s="231">
        <v>13</v>
      </c>
      <c r="N2733" s="119" t="str">
        <f t="shared" si="129"/>
        <v>828121-RSWOD-S</v>
      </c>
      <c r="O2733" s="122">
        <f>IF(B2733="NET","",IF(B2733="","",IFERROR(VLOOKUP(N2733,EAN!$A:$B,2,FALSE),"MANGLER - MÅ OPPDATERE EAN-FANEN")))</f>
        <v>7048652536235</v>
      </c>
      <c r="P2733" s="119">
        <f t="shared" si="130"/>
        <v>13</v>
      </c>
      <c r="Q2733" s="119">
        <f t="shared" si="131"/>
        <v>13</v>
      </c>
      <c r="S2733" s="137"/>
      <c r="U2733"/>
    </row>
    <row r="2734" spans="1:21" x14ac:dyDescent="0.2">
      <c r="A2734" s="228">
        <v>828121</v>
      </c>
      <c r="B2734" s="228" t="s">
        <v>2184</v>
      </c>
      <c r="C2734" s="228" t="s">
        <v>4204</v>
      </c>
      <c r="D2734" s="228" t="s">
        <v>147</v>
      </c>
      <c r="E2734" s="228" t="s">
        <v>100</v>
      </c>
      <c r="F2734" s="228" t="s">
        <v>7</v>
      </c>
      <c r="G2734" s="228" t="s">
        <v>504</v>
      </c>
      <c r="H2734" s="228">
        <v>53</v>
      </c>
      <c r="I2734" s="228">
        <v>53</v>
      </c>
      <c r="J2734" s="228">
        <v>53</v>
      </c>
      <c r="K2734" s="228">
        <v>53</v>
      </c>
      <c r="L2734" s="231">
        <v>53</v>
      </c>
      <c r="N2734" s="119" t="str">
        <f t="shared" si="129"/>
        <v>828121-RSWOD-M</v>
      </c>
      <c r="O2734" s="122">
        <f>IF(B2734="NET","",IF(B2734="","",IFERROR(VLOOKUP(N2734,EAN!$A:$B,2,FALSE),"MANGLER - MÅ OPPDATERE EAN-FANEN")))</f>
        <v>7048652536228</v>
      </c>
      <c r="P2734" s="119">
        <f t="shared" si="130"/>
        <v>53</v>
      </c>
      <c r="Q2734" s="119">
        <f t="shared" si="131"/>
        <v>53</v>
      </c>
      <c r="S2734" s="137"/>
      <c r="U2734"/>
    </row>
    <row r="2735" spans="1:21" x14ac:dyDescent="0.2">
      <c r="A2735" s="228">
        <v>828121</v>
      </c>
      <c r="B2735" s="228" t="s">
        <v>2184</v>
      </c>
      <c r="C2735" s="228" t="s">
        <v>4204</v>
      </c>
      <c r="D2735" s="228" t="s">
        <v>148</v>
      </c>
      <c r="E2735" s="228" t="s">
        <v>100</v>
      </c>
      <c r="F2735" s="228" t="s">
        <v>67</v>
      </c>
      <c r="G2735" s="228" t="s">
        <v>504</v>
      </c>
      <c r="H2735" s="228">
        <v>4</v>
      </c>
      <c r="I2735" s="228">
        <v>4</v>
      </c>
      <c r="J2735" s="228">
        <v>4</v>
      </c>
      <c r="K2735" s="228">
        <v>4</v>
      </c>
      <c r="L2735" s="231">
        <v>4</v>
      </c>
      <c r="N2735" s="119" t="str">
        <f t="shared" si="129"/>
        <v>828121-RSWOD-L</v>
      </c>
      <c r="O2735" s="122">
        <f>IF(B2735="NET","",IF(B2735="","",IFERROR(VLOOKUP(N2735,EAN!$A:$B,2,FALSE),"MANGLER - MÅ OPPDATERE EAN-FANEN")))</f>
        <v>7048652536211</v>
      </c>
      <c r="P2735" s="119">
        <f t="shared" si="130"/>
        <v>4</v>
      </c>
      <c r="Q2735" s="119">
        <f t="shared" si="131"/>
        <v>4</v>
      </c>
      <c r="S2735" s="137"/>
      <c r="U2735"/>
    </row>
    <row r="2736" spans="1:21" x14ac:dyDescent="0.2">
      <c r="A2736" s="229">
        <v>828150</v>
      </c>
      <c r="B2736" s="228" t="s">
        <v>248</v>
      </c>
      <c r="C2736" s="228"/>
      <c r="D2736" s="228"/>
      <c r="E2736" s="228"/>
      <c r="F2736" s="228"/>
      <c r="G2736" s="228"/>
      <c r="H2736" s="229">
        <v>202226</v>
      </c>
      <c r="I2736" s="229">
        <v>202227</v>
      </c>
      <c r="J2736" s="229">
        <v>202228</v>
      </c>
      <c r="K2736" s="229">
        <v>202229</v>
      </c>
      <c r="L2736" s="232">
        <v>202234</v>
      </c>
      <c r="N2736" s="119" t="str">
        <f t="shared" si="129"/>
        <v>828150-</v>
      </c>
      <c r="O2736" s="122" t="str">
        <f>IF(B2736="NET","",IF(B2736="","",IFERROR(VLOOKUP(N2736,EAN!$A:$B,2,FALSE),"MANGLER - MÅ OPPDATERE EAN-FANEN")))</f>
        <v/>
      </c>
      <c r="P2736" s="119">
        <f t="shared" si="130"/>
        <v>202226</v>
      </c>
      <c r="Q2736" s="119">
        <f t="shared" si="131"/>
        <v>202234</v>
      </c>
      <c r="S2736" s="137"/>
      <c r="U2736"/>
    </row>
    <row r="2737" spans="1:21" x14ac:dyDescent="0.2">
      <c r="A2737" s="228">
        <v>828150</v>
      </c>
      <c r="B2737" s="228" t="s">
        <v>2185</v>
      </c>
      <c r="C2737" s="228" t="s">
        <v>4204</v>
      </c>
      <c r="D2737" s="228" t="s">
        <v>2336</v>
      </c>
      <c r="E2737" s="228" t="s">
        <v>649</v>
      </c>
      <c r="F2737" s="228" t="s">
        <v>3080</v>
      </c>
      <c r="G2737" s="228" t="s">
        <v>128</v>
      </c>
      <c r="H2737" s="228">
        <v>42</v>
      </c>
      <c r="I2737" s="228">
        <v>42</v>
      </c>
      <c r="J2737" s="228">
        <v>42</v>
      </c>
      <c r="K2737" s="228">
        <v>42</v>
      </c>
      <c r="L2737" s="231">
        <v>42</v>
      </c>
      <c r="N2737" s="119" t="str">
        <f t="shared" si="129"/>
        <v>828150-7720-34/36</v>
      </c>
      <c r="O2737" s="122">
        <f>IF(B2737="NET","",IF(B2737="","",IFERROR(VLOOKUP(N2737,EAN!$A:$B,2,FALSE),"MANGLER - MÅ OPPDATERE EAN-FANEN")))</f>
        <v>7048652768483</v>
      </c>
      <c r="P2737" s="119">
        <f t="shared" si="130"/>
        <v>42</v>
      </c>
      <c r="Q2737" s="119">
        <f t="shared" si="131"/>
        <v>42</v>
      </c>
      <c r="S2737" s="137"/>
      <c r="U2737"/>
    </row>
    <row r="2738" spans="1:21" x14ac:dyDescent="0.2">
      <c r="A2738" s="228">
        <v>828150</v>
      </c>
      <c r="B2738" s="228" t="s">
        <v>2185</v>
      </c>
      <c r="C2738" s="228" t="s">
        <v>4204</v>
      </c>
      <c r="D2738" s="228" t="s">
        <v>2337</v>
      </c>
      <c r="E2738" s="228" t="s">
        <v>4507</v>
      </c>
      <c r="F2738" s="228" t="s">
        <v>3080</v>
      </c>
      <c r="G2738" s="228" t="s">
        <v>128</v>
      </c>
      <c r="H2738" s="228">
        <v>36</v>
      </c>
      <c r="I2738" s="228">
        <v>36</v>
      </c>
      <c r="J2738" s="228">
        <v>36</v>
      </c>
      <c r="K2738" s="228">
        <v>36</v>
      </c>
      <c r="L2738" s="231">
        <v>36</v>
      </c>
      <c r="N2738" s="119" t="str">
        <f t="shared" si="129"/>
        <v>828150-8830-34/36</v>
      </c>
      <c r="O2738" s="122">
        <f>IF(B2738="NET","",IF(B2738="","",IFERROR(VLOOKUP(N2738,EAN!$A:$B,2,FALSE),"MANGLER - MÅ OPPDATERE EAN-FANEN")))</f>
        <v>7048652768490</v>
      </c>
      <c r="P2738" s="119">
        <f t="shared" si="130"/>
        <v>36</v>
      </c>
      <c r="Q2738" s="119">
        <f t="shared" si="131"/>
        <v>36</v>
      </c>
      <c r="S2738" s="137"/>
      <c r="U2738"/>
    </row>
    <row r="2739" spans="1:21" x14ac:dyDescent="0.2">
      <c r="A2739" s="228">
        <v>828150</v>
      </c>
      <c r="B2739" s="228" t="s">
        <v>2185</v>
      </c>
      <c r="C2739" s="228" t="s">
        <v>4204</v>
      </c>
      <c r="D2739" s="228" t="s">
        <v>850</v>
      </c>
      <c r="E2739" s="228" t="s">
        <v>93</v>
      </c>
      <c r="F2739" s="228" t="s">
        <v>3080</v>
      </c>
      <c r="G2739" s="228" t="s">
        <v>128</v>
      </c>
      <c r="H2739" s="228">
        <v>42</v>
      </c>
      <c r="I2739" s="228">
        <v>42</v>
      </c>
      <c r="J2739" s="228">
        <v>42</v>
      </c>
      <c r="K2739" s="228">
        <v>42</v>
      </c>
      <c r="L2739" s="231">
        <v>42</v>
      </c>
      <c r="N2739" s="119" t="str">
        <f t="shared" si="129"/>
        <v>828150-BLCK-34/36</v>
      </c>
      <c r="O2739" s="122">
        <f>IF(B2739="NET","",IF(B2739="","",IFERROR(VLOOKUP(N2739,EAN!$A:$B,2,FALSE),"MANGLER - MÅ OPPDATERE EAN-FANEN")))</f>
        <v>7048652539120</v>
      </c>
      <c r="P2739" s="119">
        <f t="shared" si="130"/>
        <v>42</v>
      </c>
      <c r="Q2739" s="119">
        <f t="shared" si="131"/>
        <v>42</v>
      </c>
      <c r="S2739" s="137"/>
      <c r="U2739"/>
    </row>
    <row r="2740" spans="1:21" x14ac:dyDescent="0.2">
      <c r="A2740" s="228">
        <v>828150</v>
      </c>
      <c r="B2740" s="228" t="s">
        <v>2185</v>
      </c>
      <c r="C2740" s="228" t="s">
        <v>4204</v>
      </c>
      <c r="D2740" s="228" t="s">
        <v>851</v>
      </c>
      <c r="E2740" s="228" t="s">
        <v>133</v>
      </c>
      <c r="F2740" s="228" t="s">
        <v>3080</v>
      </c>
      <c r="G2740" s="228" t="s">
        <v>504</v>
      </c>
      <c r="H2740" s="228">
        <v>258</v>
      </c>
      <c r="I2740" s="228">
        <v>258</v>
      </c>
      <c r="J2740" s="228">
        <v>258</v>
      </c>
      <c r="K2740" s="228">
        <v>258</v>
      </c>
      <c r="L2740" s="231">
        <v>258</v>
      </c>
      <c r="N2740" s="119" t="str">
        <f t="shared" si="129"/>
        <v>828150-GRBE-34/36</v>
      </c>
      <c r="O2740" s="122">
        <f>IF(B2740="NET","",IF(B2740="","",IFERROR(VLOOKUP(N2740,EAN!$A:$B,2,FALSE),"MANGLER - MÅ OPPDATERE EAN-FANEN")))</f>
        <v>7048652326928</v>
      </c>
      <c r="P2740" s="119">
        <f t="shared" si="130"/>
        <v>258</v>
      </c>
      <c r="Q2740" s="119">
        <f t="shared" si="131"/>
        <v>258</v>
      </c>
      <c r="S2740" s="137"/>
      <c r="U2740"/>
    </row>
    <row r="2741" spans="1:21" x14ac:dyDescent="0.2">
      <c r="A2741" s="228">
        <v>828150</v>
      </c>
      <c r="B2741" s="228" t="s">
        <v>2185</v>
      </c>
      <c r="C2741" s="228" t="s">
        <v>4204</v>
      </c>
      <c r="D2741" s="228" t="s">
        <v>852</v>
      </c>
      <c r="E2741" s="228" t="s">
        <v>2145</v>
      </c>
      <c r="F2741" s="228" t="s">
        <v>3080</v>
      </c>
      <c r="G2741" s="228" t="s">
        <v>504</v>
      </c>
      <c r="H2741" s="228">
        <v>246</v>
      </c>
      <c r="I2741" s="228">
        <v>246</v>
      </c>
      <c r="J2741" s="228">
        <v>246</v>
      </c>
      <c r="K2741" s="228">
        <v>246</v>
      </c>
      <c r="L2741" s="231">
        <v>246</v>
      </c>
      <c r="N2741" s="119" t="str">
        <f t="shared" si="129"/>
        <v>828150-ONBE-34/36</v>
      </c>
      <c r="O2741" s="122">
        <f>IF(B2741="NET","",IF(B2741="","",IFERROR(VLOOKUP(N2741,EAN!$A:$B,2,FALSE),"MANGLER - MÅ OPPDATERE EAN-FANEN")))</f>
        <v>7048652326935</v>
      </c>
      <c r="P2741" s="119">
        <f t="shared" si="130"/>
        <v>246</v>
      </c>
      <c r="Q2741" s="119">
        <f t="shared" si="131"/>
        <v>246</v>
      </c>
      <c r="S2741" s="137"/>
      <c r="U2741"/>
    </row>
    <row r="2742" spans="1:21" x14ac:dyDescent="0.2">
      <c r="A2742" s="229">
        <v>828157</v>
      </c>
      <c r="B2742" s="228" t="s">
        <v>248</v>
      </c>
      <c r="C2742" s="228"/>
      <c r="D2742" s="228"/>
      <c r="E2742" s="228"/>
      <c r="F2742" s="228"/>
      <c r="G2742" s="228"/>
      <c r="H2742" s="229">
        <v>202226</v>
      </c>
      <c r="I2742" s="229">
        <v>202227</v>
      </c>
      <c r="J2742" s="229">
        <v>202228</v>
      </c>
      <c r="K2742" s="229">
        <v>202229</v>
      </c>
      <c r="L2742" s="232">
        <v>202234</v>
      </c>
      <c r="N2742" s="119" t="str">
        <f t="shared" si="129"/>
        <v>828157-</v>
      </c>
      <c r="O2742" s="122" t="str">
        <f>IF(B2742="NET","",IF(B2742="","",IFERROR(VLOOKUP(N2742,EAN!$A:$B,2,FALSE),"MANGLER - MÅ OPPDATERE EAN-FANEN")))</f>
        <v/>
      </c>
      <c r="P2742" s="119">
        <f t="shared" si="130"/>
        <v>202226</v>
      </c>
      <c r="Q2742" s="119">
        <f t="shared" si="131"/>
        <v>202234</v>
      </c>
      <c r="S2742" s="137"/>
      <c r="U2742"/>
    </row>
    <row r="2743" spans="1:21" x14ac:dyDescent="0.2">
      <c r="A2743" s="228">
        <v>828157</v>
      </c>
      <c r="B2743" s="228" t="s">
        <v>2186</v>
      </c>
      <c r="C2743" s="228" t="s">
        <v>4204</v>
      </c>
      <c r="D2743" s="228" t="s">
        <v>2307</v>
      </c>
      <c r="E2743" s="228" t="s">
        <v>4511</v>
      </c>
      <c r="F2743" s="228" t="s">
        <v>8</v>
      </c>
      <c r="G2743" s="228" t="s">
        <v>128</v>
      </c>
      <c r="H2743" s="228">
        <v>15</v>
      </c>
      <c r="I2743" s="228">
        <v>15</v>
      </c>
      <c r="J2743" s="228">
        <v>15</v>
      </c>
      <c r="K2743" s="228">
        <v>15</v>
      </c>
      <c r="L2743" s="231">
        <v>15</v>
      </c>
      <c r="N2743" s="119" t="str">
        <f t="shared" si="129"/>
        <v>828157-78000-S</v>
      </c>
      <c r="O2743" s="122">
        <f>IF(B2743="NET","",IF(B2743="","",IFERROR(VLOOKUP(N2743,EAN!$A:$B,2,FALSE),"MANGLER - MÅ OPPDATERE EAN-FANEN")))</f>
        <v>7048652765086</v>
      </c>
      <c r="P2743" s="119">
        <f t="shared" si="130"/>
        <v>15</v>
      </c>
      <c r="Q2743" s="119">
        <f t="shared" si="131"/>
        <v>15</v>
      </c>
      <c r="S2743" s="137"/>
      <c r="U2743"/>
    </row>
    <row r="2744" spans="1:21" x14ac:dyDescent="0.2">
      <c r="A2744" s="228">
        <v>828157</v>
      </c>
      <c r="B2744" s="228" t="s">
        <v>2186</v>
      </c>
      <c r="C2744" s="228" t="s">
        <v>4204</v>
      </c>
      <c r="D2744" s="228" t="s">
        <v>2308</v>
      </c>
      <c r="E2744" s="228" t="s">
        <v>4511</v>
      </c>
      <c r="F2744" s="228" t="s">
        <v>7</v>
      </c>
      <c r="G2744" s="228" t="s">
        <v>128</v>
      </c>
      <c r="H2744" s="228">
        <v>37</v>
      </c>
      <c r="I2744" s="228">
        <v>37</v>
      </c>
      <c r="J2744" s="228">
        <v>37</v>
      </c>
      <c r="K2744" s="228">
        <v>37</v>
      </c>
      <c r="L2744" s="231">
        <v>37</v>
      </c>
      <c r="N2744" s="119" t="str">
        <f t="shared" si="129"/>
        <v>828157-78000-M</v>
      </c>
      <c r="O2744" s="122">
        <f>IF(B2744="NET","",IF(B2744="","",IFERROR(VLOOKUP(N2744,EAN!$A:$B,2,FALSE),"MANGLER - MÅ OPPDATERE EAN-FANEN")))</f>
        <v>7048652765079</v>
      </c>
      <c r="P2744" s="119">
        <f t="shared" si="130"/>
        <v>37</v>
      </c>
      <c r="Q2744" s="119">
        <f t="shared" si="131"/>
        <v>37</v>
      </c>
      <c r="S2744" s="137"/>
      <c r="U2744"/>
    </row>
    <row r="2745" spans="1:21" x14ac:dyDescent="0.2">
      <c r="A2745" s="228">
        <v>828157</v>
      </c>
      <c r="B2745" s="228" t="s">
        <v>2186</v>
      </c>
      <c r="C2745" s="228" t="s">
        <v>4204</v>
      </c>
      <c r="D2745" s="228" t="s">
        <v>2309</v>
      </c>
      <c r="E2745" s="228" t="s">
        <v>4511</v>
      </c>
      <c r="F2745" s="228" t="s">
        <v>67</v>
      </c>
      <c r="G2745" s="228" t="s">
        <v>128</v>
      </c>
      <c r="H2745" s="228">
        <v>42</v>
      </c>
      <c r="I2745" s="228">
        <v>42</v>
      </c>
      <c r="J2745" s="228">
        <v>42</v>
      </c>
      <c r="K2745" s="228">
        <v>42</v>
      </c>
      <c r="L2745" s="231">
        <v>42</v>
      </c>
      <c r="N2745" s="119" t="str">
        <f t="shared" si="129"/>
        <v>828157-78000-L</v>
      </c>
      <c r="O2745" s="122">
        <f>IF(B2745="NET","",IF(B2745="","",IFERROR(VLOOKUP(N2745,EAN!$A:$B,2,FALSE),"MANGLER - MÅ OPPDATERE EAN-FANEN")))</f>
        <v>7048652765062</v>
      </c>
      <c r="P2745" s="119">
        <f t="shared" si="130"/>
        <v>42</v>
      </c>
      <c r="Q2745" s="119">
        <f t="shared" si="131"/>
        <v>42</v>
      </c>
      <c r="S2745" s="137"/>
      <c r="U2745"/>
    </row>
    <row r="2746" spans="1:21" x14ac:dyDescent="0.2">
      <c r="A2746" s="228">
        <v>828157</v>
      </c>
      <c r="B2746" s="228" t="s">
        <v>2186</v>
      </c>
      <c r="C2746" s="228" t="s">
        <v>4204</v>
      </c>
      <c r="D2746" s="228" t="s">
        <v>2310</v>
      </c>
      <c r="E2746" s="228" t="s">
        <v>4511</v>
      </c>
      <c r="F2746" s="228" t="s">
        <v>68</v>
      </c>
      <c r="G2746" s="228" t="s">
        <v>128</v>
      </c>
      <c r="H2746" s="228">
        <v>17</v>
      </c>
      <c r="I2746" s="228">
        <v>17</v>
      </c>
      <c r="J2746" s="228">
        <v>17</v>
      </c>
      <c r="K2746" s="228">
        <v>17</v>
      </c>
      <c r="L2746" s="231">
        <v>17</v>
      </c>
      <c r="N2746" s="119" t="str">
        <f t="shared" si="129"/>
        <v>828157-78000-XL</v>
      </c>
      <c r="O2746" s="122">
        <f>IF(B2746="NET","",IF(B2746="","",IFERROR(VLOOKUP(N2746,EAN!$A:$B,2,FALSE),"MANGLER - MÅ OPPDATERE EAN-FANEN")))</f>
        <v>7048652765093</v>
      </c>
      <c r="P2746" s="119">
        <f t="shared" si="130"/>
        <v>17</v>
      </c>
      <c r="Q2746" s="119">
        <f t="shared" si="131"/>
        <v>17</v>
      </c>
      <c r="S2746" s="137"/>
      <c r="U2746"/>
    </row>
    <row r="2747" spans="1:21" x14ac:dyDescent="0.2">
      <c r="A2747" s="228">
        <v>828157</v>
      </c>
      <c r="B2747" s="228" t="s">
        <v>2186</v>
      </c>
      <c r="C2747" s="228" t="s">
        <v>4204</v>
      </c>
      <c r="D2747" s="228" t="s">
        <v>200</v>
      </c>
      <c r="E2747" s="228" t="s">
        <v>194</v>
      </c>
      <c r="F2747" s="228" t="s">
        <v>8</v>
      </c>
      <c r="G2747" s="228" t="s">
        <v>504</v>
      </c>
      <c r="H2747" s="228">
        <v>0</v>
      </c>
      <c r="I2747" s="228">
        <v>0</v>
      </c>
      <c r="J2747" s="228">
        <v>0</v>
      </c>
      <c r="K2747" s="228">
        <v>0</v>
      </c>
      <c r="L2747" s="231">
        <v>0</v>
      </c>
      <c r="N2747" s="119" t="str">
        <f t="shared" si="129"/>
        <v>828157-FOGRN-S</v>
      </c>
      <c r="O2747" s="122">
        <f>IF(B2747="NET","",IF(B2747="","",IFERROR(VLOOKUP(N2747,EAN!$A:$B,2,FALSE),"MANGLER - MÅ OPPDATERE EAN-FANEN")))</f>
        <v>7048652538758</v>
      </c>
      <c r="P2747" s="119">
        <f t="shared" si="130"/>
        <v>0</v>
      </c>
      <c r="Q2747" s="119">
        <f t="shared" si="131"/>
        <v>0</v>
      </c>
      <c r="S2747" s="137"/>
      <c r="U2747"/>
    </row>
    <row r="2748" spans="1:21" x14ac:dyDescent="0.2">
      <c r="A2748" s="228">
        <v>828157</v>
      </c>
      <c r="B2748" s="228" t="s">
        <v>2186</v>
      </c>
      <c r="C2748" s="228" t="s">
        <v>4204</v>
      </c>
      <c r="D2748" s="228" t="s">
        <v>201</v>
      </c>
      <c r="E2748" s="228" t="s">
        <v>194</v>
      </c>
      <c r="F2748" s="228" t="s">
        <v>7</v>
      </c>
      <c r="G2748" s="228" t="s">
        <v>504</v>
      </c>
      <c r="H2748" s="228">
        <v>0</v>
      </c>
      <c r="I2748" s="228">
        <v>0</v>
      </c>
      <c r="J2748" s="228">
        <v>0</v>
      </c>
      <c r="K2748" s="228">
        <v>0</v>
      </c>
      <c r="L2748" s="231">
        <v>0</v>
      </c>
      <c r="N2748" s="119" t="str">
        <f t="shared" si="129"/>
        <v>828157-FOGRN-M</v>
      </c>
      <c r="O2748" s="122">
        <f>IF(B2748="NET","",IF(B2748="","",IFERROR(VLOOKUP(N2748,EAN!$A:$B,2,FALSE),"MANGLER - MÅ OPPDATERE EAN-FANEN")))</f>
        <v>7048652538741</v>
      </c>
      <c r="P2748" s="119">
        <f t="shared" si="130"/>
        <v>0</v>
      </c>
      <c r="Q2748" s="119">
        <f t="shared" si="131"/>
        <v>0</v>
      </c>
      <c r="S2748" s="137"/>
      <c r="U2748"/>
    </row>
    <row r="2749" spans="1:21" x14ac:dyDescent="0.2">
      <c r="A2749" s="228">
        <v>828157</v>
      </c>
      <c r="B2749" s="228" t="s">
        <v>2186</v>
      </c>
      <c r="C2749" s="228" t="s">
        <v>4204</v>
      </c>
      <c r="D2749" s="228" t="s">
        <v>202</v>
      </c>
      <c r="E2749" s="228" t="s">
        <v>194</v>
      </c>
      <c r="F2749" s="228" t="s">
        <v>67</v>
      </c>
      <c r="G2749" s="228" t="s">
        <v>504</v>
      </c>
      <c r="H2749" s="228">
        <v>0</v>
      </c>
      <c r="I2749" s="228">
        <v>0</v>
      </c>
      <c r="J2749" s="228">
        <v>0</v>
      </c>
      <c r="K2749" s="228">
        <v>0</v>
      </c>
      <c r="L2749" s="231">
        <v>0</v>
      </c>
      <c r="N2749" s="119" t="str">
        <f t="shared" si="129"/>
        <v>828157-FOGRN-L</v>
      </c>
      <c r="O2749" s="122">
        <f>IF(B2749="NET","",IF(B2749="","",IFERROR(VLOOKUP(N2749,EAN!$A:$B,2,FALSE),"MANGLER - MÅ OPPDATERE EAN-FANEN")))</f>
        <v>7048652538734</v>
      </c>
      <c r="P2749" s="119">
        <f t="shared" si="130"/>
        <v>0</v>
      </c>
      <c r="Q2749" s="119">
        <f t="shared" si="131"/>
        <v>0</v>
      </c>
      <c r="S2749" s="137"/>
      <c r="U2749"/>
    </row>
    <row r="2750" spans="1:21" x14ac:dyDescent="0.2">
      <c r="A2750" s="228">
        <v>828157</v>
      </c>
      <c r="B2750" s="228" t="s">
        <v>2186</v>
      </c>
      <c r="C2750" s="228" t="s">
        <v>4204</v>
      </c>
      <c r="D2750" s="228" t="s">
        <v>203</v>
      </c>
      <c r="E2750" s="228" t="s">
        <v>194</v>
      </c>
      <c r="F2750" s="228" t="s">
        <v>68</v>
      </c>
      <c r="G2750" s="228" t="s">
        <v>504</v>
      </c>
      <c r="H2750" s="228">
        <v>0</v>
      </c>
      <c r="I2750" s="228">
        <v>0</v>
      </c>
      <c r="J2750" s="228">
        <v>0</v>
      </c>
      <c r="K2750" s="228">
        <v>0</v>
      </c>
      <c r="L2750" s="231">
        <v>0</v>
      </c>
      <c r="N2750" s="119" t="str">
        <f t="shared" si="129"/>
        <v>828157-FOGRN-XL</v>
      </c>
      <c r="O2750" s="122">
        <f>IF(B2750="NET","",IF(B2750="","",IFERROR(VLOOKUP(N2750,EAN!$A:$B,2,FALSE),"MANGLER - MÅ OPPDATERE EAN-FANEN")))</f>
        <v>7048652538765</v>
      </c>
      <c r="P2750" s="119">
        <f t="shared" si="130"/>
        <v>0</v>
      </c>
      <c r="Q2750" s="119">
        <f t="shared" si="131"/>
        <v>0</v>
      </c>
      <c r="S2750" s="137"/>
      <c r="U2750"/>
    </row>
    <row r="2751" spans="1:21" x14ac:dyDescent="0.2">
      <c r="A2751" s="228">
        <v>828157</v>
      </c>
      <c r="B2751" s="228" t="s">
        <v>2186</v>
      </c>
      <c r="C2751" s="228" t="s">
        <v>4204</v>
      </c>
      <c r="D2751" s="228" t="s">
        <v>163</v>
      </c>
      <c r="E2751" s="228" t="s">
        <v>92</v>
      </c>
      <c r="F2751" s="228" t="s">
        <v>8</v>
      </c>
      <c r="G2751" s="228" t="s">
        <v>128</v>
      </c>
      <c r="H2751" s="228">
        <v>8</v>
      </c>
      <c r="I2751" s="228">
        <v>8</v>
      </c>
      <c r="J2751" s="228">
        <v>8</v>
      </c>
      <c r="K2751" s="228">
        <v>8</v>
      </c>
      <c r="L2751" s="231">
        <v>8</v>
      </c>
      <c r="N2751" s="119" t="str">
        <f t="shared" si="129"/>
        <v>828157-SEGRY-S</v>
      </c>
      <c r="O2751" s="122">
        <f>IF(B2751="NET","",IF(B2751="","",IFERROR(VLOOKUP(N2751,EAN!$A:$B,2,FALSE),"MANGLER - MÅ OPPDATERE EAN-FANEN")))</f>
        <v>7048652538796</v>
      </c>
      <c r="P2751" s="119">
        <f t="shared" si="130"/>
        <v>8</v>
      </c>
      <c r="Q2751" s="119">
        <f t="shared" si="131"/>
        <v>8</v>
      </c>
      <c r="S2751" s="137"/>
      <c r="U2751"/>
    </row>
    <row r="2752" spans="1:21" x14ac:dyDescent="0.2">
      <c r="A2752" s="228">
        <v>828157</v>
      </c>
      <c r="B2752" s="228" t="s">
        <v>2186</v>
      </c>
      <c r="C2752" s="228" t="s">
        <v>4204</v>
      </c>
      <c r="D2752" s="228" t="s">
        <v>164</v>
      </c>
      <c r="E2752" s="228" t="s">
        <v>92</v>
      </c>
      <c r="F2752" s="228" t="s">
        <v>7</v>
      </c>
      <c r="G2752" s="228" t="s">
        <v>128</v>
      </c>
      <c r="H2752" s="228">
        <v>14</v>
      </c>
      <c r="I2752" s="228">
        <v>14</v>
      </c>
      <c r="J2752" s="228">
        <v>14</v>
      </c>
      <c r="K2752" s="228">
        <v>14</v>
      </c>
      <c r="L2752" s="231">
        <v>14</v>
      </c>
      <c r="N2752" s="119" t="str">
        <f t="shared" si="129"/>
        <v>828157-SEGRY-M</v>
      </c>
      <c r="O2752" s="122">
        <f>IF(B2752="NET","",IF(B2752="","",IFERROR(VLOOKUP(N2752,EAN!$A:$B,2,FALSE),"MANGLER - MÅ OPPDATERE EAN-FANEN")))</f>
        <v>7048652538789</v>
      </c>
      <c r="P2752" s="119">
        <f t="shared" si="130"/>
        <v>14</v>
      </c>
      <c r="Q2752" s="119">
        <f t="shared" si="131"/>
        <v>14</v>
      </c>
      <c r="S2752" s="137"/>
      <c r="U2752"/>
    </row>
    <row r="2753" spans="1:21" x14ac:dyDescent="0.2">
      <c r="A2753" s="228">
        <v>828157</v>
      </c>
      <c r="B2753" s="228" t="s">
        <v>2186</v>
      </c>
      <c r="C2753" s="228" t="s">
        <v>4204</v>
      </c>
      <c r="D2753" s="228" t="s">
        <v>165</v>
      </c>
      <c r="E2753" s="228" t="s">
        <v>92</v>
      </c>
      <c r="F2753" s="228" t="s">
        <v>67</v>
      </c>
      <c r="G2753" s="228" t="s">
        <v>128</v>
      </c>
      <c r="H2753" s="228">
        <v>11</v>
      </c>
      <c r="I2753" s="228">
        <v>11</v>
      </c>
      <c r="J2753" s="228">
        <v>11</v>
      </c>
      <c r="K2753" s="228">
        <v>11</v>
      </c>
      <c r="L2753" s="231">
        <v>11</v>
      </c>
      <c r="N2753" s="119" t="str">
        <f t="shared" si="129"/>
        <v>828157-SEGRY-L</v>
      </c>
      <c r="O2753" s="122">
        <f>IF(B2753="NET","",IF(B2753="","",IFERROR(VLOOKUP(N2753,EAN!$A:$B,2,FALSE),"MANGLER - MÅ OPPDATERE EAN-FANEN")))</f>
        <v>7048652538772</v>
      </c>
      <c r="P2753" s="119">
        <f t="shared" si="130"/>
        <v>11</v>
      </c>
      <c r="Q2753" s="119">
        <f t="shared" si="131"/>
        <v>11</v>
      </c>
      <c r="S2753" s="137"/>
      <c r="U2753"/>
    </row>
    <row r="2754" spans="1:21" x14ac:dyDescent="0.2">
      <c r="A2754" s="228">
        <v>828157</v>
      </c>
      <c r="B2754" s="228" t="s">
        <v>2186</v>
      </c>
      <c r="C2754" s="228" t="s">
        <v>4204</v>
      </c>
      <c r="D2754" s="228" t="s">
        <v>166</v>
      </c>
      <c r="E2754" s="228" t="s">
        <v>92</v>
      </c>
      <c r="F2754" s="228" t="s">
        <v>68</v>
      </c>
      <c r="G2754" s="228" t="s">
        <v>128</v>
      </c>
      <c r="H2754" s="228">
        <v>0</v>
      </c>
      <c r="I2754" s="228">
        <v>0</v>
      </c>
      <c r="J2754" s="228">
        <v>0</v>
      </c>
      <c r="K2754" s="228">
        <v>0</v>
      </c>
      <c r="L2754" s="231">
        <v>0</v>
      </c>
      <c r="N2754" s="119" t="str">
        <f t="shared" si="129"/>
        <v>828157-SEGRY-XL</v>
      </c>
      <c r="O2754" s="122">
        <f>IF(B2754="NET","",IF(B2754="","",IFERROR(VLOOKUP(N2754,EAN!$A:$B,2,FALSE),"MANGLER - MÅ OPPDATERE EAN-FANEN")))</f>
        <v>7048652538802</v>
      </c>
      <c r="P2754" s="119">
        <f t="shared" si="130"/>
        <v>0</v>
      </c>
      <c r="Q2754" s="119">
        <f t="shared" si="131"/>
        <v>0</v>
      </c>
      <c r="S2754" s="137"/>
      <c r="U2754"/>
    </row>
    <row r="2755" spans="1:21" x14ac:dyDescent="0.2">
      <c r="A2755" s="229">
        <v>828158</v>
      </c>
      <c r="B2755" s="228" t="s">
        <v>248</v>
      </c>
      <c r="C2755" s="228"/>
      <c r="D2755" s="228"/>
      <c r="E2755" s="228"/>
      <c r="F2755" s="228"/>
      <c r="G2755" s="228"/>
      <c r="H2755" s="229">
        <v>202226</v>
      </c>
      <c r="I2755" s="229">
        <v>202227</v>
      </c>
      <c r="J2755" s="229">
        <v>202228</v>
      </c>
      <c r="K2755" s="229">
        <v>202229</v>
      </c>
      <c r="L2755" s="232">
        <v>202234</v>
      </c>
      <c r="N2755" s="119" t="str">
        <f t="shared" si="129"/>
        <v>828158-</v>
      </c>
      <c r="O2755" s="122" t="str">
        <f>IF(B2755="NET","",IF(B2755="","",IFERROR(VLOOKUP(N2755,EAN!$A:$B,2,FALSE),"MANGLER - MÅ OPPDATERE EAN-FANEN")))</f>
        <v/>
      </c>
      <c r="P2755" s="119">
        <f t="shared" si="130"/>
        <v>202226</v>
      </c>
      <c r="Q2755" s="119">
        <f t="shared" si="131"/>
        <v>202234</v>
      </c>
      <c r="S2755" s="137"/>
      <c r="U2755"/>
    </row>
    <row r="2756" spans="1:21" x14ac:dyDescent="0.2">
      <c r="A2756" s="228">
        <v>828158</v>
      </c>
      <c r="B2756" s="228" t="s">
        <v>2187</v>
      </c>
      <c r="C2756" s="228" t="s">
        <v>4204</v>
      </c>
      <c r="D2756" s="228" t="s">
        <v>655</v>
      </c>
      <c r="E2756" s="228" t="s">
        <v>656</v>
      </c>
      <c r="F2756" s="228" t="s">
        <v>8</v>
      </c>
      <c r="G2756" s="228" t="s">
        <v>128</v>
      </c>
      <c r="H2756" s="228">
        <v>11</v>
      </c>
      <c r="I2756" s="228">
        <v>11</v>
      </c>
      <c r="J2756" s="228">
        <v>11</v>
      </c>
      <c r="K2756" s="228">
        <v>11</v>
      </c>
      <c r="L2756" s="231">
        <v>11</v>
      </c>
      <c r="N2756" s="119" t="str">
        <f t="shared" si="129"/>
        <v>828158-88002-S</v>
      </c>
      <c r="O2756" s="122">
        <f>IF(B2756="NET","",IF(B2756="","",IFERROR(VLOOKUP(N2756,EAN!$A:$B,2,FALSE),"MANGLER - MÅ OPPDATERE EAN-FANEN")))</f>
        <v>7048652765482</v>
      </c>
      <c r="P2756" s="119">
        <f t="shared" si="130"/>
        <v>11</v>
      </c>
      <c r="Q2756" s="119">
        <f t="shared" si="131"/>
        <v>11</v>
      </c>
      <c r="S2756" s="137"/>
      <c r="U2756"/>
    </row>
    <row r="2757" spans="1:21" x14ac:dyDescent="0.2">
      <c r="A2757" s="228">
        <v>828158</v>
      </c>
      <c r="B2757" s="228" t="s">
        <v>2187</v>
      </c>
      <c r="C2757" s="228" t="s">
        <v>4204</v>
      </c>
      <c r="D2757" s="228" t="s">
        <v>657</v>
      </c>
      <c r="E2757" s="228" t="s">
        <v>656</v>
      </c>
      <c r="F2757" s="228" t="s">
        <v>7</v>
      </c>
      <c r="G2757" s="228" t="s">
        <v>128</v>
      </c>
      <c r="H2757" s="228">
        <v>53</v>
      </c>
      <c r="I2757" s="228">
        <v>53</v>
      </c>
      <c r="J2757" s="228">
        <v>53</v>
      </c>
      <c r="K2757" s="228">
        <v>53</v>
      </c>
      <c r="L2757" s="231">
        <v>53</v>
      </c>
      <c r="N2757" s="119" t="str">
        <f t="shared" si="129"/>
        <v>828158-88002-M</v>
      </c>
      <c r="O2757" s="122">
        <f>IF(B2757="NET","",IF(B2757="","",IFERROR(VLOOKUP(N2757,EAN!$A:$B,2,FALSE),"MANGLER - MÅ OPPDATERE EAN-FANEN")))</f>
        <v>7048652765475</v>
      </c>
      <c r="P2757" s="119">
        <f t="shared" si="130"/>
        <v>53</v>
      </c>
      <c r="Q2757" s="119">
        <f t="shared" si="131"/>
        <v>53</v>
      </c>
      <c r="S2757" s="137"/>
      <c r="U2757"/>
    </row>
    <row r="2758" spans="1:21" x14ac:dyDescent="0.2">
      <c r="A2758" s="228">
        <v>828158</v>
      </c>
      <c r="B2758" s="228" t="s">
        <v>2187</v>
      </c>
      <c r="C2758" s="228" t="s">
        <v>4204</v>
      </c>
      <c r="D2758" s="228" t="s">
        <v>658</v>
      </c>
      <c r="E2758" s="228" t="s">
        <v>656</v>
      </c>
      <c r="F2758" s="228" t="s">
        <v>67</v>
      </c>
      <c r="G2758" s="228" t="s">
        <v>128</v>
      </c>
      <c r="H2758" s="228">
        <v>66</v>
      </c>
      <c r="I2758" s="228">
        <v>66</v>
      </c>
      <c r="J2758" s="228">
        <v>66</v>
      </c>
      <c r="K2758" s="228">
        <v>66</v>
      </c>
      <c r="L2758" s="231">
        <v>66</v>
      </c>
      <c r="N2758" s="119" t="str">
        <f t="shared" si="129"/>
        <v>828158-88002-L</v>
      </c>
      <c r="O2758" s="122">
        <f>IF(B2758="NET","",IF(B2758="","",IFERROR(VLOOKUP(N2758,EAN!$A:$B,2,FALSE),"MANGLER - MÅ OPPDATERE EAN-FANEN")))</f>
        <v>7048652765468</v>
      </c>
      <c r="P2758" s="119">
        <f t="shared" si="130"/>
        <v>66</v>
      </c>
      <c r="Q2758" s="119">
        <f t="shared" si="131"/>
        <v>66</v>
      </c>
      <c r="S2758" s="137"/>
      <c r="U2758"/>
    </row>
    <row r="2759" spans="1:21" x14ac:dyDescent="0.2">
      <c r="A2759" s="228">
        <v>828158</v>
      </c>
      <c r="B2759" s="228" t="s">
        <v>2187</v>
      </c>
      <c r="C2759" s="228" t="s">
        <v>4204</v>
      </c>
      <c r="D2759" s="228" t="s">
        <v>659</v>
      </c>
      <c r="E2759" s="228" t="s">
        <v>656</v>
      </c>
      <c r="F2759" s="228" t="s">
        <v>68</v>
      </c>
      <c r="G2759" s="228" t="s">
        <v>128</v>
      </c>
      <c r="H2759" s="228">
        <v>26</v>
      </c>
      <c r="I2759" s="228">
        <v>26</v>
      </c>
      <c r="J2759" s="228">
        <v>26</v>
      </c>
      <c r="K2759" s="228">
        <v>26</v>
      </c>
      <c r="L2759" s="231">
        <v>26</v>
      </c>
      <c r="N2759" s="119" t="str">
        <f t="shared" si="129"/>
        <v>828158-88002-XL</v>
      </c>
      <c r="O2759" s="122">
        <f>IF(B2759="NET","",IF(B2759="","",IFERROR(VLOOKUP(N2759,EAN!$A:$B,2,FALSE),"MANGLER - MÅ OPPDATERE EAN-FANEN")))</f>
        <v>7048652765499</v>
      </c>
      <c r="P2759" s="119">
        <f t="shared" si="130"/>
        <v>26</v>
      </c>
      <c r="Q2759" s="119">
        <f t="shared" si="131"/>
        <v>26</v>
      </c>
      <c r="S2759" s="137"/>
      <c r="U2759"/>
    </row>
    <row r="2760" spans="1:21" x14ac:dyDescent="0.2">
      <c r="A2760" s="228">
        <v>828158</v>
      </c>
      <c r="B2760" s="228" t="s">
        <v>2187</v>
      </c>
      <c r="C2760" s="228" t="s">
        <v>4204</v>
      </c>
      <c r="D2760" s="228" t="s">
        <v>140</v>
      </c>
      <c r="E2760" s="228" t="s">
        <v>93</v>
      </c>
      <c r="F2760" s="228" t="s">
        <v>8</v>
      </c>
      <c r="G2760" s="228" t="s">
        <v>128</v>
      </c>
      <c r="H2760" s="228">
        <v>31</v>
      </c>
      <c r="I2760" s="228">
        <v>31</v>
      </c>
      <c r="J2760" s="228">
        <v>31</v>
      </c>
      <c r="K2760" s="228">
        <v>31</v>
      </c>
      <c r="L2760" s="231">
        <v>31</v>
      </c>
      <c r="N2760" s="119" t="str">
        <f t="shared" si="129"/>
        <v>828158-BLACK-S</v>
      </c>
      <c r="O2760" s="122">
        <f>IF(B2760="NET","",IF(B2760="","",IFERROR(VLOOKUP(N2760,EAN!$A:$B,2,FALSE),"MANGLER - MÅ OPPDATERE EAN-FANEN")))</f>
        <v>7048652537997</v>
      </c>
      <c r="P2760" s="119">
        <f t="shared" si="130"/>
        <v>31</v>
      </c>
      <c r="Q2760" s="119">
        <f t="shared" si="131"/>
        <v>31</v>
      </c>
      <c r="S2760" s="137"/>
      <c r="U2760"/>
    </row>
    <row r="2761" spans="1:21" x14ac:dyDescent="0.2">
      <c r="A2761" s="228">
        <v>828158</v>
      </c>
      <c r="B2761" s="228" t="s">
        <v>2187</v>
      </c>
      <c r="C2761" s="228" t="s">
        <v>4204</v>
      </c>
      <c r="D2761" s="228" t="s">
        <v>141</v>
      </c>
      <c r="E2761" s="228" t="s">
        <v>93</v>
      </c>
      <c r="F2761" s="228" t="s">
        <v>7</v>
      </c>
      <c r="G2761" s="228" t="s">
        <v>128</v>
      </c>
      <c r="H2761" s="228">
        <v>93</v>
      </c>
      <c r="I2761" s="228">
        <v>93</v>
      </c>
      <c r="J2761" s="228">
        <v>93</v>
      </c>
      <c r="K2761" s="228">
        <v>93</v>
      </c>
      <c r="L2761" s="231">
        <v>93</v>
      </c>
      <c r="N2761" s="119" t="str">
        <f t="shared" si="129"/>
        <v>828158-BLACK-M</v>
      </c>
      <c r="O2761" s="122">
        <f>IF(B2761="NET","",IF(B2761="","",IFERROR(VLOOKUP(N2761,EAN!$A:$B,2,FALSE),"MANGLER - MÅ OPPDATERE EAN-FANEN")))</f>
        <v>7048652537980</v>
      </c>
      <c r="P2761" s="119">
        <f t="shared" si="130"/>
        <v>93</v>
      </c>
      <c r="Q2761" s="119">
        <f t="shared" si="131"/>
        <v>93</v>
      </c>
      <c r="S2761" s="137"/>
      <c r="U2761"/>
    </row>
    <row r="2762" spans="1:21" x14ac:dyDescent="0.2">
      <c r="A2762" s="228">
        <v>828158</v>
      </c>
      <c r="B2762" s="228" t="s">
        <v>2187</v>
      </c>
      <c r="C2762" s="228" t="s">
        <v>4204</v>
      </c>
      <c r="D2762" s="228" t="s">
        <v>142</v>
      </c>
      <c r="E2762" s="228" t="s">
        <v>93</v>
      </c>
      <c r="F2762" s="228" t="s">
        <v>67</v>
      </c>
      <c r="G2762" s="228" t="s">
        <v>128</v>
      </c>
      <c r="H2762" s="228">
        <v>101</v>
      </c>
      <c r="I2762" s="228">
        <v>101</v>
      </c>
      <c r="J2762" s="228">
        <v>101</v>
      </c>
      <c r="K2762" s="228">
        <v>101</v>
      </c>
      <c r="L2762" s="231">
        <v>101</v>
      </c>
      <c r="N2762" s="119" t="str">
        <f t="shared" si="129"/>
        <v>828158-BLACK-L</v>
      </c>
      <c r="O2762" s="122">
        <f>IF(B2762="NET","",IF(B2762="","",IFERROR(VLOOKUP(N2762,EAN!$A:$B,2,FALSE),"MANGLER - MÅ OPPDATERE EAN-FANEN")))</f>
        <v>7048652537973</v>
      </c>
      <c r="P2762" s="119">
        <f t="shared" si="130"/>
        <v>101</v>
      </c>
      <c r="Q2762" s="119">
        <f t="shared" si="131"/>
        <v>101</v>
      </c>
      <c r="S2762" s="137"/>
      <c r="U2762"/>
    </row>
    <row r="2763" spans="1:21" x14ac:dyDescent="0.2">
      <c r="A2763" s="228">
        <v>828158</v>
      </c>
      <c r="B2763" s="228" t="s">
        <v>2187</v>
      </c>
      <c r="C2763" s="228" t="s">
        <v>4204</v>
      </c>
      <c r="D2763" s="228" t="s">
        <v>143</v>
      </c>
      <c r="E2763" s="228" t="s">
        <v>93</v>
      </c>
      <c r="F2763" s="228" t="s">
        <v>68</v>
      </c>
      <c r="G2763" s="228" t="s">
        <v>128</v>
      </c>
      <c r="H2763" s="228">
        <v>42</v>
      </c>
      <c r="I2763" s="228">
        <v>42</v>
      </c>
      <c r="J2763" s="228">
        <v>42</v>
      </c>
      <c r="K2763" s="228">
        <v>42</v>
      </c>
      <c r="L2763" s="231">
        <v>42</v>
      </c>
      <c r="N2763" s="119" t="str">
        <f t="shared" si="129"/>
        <v>828158-BLACK-XL</v>
      </c>
      <c r="O2763" s="122">
        <f>IF(B2763="NET","",IF(B2763="","",IFERROR(VLOOKUP(N2763,EAN!$A:$B,2,FALSE),"MANGLER - MÅ OPPDATERE EAN-FANEN")))</f>
        <v>7048652538000</v>
      </c>
      <c r="P2763" s="119">
        <f t="shared" si="130"/>
        <v>42</v>
      </c>
      <c r="Q2763" s="119">
        <f t="shared" si="131"/>
        <v>42</v>
      </c>
      <c r="S2763" s="137"/>
      <c r="U2763"/>
    </row>
    <row r="2764" spans="1:21" x14ac:dyDescent="0.2">
      <c r="A2764" s="228">
        <v>828158</v>
      </c>
      <c r="B2764" s="228" t="s">
        <v>2187</v>
      </c>
      <c r="C2764" s="228" t="s">
        <v>4204</v>
      </c>
      <c r="D2764" s="228" t="s">
        <v>200</v>
      </c>
      <c r="E2764" s="228" t="s">
        <v>194</v>
      </c>
      <c r="F2764" s="228" t="s">
        <v>8</v>
      </c>
      <c r="G2764" s="228" t="s">
        <v>504</v>
      </c>
      <c r="H2764" s="228">
        <v>0</v>
      </c>
      <c r="I2764" s="228">
        <v>0</v>
      </c>
      <c r="J2764" s="228">
        <v>0</v>
      </c>
      <c r="K2764" s="228">
        <v>0</v>
      </c>
      <c r="L2764" s="231">
        <v>0</v>
      </c>
      <c r="N2764" s="119" t="str">
        <f t="shared" si="129"/>
        <v>828158-FOGRN-S</v>
      </c>
      <c r="O2764" s="122">
        <f>IF(B2764="NET","",IF(B2764="","",IFERROR(VLOOKUP(N2764,EAN!$A:$B,2,FALSE),"MANGLER - MÅ OPPDATERE EAN-FANEN")))</f>
        <v>7048652538031</v>
      </c>
      <c r="P2764" s="119">
        <f t="shared" si="130"/>
        <v>0</v>
      </c>
      <c r="Q2764" s="119">
        <f t="shared" si="131"/>
        <v>0</v>
      </c>
      <c r="S2764" s="137"/>
      <c r="U2764"/>
    </row>
    <row r="2765" spans="1:21" x14ac:dyDescent="0.2">
      <c r="A2765" s="228">
        <v>828158</v>
      </c>
      <c r="B2765" s="228" t="s">
        <v>2187</v>
      </c>
      <c r="C2765" s="228" t="s">
        <v>4204</v>
      </c>
      <c r="D2765" s="228" t="s">
        <v>201</v>
      </c>
      <c r="E2765" s="228" t="s">
        <v>194</v>
      </c>
      <c r="F2765" s="228" t="s">
        <v>7</v>
      </c>
      <c r="G2765" s="228" t="s">
        <v>504</v>
      </c>
      <c r="H2765" s="228">
        <v>0</v>
      </c>
      <c r="I2765" s="228">
        <v>0</v>
      </c>
      <c r="J2765" s="228">
        <v>0</v>
      </c>
      <c r="K2765" s="228">
        <v>0</v>
      </c>
      <c r="L2765" s="231">
        <v>0</v>
      </c>
      <c r="N2765" s="119" t="str">
        <f t="shared" si="129"/>
        <v>828158-FOGRN-M</v>
      </c>
      <c r="O2765" s="122">
        <f>IF(B2765="NET","",IF(B2765="","",IFERROR(VLOOKUP(N2765,EAN!$A:$B,2,FALSE),"MANGLER - MÅ OPPDATERE EAN-FANEN")))</f>
        <v>7048652538024</v>
      </c>
      <c r="P2765" s="119">
        <f t="shared" si="130"/>
        <v>0</v>
      </c>
      <c r="Q2765" s="119">
        <f t="shared" si="131"/>
        <v>0</v>
      </c>
      <c r="S2765" s="137"/>
      <c r="U2765"/>
    </row>
    <row r="2766" spans="1:21" x14ac:dyDescent="0.2">
      <c r="A2766" s="228">
        <v>828158</v>
      </c>
      <c r="B2766" s="228" t="s">
        <v>2187</v>
      </c>
      <c r="C2766" s="228" t="s">
        <v>4204</v>
      </c>
      <c r="D2766" s="228" t="s">
        <v>202</v>
      </c>
      <c r="E2766" s="228" t="s">
        <v>194</v>
      </c>
      <c r="F2766" s="228" t="s">
        <v>67</v>
      </c>
      <c r="G2766" s="228" t="s">
        <v>504</v>
      </c>
      <c r="H2766" s="228">
        <v>0</v>
      </c>
      <c r="I2766" s="228">
        <v>0</v>
      </c>
      <c r="J2766" s="228">
        <v>0</v>
      </c>
      <c r="K2766" s="228">
        <v>0</v>
      </c>
      <c r="L2766" s="231">
        <v>0</v>
      </c>
      <c r="N2766" s="119" t="str">
        <f t="shared" si="129"/>
        <v>828158-FOGRN-L</v>
      </c>
      <c r="O2766" s="122">
        <f>IF(B2766="NET","",IF(B2766="","",IFERROR(VLOOKUP(N2766,EAN!$A:$B,2,FALSE),"MANGLER - MÅ OPPDATERE EAN-FANEN")))</f>
        <v>7048652538017</v>
      </c>
      <c r="P2766" s="119">
        <f t="shared" si="130"/>
        <v>0</v>
      </c>
      <c r="Q2766" s="119">
        <f t="shared" si="131"/>
        <v>0</v>
      </c>
      <c r="S2766" s="137"/>
      <c r="U2766"/>
    </row>
    <row r="2767" spans="1:21" x14ac:dyDescent="0.2">
      <c r="A2767" s="228">
        <v>828158</v>
      </c>
      <c r="B2767" s="228" t="s">
        <v>2187</v>
      </c>
      <c r="C2767" s="228" t="s">
        <v>4204</v>
      </c>
      <c r="D2767" s="228" t="s">
        <v>203</v>
      </c>
      <c r="E2767" s="228" t="s">
        <v>194</v>
      </c>
      <c r="F2767" s="228" t="s">
        <v>68</v>
      </c>
      <c r="G2767" s="228" t="s">
        <v>504</v>
      </c>
      <c r="H2767" s="228">
        <v>0</v>
      </c>
      <c r="I2767" s="228">
        <v>0</v>
      </c>
      <c r="J2767" s="228">
        <v>0</v>
      </c>
      <c r="K2767" s="228">
        <v>0</v>
      </c>
      <c r="L2767" s="231">
        <v>0</v>
      </c>
      <c r="N2767" s="119" t="str">
        <f t="shared" si="129"/>
        <v>828158-FOGRN-XL</v>
      </c>
      <c r="O2767" s="122">
        <f>IF(B2767="NET","",IF(B2767="","",IFERROR(VLOOKUP(N2767,EAN!$A:$B,2,FALSE),"MANGLER - MÅ OPPDATERE EAN-FANEN")))</f>
        <v>7048652538048</v>
      </c>
      <c r="P2767" s="119">
        <f t="shared" si="130"/>
        <v>0</v>
      </c>
      <c r="Q2767" s="119">
        <f t="shared" si="131"/>
        <v>0</v>
      </c>
      <c r="S2767" s="137"/>
      <c r="U2767"/>
    </row>
    <row r="2768" spans="1:21" x14ac:dyDescent="0.2">
      <c r="A2768" s="229">
        <v>828159</v>
      </c>
      <c r="B2768" s="228" t="s">
        <v>248</v>
      </c>
      <c r="C2768" s="228"/>
      <c r="D2768" s="228"/>
      <c r="E2768" s="228"/>
      <c r="F2768" s="228"/>
      <c r="G2768" s="228"/>
      <c r="H2768" s="229">
        <v>202226</v>
      </c>
      <c r="I2768" s="229">
        <v>202227</v>
      </c>
      <c r="J2768" s="229">
        <v>202228</v>
      </c>
      <c r="K2768" s="229">
        <v>202229</v>
      </c>
      <c r="L2768" s="232">
        <v>202234</v>
      </c>
      <c r="N2768" s="119" t="str">
        <f t="shared" si="129"/>
        <v>828159-</v>
      </c>
      <c r="O2768" s="122" t="str">
        <f>IF(B2768="NET","",IF(B2768="","",IFERROR(VLOOKUP(N2768,EAN!$A:$B,2,FALSE),"MANGLER - MÅ OPPDATERE EAN-FANEN")))</f>
        <v/>
      </c>
      <c r="P2768" s="119">
        <f t="shared" si="130"/>
        <v>202226</v>
      </c>
      <c r="Q2768" s="119">
        <f t="shared" si="131"/>
        <v>202234</v>
      </c>
      <c r="S2768" s="137"/>
      <c r="U2768"/>
    </row>
    <row r="2769" spans="1:21" x14ac:dyDescent="0.2">
      <c r="A2769" s="228">
        <v>828159</v>
      </c>
      <c r="B2769" s="228" t="s">
        <v>2188</v>
      </c>
      <c r="C2769" s="228" t="s">
        <v>4204</v>
      </c>
      <c r="D2769" s="228" t="s">
        <v>144</v>
      </c>
      <c r="E2769" s="228" t="s">
        <v>93</v>
      </c>
      <c r="F2769" s="228" t="s">
        <v>69</v>
      </c>
      <c r="G2769" s="228" t="s">
        <v>128</v>
      </c>
      <c r="H2769" s="228">
        <v>43</v>
      </c>
      <c r="I2769" s="228">
        <v>43</v>
      </c>
      <c r="J2769" s="228">
        <v>43</v>
      </c>
      <c r="K2769" s="228">
        <v>43</v>
      </c>
      <c r="L2769" s="231">
        <v>43</v>
      </c>
      <c r="N2769" s="119" t="str">
        <f t="shared" si="129"/>
        <v>828159-BLACK-XS</v>
      </c>
      <c r="O2769" s="122">
        <f>IF(B2769="NET","",IF(B2769="","",IFERROR(VLOOKUP(N2769,EAN!$A:$B,2,FALSE),"MANGLER - MÅ OPPDATERE EAN-FANEN")))</f>
        <v>7048652537843</v>
      </c>
      <c r="P2769" s="119">
        <f t="shared" si="130"/>
        <v>43</v>
      </c>
      <c r="Q2769" s="119">
        <f t="shared" si="131"/>
        <v>43</v>
      </c>
      <c r="S2769" s="137"/>
      <c r="U2769"/>
    </row>
    <row r="2770" spans="1:21" x14ac:dyDescent="0.2">
      <c r="A2770" s="228">
        <v>828159</v>
      </c>
      <c r="B2770" s="228" t="s">
        <v>2188</v>
      </c>
      <c r="C2770" s="228" t="s">
        <v>4204</v>
      </c>
      <c r="D2770" s="228" t="s">
        <v>140</v>
      </c>
      <c r="E2770" s="228" t="s">
        <v>93</v>
      </c>
      <c r="F2770" s="228" t="s">
        <v>8</v>
      </c>
      <c r="G2770" s="228" t="s">
        <v>128</v>
      </c>
      <c r="H2770" s="228">
        <v>71</v>
      </c>
      <c r="I2770" s="228">
        <v>71</v>
      </c>
      <c r="J2770" s="228">
        <v>71</v>
      </c>
      <c r="K2770" s="228">
        <v>71</v>
      </c>
      <c r="L2770" s="231">
        <v>71</v>
      </c>
      <c r="N2770" s="119" t="str">
        <f t="shared" si="129"/>
        <v>828159-BLACK-S</v>
      </c>
      <c r="O2770" s="122">
        <f>IF(B2770="NET","",IF(B2770="","",IFERROR(VLOOKUP(N2770,EAN!$A:$B,2,FALSE),"MANGLER - MÅ OPPDATERE EAN-FANEN")))</f>
        <v>7048652537836</v>
      </c>
      <c r="P2770" s="119">
        <f t="shared" si="130"/>
        <v>71</v>
      </c>
      <c r="Q2770" s="119">
        <f t="shared" si="131"/>
        <v>71</v>
      </c>
      <c r="S2770" s="137"/>
      <c r="U2770"/>
    </row>
    <row r="2771" spans="1:21" x14ac:dyDescent="0.2">
      <c r="A2771" s="228">
        <v>828159</v>
      </c>
      <c r="B2771" s="228" t="s">
        <v>2188</v>
      </c>
      <c r="C2771" s="228" t="s">
        <v>4204</v>
      </c>
      <c r="D2771" s="228" t="s">
        <v>141</v>
      </c>
      <c r="E2771" s="228" t="s">
        <v>93</v>
      </c>
      <c r="F2771" s="228" t="s">
        <v>7</v>
      </c>
      <c r="G2771" s="228" t="s">
        <v>128</v>
      </c>
      <c r="H2771" s="228">
        <v>95</v>
      </c>
      <c r="I2771" s="228">
        <v>95</v>
      </c>
      <c r="J2771" s="228">
        <v>95</v>
      </c>
      <c r="K2771" s="228">
        <v>95</v>
      </c>
      <c r="L2771" s="231">
        <v>95</v>
      </c>
      <c r="N2771" s="119" t="str">
        <f t="shared" ref="N2771:N2834" si="132">CONCATENATE(A2771,"-",D2771)</f>
        <v>828159-BLACK-M</v>
      </c>
      <c r="O2771" s="122">
        <f>IF(B2771="NET","",IF(B2771="","",IFERROR(VLOOKUP(N2771,EAN!$A:$B,2,FALSE),"MANGLER - MÅ OPPDATERE EAN-FANEN")))</f>
        <v>7048652537829</v>
      </c>
      <c r="P2771" s="119">
        <f t="shared" ref="P2771:P2834" si="133">H2771</f>
        <v>95</v>
      </c>
      <c r="Q2771" s="119">
        <f t="shared" ref="Q2771:Q2834" si="134">L2771</f>
        <v>95</v>
      </c>
      <c r="S2771" s="137"/>
      <c r="U2771"/>
    </row>
    <row r="2772" spans="1:21" x14ac:dyDescent="0.2">
      <c r="A2772" s="228">
        <v>828159</v>
      </c>
      <c r="B2772" s="228" t="s">
        <v>2188</v>
      </c>
      <c r="C2772" s="228" t="s">
        <v>4204</v>
      </c>
      <c r="D2772" s="228" t="s">
        <v>142</v>
      </c>
      <c r="E2772" s="228" t="s">
        <v>93</v>
      </c>
      <c r="F2772" s="228" t="s">
        <v>67</v>
      </c>
      <c r="G2772" s="228" t="s">
        <v>128</v>
      </c>
      <c r="H2772" s="228">
        <v>40</v>
      </c>
      <c r="I2772" s="228">
        <v>40</v>
      </c>
      <c r="J2772" s="228">
        <v>40</v>
      </c>
      <c r="K2772" s="228">
        <v>40</v>
      </c>
      <c r="L2772" s="231">
        <v>40</v>
      </c>
      <c r="N2772" s="119" t="str">
        <f t="shared" si="132"/>
        <v>828159-BLACK-L</v>
      </c>
      <c r="O2772" s="122">
        <f>IF(B2772="NET","",IF(B2772="","",IFERROR(VLOOKUP(N2772,EAN!$A:$B,2,FALSE),"MANGLER - MÅ OPPDATERE EAN-FANEN")))</f>
        <v>7048652537812</v>
      </c>
      <c r="P2772" s="119">
        <f t="shared" si="133"/>
        <v>40</v>
      </c>
      <c r="Q2772" s="119">
        <f t="shared" si="134"/>
        <v>40</v>
      </c>
      <c r="S2772" s="137"/>
      <c r="U2772"/>
    </row>
    <row r="2773" spans="1:21" x14ac:dyDescent="0.2">
      <c r="A2773" s="229">
        <v>828161</v>
      </c>
      <c r="B2773" s="228" t="s">
        <v>248</v>
      </c>
      <c r="C2773" s="228"/>
      <c r="D2773" s="228"/>
      <c r="E2773" s="228"/>
      <c r="F2773" s="228"/>
      <c r="G2773" s="228"/>
      <c r="H2773" s="229">
        <v>202226</v>
      </c>
      <c r="I2773" s="229">
        <v>202227</v>
      </c>
      <c r="J2773" s="229">
        <v>202228</v>
      </c>
      <c r="K2773" s="229">
        <v>202229</v>
      </c>
      <c r="L2773" s="232">
        <v>202234</v>
      </c>
      <c r="N2773" s="119" t="str">
        <f t="shared" si="132"/>
        <v>828161-</v>
      </c>
      <c r="O2773" s="122" t="str">
        <f>IF(B2773="NET","",IF(B2773="","",IFERROR(VLOOKUP(N2773,EAN!$A:$B,2,FALSE),"MANGLER - MÅ OPPDATERE EAN-FANEN")))</f>
        <v/>
      </c>
      <c r="P2773" s="119">
        <f t="shared" si="133"/>
        <v>202226</v>
      </c>
      <c r="Q2773" s="119">
        <f t="shared" si="134"/>
        <v>202234</v>
      </c>
      <c r="S2773" s="137"/>
      <c r="U2773"/>
    </row>
    <row r="2774" spans="1:21" x14ac:dyDescent="0.2">
      <c r="A2774" s="228">
        <v>828161</v>
      </c>
      <c r="B2774" s="228" t="s">
        <v>2189</v>
      </c>
      <c r="C2774" s="228" t="s">
        <v>4204</v>
      </c>
      <c r="D2774" s="228" t="s">
        <v>2294</v>
      </c>
      <c r="E2774" s="228" t="s">
        <v>4395</v>
      </c>
      <c r="F2774" s="228" t="s">
        <v>8</v>
      </c>
      <c r="G2774" s="228" t="s">
        <v>128</v>
      </c>
      <c r="H2774" s="228">
        <v>11</v>
      </c>
      <c r="I2774" s="228">
        <v>11</v>
      </c>
      <c r="J2774" s="228">
        <v>11</v>
      </c>
      <c r="K2774" s="228">
        <v>11</v>
      </c>
      <c r="L2774" s="231">
        <v>11</v>
      </c>
      <c r="N2774" s="119" t="str">
        <f t="shared" si="132"/>
        <v>828161-55504-S</v>
      </c>
      <c r="O2774" s="122">
        <f>IF(B2774="NET","",IF(B2774="","",IFERROR(VLOOKUP(N2774,EAN!$A:$B,2,FALSE),"MANGLER - MÅ OPPDATERE EAN-FANEN")))</f>
        <v>7048652765727</v>
      </c>
      <c r="P2774" s="119">
        <f t="shared" si="133"/>
        <v>11</v>
      </c>
      <c r="Q2774" s="119">
        <f t="shared" si="134"/>
        <v>11</v>
      </c>
      <c r="S2774" s="137"/>
      <c r="U2774"/>
    </row>
    <row r="2775" spans="1:21" x14ac:dyDescent="0.2">
      <c r="A2775" s="228">
        <v>828161</v>
      </c>
      <c r="B2775" s="228" t="s">
        <v>2189</v>
      </c>
      <c r="C2775" s="228" t="s">
        <v>4204</v>
      </c>
      <c r="D2775" s="228" t="s">
        <v>2295</v>
      </c>
      <c r="E2775" s="228" t="s">
        <v>4395</v>
      </c>
      <c r="F2775" s="228" t="s">
        <v>7</v>
      </c>
      <c r="G2775" s="228" t="s">
        <v>128</v>
      </c>
      <c r="H2775" s="228">
        <v>27</v>
      </c>
      <c r="I2775" s="228">
        <v>27</v>
      </c>
      <c r="J2775" s="228">
        <v>27</v>
      </c>
      <c r="K2775" s="228">
        <v>27</v>
      </c>
      <c r="L2775" s="231">
        <v>27</v>
      </c>
      <c r="N2775" s="119" t="str">
        <f t="shared" si="132"/>
        <v>828161-55504-M</v>
      </c>
      <c r="O2775" s="122">
        <f>IF(B2775="NET","",IF(B2775="","",IFERROR(VLOOKUP(N2775,EAN!$A:$B,2,FALSE),"MANGLER - MÅ OPPDATERE EAN-FANEN")))</f>
        <v>7048652765710</v>
      </c>
      <c r="P2775" s="119">
        <f t="shared" si="133"/>
        <v>27</v>
      </c>
      <c r="Q2775" s="119">
        <f t="shared" si="134"/>
        <v>27</v>
      </c>
      <c r="S2775" s="137"/>
      <c r="U2775"/>
    </row>
    <row r="2776" spans="1:21" x14ac:dyDescent="0.2">
      <c r="A2776" s="228">
        <v>828161</v>
      </c>
      <c r="B2776" s="228" t="s">
        <v>2189</v>
      </c>
      <c r="C2776" s="228" t="s">
        <v>4204</v>
      </c>
      <c r="D2776" s="228" t="s">
        <v>2296</v>
      </c>
      <c r="E2776" s="228" t="s">
        <v>4395</v>
      </c>
      <c r="F2776" s="228" t="s">
        <v>67</v>
      </c>
      <c r="G2776" s="228" t="s">
        <v>128</v>
      </c>
      <c r="H2776" s="228">
        <v>25</v>
      </c>
      <c r="I2776" s="228">
        <v>25</v>
      </c>
      <c r="J2776" s="228">
        <v>25</v>
      </c>
      <c r="K2776" s="228">
        <v>25</v>
      </c>
      <c r="L2776" s="231">
        <v>25</v>
      </c>
      <c r="N2776" s="119" t="str">
        <f t="shared" si="132"/>
        <v>828161-55504-L</v>
      </c>
      <c r="O2776" s="122">
        <f>IF(B2776="NET","",IF(B2776="","",IFERROR(VLOOKUP(N2776,EAN!$A:$B,2,FALSE),"MANGLER - MÅ OPPDATERE EAN-FANEN")))</f>
        <v>7048652765703</v>
      </c>
      <c r="P2776" s="119">
        <f t="shared" si="133"/>
        <v>25</v>
      </c>
      <c r="Q2776" s="119">
        <f t="shared" si="134"/>
        <v>25</v>
      </c>
      <c r="S2776" s="137"/>
      <c r="U2776"/>
    </row>
    <row r="2777" spans="1:21" x14ac:dyDescent="0.2">
      <c r="A2777" s="228">
        <v>828161</v>
      </c>
      <c r="B2777" s="228" t="s">
        <v>2189</v>
      </c>
      <c r="C2777" s="228" t="s">
        <v>4204</v>
      </c>
      <c r="D2777" s="228" t="s">
        <v>2297</v>
      </c>
      <c r="E2777" s="228" t="s">
        <v>4395</v>
      </c>
      <c r="F2777" s="228" t="s">
        <v>68</v>
      </c>
      <c r="G2777" s="228" t="s">
        <v>128</v>
      </c>
      <c r="H2777" s="228">
        <v>12</v>
      </c>
      <c r="I2777" s="228">
        <v>12</v>
      </c>
      <c r="J2777" s="228">
        <v>12</v>
      </c>
      <c r="K2777" s="228">
        <v>12</v>
      </c>
      <c r="L2777" s="231">
        <v>12</v>
      </c>
      <c r="N2777" s="119" t="str">
        <f t="shared" si="132"/>
        <v>828161-55504-XL</v>
      </c>
      <c r="O2777" s="122">
        <f>IF(B2777="NET","",IF(B2777="","",IFERROR(VLOOKUP(N2777,EAN!$A:$B,2,FALSE),"MANGLER - MÅ OPPDATERE EAN-FANEN")))</f>
        <v>7048652765734</v>
      </c>
      <c r="P2777" s="119">
        <f t="shared" si="133"/>
        <v>12</v>
      </c>
      <c r="Q2777" s="119">
        <f t="shared" si="134"/>
        <v>12</v>
      </c>
      <c r="S2777" s="137"/>
      <c r="U2777"/>
    </row>
    <row r="2778" spans="1:21" x14ac:dyDescent="0.2">
      <c r="A2778" s="228">
        <v>828161</v>
      </c>
      <c r="B2778" s="228" t="s">
        <v>2189</v>
      </c>
      <c r="C2778" s="228" t="s">
        <v>4204</v>
      </c>
      <c r="D2778" s="228" t="s">
        <v>655</v>
      </c>
      <c r="E2778" s="228" t="s">
        <v>656</v>
      </c>
      <c r="F2778" s="228" t="s">
        <v>8</v>
      </c>
      <c r="G2778" s="228" t="s">
        <v>504</v>
      </c>
      <c r="H2778" s="228">
        <v>40</v>
      </c>
      <c r="I2778" s="228">
        <v>40</v>
      </c>
      <c r="J2778" s="228">
        <v>40</v>
      </c>
      <c r="K2778" s="228">
        <v>40</v>
      </c>
      <c r="L2778" s="231">
        <v>40</v>
      </c>
      <c r="N2778" s="119" t="str">
        <f t="shared" si="132"/>
        <v>828161-88002-S</v>
      </c>
      <c r="O2778" s="122">
        <f>IF(B2778="NET","",IF(B2778="","",IFERROR(VLOOKUP(N2778,EAN!$A:$B,2,FALSE),"MANGLER - MÅ OPPDATERE EAN-FANEN")))</f>
        <v>7048652765765</v>
      </c>
      <c r="P2778" s="119">
        <f t="shared" si="133"/>
        <v>40</v>
      </c>
      <c r="Q2778" s="119">
        <f t="shared" si="134"/>
        <v>40</v>
      </c>
      <c r="S2778" s="137"/>
      <c r="U2778"/>
    </row>
    <row r="2779" spans="1:21" x14ac:dyDescent="0.2">
      <c r="A2779" s="228">
        <v>828161</v>
      </c>
      <c r="B2779" s="228" t="s">
        <v>2189</v>
      </c>
      <c r="C2779" s="228" t="s">
        <v>4204</v>
      </c>
      <c r="D2779" s="228" t="s">
        <v>657</v>
      </c>
      <c r="E2779" s="228" t="s">
        <v>656</v>
      </c>
      <c r="F2779" s="228" t="s">
        <v>7</v>
      </c>
      <c r="G2779" s="228" t="s">
        <v>504</v>
      </c>
      <c r="H2779" s="228">
        <v>104</v>
      </c>
      <c r="I2779" s="228">
        <v>104</v>
      </c>
      <c r="J2779" s="228">
        <v>104</v>
      </c>
      <c r="K2779" s="228">
        <v>104</v>
      </c>
      <c r="L2779" s="231">
        <v>104</v>
      </c>
      <c r="N2779" s="119" t="str">
        <f t="shared" si="132"/>
        <v>828161-88002-M</v>
      </c>
      <c r="O2779" s="122">
        <f>IF(B2779="NET","",IF(B2779="","",IFERROR(VLOOKUP(N2779,EAN!$A:$B,2,FALSE),"MANGLER - MÅ OPPDATERE EAN-FANEN")))</f>
        <v>7048652765758</v>
      </c>
      <c r="P2779" s="119">
        <f t="shared" si="133"/>
        <v>104</v>
      </c>
      <c r="Q2779" s="119">
        <f t="shared" si="134"/>
        <v>104</v>
      </c>
      <c r="S2779" s="137"/>
      <c r="U2779"/>
    </row>
    <row r="2780" spans="1:21" x14ac:dyDescent="0.2">
      <c r="A2780" s="228">
        <v>828161</v>
      </c>
      <c r="B2780" s="228" t="s">
        <v>2189</v>
      </c>
      <c r="C2780" s="228" t="s">
        <v>4204</v>
      </c>
      <c r="D2780" s="228" t="s">
        <v>658</v>
      </c>
      <c r="E2780" s="228" t="s">
        <v>656</v>
      </c>
      <c r="F2780" s="228" t="s">
        <v>67</v>
      </c>
      <c r="G2780" s="228" t="s">
        <v>504</v>
      </c>
      <c r="H2780" s="228">
        <v>87</v>
      </c>
      <c r="I2780" s="228">
        <v>87</v>
      </c>
      <c r="J2780" s="228">
        <v>87</v>
      </c>
      <c r="K2780" s="228">
        <v>87</v>
      </c>
      <c r="L2780" s="231">
        <v>87</v>
      </c>
      <c r="N2780" s="119" t="str">
        <f t="shared" si="132"/>
        <v>828161-88002-L</v>
      </c>
      <c r="O2780" s="122">
        <f>IF(B2780="NET","",IF(B2780="","",IFERROR(VLOOKUP(N2780,EAN!$A:$B,2,FALSE),"MANGLER - MÅ OPPDATERE EAN-FANEN")))</f>
        <v>7048652765741</v>
      </c>
      <c r="P2780" s="119">
        <f t="shared" si="133"/>
        <v>87</v>
      </c>
      <c r="Q2780" s="119">
        <f t="shared" si="134"/>
        <v>87</v>
      </c>
      <c r="S2780" s="137"/>
      <c r="U2780"/>
    </row>
    <row r="2781" spans="1:21" x14ac:dyDescent="0.2">
      <c r="A2781" s="228">
        <v>828161</v>
      </c>
      <c r="B2781" s="228" t="s">
        <v>2189</v>
      </c>
      <c r="C2781" s="228" t="s">
        <v>4204</v>
      </c>
      <c r="D2781" s="228" t="s">
        <v>659</v>
      </c>
      <c r="E2781" s="228" t="s">
        <v>656</v>
      </c>
      <c r="F2781" s="228" t="s">
        <v>68</v>
      </c>
      <c r="G2781" s="228" t="s">
        <v>504</v>
      </c>
      <c r="H2781" s="228">
        <v>37</v>
      </c>
      <c r="I2781" s="228">
        <v>37</v>
      </c>
      <c r="J2781" s="228">
        <v>37</v>
      </c>
      <c r="K2781" s="228">
        <v>37</v>
      </c>
      <c r="L2781" s="231">
        <v>37</v>
      </c>
      <c r="N2781" s="119" t="str">
        <f t="shared" si="132"/>
        <v>828161-88002-XL</v>
      </c>
      <c r="O2781" s="122">
        <f>IF(B2781="NET","",IF(B2781="","",IFERROR(VLOOKUP(N2781,EAN!$A:$B,2,FALSE),"MANGLER - MÅ OPPDATERE EAN-FANEN")))</f>
        <v>7048652765772</v>
      </c>
      <c r="P2781" s="119">
        <f t="shared" si="133"/>
        <v>37</v>
      </c>
      <c r="Q2781" s="119">
        <f t="shared" si="134"/>
        <v>37</v>
      </c>
      <c r="S2781" s="137"/>
      <c r="U2781"/>
    </row>
    <row r="2782" spans="1:21" x14ac:dyDescent="0.2">
      <c r="A2782" s="228">
        <v>828161</v>
      </c>
      <c r="B2782" s="228" t="s">
        <v>2189</v>
      </c>
      <c r="C2782" s="228" t="s">
        <v>4204</v>
      </c>
      <c r="D2782" s="228" t="s">
        <v>3345</v>
      </c>
      <c r="E2782" s="228" t="s">
        <v>3079</v>
      </c>
      <c r="F2782" s="228" t="s">
        <v>8</v>
      </c>
      <c r="G2782" s="228" t="s">
        <v>128</v>
      </c>
      <c r="H2782" s="228">
        <v>0</v>
      </c>
      <c r="I2782" s="228">
        <v>0</v>
      </c>
      <c r="J2782" s="228">
        <v>0</v>
      </c>
      <c r="K2782" s="228">
        <v>0</v>
      </c>
      <c r="L2782" s="231">
        <v>0</v>
      </c>
      <c r="N2782" s="119" t="str">
        <f t="shared" si="132"/>
        <v>828161-88300-S</v>
      </c>
      <c r="O2782" s="122" t="str">
        <f>IF(B2782="NET","",IF(B2782="","",IFERROR(VLOOKUP(N2782,EAN!$A:$B,2,FALSE),"MANGLER - MÅ OPPDATERE EAN-FANEN")))</f>
        <v>MANGLER - MÅ OPPDATERE EAN-FANEN</v>
      </c>
      <c r="P2782" s="119">
        <f t="shared" si="133"/>
        <v>0</v>
      </c>
      <c r="Q2782" s="119">
        <f t="shared" si="134"/>
        <v>0</v>
      </c>
      <c r="S2782" s="137"/>
      <c r="U2782"/>
    </row>
    <row r="2783" spans="1:21" x14ac:dyDescent="0.2">
      <c r="A2783" s="228">
        <v>828161</v>
      </c>
      <c r="B2783" s="228" t="s">
        <v>2189</v>
      </c>
      <c r="C2783" s="228" t="s">
        <v>4204</v>
      </c>
      <c r="D2783" s="228" t="s">
        <v>3346</v>
      </c>
      <c r="E2783" s="228" t="s">
        <v>3079</v>
      </c>
      <c r="F2783" s="228" t="s">
        <v>7</v>
      </c>
      <c r="G2783" s="228" t="s">
        <v>128</v>
      </c>
      <c r="H2783" s="228">
        <v>0</v>
      </c>
      <c r="I2783" s="228">
        <v>0</v>
      </c>
      <c r="J2783" s="228">
        <v>0</v>
      </c>
      <c r="K2783" s="228">
        <v>0</v>
      </c>
      <c r="L2783" s="231">
        <v>0</v>
      </c>
      <c r="N2783" s="119" t="str">
        <f t="shared" si="132"/>
        <v>828161-88300-M</v>
      </c>
      <c r="O2783" s="122" t="str">
        <f>IF(B2783="NET","",IF(B2783="","",IFERROR(VLOOKUP(N2783,EAN!$A:$B,2,FALSE),"MANGLER - MÅ OPPDATERE EAN-FANEN")))</f>
        <v>MANGLER - MÅ OPPDATERE EAN-FANEN</v>
      </c>
      <c r="P2783" s="119">
        <f t="shared" si="133"/>
        <v>0</v>
      </c>
      <c r="Q2783" s="119">
        <f t="shared" si="134"/>
        <v>0</v>
      </c>
      <c r="S2783" s="137"/>
      <c r="U2783"/>
    </row>
    <row r="2784" spans="1:21" x14ac:dyDescent="0.2">
      <c r="A2784" s="228">
        <v>828161</v>
      </c>
      <c r="B2784" s="228" t="s">
        <v>2189</v>
      </c>
      <c r="C2784" s="228" t="s">
        <v>4204</v>
      </c>
      <c r="D2784" s="228" t="s">
        <v>3347</v>
      </c>
      <c r="E2784" s="228" t="s">
        <v>3079</v>
      </c>
      <c r="F2784" s="228" t="s">
        <v>67</v>
      </c>
      <c r="G2784" s="228" t="s">
        <v>128</v>
      </c>
      <c r="H2784" s="228">
        <v>0</v>
      </c>
      <c r="I2784" s="228">
        <v>0</v>
      </c>
      <c r="J2784" s="228">
        <v>0</v>
      </c>
      <c r="K2784" s="228">
        <v>0</v>
      </c>
      <c r="L2784" s="231">
        <v>0</v>
      </c>
      <c r="N2784" s="119" t="str">
        <f t="shared" si="132"/>
        <v>828161-88300-L</v>
      </c>
      <c r="O2784" s="122" t="str">
        <f>IF(B2784="NET","",IF(B2784="","",IFERROR(VLOOKUP(N2784,EAN!$A:$B,2,FALSE),"MANGLER - MÅ OPPDATERE EAN-FANEN")))</f>
        <v>MANGLER - MÅ OPPDATERE EAN-FANEN</v>
      </c>
      <c r="P2784" s="119">
        <f t="shared" si="133"/>
        <v>0</v>
      </c>
      <c r="Q2784" s="119">
        <f t="shared" si="134"/>
        <v>0</v>
      </c>
      <c r="S2784" s="137"/>
      <c r="U2784"/>
    </row>
    <row r="2785" spans="1:21" x14ac:dyDescent="0.2">
      <c r="A2785" s="228">
        <v>828161</v>
      </c>
      <c r="B2785" s="228" t="s">
        <v>2189</v>
      </c>
      <c r="C2785" s="228" t="s">
        <v>4204</v>
      </c>
      <c r="D2785" s="228" t="s">
        <v>3348</v>
      </c>
      <c r="E2785" s="228" t="s">
        <v>3079</v>
      </c>
      <c r="F2785" s="228" t="s">
        <v>68</v>
      </c>
      <c r="G2785" s="228" t="s">
        <v>128</v>
      </c>
      <c r="H2785" s="228">
        <v>0</v>
      </c>
      <c r="I2785" s="228">
        <v>0</v>
      </c>
      <c r="J2785" s="228">
        <v>0</v>
      </c>
      <c r="K2785" s="228">
        <v>0</v>
      </c>
      <c r="L2785" s="231">
        <v>0</v>
      </c>
      <c r="N2785" s="119" t="str">
        <f t="shared" si="132"/>
        <v>828161-88300-XL</v>
      </c>
      <c r="O2785" s="122" t="str">
        <f>IF(B2785="NET","",IF(B2785="","",IFERROR(VLOOKUP(N2785,EAN!$A:$B,2,FALSE),"MANGLER - MÅ OPPDATERE EAN-FANEN")))</f>
        <v>MANGLER - MÅ OPPDATERE EAN-FANEN</v>
      </c>
      <c r="P2785" s="119">
        <f t="shared" si="133"/>
        <v>0</v>
      </c>
      <c r="Q2785" s="119">
        <f t="shared" si="134"/>
        <v>0</v>
      </c>
      <c r="S2785" s="137"/>
      <c r="U2785"/>
    </row>
    <row r="2786" spans="1:21" x14ac:dyDescent="0.2">
      <c r="A2786" s="228">
        <v>828161</v>
      </c>
      <c r="B2786" s="228" t="s">
        <v>2189</v>
      </c>
      <c r="C2786" s="228" t="s">
        <v>4204</v>
      </c>
      <c r="D2786" s="228" t="s">
        <v>140</v>
      </c>
      <c r="E2786" s="228" t="s">
        <v>93</v>
      </c>
      <c r="F2786" s="228" t="s">
        <v>8</v>
      </c>
      <c r="G2786" s="228" t="s">
        <v>128</v>
      </c>
      <c r="H2786" s="228">
        <v>79</v>
      </c>
      <c r="I2786" s="228">
        <v>79</v>
      </c>
      <c r="J2786" s="228">
        <v>79</v>
      </c>
      <c r="K2786" s="228">
        <v>79</v>
      </c>
      <c r="L2786" s="231">
        <v>79</v>
      </c>
      <c r="N2786" s="119" t="str">
        <f t="shared" si="132"/>
        <v>828161-BLACK-S</v>
      </c>
      <c r="O2786" s="122">
        <f>IF(B2786="NET","",IF(B2786="","",IFERROR(VLOOKUP(N2786,EAN!$A:$B,2,FALSE),"MANGLER - MÅ OPPDATERE EAN-FANEN")))</f>
        <v>7048652537157</v>
      </c>
      <c r="P2786" s="119">
        <f t="shared" si="133"/>
        <v>79</v>
      </c>
      <c r="Q2786" s="119">
        <f t="shared" si="134"/>
        <v>79</v>
      </c>
      <c r="S2786" s="137"/>
      <c r="U2786"/>
    </row>
    <row r="2787" spans="1:21" x14ac:dyDescent="0.2">
      <c r="A2787" s="228">
        <v>828161</v>
      </c>
      <c r="B2787" s="228" t="s">
        <v>2189</v>
      </c>
      <c r="C2787" s="228" t="s">
        <v>4204</v>
      </c>
      <c r="D2787" s="228" t="s">
        <v>141</v>
      </c>
      <c r="E2787" s="228" t="s">
        <v>93</v>
      </c>
      <c r="F2787" s="228" t="s">
        <v>7</v>
      </c>
      <c r="G2787" s="228" t="s">
        <v>128</v>
      </c>
      <c r="H2787" s="228">
        <v>266</v>
      </c>
      <c r="I2787" s="228">
        <v>266</v>
      </c>
      <c r="J2787" s="228">
        <v>266</v>
      </c>
      <c r="K2787" s="228">
        <v>266</v>
      </c>
      <c r="L2787" s="231">
        <v>266</v>
      </c>
      <c r="N2787" s="119" t="str">
        <f t="shared" si="132"/>
        <v>828161-BLACK-M</v>
      </c>
      <c r="O2787" s="122">
        <f>IF(B2787="NET","",IF(B2787="","",IFERROR(VLOOKUP(N2787,EAN!$A:$B,2,FALSE),"MANGLER - MÅ OPPDATERE EAN-FANEN")))</f>
        <v>7048652537140</v>
      </c>
      <c r="P2787" s="119">
        <f t="shared" si="133"/>
        <v>266</v>
      </c>
      <c r="Q2787" s="119">
        <f t="shared" si="134"/>
        <v>266</v>
      </c>
      <c r="S2787" s="137"/>
      <c r="U2787"/>
    </row>
    <row r="2788" spans="1:21" x14ac:dyDescent="0.2">
      <c r="A2788" s="228">
        <v>828161</v>
      </c>
      <c r="B2788" s="228" t="s">
        <v>2189</v>
      </c>
      <c r="C2788" s="228" t="s">
        <v>4204</v>
      </c>
      <c r="D2788" s="228" t="s">
        <v>142</v>
      </c>
      <c r="E2788" s="228" t="s">
        <v>93</v>
      </c>
      <c r="F2788" s="228" t="s">
        <v>67</v>
      </c>
      <c r="G2788" s="228" t="s">
        <v>128</v>
      </c>
      <c r="H2788" s="228">
        <v>116</v>
      </c>
      <c r="I2788" s="228">
        <v>116</v>
      </c>
      <c r="J2788" s="228">
        <v>116</v>
      </c>
      <c r="K2788" s="228">
        <v>116</v>
      </c>
      <c r="L2788" s="231">
        <v>116</v>
      </c>
      <c r="N2788" s="119" t="str">
        <f t="shared" si="132"/>
        <v>828161-BLACK-L</v>
      </c>
      <c r="O2788" s="122">
        <f>IF(B2788="NET","",IF(B2788="","",IFERROR(VLOOKUP(N2788,EAN!$A:$B,2,FALSE),"MANGLER - MÅ OPPDATERE EAN-FANEN")))</f>
        <v>7048652537133</v>
      </c>
      <c r="P2788" s="119">
        <f t="shared" si="133"/>
        <v>116</v>
      </c>
      <c r="Q2788" s="119">
        <f t="shared" si="134"/>
        <v>116</v>
      </c>
      <c r="S2788" s="137"/>
      <c r="U2788"/>
    </row>
    <row r="2789" spans="1:21" x14ac:dyDescent="0.2">
      <c r="A2789" s="228">
        <v>828161</v>
      </c>
      <c r="B2789" s="228" t="s">
        <v>2189</v>
      </c>
      <c r="C2789" s="228" t="s">
        <v>4204</v>
      </c>
      <c r="D2789" s="228" t="s">
        <v>143</v>
      </c>
      <c r="E2789" s="228" t="s">
        <v>93</v>
      </c>
      <c r="F2789" s="228" t="s">
        <v>68</v>
      </c>
      <c r="G2789" s="228" t="s">
        <v>128</v>
      </c>
      <c r="H2789" s="228">
        <v>13</v>
      </c>
      <c r="I2789" s="228">
        <v>13</v>
      </c>
      <c r="J2789" s="228">
        <v>13</v>
      </c>
      <c r="K2789" s="228">
        <v>13</v>
      </c>
      <c r="L2789" s="231">
        <v>13</v>
      </c>
      <c r="N2789" s="119" t="str">
        <f t="shared" si="132"/>
        <v>828161-BLACK-XL</v>
      </c>
      <c r="O2789" s="122">
        <f>IF(B2789="NET","",IF(B2789="","",IFERROR(VLOOKUP(N2789,EAN!$A:$B,2,FALSE),"MANGLER - MÅ OPPDATERE EAN-FANEN")))</f>
        <v>7048652537164</v>
      </c>
      <c r="P2789" s="119">
        <f t="shared" si="133"/>
        <v>13</v>
      </c>
      <c r="Q2789" s="119">
        <f t="shared" si="134"/>
        <v>13</v>
      </c>
      <c r="S2789" s="137"/>
      <c r="U2789"/>
    </row>
    <row r="2790" spans="1:21" x14ac:dyDescent="0.2">
      <c r="A2790" s="228">
        <v>828161</v>
      </c>
      <c r="B2790" s="228" t="s">
        <v>2189</v>
      </c>
      <c r="C2790" s="228" t="s">
        <v>4204</v>
      </c>
      <c r="D2790" s="228" t="s">
        <v>200</v>
      </c>
      <c r="E2790" s="228" t="s">
        <v>194</v>
      </c>
      <c r="F2790" s="228" t="s">
        <v>8</v>
      </c>
      <c r="G2790" s="228" t="s">
        <v>504</v>
      </c>
      <c r="H2790" s="228">
        <v>2</v>
      </c>
      <c r="I2790" s="228">
        <v>2</v>
      </c>
      <c r="J2790" s="228">
        <v>2</v>
      </c>
      <c r="K2790" s="228">
        <v>2</v>
      </c>
      <c r="L2790" s="231">
        <v>2</v>
      </c>
      <c r="N2790" s="119" t="str">
        <f t="shared" si="132"/>
        <v>828161-FOGRN-S</v>
      </c>
      <c r="O2790" s="122">
        <f>IF(B2790="NET","",IF(B2790="","",IFERROR(VLOOKUP(N2790,EAN!$A:$B,2,FALSE),"MANGLER - MÅ OPPDATERE EAN-FANEN")))</f>
        <v>7048652537232</v>
      </c>
      <c r="P2790" s="119">
        <f t="shared" si="133"/>
        <v>2</v>
      </c>
      <c r="Q2790" s="119">
        <f t="shared" si="134"/>
        <v>2</v>
      </c>
      <c r="S2790" s="137"/>
      <c r="U2790"/>
    </row>
    <row r="2791" spans="1:21" x14ac:dyDescent="0.2">
      <c r="A2791" s="228">
        <v>828161</v>
      </c>
      <c r="B2791" s="228" t="s">
        <v>2189</v>
      </c>
      <c r="C2791" s="228" t="s">
        <v>4204</v>
      </c>
      <c r="D2791" s="228" t="s">
        <v>201</v>
      </c>
      <c r="E2791" s="228" t="s">
        <v>194</v>
      </c>
      <c r="F2791" s="228" t="s">
        <v>7</v>
      </c>
      <c r="G2791" s="228" t="s">
        <v>504</v>
      </c>
      <c r="H2791" s="228">
        <v>3</v>
      </c>
      <c r="I2791" s="228">
        <v>3</v>
      </c>
      <c r="J2791" s="228">
        <v>3</v>
      </c>
      <c r="K2791" s="228">
        <v>3</v>
      </c>
      <c r="L2791" s="231">
        <v>3</v>
      </c>
      <c r="N2791" s="119" t="str">
        <f t="shared" si="132"/>
        <v>828161-FOGRN-M</v>
      </c>
      <c r="O2791" s="122">
        <f>IF(B2791="NET","",IF(B2791="","",IFERROR(VLOOKUP(N2791,EAN!$A:$B,2,FALSE),"MANGLER - MÅ OPPDATERE EAN-FANEN")))</f>
        <v>7048652537225</v>
      </c>
      <c r="P2791" s="119">
        <f t="shared" si="133"/>
        <v>3</v>
      </c>
      <c r="Q2791" s="119">
        <f t="shared" si="134"/>
        <v>3</v>
      </c>
      <c r="S2791" s="137"/>
      <c r="U2791"/>
    </row>
    <row r="2792" spans="1:21" x14ac:dyDescent="0.2">
      <c r="A2792" s="228">
        <v>828161</v>
      </c>
      <c r="B2792" s="228" t="s">
        <v>2189</v>
      </c>
      <c r="C2792" s="228" t="s">
        <v>4204</v>
      </c>
      <c r="D2792" s="228" t="s">
        <v>202</v>
      </c>
      <c r="E2792" s="228" t="s">
        <v>194</v>
      </c>
      <c r="F2792" s="228" t="s">
        <v>67</v>
      </c>
      <c r="G2792" s="228" t="s">
        <v>504</v>
      </c>
      <c r="H2792" s="228">
        <v>0</v>
      </c>
      <c r="I2792" s="228">
        <v>0</v>
      </c>
      <c r="J2792" s="228">
        <v>0</v>
      </c>
      <c r="K2792" s="228">
        <v>0</v>
      </c>
      <c r="L2792" s="231">
        <v>0</v>
      </c>
      <c r="N2792" s="119" t="str">
        <f t="shared" si="132"/>
        <v>828161-FOGRN-L</v>
      </c>
      <c r="O2792" s="122">
        <f>IF(B2792="NET","",IF(B2792="","",IFERROR(VLOOKUP(N2792,EAN!$A:$B,2,FALSE),"MANGLER - MÅ OPPDATERE EAN-FANEN")))</f>
        <v>7048652537218</v>
      </c>
      <c r="P2792" s="119">
        <f t="shared" si="133"/>
        <v>0</v>
      </c>
      <c r="Q2792" s="119">
        <f t="shared" si="134"/>
        <v>0</v>
      </c>
      <c r="S2792" s="137"/>
      <c r="U2792"/>
    </row>
    <row r="2793" spans="1:21" x14ac:dyDescent="0.2">
      <c r="A2793" s="228">
        <v>828161</v>
      </c>
      <c r="B2793" s="228" t="s">
        <v>2189</v>
      </c>
      <c r="C2793" s="228" t="s">
        <v>4204</v>
      </c>
      <c r="D2793" s="228" t="s">
        <v>203</v>
      </c>
      <c r="E2793" s="228" t="s">
        <v>194</v>
      </c>
      <c r="F2793" s="228" t="s">
        <v>68</v>
      </c>
      <c r="G2793" s="228" t="s">
        <v>504</v>
      </c>
      <c r="H2793" s="228">
        <v>3</v>
      </c>
      <c r="I2793" s="228">
        <v>3</v>
      </c>
      <c r="J2793" s="228">
        <v>3</v>
      </c>
      <c r="K2793" s="228">
        <v>3</v>
      </c>
      <c r="L2793" s="231">
        <v>3</v>
      </c>
      <c r="N2793" s="119" t="str">
        <f t="shared" si="132"/>
        <v>828161-FOGRN-XL</v>
      </c>
      <c r="O2793" s="122">
        <f>IF(B2793="NET","",IF(B2793="","",IFERROR(VLOOKUP(N2793,EAN!$A:$B,2,FALSE),"MANGLER - MÅ OPPDATERE EAN-FANEN")))</f>
        <v>7048652537249</v>
      </c>
      <c r="P2793" s="119">
        <f t="shared" si="133"/>
        <v>3</v>
      </c>
      <c r="Q2793" s="119">
        <f t="shared" si="134"/>
        <v>3</v>
      </c>
      <c r="S2793" s="137"/>
      <c r="U2793"/>
    </row>
    <row r="2794" spans="1:21" x14ac:dyDescent="0.2">
      <c r="A2794" s="229">
        <v>828162</v>
      </c>
      <c r="B2794" s="228" t="s">
        <v>248</v>
      </c>
      <c r="C2794" s="228"/>
      <c r="D2794" s="228"/>
      <c r="E2794" s="228"/>
      <c r="F2794" s="228"/>
      <c r="G2794" s="228"/>
      <c r="H2794" s="229">
        <v>202226</v>
      </c>
      <c r="I2794" s="229">
        <v>202227</v>
      </c>
      <c r="J2794" s="229">
        <v>202228</v>
      </c>
      <c r="K2794" s="229">
        <v>202229</v>
      </c>
      <c r="L2794" s="232">
        <v>202234</v>
      </c>
      <c r="N2794" s="119" t="str">
        <f t="shared" si="132"/>
        <v>828162-</v>
      </c>
      <c r="O2794" s="122" t="str">
        <f>IF(B2794="NET","",IF(B2794="","",IFERROR(VLOOKUP(N2794,EAN!$A:$B,2,FALSE),"MANGLER - MÅ OPPDATERE EAN-FANEN")))</f>
        <v/>
      </c>
      <c r="P2794" s="119">
        <f t="shared" si="133"/>
        <v>202226</v>
      </c>
      <c r="Q2794" s="119">
        <f t="shared" si="134"/>
        <v>202234</v>
      </c>
      <c r="S2794" s="137"/>
      <c r="U2794"/>
    </row>
    <row r="2795" spans="1:21" x14ac:dyDescent="0.2">
      <c r="A2795" s="228">
        <v>828162</v>
      </c>
      <c r="B2795" s="228" t="s">
        <v>2190</v>
      </c>
      <c r="C2795" s="228" t="s">
        <v>4204</v>
      </c>
      <c r="D2795" s="228" t="s">
        <v>2279</v>
      </c>
      <c r="E2795" s="228" t="s">
        <v>4431</v>
      </c>
      <c r="F2795" s="228" t="s">
        <v>69</v>
      </c>
      <c r="G2795" s="228" t="s">
        <v>504</v>
      </c>
      <c r="H2795" s="228">
        <v>1</v>
      </c>
      <c r="I2795" s="228">
        <v>1</v>
      </c>
      <c r="J2795" s="228">
        <v>1</v>
      </c>
      <c r="K2795" s="228">
        <v>1</v>
      </c>
      <c r="L2795" s="231">
        <v>1</v>
      </c>
      <c r="N2795" s="119" t="str">
        <f t="shared" si="132"/>
        <v>828162-56002-XS</v>
      </c>
      <c r="O2795" s="122">
        <f>IF(B2795="NET","",IF(B2795="","",IFERROR(VLOOKUP(N2795,EAN!$A:$B,2,FALSE),"MANGLER - MÅ OPPDATERE EAN-FANEN")))</f>
        <v>7048652765819</v>
      </c>
      <c r="P2795" s="119">
        <f t="shared" si="133"/>
        <v>1</v>
      </c>
      <c r="Q2795" s="119">
        <f t="shared" si="134"/>
        <v>1</v>
      </c>
      <c r="S2795" s="137"/>
      <c r="U2795"/>
    </row>
    <row r="2796" spans="1:21" x14ac:dyDescent="0.2">
      <c r="A2796" s="228">
        <v>828162</v>
      </c>
      <c r="B2796" s="228" t="s">
        <v>2190</v>
      </c>
      <c r="C2796" s="228" t="s">
        <v>4204</v>
      </c>
      <c r="D2796" s="228" t="s">
        <v>2280</v>
      </c>
      <c r="E2796" s="228" t="s">
        <v>4431</v>
      </c>
      <c r="F2796" s="228" t="s">
        <v>8</v>
      </c>
      <c r="G2796" s="228" t="s">
        <v>504</v>
      </c>
      <c r="H2796" s="228">
        <v>1</v>
      </c>
      <c r="I2796" s="228">
        <v>1</v>
      </c>
      <c r="J2796" s="228">
        <v>1</v>
      </c>
      <c r="K2796" s="228">
        <v>1</v>
      </c>
      <c r="L2796" s="231">
        <v>1</v>
      </c>
      <c r="N2796" s="119" t="str">
        <f t="shared" si="132"/>
        <v>828162-56002-S</v>
      </c>
      <c r="O2796" s="122">
        <f>IF(B2796="NET","",IF(B2796="","",IFERROR(VLOOKUP(N2796,EAN!$A:$B,2,FALSE),"MANGLER - MÅ OPPDATERE EAN-FANEN")))</f>
        <v>7048652765802</v>
      </c>
      <c r="P2796" s="119">
        <f t="shared" si="133"/>
        <v>1</v>
      </c>
      <c r="Q2796" s="119">
        <f t="shared" si="134"/>
        <v>1</v>
      </c>
      <c r="S2796" s="137"/>
      <c r="U2796"/>
    </row>
    <row r="2797" spans="1:21" x14ac:dyDescent="0.2">
      <c r="A2797" s="228">
        <v>828162</v>
      </c>
      <c r="B2797" s="228" t="s">
        <v>2190</v>
      </c>
      <c r="C2797" s="228" t="s">
        <v>4204</v>
      </c>
      <c r="D2797" s="228" t="s">
        <v>2281</v>
      </c>
      <c r="E2797" s="228" t="s">
        <v>4431</v>
      </c>
      <c r="F2797" s="228" t="s">
        <v>7</v>
      </c>
      <c r="G2797" s="228" t="s">
        <v>504</v>
      </c>
      <c r="H2797" s="228">
        <v>59</v>
      </c>
      <c r="I2797" s="228">
        <v>59</v>
      </c>
      <c r="J2797" s="228">
        <v>59</v>
      </c>
      <c r="K2797" s="228">
        <v>59</v>
      </c>
      <c r="L2797" s="231">
        <v>59</v>
      </c>
      <c r="N2797" s="119" t="str">
        <f t="shared" si="132"/>
        <v>828162-56002-M</v>
      </c>
      <c r="O2797" s="122">
        <f>IF(B2797="NET","",IF(B2797="","",IFERROR(VLOOKUP(N2797,EAN!$A:$B,2,FALSE),"MANGLER - MÅ OPPDATERE EAN-FANEN")))</f>
        <v>7048652765796</v>
      </c>
      <c r="P2797" s="119">
        <f t="shared" si="133"/>
        <v>59</v>
      </c>
      <c r="Q2797" s="119">
        <f t="shared" si="134"/>
        <v>59</v>
      </c>
      <c r="S2797" s="137"/>
      <c r="U2797"/>
    </row>
    <row r="2798" spans="1:21" x14ac:dyDescent="0.2">
      <c r="A2798" s="228">
        <v>828162</v>
      </c>
      <c r="B2798" s="228" t="s">
        <v>2190</v>
      </c>
      <c r="C2798" s="228" t="s">
        <v>4204</v>
      </c>
      <c r="D2798" s="228" t="s">
        <v>2282</v>
      </c>
      <c r="E2798" s="228" t="s">
        <v>4431</v>
      </c>
      <c r="F2798" s="228" t="s">
        <v>67</v>
      </c>
      <c r="G2798" s="228" t="s">
        <v>504</v>
      </c>
      <c r="H2798" s="228">
        <v>1</v>
      </c>
      <c r="I2798" s="228">
        <v>1</v>
      </c>
      <c r="J2798" s="228">
        <v>1</v>
      </c>
      <c r="K2798" s="228">
        <v>1</v>
      </c>
      <c r="L2798" s="231">
        <v>1</v>
      </c>
      <c r="N2798" s="119" t="str">
        <f t="shared" si="132"/>
        <v>828162-56002-L</v>
      </c>
      <c r="O2798" s="122">
        <f>IF(B2798="NET","",IF(B2798="","",IFERROR(VLOOKUP(N2798,EAN!$A:$B,2,FALSE),"MANGLER - MÅ OPPDATERE EAN-FANEN")))</f>
        <v>7048652765789</v>
      </c>
      <c r="P2798" s="119">
        <f t="shared" si="133"/>
        <v>1</v>
      </c>
      <c r="Q2798" s="119">
        <f t="shared" si="134"/>
        <v>1</v>
      </c>
      <c r="S2798" s="137"/>
      <c r="U2798"/>
    </row>
    <row r="2799" spans="1:21" x14ac:dyDescent="0.2">
      <c r="A2799" s="228">
        <v>828162</v>
      </c>
      <c r="B2799" s="228" t="s">
        <v>2190</v>
      </c>
      <c r="C2799" s="228" t="s">
        <v>4204</v>
      </c>
      <c r="D2799" s="228" t="s">
        <v>4016</v>
      </c>
      <c r="E2799" s="228" t="s">
        <v>4399</v>
      </c>
      <c r="F2799" s="228" t="s">
        <v>69</v>
      </c>
      <c r="G2799" s="228" t="s">
        <v>128</v>
      </c>
      <c r="H2799" s="228">
        <v>0</v>
      </c>
      <c r="I2799" s="228">
        <v>0</v>
      </c>
      <c r="J2799" s="228">
        <v>0</v>
      </c>
      <c r="K2799" s="228">
        <v>0</v>
      </c>
      <c r="L2799" s="231">
        <v>0</v>
      </c>
      <c r="N2799" s="119" t="str">
        <f t="shared" si="132"/>
        <v>828162-58001-XS</v>
      </c>
      <c r="O2799" s="122" t="str">
        <f>IF(B2799="NET","",IF(B2799="","",IFERROR(VLOOKUP(N2799,EAN!$A:$B,2,FALSE),"MANGLER - MÅ OPPDATERE EAN-FANEN")))</f>
        <v>MANGLER - MÅ OPPDATERE EAN-FANEN</v>
      </c>
      <c r="P2799" s="119">
        <f t="shared" si="133"/>
        <v>0</v>
      </c>
      <c r="Q2799" s="119">
        <f t="shared" si="134"/>
        <v>0</v>
      </c>
      <c r="S2799" s="137"/>
      <c r="U2799"/>
    </row>
    <row r="2800" spans="1:21" x14ac:dyDescent="0.2">
      <c r="A2800" s="228">
        <v>828162</v>
      </c>
      <c r="B2800" s="228" t="s">
        <v>2190</v>
      </c>
      <c r="C2800" s="228" t="s">
        <v>4204</v>
      </c>
      <c r="D2800" s="228" t="s">
        <v>4012</v>
      </c>
      <c r="E2800" s="228" t="s">
        <v>4399</v>
      </c>
      <c r="F2800" s="228" t="s">
        <v>8</v>
      </c>
      <c r="G2800" s="228" t="s">
        <v>128</v>
      </c>
      <c r="H2800" s="228">
        <v>0</v>
      </c>
      <c r="I2800" s="228">
        <v>0</v>
      </c>
      <c r="J2800" s="228">
        <v>0</v>
      </c>
      <c r="K2800" s="228">
        <v>0</v>
      </c>
      <c r="L2800" s="231">
        <v>0</v>
      </c>
      <c r="N2800" s="119" t="str">
        <f t="shared" si="132"/>
        <v>828162-58001-S</v>
      </c>
      <c r="O2800" s="122" t="str">
        <f>IF(B2800="NET","",IF(B2800="","",IFERROR(VLOOKUP(N2800,EAN!$A:$B,2,FALSE),"MANGLER - MÅ OPPDATERE EAN-FANEN")))</f>
        <v>MANGLER - MÅ OPPDATERE EAN-FANEN</v>
      </c>
      <c r="P2800" s="119">
        <f t="shared" si="133"/>
        <v>0</v>
      </c>
      <c r="Q2800" s="119">
        <f t="shared" si="134"/>
        <v>0</v>
      </c>
      <c r="S2800" s="137"/>
      <c r="U2800"/>
    </row>
    <row r="2801" spans="1:21" x14ac:dyDescent="0.2">
      <c r="A2801" s="228">
        <v>828162</v>
      </c>
      <c r="B2801" s="228" t="s">
        <v>2190</v>
      </c>
      <c r="C2801" s="228" t="s">
        <v>4204</v>
      </c>
      <c r="D2801" s="228" t="s">
        <v>4013</v>
      </c>
      <c r="E2801" s="228" t="s">
        <v>4399</v>
      </c>
      <c r="F2801" s="228" t="s">
        <v>7</v>
      </c>
      <c r="G2801" s="228" t="s">
        <v>128</v>
      </c>
      <c r="H2801" s="228">
        <v>0</v>
      </c>
      <c r="I2801" s="228">
        <v>0</v>
      </c>
      <c r="J2801" s="228">
        <v>0</v>
      </c>
      <c r="K2801" s="228">
        <v>0</v>
      </c>
      <c r="L2801" s="231">
        <v>0</v>
      </c>
      <c r="N2801" s="119" t="str">
        <f t="shared" si="132"/>
        <v>828162-58001-M</v>
      </c>
      <c r="O2801" s="122" t="str">
        <f>IF(B2801="NET","",IF(B2801="","",IFERROR(VLOOKUP(N2801,EAN!$A:$B,2,FALSE),"MANGLER - MÅ OPPDATERE EAN-FANEN")))</f>
        <v>MANGLER - MÅ OPPDATERE EAN-FANEN</v>
      </c>
      <c r="P2801" s="119">
        <f t="shared" si="133"/>
        <v>0</v>
      </c>
      <c r="Q2801" s="119">
        <f t="shared" si="134"/>
        <v>0</v>
      </c>
      <c r="S2801" s="137"/>
      <c r="U2801"/>
    </row>
    <row r="2802" spans="1:21" x14ac:dyDescent="0.2">
      <c r="A2802" s="228">
        <v>828162</v>
      </c>
      <c r="B2802" s="228" t="s">
        <v>2190</v>
      </c>
      <c r="C2802" s="228" t="s">
        <v>4204</v>
      </c>
      <c r="D2802" s="228" t="s">
        <v>4014</v>
      </c>
      <c r="E2802" s="228" t="s">
        <v>4399</v>
      </c>
      <c r="F2802" s="228" t="s">
        <v>67</v>
      </c>
      <c r="G2802" s="228" t="s">
        <v>128</v>
      </c>
      <c r="H2802" s="228">
        <v>0</v>
      </c>
      <c r="I2802" s="228">
        <v>0</v>
      </c>
      <c r="J2802" s="228">
        <v>0</v>
      </c>
      <c r="K2802" s="228">
        <v>0</v>
      </c>
      <c r="L2802" s="231">
        <v>0</v>
      </c>
      <c r="N2802" s="119" t="str">
        <f t="shared" si="132"/>
        <v>828162-58001-L</v>
      </c>
      <c r="O2802" s="122" t="str">
        <f>IF(B2802="NET","",IF(B2802="","",IFERROR(VLOOKUP(N2802,EAN!$A:$B,2,FALSE),"MANGLER - MÅ OPPDATERE EAN-FANEN")))</f>
        <v>MANGLER - MÅ OPPDATERE EAN-FANEN</v>
      </c>
      <c r="P2802" s="119">
        <f t="shared" si="133"/>
        <v>0</v>
      </c>
      <c r="Q2802" s="119">
        <f t="shared" si="134"/>
        <v>0</v>
      </c>
      <c r="S2802" s="137"/>
      <c r="U2802"/>
    </row>
    <row r="2803" spans="1:21" x14ac:dyDescent="0.2">
      <c r="A2803" s="228">
        <v>828162</v>
      </c>
      <c r="B2803" s="228" t="s">
        <v>2190</v>
      </c>
      <c r="C2803" s="228" t="s">
        <v>4204</v>
      </c>
      <c r="D2803" s="228" t="s">
        <v>3368</v>
      </c>
      <c r="E2803" s="228" t="s">
        <v>3079</v>
      </c>
      <c r="F2803" s="228" t="s">
        <v>69</v>
      </c>
      <c r="G2803" s="228" t="s">
        <v>128</v>
      </c>
      <c r="H2803" s="228">
        <v>0</v>
      </c>
      <c r="I2803" s="228">
        <v>0</v>
      </c>
      <c r="J2803" s="228">
        <v>0</v>
      </c>
      <c r="K2803" s="228">
        <v>0</v>
      </c>
      <c r="L2803" s="231">
        <v>0</v>
      </c>
      <c r="N2803" s="119" t="str">
        <f t="shared" si="132"/>
        <v>828162-88300-XS</v>
      </c>
      <c r="O2803" s="122" t="str">
        <f>IF(B2803="NET","",IF(B2803="","",IFERROR(VLOOKUP(N2803,EAN!$A:$B,2,FALSE),"MANGLER - MÅ OPPDATERE EAN-FANEN")))</f>
        <v>MANGLER - MÅ OPPDATERE EAN-FANEN</v>
      </c>
      <c r="P2803" s="119">
        <f t="shared" si="133"/>
        <v>0</v>
      </c>
      <c r="Q2803" s="119">
        <f t="shared" si="134"/>
        <v>0</v>
      </c>
      <c r="S2803" s="137"/>
      <c r="U2803"/>
    </row>
    <row r="2804" spans="1:21" x14ac:dyDescent="0.2">
      <c r="A2804" s="228">
        <v>828162</v>
      </c>
      <c r="B2804" s="228" t="s">
        <v>2190</v>
      </c>
      <c r="C2804" s="228" t="s">
        <v>4204</v>
      </c>
      <c r="D2804" s="228" t="s">
        <v>3345</v>
      </c>
      <c r="E2804" s="228" t="s">
        <v>3079</v>
      </c>
      <c r="F2804" s="228" t="s">
        <v>8</v>
      </c>
      <c r="G2804" s="228" t="s">
        <v>128</v>
      </c>
      <c r="H2804" s="228">
        <v>0</v>
      </c>
      <c r="I2804" s="228">
        <v>0</v>
      </c>
      <c r="J2804" s="228">
        <v>0</v>
      </c>
      <c r="K2804" s="228">
        <v>0</v>
      </c>
      <c r="L2804" s="231">
        <v>0</v>
      </c>
      <c r="N2804" s="119" t="str">
        <f t="shared" si="132"/>
        <v>828162-88300-S</v>
      </c>
      <c r="O2804" s="122" t="str">
        <f>IF(B2804="NET","",IF(B2804="","",IFERROR(VLOOKUP(N2804,EAN!$A:$B,2,FALSE),"MANGLER - MÅ OPPDATERE EAN-FANEN")))</f>
        <v>MANGLER - MÅ OPPDATERE EAN-FANEN</v>
      </c>
      <c r="P2804" s="119">
        <f t="shared" si="133"/>
        <v>0</v>
      </c>
      <c r="Q2804" s="119">
        <f t="shared" si="134"/>
        <v>0</v>
      </c>
      <c r="S2804" s="137"/>
      <c r="U2804"/>
    </row>
    <row r="2805" spans="1:21" x14ac:dyDescent="0.2">
      <c r="A2805" s="228">
        <v>828162</v>
      </c>
      <c r="B2805" s="228" t="s">
        <v>2190</v>
      </c>
      <c r="C2805" s="228" t="s">
        <v>4204</v>
      </c>
      <c r="D2805" s="228" t="s">
        <v>3346</v>
      </c>
      <c r="E2805" s="228" t="s">
        <v>3079</v>
      </c>
      <c r="F2805" s="228" t="s">
        <v>7</v>
      </c>
      <c r="G2805" s="228" t="s">
        <v>128</v>
      </c>
      <c r="H2805" s="228">
        <v>0</v>
      </c>
      <c r="I2805" s="228">
        <v>0</v>
      </c>
      <c r="J2805" s="228">
        <v>0</v>
      </c>
      <c r="K2805" s="228">
        <v>0</v>
      </c>
      <c r="L2805" s="231">
        <v>0</v>
      </c>
      <c r="N2805" s="119" t="str">
        <f t="shared" si="132"/>
        <v>828162-88300-M</v>
      </c>
      <c r="O2805" s="122" t="str">
        <f>IF(B2805="NET","",IF(B2805="","",IFERROR(VLOOKUP(N2805,EAN!$A:$B,2,FALSE),"MANGLER - MÅ OPPDATERE EAN-FANEN")))</f>
        <v>MANGLER - MÅ OPPDATERE EAN-FANEN</v>
      </c>
      <c r="P2805" s="119">
        <f t="shared" si="133"/>
        <v>0</v>
      </c>
      <c r="Q2805" s="119">
        <f t="shared" si="134"/>
        <v>0</v>
      </c>
      <c r="S2805" s="137"/>
      <c r="U2805"/>
    </row>
    <row r="2806" spans="1:21" x14ac:dyDescent="0.2">
      <c r="A2806" s="228">
        <v>828162</v>
      </c>
      <c r="B2806" s="228" t="s">
        <v>2190</v>
      </c>
      <c r="C2806" s="228" t="s">
        <v>4204</v>
      </c>
      <c r="D2806" s="228" t="s">
        <v>3347</v>
      </c>
      <c r="E2806" s="228" t="s">
        <v>3079</v>
      </c>
      <c r="F2806" s="228" t="s">
        <v>67</v>
      </c>
      <c r="G2806" s="228" t="s">
        <v>128</v>
      </c>
      <c r="H2806" s="228">
        <v>0</v>
      </c>
      <c r="I2806" s="228">
        <v>0</v>
      </c>
      <c r="J2806" s="228">
        <v>0</v>
      </c>
      <c r="K2806" s="228">
        <v>0</v>
      </c>
      <c r="L2806" s="231">
        <v>0</v>
      </c>
      <c r="N2806" s="119" t="str">
        <f t="shared" si="132"/>
        <v>828162-88300-L</v>
      </c>
      <c r="O2806" s="122" t="str">
        <f>IF(B2806="NET","",IF(B2806="","",IFERROR(VLOOKUP(N2806,EAN!$A:$B,2,FALSE),"MANGLER - MÅ OPPDATERE EAN-FANEN")))</f>
        <v>MANGLER - MÅ OPPDATERE EAN-FANEN</v>
      </c>
      <c r="P2806" s="119">
        <f t="shared" si="133"/>
        <v>0</v>
      </c>
      <c r="Q2806" s="119">
        <f t="shared" si="134"/>
        <v>0</v>
      </c>
      <c r="S2806" s="137"/>
      <c r="U2806"/>
    </row>
    <row r="2807" spans="1:21" x14ac:dyDescent="0.2">
      <c r="A2807" s="228">
        <v>828162</v>
      </c>
      <c r="B2807" s="228" t="s">
        <v>2190</v>
      </c>
      <c r="C2807" s="228" t="s">
        <v>4204</v>
      </c>
      <c r="D2807" s="228" t="s">
        <v>654</v>
      </c>
      <c r="E2807" s="228" t="s">
        <v>4364</v>
      </c>
      <c r="F2807" s="228" t="s">
        <v>69</v>
      </c>
      <c r="G2807" s="228" t="s">
        <v>128</v>
      </c>
      <c r="H2807" s="228">
        <v>0</v>
      </c>
      <c r="I2807" s="228">
        <v>0</v>
      </c>
      <c r="J2807" s="228">
        <v>0</v>
      </c>
      <c r="K2807" s="228">
        <v>0</v>
      </c>
      <c r="L2807" s="231">
        <v>0</v>
      </c>
      <c r="N2807" s="119" t="str">
        <f t="shared" si="132"/>
        <v>828162-99901-XS</v>
      </c>
      <c r="O2807" s="122" t="str">
        <f>IF(B2807="NET","",IF(B2807="","",IFERROR(VLOOKUP(N2807,EAN!$A:$B,2,FALSE),"MANGLER - MÅ OPPDATERE EAN-FANEN")))</f>
        <v>MANGLER - MÅ OPPDATERE EAN-FANEN</v>
      </c>
      <c r="P2807" s="119">
        <f t="shared" si="133"/>
        <v>0</v>
      </c>
      <c r="Q2807" s="119">
        <f t="shared" si="134"/>
        <v>0</v>
      </c>
      <c r="S2807" s="137"/>
      <c r="U2807"/>
    </row>
    <row r="2808" spans="1:21" x14ac:dyDescent="0.2">
      <c r="A2808" s="228">
        <v>828162</v>
      </c>
      <c r="B2808" s="228" t="s">
        <v>2190</v>
      </c>
      <c r="C2808" s="228" t="s">
        <v>4204</v>
      </c>
      <c r="D2808" s="228" t="s">
        <v>650</v>
      </c>
      <c r="E2808" s="228" t="s">
        <v>4364</v>
      </c>
      <c r="F2808" s="228" t="s">
        <v>8</v>
      </c>
      <c r="G2808" s="228" t="s">
        <v>128</v>
      </c>
      <c r="H2808" s="228">
        <v>0</v>
      </c>
      <c r="I2808" s="228">
        <v>0</v>
      </c>
      <c r="J2808" s="228">
        <v>0</v>
      </c>
      <c r="K2808" s="228">
        <v>0</v>
      </c>
      <c r="L2808" s="231">
        <v>0</v>
      </c>
      <c r="N2808" s="119" t="str">
        <f t="shared" si="132"/>
        <v>828162-99901-S</v>
      </c>
      <c r="O2808" s="122" t="str">
        <f>IF(B2808="NET","",IF(B2808="","",IFERROR(VLOOKUP(N2808,EAN!$A:$B,2,FALSE),"MANGLER - MÅ OPPDATERE EAN-FANEN")))</f>
        <v>MANGLER - MÅ OPPDATERE EAN-FANEN</v>
      </c>
      <c r="P2808" s="119">
        <f t="shared" si="133"/>
        <v>0</v>
      </c>
      <c r="Q2808" s="119">
        <f t="shared" si="134"/>
        <v>0</v>
      </c>
      <c r="S2808" s="137"/>
      <c r="U2808"/>
    </row>
    <row r="2809" spans="1:21" x14ac:dyDescent="0.2">
      <c r="A2809" s="228">
        <v>828162</v>
      </c>
      <c r="B2809" s="228" t="s">
        <v>2190</v>
      </c>
      <c r="C2809" s="228" t="s">
        <v>4204</v>
      </c>
      <c r="D2809" s="228" t="s">
        <v>651</v>
      </c>
      <c r="E2809" s="228" t="s">
        <v>4364</v>
      </c>
      <c r="F2809" s="228" t="s">
        <v>7</v>
      </c>
      <c r="G2809" s="228" t="s">
        <v>128</v>
      </c>
      <c r="H2809" s="228">
        <v>0</v>
      </c>
      <c r="I2809" s="228">
        <v>0</v>
      </c>
      <c r="J2809" s="228">
        <v>0</v>
      </c>
      <c r="K2809" s="228">
        <v>0</v>
      </c>
      <c r="L2809" s="231">
        <v>0</v>
      </c>
      <c r="N2809" s="119" t="str">
        <f t="shared" si="132"/>
        <v>828162-99901-M</v>
      </c>
      <c r="O2809" s="122" t="str">
        <f>IF(B2809="NET","",IF(B2809="","",IFERROR(VLOOKUP(N2809,EAN!$A:$B,2,FALSE),"MANGLER - MÅ OPPDATERE EAN-FANEN")))</f>
        <v>MANGLER - MÅ OPPDATERE EAN-FANEN</v>
      </c>
      <c r="P2809" s="119">
        <f t="shared" si="133"/>
        <v>0</v>
      </c>
      <c r="Q2809" s="119">
        <f t="shared" si="134"/>
        <v>0</v>
      </c>
      <c r="S2809" s="137"/>
      <c r="U2809"/>
    </row>
    <row r="2810" spans="1:21" x14ac:dyDescent="0.2">
      <c r="A2810" s="228">
        <v>828162</v>
      </c>
      <c r="B2810" s="228" t="s">
        <v>2190</v>
      </c>
      <c r="C2810" s="228" t="s">
        <v>4204</v>
      </c>
      <c r="D2810" s="228" t="s">
        <v>652</v>
      </c>
      <c r="E2810" s="228" t="s">
        <v>4364</v>
      </c>
      <c r="F2810" s="228" t="s">
        <v>67</v>
      </c>
      <c r="G2810" s="228" t="s">
        <v>128</v>
      </c>
      <c r="H2810" s="228">
        <v>0</v>
      </c>
      <c r="I2810" s="228">
        <v>0</v>
      </c>
      <c r="J2810" s="228">
        <v>0</v>
      </c>
      <c r="K2810" s="228">
        <v>0</v>
      </c>
      <c r="L2810" s="231">
        <v>0</v>
      </c>
      <c r="N2810" s="119" t="str">
        <f t="shared" si="132"/>
        <v>828162-99901-L</v>
      </c>
      <c r="O2810" s="122" t="str">
        <f>IF(B2810="NET","",IF(B2810="","",IFERROR(VLOOKUP(N2810,EAN!$A:$B,2,FALSE),"MANGLER - MÅ OPPDATERE EAN-FANEN")))</f>
        <v>MANGLER - MÅ OPPDATERE EAN-FANEN</v>
      </c>
      <c r="P2810" s="119">
        <f t="shared" si="133"/>
        <v>0</v>
      </c>
      <c r="Q2810" s="119">
        <f t="shared" si="134"/>
        <v>0</v>
      </c>
      <c r="S2810" s="137"/>
      <c r="U2810"/>
    </row>
    <row r="2811" spans="1:21" x14ac:dyDescent="0.2">
      <c r="A2811" s="228">
        <v>828162</v>
      </c>
      <c r="B2811" s="228" t="s">
        <v>2190</v>
      </c>
      <c r="C2811" s="228" t="s">
        <v>4204</v>
      </c>
      <c r="D2811" s="228" t="s">
        <v>870</v>
      </c>
      <c r="E2811" s="228" t="s">
        <v>92</v>
      </c>
      <c r="F2811" s="228" t="s">
        <v>69</v>
      </c>
      <c r="G2811" s="228" t="s">
        <v>504</v>
      </c>
      <c r="H2811" s="228">
        <v>33</v>
      </c>
      <c r="I2811" s="228">
        <v>33</v>
      </c>
      <c r="J2811" s="228">
        <v>33</v>
      </c>
      <c r="K2811" s="228">
        <v>33</v>
      </c>
      <c r="L2811" s="231">
        <v>33</v>
      </c>
      <c r="N2811" s="119" t="str">
        <f t="shared" si="132"/>
        <v>828162-SEGRY-XS</v>
      </c>
      <c r="O2811" s="122">
        <f>IF(B2811="NET","",IF(B2811="","",IFERROR(VLOOKUP(N2811,EAN!$A:$B,2,FALSE),"MANGLER - MÅ OPPDATERE EAN-FANEN")))</f>
        <v>7048652537126</v>
      </c>
      <c r="P2811" s="119">
        <f t="shared" si="133"/>
        <v>33</v>
      </c>
      <c r="Q2811" s="119">
        <f t="shared" si="134"/>
        <v>33</v>
      </c>
      <c r="S2811" s="137"/>
      <c r="U2811"/>
    </row>
    <row r="2812" spans="1:21" x14ac:dyDescent="0.2">
      <c r="A2812" s="228">
        <v>828162</v>
      </c>
      <c r="B2812" s="228" t="s">
        <v>2190</v>
      </c>
      <c r="C2812" s="228" t="s">
        <v>4204</v>
      </c>
      <c r="D2812" s="228" t="s">
        <v>163</v>
      </c>
      <c r="E2812" s="228" t="s">
        <v>92</v>
      </c>
      <c r="F2812" s="228" t="s">
        <v>8</v>
      </c>
      <c r="G2812" s="228" t="s">
        <v>504</v>
      </c>
      <c r="H2812" s="228">
        <v>88</v>
      </c>
      <c r="I2812" s="228">
        <v>88</v>
      </c>
      <c r="J2812" s="228">
        <v>88</v>
      </c>
      <c r="K2812" s="228">
        <v>88</v>
      </c>
      <c r="L2812" s="231">
        <v>88</v>
      </c>
      <c r="N2812" s="119" t="str">
        <f t="shared" si="132"/>
        <v>828162-SEGRY-S</v>
      </c>
      <c r="O2812" s="122">
        <f>IF(B2812="NET","",IF(B2812="","",IFERROR(VLOOKUP(N2812,EAN!$A:$B,2,FALSE),"MANGLER - MÅ OPPDATERE EAN-FANEN")))</f>
        <v>7048652537119</v>
      </c>
      <c r="P2812" s="119">
        <f t="shared" si="133"/>
        <v>88</v>
      </c>
      <c r="Q2812" s="119">
        <f t="shared" si="134"/>
        <v>88</v>
      </c>
      <c r="S2812" s="137"/>
      <c r="U2812"/>
    </row>
    <row r="2813" spans="1:21" x14ac:dyDescent="0.2">
      <c r="A2813" s="228">
        <v>828162</v>
      </c>
      <c r="B2813" s="228" t="s">
        <v>2190</v>
      </c>
      <c r="C2813" s="228" t="s">
        <v>4204</v>
      </c>
      <c r="D2813" s="228" t="s">
        <v>164</v>
      </c>
      <c r="E2813" s="228" t="s">
        <v>92</v>
      </c>
      <c r="F2813" s="228" t="s">
        <v>7</v>
      </c>
      <c r="G2813" s="228" t="s">
        <v>504</v>
      </c>
      <c r="H2813" s="228">
        <v>173</v>
      </c>
      <c r="I2813" s="228">
        <v>173</v>
      </c>
      <c r="J2813" s="228">
        <v>173</v>
      </c>
      <c r="K2813" s="228">
        <v>173</v>
      </c>
      <c r="L2813" s="231">
        <v>173</v>
      </c>
      <c r="N2813" s="119" t="str">
        <f t="shared" si="132"/>
        <v>828162-SEGRY-M</v>
      </c>
      <c r="O2813" s="122">
        <f>IF(B2813="NET","",IF(B2813="","",IFERROR(VLOOKUP(N2813,EAN!$A:$B,2,FALSE),"MANGLER - MÅ OPPDATERE EAN-FANEN")))</f>
        <v>7048652537102</v>
      </c>
      <c r="P2813" s="119">
        <f t="shared" si="133"/>
        <v>173</v>
      </c>
      <c r="Q2813" s="119">
        <f t="shared" si="134"/>
        <v>173</v>
      </c>
      <c r="S2813" s="137"/>
      <c r="U2813"/>
    </row>
    <row r="2814" spans="1:21" x14ac:dyDescent="0.2">
      <c r="A2814" s="228">
        <v>828162</v>
      </c>
      <c r="B2814" s="228" t="s">
        <v>2190</v>
      </c>
      <c r="C2814" s="228" t="s">
        <v>4204</v>
      </c>
      <c r="D2814" s="228" t="s">
        <v>165</v>
      </c>
      <c r="E2814" s="228" t="s">
        <v>92</v>
      </c>
      <c r="F2814" s="228" t="s">
        <v>67</v>
      </c>
      <c r="G2814" s="228" t="s">
        <v>504</v>
      </c>
      <c r="H2814" s="228">
        <v>170</v>
      </c>
      <c r="I2814" s="228">
        <v>170</v>
      </c>
      <c r="J2814" s="228">
        <v>170</v>
      </c>
      <c r="K2814" s="228">
        <v>170</v>
      </c>
      <c r="L2814" s="231">
        <v>170</v>
      </c>
      <c r="N2814" s="119" t="str">
        <f t="shared" si="132"/>
        <v>828162-SEGRY-L</v>
      </c>
      <c r="O2814" s="122">
        <f>IF(B2814="NET","",IF(B2814="","",IFERROR(VLOOKUP(N2814,EAN!$A:$B,2,FALSE),"MANGLER - MÅ OPPDATERE EAN-FANEN")))</f>
        <v>7048652537096</v>
      </c>
      <c r="P2814" s="119">
        <f t="shared" si="133"/>
        <v>170</v>
      </c>
      <c r="Q2814" s="119">
        <f t="shared" si="134"/>
        <v>170</v>
      </c>
      <c r="S2814" s="137"/>
      <c r="U2814"/>
    </row>
    <row r="2815" spans="1:21" x14ac:dyDescent="0.2">
      <c r="A2815" s="229">
        <v>828164</v>
      </c>
      <c r="B2815" s="228" t="s">
        <v>248</v>
      </c>
      <c r="C2815" s="228"/>
      <c r="D2815" s="228"/>
      <c r="E2815" s="228"/>
      <c r="F2815" s="228"/>
      <c r="G2815" s="228"/>
      <c r="H2815" s="229">
        <v>202226</v>
      </c>
      <c r="I2815" s="229">
        <v>202227</v>
      </c>
      <c r="J2815" s="229">
        <v>202228</v>
      </c>
      <c r="K2815" s="229">
        <v>202229</v>
      </c>
      <c r="L2815" s="232">
        <v>202234</v>
      </c>
      <c r="N2815" s="119" t="str">
        <f t="shared" si="132"/>
        <v>828164-</v>
      </c>
      <c r="O2815" s="122" t="str">
        <f>IF(B2815="NET","",IF(B2815="","",IFERROR(VLOOKUP(N2815,EAN!$A:$B,2,FALSE),"MANGLER - MÅ OPPDATERE EAN-FANEN")))</f>
        <v/>
      </c>
      <c r="P2815" s="119">
        <f t="shared" si="133"/>
        <v>202226</v>
      </c>
      <c r="Q2815" s="119">
        <f t="shared" si="134"/>
        <v>202234</v>
      </c>
      <c r="S2815" s="137"/>
      <c r="U2815"/>
    </row>
    <row r="2816" spans="1:21" x14ac:dyDescent="0.2">
      <c r="A2816" s="228">
        <v>828164</v>
      </c>
      <c r="B2816" s="228" t="s">
        <v>2191</v>
      </c>
      <c r="C2816" s="228" t="s">
        <v>4204</v>
      </c>
      <c r="D2816" s="228" t="s">
        <v>2270</v>
      </c>
      <c r="E2816" s="228" t="s">
        <v>2140</v>
      </c>
      <c r="F2816" s="228" t="s">
        <v>8</v>
      </c>
      <c r="G2816" s="228" t="s">
        <v>128</v>
      </c>
      <c r="H2816" s="228">
        <v>16</v>
      </c>
      <c r="I2816" s="228">
        <v>16</v>
      </c>
      <c r="J2816" s="228">
        <v>16</v>
      </c>
      <c r="K2816" s="228">
        <v>16</v>
      </c>
      <c r="L2816" s="231">
        <v>16</v>
      </c>
      <c r="N2816" s="119" t="str">
        <f t="shared" si="132"/>
        <v>828164-57000-S</v>
      </c>
      <c r="O2816" s="122">
        <f>IF(B2816="NET","",IF(B2816="","",IFERROR(VLOOKUP(N2816,EAN!$A:$B,2,FALSE),"MANGLER - MÅ OPPDATERE EAN-FANEN")))</f>
        <v>7048652765642</v>
      </c>
      <c r="P2816" s="119">
        <f t="shared" si="133"/>
        <v>16</v>
      </c>
      <c r="Q2816" s="119">
        <f t="shared" si="134"/>
        <v>16</v>
      </c>
      <c r="S2816" s="137"/>
      <c r="U2816"/>
    </row>
    <row r="2817" spans="1:21" x14ac:dyDescent="0.2">
      <c r="A2817" s="228">
        <v>828164</v>
      </c>
      <c r="B2817" s="228" t="s">
        <v>2191</v>
      </c>
      <c r="C2817" s="228" t="s">
        <v>4204</v>
      </c>
      <c r="D2817" s="228" t="s">
        <v>2271</v>
      </c>
      <c r="E2817" s="228" t="s">
        <v>2140</v>
      </c>
      <c r="F2817" s="228" t="s">
        <v>7</v>
      </c>
      <c r="G2817" s="228" t="s">
        <v>128</v>
      </c>
      <c r="H2817" s="228">
        <v>31</v>
      </c>
      <c r="I2817" s="228">
        <v>31</v>
      </c>
      <c r="J2817" s="228">
        <v>31</v>
      </c>
      <c r="K2817" s="228">
        <v>31</v>
      </c>
      <c r="L2817" s="231">
        <v>31</v>
      </c>
      <c r="N2817" s="119" t="str">
        <f t="shared" si="132"/>
        <v>828164-57000-M</v>
      </c>
      <c r="O2817" s="122">
        <f>IF(B2817="NET","",IF(B2817="","",IFERROR(VLOOKUP(N2817,EAN!$A:$B,2,FALSE),"MANGLER - MÅ OPPDATERE EAN-FANEN")))</f>
        <v>7048652765635</v>
      </c>
      <c r="P2817" s="119">
        <f t="shared" si="133"/>
        <v>31</v>
      </c>
      <c r="Q2817" s="119">
        <f t="shared" si="134"/>
        <v>31</v>
      </c>
      <c r="S2817" s="137"/>
      <c r="U2817"/>
    </row>
    <row r="2818" spans="1:21" x14ac:dyDescent="0.2">
      <c r="A2818" s="228">
        <v>828164</v>
      </c>
      <c r="B2818" s="228" t="s">
        <v>2191</v>
      </c>
      <c r="C2818" s="228" t="s">
        <v>4204</v>
      </c>
      <c r="D2818" s="228" t="s">
        <v>2272</v>
      </c>
      <c r="E2818" s="228" t="s">
        <v>2140</v>
      </c>
      <c r="F2818" s="228" t="s">
        <v>67</v>
      </c>
      <c r="G2818" s="228" t="s">
        <v>128</v>
      </c>
      <c r="H2818" s="228">
        <v>31</v>
      </c>
      <c r="I2818" s="228">
        <v>31</v>
      </c>
      <c r="J2818" s="228">
        <v>31</v>
      </c>
      <c r="K2818" s="228">
        <v>31</v>
      </c>
      <c r="L2818" s="231">
        <v>31</v>
      </c>
      <c r="N2818" s="119" t="str">
        <f t="shared" si="132"/>
        <v>828164-57000-L</v>
      </c>
      <c r="O2818" s="122">
        <f>IF(B2818="NET","",IF(B2818="","",IFERROR(VLOOKUP(N2818,EAN!$A:$B,2,FALSE),"MANGLER - MÅ OPPDATERE EAN-FANEN")))</f>
        <v>7048652765628</v>
      </c>
      <c r="P2818" s="119">
        <f t="shared" si="133"/>
        <v>31</v>
      </c>
      <c r="Q2818" s="119">
        <f t="shared" si="134"/>
        <v>31</v>
      </c>
      <c r="S2818" s="137"/>
      <c r="U2818"/>
    </row>
    <row r="2819" spans="1:21" x14ac:dyDescent="0.2">
      <c r="A2819" s="228">
        <v>828164</v>
      </c>
      <c r="B2819" s="228" t="s">
        <v>2191</v>
      </c>
      <c r="C2819" s="228" t="s">
        <v>4204</v>
      </c>
      <c r="D2819" s="228" t="s">
        <v>2273</v>
      </c>
      <c r="E2819" s="228" t="s">
        <v>2140</v>
      </c>
      <c r="F2819" s="228" t="s">
        <v>68</v>
      </c>
      <c r="G2819" s="228" t="s">
        <v>128</v>
      </c>
      <c r="H2819" s="228">
        <v>16</v>
      </c>
      <c r="I2819" s="228">
        <v>16</v>
      </c>
      <c r="J2819" s="228">
        <v>16</v>
      </c>
      <c r="K2819" s="228">
        <v>16</v>
      </c>
      <c r="L2819" s="231">
        <v>16</v>
      </c>
      <c r="N2819" s="119" t="str">
        <f t="shared" si="132"/>
        <v>828164-57000-XL</v>
      </c>
      <c r="O2819" s="122">
        <f>IF(B2819="NET","",IF(B2819="","",IFERROR(VLOOKUP(N2819,EAN!$A:$B,2,FALSE),"MANGLER - MÅ OPPDATERE EAN-FANEN")))</f>
        <v>7048652765659</v>
      </c>
      <c r="P2819" s="119">
        <f t="shared" si="133"/>
        <v>16</v>
      </c>
      <c r="Q2819" s="119">
        <f t="shared" si="134"/>
        <v>16</v>
      </c>
      <c r="S2819" s="137"/>
      <c r="U2819"/>
    </row>
    <row r="2820" spans="1:21" x14ac:dyDescent="0.2">
      <c r="A2820" s="228">
        <v>828164</v>
      </c>
      <c r="B2820" s="228" t="s">
        <v>2191</v>
      </c>
      <c r="C2820" s="228" t="s">
        <v>4204</v>
      </c>
      <c r="D2820" s="228" t="s">
        <v>140</v>
      </c>
      <c r="E2820" s="228" t="s">
        <v>93</v>
      </c>
      <c r="F2820" s="228" t="s">
        <v>8</v>
      </c>
      <c r="G2820" s="228" t="s">
        <v>128</v>
      </c>
      <c r="H2820" s="228">
        <v>36</v>
      </c>
      <c r="I2820" s="228">
        <v>36</v>
      </c>
      <c r="J2820" s="228">
        <v>36</v>
      </c>
      <c r="K2820" s="228">
        <v>36</v>
      </c>
      <c r="L2820" s="231">
        <v>36</v>
      </c>
      <c r="N2820" s="119" t="str">
        <f t="shared" si="132"/>
        <v>828164-BLACK-S</v>
      </c>
      <c r="O2820" s="122">
        <f>IF(B2820="NET","",IF(B2820="","",IFERROR(VLOOKUP(N2820,EAN!$A:$B,2,FALSE),"MANGLER - MÅ OPPDATERE EAN-FANEN")))</f>
        <v>7048652537478</v>
      </c>
      <c r="P2820" s="119">
        <f t="shared" si="133"/>
        <v>36</v>
      </c>
      <c r="Q2820" s="119">
        <f t="shared" si="134"/>
        <v>36</v>
      </c>
      <c r="S2820" s="137"/>
      <c r="U2820"/>
    </row>
    <row r="2821" spans="1:21" x14ac:dyDescent="0.2">
      <c r="A2821" s="228">
        <v>828164</v>
      </c>
      <c r="B2821" s="228" t="s">
        <v>2191</v>
      </c>
      <c r="C2821" s="228" t="s">
        <v>4204</v>
      </c>
      <c r="D2821" s="228" t="s">
        <v>141</v>
      </c>
      <c r="E2821" s="228" t="s">
        <v>93</v>
      </c>
      <c r="F2821" s="228" t="s">
        <v>7</v>
      </c>
      <c r="G2821" s="228" t="s">
        <v>128</v>
      </c>
      <c r="H2821" s="228">
        <v>85</v>
      </c>
      <c r="I2821" s="228">
        <v>85</v>
      </c>
      <c r="J2821" s="228">
        <v>85</v>
      </c>
      <c r="K2821" s="228">
        <v>85</v>
      </c>
      <c r="L2821" s="231">
        <v>85</v>
      </c>
      <c r="N2821" s="119" t="str">
        <f t="shared" si="132"/>
        <v>828164-BLACK-M</v>
      </c>
      <c r="O2821" s="122">
        <f>IF(B2821="NET","",IF(B2821="","",IFERROR(VLOOKUP(N2821,EAN!$A:$B,2,FALSE),"MANGLER - MÅ OPPDATERE EAN-FANEN")))</f>
        <v>7048652537461</v>
      </c>
      <c r="P2821" s="119">
        <f t="shared" si="133"/>
        <v>85</v>
      </c>
      <c r="Q2821" s="119">
        <f t="shared" si="134"/>
        <v>85</v>
      </c>
      <c r="S2821" s="137"/>
      <c r="U2821"/>
    </row>
    <row r="2822" spans="1:21" x14ac:dyDescent="0.2">
      <c r="A2822" s="228">
        <v>828164</v>
      </c>
      <c r="B2822" s="228" t="s">
        <v>2191</v>
      </c>
      <c r="C2822" s="228" t="s">
        <v>4204</v>
      </c>
      <c r="D2822" s="228" t="s">
        <v>142</v>
      </c>
      <c r="E2822" s="228" t="s">
        <v>93</v>
      </c>
      <c r="F2822" s="228" t="s">
        <v>67</v>
      </c>
      <c r="G2822" s="228" t="s">
        <v>128</v>
      </c>
      <c r="H2822" s="228">
        <v>50</v>
      </c>
      <c r="I2822" s="228">
        <v>50</v>
      </c>
      <c r="J2822" s="228">
        <v>50</v>
      </c>
      <c r="K2822" s="228">
        <v>50</v>
      </c>
      <c r="L2822" s="231">
        <v>50</v>
      </c>
      <c r="N2822" s="119" t="str">
        <f t="shared" si="132"/>
        <v>828164-BLACK-L</v>
      </c>
      <c r="O2822" s="122">
        <f>IF(B2822="NET","",IF(B2822="","",IFERROR(VLOOKUP(N2822,EAN!$A:$B,2,FALSE),"MANGLER - MÅ OPPDATERE EAN-FANEN")))</f>
        <v>7048652537454</v>
      </c>
      <c r="P2822" s="119">
        <f t="shared" si="133"/>
        <v>50</v>
      </c>
      <c r="Q2822" s="119">
        <f t="shared" si="134"/>
        <v>50</v>
      </c>
      <c r="S2822" s="137"/>
      <c r="U2822"/>
    </row>
    <row r="2823" spans="1:21" x14ac:dyDescent="0.2">
      <c r="A2823" s="228">
        <v>828164</v>
      </c>
      <c r="B2823" s="228" t="s">
        <v>2191</v>
      </c>
      <c r="C2823" s="228" t="s">
        <v>4204</v>
      </c>
      <c r="D2823" s="228" t="s">
        <v>143</v>
      </c>
      <c r="E2823" s="228" t="s">
        <v>93</v>
      </c>
      <c r="F2823" s="228" t="s">
        <v>68</v>
      </c>
      <c r="G2823" s="228" t="s">
        <v>128</v>
      </c>
      <c r="H2823" s="228">
        <v>25</v>
      </c>
      <c r="I2823" s="228">
        <v>25</v>
      </c>
      <c r="J2823" s="228">
        <v>25</v>
      </c>
      <c r="K2823" s="228">
        <v>25</v>
      </c>
      <c r="L2823" s="231">
        <v>25</v>
      </c>
      <c r="N2823" s="119" t="str">
        <f t="shared" si="132"/>
        <v>828164-BLACK-XL</v>
      </c>
      <c r="O2823" s="122">
        <f>IF(B2823="NET","",IF(B2823="","",IFERROR(VLOOKUP(N2823,EAN!$A:$B,2,FALSE),"MANGLER - MÅ OPPDATERE EAN-FANEN")))</f>
        <v>7048652537485</v>
      </c>
      <c r="P2823" s="119">
        <f t="shared" si="133"/>
        <v>25</v>
      </c>
      <c r="Q2823" s="119">
        <f t="shared" si="134"/>
        <v>25</v>
      </c>
      <c r="S2823" s="137"/>
      <c r="U2823"/>
    </row>
    <row r="2824" spans="1:21" x14ac:dyDescent="0.2">
      <c r="A2824" s="229">
        <v>828165</v>
      </c>
      <c r="B2824" s="228" t="s">
        <v>248</v>
      </c>
      <c r="C2824" s="228"/>
      <c r="D2824" s="228"/>
      <c r="E2824" s="228"/>
      <c r="F2824" s="228"/>
      <c r="G2824" s="228"/>
      <c r="H2824" s="229">
        <v>202226</v>
      </c>
      <c r="I2824" s="229">
        <v>202227</v>
      </c>
      <c r="J2824" s="229">
        <v>202228</v>
      </c>
      <c r="K2824" s="229">
        <v>202229</v>
      </c>
      <c r="L2824" s="232">
        <v>202234</v>
      </c>
      <c r="N2824" s="119" t="str">
        <f t="shared" si="132"/>
        <v>828165-</v>
      </c>
      <c r="O2824" s="122" t="str">
        <f>IF(B2824="NET","",IF(B2824="","",IFERROR(VLOOKUP(N2824,EAN!$A:$B,2,FALSE),"MANGLER - MÅ OPPDATERE EAN-FANEN")))</f>
        <v/>
      </c>
      <c r="P2824" s="119">
        <f t="shared" si="133"/>
        <v>202226</v>
      </c>
      <c r="Q2824" s="119">
        <f t="shared" si="134"/>
        <v>202234</v>
      </c>
      <c r="S2824" s="137"/>
      <c r="U2824"/>
    </row>
    <row r="2825" spans="1:21" x14ac:dyDescent="0.2">
      <c r="A2825" s="228">
        <v>828165</v>
      </c>
      <c r="B2825" s="228" t="s">
        <v>2168</v>
      </c>
      <c r="C2825" s="228" t="s">
        <v>4204</v>
      </c>
      <c r="D2825" s="228" t="s">
        <v>2274</v>
      </c>
      <c r="E2825" s="228" t="s">
        <v>2140</v>
      </c>
      <c r="F2825" s="228" t="s">
        <v>69</v>
      </c>
      <c r="G2825" s="228" t="s">
        <v>128</v>
      </c>
      <c r="H2825" s="228">
        <v>13</v>
      </c>
      <c r="I2825" s="228">
        <v>13</v>
      </c>
      <c r="J2825" s="228">
        <v>13</v>
      </c>
      <c r="K2825" s="228">
        <v>13</v>
      </c>
      <c r="L2825" s="231">
        <v>13</v>
      </c>
      <c r="N2825" s="119" t="str">
        <f t="shared" si="132"/>
        <v>828165-57000-XS</v>
      </c>
      <c r="O2825" s="122">
        <f>IF(B2825="NET","",IF(B2825="","",IFERROR(VLOOKUP(N2825,EAN!$A:$B,2,FALSE),"MANGLER - MÅ OPPDATERE EAN-FANEN")))</f>
        <v>7048652765697</v>
      </c>
      <c r="P2825" s="119">
        <f t="shared" si="133"/>
        <v>13</v>
      </c>
      <c r="Q2825" s="119">
        <f t="shared" si="134"/>
        <v>13</v>
      </c>
      <c r="S2825" s="137"/>
      <c r="U2825"/>
    </row>
    <row r="2826" spans="1:21" x14ac:dyDescent="0.2">
      <c r="A2826" s="228">
        <v>828165</v>
      </c>
      <c r="B2826" s="228" t="s">
        <v>2168</v>
      </c>
      <c r="C2826" s="228" t="s">
        <v>4204</v>
      </c>
      <c r="D2826" s="228" t="s">
        <v>2270</v>
      </c>
      <c r="E2826" s="228" t="s">
        <v>2140</v>
      </c>
      <c r="F2826" s="228" t="s">
        <v>8</v>
      </c>
      <c r="G2826" s="228" t="s">
        <v>128</v>
      </c>
      <c r="H2826" s="228">
        <v>27</v>
      </c>
      <c r="I2826" s="228">
        <v>27</v>
      </c>
      <c r="J2826" s="228">
        <v>27</v>
      </c>
      <c r="K2826" s="228">
        <v>27</v>
      </c>
      <c r="L2826" s="231">
        <v>27</v>
      </c>
      <c r="N2826" s="119" t="str">
        <f t="shared" si="132"/>
        <v>828165-57000-S</v>
      </c>
      <c r="O2826" s="122">
        <f>IF(B2826="NET","",IF(B2826="","",IFERROR(VLOOKUP(N2826,EAN!$A:$B,2,FALSE),"MANGLER - MÅ OPPDATERE EAN-FANEN")))</f>
        <v>7048652765680</v>
      </c>
      <c r="P2826" s="119">
        <f t="shared" si="133"/>
        <v>27</v>
      </c>
      <c r="Q2826" s="119">
        <f t="shared" si="134"/>
        <v>27</v>
      </c>
      <c r="S2826" s="137"/>
      <c r="U2826"/>
    </row>
    <row r="2827" spans="1:21" x14ac:dyDescent="0.2">
      <c r="A2827" s="228">
        <v>828165</v>
      </c>
      <c r="B2827" s="228" t="s">
        <v>2168</v>
      </c>
      <c r="C2827" s="228" t="s">
        <v>4204</v>
      </c>
      <c r="D2827" s="228" t="s">
        <v>2271</v>
      </c>
      <c r="E2827" s="228" t="s">
        <v>2140</v>
      </c>
      <c r="F2827" s="228" t="s">
        <v>7</v>
      </c>
      <c r="G2827" s="228" t="s">
        <v>128</v>
      </c>
      <c r="H2827" s="228">
        <v>29</v>
      </c>
      <c r="I2827" s="228">
        <v>29</v>
      </c>
      <c r="J2827" s="228">
        <v>29</v>
      </c>
      <c r="K2827" s="228">
        <v>29</v>
      </c>
      <c r="L2827" s="231">
        <v>29</v>
      </c>
      <c r="N2827" s="119" t="str">
        <f t="shared" si="132"/>
        <v>828165-57000-M</v>
      </c>
      <c r="O2827" s="122">
        <f>IF(B2827="NET","",IF(B2827="","",IFERROR(VLOOKUP(N2827,EAN!$A:$B,2,FALSE),"MANGLER - MÅ OPPDATERE EAN-FANEN")))</f>
        <v>7048652765673</v>
      </c>
      <c r="P2827" s="119">
        <f t="shared" si="133"/>
        <v>29</v>
      </c>
      <c r="Q2827" s="119">
        <f t="shared" si="134"/>
        <v>29</v>
      </c>
      <c r="S2827" s="137"/>
      <c r="U2827"/>
    </row>
    <row r="2828" spans="1:21" x14ac:dyDescent="0.2">
      <c r="A2828" s="228">
        <v>828165</v>
      </c>
      <c r="B2828" s="228" t="s">
        <v>2168</v>
      </c>
      <c r="C2828" s="228" t="s">
        <v>4204</v>
      </c>
      <c r="D2828" s="228" t="s">
        <v>2272</v>
      </c>
      <c r="E2828" s="228" t="s">
        <v>2140</v>
      </c>
      <c r="F2828" s="228" t="s">
        <v>67</v>
      </c>
      <c r="G2828" s="228" t="s">
        <v>128</v>
      </c>
      <c r="H2828" s="228">
        <v>22</v>
      </c>
      <c r="I2828" s="228">
        <v>22</v>
      </c>
      <c r="J2828" s="228">
        <v>22</v>
      </c>
      <c r="K2828" s="228">
        <v>22</v>
      </c>
      <c r="L2828" s="231">
        <v>22</v>
      </c>
      <c r="N2828" s="119" t="str">
        <f t="shared" si="132"/>
        <v>828165-57000-L</v>
      </c>
      <c r="O2828" s="122">
        <f>IF(B2828="NET","",IF(B2828="","",IFERROR(VLOOKUP(N2828,EAN!$A:$B,2,FALSE),"MANGLER - MÅ OPPDATERE EAN-FANEN")))</f>
        <v>7048652765666</v>
      </c>
      <c r="P2828" s="119">
        <f t="shared" si="133"/>
        <v>22</v>
      </c>
      <c r="Q2828" s="119">
        <f t="shared" si="134"/>
        <v>22</v>
      </c>
      <c r="S2828" s="137"/>
      <c r="U2828"/>
    </row>
    <row r="2829" spans="1:21" x14ac:dyDescent="0.2">
      <c r="A2829" s="228">
        <v>828165</v>
      </c>
      <c r="B2829" s="228" t="s">
        <v>2168</v>
      </c>
      <c r="C2829" s="228" t="s">
        <v>4204</v>
      </c>
      <c r="D2829" s="228" t="s">
        <v>870</v>
      </c>
      <c r="E2829" s="228" t="s">
        <v>92</v>
      </c>
      <c r="F2829" s="228" t="s">
        <v>69</v>
      </c>
      <c r="G2829" s="228" t="s">
        <v>128</v>
      </c>
      <c r="H2829" s="228">
        <v>8</v>
      </c>
      <c r="I2829" s="228">
        <v>8</v>
      </c>
      <c r="J2829" s="228">
        <v>8</v>
      </c>
      <c r="K2829" s="228">
        <v>8</v>
      </c>
      <c r="L2829" s="231">
        <v>8</v>
      </c>
      <c r="N2829" s="119" t="str">
        <f t="shared" si="132"/>
        <v>828165-SEGRY-XS</v>
      </c>
      <c r="O2829" s="122">
        <f>IF(B2829="NET","",IF(B2829="","",IFERROR(VLOOKUP(N2829,EAN!$A:$B,2,FALSE),"MANGLER - MÅ OPPDATERE EAN-FANEN")))</f>
        <v>7048652537447</v>
      </c>
      <c r="P2829" s="119">
        <f t="shared" si="133"/>
        <v>8</v>
      </c>
      <c r="Q2829" s="119">
        <f t="shared" si="134"/>
        <v>8</v>
      </c>
      <c r="S2829" s="137"/>
      <c r="U2829"/>
    </row>
    <row r="2830" spans="1:21" x14ac:dyDescent="0.2">
      <c r="A2830" s="228">
        <v>828165</v>
      </c>
      <c r="B2830" s="228" t="s">
        <v>2168</v>
      </c>
      <c r="C2830" s="228" t="s">
        <v>4204</v>
      </c>
      <c r="D2830" s="228" t="s">
        <v>163</v>
      </c>
      <c r="E2830" s="228" t="s">
        <v>92</v>
      </c>
      <c r="F2830" s="228" t="s">
        <v>8</v>
      </c>
      <c r="G2830" s="228" t="s">
        <v>128</v>
      </c>
      <c r="H2830" s="228">
        <v>23</v>
      </c>
      <c r="I2830" s="228">
        <v>23</v>
      </c>
      <c r="J2830" s="228">
        <v>23</v>
      </c>
      <c r="K2830" s="228">
        <v>23</v>
      </c>
      <c r="L2830" s="231">
        <v>23</v>
      </c>
      <c r="N2830" s="119" t="str">
        <f t="shared" si="132"/>
        <v>828165-SEGRY-S</v>
      </c>
      <c r="O2830" s="122">
        <f>IF(B2830="NET","",IF(B2830="","",IFERROR(VLOOKUP(N2830,EAN!$A:$B,2,FALSE),"MANGLER - MÅ OPPDATERE EAN-FANEN")))</f>
        <v>7048652537430</v>
      </c>
      <c r="P2830" s="119">
        <f t="shared" si="133"/>
        <v>23</v>
      </c>
      <c r="Q2830" s="119">
        <f t="shared" si="134"/>
        <v>23</v>
      </c>
      <c r="S2830" s="137"/>
      <c r="U2830"/>
    </row>
    <row r="2831" spans="1:21" x14ac:dyDescent="0.2">
      <c r="A2831" s="228">
        <v>828165</v>
      </c>
      <c r="B2831" s="228" t="s">
        <v>2168</v>
      </c>
      <c r="C2831" s="228" t="s">
        <v>4204</v>
      </c>
      <c r="D2831" s="228" t="s">
        <v>164</v>
      </c>
      <c r="E2831" s="228" t="s">
        <v>92</v>
      </c>
      <c r="F2831" s="228" t="s">
        <v>7</v>
      </c>
      <c r="G2831" s="228" t="s">
        <v>128</v>
      </c>
      <c r="H2831" s="228">
        <v>23</v>
      </c>
      <c r="I2831" s="228">
        <v>23</v>
      </c>
      <c r="J2831" s="228">
        <v>23</v>
      </c>
      <c r="K2831" s="228">
        <v>23</v>
      </c>
      <c r="L2831" s="231">
        <v>23</v>
      </c>
      <c r="N2831" s="119" t="str">
        <f t="shared" si="132"/>
        <v>828165-SEGRY-M</v>
      </c>
      <c r="O2831" s="122">
        <f>IF(B2831="NET","",IF(B2831="","",IFERROR(VLOOKUP(N2831,EAN!$A:$B,2,FALSE),"MANGLER - MÅ OPPDATERE EAN-FANEN")))</f>
        <v>7048652537423</v>
      </c>
      <c r="P2831" s="119">
        <f t="shared" si="133"/>
        <v>23</v>
      </c>
      <c r="Q2831" s="119">
        <f t="shared" si="134"/>
        <v>23</v>
      </c>
      <c r="S2831" s="137"/>
      <c r="U2831"/>
    </row>
    <row r="2832" spans="1:21" x14ac:dyDescent="0.2">
      <c r="A2832" s="228">
        <v>828165</v>
      </c>
      <c r="B2832" s="228" t="s">
        <v>2168</v>
      </c>
      <c r="C2832" s="228" t="s">
        <v>4204</v>
      </c>
      <c r="D2832" s="228" t="s">
        <v>165</v>
      </c>
      <c r="E2832" s="228" t="s">
        <v>92</v>
      </c>
      <c r="F2832" s="228" t="s">
        <v>67</v>
      </c>
      <c r="G2832" s="228" t="s">
        <v>128</v>
      </c>
      <c r="H2832" s="228">
        <v>10</v>
      </c>
      <c r="I2832" s="228">
        <v>10</v>
      </c>
      <c r="J2832" s="228">
        <v>10</v>
      </c>
      <c r="K2832" s="228">
        <v>10</v>
      </c>
      <c r="L2832" s="231">
        <v>10</v>
      </c>
      <c r="N2832" s="119" t="str">
        <f t="shared" si="132"/>
        <v>828165-SEGRY-L</v>
      </c>
      <c r="O2832" s="122">
        <f>IF(B2832="NET","",IF(B2832="","",IFERROR(VLOOKUP(N2832,EAN!$A:$B,2,FALSE),"MANGLER - MÅ OPPDATERE EAN-FANEN")))</f>
        <v>7048652537416</v>
      </c>
      <c r="P2832" s="119">
        <f t="shared" si="133"/>
        <v>10</v>
      </c>
      <c r="Q2832" s="119">
        <f t="shared" si="134"/>
        <v>10</v>
      </c>
      <c r="S2832" s="137"/>
      <c r="U2832"/>
    </row>
    <row r="2833" spans="1:21" x14ac:dyDescent="0.2">
      <c r="A2833" s="229">
        <v>828169</v>
      </c>
      <c r="B2833" s="228" t="s">
        <v>248</v>
      </c>
      <c r="C2833" s="228"/>
      <c r="D2833" s="228"/>
      <c r="E2833" s="228"/>
      <c r="F2833" s="228"/>
      <c r="G2833" s="228"/>
      <c r="H2833" s="229">
        <v>202226</v>
      </c>
      <c r="I2833" s="229">
        <v>202227</v>
      </c>
      <c r="J2833" s="229">
        <v>202228</v>
      </c>
      <c r="K2833" s="229">
        <v>202229</v>
      </c>
      <c r="L2833" s="232">
        <v>202234</v>
      </c>
      <c r="N2833" s="119" t="str">
        <f t="shared" si="132"/>
        <v>828169-</v>
      </c>
      <c r="O2833" s="122" t="str">
        <f>IF(B2833="NET","",IF(B2833="","",IFERROR(VLOOKUP(N2833,EAN!$A:$B,2,FALSE),"MANGLER - MÅ OPPDATERE EAN-FANEN")))</f>
        <v/>
      </c>
      <c r="P2833" s="119">
        <f t="shared" si="133"/>
        <v>202226</v>
      </c>
      <c r="Q2833" s="119">
        <f t="shared" si="134"/>
        <v>202234</v>
      </c>
      <c r="S2833" s="137"/>
      <c r="U2833"/>
    </row>
    <row r="2834" spans="1:21" x14ac:dyDescent="0.2">
      <c r="A2834" s="228">
        <v>828169</v>
      </c>
      <c r="B2834" s="228" t="s">
        <v>233</v>
      </c>
      <c r="C2834" s="228" t="s">
        <v>4204</v>
      </c>
      <c r="D2834" s="228" t="s">
        <v>140</v>
      </c>
      <c r="E2834" s="228" t="s">
        <v>93</v>
      </c>
      <c r="F2834" s="228" t="s">
        <v>8</v>
      </c>
      <c r="G2834" s="228" t="s">
        <v>128</v>
      </c>
      <c r="H2834" s="228">
        <v>5</v>
      </c>
      <c r="I2834" s="228">
        <v>5</v>
      </c>
      <c r="J2834" s="228">
        <v>5</v>
      </c>
      <c r="K2834" s="228">
        <v>5</v>
      </c>
      <c r="L2834" s="231">
        <v>5</v>
      </c>
      <c r="N2834" s="119" t="str">
        <f t="shared" si="132"/>
        <v>828169-BLACK-S</v>
      </c>
      <c r="O2834" s="122">
        <f>IF(B2834="NET","",IF(B2834="","",IFERROR(VLOOKUP(N2834,EAN!$A:$B,2,FALSE),"MANGLER - MÅ OPPDATERE EAN-FANEN")))</f>
        <v>7048652535160</v>
      </c>
      <c r="P2834" s="119">
        <f t="shared" si="133"/>
        <v>5</v>
      </c>
      <c r="Q2834" s="119">
        <f t="shared" si="134"/>
        <v>5</v>
      </c>
      <c r="S2834" s="137"/>
      <c r="U2834"/>
    </row>
    <row r="2835" spans="1:21" x14ac:dyDescent="0.2">
      <c r="A2835" s="228">
        <v>828169</v>
      </c>
      <c r="B2835" s="228" t="s">
        <v>233</v>
      </c>
      <c r="C2835" s="228" t="s">
        <v>4204</v>
      </c>
      <c r="D2835" s="228" t="s">
        <v>141</v>
      </c>
      <c r="E2835" s="228" t="s">
        <v>93</v>
      </c>
      <c r="F2835" s="228" t="s">
        <v>7</v>
      </c>
      <c r="G2835" s="228" t="s">
        <v>128</v>
      </c>
      <c r="H2835" s="228">
        <v>5</v>
      </c>
      <c r="I2835" s="228">
        <v>5</v>
      </c>
      <c r="J2835" s="228">
        <v>5</v>
      </c>
      <c r="K2835" s="228">
        <v>5</v>
      </c>
      <c r="L2835" s="231">
        <v>5</v>
      </c>
      <c r="N2835" s="119" t="str">
        <f t="shared" ref="N2835:N2898" si="135">CONCATENATE(A2835,"-",D2835)</f>
        <v>828169-BLACK-M</v>
      </c>
      <c r="O2835" s="122">
        <f>IF(B2835="NET","",IF(B2835="","",IFERROR(VLOOKUP(N2835,EAN!$A:$B,2,FALSE),"MANGLER - MÅ OPPDATERE EAN-FANEN")))</f>
        <v>7048652535153</v>
      </c>
      <c r="P2835" s="119">
        <f t="shared" ref="P2835:P2898" si="136">H2835</f>
        <v>5</v>
      </c>
      <c r="Q2835" s="119">
        <f t="shared" ref="Q2835:Q2898" si="137">L2835</f>
        <v>5</v>
      </c>
      <c r="S2835" s="137"/>
      <c r="U2835"/>
    </row>
    <row r="2836" spans="1:21" x14ac:dyDescent="0.2">
      <c r="A2836" s="228">
        <v>828169</v>
      </c>
      <c r="B2836" s="228" t="s">
        <v>233</v>
      </c>
      <c r="C2836" s="228" t="s">
        <v>4204</v>
      </c>
      <c r="D2836" s="228" t="s">
        <v>142</v>
      </c>
      <c r="E2836" s="228" t="s">
        <v>93</v>
      </c>
      <c r="F2836" s="228" t="s">
        <v>67</v>
      </c>
      <c r="G2836" s="228" t="s">
        <v>128</v>
      </c>
      <c r="H2836" s="228">
        <v>6</v>
      </c>
      <c r="I2836" s="228">
        <v>6</v>
      </c>
      <c r="J2836" s="228">
        <v>6</v>
      </c>
      <c r="K2836" s="228">
        <v>6</v>
      </c>
      <c r="L2836" s="231">
        <v>6</v>
      </c>
      <c r="N2836" s="119" t="str">
        <f t="shared" si="135"/>
        <v>828169-BLACK-L</v>
      </c>
      <c r="O2836" s="122">
        <f>IF(B2836="NET","",IF(B2836="","",IFERROR(VLOOKUP(N2836,EAN!$A:$B,2,FALSE),"MANGLER - MÅ OPPDATERE EAN-FANEN")))</f>
        <v>7048652535146</v>
      </c>
      <c r="P2836" s="119">
        <f t="shared" si="136"/>
        <v>6</v>
      </c>
      <c r="Q2836" s="119">
        <f t="shared" si="137"/>
        <v>6</v>
      </c>
      <c r="S2836" s="137"/>
      <c r="U2836"/>
    </row>
    <row r="2837" spans="1:21" x14ac:dyDescent="0.2">
      <c r="A2837" s="228">
        <v>828169</v>
      </c>
      <c r="B2837" s="228" t="s">
        <v>233</v>
      </c>
      <c r="C2837" s="228" t="s">
        <v>4204</v>
      </c>
      <c r="D2837" s="228" t="s">
        <v>143</v>
      </c>
      <c r="E2837" s="228" t="s">
        <v>93</v>
      </c>
      <c r="F2837" s="228" t="s">
        <v>68</v>
      </c>
      <c r="G2837" s="228" t="s">
        <v>128</v>
      </c>
      <c r="H2837" s="228">
        <v>11</v>
      </c>
      <c r="I2837" s="228">
        <v>11</v>
      </c>
      <c r="J2837" s="228">
        <v>11</v>
      </c>
      <c r="K2837" s="228">
        <v>11</v>
      </c>
      <c r="L2837" s="231">
        <v>11</v>
      </c>
      <c r="N2837" s="119" t="str">
        <f t="shared" si="135"/>
        <v>828169-BLACK-XL</v>
      </c>
      <c r="O2837" s="122">
        <f>IF(B2837="NET","",IF(B2837="","",IFERROR(VLOOKUP(N2837,EAN!$A:$B,2,FALSE),"MANGLER - MÅ OPPDATERE EAN-FANEN")))</f>
        <v>7048652535177</v>
      </c>
      <c r="P2837" s="119">
        <f t="shared" si="136"/>
        <v>11</v>
      </c>
      <c r="Q2837" s="119">
        <f t="shared" si="137"/>
        <v>11</v>
      </c>
      <c r="S2837" s="137"/>
      <c r="U2837"/>
    </row>
    <row r="2838" spans="1:21" x14ac:dyDescent="0.2">
      <c r="A2838" s="229">
        <v>828170</v>
      </c>
      <c r="B2838" s="228" t="s">
        <v>248</v>
      </c>
      <c r="C2838" s="228"/>
      <c r="D2838" s="228"/>
      <c r="E2838" s="228"/>
      <c r="F2838" s="228"/>
      <c r="G2838" s="228"/>
      <c r="H2838" s="229">
        <v>202226</v>
      </c>
      <c r="I2838" s="229">
        <v>202227</v>
      </c>
      <c r="J2838" s="229">
        <v>202228</v>
      </c>
      <c r="K2838" s="229">
        <v>202229</v>
      </c>
      <c r="L2838" s="232">
        <v>202234</v>
      </c>
      <c r="N2838" s="119" t="str">
        <f t="shared" si="135"/>
        <v>828170-</v>
      </c>
      <c r="O2838" s="122" t="str">
        <f>IF(B2838="NET","",IF(B2838="","",IFERROR(VLOOKUP(N2838,EAN!$A:$B,2,FALSE),"MANGLER - MÅ OPPDATERE EAN-FANEN")))</f>
        <v/>
      </c>
      <c r="P2838" s="119">
        <f t="shared" si="136"/>
        <v>202226</v>
      </c>
      <c r="Q2838" s="119">
        <f t="shared" si="137"/>
        <v>202234</v>
      </c>
      <c r="S2838" s="137"/>
      <c r="U2838"/>
    </row>
    <row r="2839" spans="1:21" x14ac:dyDescent="0.2">
      <c r="A2839" s="228">
        <v>828170</v>
      </c>
      <c r="B2839" s="228" t="s">
        <v>234</v>
      </c>
      <c r="C2839" s="228" t="s">
        <v>4204</v>
      </c>
      <c r="D2839" s="228" t="s">
        <v>144</v>
      </c>
      <c r="E2839" s="228" t="s">
        <v>93</v>
      </c>
      <c r="F2839" s="228" t="s">
        <v>69</v>
      </c>
      <c r="G2839" s="228" t="s">
        <v>128</v>
      </c>
      <c r="H2839" s="228">
        <v>41</v>
      </c>
      <c r="I2839" s="228">
        <v>41</v>
      </c>
      <c r="J2839" s="228">
        <v>41</v>
      </c>
      <c r="K2839" s="228">
        <v>41</v>
      </c>
      <c r="L2839" s="231">
        <v>41</v>
      </c>
      <c r="N2839" s="119" t="str">
        <f t="shared" si="135"/>
        <v>828170-BLACK-XS</v>
      </c>
      <c r="O2839" s="122">
        <f>IF(B2839="NET","",IF(B2839="","",IFERROR(VLOOKUP(N2839,EAN!$A:$B,2,FALSE),"MANGLER - MÅ OPPDATERE EAN-FANEN")))</f>
        <v>7048652535054</v>
      </c>
      <c r="P2839" s="119">
        <f t="shared" si="136"/>
        <v>41</v>
      </c>
      <c r="Q2839" s="119">
        <f t="shared" si="137"/>
        <v>41</v>
      </c>
      <c r="S2839" s="137"/>
      <c r="U2839"/>
    </row>
    <row r="2840" spans="1:21" x14ac:dyDescent="0.2">
      <c r="A2840" s="228">
        <v>828170</v>
      </c>
      <c r="B2840" s="228" t="s">
        <v>234</v>
      </c>
      <c r="C2840" s="228" t="s">
        <v>4204</v>
      </c>
      <c r="D2840" s="228" t="s">
        <v>140</v>
      </c>
      <c r="E2840" s="228" t="s">
        <v>93</v>
      </c>
      <c r="F2840" s="228" t="s">
        <v>8</v>
      </c>
      <c r="G2840" s="228" t="s">
        <v>128</v>
      </c>
      <c r="H2840" s="228">
        <v>112</v>
      </c>
      <c r="I2840" s="228">
        <v>112</v>
      </c>
      <c r="J2840" s="228">
        <v>112</v>
      </c>
      <c r="K2840" s="228">
        <v>112</v>
      </c>
      <c r="L2840" s="231">
        <v>112</v>
      </c>
      <c r="N2840" s="119" t="str">
        <f t="shared" si="135"/>
        <v>828170-BLACK-S</v>
      </c>
      <c r="O2840" s="122">
        <f>IF(B2840="NET","",IF(B2840="","",IFERROR(VLOOKUP(N2840,EAN!$A:$B,2,FALSE),"MANGLER - MÅ OPPDATERE EAN-FANEN")))</f>
        <v>7048652535047</v>
      </c>
      <c r="P2840" s="119">
        <f t="shared" si="136"/>
        <v>112</v>
      </c>
      <c r="Q2840" s="119">
        <f t="shared" si="137"/>
        <v>112</v>
      </c>
      <c r="S2840" s="137"/>
      <c r="U2840"/>
    </row>
    <row r="2841" spans="1:21" x14ac:dyDescent="0.2">
      <c r="A2841" s="228">
        <v>828170</v>
      </c>
      <c r="B2841" s="228" t="s">
        <v>234</v>
      </c>
      <c r="C2841" s="228" t="s">
        <v>4204</v>
      </c>
      <c r="D2841" s="228" t="s">
        <v>141</v>
      </c>
      <c r="E2841" s="228" t="s">
        <v>93</v>
      </c>
      <c r="F2841" s="228" t="s">
        <v>7</v>
      </c>
      <c r="G2841" s="228" t="s">
        <v>128</v>
      </c>
      <c r="H2841" s="228">
        <v>97</v>
      </c>
      <c r="I2841" s="228">
        <v>97</v>
      </c>
      <c r="J2841" s="228">
        <v>97</v>
      </c>
      <c r="K2841" s="228">
        <v>97</v>
      </c>
      <c r="L2841" s="231">
        <v>97</v>
      </c>
      <c r="N2841" s="119" t="str">
        <f t="shared" si="135"/>
        <v>828170-BLACK-M</v>
      </c>
      <c r="O2841" s="122">
        <f>IF(B2841="NET","",IF(B2841="","",IFERROR(VLOOKUP(N2841,EAN!$A:$B,2,FALSE),"MANGLER - MÅ OPPDATERE EAN-FANEN")))</f>
        <v>7048652535030</v>
      </c>
      <c r="P2841" s="119">
        <f t="shared" si="136"/>
        <v>97</v>
      </c>
      <c r="Q2841" s="119">
        <f t="shared" si="137"/>
        <v>97</v>
      </c>
      <c r="S2841" s="137"/>
      <c r="U2841"/>
    </row>
    <row r="2842" spans="1:21" x14ac:dyDescent="0.2">
      <c r="A2842" s="228">
        <v>828170</v>
      </c>
      <c r="B2842" s="228" t="s">
        <v>234</v>
      </c>
      <c r="C2842" s="228" t="s">
        <v>4204</v>
      </c>
      <c r="D2842" s="228" t="s">
        <v>142</v>
      </c>
      <c r="E2842" s="228" t="s">
        <v>93</v>
      </c>
      <c r="F2842" s="228" t="s">
        <v>67</v>
      </c>
      <c r="G2842" s="228" t="s">
        <v>128</v>
      </c>
      <c r="H2842" s="228">
        <v>44</v>
      </c>
      <c r="I2842" s="228">
        <v>44</v>
      </c>
      <c r="J2842" s="228">
        <v>44</v>
      </c>
      <c r="K2842" s="228">
        <v>44</v>
      </c>
      <c r="L2842" s="231">
        <v>44</v>
      </c>
      <c r="N2842" s="119" t="str">
        <f t="shared" si="135"/>
        <v>828170-BLACK-L</v>
      </c>
      <c r="O2842" s="122">
        <f>IF(B2842="NET","",IF(B2842="","",IFERROR(VLOOKUP(N2842,EAN!$A:$B,2,FALSE),"MANGLER - MÅ OPPDATERE EAN-FANEN")))</f>
        <v>7048652535023</v>
      </c>
      <c r="P2842" s="119">
        <f t="shared" si="136"/>
        <v>44</v>
      </c>
      <c r="Q2842" s="119">
        <f t="shared" si="137"/>
        <v>44</v>
      </c>
      <c r="S2842" s="137"/>
      <c r="U2842"/>
    </row>
    <row r="2843" spans="1:21" x14ac:dyDescent="0.2">
      <c r="A2843" s="229">
        <v>828173</v>
      </c>
      <c r="B2843" s="228" t="s">
        <v>248</v>
      </c>
      <c r="C2843" s="228"/>
      <c r="D2843" s="228"/>
      <c r="E2843" s="228"/>
      <c r="F2843" s="228"/>
      <c r="G2843" s="228"/>
      <c r="H2843" s="229">
        <v>202226</v>
      </c>
      <c r="I2843" s="229">
        <v>202227</v>
      </c>
      <c r="J2843" s="229">
        <v>202228</v>
      </c>
      <c r="K2843" s="229">
        <v>202229</v>
      </c>
      <c r="L2843" s="232">
        <v>202234</v>
      </c>
      <c r="N2843" s="119" t="str">
        <f t="shared" si="135"/>
        <v>828173-</v>
      </c>
      <c r="O2843" s="122" t="str">
        <f>IF(B2843="NET","",IF(B2843="","",IFERROR(VLOOKUP(N2843,EAN!$A:$B,2,FALSE),"MANGLER - MÅ OPPDATERE EAN-FANEN")))</f>
        <v/>
      </c>
      <c r="P2843" s="119">
        <f t="shared" si="136"/>
        <v>202226</v>
      </c>
      <c r="Q2843" s="119">
        <f t="shared" si="137"/>
        <v>202234</v>
      </c>
      <c r="S2843" s="137"/>
      <c r="U2843"/>
    </row>
    <row r="2844" spans="1:21" x14ac:dyDescent="0.2">
      <c r="A2844" s="228">
        <v>828173</v>
      </c>
      <c r="B2844" s="228" t="s">
        <v>3033</v>
      </c>
      <c r="C2844" s="228" t="s">
        <v>4204</v>
      </c>
      <c r="D2844" s="228" t="s">
        <v>2338</v>
      </c>
      <c r="E2844" s="228" t="s">
        <v>4364</v>
      </c>
      <c r="F2844" s="228">
        <v>128</v>
      </c>
      <c r="G2844" s="228" t="s">
        <v>128</v>
      </c>
      <c r="H2844" s="228">
        <v>99</v>
      </c>
      <c r="I2844" s="228">
        <v>99</v>
      </c>
      <c r="J2844" s="228">
        <v>99</v>
      </c>
      <c r="K2844" s="228">
        <v>99</v>
      </c>
      <c r="L2844" s="231">
        <v>99</v>
      </c>
      <c r="N2844" s="119" t="str">
        <f t="shared" si="135"/>
        <v>828173-99901-128</v>
      </c>
      <c r="O2844" s="122">
        <f>IF(B2844="NET","",IF(B2844="","",IFERROR(VLOOKUP(N2844,EAN!$A:$B,2,FALSE),"MANGLER - MÅ OPPDATERE EAN-FANEN")))</f>
        <v>7048652763389</v>
      </c>
      <c r="P2844" s="119">
        <f t="shared" si="136"/>
        <v>99</v>
      </c>
      <c r="Q2844" s="119">
        <f t="shared" si="137"/>
        <v>99</v>
      </c>
      <c r="S2844" s="137"/>
      <c r="U2844"/>
    </row>
    <row r="2845" spans="1:21" x14ac:dyDescent="0.2">
      <c r="A2845" s="228">
        <v>828173</v>
      </c>
      <c r="B2845" s="228" t="s">
        <v>3033</v>
      </c>
      <c r="C2845" s="228" t="s">
        <v>4204</v>
      </c>
      <c r="D2845" s="228" t="s">
        <v>2339</v>
      </c>
      <c r="E2845" s="228" t="s">
        <v>4364</v>
      </c>
      <c r="F2845" s="228">
        <v>140</v>
      </c>
      <c r="G2845" s="228" t="s">
        <v>128</v>
      </c>
      <c r="H2845" s="228">
        <v>206</v>
      </c>
      <c r="I2845" s="228">
        <v>206</v>
      </c>
      <c r="J2845" s="228">
        <v>206</v>
      </c>
      <c r="K2845" s="228">
        <v>206</v>
      </c>
      <c r="L2845" s="231">
        <v>206</v>
      </c>
      <c r="N2845" s="119" t="str">
        <f t="shared" si="135"/>
        <v>828173-99901-140</v>
      </c>
      <c r="O2845" s="122">
        <f>IF(B2845="NET","",IF(B2845="","",IFERROR(VLOOKUP(N2845,EAN!$A:$B,2,FALSE),"MANGLER - MÅ OPPDATERE EAN-FANEN")))</f>
        <v>7048652763396</v>
      </c>
      <c r="P2845" s="119">
        <f t="shared" si="136"/>
        <v>206</v>
      </c>
      <c r="Q2845" s="119">
        <f t="shared" si="137"/>
        <v>206</v>
      </c>
      <c r="S2845" s="137"/>
      <c r="U2845"/>
    </row>
    <row r="2846" spans="1:21" x14ac:dyDescent="0.2">
      <c r="A2846" s="228">
        <v>828173</v>
      </c>
      <c r="B2846" s="228" t="s">
        <v>3033</v>
      </c>
      <c r="C2846" s="228" t="s">
        <v>4204</v>
      </c>
      <c r="D2846" s="228" t="s">
        <v>2340</v>
      </c>
      <c r="E2846" s="228" t="s">
        <v>4364</v>
      </c>
      <c r="F2846" s="228">
        <v>152</v>
      </c>
      <c r="G2846" s="228" t="s">
        <v>128</v>
      </c>
      <c r="H2846" s="228">
        <v>187</v>
      </c>
      <c r="I2846" s="228">
        <v>187</v>
      </c>
      <c r="J2846" s="228">
        <v>187</v>
      </c>
      <c r="K2846" s="228">
        <v>187</v>
      </c>
      <c r="L2846" s="231">
        <v>187</v>
      </c>
      <c r="N2846" s="119" t="str">
        <f t="shared" si="135"/>
        <v>828173-99901-152</v>
      </c>
      <c r="O2846" s="122">
        <f>IF(B2846="NET","",IF(B2846="","",IFERROR(VLOOKUP(N2846,EAN!$A:$B,2,FALSE),"MANGLER - MÅ OPPDATERE EAN-FANEN")))</f>
        <v>7048652763402</v>
      </c>
      <c r="P2846" s="119">
        <f t="shared" si="136"/>
        <v>187</v>
      </c>
      <c r="Q2846" s="119">
        <f t="shared" si="137"/>
        <v>187</v>
      </c>
      <c r="S2846" s="137"/>
      <c r="U2846"/>
    </row>
    <row r="2847" spans="1:21" x14ac:dyDescent="0.2">
      <c r="A2847" s="228">
        <v>828173</v>
      </c>
      <c r="B2847" s="228" t="s">
        <v>3033</v>
      </c>
      <c r="C2847" s="228" t="s">
        <v>4204</v>
      </c>
      <c r="D2847" s="228" t="s">
        <v>2341</v>
      </c>
      <c r="E2847" s="228" t="s">
        <v>4364</v>
      </c>
      <c r="F2847" s="228">
        <v>164</v>
      </c>
      <c r="G2847" s="228" t="s">
        <v>128</v>
      </c>
      <c r="H2847" s="228">
        <v>165</v>
      </c>
      <c r="I2847" s="228">
        <v>165</v>
      </c>
      <c r="J2847" s="228">
        <v>165</v>
      </c>
      <c r="K2847" s="228">
        <v>165</v>
      </c>
      <c r="L2847" s="231">
        <v>165</v>
      </c>
      <c r="N2847" s="119" t="str">
        <f t="shared" si="135"/>
        <v>828173-99901-164</v>
      </c>
      <c r="O2847" s="122">
        <f>IF(B2847="NET","",IF(B2847="","",IFERROR(VLOOKUP(N2847,EAN!$A:$B,2,FALSE),"MANGLER - MÅ OPPDATERE EAN-FANEN")))</f>
        <v>7048652763419</v>
      </c>
      <c r="P2847" s="119">
        <f t="shared" si="136"/>
        <v>165</v>
      </c>
      <c r="Q2847" s="119">
        <f t="shared" si="137"/>
        <v>165</v>
      </c>
      <c r="S2847" s="137"/>
      <c r="U2847"/>
    </row>
    <row r="2848" spans="1:21" x14ac:dyDescent="0.2">
      <c r="A2848" s="229">
        <v>828174</v>
      </c>
      <c r="B2848" s="228" t="s">
        <v>248</v>
      </c>
      <c r="C2848" s="228"/>
      <c r="D2848" s="228"/>
      <c r="E2848" s="228"/>
      <c r="F2848" s="228"/>
      <c r="G2848" s="228"/>
      <c r="H2848" s="229">
        <v>202226</v>
      </c>
      <c r="I2848" s="229">
        <v>202227</v>
      </c>
      <c r="J2848" s="229">
        <v>202228</v>
      </c>
      <c r="K2848" s="229">
        <v>202229</v>
      </c>
      <c r="L2848" s="232">
        <v>202234</v>
      </c>
      <c r="N2848" s="119" t="str">
        <f t="shared" si="135"/>
        <v>828174-</v>
      </c>
      <c r="O2848" s="122" t="str">
        <f>IF(B2848="NET","",IF(B2848="","",IFERROR(VLOOKUP(N2848,EAN!$A:$B,2,FALSE),"MANGLER - MÅ OPPDATERE EAN-FANEN")))</f>
        <v/>
      </c>
      <c r="P2848" s="119">
        <f t="shared" si="136"/>
        <v>202226</v>
      </c>
      <c r="Q2848" s="119">
        <f t="shared" si="137"/>
        <v>202234</v>
      </c>
      <c r="S2848" s="137"/>
      <c r="U2848"/>
    </row>
    <row r="2849" spans="1:21" x14ac:dyDescent="0.2">
      <c r="A2849" s="228">
        <v>828174</v>
      </c>
      <c r="B2849" s="228" t="s">
        <v>79</v>
      </c>
      <c r="C2849" s="228" t="s">
        <v>4204</v>
      </c>
      <c r="D2849" s="228" t="s">
        <v>140</v>
      </c>
      <c r="E2849" s="228" t="s">
        <v>93</v>
      </c>
      <c r="F2849" s="228" t="s">
        <v>8</v>
      </c>
      <c r="G2849" s="228" t="s">
        <v>128</v>
      </c>
      <c r="H2849" s="228">
        <v>50</v>
      </c>
      <c r="I2849" s="228">
        <v>50</v>
      </c>
      <c r="J2849" s="228">
        <v>50</v>
      </c>
      <c r="K2849" s="228">
        <v>50</v>
      </c>
      <c r="L2849" s="231">
        <v>50</v>
      </c>
      <c r="N2849" s="119" t="str">
        <f t="shared" si="135"/>
        <v>828174-BLACK-S</v>
      </c>
      <c r="O2849" s="122">
        <f>IF(B2849="NET","",IF(B2849="","",IFERROR(VLOOKUP(N2849,EAN!$A:$B,2,FALSE),"MANGLER - MÅ OPPDATERE EAN-FANEN")))</f>
        <v>7048652535665</v>
      </c>
      <c r="P2849" s="119">
        <f t="shared" si="136"/>
        <v>50</v>
      </c>
      <c r="Q2849" s="119">
        <f t="shared" si="137"/>
        <v>50</v>
      </c>
      <c r="S2849" s="137"/>
      <c r="U2849"/>
    </row>
    <row r="2850" spans="1:21" x14ac:dyDescent="0.2">
      <c r="A2850" s="228">
        <v>828174</v>
      </c>
      <c r="B2850" s="228" t="s">
        <v>79</v>
      </c>
      <c r="C2850" s="228" t="s">
        <v>4204</v>
      </c>
      <c r="D2850" s="228" t="s">
        <v>141</v>
      </c>
      <c r="E2850" s="228" t="s">
        <v>93</v>
      </c>
      <c r="F2850" s="228" t="s">
        <v>7</v>
      </c>
      <c r="G2850" s="228" t="s">
        <v>128</v>
      </c>
      <c r="H2850" s="228">
        <v>127</v>
      </c>
      <c r="I2850" s="228">
        <v>127</v>
      </c>
      <c r="J2850" s="228">
        <v>127</v>
      </c>
      <c r="K2850" s="228">
        <v>127</v>
      </c>
      <c r="L2850" s="231">
        <v>127</v>
      </c>
      <c r="N2850" s="119" t="str">
        <f t="shared" si="135"/>
        <v>828174-BLACK-M</v>
      </c>
      <c r="O2850" s="122">
        <f>IF(B2850="NET","",IF(B2850="","",IFERROR(VLOOKUP(N2850,EAN!$A:$B,2,FALSE),"MANGLER - MÅ OPPDATERE EAN-FANEN")))</f>
        <v>7048652535658</v>
      </c>
      <c r="P2850" s="119">
        <f t="shared" si="136"/>
        <v>127</v>
      </c>
      <c r="Q2850" s="119">
        <f t="shared" si="137"/>
        <v>127</v>
      </c>
      <c r="S2850" s="137"/>
      <c r="U2850"/>
    </row>
    <row r="2851" spans="1:21" x14ac:dyDescent="0.2">
      <c r="A2851" s="228">
        <v>828174</v>
      </c>
      <c r="B2851" s="228" t="s">
        <v>79</v>
      </c>
      <c r="C2851" s="228" t="s">
        <v>4204</v>
      </c>
      <c r="D2851" s="228" t="s">
        <v>142</v>
      </c>
      <c r="E2851" s="228" t="s">
        <v>93</v>
      </c>
      <c r="F2851" s="228" t="s">
        <v>67</v>
      </c>
      <c r="G2851" s="228" t="s">
        <v>128</v>
      </c>
      <c r="H2851" s="228">
        <v>109</v>
      </c>
      <c r="I2851" s="228">
        <v>109</v>
      </c>
      <c r="J2851" s="228">
        <v>109</v>
      </c>
      <c r="K2851" s="228">
        <v>109</v>
      </c>
      <c r="L2851" s="231">
        <v>109</v>
      </c>
      <c r="N2851" s="119" t="str">
        <f t="shared" si="135"/>
        <v>828174-BLACK-L</v>
      </c>
      <c r="O2851" s="122">
        <f>IF(B2851="NET","",IF(B2851="","",IFERROR(VLOOKUP(N2851,EAN!$A:$B,2,FALSE),"MANGLER - MÅ OPPDATERE EAN-FANEN")))</f>
        <v>7048652535641</v>
      </c>
      <c r="P2851" s="119">
        <f t="shared" si="136"/>
        <v>109</v>
      </c>
      <c r="Q2851" s="119">
        <f t="shared" si="137"/>
        <v>109</v>
      </c>
      <c r="S2851" s="137"/>
      <c r="U2851"/>
    </row>
    <row r="2852" spans="1:21" x14ac:dyDescent="0.2">
      <c r="A2852" s="228">
        <v>828174</v>
      </c>
      <c r="B2852" s="228" t="s">
        <v>79</v>
      </c>
      <c r="C2852" s="228" t="s">
        <v>4204</v>
      </c>
      <c r="D2852" s="228" t="s">
        <v>143</v>
      </c>
      <c r="E2852" s="228" t="s">
        <v>93</v>
      </c>
      <c r="F2852" s="228" t="s">
        <v>68</v>
      </c>
      <c r="G2852" s="228" t="s">
        <v>128</v>
      </c>
      <c r="H2852" s="228">
        <v>59</v>
      </c>
      <c r="I2852" s="228">
        <v>59</v>
      </c>
      <c r="J2852" s="228">
        <v>59</v>
      </c>
      <c r="K2852" s="228">
        <v>59</v>
      </c>
      <c r="L2852" s="231">
        <v>59</v>
      </c>
      <c r="N2852" s="119" t="str">
        <f t="shared" si="135"/>
        <v>828174-BLACK-XL</v>
      </c>
      <c r="O2852" s="122">
        <f>IF(B2852="NET","",IF(B2852="","",IFERROR(VLOOKUP(N2852,EAN!$A:$B,2,FALSE),"MANGLER - MÅ OPPDATERE EAN-FANEN")))</f>
        <v>7048652535672</v>
      </c>
      <c r="P2852" s="119">
        <f t="shared" si="136"/>
        <v>59</v>
      </c>
      <c r="Q2852" s="119">
        <f t="shared" si="137"/>
        <v>59</v>
      </c>
      <c r="S2852" s="137"/>
      <c r="U2852"/>
    </row>
    <row r="2853" spans="1:21" x14ac:dyDescent="0.2">
      <c r="A2853" s="228">
        <v>828174</v>
      </c>
      <c r="B2853" s="228" t="s">
        <v>79</v>
      </c>
      <c r="C2853" s="228" t="s">
        <v>4204</v>
      </c>
      <c r="D2853" s="228" t="s">
        <v>200</v>
      </c>
      <c r="E2853" s="228" t="s">
        <v>194</v>
      </c>
      <c r="F2853" s="228" t="s">
        <v>8</v>
      </c>
      <c r="G2853" s="228" t="s">
        <v>504</v>
      </c>
      <c r="H2853" s="228">
        <v>0</v>
      </c>
      <c r="I2853" s="228">
        <v>0</v>
      </c>
      <c r="J2853" s="228">
        <v>0</v>
      </c>
      <c r="K2853" s="228">
        <v>0</v>
      </c>
      <c r="L2853" s="231">
        <v>0</v>
      </c>
      <c r="N2853" s="119" t="str">
        <f t="shared" si="135"/>
        <v>828174-FOGRN-S</v>
      </c>
      <c r="O2853" s="122">
        <f>IF(B2853="NET","",IF(B2853="","",IFERROR(VLOOKUP(N2853,EAN!$A:$B,2,FALSE),"MANGLER - MÅ OPPDATERE EAN-FANEN")))</f>
        <v>7048652541734</v>
      </c>
      <c r="P2853" s="119">
        <f t="shared" si="136"/>
        <v>0</v>
      </c>
      <c r="Q2853" s="119">
        <f t="shared" si="137"/>
        <v>0</v>
      </c>
      <c r="S2853" s="137"/>
      <c r="U2853"/>
    </row>
    <row r="2854" spans="1:21" x14ac:dyDescent="0.2">
      <c r="A2854" s="228">
        <v>828174</v>
      </c>
      <c r="B2854" s="228" t="s">
        <v>79</v>
      </c>
      <c r="C2854" s="228" t="s">
        <v>4204</v>
      </c>
      <c r="D2854" s="228" t="s">
        <v>201</v>
      </c>
      <c r="E2854" s="228" t="s">
        <v>194</v>
      </c>
      <c r="F2854" s="228" t="s">
        <v>7</v>
      </c>
      <c r="G2854" s="228" t="s">
        <v>504</v>
      </c>
      <c r="H2854" s="228">
        <v>0</v>
      </c>
      <c r="I2854" s="228">
        <v>0</v>
      </c>
      <c r="J2854" s="228">
        <v>0</v>
      </c>
      <c r="K2854" s="228">
        <v>0</v>
      </c>
      <c r="L2854" s="231">
        <v>0</v>
      </c>
      <c r="N2854" s="119" t="str">
        <f t="shared" si="135"/>
        <v>828174-FOGRN-M</v>
      </c>
      <c r="O2854" s="122">
        <f>IF(B2854="NET","",IF(B2854="","",IFERROR(VLOOKUP(N2854,EAN!$A:$B,2,FALSE),"MANGLER - MÅ OPPDATERE EAN-FANEN")))</f>
        <v>7048652541727</v>
      </c>
      <c r="P2854" s="119">
        <f t="shared" si="136"/>
        <v>0</v>
      </c>
      <c r="Q2854" s="119">
        <f t="shared" si="137"/>
        <v>0</v>
      </c>
      <c r="S2854" s="137"/>
      <c r="U2854"/>
    </row>
    <row r="2855" spans="1:21" x14ac:dyDescent="0.2">
      <c r="A2855" s="228">
        <v>828174</v>
      </c>
      <c r="B2855" s="228" t="s">
        <v>79</v>
      </c>
      <c r="C2855" s="228" t="s">
        <v>4204</v>
      </c>
      <c r="D2855" s="228" t="s">
        <v>202</v>
      </c>
      <c r="E2855" s="228" t="s">
        <v>194</v>
      </c>
      <c r="F2855" s="228" t="s">
        <v>67</v>
      </c>
      <c r="G2855" s="228" t="s">
        <v>504</v>
      </c>
      <c r="H2855" s="228">
        <v>0</v>
      </c>
      <c r="I2855" s="228">
        <v>0</v>
      </c>
      <c r="J2855" s="228">
        <v>0</v>
      </c>
      <c r="K2855" s="228">
        <v>0</v>
      </c>
      <c r="L2855" s="231">
        <v>0</v>
      </c>
      <c r="N2855" s="119" t="str">
        <f t="shared" si="135"/>
        <v>828174-FOGRN-L</v>
      </c>
      <c r="O2855" s="122">
        <f>IF(B2855="NET","",IF(B2855="","",IFERROR(VLOOKUP(N2855,EAN!$A:$B,2,FALSE),"MANGLER - MÅ OPPDATERE EAN-FANEN")))</f>
        <v>7048652541710</v>
      </c>
      <c r="P2855" s="119">
        <f t="shared" si="136"/>
        <v>0</v>
      </c>
      <c r="Q2855" s="119">
        <f t="shared" si="137"/>
        <v>0</v>
      </c>
      <c r="S2855" s="137"/>
      <c r="U2855"/>
    </row>
    <row r="2856" spans="1:21" x14ac:dyDescent="0.2">
      <c r="A2856" s="228">
        <v>828174</v>
      </c>
      <c r="B2856" s="228" t="s">
        <v>79</v>
      </c>
      <c r="C2856" s="228" t="s">
        <v>4204</v>
      </c>
      <c r="D2856" s="228" t="s">
        <v>203</v>
      </c>
      <c r="E2856" s="228" t="s">
        <v>194</v>
      </c>
      <c r="F2856" s="228" t="s">
        <v>68</v>
      </c>
      <c r="G2856" s="228" t="s">
        <v>504</v>
      </c>
      <c r="H2856" s="228">
        <v>0</v>
      </c>
      <c r="I2856" s="228">
        <v>0</v>
      </c>
      <c r="J2856" s="228">
        <v>0</v>
      </c>
      <c r="K2856" s="228">
        <v>0</v>
      </c>
      <c r="L2856" s="231">
        <v>0</v>
      </c>
      <c r="N2856" s="119" t="str">
        <f t="shared" si="135"/>
        <v>828174-FOGRN-XL</v>
      </c>
      <c r="O2856" s="122">
        <f>IF(B2856="NET","",IF(B2856="","",IFERROR(VLOOKUP(N2856,EAN!$A:$B,2,FALSE),"MANGLER - MÅ OPPDATERE EAN-FANEN")))</f>
        <v>7048652541741</v>
      </c>
      <c r="P2856" s="119">
        <f t="shared" si="136"/>
        <v>0</v>
      </c>
      <c r="Q2856" s="119">
        <f t="shared" si="137"/>
        <v>0</v>
      </c>
      <c r="S2856" s="137"/>
      <c r="U2856"/>
    </row>
    <row r="2857" spans="1:21" x14ac:dyDescent="0.2">
      <c r="A2857" s="229">
        <v>828175</v>
      </c>
      <c r="B2857" s="228" t="s">
        <v>248</v>
      </c>
      <c r="C2857" s="228"/>
      <c r="D2857" s="228"/>
      <c r="E2857" s="228"/>
      <c r="F2857" s="228"/>
      <c r="G2857" s="228"/>
      <c r="H2857" s="229">
        <v>202226</v>
      </c>
      <c r="I2857" s="229">
        <v>202227</v>
      </c>
      <c r="J2857" s="229">
        <v>202228</v>
      </c>
      <c r="K2857" s="229">
        <v>202229</v>
      </c>
      <c r="L2857" s="232">
        <v>202234</v>
      </c>
      <c r="N2857" s="119" t="str">
        <f t="shared" si="135"/>
        <v>828175-</v>
      </c>
      <c r="O2857" s="122" t="str">
        <f>IF(B2857="NET","",IF(B2857="","",IFERROR(VLOOKUP(N2857,EAN!$A:$B,2,FALSE),"MANGLER - MÅ OPPDATERE EAN-FANEN")))</f>
        <v/>
      </c>
      <c r="P2857" s="119">
        <f t="shared" si="136"/>
        <v>202226</v>
      </c>
      <c r="Q2857" s="119">
        <f t="shared" si="137"/>
        <v>202234</v>
      </c>
      <c r="S2857" s="137"/>
      <c r="U2857"/>
    </row>
    <row r="2858" spans="1:21" x14ac:dyDescent="0.2">
      <c r="A2858" s="228">
        <v>828175</v>
      </c>
      <c r="B2858" s="228" t="s">
        <v>80</v>
      </c>
      <c r="C2858" s="228" t="s">
        <v>4204</v>
      </c>
      <c r="D2858" s="228" t="s">
        <v>144</v>
      </c>
      <c r="E2858" s="228" t="s">
        <v>93</v>
      </c>
      <c r="F2858" s="228" t="s">
        <v>69</v>
      </c>
      <c r="G2858" s="228" t="s">
        <v>128</v>
      </c>
      <c r="H2858" s="228">
        <v>36</v>
      </c>
      <c r="I2858" s="228">
        <v>36</v>
      </c>
      <c r="J2858" s="228">
        <v>36</v>
      </c>
      <c r="K2858" s="228">
        <v>36</v>
      </c>
      <c r="L2858" s="231">
        <v>36</v>
      </c>
      <c r="N2858" s="119" t="str">
        <f t="shared" si="135"/>
        <v>828175-BLACK-XS</v>
      </c>
      <c r="O2858" s="122">
        <f>IF(B2858="NET","",IF(B2858="","",IFERROR(VLOOKUP(N2858,EAN!$A:$B,2,FALSE),"MANGLER - MÅ OPPDATERE EAN-FANEN")))</f>
        <v>7048652535559</v>
      </c>
      <c r="P2858" s="119">
        <f t="shared" si="136"/>
        <v>36</v>
      </c>
      <c r="Q2858" s="119">
        <f t="shared" si="137"/>
        <v>36</v>
      </c>
      <c r="S2858" s="137"/>
      <c r="U2858"/>
    </row>
    <row r="2859" spans="1:21" x14ac:dyDescent="0.2">
      <c r="A2859" s="228">
        <v>828175</v>
      </c>
      <c r="B2859" s="228" t="s">
        <v>80</v>
      </c>
      <c r="C2859" s="228" t="s">
        <v>4204</v>
      </c>
      <c r="D2859" s="228" t="s">
        <v>140</v>
      </c>
      <c r="E2859" s="228" t="s">
        <v>93</v>
      </c>
      <c r="F2859" s="228" t="s">
        <v>8</v>
      </c>
      <c r="G2859" s="228" t="s">
        <v>128</v>
      </c>
      <c r="H2859" s="228">
        <v>57</v>
      </c>
      <c r="I2859" s="228">
        <v>57</v>
      </c>
      <c r="J2859" s="228">
        <v>57</v>
      </c>
      <c r="K2859" s="228">
        <v>57</v>
      </c>
      <c r="L2859" s="231">
        <v>57</v>
      </c>
      <c r="N2859" s="119" t="str">
        <f t="shared" si="135"/>
        <v>828175-BLACK-S</v>
      </c>
      <c r="O2859" s="122">
        <f>IF(B2859="NET","",IF(B2859="","",IFERROR(VLOOKUP(N2859,EAN!$A:$B,2,FALSE),"MANGLER - MÅ OPPDATERE EAN-FANEN")))</f>
        <v>7048652535542</v>
      </c>
      <c r="P2859" s="119">
        <f t="shared" si="136"/>
        <v>57</v>
      </c>
      <c r="Q2859" s="119">
        <f t="shared" si="137"/>
        <v>57</v>
      </c>
      <c r="S2859" s="137"/>
      <c r="U2859"/>
    </row>
    <row r="2860" spans="1:21" x14ac:dyDescent="0.2">
      <c r="A2860" s="228">
        <v>828175</v>
      </c>
      <c r="B2860" s="228" t="s">
        <v>80</v>
      </c>
      <c r="C2860" s="228" t="s">
        <v>4204</v>
      </c>
      <c r="D2860" s="228" t="s">
        <v>141</v>
      </c>
      <c r="E2860" s="228" t="s">
        <v>93</v>
      </c>
      <c r="F2860" s="228" t="s">
        <v>7</v>
      </c>
      <c r="G2860" s="228" t="s">
        <v>128</v>
      </c>
      <c r="H2860" s="228">
        <v>48</v>
      </c>
      <c r="I2860" s="228">
        <v>48</v>
      </c>
      <c r="J2860" s="228">
        <v>48</v>
      </c>
      <c r="K2860" s="228">
        <v>48</v>
      </c>
      <c r="L2860" s="231">
        <v>48</v>
      </c>
      <c r="N2860" s="119" t="str">
        <f t="shared" si="135"/>
        <v>828175-BLACK-M</v>
      </c>
      <c r="O2860" s="122">
        <f>IF(B2860="NET","",IF(B2860="","",IFERROR(VLOOKUP(N2860,EAN!$A:$B,2,FALSE),"MANGLER - MÅ OPPDATERE EAN-FANEN")))</f>
        <v>7048652535535</v>
      </c>
      <c r="P2860" s="119">
        <f t="shared" si="136"/>
        <v>48</v>
      </c>
      <c r="Q2860" s="119">
        <f t="shared" si="137"/>
        <v>48</v>
      </c>
      <c r="S2860" s="137"/>
      <c r="U2860"/>
    </row>
    <row r="2861" spans="1:21" x14ac:dyDescent="0.2">
      <c r="A2861" s="228">
        <v>828175</v>
      </c>
      <c r="B2861" s="228" t="s">
        <v>80</v>
      </c>
      <c r="C2861" s="228" t="s">
        <v>4204</v>
      </c>
      <c r="D2861" s="228" t="s">
        <v>142</v>
      </c>
      <c r="E2861" s="228" t="s">
        <v>93</v>
      </c>
      <c r="F2861" s="228" t="s">
        <v>67</v>
      </c>
      <c r="G2861" s="228" t="s">
        <v>128</v>
      </c>
      <c r="H2861" s="228">
        <v>21</v>
      </c>
      <c r="I2861" s="228">
        <v>21</v>
      </c>
      <c r="J2861" s="228">
        <v>21</v>
      </c>
      <c r="K2861" s="228">
        <v>21</v>
      </c>
      <c r="L2861" s="231">
        <v>21</v>
      </c>
      <c r="N2861" s="119" t="str">
        <f t="shared" si="135"/>
        <v>828175-BLACK-L</v>
      </c>
      <c r="O2861" s="122">
        <f>IF(B2861="NET","",IF(B2861="","",IFERROR(VLOOKUP(N2861,EAN!$A:$B,2,FALSE),"MANGLER - MÅ OPPDATERE EAN-FANEN")))</f>
        <v>7048652535528</v>
      </c>
      <c r="P2861" s="119">
        <f t="shared" si="136"/>
        <v>21</v>
      </c>
      <c r="Q2861" s="119">
        <f t="shared" si="137"/>
        <v>21</v>
      </c>
      <c r="S2861" s="137"/>
      <c r="U2861"/>
    </row>
    <row r="2862" spans="1:21" x14ac:dyDescent="0.2">
      <c r="A2862" s="228">
        <v>828175</v>
      </c>
      <c r="B2862" s="228" t="s">
        <v>80</v>
      </c>
      <c r="C2862" s="228" t="s">
        <v>4204</v>
      </c>
      <c r="D2862" s="228" t="s">
        <v>209</v>
      </c>
      <c r="E2862" s="228" t="s">
        <v>2151</v>
      </c>
      <c r="F2862" s="228" t="s">
        <v>69</v>
      </c>
      <c r="G2862" s="228" t="s">
        <v>504</v>
      </c>
      <c r="H2862" s="228">
        <v>5</v>
      </c>
      <c r="I2862" s="228">
        <v>5</v>
      </c>
      <c r="J2862" s="228">
        <v>5</v>
      </c>
      <c r="K2862" s="228">
        <v>5</v>
      </c>
      <c r="L2862" s="231">
        <v>5</v>
      </c>
      <c r="N2862" s="119" t="str">
        <f t="shared" si="135"/>
        <v>828175-MARVL-XS</v>
      </c>
      <c r="O2862" s="122">
        <f>IF(B2862="NET","",IF(B2862="","",IFERROR(VLOOKUP(N2862,EAN!$A:$B,2,FALSE),"MANGLER - MÅ OPPDATERE EAN-FANEN")))</f>
        <v>7048652535597</v>
      </c>
      <c r="P2862" s="119">
        <f t="shared" si="136"/>
        <v>5</v>
      </c>
      <c r="Q2862" s="119">
        <f t="shared" si="137"/>
        <v>5</v>
      </c>
      <c r="S2862" s="137"/>
      <c r="U2862"/>
    </row>
    <row r="2863" spans="1:21" x14ac:dyDescent="0.2">
      <c r="A2863" s="228">
        <v>828175</v>
      </c>
      <c r="B2863" s="228" t="s">
        <v>80</v>
      </c>
      <c r="C2863" s="228" t="s">
        <v>4204</v>
      </c>
      <c r="D2863" s="228" t="s">
        <v>153</v>
      </c>
      <c r="E2863" s="228" t="s">
        <v>2151</v>
      </c>
      <c r="F2863" s="228" t="s">
        <v>8</v>
      </c>
      <c r="G2863" s="228" t="s">
        <v>504</v>
      </c>
      <c r="H2863" s="228">
        <v>0</v>
      </c>
      <c r="I2863" s="228">
        <v>0</v>
      </c>
      <c r="J2863" s="228">
        <v>0</v>
      </c>
      <c r="K2863" s="228">
        <v>0</v>
      </c>
      <c r="L2863" s="231">
        <v>0</v>
      </c>
      <c r="N2863" s="119" t="str">
        <f t="shared" si="135"/>
        <v>828175-MARVL-S</v>
      </c>
      <c r="O2863" s="122">
        <f>IF(B2863="NET","",IF(B2863="","",IFERROR(VLOOKUP(N2863,EAN!$A:$B,2,FALSE),"MANGLER - MÅ OPPDATERE EAN-FANEN")))</f>
        <v>7048652535580</v>
      </c>
      <c r="P2863" s="119">
        <f t="shared" si="136"/>
        <v>0</v>
      </c>
      <c r="Q2863" s="119">
        <f t="shared" si="137"/>
        <v>0</v>
      </c>
      <c r="S2863" s="137"/>
      <c r="U2863"/>
    </row>
    <row r="2864" spans="1:21" x14ac:dyDescent="0.2">
      <c r="A2864" s="228">
        <v>828175</v>
      </c>
      <c r="B2864" s="228" t="s">
        <v>80</v>
      </c>
      <c r="C2864" s="228" t="s">
        <v>4204</v>
      </c>
      <c r="D2864" s="228" t="s">
        <v>154</v>
      </c>
      <c r="E2864" s="228" t="s">
        <v>2151</v>
      </c>
      <c r="F2864" s="228" t="s">
        <v>7</v>
      </c>
      <c r="G2864" s="228" t="s">
        <v>504</v>
      </c>
      <c r="H2864" s="228">
        <v>0</v>
      </c>
      <c r="I2864" s="228">
        <v>0</v>
      </c>
      <c r="J2864" s="228">
        <v>0</v>
      </c>
      <c r="K2864" s="228">
        <v>0</v>
      </c>
      <c r="L2864" s="231">
        <v>0</v>
      </c>
      <c r="N2864" s="119" t="str">
        <f t="shared" si="135"/>
        <v>828175-MARVL-M</v>
      </c>
      <c r="O2864" s="122">
        <f>IF(B2864="NET","",IF(B2864="","",IFERROR(VLOOKUP(N2864,EAN!$A:$B,2,FALSE),"MANGLER - MÅ OPPDATERE EAN-FANEN")))</f>
        <v>7048652535573</v>
      </c>
      <c r="P2864" s="119">
        <f t="shared" si="136"/>
        <v>0</v>
      </c>
      <c r="Q2864" s="119">
        <f t="shared" si="137"/>
        <v>0</v>
      </c>
      <c r="S2864" s="137"/>
      <c r="U2864"/>
    </row>
    <row r="2865" spans="1:21" x14ac:dyDescent="0.2">
      <c r="A2865" s="228">
        <v>828175</v>
      </c>
      <c r="B2865" s="228" t="s">
        <v>80</v>
      </c>
      <c r="C2865" s="228" t="s">
        <v>4204</v>
      </c>
      <c r="D2865" s="228" t="s">
        <v>155</v>
      </c>
      <c r="E2865" s="228" t="s">
        <v>2151</v>
      </c>
      <c r="F2865" s="228" t="s">
        <v>67</v>
      </c>
      <c r="G2865" s="228" t="s">
        <v>504</v>
      </c>
      <c r="H2865" s="228">
        <v>0</v>
      </c>
      <c r="I2865" s="228">
        <v>0</v>
      </c>
      <c r="J2865" s="228">
        <v>0</v>
      </c>
      <c r="K2865" s="228">
        <v>0</v>
      </c>
      <c r="L2865" s="231">
        <v>0</v>
      </c>
      <c r="N2865" s="119" t="str">
        <f t="shared" si="135"/>
        <v>828175-MARVL-L</v>
      </c>
      <c r="O2865" s="122">
        <f>IF(B2865="NET","",IF(B2865="","",IFERROR(VLOOKUP(N2865,EAN!$A:$B,2,FALSE),"MANGLER - MÅ OPPDATERE EAN-FANEN")))</f>
        <v>7048652535566</v>
      </c>
      <c r="P2865" s="119">
        <f t="shared" si="136"/>
        <v>0</v>
      </c>
      <c r="Q2865" s="119">
        <f t="shared" si="137"/>
        <v>0</v>
      </c>
      <c r="S2865" s="137"/>
      <c r="U2865"/>
    </row>
    <row r="2866" spans="1:21" x14ac:dyDescent="0.2">
      <c r="A2866" s="229">
        <v>828178</v>
      </c>
      <c r="B2866" s="228" t="s">
        <v>248</v>
      </c>
      <c r="C2866" s="228"/>
      <c r="D2866" s="228"/>
      <c r="E2866" s="228"/>
      <c r="F2866" s="228"/>
      <c r="G2866" s="228"/>
      <c r="H2866" s="229">
        <v>202226</v>
      </c>
      <c r="I2866" s="229">
        <v>202227</v>
      </c>
      <c r="J2866" s="229">
        <v>202228</v>
      </c>
      <c r="K2866" s="229">
        <v>202229</v>
      </c>
      <c r="L2866" s="232">
        <v>202234</v>
      </c>
      <c r="N2866" s="119" t="str">
        <f t="shared" si="135"/>
        <v>828178-</v>
      </c>
      <c r="O2866" s="122" t="str">
        <f>IF(B2866="NET","",IF(B2866="","",IFERROR(VLOOKUP(N2866,EAN!$A:$B,2,FALSE),"MANGLER - MÅ OPPDATERE EAN-FANEN")))</f>
        <v/>
      </c>
      <c r="P2866" s="119">
        <f t="shared" si="136"/>
        <v>202226</v>
      </c>
      <c r="Q2866" s="119">
        <f t="shared" si="137"/>
        <v>202234</v>
      </c>
      <c r="S2866" s="137"/>
      <c r="U2866"/>
    </row>
    <row r="2867" spans="1:21" x14ac:dyDescent="0.2">
      <c r="A2867" s="228">
        <v>828178</v>
      </c>
      <c r="B2867" s="228" t="s">
        <v>3476</v>
      </c>
      <c r="C2867" s="228" t="s">
        <v>4204</v>
      </c>
      <c r="D2867" s="228" t="s">
        <v>3477</v>
      </c>
      <c r="E2867" s="228" t="s">
        <v>4386</v>
      </c>
      <c r="F2867" s="228" t="s">
        <v>8</v>
      </c>
      <c r="G2867" s="228" t="s">
        <v>504</v>
      </c>
      <c r="H2867" s="228">
        <v>0</v>
      </c>
      <c r="I2867" s="228">
        <v>0</v>
      </c>
      <c r="J2867" s="228">
        <v>0</v>
      </c>
      <c r="K2867" s="228">
        <v>0</v>
      </c>
      <c r="L2867" s="231">
        <v>0</v>
      </c>
      <c r="N2867" s="119" t="str">
        <f t="shared" si="135"/>
        <v>828178-11001-S</v>
      </c>
      <c r="O2867" s="122" t="str">
        <f>IF(B2867="NET","",IF(B2867="","",IFERROR(VLOOKUP(N2867,EAN!$A:$B,2,FALSE),"MANGLER - MÅ OPPDATERE EAN-FANEN")))</f>
        <v>MANGLER - MÅ OPPDATERE EAN-FANEN</v>
      </c>
      <c r="P2867" s="119">
        <f t="shared" si="136"/>
        <v>0</v>
      </c>
      <c r="Q2867" s="119">
        <f t="shared" si="137"/>
        <v>0</v>
      </c>
      <c r="S2867" s="137"/>
      <c r="U2867"/>
    </row>
    <row r="2868" spans="1:21" x14ac:dyDescent="0.2">
      <c r="A2868" s="228">
        <v>828178</v>
      </c>
      <c r="B2868" s="228" t="s">
        <v>3476</v>
      </c>
      <c r="C2868" s="228" t="s">
        <v>4204</v>
      </c>
      <c r="D2868" s="228" t="s">
        <v>3478</v>
      </c>
      <c r="E2868" s="228" t="s">
        <v>4386</v>
      </c>
      <c r="F2868" s="228" t="s">
        <v>7</v>
      </c>
      <c r="G2868" s="228" t="s">
        <v>504</v>
      </c>
      <c r="H2868" s="228">
        <v>0</v>
      </c>
      <c r="I2868" s="228">
        <v>0</v>
      </c>
      <c r="J2868" s="228">
        <v>0</v>
      </c>
      <c r="K2868" s="228">
        <v>0</v>
      </c>
      <c r="L2868" s="231">
        <v>0</v>
      </c>
      <c r="N2868" s="119" t="str">
        <f t="shared" si="135"/>
        <v>828178-11001-M</v>
      </c>
      <c r="O2868" s="122" t="str">
        <f>IF(B2868="NET","",IF(B2868="","",IFERROR(VLOOKUP(N2868,EAN!$A:$B,2,FALSE),"MANGLER - MÅ OPPDATERE EAN-FANEN")))</f>
        <v>MANGLER - MÅ OPPDATERE EAN-FANEN</v>
      </c>
      <c r="P2868" s="119">
        <f t="shared" si="136"/>
        <v>0</v>
      </c>
      <c r="Q2868" s="119">
        <f t="shared" si="137"/>
        <v>0</v>
      </c>
      <c r="S2868" s="137"/>
      <c r="U2868"/>
    </row>
    <row r="2869" spans="1:21" x14ac:dyDescent="0.2">
      <c r="A2869" s="228">
        <v>828178</v>
      </c>
      <c r="B2869" s="228" t="s">
        <v>3476</v>
      </c>
      <c r="C2869" s="228" t="s">
        <v>4204</v>
      </c>
      <c r="D2869" s="228" t="s">
        <v>3479</v>
      </c>
      <c r="E2869" s="228" t="s">
        <v>4386</v>
      </c>
      <c r="F2869" s="228" t="s">
        <v>67</v>
      </c>
      <c r="G2869" s="228" t="s">
        <v>504</v>
      </c>
      <c r="H2869" s="228">
        <v>0</v>
      </c>
      <c r="I2869" s="228">
        <v>0</v>
      </c>
      <c r="J2869" s="228">
        <v>0</v>
      </c>
      <c r="K2869" s="228">
        <v>0</v>
      </c>
      <c r="L2869" s="231">
        <v>0</v>
      </c>
      <c r="N2869" s="119" t="str">
        <f t="shared" si="135"/>
        <v>828178-11001-L</v>
      </c>
      <c r="O2869" s="122" t="str">
        <f>IF(B2869="NET","",IF(B2869="","",IFERROR(VLOOKUP(N2869,EAN!$A:$B,2,FALSE),"MANGLER - MÅ OPPDATERE EAN-FANEN")))</f>
        <v>MANGLER - MÅ OPPDATERE EAN-FANEN</v>
      </c>
      <c r="P2869" s="119">
        <f t="shared" si="136"/>
        <v>0</v>
      </c>
      <c r="Q2869" s="119">
        <f t="shared" si="137"/>
        <v>0</v>
      </c>
      <c r="S2869" s="137"/>
      <c r="U2869"/>
    </row>
    <row r="2870" spans="1:21" x14ac:dyDescent="0.2">
      <c r="A2870" s="228">
        <v>828178</v>
      </c>
      <c r="B2870" s="228" t="s">
        <v>3476</v>
      </c>
      <c r="C2870" s="228" t="s">
        <v>4204</v>
      </c>
      <c r="D2870" s="228" t="s">
        <v>3480</v>
      </c>
      <c r="E2870" s="228" t="s">
        <v>4386</v>
      </c>
      <c r="F2870" s="228" t="s">
        <v>68</v>
      </c>
      <c r="G2870" s="228" t="s">
        <v>504</v>
      </c>
      <c r="H2870" s="228">
        <v>0</v>
      </c>
      <c r="I2870" s="228">
        <v>0</v>
      </c>
      <c r="J2870" s="228">
        <v>0</v>
      </c>
      <c r="K2870" s="228">
        <v>0</v>
      </c>
      <c r="L2870" s="231">
        <v>0</v>
      </c>
      <c r="N2870" s="119" t="str">
        <f t="shared" si="135"/>
        <v>828178-11001-XL</v>
      </c>
      <c r="O2870" s="122" t="str">
        <f>IF(B2870="NET","",IF(B2870="","",IFERROR(VLOOKUP(N2870,EAN!$A:$B,2,FALSE),"MANGLER - MÅ OPPDATERE EAN-FANEN")))</f>
        <v>MANGLER - MÅ OPPDATERE EAN-FANEN</v>
      </c>
      <c r="P2870" s="119">
        <f t="shared" si="136"/>
        <v>0</v>
      </c>
      <c r="Q2870" s="119">
        <f t="shared" si="137"/>
        <v>0</v>
      </c>
      <c r="S2870" s="137"/>
      <c r="U2870"/>
    </row>
    <row r="2871" spans="1:21" x14ac:dyDescent="0.2">
      <c r="A2871" s="228">
        <v>828178</v>
      </c>
      <c r="B2871" s="228" t="s">
        <v>3476</v>
      </c>
      <c r="C2871" s="228" t="s">
        <v>4204</v>
      </c>
      <c r="D2871" s="228" t="s">
        <v>3260</v>
      </c>
      <c r="E2871" s="228" t="s">
        <v>4384</v>
      </c>
      <c r="F2871" s="228" t="s">
        <v>8</v>
      </c>
      <c r="G2871" s="228" t="s">
        <v>128</v>
      </c>
      <c r="H2871" s="228">
        <v>0</v>
      </c>
      <c r="I2871" s="228">
        <v>0</v>
      </c>
      <c r="J2871" s="228">
        <v>0</v>
      </c>
      <c r="K2871" s="228">
        <v>0</v>
      </c>
      <c r="L2871" s="231">
        <v>0</v>
      </c>
      <c r="N2871" s="119" t="str">
        <f t="shared" si="135"/>
        <v>828178-55505-S</v>
      </c>
      <c r="O2871" s="122" t="str">
        <f>IF(B2871="NET","",IF(B2871="","",IFERROR(VLOOKUP(N2871,EAN!$A:$B,2,FALSE),"MANGLER - MÅ OPPDATERE EAN-FANEN")))</f>
        <v>MANGLER - MÅ OPPDATERE EAN-FANEN</v>
      </c>
      <c r="P2871" s="119">
        <f t="shared" si="136"/>
        <v>0</v>
      </c>
      <c r="Q2871" s="119">
        <f t="shared" si="137"/>
        <v>0</v>
      </c>
      <c r="S2871" s="137"/>
      <c r="U2871"/>
    </row>
    <row r="2872" spans="1:21" x14ac:dyDescent="0.2">
      <c r="A2872" s="228">
        <v>828178</v>
      </c>
      <c r="B2872" s="228" t="s">
        <v>3476</v>
      </c>
      <c r="C2872" s="228" t="s">
        <v>4204</v>
      </c>
      <c r="D2872" s="228" t="s">
        <v>3261</v>
      </c>
      <c r="E2872" s="228" t="s">
        <v>4384</v>
      </c>
      <c r="F2872" s="228" t="s">
        <v>7</v>
      </c>
      <c r="G2872" s="228" t="s">
        <v>128</v>
      </c>
      <c r="H2872" s="228">
        <v>0</v>
      </c>
      <c r="I2872" s="228">
        <v>0</v>
      </c>
      <c r="J2872" s="228">
        <v>0</v>
      </c>
      <c r="K2872" s="228">
        <v>0</v>
      </c>
      <c r="L2872" s="231">
        <v>0</v>
      </c>
      <c r="N2872" s="119" t="str">
        <f t="shared" si="135"/>
        <v>828178-55505-M</v>
      </c>
      <c r="O2872" s="122" t="str">
        <f>IF(B2872="NET","",IF(B2872="","",IFERROR(VLOOKUP(N2872,EAN!$A:$B,2,FALSE),"MANGLER - MÅ OPPDATERE EAN-FANEN")))</f>
        <v>MANGLER - MÅ OPPDATERE EAN-FANEN</v>
      </c>
      <c r="P2872" s="119">
        <f t="shared" si="136"/>
        <v>0</v>
      </c>
      <c r="Q2872" s="119">
        <f t="shared" si="137"/>
        <v>0</v>
      </c>
      <c r="S2872" s="137"/>
      <c r="U2872"/>
    </row>
    <row r="2873" spans="1:21" x14ac:dyDescent="0.2">
      <c r="A2873" s="228">
        <v>828178</v>
      </c>
      <c r="B2873" s="228" t="s">
        <v>3476</v>
      </c>
      <c r="C2873" s="228" t="s">
        <v>4204</v>
      </c>
      <c r="D2873" s="228" t="s">
        <v>3262</v>
      </c>
      <c r="E2873" s="228" t="s">
        <v>4384</v>
      </c>
      <c r="F2873" s="228" t="s">
        <v>67</v>
      </c>
      <c r="G2873" s="228" t="s">
        <v>128</v>
      </c>
      <c r="H2873" s="228">
        <v>0</v>
      </c>
      <c r="I2873" s="228">
        <v>0</v>
      </c>
      <c r="J2873" s="228">
        <v>0</v>
      </c>
      <c r="K2873" s="228">
        <v>0</v>
      </c>
      <c r="L2873" s="231">
        <v>0</v>
      </c>
      <c r="N2873" s="119" t="str">
        <f t="shared" si="135"/>
        <v>828178-55505-L</v>
      </c>
      <c r="O2873" s="122" t="str">
        <f>IF(B2873="NET","",IF(B2873="","",IFERROR(VLOOKUP(N2873,EAN!$A:$B,2,FALSE),"MANGLER - MÅ OPPDATERE EAN-FANEN")))</f>
        <v>MANGLER - MÅ OPPDATERE EAN-FANEN</v>
      </c>
      <c r="P2873" s="119">
        <f t="shared" si="136"/>
        <v>0</v>
      </c>
      <c r="Q2873" s="119">
        <f t="shared" si="137"/>
        <v>0</v>
      </c>
      <c r="S2873" s="137"/>
      <c r="U2873"/>
    </row>
    <row r="2874" spans="1:21" x14ac:dyDescent="0.2">
      <c r="A2874" s="228">
        <v>828178</v>
      </c>
      <c r="B2874" s="228" t="s">
        <v>3476</v>
      </c>
      <c r="C2874" s="228" t="s">
        <v>4204</v>
      </c>
      <c r="D2874" s="228" t="s">
        <v>3281</v>
      </c>
      <c r="E2874" s="228" t="s">
        <v>4384</v>
      </c>
      <c r="F2874" s="228" t="s">
        <v>68</v>
      </c>
      <c r="G2874" s="228" t="s">
        <v>128</v>
      </c>
      <c r="H2874" s="228">
        <v>0</v>
      </c>
      <c r="I2874" s="228">
        <v>0</v>
      </c>
      <c r="J2874" s="228">
        <v>0</v>
      </c>
      <c r="K2874" s="228">
        <v>0</v>
      </c>
      <c r="L2874" s="231">
        <v>0</v>
      </c>
      <c r="N2874" s="119" t="str">
        <f t="shared" si="135"/>
        <v>828178-55505-XL</v>
      </c>
      <c r="O2874" s="122" t="str">
        <f>IF(B2874="NET","",IF(B2874="","",IFERROR(VLOOKUP(N2874,EAN!$A:$B,2,FALSE),"MANGLER - MÅ OPPDATERE EAN-FANEN")))</f>
        <v>MANGLER - MÅ OPPDATERE EAN-FANEN</v>
      </c>
      <c r="P2874" s="119">
        <f t="shared" si="136"/>
        <v>0</v>
      </c>
      <c r="Q2874" s="119">
        <f t="shared" si="137"/>
        <v>0</v>
      </c>
      <c r="S2874" s="137"/>
      <c r="U2874"/>
    </row>
    <row r="2875" spans="1:21" x14ac:dyDescent="0.2">
      <c r="A2875" s="228">
        <v>828178</v>
      </c>
      <c r="B2875" s="228" t="s">
        <v>3476</v>
      </c>
      <c r="C2875" s="228" t="s">
        <v>4204</v>
      </c>
      <c r="D2875" s="228" t="s">
        <v>650</v>
      </c>
      <c r="E2875" s="228" t="s">
        <v>4364</v>
      </c>
      <c r="F2875" s="228" t="s">
        <v>8</v>
      </c>
      <c r="G2875" s="228" t="s">
        <v>128</v>
      </c>
      <c r="H2875" s="228">
        <v>9</v>
      </c>
      <c r="I2875" s="228">
        <v>9</v>
      </c>
      <c r="J2875" s="228">
        <v>9</v>
      </c>
      <c r="K2875" s="228">
        <v>9</v>
      </c>
      <c r="L2875" s="231">
        <v>9</v>
      </c>
      <c r="N2875" s="119" t="str">
        <f t="shared" si="135"/>
        <v>828178-99901-S</v>
      </c>
      <c r="O2875" s="122" t="str">
        <f>IF(B2875="NET","",IF(B2875="","",IFERROR(VLOOKUP(N2875,EAN!$A:$B,2,FALSE),"MANGLER - MÅ OPPDATERE EAN-FANEN")))</f>
        <v>MANGLER - MÅ OPPDATERE EAN-FANEN</v>
      </c>
      <c r="P2875" s="119">
        <f t="shared" si="136"/>
        <v>9</v>
      </c>
      <c r="Q2875" s="119">
        <f t="shared" si="137"/>
        <v>9</v>
      </c>
      <c r="S2875" s="137"/>
      <c r="U2875"/>
    </row>
    <row r="2876" spans="1:21" x14ac:dyDescent="0.2">
      <c r="A2876" s="228">
        <v>828178</v>
      </c>
      <c r="B2876" s="228" t="s">
        <v>3476</v>
      </c>
      <c r="C2876" s="228" t="s">
        <v>4204</v>
      </c>
      <c r="D2876" s="228" t="s">
        <v>651</v>
      </c>
      <c r="E2876" s="228" t="s">
        <v>4364</v>
      </c>
      <c r="F2876" s="228" t="s">
        <v>7</v>
      </c>
      <c r="G2876" s="228" t="s">
        <v>128</v>
      </c>
      <c r="H2876" s="228">
        <v>26</v>
      </c>
      <c r="I2876" s="228">
        <v>26</v>
      </c>
      <c r="J2876" s="228">
        <v>26</v>
      </c>
      <c r="K2876" s="228">
        <v>26</v>
      </c>
      <c r="L2876" s="231">
        <v>26</v>
      </c>
      <c r="N2876" s="119" t="str">
        <f t="shared" si="135"/>
        <v>828178-99901-M</v>
      </c>
      <c r="O2876" s="122" t="str">
        <f>IF(B2876="NET","",IF(B2876="","",IFERROR(VLOOKUP(N2876,EAN!$A:$B,2,FALSE),"MANGLER - MÅ OPPDATERE EAN-FANEN")))</f>
        <v>MANGLER - MÅ OPPDATERE EAN-FANEN</v>
      </c>
      <c r="P2876" s="119">
        <f t="shared" si="136"/>
        <v>26</v>
      </c>
      <c r="Q2876" s="119">
        <f t="shared" si="137"/>
        <v>26</v>
      </c>
      <c r="S2876" s="137"/>
      <c r="U2876"/>
    </row>
    <row r="2877" spans="1:21" x14ac:dyDescent="0.2">
      <c r="A2877" s="228">
        <v>828178</v>
      </c>
      <c r="B2877" s="228" t="s">
        <v>3476</v>
      </c>
      <c r="C2877" s="228" t="s">
        <v>4204</v>
      </c>
      <c r="D2877" s="228" t="s">
        <v>652</v>
      </c>
      <c r="E2877" s="228" t="s">
        <v>4364</v>
      </c>
      <c r="F2877" s="228" t="s">
        <v>67</v>
      </c>
      <c r="G2877" s="228" t="s">
        <v>128</v>
      </c>
      <c r="H2877" s="228">
        <v>19</v>
      </c>
      <c r="I2877" s="228">
        <v>19</v>
      </c>
      <c r="J2877" s="228">
        <v>19</v>
      </c>
      <c r="K2877" s="228">
        <v>19</v>
      </c>
      <c r="L2877" s="231">
        <v>19</v>
      </c>
      <c r="N2877" s="119" t="str">
        <f t="shared" si="135"/>
        <v>828178-99901-L</v>
      </c>
      <c r="O2877" s="122" t="str">
        <f>IF(B2877="NET","",IF(B2877="","",IFERROR(VLOOKUP(N2877,EAN!$A:$B,2,FALSE),"MANGLER - MÅ OPPDATERE EAN-FANEN")))</f>
        <v>MANGLER - MÅ OPPDATERE EAN-FANEN</v>
      </c>
      <c r="P2877" s="119">
        <f t="shared" si="136"/>
        <v>19</v>
      </c>
      <c r="Q2877" s="119">
        <f t="shared" si="137"/>
        <v>19</v>
      </c>
      <c r="S2877" s="137"/>
      <c r="U2877"/>
    </row>
    <row r="2878" spans="1:21" x14ac:dyDescent="0.2">
      <c r="A2878" s="228">
        <v>828178</v>
      </c>
      <c r="B2878" s="228" t="s">
        <v>3476</v>
      </c>
      <c r="C2878" s="228" t="s">
        <v>4204</v>
      </c>
      <c r="D2878" s="228" t="s">
        <v>653</v>
      </c>
      <c r="E2878" s="228" t="s">
        <v>4364</v>
      </c>
      <c r="F2878" s="228" t="s">
        <v>68</v>
      </c>
      <c r="G2878" s="228" t="s">
        <v>128</v>
      </c>
      <c r="H2878" s="228">
        <v>27</v>
      </c>
      <c r="I2878" s="228">
        <v>27</v>
      </c>
      <c r="J2878" s="228">
        <v>27</v>
      </c>
      <c r="K2878" s="228">
        <v>27</v>
      </c>
      <c r="L2878" s="231">
        <v>27</v>
      </c>
      <c r="N2878" s="119" t="str">
        <f t="shared" si="135"/>
        <v>828178-99901-XL</v>
      </c>
      <c r="O2878" s="122" t="str">
        <f>IF(B2878="NET","",IF(B2878="","",IFERROR(VLOOKUP(N2878,EAN!$A:$B,2,FALSE),"MANGLER - MÅ OPPDATERE EAN-FANEN")))</f>
        <v>MANGLER - MÅ OPPDATERE EAN-FANEN</v>
      </c>
      <c r="P2878" s="119">
        <f t="shared" si="136"/>
        <v>27</v>
      </c>
      <c r="Q2878" s="119">
        <f t="shared" si="137"/>
        <v>27</v>
      </c>
      <c r="S2878" s="137"/>
      <c r="U2878"/>
    </row>
    <row r="2879" spans="1:21" x14ac:dyDescent="0.2">
      <c r="A2879" s="229">
        <v>828179</v>
      </c>
      <c r="B2879" s="228" t="s">
        <v>248</v>
      </c>
      <c r="C2879" s="228"/>
      <c r="D2879" s="228"/>
      <c r="E2879" s="228"/>
      <c r="F2879" s="228"/>
      <c r="G2879" s="228"/>
      <c r="H2879" s="229">
        <v>202226</v>
      </c>
      <c r="I2879" s="229">
        <v>202227</v>
      </c>
      <c r="J2879" s="229">
        <v>202228</v>
      </c>
      <c r="K2879" s="229">
        <v>202229</v>
      </c>
      <c r="L2879" s="232">
        <v>202234</v>
      </c>
      <c r="N2879" s="119" t="str">
        <f t="shared" si="135"/>
        <v>828179-</v>
      </c>
      <c r="O2879" s="122" t="str">
        <f>IF(B2879="NET","",IF(B2879="","",IFERROR(VLOOKUP(N2879,EAN!$A:$B,2,FALSE),"MANGLER - MÅ OPPDATERE EAN-FANEN")))</f>
        <v/>
      </c>
      <c r="P2879" s="119">
        <f t="shared" si="136"/>
        <v>202226</v>
      </c>
      <c r="Q2879" s="119">
        <f t="shared" si="137"/>
        <v>202234</v>
      </c>
      <c r="S2879" s="137"/>
      <c r="U2879"/>
    </row>
    <row r="2880" spans="1:21" x14ac:dyDescent="0.2">
      <c r="A2880" s="228">
        <v>828179</v>
      </c>
      <c r="B2880" s="228" t="s">
        <v>3481</v>
      </c>
      <c r="C2880" s="228" t="s">
        <v>4204</v>
      </c>
      <c r="D2880" s="228" t="s">
        <v>3482</v>
      </c>
      <c r="E2880" s="228" t="s">
        <v>4386</v>
      </c>
      <c r="F2880" s="228" t="s">
        <v>69</v>
      </c>
      <c r="G2880" s="228" t="s">
        <v>504</v>
      </c>
      <c r="H2880" s="228">
        <v>8</v>
      </c>
      <c r="I2880" s="228">
        <v>8</v>
      </c>
      <c r="J2880" s="228">
        <v>8</v>
      </c>
      <c r="K2880" s="228">
        <v>8</v>
      </c>
      <c r="L2880" s="231">
        <v>8</v>
      </c>
      <c r="N2880" s="119" t="str">
        <f t="shared" si="135"/>
        <v>828179-11001-XS</v>
      </c>
      <c r="O2880" s="122" t="str">
        <f>IF(B2880="NET","",IF(B2880="","",IFERROR(VLOOKUP(N2880,EAN!$A:$B,2,FALSE),"MANGLER - MÅ OPPDATERE EAN-FANEN")))</f>
        <v>MANGLER - MÅ OPPDATERE EAN-FANEN</v>
      </c>
      <c r="P2880" s="119">
        <f t="shared" si="136"/>
        <v>8</v>
      </c>
      <c r="Q2880" s="119">
        <f t="shared" si="137"/>
        <v>8</v>
      </c>
      <c r="S2880" s="137"/>
      <c r="U2880"/>
    </row>
    <row r="2881" spans="1:21" x14ac:dyDescent="0.2">
      <c r="A2881" s="228">
        <v>828179</v>
      </c>
      <c r="B2881" s="228" t="s">
        <v>3481</v>
      </c>
      <c r="C2881" s="228" t="s">
        <v>4204</v>
      </c>
      <c r="D2881" s="228" t="s">
        <v>3477</v>
      </c>
      <c r="E2881" s="228" t="s">
        <v>4386</v>
      </c>
      <c r="F2881" s="228" t="s">
        <v>8</v>
      </c>
      <c r="G2881" s="228" t="s">
        <v>504</v>
      </c>
      <c r="H2881" s="228">
        <v>13</v>
      </c>
      <c r="I2881" s="228">
        <v>13</v>
      </c>
      <c r="J2881" s="228">
        <v>13</v>
      </c>
      <c r="K2881" s="228">
        <v>13</v>
      </c>
      <c r="L2881" s="231">
        <v>13</v>
      </c>
      <c r="N2881" s="119" t="str">
        <f t="shared" si="135"/>
        <v>828179-11001-S</v>
      </c>
      <c r="O2881" s="122" t="str">
        <f>IF(B2881="NET","",IF(B2881="","",IFERROR(VLOOKUP(N2881,EAN!$A:$B,2,FALSE),"MANGLER - MÅ OPPDATERE EAN-FANEN")))</f>
        <v>MANGLER - MÅ OPPDATERE EAN-FANEN</v>
      </c>
      <c r="P2881" s="119">
        <f t="shared" si="136"/>
        <v>13</v>
      </c>
      <c r="Q2881" s="119">
        <f t="shared" si="137"/>
        <v>13</v>
      </c>
      <c r="S2881" s="137"/>
      <c r="U2881"/>
    </row>
    <row r="2882" spans="1:21" x14ac:dyDescent="0.2">
      <c r="A2882" s="228">
        <v>828179</v>
      </c>
      <c r="B2882" s="228" t="s">
        <v>3481</v>
      </c>
      <c r="C2882" s="228" t="s">
        <v>4204</v>
      </c>
      <c r="D2882" s="228" t="s">
        <v>3478</v>
      </c>
      <c r="E2882" s="228" t="s">
        <v>4386</v>
      </c>
      <c r="F2882" s="228" t="s">
        <v>7</v>
      </c>
      <c r="G2882" s="228" t="s">
        <v>504</v>
      </c>
      <c r="H2882" s="228">
        <v>12</v>
      </c>
      <c r="I2882" s="228">
        <v>12</v>
      </c>
      <c r="J2882" s="228">
        <v>12</v>
      </c>
      <c r="K2882" s="228">
        <v>12</v>
      </c>
      <c r="L2882" s="231">
        <v>12</v>
      </c>
      <c r="N2882" s="119" t="str">
        <f t="shared" si="135"/>
        <v>828179-11001-M</v>
      </c>
      <c r="O2882" s="122" t="str">
        <f>IF(B2882="NET","",IF(B2882="","",IFERROR(VLOOKUP(N2882,EAN!$A:$B,2,FALSE),"MANGLER - MÅ OPPDATERE EAN-FANEN")))</f>
        <v>MANGLER - MÅ OPPDATERE EAN-FANEN</v>
      </c>
      <c r="P2882" s="119">
        <f t="shared" si="136"/>
        <v>12</v>
      </c>
      <c r="Q2882" s="119">
        <f t="shared" si="137"/>
        <v>12</v>
      </c>
      <c r="S2882" s="137"/>
      <c r="U2882"/>
    </row>
    <row r="2883" spans="1:21" x14ac:dyDescent="0.2">
      <c r="A2883" s="228">
        <v>828179</v>
      </c>
      <c r="B2883" s="228" t="s">
        <v>3481</v>
      </c>
      <c r="C2883" s="228" t="s">
        <v>4204</v>
      </c>
      <c r="D2883" s="228" t="s">
        <v>3479</v>
      </c>
      <c r="E2883" s="228" t="s">
        <v>4386</v>
      </c>
      <c r="F2883" s="228" t="s">
        <v>67</v>
      </c>
      <c r="G2883" s="228" t="s">
        <v>504</v>
      </c>
      <c r="H2883" s="228">
        <v>6</v>
      </c>
      <c r="I2883" s="228">
        <v>6</v>
      </c>
      <c r="J2883" s="228">
        <v>6</v>
      </c>
      <c r="K2883" s="228">
        <v>6</v>
      </c>
      <c r="L2883" s="231">
        <v>6</v>
      </c>
      <c r="N2883" s="119" t="str">
        <f t="shared" si="135"/>
        <v>828179-11001-L</v>
      </c>
      <c r="O2883" s="122" t="str">
        <f>IF(B2883="NET","",IF(B2883="","",IFERROR(VLOOKUP(N2883,EAN!$A:$B,2,FALSE),"MANGLER - MÅ OPPDATERE EAN-FANEN")))</f>
        <v>MANGLER - MÅ OPPDATERE EAN-FANEN</v>
      </c>
      <c r="P2883" s="119">
        <f t="shared" si="136"/>
        <v>6</v>
      </c>
      <c r="Q2883" s="119">
        <f t="shared" si="137"/>
        <v>6</v>
      </c>
      <c r="S2883" s="137"/>
      <c r="U2883"/>
    </row>
    <row r="2884" spans="1:21" x14ac:dyDescent="0.2">
      <c r="A2884" s="228">
        <v>828179</v>
      </c>
      <c r="B2884" s="228" t="s">
        <v>3481</v>
      </c>
      <c r="C2884" s="228" t="s">
        <v>4204</v>
      </c>
      <c r="D2884" s="228" t="s">
        <v>3259</v>
      </c>
      <c r="E2884" s="228" t="s">
        <v>4384</v>
      </c>
      <c r="F2884" s="228" t="s">
        <v>69</v>
      </c>
      <c r="G2884" s="228" t="s">
        <v>128</v>
      </c>
      <c r="H2884" s="228">
        <v>0</v>
      </c>
      <c r="I2884" s="228">
        <v>0</v>
      </c>
      <c r="J2884" s="228">
        <v>0</v>
      </c>
      <c r="K2884" s="228">
        <v>0</v>
      </c>
      <c r="L2884" s="231">
        <v>0</v>
      </c>
      <c r="N2884" s="119" t="str">
        <f t="shared" si="135"/>
        <v>828179-55505-XS</v>
      </c>
      <c r="O2884" s="122" t="str">
        <f>IF(B2884="NET","",IF(B2884="","",IFERROR(VLOOKUP(N2884,EAN!$A:$B,2,FALSE),"MANGLER - MÅ OPPDATERE EAN-FANEN")))</f>
        <v>MANGLER - MÅ OPPDATERE EAN-FANEN</v>
      </c>
      <c r="P2884" s="119">
        <f t="shared" si="136"/>
        <v>0</v>
      </c>
      <c r="Q2884" s="119">
        <f t="shared" si="137"/>
        <v>0</v>
      </c>
      <c r="S2884" s="137"/>
      <c r="U2884"/>
    </row>
    <row r="2885" spans="1:21" x14ac:dyDescent="0.2">
      <c r="A2885" s="228">
        <v>828179</v>
      </c>
      <c r="B2885" s="228" t="s">
        <v>3481</v>
      </c>
      <c r="C2885" s="228" t="s">
        <v>4204</v>
      </c>
      <c r="D2885" s="228" t="s">
        <v>3260</v>
      </c>
      <c r="E2885" s="228" t="s">
        <v>4384</v>
      </c>
      <c r="F2885" s="228" t="s">
        <v>8</v>
      </c>
      <c r="G2885" s="228" t="s">
        <v>128</v>
      </c>
      <c r="H2885" s="228">
        <v>0</v>
      </c>
      <c r="I2885" s="228">
        <v>0</v>
      </c>
      <c r="J2885" s="228">
        <v>0</v>
      </c>
      <c r="K2885" s="228">
        <v>0</v>
      </c>
      <c r="L2885" s="231">
        <v>0</v>
      </c>
      <c r="N2885" s="119" t="str">
        <f t="shared" si="135"/>
        <v>828179-55505-S</v>
      </c>
      <c r="O2885" s="122" t="str">
        <f>IF(B2885="NET","",IF(B2885="","",IFERROR(VLOOKUP(N2885,EAN!$A:$B,2,FALSE),"MANGLER - MÅ OPPDATERE EAN-FANEN")))</f>
        <v>MANGLER - MÅ OPPDATERE EAN-FANEN</v>
      </c>
      <c r="P2885" s="119">
        <f t="shared" si="136"/>
        <v>0</v>
      </c>
      <c r="Q2885" s="119">
        <f t="shared" si="137"/>
        <v>0</v>
      </c>
      <c r="S2885" s="137"/>
      <c r="U2885"/>
    </row>
    <row r="2886" spans="1:21" x14ac:dyDescent="0.2">
      <c r="A2886" s="228">
        <v>828179</v>
      </c>
      <c r="B2886" s="228" t="s">
        <v>3481</v>
      </c>
      <c r="C2886" s="228" t="s">
        <v>4204</v>
      </c>
      <c r="D2886" s="228" t="s">
        <v>3261</v>
      </c>
      <c r="E2886" s="228" t="s">
        <v>4384</v>
      </c>
      <c r="F2886" s="228" t="s">
        <v>7</v>
      </c>
      <c r="G2886" s="228" t="s">
        <v>128</v>
      </c>
      <c r="H2886" s="228">
        <v>0</v>
      </c>
      <c r="I2886" s="228">
        <v>0</v>
      </c>
      <c r="J2886" s="228">
        <v>0</v>
      </c>
      <c r="K2886" s="228">
        <v>0</v>
      </c>
      <c r="L2886" s="231">
        <v>0</v>
      </c>
      <c r="N2886" s="119" t="str">
        <f t="shared" si="135"/>
        <v>828179-55505-M</v>
      </c>
      <c r="O2886" s="122" t="str">
        <f>IF(B2886="NET","",IF(B2886="","",IFERROR(VLOOKUP(N2886,EAN!$A:$B,2,FALSE),"MANGLER - MÅ OPPDATERE EAN-FANEN")))</f>
        <v>MANGLER - MÅ OPPDATERE EAN-FANEN</v>
      </c>
      <c r="P2886" s="119">
        <f t="shared" si="136"/>
        <v>0</v>
      </c>
      <c r="Q2886" s="119">
        <f t="shared" si="137"/>
        <v>0</v>
      </c>
      <c r="S2886" s="137"/>
      <c r="U2886"/>
    </row>
    <row r="2887" spans="1:21" x14ac:dyDescent="0.2">
      <c r="A2887" s="228">
        <v>828179</v>
      </c>
      <c r="B2887" s="228" t="s">
        <v>3481</v>
      </c>
      <c r="C2887" s="228" t="s">
        <v>4204</v>
      </c>
      <c r="D2887" s="228" t="s">
        <v>3262</v>
      </c>
      <c r="E2887" s="228" t="s">
        <v>4384</v>
      </c>
      <c r="F2887" s="228" t="s">
        <v>67</v>
      </c>
      <c r="G2887" s="228" t="s">
        <v>128</v>
      </c>
      <c r="H2887" s="228">
        <v>0</v>
      </c>
      <c r="I2887" s="228">
        <v>0</v>
      </c>
      <c r="J2887" s="228">
        <v>0</v>
      </c>
      <c r="K2887" s="228">
        <v>0</v>
      </c>
      <c r="L2887" s="231">
        <v>0</v>
      </c>
      <c r="N2887" s="119" t="str">
        <f t="shared" si="135"/>
        <v>828179-55505-L</v>
      </c>
      <c r="O2887" s="122" t="str">
        <f>IF(B2887="NET","",IF(B2887="","",IFERROR(VLOOKUP(N2887,EAN!$A:$B,2,FALSE),"MANGLER - MÅ OPPDATERE EAN-FANEN")))</f>
        <v>MANGLER - MÅ OPPDATERE EAN-FANEN</v>
      </c>
      <c r="P2887" s="119">
        <f t="shared" si="136"/>
        <v>0</v>
      </c>
      <c r="Q2887" s="119">
        <f t="shared" si="137"/>
        <v>0</v>
      </c>
      <c r="S2887" s="137"/>
      <c r="U2887"/>
    </row>
    <row r="2888" spans="1:21" x14ac:dyDescent="0.2">
      <c r="A2888" s="229">
        <v>828180</v>
      </c>
      <c r="B2888" s="228" t="s">
        <v>248</v>
      </c>
      <c r="C2888" s="228"/>
      <c r="D2888" s="228"/>
      <c r="E2888" s="228"/>
      <c r="F2888" s="228"/>
      <c r="G2888" s="228"/>
      <c r="H2888" s="229">
        <v>202226</v>
      </c>
      <c r="I2888" s="229">
        <v>202227</v>
      </c>
      <c r="J2888" s="229">
        <v>202228</v>
      </c>
      <c r="K2888" s="229">
        <v>202229</v>
      </c>
      <c r="L2888" s="232">
        <v>202234</v>
      </c>
      <c r="N2888" s="119" t="str">
        <f t="shared" si="135"/>
        <v>828180-</v>
      </c>
      <c r="O2888" s="122" t="str">
        <f>IF(B2888="NET","",IF(B2888="","",IFERROR(VLOOKUP(N2888,EAN!$A:$B,2,FALSE),"MANGLER - MÅ OPPDATERE EAN-FANEN")))</f>
        <v/>
      </c>
      <c r="P2888" s="119">
        <f t="shared" si="136"/>
        <v>202226</v>
      </c>
      <c r="Q2888" s="119">
        <f t="shared" si="137"/>
        <v>202234</v>
      </c>
      <c r="S2888" s="137"/>
      <c r="U2888"/>
    </row>
    <row r="2889" spans="1:21" x14ac:dyDescent="0.2">
      <c r="A2889" s="228">
        <v>828180</v>
      </c>
      <c r="B2889" s="228" t="s">
        <v>3483</v>
      </c>
      <c r="C2889" s="228" t="s">
        <v>4204</v>
      </c>
      <c r="D2889" s="228" t="s">
        <v>650</v>
      </c>
      <c r="E2889" s="228" t="s">
        <v>4364</v>
      </c>
      <c r="F2889" s="228" t="s">
        <v>8</v>
      </c>
      <c r="G2889" s="228" t="s">
        <v>128</v>
      </c>
      <c r="H2889" s="228">
        <v>5</v>
      </c>
      <c r="I2889" s="228">
        <v>5</v>
      </c>
      <c r="J2889" s="228">
        <v>5</v>
      </c>
      <c r="K2889" s="228">
        <v>5</v>
      </c>
      <c r="L2889" s="231">
        <v>5</v>
      </c>
      <c r="N2889" s="119" t="str">
        <f t="shared" si="135"/>
        <v>828180-99901-S</v>
      </c>
      <c r="O2889" s="122" t="str">
        <f>IF(B2889="NET","",IF(B2889="","",IFERROR(VLOOKUP(N2889,EAN!$A:$B,2,FALSE),"MANGLER - MÅ OPPDATERE EAN-FANEN")))</f>
        <v>MANGLER - MÅ OPPDATERE EAN-FANEN</v>
      </c>
      <c r="P2889" s="119">
        <f t="shared" si="136"/>
        <v>5</v>
      </c>
      <c r="Q2889" s="119">
        <f t="shared" si="137"/>
        <v>5</v>
      </c>
      <c r="S2889" s="137"/>
      <c r="U2889"/>
    </row>
    <row r="2890" spans="1:21" x14ac:dyDescent="0.2">
      <c r="A2890" s="228">
        <v>828180</v>
      </c>
      <c r="B2890" s="228" t="s">
        <v>3483</v>
      </c>
      <c r="C2890" s="228" t="s">
        <v>4204</v>
      </c>
      <c r="D2890" s="228" t="s">
        <v>651</v>
      </c>
      <c r="E2890" s="228" t="s">
        <v>4364</v>
      </c>
      <c r="F2890" s="228" t="s">
        <v>7</v>
      </c>
      <c r="G2890" s="228" t="s">
        <v>128</v>
      </c>
      <c r="H2890" s="228">
        <v>19</v>
      </c>
      <c r="I2890" s="228">
        <v>19</v>
      </c>
      <c r="J2890" s="228">
        <v>19</v>
      </c>
      <c r="K2890" s="228">
        <v>19</v>
      </c>
      <c r="L2890" s="231">
        <v>19</v>
      </c>
      <c r="N2890" s="119" t="str">
        <f t="shared" si="135"/>
        <v>828180-99901-M</v>
      </c>
      <c r="O2890" s="122" t="str">
        <f>IF(B2890="NET","",IF(B2890="","",IFERROR(VLOOKUP(N2890,EAN!$A:$B,2,FALSE),"MANGLER - MÅ OPPDATERE EAN-FANEN")))</f>
        <v>MANGLER - MÅ OPPDATERE EAN-FANEN</v>
      </c>
      <c r="P2890" s="119">
        <f t="shared" si="136"/>
        <v>19</v>
      </c>
      <c r="Q2890" s="119">
        <f t="shared" si="137"/>
        <v>19</v>
      </c>
      <c r="S2890" s="137"/>
      <c r="U2890"/>
    </row>
    <row r="2891" spans="1:21" x14ac:dyDescent="0.2">
      <c r="A2891" s="228">
        <v>828180</v>
      </c>
      <c r="B2891" s="228" t="s">
        <v>3483</v>
      </c>
      <c r="C2891" s="228" t="s">
        <v>4204</v>
      </c>
      <c r="D2891" s="228" t="s">
        <v>652</v>
      </c>
      <c r="E2891" s="228" t="s">
        <v>4364</v>
      </c>
      <c r="F2891" s="228" t="s">
        <v>67</v>
      </c>
      <c r="G2891" s="228" t="s">
        <v>128</v>
      </c>
      <c r="H2891" s="228">
        <v>6</v>
      </c>
      <c r="I2891" s="228">
        <v>6</v>
      </c>
      <c r="J2891" s="228">
        <v>6</v>
      </c>
      <c r="K2891" s="228">
        <v>6</v>
      </c>
      <c r="L2891" s="231">
        <v>6</v>
      </c>
      <c r="N2891" s="119" t="str">
        <f t="shared" si="135"/>
        <v>828180-99901-L</v>
      </c>
      <c r="O2891" s="122" t="str">
        <f>IF(B2891="NET","",IF(B2891="","",IFERROR(VLOOKUP(N2891,EAN!$A:$B,2,FALSE),"MANGLER - MÅ OPPDATERE EAN-FANEN")))</f>
        <v>MANGLER - MÅ OPPDATERE EAN-FANEN</v>
      </c>
      <c r="P2891" s="119">
        <f t="shared" si="136"/>
        <v>6</v>
      </c>
      <c r="Q2891" s="119">
        <f t="shared" si="137"/>
        <v>6</v>
      </c>
      <c r="S2891" s="137"/>
      <c r="U2891"/>
    </row>
    <row r="2892" spans="1:21" x14ac:dyDescent="0.2">
      <c r="A2892" s="228">
        <v>828180</v>
      </c>
      <c r="B2892" s="228" t="s">
        <v>3483</v>
      </c>
      <c r="C2892" s="228" t="s">
        <v>4204</v>
      </c>
      <c r="D2892" s="228" t="s">
        <v>653</v>
      </c>
      <c r="E2892" s="228" t="s">
        <v>4364</v>
      </c>
      <c r="F2892" s="228" t="s">
        <v>68</v>
      </c>
      <c r="G2892" s="228" t="s">
        <v>128</v>
      </c>
      <c r="H2892" s="228">
        <v>16</v>
      </c>
      <c r="I2892" s="228">
        <v>16</v>
      </c>
      <c r="J2892" s="228">
        <v>16</v>
      </c>
      <c r="K2892" s="228">
        <v>16</v>
      </c>
      <c r="L2892" s="231">
        <v>16</v>
      </c>
      <c r="N2892" s="119" t="str">
        <f t="shared" si="135"/>
        <v>828180-99901-XL</v>
      </c>
      <c r="O2892" s="122" t="str">
        <f>IF(B2892="NET","",IF(B2892="","",IFERROR(VLOOKUP(N2892,EAN!$A:$B,2,FALSE),"MANGLER - MÅ OPPDATERE EAN-FANEN")))</f>
        <v>MANGLER - MÅ OPPDATERE EAN-FANEN</v>
      </c>
      <c r="P2892" s="119">
        <f t="shared" si="136"/>
        <v>16</v>
      </c>
      <c r="Q2892" s="119">
        <f t="shared" si="137"/>
        <v>16</v>
      </c>
      <c r="S2892" s="137"/>
      <c r="U2892"/>
    </row>
    <row r="2893" spans="1:21" x14ac:dyDescent="0.2">
      <c r="A2893" s="229">
        <v>828181</v>
      </c>
      <c r="B2893" s="228" t="s">
        <v>248</v>
      </c>
      <c r="C2893" s="228"/>
      <c r="D2893" s="228"/>
      <c r="E2893" s="228"/>
      <c r="F2893" s="228"/>
      <c r="G2893" s="228"/>
      <c r="H2893" s="229">
        <v>202226</v>
      </c>
      <c r="I2893" s="229">
        <v>202227</v>
      </c>
      <c r="J2893" s="229">
        <v>202228</v>
      </c>
      <c r="K2893" s="229">
        <v>202229</v>
      </c>
      <c r="L2893" s="232">
        <v>202234</v>
      </c>
      <c r="N2893" s="119" t="str">
        <f t="shared" si="135"/>
        <v>828181-</v>
      </c>
      <c r="O2893" s="122" t="str">
        <f>IF(B2893="NET","",IF(B2893="","",IFERROR(VLOOKUP(N2893,EAN!$A:$B,2,FALSE),"MANGLER - MÅ OPPDATERE EAN-FANEN")))</f>
        <v/>
      </c>
      <c r="P2893" s="119">
        <f t="shared" si="136"/>
        <v>202226</v>
      </c>
      <c r="Q2893" s="119">
        <f t="shared" si="137"/>
        <v>202234</v>
      </c>
      <c r="S2893" s="137"/>
      <c r="U2893"/>
    </row>
    <row r="2894" spans="1:21" x14ac:dyDescent="0.2">
      <c r="A2894" s="228">
        <v>828181</v>
      </c>
      <c r="B2894" s="228" t="s">
        <v>3484</v>
      </c>
      <c r="C2894" s="228" t="s">
        <v>4204</v>
      </c>
      <c r="D2894" s="228" t="s">
        <v>654</v>
      </c>
      <c r="E2894" s="228" t="s">
        <v>4364</v>
      </c>
      <c r="F2894" s="228" t="s">
        <v>69</v>
      </c>
      <c r="G2894" s="228" t="s">
        <v>128</v>
      </c>
      <c r="H2894" s="228">
        <v>17</v>
      </c>
      <c r="I2894" s="228">
        <v>17</v>
      </c>
      <c r="J2894" s="228">
        <v>17</v>
      </c>
      <c r="K2894" s="228">
        <v>17</v>
      </c>
      <c r="L2894" s="231">
        <v>17</v>
      </c>
      <c r="N2894" s="119" t="str">
        <f t="shared" si="135"/>
        <v>828181-99901-XS</v>
      </c>
      <c r="O2894" s="122" t="str">
        <f>IF(B2894="NET","",IF(B2894="","",IFERROR(VLOOKUP(N2894,EAN!$A:$B,2,FALSE),"MANGLER - MÅ OPPDATERE EAN-FANEN")))</f>
        <v>MANGLER - MÅ OPPDATERE EAN-FANEN</v>
      </c>
      <c r="P2894" s="119">
        <f t="shared" si="136"/>
        <v>17</v>
      </c>
      <c r="Q2894" s="119">
        <f t="shared" si="137"/>
        <v>17</v>
      </c>
      <c r="S2894" s="137"/>
      <c r="U2894"/>
    </row>
    <row r="2895" spans="1:21" x14ac:dyDescent="0.2">
      <c r="A2895" s="228">
        <v>828181</v>
      </c>
      <c r="B2895" s="228" t="s">
        <v>3484</v>
      </c>
      <c r="C2895" s="228" t="s">
        <v>4204</v>
      </c>
      <c r="D2895" s="228" t="s">
        <v>650</v>
      </c>
      <c r="E2895" s="228" t="s">
        <v>4364</v>
      </c>
      <c r="F2895" s="228" t="s">
        <v>8</v>
      </c>
      <c r="G2895" s="228" t="s">
        <v>128</v>
      </c>
      <c r="H2895" s="228">
        <v>28</v>
      </c>
      <c r="I2895" s="228">
        <v>28</v>
      </c>
      <c r="J2895" s="228">
        <v>28</v>
      </c>
      <c r="K2895" s="228">
        <v>28</v>
      </c>
      <c r="L2895" s="231">
        <v>28</v>
      </c>
      <c r="N2895" s="119" t="str">
        <f t="shared" si="135"/>
        <v>828181-99901-S</v>
      </c>
      <c r="O2895" s="122" t="str">
        <f>IF(B2895="NET","",IF(B2895="","",IFERROR(VLOOKUP(N2895,EAN!$A:$B,2,FALSE),"MANGLER - MÅ OPPDATERE EAN-FANEN")))</f>
        <v>MANGLER - MÅ OPPDATERE EAN-FANEN</v>
      </c>
      <c r="P2895" s="119">
        <f t="shared" si="136"/>
        <v>28</v>
      </c>
      <c r="Q2895" s="119">
        <f t="shared" si="137"/>
        <v>28</v>
      </c>
      <c r="S2895" s="137"/>
      <c r="U2895"/>
    </row>
    <row r="2896" spans="1:21" x14ac:dyDescent="0.2">
      <c r="A2896" s="228">
        <v>828181</v>
      </c>
      <c r="B2896" s="228" t="s">
        <v>3484</v>
      </c>
      <c r="C2896" s="228" t="s">
        <v>4204</v>
      </c>
      <c r="D2896" s="228" t="s">
        <v>651</v>
      </c>
      <c r="E2896" s="228" t="s">
        <v>4364</v>
      </c>
      <c r="F2896" s="228" t="s">
        <v>7</v>
      </c>
      <c r="G2896" s="228" t="s">
        <v>128</v>
      </c>
      <c r="H2896" s="228">
        <v>21</v>
      </c>
      <c r="I2896" s="228">
        <v>21</v>
      </c>
      <c r="J2896" s="228">
        <v>21</v>
      </c>
      <c r="K2896" s="228">
        <v>21</v>
      </c>
      <c r="L2896" s="231">
        <v>21</v>
      </c>
      <c r="N2896" s="119" t="str">
        <f t="shared" si="135"/>
        <v>828181-99901-M</v>
      </c>
      <c r="O2896" s="122" t="str">
        <f>IF(B2896="NET","",IF(B2896="","",IFERROR(VLOOKUP(N2896,EAN!$A:$B,2,FALSE),"MANGLER - MÅ OPPDATERE EAN-FANEN")))</f>
        <v>MANGLER - MÅ OPPDATERE EAN-FANEN</v>
      </c>
      <c r="P2896" s="119">
        <f t="shared" si="136"/>
        <v>21</v>
      </c>
      <c r="Q2896" s="119">
        <f t="shared" si="137"/>
        <v>21</v>
      </c>
      <c r="S2896" s="137"/>
      <c r="U2896"/>
    </row>
    <row r="2897" spans="1:21" x14ac:dyDescent="0.2">
      <c r="A2897" s="228">
        <v>828181</v>
      </c>
      <c r="B2897" s="228" t="s">
        <v>3484</v>
      </c>
      <c r="C2897" s="228" t="s">
        <v>4204</v>
      </c>
      <c r="D2897" s="228" t="s">
        <v>652</v>
      </c>
      <c r="E2897" s="228" t="s">
        <v>4364</v>
      </c>
      <c r="F2897" s="228" t="s">
        <v>67</v>
      </c>
      <c r="G2897" s="228" t="s">
        <v>128</v>
      </c>
      <c r="H2897" s="228">
        <v>28</v>
      </c>
      <c r="I2897" s="228">
        <v>28</v>
      </c>
      <c r="J2897" s="228">
        <v>28</v>
      </c>
      <c r="K2897" s="228">
        <v>28</v>
      </c>
      <c r="L2897" s="231">
        <v>28</v>
      </c>
      <c r="N2897" s="119" t="str">
        <f t="shared" si="135"/>
        <v>828181-99901-L</v>
      </c>
      <c r="O2897" s="122" t="str">
        <f>IF(B2897="NET","",IF(B2897="","",IFERROR(VLOOKUP(N2897,EAN!$A:$B,2,FALSE),"MANGLER - MÅ OPPDATERE EAN-FANEN")))</f>
        <v>MANGLER - MÅ OPPDATERE EAN-FANEN</v>
      </c>
      <c r="P2897" s="119">
        <f t="shared" si="136"/>
        <v>28</v>
      </c>
      <c r="Q2897" s="119">
        <f t="shared" si="137"/>
        <v>28</v>
      </c>
      <c r="S2897" s="137"/>
      <c r="U2897"/>
    </row>
    <row r="2898" spans="1:21" x14ac:dyDescent="0.2">
      <c r="A2898" s="229">
        <v>828182</v>
      </c>
      <c r="B2898" s="228" t="s">
        <v>248</v>
      </c>
      <c r="C2898" s="228"/>
      <c r="D2898" s="228"/>
      <c r="E2898" s="228"/>
      <c r="F2898" s="228"/>
      <c r="G2898" s="228"/>
      <c r="H2898" s="229">
        <v>202226</v>
      </c>
      <c r="I2898" s="229">
        <v>202227</v>
      </c>
      <c r="J2898" s="229">
        <v>202228</v>
      </c>
      <c r="K2898" s="229">
        <v>202229</v>
      </c>
      <c r="L2898" s="232">
        <v>202234</v>
      </c>
      <c r="N2898" s="119" t="str">
        <f t="shared" si="135"/>
        <v>828182-</v>
      </c>
      <c r="O2898" s="122" t="str">
        <f>IF(B2898="NET","",IF(B2898="","",IFERROR(VLOOKUP(N2898,EAN!$A:$B,2,FALSE),"MANGLER - MÅ OPPDATERE EAN-FANEN")))</f>
        <v/>
      </c>
      <c r="P2898" s="119">
        <f t="shared" si="136"/>
        <v>202226</v>
      </c>
      <c r="Q2898" s="119">
        <f t="shared" si="137"/>
        <v>202234</v>
      </c>
      <c r="S2898" s="137"/>
      <c r="U2898"/>
    </row>
    <row r="2899" spans="1:21" x14ac:dyDescent="0.2">
      <c r="A2899" s="228">
        <v>828182</v>
      </c>
      <c r="B2899" s="228" t="s">
        <v>3485</v>
      </c>
      <c r="C2899" s="228" t="s">
        <v>4204</v>
      </c>
      <c r="D2899" s="228" t="s">
        <v>3477</v>
      </c>
      <c r="E2899" s="228" t="s">
        <v>4386</v>
      </c>
      <c r="F2899" s="228" t="s">
        <v>8</v>
      </c>
      <c r="G2899" s="228" t="s">
        <v>504</v>
      </c>
      <c r="H2899" s="228">
        <v>1</v>
      </c>
      <c r="I2899" s="228">
        <v>1</v>
      </c>
      <c r="J2899" s="228">
        <v>1</v>
      </c>
      <c r="K2899" s="228">
        <v>1</v>
      </c>
      <c r="L2899" s="231">
        <v>1</v>
      </c>
      <c r="N2899" s="119" t="str">
        <f t="shared" ref="N2899:N2962" si="138">CONCATENATE(A2899,"-",D2899)</f>
        <v>828182-11001-S</v>
      </c>
      <c r="O2899" s="122" t="str">
        <f>IF(B2899="NET","",IF(B2899="","",IFERROR(VLOOKUP(N2899,EAN!$A:$B,2,FALSE),"MANGLER - MÅ OPPDATERE EAN-FANEN")))</f>
        <v>MANGLER - MÅ OPPDATERE EAN-FANEN</v>
      </c>
      <c r="P2899" s="119">
        <f t="shared" ref="P2899:P2962" si="139">H2899</f>
        <v>1</v>
      </c>
      <c r="Q2899" s="119">
        <f t="shared" ref="Q2899:Q2962" si="140">L2899</f>
        <v>1</v>
      </c>
      <c r="S2899" s="137"/>
      <c r="U2899"/>
    </row>
    <row r="2900" spans="1:21" x14ac:dyDescent="0.2">
      <c r="A2900" s="228">
        <v>828182</v>
      </c>
      <c r="B2900" s="228" t="s">
        <v>3485</v>
      </c>
      <c r="C2900" s="228" t="s">
        <v>4204</v>
      </c>
      <c r="D2900" s="228" t="s">
        <v>3478</v>
      </c>
      <c r="E2900" s="228" t="s">
        <v>4386</v>
      </c>
      <c r="F2900" s="228" t="s">
        <v>7</v>
      </c>
      <c r="G2900" s="228" t="s">
        <v>504</v>
      </c>
      <c r="H2900" s="228">
        <v>0</v>
      </c>
      <c r="I2900" s="228">
        <v>0</v>
      </c>
      <c r="J2900" s="228">
        <v>0</v>
      </c>
      <c r="K2900" s="228">
        <v>0</v>
      </c>
      <c r="L2900" s="231">
        <v>0</v>
      </c>
      <c r="N2900" s="119" t="str">
        <f t="shared" si="138"/>
        <v>828182-11001-M</v>
      </c>
      <c r="O2900" s="122" t="str">
        <f>IF(B2900="NET","",IF(B2900="","",IFERROR(VLOOKUP(N2900,EAN!$A:$B,2,FALSE),"MANGLER - MÅ OPPDATERE EAN-FANEN")))</f>
        <v>MANGLER - MÅ OPPDATERE EAN-FANEN</v>
      </c>
      <c r="P2900" s="119">
        <f t="shared" si="139"/>
        <v>0</v>
      </c>
      <c r="Q2900" s="119">
        <f t="shared" si="140"/>
        <v>0</v>
      </c>
      <c r="S2900" s="137"/>
      <c r="U2900"/>
    </row>
    <row r="2901" spans="1:21" x14ac:dyDescent="0.2">
      <c r="A2901" s="228">
        <v>828182</v>
      </c>
      <c r="B2901" s="228" t="s">
        <v>3485</v>
      </c>
      <c r="C2901" s="228" t="s">
        <v>4204</v>
      </c>
      <c r="D2901" s="228" t="s">
        <v>3479</v>
      </c>
      <c r="E2901" s="228" t="s">
        <v>4386</v>
      </c>
      <c r="F2901" s="228" t="s">
        <v>67</v>
      </c>
      <c r="G2901" s="228" t="s">
        <v>504</v>
      </c>
      <c r="H2901" s="228">
        <v>1</v>
      </c>
      <c r="I2901" s="228">
        <v>1</v>
      </c>
      <c r="J2901" s="228">
        <v>1</v>
      </c>
      <c r="K2901" s="228">
        <v>1</v>
      </c>
      <c r="L2901" s="231">
        <v>1</v>
      </c>
      <c r="N2901" s="119" t="str">
        <f t="shared" si="138"/>
        <v>828182-11001-L</v>
      </c>
      <c r="O2901" s="122" t="str">
        <f>IF(B2901="NET","",IF(B2901="","",IFERROR(VLOOKUP(N2901,EAN!$A:$B,2,FALSE),"MANGLER - MÅ OPPDATERE EAN-FANEN")))</f>
        <v>MANGLER - MÅ OPPDATERE EAN-FANEN</v>
      </c>
      <c r="P2901" s="119">
        <f t="shared" si="139"/>
        <v>1</v>
      </c>
      <c r="Q2901" s="119">
        <f t="shared" si="140"/>
        <v>1</v>
      </c>
      <c r="S2901" s="137"/>
      <c r="U2901"/>
    </row>
    <row r="2902" spans="1:21" x14ac:dyDescent="0.2">
      <c r="A2902" s="228">
        <v>828182</v>
      </c>
      <c r="B2902" s="228" t="s">
        <v>3485</v>
      </c>
      <c r="C2902" s="228" t="s">
        <v>4204</v>
      </c>
      <c r="D2902" s="228" t="s">
        <v>3480</v>
      </c>
      <c r="E2902" s="228" t="s">
        <v>4386</v>
      </c>
      <c r="F2902" s="228" t="s">
        <v>68</v>
      </c>
      <c r="G2902" s="228" t="s">
        <v>504</v>
      </c>
      <c r="H2902" s="228">
        <v>2</v>
      </c>
      <c r="I2902" s="228">
        <v>2</v>
      </c>
      <c r="J2902" s="228">
        <v>2</v>
      </c>
      <c r="K2902" s="228">
        <v>2</v>
      </c>
      <c r="L2902" s="231">
        <v>2</v>
      </c>
      <c r="N2902" s="119" t="str">
        <f t="shared" si="138"/>
        <v>828182-11001-XL</v>
      </c>
      <c r="O2902" s="122" t="str">
        <f>IF(B2902="NET","",IF(B2902="","",IFERROR(VLOOKUP(N2902,EAN!$A:$B,2,FALSE),"MANGLER - MÅ OPPDATERE EAN-FANEN")))</f>
        <v>MANGLER - MÅ OPPDATERE EAN-FANEN</v>
      </c>
      <c r="P2902" s="119">
        <f t="shared" si="139"/>
        <v>2</v>
      </c>
      <c r="Q2902" s="119">
        <f t="shared" si="140"/>
        <v>2</v>
      </c>
      <c r="S2902" s="137"/>
      <c r="U2902"/>
    </row>
    <row r="2903" spans="1:21" x14ac:dyDescent="0.2">
      <c r="A2903" s="228">
        <v>828182</v>
      </c>
      <c r="B2903" s="228" t="s">
        <v>3485</v>
      </c>
      <c r="C2903" s="228" t="s">
        <v>4204</v>
      </c>
      <c r="D2903" s="228" t="s">
        <v>3393</v>
      </c>
      <c r="E2903" s="228" t="s">
        <v>3309</v>
      </c>
      <c r="F2903" s="228" t="s">
        <v>8</v>
      </c>
      <c r="G2903" s="228" t="s">
        <v>128</v>
      </c>
      <c r="H2903" s="228">
        <v>0</v>
      </c>
      <c r="I2903" s="228">
        <v>0</v>
      </c>
      <c r="J2903" s="228">
        <v>0</v>
      </c>
      <c r="K2903" s="228">
        <v>0</v>
      </c>
      <c r="L2903" s="231">
        <v>0</v>
      </c>
      <c r="N2903" s="119" t="str">
        <f t="shared" si="138"/>
        <v>828182-44002-S</v>
      </c>
      <c r="O2903" s="122" t="str">
        <f>IF(B2903="NET","",IF(B2903="","",IFERROR(VLOOKUP(N2903,EAN!$A:$B,2,FALSE),"MANGLER - MÅ OPPDATERE EAN-FANEN")))</f>
        <v>MANGLER - MÅ OPPDATERE EAN-FANEN</v>
      </c>
      <c r="P2903" s="119">
        <f t="shared" si="139"/>
        <v>0</v>
      </c>
      <c r="Q2903" s="119">
        <f t="shared" si="140"/>
        <v>0</v>
      </c>
      <c r="S2903" s="137"/>
      <c r="U2903"/>
    </row>
    <row r="2904" spans="1:21" x14ac:dyDescent="0.2">
      <c r="A2904" s="228">
        <v>828182</v>
      </c>
      <c r="B2904" s="228" t="s">
        <v>3485</v>
      </c>
      <c r="C2904" s="228" t="s">
        <v>4204</v>
      </c>
      <c r="D2904" s="228" t="s">
        <v>3394</v>
      </c>
      <c r="E2904" s="228" t="s">
        <v>3309</v>
      </c>
      <c r="F2904" s="228" t="s">
        <v>7</v>
      </c>
      <c r="G2904" s="228" t="s">
        <v>128</v>
      </c>
      <c r="H2904" s="228">
        <v>0</v>
      </c>
      <c r="I2904" s="228">
        <v>0</v>
      </c>
      <c r="J2904" s="228">
        <v>0</v>
      </c>
      <c r="K2904" s="228">
        <v>0</v>
      </c>
      <c r="L2904" s="231">
        <v>0</v>
      </c>
      <c r="N2904" s="119" t="str">
        <f t="shared" si="138"/>
        <v>828182-44002-M</v>
      </c>
      <c r="O2904" s="122" t="str">
        <f>IF(B2904="NET","",IF(B2904="","",IFERROR(VLOOKUP(N2904,EAN!$A:$B,2,FALSE),"MANGLER - MÅ OPPDATERE EAN-FANEN")))</f>
        <v>MANGLER - MÅ OPPDATERE EAN-FANEN</v>
      </c>
      <c r="P2904" s="119">
        <f t="shared" si="139"/>
        <v>0</v>
      </c>
      <c r="Q2904" s="119">
        <f t="shared" si="140"/>
        <v>0</v>
      </c>
      <c r="S2904" s="137"/>
      <c r="U2904"/>
    </row>
    <row r="2905" spans="1:21" x14ac:dyDescent="0.2">
      <c r="A2905" s="228">
        <v>828182</v>
      </c>
      <c r="B2905" s="228" t="s">
        <v>3485</v>
      </c>
      <c r="C2905" s="228" t="s">
        <v>4204</v>
      </c>
      <c r="D2905" s="228" t="s">
        <v>3395</v>
      </c>
      <c r="E2905" s="228" t="s">
        <v>3309</v>
      </c>
      <c r="F2905" s="228" t="s">
        <v>67</v>
      </c>
      <c r="G2905" s="228" t="s">
        <v>128</v>
      </c>
      <c r="H2905" s="228">
        <v>0</v>
      </c>
      <c r="I2905" s="228">
        <v>0</v>
      </c>
      <c r="J2905" s="228">
        <v>0</v>
      </c>
      <c r="K2905" s="228">
        <v>0</v>
      </c>
      <c r="L2905" s="231">
        <v>0</v>
      </c>
      <c r="N2905" s="119" t="str">
        <f t="shared" si="138"/>
        <v>828182-44002-L</v>
      </c>
      <c r="O2905" s="122" t="str">
        <f>IF(B2905="NET","",IF(B2905="","",IFERROR(VLOOKUP(N2905,EAN!$A:$B,2,FALSE),"MANGLER - MÅ OPPDATERE EAN-FANEN")))</f>
        <v>MANGLER - MÅ OPPDATERE EAN-FANEN</v>
      </c>
      <c r="P2905" s="119">
        <f t="shared" si="139"/>
        <v>0</v>
      </c>
      <c r="Q2905" s="119">
        <f t="shared" si="140"/>
        <v>0</v>
      </c>
      <c r="S2905" s="137"/>
      <c r="U2905"/>
    </row>
    <row r="2906" spans="1:21" x14ac:dyDescent="0.2">
      <c r="A2906" s="228">
        <v>828182</v>
      </c>
      <c r="B2906" s="228" t="s">
        <v>3485</v>
      </c>
      <c r="C2906" s="228" t="s">
        <v>4204</v>
      </c>
      <c r="D2906" s="228" t="s">
        <v>3396</v>
      </c>
      <c r="E2906" s="228" t="s">
        <v>3309</v>
      </c>
      <c r="F2906" s="228" t="s">
        <v>68</v>
      </c>
      <c r="G2906" s="228" t="s">
        <v>128</v>
      </c>
      <c r="H2906" s="228">
        <v>0</v>
      </c>
      <c r="I2906" s="228">
        <v>0</v>
      </c>
      <c r="J2906" s="228">
        <v>0</v>
      </c>
      <c r="K2906" s="228">
        <v>0</v>
      </c>
      <c r="L2906" s="231">
        <v>0</v>
      </c>
      <c r="N2906" s="119" t="str">
        <f t="shared" si="138"/>
        <v>828182-44002-XL</v>
      </c>
      <c r="O2906" s="122" t="str">
        <f>IF(B2906="NET","",IF(B2906="","",IFERROR(VLOOKUP(N2906,EAN!$A:$B,2,FALSE),"MANGLER - MÅ OPPDATERE EAN-FANEN")))</f>
        <v>MANGLER - MÅ OPPDATERE EAN-FANEN</v>
      </c>
      <c r="P2906" s="119">
        <f t="shared" si="139"/>
        <v>0</v>
      </c>
      <c r="Q2906" s="119">
        <f t="shared" si="140"/>
        <v>0</v>
      </c>
      <c r="S2906" s="137"/>
      <c r="U2906"/>
    </row>
    <row r="2907" spans="1:21" x14ac:dyDescent="0.2">
      <c r="A2907" s="228">
        <v>828182</v>
      </c>
      <c r="B2907" s="228" t="s">
        <v>3485</v>
      </c>
      <c r="C2907" s="228" t="s">
        <v>4204</v>
      </c>
      <c r="D2907" s="228" t="s">
        <v>650</v>
      </c>
      <c r="E2907" s="228" t="s">
        <v>4364</v>
      </c>
      <c r="F2907" s="228" t="s">
        <v>8</v>
      </c>
      <c r="G2907" s="228" t="s">
        <v>128</v>
      </c>
      <c r="H2907" s="228">
        <v>0</v>
      </c>
      <c r="I2907" s="228">
        <v>0</v>
      </c>
      <c r="J2907" s="228">
        <v>0</v>
      </c>
      <c r="K2907" s="228">
        <v>0</v>
      </c>
      <c r="L2907" s="231">
        <v>0</v>
      </c>
      <c r="N2907" s="119" t="str">
        <f t="shared" si="138"/>
        <v>828182-99901-S</v>
      </c>
      <c r="O2907" s="122" t="str">
        <f>IF(B2907="NET","",IF(B2907="","",IFERROR(VLOOKUP(N2907,EAN!$A:$B,2,FALSE),"MANGLER - MÅ OPPDATERE EAN-FANEN")))</f>
        <v>MANGLER - MÅ OPPDATERE EAN-FANEN</v>
      </c>
      <c r="P2907" s="119">
        <f t="shared" si="139"/>
        <v>0</v>
      </c>
      <c r="Q2907" s="119">
        <f t="shared" si="140"/>
        <v>0</v>
      </c>
      <c r="S2907" s="137"/>
      <c r="U2907"/>
    </row>
    <row r="2908" spans="1:21" x14ac:dyDescent="0.2">
      <c r="A2908" s="228">
        <v>828182</v>
      </c>
      <c r="B2908" s="228" t="s">
        <v>3485</v>
      </c>
      <c r="C2908" s="228" t="s">
        <v>4204</v>
      </c>
      <c r="D2908" s="228" t="s">
        <v>651</v>
      </c>
      <c r="E2908" s="228" t="s">
        <v>4364</v>
      </c>
      <c r="F2908" s="228" t="s">
        <v>7</v>
      </c>
      <c r="G2908" s="228" t="s">
        <v>128</v>
      </c>
      <c r="H2908" s="228">
        <v>4</v>
      </c>
      <c r="I2908" s="228">
        <v>4</v>
      </c>
      <c r="J2908" s="228">
        <v>4</v>
      </c>
      <c r="K2908" s="228">
        <v>4</v>
      </c>
      <c r="L2908" s="231">
        <v>4</v>
      </c>
      <c r="N2908" s="119" t="str">
        <f t="shared" si="138"/>
        <v>828182-99901-M</v>
      </c>
      <c r="O2908" s="122" t="str">
        <f>IF(B2908="NET","",IF(B2908="","",IFERROR(VLOOKUP(N2908,EAN!$A:$B,2,FALSE),"MANGLER - MÅ OPPDATERE EAN-FANEN")))</f>
        <v>MANGLER - MÅ OPPDATERE EAN-FANEN</v>
      </c>
      <c r="P2908" s="119">
        <f t="shared" si="139"/>
        <v>4</v>
      </c>
      <c r="Q2908" s="119">
        <f t="shared" si="140"/>
        <v>4</v>
      </c>
      <c r="S2908" s="137"/>
      <c r="U2908"/>
    </row>
    <row r="2909" spans="1:21" x14ac:dyDescent="0.2">
      <c r="A2909" s="228">
        <v>828182</v>
      </c>
      <c r="B2909" s="228" t="s">
        <v>3485</v>
      </c>
      <c r="C2909" s="228" t="s">
        <v>4204</v>
      </c>
      <c r="D2909" s="228" t="s">
        <v>652</v>
      </c>
      <c r="E2909" s="228" t="s">
        <v>4364</v>
      </c>
      <c r="F2909" s="228" t="s">
        <v>67</v>
      </c>
      <c r="G2909" s="228" t="s">
        <v>128</v>
      </c>
      <c r="H2909" s="228">
        <v>2</v>
      </c>
      <c r="I2909" s="228">
        <v>2</v>
      </c>
      <c r="J2909" s="228">
        <v>2</v>
      </c>
      <c r="K2909" s="228">
        <v>2</v>
      </c>
      <c r="L2909" s="231">
        <v>2</v>
      </c>
      <c r="N2909" s="119" t="str">
        <f t="shared" si="138"/>
        <v>828182-99901-L</v>
      </c>
      <c r="O2909" s="122" t="str">
        <f>IF(B2909="NET","",IF(B2909="","",IFERROR(VLOOKUP(N2909,EAN!$A:$B,2,FALSE),"MANGLER - MÅ OPPDATERE EAN-FANEN")))</f>
        <v>MANGLER - MÅ OPPDATERE EAN-FANEN</v>
      </c>
      <c r="P2909" s="119">
        <f t="shared" si="139"/>
        <v>2</v>
      </c>
      <c r="Q2909" s="119">
        <f t="shared" si="140"/>
        <v>2</v>
      </c>
      <c r="S2909" s="137"/>
      <c r="U2909"/>
    </row>
    <row r="2910" spans="1:21" x14ac:dyDescent="0.2">
      <c r="A2910" s="228">
        <v>828182</v>
      </c>
      <c r="B2910" s="228" t="s">
        <v>3485</v>
      </c>
      <c r="C2910" s="228" t="s">
        <v>4204</v>
      </c>
      <c r="D2910" s="228" t="s">
        <v>653</v>
      </c>
      <c r="E2910" s="228" t="s">
        <v>4364</v>
      </c>
      <c r="F2910" s="228" t="s">
        <v>68</v>
      </c>
      <c r="G2910" s="228" t="s">
        <v>128</v>
      </c>
      <c r="H2910" s="228">
        <v>4</v>
      </c>
      <c r="I2910" s="228">
        <v>4</v>
      </c>
      <c r="J2910" s="228">
        <v>4</v>
      </c>
      <c r="K2910" s="228">
        <v>4</v>
      </c>
      <c r="L2910" s="231">
        <v>4</v>
      </c>
      <c r="N2910" s="119" t="str">
        <f t="shared" si="138"/>
        <v>828182-99901-XL</v>
      </c>
      <c r="O2910" s="122" t="str">
        <f>IF(B2910="NET","",IF(B2910="","",IFERROR(VLOOKUP(N2910,EAN!$A:$B,2,FALSE),"MANGLER - MÅ OPPDATERE EAN-FANEN")))</f>
        <v>MANGLER - MÅ OPPDATERE EAN-FANEN</v>
      </c>
      <c r="P2910" s="119">
        <f t="shared" si="139"/>
        <v>4</v>
      </c>
      <c r="Q2910" s="119">
        <f t="shared" si="140"/>
        <v>4</v>
      </c>
      <c r="S2910" s="137"/>
      <c r="U2910"/>
    </row>
    <row r="2911" spans="1:21" x14ac:dyDescent="0.2">
      <c r="A2911" s="229">
        <v>828183</v>
      </c>
      <c r="B2911" s="228" t="s">
        <v>248</v>
      </c>
      <c r="C2911" s="228"/>
      <c r="D2911" s="228"/>
      <c r="E2911" s="228"/>
      <c r="F2911" s="228"/>
      <c r="G2911" s="228"/>
      <c r="H2911" s="229">
        <v>202226</v>
      </c>
      <c r="I2911" s="229">
        <v>202227</v>
      </c>
      <c r="J2911" s="229">
        <v>202228</v>
      </c>
      <c r="K2911" s="229">
        <v>202229</v>
      </c>
      <c r="L2911" s="232">
        <v>202234</v>
      </c>
      <c r="N2911" s="119" t="str">
        <f t="shared" si="138"/>
        <v>828183-</v>
      </c>
      <c r="O2911" s="122" t="str">
        <f>IF(B2911="NET","",IF(B2911="","",IFERROR(VLOOKUP(N2911,EAN!$A:$B,2,FALSE),"MANGLER - MÅ OPPDATERE EAN-FANEN")))</f>
        <v/>
      </c>
      <c r="P2911" s="119">
        <f t="shared" si="139"/>
        <v>202226</v>
      </c>
      <c r="Q2911" s="119">
        <f t="shared" si="140"/>
        <v>202234</v>
      </c>
      <c r="S2911" s="137"/>
      <c r="U2911"/>
    </row>
    <row r="2912" spans="1:21" x14ac:dyDescent="0.2">
      <c r="A2912" s="228">
        <v>828183</v>
      </c>
      <c r="B2912" s="228" t="s">
        <v>3486</v>
      </c>
      <c r="C2912" s="228" t="s">
        <v>4204</v>
      </c>
      <c r="D2912" s="228" t="s">
        <v>3482</v>
      </c>
      <c r="E2912" s="228" t="s">
        <v>4386</v>
      </c>
      <c r="F2912" s="228" t="s">
        <v>69</v>
      </c>
      <c r="G2912" s="228" t="s">
        <v>504</v>
      </c>
      <c r="H2912" s="228">
        <v>19</v>
      </c>
      <c r="I2912" s="228">
        <v>19</v>
      </c>
      <c r="J2912" s="228">
        <v>19</v>
      </c>
      <c r="K2912" s="228">
        <v>19</v>
      </c>
      <c r="L2912" s="231">
        <v>19</v>
      </c>
      <c r="N2912" s="119" t="str">
        <f t="shared" si="138"/>
        <v>828183-11001-XS</v>
      </c>
      <c r="O2912" s="122" t="str">
        <f>IF(B2912="NET","",IF(B2912="","",IFERROR(VLOOKUP(N2912,EAN!$A:$B,2,FALSE),"MANGLER - MÅ OPPDATERE EAN-FANEN")))</f>
        <v>MANGLER - MÅ OPPDATERE EAN-FANEN</v>
      </c>
      <c r="P2912" s="119">
        <f t="shared" si="139"/>
        <v>19</v>
      </c>
      <c r="Q2912" s="119">
        <f t="shared" si="140"/>
        <v>19</v>
      </c>
      <c r="S2912" s="137"/>
      <c r="U2912"/>
    </row>
    <row r="2913" spans="1:21" x14ac:dyDescent="0.2">
      <c r="A2913" s="228">
        <v>828183</v>
      </c>
      <c r="B2913" s="228" t="s">
        <v>3486</v>
      </c>
      <c r="C2913" s="228" t="s">
        <v>4204</v>
      </c>
      <c r="D2913" s="228" t="s">
        <v>3477</v>
      </c>
      <c r="E2913" s="228" t="s">
        <v>4386</v>
      </c>
      <c r="F2913" s="228" t="s">
        <v>8</v>
      </c>
      <c r="G2913" s="228" t="s">
        <v>504</v>
      </c>
      <c r="H2913" s="228">
        <v>31</v>
      </c>
      <c r="I2913" s="228">
        <v>31</v>
      </c>
      <c r="J2913" s="228">
        <v>31</v>
      </c>
      <c r="K2913" s="228">
        <v>31</v>
      </c>
      <c r="L2913" s="231">
        <v>31</v>
      </c>
      <c r="N2913" s="119" t="str">
        <f t="shared" si="138"/>
        <v>828183-11001-S</v>
      </c>
      <c r="O2913" s="122" t="str">
        <f>IF(B2913="NET","",IF(B2913="","",IFERROR(VLOOKUP(N2913,EAN!$A:$B,2,FALSE),"MANGLER - MÅ OPPDATERE EAN-FANEN")))</f>
        <v>MANGLER - MÅ OPPDATERE EAN-FANEN</v>
      </c>
      <c r="P2913" s="119">
        <f t="shared" si="139"/>
        <v>31</v>
      </c>
      <c r="Q2913" s="119">
        <f t="shared" si="140"/>
        <v>31</v>
      </c>
      <c r="S2913" s="137"/>
      <c r="U2913"/>
    </row>
    <row r="2914" spans="1:21" x14ac:dyDescent="0.2">
      <c r="A2914" s="228">
        <v>828183</v>
      </c>
      <c r="B2914" s="228" t="s">
        <v>3486</v>
      </c>
      <c r="C2914" s="228" t="s">
        <v>4204</v>
      </c>
      <c r="D2914" s="228" t="s">
        <v>3478</v>
      </c>
      <c r="E2914" s="228" t="s">
        <v>4386</v>
      </c>
      <c r="F2914" s="228" t="s">
        <v>7</v>
      </c>
      <c r="G2914" s="228" t="s">
        <v>504</v>
      </c>
      <c r="H2914" s="228">
        <v>40</v>
      </c>
      <c r="I2914" s="228">
        <v>40</v>
      </c>
      <c r="J2914" s="228">
        <v>40</v>
      </c>
      <c r="K2914" s="228">
        <v>40</v>
      </c>
      <c r="L2914" s="231">
        <v>40</v>
      </c>
      <c r="N2914" s="119" t="str">
        <f t="shared" si="138"/>
        <v>828183-11001-M</v>
      </c>
      <c r="O2914" s="122" t="str">
        <f>IF(B2914="NET","",IF(B2914="","",IFERROR(VLOOKUP(N2914,EAN!$A:$B,2,FALSE),"MANGLER - MÅ OPPDATERE EAN-FANEN")))</f>
        <v>MANGLER - MÅ OPPDATERE EAN-FANEN</v>
      </c>
      <c r="P2914" s="119">
        <f t="shared" si="139"/>
        <v>40</v>
      </c>
      <c r="Q2914" s="119">
        <f t="shared" si="140"/>
        <v>40</v>
      </c>
      <c r="S2914" s="137"/>
      <c r="U2914"/>
    </row>
    <row r="2915" spans="1:21" x14ac:dyDescent="0.2">
      <c r="A2915" s="228">
        <v>828183</v>
      </c>
      <c r="B2915" s="228" t="s">
        <v>3486</v>
      </c>
      <c r="C2915" s="228" t="s">
        <v>4204</v>
      </c>
      <c r="D2915" s="228" t="s">
        <v>3479</v>
      </c>
      <c r="E2915" s="228" t="s">
        <v>4386</v>
      </c>
      <c r="F2915" s="228" t="s">
        <v>67</v>
      </c>
      <c r="G2915" s="228" t="s">
        <v>504</v>
      </c>
      <c r="H2915" s="228">
        <v>49</v>
      </c>
      <c r="I2915" s="228">
        <v>49</v>
      </c>
      <c r="J2915" s="228">
        <v>49</v>
      </c>
      <c r="K2915" s="228">
        <v>49</v>
      </c>
      <c r="L2915" s="231">
        <v>49</v>
      </c>
      <c r="N2915" s="119" t="str">
        <f t="shared" si="138"/>
        <v>828183-11001-L</v>
      </c>
      <c r="O2915" s="122" t="str">
        <f>IF(B2915="NET","",IF(B2915="","",IFERROR(VLOOKUP(N2915,EAN!$A:$B,2,FALSE),"MANGLER - MÅ OPPDATERE EAN-FANEN")))</f>
        <v>MANGLER - MÅ OPPDATERE EAN-FANEN</v>
      </c>
      <c r="P2915" s="119">
        <f t="shared" si="139"/>
        <v>49</v>
      </c>
      <c r="Q2915" s="119">
        <f t="shared" si="140"/>
        <v>49</v>
      </c>
      <c r="S2915" s="137"/>
      <c r="U2915"/>
    </row>
    <row r="2916" spans="1:21" x14ac:dyDescent="0.2">
      <c r="A2916" s="228">
        <v>828183</v>
      </c>
      <c r="B2916" s="228" t="s">
        <v>3486</v>
      </c>
      <c r="C2916" s="228" t="s">
        <v>4204</v>
      </c>
      <c r="D2916" s="228" t="s">
        <v>3405</v>
      </c>
      <c r="E2916" s="228" t="s">
        <v>3309</v>
      </c>
      <c r="F2916" s="228" t="s">
        <v>69</v>
      </c>
      <c r="G2916" s="228" t="s">
        <v>128</v>
      </c>
      <c r="H2916" s="228">
        <v>0</v>
      </c>
      <c r="I2916" s="228">
        <v>0</v>
      </c>
      <c r="J2916" s="228">
        <v>0</v>
      </c>
      <c r="K2916" s="228">
        <v>0</v>
      </c>
      <c r="L2916" s="231">
        <v>0</v>
      </c>
      <c r="N2916" s="119" t="str">
        <f t="shared" si="138"/>
        <v>828183-44002-XS</v>
      </c>
      <c r="O2916" s="122" t="str">
        <f>IF(B2916="NET","",IF(B2916="","",IFERROR(VLOOKUP(N2916,EAN!$A:$B,2,FALSE),"MANGLER - MÅ OPPDATERE EAN-FANEN")))</f>
        <v>MANGLER - MÅ OPPDATERE EAN-FANEN</v>
      </c>
      <c r="P2916" s="119">
        <f t="shared" si="139"/>
        <v>0</v>
      </c>
      <c r="Q2916" s="119">
        <f t="shared" si="140"/>
        <v>0</v>
      </c>
      <c r="S2916" s="137"/>
      <c r="U2916"/>
    </row>
    <row r="2917" spans="1:21" x14ac:dyDescent="0.2">
      <c r="A2917" s="228">
        <v>828183</v>
      </c>
      <c r="B2917" s="228" t="s">
        <v>3486</v>
      </c>
      <c r="C2917" s="228" t="s">
        <v>4204</v>
      </c>
      <c r="D2917" s="228" t="s">
        <v>3393</v>
      </c>
      <c r="E2917" s="228" t="s">
        <v>3309</v>
      </c>
      <c r="F2917" s="228" t="s">
        <v>8</v>
      </c>
      <c r="G2917" s="228" t="s">
        <v>128</v>
      </c>
      <c r="H2917" s="228">
        <v>0</v>
      </c>
      <c r="I2917" s="228">
        <v>0</v>
      </c>
      <c r="J2917" s="228">
        <v>0</v>
      </c>
      <c r="K2917" s="228">
        <v>0</v>
      </c>
      <c r="L2917" s="231">
        <v>0</v>
      </c>
      <c r="N2917" s="119" t="str">
        <f t="shared" si="138"/>
        <v>828183-44002-S</v>
      </c>
      <c r="O2917" s="122" t="str">
        <f>IF(B2917="NET","",IF(B2917="","",IFERROR(VLOOKUP(N2917,EAN!$A:$B,2,FALSE),"MANGLER - MÅ OPPDATERE EAN-FANEN")))</f>
        <v>MANGLER - MÅ OPPDATERE EAN-FANEN</v>
      </c>
      <c r="P2917" s="119">
        <f t="shared" si="139"/>
        <v>0</v>
      </c>
      <c r="Q2917" s="119">
        <f t="shared" si="140"/>
        <v>0</v>
      </c>
      <c r="S2917" s="137"/>
      <c r="U2917"/>
    </row>
    <row r="2918" spans="1:21" x14ac:dyDescent="0.2">
      <c r="A2918" s="228">
        <v>828183</v>
      </c>
      <c r="B2918" s="228" t="s">
        <v>3486</v>
      </c>
      <c r="C2918" s="228" t="s">
        <v>4204</v>
      </c>
      <c r="D2918" s="228" t="s">
        <v>3394</v>
      </c>
      <c r="E2918" s="228" t="s">
        <v>3309</v>
      </c>
      <c r="F2918" s="228" t="s">
        <v>7</v>
      </c>
      <c r="G2918" s="228" t="s">
        <v>128</v>
      </c>
      <c r="H2918" s="228">
        <v>0</v>
      </c>
      <c r="I2918" s="228">
        <v>0</v>
      </c>
      <c r="J2918" s="228">
        <v>0</v>
      </c>
      <c r="K2918" s="228">
        <v>0</v>
      </c>
      <c r="L2918" s="231">
        <v>0</v>
      </c>
      <c r="N2918" s="119" t="str">
        <f t="shared" si="138"/>
        <v>828183-44002-M</v>
      </c>
      <c r="O2918" s="122" t="str">
        <f>IF(B2918="NET","",IF(B2918="","",IFERROR(VLOOKUP(N2918,EAN!$A:$B,2,FALSE),"MANGLER - MÅ OPPDATERE EAN-FANEN")))</f>
        <v>MANGLER - MÅ OPPDATERE EAN-FANEN</v>
      </c>
      <c r="P2918" s="119">
        <f t="shared" si="139"/>
        <v>0</v>
      </c>
      <c r="Q2918" s="119">
        <f t="shared" si="140"/>
        <v>0</v>
      </c>
      <c r="S2918" s="137"/>
      <c r="U2918"/>
    </row>
    <row r="2919" spans="1:21" x14ac:dyDescent="0.2">
      <c r="A2919" s="228">
        <v>828183</v>
      </c>
      <c r="B2919" s="228" t="s">
        <v>3486</v>
      </c>
      <c r="C2919" s="228" t="s">
        <v>4204</v>
      </c>
      <c r="D2919" s="228" t="s">
        <v>3395</v>
      </c>
      <c r="E2919" s="228" t="s">
        <v>3309</v>
      </c>
      <c r="F2919" s="228" t="s">
        <v>67</v>
      </c>
      <c r="G2919" s="228" t="s">
        <v>128</v>
      </c>
      <c r="H2919" s="228">
        <v>0</v>
      </c>
      <c r="I2919" s="228">
        <v>0</v>
      </c>
      <c r="J2919" s="228">
        <v>0</v>
      </c>
      <c r="K2919" s="228">
        <v>0</v>
      </c>
      <c r="L2919" s="231">
        <v>0</v>
      </c>
      <c r="N2919" s="119" t="str">
        <f t="shared" si="138"/>
        <v>828183-44002-L</v>
      </c>
      <c r="O2919" s="122" t="str">
        <f>IF(B2919="NET","",IF(B2919="","",IFERROR(VLOOKUP(N2919,EAN!$A:$B,2,FALSE),"MANGLER - MÅ OPPDATERE EAN-FANEN")))</f>
        <v>MANGLER - MÅ OPPDATERE EAN-FANEN</v>
      </c>
      <c r="P2919" s="119">
        <f t="shared" si="139"/>
        <v>0</v>
      </c>
      <c r="Q2919" s="119">
        <f t="shared" si="140"/>
        <v>0</v>
      </c>
      <c r="S2919" s="137"/>
      <c r="U2919"/>
    </row>
    <row r="2920" spans="1:21" x14ac:dyDescent="0.2">
      <c r="A2920" s="228">
        <v>828183</v>
      </c>
      <c r="B2920" s="228" t="s">
        <v>3486</v>
      </c>
      <c r="C2920" s="228" t="s">
        <v>4204</v>
      </c>
      <c r="D2920" s="228" t="s">
        <v>3419</v>
      </c>
      <c r="E2920" s="228" t="s">
        <v>4388</v>
      </c>
      <c r="F2920" s="228" t="s">
        <v>69</v>
      </c>
      <c r="G2920" s="228" t="s">
        <v>128</v>
      </c>
      <c r="H2920" s="228">
        <v>4</v>
      </c>
      <c r="I2920" s="228">
        <v>4</v>
      </c>
      <c r="J2920" s="228">
        <v>4</v>
      </c>
      <c r="K2920" s="228">
        <v>4</v>
      </c>
      <c r="L2920" s="231">
        <v>4</v>
      </c>
      <c r="N2920" s="119" t="str">
        <f t="shared" si="138"/>
        <v>828183-56000-XS</v>
      </c>
      <c r="O2920" s="122" t="str">
        <f>IF(B2920="NET","",IF(B2920="","",IFERROR(VLOOKUP(N2920,EAN!$A:$B,2,FALSE),"MANGLER - MÅ OPPDATERE EAN-FANEN")))</f>
        <v>MANGLER - MÅ OPPDATERE EAN-FANEN</v>
      </c>
      <c r="P2920" s="119">
        <f t="shared" si="139"/>
        <v>4</v>
      </c>
      <c r="Q2920" s="119">
        <f t="shared" si="140"/>
        <v>4</v>
      </c>
      <c r="S2920" s="137"/>
      <c r="U2920"/>
    </row>
    <row r="2921" spans="1:21" x14ac:dyDescent="0.2">
      <c r="A2921" s="228">
        <v>828183</v>
      </c>
      <c r="B2921" s="228" t="s">
        <v>3486</v>
      </c>
      <c r="C2921" s="228" t="s">
        <v>4204</v>
      </c>
      <c r="D2921" s="228" t="s">
        <v>3420</v>
      </c>
      <c r="E2921" s="228" t="s">
        <v>4388</v>
      </c>
      <c r="F2921" s="228" t="s">
        <v>8</v>
      </c>
      <c r="G2921" s="228" t="s">
        <v>128</v>
      </c>
      <c r="H2921" s="228">
        <v>32</v>
      </c>
      <c r="I2921" s="228">
        <v>32</v>
      </c>
      <c r="J2921" s="228">
        <v>32</v>
      </c>
      <c r="K2921" s="228">
        <v>32</v>
      </c>
      <c r="L2921" s="231">
        <v>32</v>
      </c>
      <c r="N2921" s="119" t="str">
        <f t="shared" si="138"/>
        <v>828183-56000-S</v>
      </c>
      <c r="O2921" s="122" t="str">
        <f>IF(B2921="NET","",IF(B2921="","",IFERROR(VLOOKUP(N2921,EAN!$A:$B,2,FALSE),"MANGLER - MÅ OPPDATERE EAN-FANEN")))</f>
        <v>MANGLER - MÅ OPPDATERE EAN-FANEN</v>
      </c>
      <c r="P2921" s="119">
        <f t="shared" si="139"/>
        <v>32</v>
      </c>
      <c r="Q2921" s="119">
        <f t="shared" si="140"/>
        <v>32</v>
      </c>
      <c r="S2921" s="137"/>
      <c r="U2921"/>
    </row>
    <row r="2922" spans="1:21" x14ac:dyDescent="0.2">
      <c r="A2922" s="228">
        <v>828183</v>
      </c>
      <c r="B2922" s="228" t="s">
        <v>3486</v>
      </c>
      <c r="C2922" s="228" t="s">
        <v>4204</v>
      </c>
      <c r="D2922" s="228" t="s">
        <v>3421</v>
      </c>
      <c r="E2922" s="228" t="s">
        <v>4388</v>
      </c>
      <c r="F2922" s="228" t="s">
        <v>7</v>
      </c>
      <c r="G2922" s="228" t="s">
        <v>128</v>
      </c>
      <c r="H2922" s="228">
        <v>41</v>
      </c>
      <c r="I2922" s="228">
        <v>41</v>
      </c>
      <c r="J2922" s="228">
        <v>41</v>
      </c>
      <c r="K2922" s="228">
        <v>41</v>
      </c>
      <c r="L2922" s="231">
        <v>41</v>
      </c>
      <c r="N2922" s="119" t="str">
        <f t="shared" si="138"/>
        <v>828183-56000-M</v>
      </c>
      <c r="O2922" s="122" t="str">
        <f>IF(B2922="NET","",IF(B2922="","",IFERROR(VLOOKUP(N2922,EAN!$A:$B,2,FALSE),"MANGLER - MÅ OPPDATERE EAN-FANEN")))</f>
        <v>MANGLER - MÅ OPPDATERE EAN-FANEN</v>
      </c>
      <c r="P2922" s="119">
        <f t="shared" si="139"/>
        <v>41</v>
      </c>
      <c r="Q2922" s="119">
        <f t="shared" si="140"/>
        <v>41</v>
      </c>
      <c r="S2922" s="137"/>
      <c r="U2922"/>
    </row>
    <row r="2923" spans="1:21" x14ac:dyDescent="0.2">
      <c r="A2923" s="228">
        <v>828183</v>
      </c>
      <c r="B2923" s="228" t="s">
        <v>3486</v>
      </c>
      <c r="C2923" s="228" t="s">
        <v>4204</v>
      </c>
      <c r="D2923" s="228" t="s">
        <v>3422</v>
      </c>
      <c r="E2923" s="228" t="s">
        <v>4388</v>
      </c>
      <c r="F2923" s="228" t="s">
        <v>67</v>
      </c>
      <c r="G2923" s="228" t="s">
        <v>128</v>
      </c>
      <c r="H2923" s="228">
        <v>42</v>
      </c>
      <c r="I2923" s="228">
        <v>42</v>
      </c>
      <c r="J2923" s="228">
        <v>42</v>
      </c>
      <c r="K2923" s="228">
        <v>42</v>
      </c>
      <c r="L2923" s="231">
        <v>42</v>
      </c>
      <c r="N2923" s="119" t="str">
        <f t="shared" si="138"/>
        <v>828183-56000-L</v>
      </c>
      <c r="O2923" s="122" t="str">
        <f>IF(B2923="NET","",IF(B2923="","",IFERROR(VLOOKUP(N2923,EAN!$A:$B,2,FALSE),"MANGLER - MÅ OPPDATERE EAN-FANEN")))</f>
        <v>MANGLER - MÅ OPPDATERE EAN-FANEN</v>
      </c>
      <c r="P2923" s="119">
        <f t="shared" si="139"/>
        <v>42</v>
      </c>
      <c r="Q2923" s="119">
        <f t="shared" si="140"/>
        <v>42</v>
      </c>
      <c r="S2923" s="137"/>
      <c r="U2923"/>
    </row>
    <row r="2924" spans="1:21" x14ac:dyDescent="0.2">
      <c r="A2924" s="229">
        <v>828184</v>
      </c>
      <c r="B2924" s="228" t="s">
        <v>248</v>
      </c>
      <c r="C2924" s="228"/>
      <c r="D2924" s="228"/>
      <c r="E2924" s="228"/>
      <c r="F2924" s="228"/>
      <c r="G2924" s="228"/>
      <c r="H2924" s="229">
        <v>202226</v>
      </c>
      <c r="I2924" s="229">
        <v>202227</v>
      </c>
      <c r="J2924" s="229">
        <v>202228</v>
      </c>
      <c r="K2924" s="229">
        <v>202229</v>
      </c>
      <c r="L2924" s="232">
        <v>202234</v>
      </c>
      <c r="N2924" s="119" t="str">
        <f t="shared" si="138"/>
        <v>828184-</v>
      </c>
      <c r="O2924" s="122" t="str">
        <f>IF(B2924="NET","",IF(B2924="","",IFERROR(VLOOKUP(N2924,EAN!$A:$B,2,FALSE),"MANGLER - MÅ OPPDATERE EAN-FANEN")))</f>
        <v/>
      </c>
      <c r="P2924" s="119">
        <f t="shared" si="139"/>
        <v>202226</v>
      </c>
      <c r="Q2924" s="119">
        <f t="shared" si="140"/>
        <v>202234</v>
      </c>
      <c r="S2924" s="137"/>
      <c r="U2924"/>
    </row>
    <row r="2925" spans="1:21" x14ac:dyDescent="0.2">
      <c r="A2925" s="228">
        <v>828184</v>
      </c>
      <c r="B2925" s="228" t="s">
        <v>4219</v>
      </c>
      <c r="C2925" s="228" t="s">
        <v>4204</v>
      </c>
      <c r="D2925" s="228" t="s">
        <v>3477</v>
      </c>
      <c r="E2925" s="228" t="s">
        <v>4386</v>
      </c>
      <c r="F2925" s="228" t="s">
        <v>8</v>
      </c>
      <c r="G2925" s="228" t="s">
        <v>128</v>
      </c>
      <c r="H2925" s="228">
        <v>0</v>
      </c>
      <c r="I2925" s="228">
        <v>0</v>
      </c>
      <c r="J2925" s="228">
        <v>0</v>
      </c>
      <c r="K2925" s="228">
        <v>0</v>
      </c>
      <c r="L2925" s="231">
        <v>0</v>
      </c>
      <c r="N2925" s="119" t="str">
        <f t="shared" si="138"/>
        <v>828184-11001-S</v>
      </c>
      <c r="O2925" s="122" t="str">
        <f>IF(B2925="NET","",IF(B2925="","",IFERROR(VLOOKUP(N2925,EAN!$A:$B,2,FALSE),"MANGLER - MÅ OPPDATERE EAN-FANEN")))</f>
        <v>MANGLER - MÅ OPPDATERE EAN-FANEN</v>
      </c>
      <c r="P2925" s="119">
        <f t="shared" si="139"/>
        <v>0</v>
      </c>
      <c r="Q2925" s="119">
        <f t="shared" si="140"/>
        <v>0</v>
      </c>
      <c r="S2925" s="137"/>
      <c r="U2925"/>
    </row>
    <row r="2926" spans="1:21" x14ac:dyDescent="0.2">
      <c r="A2926" s="228">
        <v>828184</v>
      </c>
      <c r="B2926" s="228" t="s">
        <v>4219</v>
      </c>
      <c r="C2926" s="228" t="s">
        <v>4204</v>
      </c>
      <c r="D2926" s="228" t="s">
        <v>3478</v>
      </c>
      <c r="E2926" s="228" t="s">
        <v>4386</v>
      </c>
      <c r="F2926" s="228" t="s">
        <v>7</v>
      </c>
      <c r="G2926" s="228" t="s">
        <v>128</v>
      </c>
      <c r="H2926" s="228">
        <v>0</v>
      </c>
      <c r="I2926" s="228">
        <v>0</v>
      </c>
      <c r="J2926" s="228">
        <v>0</v>
      </c>
      <c r="K2926" s="228">
        <v>0</v>
      </c>
      <c r="L2926" s="231">
        <v>0</v>
      </c>
      <c r="N2926" s="119" t="str">
        <f t="shared" si="138"/>
        <v>828184-11001-M</v>
      </c>
      <c r="O2926" s="122" t="str">
        <f>IF(B2926="NET","",IF(B2926="","",IFERROR(VLOOKUP(N2926,EAN!$A:$B,2,FALSE),"MANGLER - MÅ OPPDATERE EAN-FANEN")))</f>
        <v>MANGLER - MÅ OPPDATERE EAN-FANEN</v>
      </c>
      <c r="P2926" s="119">
        <f t="shared" si="139"/>
        <v>0</v>
      </c>
      <c r="Q2926" s="119">
        <f t="shared" si="140"/>
        <v>0</v>
      </c>
      <c r="S2926" s="137"/>
      <c r="U2926"/>
    </row>
    <row r="2927" spans="1:21" x14ac:dyDescent="0.2">
      <c r="A2927" s="228">
        <v>828184</v>
      </c>
      <c r="B2927" s="228" t="s">
        <v>4219</v>
      </c>
      <c r="C2927" s="228" t="s">
        <v>4204</v>
      </c>
      <c r="D2927" s="228" t="s">
        <v>3479</v>
      </c>
      <c r="E2927" s="228" t="s">
        <v>4386</v>
      </c>
      <c r="F2927" s="228" t="s">
        <v>67</v>
      </c>
      <c r="G2927" s="228" t="s">
        <v>128</v>
      </c>
      <c r="H2927" s="228">
        <v>0</v>
      </c>
      <c r="I2927" s="228">
        <v>0</v>
      </c>
      <c r="J2927" s="228">
        <v>0</v>
      </c>
      <c r="K2927" s="228">
        <v>0</v>
      </c>
      <c r="L2927" s="231">
        <v>0</v>
      </c>
      <c r="N2927" s="119" t="str">
        <f t="shared" si="138"/>
        <v>828184-11001-L</v>
      </c>
      <c r="O2927" s="122" t="str">
        <f>IF(B2927="NET","",IF(B2927="","",IFERROR(VLOOKUP(N2927,EAN!$A:$B,2,FALSE),"MANGLER - MÅ OPPDATERE EAN-FANEN")))</f>
        <v>MANGLER - MÅ OPPDATERE EAN-FANEN</v>
      </c>
      <c r="P2927" s="119">
        <f t="shared" si="139"/>
        <v>0</v>
      </c>
      <c r="Q2927" s="119">
        <f t="shared" si="140"/>
        <v>0</v>
      </c>
      <c r="S2927" s="137"/>
      <c r="U2927"/>
    </row>
    <row r="2928" spans="1:21" x14ac:dyDescent="0.2">
      <c r="A2928" s="228">
        <v>828184</v>
      </c>
      <c r="B2928" s="228" t="s">
        <v>4219</v>
      </c>
      <c r="C2928" s="228" t="s">
        <v>4204</v>
      </c>
      <c r="D2928" s="228" t="s">
        <v>3480</v>
      </c>
      <c r="E2928" s="228" t="s">
        <v>4386</v>
      </c>
      <c r="F2928" s="228" t="s">
        <v>68</v>
      </c>
      <c r="G2928" s="228" t="s">
        <v>128</v>
      </c>
      <c r="H2928" s="228">
        <v>2</v>
      </c>
      <c r="I2928" s="228">
        <v>2</v>
      </c>
      <c r="J2928" s="228">
        <v>2</v>
      </c>
      <c r="K2928" s="228">
        <v>2</v>
      </c>
      <c r="L2928" s="231">
        <v>2</v>
      </c>
      <c r="N2928" s="119" t="str">
        <f t="shared" si="138"/>
        <v>828184-11001-XL</v>
      </c>
      <c r="O2928" s="122" t="str">
        <f>IF(B2928="NET","",IF(B2928="","",IFERROR(VLOOKUP(N2928,EAN!$A:$B,2,FALSE),"MANGLER - MÅ OPPDATERE EAN-FANEN")))</f>
        <v>MANGLER - MÅ OPPDATERE EAN-FANEN</v>
      </c>
      <c r="P2928" s="119">
        <f t="shared" si="139"/>
        <v>2</v>
      </c>
      <c r="Q2928" s="119">
        <f t="shared" si="140"/>
        <v>2</v>
      </c>
      <c r="S2928" s="137"/>
      <c r="U2928"/>
    </row>
    <row r="2929" spans="1:21" x14ac:dyDescent="0.2">
      <c r="A2929" s="228">
        <v>828184</v>
      </c>
      <c r="B2929" s="228" t="s">
        <v>4219</v>
      </c>
      <c r="C2929" s="228" t="s">
        <v>4204</v>
      </c>
      <c r="D2929" s="228" t="s">
        <v>3228</v>
      </c>
      <c r="E2929" s="228" t="s">
        <v>3229</v>
      </c>
      <c r="F2929" s="228" t="s">
        <v>8</v>
      </c>
      <c r="G2929" s="228" t="s">
        <v>128</v>
      </c>
      <c r="H2929" s="228">
        <v>0</v>
      </c>
      <c r="I2929" s="228">
        <v>0</v>
      </c>
      <c r="J2929" s="228">
        <v>0</v>
      </c>
      <c r="K2929" s="228">
        <v>0</v>
      </c>
      <c r="L2929" s="231">
        <v>0</v>
      </c>
      <c r="N2929" s="119" t="str">
        <f t="shared" si="138"/>
        <v>828184-54000-S</v>
      </c>
      <c r="O2929" s="122" t="str">
        <f>IF(B2929="NET","",IF(B2929="","",IFERROR(VLOOKUP(N2929,EAN!$A:$B,2,FALSE),"MANGLER - MÅ OPPDATERE EAN-FANEN")))</f>
        <v>MANGLER - MÅ OPPDATERE EAN-FANEN</v>
      </c>
      <c r="P2929" s="119">
        <f t="shared" si="139"/>
        <v>0</v>
      </c>
      <c r="Q2929" s="119">
        <f t="shared" si="140"/>
        <v>0</v>
      </c>
      <c r="S2929" s="137"/>
      <c r="U2929"/>
    </row>
    <row r="2930" spans="1:21" x14ac:dyDescent="0.2">
      <c r="A2930" s="228">
        <v>828184</v>
      </c>
      <c r="B2930" s="228" t="s">
        <v>4219</v>
      </c>
      <c r="C2930" s="228" t="s">
        <v>4204</v>
      </c>
      <c r="D2930" s="228" t="s">
        <v>3230</v>
      </c>
      <c r="E2930" s="228" t="s">
        <v>3229</v>
      </c>
      <c r="F2930" s="228" t="s">
        <v>7</v>
      </c>
      <c r="G2930" s="228" t="s">
        <v>128</v>
      </c>
      <c r="H2930" s="228">
        <v>1</v>
      </c>
      <c r="I2930" s="228">
        <v>1</v>
      </c>
      <c r="J2930" s="228">
        <v>1</v>
      </c>
      <c r="K2930" s="228">
        <v>1</v>
      </c>
      <c r="L2930" s="231">
        <v>1</v>
      </c>
      <c r="N2930" s="119" t="str">
        <f t="shared" si="138"/>
        <v>828184-54000-M</v>
      </c>
      <c r="O2930" s="122" t="str">
        <f>IF(B2930="NET","",IF(B2930="","",IFERROR(VLOOKUP(N2930,EAN!$A:$B,2,FALSE),"MANGLER - MÅ OPPDATERE EAN-FANEN")))</f>
        <v>MANGLER - MÅ OPPDATERE EAN-FANEN</v>
      </c>
      <c r="P2930" s="119">
        <f t="shared" si="139"/>
        <v>1</v>
      </c>
      <c r="Q2930" s="119">
        <f t="shared" si="140"/>
        <v>1</v>
      </c>
      <c r="S2930" s="137"/>
      <c r="U2930"/>
    </row>
    <row r="2931" spans="1:21" x14ac:dyDescent="0.2">
      <c r="A2931" s="228">
        <v>828184</v>
      </c>
      <c r="B2931" s="228" t="s">
        <v>4219</v>
      </c>
      <c r="C2931" s="228" t="s">
        <v>4204</v>
      </c>
      <c r="D2931" s="228" t="s">
        <v>3231</v>
      </c>
      <c r="E2931" s="228" t="s">
        <v>3229</v>
      </c>
      <c r="F2931" s="228" t="s">
        <v>67</v>
      </c>
      <c r="G2931" s="228" t="s">
        <v>128</v>
      </c>
      <c r="H2931" s="228">
        <v>0</v>
      </c>
      <c r="I2931" s="228">
        <v>0</v>
      </c>
      <c r="J2931" s="228">
        <v>0</v>
      </c>
      <c r="K2931" s="228">
        <v>0</v>
      </c>
      <c r="L2931" s="231">
        <v>0</v>
      </c>
      <c r="N2931" s="119" t="str">
        <f t="shared" si="138"/>
        <v>828184-54000-L</v>
      </c>
      <c r="O2931" s="122" t="str">
        <f>IF(B2931="NET","",IF(B2931="","",IFERROR(VLOOKUP(N2931,EAN!$A:$B,2,FALSE),"MANGLER - MÅ OPPDATERE EAN-FANEN")))</f>
        <v>MANGLER - MÅ OPPDATERE EAN-FANEN</v>
      </c>
      <c r="P2931" s="119">
        <f t="shared" si="139"/>
        <v>0</v>
      </c>
      <c r="Q2931" s="119">
        <f t="shared" si="140"/>
        <v>0</v>
      </c>
      <c r="S2931" s="137"/>
      <c r="U2931"/>
    </row>
    <row r="2932" spans="1:21" x14ac:dyDescent="0.2">
      <c r="A2932" s="228">
        <v>828184</v>
      </c>
      <c r="B2932" s="228" t="s">
        <v>4219</v>
      </c>
      <c r="C2932" s="228" t="s">
        <v>4204</v>
      </c>
      <c r="D2932" s="228" t="s">
        <v>3232</v>
      </c>
      <c r="E2932" s="228" t="s">
        <v>3229</v>
      </c>
      <c r="F2932" s="228" t="s">
        <v>68</v>
      </c>
      <c r="G2932" s="228" t="s">
        <v>128</v>
      </c>
      <c r="H2932" s="228">
        <v>2</v>
      </c>
      <c r="I2932" s="228">
        <v>2</v>
      </c>
      <c r="J2932" s="228">
        <v>2</v>
      </c>
      <c r="K2932" s="228">
        <v>2</v>
      </c>
      <c r="L2932" s="231">
        <v>2</v>
      </c>
      <c r="N2932" s="119" t="str">
        <f t="shared" si="138"/>
        <v>828184-54000-XL</v>
      </c>
      <c r="O2932" s="122" t="str">
        <f>IF(B2932="NET","",IF(B2932="","",IFERROR(VLOOKUP(N2932,EAN!$A:$B,2,FALSE),"MANGLER - MÅ OPPDATERE EAN-FANEN")))</f>
        <v>MANGLER - MÅ OPPDATERE EAN-FANEN</v>
      </c>
      <c r="P2932" s="119">
        <f t="shared" si="139"/>
        <v>2</v>
      </c>
      <c r="Q2932" s="119">
        <f t="shared" si="140"/>
        <v>2</v>
      </c>
      <c r="S2932" s="137"/>
      <c r="U2932"/>
    </row>
    <row r="2933" spans="1:21" x14ac:dyDescent="0.2">
      <c r="A2933" s="229">
        <v>828185</v>
      </c>
      <c r="B2933" s="228" t="s">
        <v>248</v>
      </c>
      <c r="C2933" s="228"/>
      <c r="D2933" s="228"/>
      <c r="E2933" s="228"/>
      <c r="F2933" s="228"/>
      <c r="G2933" s="228"/>
      <c r="H2933" s="229">
        <v>202226</v>
      </c>
      <c r="I2933" s="229">
        <v>202227</v>
      </c>
      <c r="J2933" s="229">
        <v>202228</v>
      </c>
      <c r="K2933" s="229">
        <v>202229</v>
      </c>
      <c r="L2933" s="232">
        <v>202234</v>
      </c>
      <c r="N2933" s="119" t="str">
        <f t="shared" si="138"/>
        <v>828185-</v>
      </c>
      <c r="O2933" s="122" t="str">
        <f>IF(B2933="NET","",IF(B2933="","",IFERROR(VLOOKUP(N2933,EAN!$A:$B,2,FALSE),"MANGLER - MÅ OPPDATERE EAN-FANEN")))</f>
        <v/>
      </c>
      <c r="P2933" s="119">
        <f t="shared" si="139"/>
        <v>202226</v>
      </c>
      <c r="Q2933" s="119">
        <f t="shared" si="140"/>
        <v>202234</v>
      </c>
      <c r="S2933" s="137"/>
      <c r="U2933"/>
    </row>
    <row r="2934" spans="1:21" x14ac:dyDescent="0.2">
      <c r="A2934" s="228">
        <v>828185</v>
      </c>
      <c r="B2934" s="228" t="s">
        <v>4220</v>
      </c>
      <c r="C2934" s="228" t="s">
        <v>4204</v>
      </c>
      <c r="D2934" s="228" t="s">
        <v>3239</v>
      </c>
      <c r="E2934" s="228" t="s">
        <v>3229</v>
      </c>
      <c r="F2934" s="228" t="s">
        <v>69</v>
      </c>
      <c r="G2934" s="228" t="s">
        <v>128</v>
      </c>
      <c r="H2934" s="228">
        <v>20</v>
      </c>
      <c r="I2934" s="228">
        <v>20</v>
      </c>
      <c r="J2934" s="228">
        <v>20</v>
      </c>
      <c r="K2934" s="228">
        <v>20</v>
      </c>
      <c r="L2934" s="231">
        <v>20</v>
      </c>
      <c r="N2934" s="119" t="str">
        <f t="shared" si="138"/>
        <v>828185-54000-XS</v>
      </c>
      <c r="O2934" s="122" t="str">
        <f>IF(B2934="NET","",IF(B2934="","",IFERROR(VLOOKUP(N2934,EAN!$A:$B,2,FALSE),"MANGLER - MÅ OPPDATERE EAN-FANEN")))</f>
        <v>MANGLER - MÅ OPPDATERE EAN-FANEN</v>
      </c>
      <c r="P2934" s="119">
        <f t="shared" si="139"/>
        <v>20</v>
      </c>
      <c r="Q2934" s="119">
        <f t="shared" si="140"/>
        <v>20</v>
      </c>
      <c r="S2934" s="137"/>
      <c r="U2934"/>
    </row>
    <row r="2935" spans="1:21" x14ac:dyDescent="0.2">
      <c r="A2935" s="228">
        <v>828185</v>
      </c>
      <c r="B2935" s="228" t="s">
        <v>4220</v>
      </c>
      <c r="C2935" s="228" t="s">
        <v>4204</v>
      </c>
      <c r="D2935" s="228" t="s">
        <v>3228</v>
      </c>
      <c r="E2935" s="228" t="s">
        <v>3229</v>
      </c>
      <c r="F2935" s="228" t="s">
        <v>8</v>
      </c>
      <c r="G2935" s="228" t="s">
        <v>128</v>
      </c>
      <c r="H2935" s="228">
        <v>47</v>
      </c>
      <c r="I2935" s="228">
        <v>47</v>
      </c>
      <c r="J2935" s="228">
        <v>47</v>
      </c>
      <c r="K2935" s="228">
        <v>47</v>
      </c>
      <c r="L2935" s="231">
        <v>47</v>
      </c>
      <c r="N2935" s="119" t="str">
        <f t="shared" si="138"/>
        <v>828185-54000-S</v>
      </c>
      <c r="O2935" s="122" t="str">
        <f>IF(B2935="NET","",IF(B2935="","",IFERROR(VLOOKUP(N2935,EAN!$A:$B,2,FALSE),"MANGLER - MÅ OPPDATERE EAN-FANEN")))</f>
        <v>MANGLER - MÅ OPPDATERE EAN-FANEN</v>
      </c>
      <c r="P2935" s="119">
        <f t="shared" si="139"/>
        <v>47</v>
      </c>
      <c r="Q2935" s="119">
        <f t="shared" si="140"/>
        <v>47</v>
      </c>
      <c r="S2935" s="137"/>
      <c r="U2935"/>
    </row>
    <row r="2936" spans="1:21" x14ac:dyDescent="0.2">
      <c r="A2936" s="228">
        <v>828185</v>
      </c>
      <c r="B2936" s="228" t="s">
        <v>4220</v>
      </c>
      <c r="C2936" s="228" t="s">
        <v>4204</v>
      </c>
      <c r="D2936" s="228" t="s">
        <v>3230</v>
      </c>
      <c r="E2936" s="228" t="s">
        <v>3229</v>
      </c>
      <c r="F2936" s="228" t="s">
        <v>7</v>
      </c>
      <c r="G2936" s="228" t="s">
        <v>128</v>
      </c>
      <c r="H2936" s="228">
        <v>47</v>
      </c>
      <c r="I2936" s="228">
        <v>47</v>
      </c>
      <c r="J2936" s="228">
        <v>47</v>
      </c>
      <c r="K2936" s="228">
        <v>47</v>
      </c>
      <c r="L2936" s="231">
        <v>47</v>
      </c>
      <c r="N2936" s="119" t="str">
        <f t="shared" si="138"/>
        <v>828185-54000-M</v>
      </c>
      <c r="O2936" s="122" t="str">
        <f>IF(B2936="NET","",IF(B2936="","",IFERROR(VLOOKUP(N2936,EAN!$A:$B,2,FALSE),"MANGLER - MÅ OPPDATERE EAN-FANEN")))</f>
        <v>MANGLER - MÅ OPPDATERE EAN-FANEN</v>
      </c>
      <c r="P2936" s="119">
        <f t="shared" si="139"/>
        <v>47</v>
      </c>
      <c r="Q2936" s="119">
        <f t="shared" si="140"/>
        <v>47</v>
      </c>
      <c r="S2936" s="137"/>
      <c r="U2936"/>
    </row>
    <row r="2937" spans="1:21" x14ac:dyDescent="0.2">
      <c r="A2937" s="228">
        <v>828185</v>
      </c>
      <c r="B2937" s="228" t="s">
        <v>4220</v>
      </c>
      <c r="C2937" s="228" t="s">
        <v>4204</v>
      </c>
      <c r="D2937" s="228" t="s">
        <v>3231</v>
      </c>
      <c r="E2937" s="228" t="s">
        <v>3229</v>
      </c>
      <c r="F2937" s="228" t="s">
        <v>67</v>
      </c>
      <c r="G2937" s="228" t="s">
        <v>128</v>
      </c>
      <c r="H2937" s="228">
        <v>39</v>
      </c>
      <c r="I2937" s="228">
        <v>39</v>
      </c>
      <c r="J2937" s="228">
        <v>39</v>
      </c>
      <c r="K2937" s="228">
        <v>39</v>
      </c>
      <c r="L2937" s="231">
        <v>39</v>
      </c>
      <c r="N2937" s="119" t="str">
        <f t="shared" si="138"/>
        <v>828185-54000-L</v>
      </c>
      <c r="O2937" s="122" t="str">
        <f>IF(B2937="NET","",IF(B2937="","",IFERROR(VLOOKUP(N2937,EAN!$A:$B,2,FALSE),"MANGLER - MÅ OPPDATERE EAN-FANEN")))</f>
        <v>MANGLER - MÅ OPPDATERE EAN-FANEN</v>
      </c>
      <c r="P2937" s="119">
        <f t="shared" si="139"/>
        <v>39</v>
      </c>
      <c r="Q2937" s="119">
        <f t="shared" si="140"/>
        <v>39</v>
      </c>
      <c r="S2937" s="137"/>
      <c r="U2937"/>
    </row>
    <row r="2938" spans="1:21" x14ac:dyDescent="0.2">
      <c r="A2938" s="228">
        <v>828185</v>
      </c>
      <c r="B2938" s="228" t="s">
        <v>4220</v>
      </c>
      <c r="C2938" s="228" t="s">
        <v>4204</v>
      </c>
      <c r="D2938" s="228" t="s">
        <v>3419</v>
      </c>
      <c r="E2938" s="228" t="s">
        <v>4388</v>
      </c>
      <c r="F2938" s="228" t="s">
        <v>69</v>
      </c>
      <c r="G2938" s="228" t="s">
        <v>128</v>
      </c>
      <c r="H2938" s="228">
        <v>1</v>
      </c>
      <c r="I2938" s="228">
        <v>1</v>
      </c>
      <c r="J2938" s="228">
        <v>1</v>
      </c>
      <c r="K2938" s="228">
        <v>1</v>
      </c>
      <c r="L2938" s="231">
        <v>1</v>
      </c>
      <c r="N2938" s="119" t="str">
        <f t="shared" si="138"/>
        <v>828185-56000-XS</v>
      </c>
      <c r="O2938" s="122" t="str">
        <f>IF(B2938="NET","",IF(B2938="","",IFERROR(VLOOKUP(N2938,EAN!$A:$B,2,FALSE),"MANGLER - MÅ OPPDATERE EAN-FANEN")))</f>
        <v>MANGLER - MÅ OPPDATERE EAN-FANEN</v>
      </c>
      <c r="P2938" s="119">
        <f t="shared" si="139"/>
        <v>1</v>
      </c>
      <c r="Q2938" s="119">
        <f t="shared" si="140"/>
        <v>1</v>
      </c>
      <c r="S2938" s="137"/>
      <c r="U2938"/>
    </row>
    <row r="2939" spans="1:21" x14ac:dyDescent="0.2">
      <c r="A2939" s="228">
        <v>828185</v>
      </c>
      <c r="B2939" s="228" t="s">
        <v>4220</v>
      </c>
      <c r="C2939" s="228" t="s">
        <v>4204</v>
      </c>
      <c r="D2939" s="228" t="s">
        <v>3420</v>
      </c>
      <c r="E2939" s="228" t="s">
        <v>4388</v>
      </c>
      <c r="F2939" s="228" t="s">
        <v>8</v>
      </c>
      <c r="G2939" s="228" t="s">
        <v>128</v>
      </c>
      <c r="H2939" s="228">
        <v>4</v>
      </c>
      <c r="I2939" s="228">
        <v>4</v>
      </c>
      <c r="J2939" s="228">
        <v>4</v>
      </c>
      <c r="K2939" s="228">
        <v>4</v>
      </c>
      <c r="L2939" s="231">
        <v>4</v>
      </c>
      <c r="N2939" s="119" t="str">
        <f t="shared" si="138"/>
        <v>828185-56000-S</v>
      </c>
      <c r="O2939" s="122" t="str">
        <f>IF(B2939="NET","",IF(B2939="","",IFERROR(VLOOKUP(N2939,EAN!$A:$B,2,FALSE),"MANGLER - MÅ OPPDATERE EAN-FANEN")))</f>
        <v>MANGLER - MÅ OPPDATERE EAN-FANEN</v>
      </c>
      <c r="P2939" s="119">
        <f t="shared" si="139"/>
        <v>4</v>
      </c>
      <c r="Q2939" s="119">
        <f t="shared" si="140"/>
        <v>4</v>
      </c>
      <c r="S2939" s="137"/>
      <c r="U2939"/>
    </row>
    <row r="2940" spans="1:21" x14ac:dyDescent="0.2">
      <c r="A2940" s="228">
        <v>828185</v>
      </c>
      <c r="B2940" s="228" t="s">
        <v>4220</v>
      </c>
      <c r="C2940" s="228" t="s">
        <v>4204</v>
      </c>
      <c r="D2940" s="228" t="s">
        <v>3421</v>
      </c>
      <c r="E2940" s="228" t="s">
        <v>4388</v>
      </c>
      <c r="F2940" s="228" t="s">
        <v>7</v>
      </c>
      <c r="G2940" s="228" t="s">
        <v>128</v>
      </c>
      <c r="H2940" s="228">
        <v>3</v>
      </c>
      <c r="I2940" s="228">
        <v>3</v>
      </c>
      <c r="J2940" s="228">
        <v>3</v>
      </c>
      <c r="K2940" s="228">
        <v>3</v>
      </c>
      <c r="L2940" s="231">
        <v>3</v>
      </c>
      <c r="N2940" s="119" t="str">
        <f t="shared" si="138"/>
        <v>828185-56000-M</v>
      </c>
      <c r="O2940" s="122" t="str">
        <f>IF(B2940="NET","",IF(B2940="","",IFERROR(VLOOKUP(N2940,EAN!$A:$B,2,FALSE),"MANGLER - MÅ OPPDATERE EAN-FANEN")))</f>
        <v>MANGLER - MÅ OPPDATERE EAN-FANEN</v>
      </c>
      <c r="P2940" s="119">
        <f t="shared" si="139"/>
        <v>3</v>
      </c>
      <c r="Q2940" s="119">
        <f t="shared" si="140"/>
        <v>3</v>
      </c>
      <c r="S2940" s="137"/>
      <c r="U2940"/>
    </row>
    <row r="2941" spans="1:21" x14ac:dyDescent="0.2">
      <c r="A2941" s="228">
        <v>828185</v>
      </c>
      <c r="B2941" s="228" t="s">
        <v>4220</v>
      </c>
      <c r="C2941" s="228" t="s">
        <v>4204</v>
      </c>
      <c r="D2941" s="228" t="s">
        <v>3422</v>
      </c>
      <c r="E2941" s="228" t="s">
        <v>4388</v>
      </c>
      <c r="F2941" s="228" t="s">
        <v>67</v>
      </c>
      <c r="G2941" s="228" t="s">
        <v>128</v>
      </c>
      <c r="H2941" s="228">
        <v>17</v>
      </c>
      <c r="I2941" s="228">
        <v>17</v>
      </c>
      <c r="J2941" s="228">
        <v>17</v>
      </c>
      <c r="K2941" s="228">
        <v>17</v>
      </c>
      <c r="L2941" s="231">
        <v>17</v>
      </c>
      <c r="N2941" s="119" t="str">
        <f t="shared" si="138"/>
        <v>828185-56000-L</v>
      </c>
      <c r="O2941" s="122" t="str">
        <f>IF(B2941="NET","",IF(B2941="","",IFERROR(VLOOKUP(N2941,EAN!$A:$B,2,FALSE),"MANGLER - MÅ OPPDATERE EAN-FANEN")))</f>
        <v>MANGLER - MÅ OPPDATERE EAN-FANEN</v>
      </c>
      <c r="P2941" s="119">
        <f t="shared" si="139"/>
        <v>17</v>
      </c>
      <c r="Q2941" s="119">
        <f t="shared" si="140"/>
        <v>17</v>
      </c>
      <c r="S2941" s="137"/>
      <c r="U2941"/>
    </row>
    <row r="2942" spans="1:21" x14ac:dyDescent="0.2">
      <c r="A2942" s="229">
        <v>828190</v>
      </c>
      <c r="B2942" s="228" t="s">
        <v>248</v>
      </c>
      <c r="C2942" s="228"/>
      <c r="D2942" s="228"/>
      <c r="E2942" s="228"/>
      <c r="F2942" s="228"/>
      <c r="G2942" s="228"/>
      <c r="H2942" s="229">
        <v>202226</v>
      </c>
      <c r="I2942" s="229">
        <v>202227</v>
      </c>
      <c r="J2942" s="229">
        <v>202228</v>
      </c>
      <c r="K2942" s="229">
        <v>202229</v>
      </c>
      <c r="L2942" s="232">
        <v>202234</v>
      </c>
      <c r="N2942" s="119" t="str">
        <f t="shared" si="138"/>
        <v>828190-</v>
      </c>
      <c r="O2942" s="122" t="str">
        <f>IF(B2942="NET","",IF(B2942="","",IFERROR(VLOOKUP(N2942,EAN!$A:$B,2,FALSE),"MANGLER - MÅ OPPDATERE EAN-FANEN")))</f>
        <v/>
      </c>
      <c r="P2942" s="119">
        <f t="shared" si="139"/>
        <v>202226</v>
      </c>
      <c r="Q2942" s="119">
        <f t="shared" si="140"/>
        <v>202234</v>
      </c>
      <c r="S2942" s="137"/>
      <c r="U2942"/>
    </row>
    <row r="2943" spans="1:21" x14ac:dyDescent="0.2">
      <c r="A2943" s="228">
        <v>828190</v>
      </c>
      <c r="B2943" s="228" t="s">
        <v>4221</v>
      </c>
      <c r="C2943" s="228" t="s">
        <v>4204</v>
      </c>
      <c r="D2943" s="228" t="s">
        <v>650</v>
      </c>
      <c r="E2943" s="228" t="s">
        <v>4364</v>
      </c>
      <c r="F2943" s="228" t="s">
        <v>8</v>
      </c>
      <c r="G2943" s="228" t="s">
        <v>128</v>
      </c>
      <c r="H2943" s="228">
        <v>0</v>
      </c>
      <c r="I2943" s="228">
        <v>0</v>
      </c>
      <c r="J2943" s="228">
        <v>0</v>
      </c>
      <c r="K2943" s="228">
        <v>0</v>
      </c>
      <c r="L2943" s="231">
        <v>0</v>
      </c>
      <c r="N2943" s="119" t="str">
        <f t="shared" si="138"/>
        <v>828190-99901-S</v>
      </c>
      <c r="O2943" s="122" t="str">
        <f>IF(B2943="NET","",IF(B2943="","",IFERROR(VLOOKUP(N2943,EAN!$A:$B,2,FALSE),"MANGLER - MÅ OPPDATERE EAN-FANEN")))</f>
        <v>MANGLER - MÅ OPPDATERE EAN-FANEN</v>
      </c>
      <c r="P2943" s="119">
        <f t="shared" si="139"/>
        <v>0</v>
      </c>
      <c r="Q2943" s="119">
        <f t="shared" si="140"/>
        <v>0</v>
      </c>
      <c r="S2943" s="137"/>
      <c r="U2943"/>
    </row>
    <row r="2944" spans="1:21" x14ac:dyDescent="0.2">
      <c r="A2944" s="228">
        <v>828190</v>
      </c>
      <c r="B2944" s="228" t="s">
        <v>4221</v>
      </c>
      <c r="C2944" s="228" t="s">
        <v>4204</v>
      </c>
      <c r="D2944" s="228" t="s">
        <v>651</v>
      </c>
      <c r="E2944" s="228" t="s">
        <v>4364</v>
      </c>
      <c r="F2944" s="228" t="s">
        <v>7</v>
      </c>
      <c r="G2944" s="228" t="s">
        <v>128</v>
      </c>
      <c r="H2944" s="228">
        <v>0</v>
      </c>
      <c r="I2944" s="228">
        <v>0</v>
      </c>
      <c r="J2944" s="228">
        <v>0</v>
      </c>
      <c r="K2944" s="228">
        <v>0</v>
      </c>
      <c r="L2944" s="231">
        <v>0</v>
      </c>
      <c r="N2944" s="119" t="str">
        <f t="shared" si="138"/>
        <v>828190-99901-M</v>
      </c>
      <c r="O2944" s="122" t="str">
        <f>IF(B2944="NET","",IF(B2944="","",IFERROR(VLOOKUP(N2944,EAN!$A:$B,2,FALSE),"MANGLER - MÅ OPPDATERE EAN-FANEN")))</f>
        <v>MANGLER - MÅ OPPDATERE EAN-FANEN</v>
      </c>
      <c r="P2944" s="119">
        <f t="shared" si="139"/>
        <v>0</v>
      </c>
      <c r="Q2944" s="119">
        <f t="shared" si="140"/>
        <v>0</v>
      </c>
      <c r="S2944" s="137"/>
      <c r="U2944"/>
    </row>
    <row r="2945" spans="1:21" x14ac:dyDescent="0.2">
      <c r="A2945" s="228">
        <v>828190</v>
      </c>
      <c r="B2945" s="228" t="s">
        <v>4221</v>
      </c>
      <c r="C2945" s="228" t="s">
        <v>4204</v>
      </c>
      <c r="D2945" s="228" t="s">
        <v>652</v>
      </c>
      <c r="E2945" s="228" t="s">
        <v>4364</v>
      </c>
      <c r="F2945" s="228" t="s">
        <v>67</v>
      </c>
      <c r="G2945" s="228" t="s">
        <v>128</v>
      </c>
      <c r="H2945" s="228">
        <v>0</v>
      </c>
      <c r="I2945" s="228">
        <v>0</v>
      </c>
      <c r="J2945" s="228">
        <v>0</v>
      </c>
      <c r="K2945" s="228">
        <v>0</v>
      </c>
      <c r="L2945" s="231">
        <v>0</v>
      </c>
      <c r="N2945" s="119" t="str">
        <f t="shared" si="138"/>
        <v>828190-99901-L</v>
      </c>
      <c r="O2945" s="122" t="str">
        <f>IF(B2945="NET","",IF(B2945="","",IFERROR(VLOOKUP(N2945,EAN!$A:$B,2,FALSE),"MANGLER - MÅ OPPDATERE EAN-FANEN")))</f>
        <v>MANGLER - MÅ OPPDATERE EAN-FANEN</v>
      </c>
      <c r="P2945" s="119">
        <f t="shared" si="139"/>
        <v>0</v>
      </c>
      <c r="Q2945" s="119">
        <f t="shared" si="140"/>
        <v>0</v>
      </c>
      <c r="S2945" s="137"/>
      <c r="U2945"/>
    </row>
    <row r="2946" spans="1:21" x14ac:dyDescent="0.2">
      <c r="A2946" s="228">
        <v>828190</v>
      </c>
      <c r="B2946" s="228" t="s">
        <v>4221</v>
      </c>
      <c r="C2946" s="228" t="s">
        <v>4204</v>
      </c>
      <c r="D2946" s="228" t="s">
        <v>653</v>
      </c>
      <c r="E2946" s="228" t="s">
        <v>4364</v>
      </c>
      <c r="F2946" s="228" t="s">
        <v>68</v>
      </c>
      <c r="G2946" s="228" t="s">
        <v>128</v>
      </c>
      <c r="H2946" s="228">
        <v>0</v>
      </c>
      <c r="I2946" s="228">
        <v>0</v>
      </c>
      <c r="J2946" s="228">
        <v>0</v>
      </c>
      <c r="K2946" s="228">
        <v>0</v>
      </c>
      <c r="L2946" s="231">
        <v>0</v>
      </c>
      <c r="N2946" s="119" t="str">
        <f t="shared" si="138"/>
        <v>828190-99901-XL</v>
      </c>
      <c r="O2946" s="122" t="str">
        <f>IF(B2946="NET","",IF(B2946="","",IFERROR(VLOOKUP(N2946,EAN!$A:$B,2,FALSE),"MANGLER - MÅ OPPDATERE EAN-FANEN")))</f>
        <v>MANGLER - MÅ OPPDATERE EAN-FANEN</v>
      </c>
      <c r="P2946" s="119">
        <f t="shared" si="139"/>
        <v>0</v>
      </c>
      <c r="Q2946" s="119">
        <f t="shared" si="140"/>
        <v>0</v>
      </c>
      <c r="S2946" s="137"/>
      <c r="U2946"/>
    </row>
    <row r="2947" spans="1:21" x14ac:dyDescent="0.2">
      <c r="A2947" s="229">
        <v>828191</v>
      </c>
      <c r="B2947" s="228" t="s">
        <v>248</v>
      </c>
      <c r="C2947" s="228"/>
      <c r="D2947" s="228"/>
      <c r="E2947" s="228"/>
      <c r="F2947" s="228"/>
      <c r="G2947" s="228"/>
      <c r="H2947" s="229">
        <v>202226</v>
      </c>
      <c r="I2947" s="229">
        <v>202227</v>
      </c>
      <c r="J2947" s="229">
        <v>202228</v>
      </c>
      <c r="K2947" s="229">
        <v>202229</v>
      </c>
      <c r="L2947" s="232">
        <v>202234</v>
      </c>
      <c r="N2947" s="119" t="str">
        <f t="shared" si="138"/>
        <v>828191-</v>
      </c>
      <c r="O2947" s="122" t="str">
        <f>IF(B2947="NET","",IF(B2947="","",IFERROR(VLOOKUP(N2947,EAN!$A:$B,2,FALSE),"MANGLER - MÅ OPPDATERE EAN-FANEN")))</f>
        <v/>
      </c>
      <c r="P2947" s="119">
        <f t="shared" si="139"/>
        <v>202226</v>
      </c>
      <c r="Q2947" s="119">
        <f t="shared" si="140"/>
        <v>202234</v>
      </c>
      <c r="S2947" s="137"/>
      <c r="U2947"/>
    </row>
    <row r="2948" spans="1:21" x14ac:dyDescent="0.2">
      <c r="A2948" s="228">
        <v>828191</v>
      </c>
      <c r="B2948" s="228" t="s">
        <v>4222</v>
      </c>
      <c r="C2948" s="228" t="s">
        <v>4204</v>
      </c>
      <c r="D2948" s="228" t="s">
        <v>654</v>
      </c>
      <c r="E2948" s="228" t="s">
        <v>4364</v>
      </c>
      <c r="F2948" s="228" t="s">
        <v>69</v>
      </c>
      <c r="G2948" s="228" t="s">
        <v>128</v>
      </c>
      <c r="H2948" s="228">
        <v>0</v>
      </c>
      <c r="I2948" s="228">
        <v>0</v>
      </c>
      <c r="J2948" s="228">
        <v>0</v>
      </c>
      <c r="K2948" s="228">
        <v>0</v>
      </c>
      <c r="L2948" s="231">
        <v>0</v>
      </c>
      <c r="N2948" s="119" t="str">
        <f t="shared" si="138"/>
        <v>828191-99901-XS</v>
      </c>
      <c r="O2948" s="122" t="str">
        <f>IF(B2948="NET","",IF(B2948="","",IFERROR(VLOOKUP(N2948,EAN!$A:$B,2,FALSE),"MANGLER - MÅ OPPDATERE EAN-FANEN")))</f>
        <v>MANGLER - MÅ OPPDATERE EAN-FANEN</v>
      </c>
      <c r="P2948" s="119">
        <f t="shared" si="139"/>
        <v>0</v>
      </c>
      <c r="Q2948" s="119">
        <f t="shared" si="140"/>
        <v>0</v>
      </c>
      <c r="S2948" s="137"/>
      <c r="U2948"/>
    </row>
    <row r="2949" spans="1:21" x14ac:dyDescent="0.2">
      <c r="A2949" s="228">
        <v>828191</v>
      </c>
      <c r="B2949" s="228" t="s">
        <v>4222</v>
      </c>
      <c r="C2949" s="228" t="s">
        <v>4204</v>
      </c>
      <c r="D2949" s="228" t="s">
        <v>650</v>
      </c>
      <c r="E2949" s="228" t="s">
        <v>4364</v>
      </c>
      <c r="F2949" s="228" t="s">
        <v>8</v>
      </c>
      <c r="G2949" s="228" t="s">
        <v>128</v>
      </c>
      <c r="H2949" s="228">
        <v>0</v>
      </c>
      <c r="I2949" s="228">
        <v>0</v>
      </c>
      <c r="J2949" s="228">
        <v>0</v>
      </c>
      <c r="K2949" s="228">
        <v>0</v>
      </c>
      <c r="L2949" s="231">
        <v>0</v>
      </c>
      <c r="N2949" s="119" t="str">
        <f t="shared" si="138"/>
        <v>828191-99901-S</v>
      </c>
      <c r="O2949" s="122" t="str">
        <f>IF(B2949="NET","",IF(B2949="","",IFERROR(VLOOKUP(N2949,EAN!$A:$B,2,FALSE),"MANGLER - MÅ OPPDATERE EAN-FANEN")))</f>
        <v>MANGLER - MÅ OPPDATERE EAN-FANEN</v>
      </c>
      <c r="P2949" s="119">
        <f t="shared" si="139"/>
        <v>0</v>
      </c>
      <c r="Q2949" s="119">
        <f t="shared" si="140"/>
        <v>0</v>
      </c>
      <c r="S2949" s="137"/>
      <c r="U2949"/>
    </row>
    <row r="2950" spans="1:21" x14ac:dyDescent="0.2">
      <c r="A2950" s="228">
        <v>828191</v>
      </c>
      <c r="B2950" s="228" t="s">
        <v>4222</v>
      </c>
      <c r="C2950" s="228" t="s">
        <v>4204</v>
      </c>
      <c r="D2950" s="228" t="s">
        <v>651</v>
      </c>
      <c r="E2950" s="228" t="s">
        <v>4364</v>
      </c>
      <c r="F2950" s="228" t="s">
        <v>7</v>
      </c>
      <c r="G2950" s="228" t="s">
        <v>128</v>
      </c>
      <c r="H2950" s="228">
        <v>0</v>
      </c>
      <c r="I2950" s="228">
        <v>0</v>
      </c>
      <c r="J2950" s="228">
        <v>0</v>
      </c>
      <c r="K2950" s="228">
        <v>0</v>
      </c>
      <c r="L2950" s="231">
        <v>0</v>
      </c>
      <c r="N2950" s="119" t="str">
        <f t="shared" si="138"/>
        <v>828191-99901-M</v>
      </c>
      <c r="O2950" s="122" t="str">
        <f>IF(B2950="NET","",IF(B2950="","",IFERROR(VLOOKUP(N2950,EAN!$A:$B,2,FALSE),"MANGLER - MÅ OPPDATERE EAN-FANEN")))</f>
        <v>MANGLER - MÅ OPPDATERE EAN-FANEN</v>
      </c>
      <c r="P2950" s="119">
        <f t="shared" si="139"/>
        <v>0</v>
      </c>
      <c r="Q2950" s="119">
        <f t="shared" si="140"/>
        <v>0</v>
      </c>
      <c r="S2950" s="137"/>
      <c r="U2950"/>
    </row>
    <row r="2951" spans="1:21" x14ac:dyDescent="0.2">
      <c r="A2951" s="228">
        <v>828191</v>
      </c>
      <c r="B2951" s="228" t="s">
        <v>4222</v>
      </c>
      <c r="C2951" s="228" t="s">
        <v>4204</v>
      </c>
      <c r="D2951" s="228" t="s">
        <v>652</v>
      </c>
      <c r="E2951" s="228" t="s">
        <v>4364</v>
      </c>
      <c r="F2951" s="228" t="s">
        <v>67</v>
      </c>
      <c r="G2951" s="228" t="s">
        <v>128</v>
      </c>
      <c r="H2951" s="228">
        <v>0</v>
      </c>
      <c r="I2951" s="228">
        <v>0</v>
      </c>
      <c r="J2951" s="228">
        <v>0</v>
      </c>
      <c r="K2951" s="228">
        <v>0</v>
      </c>
      <c r="L2951" s="231">
        <v>0</v>
      </c>
      <c r="N2951" s="119" t="str">
        <f t="shared" si="138"/>
        <v>828191-99901-L</v>
      </c>
      <c r="O2951" s="122" t="str">
        <f>IF(B2951="NET","",IF(B2951="","",IFERROR(VLOOKUP(N2951,EAN!$A:$B,2,FALSE),"MANGLER - MÅ OPPDATERE EAN-FANEN")))</f>
        <v>MANGLER - MÅ OPPDATERE EAN-FANEN</v>
      </c>
      <c r="P2951" s="119">
        <f t="shared" si="139"/>
        <v>0</v>
      </c>
      <c r="Q2951" s="119">
        <f t="shared" si="140"/>
        <v>0</v>
      </c>
      <c r="S2951" s="137"/>
      <c r="U2951"/>
    </row>
    <row r="2952" spans="1:21" x14ac:dyDescent="0.2">
      <c r="A2952" s="229">
        <v>828194</v>
      </c>
      <c r="B2952" s="228" t="s">
        <v>248</v>
      </c>
      <c r="C2952" s="228"/>
      <c r="D2952" s="228"/>
      <c r="E2952" s="228"/>
      <c r="F2952" s="228"/>
      <c r="G2952" s="228"/>
      <c r="H2952" s="229">
        <v>202226</v>
      </c>
      <c r="I2952" s="229">
        <v>202227</v>
      </c>
      <c r="J2952" s="229">
        <v>202228</v>
      </c>
      <c r="K2952" s="229">
        <v>202229</v>
      </c>
      <c r="L2952" s="232">
        <v>202234</v>
      </c>
      <c r="N2952" s="119" t="str">
        <f t="shared" si="138"/>
        <v>828194-</v>
      </c>
      <c r="O2952" s="122" t="str">
        <f>IF(B2952="NET","",IF(B2952="","",IFERROR(VLOOKUP(N2952,EAN!$A:$B,2,FALSE),"MANGLER - MÅ OPPDATERE EAN-FANEN")))</f>
        <v/>
      </c>
      <c r="P2952" s="119">
        <f t="shared" si="139"/>
        <v>202226</v>
      </c>
      <c r="Q2952" s="119">
        <f t="shared" si="140"/>
        <v>202234</v>
      </c>
      <c r="S2952" s="137"/>
      <c r="U2952"/>
    </row>
    <row r="2953" spans="1:21" x14ac:dyDescent="0.2">
      <c r="A2953" s="229">
        <v>828195</v>
      </c>
      <c r="B2953" s="228" t="s">
        <v>248</v>
      </c>
      <c r="C2953" s="228"/>
      <c r="D2953" s="228"/>
      <c r="E2953" s="228"/>
      <c r="F2953" s="228"/>
      <c r="G2953" s="228"/>
      <c r="H2953" s="229">
        <v>202226</v>
      </c>
      <c r="I2953" s="229">
        <v>202227</v>
      </c>
      <c r="J2953" s="229">
        <v>202228</v>
      </c>
      <c r="K2953" s="229">
        <v>202229</v>
      </c>
      <c r="L2953" s="232">
        <v>202234</v>
      </c>
      <c r="N2953" s="119" t="str">
        <f t="shared" si="138"/>
        <v>828195-</v>
      </c>
      <c r="O2953" s="122" t="str">
        <f>IF(B2953="NET","",IF(B2953="","",IFERROR(VLOOKUP(N2953,EAN!$A:$B,2,FALSE),"MANGLER - MÅ OPPDATERE EAN-FANEN")))</f>
        <v/>
      </c>
      <c r="P2953" s="119">
        <f t="shared" si="139"/>
        <v>202226</v>
      </c>
      <c r="Q2953" s="119">
        <f t="shared" si="140"/>
        <v>202234</v>
      </c>
      <c r="S2953" s="137"/>
      <c r="U2953"/>
    </row>
    <row r="2954" spans="1:21" x14ac:dyDescent="0.2">
      <c r="A2954" s="229">
        <v>828196</v>
      </c>
      <c r="B2954" s="228" t="s">
        <v>248</v>
      </c>
      <c r="C2954" s="228"/>
      <c r="D2954" s="228"/>
      <c r="E2954" s="228"/>
      <c r="F2954" s="228"/>
      <c r="G2954" s="228"/>
      <c r="H2954" s="229">
        <v>202226</v>
      </c>
      <c r="I2954" s="229">
        <v>202227</v>
      </c>
      <c r="J2954" s="229">
        <v>202228</v>
      </c>
      <c r="K2954" s="229">
        <v>202229</v>
      </c>
      <c r="L2954" s="232">
        <v>202234</v>
      </c>
      <c r="N2954" s="119" t="str">
        <f t="shared" si="138"/>
        <v>828196-</v>
      </c>
      <c r="O2954" s="122" t="str">
        <f>IF(B2954="NET","",IF(B2954="","",IFERROR(VLOOKUP(N2954,EAN!$A:$B,2,FALSE),"MANGLER - MÅ OPPDATERE EAN-FANEN")))</f>
        <v/>
      </c>
      <c r="P2954" s="119">
        <f t="shared" si="139"/>
        <v>202226</v>
      </c>
      <c r="Q2954" s="119">
        <f t="shared" si="140"/>
        <v>202234</v>
      </c>
      <c r="S2954" s="137"/>
      <c r="U2954"/>
    </row>
    <row r="2955" spans="1:21" x14ac:dyDescent="0.2">
      <c r="A2955" s="228">
        <v>828196</v>
      </c>
      <c r="B2955" s="228" t="s">
        <v>407</v>
      </c>
      <c r="C2955" s="228" t="s">
        <v>4204</v>
      </c>
      <c r="D2955" s="228" t="s">
        <v>660</v>
      </c>
      <c r="E2955" s="228" t="s">
        <v>4364</v>
      </c>
      <c r="F2955" s="228" t="s">
        <v>84</v>
      </c>
      <c r="G2955" s="228" t="s">
        <v>128</v>
      </c>
      <c r="H2955" s="228">
        <v>0</v>
      </c>
      <c r="I2955" s="228">
        <v>0</v>
      </c>
      <c r="J2955" s="228">
        <v>0</v>
      </c>
      <c r="K2955" s="228">
        <v>0</v>
      </c>
      <c r="L2955" s="231">
        <v>0</v>
      </c>
      <c r="N2955" s="119" t="str">
        <f t="shared" si="138"/>
        <v>828196-99901-OS</v>
      </c>
      <c r="O2955" s="122" t="str">
        <f>IF(B2955="NET","",IF(B2955="","",IFERROR(VLOOKUP(N2955,EAN!$A:$B,2,FALSE),"MANGLER - MÅ OPPDATERE EAN-FANEN")))</f>
        <v>MANGLER - MÅ OPPDATERE EAN-FANEN</v>
      </c>
      <c r="P2955" s="119">
        <f t="shared" si="139"/>
        <v>0</v>
      </c>
      <c r="Q2955" s="119">
        <f t="shared" si="140"/>
        <v>0</v>
      </c>
      <c r="S2955" s="137"/>
      <c r="U2955"/>
    </row>
    <row r="2956" spans="1:21" x14ac:dyDescent="0.2">
      <c r="A2956" s="229">
        <v>828198</v>
      </c>
      <c r="B2956" s="228" t="s">
        <v>248</v>
      </c>
      <c r="C2956" s="228"/>
      <c r="D2956" s="228"/>
      <c r="E2956" s="228"/>
      <c r="F2956" s="228"/>
      <c r="G2956" s="228"/>
      <c r="H2956" s="229">
        <v>202226</v>
      </c>
      <c r="I2956" s="229">
        <v>202227</v>
      </c>
      <c r="J2956" s="229">
        <v>202228</v>
      </c>
      <c r="K2956" s="229">
        <v>202229</v>
      </c>
      <c r="L2956" s="232">
        <v>202234</v>
      </c>
      <c r="N2956" s="119" t="str">
        <f t="shared" si="138"/>
        <v>828198-</v>
      </c>
      <c r="O2956" s="122" t="str">
        <f>IF(B2956="NET","",IF(B2956="","",IFERROR(VLOOKUP(N2956,EAN!$A:$B,2,FALSE),"MANGLER - MÅ OPPDATERE EAN-FANEN")))</f>
        <v/>
      </c>
      <c r="P2956" s="119">
        <f t="shared" si="139"/>
        <v>202226</v>
      </c>
      <c r="Q2956" s="119">
        <f t="shared" si="140"/>
        <v>202234</v>
      </c>
      <c r="S2956" s="137"/>
      <c r="U2956"/>
    </row>
    <row r="2957" spans="1:21" x14ac:dyDescent="0.2">
      <c r="A2957" s="228">
        <v>828198</v>
      </c>
      <c r="B2957" s="228" t="s">
        <v>3487</v>
      </c>
      <c r="C2957" s="228" t="s">
        <v>4204</v>
      </c>
      <c r="D2957" s="228" t="s">
        <v>3389</v>
      </c>
      <c r="E2957" s="228" t="s">
        <v>3390</v>
      </c>
      <c r="F2957" s="228" t="s">
        <v>84</v>
      </c>
      <c r="G2957" s="228" t="s">
        <v>128</v>
      </c>
      <c r="H2957" s="228">
        <v>0</v>
      </c>
      <c r="I2957" s="228">
        <v>0</v>
      </c>
      <c r="J2957" s="228">
        <v>0</v>
      </c>
      <c r="K2957" s="228">
        <v>0</v>
      </c>
      <c r="L2957" s="231">
        <v>0</v>
      </c>
      <c r="N2957" s="119" t="str">
        <f t="shared" si="138"/>
        <v>828198-11003-OS</v>
      </c>
      <c r="O2957" s="122" t="str">
        <f>IF(B2957="NET","",IF(B2957="","",IFERROR(VLOOKUP(N2957,EAN!$A:$B,2,FALSE),"MANGLER - MÅ OPPDATERE EAN-FANEN")))</f>
        <v>MANGLER - MÅ OPPDATERE EAN-FANEN</v>
      </c>
      <c r="P2957" s="119">
        <f t="shared" si="139"/>
        <v>0</v>
      </c>
      <c r="Q2957" s="119">
        <f t="shared" si="140"/>
        <v>0</v>
      </c>
      <c r="S2957" s="137"/>
      <c r="U2957"/>
    </row>
    <row r="2958" spans="1:21" x14ac:dyDescent="0.2">
      <c r="A2958" s="228">
        <v>828198</v>
      </c>
      <c r="B2958" s="228" t="s">
        <v>3487</v>
      </c>
      <c r="C2958" s="228" t="s">
        <v>4204</v>
      </c>
      <c r="D2958" s="228" t="s">
        <v>661</v>
      </c>
      <c r="E2958" s="228" t="s">
        <v>4388</v>
      </c>
      <c r="F2958" s="228" t="s">
        <v>84</v>
      </c>
      <c r="G2958" s="228" t="s">
        <v>504</v>
      </c>
      <c r="H2958" s="228">
        <v>0</v>
      </c>
      <c r="I2958" s="228">
        <v>0</v>
      </c>
      <c r="J2958" s="228">
        <v>0</v>
      </c>
      <c r="K2958" s="228">
        <v>0</v>
      </c>
      <c r="L2958" s="231">
        <v>0</v>
      </c>
      <c r="N2958" s="119" t="str">
        <f t="shared" si="138"/>
        <v>828198-56000-OS</v>
      </c>
      <c r="O2958" s="122" t="str">
        <f>IF(B2958="NET","",IF(B2958="","",IFERROR(VLOOKUP(N2958,EAN!$A:$B,2,FALSE),"MANGLER - MÅ OPPDATERE EAN-FANEN")))</f>
        <v>MANGLER - MÅ OPPDATERE EAN-FANEN</v>
      </c>
      <c r="P2958" s="119">
        <f t="shared" si="139"/>
        <v>0</v>
      </c>
      <c r="Q2958" s="119">
        <f t="shared" si="140"/>
        <v>0</v>
      </c>
      <c r="S2958" s="137"/>
      <c r="U2958"/>
    </row>
    <row r="2959" spans="1:21" x14ac:dyDescent="0.2">
      <c r="A2959" s="228">
        <v>828198</v>
      </c>
      <c r="B2959" s="228" t="s">
        <v>3487</v>
      </c>
      <c r="C2959" s="228" t="s">
        <v>4204</v>
      </c>
      <c r="D2959" s="228" t="s">
        <v>3325</v>
      </c>
      <c r="E2959" s="228" t="s">
        <v>4365</v>
      </c>
      <c r="F2959" s="228" t="s">
        <v>84</v>
      </c>
      <c r="G2959" s="228" t="s">
        <v>128</v>
      </c>
      <c r="H2959" s="228">
        <v>0</v>
      </c>
      <c r="I2959" s="228">
        <v>0</v>
      </c>
      <c r="J2959" s="228">
        <v>0</v>
      </c>
      <c r="K2959" s="228">
        <v>0</v>
      </c>
      <c r="L2959" s="231">
        <v>0</v>
      </c>
      <c r="N2959" s="119" t="str">
        <f t="shared" si="138"/>
        <v>828198-58000-OS</v>
      </c>
      <c r="O2959" s="122" t="str">
        <f>IF(B2959="NET","",IF(B2959="","",IFERROR(VLOOKUP(N2959,EAN!$A:$B,2,FALSE),"MANGLER - MÅ OPPDATERE EAN-FANEN")))</f>
        <v>MANGLER - MÅ OPPDATERE EAN-FANEN</v>
      </c>
      <c r="P2959" s="119">
        <f t="shared" si="139"/>
        <v>0</v>
      </c>
      <c r="Q2959" s="119">
        <f t="shared" si="140"/>
        <v>0</v>
      </c>
      <c r="S2959" s="137"/>
      <c r="U2959"/>
    </row>
    <row r="2960" spans="1:21" x14ac:dyDescent="0.2">
      <c r="A2960" s="228">
        <v>828198</v>
      </c>
      <c r="B2960" s="228" t="s">
        <v>3487</v>
      </c>
      <c r="C2960" s="228" t="s">
        <v>4204</v>
      </c>
      <c r="D2960" s="228" t="s">
        <v>671</v>
      </c>
      <c r="E2960" s="228" t="s">
        <v>656</v>
      </c>
      <c r="F2960" s="228" t="s">
        <v>84</v>
      </c>
      <c r="G2960" s="228" t="s">
        <v>504</v>
      </c>
      <c r="H2960" s="228">
        <v>0</v>
      </c>
      <c r="I2960" s="228">
        <v>0</v>
      </c>
      <c r="J2960" s="228">
        <v>0</v>
      </c>
      <c r="K2960" s="228">
        <v>0</v>
      </c>
      <c r="L2960" s="231">
        <v>0</v>
      </c>
      <c r="N2960" s="119" t="str">
        <f t="shared" si="138"/>
        <v>828198-88002-OS</v>
      </c>
      <c r="O2960" s="122" t="str">
        <f>IF(B2960="NET","",IF(B2960="","",IFERROR(VLOOKUP(N2960,EAN!$A:$B,2,FALSE),"MANGLER - MÅ OPPDATERE EAN-FANEN")))</f>
        <v>MANGLER - MÅ OPPDATERE EAN-FANEN</v>
      </c>
      <c r="P2960" s="119">
        <f t="shared" si="139"/>
        <v>0</v>
      </c>
      <c r="Q2960" s="119">
        <f t="shared" si="140"/>
        <v>0</v>
      </c>
      <c r="S2960" s="137"/>
      <c r="U2960"/>
    </row>
    <row r="2961" spans="1:21" x14ac:dyDescent="0.2">
      <c r="A2961" s="228">
        <v>828198</v>
      </c>
      <c r="B2961" s="228" t="s">
        <v>3487</v>
      </c>
      <c r="C2961" s="228" t="s">
        <v>4204</v>
      </c>
      <c r="D2961" s="228" t="s">
        <v>660</v>
      </c>
      <c r="E2961" s="228" t="s">
        <v>4364</v>
      </c>
      <c r="F2961" s="228" t="s">
        <v>84</v>
      </c>
      <c r="G2961" s="228" t="s">
        <v>128</v>
      </c>
      <c r="H2961" s="228">
        <v>0</v>
      </c>
      <c r="I2961" s="228">
        <v>0</v>
      </c>
      <c r="J2961" s="228">
        <v>0</v>
      </c>
      <c r="K2961" s="228">
        <v>0</v>
      </c>
      <c r="L2961" s="231">
        <v>0</v>
      </c>
      <c r="N2961" s="119" t="str">
        <f t="shared" si="138"/>
        <v>828198-99901-OS</v>
      </c>
      <c r="O2961" s="122" t="str">
        <f>IF(B2961="NET","",IF(B2961="","",IFERROR(VLOOKUP(N2961,EAN!$A:$B,2,FALSE),"MANGLER - MÅ OPPDATERE EAN-FANEN")))</f>
        <v>MANGLER - MÅ OPPDATERE EAN-FANEN</v>
      </c>
      <c r="P2961" s="119">
        <f t="shared" si="139"/>
        <v>0</v>
      </c>
      <c r="Q2961" s="119">
        <f t="shared" si="140"/>
        <v>0</v>
      </c>
      <c r="S2961" s="137"/>
      <c r="U2961"/>
    </row>
    <row r="2962" spans="1:21" x14ac:dyDescent="0.2">
      <c r="A2962" s="229">
        <v>828200</v>
      </c>
      <c r="B2962" s="228" t="s">
        <v>248</v>
      </c>
      <c r="C2962" s="228"/>
      <c r="D2962" s="228"/>
      <c r="E2962" s="228"/>
      <c r="F2962" s="228"/>
      <c r="G2962" s="228"/>
      <c r="H2962" s="229">
        <v>202226</v>
      </c>
      <c r="I2962" s="229">
        <v>202227</v>
      </c>
      <c r="J2962" s="229">
        <v>202228</v>
      </c>
      <c r="K2962" s="229">
        <v>202229</v>
      </c>
      <c r="L2962" s="232">
        <v>202234</v>
      </c>
      <c r="N2962" s="119" t="str">
        <f t="shared" si="138"/>
        <v>828200-</v>
      </c>
      <c r="O2962" s="122" t="str">
        <f>IF(B2962="NET","",IF(B2962="","",IFERROR(VLOOKUP(N2962,EAN!$A:$B,2,FALSE),"MANGLER - MÅ OPPDATERE EAN-FANEN")))</f>
        <v/>
      </c>
      <c r="P2962" s="119">
        <f t="shared" si="139"/>
        <v>202226</v>
      </c>
      <c r="Q2962" s="119">
        <f t="shared" si="140"/>
        <v>202234</v>
      </c>
      <c r="S2962" s="137"/>
      <c r="U2962"/>
    </row>
    <row r="2963" spans="1:21" x14ac:dyDescent="0.2">
      <c r="A2963" s="228">
        <v>828200</v>
      </c>
      <c r="B2963" s="228" t="s">
        <v>4432</v>
      </c>
      <c r="C2963" s="228" t="s">
        <v>4204</v>
      </c>
      <c r="D2963" s="228" t="s">
        <v>3331</v>
      </c>
      <c r="E2963" s="228" t="s">
        <v>3229</v>
      </c>
      <c r="F2963" s="228" t="s">
        <v>84</v>
      </c>
      <c r="G2963" s="228" t="s">
        <v>128</v>
      </c>
      <c r="H2963" s="228">
        <v>0</v>
      </c>
      <c r="I2963" s="228">
        <v>0</v>
      </c>
      <c r="J2963" s="228">
        <v>0</v>
      </c>
      <c r="K2963" s="228">
        <v>0</v>
      </c>
      <c r="L2963" s="231">
        <v>0</v>
      </c>
      <c r="N2963" s="119" t="str">
        <f t="shared" ref="N2963:N3026" si="141">CONCATENATE(A2963,"-",D2963)</f>
        <v>828200-54000-OS</v>
      </c>
      <c r="O2963" s="122" t="str">
        <f>IF(B2963="NET","",IF(B2963="","",IFERROR(VLOOKUP(N2963,EAN!$A:$B,2,FALSE),"MANGLER - MÅ OPPDATERE EAN-FANEN")))</f>
        <v>MANGLER - MÅ OPPDATERE EAN-FANEN</v>
      </c>
      <c r="P2963" s="119">
        <f t="shared" ref="P2963:P3026" si="142">H2963</f>
        <v>0</v>
      </c>
      <c r="Q2963" s="119">
        <f t="shared" ref="Q2963:Q3026" si="143">L2963</f>
        <v>0</v>
      </c>
      <c r="S2963" s="137"/>
      <c r="U2963"/>
    </row>
    <row r="2964" spans="1:21" x14ac:dyDescent="0.2">
      <c r="A2964" s="228">
        <v>828200</v>
      </c>
      <c r="B2964" s="228" t="s">
        <v>4432</v>
      </c>
      <c r="C2964" s="228" t="s">
        <v>4204</v>
      </c>
      <c r="D2964" s="228" t="s">
        <v>660</v>
      </c>
      <c r="E2964" s="228" t="s">
        <v>4364</v>
      </c>
      <c r="F2964" s="228" t="s">
        <v>84</v>
      </c>
      <c r="G2964" s="228" t="s">
        <v>128</v>
      </c>
      <c r="H2964" s="228">
        <v>0</v>
      </c>
      <c r="I2964" s="228">
        <v>0</v>
      </c>
      <c r="J2964" s="228">
        <v>0</v>
      </c>
      <c r="K2964" s="228">
        <v>0</v>
      </c>
      <c r="L2964" s="231">
        <v>0</v>
      </c>
      <c r="N2964" s="119" t="str">
        <f t="shared" si="141"/>
        <v>828200-99901-OS</v>
      </c>
      <c r="O2964" s="122" t="str">
        <f>IF(B2964="NET","",IF(B2964="","",IFERROR(VLOOKUP(N2964,EAN!$A:$B,2,FALSE),"MANGLER - MÅ OPPDATERE EAN-FANEN")))</f>
        <v>MANGLER - MÅ OPPDATERE EAN-FANEN</v>
      </c>
      <c r="P2964" s="119">
        <f t="shared" si="142"/>
        <v>0</v>
      </c>
      <c r="Q2964" s="119">
        <f t="shared" si="143"/>
        <v>0</v>
      </c>
      <c r="S2964" s="137"/>
      <c r="U2964"/>
    </row>
    <row r="2965" spans="1:21" x14ac:dyDescent="0.2">
      <c r="A2965" s="229">
        <v>828204</v>
      </c>
      <c r="B2965" s="228" t="s">
        <v>248</v>
      </c>
      <c r="C2965" s="228"/>
      <c r="D2965" s="228"/>
      <c r="E2965" s="228"/>
      <c r="F2965" s="228"/>
      <c r="G2965" s="228"/>
      <c r="H2965" s="229">
        <v>202226</v>
      </c>
      <c r="I2965" s="229">
        <v>202227</v>
      </c>
      <c r="J2965" s="229">
        <v>202228</v>
      </c>
      <c r="K2965" s="229">
        <v>202229</v>
      </c>
      <c r="L2965" s="232">
        <v>202234</v>
      </c>
      <c r="N2965" s="119" t="str">
        <f t="shared" si="141"/>
        <v>828204-</v>
      </c>
      <c r="O2965" s="122" t="str">
        <f>IF(B2965="NET","",IF(B2965="","",IFERROR(VLOOKUP(N2965,EAN!$A:$B,2,FALSE),"MANGLER - MÅ OPPDATERE EAN-FANEN")))</f>
        <v/>
      </c>
      <c r="P2965" s="119">
        <f t="shared" si="142"/>
        <v>202226</v>
      </c>
      <c r="Q2965" s="119">
        <f t="shared" si="143"/>
        <v>202234</v>
      </c>
      <c r="S2965" s="137"/>
      <c r="U2965"/>
    </row>
    <row r="2966" spans="1:21" x14ac:dyDescent="0.2">
      <c r="A2966" s="228">
        <v>828204</v>
      </c>
      <c r="B2966" s="228" t="s">
        <v>3488</v>
      </c>
      <c r="C2966" s="228" t="s">
        <v>4204</v>
      </c>
      <c r="D2966" s="228" t="s">
        <v>3325</v>
      </c>
      <c r="E2966" s="228" t="s">
        <v>4365</v>
      </c>
      <c r="F2966" s="228" t="s">
        <v>84</v>
      </c>
      <c r="G2966" s="228" t="s">
        <v>128</v>
      </c>
      <c r="H2966" s="228">
        <v>0</v>
      </c>
      <c r="I2966" s="228">
        <v>0</v>
      </c>
      <c r="J2966" s="228">
        <v>0</v>
      </c>
      <c r="K2966" s="228">
        <v>0</v>
      </c>
      <c r="L2966" s="231">
        <v>0</v>
      </c>
      <c r="N2966" s="119" t="str">
        <f t="shared" si="141"/>
        <v>828204-58000-OS</v>
      </c>
      <c r="O2966" s="122" t="str">
        <f>IF(B2966="NET","",IF(B2966="","",IFERROR(VLOOKUP(N2966,EAN!$A:$B,2,FALSE),"MANGLER - MÅ OPPDATERE EAN-FANEN")))</f>
        <v>MANGLER - MÅ OPPDATERE EAN-FANEN</v>
      </c>
      <c r="P2966" s="119">
        <f t="shared" si="142"/>
        <v>0</v>
      </c>
      <c r="Q2966" s="119">
        <f t="shared" si="143"/>
        <v>0</v>
      </c>
      <c r="S2966" s="137"/>
      <c r="U2966"/>
    </row>
    <row r="2967" spans="1:21" x14ac:dyDescent="0.2">
      <c r="A2967" s="228">
        <v>828204</v>
      </c>
      <c r="B2967" s="228" t="s">
        <v>3488</v>
      </c>
      <c r="C2967" s="228" t="s">
        <v>4204</v>
      </c>
      <c r="D2967" s="228" t="s">
        <v>3310</v>
      </c>
      <c r="E2967" s="228" t="s">
        <v>3234</v>
      </c>
      <c r="F2967" s="228" t="s">
        <v>84</v>
      </c>
      <c r="G2967" s="228" t="s">
        <v>128</v>
      </c>
      <c r="H2967" s="228">
        <v>0</v>
      </c>
      <c r="I2967" s="228">
        <v>0</v>
      </c>
      <c r="J2967" s="228">
        <v>0</v>
      </c>
      <c r="K2967" s="228">
        <v>0</v>
      </c>
      <c r="L2967" s="231">
        <v>0</v>
      </c>
      <c r="N2967" s="119" t="str">
        <f t="shared" si="141"/>
        <v>828204-77003-OS</v>
      </c>
      <c r="O2967" s="122" t="str">
        <f>IF(B2967="NET","",IF(B2967="","",IFERROR(VLOOKUP(N2967,EAN!$A:$B,2,FALSE),"MANGLER - MÅ OPPDATERE EAN-FANEN")))</f>
        <v>MANGLER - MÅ OPPDATERE EAN-FANEN</v>
      </c>
      <c r="P2967" s="119">
        <f t="shared" si="142"/>
        <v>0</v>
      </c>
      <c r="Q2967" s="119">
        <f t="shared" si="143"/>
        <v>0</v>
      </c>
      <c r="S2967" s="137"/>
      <c r="U2967"/>
    </row>
    <row r="2968" spans="1:21" x14ac:dyDescent="0.2">
      <c r="A2968" s="229">
        <v>828206</v>
      </c>
      <c r="B2968" s="228" t="s">
        <v>248</v>
      </c>
      <c r="C2968" s="228"/>
      <c r="D2968" s="228"/>
      <c r="E2968" s="228"/>
      <c r="F2968" s="228"/>
      <c r="G2968" s="228"/>
      <c r="H2968" s="229">
        <v>202226</v>
      </c>
      <c r="I2968" s="229">
        <v>202227</v>
      </c>
      <c r="J2968" s="229">
        <v>202228</v>
      </c>
      <c r="K2968" s="229">
        <v>202229</v>
      </c>
      <c r="L2968" s="232">
        <v>202234</v>
      </c>
      <c r="N2968" s="119" t="str">
        <f t="shared" si="141"/>
        <v>828206-</v>
      </c>
      <c r="O2968" s="122" t="str">
        <f>IF(B2968="NET","",IF(B2968="","",IFERROR(VLOOKUP(N2968,EAN!$A:$B,2,FALSE),"MANGLER - MÅ OPPDATERE EAN-FANEN")))</f>
        <v/>
      </c>
      <c r="P2968" s="119">
        <f t="shared" si="142"/>
        <v>202226</v>
      </c>
      <c r="Q2968" s="119">
        <f t="shared" si="143"/>
        <v>202234</v>
      </c>
      <c r="S2968" s="137"/>
      <c r="U2968"/>
    </row>
    <row r="2969" spans="1:21" x14ac:dyDescent="0.2">
      <c r="A2969" s="228">
        <v>828206</v>
      </c>
      <c r="B2969" s="228" t="s">
        <v>3489</v>
      </c>
      <c r="C2969" s="228" t="s">
        <v>4204</v>
      </c>
      <c r="D2969" s="228" t="s">
        <v>3228</v>
      </c>
      <c r="E2969" s="228" t="s">
        <v>3229</v>
      </c>
      <c r="F2969" s="228" t="s">
        <v>8</v>
      </c>
      <c r="G2969" s="228" t="s">
        <v>504</v>
      </c>
      <c r="H2969" s="228">
        <v>0</v>
      </c>
      <c r="I2969" s="228">
        <v>0</v>
      </c>
      <c r="J2969" s="228">
        <v>0</v>
      </c>
      <c r="K2969" s="228">
        <v>0</v>
      </c>
      <c r="L2969" s="231">
        <v>0</v>
      </c>
      <c r="N2969" s="119" t="str">
        <f t="shared" si="141"/>
        <v>828206-54000-S</v>
      </c>
      <c r="O2969" s="122" t="str">
        <f>IF(B2969="NET","",IF(B2969="","",IFERROR(VLOOKUP(N2969,EAN!$A:$B,2,FALSE),"MANGLER - MÅ OPPDATERE EAN-FANEN")))</f>
        <v>MANGLER - MÅ OPPDATERE EAN-FANEN</v>
      </c>
      <c r="P2969" s="119">
        <f t="shared" si="142"/>
        <v>0</v>
      </c>
      <c r="Q2969" s="119">
        <f t="shared" si="143"/>
        <v>0</v>
      </c>
    </row>
    <row r="2970" spans="1:21" x14ac:dyDescent="0.2">
      <c r="A2970" s="228">
        <v>828206</v>
      </c>
      <c r="B2970" s="228" t="s">
        <v>3489</v>
      </c>
      <c r="C2970" s="228" t="s">
        <v>4204</v>
      </c>
      <c r="D2970" s="228" t="s">
        <v>3230</v>
      </c>
      <c r="E2970" s="228" t="s">
        <v>3229</v>
      </c>
      <c r="F2970" s="228" t="s">
        <v>7</v>
      </c>
      <c r="G2970" s="228" t="s">
        <v>504</v>
      </c>
      <c r="H2970" s="228">
        <v>1</v>
      </c>
      <c r="I2970" s="228">
        <v>1</v>
      </c>
      <c r="J2970" s="228">
        <v>1</v>
      </c>
      <c r="K2970" s="228">
        <v>1</v>
      </c>
      <c r="L2970" s="231">
        <v>1</v>
      </c>
      <c r="N2970" s="119" t="str">
        <f t="shared" si="141"/>
        <v>828206-54000-M</v>
      </c>
      <c r="O2970" s="122" t="str">
        <f>IF(B2970="NET","",IF(B2970="","",IFERROR(VLOOKUP(N2970,EAN!$A:$B,2,FALSE),"MANGLER - MÅ OPPDATERE EAN-FANEN")))</f>
        <v>MANGLER - MÅ OPPDATERE EAN-FANEN</v>
      </c>
      <c r="P2970" s="119">
        <f t="shared" si="142"/>
        <v>1</v>
      </c>
      <c r="Q2970" s="119">
        <f t="shared" si="143"/>
        <v>1</v>
      </c>
    </row>
    <row r="2971" spans="1:21" x14ac:dyDescent="0.2">
      <c r="A2971" s="228">
        <v>828206</v>
      </c>
      <c r="B2971" s="228" t="s">
        <v>3489</v>
      </c>
      <c r="C2971" s="228" t="s">
        <v>4204</v>
      </c>
      <c r="D2971" s="228" t="s">
        <v>3231</v>
      </c>
      <c r="E2971" s="228" t="s">
        <v>3229</v>
      </c>
      <c r="F2971" s="228" t="s">
        <v>67</v>
      </c>
      <c r="G2971" s="228" t="s">
        <v>504</v>
      </c>
      <c r="H2971" s="228">
        <v>0</v>
      </c>
      <c r="I2971" s="228">
        <v>0</v>
      </c>
      <c r="J2971" s="228">
        <v>0</v>
      </c>
      <c r="K2971" s="228">
        <v>0</v>
      </c>
      <c r="L2971" s="231">
        <v>0</v>
      </c>
      <c r="N2971" s="119" t="str">
        <f t="shared" si="141"/>
        <v>828206-54000-L</v>
      </c>
      <c r="O2971" s="122" t="str">
        <f>IF(B2971="NET","",IF(B2971="","",IFERROR(VLOOKUP(N2971,EAN!$A:$B,2,FALSE),"MANGLER - MÅ OPPDATERE EAN-FANEN")))</f>
        <v>MANGLER - MÅ OPPDATERE EAN-FANEN</v>
      </c>
      <c r="P2971" s="119">
        <f t="shared" si="142"/>
        <v>0</v>
      </c>
      <c r="Q2971" s="119">
        <f t="shared" si="143"/>
        <v>0</v>
      </c>
    </row>
    <row r="2972" spans="1:21" x14ac:dyDescent="0.2">
      <c r="A2972" s="228">
        <v>828206</v>
      </c>
      <c r="B2972" s="228" t="s">
        <v>3489</v>
      </c>
      <c r="C2972" s="228" t="s">
        <v>4204</v>
      </c>
      <c r="D2972" s="228" t="s">
        <v>3232</v>
      </c>
      <c r="E2972" s="228" t="s">
        <v>3229</v>
      </c>
      <c r="F2972" s="228" t="s">
        <v>68</v>
      </c>
      <c r="G2972" s="228" t="s">
        <v>504</v>
      </c>
      <c r="H2972" s="228">
        <v>0</v>
      </c>
      <c r="I2972" s="228">
        <v>0</v>
      </c>
      <c r="J2972" s="228">
        <v>0</v>
      </c>
      <c r="K2972" s="228">
        <v>0</v>
      </c>
      <c r="L2972" s="231">
        <v>0</v>
      </c>
      <c r="N2972" s="119" t="str">
        <f t="shared" si="141"/>
        <v>828206-54000-XL</v>
      </c>
      <c r="O2972" s="122" t="str">
        <f>IF(B2972="NET","",IF(B2972="","",IFERROR(VLOOKUP(N2972,EAN!$A:$B,2,FALSE),"MANGLER - MÅ OPPDATERE EAN-FANEN")))</f>
        <v>MANGLER - MÅ OPPDATERE EAN-FANEN</v>
      </c>
      <c r="P2972" s="119">
        <f t="shared" si="142"/>
        <v>0</v>
      </c>
      <c r="Q2972" s="119">
        <f t="shared" si="143"/>
        <v>0</v>
      </c>
    </row>
    <row r="2973" spans="1:21" x14ac:dyDescent="0.2">
      <c r="A2973" s="228">
        <v>828206</v>
      </c>
      <c r="B2973" s="228" t="s">
        <v>3489</v>
      </c>
      <c r="C2973" s="228" t="s">
        <v>4204</v>
      </c>
      <c r="D2973" s="228" t="s">
        <v>3241</v>
      </c>
      <c r="E2973" s="228" t="s">
        <v>4365</v>
      </c>
      <c r="F2973" s="228" t="s">
        <v>8</v>
      </c>
      <c r="G2973" s="228" t="s">
        <v>128</v>
      </c>
      <c r="H2973" s="228">
        <v>0</v>
      </c>
      <c r="I2973" s="228">
        <v>0</v>
      </c>
      <c r="J2973" s="228">
        <v>0</v>
      </c>
      <c r="K2973" s="228">
        <v>0</v>
      </c>
      <c r="L2973" s="231">
        <v>0</v>
      </c>
      <c r="N2973" s="119" t="str">
        <f t="shared" si="141"/>
        <v>828206-58000-S</v>
      </c>
      <c r="O2973" s="122" t="str">
        <f>IF(B2973="NET","",IF(B2973="","",IFERROR(VLOOKUP(N2973,EAN!$A:$B,2,FALSE),"MANGLER - MÅ OPPDATERE EAN-FANEN")))</f>
        <v>MANGLER - MÅ OPPDATERE EAN-FANEN</v>
      </c>
      <c r="P2973" s="119">
        <f t="shared" si="142"/>
        <v>0</v>
      </c>
      <c r="Q2973" s="119">
        <f t="shared" si="143"/>
        <v>0</v>
      </c>
    </row>
    <row r="2974" spans="1:21" x14ac:dyDescent="0.2">
      <c r="A2974" s="228">
        <v>828206</v>
      </c>
      <c r="B2974" s="228" t="s">
        <v>3489</v>
      </c>
      <c r="C2974" s="228" t="s">
        <v>4204</v>
      </c>
      <c r="D2974" s="228" t="s">
        <v>3242</v>
      </c>
      <c r="E2974" s="228" t="s">
        <v>4365</v>
      </c>
      <c r="F2974" s="228" t="s">
        <v>7</v>
      </c>
      <c r="G2974" s="228" t="s">
        <v>128</v>
      </c>
      <c r="H2974" s="228">
        <v>0</v>
      </c>
      <c r="I2974" s="228">
        <v>0</v>
      </c>
      <c r="J2974" s="228">
        <v>0</v>
      </c>
      <c r="K2974" s="228">
        <v>0</v>
      </c>
      <c r="L2974" s="231">
        <v>0</v>
      </c>
      <c r="N2974" s="119" t="str">
        <f t="shared" si="141"/>
        <v>828206-58000-M</v>
      </c>
      <c r="O2974" s="122" t="str">
        <f>IF(B2974="NET","",IF(B2974="","",IFERROR(VLOOKUP(N2974,EAN!$A:$B,2,FALSE),"MANGLER - MÅ OPPDATERE EAN-FANEN")))</f>
        <v>MANGLER - MÅ OPPDATERE EAN-FANEN</v>
      </c>
      <c r="P2974" s="119">
        <f t="shared" si="142"/>
        <v>0</v>
      </c>
      <c r="Q2974" s="119">
        <f t="shared" si="143"/>
        <v>0</v>
      </c>
    </row>
    <row r="2975" spans="1:21" x14ac:dyDescent="0.2">
      <c r="A2975" s="228">
        <v>828206</v>
      </c>
      <c r="B2975" s="228" t="s">
        <v>3489</v>
      </c>
      <c r="C2975" s="228" t="s">
        <v>4204</v>
      </c>
      <c r="D2975" s="228" t="s">
        <v>3243</v>
      </c>
      <c r="E2975" s="228" t="s">
        <v>4365</v>
      </c>
      <c r="F2975" s="228" t="s">
        <v>67</v>
      </c>
      <c r="G2975" s="228" t="s">
        <v>128</v>
      </c>
      <c r="H2975" s="228">
        <v>0</v>
      </c>
      <c r="I2975" s="228">
        <v>0</v>
      </c>
      <c r="J2975" s="228">
        <v>0</v>
      </c>
      <c r="K2975" s="228">
        <v>0</v>
      </c>
      <c r="L2975" s="231">
        <v>0</v>
      </c>
      <c r="N2975" s="119" t="str">
        <f t="shared" si="141"/>
        <v>828206-58000-L</v>
      </c>
      <c r="O2975" s="122" t="str">
        <f>IF(B2975="NET","",IF(B2975="","",IFERROR(VLOOKUP(N2975,EAN!$A:$B,2,FALSE),"MANGLER - MÅ OPPDATERE EAN-FANEN")))</f>
        <v>MANGLER - MÅ OPPDATERE EAN-FANEN</v>
      </c>
      <c r="P2975" s="119">
        <f t="shared" si="142"/>
        <v>0</v>
      </c>
      <c r="Q2975" s="119">
        <f t="shared" si="143"/>
        <v>0</v>
      </c>
    </row>
    <row r="2976" spans="1:21" x14ac:dyDescent="0.2">
      <c r="A2976" s="228">
        <v>828206</v>
      </c>
      <c r="B2976" s="228" t="s">
        <v>3489</v>
      </c>
      <c r="C2976" s="228" t="s">
        <v>4204</v>
      </c>
      <c r="D2976" s="228" t="s">
        <v>3398</v>
      </c>
      <c r="E2976" s="228" t="s">
        <v>4365</v>
      </c>
      <c r="F2976" s="228" t="s">
        <v>68</v>
      </c>
      <c r="G2976" s="228" t="s">
        <v>128</v>
      </c>
      <c r="H2976" s="228">
        <v>0</v>
      </c>
      <c r="I2976" s="228">
        <v>0</v>
      </c>
      <c r="J2976" s="228">
        <v>0</v>
      </c>
      <c r="K2976" s="228">
        <v>0</v>
      </c>
      <c r="L2976" s="231">
        <v>0</v>
      </c>
      <c r="N2976" s="119" t="str">
        <f t="shared" si="141"/>
        <v>828206-58000-XL</v>
      </c>
      <c r="O2976" s="122" t="str">
        <f>IF(B2976="NET","",IF(B2976="","",IFERROR(VLOOKUP(N2976,EAN!$A:$B,2,FALSE),"MANGLER - MÅ OPPDATERE EAN-FANEN")))</f>
        <v>MANGLER - MÅ OPPDATERE EAN-FANEN</v>
      </c>
      <c r="P2976" s="119">
        <f t="shared" si="142"/>
        <v>0</v>
      </c>
      <c r="Q2976" s="119">
        <f t="shared" si="143"/>
        <v>0</v>
      </c>
    </row>
    <row r="2977" spans="1:17" x14ac:dyDescent="0.2">
      <c r="A2977" s="228">
        <v>828206</v>
      </c>
      <c r="B2977" s="228" t="s">
        <v>3489</v>
      </c>
      <c r="C2977" s="228" t="s">
        <v>4204</v>
      </c>
      <c r="D2977" s="228" t="s">
        <v>3233</v>
      </c>
      <c r="E2977" s="228" t="s">
        <v>3234</v>
      </c>
      <c r="F2977" s="228" t="s">
        <v>8</v>
      </c>
      <c r="G2977" s="228" t="s">
        <v>128</v>
      </c>
      <c r="H2977" s="228">
        <v>0</v>
      </c>
      <c r="I2977" s="228">
        <v>0</v>
      </c>
      <c r="J2977" s="228">
        <v>0</v>
      </c>
      <c r="K2977" s="228">
        <v>0</v>
      </c>
      <c r="L2977" s="231">
        <v>0</v>
      </c>
      <c r="N2977" s="119" t="str">
        <f t="shared" si="141"/>
        <v>828206-77003-S</v>
      </c>
      <c r="O2977" s="122" t="str">
        <f>IF(B2977="NET","",IF(B2977="","",IFERROR(VLOOKUP(N2977,EAN!$A:$B,2,FALSE),"MANGLER - MÅ OPPDATERE EAN-FANEN")))</f>
        <v>MANGLER - MÅ OPPDATERE EAN-FANEN</v>
      </c>
      <c r="P2977" s="119">
        <f t="shared" si="142"/>
        <v>0</v>
      </c>
      <c r="Q2977" s="119">
        <f t="shared" si="143"/>
        <v>0</v>
      </c>
    </row>
    <row r="2978" spans="1:17" x14ac:dyDescent="0.2">
      <c r="A2978" s="228">
        <v>828206</v>
      </c>
      <c r="B2978" s="228" t="s">
        <v>3489</v>
      </c>
      <c r="C2978" s="228" t="s">
        <v>4204</v>
      </c>
      <c r="D2978" s="228" t="s">
        <v>3235</v>
      </c>
      <c r="E2978" s="228" t="s">
        <v>3234</v>
      </c>
      <c r="F2978" s="228" t="s">
        <v>7</v>
      </c>
      <c r="G2978" s="228" t="s">
        <v>128</v>
      </c>
      <c r="H2978" s="228">
        <v>0</v>
      </c>
      <c r="I2978" s="228">
        <v>0</v>
      </c>
      <c r="J2978" s="228">
        <v>0</v>
      </c>
      <c r="K2978" s="228">
        <v>0</v>
      </c>
      <c r="L2978" s="231">
        <v>0</v>
      </c>
      <c r="N2978" s="119" t="str">
        <f t="shared" si="141"/>
        <v>828206-77003-M</v>
      </c>
      <c r="O2978" s="122" t="str">
        <f>IF(B2978="NET","",IF(B2978="","",IFERROR(VLOOKUP(N2978,EAN!$A:$B,2,FALSE),"MANGLER - MÅ OPPDATERE EAN-FANEN")))</f>
        <v>MANGLER - MÅ OPPDATERE EAN-FANEN</v>
      </c>
      <c r="P2978" s="119">
        <f t="shared" si="142"/>
        <v>0</v>
      </c>
      <c r="Q2978" s="119">
        <f t="shared" si="143"/>
        <v>0</v>
      </c>
    </row>
    <row r="2979" spans="1:17" x14ac:dyDescent="0.2">
      <c r="A2979" s="228">
        <v>828206</v>
      </c>
      <c r="B2979" s="228" t="s">
        <v>3489</v>
      </c>
      <c r="C2979" s="228" t="s">
        <v>4204</v>
      </c>
      <c r="D2979" s="228" t="s">
        <v>3236</v>
      </c>
      <c r="E2979" s="228" t="s">
        <v>3234</v>
      </c>
      <c r="F2979" s="228" t="s">
        <v>67</v>
      </c>
      <c r="G2979" s="228" t="s">
        <v>128</v>
      </c>
      <c r="H2979" s="228">
        <v>0</v>
      </c>
      <c r="I2979" s="228">
        <v>0</v>
      </c>
      <c r="J2979" s="228">
        <v>0</v>
      </c>
      <c r="K2979" s="228">
        <v>0</v>
      </c>
      <c r="L2979" s="231">
        <v>0</v>
      </c>
      <c r="N2979" s="119" t="str">
        <f t="shared" si="141"/>
        <v>828206-77003-L</v>
      </c>
      <c r="O2979" s="122" t="str">
        <f>IF(B2979="NET","",IF(B2979="","",IFERROR(VLOOKUP(N2979,EAN!$A:$B,2,FALSE),"MANGLER - MÅ OPPDATERE EAN-FANEN")))</f>
        <v>MANGLER - MÅ OPPDATERE EAN-FANEN</v>
      </c>
      <c r="P2979" s="119">
        <f t="shared" si="142"/>
        <v>0</v>
      </c>
      <c r="Q2979" s="119">
        <f t="shared" si="143"/>
        <v>0</v>
      </c>
    </row>
    <row r="2980" spans="1:17" x14ac:dyDescent="0.2">
      <c r="A2980" s="228">
        <v>828206</v>
      </c>
      <c r="B2980" s="228" t="s">
        <v>3489</v>
      </c>
      <c r="C2980" s="228" t="s">
        <v>4204</v>
      </c>
      <c r="D2980" s="228" t="s">
        <v>3237</v>
      </c>
      <c r="E2980" s="228" t="s">
        <v>3234</v>
      </c>
      <c r="F2980" s="228" t="s">
        <v>68</v>
      </c>
      <c r="G2980" s="228" t="s">
        <v>128</v>
      </c>
      <c r="H2980" s="228">
        <v>0</v>
      </c>
      <c r="I2980" s="228">
        <v>0</v>
      </c>
      <c r="J2980" s="228">
        <v>0</v>
      </c>
      <c r="K2980" s="228">
        <v>0</v>
      </c>
      <c r="L2980" s="231">
        <v>0</v>
      </c>
      <c r="N2980" s="119" t="str">
        <f t="shared" si="141"/>
        <v>828206-77003-XL</v>
      </c>
      <c r="O2980" s="122" t="str">
        <f>IF(B2980="NET","",IF(B2980="","",IFERROR(VLOOKUP(N2980,EAN!$A:$B,2,FALSE),"MANGLER - MÅ OPPDATERE EAN-FANEN")))</f>
        <v>MANGLER - MÅ OPPDATERE EAN-FANEN</v>
      </c>
      <c r="P2980" s="119">
        <f t="shared" si="142"/>
        <v>0</v>
      </c>
      <c r="Q2980" s="119">
        <f t="shared" si="143"/>
        <v>0</v>
      </c>
    </row>
    <row r="2981" spans="1:17" x14ac:dyDescent="0.2">
      <c r="A2981" s="228">
        <v>828206</v>
      </c>
      <c r="B2981" s="228" t="s">
        <v>3489</v>
      </c>
      <c r="C2981" s="228" t="s">
        <v>4204</v>
      </c>
      <c r="D2981" s="228" t="s">
        <v>655</v>
      </c>
      <c r="E2981" s="228" t="s">
        <v>656</v>
      </c>
      <c r="F2981" s="228" t="s">
        <v>8</v>
      </c>
      <c r="G2981" s="228" t="s">
        <v>504</v>
      </c>
      <c r="H2981" s="228">
        <v>0</v>
      </c>
      <c r="I2981" s="228">
        <v>0</v>
      </c>
      <c r="J2981" s="228">
        <v>0</v>
      </c>
      <c r="K2981" s="228">
        <v>0</v>
      </c>
      <c r="L2981" s="231">
        <v>0</v>
      </c>
      <c r="N2981" s="119" t="str">
        <f t="shared" si="141"/>
        <v>828206-88002-S</v>
      </c>
      <c r="O2981" s="122" t="str">
        <f>IF(B2981="NET","",IF(B2981="","",IFERROR(VLOOKUP(N2981,EAN!$A:$B,2,FALSE),"MANGLER - MÅ OPPDATERE EAN-FANEN")))</f>
        <v>MANGLER - MÅ OPPDATERE EAN-FANEN</v>
      </c>
      <c r="P2981" s="119">
        <f t="shared" si="142"/>
        <v>0</v>
      </c>
      <c r="Q2981" s="119">
        <f t="shared" si="143"/>
        <v>0</v>
      </c>
    </row>
    <row r="2982" spans="1:17" x14ac:dyDescent="0.2">
      <c r="A2982" s="228">
        <v>828206</v>
      </c>
      <c r="B2982" s="228" t="s">
        <v>3489</v>
      </c>
      <c r="C2982" s="228" t="s">
        <v>4204</v>
      </c>
      <c r="D2982" s="228" t="s">
        <v>657</v>
      </c>
      <c r="E2982" s="228" t="s">
        <v>656</v>
      </c>
      <c r="F2982" s="228" t="s">
        <v>7</v>
      </c>
      <c r="G2982" s="228" t="s">
        <v>504</v>
      </c>
      <c r="H2982" s="228">
        <v>1</v>
      </c>
      <c r="I2982" s="228">
        <v>1</v>
      </c>
      <c r="J2982" s="228">
        <v>1</v>
      </c>
      <c r="K2982" s="228">
        <v>1</v>
      </c>
      <c r="L2982" s="231">
        <v>1</v>
      </c>
      <c r="N2982" s="119" t="str">
        <f t="shared" si="141"/>
        <v>828206-88002-M</v>
      </c>
      <c r="O2982" s="122" t="str">
        <f>IF(B2982="NET","",IF(B2982="","",IFERROR(VLOOKUP(N2982,EAN!$A:$B,2,FALSE),"MANGLER - MÅ OPPDATERE EAN-FANEN")))</f>
        <v>MANGLER - MÅ OPPDATERE EAN-FANEN</v>
      </c>
      <c r="P2982" s="119">
        <f t="shared" si="142"/>
        <v>1</v>
      </c>
      <c r="Q2982" s="119">
        <f t="shared" si="143"/>
        <v>1</v>
      </c>
    </row>
    <row r="2983" spans="1:17" x14ac:dyDescent="0.2">
      <c r="A2983" s="228">
        <v>828206</v>
      </c>
      <c r="B2983" s="228" t="s">
        <v>3489</v>
      </c>
      <c r="C2983" s="228" t="s">
        <v>4204</v>
      </c>
      <c r="D2983" s="228" t="s">
        <v>658</v>
      </c>
      <c r="E2983" s="228" t="s">
        <v>656</v>
      </c>
      <c r="F2983" s="228" t="s">
        <v>67</v>
      </c>
      <c r="G2983" s="228" t="s">
        <v>504</v>
      </c>
      <c r="H2983" s="228">
        <v>0</v>
      </c>
      <c r="I2983" s="228">
        <v>0</v>
      </c>
      <c r="J2983" s="228">
        <v>0</v>
      </c>
      <c r="K2983" s="228">
        <v>0</v>
      </c>
      <c r="L2983" s="231">
        <v>0</v>
      </c>
      <c r="N2983" s="119" t="str">
        <f t="shared" si="141"/>
        <v>828206-88002-L</v>
      </c>
      <c r="O2983" s="122" t="str">
        <f>IF(B2983="NET","",IF(B2983="","",IFERROR(VLOOKUP(N2983,EAN!$A:$B,2,FALSE),"MANGLER - MÅ OPPDATERE EAN-FANEN")))</f>
        <v>MANGLER - MÅ OPPDATERE EAN-FANEN</v>
      </c>
      <c r="P2983" s="119">
        <f t="shared" si="142"/>
        <v>0</v>
      </c>
      <c r="Q2983" s="119">
        <f t="shared" si="143"/>
        <v>0</v>
      </c>
    </row>
    <row r="2984" spans="1:17" x14ac:dyDescent="0.2">
      <c r="A2984" s="228">
        <v>828206</v>
      </c>
      <c r="B2984" s="228" t="s">
        <v>3489</v>
      </c>
      <c r="C2984" s="228" t="s">
        <v>4204</v>
      </c>
      <c r="D2984" s="228" t="s">
        <v>659</v>
      </c>
      <c r="E2984" s="228" t="s">
        <v>656</v>
      </c>
      <c r="F2984" s="228" t="s">
        <v>68</v>
      </c>
      <c r="G2984" s="228" t="s">
        <v>504</v>
      </c>
      <c r="H2984" s="228">
        <v>4</v>
      </c>
      <c r="I2984" s="228">
        <v>4</v>
      </c>
      <c r="J2984" s="228">
        <v>4</v>
      </c>
      <c r="K2984" s="228">
        <v>4</v>
      </c>
      <c r="L2984" s="231">
        <v>4</v>
      </c>
      <c r="N2984" s="119" t="str">
        <f t="shared" si="141"/>
        <v>828206-88002-XL</v>
      </c>
      <c r="O2984" s="122" t="str">
        <f>IF(B2984="NET","",IF(B2984="","",IFERROR(VLOOKUP(N2984,EAN!$A:$B,2,FALSE),"MANGLER - MÅ OPPDATERE EAN-FANEN")))</f>
        <v>MANGLER - MÅ OPPDATERE EAN-FANEN</v>
      </c>
      <c r="P2984" s="119">
        <f t="shared" si="142"/>
        <v>4</v>
      </c>
      <c r="Q2984" s="119">
        <f t="shared" si="143"/>
        <v>4</v>
      </c>
    </row>
    <row r="2985" spans="1:17" x14ac:dyDescent="0.2">
      <c r="A2985" s="228">
        <v>828206</v>
      </c>
      <c r="B2985" s="228" t="s">
        <v>3489</v>
      </c>
      <c r="C2985" s="228" t="s">
        <v>4204</v>
      </c>
      <c r="D2985" s="228" t="s">
        <v>650</v>
      </c>
      <c r="E2985" s="228" t="s">
        <v>4364</v>
      </c>
      <c r="F2985" s="228" t="s">
        <v>8</v>
      </c>
      <c r="G2985" s="228" t="s">
        <v>128</v>
      </c>
      <c r="H2985" s="228">
        <v>0</v>
      </c>
      <c r="I2985" s="228">
        <v>0</v>
      </c>
      <c r="J2985" s="228">
        <v>0</v>
      </c>
      <c r="K2985" s="228">
        <v>0</v>
      </c>
      <c r="L2985" s="231">
        <v>0</v>
      </c>
      <c r="N2985" s="119" t="str">
        <f t="shared" si="141"/>
        <v>828206-99901-S</v>
      </c>
      <c r="O2985" s="122" t="str">
        <f>IF(B2985="NET","",IF(B2985="","",IFERROR(VLOOKUP(N2985,EAN!$A:$B,2,FALSE),"MANGLER - MÅ OPPDATERE EAN-FANEN")))</f>
        <v>MANGLER - MÅ OPPDATERE EAN-FANEN</v>
      </c>
      <c r="P2985" s="119">
        <f t="shared" si="142"/>
        <v>0</v>
      </c>
      <c r="Q2985" s="119">
        <f t="shared" si="143"/>
        <v>0</v>
      </c>
    </row>
    <row r="2986" spans="1:17" x14ac:dyDescent="0.2">
      <c r="A2986" s="228">
        <v>828206</v>
      </c>
      <c r="B2986" s="228" t="s">
        <v>3489</v>
      </c>
      <c r="C2986" s="228" t="s">
        <v>4204</v>
      </c>
      <c r="D2986" s="228" t="s">
        <v>651</v>
      </c>
      <c r="E2986" s="228" t="s">
        <v>4364</v>
      </c>
      <c r="F2986" s="228" t="s">
        <v>7</v>
      </c>
      <c r="G2986" s="228" t="s">
        <v>128</v>
      </c>
      <c r="H2986" s="228">
        <v>0</v>
      </c>
      <c r="I2986" s="228">
        <v>0</v>
      </c>
      <c r="J2986" s="228">
        <v>0</v>
      </c>
      <c r="K2986" s="228">
        <v>0</v>
      </c>
      <c r="L2986" s="231">
        <v>0</v>
      </c>
      <c r="N2986" s="119" t="str">
        <f t="shared" si="141"/>
        <v>828206-99901-M</v>
      </c>
      <c r="O2986" s="122" t="str">
        <f>IF(B2986="NET","",IF(B2986="","",IFERROR(VLOOKUP(N2986,EAN!$A:$B,2,FALSE),"MANGLER - MÅ OPPDATERE EAN-FANEN")))</f>
        <v>MANGLER - MÅ OPPDATERE EAN-FANEN</v>
      </c>
      <c r="P2986" s="119">
        <f t="shared" si="142"/>
        <v>0</v>
      </c>
      <c r="Q2986" s="119">
        <f t="shared" si="143"/>
        <v>0</v>
      </c>
    </row>
    <row r="2987" spans="1:17" x14ac:dyDescent="0.2">
      <c r="A2987" s="228">
        <v>828206</v>
      </c>
      <c r="B2987" s="228" t="s">
        <v>3489</v>
      </c>
      <c r="C2987" s="228" t="s">
        <v>4204</v>
      </c>
      <c r="D2987" s="228" t="s">
        <v>652</v>
      </c>
      <c r="E2987" s="228" t="s">
        <v>4364</v>
      </c>
      <c r="F2987" s="228" t="s">
        <v>67</v>
      </c>
      <c r="G2987" s="228" t="s">
        <v>128</v>
      </c>
      <c r="H2987" s="228">
        <v>0</v>
      </c>
      <c r="I2987" s="228">
        <v>0</v>
      </c>
      <c r="J2987" s="228">
        <v>0</v>
      </c>
      <c r="K2987" s="228">
        <v>0</v>
      </c>
      <c r="L2987" s="231">
        <v>0</v>
      </c>
      <c r="N2987" s="119" t="str">
        <f t="shared" si="141"/>
        <v>828206-99901-L</v>
      </c>
      <c r="O2987" s="122" t="str">
        <f>IF(B2987="NET","",IF(B2987="","",IFERROR(VLOOKUP(N2987,EAN!$A:$B,2,FALSE),"MANGLER - MÅ OPPDATERE EAN-FANEN")))</f>
        <v>MANGLER - MÅ OPPDATERE EAN-FANEN</v>
      </c>
      <c r="P2987" s="119">
        <f t="shared" si="142"/>
        <v>0</v>
      </c>
      <c r="Q2987" s="119">
        <f t="shared" si="143"/>
        <v>0</v>
      </c>
    </row>
    <row r="2988" spans="1:17" x14ac:dyDescent="0.2">
      <c r="A2988" s="228">
        <v>828206</v>
      </c>
      <c r="B2988" s="228" t="s">
        <v>3489</v>
      </c>
      <c r="C2988" s="228" t="s">
        <v>4204</v>
      </c>
      <c r="D2988" s="228" t="s">
        <v>653</v>
      </c>
      <c r="E2988" s="228" t="s">
        <v>4364</v>
      </c>
      <c r="F2988" s="228" t="s">
        <v>68</v>
      </c>
      <c r="G2988" s="228" t="s">
        <v>128</v>
      </c>
      <c r="H2988" s="228">
        <v>0</v>
      </c>
      <c r="I2988" s="228">
        <v>0</v>
      </c>
      <c r="J2988" s="228">
        <v>0</v>
      </c>
      <c r="K2988" s="228">
        <v>0</v>
      </c>
      <c r="L2988" s="231">
        <v>0</v>
      </c>
      <c r="N2988" s="119" t="str">
        <f t="shared" si="141"/>
        <v>828206-99901-XL</v>
      </c>
      <c r="O2988" s="122" t="str">
        <f>IF(B2988="NET","",IF(B2988="","",IFERROR(VLOOKUP(N2988,EAN!$A:$B,2,FALSE),"MANGLER - MÅ OPPDATERE EAN-FANEN")))</f>
        <v>MANGLER - MÅ OPPDATERE EAN-FANEN</v>
      </c>
      <c r="P2988" s="119">
        <f t="shared" si="142"/>
        <v>0</v>
      </c>
      <c r="Q2988" s="119">
        <f t="shared" si="143"/>
        <v>0</v>
      </c>
    </row>
    <row r="2989" spans="1:17" x14ac:dyDescent="0.2">
      <c r="A2989" s="229">
        <v>828207</v>
      </c>
      <c r="B2989" s="228" t="s">
        <v>248</v>
      </c>
      <c r="C2989" s="228"/>
      <c r="D2989" s="228"/>
      <c r="E2989" s="228"/>
      <c r="F2989" s="228"/>
      <c r="G2989" s="228"/>
      <c r="H2989" s="229">
        <v>202226</v>
      </c>
      <c r="I2989" s="229">
        <v>202227</v>
      </c>
      <c r="J2989" s="229">
        <v>202228</v>
      </c>
      <c r="K2989" s="229">
        <v>202229</v>
      </c>
      <c r="L2989" s="232">
        <v>202234</v>
      </c>
      <c r="N2989" s="119" t="str">
        <f t="shared" si="141"/>
        <v>828207-</v>
      </c>
      <c r="O2989" s="122" t="str">
        <f>IF(B2989="NET","",IF(B2989="","",IFERROR(VLOOKUP(N2989,EAN!$A:$B,2,FALSE),"MANGLER - MÅ OPPDATERE EAN-FANEN")))</f>
        <v/>
      </c>
      <c r="P2989" s="119">
        <f t="shared" si="142"/>
        <v>202226</v>
      </c>
      <c r="Q2989" s="119">
        <f t="shared" si="143"/>
        <v>202234</v>
      </c>
    </row>
    <row r="2990" spans="1:17" x14ac:dyDescent="0.2">
      <c r="A2990" s="228">
        <v>828207</v>
      </c>
      <c r="B2990" s="228" t="s">
        <v>3490</v>
      </c>
      <c r="C2990" s="228" t="s">
        <v>4204</v>
      </c>
      <c r="D2990" s="228" t="s">
        <v>3239</v>
      </c>
      <c r="E2990" s="228" t="s">
        <v>3229</v>
      </c>
      <c r="F2990" s="228" t="s">
        <v>69</v>
      </c>
      <c r="G2990" s="228" t="s">
        <v>504</v>
      </c>
      <c r="H2990" s="228">
        <v>4</v>
      </c>
      <c r="I2990" s="228">
        <v>4</v>
      </c>
      <c r="J2990" s="228">
        <v>4</v>
      </c>
      <c r="K2990" s="228">
        <v>4</v>
      </c>
      <c r="L2990" s="231">
        <v>4</v>
      </c>
      <c r="N2990" s="119" t="str">
        <f t="shared" si="141"/>
        <v>828207-54000-XS</v>
      </c>
      <c r="O2990" s="122" t="str">
        <f>IF(B2990="NET","",IF(B2990="","",IFERROR(VLOOKUP(N2990,EAN!$A:$B,2,FALSE),"MANGLER - MÅ OPPDATERE EAN-FANEN")))</f>
        <v>MANGLER - MÅ OPPDATERE EAN-FANEN</v>
      </c>
      <c r="P2990" s="119">
        <f t="shared" si="142"/>
        <v>4</v>
      </c>
      <c r="Q2990" s="119">
        <f t="shared" si="143"/>
        <v>4</v>
      </c>
    </row>
    <row r="2991" spans="1:17" x14ac:dyDescent="0.2">
      <c r="A2991" s="228">
        <v>828207</v>
      </c>
      <c r="B2991" s="228" t="s">
        <v>3490</v>
      </c>
      <c r="C2991" s="228" t="s">
        <v>4204</v>
      </c>
      <c r="D2991" s="228" t="s">
        <v>3228</v>
      </c>
      <c r="E2991" s="228" t="s">
        <v>3229</v>
      </c>
      <c r="F2991" s="228" t="s">
        <v>8</v>
      </c>
      <c r="G2991" s="228" t="s">
        <v>504</v>
      </c>
      <c r="H2991" s="228">
        <v>9</v>
      </c>
      <c r="I2991" s="228">
        <v>9</v>
      </c>
      <c r="J2991" s="228">
        <v>9</v>
      </c>
      <c r="K2991" s="228">
        <v>9</v>
      </c>
      <c r="L2991" s="231">
        <v>9</v>
      </c>
      <c r="N2991" s="119" t="str">
        <f t="shared" si="141"/>
        <v>828207-54000-S</v>
      </c>
      <c r="O2991" s="122" t="str">
        <f>IF(B2991="NET","",IF(B2991="","",IFERROR(VLOOKUP(N2991,EAN!$A:$B,2,FALSE),"MANGLER - MÅ OPPDATERE EAN-FANEN")))</f>
        <v>MANGLER - MÅ OPPDATERE EAN-FANEN</v>
      </c>
      <c r="P2991" s="119">
        <f t="shared" si="142"/>
        <v>9</v>
      </c>
      <c r="Q2991" s="119">
        <f t="shared" si="143"/>
        <v>9</v>
      </c>
    </row>
    <row r="2992" spans="1:17" x14ac:dyDescent="0.2">
      <c r="A2992" s="228">
        <v>828207</v>
      </c>
      <c r="B2992" s="228" t="s">
        <v>3490</v>
      </c>
      <c r="C2992" s="228" t="s">
        <v>4204</v>
      </c>
      <c r="D2992" s="228" t="s">
        <v>3230</v>
      </c>
      <c r="E2992" s="228" t="s">
        <v>3229</v>
      </c>
      <c r="F2992" s="228" t="s">
        <v>7</v>
      </c>
      <c r="G2992" s="228" t="s">
        <v>504</v>
      </c>
      <c r="H2992" s="228">
        <v>11</v>
      </c>
      <c r="I2992" s="228">
        <v>11</v>
      </c>
      <c r="J2992" s="228">
        <v>11</v>
      </c>
      <c r="K2992" s="228">
        <v>11</v>
      </c>
      <c r="L2992" s="231">
        <v>11</v>
      </c>
      <c r="N2992" s="119" t="str">
        <f t="shared" si="141"/>
        <v>828207-54000-M</v>
      </c>
      <c r="O2992" s="122" t="str">
        <f>IF(B2992="NET","",IF(B2992="","",IFERROR(VLOOKUP(N2992,EAN!$A:$B,2,FALSE),"MANGLER - MÅ OPPDATERE EAN-FANEN")))</f>
        <v>MANGLER - MÅ OPPDATERE EAN-FANEN</v>
      </c>
      <c r="P2992" s="119">
        <f t="shared" si="142"/>
        <v>11</v>
      </c>
      <c r="Q2992" s="119">
        <f t="shared" si="143"/>
        <v>11</v>
      </c>
    </row>
    <row r="2993" spans="1:17" x14ac:dyDescent="0.2">
      <c r="A2993" s="228">
        <v>828207</v>
      </c>
      <c r="B2993" s="228" t="s">
        <v>3490</v>
      </c>
      <c r="C2993" s="228" t="s">
        <v>4204</v>
      </c>
      <c r="D2993" s="228" t="s">
        <v>3231</v>
      </c>
      <c r="E2993" s="228" t="s">
        <v>3229</v>
      </c>
      <c r="F2993" s="228" t="s">
        <v>67</v>
      </c>
      <c r="G2993" s="228" t="s">
        <v>504</v>
      </c>
      <c r="H2993" s="228">
        <v>10</v>
      </c>
      <c r="I2993" s="228">
        <v>10</v>
      </c>
      <c r="J2993" s="228">
        <v>10</v>
      </c>
      <c r="K2993" s="228">
        <v>10</v>
      </c>
      <c r="L2993" s="231">
        <v>10</v>
      </c>
      <c r="N2993" s="119" t="str">
        <f t="shared" si="141"/>
        <v>828207-54000-L</v>
      </c>
      <c r="O2993" s="122" t="str">
        <f>IF(B2993="NET","",IF(B2993="","",IFERROR(VLOOKUP(N2993,EAN!$A:$B,2,FALSE),"MANGLER - MÅ OPPDATERE EAN-FANEN")))</f>
        <v>MANGLER - MÅ OPPDATERE EAN-FANEN</v>
      </c>
      <c r="P2993" s="119">
        <f t="shared" si="142"/>
        <v>10</v>
      </c>
      <c r="Q2993" s="119">
        <f t="shared" si="143"/>
        <v>10</v>
      </c>
    </row>
    <row r="2994" spans="1:17" x14ac:dyDescent="0.2">
      <c r="A2994" s="228">
        <v>828207</v>
      </c>
      <c r="B2994" s="228" t="s">
        <v>3490</v>
      </c>
      <c r="C2994" s="228" t="s">
        <v>4204</v>
      </c>
      <c r="D2994" s="228" t="s">
        <v>3240</v>
      </c>
      <c r="E2994" s="228" t="s">
        <v>4365</v>
      </c>
      <c r="F2994" s="228" t="s">
        <v>69</v>
      </c>
      <c r="G2994" s="228" t="s">
        <v>128</v>
      </c>
      <c r="H2994" s="228">
        <v>0</v>
      </c>
      <c r="I2994" s="228">
        <v>0</v>
      </c>
      <c r="J2994" s="228">
        <v>0</v>
      </c>
      <c r="K2994" s="228">
        <v>0</v>
      </c>
      <c r="L2994" s="231">
        <v>0</v>
      </c>
      <c r="N2994" s="119" t="str">
        <f t="shared" si="141"/>
        <v>828207-58000-XS</v>
      </c>
      <c r="O2994" s="122" t="str">
        <f>IF(B2994="NET","",IF(B2994="","",IFERROR(VLOOKUP(N2994,EAN!$A:$B,2,FALSE),"MANGLER - MÅ OPPDATERE EAN-FANEN")))</f>
        <v>MANGLER - MÅ OPPDATERE EAN-FANEN</v>
      </c>
      <c r="P2994" s="119">
        <f t="shared" si="142"/>
        <v>0</v>
      </c>
      <c r="Q2994" s="119">
        <f t="shared" si="143"/>
        <v>0</v>
      </c>
    </row>
    <row r="2995" spans="1:17" x14ac:dyDescent="0.2">
      <c r="A2995" s="228">
        <v>828207</v>
      </c>
      <c r="B2995" s="228" t="s">
        <v>3490</v>
      </c>
      <c r="C2995" s="228" t="s">
        <v>4204</v>
      </c>
      <c r="D2995" s="228" t="s">
        <v>3241</v>
      </c>
      <c r="E2995" s="228" t="s">
        <v>4365</v>
      </c>
      <c r="F2995" s="228" t="s">
        <v>8</v>
      </c>
      <c r="G2995" s="228" t="s">
        <v>128</v>
      </c>
      <c r="H2995" s="228">
        <v>0</v>
      </c>
      <c r="I2995" s="228">
        <v>0</v>
      </c>
      <c r="J2995" s="228">
        <v>0</v>
      </c>
      <c r="K2995" s="228">
        <v>0</v>
      </c>
      <c r="L2995" s="231">
        <v>0</v>
      </c>
      <c r="N2995" s="119" t="str">
        <f t="shared" si="141"/>
        <v>828207-58000-S</v>
      </c>
      <c r="O2995" s="122" t="str">
        <f>IF(B2995="NET","",IF(B2995="","",IFERROR(VLOOKUP(N2995,EAN!$A:$B,2,FALSE),"MANGLER - MÅ OPPDATERE EAN-FANEN")))</f>
        <v>MANGLER - MÅ OPPDATERE EAN-FANEN</v>
      </c>
      <c r="P2995" s="119">
        <f t="shared" si="142"/>
        <v>0</v>
      </c>
      <c r="Q2995" s="119">
        <f t="shared" si="143"/>
        <v>0</v>
      </c>
    </row>
    <row r="2996" spans="1:17" x14ac:dyDescent="0.2">
      <c r="A2996" s="228">
        <v>828207</v>
      </c>
      <c r="B2996" s="228" t="s">
        <v>3490</v>
      </c>
      <c r="C2996" s="228" t="s">
        <v>4204</v>
      </c>
      <c r="D2996" s="228" t="s">
        <v>3242</v>
      </c>
      <c r="E2996" s="228" t="s">
        <v>4365</v>
      </c>
      <c r="F2996" s="228" t="s">
        <v>7</v>
      </c>
      <c r="G2996" s="228" t="s">
        <v>128</v>
      </c>
      <c r="H2996" s="228">
        <v>0</v>
      </c>
      <c r="I2996" s="228">
        <v>0</v>
      </c>
      <c r="J2996" s="228">
        <v>0</v>
      </c>
      <c r="K2996" s="228">
        <v>0</v>
      </c>
      <c r="L2996" s="231">
        <v>0</v>
      </c>
      <c r="N2996" s="119" t="str">
        <f t="shared" si="141"/>
        <v>828207-58000-M</v>
      </c>
      <c r="O2996" s="122" t="str">
        <f>IF(B2996="NET","",IF(B2996="","",IFERROR(VLOOKUP(N2996,EAN!$A:$B,2,FALSE),"MANGLER - MÅ OPPDATERE EAN-FANEN")))</f>
        <v>MANGLER - MÅ OPPDATERE EAN-FANEN</v>
      </c>
      <c r="P2996" s="119">
        <f t="shared" si="142"/>
        <v>0</v>
      </c>
      <c r="Q2996" s="119">
        <f t="shared" si="143"/>
        <v>0</v>
      </c>
    </row>
    <row r="2997" spans="1:17" x14ac:dyDescent="0.2">
      <c r="A2997" s="228">
        <v>828207</v>
      </c>
      <c r="B2997" s="228" t="s">
        <v>3490</v>
      </c>
      <c r="C2997" s="228" t="s">
        <v>4204</v>
      </c>
      <c r="D2997" s="228" t="s">
        <v>3243</v>
      </c>
      <c r="E2997" s="228" t="s">
        <v>4365</v>
      </c>
      <c r="F2997" s="228" t="s">
        <v>67</v>
      </c>
      <c r="G2997" s="228" t="s">
        <v>128</v>
      </c>
      <c r="H2997" s="228">
        <v>0</v>
      </c>
      <c r="I2997" s="228">
        <v>0</v>
      </c>
      <c r="J2997" s="228">
        <v>0</v>
      </c>
      <c r="K2997" s="228">
        <v>0</v>
      </c>
      <c r="L2997" s="231">
        <v>0</v>
      </c>
      <c r="N2997" s="119" t="str">
        <f t="shared" si="141"/>
        <v>828207-58000-L</v>
      </c>
      <c r="O2997" s="122" t="str">
        <f>IF(B2997="NET","",IF(B2997="","",IFERROR(VLOOKUP(N2997,EAN!$A:$B,2,FALSE),"MANGLER - MÅ OPPDATERE EAN-FANEN")))</f>
        <v>MANGLER - MÅ OPPDATERE EAN-FANEN</v>
      </c>
      <c r="P2997" s="119">
        <f t="shared" si="142"/>
        <v>0</v>
      </c>
      <c r="Q2997" s="119">
        <f t="shared" si="143"/>
        <v>0</v>
      </c>
    </row>
    <row r="2998" spans="1:17" x14ac:dyDescent="0.2">
      <c r="A2998" s="228">
        <v>828207</v>
      </c>
      <c r="B2998" s="228" t="s">
        <v>3490</v>
      </c>
      <c r="C2998" s="228" t="s">
        <v>4204</v>
      </c>
      <c r="D2998" s="228" t="s">
        <v>3413</v>
      </c>
      <c r="E2998" s="228" t="s">
        <v>3414</v>
      </c>
      <c r="F2998" s="228" t="s">
        <v>69</v>
      </c>
      <c r="G2998" s="228" t="s">
        <v>128</v>
      </c>
      <c r="H2998" s="228">
        <v>0</v>
      </c>
      <c r="I2998" s="228">
        <v>0</v>
      </c>
      <c r="J2998" s="228">
        <v>0</v>
      </c>
      <c r="K2998" s="228">
        <v>0</v>
      </c>
      <c r="L2998" s="231">
        <v>0</v>
      </c>
      <c r="N2998" s="119" t="str">
        <f t="shared" si="141"/>
        <v>828207-76000-XS</v>
      </c>
      <c r="O2998" s="122" t="str">
        <f>IF(B2998="NET","",IF(B2998="","",IFERROR(VLOOKUP(N2998,EAN!$A:$B,2,FALSE),"MANGLER - MÅ OPPDATERE EAN-FANEN")))</f>
        <v>MANGLER - MÅ OPPDATERE EAN-FANEN</v>
      </c>
      <c r="P2998" s="119">
        <f t="shared" si="142"/>
        <v>0</v>
      </c>
      <c r="Q2998" s="119">
        <f t="shared" si="143"/>
        <v>0</v>
      </c>
    </row>
    <row r="2999" spans="1:17" x14ac:dyDescent="0.2">
      <c r="A2999" s="228">
        <v>828207</v>
      </c>
      <c r="B2999" s="228" t="s">
        <v>3490</v>
      </c>
      <c r="C2999" s="228" t="s">
        <v>4204</v>
      </c>
      <c r="D2999" s="228" t="s">
        <v>3415</v>
      </c>
      <c r="E2999" s="228" t="s">
        <v>3414</v>
      </c>
      <c r="F2999" s="228" t="s">
        <v>8</v>
      </c>
      <c r="G2999" s="228" t="s">
        <v>128</v>
      </c>
      <c r="H2999" s="228">
        <v>0</v>
      </c>
      <c r="I2999" s="228">
        <v>0</v>
      </c>
      <c r="J2999" s="228">
        <v>0</v>
      </c>
      <c r="K2999" s="228">
        <v>0</v>
      </c>
      <c r="L2999" s="231">
        <v>0</v>
      </c>
      <c r="N2999" s="119" t="str">
        <f t="shared" si="141"/>
        <v>828207-76000-S</v>
      </c>
      <c r="O2999" s="122" t="str">
        <f>IF(B2999="NET","",IF(B2999="","",IFERROR(VLOOKUP(N2999,EAN!$A:$B,2,FALSE),"MANGLER - MÅ OPPDATERE EAN-FANEN")))</f>
        <v>MANGLER - MÅ OPPDATERE EAN-FANEN</v>
      </c>
      <c r="P2999" s="119">
        <f t="shared" si="142"/>
        <v>0</v>
      </c>
      <c r="Q2999" s="119">
        <f t="shared" si="143"/>
        <v>0</v>
      </c>
    </row>
    <row r="3000" spans="1:17" x14ac:dyDescent="0.2">
      <c r="A3000" s="228">
        <v>828207</v>
      </c>
      <c r="B3000" s="228" t="s">
        <v>3490</v>
      </c>
      <c r="C3000" s="228" t="s">
        <v>4204</v>
      </c>
      <c r="D3000" s="228" t="s">
        <v>3416</v>
      </c>
      <c r="E3000" s="228" t="s">
        <v>3414</v>
      </c>
      <c r="F3000" s="228" t="s">
        <v>7</v>
      </c>
      <c r="G3000" s="228" t="s">
        <v>128</v>
      </c>
      <c r="H3000" s="228">
        <v>0</v>
      </c>
      <c r="I3000" s="228">
        <v>0</v>
      </c>
      <c r="J3000" s="228">
        <v>0</v>
      </c>
      <c r="K3000" s="228">
        <v>0</v>
      </c>
      <c r="L3000" s="231">
        <v>0</v>
      </c>
      <c r="N3000" s="119" t="str">
        <f t="shared" si="141"/>
        <v>828207-76000-M</v>
      </c>
      <c r="O3000" s="122" t="str">
        <f>IF(B3000="NET","",IF(B3000="","",IFERROR(VLOOKUP(N3000,EAN!$A:$B,2,FALSE),"MANGLER - MÅ OPPDATERE EAN-FANEN")))</f>
        <v>MANGLER - MÅ OPPDATERE EAN-FANEN</v>
      </c>
      <c r="P3000" s="119">
        <f t="shared" si="142"/>
        <v>0</v>
      </c>
      <c r="Q3000" s="119">
        <f t="shared" si="143"/>
        <v>0</v>
      </c>
    </row>
    <row r="3001" spans="1:17" x14ac:dyDescent="0.2">
      <c r="A3001" s="228">
        <v>828207</v>
      </c>
      <c r="B3001" s="228" t="s">
        <v>3490</v>
      </c>
      <c r="C3001" s="228" t="s">
        <v>4204</v>
      </c>
      <c r="D3001" s="228" t="s">
        <v>3417</v>
      </c>
      <c r="E3001" s="228" t="s">
        <v>3414</v>
      </c>
      <c r="F3001" s="228" t="s">
        <v>67</v>
      </c>
      <c r="G3001" s="228" t="s">
        <v>128</v>
      </c>
      <c r="H3001" s="228">
        <v>0</v>
      </c>
      <c r="I3001" s="228">
        <v>0</v>
      </c>
      <c r="J3001" s="228">
        <v>0</v>
      </c>
      <c r="K3001" s="228">
        <v>0</v>
      </c>
      <c r="L3001" s="231">
        <v>0</v>
      </c>
      <c r="N3001" s="119" t="str">
        <f t="shared" si="141"/>
        <v>828207-76000-L</v>
      </c>
      <c r="O3001" s="122" t="str">
        <f>IF(B3001="NET","",IF(B3001="","",IFERROR(VLOOKUP(N3001,EAN!$A:$B,2,FALSE),"MANGLER - MÅ OPPDATERE EAN-FANEN")))</f>
        <v>MANGLER - MÅ OPPDATERE EAN-FANEN</v>
      </c>
      <c r="P3001" s="119">
        <f t="shared" si="142"/>
        <v>0</v>
      </c>
      <c r="Q3001" s="119">
        <f t="shared" si="143"/>
        <v>0</v>
      </c>
    </row>
    <row r="3002" spans="1:17" x14ac:dyDescent="0.2">
      <c r="A3002" s="228">
        <v>828207</v>
      </c>
      <c r="B3002" s="228" t="s">
        <v>3490</v>
      </c>
      <c r="C3002" s="228" t="s">
        <v>4204</v>
      </c>
      <c r="D3002" s="228" t="s">
        <v>3491</v>
      </c>
      <c r="E3002" s="228" t="s">
        <v>656</v>
      </c>
      <c r="F3002" s="228" t="s">
        <v>69</v>
      </c>
      <c r="G3002" s="228" t="s">
        <v>504</v>
      </c>
      <c r="H3002" s="228">
        <v>10</v>
      </c>
      <c r="I3002" s="228">
        <v>10</v>
      </c>
      <c r="J3002" s="228">
        <v>10</v>
      </c>
      <c r="K3002" s="228">
        <v>10</v>
      </c>
      <c r="L3002" s="231">
        <v>10</v>
      </c>
      <c r="N3002" s="119" t="str">
        <f t="shared" si="141"/>
        <v>828207-88002-XS</v>
      </c>
      <c r="O3002" s="122" t="str">
        <f>IF(B3002="NET","",IF(B3002="","",IFERROR(VLOOKUP(N3002,EAN!$A:$B,2,FALSE),"MANGLER - MÅ OPPDATERE EAN-FANEN")))</f>
        <v>MANGLER - MÅ OPPDATERE EAN-FANEN</v>
      </c>
      <c r="P3002" s="119">
        <f t="shared" si="142"/>
        <v>10</v>
      </c>
      <c r="Q3002" s="119">
        <f t="shared" si="143"/>
        <v>10</v>
      </c>
    </row>
    <row r="3003" spans="1:17" x14ac:dyDescent="0.2">
      <c r="A3003" s="228">
        <v>828207</v>
      </c>
      <c r="B3003" s="228" t="s">
        <v>3490</v>
      </c>
      <c r="C3003" s="228" t="s">
        <v>4204</v>
      </c>
      <c r="D3003" s="228" t="s">
        <v>655</v>
      </c>
      <c r="E3003" s="228" t="s">
        <v>656</v>
      </c>
      <c r="F3003" s="228" t="s">
        <v>8</v>
      </c>
      <c r="G3003" s="228" t="s">
        <v>504</v>
      </c>
      <c r="H3003" s="228">
        <v>14</v>
      </c>
      <c r="I3003" s="228">
        <v>14</v>
      </c>
      <c r="J3003" s="228">
        <v>14</v>
      </c>
      <c r="K3003" s="228">
        <v>14</v>
      </c>
      <c r="L3003" s="231">
        <v>14</v>
      </c>
      <c r="N3003" s="119" t="str">
        <f t="shared" si="141"/>
        <v>828207-88002-S</v>
      </c>
      <c r="O3003" s="122" t="str">
        <f>IF(B3003="NET","",IF(B3003="","",IFERROR(VLOOKUP(N3003,EAN!$A:$B,2,FALSE),"MANGLER - MÅ OPPDATERE EAN-FANEN")))</f>
        <v>MANGLER - MÅ OPPDATERE EAN-FANEN</v>
      </c>
      <c r="P3003" s="119">
        <f t="shared" si="142"/>
        <v>14</v>
      </c>
      <c r="Q3003" s="119">
        <f t="shared" si="143"/>
        <v>14</v>
      </c>
    </row>
    <row r="3004" spans="1:17" x14ac:dyDescent="0.2">
      <c r="A3004" s="228">
        <v>828207</v>
      </c>
      <c r="B3004" s="228" t="s">
        <v>3490</v>
      </c>
      <c r="C3004" s="228" t="s">
        <v>4204</v>
      </c>
      <c r="D3004" s="228" t="s">
        <v>657</v>
      </c>
      <c r="E3004" s="228" t="s">
        <v>656</v>
      </c>
      <c r="F3004" s="228" t="s">
        <v>7</v>
      </c>
      <c r="G3004" s="228" t="s">
        <v>504</v>
      </c>
      <c r="H3004" s="228">
        <v>3</v>
      </c>
      <c r="I3004" s="228">
        <v>3</v>
      </c>
      <c r="J3004" s="228">
        <v>3</v>
      </c>
      <c r="K3004" s="228">
        <v>3</v>
      </c>
      <c r="L3004" s="231">
        <v>3</v>
      </c>
      <c r="N3004" s="119" t="str">
        <f t="shared" si="141"/>
        <v>828207-88002-M</v>
      </c>
      <c r="O3004" s="122" t="str">
        <f>IF(B3004="NET","",IF(B3004="","",IFERROR(VLOOKUP(N3004,EAN!$A:$B,2,FALSE),"MANGLER - MÅ OPPDATERE EAN-FANEN")))</f>
        <v>MANGLER - MÅ OPPDATERE EAN-FANEN</v>
      </c>
      <c r="P3004" s="119">
        <f t="shared" si="142"/>
        <v>3</v>
      </c>
      <c r="Q3004" s="119">
        <f t="shared" si="143"/>
        <v>3</v>
      </c>
    </row>
    <row r="3005" spans="1:17" x14ac:dyDescent="0.2">
      <c r="A3005" s="228">
        <v>828207</v>
      </c>
      <c r="B3005" s="228" t="s">
        <v>3490</v>
      </c>
      <c r="C3005" s="228" t="s">
        <v>4204</v>
      </c>
      <c r="D3005" s="228" t="s">
        <v>658</v>
      </c>
      <c r="E3005" s="228" t="s">
        <v>656</v>
      </c>
      <c r="F3005" s="228" t="s">
        <v>67</v>
      </c>
      <c r="G3005" s="228" t="s">
        <v>504</v>
      </c>
      <c r="H3005" s="228">
        <v>11</v>
      </c>
      <c r="I3005" s="228">
        <v>11</v>
      </c>
      <c r="J3005" s="228">
        <v>11</v>
      </c>
      <c r="K3005" s="228">
        <v>11</v>
      </c>
      <c r="L3005" s="231">
        <v>11</v>
      </c>
      <c r="N3005" s="119" t="str">
        <f t="shared" si="141"/>
        <v>828207-88002-L</v>
      </c>
      <c r="O3005" s="122" t="str">
        <f>IF(B3005="NET","",IF(B3005="","",IFERROR(VLOOKUP(N3005,EAN!$A:$B,2,FALSE),"MANGLER - MÅ OPPDATERE EAN-FANEN")))</f>
        <v>MANGLER - MÅ OPPDATERE EAN-FANEN</v>
      </c>
      <c r="P3005" s="119">
        <f t="shared" si="142"/>
        <v>11</v>
      </c>
      <c r="Q3005" s="119">
        <f t="shared" si="143"/>
        <v>11</v>
      </c>
    </row>
    <row r="3006" spans="1:17" x14ac:dyDescent="0.2">
      <c r="A3006" s="229">
        <v>835000</v>
      </c>
      <c r="B3006" s="228" t="s">
        <v>248</v>
      </c>
      <c r="C3006" s="228"/>
      <c r="D3006" s="228"/>
      <c r="E3006" s="228"/>
      <c r="F3006" s="228"/>
      <c r="G3006" s="228"/>
      <c r="H3006" s="229">
        <v>202226</v>
      </c>
      <c r="I3006" s="229">
        <v>202227</v>
      </c>
      <c r="J3006" s="229">
        <v>202228</v>
      </c>
      <c r="K3006" s="229">
        <v>202229</v>
      </c>
      <c r="L3006" s="232">
        <v>202234</v>
      </c>
      <c r="N3006" s="119" t="str">
        <f t="shared" si="141"/>
        <v>835000-</v>
      </c>
      <c r="O3006" s="122" t="str">
        <f>IF(B3006="NET","",IF(B3006="","",IFERROR(VLOOKUP(N3006,EAN!$A:$B,2,FALSE),"MANGLER - MÅ OPPDATERE EAN-FANEN")))</f>
        <v/>
      </c>
      <c r="P3006" s="119">
        <f t="shared" si="142"/>
        <v>202226</v>
      </c>
      <c r="Q3006" s="119">
        <f t="shared" si="143"/>
        <v>202234</v>
      </c>
    </row>
    <row r="3007" spans="1:17" x14ac:dyDescent="0.2">
      <c r="A3007" s="228">
        <v>835000</v>
      </c>
      <c r="B3007" s="228" t="s">
        <v>410</v>
      </c>
      <c r="C3007" s="228" t="s">
        <v>4204</v>
      </c>
      <c r="D3007" s="228" t="s">
        <v>247</v>
      </c>
      <c r="E3007" s="228" t="s">
        <v>244</v>
      </c>
      <c r="F3007" s="228" t="s">
        <v>8</v>
      </c>
      <c r="G3007" s="228" t="s">
        <v>128</v>
      </c>
      <c r="H3007" s="228">
        <v>1</v>
      </c>
      <c r="I3007" s="228">
        <v>1</v>
      </c>
      <c r="J3007" s="228">
        <v>1</v>
      </c>
      <c r="K3007" s="228">
        <v>1</v>
      </c>
      <c r="L3007" s="231">
        <v>1</v>
      </c>
      <c r="N3007" s="119" t="str">
        <f t="shared" si="141"/>
        <v>835000-TEBLK-S</v>
      </c>
      <c r="O3007" s="122" t="str">
        <f>IF(B3007="NET","",IF(B3007="","",IFERROR(VLOOKUP(N3007,EAN!$A:$B,2,FALSE),"MANGLER - MÅ OPPDATERE EAN-FANEN")))</f>
        <v>MANGLER - MÅ OPPDATERE EAN-FANEN</v>
      </c>
      <c r="P3007" s="119">
        <f t="shared" si="142"/>
        <v>1</v>
      </c>
      <c r="Q3007" s="119">
        <f t="shared" si="143"/>
        <v>1</v>
      </c>
    </row>
    <row r="3008" spans="1:17" x14ac:dyDescent="0.2">
      <c r="A3008" s="228">
        <v>835000</v>
      </c>
      <c r="B3008" s="228" t="s">
        <v>410</v>
      </c>
      <c r="C3008" s="228" t="s">
        <v>4204</v>
      </c>
      <c r="D3008" s="228" t="s">
        <v>245</v>
      </c>
      <c r="E3008" s="228" t="s">
        <v>244</v>
      </c>
      <c r="F3008" s="228" t="s">
        <v>7</v>
      </c>
      <c r="G3008" s="228" t="s">
        <v>128</v>
      </c>
      <c r="H3008" s="228">
        <v>4</v>
      </c>
      <c r="I3008" s="228">
        <v>4</v>
      </c>
      <c r="J3008" s="228">
        <v>4</v>
      </c>
      <c r="K3008" s="228">
        <v>4</v>
      </c>
      <c r="L3008" s="231">
        <v>4</v>
      </c>
      <c r="N3008" s="119" t="str">
        <f t="shared" si="141"/>
        <v>835000-TEBLK-M</v>
      </c>
      <c r="O3008" s="122" t="str">
        <f>IF(B3008="NET","",IF(B3008="","",IFERROR(VLOOKUP(N3008,EAN!$A:$B,2,FALSE),"MANGLER - MÅ OPPDATERE EAN-FANEN")))</f>
        <v>MANGLER - MÅ OPPDATERE EAN-FANEN</v>
      </c>
      <c r="P3008" s="119">
        <f t="shared" si="142"/>
        <v>4</v>
      </c>
      <c r="Q3008" s="119">
        <f t="shared" si="143"/>
        <v>4</v>
      </c>
    </row>
    <row r="3009" spans="1:17" x14ac:dyDescent="0.2">
      <c r="A3009" s="228">
        <v>835000</v>
      </c>
      <c r="B3009" s="228" t="s">
        <v>410</v>
      </c>
      <c r="C3009" s="228" t="s">
        <v>4204</v>
      </c>
      <c r="D3009" s="228" t="s">
        <v>246</v>
      </c>
      <c r="E3009" s="228" t="s">
        <v>244</v>
      </c>
      <c r="F3009" s="228" t="s">
        <v>67</v>
      </c>
      <c r="G3009" s="228" t="s">
        <v>128</v>
      </c>
      <c r="H3009" s="228">
        <v>4</v>
      </c>
      <c r="I3009" s="228">
        <v>4</v>
      </c>
      <c r="J3009" s="228">
        <v>4</v>
      </c>
      <c r="K3009" s="228">
        <v>4</v>
      </c>
      <c r="L3009" s="231">
        <v>4</v>
      </c>
      <c r="N3009" s="119" t="str">
        <f t="shared" si="141"/>
        <v>835000-TEBLK-L</v>
      </c>
      <c r="O3009" s="122" t="str">
        <f>IF(B3009="NET","",IF(B3009="","",IFERROR(VLOOKUP(N3009,EAN!$A:$B,2,FALSE),"MANGLER - MÅ OPPDATERE EAN-FANEN")))</f>
        <v>MANGLER - MÅ OPPDATERE EAN-FANEN</v>
      </c>
      <c r="P3009" s="119">
        <f t="shared" si="142"/>
        <v>4</v>
      </c>
      <c r="Q3009" s="119">
        <f t="shared" si="143"/>
        <v>4</v>
      </c>
    </row>
    <row r="3010" spans="1:17" x14ac:dyDescent="0.2">
      <c r="A3010" s="228">
        <v>835000</v>
      </c>
      <c r="B3010" s="228" t="s">
        <v>410</v>
      </c>
      <c r="C3010" s="228" t="s">
        <v>4204</v>
      </c>
      <c r="D3010" s="228" t="s">
        <v>3492</v>
      </c>
      <c r="E3010" s="228" t="s">
        <v>244</v>
      </c>
      <c r="F3010" s="228" t="s">
        <v>68</v>
      </c>
      <c r="G3010" s="228" t="s">
        <v>128</v>
      </c>
      <c r="H3010" s="228">
        <v>4</v>
      </c>
      <c r="I3010" s="228">
        <v>4</v>
      </c>
      <c r="J3010" s="228">
        <v>4</v>
      </c>
      <c r="K3010" s="228">
        <v>4</v>
      </c>
      <c r="L3010" s="231">
        <v>4</v>
      </c>
      <c r="N3010" s="119" t="str">
        <f t="shared" si="141"/>
        <v>835000-TEBLK-XL</v>
      </c>
      <c r="O3010" s="122" t="str">
        <f>IF(B3010="NET","",IF(B3010="","",IFERROR(VLOOKUP(N3010,EAN!$A:$B,2,FALSE),"MANGLER - MÅ OPPDATERE EAN-FANEN")))</f>
        <v>MANGLER - MÅ OPPDATERE EAN-FANEN</v>
      </c>
      <c r="P3010" s="119">
        <f t="shared" si="142"/>
        <v>4</v>
      </c>
      <c r="Q3010" s="119">
        <f t="shared" si="143"/>
        <v>4</v>
      </c>
    </row>
    <row r="3011" spans="1:17" x14ac:dyDescent="0.2">
      <c r="A3011" s="229">
        <v>835001</v>
      </c>
      <c r="B3011" s="228" t="s">
        <v>248</v>
      </c>
      <c r="C3011" s="228"/>
      <c r="D3011" s="228"/>
      <c r="E3011" s="228"/>
      <c r="F3011" s="228"/>
      <c r="G3011" s="228"/>
      <c r="H3011" s="229">
        <v>202226</v>
      </c>
      <c r="I3011" s="229">
        <v>202227</v>
      </c>
      <c r="J3011" s="229">
        <v>202228</v>
      </c>
      <c r="K3011" s="229">
        <v>202229</v>
      </c>
      <c r="L3011" s="232">
        <v>202234</v>
      </c>
      <c r="N3011" s="119" t="str">
        <f t="shared" si="141"/>
        <v>835001-</v>
      </c>
      <c r="O3011" s="122" t="str">
        <f>IF(B3011="NET","",IF(B3011="","",IFERROR(VLOOKUP(N3011,EAN!$A:$B,2,FALSE),"MANGLER - MÅ OPPDATERE EAN-FANEN")))</f>
        <v/>
      </c>
      <c r="P3011" s="119">
        <f t="shared" si="142"/>
        <v>202226</v>
      </c>
      <c r="Q3011" s="119">
        <f t="shared" si="143"/>
        <v>202234</v>
      </c>
    </row>
    <row r="3012" spans="1:17" x14ac:dyDescent="0.2">
      <c r="A3012" s="228">
        <v>835001</v>
      </c>
      <c r="B3012" s="228" t="s">
        <v>411</v>
      </c>
      <c r="C3012" s="228" t="s">
        <v>4204</v>
      </c>
      <c r="D3012" s="228" t="s">
        <v>3493</v>
      </c>
      <c r="E3012" s="228" t="s">
        <v>3494</v>
      </c>
      <c r="F3012" s="228" t="s">
        <v>8</v>
      </c>
      <c r="G3012" s="228" t="s">
        <v>128</v>
      </c>
      <c r="H3012" s="228">
        <v>0</v>
      </c>
      <c r="I3012" s="228">
        <v>0</v>
      </c>
      <c r="J3012" s="228">
        <v>0</v>
      </c>
      <c r="K3012" s="228">
        <v>0</v>
      </c>
      <c r="L3012" s="231">
        <v>0</v>
      </c>
      <c r="N3012" s="119" t="str">
        <f t="shared" si="141"/>
        <v>835001-TBSWT-S</v>
      </c>
      <c r="O3012" s="122" t="str">
        <f>IF(B3012="NET","",IF(B3012="","",IFERROR(VLOOKUP(N3012,EAN!$A:$B,2,FALSE),"MANGLER - MÅ OPPDATERE EAN-FANEN")))</f>
        <v>MANGLER - MÅ OPPDATERE EAN-FANEN</v>
      </c>
      <c r="P3012" s="119">
        <f t="shared" si="142"/>
        <v>0</v>
      </c>
      <c r="Q3012" s="119">
        <f t="shared" si="143"/>
        <v>0</v>
      </c>
    </row>
    <row r="3013" spans="1:17" x14ac:dyDescent="0.2">
      <c r="A3013" s="228">
        <v>835001</v>
      </c>
      <c r="B3013" s="228" t="s">
        <v>411</v>
      </c>
      <c r="C3013" s="228" t="s">
        <v>4204</v>
      </c>
      <c r="D3013" s="228" t="s">
        <v>3495</v>
      </c>
      <c r="E3013" s="228" t="s">
        <v>3494</v>
      </c>
      <c r="F3013" s="228" t="s">
        <v>7</v>
      </c>
      <c r="G3013" s="228" t="s">
        <v>128</v>
      </c>
      <c r="H3013" s="228">
        <v>0</v>
      </c>
      <c r="I3013" s="228">
        <v>0</v>
      </c>
      <c r="J3013" s="228">
        <v>0</v>
      </c>
      <c r="K3013" s="228">
        <v>0</v>
      </c>
      <c r="L3013" s="231">
        <v>0</v>
      </c>
      <c r="N3013" s="119" t="str">
        <f t="shared" si="141"/>
        <v>835001-TBSWT-M</v>
      </c>
      <c r="O3013" s="122" t="str">
        <f>IF(B3013="NET","",IF(B3013="","",IFERROR(VLOOKUP(N3013,EAN!$A:$B,2,FALSE),"MANGLER - MÅ OPPDATERE EAN-FANEN")))</f>
        <v>MANGLER - MÅ OPPDATERE EAN-FANEN</v>
      </c>
      <c r="P3013" s="119">
        <f t="shared" si="142"/>
        <v>0</v>
      </c>
      <c r="Q3013" s="119">
        <f t="shared" si="143"/>
        <v>0</v>
      </c>
    </row>
    <row r="3014" spans="1:17" x14ac:dyDescent="0.2">
      <c r="A3014" s="228">
        <v>835001</v>
      </c>
      <c r="B3014" s="228" t="s">
        <v>411</v>
      </c>
      <c r="C3014" s="228" t="s">
        <v>4204</v>
      </c>
      <c r="D3014" s="228" t="s">
        <v>3496</v>
      </c>
      <c r="E3014" s="228" t="s">
        <v>3494</v>
      </c>
      <c r="F3014" s="228" t="s">
        <v>67</v>
      </c>
      <c r="G3014" s="228" t="s">
        <v>128</v>
      </c>
      <c r="H3014" s="228">
        <v>0</v>
      </c>
      <c r="I3014" s="228">
        <v>0</v>
      </c>
      <c r="J3014" s="228">
        <v>0</v>
      </c>
      <c r="K3014" s="228">
        <v>0</v>
      </c>
      <c r="L3014" s="231">
        <v>0</v>
      </c>
      <c r="N3014" s="119" t="str">
        <f t="shared" si="141"/>
        <v>835001-TBSWT-L</v>
      </c>
      <c r="O3014" s="122" t="str">
        <f>IF(B3014="NET","",IF(B3014="","",IFERROR(VLOOKUP(N3014,EAN!$A:$B,2,FALSE),"MANGLER - MÅ OPPDATERE EAN-FANEN")))</f>
        <v>MANGLER - MÅ OPPDATERE EAN-FANEN</v>
      </c>
      <c r="P3014" s="119">
        <f t="shared" si="142"/>
        <v>0</v>
      </c>
      <c r="Q3014" s="119">
        <f t="shared" si="143"/>
        <v>0</v>
      </c>
    </row>
    <row r="3015" spans="1:17" x14ac:dyDescent="0.2">
      <c r="A3015" s="228">
        <v>835001</v>
      </c>
      <c r="B3015" s="228" t="s">
        <v>411</v>
      </c>
      <c r="C3015" s="228" t="s">
        <v>4204</v>
      </c>
      <c r="D3015" s="228" t="s">
        <v>247</v>
      </c>
      <c r="E3015" s="228" t="s">
        <v>244</v>
      </c>
      <c r="F3015" s="228" t="s">
        <v>8</v>
      </c>
      <c r="G3015" s="228" t="s">
        <v>504</v>
      </c>
      <c r="H3015" s="228">
        <v>0</v>
      </c>
      <c r="I3015" s="228">
        <v>0</v>
      </c>
      <c r="J3015" s="228">
        <v>0</v>
      </c>
      <c r="K3015" s="228">
        <v>0</v>
      </c>
      <c r="L3015" s="231">
        <v>0</v>
      </c>
      <c r="N3015" s="119" t="str">
        <f t="shared" si="141"/>
        <v>835001-TEBLK-S</v>
      </c>
      <c r="O3015" s="122" t="str">
        <f>IF(B3015="NET","",IF(B3015="","",IFERROR(VLOOKUP(N3015,EAN!$A:$B,2,FALSE),"MANGLER - MÅ OPPDATERE EAN-FANEN")))</f>
        <v>MANGLER - MÅ OPPDATERE EAN-FANEN</v>
      </c>
      <c r="P3015" s="119">
        <f t="shared" si="142"/>
        <v>0</v>
      </c>
      <c r="Q3015" s="119">
        <f t="shared" si="143"/>
        <v>0</v>
      </c>
    </row>
    <row r="3016" spans="1:17" x14ac:dyDescent="0.2">
      <c r="A3016" s="228">
        <v>835001</v>
      </c>
      <c r="B3016" s="228" t="s">
        <v>411</v>
      </c>
      <c r="C3016" s="228" t="s">
        <v>4204</v>
      </c>
      <c r="D3016" s="228" t="s">
        <v>245</v>
      </c>
      <c r="E3016" s="228" t="s">
        <v>244</v>
      </c>
      <c r="F3016" s="228" t="s">
        <v>7</v>
      </c>
      <c r="G3016" s="228" t="s">
        <v>504</v>
      </c>
      <c r="H3016" s="228">
        <v>0</v>
      </c>
      <c r="I3016" s="228">
        <v>0</v>
      </c>
      <c r="J3016" s="228">
        <v>0</v>
      </c>
      <c r="K3016" s="228">
        <v>0</v>
      </c>
      <c r="L3016" s="231">
        <v>0</v>
      </c>
      <c r="N3016" s="119" t="str">
        <f t="shared" si="141"/>
        <v>835001-TEBLK-M</v>
      </c>
      <c r="O3016" s="122" t="str">
        <f>IF(B3016="NET","",IF(B3016="","",IFERROR(VLOOKUP(N3016,EAN!$A:$B,2,FALSE),"MANGLER - MÅ OPPDATERE EAN-FANEN")))</f>
        <v>MANGLER - MÅ OPPDATERE EAN-FANEN</v>
      </c>
      <c r="P3016" s="119">
        <f t="shared" si="142"/>
        <v>0</v>
      </c>
      <c r="Q3016" s="119">
        <f t="shared" si="143"/>
        <v>0</v>
      </c>
    </row>
    <row r="3017" spans="1:17" x14ac:dyDescent="0.2">
      <c r="A3017" s="229">
        <v>835002</v>
      </c>
      <c r="B3017" s="228" t="s">
        <v>248</v>
      </c>
      <c r="C3017" s="228"/>
      <c r="D3017" s="228"/>
      <c r="E3017" s="228"/>
      <c r="F3017" s="228"/>
      <c r="G3017" s="228"/>
      <c r="H3017" s="229">
        <v>202226</v>
      </c>
      <c r="I3017" s="229">
        <v>202227</v>
      </c>
      <c r="J3017" s="229">
        <v>202228</v>
      </c>
      <c r="K3017" s="229">
        <v>202229</v>
      </c>
      <c r="L3017" s="232">
        <v>202234</v>
      </c>
      <c r="N3017" s="119" t="str">
        <f t="shared" si="141"/>
        <v>835002-</v>
      </c>
      <c r="O3017" s="122" t="str">
        <f>IF(B3017="NET","",IF(B3017="","",IFERROR(VLOOKUP(N3017,EAN!$A:$B,2,FALSE),"MANGLER - MÅ OPPDATERE EAN-FANEN")))</f>
        <v/>
      </c>
      <c r="P3017" s="119">
        <f t="shared" si="142"/>
        <v>202226</v>
      </c>
      <c r="Q3017" s="119">
        <f t="shared" si="143"/>
        <v>202234</v>
      </c>
    </row>
    <row r="3018" spans="1:17" x14ac:dyDescent="0.2">
      <c r="A3018" s="228">
        <v>835002</v>
      </c>
      <c r="B3018" s="228" t="s">
        <v>412</v>
      </c>
      <c r="C3018" s="228" t="s">
        <v>4204</v>
      </c>
      <c r="D3018" s="228" t="s">
        <v>3497</v>
      </c>
      <c r="E3018" s="228" t="s">
        <v>3333</v>
      </c>
      <c r="F3018" s="228" t="s">
        <v>69</v>
      </c>
      <c r="G3018" s="228" t="s">
        <v>504</v>
      </c>
      <c r="H3018" s="228">
        <v>7</v>
      </c>
      <c r="I3018" s="228">
        <v>7</v>
      </c>
      <c r="J3018" s="228">
        <v>7</v>
      </c>
      <c r="K3018" s="228">
        <v>7</v>
      </c>
      <c r="L3018" s="231">
        <v>7</v>
      </c>
      <c r="N3018" s="119" t="str">
        <f t="shared" si="141"/>
        <v>835002-FHBLU-XS</v>
      </c>
      <c r="O3018" s="122" t="str">
        <f>IF(B3018="NET","",IF(B3018="","",IFERROR(VLOOKUP(N3018,EAN!$A:$B,2,FALSE),"MANGLER - MÅ OPPDATERE EAN-FANEN")))</f>
        <v>MANGLER - MÅ OPPDATERE EAN-FANEN</v>
      </c>
      <c r="P3018" s="119">
        <f t="shared" si="142"/>
        <v>7</v>
      </c>
      <c r="Q3018" s="119">
        <f t="shared" si="143"/>
        <v>7</v>
      </c>
    </row>
    <row r="3019" spans="1:17" x14ac:dyDescent="0.2">
      <c r="A3019" s="228">
        <v>835002</v>
      </c>
      <c r="B3019" s="228" t="s">
        <v>412</v>
      </c>
      <c r="C3019" s="228" t="s">
        <v>4204</v>
      </c>
      <c r="D3019" s="228" t="s">
        <v>3498</v>
      </c>
      <c r="E3019" s="228" t="s">
        <v>3333</v>
      </c>
      <c r="F3019" s="228" t="s">
        <v>8</v>
      </c>
      <c r="G3019" s="228" t="s">
        <v>504</v>
      </c>
      <c r="H3019" s="228">
        <v>0</v>
      </c>
      <c r="I3019" s="228">
        <v>0</v>
      </c>
      <c r="J3019" s="228">
        <v>0</v>
      </c>
      <c r="K3019" s="228">
        <v>0</v>
      </c>
      <c r="L3019" s="231">
        <v>0</v>
      </c>
      <c r="N3019" s="119" t="str">
        <f t="shared" si="141"/>
        <v>835002-FHBLU-S</v>
      </c>
      <c r="O3019" s="122" t="str">
        <f>IF(B3019="NET","",IF(B3019="","",IFERROR(VLOOKUP(N3019,EAN!$A:$B,2,FALSE),"MANGLER - MÅ OPPDATERE EAN-FANEN")))</f>
        <v>MANGLER - MÅ OPPDATERE EAN-FANEN</v>
      </c>
      <c r="P3019" s="119">
        <f t="shared" si="142"/>
        <v>0</v>
      </c>
      <c r="Q3019" s="119">
        <f t="shared" si="143"/>
        <v>0</v>
      </c>
    </row>
    <row r="3020" spans="1:17" x14ac:dyDescent="0.2">
      <c r="A3020" s="228">
        <v>835002</v>
      </c>
      <c r="B3020" s="228" t="s">
        <v>412</v>
      </c>
      <c r="C3020" s="228" t="s">
        <v>4204</v>
      </c>
      <c r="D3020" s="228" t="s">
        <v>3499</v>
      </c>
      <c r="E3020" s="228" t="s">
        <v>3221</v>
      </c>
      <c r="F3020" s="228" t="s">
        <v>69</v>
      </c>
      <c r="G3020" s="228" t="s">
        <v>128</v>
      </c>
      <c r="H3020" s="228">
        <v>58</v>
      </c>
      <c r="I3020" s="228">
        <v>58</v>
      </c>
      <c r="J3020" s="228">
        <v>58</v>
      </c>
      <c r="K3020" s="228">
        <v>58</v>
      </c>
      <c r="L3020" s="231">
        <v>58</v>
      </c>
      <c r="N3020" s="119" t="str">
        <f t="shared" si="141"/>
        <v>835002-RURED-XS</v>
      </c>
      <c r="O3020" s="122" t="str">
        <f>IF(B3020="NET","",IF(B3020="","",IFERROR(VLOOKUP(N3020,EAN!$A:$B,2,FALSE),"MANGLER - MÅ OPPDATERE EAN-FANEN")))</f>
        <v>MANGLER - MÅ OPPDATERE EAN-FANEN</v>
      </c>
      <c r="P3020" s="119">
        <f t="shared" si="142"/>
        <v>58</v>
      </c>
      <c r="Q3020" s="119">
        <f t="shared" si="143"/>
        <v>58</v>
      </c>
    </row>
    <row r="3021" spans="1:17" x14ac:dyDescent="0.2">
      <c r="A3021" s="228">
        <v>835002</v>
      </c>
      <c r="B3021" s="228" t="s">
        <v>412</v>
      </c>
      <c r="C3021" s="228" t="s">
        <v>4204</v>
      </c>
      <c r="D3021" s="228" t="s">
        <v>3500</v>
      </c>
      <c r="E3021" s="228" t="s">
        <v>3221</v>
      </c>
      <c r="F3021" s="228" t="s">
        <v>8</v>
      </c>
      <c r="G3021" s="228" t="s">
        <v>128</v>
      </c>
      <c r="H3021" s="228">
        <v>18</v>
      </c>
      <c r="I3021" s="228">
        <v>18</v>
      </c>
      <c r="J3021" s="228">
        <v>18</v>
      </c>
      <c r="K3021" s="228">
        <v>18</v>
      </c>
      <c r="L3021" s="231">
        <v>18</v>
      </c>
      <c r="N3021" s="119" t="str">
        <f t="shared" si="141"/>
        <v>835002-RURED-S</v>
      </c>
      <c r="O3021" s="122" t="str">
        <f>IF(B3021="NET","",IF(B3021="","",IFERROR(VLOOKUP(N3021,EAN!$A:$B,2,FALSE),"MANGLER - MÅ OPPDATERE EAN-FANEN")))</f>
        <v>MANGLER - MÅ OPPDATERE EAN-FANEN</v>
      </c>
      <c r="P3021" s="119">
        <f t="shared" si="142"/>
        <v>18</v>
      </c>
      <c r="Q3021" s="119">
        <f t="shared" si="143"/>
        <v>18</v>
      </c>
    </row>
    <row r="3022" spans="1:17" x14ac:dyDescent="0.2">
      <c r="A3022" s="228">
        <v>835002</v>
      </c>
      <c r="B3022" s="228" t="s">
        <v>412</v>
      </c>
      <c r="C3022" s="228" t="s">
        <v>4204</v>
      </c>
      <c r="D3022" s="228" t="s">
        <v>3501</v>
      </c>
      <c r="E3022" s="228" t="s">
        <v>244</v>
      </c>
      <c r="F3022" s="228" t="s">
        <v>69</v>
      </c>
      <c r="G3022" s="228" t="s">
        <v>128</v>
      </c>
      <c r="H3022" s="228">
        <v>4</v>
      </c>
      <c r="I3022" s="228">
        <v>4</v>
      </c>
      <c r="J3022" s="228">
        <v>4</v>
      </c>
      <c r="K3022" s="228">
        <v>4</v>
      </c>
      <c r="L3022" s="231">
        <v>4</v>
      </c>
      <c r="N3022" s="119" t="str">
        <f t="shared" si="141"/>
        <v>835002-TEBLK-XS</v>
      </c>
      <c r="O3022" s="122" t="str">
        <f>IF(B3022="NET","",IF(B3022="","",IFERROR(VLOOKUP(N3022,EAN!$A:$B,2,FALSE),"MANGLER - MÅ OPPDATERE EAN-FANEN")))</f>
        <v>MANGLER - MÅ OPPDATERE EAN-FANEN</v>
      </c>
      <c r="P3022" s="119">
        <f t="shared" si="142"/>
        <v>4</v>
      </c>
      <c r="Q3022" s="119">
        <f t="shared" si="143"/>
        <v>4</v>
      </c>
    </row>
    <row r="3023" spans="1:17" x14ac:dyDescent="0.2">
      <c r="A3023" s="228">
        <v>835002</v>
      </c>
      <c r="B3023" s="228" t="s">
        <v>412</v>
      </c>
      <c r="C3023" s="228" t="s">
        <v>4204</v>
      </c>
      <c r="D3023" s="228" t="s">
        <v>247</v>
      </c>
      <c r="E3023" s="228" t="s">
        <v>244</v>
      </c>
      <c r="F3023" s="228" t="s">
        <v>8</v>
      </c>
      <c r="G3023" s="228" t="s">
        <v>128</v>
      </c>
      <c r="H3023" s="228">
        <v>3</v>
      </c>
      <c r="I3023" s="228">
        <v>3</v>
      </c>
      <c r="J3023" s="228">
        <v>3</v>
      </c>
      <c r="K3023" s="228">
        <v>3</v>
      </c>
      <c r="L3023" s="231">
        <v>3</v>
      </c>
      <c r="N3023" s="119" t="str">
        <f t="shared" si="141"/>
        <v>835002-TEBLK-S</v>
      </c>
      <c r="O3023" s="122" t="str">
        <f>IF(B3023="NET","",IF(B3023="","",IFERROR(VLOOKUP(N3023,EAN!$A:$B,2,FALSE),"MANGLER - MÅ OPPDATERE EAN-FANEN")))</f>
        <v>MANGLER - MÅ OPPDATERE EAN-FANEN</v>
      </c>
      <c r="P3023" s="119">
        <f t="shared" si="142"/>
        <v>3</v>
      </c>
      <c r="Q3023" s="119">
        <f t="shared" si="143"/>
        <v>3</v>
      </c>
    </row>
    <row r="3024" spans="1:17" x14ac:dyDescent="0.2">
      <c r="A3024" s="229">
        <v>835003</v>
      </c>
      <c r="B3024" s="228" t="s">
        <v>248</v>
      </c>
      <c r="C3024" s="228"/>
      <c r="D3024" s="228"/>
      <c r="E3024" s="228"/>
      <c r="F3024" s="228"/>
      <c r="G3024" s="228"/>
      <c r="H3024" s="229">
        <v>202226</v>
      </c>
      <c r="I3024" s="229">
        <v>202227</v>
      </c>
      <c r="J3024" s="229">
        <v>202228</v>
      </c>
      <c r="K3024" s="229">
        <v>202229</v>
      </c>
      <c r="L3024" s="232">
        <v>202234</v>
      </c>
      <c r="N3024" s="119" t="str">
        <f t="shared" si="141"/>
        <v>835003-</v>
      </c>
      <c r="O3024" s="122" t="str">
        <f>IF(B3024="NET","",IF(B3024="","",IFERROR(VLOOKUP(N3024,EAN!$A:$B,2,FALSE),"MANGLER - MÅ OPPDATERE EAN-FANEN")))</f>
        <v/>
      </c>
      <c r="P3024" s="119">
        <f t="shared" si="142"/>
        <v>202226</v>
      </c>
      <c r="Q3024" s="119">
        <f t="shared" si="143"/>
        <v>202234</v>
      </c>
    </row>
    <row r="3025" spans="1:17" x14ac:dyDescent="0.2">
      <c r="A3025" s="228">
        <v>835003</v>
      </c>
      <c r="B3025" s="228" t="s">
        <v>413</v>
      </c>
      <c r="C3025" s="228" t="s">
        <v>4204</v>
      </c>
      <c r="D3025" s="228" t="s">
        <v>3495</v>
      </c>
      <c r="E3025" s="228" t="s">
        <v>3494</v>
      </c>
      <c r="F3025" s="228" t="s">
        <v>7</v>
      </c>
      <c r="G3025" s="228" t="s">
        <v>128</v>
      </c>
      <c r="H3025" s="228">
        <v>0</v>
      </c>
      <c r="I3025" s="228">
        <v>0</v>
      </c>
      <c r="J3025" s="228">
        <v>0</v>
      </c>
      <c r="K3025" s="228">
        <v>0</v>
      </c>
      <c r="L3025" s="231">
        <v>13</v>
      </c>
      <c r="N3025" s="119" t="str">
        <f t="shared" si="141"/>
        <v>835003-TBSWT-M</v>
      </c>
      <c r="O3025" s="122" t="str">
        <f>IF(B3025="NET","",IF(B3025="","",IFERROR(VLOOKUP(N3025,EAN!$A:$B,2,FALSE),"MANGLER - MÅ OPPDATERE EAN-FANEN")))</f>
        <v>MANGLER - MÅ OPPDATERE EAN-FANEN</v>
      </c>
      <c r="P3025" s="119">
        <f t="shared" si="142"/>
        <v>0</v>
      </c>
      <c r="Q3025" s="119">
        <f t="shared" si="143"/>
        <v>13</v>
      </c>
    </row>
    <row r="3026" spans="1:17" x14ac:dyDescent="0.2">
      <c r="A3026" s="228">
        <v>835003</v>
      </c>
      <c r="B3026" s="228" t="s">
        <v>413</v>
      </c>
      <c r="C3026" s="228" t="s">
        <v>4204</v>
      </c>
      <c r="D3026" s="228" t="s">
        <v>3496</v>
      </c>
      <c r="E3026" s="228" t="s">
        <v>3494</v>
      </c>
      <c r="F3026" s="228" t="s">
        <v>67</v>
      </c>
      <c r="G3026" s="228" t="s">
        <v>128</v>
      </c>
      <c r="H3026" s="228">
        <v>4</v>
      </c>
      <c r="I3026" s="228">
        <v>4</v>
      </c>
      <c r="J3026" s="228">
        <v>4</v>
      </c>
      <c r="K3026" s="228">
        <v>4</v>
      </c>
      <c r="L3026" s="231">
        <v>65</v>
      </c>
      <c r="N3026" s="119" t="str">
        <f t="shared" si="141"/>
        <v>835003-TBSWT-L</v>
      </c>
      <c r="O3026" s="122" t="str">
        <f>IF(B3026="NET","",IF(B3026="","",IFERROR(VLOOKUP(N3026,EAN!$A:$B,2,FALSE),"MANGLER - MÅ OPPDATERE EAN-FANEN")))</f>
        <v>MANGLER - MÅ OPPDATERE EAN-FANEN</v>
      </c>
      <c r="P3026" s="119">
        <f t="shared" si="142"/>
        <v>4</v>
      </c>
      <c r="Q3026" s="119">
        <f t="shared" si="143"/>
        <v>65</v>
      </c>
    </row>
    <row r="3027" spans="1:17" x14ac:dyDescent="0.2">
      <c r="A3027" s="228">
        <v>835003</v>
      </c>
      <c r="B3027" s="228" t="s">
        <v>413</v>
      </c>
      <c r="C3027" s="228" t="s">
        <v>4204</v>
      </c>
      <c r="D3027" s="228" t="s">
        <v>3502</v>
      </c>
      <c r="E3027" s="228" t="s">
        <v>3494</v>
      </c>
      <c r="F3027" s="228" t="s">
        <v>68</v>
      </c>
      <c r="G3027" s="228" t="s">
        <v>128</v>
      </c>
      <c r="H3027" s="228">
        <v>111</v>
      </c>
      <c r="I3027" s="228">
        <v>111</v>
      </c>
      <c r="J3027" s="228">
        <v>111</v>
      </c>
      <c r="K3027" s="228">
        <v>111</v>
      </c>
      <c r="L3027" s="231">
        <v>111</v>
      </c>
      <c r="N3027" s="119" t="str">
        <f t="shared" ref="N3027:N3090" si="144">CONCATENATE(A3027,"-",D3027)</f>
        <v>835003-TBSWT-XL</v>
      </c>
      <c r="O3027" s="122" t="str">
        <f>IF(B3027="NET","",IF(B3027="","",IFERROR(VLOOKUP(N3027,EAN!$A:$B,2,FALSE),"MANGLER - MÅ OPPDATERE EAN-FANEN")))</f>
        <v>MANGLER - MÅ OPPDATERE EAN-FANEN</v>
      </c>
      <c r="P3027" s="119">
        <f t="shared" ref="P3027:P3090" si="145">H3027</f>
        <v>111</v>
      </c>
      <c r="Q3027" s="119">
        <f t="shared" ref="Q3027:Q3090" si="146">L3027</f>
        <v>111</v>
      </c>
    </row>
    <row r="3028" spans="1:17" x14ac:dyDescent="0.2">
      <c r="A3028" s="229">
        <v>835004</v>
      </c>
      <c r="B3028" s="228" t="s">
        <v>248</v>
      </c>
      <c r="C3028" s="228"/>
      <c r="D3028" s="228"/>
      <c r="E3028" s="228"/>
      <c r="F3028" s="228"/>
      <c r="G3028" s="228"/>
      <c r="H3028" s="229">
        <v>202226</v>
      </c>
      <c r="I3028" s="229">
        <v>202227</v>
      </c>
      <c r="J3028" s="229">
        <v>202228</v>
      </c>
      <c r="K3028" s="229">
        <v>202229</v>
      </c>
      <c r="L3028" s="232">
        <v>202234</v>
      </c>
      <c r="N3028" s="119" t="str">
        <f t="shared" si="144"/>
        <v>835004-</v>
      </c>
      <c r="O3028" s="122" t="str">
        <f>IF(B3028="NET","",IF(B3028="","",IFERROR(VLOOKUP(N3028,EAN!$A:$B,2,FALSE),"MANGLER - MÅ OPPDATERE EAN-FANEN")))</f>
        <v/>
      </c>
      <c r="P3028" s="119">
        <f t="shared" si="145"/>
        <v>202226</v>
      </c>
      <c r="Q3028" s="119">
        <f t="shared" si="146"/>
        <v>202234</v>
      </c>
    </row>
    <row r="3029" spans="1:17" x14ac:dyDescent="0.2">
      <c r="A3029" s="228">
        <v>835004</v>
      </c>
      <c r="B3029" s="228" t="s">
        <v>414</v>
      </c>
      <c r="C3029" s="228" t="s">
        <v>4204</v>
      </c>
      <c r="D3029" s="228" t="s">
        <v>3503</v>
      </c>
      <c r="E3029" s="228" t="s">
        <v>3494</v>
      </c>
      <c r="F3029" s="228" t="s">
        <v>69</v>
      </c>
      <c r="G3029" s="228" t="s">
        <v>128</v>
      </c>
      <c r="H3029" s="228">
        <v>46</v>
      </c>
      <c r="I3029" s="228">
        <v>46</v>
      </c>
      <c r="J3029" s="228">
        <v>46</v>
      </c>
      <c r="K3029" s="228">
        <v>46</v>
      </c>
      <c r="L3029" s="231">
        <v>128</v>
      </c>
      <c r="N3029" s="119" t="str">
        <f t="shared" si="144"/>
        <v>835004-TBSWT-XS</v>
      </c>
      <c r="O3029" s="122" t="str">
        <f>IF(B3029="NET","",IF(B3029="","",IFERROR(VLOOKUP(N3029,EAN!$A:$B,2,FALSE),"MANGLER - MÅ OPPDATERE EAN-FANEN")))</f>
        <v>MANGLER - MÅ OPPDATERE EAN-FANEN</v>
      </c>
      <c r="P3029" s="119">
        <f t="shared" si="145"/>
        <v>46</v>
      </c>
      <c r="Q3029" s="119">
        <f t="shared" si="146"/>
        <v>128</v>
      </c>
    </row>
    <row r="3030" spans="1:17" x14ac:dyDescent="0.2">
      <c r="A3030" s="228">
        <v>835004</v>
      </c>
      <c r="B3030" s="228" t="s">
        <v>414</v>
      </c>
      <c r="C3030" s="228" t="s">
        <v>4204</v>
      </c>
      <c r="D3030" s="228" t="s">
        <v>3493</v>
      </c>
      <c r="E3030" s="228" t="s">
        <v>3494</v>
      </c>
      <c r="F3030" s="228" t="s">
        <v>8</v>
      </c>
      <c r="G3030" s="228" t="s">
        <v>128</v>
      </c>
      <c r="H3030" s="228">
        <v>52</v>
      </c>
      <c r="I3030" s="228">
        <v>52</v>
      </c>
      <c r="J3030" s="228">
        <v>52</v>
      </c>
      <c r="K3030" s="228">
        <v>52</v>
      </c>
      <c r="L3030" s="231">
        <v>187</v>
      </c>
      <c r="N3030" s="119" t="str">
        <f t="shared" si="144"/>
        <v>835004-TBSWT-S</v>
      </c>
      <c r="O3030" s="122" t="str">
        <f>IF(B3030="NET","",IF(B3030="","",IFERROR(VLOOKUP(N3030,EAN!$A:$B,2,FALSE),"MANGLER - MÅ OPPDATERE EAN-FANEN")))</f>
        <v>MANGLER - MÅ OPPDATERE EAN-FANEN</v>
      </c>
      <c r="P3030" s="119">
        <f t="shared" si="145"/>
        <v>52</v>
      </c>
      <c r="Q3030" s="119">
        <f t="shared" si="146"/>
        <v>187</v>
      </c>
    </row>
    <row r="3031" spans="1:17" x14ac:dyDescent="0.2">
      <c r="A3031" s="229">
        <v>835006</v>
      </c>
      <c r="B3031" s="228" t="s">
        <v>248</v>
      </c>
      <c r="C3031" s="228"/>
      <c r="D3031" s="228"/>
      <c r="E3031" s="228"/>
      <c r="F3031" s="228"/>
      <c r="G3031" s="228"/>
      <c r="H3031" s="229">
        <v>202226</v>
      </c>
      <c r="I3031" s="229">
        <v>202227</v>
      </c>
      <c r="J3031" s="229">
        <v>202228</v>
      </c>
      <c r="K3031" s="229">
        <v>202229</v>
      </c>
      <c r="L3031" s="232">
        <v>202234</v>
      </c>
      <c r="N3031" s="119" t="str">
        <f t="shared" si="144"/>
        <v>835006-</v>
      </c>
      <c r="O3031" s="122" t="str">
        <f>IF(B3031="NET","",IF(B3031="","",IFERROR(VLOOKUP(N3031,EAN!$A:$B,2,FALSE),"MANGLER - MÅ OPPDATERE EAN-FANEN")))</f>
        <v/>
      </c>
      <c r="P3031" s="119">
        <f t="shared" si="145"/>
        <v>202226</v>
      </c>
      <c r="Q3031" s="119">
        <f t="shared" si="146"/>
        <v>202234</v>
      </c>
    </row>
    <row r="3032" spans="1:17" x14ac:dyDescent="0.2">
      <c r="A3032" s="228">
        <v>835006</v>
      </c>
      <c r="B3032" s="228" t="s">
        <v>415</v>
      </c>
      <c r="C3032" s="228" t="s">
        <v>4204</v>
      </c>
      <c r="D3032" s="228" t="s">
        <v>247</v>
      </c>
      <c r="E3032" s="228" t="s">
        <v>244</v>
      </c>
      <c r="F3032" s="228" t="s">
        <v>8</v>
      </c>
      <c r="G3032" s="228" t="s">
        <v>128</v>
      </c>
      <c r="H3032" s="228">
        <v>6</v>
      </c>
      <c r="I3032" s="228">
        <v>6</v>
      </c>
      <c r="J3032" s="228">
        <v>6</v>
      </c>
      <c r="K3032" s="228">
        <v>6</v>
      </c>
      <c r="L3032" s="231">
        <v>6</v>
      </c>
      <c r="N3032" s="119" t="str">
        <f t="shared" si="144"/>
        <v>835006-TEBLK-S</v>
      </c>
      <c r="O3032" s="122" t="str">
        <f>IF(B3032="NET","",IF(B3032="","",IFERROR(VLOOKUP(N3032,EAN!$A:$B,2,FALSE),"MANGLER - MÅ OPPDATERE EAN-FANEN")))</f>
        <v>MANGLER - MÅ OPPDATERE EAN-FANEN</v>
      </c>
      <c r="P3032" s="119">
        <f t="shared" si="145"/>
        <v>6</v>
      </c>
      <c r="Q3032" s="119">
        <f t="shared" si="146"/>
        <v>6</v>
      </c>
    </row>
    <row r="3033" spans="1:17" x14ac:dyDescent="0.2">
      <c r="A3033" s="228">
        <v>835006</v>
      </c>
      <c r="B3033" s="228" t="s">
        <v>415</v>
      </c>
      <c r="C3033" s="228" t="s">
        <v>4204</v>
      </c>
      <c r="D3033" s="228" t="s">
        <v>245</v>
      </c>
      <c r="E3033" s="228" t="s">
        <v>244</v>
      </c>
      <c r="F3033" s="228" t="s">
        <v>7</v>
      </c>
      <c r="G3033" s="228" t="s">
        <v>128</v>
      </c>
      <c r="H3033" s="228">
        <v>0</v>
      </c>
      <c r="I3033" s="228">
        <v>0</v>
      </c>
      <c r="J3033" s="228">
        <v>0</v>
      </c>
      <c r="K3033" s="228">
        <v>0</v>
      </c>
      <c r="L3033" s="231">
        <v>0</v>
      </c>
      <c r="N3033" s="119" t="str">
        <f t="shared" si="144"/>
        <v>835006-TEBLK-M</v>
      </c>
      <c r="O3033" s="122" t="str">
        <f>IF(B3033="NET","",IF(B3033="","",IFERROR(VLOOKUP(N3033,EAN!$A:$B,2,FALSE),"MANGLER - MÅ OPPDATERE EAN-FANEN")))</f>
        <v>MANGLER - MÅ OPPDATERE EAN-FANEN</v>
      </c>
      <c r="P3033" s="119">
        <f t="shared" si="145"/>
        <v>0</v>
      </c>
      <c r="Q3033" s="119">
        <f t="shared" si="146"/>
        <v>0</v>
      </c>
    </row>
    <row r="3034" spans="1:17" x14ac:dyDescent="0.2">
      <c r="A3034" s="228">
        <v>835006</v>
      </c>
      <c r="B3034" s="228" t="s">
        <v>415</v>
      </c>
      <c r="C3034" s="228" t="s">
        <v>4204</v>
      </c>
      <c r="D3034" s="228" t="s">
        <v>246</v>
      </c>
      <c r="E3034" s="228" t="s">
        <v>244</v>
      </c>
      <c r="F3034" s="228" t="s">
        <v>67</v>
      </c>
      <c r="G3034" s="228" t="s">
        <v>128</v>
      </c>
      <c r="H3034" s="228">
        <v>0</v>
      </c>
      <c r="I3034" s="228">
        <v>0</v>
      </c>
      <c r="J3034" s="228">
        <v>0</v>
      </c>
      <c r="K3034" s="228">
        <v>0</v>
      </c>
      <c r="L3034" s="231">
        <v>0</v>
      </c>
      <c r="N3034" s="119" t="str">
        <f t="shared" si="144"/>
        <v>835006-TEBLK-L</v>
      </c>
      <c r="O3034" s="122" t="str">
        <f>IF(B3034="NET","",IF(B3034="","",IFERROR(VLOOKUP(N3034,EAN!$A:$B,2,FALSE),"MANGLER - MÅ OPPDATERE EAN-FANEN")))</f>
        <v>MANGLER - MÅ OPPDATERE EAN-FANEN</v>
      </c>
      <c r="P3034" s="119">
        <f t="shared" si="145"/>
        <v>0</v>
      </c>
      <c r="Q3034" s="119">
        <f t="shared" si="146"/>
        <v>0</v>
      </c>
    </row>
    <row r="3035" spans="1:17" x14ac:dyDescent="0.2">
      <c r="A3035" s="228">
        <v>835006</v>
      </c>
      <c r="B3035" s="228" t="s">
        <v>415</v>
      </c>
      <c r="C3035" s="228" t="s">
        <v>4204</v>
      </c>
      <c r="D3035" s="228" t="s">
        <v>3492</v>
      </c>
      <c r="E3035" s="228" t="s">
        <v>244</v>
      </c>
      <c r="F3035" s="228" t="s">
        <v>68</v>
      </c>
      <c r="G3035" s="228" t="s">
        <v>128</v>
      </c>
      <c r="H3035" s="228">
        <v>0</v>
      </c>
      <c r="I3035" s="228">
        <v>0</v>
      </c>
      <c r="J3035" s="228">
        <v>0</v>
      </c>
      <c r="K3035" s="228">
        <v>0</v>
      </c>
      <c r="L3035" s="231">
        <v>0</v>
      </c>
      <c r="N3035" s="119" t="str">
        <f t="shared" si="144"/>
        <v>835006-TEBLK-XL</v>
      </c>
      <c r="O3035" s="122" t="str">
        <f>IF(B3035="NET","",IF(B3035="","",IFERROR(VLOOKUP(N3035,EAN!$A:$B,2,FALSE),"MANGLER - MÅ OPPDATERE EAN-FANEN")))</f>
        <v>MANGLER - MÅ OPPDATERE EAN-FANEN</v>
      </c>
      <c r="P3035" s="119">
        <f t="shared" si="145"/>
        <v>0</v>
      </c>
      <c r="Q3035" s="119">
        <f t="shared" si="146"/>
        <v>0</v>
      </c>
    </row>
    <row r="3036" spans="1:17" x14ac:dyDescent="0.2">
      <c r="A3036" s="229">
        <v>835009</v>
      </c>
      <c r="B3036" s="228" t="s">
        <v>248</v>
      </c>
      <c r="C3036" s="228"/>
      <c r="D3036" s="228"/>
      <c r="E3036" s="228"/>
      <c r="F3036" s="228"/>
      <c r="G3036" s="228"/>
      <c r="H3036" s="229">
        <v>202226</v>
      </c>
      <c r="I3036" s="229">
        <v>202227</v>
      </c>
      <c r="J3036" s="229">
        <v>202228</v>
      </c>
      <c r="K3036" s="229">
        <v>202229</v>
      </c>
      <c r="L3036" s="232">
        <v>202234</v>
      </c>
      <c r="N3036" s="119" t="str">
        <f t="shared" si="144"/>
        <v>835009-</v>
      </c>
      <c r="O3036" s="122" t="str">
        <f>IF(B3036="NET","",IF(B3036="","",IFERROR(VLOOKUP(N3036,EAN!$A:$B,2,FALSE),"MANGLER - MÅ OPPDATERE EAN-FANEN")))</f>
        <v/>
      </c>
      <c r="P3036" s="119">
        <f t="shared" si="145"/>
        <v>202226</v>
      </c>
      <c r="Q3036" s="119">
        <f t="shared" si="146"/>
        <v>202234</v>
      </c>
    </row>
    <row r="3037" spans="1:17" x14ac:dyDescent="0.2">
      <c r="A3037" s="228">
        <v>835009</v>
      </c>
      <c r="B3037" s="228" t="s">
        <v>2192</v>
      </c>
      <c r="C3037" s="228" t="s">
        <v>4204</v>
      </c>
      <c r="D3037" s="228" t="s">
        <v>140</v>
      </c>
      <c r="E3037" s="228" t="s">
        <v>93</v>
      </c>
      <c r="F3037" s="228" t="s">
        <v>8</v>
      </c>
      <c r="G3037" s="228" t="s">
        <v>128</v>
      </c>
      <c r="H3037" s="228">
        <v>70</v>
      </c>
      <c r="I3037" s="228">
        <v>70</v>
      </c>
      <c r="J3037" s="228">
        <v>70</v>
      </c>
      <c r="K3037" s="228">
        <v>70</v>
      </c>
      <c r="L3037" s="231">
        <v>70</v>
      </c>
      <c r="N3037" s="119" t="str">
        <f t="shared" si="144"/>
        <v>835009-BLACK-S</v>
      </c>
      <c r="O3037" s="122">
        <f>IF(B3037="NET","",IF(B3037="","",IFERROR(VLOOKUP(N3037,EAN!$A:$B,2,FALSE),"MANGLER - MÅ OPPDATERE EAN-FANEN")))</f>
        <v>7048652327239</v>
      </c>
      <c r="P3037" s="119">
        <f t="shared" si="145"/>
        <v>70</v>
      </c>
      <c r="Q3037" s="119">
        <f t="shared" si="146"/>
        <v>70</v>
      </c>
    </row>
    <row r="3038" spans="1:17" x14ac:dyDescent="0.2">
      <c r="A3038" s="228">
        <v>835009</v>
      </c>
      <c r="B3038" s="228" t="s">
        <v>2192</v>
      </c>
      <c r="C3038" s="228" t="s">
        <v>4204</v>
      </c>
      <c r="D3038" s="228" t="s">
        <v>141</v>
      </c>
      <c r="E3038" s="228" t="s">
        <v>93</v>
      </c>
      <c r="F3038" s="228" t="s">
        <v>7</v>
      </c>
      <c r="G3038" s="228" t="s">
        <v>128</v>
      </c>
      <c r="H3038" s="228">
        <v>153</v>
      </c>
      <c r="I3038" s="228">
        <v>153</v>
      </c>
      <c r="J3038" s="228">
        <v>153</v>
      </c>
      <c r="K3038" s="228">
        <v>153</v>
      </c>
      <c r="L3038" s="231">
        <v>153</v>
      </c>
      <c r="N3038" s="119" t="str">
        <f t="shared" si="144"/>
        <v>835009-BLACK-M</v>
      </c>
      <c r="O3038" s="122">
        <f>IF(B3038="NET","",IF(B3038="","",IFERROR(VLOOKUP(N3038,EAN!$A:$B,2,FALSE),"MANGLER - MÅ OPPDATERE EAN-FANEN")))</f>
        <v>7048652327222</v>
      </c>
      <c r="P3038" s="119">
        <f t="shared" si="145"/>
        <v>153</v>
      </c>
      <c r="Q3038" s="119">
        <f t="shared" si="146"/>
        <v>153</v>
      </c>
    </row>
    <row r="3039" spans="1:17" x14ac:dyDescent="0.2">
      <c r="A3039" s="228">
        <v>835009</v>
      </c>
      <c r="B3039" s="228" t="s">
        <v>2192</v>
      </c>
      <c r="C3039" s="228" t="s">
        <v>4204</v>
      </c>
      <c r="D3039" s="228" t="s">
        <v>142</v>
      </c>
      <c r="E3039" s="228" t="s">
        <v>93</v>
      </c>
      <c r="F3039" s="228" t="s">
        <v>67</v>
      </c>
      <c r="G3039" s="228" t="s">
        <v>128</v>
      </c>
      <c r="H3039" s="228">
        <v>175</v>
      </c>
      <c r="I3039" s="228">
        <v>175</v>
      </c>
      <c r="J3039" s="228">
        <v>175</v>
      </c>
      <c r="K3039" s="228">
        <v>175</v>
      </c>
      <c r="L3039" s="231">
        <v>175</v>
      </c>
      <c r="N3039" s="119" t="str">
        <f t="shared" si="144"/>
        <v>835009-BLACK-L</v>
      </c>
      <c r="O3039" s="122">
        <f>IF(B3039="NET","",IF(B3039="","",IFERROR(VLOOKUP(N3039,EAN!$A:$B,2,FALSE),"MANGLER - MÅ OPPDATERE EAN-FANEN")))</f>
        <v>7048652327215</v>
      </c>
      <c r="P3039" s="119">
        <f t="shared" si="145"/>
        <v>175</v>
      </c>
      <c r="Q3039" s="119">
        <f t="shared" si="146"/>
        <v>175</v>
      </c>
    </row>
    <row r="3040" spans="1:17" x14ac:dyDescent="0.2">
      <c r="A3040" s="228">
        <v>835009</v>
      </c>
      <c r="B3040" s="228" t="s">
        <v>2192</v>
      </c>
      <c r="C3040" s="228" t="s">
        <v>4204</v>
      </c>
      <c r="D3040" s="228" t="s">
        <v>143</v>
      </c>
      <c r="E3040" s="228" t="s">
        <v>93</v>
      </c>
      <c r="F3040" s="228" t="s">
        <v>68</v>
      </c>
      <c r="G3040" s="228" t="s">
        <v>128</v>
      </c>
      <c r="H3040" s="228">
        <v>125</v>
      </c>
      <c r="I3040" s="228">
        <v>125</v>
      </c>
      <c r="J3040" s="228">
        <v>125</v>
      </c>
      <c r="K3040" s="228">
        <v>125</v>
      </c>
      <c r="L3040" s="231">
        <v>125</v>
      </c>
      <c r="N3040" s="119" t="str">
        <f t="shared" si="144"/>
        <v>835009-BLACK-XL</v>
      </c>
      <c r="O3040" s="122">
        <f>IF(B3040="NET","",IF(B3040="","",IFERROR(VLOOKUP(N3040,EAN!$A:$B,2,FALSE),"MANGLER - MÅ OPPDATERE EAN-FANEN")))</f>
        <v>7048652327246</v>
      </c>
      <c r="P3040" s="119">
        <f t="shared" si="145"/>
        <v>125</v>
      </c>
      <c r="Q3040" s="119">
        <f t="shared" si="146"/>
        <v>125</v>
      </c>
    </row>
    <row r="3041" spans="1:17" x14ac:dyDescent="0.2">
      <c r="A3041" s="229">
        <v>835010</v>
      </c>
      <c r="B3041" s="228" t="s">
        <v>248</v>
      </c>
      <c r="C3041" s="228"/>
      <c r="D3041" s="228"/>
      <c r="E3041" s="228"/>
      <c r="F3041" s="228"/>
      <c r="G3041" s="228"/>
      <c r="H3041" s="229">
        <v>202226</v>
      </c>
      <c r="I3041" s="229">
        <v>202227</v>
      </c>
      <c r="J3041" s="229">
        <v>202228</v>
      </c>
      <c r="K3041" s="229">
        <v>202229</v>
      </c>
      <c r="L3041" s="232">
        <v>202234</v>
      </c>
      <c r="N3041" s="119" t="str">
        <f t="shared" si="144"/>
        <v>835010-</v>
      </c>
      <c r="O3041" s="122" t="str">
        <f>IF(B3041="NET","",IF(B3041="","",IFERROR(VLOOKUP(N3041,EAN!$A:$B,2,FALSE),"MANGLER - MÅ OPPDATERE EAN-FANEN")))</f>
        <v/>
      </c>
      <c r="P3041" s="119">
        <f t="shared" si="145"/>
        <v>202226</v>
      </c>
      <c r="Q3041" s="119">
        <f t="shared" si="146"/>
        <v>202234</v>
      </c>
    </row>
    <row r="3042" spans="1:17" x14ac:dyDescent="0.2">
      <c r="A3042" s="228">
        <v>835010</v>
      </c>
      <c r="B3042" s="228" t="s">
        <v>2193</v>
      </c>
      <c r="C3042" s="228" t="s">
        <v>4204</v>
      </c>
      <c r="D3042" s="228" t="s">
        <v>141</v>
      </c>
      <c r="E3042" s="228" t="s">
        <v>93</v>
      </c>
      <c r="F3042" s="228" t="s">
        <v>7</v>
      </c>
      <c r="G3042" s="228" t="s">
        <v>128</v>
      </c>
      <c r="H3042" s="228">
        <v>47</v>
      </c>
      <c r="I3042" s="228">
        <v>47</v>
      </c>
      <c r="J3042" s="228">
        <v>47</v>
      </c>
      <c r="K3042" s="228">
        <v>47</v>
      </c>
      <c r="L3042" s="231">
        <v>47</v>
      </c>
      <c r="N3042" s="119" t="str">
        <f t="shared" si="144"/>
        <v>835010-BLACK-M</v>
      </c>
      <c r="O3042" s="122">
        <f>IF(B3042="NET","",IF(B3042="","",IFERROR(VLOOKUP(N3042,EAN!$A:$B,2,FALSE),"MANGLER - MÅ OPPDATERE EAN-FANEN")))</f>
        <v>7048652327277</v>
      </c>
      <c r="P3042" s="119">
        <f t="shared" si="145"/>
        <v>47</v>
      </c>
      <c r="Q3042" s="119">
        <f t="shared" si="146"/>
        <v>47</v>
      </c>
    </row>
    <row r="3043" spans="1:17" x14ac:dyDescent="0.2">
      <c r="A3043" s="228">
        <v>835010</v>
      </c>
      <c r="B3043" s="228" t="s">
        <v>2193</v>
      </c>
      <c r="C3043" s="228" t="s">
        <v>4204</v>
      </c>
      <c r="D3043" s="228" t="s">
        <v>142</v>
      </c>
      <c r="E3043" s="228" t="s">
        <v>93</v>
      </c>
      <c r="F3043" s="228" t="s">
        <v>67</v>
      </c>
      <c r="G3043" s="228" t="s">
        <v>128</v>
      </c>
      <c r="H3043" s="228">
        <v>59</v>
      </c>
      <c r="I3043" s="228">
        <v>59</v>
      </c>
      <c r="J3043" s="228">
        <v>59</v>
      </c>
      <c r="K3043" s="228">
        <v>59</v>
      </c>
      <c r="L3043" s="231">
        <v>59</v>
      </c>
      <c r="N3043" s="119" t="str">
        <f t="shared" si="144"/>
        <v>835010-BLACK-L</v>
      </c>
      <c r="O3043" s="122">
        <f>IF(B3043="NET","",IF(B3043="","",IFERROR(VLOOKUP(N3043,EAN!$A:$B,2,FALSE),"MANGLER - MÅ OPPDATERE EAN-FANEN")))</f>
        <v>7048652327260</v>
      </c>
      <c r="P3043" s="119">
        <f t="shared" si="145"/>
        <v>59</v>
      </c>
      <c r="Q3043" s="119">
        <f t="shared" si="146"/>
        <v>59</v>
      </c>
    </row>
    <row r="3044" spans="1:17" x14ac:dyDescent="0.2">
      <c r="A3044" s="228">
        <v>835010</v>
      </c>
      <c r="B3044" s="228" t="s">
        <v>2193</v>
      </c>
      <c r="C3044" s="228" t="s">
        <v>4204</v>
      </c>
      <c r="D3044" s="228" t="s">
        <v>143</v>
      </c>
      <c r="E3044" s="228" t="s">
        <v>93</v>
      </c>
      <c r="F3044" s="228" t="s">
        <v>68</v>
      </c>
      <c r="G3044" s="228" t="s">
        <v>128</v>
      </c>
      <c r="H3044" s="228">
        <v>47</v>
      </c>
      <c r="I3044" s="228">
        <v>47</v>
      </c>
      <c r="J3044" s="228">
        <v>47</v>
      </c>
      <c r="K3044" s="228">
        <v>47</v>
      </c>
      <c r="L3044" s="231">
        <v>47</v>
      </c>
      <c r="N3044" s="119" t="str">
        <f t="shared" si="144"/>
        <v>835010-BLACK-XL</v>
      </c>
      <c r="O3044" s="122">
        <f>IF(B3044="NET","",IF(B3044="","",IFERROR(VLOOKUP(N3044,EAN!$A:$B,2,FALSE),"MANGLER - MÅ OPPDATERE EAN-FANEN")))</f>
        <v>7048652327284</v>
      </c>
      <c r="P3044" s="119">
        <f t="shared" si="145"/>
        <v>47</v>
      </c>
      <c r="Q3044" s="119">
        <f t="shared" si="146"/>
        <v>47</v>
      </c>
    </row>
    <row r="3045" spans="1:17" x14ac:dyDescent="0.2">
      <c r="A3045" s="229">
        <v>835011</v>
      </c>
      <c r="B3045" s="228" t="s">
        <v>248</v>
      </c>
      <c r="C3045" s="228"/>
      <c r="D3045" s="228"/>
      <c r="E3045" s="228"/>
      <c r="F3045" s="228"/>
      <c r="G3045" s="228"/>
      <c r="H3045" s="229">
        <v>202226</v>
      </c>
      <c r="I3045" s="229">
        <v>202227</v>
      </c>
      <c r="J3045" s="229">
        <v>202228</v>
      </c>
      <c r="K3045" s="229">
        <v>202229</v>
      </c>
      <c r="L3045" s="232">
        <v>202234</v>
      </c>
      <c r="N3045" s="119" t="str">
        <f t="shared" si="144"/>
        <v>835011-</v>
      </c>
      <c r="O3045" s="122" t="str">
        <f>IF(B3045="NET","",IF(B3045="","",IFERROR(VLOOKUP(N3045,EAN!$A:$B,2,FALSE),"MANGLER - MÅ OPPDATERE EAN-FANEN")))</f>
        <v/>
      </c>
      <c r="P3045" s="119">
        <f t="shared" si="145"/>
        <v>202226</v>
      </c>
      <c r="Q3045" s="119">
        <f t="shared" si="146"/>
        <v>202234</v>
      </c>
    </row>
    <row r="3046" spans="1:17" x14ac:dyDescent="0.2">
      <c r="A3046" s="228">
        <v>835011</v>
      </c>
      <c r="B3046" s="228" t="s">
        <v>2194</v>
      </c>
      <c r="C3046" s="228" t="s">
        <v>4204</v>
      </c>
      <c r="D3046" s="228" t="s">
        <v>144</v>
      </c>
      <c r="E3046" s="228" t="s">
        <v>93</v>
      </c>
      <c r="F3046" s="228" t="s">
        <v>69</v>
      </c>
      <c r="G3046" s="228" t="s">
        <v>128</v>
      </c>
      <c r="H3046" s="228">
        <v>148</v>
      </c>
      <c r="I3046" s="228">
        <v>148</v>
      </c>
      <c r="J3046" s="228">
        <v>148</v>
      </c>
      <c r="K3046" s="228">
        <v>148</v>
      </c>
      <c r="L3046" s="231">
        <v>148</v>
      </c>
      <c r="N3046" s="119" t="str">
        <f t="shared" si="144"/>
        <v>835011-BLACK-XS</v>
      </c>
      <c r="O3046" s="122">
        <f>IF(B3046="NET","",IF(B3046="","",IFERROR(VLOOKUP(N3046,EAN!$A:$B,2,FALSE),"MANGLER - MÅ OPPDATERE EAN-FANEN")))</f>
        <v>7048652326980</v>
      </c>
      <c r="P3046" s="119">
        <f t="shared" si="145"/>
        <v>148</v>
      </c>
      <c r="Q3046" s="119">
        <f t="shared" si="146"/>
        <v>148</v>
      </c>
    </row>
    <row r="3047" spans="1:17" x14ac:dyDescent="0.2">
      <c r="A3047" s="228">
        <v>835011</v>
      </c>
      <c r="B3047" s="228" t="s">
        <v>2194</v>
      </c>
      <c r="C3047" s="228" t="s">
        <v>4204</v>
      </c>
      <c r="D3047" s="228" t="s">
        <v>140</v>
      </c>
      <c r="E3047" s="228" t="s">
        <v>93</v>
      </c>
      <c r="F3047" s="228" t="s">
        <v>8</v>
      </c>
      <c r="G3047" s="228" t="s">
        <v>128</v>
      </c>
      <c r="H3047" s="228">
        <v>219</v>
      </c>
      <c r="I3047" s="228">
        <v>219</v>
      </c>
      <c r="J3047" s="228">
        <v>219</v>
      </c>
      <c r="K3047" s="228">
        <v>219</v>
      </c>
      <c r="L3047" s="231">
        <v>219</v>
      </c>
      <c r="N3047" s="119" t="str">
        <f t="shared" si="144"/>
        <v>835011-BLACK-S</v>
      </c>
      <c r="O3047" s="122">
        <f>IF(B3047="NET","",IF(B3047="","",IFERROR(VLOOKUP(N3047,EAN!$A:$B,2,FALSE),"MANGLER - MÅ OPPDATERE EAN-FANEN")))</f>
        <v>7048652326966</v>
      </c>
      <c r="P3047" s="119">
        <f t="shared" si="145"/>
        <v>219</v>
      </c>
      <c r="Q3047" s="119">
        <f t="shared" si="146"/>
        <v>219</v>
      </c>
    </row>
    <row r="3048" spans="1:17" x14ac:dyDescent="0.2">
      <c r="A3048" s="228">
        <v>835011</v>
      </c>
      <c r="B3048" s="228" t="s">
        <v>2194</v>
      </c>
      <c r="C3048" s="228" t="s">
        <v>4204</v>
      </c>
      <c r="D3048" s="228" t="s">
        <v>141</v>
      </c>
      <c r="E3048" s="228" t="s">
        <v>93</v>
      </c>
      <c r="F3048" s="228" t="s">
        <v>7</v>
      </c>
      <c r="G3048" s="228" t="s">
        <v>128</v>
      </c>
      <c r="H3048" s="228">
        <v>67</v>
      </c>
      <c r="I3048" s="228">
        <v>67</v>
      </c>
      <c r="J3048" s="228">
        <v>67</v>
      </c>
      <c r="K3048" s="228">
        <v>67</v>
      </c>
      <c r="L3048" s="231">
        <v>67</v>
      </c>
      <c r="N3048" s="119" t="str">
        <f t="shared" si="144"/>
        <v>835011-BLACK-M</v>
      </c>
      <c r="O3048" s="122">
        <f>IF(B3048="NET","",IF(B3048="","",IFERROR(VLOOKUP(N3048,EAN!$A:$B,2,FALSE),"MANGLER - MÅ OPPDATERE EAN-FANEN")))</f>
        <v>7048652326959</v>
      </c>
      <c r="P3048" s="119">
        <f t="shared" si="145"/>
        <v>67</v>
      </c>
      <c r="Q3048" s="119">
        <f t="shared" si="146"/>
        <v>67</v>
      </c>
    </row>
    <row r="3049" spans="1:17" x14ac:dyDescent="0.2">
      <c r="A3049" s="228">
        <v>835011</v>
      </c>
      <c r="B3049" s="228" t="s">
        <v>2194</v>
      </c>
      <c r="C3049" s="228" t="s">
        <v>4204</v>
      </c>
      <c r="D3049" s="228" t="s">
        <v>142</v>
      </c>
      <c r="E3049" s="228" t="s">
        <v>93</v>
      </c>
      <c r="F3049" s="228" t="s">
        <v>67</v>
      </c>
      <c r="G3049" s="228" t="s">
        <v>128</v>
      </c>
      <c r="H3049" s="228">
        <v>320</v>
      </c>
      <c r="I3049" s="228">
        <v>320</v>
      </c>
      <c r="J3049" s="228">
        <v>320</v>
      </c>
      <c r="K3049" s="228">
        <v>320</v>
      </c>
      <c r="L3049" s="231">
        <v>320</v>
      </c>
      <c r="N3049" s="119" t="str">
        <f t="shared" si="144"/>
        <v>835011-BLACK-L</v>
      </c>
      <c r="O3049" s="122">
        <f>IF(B3049="NET","",IF(B3049="","",IFERROR(VLOOKUP(N3049,EAN!$A:$B,2,FALSE),"MANGLER - MÅ OPPDATERE EAN-FANEN")))</f>
        <v>7048652326942</v>
      </c>
      <c r="P3049" s="119">
        <f t="shared" si="145"/>
        <v>320</v>
      </c>
      <c r="Q3049" s="119">
        <f t="shared" si="146"/>
        <v>320</v>
      </c>
    </row>
    <row r="3050" spans="1:17" x14ac:dyDescent="0.2">
      <c r="A3050" s="228">
        <v>835011</v>
      </c>
      <c r="B3050" s="228" t="s">
        <v>2194</v>
      </c>
      <c r="C3050" s="228" t="s">
        <v>4204</v>
      </c>
      <c r="D3050" s="228" t="s">
        <v>143</v>
      </c>
      <c r="E3050" s="228" t="s">
        <v>93</v>
      </c>
      <c r="F3050" s="228" t="s">
        <v>68</v>
      </c>
      <c r="G3050" s="228" t="s">
        <v>128</v>
      </c>
      <c r="H3050" s="228">
        <v>262</v>
      </c>
      <c r="I3050" s="228">
        <v>262</v>
      </c>
      <c r="J3050" s="228">
        <v>262</v>
      </c>
      <c r="K3050" s="228">
        <v>262</v>
      </c>
      <c r="L3050" s="231">
        <v>262</v>
      </c>
      <c r="N3050" s="119" t="str">
        <f t="shared" si="144"/>
        <v>835011-BLACK-XL</v>
      </c>
      <c r="O3050" s="122">
        <f>IF(B3050="NET","",IF(B3050="","",IFERROR(VLOOKUP(N3050,EAN!$A:$B,2,FALSE),"MANGLER - MÅ OPPDATERE EAN-FANEN")))</f>
        <v>7048652326973</v>
      </c>
      <c r="P3050" s="119">
        <f t="shared" si="145"/>
        <v>262</v>
      </c>
      <c r="Q3050" s="119">
        <f t="shared" si="146"/>
        <v>262</v>
      </c>
    </row>
    <row r="3051" spans="1:17" x14ac:dyDescent="0.2">
      <c r="A3051" s="229">
        <v>835012</v>
      </c>
      <c r="B3051" s="228" t="s">
        <v>248</v>
      </c>
      <c r="C3051" s="228"/>
      <c r="D3051" s="228"/>
      <c r="E3051" s="228"/>
      <c r="F3051" s="228"/>
      <c r="G3051" s="228"/>
      <c r="H3051" s="229">
        <v>202226</v>
      </c>
      <c r="I3051" s="229">
        <v>202227</v>
      </c>
      <c r="J3051" s="229">
        <v>202228</v>
      </c>
      <c r="K3051" s="229">
        <v>202229</v>
      </c>
      <c r="L3051" s="232">
        <v>202234</v>
      </c>
      <c r="N3051" s="119" t="str">
        <f t="shared" si="144"/>
        <v>835012-</v>
      </c>
      <c r="O3051" s="122" t="str">
        <f>IF(B3051="NET","",IF(B3051="","",IFERROR(VLOOKUP(N3051,EAN!$A:$B,2,FALSE),"MANGLER - MÅ OPPDATERE EAN-FANEN")))</f>
        <v/>
      </c>
      <c r="P3051" s="119">
        <f t="shared" si="145"/>
        <v>202226</v>
      </c>
      <c r="Q3051" s="119">
        <f t="shared" si="146"/>
        <v>202234</v>
      </c>
    </row>
    <row r="3052" spans="1:17" x14ac:dyDescent="0.2">
      <c r="A3052" s="228">
        <v>835012</v>
      </c>
      <c r="B3052" s="228" t="s">
        <v>2195</v>
      </c>
      <c r="C3052" s="228" t="s">
        <v>4204</v>
      </c>
      <c r="D3052" s="228" t="s">
        <v>144</v>
      </c>
      <c r="E3052" s="228" t="s">
        <v>93</v>
      </c>
      <c r="F3052" s="228" t="s">
        <v>69</v>
      </c>
      <c r="G3052" s="228" t="s">
        <v>128</v>
      </c>
      <c r="H3052" s="228">
        <v>33</v>
      </c>
      <c r="I3052" s="228">
        <v>33</v>
      </c>
      <c r="J3052" s="228">
        <v>33</v>
      </c>
      <c r="K3052" s="228">
        <v>33</v>
      </c>
      <c r="L3052" s="231">
        <v>33</v>
      </c>
      <c r="N3052" s="119" t="str">
        <f t="shared" si="144"/>
        <v>835012-BLACK-XS</v>
      </c>
      <c r="O3052" s="122">
        <f>IF(B3052="NET","",IF(B3052="","",IFERROR(VLOOKUP(N3052,EAN!$A:$B,2,FALSE),"MANGLER - MÅ OPPDATERE EAN-FANEN")))</f>
        <v>7048652327031</v>
      </c>
      <c r="P3052" s="119">
        <f t="shared" si="145"/>
        <v>33</v>
      </c>
      <c r="Q3052" s="119">
        <f t="shared" si="146"/>
        <v>33</v>
      </c>
    </row>
    <row r="3053" spans="1:17" x14ac:dyDescent="0.2">
      <c r="A3053" s="228">
        <v>835012</v>
      </c>
      <c r="B3053" s="228" t="s">
        <v>2195</v>
      </c>
      <c r="C3053" s="228" t="s">
        <v>4204</v>
      </c>
      <c r="D3053" s="228" t="s">
        <v>140</v>
      </c>
      <c r="E3053" s="228" t="s">
        <v>93</v>
      </c>
      <c r="F3053" s="228" t="s">
        <v>8</v>
      </c>
      <c r="G3053" s="228" t="s">
        <v>128</v>
      </c>
      <c r="H3053" s="228">
        <v>50</v>
      </c>
      <c r="I3053" s="228">
        <v>50</v>
      </c>
      <c r="J3053" s="228">
        <v>50</v>
      </c>
      <c r="K3053" s="228">
        <v>50</v>
      </c>
      <c r="L3053" s="231">
        <v>50</v>
      </c>
      <c r="N3053" s="119" t="str">
        <f t="shared" si="144"/>
        <v>835012-BLACK-S</v>
      </c>
      <c r="O3053" s="122">
        <f>IF(B3053="NET","",IF(B3053="","",IFERROR(VLOOKUP(N3053,EAN!$A:$B,2,FALSE),"MANGLER - MÅ OPPDATERE EAN-FANEN")))</f>
        <v>7048652327017</v>
      </c>
      <c r="P3053" s="119">
        <f t="shared" si="145"/>
        <v>50</v>
      </c>
      <c r="Q3053" s="119">
        <f t="shared" si="146"/>
        <v>50</v>
      </c>
    </row>
    <row r="3054" spans="1:17" x14ac:dyDescent="0.2">
      <c r="A3054" s="228">
        <v>835012</v>
      </c>
      <c r="B3054" s="228" t="s">
        <v>2195</v>
      </c>
      <c r="C3054" s="228" t="s">
        <v>4204</v>
      </c>
      <c r="D3054" s="228" t="s">
        <v>141</v>
      </c>
      <c r="E3054" s="228" t="s">
        <v>93</v>
      </c>
      <c r="F3054" s="228" t="s">
        <v>7</v>
      </c>
      <c r="G3054" s="228" t="s">
        <v>128</v>
      </c>
      <c r="H3054" s="228">
        <v>86</v>
      </c>
      <c r="I3054" s="228">
        <v>86</v>
      </c>
      <c r="J3054" s="228">
        <v>86</v>
      </c>
      <c r="K3054" s="228">
        <v>86</v>
      </c>
      <c r="L3054" s="231">
        <v>86</v>
      </c>
      <c r="N3054" s="119" t="str">
        <f t="shared" si="144"/>
        <v>835012-BLACK-M</v>
      </c>
      <c r="O3054" s="122">
        <f>IF(B3054="NET","",IF(B3054="","",IFERROR(VLOOKUP(N3054,EAN!$A:$B,2,FALSE),"MANGLER - MÅ OPPDATERE EAN-FANEN")))</f>
        <v>7048652327000</v>
      </c>
      <c r="P3054" s="119">
        <f t="shared" si="145"/>
        <v>86</v>
      </c>
      <c r="Q3054" s="119">
        <f t="shared" si="146"/>
        <v>86</v>
      </c>
    </row>
    <row r="3055" spans="1:17" x14ac:dyDescent="0.2">
      <c r="A3055" s="228">
        <v>835012</v>
      </c>
      <c r="B3055" s="228" t="s">
        <v>2195</v>
      </c>
      <c r="C3055" s="228" t="s">
        <v>4204</v>
      </c>
      <c r="D3055" s="228" t="s">
        <v>142</v>
      </c>
      <c r="E3055" s="228" t="s">
        <v>93</v>
      </c>
      <c r="F3055" s="228" t="s">
        <v>67</v>
      </c>
      <c r="G3055" s="228" t="s">
        <v>128</v>
      </c>
      <c r="H3055" s="228">
        <v>56</v>
      </c>
      <c r="I3055" s="228">
        <v>56</v>
      </c>
      <c r="J3055" s="228">
        <v>56</v>
      </c>
      <c r="K3055" s="228">
        <v>56</v>
      </c>
      <c r="L3055" s="231">
        <v>56</v>
      </c>
      <c r="N3055" s="119" t="str">
        <f t="shared" si="144"/>
        <v>835012-BLACK-L</v>
      </c>
      <c r="O3055" s="122">
        <f>IF(B3055="NET","",IF(B3055="","",IFERROR(VLOOKUP(N3055,EAN!$A:$B,2,FALSE),"MANGLER - MÅ OPPDATERE EAN-FANEN")))</f>
        <v>7048652326997</v>
      </c>
      <c r="P3055" s="119">
        <f t="shared" si="145"/>
        <v>56</v>
      </c>
      <c r="Q3055" s="119">
        <f t="shared" si="146"/>
        <v>56</v>
      </c>
    </row>
    <row r="3056" spans="1:17" x14ac:dyDescent="0.2">
      <c r="A3056" s="228">
        <v>835012</v>
      </c>
      <c r="B3056" s="228" t="s">
        <v>2195</v>
      </c>
      <c r="C3056" s="228" t="s">
        <v>4204</v>
      </c>
      <c r="D3056" s="228" t="s">
        <v>143</v>
      </c>
      <c r="E3056" s="228" t="s">
        <v>93</v>
      </c>
      <c r="F3056" s="228" t="s">
        <v>68</v>
      </c>
      <c r="G3056" s="228" t="s">
        <v>128</v>
      </c>
      <c r="H3056" s="228">
        <v>13</v>
      </c>
      <c r="I3056" s="228">
        <v>13</v>
      </c>
      <c r="J3056" s="228">
        <v>13</v>
      </c>
      <c r="K3056" s="228">
        <v>13</v>
      </c>
      <c r="L3056" s="231">
        <v>13</v>
      </c>
      <c r="N3056" s="119" t="str">
        <f t="shared" si="144"/>
        <v>835012-BLACK-XL</v>
      </c>
      <c r="O3056" s="122">
        <f>IF(B3056="NET","",IF(B3056="","",IFERROR(VLOOKUP(N3056,EAN!$A:$B,2,FALSE),"MANGLER - MÅ OPPDATERE EAN-FANEN")))</f>
        <v>7048652327024</v>
      </c>
      <c r="P3056" s="119">
        <f t="shared" si="145"/>
        <v>13</v>
      </c>
      <c r="Q3056" s="119">
        <f t="shared" si="146"/>
        <v>13</v>
      </c>
    </row>
    <row r="3057" spans="1:17" x14ac:dyDescent="0.2">
      <c r="A3057" s="229">
        <v>835013</v>
      </c>
      <c r="B3057" s="228" t="s">
        <v>248</v>
      </c>
      <c r="C3057" s="228"/>
      <c r="D3057" s="228"/>
      <c r="E3057" s="228"/>
      <c r="F3057" s="228"/>
      <c r="G3057" s="228"/>
      <c r="H3057" s="229">
        <v>202226</v>
      </c>
      <c r="I3057" s="229">
        <v>202227</v>
      </c>
      <c r="J3057" s="229">
        <v>202228</v>
      </c>
      <c r="K3057" s="229">
        <v>202229</v>
      </c>
      <c r="L3057" s="232">
        <v>202234</v>
      </c>
      <c r="N3057" s="119" t="str">
        <f t="shared" si="144"/>
        <v>835013-</v>
      </c>
      <c r="O3057" s="122" t="str">
        <f>IF(B3057="NET","",IF(B3057="","",IFERROR(VLOOKUP(N3057,EAN!$A:$B,2,FALSE),"MANGLER - MÅ OPPDATERE EAN-FANEN")))</f>
        <v/>
      </c>
      <c r="P3057" s="119">
        <f t="shared" si="145"/>
        <v>202226</v>
      </c>
      <c r="Q3057" s="119">
        <f t="shared" si="146"/>
        <v>202234</v>
      </c>
    </row>
    <row r="3058" spans="1:17" x14ac:dyDescent="0.2">
      <c r="A3058" s="228">
        <v>835013</v>
      </c>
      <c r="B3058" s="228" t="s">
        <v>2196</v>
      </c>
      <c r="C3058" s="228" t="s">
        <v>4204</v>
      </c>
      <c r="D3058" s="228" t="s">
        <v>144</v>
      </c>
      <c r="E3058" s="228" t="s">
        <v>93</v>
      </c>
      <c r="F3058" s="228" t="s">
        <v>69</v>
      </c>
      <c r="G3058" s="228" t="s">
        <v>128</v>
      </c>
      <c r="H3058" s="228">
        <v>20</v>
      </c>
      <c r="I3058" s="228">
        <v>20</v>
      </c>
      <c r="J3058" s="228">
        <v>20</v>
      </c>
      <c r="K3058" s="228">
        <v>20</v>
      </c>
      <c r="L3058" s="231">
        <v>20</v>
      </c>
      <c r="N3058" s="119" t="str">
        <f t="shared" si="144"/>
        <v>835013-BLACK-XS</v>
      </c>
      <c r="O3058" s="122">
        <f>IF(B3058="NET","",IF(B3058="","",IFERROR(VLOOKUP(N3058,EAN!$A:$B,2,FALSE),"MANGLER - MÅ OPPDATERE EAN-FANEN")))</f>
        <v>7048652327086</v>
      </c>
      <c r="P3058" s="119">
        <f t="shared" si="145"/>
        <v>20</v>
      </c>
      <c r="Q3058" s="119">
        <f t="shared" si="146"/>
        <v>20</v>
      </c>
    </row>
    <row r="3059" spans="1:17" x14ac:dyDescent="0.2">
      <c r="A3059" s="228">
        <v>835013</v>
      </c>
      <c r="B3059" s="228" t="s">
        <v>2196</v>
      </c>
      <c r="C3059" s="228" t="s">
        <v>4204</v>
      </c>
      <c r="D3059" s="228" t="s">
        <v>140</v>
      </c>
      <c r="E3059" s="228" t="s">
        <v>93</v>
      </c>
      <c r="F3059" s="228" t="s">
        <v>8</v>
      </c>
      <c r="G3059" s="228" t="s">
        <v>128</v>
      </c>
      <c r="H3059" s="228">
        <v>2</v>
      </c>
      <c r="I3059" s="228">
        <v>2</v>
      </c>
      <c r="J3059" s="228">
        <v>2</v>
      </c>
      <c r="K3059" s="228">
        <v>2</v>
      </c>
      <c r="L3059" s="231">
        <v>2</v>
      </c>
      <c r="N3059" s="119" t="str">
        <f t="shared" si="144"/>
        <v>835013-BLACK-S</v>
      </c>
      <c r="O3059" s="122">
        <f>IF(B3059="NET","",IF(B3059="","",IFERROR(VLOOKUP(N3059,EAN!$A:$B,2,FALSE),"MANGLER - MÅ OPPDATERE EAN-FANEN")))</f>
        <v>7048652327062</v>
      </c>
      <c r="P3059" s="119">
        <f t="shared" si="145"/>
        <v>2</v>
      </c>
      <c r="Q3059" s="119">
        <f t="shared" si="146"/>
        <v>2</v>
      </c>
    </row>
    <row r="3060" spans="1:17" x14ac:dyDescent="0.2">
      <c r="A3060" s="228">
        <v>835013</v>
      </c>
      <c r="B3060" s="228" t="s">
        <v>2196</v>
      </c>
      <c r="C3060" s="228" t="s">
        <v>4204</v>
      </c>
      <c r="D3060" s="228" t="s">
        <v>141</v>
      </c>
      <c r="E3060" s="228" t="s">
        <v>93</v>
      </c>
      <c r="F3060" s="228" t="s">
        <v>7</v>
      </c>
      <c r="G3060" s="228" t="s">
        <v>128</v>
      </c>
      <c r="H3060" s="228">
        <v>3</v>
      </c>
      <c r="I3060" s="228">
        <v>3</v>
      </c>
      <c r="J3060" s="228">
        <v>3</v>
      </c>
      <c r="K3060" s="228">
        <v>3</v>
      </c>
      <c r="L3060" s="231">
        <v>3</v>
      </c>
      <c r="N3060" s="119" t="str">
        <f t="shared" si="144"/>
        <v>835013-BLACK-M</v>
      </c>
      <c r="O3060" s="122">
        <f>IF(B3060="NET","",IF(B3060="","",IFERROR(VLOOKUP(N3060,EAN!$A:$B,2,FALSE),"MANGLER - MÅ OPPDATERE EAN-FANEN")))</f>
        <v>7048652327055</v>
      </c>
      <c r="P3060" s="119">
        <f t="shared" si="145"/>
        <v>3</v>
      </c>
      <c r="Q3060" s="119">
        <f t="shared" si="146"/>
        <v>3</v>
      </c>
    </row>
    <row r="3061" spans="1:17" x14ac:dyDescent="0.2">
      <c r="A3061" s="228">
        <v>835013</v>
      </c>
      <c r="B3061" s="228" t="s">
        <v>2196</v>
      </c>
      <c r="C3061" s="228" t="s">
        <v>4204</v>
      </c>
      <c r="D3061" s="228" t="s">
        <v>142</v>
      </c>
      <c r="E3061" s="228" t="s">
        <v>93</v>
      </c>
      <c r="F3061" s="228" t="s">
        <v>67</v>
      </c>
      <c r="G3061" s="228" t="s">
        <v>128</v>
      </c>
      <c r="H3061" s="228">
        <v>0</v>
      </c>
      <c r="I3061" s="228">
        <v>0</v>
      </c>
      <c r="J3061" s="228">
        <v>0</v>
      </c>
      <c r="K3061" s="228">
        <v>0</v>
      </c>
      <c r="L3061" s="231">
        <v>0</v>
      </c>
      <c r="N3061" s="119" t="str">
        <f t="shared" si="144"/>
        <v>835013-BLACK-L</v>
      </c>
      <c r="O3061" s="122">
        <f>IF(B3061="NET","",IF(B3061="","",IFERROR(VLOOKUP(N3061,EAN!$A:$B,2,FALSE),"MANGLER - MÅ OPPDATERE EAN-FANEN")))</f>
        <v>7048652327048</v>
      </c>
      <c r="P3061" s="119">
        <f t="shared" si="145"/>
        <v>0</v>
      </c>
      <c r="Q3061" s="119">
        <f t="shared" si="146"/>
        <v>0</v>
      </c>
    </row>
    <row r="3062" spans="1:17" x14ac:dyDescent="0.2">
      <c r="A3062" s="228">
        <v>835013</v>
      </c>
      <c r="B3062" s="228" t="s">
        <v>2196</v>
      </c>
      <c r="C3062" s="228" t="s">
        <v>4204</v>
      </c>
      <c r="D3062" s="228" t="s">
        <v>143</v>
      </c>
      <c r="E3062" s="228" t="s">
        <v>93</v>
      </c>
      <c r="F3062" s="228" t="s">
        <v>68</v>
      </c>
      <c r="G3062" s="228" t="s">
        <v>128</v>
      </c>
      <c r="H3062" s="228">
        <v>95</v>
      </c>
      <c r="I3062" s="228">
        <v>95</v>
      </c>
      <c r="J3062" s="228">
        <v>95</v>
      </c>
      <c r="K3062" s="228">
        <v>95</v>
      </c>
      <c r="L3062" s="231">
        <v>95</v>
      </c>
      <c r="N3062" s="119" t="str">
        <f t="shared" si="144"/>
        <v>835013-BLACK-XL</v>
      </c>
      <c r="O3062" s="122">
        <f>IF(B3062="NET","",IF(B3062="","",IFERROR(VLOOKUP(N3062,EAN!$A:$B,2,FALSE),"MANGLER - MÅ OPPDATERE EAN-FANEN")))</f>
        <v>7048652327079</v>
      </c>
      <c r="P3062" s="119">
        <f t="shared" si="145"/>
        <v>95</v>
      </c>
      <c r="Q3062" s="119">
        <f t="shared" si="146"/>
        <v>95</v>
      </c>
    </row>
    <row r="3063" spans="1:17" x14ac:dyDescent="0.2">
      <c r="A3063" s="229">
        <v>835014</v>
      </c>
      <c r="B3063" s="228" t="s">
        <v>248</v>
      </c>
      <c r="C3063" s="228"/>
      <c r="D3063" s="228"/>
      <c r="E3063" s="228"/>
      <c r="F3063" s="228"/>
      <c r="G3063" s="228"/>
      <c r="H3063" s="229">
        <v>202226</v>
      </c>
      <c r="I3063" s="229">
        <v>202227</v>
      </c>
      <c r="J3063" s="229">
        <v>202228</v>
      </c>
      <c r="K3063" s="229">
        <v>202229</v>
      </c>
      <c r="L3063" s="232">
        <v>202234</v>
      </c>
      <c r="N3063" s="119" t="str">
        <f t="shared" si="144"/>
        <v>835014-</v>
      </c>
      <c r="O3063" s="122" t="str">
        <f>IF(B3063="NET","",IF(B3063="","",IFERROR(VLOOKUP(N3063,EAN!$A:$B,2,FALSE),"MANGLER - MÅ OPPDATERE EAN-FANEN")))</f>
        <v/>
      </c>
      <c r="P3063" s="119">
        <f t="shared" si="145"/>
        <v>202226</v>
      </c>
      <c r="Q3063" s="119">
        <f t="shared" si="146"/>
        <v>202234</v>
      </c>
    </row>
    <row r="3064" spans="1:17" x14ac:dyDescent="0.2">
      <c r="A3064" s="228">
        <v>835014</v>
      </c>
      <c r="B3064" s="228" t="s">
        <v>2197</v>
      </c>
      <c r="C3064" s="228" t="s">
        <v>4204</v>
      </c>
      <c r="D3064" s="228" t="s">
        <v>144</v>
      </c>
      <c r="E3064" s="228" t="s">
        <v>93</v>
      </c>
      <c r="F3064" s="228" t="s">
        <v>69</v>
      </c>
      <c r="G3064" s="228" t="s">
        <v>128</v>
      </c>
      <c r="H3064" s="228">
        <v>18</v>
      </c>
      <c r="I3064" s="228">
        <v>18</v>
      </c>
      <c r="J3064" s="228">
        <v>18</v>
      </c>
      <c r="K3064" s="228">
        <v>18</v>
      </c>
      <c r="L3064" s="231">
        <v>18</v>
      </c>
      <c r="N3064" s="119" t="str">
        <f t="shared" si="144"/>
        <v>835014-BLACK-XS</v>
      </c>
      <c r="O3064" s="122">
        <f>IF(B3064="NET","",IF(B3064="","",IFERROR(VLOOKUP(N3064,EAN!$A:$B,2,FALSE),"MANGLER - MÅ OPPDATERE EAN-FANEN")))</f>
        <v>7048652327130</v>
      </c>
      <c r="P3064" s="119">
        <f t="shared" si="145"/>
        <v>18</v>
      </c>
      <c r="Q3064" s="119">
        <f t="shared" si="146"/>
        <v>18</v>
      </c>
    </row>
    <row r="3065" spans="1:17" x14ac:dyDescent="0.2">
      <c r="A3065" s="228">
        <v>835014</v>
      </c>
      <c r="B3065" s="228" t="s">
        <v>2197</v>
      </c>
      <c r="C3065" s="228" t="s">
        <v>4204</v>
      </c>
      <c r="D3065" s="228" t="s">
        <v>140</v>
      </c>
      <c r="E3065" s="228" t="s">
        <v>93</v>
      </c>
      <c r="F3065" s="228" t="s">
        <v>8</v>
      </c>
      <c r="G3065" s="228" t="s">
        <v>128</v>
      </c>
      <c r="H3065" s="228">
        <v>36</v>
      </c>
      <c r="I3065" s="228">
        <v>36</v>
      </c>
      <c r="J3065" s="228">
        <v>36</v>
      </c>
      <c r="K3065" s="228">
        <v>36</v>
      </c>
      <c r="L3065" s="231">
        <v>36</v>
      </c>
      <c r="N3065" s="119" t="str">
        <f t="shared" si="144"/>
        <v>835014-BLACK-S</v>
      </c>
      <c r="O3065" s="122">
        <f>IF(B3065="NET","",IF(B3065="","",IFERROR(VLOOKUP(N3065,EAN!$A:$B,2,FALSE),"MANGLER - MÅ OPPDATERE EAN-FANEN")))</f>
        <v>7048652327116</v>
      </c>
      <c r="P3065" s="119">
        <f t="shared" si="145"/>
        <v>36</v>
      </c>
      <c r="Q3065" s="119">
        <f t="shared" si="146"/>
        <v>36</v>
      </c>
    </row>
    <row r="3066" spans="1:17" x14ac:dyDescent="0.2">
      <c r="A3066" s="228">
        <v>835014</v>
      </c>
      <c r="B3066" s="228" t="s">
        <v>2197</v>
      </c>
      <c r="C3066" s="228" t="s">
        <v>4204</v>
      </c>
      <c r="D3066" s="228" t="s">
        <v>141</v>
      </c>
      <c r="E3066" s="228" t="s">
        <v>93</v>
      </c>
      <c r="F3066" s="228" t="s">
        <v>7</v>
      </c>
      <c r="G3066" s="228" t="s">
        <v>128</v>
      </c>
      <c r="H3066" s="228">
        <v>60</v>
      </c>
      <c r="I3066" s="228">
        <v>60</v>
      </c>
      <c r="J3066" s="228">
        <v>60</v>
      </c>
      <c r="K3066" s="228">
        <v>60</v>
      </c>
      <c r="L3066" s="231">
        <v>60</v>
      </c>
      <c r="N3066" s="119" t="str">
        <f t="shared" si="144"/>
        <v>835014-BLACK-M</v>
      </c>
      <c r="O3066" s="122">
        <f>IF(B3066="NET","",IF(B3066="","",IFERROR(VLOOKUP(N3066,EAN!$A:$B,2,FALSE),"MANGLER - MÅ OPPDATERE EAN-FANEN")))</f>
        <v>7048652327109</v>
      </c>
      <c r="P3066" s="119">
        <f t="shared" si="145"/>
        <v>60</v>
      </c>
      <c r="Q3066" s="119">
        <f t="shared" si="146"/>
        <v>60</v>
      </c>
    </row>
    <row r="3067" spans="1:17" x14ac:dyDescent="0.2">
      <c r="A3067" s="228">
        <v>835014</v>
      </c>
      <c r="B3067" s="228" t="s">
        <v>2197</v>
      </c>
      <c r="C3067" s="228" t="s">
        <v>4204</v>
      </c>
      <c r="D3067" s="228" t="s">
        <v>142</v>
      </c>
      <c r="E3067" s="228" t="s">
        <v>93</v>
      </c>
      <c r="F3067" s="228" t="s">
        <v>67</v>
      </c>
      <c r="G3067" s="228" t="s">
        <v>128</v>
      </c>
      <c r="H3067" s="228">
        <v>81</v>
      </c>
      <c r="I3067" s="228">
        <v>81</v>
      </c>
      <c r="J3067" s="228">
        <v>81</v>
      </c>
      <c r="K3067" s="228">
        <v>81</v>
      </c>
      <c r="L3067" s="231">
        <v>81</v>
      </c>
      <c r="N3067" s="119" t="str">
        <f t="shared" si="144"/>
        <v>835014-BLACK-L</v>
      </c>
      <c r="O3067" s="122">
        <f>IF(B3067="NET","",IF(B3067="","",IFERROR(VLOOKUP(N3067,EAN!$A:$B,2,FALSE),"MANGLER - MÅ OPPDATERE EAN-FANEN")))</f>
        <v>7048652327093</v>
      </c>
      <c r="P3067" s="119">
        <f t="shared" si="145"/>
        <v>81</v>
      </c>
      <c r="Q3067" s="119">
        <f t="shared" si="146"/>
        <v>81</v>
      </c>
    </row>
    <row r="3068" spans="1:17" x14ac:dyDescent="0.2">
      <c r="A3068" s="228">
        <v>835014</v>
      </c>
      <c r="B3068" s="228" t="s">
        <v>2197</v>
      </c>
      <c r="C3068" s="228" t="s">
        <v>4204</v>
      </c>
      <c r="D3068" s="228" t="s">
        <v>143</v>
      </c>
      <c r="E3068" s="228" t="s">
        <v>93</v>
      </c>
      <c r="F3068" s="228" t="s">
        <v>68</v>
      </c>
      <c r="G3068" s="228" t="s">
        <v>128</v>
      </c>
      <c r="H3068" s="228">
        <v>16</v>
      </c>
      <c r="I3068" s="228">
        <v>16</v>
      </c>
      <c r="J3068" s="228">
        <v>16</v>
      </c>
      <c r="K3068" s="228">
        <v>16</v>
      </c>
      <c r="L3068" s="231">
        <v>16</v>
      </c>
      <c r="N3068" s="119" t="str">
        <f t="shared" si="144"/>
        <v>835014-BLACK-XL</v>
      </c>
      <c r="O3068" s="122">
        <f>IF(B3068="NET","",IF(B3068="","",IFERROR(VLOOKUP(N3068,EAN!$A:$B,2,FALSE),"MANGLER - MÅ OPPDATERE EAN-FANEN")))</f>
        <v>7048652327123</v>
      </c>
      <c r="P3068" s="119">
        <f t="shared" si="145"/>
        <v>16</v>
      </c>
      <c r="Q3068" s="119">
        <f t="shared" si="146"/>
        <v>16</v>
      </c>
    </row>
    <row r="3069" spans="1:17" x14ac:dyDescent="0.2">
      <c r="A3069" s="229">
        <v>835015</v>
      </c>
      <c r="B3069" s="228" t="s">
        <v>248</v>
      </c>
      <c r="C3069" s="228"/>
      <c r="D3069" s="228"/>
      <c r="E3069" s="228"/>
      <c r="F3069" s="228"/>
      <c r="G3069" s="228"/>
      <c r="H3069" s="229">
        <v>202226</v>
      </c>
      <c r="I3069" s="229">
        <v>202227</v>
      </c>
      <c r="J3069" s="229">
        <v>202228</v>
      </c>
      <c r="K3069" s="229">
        <v>202229</v>
      </c>
      <c r="L3069" s="232">
        <v>202234</v>
      </c>
      <c r="N3069" s="119" t="str">
        <f t="shared" si="144"/>
        <v>835015-</v>
      </c>
      <c r="O3069" s="122" t="str">
        <f>IF(B3069="NET","",IF(B3069="","",IFERROR(VLOOKUP(N3069,EAN!$A:$B,2,FALSE),"MANGLER - MÅ OPPDATERE EAN-FANEN")))</f>
        <v/>
      </c>
      <c r="P3069" s="119">
        <f t="shared" si="145"/>
        <v>202226</v>
      </c>
      <c r="Q3069" s="119">
        <f t="shared" si="146"/>
        <v>202234</v>
      </c>
    </row>
    <row r="3070" spans="1:17" x14ac:dyDescent="0.2">
      <c r="A3070" s="228">
        <v>835015</v>
      </c>
      <c r="B3070" s="228" t="s">
        <v>2198</v>
      </c>
      <c r="C3070" s="228" t="s">
        <v>4204</v>
      </c>
      <c r="D3070" s="228" t="s">
        <v>144</v>
      </c>
      <c r="E3070" s="228" t="s">
        <v>93</v>
      </c>
      <c r="F3070" s="228" t="s">
        <v>69</v>
      </c>
      <c r="G3070" s="228" t="s">
        <v>128</v>
      </c>
      <c r="H3070" s="228">
        <v>164</v>
      </c>
      <c r="I3070" s="228">
        <v>164</v>
      </c>
      <c r="J3070" s="228">
        <v>164</v>
      </c>
      <c r="K3070" s="228">
        <v>164</v>
      </c>
      <c r="L3070" s="231">
        <v>164</v>
      </c>
      <c r="N3070" s="119" t="str">
        <f t="shared" si="144"/>
        <v>835015-BLACK-XS</v>
      </c>
      <c r="O3070" s="122">
        <f>IF(B3070="NET","",IF(B3070="","",IFERROR(VLOOKUP(N3070,EAN!$A:$B,2,FALSE),"MANGLER - MÅ OPPDATERE EAN-FANEN")))</f>
        <v>7048652327154</v>
      </c>
      <c r="P3070" s="119">
        <f t="shared" si="145"/>
        <v>164</v>
      </c>
      <c r="Q3070" s="119">
        <f t="shared" si="146"/>
        <v>164</v>
      </c>
    </row>
    <row r="3071" spans="1:17" x14ac:dyDescent="0.2">
      <c r="A3071" s="228">
        <v>835015</v>
      </c>
      <c r="B3071" s="228" t="s">
        <v>2198</v>
      </c>
      <c r="C3071" s="228" t="s">
        <v>4204</v>
      </c>
      <c r="D3071" s="228" t="s">
        <v>140</v>
      </c>
      <c r="E3071" s="228" t="s">
        <v>93</v>
      </c>
      <c r="F3071" s="228" t="s">
        <v>8</v>
      </c>
      <c r="G3071" s="228" t="s">
        <v>128</v>
      </c>
      <c r="H3071" s="228">
        <v>303</v>
      </c>
      <c r="I3071" s="228">
        <v>303</v>
      </c>
      <c r="J3071" s="228">
        <v>303</v>
      </c>
      <c r="K3071" s="228">
        <v>303</v>
      </c>
      <c r="L3071" s="231">
        <v>303</v>
      </c>
      <c r="N3071" s="119" t="str">
        <f t="shared" si="144"/>
        <v>835015-BLACK-S</v>
      </c>
      <c r="O3071" s="122">
        <f>IF(B3071="NET","",IF(B3071="","",IFERROR(VLOOKUP(N3071,EAN!$A:$B,2,FALSE),"MANGLER - MÅ OPPDATERE EAN-FANEN")))</f>
        <v>7048652327147</v>
      </c>
      <c r="P3071" s="119">
        <f t="shared" si="145"/>
        <v>303</v>
      </c>
      <c r="Q3071" s="119">
        <f t="shared" si="146"/>
        <v>303</v>
      </c>
    </row>
    <row r="3072" spans="1:17" x14ac:dyDescent="0.2">
      <c r="A3072" s="229">
        <v>835016</v>
      </c>
      <c r="B3072" s="228" t="s">
        <v>248</v>
      </c>
      <c r="C3072" s="228"/>
      <c r="D3072" s="228"/>
      <c r="E3072" s="228"/>
      <c r="F3072" s="228"/>
      <c r="G3072" s="228"/>
      <c r="H3072" s="229">
        <v>202226</v>
      </c>
      <c r="I3072" s="229">
        <v>202227</v>
      </c>
      <c r="J3072" s="229">
        <v>202228</v>
      </c>
      <c r="K3072" s="229">
        <v>202229</v>
      </c>
      <c r="L3072" s="232">
        <v>202234</v>
      </c>
      <c r="N3072" s="119" t="str">
        <f t="shared" si="144"/>
        <v>835016-</v>
      </c>
      <c r="O3072" s="122" t="str">
        <f>IF(B3072="NET","",IF(B3072="","",IFERROR(VLOOKUP(N3072,EAN!$A:$B,2,FALSE),"MANGLER - MÅ OPPDATERE EAN-FANEN")))</f>
        <v/>
      </c>
      <c r="P3072" s="119">
        <f t="shared" si="145"/>
        <v>202226</v>
      </c>
      <c r="Q3072" s="119">
        <f t="shared" si="146"/>
        <v>202234</v>
      </c>
    </row>
    <row r="3073" spans="1:17" x14ac:dyDescent="0.2">
      <c r="A3073" s="228">
        <v>835016</v>
      </c>
      <c r="B3073" s="228" t="s">
        <v>2199</v>
      </c>
      <c r="C3073" s="228" t="s">
        <v>4204</v>
      </c>
      <c r="D3073" s="228" t="s">
        <v>144</v>
      </c>
      <c r="E3073" s="228" t="s">
        <v>93</v>
      </c>
      <c r="F3073" s="228" t="s">
        <v>69</v>
      </c>
      <c r="G3073" s="228" t="s">
        <v>128</v>
      </c>
      <c r="H3073" s="228">
        <v>229</v>
      </c>
      <c r="I3073" s="228">
        <v>229</v>
      </c>
      <c r="J3073" s="228">
        <v>229</v>
      </c>
      <c r="K3073" s="228">
        <v>229</v>
      </c>
      <c r="L3073" s="231">
        <v>229</v>
      </c>
      <c r="N3073" s="119" t="str">
        <f t="shared" si="144"/>
        <v>835016-BLACK-XS</v>
      </c>
      <c r="O3073" s="122">
        <f>IF(B3073="NET","",IF(B3073="","",IFERROR(VLOOKUP(N3073,EAN!$A:$B,2,FALSE),"MANGLER - MÅ OPPDATERE EAN-FANEN")))</f>
        <v>7048652327178</v>
      </c>
      <c r="P3073" s="119">
        <f t="shared" si="145"/>
        <v>229</v>
      </c>
      <c r="Q3073" s="119">
        <f t="shared" si="146"/>
        <v>229</v>
      </c>
    </row>
    <row r="3074" spans="1:17" x14ac:dyDescent="0.2">
      <c r="A3074" s="228">
        <v>835016</v>
      </c>
      <c r="B3074" s="228" t="s">
        <v>2199</v>
      </c>
      <c r="C3074" s="228" t="s">
        <v>4204</v>
      </c>
      <c r="D3074" s="228" t="s">
        <v>140</v>
      </c>
      <c r="E3074" s="228" t="s">
        <v>93</v>
      </c>
      <c r="F3074" s="228" t="s">
        <v>8</v>
      </c>
      <c r="G3074" s="228" t="s">
        <v>128</v>
      </c>
      <c r="H3074" s="228">
        <v>537</v>
      </c>
      <c r="I3074" s="228">
        <v>537</v>
      </c>
      <c r="J3074" s="228">
        <v>537</v>
      </c>
      <c r="K3074" s="228">
        <v>537</v>
      </c>
      <c r="L3074" s="231">
        <v>537</v>
      </c>
      <c r="N3074" s="119" t="str">
        <f t="shared" si="144"/>
        <v>835016-BLACK-S</v>
      </c>
      <c r="O3074" s="122">
        <f>IF(B3074="NET","",IF(B3074="","",IFERROR(VLOOKUP(N3074,EAN!$A:$B,2,FALSE),"MANGLER - MÅ OPPDATERE EAN-FANEN")))</f>
        <v>7048652327161</v>
      </c>
      <c r="P3074" s="119">
        <f t="shared" si="145"/>
        <v>537</v>
      </c>
      <c r="Q3074" s="119">
        <f t="shared" si="146"/>
        <v>537</v>
      </c>
    </row>
    <row r="3075" spans="1:17" x14ac:dyDescent="0.2">
      <c r="A3075" s="229">
        <v>835017</v>
      </c>
      <c r="B3075" s="228" t="s">
        <v>248</v>
      </c>
      <c r="C3075" s="228"/>
      <c r="D3075" s="228"/>
      <c r="E3075" s="228"/>
      <c r="F3075" s="228"/>
      <c r="G3075" s="228"/>
      <c r="H3075" s="229">
        <v>202226</v>
      </c>
      <c r="I3075" s="229">
        <v>202227</v>
      </c>
      <c r="J3075" s="229">
        <v>202228</v>
      </c>
      <c r="K3075" s="229">
        <v>202229</v>
      </c>
      <c r="L3075" s="232">
        <v>202234</v>
      </c>
      <c r="N3075" s="119" t="str">
        <f t="shared" si="144"/>
        <v>835017-</v>
      </c>
      <c r="O3075" s="122" t="str">
        <f>IF(B3075="NET","",IF(B3075="","",IFERROR(VLOOKUP(N3075,EAN!$A:$B,2,FALSE),"MANGLER - MÅ OPPDATERE EAN-FANEN")))</f>
        <v/>
      </c>
      <c r="P3075" s="119">
        <f t="shared" si="145"/>
        <v>202226</v>
      </c>
      <c r="Q3075" s="119">
        <f t="shared" si="146"/>
        <v>202234</v>
      </c>
    </row>
    <row r="3076" spans="1:17" x14ac:dyDescent="0.2">
      <c r="A3076" s="228">
        <v>835017</v>
      </c>
      <c r="B3076" s="228" t="s">
        <v>3504</v>
      </c>
      <c r="C3076" s="228" t="s">
        <v>4204</v>
      </c>
      <c r="D3076" s="228" t="s">
        <v>530</v>
      </c>
      <c r="E3076" s="228" t="s">
        <v>531</v>
      </c>
      <c r="F3076" s="228" t="s">
        <v>84</v>
      </c>
      <c r="G3076" s="228" t="s">
        <v>128</v>
      </c>
      <c r="H3076" s="228">
        <v>0</v>
      </c>
      <c r="I3076" s="228">
        <v>0</v>
      </c>
      <c r="J3076" s="228">
        <v>0</v>
      </c>
      <c r="K3076" s="228">
        <v>0</v>
      </c>
      <c r="L3076" s="231">
        <v>0</v>
      </c>
      <c r="N3076" s="119" t="str">
        <f t="shared" si="144"/>
        <v>835017-060101-OS</v>
      </c>
      <c r="O3076" s="122" t="str">
        <f>IF(B3076="NET","",IF(B3076="","",IFERROR(VLOOKUP(N3076,EAN!$A:$B,2,FALSE),"MANGLER - MÅ OPPDATERE EAN-FANEN")))</f>
        <v>MANGLER - MÅ OPPDATERE EAN-FANEN</v>
      </c>
      <c r="P3076" s="119">
        <f t="shared" si="145"/>
        <v>0</v>
      </c>
      <c r="Q3076" s="119">
        <f t="shared" si="146"/>
        <v>0</v>
      </c>
    </row>
    <row r="3077" spans="1:17" x14ac:dyDescent="0.2">
      <c r="A3077" s="228">
        <v>835017</v>
      </c>
      <c r="B3077" s="228" t="s">
        <v>3504</v>
      </c>
      <c r="C3077" s="228" t="s">
        <v>4204</v>
      </c>
      <c r="D3077" s="228" t="s">
        <v>3505</v>
      </c>
      <c r="E3077" s="228" t="s">
        <v>3506</v>
      </c>
      <c r="F3077" s="228" t="s">
        <v>84</v>
      </c>
      <c r="G3077" s="228" t="s">
        <v>128</v>
      </c>
      <c r="H3077" s="228">
        <v>0</v>
      </c>
      <c r="I3077" s="228">
        <v>0</v>
      </c>
      <c r="J3077" s="228">
        <v>0</v>
      </c>
      <c r="K3077" s="228">
        <v>0</v>
      </c>
      <c r="L3077" s="231">
        <v>0</v>
      </c>
      <c r="N3077" s="119" t="str">
        <f t="shared" si="144"/>
        <v>835017-160101-OS</v>
      </c>
      <c r="O3077" s="122" t="str">
        <f>IF(B3077="NET","",IF(B3077="","",IFERROR(VLOOKUP(N3077,EAN!$A:$B,2,FALSE),"MANGLER - MÅ OPPDATERE EAN-FANEN")))</f>
        <v>MANGLER - MÅ OPPDATERE EAN-FANEN</v>
      </c>
      <c r="P3077" s="119">
        <f t="shared" si="145"/>
        <v>0</v>
      </c>
      <c r="Q3077" s="119">
        <f t="shared" si="146"/>
        <v>0</v>
      </c>
    </row>
    <row r="3078" spans="1:17" x14ac:dyDescent="0.2">
      <c r="A3078" s="229">
        <v>835018</v>
      </c>
      <c r="B3078" s="228" t="s">
        <v>248</v>
      </c>
      <c r="C3078" s="228"/>
      <c r="D3078" s="228"/>
      <c r="E3078" s="228"/>
      <c r="F3078" s="228"/>
      <c r="G3078" s="228"/>
      <c r="H3078" s="229">
        <v>202226</v>
      </c>
      <c r="I3078" s="229">
        <v>202227</v>
      </c>
      <c r="J3078" s="229">
        <v>202228</v>
      </c>
      <c r="K3078" s="229">
        <v>202229</v>
      </c>
      <c r="L3078" s="232">
        <v>202234</v>
      </c>
      <c r="N3078" s="119" t="str">
        <f t="shared" si="144"/>
        <v>835018-</v>
      </c>
      <c r="O3078" s="122" t="str">
        <f>IF(B3078="NET","",IF(B3078="","",IFERROR(VLOOKUP(N3078,EAN!$A:$B,2,FALSE),"MANGLER - MÅ OPPDATERE EAN-FANEN")))</f>
        <v/>
      </c>
      <c r="P3078" s="119">
        <f t="shared" si="145"/>
        <v>202226</v>
      </c>
      <c r="Q3078" s="119">
        <f t="shared" si="146"/>
        <v>202234</v>
      </c>
    </row>
    <row r="3079" spans="1:17" x14ac:dyDescent="0.2">
      <c r="A3079" s="228">
        <v>835018</v>
      </c>
      <c r="B3079" s="228" t="s">
        <v>3507</v>
      </c>
      <c r="C3079" s="228" t="s">
        <v>4204</v>
      </c>
      <c r="D3079" s="228" t="s">
        <v>3508</v>
      </c>
      <c r="E3079" s="228" t="s">
        <v>3509</v>
      </c>
      <c r="F3079" s="228" t="s">
        <v>84</v>
      </c>
      <c r="G3079" s="228" t="s">
        <v>128</v>
      </c>
      <c r="H3079" s="228">
        <v>0</v>
      </c>
      <c r="I3079" s="228">
        <v>0</v>
      </c>
      <c r="J3079" s="228">
        <v>0</v>
      </c>
      <c r="K3079" s="228">
        <v>0</v>
      </c>
      <c r="L3079" s="231">
        <v>0</v>
      </c>
      <c r="N3079" s="119" t="str">
        <f t="shared" si="144"/>
        <v>835018-093152-OS</v>
      </c>
      <c r="O3079" s="122" t="str">
        <f>IF(B3079="NET","",IF(B3079="","",IFERROR(VLOOKUP(N3079,EAN!$A:$B,2,FALSE),"MANGLER - MÅ OPPDATERE EAN-FANEN")))</f>
        <v>MANGLER - MÅ OPPDATERE EAN-FANEN</v>
      </c>
      <c r="P3079" s="119">
        <f t="shared" si="145"/>
        <v>0</v>
      </c>
      <c r="Q3079" s="119">
        <f t="shared" si="146"/>
        <v>0</v>
      </c>
    </row>
    <row r="3080" spans="1:17" x14ac:dyDescent="0.2">
      <c r="A3080" s="228">
        <v>835018</v>
      </c>
      <c r="B3080" s="228" t="s">
        <v>3507</v>
      </c>
      <c r="C3080" s="228" t="s">
        <v>4204</v>
      </c>
      <c r="D3080" s="228" t="s">
        <v>3510</v>
      </c>
      <c r="E3080" s="228" t="s">
        <v>4433</v>
      </c>
      <c r="F3080" s="228" t="s">
        <v>84</v>
      </c>
      <c r="G3080" s="228" t="s">
        <v>128</v>
      </c>
      <c r="H3080" s="228">
        <v>0</v>
      </c>
      <c r="I3080" s="228">
        <v>0</v>
      </c>
      <c r="J3080" s="228">
        <v>0</v>
      </c>
      <c r="K3080" s="228">
        <v>0</v>
      </c>
      <c r="L3080" s="231">
        <v>0</v>
      </c>
      <c r="N3080" s="119" t="str">
        <f t="shared" si="144"/>
        <v>835018-121003-OS</v>
      </c>
      <c r="O3080" s="122" t="str">
        <f>IF(B3080="NET","",IF(B3080="","",IFERROR(VLOOKUP(N3080,EAN!$A:$B,2,FALSE),"MANGLER - MÅ OPPDATERE EAN-FANEN")))</f>
        <v>MANGLER - MÅ OPPDATERE EAN-FANEN</v>
      </c>
      <c r="P3080" s="119">
        <f t="shared" si="145"/>
        <v>0</v>
      </c>
      <c r="Q3080" s="119">
        <f t="shared" si="146"/>
        <v>0</v>
      </c>
    </row>
    <row r="3081" spans="1:17" x14ac:dyDescent="0.2">
      <c r="A3081" s="228">
        <v>835018</v>
      </c>
      <c r="B3081" s="228" t="s">
        <v>3507</v>
      </c>
      <c r="C3081" s="228" t="s">
        <v>4204</v>
      </c>
      <c r="D3081" s="228" t="s">
        <v>3511</v>
      </c>
      <c r="E3081" s="228" t="s">
        <v>3512</v>
      </c>
      <c r="F3081" s="228" t="s">
        <v>84</v>
      </c>
      <c r="G3081" s="228" t="s">
        <v>128</v>
      </c>
      <c r="H3081" s="228">
        <v>0</v>
      </c>
      <c r="I3081" s="228">
        <v>0</v>
      </c>
      <c r="J3081" s="228">
        <v>0</v>
      </c>
      <c r="K3081" s="228">
        <v>0</v>
      </c>
      <c r="L3081" s="231">
        <v>0</v>
      </c>
      <c r="N3081" s="119" t="str">
        <f t="shared" si="144"/>
        <v>835018-127850-OS</v>
      </c>
      <c r="O3081" s="122" t="str">
        <f>IF(B3081="NET","",IF(B3081="","",IFERROR(VLOOKUP(N3081,EAN!$A:$B,2,FALSE),"MANGLER - MÅ OPPDATERE EAN-FANEN")))</f>
        <v>MANGLER - MÅ OPPDATERE EAN-FANEN</v>
      </c>
      <c r="P3081" s="119">
        <f t="shared" si="145"/>
        <v>0</v>
      </c>
      <c r="Q3081" s="119">
        <f t="shared" si="146"/>
        <v>0</v>
      </c>
    </row>
    <row r="3082" spans="1:17" x14ac:dyDescent="0.2">
      <c r="A3082" s="228">
        <v>835018</v>
      </c>
      <c r="B3082" s="228" t="s">
        <v>3507</v>
      </c>
      <c r="C3082" s="228" t="s">
        <v>4204</v>
      </c>
      <c r="D3082" s="228" t="s">
        <v>3513</v>
      </c>
      <c r="E3082" s="228" t="s">
        <v>3514</v>
      </c>
      <c r="F3082" s="228" t="s">
        <v>84</v>
      </c>
      <c r="G3082" s="228" t="s">
        <v>128</v>
      </c>
      <c r="H3082" s="228">
        <v>0</v>
      </c>
      <c r="I3082" s="228">
        <v>0</v>
      </c>
      <c r="J3082" s="228">
        <v>0</v>
      </c>
      <c r="K3082" s="228">
        <v>0</v>
      </c>
      <c r="L3082" s="231">
        <v>0</v>
      </c>
      <c r="N3082" s="119" t="str">
        <f t="shared" si="144"/>
        <v>835018-140101-OS</v>
      </c>
      <c r="O3082" s="122" t="str">
        <f>IF(B3082="NET","",IF(B3082="","",IFERROR(VLOOKUP(N3082,EAN!$A:$B,2,FALSE),"MANGLER - MÅ OPPDATERE EAN-FANEN")))</f>
        <v>MANGLER - MÅ OPPDATERE EAN-FANEN</v>
      </c>
      <c r="P3082" s="119">
        <f t="shared" si="145"/>
        <v>0</v>
      </c>
      <c r="Q3082" s="119">
        <f t="shared" si="146"/>
        <v>0</v>
      </c>
    </row>
    <row r="3083" spans="1:17" x14ac:dyDescent="0.2">
      <c r="A3083" s="229">
        <v>835019</v>
      </c>
      <c r="B3083" s="228" t="s">
        <v>248</v>
      </c>
      <c r="C3083" s="228"/>
      <c r="D3083" s="228"/>
      <c r="E3083" s="228"/>
      <c r="F3083" s="228"/>
      <c r="G3083" s="228"/>
      <c r="H3083" s="229">
        <v>202226</v>
      </c>
      <c r="I3083" s="229">
        <v>202227</v>
      </c>
      <c r="J3083" s="229">
        <v>202228</v>
      </c>
      <c r="K3083" s="229">
        <v>202229</v>
      </c>
      <c r="L3083" s="232">
        <v>202234</v>
      </c>
      <c r="N3083" s="119" t="str">
        <f t="shared" si="144"/>
        <v>835019-</v>
      </c>
      <c r="O3083" s="122" t="str">
        <f>IF(B3083="NET","",IF(B3083="","",IFERROR(VLOOKUP(N3083,EAN!$A:$B,2,FALSE),"MANGLER - MÅ OPPDATERE EAN-FANEN")))</f>
        <v/>
      </c>
      <c r="P3083" s="119">
        <f t="shared" si="145"/>
        <v>202226</v>
      </c>
      <c r="Q3083" s="119">
        <f t="shared" si="146"/>
        <v>202234</v>
      </c>
    </row>
    <row r="3084" spans="1:17" x14ac:dyDescent="0.2">
      <c r="A3084" s="228">
        <v>835019</v>
      </c>
      <c r="B3084" s="228" t="s">
        <v>3515</v>
      </c>
      <c r="C3084" s="228" t="s">
        <v>4204</v>
      </c>
      <c r="D3084" s="228" t="s">
        <v>532</v>
      </c>
      <c r="E3084" s="228" t="s">
        <v>124</v>
      </c>
      <c r="F3084" s="228" t="s">
        <v>84</v>
      </c>
      <c r="G3084" s="228" t="s">
        <v>128</v>
      </c>
      <c r="H3084" s="228">
        <v>0</v>
      </c>
      <c r="I3084" s="228">
        <v>0</v>
      </c>
      <c r="J3084" s="228">
        <v>0</v>
      </c>
      <c r="K3084" s="228">
        <v>0</v>
      </c>
      <c r="L3084" s="231">
        <v>0</v>
      </c>
      <c r="N3084" s="119" t="str">
        <f t="shared" si="144"/>
        <v>835019-060000-OS</v>
      </c>
      <c r="O3084" s="122" t="str">
        <f>IF(B3084="NET","",IF(B3084="","",IFERROR(VLOOKUP(N3084,EAN!$A:$B,2,FALSE),"MANGLER - MÅ OPPDATERE EAN-FANEN")))</f>
        <v>MANGLER - MÅ OPPDATERE EAN-FANEN</v>
      </c>
      <c r="P3084" s="119">
        <f t="shared" si="145"/>
        <v>0</v>
      </c>
      <c r="Q3084" s="119">
        <f t="shared" si="146"/>
        <v>0</v>
      </c>
    </row>
    <row r="3085" spans="1:17" x14ac:dyDescent="0.2">
      <c r="A3085" s="228">
        <v>835019</v>
      </c>
      <c r="B3085" s="228" t="s">
        <v>3515</v>
      </c>
      <c r="C3085" s="228" t="s">
        <v>4204</v>
      </c>
      <c r="D3085" s="228" t="s">
        <v>536</v>
      </c>
      <c r="E3085" s="228" t="s">
        <v>537</v>
      </c>
      <c r="F3085" s="228" t="s">
        <v>84</v>
      </c>
      <c r="G3085" s="228" t="s">
        <v>128</v>
      </c>
      <c r="H3085" s="228">
        <v>0</v>
      </c>
      <c r="I3085" s="228">
        <v>0</v>
      </c>
      <c r="J3085" s="228">
        <v>0</v>
      </c>
      <c r="K3085" s="228">
        <v>0</v>
      </c>
      <c r="L3085" s="231">
        <v>0</v>
      </c>
      <c r="N3085" s="119" t="str">
        <f t="shared" si="144"/>
        <v>835019-160000-OS</v>
      </c>
      <c r="O3085" s="122" t="str">
        <f>IF(B3085="NET","",IF(B3085="","",IFERROR(VLOOKUP(N3085,EAN!$A:$B,2,FALSE),"MANGLER - MÅ OPPDATERE EAN-FANEN")))</f>
        <v>MANGLER - MÅ OPPDATERE EAN-FANEN</v>
      </c>
      <c r="P3085" s="119">
        <f t="shared" si="145"/>
        <v>0</v>
      </c>
      <c r="Q3085" s="119">
        <f t="shared" si="146"/>
        <v>0</v>
      </c>
    </row>
    <row r="3086" spans="1:17" x14ac:dyDescent="0.2">
      <c r="A3086" s="229">
        <v>835020</v>
      </c>
      <c r="B3086" s="228" t="s">
        <v>248</v>
      </c>
      <c r="C3086" s="228"/>
      <c r="D3086" s="228"/>
      <c r="E3086" s="228"/>
      <c r="F3086" s="228"/>
      <c r="G3086" s="228"/>
      <c r="H3086" s="229">
        <v>202226</v>
      </c>
      <c r="I3086" s="229">
        <v>202227</v>
      </c>
      <c r="J3086" s="229">
        <v>202228</v>
      </c>
      <c r="K3086" s="229">
        <v>202229</v>
      </c>
      <c r="L3086" s="232">
        <v>202234</v>
      </c>
      <c r="N3086" s="119" t="str">
        <f t="shared" si="144"/>
        <v>835020-</v>
      </c>
      <c r="O3086" s="122" t="str">
        <f>IF(B3086="NET","",IF(B3086="","",IFERROR(VLOOKUP(N3086,EAN!$A:$B,2,FALSE),"MANGLER - MÅ OPPDATERE EAN-FANEN")))</f>
        <v/>
      </c>
      <c r="P3086" s="119">
        <f t="shared" si="145"/>
        <v>202226</v>
      </c>
      <c r="Q3086" s="119">
        <f t="shared" si="146"/>
        <v>202234</v>
      </c>
    </row>
    <row r="3087" spans="1:17" x14ac:dyDescent="0.2">
      <c r="A3087" s="228">
        <v>835020</v>
      </c>
      <c r="B3087" s="228" t="s">
        <v>3516</v>
      </c>
      <c r="C3087" s="228" t="s">
        <v>4204</v>
      </c>
      <c r="D3087" s="228" t="s">
        <v>540</v>
      </c>
      <c r="E3087" s="228" t="s">
        <v>541</v>
      </c>
      <c r="F3087" s="228" t="s">
        <v>84</v>
      </c>
      <c r="G3087" s="228" t="s">
        <v>128</v>
      </c>
      <c r="H3087" s="228">
        <v>0</v>
      </c>
      <c r="I3087" s="228">
        <v>0</v>
      </c>
      <c r="J3087" s="228">
        <v>0</v>
      </c>
      <c r="K3087" s="228">
        <v>0</v>
      </c>
      <c r="L3087" s="231">
        <v>0</v>
      </c>
      <c r="N3087" s="119" t="str">
        <f t="shared" si="144"/>
        <v>835020-180000-OS</v>
      </c>
      <c r="O3087" s="122" t="str">
        <f>IF(B3087="NET","",IF(B3087="","",IFERROR(VLOOKUP(N3087,EAN!$A:$B,2,FALSE),"MANGLER - MÅ OPPDATERE EAN-FANEN")))</f>
        <v>MANGLER - MÅ OPPDATERE EAN-FANEN</v>
      </c>
      <c r="P3087" s="119">
        <f t="shared" si="145"/>
        <v>0</v>
      </c>
      <c r="Q3087" s="119">
        <f t="shared" si="146"/>
        <v>0</v>
      </c>
    </row>
    <row r="3088" spans="1:17" x14ac:dyDescent="0.2">
      <c r="A3088" s="229">
        <v>835021</v>
      </c>
      <c r="B3088" s="228" t="s">
        <v>248</v>
      </c>
      <c r="C3088" s="228"/>
      <c r="D3088" s="228"/>
      <c r="E3088" s="228"/>
      <c r="F3088" s="228"/>
      <c r="G3088" s="228"/>
      <c r="H3088" s="229">
        <v>202226</v>
      </c>
      <c r="I3088" s="229">
        <v>202227</v>
      </c>
      <c r="J3088" s="229">
        <v>202228</v>
      </c>
      <c r="K3088" s="229">
        <v>202229</v>
      </c>
      <c r="L3088" s="232">
        <v>202234</v>
      </c>
      <c r="N3088" s="119" t="str">
        <f t="shared" si="144"/>
        <v>835021-</v>
      </c>
      <c r="O3088" s="122" t="str">
        <f>IF(B3088="NET","",IF(B3088="","",IFERROR(VLOOKUP(N3088,EAN!$A:$B,2,FALSE),"MANGLER - MÅ OPPDATERE EAN-FANEN")))</f>
        <v/>
      </c>
      <c r="P3088" s="119">
        <f t="shared" si="145"/>
        <v>202226</v>
      </c>
      <c r="Q3088" s="119">
        <f t="shared" si="146"/>
        <v>202234</v>
      </c>
    </row>
    <row r="3089" spans="1:17" x14ac:dyDescent="0.2">
      <c r="A3089" s="228">
        <v>835021</v>
      </c>
      <c r="B3089" s="228" t="s">
        <v>3517</v>
      </c>
      <c r="C3089" s="228" t="s">
        <v>4204</v>
      </c>
      <c r="D3089" s="228" t="s">
        <v>3518</v>
      </c>
      <c r="E3089" s="228" t="s">
        <v>3519</v>
      </c>
      <c r="F3089" s="228" t="s">
        <v>84</v>
      </c>
      <c r="G3089" s="228" t="s">
        <v>128</v>
      </c>
      <c r="H3089" s="228">
        <v>0</v>
      </c>
      <c r="I3089" s="228">
        <v>0</v>
      </c>
      <c r="J3089" s="228">
        <v>0</v>
      </c>
      <c r="K3089" s="228">
        <v>0</v>
      </c>
      <c r="L3089" s="231">
        <v>0</v>
      </c>
      <c r="N3089" s="119" t="str">
        <f t="shared" si="144"/>
        <v>835021-090000-OS</v>
      </c>
      <c r="O3089" s="122" t="str">
        <f>IF(B3089="NET","",IF(B3089="","",IFERROR(VLOOKUP(N3089,EAN!$A:$B,2,FALSE),"MANGLER - MÅ OPPDATERE EAN-FANEN")))</f>
        <v>MANGLER - MÅ OPPDATERE EAN-FANEN</v>
      </c>
      <c r="P3089" s="119">
        <f t="shared" si="145"/>
        <v>0</v>
      </c>
      <c r="Q3089" s="119">
        <f t="shared" si="146"/>
        <v>0</v>
      </c>
    </row>
    <row r="3090" spans="1:17" x14ac:dyDescent="0.2">
      <c r="A3090" s="228">
        <v>835021</v>
      </c>
      <c r="B3090" s="228" t="s">
        <v>3517</v>
      </c>
      <c r="C3090" s="228" t="s">
        <v>4204</v>
      </c>
      <c r="D3090" s="228" t="s">
        <v>3520</v>
      </c>
      <c r="E3090" s="228" t="s">
        <v>3521</v>
      </c>
      <c r="F3090" s="228" t="s">
        <v>84</v>
      </c>
      <c r="G3090" s="228" t="s">
        <v>128</v>
      </c>
      <c r="H3090" s="228">
        <v>0</v>
      </c>
      <c r="I3090" s="228">
        <v>0</v>
      </c>
      <c r="J3090" s="228">
        <v>0</v>
      </c>
      <c r="K3090" s="228">
        <v>0</v>
      </c>
      <c r="L3090" s="231">
        <v>0</v>
      </c>
      <c r="N3090" s="119" t="str">
        <f t="shared" si="144"/>
        <v>835021-120000-OS</v>
      </c>
      <c r="O3090" s="122" t="str">
        <f>IF(B3090="NET","",IF(B3090="","",IFERROR(VLOOKUP(N3090,EAN!$A:$B,2,FALSE),"MANGLER - MÅ OPPDATERE EAN-FANEN")))</f>
        <v>MANGLER - MÅ OPPDATERE EAN-FANEN</v>
      </c>
      <c r="P3090" s="119">
        <f t="shared" si="145"/>
        <v>0</v>
      </c>
      <c r="Q3090" s="119">
        <f t="shared" si="146"/>
        <v>0</v>
      </c>
    </row>
    <row r="3091" spans="1:17" x14ac:dyDescent="0.2">
      <c r="A3091" s="228">
        <v>835021</v>
      </c>
      <c r="B3091" s="228" t="s">
        <v>3517</v>
      </c>
      <c r="C3091" s="228" t="s">
        <v>4204</v>
      </c>
      <c r="D3091" s="228" t="s">
        <v>3522</v>
      </c>
      <c r="E3091" s="228" t="s">
        <v>3523</v>
      </c>
      <c r="F3091" s="228" t="s">
        <v>84</v>
      </c>
      <c r="G3091" s="228" t="s">
        <v>128</v>
      </c>
      <c r="H3091" s="228">
        <v>0</v>
      </c>
      <c r="I3091" s="228">
        <v>0</v>
      </c>
      <c r="J3091" s="228">
        <v>0</v>
      </c>
      <c r="K3091" s="228">
        <v>0</v>
      </c>
      <c r="L3091" s="231">
        <v>0</v>
      </c>
      <c r="N3091" s="119" t="str">
        <f t="shared" ref="N3091:N3154" si="147">CONCATENATE(A3091,"-",D3091)</f>
        <v>835021-140000-OS</v>
      </c>
      <c r="O3091" s="122" t="str">
        <f>IF(B3091="NET","",IF(B3091="","",IFERROR(VLOOKUP(N3091,EAN!$A:$B,2,FALSE),"MANGLER - MÅ OPPDATERE EAN-FANEN")))</f>
        <v>MANGLER - MÅ OPPDATERE EAN-FANEN</v>
      </c>
      <c r="P3091" s="119">
        <f t="shared" ref="P3091:P3154" si="148">H3091</f>
        <v>0</v>
      </c>
      <c r="Q3091" s="119">
        <f t="shared" ref="Q3091:Q3154" si="149">L3091</f>
        <v>0</v>
      </c>
    </row>
    <row r="3092" spans="1:17" x14ac:dyDescent="0.2">
      <c r="A3092" s="229">
        <v>835022</v>
      </c>
      <c r="B3092" s="228" t="s">
        <v>248</v>
      </c>
      <c r="C3092" s="228"/>
      <c r="D3092" s="228"/>
      <c r="E3092" s="228"/>
      <c r="F3092" s="228"/>
      <c r="G3092" s="228"/>
      <c r="H3092" s="229">
        <v>202226</v>
      </c>
      <c r="I3092" s="229">
        <v>202227</v>
      </c>
      <c r="J3092" s="229">
        <v>202228</v>
      </c>
      <c r="K3092" s="229">
        <v>202229</v>
      </c>
      <c r="L3092" s="232">
        <v>202234</v>
      </c>
      <c r="N3092" s="119" t="str">
        <f t="shared" si="147"/>
        <v>835022-</v>
      </c>
      <c r="O3092" s="122" t="str">
        <f>IF(B3092="NET","",IF(B3092="","",IFERROR(VLOOKUP(N3092,EAN!$A:$B,2,FALSE),"MANGLER - MÅ OPPDATERE EAN-FANEN")))</f>
        <v/>
      </c>
      <c r="P3092" s="119">
        <f t="shared" si="148"/>
        <v>202226</v>
      </c>
      <c r="Q3092" s="119">
        <f t="shared" si="149"/>
        <v>202234</v>
      </c>
    </row>
    <row r="3093" spans="1:17" x14ac:dyDescent="0.2">
      <c r="A3093" s="229">
        <v>835023</v>
      </c>
      <c r="B3093" s="228" t="s">
        <v>248</v>
      </c>
      <c r="C3093" s="228"/>
      <c r="D3093" s="228"/>
      <c r="E3093" s="228"/>
      <c r="F3093" s="228"/>
      <c r="G3093" s="228"/>
      <c r="H3093" s="229">
        <v>202226</v>
      </c>
      <c r="I3093" s="229">
        <v>202227</v>
      </c>
      <c r="J3093" s="229">
        <v>202228</v>
      </c>
      <c r="K3093" s="229">
        <v>202229</v>
      </c>
      <c r="L3093" s="232">
        <v>202234</v>
      </c>
      <c r="N3093" s="119" t="str">
        <f t="shared" si="147"/>
        <v>835023-</v>
      </c>
      <c r="O3093" s="122" t="str">
        <f>IF(B3093="NET","",IF(B3093="","",IFERROR(VLOOKUP(N3093,EAN!$A:$B,2,FALSE),"MANGLER - MÅ OPPDATERE EAN-FANEN")))</f>
        <v/>
      </c>
      <c r="P3093" s="119">
        <f t="shared" si="148"/>
        <v>202226</v>
      </c>
      <c r="Q3093" s="119">
        <f t="shared" si="149"/>
        <v>202234</v>
      </c>
    </row>
    <row r="3094" spans="1:17" x14ac:dyDescent="0.2">
      <c r="A3094" s="229">
        <v>835024</v>
      </c>
      <c r="B3094" s="228" t="s">
        <v>248</v>
      </c>
      <c r="C3094" s="228"/>
      <c r="D3094" s="228"/>
      <c r="E3094" s="228"/>
      <c r="F3094" s="228"/>
      <c r="G3094" s="228"/>
      <c r="H3094" s="229">
        <v>202226</v>
      </c>
      <c r="I3094" s="229">
        <v>202227</v>
      </c>
      <c r="J3094" s="229">
        <v>202228</v>
      </c>
      <c r="K3094" s="229">
        <v>202229</v>
      </c>
      <c r="L3094" s="232">
        <v>202234</v>
      </c>
      <c r="N3094" s="119" t="str">
        <f t="shared" si="147"/>
        <v>835024-</v>
      </c>
      <c r="O3094" s="122" t="str">
        <f>IF(B3094="NET","",IF(B3094="","",IFERROR(VLOOKUP(N3094,EAN!$A:$B,2,FALSE),"MANGLER - MÅ OPPDATERE EAN-FANEN")))</f>
        <v/>
      </c>
      <c r="P3094" s="119">
        <f t="shared" si="148"/>
        <v>202226</v>
      </c>
      <c r="Q3094" s="119">
        <f t="shared" si="149"/>
        <v>202234</v>
      </c>
    </row>
    <row r="3095" spans="1:17" x14ac:dyDescent="0.2">
      <c r="A3095" s="229">
        <v>835025</v>
      </c>
      <c r="B3095" s="228" t="s">
        <v>248</v>
      </c>
      <c r="C3095" s="228"/>
      <c r="D3095" s="228"/>
      <c r="E3095" s="228"/>
      <c r="F3095" s="228"/>
      <c r="G3095" s="228"/>
      <c r="H3095" s="229">
        <v>202226</v>
      </c>
      <c r="I3095" s="229">
        <v>202227</v>
      </c>
      <c r="J3095" s="229">
        <v>202228</v>
      </c>
      <c r="K3095" s="229">
        <v>202229</v>
      </c>
      <c r="L3095" s="232">
        <v>202234</v>
      </c>
      <c r="N3095" s="119" t="str">
        <f t="shared" si="147"/>
        <v>835025-</v>
      </c>
      <c r="O3095" s="122" t="str">
        <f>IF(B3095="NET","",IF(B3095="","",IFERROR(VLOOKUP(N3095,EAN!$A:$B,2,FALSE),"MANGLER - MÅ OPPDATERE EAN-FANEN")))</f>
        <v/>
      </c>
      <c r="P3095" s="119">
        <f t="shared" si="148"/>
        <v>202226</v>
      </c>
      <c r="Q3095" s="119">
        <f t="shared" si="149"/>
        <v>202234</v>
      </c>
    </row>
    <row r="3096" spans="1:17" x14ac:dyDescent="0.2">
      <c r="A3096" s="228">
        <v>835025</v>
      </c>
      <c r="B3096" s="228" t="s">
        <v>3524</v>
      </c>
      <c r="C3096" s="228" t="s">
        <v>4204</v>
      </c>
      <c r="D3096" s="228" t="s">
        <v>3525</v>
      </c>
      <c r="E3096" s="228" t="s">
        <v>3063</v>
      </c>
      <c r="F3096" s="228" t="s">
        <v>88</v>
      </c>
      <c r="G3096" s="228" t="s">
        <v>128</v>
      </c>
      <c r="H3096" s="228">
        <v>0</v>
      </c>
      <c r="I3096" s="228">
        <v>0</v>
      </c>
      <c r="J3096" s="228">
        <v>0</v>
      </c>
      <c r="K3096" s="228">
        <v>0</v>
      </c>
      <c r="L3096" s="231">
        <v>0</v>
      </c>
      <c r="N3096" s="119" t="str">
        <f t="shared" si="147"/>
        <v>835025-DPUMC-XSS</v>
      </c>
      <c r="O3096" s="122" t="str">
        <f>IF(B3096="NET","",IF(B3096="","",IFERROR(VLOOKUP(N3096,EAN!$A:$B,2,FALSE),"MANGLER - MÅ OPPDATERE EAN-FANEN")))</f>
        <v>MANGLER - MÅ OPPDATERE EAN-FANEN</v>
      </c>
      <c r="P3096" s="119">
        <f t="shared" si="148"/>
        <v>0</v>
      </c>
      <c r="Q3096" s="119">
        <f t="shared" si="149"/>
        <v>0</v>
      </c>
    </row>
    <row r="3097" spans="1:17" x14ac:dyDescent="0.2">
      <c r="A3097" s="228">
        <v>835025</v>
      </c>
      <c r="B3097" s="228" t="s">
        <v>3524</v>
      </c>
      <c r="C3097" s="228" t="s">
        <v>4204</v>
      </c>
      <c r="D3097" s="228" t="s">
        <v>2370</v>
      </c>
      <c r="E3097" s="228" t="s">
        <v>3063</v>
      </c>
      <c r="F3097" s="228" t="s">
        <v>85</v>
      </c>
      <c r="G3097" s="228" t="s">
        <v>128</v>
      </c>
      <c r="H3097" s="228">
        <v>0</v>
      </c>
      <c r="I3097" s="228">
        <v>0</v>
      </c>
      <c r="J3097" s="228">
        <v>0</v>
      </c>
      <c r="K3097" s="228">
        <v>0</v>
      </c>
      <c r="L3097" s="231">
        <v>0</v>
      </c>
      <c r="N3097" s="119" t="str">
        <f t="shared" si="147"/>
        <v>835025-DPUMC-SM</v>
      </c>
      <c r="O3097" s="122" t="str">
        <f>IF(B3097="NET","",IF(B3097="","",IFERROR(VLOOKUP(N3097,EAN!$A:$B,2,FALSE),"MANGLER - MÅ OPPDATERE EAN-FANEN")))</f>
        <v>MANGLER - MÅ OPPDATERE EAN-FANEN</v>
      </c>
      <c r="P3097" s="119">
        <f t="shared" si="148"/>
        <v>0</v>
      </c>
      <c r="Q3097" s="119">
        <f t="shared" si="149"/>
        <v>0</v>
      </c>
    </row>
    <row r="3098" spans="1:17" x14ac:dyDescent="0.2">
      <c r="A3098" s="228">
        <v>835025</v>
      </c>
      <c r="B3098" s="228" t="s">
        <v>3524</v>
      </c>
      <c r="C3098" s="228" t="s">
        <v>4204</v>
      </c>
      <c r="D3098" s="228" t="s">
        <v>2354</v>
      </c>
      <c r="E3098" s="228" t="s">
        <v>3064</v>
      </c>
      <c r="F3098" s="228" t="s">
        <v>88</v>
      </c>
      <c r="G3098" s="228" t="s">
        <v>128</v>
      </c>
      <c r="H3098" s="228">
        <v>0</v>
      </c>
      <c r="I3098" s="228">
        <v>0</v>
      </c>
      <c r="J3098" s="228">
        <v>0</v>
      </c>
      <c r="K3098" s="228">
        <v>0</v>
      </c>
      <c r="L3098" s="231">
        <v>0</v>
      </c>
      <c r="N3098" s="119" t="str">
        <f t="shared" si="147"/>
        <v>835025-GLBLM-XSS</v>
      </c>
      <c r="O3098" s="122" t="str">
        <f>IF(B3098="NET","",IF(B3098="","",IFERROR(VLOOKUP(N3098,EAN!$A:$B,2,FALSE),"MANGLER - MÅ OPPDATERE EAN-FANEN")))</f>
        <v>MANGLER - MÅ OPPDATERE EAN-FANEN</v>
      </c>
      <c r="P3098" s="119">
        <f t="shared" si="148"/>
        <v>0</v>
      </c>
      <c r="Q3098" s="119">
        <f t="shared" si="149"/>
        <v>0</v>
      </c>
    </row>
    <row r="3099" spans="1:17" x14ac:dyDescent="0.2">
      <c r="A3099" s="228">
        <v>835025</v>
      </c>
      <c r="B3099" s="228" t="s">
        <v>3524</v>
      </c>
      <c r="C3099" s="228" t="s">
        <v>4204</v>
      </c>
      <c r="D3099" s="228" t="s">
        <v>2355</v>
      </c>
      <c r="E3099" s="228" t="s">
        <v>3064</v>
      </c>
      <c r="F3099" s="228" t="s">
        <v>85</v>
      </c>
      <c r="G3099" s="228" t="s">
        <v>128</v>
      </c>
      <c r="H3099" s="228">
        <v>0</v>
      </c>
      <c r="I3099" s="228">
        <v>0</v>
      </c>
      <c r="J3099" s="228">
        <v>0</v>
      </c>
      <c r="K3099" s="228">
        <v>0</v>
      </c>
      <c r="L3099" s="231">
        <v>0</v>
      </c>
      <c r="N3099" s="119" t="str">
        <f t="shared" si="147"/>
        <v>835025-GLBLM-SM</v>
      </c>
      <c r="O3099" s="122" t="str">
        <f>IF(B3099="NET","",IF(B3099="","",IFERROR(VLOOKUP(N3099,EAN!$A:$B,2,FALSE),"MANGLER - MÅ OPPDATERE EAN-FANEN")))</f>
        <v>MANGLER - MÅ OPPDATERE EAN-FANEN</v>
      </c>
      <c r="P3099" s="119">
        <f t="shared" si="148"/>
        <v>0</v>
      </c>
      <c r="Q3099" s="119">
        <f t="shared" si="149"/>
        <v>0</v>
      </c>
    </row>
    <row r="3100" spans="1:17" x14ac:dyDescent="0.2">
      <c r="A3100" s="228">
        <v>835025</v>
      </c>
      <c r="B3100" s="228" t="s">
        <v>3524</v>
      </c>
      <c r="C3100" s="228" t="s">
        <v>4204</v>
      </c>
      <c r="D3100" s="228" t="s">
        <v>3526</v>
      </c>
      <c r="E3100" s="228" t="s">
        <v>3527</v>
      </c>
      <c r="F3100" s="228" t="s">
        <v>88</v>
      </c>
      <c r="G3100" s="228" t="s">
        <v>128</v>
      </c>
      <c r="H3100" s="228">
        <v>0</v>
      </c>
      <c r="I3100" s="228">
        <v>0</v>
      </c>
      <c r="J3100" s="228">
        <v>0</v>
      </c>
      <c r="K3100" s="228">
        <v>0</v>
      </c>
      <c r="L3100" s="231">
        <v>0</v>
      </c>
      <c r="N3100" s="119" t="str">
        <f t="shared" si="147"/>
        <v>835025-MMAPU-XSS</v>
      </c>
      <c r="O3100" s="122" t="str">
        <f>IF(B3100="NET","",IF(B3100="","",IFERROR(VLOOKUP(N3100,EAN!$A:$B,2,FALSE),"MANGLER - MÅ OPPDATERE EAN-FANEN")))</f>
        <v>MANGLER - MÅ OPPDATERE EAN-FANEN</v>
      </c>
      <c r="P3100" s="119">
        <f t="shared" si="148"/>
        <v>0</v>
      </c>
      <c r="Q3100" s="119">
        <f t="shared" si="149"/>
        <v>0</v>
      </c>
    </row>
    <row r="3101" spans="1:17" x14ac:dyDescent="0.2">
      <c r="A3101" s="228">
        <v>835025</v>
      </c>
      <c r="B3101" s="228" t="s">
        <v>3524</v>
      </c>
      <c r="C3101" s="228" t="s">
        <v>4204</v>
      </c>
      <c r="D3101" s="228" t="s">
        <v>3528</v>
      </c>
      <c r="E3101" s="228" t="s">
        <v>3527</v>
      </c>
      <c r="F3101" s="228" t="s">
        <v>85</v>
      </c>
      <c r="G3101" s="228" t="s">
        <v>128</v>
      </c>
      <c r="H3101" s="228">
        <v>0</v>
      </c>
      <c r="I3101" s="228">
        <v>0</v>
      </c>
      <c r="J3101" s="228">
        <v>0</v>
      </c>
      <c r="K3101" s="228">
        <v>0</v>
      </c>
      <c r="L3101" s="231">
        <v>0</v>
      </c>
      <c r="N3101" s="119" t="str">
        <f t="shared" si="147"/>
        <v>835025-MMAPU-SM</v>
      </c>
      <c r="O3101" s="122" t="str">
        <f>IF(B3101="NET","",IF(B3101="","",IFERROR(VLOOKUP(N3101,EAN!$A:$B,2,FALSE),"MANGLER - MÅ OPPDATERE EAN-FANEN")))</f>
        <v>MANGLER - MÅ OPPDATERE EAN-FANEN</v>
      </c>
      <c r="P3101" s="119">
        <f t="shared" si="148"/>
        <v>0</v>
      </c>
      <c r="Q3101" s="119">
        <f t="shared" si="149"/>
        <v>0</v>
      </c>
    </row>
    <row r="3102" spans="1:17" x14ac:dyDescent="0.2">
      <c r="A3102" s="228">
        <v>835025</v>
      </c>
      <c r="B3102" s="228" t="s">
        <v>3524</v>
      </c>
      <c r="C3102" s="228" t="s">
        <v>4204</v>
      </c>
      <c r="D3102" s="228" t="s">
        <v>3529</v>
      </c>
      <c r="E3102" s="228" t="s">
        <v>4434</v>
      </c>
      <c r="F3102" s="228" t="s">
        <v>88</v>
      </c>
      <c r="G3102" s="228" t="s">
        <v>128</v>
      </c>
      <c r="H3102" s="228">
        <v>0</v>
      </c>
      <c r="I3102" s="228">
        <v>0</v>
      </c>
      <c r="J3102" s="228">
        <v>0</v>
      </c>
      <c r="K3102" s="228">
        <v>0</v>
      </c>
      <c r="L3102" s="231">
        <v>0</v>
      </c>
      <c r="N3102" s="119" t="str">
        <f t="shared" si="147"/>
        <v>835025-NIBLM-XSS</v>
      </c>
      <c r="O3102" s="122" t="str">
        <f>IF(B3102="NET","",IF(B3102="","",IFERROR(VLOOKUP(N3102,EAN!$A:$B,2,FALSE),"MANGLER - MÅ OPPDATERE EAN-FANEN")))</f>
        <v>MANGLER - MÅ OPPDATERE EAN-FANEN</v>
      </c>
      <c r="P3102" s="119">
        <f t="shared" si="148"/>
        <v>0</v>
      </c>
      <c r="Q3102" s="119">
        <f t="shared" si="149"/>
        <v>0</v>
      </c>
    </row>
    <row r="3103" spans="1:17" x14ac:dyDescent="0.2">
      <c r="A3103" s="228">
        <v>835025</v>
      </c>
      <c r="B3103" s="228" t="s">
        <v>3524</v>
      </c>
      <c r="C3103" s="228" t="s">
        <v>4204</v>
      </c>
      <c r="D3103" s="228" t="s">
        <v>3530</v>
      </c>
      <c r="E3103" s="228" t="s">
        <v>4434</v>
      </c>
      <c r="F3103" s="228" t="s">
        <v>85</v>
      </c>
      <c r="G3103" s="228" t="s">
        <v>128</v>
      </c>
      <c r="H3103" s="228">
        <v>0</v>
      </c>
      <c r="I3103" s="228">
        <v>0</v>
      </c>
      <c r="J3103" s="228">
        <v>0</v>
      </c>
      <c r="K3103" s="228">
        <v>0</v>
      </c>
      <c r="L3103" s="231">
        <v>0</v>
      </c>
      <c r="N3103" s="119" t="str">
        <f t="shared" si="147"/>
        <v>835025-NIBLM-SM</v>
      </c>
      <c r="O3103" s="122" t="str">
        <f>IF(B3103="NET","",IF(B3103="","",IFERROR(VLOOKUP(N3103,EAN!$A:$B,2,FALSE),"MANGLER - MÅ OPPDATERE EAN-FANEN")))</f>
        <v>MANGLER - MÅ OPPDATERE EAN-FANEN</v>
      </c>
      <c r="P3103" s="119">
        <f t="shared" si="148"/>
        <v>0</v>
      </c>
      <c r="Q3103" s="119">
        <f t="shared" si="149"/>
        <v>0</v>
      </c>
    </row>
    <row r="3104" spans="1:17" x14ac:dyDescent="0.2">
      <c r="A3104" s="228">
        <v>835025</v>
      </c>
      <c r="B3104" s="228" t="s">
        <v>3524</v>
      </c>
      <c r="C3104" s="228" t="s">
        <v>4204</v>
      </c>
      <c r="D3104" s="228" t="s">
        <v>3531</v>
      </c>
      <c r="E3104" s="228" t="s">
        <v>4435</v>
      </c>
      <c r="F3104" s="228" t="s">
        <v>88</v>
      </c>
      <c r="G3104" s="228" t="s">
        <v>128</v>
      </c>
      <c r="H3104" s="228">
        <v>0</v>
      </c>
      <c r="I3104" s="228">
        <v>0</v>
      </c>
      <c r="J3104" s="228">
        <v>0</v>
      </c>
      <c r="K3104" s="228">
        <v>0</v>
      </c>
      <c r="L3104" s="231">
        <v>0</v>
      </c>
      <c r="N3104" s="119" t="str">
        <f t="shared" si="147"/>
        <v>835025-RGLDM-XSS</v>
      </c>
      <c r="O3104" s="122" t="str">
        <f>IF(B3104="NET","",IF(B3104="","",IFERROR(VLOOKUP(N3104,EAN!$A:$B,2,FALSE),"MANGLER - MÅ OPPDATERE EAN-FANEN")))</f>
        <v>MANGLER - MÅ OPPDATERE EAN-FANEN</v>
      </c>
      <c r="P3104" s="119">
        <f t="shared" si="148"/>
        <v>0</v>
      </c>
      <c r="Q3104" s="119">
        <f t="shared" si="149"/>
        <v>0</v>
      </c>
    </row>
    <row r="3105" spans="1:17" x14ac:dyDescent="0.2">
      <c r="A3105" s="228">
        <v>835025</v>
      </c>
      <c r="B3105" s="228" t="s">
        <v>3524</v>
      </c>
      <c r="C3105" s="228" t="s">
        <v>4204</v>
      </c>
      <c r="D3105" s="228" t="s">
        <v>3532</v>
      </c>
      <c r="E3105" s="228" t="s">
        <v>4435</v>
      </c>
      <c r="F3105" s="228" t="s">
        <v>85</v>
      </c>
      <c r="G3105" s="228" t="s">
        <v>128</v>
      </c>
      <c r="H3105" s="228">
        <v>0</v>
      </c>
      <c r="I3105" s="228">
        <v>0</v>
      </c>
      <c r="J3105" s="228">
        <v>0</v>
      </c>
      <c r="K3105" s="228">
        <v>0</v>
      </c>
      <c r="L3105" s="231">
        <v>0</v>
      </c>
      <c r="N3105" s="119" t="str">
        <f t="shared" si="147"/>
        <v>835025-RGLDM-SM</v>
      </c>
      <c r="O3105" s="122" t="str">
        <f>IF(B3105="NET","",IF(B3105="","",IFERROR(VLOOKUP(N3105,EAN!$A:$B,2,FALSE),"MANGLER - MÅ OPPDATERE EAN-FANEN")))</f>
        <v>MANGLER - MÅ OPPDATERE EAN-FANEN</v>
      </c>
      <c r="P3105" s="119">
        <f t="shared" si="148"/>
        <v>0</v>
      </c>
      <c r="Q3105" s="119">
        <f t="shared" si="149"/>
        <v>0</v>
      </c>
    </row>
    <row r="3106" spans="1:17" x14ac:dyDescent="0.2">
      <c r="A3106" s="228">
        <v>835025</v>
      </c>
      <c r="B3106" s="228" t="s">
        <v>3524</v>
      </c>
      <c r="C3106" s="228" t="s">
        <v>4204</v>
      </c>
      <c r="D3106" s="228" t="s">
        <v>3533</v>
      </c>
      <c r="E3106" s="228" t="s">
        <v>3534</v>
      </c>
      <c r="F3106" s="228" t="s">
        <v>88</v>
      </c>
      <c r="G3106" s="228" t="s">
        <v>128</v>
      </c>
      <c r="H3106" s="228">
        <v>0</v>
      </c>
      <c r="I3106" s="228">
        <v>0</v>
      </c>
      <c r="J3106" s="228">
        <v>0</v>
      </c>
      <c r="K3106" s="228">
        <v>0</v>
      </c>
      <c r="L3106" s="231">
        <v>0</v>
      </c>
      <c r="N3106" s="119" t="str">
        <f t="shared" si="147"/>
        <v>835025-SLGFL-XSS</v>
      </c>
      <c r="O3106" s="122" t="str">
        <f>IF(B3106="NET","",IF(B3106="","",IFERROR(VLOOKUP(N3106,EAN!$A:$B,2,FALSE),"MANGLER - MÅ OPPDATERE EAN-FANEN")))</f>
        <v>MANGLER - MÅ OPPDATERE EAN-FANEN</v>
      </c>
      <c r="P3106" s="119">
        <f t="shared" si="148"/>
        <v>0</v>
      </c>
      <c r="Q3106" s="119">
        <f t="shared" si="149"/>
        <v>0</v>
      </c>
    </row>
    <row r="3107" spans="1:17" x14ac:dyDescent="0.2">
      <c r="A3107" s="228">
        <v>835025</v>
      </c>
      <c r="B3107" s="228" t="s">
        <v>3524</v>
      </c>
      <c r="C3107" s="228" t="s">
        <v>4204</v>
      </c>
      <c r="D3107" s="228" t="s">
        <v>3535</v>
      </c>
      <c r="E3107" s="228" t="s">
        <v>3534</v>
      </c>
      <c r="F3107" s="228" t="s">
        <v>85</v>
      </c>
      <c r="G3107" s="228" t="s">
        <v>128</v>
      </c>
      <c r="H3107" s="228">
        <v>0</v>
      </c>
      <c r="I3107" s="228">
        <v>0</v>
      </c>
      <c r="J3107" s="228">
        <v>0</v>
      </c>
      <c r="K3107" s="228">
        <v>0</v>
      </c>
      <c r="L3107" s="231">
        <v>0</v>
      </c>
      <c r="N3107" s="119" t="str">
        <f t="shared" si="147"/>
        <v>835025-SLGFL-SM</v>
      </c>
      <c r="O3107" s="122" t="str">
        <f>IF(B3107="NET","",IF(B3107="","",IFERROR(VLOOKUP(N3107,EAN!$A:$B,2,FALSE),"MANGLER - MÅ OPPDATERE EAN-FANEN")))</f>
        <v>MANGLER - MÅ OPPDATERE EAN-FANEN</v>
      </c>
      <c r="P3107" s="119">
        <f t="shared" si="148"/>
        <v>0</v>
      </c>
      <c r="Q3107" s="119">
        <f t="shared" si="149"/>
        <v>0</v>
      </c>
    </row>
    <row r="3108" spans="1:17" x14ac:dyDescent="0.2">
      <c r="A3108" s="229">
        <v>835026</v>
      </c>
      <c r="B3108" s="228" t="s">
        <v>248</v>
      </c>
      <c r="C3108" s="228"/>
      <c r="D3108" s="228"/>
      <c r="E3108" s="228"/>
      <c r="F3108" s="228"/>
      <c r="G3108" s="228"/>
      <c r="H3108" s="229">
        <v>202226</v>
      </c>
      <c r="I3108" s="229">
        <v>202227</v>
      </c>
      <c r="J3108" s="229">
        <v>202228</v>
      </c>
      <c r="K3108" s="229">
        <v>202229</v>
      </c>
      <c r="L3108" s="232">
        <v>202234</v>
      </c>
      <c r="N3108" s="119" t="str">
        <f t="shared" si="147"/>
        <v>835026-</v>
      </c>
      <c r="O3108" s="122" t="str">
        <f>IF(B3108="NET","",IF(B3108="","",IFERROR(VLOOKUP(N3108,EAN!$A:$B,2,FALSE),"MANGLER - MÅ OPPDATERE EAN-FANEN")))</f>
        <v/>
      </c>
      <c r="P3108" s="119">
        <f t="shared" si="148"/>
        <v>202226</v>
      </c>
      <c r="Q3108" s="119">
        <f t="shared" si="149"/>
        <v>202234</v>
      </c>
    </row>
    <row r="3109" spans="1:17" x14ac:dyDescent="0.2">
      <c r="A3109" s="228">
        <v>835026</v>
      </c>
      <c r="B3109" s="228" t="s">
        <v>3536</v>
      </c>
      <c r="C3109" s="228" t="s">
        <v>4204</v>
      </c>
      <c r="D3109" s="228" t="s">
        <v>3525</v>
      </c>
      <c r="E3109" s="228" t="s">
        <v>3063</v>
      </c>
      <c r="F3109" s="228" t="s">
        <v>88</v>
      </c>
      <c r="G3109" s="228" t="s">
        <v>128</v>
      </c>
      <c r="H3109" s="228">
        <v>0</v>
      </c>
      <c r="I3109" s="228">
        <v>0</v>
      </c>
      <c r="J3109" s="228">
        <v>0</v>
      </c>
      <c r="K3109" s="228">
        <v>0</v>
      </c>
      <c r="L3109" s="231">
        <v>0</v>
      </c>
      <c r="N3109" s="119" t="str">
        <f t="shared" si="147"/>
        <v>835026-DPUMC-XSS</v>
      </c>
      <c r="O3109" s="122" t="str">
        <f>IF(B3109="NET","",IF(B3109="","",IFERROR(VLOOKUP(N3109,EAN!$A:$B,2,FALSE),"MANGLER - MÅ OPPDATERE EAN-FANEN")))</f>
        <v>MANGLER - MÅ OPPDATERE EAN-FANEN</v>
      </c>
      <c r="P3109" s="119">
        <f t="shared" si="148"/>
        <v>0</v>
      </c>
      <c r="Q3109" s="119">
        <f t="shared" si="149"/>
        <v>0</v>
      </c>
    </row>
    <row r="3110" spans="1:17" x14ac:dyDescent="0.2">
      <c r="A3110" s="228">
        <v>835026</v>
      </c>
      <c r="B3110" s="228" t="s">
        <v>3536</v>
      </c>
      <c r="C3110" s="228" t="s">
        <v>4204</v>
      </c>
      <c r="D3110" s="228" t="s">
        <v>2370</v>
      </c>
      <c r="E3110" s="228" t="s">
        <v>3063</v>
      </c>
      <c r="F3110" s="228" t="s">
        <v>85</v>
      </c>
      <c r="G3110" s="228" t="s">
        <v>128</v>
      </c>
      <c r="H3110" s="228">
        <v>0</v>
      </c>
      <c r="I3110" s="228">
        <v>0</v>
      </c>
      <c r="J3110" s="228">
        <v>0</v>
      </c>
      <c r="K3110" s="228">
        <v>0</v>
      </c>
      <c r="L3110" s="231">
        <v>0</v>
      </c>
      <c r="N3110" s="119" t="str">
        <f t="shared" si="147"/>
        <v>835026-DPUMC-SM</v>
      </c>
      <c r="O3110" s="122" t="str">
        <f>IF(B3110="NET","",IF(B3110="","",IFERROR(VLOOKUP(N3110,EAN!$A:$B,2,FALSE),"MANGLER - MÅ OPPDATERE EAN-FANEN")))</f>
        <v>MANGLER - MÅ OPPDATERE EAN-FANEN</v>
      </c>
      <c r="P3110" s="119">
        <f t="shared" si="148"/>
        <v>0</v>
      </c>
      <c r="Q3110" s="119">
        <f t="shared" si="149"/>
        <v>0</v>
      </c>
    </row>
    <row r="3111" spans="1:17" x14ac:dyDescent="0.2">
      <c r="A3111" s="228">
        <v>835026</v>
      </c>
      <c r="B3111" s="228" t="s">
        <v>3536</v>
      </c>
      <c r="C3111" s="228" t="s">
        <v>4204</v>
      </c>
      <c r="D3111" s="228" t="s">
        <v>2354</v>
      </c>
      <c r="E3111" s="228" t="s">
        <v>3064</v>
      </c>
      <c r="F3111" s="228" t="s">
        <v>88</v>
      </c>
      <c r="G3111" s="228" t="s">
        <v>128</v>
      </c>
      <c r="H3111" s="228">
        <v>0</v>
      </c>
      <c r="I3111" s="228">
        <v>0</v>
      </c>
      <c r="J3111" s="228">
        <v>0</v>
      </c>
      <c r="K3111" s="228">
        <v>0</v>
      </c>
      <c r="L3111" s="231">
        <v>0</v>
      </c>
      <c r="N3111" s="119" t="str">
        <f t="shared" si="147"/>
        <v>835026-GLBLM-XSS</v>
      </c>
      <c r="O3111" s="122" t="str">
        <f>IF(B3111="NET","",IF(B3111="","",IFERROR(VLOOKUP(N3111,EAN!$A:$B,2,FALSE),"MANGLER - MÅ OPPDATERE EAN-FANEN")))</f>
        <v>MANGLER - MÅ OPPDATERE EAN-FANEN</v>
      </c>
      <c r="P3111" s="119">
        <f t="shared" si="148"/>
        <v>0</v>
      </c>
      <c r="Q3111" s="119">
        <f t="shared" si="149"/>
        <v>0</v>
      </c>
    </row>
    <row r="3112" spans="1:17" x14ac:dyDescent="0.2">
      <c r="A3112" s="228">
        <v>835026</v>
      </c>
      <c r="B3112" s="228" t="s">
        <v>3536</v>
      </c>
      <c r="C3112" s="228" t="s">
        <v>4204</v>
      </c>
      <c r="D3112" s="228" t="s">
        <v>2355</v>
      </c>
      <c r="E3112" s="228" t="s">
        <v>3064</v>
      </c>
      <c r="F3112" s="228" t="s">
        <v>85</v>
      </c>
      <c r="G3112" s="228" t="s">
        <v>128</v>
      </c>
      <c r="H3112" s="228">
        <v>0</v>
      </c>
      <c r="I3112" s="228">
        <v>0</v>
      </c>
      <c r="J3112" s="228">
        <v>0</v>
      </c>
      <c r="K3112" s="228">
        <v>0</v>
      </c>
      <c r="L3112" s="231">
        <v>0</v>
      </c>
      <c r="N3112" s="119" t="str">
        <f t="shared" si="147"/>
        <v>835026-GLBLM-SM</v>
      </c>
      <c r="O3112" s="122" t="str">
        <f>IF(B3112="NET","",IF(B3112="","",IFERROR(VLOOKUP(N3112,EAN!$A:$B,2,FALSE),"MANGLER - MÅ OPPDATERE EAN-FANEN")))</f>
        <v>MANGLER - MÅ OPPDATERE EAN-FANEN</v>
      </c>
      <c r="P3112" s="119">
        <f t="shared" si="148"/>
        <v>0</v>
      </c>
      <c r="Q3112" s="119">
        <f t="shared" si="149"/>
        <v>0</v>
      </c>
    </row>
    <row r="3113" spans="1:17" x14ac:dyDescent="0.2">
      <c r="A3113" s="228">
        <v>835026</v>
      </c>
      <c r="B3113" s="228" t="s">
        <v>3536</v>
      </c>
      <c r="C3113" s="228" t="s">
        <v>4204</v>
      </c>
      <c r="D3113" s="228" t="s">
        <v>3526</v>
      </c>
      <c r="E3113" s="228" t="s">
        <v>3527</v>
      </c>
      <c r="F3113" s="228" t="s">
        <v>88</v>
      </c>
      <c r="G3113" s="228" t="s">
        <v>128</v>
      </c>
      <c r="H3113" s="228">
        <v>0</v>
      </c>
      <c r="I3113" s="228">
        <v>0</v>
      </c>
      <c r="J3113" s="228">
        <v>0</v>
      </c>
      <c r="K3113" s="228">
        <v>0</v>
      </c>
      <c r="L3113" s="231">
        <v>0</v>
      </c>
      <c r="N3113" s="119" t="str">
        <f t="shared" si="147"/>
        <v>835026-MMAPU-XSS</v>
      </c>
      <c r="O3113" s="122" t="str">
        <f>IF(B3113="NET","",IF(B3113="","",IFERROR(VLOOKUP(N3113,EAN!$A:$B,2,FALSE),"MANGLER - MÅ OPPDATERE EAN-FANEN")))</f>
        <v>MANGLER - MÅ OPPDATERE EAN-FANEN</v>
      </c>
      <c r="P3113" s="119">
        <f t="shared" si="148"/>
        <v>0</v>
      </c>
      <c r="Q3113" s="119">
        <f t="shared" si="149"/>
        <v>0</v>
      </c>
    </row>
    <row r="3114" spans="1:17" x14ac:dyDescent="0.2">
      <c r="A3114" s="228">
        <v>835026</v>
      </c>
      <c r="B3114" s="228" t="s">
        <v>3536</v>
      </c>
      <c r="C3114" s="228" t="s">
        <v>4204</v>
      </c>
      <c r="D3114" s="228" t="s">
        <v>3528</v>
      </c>
      <c r="E3114" s="228" t="s">
        <v>3527</v>
      </c>
      <c r="F3114" s="228" t="s">
        <v>85</v>
      </c>
      <c r="G3114" s="228" t="s">
        <v>128</v>
      </c>
      <c r="H3114" s="228">
        <v>0</v>
      </c>
      <c r="I3114" s="228">
        <v>0</v>
      </c>
      <c r="J3114" s="228">
        <v>0</v>
      </c>
      <c r="K3114" s="228">
        <v>0</v>
      </c>
      <c r="L3114" s="231">
        <v>0</v>
      </c>
      <c r="N3114" s="119" t="str">
        <f t="shared" si="147"/>
        <v>835026-MMAPU-SM</v>
      </c>
      <c r="O3114" s="122" t="str">
        <f>IF(B3114="NET","",IF(B3114="","",IFERROR(VLOOKUP(N3114,EAN!$A:$B,2,FALSE),"MANGLER - MÅ OPPDATERE EAN-FANEN")))</f>
        <v>MANGLER - MÅ OPPDATERE EAN-FANEN</v>
      </c>
      <c r="P3114" s="119">
        <f t="shared" si="148"/>
        <v>0</v>
      </c>
      <c r="Q3114" s="119">
        <f t="shared" si="149"/>
        <v>0</v>
      </c>
    </row>
    <row r="3115" spans="1:17" x14ac:dyDescent="0.2">
      <c r="A3115" s="228">
        <v>835026</v>
      </c>
      <c r="B3115" s="228" t="s">
        <v>3536</v>
      </c>
      <c r="C3115" s="228" t="s">
        <v>4204</v>
      </c>
      <c r="D3115" s="228" t="s">
        <v>3529</v>
      </c>
      <c r="E3115" s="228" t="s">
        <v>4434</v>
      </c>
      <c r="F3115" s="228" t="s">
        <v>88</v>
      </c>
      <c r="G3115" s="228" t="s">
        <v>128</v>
      </c>
      <c r="H3115" s="228">
        <v>0</v>
      </c>
      <c r="I3115" s="228">
        <v>0</v>
      </c>
      <c r="J3115" s="228">
        <v>0</v>
      </c>
      <c r="K3115" s="228">
        <v>0</v>
      </c>
      <c r="L3115" s="231">
        <v>0</v>
      </c>
      <c r="N3115" s="119" t="str">
        <f t="shared" si="147"/>
        <v>835026-NIBLM-XSS</v>
      </c>
      <c r="O3115" s="122" t="str">
        <f>IF(B3115="NET","",IF(B3115="","",IFERROR(VLOOKUP(N3115,EAN!$A:$B,2,FALSE),"MANGLER - MÅ OPPDATERE EAN-FANEN")))</f>
        <v>MANGLER - MÅ OPPDATERE EAN-FANEN</v>
      </c>
      <c r="P3115" s="119">
        <f t="shared" si="148"/>
        <v>0</v>
      </c>
      <c r="Q3115" s="119">
        <f t="shared" si="149"/>
        <v>0</v>
      </c>
    </row>
    <row r="3116" spans="1:17" x14ac:dyDescent="0.2">
      <c r="A3116" s="228">
        <v>835026</v>
      </c>
      <c r="B3116" s="228" t="s">
        <v>3536</v>
      </c>
      <c r="C3116" s="228" t="s">
        <v>4204</v>
      </c>
      <c r="D3116" s="228" t="s">
        <v>3530</v>
      </c>
      <c r="E3116" s="228" t="s">
        <v>4434</v>
      </c>
      <c r="F3116" s="228" t="s">
        <v>85</v>
      </c>
      <c r="G3116" s="228" t="s">
        <v>128</v>
      </c>
      <c r="H3116" s="228">
        <v>0</v>
      </c>
      <c r="I3116" s="228">
        <v>0</v>
      </c>
      <c r="J3116" s="228">
        <v>0</v>
      </c>
      <c r="K3116" s="228">
        <v>0</v>
      </c>
      <c r="L3116" s="231">
        <v>0</v>
      </c>
      <c r="N3116" s="119" t="str">
        <f t="shared" si="147"/>
        <v>835026-NIBLM-SM</v>
      </c>
      <c r="O3116" s="122" t="str">
        <f>IF(B3116="NET","",IF(B3116="","",IFERROR(VLOOKUP(N3116,EAN!$A:$B,2,FALSE),"MANGLER - MÅ OPPDATERE EAN-FANEN")))</f>
        <v>MANGLER - MÅ OPPDATERE EAN-FANEN</v>
      </c>
      <c r="P3116" s="119">
        <f t="shared" si="148"/>
        <v>0</v>
      </c>
      <c r="Q3116" s="119">
        <f t="shared" si="149"/>
        <v>0</v>
      </c>
    </row>
    <row r="3117" spans="1:17" x14ac:dyDescent="0.2">
      <c r="A3117" s="228">
        <v>835026</v>
      </c>
      <c r="B3117" s="228" t="s">
        <v>3536</v>
      </c>
      <c r="C3117" s="228" t="s">
        <v>4204</v>
      </c>
      <c r="D3117" s="228" t="s">
        <v>3531</v>
      </c>
      <c r="E3117" s="228" t="s">
        <v>4435</v>
      </c>
      <c r="F3117" s="228" t="s">
        <v>88</v>
      </c>
      <c r="G3117" s="228" t="s">
        <v>128</v>
      </c>
      <c r="H3117" s="228">
        <v>0</v>
      </c>
      <c r="I3117" s="228">
        <v>0</v>
      </c>
      <c r="J3117" s="228">
        <v>0</v>
      </c>
      <c r="K3117" s="228">
        <v>0</v>
      </c>
      <c r="L3117" s="231">
        <v>0</v>
      </c>
      <c r="N3117" s="119" t="str">
        <f t="shared" si="147"/>
        <v>835026-RGLDM-XSS</v>
      </c>
      <c r="O3117" s="122" t="str">
        <f>IF(B3117="NET","",IF(B3117="","",IFERROR(VLOOKUP(N3117,EAN!$A:$B,2,FALSE),"MANGLER - MÅ OPPDATERE EAN-FANEN")))</f>
        <v>MANGLER - MÅ OPPDATERE EAN-FANEN</v>
      </c>
      <c r="P3117" s="119">
        <f t="shared" si="148"/>
        <v>0</v>
      </c>
      <c r="Q3117" s="119">
        <f t="shared" si="149"/>
        <v>0</v>
      </c>
    </row>
    <row r="3118" spans="1:17" x14ac:dyDescent="0.2">
      <c r="A3118" s="228">
        <v>835026</v>
      </c>
      <c r="B3118" s="228" t="s">
        <v>3536</v>
      </c>
      <c r="C3118" s="228" t="s">
        <v>4204</v>
      </c>
      <c r="D3118" s="228" t="s">
        <v>3532</v>
      </c>
      <c r="E3118" s="228" t="s">
        <v>4435</v>
      </c>
      <c r="F3118" s="228" t="s">
        <v>85</v>
      </c>
      <c r="G3118" s="228" t="s">
        <v>128</v>
      </c>
      <c r="H3118" s="228">
        <v>0</v>
      </c>
      <c r="I3118" s="228">
        <v>0</v>
      </c>
      <c r="J3118" s="228">
        <v>0</v>
      </c>
      <c r="K3118" s="228">
        <v>0</v>
      </c>
      <c r="L3118" s="231">
        <v>0</v>
      </c>
      <c r="N3118" s="119" t="str">
        <f t="shared" si="147"/>
        <v>835026-RGLDM-SM</v>
      </c>
      <c r="O3118" s="122" t="str">
        <f>IF(B3118="NET","",IF(B3118="","",IFERROR(VLOOKUP(N3118,EAN!$A:$B,2,FALSE),"MANGLER - MÅ OPPDATERE EAN-FANEN")))</f>
        <v>MANGLER - MÅ OPPDATERE EAN-FANEN</v>
      </c>
      <c r="P3118" s="119">
        <f t="shared" si="148"/>
        <v>0</v>
      </c>
      <c r="Q3118" s="119">
        <f t="shared" si="149"/>
        <v>0</v>
      </c>
    </row>
    <row r="3119" spans="1:17" x14ac:dyDescent="0.2">
      <c r="A3119" s="228">
        <v>835026</v>
      </c>
      <c r="B3119" s="228" t="s">
        <v>3536</v>
      </c>
      <c r="C3119" s="228" t="s">
        <v>4204</v>
      </c>
      <c r="D3119" s="228" t="s">
        <v>3533</v>
      </c>
      <c r="E3119" s="228" t="s">
        <v>3534</v>
      </c>
      <c r="F3119" s="228" t="s">
        <v>88</v>
      </c>
      <c r="G3119" s="228" t="s">
        <v>128</v>
      </c>
      <c r="H3119" s="228">
        <v>0</v>
      </c>
      <c r="I3119" s="228">
        <v>0</v>
      </c>
      <c r="J3119" s="228">
        <v>0</v>
      </c>
      <c r="K3119" s="228">
        <v>0</v>
      </c>
      <c r="L3119" s="231">
        <v>0</v>
      </c>
      <c r="N3119" s="119" t="str">
        <f t="shared" si="147"/>
        <v>835026-SLGFL-XSS</v>
      </c>
      <c r="O3119" s="122" t="str">
        <f>IF(B3119="NET","",IF(B3119="","",IFERROR(VLOOKUP(N3119,EAN!$A:$B,2,FALSE),"MANGLER - MÅ OPPDATERE EAN-FANEN")))</f>
        <v>MANGLER - MÅ OPPDATERE EAN-FANEN</v>
      </c>
      <c r="P3119" s="119">
        <f t="shared" si="148"/>
        <v>0</v>
      </c>
      <c r="Q3119" s="119">
        <f t="shared" si="149"/>
        <v>0</v>
      </c>
    </row>
    <row r="3120" spans="1:17" x14ac:dyDescent="0.2">
      <c r="A3120" s="228">
        <v>835026</v>
      </c>
      <c r="B3120" s="228" t="s">
        <v>3536</v>
      </c>
      <c r="C3120" s="228" t="s">
        <v>4204</v>
      </c>
      <c r="D3120" s="228" t="s">
        <v>3535</v>
      </c>
      <c r="E3120" s="228" t="s">
        <v>3534</v>
      </c>
      <c r="F3120" s="228" t="s">
        <v>85</v>
      </c>
      <c r="G3120" s="228" t="s">
        <v>128</v>
      </c>
      <c r="H3120" s="228">
        <v>0</v>
      </c>
      <c r="I3120" s="228">
        <v>0</v>
      </c>
      <c r="J3120" s="228">
        <v>0</v>
      </c>
      <c r="K3120" s="228">
        <v>0</v>
      </c>
      <c r="L3120" s="231">
        <v>0</v>
      </c>
      <c r="N3120" s="119" t="str">
        <f t="shared" si="147"/>
        <v>835026-SLGFL-SM</v>
      </c>
      <c r="O3120" s="122" t="str">
        <f>IF(B3120="NET","",IF(B3120="","",IFERROR(VLOOKUP(N3120,EAN!$A:$B,2,FALSE),"MANGLER - MÅ OPPDATERE EAN-FANEN")))</f>
        <v>MANGLER - MÅ OPPDATERE EAN-FANEN</v>
      </c>
      <c r="P3120" s="119">
        <f t="shared" si="148"/>
        <v>0</v>
      </c>
      <c r="Q3120" s="119">
        <f t="shared" si="149"/>
        <v>0</v>
      </c>
    </row>
    <row r="3121" spans="1:17" x14ac:dyDescent="0.2">
      <c r="A3121" s="229">
        <v>835027</v>
      </c>
      <c r="B3121" s="228" t="s">
        <v>248</v>
      </c>
      <c r="C3121" s="228"/>
      <c r="D3121" s="228"/>
      <c r="E3121" s="228"/>
      <c r="F3121" s="228"/>
      <c r="G3121" s="228"/>
      <c r="H3121" s="229">
        <v>202226</v>
      </c>
      <c r="I3121" s="229">
        <v>202227</v>
      </c>
      <c r="J3121" s="229">
        <v>202228</v>
      </c>
      <c r="K3121" s="229">
        <v>202229</v>
      </c>
      <c r="L3121" s="232">
        <v>202234</v>
      </c>
      <c r="N3121" s="119" t="str">
        <f t="shared" si="147"/>
        <v>835027-</v>
      </c>
      <c r="O3121" s="122" t="str">
        <f>IF(B3121="NET","",IF(B3121="","",IFERROR(VLOOKUP(N3121,EAN!$A:$B,2,FALSE),"MANGLER - MÅ OPPDATERE EAN-FANEN")))</f>
        <v/>
      </c>
      <c r="P3121" s="119">
        <f t="shared" si="148"/>
        <v>202226</v>
      </c>
      <c r="Q3121" s="119">
        <f t="shared" si="149"/>
        <v>202234</v>
      </c>
    </row>
    <row r="3122" spans="1:17" x14ac:dyDescent="0.2">
      <c r="A3122" s="228">
        <v>835027</v>
      </c>
      <c r="B3122" s="228" t="s">
        <v>3537</v>
      </c>
      <c r="C3122" s="228" t="s">
        <v>4204</v>
      </c>
      <c r="D3122" s="228" t="s">
        <v>3538</v>
      </c>
      <c r="E3122" s="228" t="s">
        <v>3539</v>
      </c>
      <c r="F3122" s="228" t="s">
        <v>84</v>
      </c>
      <c r="G3122" s="228" t="s">
        <v>128</v>
      </c>
      <c r="H3122" s="228">
        <v>0</v>
      </c>
      <c r="I3122" s="228">
        <v>0</v>
      </c>
      <c r="J3122" s="228">
        <v>0</v>
      </c>
      <c r="K3122" s="228">
        <v>0</v>
      </c>
      <c r="L3122" s="231">
        <v>0</v>
      </c>
      <c r="N3122" s="119" t="str">
        <f t="shared" si="147"/>
        <v>835027-188251-OS</v>
      </c>
      <c r="O3122" s="122" t="str">
        <f>IF(B3122="NET","",IF(B3122="","",IFERROR(VLOOKUP(N3122,EAN!$A:$B,2,FALSE),"MANGLER - MÅ OPPDATERE EAN-FANEN")))</f>
        <v>MANGLER - MÅ OPPDATERE EAN-FANEN</v>
      </c>
      <c r="P3122" s="119">
        <f t="shared" si="148"/>
        <v>0</v>
      </c>
      <c r="Q3122" s="119">
        <f t="shared" si="149"/>
        <v>0</v>
      </c>
    </row>
    <row r="3123" spans="1:17" x14ac:dyDescent="0.2">
      <c r="A3123" s="229">
        <v>835028</v>
      </c>
      <c r="B3123" s="228" t="s">
        <v>248</v>
      </c>
      <c r="C3123" s="228"/>
      <c r="D3123" s="228"/>
      <c r="E3123" s="228"/>
      <c r="F3123" s="228"/>
      <c r="G3123" s="228"/>
      <c r="H3123" s="229">
        <v>202226</v>
      </c>
      <c r="I3123" s="229">
        <v>202227</v>
      </c>
      <c r="J3123" s="229">
        <v>202228</v>
      </c>
      <c r="K3123" s="229">
        <v>202229</v>
      </c>
      <c r="L3123" s="232">
        <v>202234</v>
      </c>
      <c r="N3123" s="119" t="str">
        <f t="shared" si="147"/>
        <v>835028-</v>
      </c>
      <c r="O3123" s="122" t="str">
        <f>IF(B3123="NET","",IF(B3123="","",IFERROR(VLOOKUP(N3123,EAN!$A:$B,2,FALSE),"MANGLER - MÅ OPPDATERE EAN-FANEN")))</f>
        <v/>
      </c>
      <c r="P3123" s="119">
        <f t="shared" si="148"/>
        <v>202226</v>
      </c>
      <c r="Q3123" s="119">
        <f t="shared" si="149"/>
        <v>202234</v>
      </c>
    </row>
    <row r="3124" spans="1:17" x14ac:dyDescent="0.2">
      <c r="A3124" s="228">
        <v>835028</v>
      </c>
      <c r="B3124" s="228" t="s">
        <v>4436</v>
      </c>
      <c r="C3124" s="228" t="s">
        <v>4204</v>
      </c>
      <c r="D3124" s="228" t="s">
        <v>144</v>
      </c>
      <c r="E3124" s="228" t="s">
        <v>93</v>
      </c>
      <c r="F3124" s="228" t="s">
        <v>69</v>
      </c>
      <c r="G3124" s="228" t="s">
        <v>128</v>
      </c>
      <c r="H3124" s="228">
        <v>0</v>
      </c>
      <c r="I3124" s="228">
        <v>0</v>
      </c>
      <c r="J3124" s="228">
        <v>0</v>
      </c>
      <c r="K3124" s="228">
        <v>0</v>
      </c>
      <c r="L3124" s="231">
        <v>0</v>
      </c>
      <c r="N3124" s="119" t="str">
        <f t="shared" si="147"/>
        <v>835028-BLACK-XS</v>
      </c>
      <c r="O3124" s="122" t="str">
        <f>IF(B3124="NET","",IF(B3124="","",IFERROR(VLOOKUP(N3124,EAN!$A:$B,2,FALSE),"MANGLER - MÅ OPPDATERE EAN-FANEN")))</f>
        <v>MANGLER - MÅ OPPDATERE EAN-FANEN</v>
      </c>
      <c r="P3124" s="119">
        <f t="shared" si="148"/>
        <v>0</v>
      </c>
      <c r="Q3124" s="119">
        <f t="shared" si="149"/>
        <v>0</v>
      </c>
    </row>
    <row r="3125" spans="1:17" x14ac:dyDescent="0.2">
      <c r="A3125" s="228">
        <v>835028</v>
      </c>
      <c r="B3125" s="228" t="s">
        <v>4436</v>
      </c>
      <c r="C3125" s="228" t="s">
        <v>4204</v>
      </c>
      <c r="D3125" s="228" t="s">
        <v>140</v>
      </c>
      <c r="E3125" s="228" t="s">
        <v>93</v>
      </c>
      <c r="F3125" s="228" t="s">
        <v>8</v>
      </c>
      <c r="G3125" s="228" t="s">
        <v>128</v>
      </c>
      <c r="H3125" s="228">
        <v>0</v>
      </c>
      <c r="I3125" s="228">
        <v>0</v>
      </c>
      <c r="J3125" s="228">
        <v>0</v>
      </c>
      <c r="K3125" s="228">
        <v>0</v>
      </c>
      <c r="L3125" s="231">
        <v>0</v>
      </c>
      <c r="N3125" s="119" t="str">
        <f t="shared" si="147"/>
        <v>835028-BLACK-S</v>
      </c>
      <c r="O3125" s="122" t="str">
        <f>IF(B3125="NET","",IF(B3125="","",IFERROR(VLOOKUP(N3125,EAN!$A:$B,2,FALSE),"MANGLER - MÅ OPPDATERE EAN-FANEN")))</f>
        <v>MANGLER - MÅ OPPDATERE EAN-FANEN</v>
      </c>
      <c r="P3125" s="119">
        <f t="shared" si="148"/>
        <v>0</v>
      </c>
      <c r="Q3125" s="119">
        <f t="shared" si="149"/>
        <v>0</v>
      </c>
    </row>
    <row r="3126" spans="1:17" x14ac:dyDescent="0.2">
      <c r="A3126" s="229">
        <v>835029</v>
      </c>
      <c r="B3126" s="228" t="s">
        <v>248</v>
      </c>
      <c r="C3126" s="228"/>
      <c r="D3126" s="228"/>
      <c r="E3126" s="228"/>
      <c r="F3126" s="228"/>
      <c r="G3126" s="228"/>
      <c r="H3126" s="229">
        <v>202226</v>
      </c>
      <c r="I3126" s="229">
        <v>202227</v>
      </c>
      <c r="J3126" s="229">
        <v>202228</v>
      </c>
      <c r="K3126" s="229">
        <v>202229</v>
      </c>
      <c r="L3126" s="232">
        <v>202234</v>
      </c>
      <c r="N3126" s="119" t="str">
        <f t="shared" si="147"/>
        <v>835029-</v>
      </c>
      <c r="O3126" s="122" t="str">
        <f>IF(B3126="NET","",IF(B3126="","",IFERROR(VLOOKUP(N3126,EAN!$A:$B,2,FALSE),"MANGLER - MÅ OPPDATERE EAN-FANEN")))</f>
        <v/>
      </c>
      <c r="P3126" s="119">
        <f t="shared" si="148"/>
        <v>202226</v>
      </c>
      <c r="Q3126" s="119">
        <f t="shared" si="149"/>
        <v>202234</v>
      </c>
    </row>
    <row r="3127" spans="1:17" x14ac:dyDescent="0.2">
      <c r="A3127" s="228">
        <v>835029</v>
      </c>
      <c r="B3127" s="228" t="s">
        <v>4437</v>
      </c>
      <c r="C3127" s="228" t="s">
        <v>4204</v>
      </c>
      <c r="D3127" s="228" t="s">
        <v>144</v>
      </c>
      <c r="E3127" s="228" t="s">
        <v>93</v>
      </c>
      <c r="F3127" s="228" t="s">
        <v>69</v>
      </c>
      <c r="G3127" s="228" t="s">
        <v>128</v>
      </c>
      <c r="H3127" s="228">
        <v>0</v>
      </c>
      <c r="I3127" s="228">
        <v>0</v>
      </c>
      <c r="J3127" s="228">
        <v>0</v>
      </c>
      <c r="K3127" s="228">
        <v>0</v>
      </c>
      <c r="L3127" s="231">
        <v>0</v>
      </c>
      <c r="N3127" s="119" t="str">
        <f t="shared" si="147"/>
        <v>835029-BLACK-XS</v>
      </c>
      <c r="O3127" s="122" t="str">
        <f>IF(B3127="NET","",IF(B3127="","",IFERROR(VLOOKUP(N3127,EAN!$A:$B,2,FALSE),"MANGLER - MÅ OPPDATERE EAN-FANEN")))</f>
        <v>MANGLER - MÅ OPPDATERE EAN-FANEN</v>
      </c>
      <c r="P3127" s="119">
        <f t="shared" si="148"/>
        <v>0</v>
      </c>
      <c r="Q3127" s="119">
        <f t="shared" si="149"/>
        <v>0</v>
      </c>
    </row>
    <row r="3128" spans="1:17" x14ac:dyDescent="0.2">
      <c r="A3128" s="228">
        <v>835029</v>
      </c>
      <c r="B3128" s="228" t="s">
        <v>4437</v>
      </c>
      <c r="C3128" s="228" t="s">
        <v>4204</v>
      </c>
      <c r="D3128" s="228" t="s">
        <v>140</v>
      </c>
      <c r="E3128" s="228" t="s">
        <v>93</v>
      </c>
      <c r="F3128" s="228" t="s">
        <v>8</v>
      </c>
      <c r="G3128" s="228" t="s">
        <v>128</v>
      </c>
      <c r="H3128" s="228">
        <v>0</v>
      </c>
      <c r="I3128" s="228">
        <v>0</v>
      </c>
      <c r="J3128" s="228">
        <v>0</v>
      </c>
      <c r="K3128" s="228">
        <v>0</v>
      </c>
      <c r="L3128" s="231">
        <v>0</v>
      </c>
      <c r="N3128" s="119" t="str">
        <f t="shared" si="147"/>
        <v>835029-BLACK-S</v>
      </c>
      <c r="O3128" s="122" t="str">
        <f>IF(B3128="NET","",IF(B3128="","",IFERROR(VLOOKUP(N3128,EAN!$A:$B,2,FALSE),"MANGLER - MÅ OPPDATERE EAN-FANEN")))</f>
        <v>MANGLER - MÅ OPPDATERE EAN-FANEN</v>
      </c>
      <c r="P3128" s="119">
        <f t="shared" si="148"/>
        <v>0</v>
      </c>
      <c r="Q3128" s="119">
        <f t="shared" si="149"/>
        <v>0</v>
      </c>
    </row>
    <row r="3129" spans="1:17" x14ac:dyDescent="0.2">
      <c r="A3129" s="229">
        <v>840035</v>
      </c>
      <c r="B3129" s="228" t="s">
        <v>248</v>
      </c>
      <c r="C3129" s="228"/>
      <c r="D3129" s="228"/>
      <c r="E3129" s="228"/>
      <c r="F3129" s="228"/>
      <c r="G3129" s="228"/>
      <c r="H3129" s="229">
        <v>202226</v>
      </c>
      <c r="I3129" s="229">
        <v>202227</v>
      </c>
      <c r="J3129" s="229">
        <v>202228</v>
      </c>
      <c r="K3129" s="229">
        <v>202229</v>
      </c>
      <c r="L3129" s="232">
        <v>202234</v>
      </c>
      <c r="N3129" s="119" t="str">
        <f t="shared" si="147"/>
        <v>840035-</v>
      </c>
      <c r="O3129" s="122" t="str">
        <f>IF(B3129="NET","",IF(B3129="","",IFERROR(VLOOKUP(N3129,EAN!$A:$B,2,FALSE),"MANGLER - MÅ OPPDATERE EAN-FANEN")))</f>
        <v/>
      </c>
      <c r="P3129" s="119">
        <f t="shared" si="148"/>
        <v>202226</v>
      </c>
      <c r="Q3129" s="119">
        <f t="shared" si="149"/>
        <v>202234</v>
      </c>
    </row>
    <row r="3130" spans="1:17" x14ac:dyDescent="0.2">
      <c r="A3130" s="228">
        <v>840035</v>
      </c>
      <c r="B3130" s="228" t="s">
        <v>417</v>
      </c>
      <c r="C3130" s="228" t="s">
        <v>4204</v>
      </c>
      <c r="D3130" s="228" t="s">
        <v>3540</v>
      </c>
      <c r="E3130" s="228" t="s">
        <v>240</v>
      </c>
      <c r="F3130" s="228" t="s">
        <v>85</v>
      </c>
      <c r="G3130" s="228" t="s">
        <v>128</v>
      </c>
      <c r="H3130" s="228">
        <v>2</v>
      </c>
      <c r="I3130" s="228">
        <v>2</v>
      </c>
      <c r="J3130" s="228">
        <v>2</v>
      </c>
      <c r="K3130" s="228">
        <v>2</v>
      </c>
      <c r="L3130" s="231">
        <v>2</v>
      </c>
      <c r="N3130" s="119" t="str">
        <f t="shared" si="147"/>
        <v>840035-DBK21-SM</v>
      </c>
      <c r="O3130" s="122" t="str">
        <f>IF(B3130="NET","",IF(B3130="","",IFERROR(VLOOKUP(N3130,EAN!$A:$B,2,FALSE),"MANGLER - MÅ OPPDATERE EAN-FANEN")))</f>
        <v>MANGLER - MÅ OPPDATERE EAN-FANEN</v>
      </c>
      <c r="P3130" s="119">
        <f t="shared" si="148"/>
        <v>2</v>
      </c>
      <c r="Q3130" s="119">
        <f t="shared" si="149"/>
        <v>2</v>
      </c>
    </row>
    <row r="3131" spans="1:17" x14ac:dyDescent="0.2">
      <c r="A3131" s="228">
        <v>840035</v>
      </c>
      <c r="B3131" s="228" t="s">
        <v>417</v>
      </c>
      <c r="C3131" s="228" t="s">
        <v>4204</v>
      </c>
      <c r="D3131" s="228" t="s">
        <v>3541</v>
      </c>
      <c r="E3131" s="228" t="s">
        <v>240</v>
      </c>
      <c r="F3131" s="228" t="s">
        <v>86</v>
      </c>
      <c r="G3131" s="228" t="s">
        <v>128</v>
      </c>
      <c r="H3131" s="228">
        <v>2</v>
      </c>
      <c r="I3131" s="228">
        <v>2</v>
      </c>
      <c r="J3131" s="228">
        <v>2</v>
      </c>
      <c r="K3131" s="228">
        <v>2</v>
      </c>
      <c r="L3131" s="231">
        <v>2</v>
      </c>
      <c r="N3131" s="119" t="str">
        <f t="shared" si="147"/>
        <v>840035-DBK21-ML</v>
      </c>
      <c r="O3131" s="122" t="str">
        <f>IF(B3131="NET","",IF(B3131="","",IFERROR(VLOOKUP(N3131,EAN!$A:$B,2,FALSE),"MANGLER - MÅ OPPDATERE EAN-FANEN")))</f>
        <v>MANGLER - MÅ OPPDATERE EAN-FANEN</v>
      </c>
      <c r="P3131" s="119">
        <f t="shared" si="148"/>
        <v>2</v>
      </c>
      <c r="Q3131" s="119">
        <f t="shared" si="149"/>
        <v>2</v>
      </c>
    </row>
    <row r="3132" spans="1:17" x14ac:dyDescent="0.2">
      <c r="A3132" s="228">
        <v>840035</v>
      </c>
      <c r="B3132" s="228" t="s">
        <v>417</v>
      </c>
      <c r="C3132" s="228" t="s">
        <v>4204</v>
      </c>
      <c r="D3132" s="228" t="s">
        <v>3542</v>
      </c>
      <c r="E3132" s="228" t="s">
        <v>240</v>
      </c>
      <c r="F3132" s="228" t="s">
        <v>87</v>
      </c>
      <c r="G3132" s="228" t="s">
        <v>128</v>
      </c>
      <c r="H3132" s="228">
        <v>4</v>
      </c>
      <c r="I3132" s="228">
        <v>4</v>
      </c>
      <c r="J3132" s="228">
        <v>4</v>
      </c>
      <c r="K3132" s="228">
        <v>4</v>
      </c>
      <c r="L3132" s="231">
        <v>4</v>
      </c>
      <c r="N3132" s="119" t="str">
        <f t="shared" si="147"/>
        <v>840035-DBK21-LXL</v>
      </c>
      <c r="O3132" s="122" t="str">
        <f>IF(B3132="NET","",IF(B3132="","",IFERROR(VLOOKUP(N3132,EAN!$A:$B,2,FALSE),"MANGLER - MÅ OPPDATERE EAN-FANEN")))</f>
        <v>MANGLER - MÅ OPPDATERE EAN-FANEN</v>
      </c>
      <c r="P3132" s="119">
        <f t="shared" si="148"/>
        <v>4</v>
      </c>
      <c r="Q3132" s="119">
        <f t="shared" si="149"/>
        <v>4</v>
      </c>
    </row>
    <row r="3133" spans="1:17" x14ac:dyDescent="0.2">
      <c r="A3133" s="228">
        <v>840035</v>
      </c>
      <c r="B3133" s="228" t="s">
        <v>417</v>
      </c>
      <c r="C3133" s="228" t="s">
        <v>4204</v>
      </c>
      <c r="D3133" s="228" t="s">
        <v>249</v>
      </c>
      <c r="E3133" s="228" t="s">
        <v>240</v>
      </c>
      <c r="F3133" s="228" t="s">
        <v>85</v>
      </c>
      <c r="G3133" s="228" t="s">
        <v>504</v>
      </c>
      <c r="H3133" s="228">
        <v>0</v>
      </c>
      <c r="I3133" s="228">
        <v>0</v>
      </c>
      <c r="J3133" s="228">
        <v>0</v>
      </c>
      <c r="K3133" s="228">
        <v>0</v>
      </c>
      <c r="L3133" s="231">
        <v>0</v>
      </c>
      <c r="N3133" s="119" t="str">
        <f t="shared" si="147"/>
        <v>840035-DTBLK-SM</v>
      </c>
      <c r="O3133" s="122" t="str">
        <f>IF(B3133="NET","",IF(B3133="","",IFERROR(VLOOKUP(N3133,EAN!$A:$B,2,FALSE),"MANGLER - MÅ OPPDATERE EAN-FANEN")))</f>
        <v>MANGLER - MÅ OPPDATERE EAN-FANEN</v>
      </c>
      <c r="P3133" s="119">
        <f t="shared" si="148"/>
        <v>0</v>
      </c>
      <c r="Q3133" s="119">
        <f t="shared" si="149"/>
        <v>0</v>
      </c>
    </row>
    <row r="3134" spans="1:17" x14ac:dyDescent="0.2">
      <c r="A3134" s="228">
        <v>840035</v>
      </c>
      <c r="B3134" s="228" t="s">
        <v>417</v>
      </c>
      <c r="C3134" s="228" t="s">
        <v>4204</v>
      </c>
      <c r="D3134" s="228" t="s">
        <v>250</v>
      </c>
      <c r="E3134" s="228" t="s">
        <v>240</v>
      </c>
      <c r="F3134" s="228" t="s">
        <v>86</v>
      </c>
      <c r="G3134" s="228" t="s">
        <v>504</v>
      </c>
      <c r="H3134" s="228">
        <v>0</v>
      </c>
      <c r="I3134" s="228">
        <v>0</v>
      </c>
      <c r="J3134" s="228">
        <v>0</v>
      </c>
      <c r="K3134" s="228">
        <v>0</v>
      </c>
      <c r="L3134" s="231">
        <v>0</v>
      </c>
      <c r="N3134" s="119" t="str">
        <f t="shared" si="147"/>
        <v>840035-DTBLK-ML</v>
      </c>
      <c r="O3134" s="122" t="str">
        <f>IF(B3134="NET","",IF(B3134="","",IFERROR(VLOOKUP(N3134,EAN!$A:$B,2,FALSE),"MANGLER - MÅ OPPDATERE EAN-FANEN")))</f>
        <v>MANGLER - MÅ OPPDATERE EAN-FANEN</v>
      </c>
      <c r="P3134" s="119">
        <f t="shared" si="148"/>
        <v>0</v>
      </c>
      <c r="Q3134" s="119">
        <f t="shared" si="149"/>
        <v>0</v>
      </c>
    </row>
    <row r="3135" spans="1:17" x14ac:dyDescent="0.2">
      <c r="A3135" s="228">
        <v>840035</v>
      </c>
      <c r="B3135" s="228" t="s">
        <v>417</v>
      </c>
      <c r="C3135" s="228" t="s">
        <v>4204</v>
      </c>
      <c r="D3135" s="228" t="s">
        <v>251</v>
      </c>
      <c r="E3135" s="228" t="s">
        <v>240</v>
      </c>
      <c r="F3135" s="228" t="s">
        <v>87</v>
      </c>
      <c r="G3135" s="228" t="s">
        <v>504</v>
      </c>
      <c r="H3135" s="228">
        <v>0</v>
      </c>
      <c r="I3135" s="228">
        <v>0</v>
      </c>
      <c r="J3135" s="228">
        <v>0</v>
      </c>
      <c r="K3135" s="228">
        <v>0</v>
      </c>
      <c r="L3135" s="231">
        <v>0</v>
      </c>
      <c r="N3135" s="119" t="str">
        <f t="shared" si="147"/>
        <v>840035-DTBLK-LXL</v>
      </c>
      <c r="O3135" s="122" t="str">
        <f>IF(B3135="NET","",IF(B3135="","",IFERROR(VLOOKUP(N3135,EAN!$A:$B,2,FALSE),"MANGLER - MÅ OPPDATERE EAN-FANEN")))</f>
        <v>MANGLER - MÅ OPPDATERE EAN-FANEN</v>
      </c>
      <c r="P3135" s="119">
        <f t="shared" si="148"/>
        <v>0</v>
      </c>
      <c r="Q3135" s="119">
        <f t="shared" si="149"/>
        <v>0</v>
      </c>
    </row>
    <row r="3136" spans="1:17" x14ac:dyDescent="0.2">
      <c r="A3136" s="228">
        <v>840035</v>
      </c>
      <c r="B3136" s="228" t="s">
        <v>417</v>
      </c>
      <c r="C3136" s="228" t="s">
        <v>4204</v>
      </c>
      <c r="D3136" s="228" t="s">
        <v>3543</v>
      </c>
      <c r="E3136" s="228" t="s">
        <v>3544</v>
      </c>
      <c r="F3136" s="228" t="s">
        <v>85</v>
      </c>
      <c r="G3136" s="228" t="s">
        <v>128</v>
      </c>
      <c r="H3136" s="228">
        <v>0</v>
      </c>
      <c r="I3136" s="228">
        <v>0</v>
      </c>
      <c r="J3136" s="228">
        <v>0</v>
      </c>
      <c r="K3136" s="228">
        <v>0</v>
      </c>
      <c r="L3136" s="231">
        <v>0</v>
      </c>
      <c r="N3136" s="119" t="str">
        <f t="shared" si="147"/>
        <v>840035-MASEM-SM</v>
      </c>
      <c r="O3136" s="122" t="str">
        <f>IF(B3136="NET","",IF(B3136="","",IFERROR(VLOOKUP(N3136,EAN!$A:$B,2,FALSE),"MANGLER - MÅ OPPDATERE EAN-FANEN")))</f>
        <v>MANGLER - MÅ OPPDATERE EAN-FANEN</v>
      </c>
      <c r="P3136" s="119">
        <f t="shared" si="148"/>
        <v>0</v>
      </c>
      <c r="Q3136" s="119">
        <f t="shared" si="149"/>
        <v>0</v>
      </c>
    </row>
    <row r="3137" spans="1:17" x14ac:dyDescent="0.2">
      <c r="A3137" s="228">
        <v>840035</v>
      </c>
      <c r="B3137" s="228" t="s">
        <v>417</v>
      </c>
      <c r="C3137" s="228" t="s">
        <v>4204</v>
      </c>
      <c r="D3137" s="228" t="s">
        <v>3545</v>
      </c>
      <c r="E3137" s="228" t="s">
        <v>3544</v>
      </c>
      <c r="F3137" s="228" t="s">
        <v>86</v>
      </c>
      <c r="G3137" s="228" t="s">
        <v>128</v>
      </c>
      <c r="H3137" s="228">
        <v>0</v>
      </c>
      <c r="I3137" s="228">
        <v>0</v>
      </c>
      <c r="J3137" s="228">
        <v>0</v>
      </c>
      <c r="K3137" s="228">
        <v>0</v>
      </c>
      <c r="L3137" s="231">
        <v>0</v>
      </c>
      <c r="N3137" s="119" t="str">
        <f t="shared" si="147"/>
        <v>840035-MASEM-ML</v>
      </c>
      <c r="O3137" s="122" t="str">
        <f>IF(B3137="NET","",IF(B3137="","",IFERROR(VLOOKUP(N3137,EAN!$A:$B,2,FALSE),"MANGLER - MÅ OPPDATERE EAN-FANEN")))</f>
        <v>MANGLER - MÅ OPPDATERE EAN-FANEN</v>
      </c>
      <c r="P3137" s="119">
        <f t="shared" si="148"/>
        <v>0</v>
      </c>
      <c r="Q3137" s="119">
        <f t="shared" si="149"/>
        <v>0</v>
      </c>
    </row>
    <row r="3138" spans="1:17" x14ac:dyDescent="0.2">
      <c r="A3138" s="228">
        <v>840035</v>
      </c>
      <c r="B3138" s="228" t="s">
        <v>417</v>
      </c>
      <c r="C3138" s="228" t="s">
        <v>4204</v>
      </c>
      <c r="D3138" s="228" t="s">
        <v>3546</v>
      </c>
      <c r="E3138" s="228" t="s">
        <v>3544</v>
      </c>
      <c r="F3138" s="228" t="s">
        <v>87</v>
      </c>
      <c r="G3138" s="228" t="s">
        <v>128</v>
      </c>
      <c r="H3138" s="228">
        <v>0</v>
      </c>
      <c r="I3138" s="228">
        <v>0</v>
      </c>
      <c r="J3138" s="228">
        <v>0</v>
      </c>
      <c r="K3138" s="228">
        <v>0</v>
      </c>
      <c r="L3138" s="231">
        <v>0</v>
      </c>
      <c r="N3138" s="119" t="str">
        <f t="shared" si="147"/>
        <v>840035-MASEM-LXL</v>
      </c>
      <c r="O3138" s="122" t="str">
        <f>IF(B3138="NET","",IF(B3138="","",IFERROR(VLOOKUP(N3138,EAN!$A:$B,2,FALSE),"MANGLER - MÅ OPPDATERE EAN-FANEN")))</f>
        <v>MANGLER - MÅ OPPDATERE EAN-FANEN</v>
      </c>
      <c r="P3138" s="119">
        <f t="shared" si="148"/>
        <v>0</v>
      </c>
      <c r="Q3138" s="119">
        <f t="shared" si="149"/>
        <v>0</v>
      </c>
    </row>
    <row r="3139" spans="1:17" x14ac:dyDescent="0.2">
      <c r="A3139" s="228">
        <v>840035</v>
      </c>
      <c r="B3139" s="228" t="s">
        <v>417</v>
      </c>
      <c r="C3139" s="228" t="s">
        <v>4204</v>
      </c>
      <c r="D3139" s="228" t="s">
        <v>3547</v>
      </c>
      <c r="E3139" s="228" t="s">
        <v>3548</v>
      </c>
      <c r="F3139" s="228" t="s">
        <v>85</v>
      </c>
      <c r="G3139" s="228" t="s">
        <v>128</v>
      </c>
      <c r="H3139" s="228">
        <v>0</v>
      </c>
      <c r="I3139" s="228">
        <v>0</v>
      </c>
      <c r="J3139" s="228">
        <v>0</v>
      </c>
      <c r="K3139" s="228">
        <v>0</v>
      </c>
      <c r="L3139" s="231">
        <v>0</v>
      </c>
      <c r="N3139" s="119" t="str">
        <f t="shared" si="147"/>
        <v>840035-MATHM-SM</v>
      </c>
      <c r="O3139" s="122" t="str">
        <f>IF(B3139="NET","",IF(B3139="","",IFERROR(VLOOKUP(N3139,EAN!$A:$B,2,FALSE),"MANGLER - MÅ OPPDATERE EAN-FANEN")))</f>
        <v>MANGLER - MÅ OPPDATERE EAN-FANEN</v>
      </c>
      <c r="P3139" s="119">
        <f t="shared" si="148"/>
        <v>0</v>
      </c>
      <c r="Q3139" s="119">
        <f t="shared" si="149"/>
        <v>0</v>
      </c>
    </row>
    <row r="3140" spans="1:17" x14ac:dyDescent="0.2">
      <c r="A3140" s="228">
        <v>840035</v>
      </c>
      <c r="B3140" s="228" t="s">
        <v>417</v>
      </c>
      <c r="C3140" s="228" t="s">
        <v>4204</v>
      </c>
      <c r="D3140" s="228" t="s">
        <v>3549</v>
      </c>
      <c r="E3140" s="228" t="s">
        <v>3548</v>
      </c>
      <c r="F3140" s="228" t="s">
        <v>86</v>
      </c>
      <c r="G3140" s="228" t="s">
        <v>128</v>
      </c>
      <c r="H3140" s="228">
        <v>0</v>
      </c>
      <c r="I3140" s="228">
        <v>0</v>
      </c>
      <c r="J3140" s="228">
        <v>0</v>
      </c>
      <c r="K3140" s="228">
        <v>0</v>
      </c>
      <c r="L3140" s="231">
        <v>0</v>
      </c>
      <c r="N3140" s="119" t="str">
        <f t="shared" si="147"/>
        <v>840035-MATHM-ML</v>
      </c>
      <c r="O3140" s="122" t="str">
        <f>IF(B3140="NET","",IF(B3140="","",IFERROR(VLOOKUP(N3140,EAN!$A:$B,2,FALSE),"MANGLER - MÅ OPPDATERE EAN-FANEN")))</f>
        <v>MANGLER - MÅ OPPDATERE EAN-FANEN</v>
      </c>
      <c r="P3140" s="119">
        <f t="shared" si="148"/>
        <v>0</v>
      </c>
      <c r="Q3140" s="119">
        <f t="shared" si="149"/>
        <v>0</v>
      </c>
    </row>
    <row r="3141" spans="1:17" x14ac:dyDescent="0.2">
      <c r="A3141" s="228">
        <v>840035</v>
      </c>
      <c r="B3141" s="228" t="s">
        <v>417</v>
      </c>
      <c r="C3141" s="228" t="s">
        <v>4204</v>
      </c>
      <c r="D3141" s="228" t="s">
        <v>3550</v>
      </c>
      <c r="E3141" s="228" t="s">
        <v>3548</v>
      </c>
      <c r="F3141" s="228" t="s">
        <v>87</v>
      </c>
      <c r="G3141" s="228" t="s">
        <v>128</v>
      </c>
      <c r="H3141" s="228">
        <v>0</v>
      </c>
      <c r="I3141" s="228">
        <v>0</v>
      </c>
      <c r="J3141" s="228">
        <v>0</v>
      </c>
      <c r="K3141" s="228">
        <v>0</v>
      </c>
      <c r="L3141" s="231">
        <v>0</v>
      </c>
      <c r="N3141" s="119" t="str">
        <f t="shared" si="147"/>
        <v>840035-MATHM-LXL</v>
      </c>
      <c r="O3141" s="122" t="str">
        <f>IF(B3141="NET","",IF(B3141="","",IFERROR(VLOOKUP(N3141,EAN!$A:$B,2,FALSE),"MANGLER - MÅ OPPDATERE EAN-FANEN")))</f>
        <v>MANGLER - MÅ OPPDATERE EAN-FANEN</v>
      </c>
      <c r="P3141" s="119">
        <f t="shared" si="148"/>
        <v>0</v>
      </c>
      <c r="Q3141" s="119">
        <f t="shared" si="149"/>
        <v>0</v>
      </c>
    </row>
    <row r="3142" spans="1:17" x14ac:dyDescent="0.2">
      <c r="A3142" s="228">
        <v>840035</v>
      </c>
      <c r="B3142" s="228" t="s">
        <v>417</v>
      </c>
      <c r="C3142" s="228" t="s">
        <v>4204</v>
      </c>
      <c r="D3142" s="228" t="s">
        <v>3551</v>
      </c>
      <c r="E3142" s="228" t="s">
        <v>3552</v>
      </c>
      <c r="F3142" s="228" t="s">
        <v>85</v>
      </c>
      <c r="G3142" s="228" t="s">
        <v>504</v>
      </c>
      <c r="H3142" s="228">
        <v>10</v>
      </c>
      <c r="I3142" s="228">
        <v>10</v>
      </c>
      <c r="J3142" s="228">
        <v>10</v>
      </c>
      <c r="K3142" s="228">
        <v>10</v>
      </c>
      <c r="L3142" s="231">
        <v>10</v>
      </c>
      <c r="N3142" s="119" t="str">
        <f t="shared" si="147"/>
        <v>840035-MBBLU-SM</v>
      </c>
      <c r="O3142" s="122" t="str">
        <f>IF(B3142="NET","",IF(B3142="","",IFERROR(VLOOKUP(N3142,EAN!$A:$B,2,FALSE),"MANGLER - MÅ OPPDATERE EAN-FANEN")))</f>
        <v>MANGLER - MÅ OPPDATERE EAN-FANEN</v>
      </c>
      <c r="P3142" s="119">
        <f t="shared" si="148"/>
        <v>10</v>
      </c>
      <c r="Q3142" s="119">
        <f t="shared" si="149"/>
        <v>10</v>
      </c>
    </row>
    <row r="3143" spans="1:17" x14ac:dyDescent="0.2">
      <c r="A3143" s="228">
        <v>840035</v>
      </c>
      <c r="B3143" s="228" t="s">
        <v>417</v>
      </c>
      <c r="C3143" s="228" t="s">
        <v>4204</v>
      </c>
      <c r="D3143" s="228" t="s">
        <v>3553</v>
      </c>
      <c r="E3143" s="228" t="s">
        <v>3552</v>
      </c>
      <c r="F3143" s="228" t="s">
        <v>86</v>
      </c>
      <c r="G3143" s="228" t="s">
        <v>504</v>
      </c>
      <c r="H3143" s="228">
        <v>0</v>
      </c>
      <c r="I3143" s="228">
        <v>0</v>
      </c>
      <c r="J3143" s="228">
        <v>0</v>
      </c>
      <c r="K3143" s="228">
        <v>0</v>
      </c>
      <c r="L3143" s="231">
        <v>0</v>
      </c>
      <c r="N3143" s="119" t="str">
        <f t="shared" si="147"/>
        <v>840035-MBBLU-ML</v>
      </c>
      <c r="O3143" s="122" t="str">
        <f>IF(B3143="NET","",IF(B3143="","",IFERROR(VLOOKUP(N3143,EAN!$A:$B,2,FALSE),"MANGLER - MÅ OPPDATERE EAN-FANEN")))</f>
        <v>MANGLER - MÅ OPPDATERE EAN-FANEN</v>
      </c>
      <c r="P3143" s="119">
        <f t="shared" si="148"/>
        <v>0</v>
      </c>
      <c r="Q3143" s="119">
        <f t="shared" si="149"/>
        <v>0</v>
      </c>
    </row>
    <row r="3144" spans="1:17" x14ac:dyDescent="0.2">
      <c r="A3144" s="228">
        <v>840035</v>
      </c>
      <c r="B3144" s="228" t="s">
        <v>417</v>
      </c>
      <c r="C3144" s="228" t="s">
        <v>4204</v>
      </c>
      <c r="D3144" s="228" t="s">
        <v>3554</v>
      </c>
      <c r="E3144" s="228" t="s">
        <v>3552</v>
      </c>
      <c r="F3144" s="228" t="s">
        <v>87</v>
      </c>
      <c r="G3144" s="228" t="s">
        <v>504</v>
      </c>
      <c r="H3144" s="228">
        <v>0</v>
      </c>
      <c r="I3144" s="228">
        <v>0</v>
      </c>
      <c r="J3144" s="228">
        <v>0</v>
      </c>
      <c r="K3144" s="228">
        <v>0</v>
      </c>
      <c r="L3144" s="231">
        <v>0</v>
      </c>
      <c r="N3144" s="119" t="str">
        <f t="shared" si="147"/>
        <v>840035-MBBLU-LXL</v>
      </c>
      <c r="O3144" s="122" t="str">
        <f>IF(B3144="NET","",IF(B3144="","",IFERROR(VLOOKUP(N3144,EAN!$A:$B,2,FALSE),"MANGLER - MÅ OPPDATERE EAN-FANEN")))</f>
        <v>MANGLER - MÅ OPPDATERE EAN-FANEN</v>
      </c>
      <c r="P3144" s="119">
        <f t="shared" si="148"/>
        <v>0</v>
      </c>
      <c r="Q3144" s="119">
        <f t="shared" si="149"/>
        <v>0</v>
      </c>
    </row>
    <row r="3145" spans="1:17" x14ac:dyDescent="0.2">
      <c r="A3145" s="228">
        <v>840035</v>
      </c>
      <c r="B3145" s="228" t="s">
        <v>417</v>
      </c>
      <c r="C3145" s="228" t="s">
        <v>4204</v>
      </c>
      <c r="D3145" s="228" t="s">
        <v>3555</v>
      </c>
      <c r="E3145" s="228" t="s">
        <v>3556</v>
      </c>
      <c r="F3145" s="228" t="s">
        <v>85</v>
      </c>
      <c r="G3145" s="228" t="s">
        <v>504</v>
      </c>
      <c r="H3145" s="228">
        <v>0</v>
      </c>
      <c r="I3145" s="228">
        <v>0</v>
      </c>
      <c r="J3145" s="228">
        <v>0</v>
      </c>
      <c r="K3145" s="228">
        <v>0</v>
      </c>
      <c r="L3145" s="231">
        <v>0</v>
      </c>
      <c r="N3145" s="119" t="str">
        <f t="shared" si="147"/>
        <v>840035-MBNTA-SM</v>
      </c>
      <c r="O3145" s="122" t="str">
        <f>IF(B3145="NET","",IF(B3145="","",IFERROR(VLOOKUP(N3145,EAN!$A:$B,2,FALSE),"MANGLER - MÅ OPPDATERE EAN-FANEN")))</f>
        <v>MANGLER - MÅ OPPDATERE EAN-FANEN</v>
      </c>
      <c r="P3145" s="119">
        <f t="shared" si="148"/>
        <v>0</v>
      </c>
      <c r="Q3145" s="119">
        <f t="shared" si="149"/>
        <v>0</v>
      </c>
    </row>
    <row r="3146" spans="1:17" x14ac:dyDescent="0.2">
      <c r="A3146" s="228">
        <v>840035</v>
      </c>
      <c r="B3146" s="228" t="s">
        <v>417</v>
      </c>
      <c r="C3146" s="228" t="s">
        <v>4204</v>
      </c>
      <c r="D3146" s="228" t="s">
        <v>3557</v>
      </c>
      <c r="E3146" s="228" t="s">
        <v>3556</v>
      </c>
      <c r="F3146" s="228" t="s">
        <v>86</v>
      </c>
      <c r="G3146" s="228" t="s">
        <v>504</v>
      </c>
      <c r="H3146" s="228">
        <v>0</v>
      </c>
      <c r="I3146" s="228">
        <v>0</v>
      </c>
      <c r="J3146" s="228">
        <v>0</v>
      </c>
      <c r="K3146" s="228">
        <v>0</v>
      </c>
      <c r="L3146" s="231">
        <v>0</v>
      </c>
      <c r="N3146" s="119" t="str">
        <f t="shared" si="147"/>
        <v>840035-MBNTA-ML</v>
      </c>
      <c r="O3146" s="122" t="str">
        <f>IF(B3146="NET","",IF(B3146="","",IFERROR(VLOOKUP(N3146,EAN!$A:$B,2,FALSE),"MANGLER - MÅ OPPDATERE EAN-FANEN")))</f>
        <v>MANGLER - MÅ OPPDATERE EAN-FANEN</v>
      </c>
      <c r="P3146" s="119">
        <f t="shared" si="148"/>
        <v>0</v>
      </c>
      <c r="Q3146" s="119">
        <f t="shared" si="149"/>
        <v>0</v>
      </c>
    </row>
    <row r="3147" spans="1:17" x14ac:dyDescent="0.2">
      <c r="A3147" s="228">
        <v>840035</v>
      </c>
      <c r="B3147" s="228" t="s">
        <v>417</v>
      </c>
      <c r="C3147" s="228" t="s">
        <v>4204</v>
      </c>
      <c r="D3147" s="228" t="s">
        <v>3558</v>
      </c>
      <c r="E3147" s="228" t="s">
        <v>3556</v>
      </c>
      <c r="F3147" s="228" t="s">
        <v>87</v>
      </c>
      <c r="G3147" s="228" t="s">
        <v>504</v>
      </c>
      <c r="H3147" s="228">
        <v>0</v>
      </c>
      <c r="I3147" s="228">
        <v>0</v>
      </c>
      <c r="J3147" s="228">
        <v>0</v>
      </c>
      <c r="K3147" s="228">
        <v>0</v>
      </c>
      <c r="L3147" s="231">
        <v>0</v>
      </c>
      <c r="N3147" s="119" t="str">
        <f t="shared" si="147"/>
        <v>840035-MBNTA-LXL</v>
      </c>
      <c r="O3147" s="122" t="str">
        <f>IF(B3147="NET","",IF(B3147="","",IFERROR(VLOOKUP(N3147,EAN!$A:$B,2,FALSE),"MANGLER - MÅ OPPDATERE EAN-FANEN")))</f>
        <v>MANGLER - MÅ OPPDATERE EAN-FANEN</v>
      </c>
      <c r="P3147" s="119">
        <f t="shared" si="148"/>
        <v>0</v>
      </c>
      <c r="Q3147" s="119">
        <f t="shared" si="149"/>
        <v>0</v>
      </c>
    </row>
    <row r="3148" spans="1:17" x14ac:dyDescent="0.2">
      <c r="A3148" s="228">
        <v>840035</v>
      </c>
      <c r="B3148" s="228" t="s">
        <v>417</v>
      </c>
      <c r="C3148" s="228" t="s">
        <v>4204</v>
      </c>
      <c r="D3148" s="228" t="s">
        <v>3559</v>
      </c>
      <c r="E3148" s="228" t="s">
        <v>3560</v>
      </c>
      <c r="F3148" s="228" t="s">
        <v>85</v>
      </c>
      <c r="G3148" s="228" t="s">
        <v>504</v>
      </c>
      <c r="H3148" s="228">
        <v>0</v>
      </c>
      <c r="I3148" s="228">
        <v>0</v>
      </c>
      <c r="J3148" s="228">
        <v>0</v>
      </c>
      <c r="K3148" s="228">
        <v>0</v>
      </c>
      <c r="L3148" s="231">
        <v>0</v>
      </c>
      <c r="N3148" s="119" t="str">
        <f t="shared" si="147"/>
        <v>840035-MHGRN-SM</v>
      </c>
      <c r="O3148" s="122" t="str">
        <f>IF(B3148="NET","",IF(B3148="","",IFERROR(VLOOKUP(N3148,EAN!$A:$B,2,FALSE),"MANGLER - MÅ OPPDATERE EAN-FANEN")))</f>
        <v>MANGLER - MÅ OPPDATERE EAN-FANEN</v>
      </c>
      <c r="P3148" s="119">
        <f t="shared" si="148"/>
        <v>0</v>
      </c>
      <c r="Q3148" s="119">
        <f t="shared" si="149"/>
        <v>0</v>
      </c>
    </row>
    <row r="3149" spans="1:17" x14ac:dyDescent="0.2">
      <c r="A3149" s="228">
        <v>840035</v>
      </c>
      <c r="B3149" s="228" t="s">
        <v>417</v>
      </c>
      <c r="C3149" s="228" t="s">
        <v>4204</v>
      </c>
      <c r="D3149" s="228" t="s">
        <v>3561</v>
      </c>
      <c r="E3149" s="228" t="s">
        <v>3560</v>
      </c>
      <c r="F3149" s="228" t="s">
        <v>86</v>
      </c>
      <c r="G3149" s="228" t="s">
        <v>504</v>
      </c>
      <c r="H3149" s="228">
        <v>0</v>
      </c>
      <c r="I3149" s="228">
        <v>0</v>
      </c>
      <c r="J3149" s="228">
        <v>0</v>
      </c>
      <c r="K3149" s="228">
        <v>0</v>
      </c>
      <c r="L3149" s="231">
        <v>0</v>
      </c>
      <c r="N3149" s="119" t="str">
        <f t="shared" si="147"/>
        <v>840035-MHGRN-ML</v>
      </c>
      <c r="O3149" s="122" t="str">
        <f>IF(B3149="NET","",IF(B3149="","",IFERROR(VLOOKUP(N3149,EAN!$A:$B,2,FALSE),"MANGLER - MÅ OPPDATERE EAN-FANEN")))</f>
        <v>MANGLER - MÅ OPPDATERE EAN-FANEN</v>
      </c>
      <c r="P3149" s="119">
        <f t="shared" si="148"/>
        <v>0</v>
      </c>
      <c r="Q3149" s="119">
        <f t="shared" si="149"/>
        <v>0</v>
      </c>
    </row>
    <row r="3150" spans="1:17" x14ac:dyDescent="0.2">
      <c r="A3150" s="228">
        <v>840035</v>
      </c>
      <c r="B3150" s="228" t="s">
        <v>417</v>
      </c>
      <c r="C3150" s="228" t="s">
        <v>4204</v>
      </c>
      <c r="D3150" s="228" t="s">
        <v>3562</v>
      </c>
      <c r="E3150" s="228" t="s">
        <v>3560</v>
      </c>
      <c r="F3150" s="228" t="s">
        <v>87</v>
      </c>
      <c r="G3150" s="228" t="s">
        <v>504</v>
      </c>
      <c r="H3150" s="228">
        <v>0</v>
      </c>
      <c r="I3150" s="228">
        <v>0</v>
      </c>
      <c r="J3150" s="228">
        <v>0</v>
      </c>
      <c r="K3150" s="228">
        <v>0</v>
      </c>
      <c r="L3150" s="231">
        <v>0</v>
      </c>
      <c r="N3150" s="119" t="str">
        <f t="shared" si="147"/>
        <v>840035-MHGRN-LXL</v>
      </c>
      <c r="O3150" s="122" t="str">
        <f>IF(B3150="NET","",IF(B3150="","",IFERROR(VLOOKUP(N3150,EAN!$A:$B,2,FALSE),"MANGLER - MÅ OPPDATERE EAN-FANEN")))</f>
        <v>MANGLER - MÅ OPPDATERE EAN-FANEN</v>
      </c>
      <c r="P3150" s="119">
        <f t="shared" si="148"/>
        <v>0</v>
      </c>
      <c r="Q3150" s="119">
        <f t="shared" si="149"/>
        <v>0</v>
      </c>
    </row>
    <row r="3151" spans="1:17" x14ac:dyDescent="0.2">
      <c r="A3151" s="228">
        <v>840035</v>
      </c>
      <c r="B3151" s="228" t="s">
        <v>417</v>
      </c>
      <c r="C3151" s="228" t="s">
        <v>4204</v>
      </c>
      <c r="D3151" s="228" t="s">
        <v>3563</v>
      </c>
      <c r="E3151" s="228" t="s">
        <v>3564</v>
      </c>
      <c r="F3151" s="228" t="s">
        <v>85</v>
      </c>
      <c r="G3151" s="228" t="s">
        <v>504</v>
      </c>
      <c r="H3151" s="228">
        <v>0</v>
      </c>
      <c r="I3151" s="228">
        <v>0</v>
      </c>
      <c r="J3151" s="228">
        <v>0</v>
      </c>
      <c r="K3151" s="228">
        <v>0</v>
      </c>
      <c r="L3151" s="231">
        <v>0</v>
      </c>
      <c r="N3151" s="119" t="str">
        <f t="shared" si="147"/>
        <v>840035-MLRED-SM</v>
      </c>
      <c r="O3151" s="122" t="str">
        <f>IF(B3151="NET","",IF(B3151="","",IFERROR(VLOOKUP(N3151,EAN!$A:$B,2,FALSE),"MANGLER - MÅ OPPDATERE EAN-FANEN")))</f>
        <v>MANGLER - MÅ OPPDATERE EAN-FANEN</v>
      </c>
      <c r="P3151" s="119">
        <f t="shared" si="148"/>
        <v>0</v>
      </c>
      <c r="Q3151" s="119">
        <f t="shared" si="149"/>
        <v>0</v>
      </c>
    </row>
    <row r="3152" spans="1:17" x14ac:dyDescent="0.2">
      <c r="A3152" s="228">
        <v>840035</v>
      </c>
      <c r="B3152" s="228" t="s">
        <v>417</v>
      </c>
      <c r="C3152" s="228" t="s">
        <v>4204</v>
      </c>
      <c r="D3152" s="228" t="s">
        <v>3565</v>
      </c>
      <c r="E3152" s="228" t="s">
        <v>3564</v>
      </c>
      <c r="F3152" s="228" t="s">
        <v>86</v>
      </c>
      <c r="G3152" s="228" t="s">
        <v>504</v>
      </c>
      <c r="H3152" s="228">
        <v>0</v>
      </c>
      <c r="I3152" s="228">
        <v>0</v>
      </c>
      <c r="J3152" s="228">
        <v>0</v>
      </c>
      <c r="K3152" s="228">
        <v>0</v>
      </c>
      <c r="L3152" s="231">
        <v>0</v>
      </c>
      <c r="N3152" s="119" t="str">
        <f t="shared" si="147"/>
        <v>840035-MLRED-ML</v>
      </c>
      <c r="O3152" s="122" t="str">
        <f>IF(B3152="NET","",IF(B3152="","",IFERROR(VLOOKUP(N3152,EAN!$A:$B,2,FALSE),"MANGLER - MÅ OPPDATERE EAN-FANEN")))</f>
        <v>MANGLER - MÅ OPPDATERE EAN-FANEN</v>
      </c>
      <c r="P3152" s="119">
        <f t="shared" si="148"/>
        <v>0</v>
      </c>
      <c r="Q3152" s="119">
        <f t="shared" si="149"/>
        <v>0</v>
      </c>
    </row>
    <row r="3153" spans="1:17" x14ac:dyDescent="0.2">
      <c r="A3153" s="228">
        <v>840035</v>
      </c>
      <c r="B3153" s="228" t="s">
        <v>417</v>
      </c>
      <c r="C3153" s="228" t="s">
        <v>4204</v>
      </c>
      <c r="D3153" s="228" t="s">
        <v>3566</v>
      </c>
      <c r="E3153" s="228" t="s">
        <v>3564</v>
      </c>
      <c r="F3153" s="228" t="s">
        <v>87</v>
      </c>
      <c r="G3153" s="228" t="s">
        <v>504</v>
      </c>
      <c r="H3153" s="228">
        <v>0</v>
      </c>
      <c r="I3153" s="228">
        <v>0</v>
      </c>
      <c r="J3153" s="228">
        <v>0</v>
      </c>
      <c r="K3153" s="228">
        <v>0</v>
      </c>
      <c r="L3153" s="231">
        <v>0</v>
      </c>
      <c r="N3153" s="119" t="str">
        <f t="shared" si="147"/>
        <v>840035-MLRED-LXL</v>
      </c>
      <c r="O3153" s="122" t="str">
        <f>IF(B3153="NET","",IF(B3153="","",IFERROR(VLOOKUP(N3153,EAN!$A:$B,2,FALSE),"MANGLER - MÅ OPPDATERE EAN-FANEN")))</f>
        <v>MANGLER - MÅ OPPDATERE EAN-FANEN</v>
      </c>
      <c r="P3153" s="119">
        <f t="shared" si="148"/>
        <v>0</v>
      </c>
      <c r="Q3153" s="119">
        <f t="shared" si="149"/>
        <v>0</v>
      </c>
    </row>
    <row r="3154" spans="1:17" x14ac:dyDescent="0.2">
      <c r="A3154" s="228">
        <v>840035</v>
      </c>
      <c r="B3154" s="228" t="s">
        <v>417</v>
      </c>
      <c r="C3154" s="228" t="s">
        <v>4204</v>
      </c>
      <c r="D3154" s="228" t="s">
        <v>3567</v>
      </c>
      <c r="E3154" s="228" t="s">
        <v>3568</v>
      </c>
      <c r="F3154" s="228" t="s">
        <v>85</v>
      </c>
      <c r="G3154" s="228" t="s">
        <v>504</v>
      </c>
      <c r="H3154" s="228">
        <v>0</v>
      </c>
      <c r="I3154" s="228">
        <v>0</v>
      </c>
      <c r="J3154" s="228">
        <v>0</v>
      </c>
      <c r="K3154" s="228">
        <v>0</v>
      </c>
      <c r="L3154" s="231">
        <v>0</v>
      </c>
      <c r="N3154" s="119" t="str">
        <f t="shared" si="147"/>
        <v>840035-MMBDF-SM</v>
      </c>
      <c r="O3154" s="122" t="str">
        <f>IF(B3154="NET","",IF(B3154="","",IFERROR(VLOOKUP(N3154,EAN!$A:$B,2,FALSE),"MANGLER - MÅ OPPDATERE EAN-FANEN")))</f>
        <v>MANGLER - MÅ OPPDATERE EAN-FANEN</v>
      </c>
      <c r="P3154" s="119">
        <f t="shared" si="148"/>
        <v>0</v>
      </c>
      <c r="Q3154" s="119">
        <f t="shared" si="149"/>
        <v>0</v>
      </c>
    </row>
    <row r="3155" spans="1:17" x14ac:dyDescent="0.2">
      <c r="A3155" s="228">
        <v>840035</v>
      </c>
      <c r="B3155" s="228" t="s">
        <v>417</v>
      </c>
      <c r="C3155" s="228" t="s">
        <v>4204</v>
      </c>
      <c r="D3155" s="228" t="s">
        <v>3569</v>
      </c>
      <c r="E3155" s="228" t="s">
        <v>3568</v>
      </c>
      <c r="F3155" s="228" t="s">
        <v>86</v>
      </c>
      <c r="G3155" s="228" t="s">
        <v>504</v>
      </c>
      <c r="H3155" s="228">
        <v>0</v>
      </c>
      <c r="I3155" s="228">
        <v>0</v>
      </c>
      <c r="J3155" s="228">
        <v>0</v>
      </c>
      <c r="K3155" s="228">
        <v>0</v>
      </c>
      <c r="L3155" s="231">
        <v>0</v>
      </c>
      <c r="N3155" s="119" t="str">
        <f t="shared" ref="N3155:N3218" si="150">CONCATENATE(A3155,"-",D3155)</f>
        <v>840035-MMBDF-ML</v>
      </c>
      <c r="O3155" s="122" t="str">
        <f>IF(B3155="NET","",IF(B3155="","",IFERROR(VLOOKUP(N3155,EAN!$A:$B,2,FALSE),"MANGLER - MÅ OPPDATERE EAN-FANEN")))</f>
        <v>MANGLER - MÅ OPPDATERE EAN-FANEN</v>
      </c>
      <c r="P3155" s="119">
        <f t="shared" ref="P3155:P3218" si="151">H3155</f>
        <v>0</v>
      </c>
      <c r="Q3155" s="119">
        <f t="shared" ref="Q3155:Q3218" si="152">L3155</f>
        <v>0</v>
      </c>
    </row>
    <row r="3156" spans="1:17" x14ac:dyDescent="0.2">
      <c r="A3156" s="228">
        <v>840035</v>
      </c>
      <c r="B3156" s="228" t="s">
        <v>417</v>
      </c>
      <c r="C3156" s="228" t="s">
        <v>4204</v>
      </c>
      <c r="D3156" s="228" t="s">
        <v>3570</v>
      </c>
      <c r="E3156" s="228" t="s">
        <v>3568</v>
      </c>
      <c r="F3156" s="228" t="s">
        <v>87</v>
      </c>
      <c r="G3156" s="228" t="s">
        <v>504</v>
      </c>
      <c r="H3156" s="228">
        <v>1</v>
      </c>
      <c r="I3156" s="228">
        <v>1</v>
      </c>
      <c r="J3156" s="228">
        <v>1</v>
      </c>
      <c r="K3156" s="228">
        <v>1</v>
      </c>
      <c r="L3156" s="231">
        <v>1</v>
      </c>
      <c r="N3156" s="119" t="str">
        <f t="shared" si="150"/>
        <v>840035-MMBDF-LXL</v>
      </c>
      <c r="O3156" s="122" t="str">
        <f>IF(B3156="NET","",IF(B3156="","",IFERROR(VLOOKUP(N3156,EAN!$A:$B,2,FALSE),"MANGLER - MÅ OPPDATERE EAN-FANEN")))</f>
        <v>MANGLER - MÅ OPPDATERE EAN-FANEN</v>
      </c>
      <c r="P3156" s="119">
        <f t="shared" si="151"/>
        <v>1</v>
      </c>
      <c r="Q3156" s="119">
        <f t="shared" si="152"/>
        <v>1</v>
      </c>
    </row>
    <row r="3157" spans="1:17" x14ac:dyDescent="0.2">
      <c r="A3157" s="228">
        <v>840035</v>
      </c>
      <c r="B3157" s="228" t="s">
        <v>417</v>
      </c>
      <c r="C3157" s="228" t="s">
        <v>4204</v>
      </c>
      <c r="D3157" s="228" t="s">
        <v>517</v>
      </c>
      <c r="E3157" s="228" t="s">
        <v>518</v>
      </c>
      <c r="F3157" s="228" t="s">
        <v>85</v>
      </c>
      <c r="G3157" s="228" t="s">
        <v>504</v>
      </c>
      <c r="H3157" s="228">
        <v>0</v>
      </c>
      <c r="I3157" s="228">
        <v>0</v>
      </c>
      <c r="J3157" s="228">
        <v>0</v>
      </c>
      <c r="K3157" s="228">
        <v>0</v>
      </c>
      <c r="L3157" s="231">
        <v>0</v>
      </c>
      <c r="N3157" s="119" t="str">
        <f t="shared" si="150"/>
        <v>840035-MNGRY-SM</v>
      </c>
      <c r="O3157" s="122" t="str">
        <f>IF(B3157="NET","",IF(B3157="","",IFERROR(VLOOKUP(N3157,EAN!$A:$B,2,FALSE),"MANGLER - MÅ OPPDATERE EAN-FANEN")))</f>
        <v>MANGLER - MÅ OPPDATERE EAN-FANEN</v>
      </c>
      <c r="P3157" s="119">
        <f t="shared" si="151"/>
        <v>0</v>
      </c>
      <c r="Q3157" s="119">
        <f t="shared" si="152"/>
        <v>0</v>
      </c>
    </row>
    <row r="3158" spans="1:17" x14ac:dyDescent="0.2">
      <c r="A3158" s="228">
        <v>840035</v>
      </c>
      <c r="B3158" s="228" t="s">
        <v>417</v>
      </c>
      <c r="C3158" s="228" t="s">
        <v>4204</v>
      </c>
      <c r="D3158" s="228" t="s">
        <v>519</v>
      </c>
      <c r="E3158" s="228" t="s">
        <v>518</v>
      </c>
      <c r="F3158" s="228" t="s">
        <v>86</v>
      </c>
      <c r="G3158" s="228" t="s">
        <v>504</v>
      </c>
      <c r="H3158" s="228">
        <v>0</v>
      </c>
      <c r="I3158" s="228">
        <v>0</v>
      </c>
      <c r="J3158" s="228">
        <v>0</v>
      </c>
      <c r="K3158" s="228">
        <v>0</v>
      </c>
      <c r="L3158" s="231">
        <v>0</v>
      </c>
      <c r="N3158" s="119" t="str">
        <f t="shared" si="150"/>
        <v>840035-MNGRY-ML</v>
      </c>
      <c r="O3158" s="122" t="str">
        <f>IF(B3158="NET","",IF(B3158="","",IFERROR(VLOOKUP(N3158,EAN!$A:$B,2,FALSE),"MANGLER - MÅ OPPDATERE EAN-FANEN")))</f>
        <v>MANGLER - MÅ OPPDATERE EAN-FANEN</v>
      </c>
      <c r="P3158" s="119">
        <f t="shared" si="151"/>
        <v>0</v>
      </c>
      <c r="Q3158" s="119">
        <f t="shared" si="152"/>
        <v>0</v>
      </c>
    </row>
    <row r="3159" spans="1:17" x14ac:dyDescent="0.2">
      <c r="A3159" s="228">
        <v>840035</v>
      </c>
      <c r="B3159" s="228" t="s">
        <v>417</v>
      </c>
      <c r="C3159" s="228" t="s">
        <v>4204</v>
      </c>
      <c r="D3159" s="228" t="s">
        <v>520</v>
      </c>
      <c r="E3159" s="228" t="s">
        <v>518</v>
      </c>
      <c r="F3159" s="228" t="s">
        <v>87</v>
      </c>
      <c r="G3159" s="228" t="s">
        <v>504</v>
      </c>
      <c r="H3159" s="228">
        <v>0</v>
      </c>
      <c r="I3159" s="228">
        <v>0</v>
      </c>
      <c r="J3159" s="228">
        <v>0</v>
      </c>
      <c r="K3159" s="228">
        <v>0</v>
      </c>
      <c r="L3159" s="231">
        <v>0</v>
      </c>
      <c r="N3159" s="119" t="str">
        <f t="shared" si="150"/>
        <v>840035-MNGRY-LXL</v>
      </c>
      <c r="O3159" s="122" t="str">
        <f>IF(B3159="NET","",IF(B3159="","",IFERROR(VLOOKUP(N3159,EAN!$A:$B,2,FALSE),"MANGLER - MÅ OPPDATERE EAN-FANEN")))</f>
        <v>MANGLER - MÅ OPPDATERE EAN-FANEN</v>
      </c>
      <c r="P3159" s="119">
        <f t="shared" si="151"/>
        <v>0</v>
      </c>
      <c r="Q3159" s="119">
        <f t="shared" si="152"/>
        <v>0</v>
      </c>
    </row>
    <row r="3160" spans="1:17" x14ac:dyDescent="0.2">
      <c r="A3160" s="228">
        <v>840035</v>
      </c>
      <c r="B3160" s="228" t="s">
        <v>417</v>
      </c>
      <c r="C3160" s="228" t="s">
        <v>4204</v>
      </c>
      <c r="D3160" s="228" t="s">
        <v>3571</v>
      </c>
      <c r="E3160" s="228" t="s">
        <v>4438</v>
      </c>
      <c r="F3160" s="228" t="s">
        <v>85</v>
      </c>
      <c r="G3160" s="228" t="s">
        <v>504</v>
      </c>
      <c r="H3160" s="228">
        <v>22</v>
      </c>
      <c r="I3160" s="228">
        <v>22</v>
      </c>
      <c r="J3160" s="228">
        <v>22</v>
      </c>
      <c r="K3160" s="228">
        <v>22</v>
      </c>
      <c r="L3160" s="231">
        <v>22</v>
      </c>
      <c r="N3160" s="119" t="str">
        <f t="shared" si="150"/>
        <v>840035-MOLME-SM</v>
      </c>
      <c r="O3160" s="122" t="str">
        <f>IF(B3160="NET","",IF(B3160="","",IFERROR(VLOOKUP(N3160,EAN!$A:$B,2,FALSE),"MANGLER - MÅ OPPDATERE EAN-FANEN")))</f>
        <v>MANGLER - MÅ OPPDATERE EAN-FANEN</v>
      </c>
      <c r="P3160" s="119">
        <f t="shared" si="151"/>
        <v>22</v>
      </c>
      <c r="Q3160" s="119">
        <f t="shared" si="152"/>
        <v>22</v>
      </c>
    </row>
    <row r="3161" spans="1:17" x14ac:dyDescent="0.2">
      <c r="A3161" s="228">
        <v>840035</v>
      </c>
      <c r="B3161" s="228" t="s">
        <v>417</v>
      </c>
      <c r="C3161" s="228" t="s">
        <v>4204</v>
      </c>
      <c r="D3161" s="228" t="s">
        <v>3572</v>
      </c>
      <c r="E3161" s="228" t="s">
        <v>4438</v>
      </c>
      <c r="F3161" s="228" t="s">
        <v>86</v>
      </c>
      <c r="G3161" s="228" t="s">
        <v>504</v>
      </c>
      <c r="H3161" s="228">
        <v>0</v>
      </c>
      <c r="I3161" s="228">
        <v>0</v>
      </c>
      <c r="J3161" s="228">
        <v>0</v>
      </c>
      <c r="K3161" s="228">
        <v>0</v>
      </c>
      <c r="L3161" s="231">
        <v>0</v>
      </c>
      <c r="N3161" s="119" t="str">
        <f t="shared" si="150"/>
        <v>840035-MOLME-ML</v>
      </c>
      <c r="O3161" s="122" t="str">
        <f>IF(B3161="NET","",IF(B3161="","",IFERROR(VLOOKUP(N3161,EAN!$A:$B,2,FALSE),"MANGLER - MÅ OPPDATERE EAN-FANEN")))</f>
        <v>MANGLER - MÅ OPPDATERE EAN-FANEN</v>
      </c>
      <c r="P3161" s="119">
        <f t="shared" si="151"/>
        <v>0</v>
      </c>
      <c r="Q3161" s="119">
        <f t="shared" si="152"/>
        <v>0</v>
      </c>
    </row>
    <row r="3162" spans="1:17" x14ac:dyDescent="0.2">
      <c r="A3162" s="228">
        <v>840035</v>
      </c>
      <c r="B3162" s="228" t="s">
        <v>417</v>
      </c>
      <c r="C3162" s="228" t="s">
        <v>4204</v>
      </c>
      <c r="D3162" s="228" t="s">
        <v>3573</v>
      </c>
      <c r="E3162" s="228" t="s">
        <v>4438</v>
      </c>
      <c r="F3162" s="228" t="s">
        <v>87</v>
      </c>
      <c r="G3162" s="228" t="s">
        <v>504</v>
      </c>
      <c r="H3162" s="228">
        <v>4</v>
      </c>
      <c r="I3162" s="228">
        <v>4</v>
      </c>
      <c r="J3162" s="228">
        <v>4</v>
      </c>
      <c r="K3162" s="228">
        <v>4</v>
      </c>
      <c r="L3162" s="231">
        <v>4</v>
      </c>
      <c r="N3162" s="119" t="str">
        <f t="shared" si="150"/>
        <v>840035-MOLME-LXL</v>
      </c>
      <c r="O3162" s="122" t="str">
        <f>IF(B3162="NET","",IF(B3162="","",IFERROR(VLOOKUP(N3162,EAN!$A:$B,2,FALSE),"MANGLER - MÅ OPPDATERE EAN-FANEN")))</f>
        <v>MANGLER - MÅ OPPDATERE EAN-FANEN</v>
      </c>
      <c r="P3162" s="119">
        <f t="shared" si="151"/>
        <v>4</v>
      </c>
      <c r="Q3162" s="119">
        <f t="shared" si="152"/>
        <v>4</v>
      </c>
    </row>
    <row r="3163" spans="1:17" x14ac:dyDescent="0.2">
      <c r="A3163" s="228">
        <v>840035</v>
      </c>
      <c r="B3163" s="228" t="s">
        <v>417</v>
      </c>
      <c r="C3163" s="228" t="s">
        <v>4204</v>
      </c>
      <c r="D3163" s="228" t="s">
        <v>677</v>
      </c>
      <c r="E3163" s="228" t="s">
        <v>678</v>
      </c>
      <c r="F3163" s="228" t="s">
        <v>85</v>
      </c>
      <c r="G3163" s="228" t="s">
        <v>504</v>
      </c>
      <c r="H3163" s="228">
        <v>0</v>
      </c>
      <c r="I3163" s="228">
        <v>0</v>
      </c>
      <c r="J3163" s="228">
        <v>0</v>
      </c>
      <c r="K3163" s="228">
        <v>0</v>
      </c>
      <c r="L3163" s="231">
        <v>0</v>
      </c>
      <c r="N3163" s="119" t="str">
        <f t="shared" si="150"/>
        <v>840035-MROGD-SM</v>
      </c>
      <c r="O3163" s="122" t="str">
        <f>IF(B3163="NET","",IF(B3163="","",IFERROR(VLOOKUP(N3163,EAN!$A:$B,2,FALSE),"MANGLER - MÅ OPPDATERE EAN-FANEN")))</f>
        <v>MANGLER - MÅ OPPDATERE EAN-FANEN</v>
      </c>
      <c r="P3163" s="119">
        <f t="shared" si="151"/>
        <v>0</v>
      </c>
      <c r="Q3163" s="119">
        <f t="shared" si="152"/>
        <v>0</v>
      </c>
    </row>
    <row r="3164" spans="1:17" x14ac:dyDescent="0.2">
      <c r="A3164" s="228">
        <v>840035</v>
      </c>
      <c r="B3164" s="228" t="s">
        <v>417</v>
      </c>
      <c r="C3164" s="228" t="s">
        <v>4204</v>
      </c>
      <c r="D3164" s="228" t="s">
        <v>679</v>
      </c>
      <c r="E3164" s="228" t="s">
        <v>678</v>
      </c>
      <c r="F3164" s="228" t="s">
        <v>86</v>
      </c>
      <c r="G3164" s="228" t="s">
        <v>504</v>
      </c>
      <c r="H3164" s="228">
        <v>0</v>
      </c>
      <c r="I3164" s="228">
        <v>0</v>
      </c>
      <c r="J3164" s="228">
        <v>0</v>
      </c>
      <c r="K3164" s="228">
        <v>0</v>
      </c>
      <c r="L3164" s="231">
        <v>0</v>
      </c>
      <c r="N3164" s="119" t="str">
        <f t="shared" si="150"/>
        <v>840035-MROGD-ML</v>
      </c>
      <c r="O3164" s="122" t="str">
        <f>IF(B3164="NET","",IF(B3164="","",IFERROR(VLOOKUP(N3164,EAN!$A:$B,2,FALSE),"MANGLER - MÅ OPPDATERE EAN-FANEN")))</f>
        <v>MANGLER - MÅ OPPDATERE EAN-FANEN</v>
      </c>
      <c r="P3164" s="119">
        <f t="shared" si="151"/>
        <v>0</v>
      </c>
      <c r="Q3164" s="119">
        <f t="shared" si="152"/>
        <v>0</v>
      </c>
    </row>
    <row r="3165" spans="1:17" x14ac:dyDescent="0.2">
      <c r="A3165" s="228">
        <v>840035</v>
      </c>
      <c r="B3165" s="228" t="s">
        <v>417</v>
      </c>
      <c r="C3165" s="228" t="s">
        <v>4204</v>
      </c>
      <c r="D3165" s="228" t="s">
        <v>680</v>
      </c>
      <c r="E3165" s="228" t="s">
        <v>678</v>
      </c>
      <c r="F3165" s="228" t="s">
        <v>87</v>
      </c>
      <c r="G3165" s="228" t="s">
        <v>504</v>
      </c>
      <c r="H3165" s="228">
        <v>45</v>
      </c>
      <c r="I3165" s="228">
        <v>45</v>
      </c>
      <c r="J3165" s="228">
        <v>45</v>
      </c>
      <c r="K3165" s="228">
        <v>45</v>
      </c>
      <c r="L3165" s="231">
        <v>45</v>
      </c>
      <c r="N3165" s="119" t="str">
        <f t="shared" si="150"/>
        <v>840035-MROGD-LXL</v>
      </c>
      <c r="O3165" s="122" t="str">
        <f>IF(B3165="NET","",IF(B3165="","",IFERROR(VLOOKUP(N3165,EAN!$A:$B,2,FALSE),"MANGLER - MÅ OPPDATERE EAN-FANEN")))</f>
        <v>MANGLER - MÅ OPPDATERE EAN-FANEN</v>
      </c>
      <c r="P3165" s="119">
        <f t="shared" si="151"/>
        <v>45</v>
      </c>
      <c r="Q3165" s="119">
        <f t="shared" si="152"/>
        <v>45</v>
      </c>
    </row>
    <row r="3166" spans="1:17" x14ac:dyDescent="0.2">
      <c r="A3166" s="228">
        <v>840035</v>
      </c>
      <c r="B3166" s="228" t="s">
        <v>417</v>
      </c>
      <c r="C3166" s="228" t="s">
        <v>4204</v>
      </c>
      <c r="D3166" s="228" t="s">
        <v>213</v>
      </c>
      <c r="E3166" s="228" t="s">
        <v>197</v>
      </c>
      <c r="F3166" s="228" t="s">
        <v>85</v>
      </c>
      <c r="G3166" s="228" t="s">
        <v>504</v>
      </c>
      <c r="H3166" s="228">
        <v>0</v>
      </c>
      <c r="I3166" s="228">
        <v>0</v>
      </c>
      <c r="J3166" s="228">
        <v>0</v>
      </c>
      <c r="K3166" s="228">
        <v>0</v>
      </c>
      <c r="L3166" s="231">
        <v>0</v>
      </c>
      <c r="N3166" s="119" t="str">
        <f t="shared" si="150"/>
        <v>840035-MSBMC-SM</v>
      </c>
      <c r="O3166" s="122" t="str">
        <f>IF(B3166="NET","",IF(B3166="","",IFERROR(VLOOKUP(N3166,EAN!$A:$B,2,FALSE),"MANGLER - MÅ OPPDATERE EAN-FANEN")))</f>
        <v>MANGLER - MÅ OPPDATERE EAN-FANEN</v>
      </c>
      <c r="P3166" s="119">
        <f t="shared" si="151"/>
        <v>0</v>
      </c>
      <c r="Q3166" s="119">
        <f t="shared" si="152"/>
        <v>0</v>
      </c>
    </row>
    <row r="3167" spans="1:17" x14ac:dyDescent="0.2">
      <c r="A3167" s="228">
        <v>840035</v>
      </c>
      <c r="B3167" s="228" t="s">
        <v>417</v>
      </c>
      <c r="C3167" s="228" t="s">
        <v>4204</v>
      </c>
      <c r="D3167" s="228" t="s">
        <v>214</v>
      </c>
      <c r="E3167" s="228" t="s">
        <v>197</v>
      </c>
      <c r="F3167" s="228" t="s">
        <v>86</v>
      </c>
      <c r="G3167" s="228" t="s">
        <v>504</v>
      </c>
      <c r="H3167" s="228">
        <v>1</v>
      </c>
      <c r="I3167" s="228">
        <v>1</v>
      </c>
      <c r="J3167" s="228">
        <v>1</v>
      </c>
      <c r="K3167" s="228">
        <v>1</v>
      </c>
      <c r="L3167" s="231">
        <v>1</v>
      </c>
      <c r="N3167" s="119" t="str">
        <f t="shared" si="150"/>
        <v>840035-MSBMC-ML</v>
      </c>
      <c r="O3167" s="122" t="str">
        <f>IF(B3167="NET","",IF(B3167="","",IFERROR(VLOOKUP(N3167,EAN!$A:$B,2,FALSE),"MANGLER - MÅ OPPDATERE EAN-FANEN")))</f>
        <v>MANGLER - MÅ OPPDATERE EAN-FANEN</v>
      </c>
      <c r="P3167" s="119">
        <f t="shared" si="151"/>
        <v>1</v>
      </c>
      <c r="Q3167" s="119">
        <f t="shared" si="152"/>
        <v>1</v>
      </c>
    </row>
    <row r="3168" spans="1:17" x14ac:dyDescent="0.2">
      <c r="A3168" s="228">
        <v>840035</v>
      </c>
      <c r="B3168" s="228" t="s">
        <v>417</v>
      </c>
      <c r="C3168" s="228" t="s">
        <v>4204</v>
      </c>
      <c r="D3168" s="228" t="s">
        <v>215</v>
      </c>
      <c r="E3168" s="228" t="s">
        <v>197</v>
      </c>
      <c r="F3168" s="228" t="s">
        <v>87</v>
      </c>
      <c r="G3168" s="228" t="s">
        <v>504</v>
      </c>
      <c r="H3168" s="228">
        <v>1</v>
      </c>
      <c r="I3168" s="228">
        <v>1</v>
      </c>
      <c r="J3168" s="228">
        <v>1</v>
      </c>
      <c r="K3168" s="228">
        <v>1</v>
      </c>
      <c r="L3168" s="231">
        <v>1</v>
      </c>
      <c r="N3168" s="119" t="str">
        <f t="shared" si="150"/>
        <v>840035-MSBMC-LXL</v>
      </c>
      <c r="O3168" s="122" t="str">
        <f>IF(B3168="NET","",IF(B3168="","",IFERROR(VLOOKUP(N3168,EAN!$A:$B,2,FALSE),"MANGLER - MÅ OPPDATERE EAN-FANEN")))</f>
        <v>MANGLER - MÅ OPPDATERE EAN-FANEN</v>
      </c>
      <c r="P3168" s="119">
        <f t="shared" si="151"/>
        <v>1</v>
      </c>
      <c r="Q3168" s="119">
        <f t="shared" si="152"/>
        <v>1</v>
      </c>
    </row>
    <row r="3169" spans="1:17" x14ac:dyDescent="0.2">
      <c r="A3169" s="228">
        <v>840035</v>
      </c>
      <c r="B3169" s="228" t="s">
        <v>417</v>
      </c>
      <c r="C3169" s="228" t="s">
        <v>4204</v>
      </c>
      <c r="D3169" s="228" t="s">
        <v>3574</v>
      </c>
      <c r="E3169" s="228" t="s">
        <v>3575</v>
      </c>
      <c r="F3169" s="228" t="s">
        <v>85</v>
      </c>
      <c r="G3169" s="228" t="s">
        <v>128</v>
      </c>
      <c r="H3169" s="228">
        <v>0</v>
      </c>
      <c r="I3169" s="228">
        <v>0</v>
      </c>
      <c r="J3169" s="228">
        <v>0</v>
      </c>
      <c r="K3169" s="228">
        <v>0</v>
      </c>
      <c r="L3169" s="231">
        <v>0</v>
      </c>
      <c r="N3169" s="119" t="str">
        <f t="shared" si="150"/>
        <v>840035-MSHBL-SM</v>
      </c>
      <c r="O3169" s="122" t="str">
        <f>IF(B3169="NET","",IF(B3169="","",IFERROR(VLOOKUP(N3169,EAN!$A:$B,2,FALSE),"MANGLER - MÅ OPPDATERE EAN-FANEN")))</f>
        <v>MANGLER - MÅ OPPDATERE EAN-FANEN</v>
      </c>
      <c r="P3169" s="119">
        <f t="shared" si="151"/>
        <v>0</v>
      </c>
      <c r="Q3169" s="119">
        <f t="shared" si="152"/>
        <v>0</v>
      </c>
    </row>
    <row r="3170" spans="1:17" x14ac:dyDescent="0.2">
      <c r="A3170" s="228">
        <v>840035</v>
      </c>
      <c r="B3170" s="228" t="s">
        <v>417</v>
      </c>
      <c r="C3170" s="228" t="s">
        <v>4204</v>
      </c>
      <c r="D3170" s="228" t="s">
        <v>3576</v>
      </c>
      <c r="E3170" s="228" t="s">
        <v>3575</v>
      </c>
      <c r="F3170" s="228" t="s">
        <v>86</v>
      </c>
      <c r="G3170" s="228" t="s">
        <v>128</v>
      </c>
      <c r="H3170" s="228">
        <v>0</v>
      </c>
      <c r="I3170" s="228">
        <v>0</v>
      </c>
      <c r="J3170" s="228">
        <v>0</v>
      </c>
      <c r="K3170" s="228">
        <v>0</v>
      </c>
      <c r="L3170" s="231">
        <v>0</v>
      </c>
      <c r="N3170" s="119" t="str">
        <f t="shared" si="150"/>
        <v>840035-MSHBL-ML</v>
      </c>
      <c r="O3170" s="122" t="str">
        <f>IF(B3170="NET","",IF(B3170="","",IFERROR(VLOOKUP(N3170,EAN!$A:$B,2,FALSE),"MANGLER - MÅ OPPDATERE EAN-FANEN")))</f>
        <v>MANGLER - MÅ OPPDATERE EAN-FANEN</v>
      </c>
      <c r="P3170" s="119">
        <f t="shared" si="151"/>
        <v>0</v>
      </c>
      <c r="Q3170" s="119">
        <f t="shared" si="152"/>
        <v>0</v>
      </c>
    </row>
    <row r="3171" spans="1:17" x14ac:dyDescent="0.2">
      <c r="A3171" s="228">
        <v>840035</v>
      </c>
      <c r="B3171" s="228" t="s">
        <v>417</v>
      </c>
      <c r="C3171" s="228" t="s">
        <v>4204</v>
      </c>
      <c r="D3171" s="228" t="s">
        <v>3577</v>
      </c>
      <c r="E3171" s="228" t="s">
        <v>3575</v>
      </c>
      <c r="F3171" s="228" t="s">
        <v>87</v>
      </c>
      <c r="G3171" s="228" t="s">
        <v>128</v>
      </c>
      <c r="H3171" s="228">
        <v>0</v>
      </c>
      <c r="I3171" s="228">
        <v>0</v>
      </c>
      <c r="J3171" s="228">
        <v>0</v>
      </c>
      <c r="K3171" s="228">
        <v>0</v>
      </c>
      <c r="L3171" s="231">
        <v>0</v>
      </c>
      <c r="N3171" s="119" t="str">
        <f t="shared" si="150"/>
        <v>840035-MSHBL-LXL</v>
      </c>
      <c r="O3171" s="122" t="str">
        <f>IF(B3171="NET","",IF(B3171="","",IFERROR(VLOOKUP(N3171,EAN!$A:$B,2,FALSE),"MANGLER - MÅ OPPDATERE EAN-FANEN")))</f>
        <v>MANGLER - MÅ OPPDATERE EAN-FANEN</v>
      </c>
      <c r="P3171" s="119">
        <f t="shared" si="151"/>
        <v>0</v>
      </c>
      <c r="Q3171" s="119">
        <f t="shared" si="152"/>
        <v>0</v>
      </c>
    </row>
    <row r="3172" spans="1:17" x14ac:dyDescent="0.2">
      <c r="A3172" s="228">
        <v>840035</v>
      </c>
      <c r="B3172" s="228" t="s">
        <v>417</v>
      </c>
      <c r="C3172" s="228" t="s">
        <v>4204</v>
      </c>
      <c r="D3172" s="228" t="s">
        <v>173</v>
      </c>
      <c r="E3172" s="228" t="s">
        <v>90</v>
      </c>
      <c r="F3172" s="228" t="s">
        <v>85</v>
      </c>
      <c r="G3172" s="228" t="s">
        <v>128</v>
      </c>
      <c r="H3172" s="228">
        <v>0</v>
      </c>
      <c r="I3172" s="228">
        <v>0</v>
      </c>
      <c r="J3172" s="228">
        <v>0</v>
      </c>
      <c r="K3172" s="228">
        <v>0</v>
      </c>
      <c r="L3172" s="231">
        <v>0</v>
      </c>
      <c r="N3172" s="119" t="str">
        <f t="shared" si="150"/>
        <v>840035-MWHTE-SM</v>
      </c>
      <c r="O3172" s="122" t="str">
        <f>IF(B3172="NET","",IF(B3172="","",IFERROR(VLOOKUP(N3172,EAN!$A:$B,2,FALSE),"MANGLER - MÅ OPPDATERE EAN-FANEN")))</f>
        <v>MANGLER - MÅ OPPDATERE EAN-FANEN</v>
      </c>
      <c r="P3172" s="119">
        <f t="shared" si="151"/>
        <v>0</v>
      </c>
      <c r="Q3172" s="119">
        <f t="shared" si="152"/>
        <v>0</v>
      </c>
    </row>
    <row r="3173" spans="1:17" x14ac:dyDescent="0.2">
      <c r="A3173" s="228">
        <v>840035</v>
      </c>
      <c r="B3173" s="228" t="s">
        <v>417</v>
      </c>
      <c r="C3173" s="228" t="s">
        <v>4204</v>
      </c>
      <c r="D3173" s="228" t="s">
        <v>174</v>
      </c>
      <c r="E3173" s="228" t="s">
        <v>90</v>
      </c>
      <c r="F3173" s="228" t="s">
        <v>86</v>
      </c>
      <c r="G3173" s="228" t="s">
        <v>128</v>
      </c>
      <c r="H3173" s="228">
        <v>6</v>
      </c>
      <c r="I3173" s="228">
        <v>6</v>
      </c>
      <c r="J3173" s="228">
        <v>6</v>
      </c>
      <c r="K3173" s="228">
        <v>6</v>
      </c>
      <c r="L3173" s="231">
        <v>6</v>
      </c>
      <c r="N3173" s="119" t="str">
        <f t="shared" si="150"/>
        <v>840035-MWHTE-ML</v>
      </c>
      <c r="O3173" s="122" t="str">
        <f>IF(B3173="NET","",IF(B3173="","",IFERROR(VLOOKUP(N3173,EAN!$A:$B,2,FALSE),"MANGLER - MÅ OPPDATERE EAN-FANEN")))</f>
        <v>MANGLER - MÅ OPPDATERE EAN-FANEN</v>
      </c>
      <c r="P3173" s="119">
        <f t="shared" si="151"/>
        <v>6</v>
      </c>
      <c r="Q3173" s="119">
        <f t="shared" si="152"/>
        <v>6</v>
      </c>
    </row>
    <row r="3174" spans="1:17" x14ac:dyDescent="0.2">
      <c r="A3174" s="228">
        <v>840035</v>
      </c>
      <c r="B3174" s="228" t="s">
        <v>417</v>
      </c>
      <c r="C3174" s="228" t="s">
        <v>4204</v>
      </c>
      <c r="D3174" s="228" t="s">
        <v>175</v>
      </c>
      <c r="E3174" s="228" t="s">
        <v>90</v>
      </c>
      <c r="F3174" s="228" t="s">
        <v>87</v>
      </c>
      <c r="G3174" s="228" t="s">
        <v>128</v>
      </c>
      <c r="H3174" s="228">
        <v>1</v>
      </c>
      <c r="I3174" s="228">
        <v>1</v>
      </c>
      <c r="J3174" s="228">
        <v>1</v>
      </c>
      <c r="K3174" s="228">
        <v>1</v>
      </c>
      <c r="L3174" s="231">
        <v>1</v>
      </c>
      <c r="N3174" s="119" t="str">
        <f t="shared" si="150"/>
        <v>840035-MWHTE-LXL</v>
      </c>
      <c r="O3174" s="122" t="str">
        <f>IF(B3174="NET","",IF(B3174="","",IFERROR(VLOOKUP(N3174,EAN!$A:$B,2,FALSE),"MANGLER - MÅ OPPDATERE EAN-FANEN")))</f>
        <v>MANGLER - MÅ OPPDATERE EAN-FANEN</v>
      </c>
      <c r="P3174" s="119">
        <f t="shared" si="151"/>
        <v>1</v>
      </c>
      <c r="Q3174" s="119">
        <f t="shared" si="152"/>
        <v>1</v>
      </c>
    </row>
    <row r="3175" spans="1:17" x14ac:dyDescent="0.2">
      <c r="A3175" s="228">
        <v>840035</v>
      </c>
      <c r="B3175" s="228" t="s">
        <v>417</v>
      </c>
      <c r="C3175" s="228" t="s">
        <v>4204</v>
      </c>
      <c r="D3175" s="228" t="s">
        <v>3578</v>
      </c>
      <c r="E3175" s="228" t="s">
        <v>94</v>
      </c>
      <c r="F3175" s="228" t="s">
        <v>85</v>
      </c>
      <c r="G3175" s="228" t="s">
        <v>504</v>
      </c>
      <c r="H3175" s="228">
        <v>0</v>
      </c>
      <c r="I3175" s="228">
        <v>0</v>
      </c>
      <c r="J3175" s="228">
        <v>0</v>
      </c>
      <c r="K3175" s="228">
        <v>0</v>
      </c>
      <c r="L3175" s="231">
        <v>0</v>
      </c>
      <c r="N3175" s="119" t="str">
        <f t="shared" si="150"/>
        <v>840035-NAVY-SM</v>
      </c>
      <c r="O3175" s="122" t="str">
        <f>IF(B3175="NET","",IF(B3175="","",IFERROR(VLOOKUP(N3175,EAN!$A:$B,2,FALSE),"MANGLER - MÅ OPPDATERE EAN-FANEN")))</f>
        <v>MANGLER - MÅ OPPDATERE EAN-FANEN</v>
      </c>
      <c r="P3175" s="119">
        <f t="shared" si="151"/>
        <v>0</v>
      </c>
      <c r="Q3175" s="119">
        <f t="shared" si="152"/>
        <v>0</v>
      </c>
    </row>
    <row r="3176" spans="1:17" x14ac:dyDescent="0.2">
      <c r="A3176" s="228">
        <v>840035</v>
      </c>
      <c r="B3176" s="228" t="s">
        <v>417</v>
      </c>
      <c r="C3176" s="228" t="s">
        <v>4204</v>
      </c>
      <c r="D3176" s="228" t="s">
        <v>3579</v>
      </c>
      <c r="E3176" s="228" t="s">
        <v>94</v>
      </c>
      <c r="F3176" s="228" t="s">
        <v>86</v>
      </c>
      <c r="G3176" s="228" t="s">
        <v>504</v>
      </c>
      <c r="H3176" s="228">
        <v>0</v>
      </c>
      <c r="I3176" s="228">
        <v>0</v>
      </c>
      <c r="J3176" s="228">
        <v>0</v>
      </c>
      <c r="K3176" s="228">
        <v>0</v>
      </c>
      <c r="L3176" s="231">
        <v>0</v>
      </c>
      <c r="N3176" s="119" t="str">
        <f t="shared" si="150"/>
        <v>840035-NAVY-ML</v>
      </c>
      <c r="O3176" s="122" t="str">
        <f>IF(B3176="NET","",IF(B3176="","",IFERROR(VLOOKUP(N3176,EAN!$A:$B,2,FALSE),"MANGLER - MÅ OPPDATERE EAN-FANEN")))</f>
        <v>MANGLER - MÅ OPPDATERE EAN-FANEN</v>
      </c>
      <c r="P3176" s="119">
        <f t="shared" si="151"/>
        <v>0</v>
      </c>
      <c r="Q3176" s="119">
        <f t="shared" si="152"/>
        <v>0</v>
      </c>
    </row>
    <row r="3177" spans="1:17" x14ac:dyDescent="0.2">
      <c r="A3177" s="228">
        <v>840035</v>
      </c>
      <c r="B3177" s="228" t="s">
        <v>417</v>
      </c>
      <c r="C3177" s="228" t="s">
        <v>4204</v>
      </c>
      <c r="D3177" s="228" t="s">
        <v>3580</v>
      </c>
      <c r="E3177" s="228" t="s">
        <v>94</v>
      </c>
      <c r="F3177" s="228" t="s">
        <v>87</v>
      </c>
      <c r="G3177" s="228" t="s">
        <v>504</v>
      </c>
      <c r="H3177" s="228">
        <v>0</v>
      </c>
      <c r="I3177" s="228">
        <v>0</v>
      </c>
      <c r="J3177" s="228">
        <v>0</v>
      </c>
      <c r="K3177" s="228">
        <v>0</v>
      </c>
      <c r="L3177" s="231">
        <v>0</v>
      </c>
      <c r="N3177" s="119" t="str">
        <f t="shared" si="150"/>
        <v>840035-NAVY-LXL</v>
      </c>
      <c r="O3177" s="122" t="str">
        <f>IF(B3177="NET","",IF(B3177="","",IFERROR(VLOOKUP(N3177,EAN!$A:$B,2,FALSE),"MANGLER - MÅ OPPDATERE EAN-FANEN")))</f>
        <v>MANGLER - MÅ OPPDATERE EAN-FANEN</v>
      </c>
      <c r="P3177" s="119">
        <f t="shared" si="151"/>
        <v>0</v>
      </c>
      <c r="Q3177" s="119">
        <f t="shared" si="152"/>
        <v>0</v>
      </c>
    </row>
    <row r="3178" spans="1:17" x14ac:dyDescent="0.2">
      <c r="A3178" s="228">
        <v>840035</v>
      </c>
      <c r="B3178" s="228" t="s">
        <v>417</v>
      </c>
      <c r="C3178" s="228" t="s">
        <v>4204</v>
      </c>
      <c r="D3178" s="228" t="s">
        <v>3581</v>
      </c>
      <c r="E3178" s="228" t="s">
        <v>95</v>
      </c>
      <c r="F3178" s="228" t="s">
        <v>85</v>
      </c>
      <c r="G3178" s="228" t="s">
        <v>504</v>
      </c>
      <c r="H3178" s="228">
        <v>0</v>
      </c>
      <c r="I3178" s="228">
        <v>0</v>
      </c>
      <c r="J3178" s="228">
        <v>0</v>
      </c>
      <c r="K3178" s="228">
        <v>0</v>
      </c>
      <c r="L3178" s="231">
        <v>0</v>
      </c>
      <c r="N3178" s="119" t="str">
        <f t="shared" si="150"/>
        <v>840035-OEDRB-SM</v>
      </c>
      <c r="O3178" s="122" t="str">
        <f>IF(B3178="NET","",IF(B3178="","",IFERROR(VLOOKUP(N3178,EAN!$A:$B,2,FALSE),"MANGLER - MÅ OPPDATERE EAN-FANEN")))</f>
        <v>MANGLER - MÅ OPPDATERE EAN-FANEN</v>
      </c>
      <c r="P3178" s="119">
        <f t="shared" si="151"/>
        <v>0</v>
      </c>
      <c r="Q3178" s="119">
        <f t="shared" si="152"/>
        <v>0</v>
      </c>
    </row>
    <row r="3179" spans="1:17" x14ac:dyDescent="0.2">
      <c r="A3179" s="228">
        <v>840035</v>
      </c>
      <c r="B3179" s="228" t="s">
        <v>417</v>
      </c>
      <c r="C3179" s="228" t="s">
        <v>4204</v>
      </c>
      <c r="D3179" s="228" t="s">
        <v>3582</v>
      </c>
      <c r="E3179" s="228" t="s">
        <v>95</v>
      </c>
      <c r="F3179" s="228" t="s">
        <v>86</v>
      </c>
      <c r="G3179" s="228" t="s">
        <v>504</v>
      </c>
      <c r="H3179" s="228">
        <v>0</v>
      </c>
      <c r="I3179" s="228">
        <v>0</v>
      </c>
      <c r="J3179" s="228">
        <v>0</v>
      </c>
      <c r="K3179" s="228">
        <v>0</v>
      </c>
      <c r="L3179" s="231">
        <v>0</v>
      </c>
      <c r="N3179" s="119" t="str">
        <f t="shared" si="150"/>
        <v>840035-OEDRB-ML</v>
      </c>
      <c r="O3179" s="122" t="str">
        <f>IF(B3179="NET","",IF(B3179="","",IFERROR(VLOOKUP(N3179,EAN!$A:$B,2,FALSE),"MANGLER - MÅ OPPDATERE EAN-FANEN")))</f>
        <v>MANGLER - MÅ OPPDATERE EAN-FANEN</v>
      </c>
      <c r="P3179" s="119">
        <f t="shared" si="151"/>
        <v>0</v>
      </c>
      <c r="Q3179" s="119">
        <f t="shared" si="152"/>
        <v>0</v>
      </c>
    </row>
    <row r="3180" spans="1:17" x14ac:dyDescent="0.2">
      <c r="A3180" s="228">
        <v>840035</v>
      </c>
      <c r="B3180" s="228" t="s">
        <v>417</v>
      </c>
      <c r="C3180" s="228" t="s">
        <v>4204</v>
      </c>
      <c r="D3180" s="228" t="s">
        <v>3583</v>
      </c>
      <c r="E3180" s="228" t="s">
        <v>95</v>
      </c>
      <c r="F3180" s="228" t="s">
        <v>87</v>
      </c>
      <c r="G3180" s="228" t="s">
        <v>504</v>
      </c>
      <c r="H3180" s="228">
        <v>0</v>
      </c>
      <c r="I3180" s="228">
        <v>0</v>
      </c>
      <c r="J3180" s="228">
        <v>0</v>
      </c>
      <c r="K3180" s="228">
        <v>0</v>
      </c>
      <c r="L3180" s="231">
        <v>0</v>
      </c>
      <c r="N3180" s="119" t="str">
        <f t="shared" si="150"/>
        <v>840035-OEDRB-LXL</v>
      </c>
      <c r="O3180" s="122" t="str">
        <f>IF(B3180="NET","",IF(B3180="","",IFERROR(VLOOKUP(N3180,EAN!$A:$B,2,FALSE),"MANGLER - MÅ OPPDATERE EAN-FANEN")))</f>
        <v>MANGLER - MÅ OPPDATERE EAN-FANEN</v>
      </c>
      <c r="P3180" s="119">
        <f t="shared" si="151"/>
        <v>0</v>
      </c>
      <c r="Q3180" s="119">
        <f t="shared" si="152"/>
        <v>0</v>
      </c>
    </row>
    <row r="3181" spans="1:17" x14ac:dyDescent="0.2">
      <c r="A3181" s="228">
        <v>840035</v>
      </c>
      <c r="B3181" s="228" t="s">
        <v>417</v>
      </c>
      <c r="C3181" s="228" t="s">
        <v>4204</v>
      </c>
      <c r="D3181" s="228" t="s">
        <v>3584</v>
      </c>
      <c r="E3181" s="228" t="s">
        <v>3585</v>
      </c>
      <c r="F3181" s="228" t="s">
        <v>85</v>
      </c>
      <c r="G3181" s="228" t="s">
        <v>504</v>
      </c>
      <c r="H3181" s="228">
        <v>0</v>
      </c>
      <c r="I3181" s="228">
        <v>0</v>
      </c>
      <c r="J3181" s="228">
        <v>0</v>
      </c>
      <c r="K3181" s="228">
        <v>0</v>
      </c>
      <c r="L3181" s="231">
        <v>0</v>
      </c>
      <c r="N3181" s="119" t="str">
        <f t="shared" si="150"/>
        <v>840035-SGMCH-SM</v>
      </c>
      <c r="O3181" s="122" t="str">
        <f>IF(B3181="NET","",IF(B3181="","",IFERROR(VLOOKUP(N3181,EAN!$A:$B,2,FALSE),"MANGLER - MÅ OPPDATERE EAN-FANEN")))</f>
        <v>MANGLER - MÅ OPPDATERE EAN-FANEN</v>
      </c>
      <c r="P3181" s="119">
        <f t="shared" si="151"/>
        <v>0</v>
      </c>
      <c r="Q3181" s="119">
        <f t="shared" si="152"/>
        <v>0</v>
      </c>
    </row>
    <row r="3182" spans="1:17" x14ac:dyDescent="0.2">
      <c r="A3182" s="228">
        <v>840035</v>
      </c>
      <c r="B3182" s="228" t="s">
        <v>417</v>
      </c>
      <c r="C3182" s="228" t="s">
        <v>4204</v>
      </c>
      <c r="D3182" s="228" t="s">
        <v>3586</v>
      </c>
      <c r="E3182" s="228" t="s">
        <v>3585</v>
      </c>
      <c r="F3182" s="228" t="s">
        <v>86</v>
      </c>
      <c r="G3182" s="228" t="s">
        <v>504</v>
      </c>
      <c r="H3182" s="228">
        <v>0</v>
      </c>
      <c r="I3182" s="228">
        <v>0</v>
      </c>
      <c r="J3182" s="228">
        <v>0</v>
      </c>
      <c r="K3182" s="228">
        <v>0</v>
      </c>
      <c r="L3182" s="231">
        <v>0</v>
      </c>
      <c r="N3182" s="119" t="str">
        <f t="shared" si="150"/>
        <v>840035-SGMCH-ML</v>
      </c>
      <c r="O3182" s="122" t="str">
        <f>IF(B3182="NET","",IF(B3182="","",IFERROR(VLOOKUP(N3182,EAN!$A:$B,2,FALSE),"MANGLER - MÅ OPPDATERE EAN-FANEN")))</f>
        <v>MANGLER - MÅ OPPDATERE EAN-FANEN</v>
      </c>
      <c r="P3182" s="119">
        <f t="shared" si="151"/>
        <v>0</v>
      </c>
      <c r="Q3182" s="119">
        <f t="shared" si="152"/>
        <v>0</v>
      </c>
    </row>
    <row r="3183" spans="1:17" x14ac:dyDescent="0.2">
      <c r="A3183" s="228">
        <v>840035</v>
      </c>
      <c r="B3183" s="228" t="s">
        <v>417</v>
      </c>
      <c r="C3183" s="228" t="s">
        <v>4204</v>
      </c>
      <c r="D3183" s="228" t="s">
        <v>3587</v>
      </c>
      <c r="E3183" s="228" t="s">
        <v>3585</v>
      </c>
      <c r="F3183" s="228" t="s">
        <v>87</v>
      </c>
      <c r="G3183" s="228" t="s">
        <v>504</v>
      </c>
      <c r="H3183" s="228">
        <v>0</v>
      </c>
      <c r="I3183" s="228">
        <v>0</v>
      </c>
      <c r="J3183" s="228">
        <v>0</v>
      </c>
      <c r="K3183" s="228">
        <v>0</v>
      </c>
      <c r="L3183" s="231">
        <v>0</v>
      </c>
      <c r="N3183" s="119" t="str">
        <f t="shared" si="150"/>
        <v>840035-SGMCH-LXL</v>
      </c>
      <c r="O3183" s="122" t="str">
        <f>IF(B3183="NET","",IF(B3183="","",IFERROR(VLOOKUP(N3183,EAN!$A:$B,2,FALSE),"MANGLER - MÅ OPPDATERE EAN-FANEN")))</f>
        <v>MANGLER - MÅ OPPDATERE EAN-FANEN</v>
      </c>
      <c r="P3183" s="119">
        <f t="shared" si="151"/>
        <v>0</v>
      </c>
      <c r="Q3183" s="119">
        <f t="shared" si="152"/>
        <v>0</v>
      </c>
    </row>
    <row r="3184" spans="1:17" x14ac:dyDescent="0.2">
      <c r="A3184" s="228">
        <v>840035</v>
      </c>
      <c r="B3184" s="228" t="s">
        <v>417</v>
      </c>
      <c r="C3184" s="228" t="s">
        <v>4204</v>
      </c>
      <c r="D3184" s="228" t="s">
        <v>176</v>
      </c>
      <c r="E3184" s="228" t="s">
        <v>102</v>
      </c>
      <c r="F3184" s="228" t="s">
        <v>85</v>
      </c>
      <c r="G3184" s="228" t="s">
        <v>504</v>
      </c>
      <c r="H3184" s="228">
        <v>0</v>
      </c>
      <c r="I3184" s="228">
        <v>0</v>
      </c>
      <c r="J3184" s="228">
        <v>0</v>
      </c>
      <c r="K3184" s="228">
        <v>0</v>
      </c>
      <c r="L3184" s="231">
        <v>0</v>
      </c>
      <c r="N3184" s="119" t="str">
        <f t="shared" si="150"/>
        <v>840035-SGRME-SM</v>
      </c>
      <c r="O3184" s="122" t="str">
        <f>IF(B3184="NET","",IF(B3184="","",IFERROR(VLOOKUP(N3184,EAN!$A:$B,2,FALSE),"MANGLER - MÅ OPPDATERE EAN-FANEN")))</f>
        <v>MANGLER - MÅ OPPDATERE EAN-FANEN</v>
      </c>
      <c r="P3184" s="119">
        <f t="shared" si="151"/>
        <v>0</v>
      </c>
      <c r="Q3184" s="119">
        <f t="shared" si="152"/>
        <v>0</v>
      </c>
    </row>
    <row r="3185" spans="1:17" x14ac:dyDescent="0.2">
      <c r="A3185" s="228">
        <v>840035</v>
      </c>
      <c r="B3185" s="228" t="s">
        <v>417</v>
      </c>
      <c r="C3185" s="228" t="s">
        <v>4204</v>
      </c>
      <c r="D3185" s="228" t="s">
        <v>177</v>
      </c>
      <c r="E3185" s="228" t="s">
        <v>102</v>
      </c>
      <c r="F3185" s="228" t="s">
        <v>86</v>
      </c>
      <c r="G3185" s="228" t="s">
        <v>504</v>
      </c>
      <c r="H3185" s="228">
        <v>0</v>
      </c>
      <c r="I3185" s="228">
        <v>0</v>
      </c>
      <c r="J3185" s="228">
        <v>0</v>
      </c>
      <c r="K3185" s="228">
        <v>0</v>
      </c>
      <c r="L3185" s="231">
        <v>0</v>
      </c>
      <c r="N3185" s="119" t="str">
        <f t="shared" si="150"/>
        <v>840035-SGRME-ML</v>
      </c>
      <c r="O3185" s="122" t="str">
        <f>IF(B3185="NET","",IF(B3185="","",IFERROR(VLOOKUP(N3185,EAN!$A:$B,2,FALSE),"MANGLER - MÅ OPPDATERE EAN-FANEN")))</f>
        <v>MANGLER - MÅ OPPDATERE EAN-FANEN</v>
      </c>
      <c r="P3185" s="119">
        <f t="shared" si="151"/>
        <v>0</v>
      </c>
      <c r="Q3185" s="119">
        <f t="shared" si="152"/>
        <v>0</v>
      </c>
    </row>
    <row r="3186" spans="1:17" x14ac:dyDescent="0.2">
      <c r="A3186" s="228">
        <v>840035</v>
      </c>
      <c r="B3186" s="228" t="s">
        <v>417</v>
      </c>
      <c r="C3186" s="228" t="s">
        <v>4204</v>
      </c>
      <c r="D3186" s="228" t="s">
        <v>521</v>
      </c>
      <c r="E3186" s="228" t="s">
        <v>102</v>
      </c>
      <c r="F3186" s="228" t="s">
        <v>87</v>
      </c>
      <c r="G3186" s="228" t="s">
        <v>504</v>
      </c>
      <c r="H3186" s="228">
        <v>0</v>
      </c>
      <c r="I3186" s="228">
        <v>0</v>
      </c>
      <c r="J3186" s="228">
        <v>0</v>
      </c>
      <c r="K3186" s="228">
        <v>0</v>
      </c>
      <c r="L3186" s="231">
        <v>0</v>
      </c>
      <c r="N3186" s="119" t="str">
        <f t="shared" si="150"/>
        <v>840035-SGRME-LXL</v>
      </c>
      <c r="O3186" s="122" t="str">
        <f>IF(B3186="NET","",IF(B3186="","",IFERROR(VLOOKUP(N3186,EAN!$A:$B,2,FALSE),"MANGLER - MÅ OPPDATERE EAN-FANEN")))</f>
        <v>MANGLER - MÅ OPPDATERE EAN-FANEN</v>
      </c>
      <c r="P3186" s="119">
        <f t="shared" si="151"/>
        <v>0</v>
      </c>
      <c r="Q3186" s="119">
        <f t="shared" si="152"/>
        <v>0</v>
      </c>
    </row>
    <row r="3187" spans="1:17" x14ac:dyDescent="0.2">
      <c r="A3187" s="229">
        <v>840037</v>
      </c>
      <c r="B3187" s="228" t="s">
        <v>248</v>
      </c>
      <c r="C3187" s="228"/>
      <c r="D3187" s="228"/>
      <c r="E3187" s="228"/>
      <c r="F3187" s="228"/>
      <c r="G3187" s="228"/>
      <c r="H3187" s="229">
        <v>202226</v>
      </c>
      <c r="I3187" s="229">
        <v>202227</v>
      </c>
      <c r="J3187" s="229">
        <v>202228</v>
      </c>
      <c r="K3187" s="229">
        <v>202229</v>
      </c>
      <c r="L3187" s="232">
        <v>202234</v>
      </c>
      <c r="N3187" s="119" t="str">
        <f t="shared" si="150"/>
        <v>840037-</v>
      </c>
      <c r="O3187" s="122" t="str">
        <f>IF(B3187="NET","",IF(B3187="","",IFERROR(VLOOKUP(N3187,EAN!$A:$B,2,FALSE),"MANGLER - MÅ OPPDATERE EAN-FANEN")))</f>
        <v/>
      </c>
      <c r="P3187" s="119">
        <f t="shared" si="151"/>
        <v>202226</v>
      </c>
      <c r="Q3187" s="119">
        <f t="shared" si="152"/>
        <v>202234</v>
      </c>
    </row>
    <row r="3188" spans="1:17" x14ac:dyDescent="0.2">
      <c r="A3188" s="228">
        <v>840037</v>
      </c>
      <c r="B3188" s="228" t="s">
        <v>3588</v>
      </c>
      <c r="C3188" s="228" t="s">
        <v>4204</v>
      </c>
      <c r="D3188" s="228" t="s">
        <v>249</v>
      </c>
      <c r="E3188" s="228" t="s">
        <v>240</v>
      </c>
      <c r="F3188" s="228" t="s">
        <v>85</v>
      </c>
      <c r="G3188" s="228" t="s">
        <v>128</v>
      </c>
      <c r="H3188" s="228">
        <v>5</v>
      </c>
      <c r="I3188" s="228">
        <v>5</v>
      </c>
      <c r="J3188" s="228">
        <v>5</v>
      </c>
      <c r="K3188" s="228">
        <v>5</v>
      </c>
      <c r="L3188" s="231">
        <v>5</v>
      </c>
      <c r="N3188" s="119" t="str">
        <f t="shared" si="150"/>
        <v>840037-DTBLK-SM</v>
      </c>
      <c r="O3188" s="122" t="str">
        <f>IF(B3188="NET","",IF(B3188="","",IFERROR(VLOOKUP(N3188,EAN!$A:$B,2,FALSE),"MANGLER - MÅ OPPDATERE EAN-FANEN")))</f>
        <v>MANGLER - MÅ OPPDATERE EAN-FANEN</v>
      </c>
      <c r="P3188" s="119">
        <f t="shared" si="151"/>
        <v>5</v>
      </c>
      <c r="Q3188" s="119">
        <f t="shared" si="152"/>
        <v>5</v>
      </c>
    </row>
    <row r="3189" spans="1:17" x14ac:dyDescent="0.2">
      <c r="A3189" s="228">
        <v>840037</v>
      </c>
      <c r="B3189" s="228" t="s">
        <v>3588</v>
      </c>
      <c r="C3189" s="228" t="s">
        <v>4204</v>
      </c>
      <c r="D3189" s="228" t="s">
        <v>250</v>
      </c>
      <c r="E3189" s="228" t="s">
        <v>240</v>
      </c>
      <c r="F3189" s="228" t="s">
        <v>86</v>
      </c>
      <c r="G3189" s="228" t="s">
        <v>128</v>
      </c>
      <c r="H3189" s="228">
        <v>0</v>
      </c>
      <c r="I3189" s="228">
        <v>0</v>
      </c>
      <c r="J3189" s="228">
        <v>0</v>
      </c>
      <c r="K3189" s="228">
        <v>0</v>
      </c>
      <c r="L3189" s="231">
        <v>0</v>
      </c>
      <c r="N3189" s="119" t="str">
        <f t="shared" si="150"/>
        <v>840037-DTBLK-ML</v>
      </c>
      <c r="O3189" s="122" t="str">
        <f>IF(B3189="NET","",IF(B3189="","",IFERROR(VLOOKUP(N3189,EAN!$A:$B,2,FALSE),"MANGLER - MÅ OPPDATERE EAN-FANEN")))</f>
        <v>MANGLER - MÅ OPPDATERE EAN-FANEN</v>
      </c>
      <c r="P3189" s="119">
        <f t="shared" si="151"/>
        <v>0</v>
      </c>
      <c r="Q3189" s="119">
        <f t="shared" si="152"/>
        <v>0</v>
      </c>
    </row>
    <row r="3190" spans="1:17" x14ac:dyDescent="0.2">
      <c r="A3190" s="228">
        <v>840037</v>
      </c>
      <c r="B3190" s="228" t="s">
        <v>3588</v>
      </c>
      <c r="C3190" s="228" t="s">
        <v>4204</v>
      </c>
      <c r="D3190" s="228" t="s">
        <v>251</v>
      </c>
      <c r="E3190" s="228" t="s">
        <v>240</v>
      </c>
      <c r="F3190" s="228" t="s">
        <v>87</v>
      </c>
      <c r="G3190" s="228" t="s">
        <v>128</v>
      </c>
      <c r="H3190" s="228">
        <v>2</v>
      </c>
      <c r="I3190" s="228">
        <v>2</v>
      </c>
      <c r="J3190" s="228">
        <v>2</v>
      </c>
      <c r="K3190" s="228">
        <v>2</v>
      </c>
      <c r="L3190" s="231">
        <v>2</v>
      </c>
      <c r="N3190" s="119" t="str">
        <f t="shared" si="150"/>
        <v>840037-DTBLK-LXL</v>
      </c>
      <c r="O3190" s="122" t="str">
        <f>IF(B3190="NET","",IF(B3190="","",IFERROR(VLOOKUP(N3190,EAN!$A:$B,2,FALSE),"MANGLER - MÅ OPPDATERE EAN-FANEN")))</f>
        <v>MANGLER - MÅ OPPDATERE EAN-FANEN</v>
      </c>
      <c r="P3190" s="119">
        <f t="shared" si="151"/>
        <v>2</v>
      </c>
      <c r="Q3190" s="119">
        <f t="shared" si="152"/>
        <v>2</v>
      </c>
    </row>
    <row r="3191" spans="1:17" x14ac:dyDescent="0.2">
      <c r="A3191" s="228">
        <v>840037</v>
      </c>
      <c r="B3191" s="228" t="s">
        <v>3588</v>
      </c>
      <c r="C3191" s="228" t="s">
        <v>4204</v>
      </c>
      <c r="D3191" s="228" t="s">
        <v>3543</v>
      </c>
      <c r="E3191" s="228" t="s">
        <v>3544</v>
      </c>
      <c r="F3191" s="228" t="s">
        <v>85</v>
      </c>
      <c r="G3191" s="228" t="s">
        <v>128</v>
      </c>
      <c r="H3191" s="228">
        <v>0</v>
      </c>
      <c r="I3191" s="228">
        <v>0</v>
      </c>
      <c r="J3191" s="228">
        <v>0</v>
      </c>
      <c r="K3191" s="228">
        <v>0</v>
      </c>
      <c r="L3191" s="231">
        <v>0</v>
      </c>
      <c r="N3191" s="119" t="str">
        <f t="shared" si="150"/>
        <v>840037-MASEM-SM</v>
      </c>
      <c r="O3191" s="122" t="str">
        <f>IF(B3191="NET","",IF(B3191="","",IFERROR(VLOOKUP(N3191,EAN!$A:$B,2,FALSE),"MANGLER - MÅ OPPDATERE EAN-FANEN")))</f>
        <v>MANGLER - MÅ OPPDATERE EAN-FANEN</v>
      </c>
      <c r="P3191" s="119">
        <f t="shared" si="151"/>
        <v>0</v>
      </c>
      <c r="Q3191" s="119">
        <f t="shared" si="152"/>
        <v>0</v>
      </c>
    </row>
    <row r="3192" spans="1:17" x14ac:dyDescent="0.2">
      <c r="A3192" s="228">
        <v>840037</v>
      </c>
      <c r="B3192" s="228" t="s">
        <v>3588</v>
      </c>
      <c r="C3192" s="228" t="s">
        <v>4204</v>
      </c>
      <c r="D3192" s="228" t="s">
        <v>3545</v>
      </c>
      <c r="E3192" s="228" t="s">
        <v>3544</v>
      </c>
      <c r="F3192" s="228" t="s">
        <v>86</v>
      </c>
      <c r="G3192" s="228" t="s">
        <v>128</v>
      </c>
      <c r="H3192" s="228">
        <v>0</v>
      </c>
      <c r="I3192" s="228">
        <v>0</v>
      </c>
      <c r="J3192" s="228">
        <v>0</v>
      </c>
      <c r="K3192" s="228">
        <v>0</v>
      </c>
      <c r="L3192" s="231">
        <v>0</v>
      </c>
      <c r="N3192" s="119" t="str">
        <f t="shared" si="150"/>
        <v>840037-MASEM-ML</v>
      </c>
      <c r="O3192" s="122" t="str">
        <f>IF(B3192="NET","",IF(B3192="","",IFERROR(VLOOKUP(N3192,EAN!$A:$B,2,FALSE),"MANGLER - MÅ OPPDATERE EAN-FANEN")))</f>
        <v>MANGLER - MÅ OPPDATERE EAN-FANEN</v>
      </c>
      <c r="P3192" s="119">
        <f t="shared" si="151"/>
        <v>0</v>
      </c>
      <c r="Q3192" s="119">
        <f t="shared" si="152"/>
        <v>0</v>
      </c>
    </row>
    <row r="3193" spans="1:17" x14ac:dyDescent="0.2">
      <c r="A3193" s="228">
        <v>840037</v>
      </c>
      <c r="B3193" s="228" t="s">
        <v>3588</v>
      </c>
      <c r="C3193" s="228" t="s">
        <v>4204</v>
      </c>
      <c r="D3193" s="228" t="s">
        <v>3546</v>
      </c>
      <c r="E3193" s="228" t="s">
        <v>3544</v>
      </c>
      <c r="F3193" s="228" t="s">
        <v>87</v>
      </c>
      <c r="G3193" s="228" t="s">
        <v>128</v>
      </c>
      <c r="H3193" s="228">
        <v>0</v>
      </c>
      <c r="I3193" s="228">
        <v>0</v>
      </c>
      <c r="J3193" s="228">
        <v>0</v>
      </c>
      <c r="K3193" s="228">
        <v>0</v>
      </c>
      <c r="L3193" s="231">
        <v>0</v>
      </c>
      <c r="N3193" s="119" t="str">
        <f t="shared" si="150"/>
        <v>840037-MASEM-LXL</v>
      </c>
      <c r="O3193" s="122" t="str">
        <f>IF(B3193="NET","",IF(B3193="","",IFERROR(VLOOKUP(N3193,EAN!$A:$B,2,FALSE),"MANGLER - MÅ OPPDATERE EAN-FANEN")))</f>
        <v>MANGLER - MÅ OPPDATERE EAN-FANEN</v>
      </c>
      <c r="P3193" s="119">
        <f t="shared" si="151"/>
        <v>0</v>
      </c>
      <c r="Q3193" s="119">
        <f t="shared" si="152"/>
        <v>0</v>
      </c>
    </row>
    <row r="3194" spans="1:17" x14ac:dyDescent="0.2">
      <c r="A3194" s="228">
        <v>840037</v>
      </c>
      <c r="B3194" s="228" t="s">
        <v>3588</v>
      </c>
      <c r="C3194" s="228" t="s">
        <v>4204</v>
      </c>
      <c r="D3194" s="228" t="s">
        <v>3547</v>
      </c>
      <c r="E3194" s="228" t="s">
        <v>3548</v>
      </c>
      <c r="F3194" s="228" t="s">
        <v>85</v>
      </c>
      <c r="G3194" s="228" t="s">
        <v>128</v>
      </c>
      <c r="H3194" s="228">
        <v>0</v>
      </c>
      <c r="I3194" s="228">
        <v>0</v>
      </c>
      <c r="J3194" s="228">
        <v>0</v>
      </c>
      <c r="K3194" s="228">
        <v>0</v>
      </c>
      <c r="L3194" s="231">
        <v>0</v>
      </c>
      <c r="N3194" s="119" t="str">
        <f t="shared" si="150"/>
        <v>840037-MATHM-SM</v>
      </c>
      <c r="O3194" s="122" t="str">
        <f>IF(B3194="NET","",IF(B3194="","",IFERROR(VLOOKUP(N3194,EAN!$A:$B,2,FALSE),"MANGLER - MÅ OPPDATERE EAN-FANEN")))</f>
        <v>MANGLER - MÅ OPPDATERE EAN-FANEN</v>
      </c>
      <c r="P3194" s="119">
        <f t="shared" si="151"/>
        <v>0</v>
      </c>
      <c r="Q3194" s="119">
        <f t="shared" si="152"/>
        <v>0</v>
      </c>
    </row>
    <row r="3195" spans="1:17" x14ac:dyDescent="0.2">
      <c r="A3195" s="228">
        <v>840037</v>
      </c>
      <c r="B3195" s="228" t="s">
        <v>3588</v>
      </c>
      <c r="C3195" s="228" t="s">
        <v>4204</v>
      </c>
      <c r="D3195" s="228" t="s">
        <v>3549</v>
      </c>
      <c r="E3195" s="228" t="s">
        <v>3548</v>
      </c>
      <c r="F3195" s="228" t="s">
        <v>86</v>
      </c>
      <c r="G3195" s="228" t="s">
        <v>128</v>
      </c>
      <c r="H3195" s="228">
        <v>0</v>
      </c>
      <c r="I3195" s="228">
        <v>0</v>
      </c>
      <c r="J3195" s="228">
        <v>0</v>
      </c>
      <c r="K3195" s="228">
        <v>0</v>
      </c>
      <c r="L3195" s="231">
        <v>0</v>
      </c>
      <c r="N3195" s="119" t="str">
        <f t="shared" si="150"/>
        <v>840037-MATHM-ML</v>
      </c>
      <c r="O3195" s="122" t="str">
        <f>IF(B3195="NET","",IF(B3195="","",IFERROR(VLOOKUP(N3195,EAN!$A:$B,2,FALSE),"MANGLER - MÅ OPPDATERE EAN-FANEN")))</f>
        <v>MANGLER - MÅ OPPDATERE EAN-FANEN</v>
      </c>
      <c r="P3195" s="119">
        <f t="shared" si="151"/>
        <v>0</v>
      </c>
      <c r="Q3195" s="119">
        <f t="shared" si="152"/>
        <v>0</v>
      </c>
    </row>
    <row r="3196" spans="1:17" x14ac:dyDescent="0.2">
      <c r="A3196" s="228">
        <v>840037</v>
      </c>
      <c r="B3196" s="228" t="s">
        <v>3588</v>
      </c>
      <c r="C3196" s="228" t="s">
        <v>4204</v>
      </c>
      <c r="D3196" s="228" t="s">
        <v>3550</v>
      </c>
      <c r="E3196" s="228" t="s">
        <v>3548</v>
      </c>
      <c r="F3196" s="228" t="s">
        <v>87</v>
      </c>
      <c r="G3196" s="228" t="s">
        <v>128</v>
      </c>
      <c r="H3196" s="228">
        <v>0</v>
      </c>
      <c r="I3196" s="228">
        <v>0</v>
      </c>
      <c r="J3196" s="228">
        <v>0</v>
      </c>
      <c r="K3196" s="228">
        <v>0</v>
      </c>
      <c r="L3196" s="231">
        <v>0</v>
      </c>
      <c r="N3196" s="119" t="str">
        <f t="shared" si="150"/>
        <v>840037-MATHM-LXL</v>
      </c>
      <c r="O3196" s="122" t="str">
        <f>IF(B3196="NET","",IF(B3196="","",IFERROR(VLOOKUP(N3196,EAN!$A:$B,2,FALSE),"MANGLER - MÅ OPPDATERE EAN-FANEN")))</f>
        <v>MANGLER - MÅ OPPDATERE EAN-FANEN</v>
      </c>
      <c r="P3196" s="119">
        <f t="shared" si="151"/>
        <v>0</v>
      </c>
      <c r="Q3196" s="119">
        <f t="shared" si="152"/>
        <v>0</v>
      </c>
    </row>
    <row r="3197" spans="1:17" x14ac:dyDescent="0.2">
      <c r="A3197" s="228">
        <v>840037</v>
      </c>
      <c r="B3197" s="228" t="s">
        <v>3588</v>
      </c>
      <c r="C3197" s="228" t="s">
        <v>4204</v>
      </c>
      <c r="D3197" s="228" t="s">
        <v>3551</v>
      </c>
      <c r="E3197" s="228" t="s">
        <v>3552</v>
      </c>
      <c r="F3197" s="228" t="s">
        <v>85</v>
      </c>
      <c r="G3197" s="228" t="s">
        <v>504</v>
      </c>
      <c r="H3197" s="228">
        <v>0</v>
      </c>
      <c r="I3197" s="228">
        <v>0</v>
      </c>
      <c r="J3197" s="228">
        <v>0</v>
      </c>
      <c r="K3197" s="228">
        <v>0</v>
      </c>
      <c r="L3197" s="231">
        <v>0</v>
      </c>
      <c r="N3197" s="119" t="str">
        <f t="shared" si="150"/>
        <v>840037-MBBLU-SM</v>
      </c>
      <c r="O3197" s="122" t="str">
        <f>IF(B3197="NET","",IF(B3197="","",IFERROR(VLOOKUP(N3197,EAN!$A:$B,2,FALSE),"MANGLER - MÅ OPPDATERE EAN-FANEN")))</f>
        <v>MANGLER - MÅ OPPDATERE EAN-FANEN</v>
      </c>
      <c r="P3197" s="119">
        <f t="shared" si="151"/>
        <v>0</v>
      </c>
      <c r="Q3197" s="119">
        <f t="shared" si="152"/>
        <v>0</v>
      </c>
    </row>
    <row r="3198" spans="1:17" x14ac:dyDescent="0.2">
      <c r="A3198" s="228">
        <v>840037</v>
      </c>
      <c r="B3198" s="228" t="s">
        <v>3588</v>
      </c>
      <c r="C3198" s="228" t="s">
        <v>4204</v>
      </c>
      <c r="D3198" s="228" t="s">
        <v>3553</v>
      </c>
      <c r="E3198" s="228" t="s">
        <v>3552</v>
      </c>
      <c r="F3198" s="228" t="s">
        <v>86</v>
      </c>
      <c r="G3198" s="228" t="s">
        <v>504</v>
      </c>
      <c r="H3198" s="228">
        <v>1</v>
      </c>
      <c r="I3198" s="228">
        <v>1</v>
      </c>
      <c r="J3198" s="228">
        <v>1</v>
      </c>
      <c r="K3198" s="228">
        <v>1</v>
      </c>
      <c r="L3198" s="231">
        <v>1</v>
      </c>
      <c r="N3198" s="119" t="str">
        <f t="shared" si="150"/>
        <v>840037-MBBLU-ML</v>
      </c>
      <c r="O3198" s="122" t="str">
        <f>IF(B3198="NET","",IF(B3198="","",IFERROR(VLOOKUP(N3198,EAN!$A:$B,2,FALSE),"MANGLER - MÅ OPPDATERE EAN-FANEN")))</f>
        <v>MANGLER - MÅ OPPDATERE EAN-FANEN</v>
      </c>
      <c r="P3198" s="119">
        <f t="shared" si="151"/>
        <v>1</v>
      </c>
      <c r="Q3198" s="119">
        <f t="shared" si="152"/>
        <v>1</v>
      </c>
    </row>
    <row r="3199" spans="1:17" x14ac:dyDescent="0.2">
      <c r="A3199" s="228">
        <v>840037</v>
      </c>
      <c r="B3199" s="228" t="s">
        <v>3588</v>
      </c>
      <c r="C3199" s="228" t="s">
        <v>4204</v>
      </c>
      <c r="D3199" s="228" t="s">
        <v>3554</v>
      </c>
      <c r="E3199" s="228" t="s">
        <v>3552</v>
      </c>
      <c r="F3199" s="228" t="s">
        <v>87</v>
      </c>
      <c r="G3199" s="228" t="s">
        <v>504</v>
      </c>
      <c r="H3199" s="228">
        <v>1</v>
      </c>
      <c r="I3199" s="228">
        <v>1</v>
      </c>
      <c r="J3199" s="228">
        <v>1</v>
      </c>
      <c r="K3199" s="228">
        <v>1</v>
      </c>
      <c r="L3199" s="231">
        <v>1</v>
      </c>
      <c r="N3199" s="119" t="str">
        <f t="shared" si="150"/>
        <v>840037-MBBLU-LXL</v>
      </c>
      <c r="O3199" s="122" t="str">
        <f>IF(B3199="NET","",IF(B3199="","",IFERROR(VLOOKUP(N3199,EAN!$A:$B,2,FALSE),"MANGLER - MÅ OPPDATERE EAN-FANEN")))</f>
        <v>MANGLER - MÅ OPPDATERE EAN-FANEN</v>
      </c>
      <c r="P3199" s="119">
        <f t="shared" si="151"/>
        <v>1</v>
      </c>
      <c r="Q3199" s="119">
        <f t="shared" si="152"/>
        <v>1</v>
      </c>
    </row>
    <row r="3200" spans="1:17" x14ac:dyDescent="0.2">
      <c r="A3200" s="228">
        <v>840037</v>
      </c>
      <c r="B3200" s="228" t="s">
        <v>3588</v>
      </c>
      <c r="C3200" s="228" t="s">
        <v>4204</v>
      </c>
      <c r="D3200" s="228" t="s">
        <v>3589</v>
      </c>
      <c r="E3200" s="228" t="s">
        <v>3590</v>
      </c>
      <c r="F3200" s="228" t="s">
        <v>85</v>
      </c>
      <c r="G3200" s="228" t="s">
        <v>504</v>
      </c>
      <c r="H3200" s="228">
        <v>0</v>
      </c>
      <c r="I3200" s="228">
        <v>0</v>
      </c>
      <c r="J3200" s="228">
        <v>0</v>
      </c>
      <c r="K3200" s="228">
        <v>0</v>
      </c>
      <c r="L3200" s="231">
        <v>0</v>
      </c>
      <c r="N3200" s="119" t="str">
        <f t="shared" si="150"/>
        <v>840037-MFBLU-SM</v>
      </c>
      <c r="O3200" s="122" t="str">
        <f>IF(B3200="NET","",IF(B3200="","",IFERROR(VLOOKUP(N3200,EAN!$A:$B,2,FALSE),"MANGLER - MÅ OPPDATERE EAN-FANEN")))</f>
        <v>MANGLER - MÅ OPPDATERE EAN-FANEN</v>
      </c>
      <c r="P3200" s="119">
        <f t="shared" si="151"/>
        <v>0</v>
      </c>
      <c r="Q3200" s="119">
        <f t="shared" si="152"/>
        <v>0</v>
      </c>
    </row>
    <row r="3201" spans="1:17" x14ac:dyDescent="0.2">
      <c r="A3201" s="228">
        <v>840037</v>
      </c>
      <c r="B3201" s="228" t="s">
        <v>3588</v>
      </c>
      <c r="C3201" s="228" t="s">
        <v>4204</v>
      </c>
      <c r="D3201" s="228" t="s">
        <v>3591</v>
      </c>
      <c r="E3201" s="228" t="s">
        <v>3590</v>
      </c>
      <c r="F3201" s="228" t="s">
        <v>86</v>
      </c>
      <c r="G3201" s="228" t="s">
        <v>504</v>
      </c>
      <c r="H3201" s="228">
        <v>2</v>
      </c>
      <c r="I3201" s="228">
        <v>2</v>
      </c>
      <c r="J3201" s="228">
        <v>2</v>
      </c>
      <c r="K3201" s="228">
        <v>2</v>
      </c>
      <c r="L3201" s="231">
        <v>2</v>
      </c>
      <c r="N3201" s="119" t="str">
        <f t="shared" si="150"/>
        <v>840037-MFBLU-ML</v>
      </c>
      <c r="O3201" s="122" t="str">
        <f>IF(B3201="NET","",IF(B3201="","",IFERROR(VLOOKUP(N3201,EAN!$A:$B,2,FALSE),"MANGLER - MÅ OPPDATERE EAN-FANEN")))</f>
        <v>MANGLER - MÅ OPPDATERE EAN-FANEN</v>
      </c>
      <c r="P3201" s="119">
        <f t="shared" si="151"/>
        <v>2</v>
      </c>
      <c r="Q3201" s="119">
        <f t="shared" si="152"/>
        <v>2</v>
      </c>
    </row>
    <row r="3202" spans="1:17" x14ac:dyDescent="0.2">
      <c r="A3202" s="228">
        <v>840037</v>
      </c>
      <c r="B3202" s="228" t="s">
        <v>3588</v>
      </c>
      <c r="C3202" s="228" t="s">
        <v>4204</v>
      </c>
      <c r="D3202" s="228" t="s">
        <v>3592</v>
      </c>
      <c r="E3202" s="228" t="s">
        <v>3590</v>
      </c>
      <c r="F3202" s="228" t="s">
        <v>87</v>
      </c>
      <c r="G3202" s="228" t="s">
        <v>504</v>
      </c>
      <c r="H3202" s="228">
        <v>0</v>
      </c>
      <c r="I3202" s="228">
        <v>0</v>
      </c>
      <c r="J3202" s="228">
        <v>0</v>
      </c>
      <c r="K3202" s="228">
        <v>0</v>
      </c>
      <c r="L3202" s="231">
        <v>0</v>
      </c>
      <c r="N3202" s="119" t="str">
        <f t="shared" si="150"/>
        <v>840037-MFBLU-LXL</v>
      </c>
      <c r="O3202" s="122" t="str">
        <f>IF(B3202="NET","",IF(B3202="","",IFERROR(VLOOKUP(N3202,EAN!$A:$B,2,FALSE),"MANGLER - MÅ OPPDATERE EAN-FANEN")))</f>
        <v>MANGLER - MÅ OPPDATERE EAN-FANEN</v>
      </c>
      <c r="P3202" s="119">
        <f t="shared" si="151"/>
        <v>0</v>
      </c>
      <c r="Q3202" s="119">
        <f t="shared" si="152"/>
        <v>0</v>
      </c>
    </row>
    <row r="3203" spans="1:17" x14ac:dyDescent="0.2">
      <c r="A3203" s="228">
        <v>840037</v>
      </c>
      <c r="B3203" s="228" t="s">
        <v>3588</v>
      </c>
      <c r="C3203" s="228" t="s">
        <v>4204</v>
      </c>
      <c r="D3203" s="228" t="s">
        <v>3559</v>
      </c>
      <c r="E3203" s="228" t="s">
        <v>3560</v>
      </c>
      <c r="F3203" s="228" t="s">
        <v>85</v>
      </c>
      <c r="G3203" s="228" t="s">
        <v>504</v>
      </c>
      <c r="H3203" s="228">
        <v>0</v>
      </c>
      <c r="I3203" s="228">
        <v>0</v>
      </c>
      <c r="J3203" s="228">
        <v>0</v>
      </c>
      <c r="K3203" s="228">
        <v>0</v>
      </c>
      <c r="L3203" s="231">
        <v>0</v>
      </c>
      <c r="N3203" s="119" t="str">
        <f t="shared" si="150"/>
        <v>840037-MHGRN-SM</v>
      </c>
      <c r="O3203" s="122" t="str">
        <f>IF(B3203="NET","",IF(B3203="","",IFERROR(VLOOKUP(N3203,EAN!$A:$B,2,FALSE),"MANGLER - MÅ OPPDATERE EAN-FANEN")))</f>
        <v>MANGLER - MÅ OPPDATERE EAN-FANEN</v>
      </c>
      <c r="P3203" s="119">
        <f t="shared" si="151"/>
        <v>0</v>
      </c>
      <c r="Q3203" s="119">
        <f t="shared" si="152"/>
        <v>0</v>
      </c>
    </row>
    <row r="3204" spans="1:17" x14ac:dyDescent="0.2">
      <c r="A3204" s="228">
        <v>840037</v>
      </c>
      <c r="B3204" s="228" t="s">
        <v>3588</v>
      </c>
      <c r="C3204" s="228" t="s">
        <v>4204</v>
      </c>
      <c r="D3204" s="228" t="s">
        <v>3561</v>
      </c>
      <c r="E3204" s="228" t="s">
        <v>3560</v>
      </c>
      <c r="F3204" s="228" t="s">
        <v>86</v>
      </c>
      <c r="G3204" s="228" t="s">
        <v>504</v>
      </c>
      <c r="H3204" s="228">
        <v>0</v>
      </c>
      <c r="I3204" s="228">
        <v>0</v>
      </c>
      <c r="J3204" s="228">
        <v>0</v>
      </c>
      <c r="K3204" s="228">
        <v>0</v>
      </c>
      <c r="L3204" s="231">
        <v>0</v>
      </c>
      <c r="N3204" s="119" t="str">
        <f t="shared" si="150"/>
        <v>840037-MHGRN-ML</v>
      </c>
      <c r="O3204" s="122" t="str">
        <f>IF(B3204="NET","",IF(B3204="","",IFERROR(VLOOKUP(N3204,EAN!$A:$B,2,FALSE),"MANGLER - MÅ OPPDATERE EAN-FANEN")))</f>
        <v>MANGLER - MÅ OPPDATERE EAN-FANEN</v>
      </c>
      <c r="P3204" s="119">
        <f t="shared" si="151"/>
        <v>0</v>
      </c>
      <c r="Q3204" s="119">
        <f t="shared" si="152"/>
        <v>0</v>
      </c>
    </row>
    <row r="3205" spans="1:17" x14ac:dyDescent="0.2">
      <c r="A3205" s="228">
        <v>840037</v>
      </c>
      <c r="B3205" s="228" t="s">
        <v>3588</v>
      </c>
      <c r="C3205" s="228" t="s">
        <v>4204</v>
      </c>
      <c r="D3205" s="228" t="s">
        <v>3562</v>
      </c>
      <c r="E3205" s="228" t="s">
        <v>3560</v>
      </c>
      <c r="F3205" s="228" t="s">
        <v>87</v>
      </c>
      <c r="G3205" s="228" t="s">
        <v>504</v>
      </c>
      <c r="H3205" s="228">
        <v>0</v>
      </c>
      <c r="I3205" s="228">
        <v>0</v>
      </c>
      <c r="J3205" s="228">
        <v>0</v>
      </c>
      <c r="K3205" s="228">
        <v>0</v>
      </c>
      <c r="L3205" s="231">
        <v>0</v>
      </c>
      <c r="N3205" s="119" t="str">
        <f t="shared" si="150"/>
        <v>840037-MHGRN-LXL</v>
      </c>
      <c r="O3205" s="122" t="str">
        <f>IF(B3205="NET","",IF(B3205="","",IFERROR(VLOOKUP(N3205,EAN!$A:$B,2,FALSE),"MANGLER - MÅ OPPDATERE EAN-FANEN")))</f>
        <v>MANGLER - MÅ OPPDATERE EAN-FANEN</v>
      </c>
      <c r="P3205" s="119">
        <f t="shared" si="151"/>
        <v>0</v>
      </c>
      <c r="Q3205" s="119">
        <f t="shared" si="152"/>
        <v>0</v>
      </c>
    </row>
    <row r="3206" spans="1:17" x14ac:dyDescent="0.2">
      <c r="A3206" s="228">
        <v>840037</v>
      </c>
      <c r="B3206" s="228" t="s">
        <v>3588</v>
      </c>
      <c r="C3206" s="228" t="s">
        <v>4204</v>
      </c>
      <c r="D3206" s="228" t="s">
        <v>3563</v>
      </c>
      <c r="E3206" s="228" t="s">
        <v>3564</v>
      </c>
      <c r="F3206" s="228" t="s">
        <v>85</v>
      </c>
      <c r="G3206" s="228" t="s">
        <v>504</v>
      </c>
      <c r="H3206" s="228">
        <v>0</v>
      </c>
      <c r="I3206" s="228">
        <v>0</v>
      </c>
      <c r="J3206" s="228">
        <v>0</v>
      </c>
      <c r="K3206" s="228">
        <v>0</v>
      </c>
      <c r="L3206" s="231">
        <v>0</v>
      </c>
      <c r="N3206" s="119" t="str">
        <f t="shared" si="150"/>
        <v>840037-MLRED-SM</v>
      </c>
      <c r="O3206" s="122" t="str">
        <f>IF(B3206="NET","",IF(B3206="","",IFERROR(VLOOKUP(N3206,EAN!$A:$B,2,FALSE),"MANGLER - MÅ OPPDATERE EAN-FANEN")))</f>
        <v>MANGLER - MÅ OPPDATERE EAN-FANEN</v>
      </c>
      <c r="P3206" s="119">
        <f t="shared" si="151"/>
        <v>0</v>
      </c>
      <c r="Q3206" s="119">
        <f t="shared" si="152"/>
        <v>0</v>
      </c>
    </row>
    <row r="3207" spans="1:17" x14ac:dyDescent="0.2">
      <c r="A3207" s="228">
        <v>840037</v>
      </c>
      <c r="B3207" s="228" t="s">
        <v>3588</v>
      </c>
      <c r="C3207" s="228" t="s">
        <v>4204</v>
      </c>
      <c r="D3207" s="228" t="s">
        <v>3565</v>
      </c>
      <c r="E3207" s="228" t="s">
        <v>3564</v>
      </c>
      <c r="F3207" s="228" t="s">
        <v>86</v>
      </c>
      <c r="G3207" s="228" t="s">
        <v>504</v>
      </c>
      <c r="H3207" s="228">
        <v>0</v>
      </c>
      <c r="I3207" s="228">
        <v>0</v>
      </c>
      <c r="J3207" s="228">
        <v>0</v>
      </c>
      <c r="K3207" s="228">
        <v>0</v>
      </c>
      <c r="L3207" s="231">
        <v>0</v>
      </c>
      <c r="N3207" s="119" t="str">
        <f t="shared" si="150"/>
        <v>840037-MLRED-ML</v>
      </c>
      <c r="O3207" s="122" t="str">
        <f>IF(B3207="NET","",IF(B3207="","",IFERROR(VLOOKUP(N3207,EAN!$A:$B,2,FALSE),"MANGLER - MÅ OPPDATERE EAN-FANEN")))</f>
        <v>MANGLER - MÅ OPPDATERE EAN-FANEN</v>
      </c>
      <c r="P3207" s="119">
        <f t="shared" si="151"/>
        <v>0</v>
      </c>
      <c r="Q3207" s="119">
        <f t="shared" si="152"/>
        <v>0</v>
      </c>
    </row>
    <row r="3208" spans="1:17" x14ac:dyDescent="0.2">
      <c r="A3208" s="228">
        <v>840037</v>
      </c>
      <c r="B3208" s="228" t="s">
        <v>3588</v>
      </c>
      <c r="C3208" s="228" t="s">
        <v>4204</v>
      </c>
      <c r="D3208" s="228" t="s">
        <v>3566</v>
      </c>
      <c r="E3208" s="228" t="s">
        <v>3564</v>
      </c>
      <c r="F3208" s="228" t="s">
        <v>87</v>
      </c>
      <c r="G3208" s="228" t="s">
        <v>504</v>
      </c>
      <c r="H3208" s="228">
        <v>0</v>
      </c>
      <c r="I3208" s="228">
        <v>0</v>
      </c>
      <c r="J3208" s="228">
        <v>0</v>
      </c>
      <c r="K3208" s="228">
        <v>0</v>
      </c>
      <c r="L3208" s="231">
        <v>0</v>
      </c>
      <c r="N3208" s="119" t="str">
        <f t="shared" si="150"/>
        <v>840037-MLRED-LXL</v>
      </c>
      <c r="O3208" s="122" t="str">
        <f>IF(B3208="NET","",IF(B3208="","",IFERROR(VLOOKUP(N3208,EAN!$A:$B,2,FALSE),"MANGLER - MÅ OPPDATERE EAN-FANEN")))</f>
        <v>MANGLER - MÅ OPPDATERE EAN-FANEN</v>
      </c>
      <c r="P3208" s="119">
        <f t="shared" si="151"/>
        <v>0</v>
      </c>
      <c r="Q3208" s="119">
        <f t="shared" si="152"/>
        <v>0</v>
      </c>
    </row>
    <row r="3209" spans="1:17" x14ac:dyDescent="0.2">
      <c r="A3209" s="228">
        <v>840037</v>
      </c>
      <c r="B3209" s="228" t="s">
        <v>3588</v>
      </c>
      <c r="C3209" s="228" t="s">
        <v>4204</v>
      </c>
      <c r="D3209" s="228" t="s">
        <v>517</v>
      </c>
      <c r="E3209" s="228" t="s">
        <v>518</v>
      </c>
      <c r="F3209" s="228" t="s">
        <v>85</v>
      </c>
      <c r="G3209" s="228" t="s">
        <v>504</v>
      </c>
      <c r="H3209" s="228">
        <v>0</v>
      </c>
      <c r="I3209" s="228">
        <v>0</v>
      </c>
      <c r="J3209" s="228">
        <v>0</v>
      </c>
      <c r="K3209" s="228">
        <v>0</v>
      </c>
      <c r="L3209" s="231">
        <v>0</v>
      </c>
      <c r="N3209" s="119" t="str">
        <f t="shared" si="150"/>
        <v>840037-MNGRY-SM</v>
      </c>
      <c r="O3209" s="122" t="str">
        <f>IF(B3209="NET","",IF(B3209="","",IFERROR(VLOOKUP(N3209,EAN!$A:$B,2,FALSE),"MANGLER - MÅ OPPDATERE EAN-FANEN")))</f>
        <v>MANGLER - MÅ OPPDATERE EAN-FANEN</v>
      </c>
      <c r="P3209" s="119">
        <f t="shared" si="151"/>
        <v>0</v>
      </c>
      <c r="Q3209" s="119">
        <f t="shared" si="152"/>
        <v>0</v>
      </c>
    </row>
    <row r="3210" spans="1:17" x14ac:dyDescent="0.2">
      <c r="A3210" s="228">
        <v>840037</v>
      </c>
      <c r="B3210" s="228" t="s">
        <v>3588</v>
      </c>
      <c r="C3210" s="228" t="s">
        <v>4204</v>
      </c>
      <c r="D3210" s="228" t="s">
        <v>519</v>
      </c>
      <c r="E3210" s="228" t="s">
        <v>518</v>
      </c>
      <c r="F3210" s="228" t="s">
        <v>86</v>
      </c>
      <c r="G3210" s="228" t="s">
        <v>504</v>
      </c>
      <c r="H3210" s="228">
        <v>0</v>
      </c>
      <c r="I3210" s="228">
        <v>0</v>
      </c>
      <c r="J3210" s="228">
        <v>0</v>
      </c>
      <c r="K3210" s="228">
        <v>0</v>
      </c>
      <c r="L3210" s="231">
        <v>0</v>
      </c>
      <c r="N3210" s="119" t="str">
        <f t="shared" si="150"/>
        <v>840037-MNGRY-ML</v>
      </c>
      <c r="O3210" s="122" t="str">
        <f>IF(B3210="NET","",IF(B3210="","",IFERROR(VLOOKUP(N3210,EAN!$A:$B,2,FALSE),"MANGLER - MÅ OPPDATERE EAN-FANEN")))</f>
        <v>MANGLER - MÅ OPPDATERE EAN-FANEN</v>
      </c>
      <c r="P3210" s="119">
        <f t="shared" si="151"/>
        <v>0</v>
      </c>
      <c r="Q3210" s="119">
        <f t="shared" si="152"/>
        <v>0</v>
      </c>
    </row>
    <row r="3211" spans="1:17" x14ac:dyDescent="0.2">
      <c r="A3211" s="228">
        <v>840037</v>
      </c>
      <c r="B3211" s="228" t="s">
        <v>3588</v>
      </c>
      <c r="C3211" s="228" t="s">
        <v>4204</v>
      </c>
      <c r="D3211" s="228" t="s">
        <v>520</v>
      </c>
      <c r="E3211" s="228" t="s">
        <v>518</v>
      </c>
      <c r="F3211" s="228" t="s">
        <v>87</v>
      </c>
      <c r="G3211" s="228" t="s">
        <v>504</v>
      </c>
      <c r="H3211" s="228">
        <v>0</v>
      </c>
      <c r="I3211" s="228">
        <v>0</v>
      </c>
      <c r="J3211" s="228">
        <v>0</v>
      </c>
      <c r="K3211" s="228">
        <v>0</v>
      </c>
      <c r="L3211" s="231">
        <v>0</v>
      </c>
      <c r="N3211" s="119" t="str">
        <f t="shared" si="150"/>
        <v>840037-MNGRY-LXL</v>
      </c>
      <c r="O3211" s="122" t="str">
        <f>IF(B3211="NET","",IF(B3211="","",IFERROR(VLOOKUP(N3211,EAN!$A:$B,2,FALSE),"MANGLER - MÅ OPPDATERE EAN-FANEN")))</f>
        <v>MANGLER - MÅ OPPDATERE EAN-FANEN</v>
      </c>
      <c r="P3211" s="119">
        <f t="shared" si="151"/>
        <v>0</v>
      </c>
      <c r="Q3211" s="119">
        <f t="shared" si="152"/>
        <v>0</v>
      </c>
    </row>
    <row r="3212" spans="1:17" x14ac:dyDescent="0.2">
      <c r="A3212" s="228">
        <v>840037</v>
      </c>
      <c r="B3212" s="228" t="s">
        <v>3588</v>
      </c>
      <c r="C3212" s="228" t="s">
        <v>4204</v>
      </c>
      <c r="D3212" s="228" t="s">
        <v>3571</v>
      </c>
      <c r="E3212" s="228" t="s">
        <v>4438</v>
      </c>
      <c r="F3212" s="228" t="s">
        <v>85</v>
      </c>
      <c r="G3212" s="228" t="s">
        <v>504</v>
      </c>
      <c r="H3212" s="228">
        <v>2</v>
      </c>
      <c r="I3212" s="228">
        <v>2</v>
      </c>
      <c r="J3212" s="228">
        <v>2</v>
      </c>
      <c r="K3212" s="228">
        <v>2</v>
      </c>
      <c r="L3212" s="231">
        <v>2</v>
      </c>
      <c r="N3212" s="119" t="str">
        <f t="shared" si="150"/>
        <v>840037-MOLME-SM</v>
      </c>
      <c r="O3212" s="122" t="str">
        <f>IF(B3212="NET","",IF(B3212="","",IFERROR(VLOOKUP(N3212,EAN!$A:$B,2,FALSE),"MANGLER - MÅ OPPDATERE EAN-FANEN")))</f>
        <v>MANGLER - MÅ OPPDATERE EAN-FANEN</v>
      </c>
      <c r="P3212" s="119">
        <f t="shared" si="151"/>
        <v>2</v>
      </c>
      <c r="Q3212" s="119">
        <f t="shared" si="152"/>
        <v>2</v>
      </c>
    </row>
    <row r="3213" spans="1:17" x14ac:dyDescent="0.2">
      <c r="A3213" s="228">
        <v>840037</v>
      </c>
      <c r="B3213" s="228" t="s">
        <v>3588</v>
      </c>
      <c r="C3213" s="228" t="s">
        <v>4204</v>
      </c>
      <c r="D3213" s="228" t="s">
        <v>3572</v>
      </c>
      <c r="E3213" s="228" t="s">
        <v>4438</v>
      </c>
      <c r="F3213" s="228" t="s">
        <v>86</v>
      </c>
      <c r="G3213" s="228" t="s">
        <v>504</v>
      </c>
      <c r="H3213" s="228">
        <v>1</v>
      </c>
      <c r="I3213" s="228">
        <v>1</v>
      </c>
      <c r="J3213" s="228">
        <v>1</v>
      </c>
      <c r="K3213" s="228">
        <v>1</v>
      </c>
      <c r="L3213" s="231">
        <v>1</v>
      </c>
      <c r="N3213" s="119" t="str">
        <f t="shared" si="150"/>
        <v>840037-MOLME-ML</v>
      </c>
      <c r="O3213" s="122" t="str">
        <f>IF(B3213="NET","",IF(B3213="","",IFERROR(VLOOKUP(N3213,EAN!$A:$B,2,FALSE),"MANGLER - MÅ OPPDATERE EAN-FANEN")))</f>
        <v>MANGLER - MÅ OPPDATERE EAN-FANEN</v>
      </c>
      <c r="P3213" s="119">
        <f t="shared" si="151"/>
        <v>1</v>
      </c>
      <c r="Q3213" s="119">
        <f t="shared" si="152"/>
        <v>1</v>
      </c>
    </row>
    <row r="3214" spans="1:17" x14ac:dyDescent="0.2">
      <c r="A3214" s="228">
        <v>840037</v>
      </c>
      <c r="B3214" s="228" t="s">
        <v>3588</v>
      </c>
      <c r="C3214" s="228" t="s">
        <v>4204</v>
      </c>
      <c r="D3214" s="228" t="s">
        <v>3573</v>
      </c>
      <c r="E3214" s="228" t="s">
        <v>4438</v>
      </c>
      <c r="F3214" s="228" t="s">
        <v>87</v>
      </c>
      <c r="G3214" s="228" t="s">
        <v>504</v>
      </c>
      <c r="H3214" s="228">
        <v>1</v>
      </c>
      <c r="I3214" s="228">
        <v>1</v>
      </c>
      <c r="J3214" s="228">
        <v>1</v>
      </c>
      <c r="K3214" s="228">
        <v>1</v>
      </c>
      <c r="L3214" s="231">
        <v>1</v>
      </c>
      <c r="N3214" s="119" t="str">
        <f t="shared" si="150"/>
        <v>840037-MOLME-LXL</v>
      </c>
      <c r="O3214" s="122" t="str">
        <f>IF(B3214="NET","",IF(B3214="","",IFERROR(VLOOKUP(N3214,EAN!$A:$B,2,FALSE),"MANGLER - MÅ OPPDATERE EAN-FANEN")))</f>
        <v>MANGLER - MÅ OPPDATERE EAN-FANEN</v>
      </c>
      <c r="P3214" s="119">
        <f t="shared" si="151"/>
        <v>1</v>
      </c>
      <c r="Q3214" s="119">
        <f t="shared" si="152"/>
        <v>1</v>
      </c>
    </row>
    <row r="3215" spans="1:17" x14ac:dyDescent="0.2">
      <c r="A3215" s="228">
        <v>840037</v>
      </c>
      <c r="B3215" s="228" t="s">
        <v>3588</v>
      </c>
      <c r="C3215" s="228" t="s">
        <v>4204</v>
      </c>
      <c r="D3215" s="228" t="s">
        <v>677</v>
      </c>
      <c r="E3215" s="228" t="s">
        <v>678</v>
      </c>
      <c r="F3215" s="228" t="s">
        <v>85</v>
      </c>
      <c r="G3215" s="228" t="s">
        <v>504</v>
      </c>
      <c r="H3215" s="228">
        <v>1</v>
      </c>
      <c r="I3215" s="228">
        <v>1</v>
      </c>
      <c r="J3215" s="228">
        <v>1</v>
      </c>
      <c r="K3215" s="228">
        <v>1</v>
      </c>
      <c r="L3215" s="231">
        <v>1</v>
      </c>
      <c r="N3215" s="119" t="str">
        <f t="shared" si="150"/>
        <v>840037-MROGD-SM</v>
      </c>
      <c r="O3215" s="122" t="str">
        <f>IF(B3215="NET","",IF(B3215="","",IFERROR(VLOOKUP(N3215,EAN!$A:$B,2,FALSE),"MANGLER - MÅ OPPDATERE EAN-FANEN")))</f>
        <v>MANGLER - MÅ OPPDATERE EAN-FANEN</v>
      </c>
      <c r="P3215" s="119">
        <f t="shared" si="151"/>
        <v>1</v>
      </c>
      <c r="Q3215" s="119">
        <f t="shared" si="152"/>
        <v>1</v>
      </c>
    </row>
    <row r="3216" spans="1:17" x14ac:dyDescent="0.2">
      <c r="A3216" s="228">
        <v>840037</v>
      </c>
      <c r="B3216" s="228" t="s">
        <v>3588</v>
      </c>
      <c r="C3216" s="228" t="s">
        <v>4204</v>
      </c>
      <c r="D3216" s="228" t="s">
        <v>679</v>
      </c>
      <c r="E3216" s="228" t="s">
        <v>678</v>
      </c>
      <c r="F3216" s="228" t="s">
        <v>86</v>
      </c>
      <c r="G3216" s="228" t="s">
        <v>504</v>
      </c>
      <c r="H3216" s="228">
        <v>0</v>
      </c>
      <c r="I3216" s="228">
        <v>0</v>
      </c>
      <c r="J3216" s="228">
        <v>0</v>
      </c>
      <c r="K3216" s="228">
        <v>0</v>
      </c>
      <c r="L3216" s="231">
        <v>0</v>
      </c>
      <c r="N3216" s="119" t="str">
        <f t="shared" si="150"/>
        <v>840037-MROGD-ML</v>
      </c>
      <c r="O3216" s="122" t="str">
        <f>IF(B3216="NET","",IF(B3216="","",IFERROR(VLOOKUP(N3216,EAN!$A:$B,2,FALSE),"MANGLER - MÅ OPPDATERE EAN-FANEN")))</f>
        <v>MANGLER - MÅ OPPDATERE EAN-FANEN</v>
      </c>
      <c r="P3216" s="119">
        <f t="shared" si="151"/>
        <v>0</v>
      </c>
      <c r="Q3216" s="119">
        <f t="shared" si="152"/>
        <v>0</v>
      </c>
    </row>
    <row r="3217" spans="1:17" x14ac:dyDescent="0.2">
      <c r="A3217" s="228">
        <v>840037</v>
      </c>
      <c r="B3217" s="228" t="s">
        <v>3588</v>
      </c>
      <c r="C3217" s="228" t="s">
        <v>4204</v>
      </c>
      <c r="D3217" s="228" t="s">
        <v>680</v>
      </c>
      <c r="E3217" s="228" t="s">
        <v>678</v>
      </c>
      <c r="F3217" s="228" t="s">
        <v>87</v>
      </c>
      <c r="G3217" s="228" t="s">
        <v>504</v>
      </c>
      <c r="H3217" s="228">
        <v>1</v>
      </c>
      <c r="I3217" s="228">
        <v>1</v>
      </c>
      <c r="J3217" s="228">
        <v>1</v>
      </c>
      <c r="K3217" s="228">
        <v>1</v>
      </c>
      <c r="L3217" s="231">
        <v>1</v>
      </c>
      <c r="N3217" s="119" t="str">
        <f t="shared" si="150"/>
        <v>840037-MROGD-LXL</v>
      </c>
      <c r="O3217" s="122" t="str">
        <f>IF(B3217="NET","",IF(B3217="","",IFERROR(VLOOKUP(N3217,EAN!$A:$B,2,FALSE),"MANGLER - MÅ OPPDATERE EAN-FANEN")))</f>
        <v>MANGLER - MÅ OPPDATERE EAN-FANEN</v>
      </c>
      <c r="P3217" s="119">
        <f t="shared" si="151"/>
        <v>1</v>
      </c>
      <c r="Q3217" s="119">
        <f t="shared" si="152"/>
        <v>1</v>
      </c>
    </row>
    <row r="3218" spans="1:17" x14ac:dyDescent="0.2">
      <c r="A3218" s="228">
        <v>840037</v>
      </c>
      <c r="B3218" s="228" t="s">
        <v>3588</v>
      </c>
      <c r="C3218" s="228" t="s">
        <v>4204</v>
      </c>
      <c r="D3218" s="228" t="s">
        <v>213</v>
      </c>
      <c r="E3218" s="228" t="s">
        <v>197</v>
      </c>
      <c r="F3218" s="228" t="s">
        <v>85</v>
      </c>
      <c r="G3218" s="228" t="s">
        <v>504</v>
      </c>
      <c r="H3218" s="228">
        <v>0</v>
      </c>
      <c r="I3218" s="228">
        <v>0</v>
      </c>
      <c r="J3218" s="228">
        <v>0</v>
      </c>
      <c r="K3218" s="228">
        <v>0</v>
      </c>
      <c r="L3218" s="231">
        <v>0</v>
      </c>
      <c r="N3218" s="119" t="str">
        <f t="shared" si="150"/>
        <v>840037-MSBMC-SM</v>
      </c>
      <c r="O3218" s="122" t="str">
        <f>IF(B3218="NET","",IF(B3218="","",IFERROR(VLOOKUP(N3218,EAN!$A:$B,2,FALSE),"MANGLER - MÅ OPPDATERE EAN-FANEN")))</f>
        <v>MANGLER - MÅ OPPDATERE EAN-FANEN</v>
      </c>
      <c r="P3218" s="119">
        <f t="shared" si="151"/>
        <v>0</v>
      </c>
      <c r="Q3218" s="119">
        <f t="shared" si="152"/>
        <v>0</v>
      </c>
    </row>
    <row r="3219" spans="1:17" x14ac:dyDescent="0.2">
      <c r="A3219" s="228">
        <v>840037</v>
      </c>
      <c r="B3219" s="228" t="s">
        <v>3588</v>
      </c>
      <c r="C3219" s="228" t="s">
        <v>4204</v>
      </c>
      <c r="D3219" s="228" t="s">
        <v>214</v>
      </c>
      <c r="E3219" s="228" t="s">
        <v>197</v>
      </c>
      <c r="F3219" s="228" t="s">
        <v>86</v>
      </c>
      <c r="G3219" s="228" t="s">
        <v>504</v>
      </c>
      <c r="H3219" s="228">
        <v>0</v>
      </c>
      <c r="I3219" s="228">
        <v>0</v>
      </c>
      <c r="J3219" s="228">
        <v>0</v>
      </c>
      <c r="K3219" s="228">
        <v>0</v>
      </c>
      <c r="L3219" s="231">
        <v>0</v>
      </c>
      <c r="N3219" s="119" t="str">
        <f t="shared" ref="N3219:N3282" si="153">CONCATENATE(A3219,"-",D3219)</f>
        <v>840037-MSBMC-ML</v>
      </c>
      <c r="O3219" s="122" t="str">
        <f>IF(B3219="NET","",IF(B3219="","",IFERROR(VLOOKUP(N3219,EAN!$A:$B,2,FALSE),"MANGLER - MÅ OPPDATERE EAN-FANEN")))</f>
        <v>MANGLER - MÅ OPPDATERE EAN-FANEN</v>
      </c>
      <c r="P3219" s="119">
        <f t="shared" ref="P3219:P3282" si="154">H3219</f>
        <v>0</v>
      </c>
      <c r="Q3219" s="119">
        <f t="shared" ref="Q3219:Q3282" si="155">L3219</f>
        <v>0</v>
      </c>
    </row>
    <row r="3220" spans="1:17" x14ac:dyDescent="0.2">
      <c r="A3220" s="228">
        <v>840037</v>
      </c>
      <c r="B3220" s="228" t="s">
        <v>3588</v>
      </c>
      <c r="C3220" s="228" t="s">
        <v>4204</v>
      </c>
      <c r="D3220" s="228" t="s">
        <v>215</v>
      </c>
      <c r="E3220" s="228" t="s">
        <v>197</v>
      </c>
      <c r="F3220" s="228" t="s">
        <v>87</v>
      </c>
      <c r="G3220" s="228" t="s">
        <v>504</v>
      </c>
      <c r="H3220" s="228">
        <v>0</v>
      </c>
      <c r="I3220" s="228">
        <v>0</v>
      </c>
      <c r="J3220" s="228">
        <v>0</v>
      </c>
      <c r="K3220" s="228">
        <v>0</v>
      </c>
      <c r="L3220" s="231">
        <v>0</v>
      </c>
      <c r="N3220" s="119" t="str">
        <f t="shared" si="153"/>
        <v>840037-MSBMC-LXL</v>
      </c>
      <c r="O3220" s="122" t="str">
        <f>IF(B3220="NET","",IF(B3220="","",IFERROR(VLOOKUP(N3220,EAN!$A:$B,2,FALSE),"MANGLER - MÅ OPPDATERE EAN-FANEN")))</f>
        <v>MANGLER - MÅ OPPDATERE EAN-FANEN</v>
      </c>
      <c r="P3220" s="119">
        <f t="shared" si="154"/>
        <v>0</v>
      </c>
      <c r="Q3220" s="119">
        <f t="shared" si="155"/>
        <v>0</v>
      </c>
    </row>
    <row r="3221" spans="1:17" x14ac:dyDescent="0.2">
      <c r="A3221" s="228">
        <v>840037</v>
      </c>
      <c r="B3221" s="228" t="s">
        <v>3588</v>
      </c>
      <c r="C3221" s="228" t="s">
        <v>4204</v>
      </c>
      <c r="D3221" s="228" t="s">
        <v>3574</v>
      </c>
      <c r="E3221" s="228" t="s">
        <v>3575</v>
      </c>
      <c r="F3221" s="228" t="s">
        <v>85</v>
      </c>
      <c r="G3221" s="228" t="s">
        <v>128</v>
      </c>
      <c r="H3221" s="228">
        <v>0</v>
      </c>
      <c r="I3221" s="228">
        <v>0</v>
      </c>
      <c r="J3221" s="228">
        <v>0</v>
      </c>
      <c r="K3221" s="228">
        <v>0</v>
      </c>
      <c r="L3221" s="231">
        <v>0</v>
      </c>
      <c r="N3221" s="119" t="str">
        <f t="shared" si="153"/>
        <v>840037-MSHBL-SM</v>
      </c>
      <c r="O3221" s="122" t="str">
        <f>IF(B3221="NET","",IF(B3221="","",IFERROR(VLOOKUP(N3221,EAN!$A:$B,2,FALSE),"MANGLER - MÅ OPPDATERE EAN-FANEN")))</f>
        <v>MANGLER - MÅ OPPDATERE EAN-FANEN</v>
      </c>
      <c r="P3221" s="119">
        <f t="shared" si="154"/>
        <v>0</v>
      </c>
      <c r="Q3221" s="119">
        <f t="shared" si="155"/>
        <v>0</v>
      </c>
    </row>
    <row r="3222" spans="1:17" x14ac:dyDescent="0.2">
      <c r="A3222" s="228">
        <v>840037</v>
      </c>
      <c r="B3222" s="228" t="s">
        <v>3588</v>
      </c>
      <c r="C3222" s="228" t="s">
        <v>4204</v>
      </c>
      <c r="D3222" s="228" t="s">
        <v>3576</v>
      </c>
      <c r="E3222" s="228" t="s">
        <v>3575</v>
      </c>
      <c r="F3222" s="228" t="s">
        <v>86</v>
      </c>
      <c r="G3222" s="228" t="s">
        <v>128</v>
      </c>
      <c r="H3222" s="228">
        <v>0</v>
      </c>
      <c r="I3222" s="228">
        <v>0</v>
      </c>
      <c r="J3222" s="228">
        <v>0</v>
      </c>
      <c r="K3222" s="228">
        <v>0</v>
      </c>
      <c r="L3222" s="231">
        <v>0</v>
      </c>
      <c r="N3222" s="119" t="str">
        <f t="shared" si="153"/>
        <v>840037-MSHBL-ML</v>
      </c>
      <c r="O3222" s="122" t="str">
        <f>IF(B3222="NET","",IF(B3222="","",IFERROR(VLOOKUP(N3222,EAN!$A:$B,2,FALSE),"MANGLER - MÅ OPPDATERE EAN-FANEN")))</f>
        <v>MANGLER - MÅ OPPDATERE EAN-FANEN</v>
      </c>
      <c r="P3222" s="119">
        <f t="shared" si="154"/>
        <v>0</v>
      </c>
      <c r="Q3222" s="119">
        <f t="shared" si="155"/>
        <v>0</v>
      </c>
    </row>
    <row r="3223" spans="1:17" x14ac:dyDescent="0.2">
      <c r="A3223" s="228">
        <v>840037</v>
      </c>
      <c r="B3223" s="228" t="s">
        <v>3588</v>
      </c>
      <c r="C3223" s="228" t="s">
        <v>4204</v>
      </c>
      <c r="D3223" s="228" t="s">
        <v>3577</v>
      </c>
      <c r="E3223" s="228" t="s">
        <v>3575</v>
      </c>
      <c r="F3223" s="228" t="s">
        <v>87</v>
      </c>
      <c r="G3223" s="228" t="s">
        <v>128</v>
      </c>
      <c r="H3223" s="228">
        <v>0</v>
      </c>
      <c r="I3223" s="228">
        <v>0</v>
      </c>
      <c r="J3223" s="228">
        <v>0</v>
      </c>
      <c r="K3223" s="228">
        <v>0</v>
      </c>
      <c r="L3223" s="231">
        <v>0</v>
      </c>
      <c r="N3223" s="119" t="str">
        <f t="shared" si="153"/>
        <v>840037-MSHBL-LXL</v>
      </c>
      <c r="O3223" s="122" t="str">
        <f>IF(B3223="NET","",IF(B3223="","",IFERROR(VLOOKUP(N3223,EAN!$A:$B,2,FALSE),"MANGLER - MÅ OPPDATERE EAN-FANEN")))</f>
        <v>MANGLER - MÅ OPPDATERE EAN-FANEN</v>
      </c>
      <c r="P3223" s="119">
        <f t="shared" si="154"/>
        <v>0</v>
      </c>
      <c r="Q3223" s="119">
        <f t="shared" si="155"/>
        <v>0</v>
      </c>
    </row>
    <row r="3224" spans="1:17" x14ac:dyDescent="0.2">
      <c r="A3224" s="228">
        <v>840037</v>
      </c>
      <c r="B3224" s="228" t="s">
        <v>3588</v>
      </c>
      <c r="C3224" s="228" t="s">
        <v>4204</v>
      </c>
      <c r="D3224" s="228" t="s">
        <v>640</v>
      </c>
      <c r="E3224" s="228" t="s">
        <v>4439</v>
      </c>
      <c r="F3224" s="228" t="s">
        <v>85</v>
      </c>
      <c r="G3224" s="228" t="s">
        <v>128</v>
      </c>
      <c r="H3224" s="228">
        <v>0</v>
      </c>
      <c r="I3224" s="228">
        <v>0</v>
      </c>
      <c r="J3224" s="228">
        <v>0</v>
      </c>
      <c r="K3224" s="228">
        <v>0</v>
      </c>
      <c r="L3224" s="231">
        <v>0</v>
      </c>
      <c r="N3224" s="119" t="str">
        <f t="shared" si="153"/>
        <v>840037-MWH21-SM</v>
      </c>
      <c r="O3224" s="122" t="str">
        <f>IF(B3224="NET","",IF(B3224="","",IFERROR(VLOOKUP(N3224,EAN!$A:$B,2,FALSE),"MANGLER - MÅ OPPDATERE EAN-FANEN")))</f>
        <v>MANGLER - MÅ OPPDATERE EAN-FANEN</v>
      </c>
      <c r="P3224" s="119">
        <f t="shared" si="154"/>
        <v>0</v>
      </c>
      <c r="Q3224" s="119">
        <f t="shared" si="155"/>
        <v>0</v>
      </c>
    </row>
    <row r="3225" spans="1:17" x14ac:dyDescent="0.2">
      <c r="A3225" s="228">
        <v>840037</v>
      </c>
      <c r="B3225" s="228" t="s">
        <v>3588</v>
      </c>
      <c r="C3225" s="228" t="s">
        <v>4204</v>
      </c>
      <c r="D3225" s="228" t="s">
        <v>641</v>
      </c>
      <c r="E3225" s="228" t="s">
        <v>4439</v>
      </c>
      <c r="F3225" s="228" t="s">
        <v>86</v>
      </c>
      <c r="G3225" s="228" t="s">
        <v>128</v>
      </c>
      <c r="H3225" s="228">
        <v>0</v>
      </c>
      <c r="I3225" s="228">
        <v>0</v>
      </c>
      <c r="J3225" s="228">
        <v>0</v>
      </c>
      <c r="K3225" s="228">
        <v>0</v>
      </c>
      <c r="L3225" s="231">
        <v>0</v>
      </c>
      <c r="N3225" s="119" t="str">
        <f t="shared" si="153"/>
        <v>840037-MWH21-ML</v>
      </c>
      <c r="O3225" s="122" t="str">
        <f>IF(B3225="NET","",IF(B3225="","",IFERROR(VLOOKUP(N3225,EAN!$A:$B,2,FALSE),"MANGLER - MÅ OPPDATERE EAN-FANEN")))</f>
        <v>MANGLER - MÅ OPPDATERE EAN-FANEN</v>
      </c>
      <c r="P3225" s="119">
        <f t="shared" si="154"/>
        <v>0</v>
      </c>
      <c r="Q3225" s="119">
        <f t="shared" si="155"/>
        <v>0</v>
      </c>
    </row>
    <row r="3226" spans="1:17" x14ac:dyDescent="0.2">
      <c r="A3226" s="228">
        <v>840037</v>
      </c>
      <c r="B3226" s="228" t="s">
        <v>3588</v>
      </c>
      <c r="C3226" s="228" t="s">
        <v>4204</v>
      </c>
      <c r="D3226" s="228" t="s">
        <v>642</v>
      </c>
      <c r="E3226" s="228" t="s">
        <v>4439</v>
      </c>
      <c r="F3226" s="228" t="s">
        <v>87</v>
      </c>
      <c r="G3226" s="228" t="s">
        <v>128</v>
      </c>
      <c r="H3226" s="228">
        <v>0</v>
      </c>
      <c r="I3226" s="228">
        <v>0</v>
      </c>
      <c r="J3226" s="228">
        <v>0</v>
      </c>
      <c r="K3226" s="228">
        <v>0</v>
      </c>
      <c r="L3226" s="231">
        <v>0</v>
      </c>
      <c r="N3226" s="119" t="str">
        <f t="shared" si="153"/>
        <v>840037-MWH21-LXL</v>
      </c>
      <c r="O3226" s="122" t="str">
        <f>IF(B3226="NET","",IF(B3226="","",IFERROR(VLOOKUP(N3226,EAN!$A:$B,2,FALSE),"MANGLER - MÅ OPPDATERE EAN-FANEN")))</f>
        <v>MANGLER - MÅ OPPDATERE EAN-FANEN</v>
      </c>
      <c r="P3226" s="119">
        <f t="shared" si="154"/>
        <v>0</v>
      </c>
      <c r="Q3226" s="119">
        <f t="shared" si="155"/>
        <v>0</v>
      </c>
    </row>
    <row r="3227" spans="1:17" x14ac:dyDescent="0.2">
      <c r="A3227" s="228">
        <v>840037</v>
      </c>
      <c r="B3227" s="228" t="s">
        <v>3588</v>
      </c>
      <c r="C3227" s="228" t="s">
        <v>4204</v>
      </c>
      <c r="D3227" s="228" t="s">
        <v>173</v>
      </c>
      <c r="E3227" s="228" t="s">
        <v>90</v>
      </c>
      <c r="F3227" s="228" t="s">
        <v>85</v>
      </c>
      <c r="G3227" s="228" t="s">
        <v>504</v>
      </c>
      <c r="H3227" s="228">
        <v>0</v>
      </c>
      <c r="I3227" s="228">
        <v>0</v>
      </c>
      <c r="J3227" s="228">
        <v>0</v>
      </c>
      <c r="K3227" s="228">
        <v>0</v>
      </c>
      <c r="L3227" s="231">
        <v>0</v>
      </c>
      <c r="N3227" s="119" t="str">
        <f t="shared" si="153"/>
        <v>840037-MWHTE-SM</v>
      </c>
      <c r="O3227" s="122" t="str">
        <f>IF(B3227="NET","",IF(B3227="","",IFERROR(VLOOKUP(N3227,EAN!$A:$B,2,FALSE),"MANGLER - MÅ OPPDATERE EAN-FANEN")))</f>
        <v>MANGLER - MÅ OPPDATERE EAN-FANEN</v>
      </c>
      <c r="P3227" s="119">
        <f t="shared" si="154"/>
        <v>0</v>
      </c>
      <c r="Q3227" s="119">
        <f t="shared" si="155"/>
        <v>0</v>
      </c>
    </row>
    <row r="3228" spans="1:17" x14ac:dyDescent="0.2">
      <c r="A3228" s="228">
        <v>840037</v>
      </c>
      <c r="B3228" s="228" t="s">
        <v>3588</v>
      </c>
      <c r="C3228" s="228" t="s">
        <v>4204</v>
      </c>
      <c r="D3228" s="228" t="s">
        <v>174</v>
      </c>
      <c r="E3228" s="228" t="s">
        <v>90</v>
      </c>
      <c r="F3228" s="228" t="s">
        <v>86</v>
      </c>
      <c r="G3228" s="228" t="s">
        <v>504</v>
      </c>
      <c r="H3228" s="228">
        <v>0</v>
      </c>
      <c r="I3228" s="228">
        <v>0</v>
      </c>
      <c r="J3228" s="228">
        <v>0</v>
      </c>
      <c r="K3228" s="228">
        <v>0</v>
      </c>
      <c r="L3228" s="231">
        <v>0</v>
      </c>
      <c r="N3228" s="119" t="str">
        <f t="shared" si="153"/>
        <v>840037-MWHTE-ML</v>
      </c>
      <c r="O3228" s="122" t="str">
        <f>IF(B3228="NET","",IF(B3228="","",IFERROR(VLOOKUP(N3228,EAN!$A:$B,2,FALSE),"MANGLER - MÅ OPPDATERE EAN-FANEN")))</f>
        <v>MANGLER - MÅ OPPDATERE EAN-FANEN</v>
      </c>
      <c r="P3228" s="119">
        <f t="shared" si="154"/>
        <v>0</v>
      </c>
      <c r="Q3228" s="119">
        <f t="shared" si="155"/>
        <v>0</v>
      </c>
    </row>
    <row r="3229" spans="1:17" x14ac:dyDescent="0.2">
      <c r="A3229" s="228">
        <v>840037</v>
      </c>
      <c r="B3229" s="228" t="s">
        <v>3588</v>
      </c>
      <c r="C3229" s="228" t="s">
        <v>4204</v>
      </c>
      <c r="D3229" s="228" t="s">
        <v>175</v>
      </c>
      <c r="E3229" s="228" t="s">
        <v>90</v>
      </c>
      <c r="F3229" s="228" t="s">
        <v>87</v>
      </c>
      <c r="G3229" s="228" t="s">
        <v>504</v>
      </c>
      <c r="H3229" s="228">
        <v>0</v>
      </c>
      <c r="I3229" s="228">
        <v>0</v>
      </c>
      <c r="J3229" s="228">
        <v>0</v>
      </c>
      <c r="K3229" s="228">
        <v>0</v>
      </c>
      <c r="L3229" s="231">
        <v>0</v>
      </c>
      <c r="N3229" s="119" t="str">
        <f t="shared" si="153"/>
        <v>840037-MWHTE-LXL</v>
      </c>
      <c r="O3229" s="122" t="str">
        <f>IF(B3229="NET","",IF(B3229="","",IFERROR(VLOOKUP(N3229,EAN!$A:$B,2,FALSE),"MANGLER - MÅ OPPDATERE EAN-FANEN")))</f>
        <v>MANGLER - MÅ OPPDATERE EAN-FANEN</v>
      </c>
      <c r="P3229" s="119">
        <f t="shared" si="154"/>
        <v>0</v>
      </c>
      <c r="Q3229" s="119">
        <f t="shared" si="155"/>
        <v>0</v>
      </c>
    </row>
    <row r="3230" spans="1:17" x14ac:dyDescent="0.2">
      <c r="A3230" s="228">
        <v>840037</v>
      </c>
      <c r="B3230" s="228" t="s">
        <v>3588</v>
      </c>
      <c r="C3230" s="228" t="s">
        <v>4204</v>
      </c>
      <c r="D3230" s="228" t="s">
        <v>3578</v>
      </c>
      <c r="E3230" s="228" t="s">
        <v>94</v>
      </c>
      <c r="F3230" s="228" t="s">
        <v>85</v>
      </c>
      <c r="G3230" s="228" t="s">
        <v>504</v>
      </c>
      <c r="H3230" s="228">
        <v>0</v>
      </c>
      <c r="I3230" s="228">
        <v>0</v>
      </c>
      <c r="J3230" s="228">
        <v>0</v>
      </c>
      <c r="K3230" s="228">
        <v>0</v>
      </c>
      <c r="L3230" s="231">
        <v>0</v>
      </c>
      <c r="N3230" s="119" t="str">
        <f t="shared" si="153"/>
        <v>840037-NAVY-SM</v>
      </c>
      <c r="O3230" s="122" t="str">
        <f>IF(B3230="NET","",IF(B3230="","",IFERROR(VLOOKUP(N3230,EAN!$A:$B,2,FALSE),"MANGLER - MÅ OPPDATERE EAN-FANEN")))</f>
        <v>MANGLER - MÅ OPPDATERE EAN-FANEN</v>
      </c>
      <c r="P3230" s="119">
        <f t="shared" si="154"/>
        <v>0</v>
      </c>
      <c r="Q3230" s="119">
        <f t="shared" si="155"/>
        <v>0</v>
      </c>
    </row>
    <row r="3231" spans="1:17" x14ac:dyDescent="0.2">
      <c r="A3231" s="228">
        <v>840037</v>
      </c>
      <c r="B3231" s="228" t="s">
        <v>3588</v>
      </c>
      <c r="C3231" s="228" t="s">
        <v>4204</v>
      </c>
      <c r="D3231" s="228" t="s">
        <v>3579</v>
      </c>
      <c r="E3231" s="228" t="s">
        <v>94</v>
      </c>
      <c r="F3231" s="228" t="s">
        <v>86</v>
      </c>
      <c r="G3231" s="228" t="s">
        <v>504</v>
      </c>
      <c r="H3231" s="228">
        <v>0</v>
      </c>
      <c r="I3231" s="228">
        <v>0</v>
      </c>
      <c r="J3231" s="228">
        <v>0</v>
      </c>
      <c r="K3231" s="228">
        <v>0</v>
      </c>
      <c r="L3231" s="231">
        <v>0</v>
      </c>
      <c r="N3231" s="119" t="str">
        <f t="shared" si="153"/>
        <v>840037-NAVY-ML</v>
      </c>
      <c r="O3231" s="122" t="str">
        <f>IF(B3231="NET","",IF(B3231="","",IFERROR(VLOOKUP(N3231,EAN!$A:$B,2,FALSE),"MANGLER - MÅ OPPDATERE EAN-FANEN")))</f>
        <v>MANGLER - MÅ OPPDATERE EAN-FANEN</v>
      </c>
      <c r="P3231" s="119">
        <f t="shared" si="154"/>
        <v>0</v>
      </c>
      <c r="Q3231" s="119">
        <f t="shared" si="155"/>
        <v>0</v>
      </c>
    </row>
    <row r="3232" spans="1:17" x14ac:dyDescent="0.2">
      <c r="A3232" s="228">
        <v>840037</v>
      </c>
      <c r="B3232" s="228" t="s">
        <v>3588</v>
      </c>
      <c r="C3232" s="228" t="s">
        <v>4204</v>
      </c>
      <c r="D3232" s="228" t="s">
        <v>3580</v>
      </c>
      <c r="E3232" s="228" t="s">
        <v>94</v>
      </c>
      <c r="F3232" s="228" t="s">
        <v>87</v>
      </c>
      <c r="G3232" s="228" t="s">
        <v>504</v>
      </c>
      <c r="H3232" s="228">
        <v>0</v>
      </c>
      <c r="I3232" s="228">
        <v>0</v>
      </c>
      <c r="J3232" s="228">
        <v>0</v>
      </c>
      <c r="K3232" s="228">
        <v>0</v>
      </c>
      <c r="L3232" s="231">
        <v>0</v>
      </c>
      <c r="N3232" s="119" t="str">
        <f t="shared" si="153"/>
        <v>840037-NAVY-LXL</v>
      </c>
      <c r="O3232" s="122" t="str">
        <f>IF(B3232="NET","",IF(B3232="","",IFERROR(VLOOKUP(N3232,EAN!$A:$B,2,FALSE),"MANGLER - MÅ OPPDATERE EAN-FANEN")))</f>
        <v>MANGLER - MÅ OPPDATERE EAN-FANEN</v>
      </c>
      <c r="P3232" s="119">
        <f t="shared" si="154"/>
        <v>0</v>
      </c>
      <c r="Q3232" s="119">
        <f t="shared" si="155"/>
        <v>0</v>
      </c>
    </row>
    <row r="3233" spans="1:17" x14ac:dyDescent="0.2">
      <c r="A3233" s="228">
        <v>840037</v>
      </c>
      <c r="B3233" s="228" t="s">
        <v>3588</v>
      </c>
      <c r="C3233" s="228" t="s">
        <v>4204</v>
      </c>
      <c r="D3233" s="228" t="s">
        <v>3581</v>
      </c>
      <c r="E3233" s="228" t="s">
        <v>95</v>
      </c>
      <c r="F3233" s="228" t="s">
        <v>85</v>
      </c>
      <c r="G3233" s="228" t="s">
        <v>504</v>
      </c>
      <c r="H3233" s="228">
        <v>0</v>
      </c>
      <c r="I3233" s="228">
        <v>0</v>
      </c>
      <c r="J3233" s="228">
        <v>0</v>
      </c>
      <c r="K3233" s="228">
        <v>0</v>
      </c>
      <c r="L3233" s="231">
        <v>0</v>
      </c>
      <c r="N3233" s="119" t="str">
        <f t="shared" si="153"/>
        <v>840037-OEDRB-SM</v>
      </c>
      <c r="O3233" s="122" t="str">
        <f>IF(B3233="NET","",IF(B3233="","",IFERROR(VLOOKUP(N3233,EAN!$A:$B,2,FALSE),"MANGLER - MÅ OPPDATERE EAN-FANEN")))</f>
        <v>MANGLER - MÅ OPPDATERE EAN-FANEN</v>
      </c>
      <c r="P3233" s="119">
        <f t="shared" si="154"/>
        <v>0</v>
      </c>
      <c r="Q3233" s="119">
        <f t="shared" si="155"/>
        <v>0</v>
      </c>
    </row>
    <row r="3234" spans="1:17" x14ac:dyDescent="0.2">
      <c r="A3234" s="228">
        <v>840037</v>
      </c>
      <c r="B3234" s="228" t="s">
        <v>3588</v>
      </c>
      <c r="C3234" s="228" t="s">
        <v>4204</v>
      </c>
      <c r="D3234" s="228" t="s">
        <v>3582</v>
      </c>
      <c r="E3234" s="228" t="s">
        <v>95</v>
      </c>
      <c r="F3234" s="228" t="s">
        <v>86</v>
      </c>
      <c r="G3234" s="228" t="s">
        <v>504</v>
      </c>
      <c r="H3234" s="228">
        <v>0</v>
      </c>
      <c r="I3234" s="228">
        <v>0</v>
      </c>
      <c r="J3234" s="228">
        <v>0</v>
      </c>
      <c r="K3234" s="228">
        <v>0</v>
      </c>
      <c r="L3234" s="231">
        <v>0</v>
      </c>
      <c r="N3234" s="119" t="str">
        <f t="shared" si="153"/>
        <v>840037-OEDRB-ML</v>
      </c>
      <c r="O3234" s="122" t="str">
        <f>IF(B3234="NET","",IF(B3234="","",IFERROR(VLOOKUP(N3234,EAN!$A:$B,2,FALSE),"MANGLER - MÅ OPPDATERE EAN-FANEN")))</f>
        <v>MANGLER - MÅ OPPDATERE EAN-FANEN</v>
      </c>
      <c r="P3234" s="119">
        <f t="shared" si="154"/>
        <v>0</v>
      </c>
      <c r="Q3234" s="119">
        <f t="shared" si="155"/>
        <v>0</v>
      </c>
    </row>
    <row r="3235" spans="1:17" x14ac:dyDescent="0.2">
      <c r="A3235" s="228">
        <v>840037</v>
      </c>
      <c r="B3235" s="228" t="s">
        <v>3588</v>
      </c>
      <c r="C3235" s="228" t="s">
        <v>4204</v>
      </c>
      <c r="D3235" s="228" t="s">
        <v>3583</v>
      </c>
      <c r="E3235" s="228" t="s">
        <v>95</v>
      </c>
      <c r="F3235" s="228" t="s">
        <v>87</v>
      </c>
      <c r="G3235" s="228" t="s">
        <v>504</v>
      </c>
      <c r="H3235" s="228">
        <v>0</v>
      </c>
      <c r="I3235" s="228">
        <v>0</v>
      </c>
      <c r="J3235" s="228">
        <v>0</v>
      </c>
      <c r="K3235" s="228">
        <v>0</v>
      </c>
      <c r="L3235" s="231">
        <v>0</v>
      </c>
      <c r="N3235" s="119" t="str">
        <f t="shared" si="153"/>
        <v>840037-OEDRB-LXL</v>
      </c>
      <c r="O3235" s="122" t="str">
        <f>IF(B3235="NET","",IF(B3235="","",IFERROR(VLOOKUP(N3235,EAN!$A:$B,2,FALSE),"MANGLER - MÅ OPPDATERE EAN-FANEN")))</f>
        <v>MANGLER - MÅ OPPDATERE EAN-FANEN</v>
      </c>
      <c r="P3235" s="119">
        <f t="shared" si="154"/>
        <v>0</v>
      </c>
      <c r="Q3235" s="119">
        <f t="shared" si="155"/>
        <v>0</v>
      </c>
    </row>
    <row r="3236" spans="1:17" x14ac:dyDescent="0.2">
      <c r="A3236" s="228">
        <v>840037</v>
      </c>
      <c r="B3236" s="228" t="s">
        <v>3588</v>
      </c>
      <c r="C3236" s="228" t="s">
        <v>4204</v>
      </c>
      <c r="D3236" s="228" t="s">
        <v>3584</v>
      </c>
      <c r="E3236" s="228" t="s">
        <v>3585</v>
      </c>
      <c r="F3236" s="228" t="s">
        <v>85</v>
      </c>
      <c r="G3236" s="228" t="s">
        <v>504</v>
      </c>
      <c r="H3236" s="228">
        <v>19</v>
      </c>
      <c r="I3236" s="228">
        <v>19</v>
      </c>
      <c r="J3236" s="228">
        <v>19</v>
      </c>
      <c r="K3236" s="228">
        <v>19</v>
      </c>
      <c r="L3236" s="231">
        <v>19</v>
      </c>
      <c r="N3236" s="119" t="str">
        <f t="shared" si="153"/>
        <v>840037-SGMCH-SM</v>
      </c>
      <c r="O3236" s="122" t="str">
        <f>IF(B3236="NET","",IF(B3236="","",IFERROR(VLOOKUP(N3236,EAN!$A:$B,2,FALSE),"MANGLER - MÅ OPPDATERE EAN-FANEN")))</f>
        <v>MANGLER - MÅ OPPDATERE EAN-FANEN</v>
      </c>
      <c r="P3236" s="119">
        <f t="shared" si="154"/>
        <v>19</v>
      </c>
      <c r="Q3236" s="119">
        <f t="shared" si="155"/>
        <v>19</v>
      </c>
    </row>
    <row r="3237" spans="1:17" x14ac:dyDescent="0.2">
      <c r="A3237" s="228">
        <v>840037</v>
      </c>
      <c r="B3237" s="228" t="s">
        <v>3588</v>
      </c>
      <c r="C3237" s="228" t="s">
        <v>4204</v>
      </c>
      <c r="D3237" s="228" t="s">
        <v>3586</v>
      </c>
      <c r="E3237" s="228" t="s">
        <v>3585</v>
      </c>
      <c r="F3237" s="228" t="s">
        <v>86</v>
      </c>
      <c r="G3237" s="228" t="s">
        <v>504</v>
      </c>
      <c r="H3237" s="228">
        <v>0</v>
      </c>
      <c r="I3237" s="228">
        <v>0</v>
      </c>
      <c r="J3237" s="228">
        <v>0</v>
      </c>
      <c r="K3237" s="228">
        <v>0</v>
      </c>
      <c r="L3237" s="231">
        <v>0</v>
      </c>
      <c r="N3237" s="119" t="str">
        <f t="shared" si="153"/>
        <v>840037-SGMCH-ML</v>
      </c>
      <c r="O3237" s="122" t="str">
        <f>IF(B3237="NET","",IF(B3237="","",IFERROR(VLOOKUP(N3237,EAN!$A:$B,2,FALSE),"MANGLER - MÅ OPPDATERE EAN-FANEN")))</f>
        <v>MANGLER - MÅ OPPDATERE EAN-FANEN</v>
      </c>
      <c r="P3237" s="119">
        <f t="shared" si="154"/>
        <v>0</v>
      </c>
      <c r="Q3237" s="119">
        <f t="shared" si="155"/>
        <v>0</v>
      </c>
    </row>
    <row r="3238" spans="1:17" x14ac:dyDescent="0.2">
      <c r="A3238" s="228">
        <v>840037</v>
      </c>
      <c r="B3238" s="228" t="s">
        <v>3588</v>
      </c>
      <c r="C3238" s="228" t="s">
        <v>4204</v>
      </c>
      <c r="D3238" s="228" t="s">
        <v>3587</v>
      </c>
      <c r="E3238" s="228" t="s">
        <v>3585</v>
      </c>
      <c r="F3238" s="228" t="s">
        <v>87</v>
      </c>
      <c r="G3238" s="228" t="s">
        <v>504</v>
      </c>
      <c r="H3238" s="228">
        <v>0</v>
      </c>
      <c r="I3238" s="228">
        <v>0</v>
      </c>
      <c r="J3238" s="228">
        <v>0</v>
      </c>
      <c r="K3238" s="228">
        <v>0</v>
      </c>
      <c r="L3238" s="231">
        <v>0</v>
      </c>
      <c r="N3238" s="119" t="str">
        <f t="shared" si="153"/>
        <v>840037-SGMCH-LXL</v>
      </c>
      <c r="O3238" s="122" t="str">
        <f>IF(B3238="NET","",IF(B3238="","",IFERROR(VLOOKUP(N3238,EAN!$A:$B,2,FALSE),"MANGLER - MÅ OPPDATERE EAN-FANEN")))</f>
        <v>MANGLER - MÅ OPPDATERE EAN-FANEN</v>
      </c>
      <c r="P3238" s="119">
        <f t="shared" si="154"/>
        <v>0</v>
      </c>
      <c r="Q3238" s="119">
        <f t="shared" si="155"/>
        <v>0</v>
      </c>
    </row>
    <row r="3239" spans="1:17" x14ac:dyDescent="0.2">
      <c r="A3239" s="228">
        <v>840037</v>
      </c>
      <c r="B3239" s="228" t="s">
        <v>3588</v>
      </c>
      <c r="C3239" s="228" t="s">
        <v>4204</v>
      </c>
      <c r="D3239" s="228" t="s">
        <v>176</v>
      </c>
      <c r="E3239" s="228" t="s">
        <v>102</v>
      </c>
      <c r="F3239" s="228" t="s">
        <v>85</v>
      </c>
      <c r="G3239" s="228" t="s">
        <v>504</v>
      </c>
      <c r="H3239" s="228">
        <v>0</v>
      </c>
      <c r="I3239" s="228">
        <v>0</v>
      </c>
      <c r="J3239" s="228">
        <v>0</v>
      </c>
      <c r="K3239" s="228">
        <v>0</v>
      </c>
      <c r="L3239" s="231">
        <v>0</v>
      </c>
      <c r="N3239" s="119" t="str">
        <f t="shared" si="153"/>
        <v>840037-SGRME-SM</v>
      </c>
      <c r="O3239" s="122" t="str">
        <f>IF(B3239="NET","",IF(B3239="","",IFERROR(VLOOKUP(N3239,EAN!$A:$B,2,FALSE),"MANGLER - MÅ OPPDATERE EAN-FANEN")))</f>
        <v>MANGLER - MÅ OPPDATERE EAN-FANEN</v>
      </c>
      <c r="P3239" s="119">
        <f t="shared" si="154"/>
        <v>0</v>
      </c>
      <c r="Q3239" s="119">
        <f t="shared" si="155"/>
        <v>0</v>
      </c>
    </row>
    <row r="3240" spans="1:17" x14ac:dyDescent="0.2">
      <c r="A3240" s="228">
        <v>840037</v>
      </c>
      <c r="B3240" s="228" t="s">
        <v>3588</v>
      </c>
      <c r="C3240" s="228" t="s">
        <v>4204</v>
      </c>
      <c r="D3240" s="228" t="s">
        <v>177</v>
      </c>
      <c r="E3240" s="228" t="s">
        <v>102</v>
      </c>
      <c r="F3240" s="228" t="s">
        <v>86</v>
      </c>
      <c r="G3240" s="228" t="s">
        <v>504</v>
      </c>
      <c r="H3240" s="228">
        <v>0</v>
      </c>
      <c r="I3240" s="228">
        <v>0</v>
      </c>
      <c r="J3240" s="228">
        <v>0</v>
      </c>
      <c r="K3240" s="228">
        <v>0</v>
      </c>
      <c r="L3240" s="231">
        <v>0</v>
      </c>
      <c r="N3240" s="119" t="str">
        <f t="shared" si="153"/>
        <v>840037-SGRME-ML</v>
      </c>
      <c r="O3240" s="122" t="str">
        <f>IF(B3240="NET","",IF(B3240="","",IFERROR(VLOOKUP(N3240,EAN!$A:$B,2,FALSE),"MANGLER - MÅ OPPDATERE EAN-FANEN")))</f>
        <v>MANGLER - MÅ OPPDATERE EAN-FANEN</v>
      </c>
      <c r="P3240" s="119">
        <f t="shared" si="154"/>
        <v>0</v>
      </c>
      <c r="Q3240" s="119">
        <f t="shared" si="155"/>
        <v>0</v>
      </c>
    </row>
    <row r="3241" spans="1:17" x14ac:dyDescent="0.2">
      <c r="A3241" s="228">
        <v>840037</v>
      </c>
      <c r="B3241" s="228" t="s">
        <v>3588</v>
      </c>
      <c r="C3241" s="228" t="s">
        <v>4204</v>
      </c>
      <c r="D3241" s="228" t="s">
        <v>521</v>
      </c>
      <c r="E3241" s="228" t="s">
        <v>102</v>
      </c>
      <c r="F3241" s="228" t="s">
        <v>87</v>
      </c>
      <c r="G3241" s="228" t="s">
        <v>504</v>
      </c>
      <c r="H3241" s="228">
        <v>0</v>
      </c>
      <c r="I3241" s="228">
        <v>0</v>
      </c>
      <c r="J3241" s="228">
        <v>0</v>
      </c>
      <c r="K3241" s="228">
        <v>0</v>
      </c>
      <c r="L3241" s="231">
        <v>0</v>
      </c>
      <c r="N3241" s="119" t="str">
        <f t="shared" si="153"/>
        <v>840037-SGRME-LXL</v>
      </c>
      <c r="O3241" s="122" t="str">
        <f>IF(B3241="NET","",IF(B3241="","",IFERROR(VLOOKUP(N3241,EAN!$A:$B,2,FALSE),"MANGLER - MÅ OPPDATERE EAN-FANEN")))</f>
        <v>MANGLER - MÅ OPPDATERE EAN-FANEN</v>
      </c>
      <c r="P3241" s="119">
        <f t="shared" si="154"/>
        <v>0</v>
      </c>
      <c r="Q3241" s="119">
        <f t="shared" si="155"/>
        <v>0</v>
      </c>
    </row>
    <row r="3242" spans="1:17" x14ac:dyDescent="0.2">
      <c r="A3242" s="229">
        <v>840039</v>
      </c>
      <c r="B3242" s="228" t="s">
        <v>248</v>
      </c>
      <c r="C3242" s="228"/>
      <c r="D3242" s="228"/>
      <c r="E3242" s="228"/>
      <c r="F3242" s="228"/>
      <c r="G3242" s="228"/>
      <c r="H3242" s="229">
        <v>202226</v>
      </c>
      <c r="I3242" s="229">
        <v>202227</v>
      </c>
      <c r="J3242" s="229">
        <v>202228</v>
      </c>
      <c r="K3242" s="229">
        <v>202229</v>
      </c>
      <c r="L3242" s="232">
        <v>202234</v>
      </c>
      <c r="N3242" s="119" t="str">
        <f t="shared" si="153"/>
        <v>840039-</v>
      </c>
      <c r="O3242" s="122" t="str">
        <f>IF(B3242="NET","",IF(B3242="","",IFERROR(VLOOKUP(N3242,EAN!$A:$B,2,FALSE),"MANGLER - MÅ OPPDATERE EAN-FANEN")))</f>
        <v/>
      </c>
      <c r="P3242" s="119">
        <f t="shared" si="154"/>
        <v>202226</v>
      </c>
      <c r="Q3242" s="119">
        <f t="shared" si="155"/>
        <v>202234</v>
      </c>
    </row>
    <row r="3243" spans="1:17" x14ac:dyDescent="0.2">
      <c r="A3243" s="228">
        <v>840039</v>
      </c>
      <c r="B3243" s="228" t="s">
        <v>419</v>
      </c>
      <c r="C3243" s="228" t="s">
        <v>4204</v>
      </c>
      <c r="D3243" s="228" t="s">
        <v>3593</v>
      </c>
      <c r="E3243" s="228" t="s">
        <v>3594</v>
      </c>
      <c r="F3243" s="228" t="s">
        <v>85</v>
      </c>
      <c r="G3243" s="228" t="s">
        <v>504</v>
      </c>
      <c r="H3243" s="228">
        <v>0</v>
      </c>
      <c r="I3243" s="228">
        <v>0</v>
      </c>
      <c r="J3243" s="228">
        <v>0</v>
      </c>
      <c r="K3243" s="228">
        <v>0</v>
      </c>
      <c r="L3243" s="231">
        <v>0</v>
      </c>
      <c r="N3243" s="119" t="str">
        <f t="shared" si="153"/>
        <v>840039-DBBTU-SM</v>
      </c>
      <c r="O3243" s="122" t="str">
        <f>IF(B3243="NET","",IF(B3243="","",IFERROR(VLOOKUP(N3243,EAN!$A:$B,2,FALSE),"MANGLER - MÅ OPPDATERE EAN-FANEN")))</f>
        <v>MANGLER - MÅ OPPDATERE EAN-FANEN</v>
      </c>
      <c r="P3243" s="119">
        <f t="shared" si="154"/>
        <v>0</v>
      </c>
      <c r="Q3243" s="119">
        <f t="shared" si="155"/>
        <v>0</v>
      </c>
    </row>
    <row r="3244" spans="1:17" x14ac:dyDescent="0.2">
      <c r="A3244" s="228">
        <v>840039</v>
      </c>
      <c r="B3244" s="228" t="s">
        <v>419</v>
      </c>
      <c r="C3244" s="228" t="s">
        <v>4204</v>
      </c>
      <c r="D3244" s="228" t="s">
        <v>3595</v>
      </c>
      <c r="E3244" s="228" t="s">
        <v>3594</v>
      </c>
      <c r="F3244" s="228" t="s">
        <v>86</v>
      </c>
      <c r="G3244" s="228" t="s">
        <v>504</v>
      </c>
      <c r="H3244" s="228">
        <v>0</v>
      </c>
      <c r="I3244" s="228">
        <v>0</v>
      </c>
      <c r="J3244" s="228">
        <v>0</v>
      </c>
      <c r="K3244" s="228">
        <v>0</v>
      </c>
      <c r="L3244" s="231">
        <v>0</v>
      </c>
      <c r="N3244" s="119" t="str">
        <f t="shared" si="153"/>
        <v>840039-DBBTU-ML</v>
      </c>
      <c r="O3244" s="122" t="str">
        <f>IF(B3244="NET","",IF(B3244="","",IFERROR(VLOOKUP(N3244,EAN!$A:$B,2,FALSE),"MANGLER - MÅ OPPDATERE EAN-FANEN")))</f>
        <v>MANGLER - MÅ OPPDATERE EAN-FANEN</v>
      </c>
      <c r="P3244" s="119">
        <f t="shared" si="154"/>
        <v>0</v>
      </c>
      <c r="Q3244" s="119">
        <f t="shared" si="155"/>
        <v>0</v>
      </c>
    </row>
    <row r="3245" spans="1:17" x14ac:dyDescent="0.2">
      <c r="A3245" s="228">
        <v>840039</v>
      </c>
      <c r="B3245" s="228" t="s">
        <v>419</v>
      </c>
      <c r="C3245" s="228" t="s">
        <v>4204</v>
      </c>
      <c r="D3245" s="228" t="s">
        <v>2355</v>
      </c>
      <c r="E3245" s="228" t="s">
        <v>3064</v>
      </c>
      <c r="F3245" s="228" t="s">
        <v>85</v>
      </c>
      <c r="G3245" s="228" t="s">
        <v>128</v>
      </c>
      <c r="H3245" s="228">
        <v>0</v>
      </c>
      <c r="I3245" s="228">
        <v>0</v>
      </c>
      <c r="J3245" s="228">
        <v>0</v>
      </c>
      <c r="K3245" s="228">
        <v>0</v>
      </c>
      <c r="L3245" s="231">
        <v>0</v>
      </c>
      <c r="N3245" s="119" t="str">
        <f t="shared" si="153"/>
        <v>840039-GLBLM-SM</v>
      </c>
      <c r="O3245" s="122" t="str">
        <f>IF(B3245="NET","",IF(B3245="","",IFERROR(VLOOKUP(N3245,EAN!$A:$B,2,FALSE),"MANGLER - MÅ OPPDATERE EAN-FANEN")))</f>
        <v>MANGLER - MÅ OPPDATERE EAN-FANEN</v>
      </c>
      <c r="P3245" s="119">
        <f t="shared" si="154"/>
        <v>0</v>
      </c>
      <c r="Q3245" s="119">
        <f t="shared" si="155"/>
        <v>0</v>
      </c>
    </row>
    <row r="3246" spans="1:17" x14ac:dyDescent="0.2">
      <c r="A3246" s="228">
        <v>840039</v>
      </c>
      <c r="B3246" s="228" t="s">
        <v>419</v>
      </c>
      <c r="C3246" s="228" t="s">
        <v>4204</v>
      </c>
      <c r="D3246" s="228" t="s">
        <v>3596</v>
      </c>
      <c r="E3246" s="228" t="s">
        <v>3064</v>
      </c>
      <c r="F3246" s="228" t="s">
        <v>86</v>
      </c>
      <c r="G3246" s="228" t="s">
        <v>128</v>
      </c>
      <c r="H3246" s="228">
        <v>0</v>
      </c>
      <c r="I3246" s="228">
        <v>0</v>
      </c>
      <c r="J3246" s="228">
        <v>0</v>
      </c>
      <c r="K3246" s="228">
        <v>0</v>
      </c>
      <c r="L3246" s="231">
        <v>0</v>
      </c>
      <c r="N3246" s="119" t="str">
        <f t="shared" si="153"/>
        <v>840039-GLBLM-ML</v>
      </c>
      <c r="O3246" s="122" t="str">
        <f>IF(B3246="NET","",IF(B3246="","",IFERROR(VLOOKUP(N3246,EAN!$A:$B,2,FALSE),"MANGLER - MÅ OPPDATERE EAN-FANEN")))</f>
        <v>MANGLER - MÅ OPPDATERE EAN-FANEN</v>
      </c>
      <c r="P3246" s="119">
        <f t="shared" si="154"/>
        <v>0</v>
      </c>
      <c r="Q3246" s="119">
        <f t="shared" si="155"/>
        <v>0</v>
      </c>
    </row>
    <row r="3247" spans="1:17" x14ac:dyDescent="0.2">
      <c r="A3247" s="228">
        <v>840039</v>
      </c>
      <c r="B3247" s="228" t="s">
        <v>419</v>
      </c>
      <c r="C3247" s="228" t="s">
        <v>4204</v>
      </c>
      <c r="D3247" s="228" t="s">
        <v>3597</v>
      </c>
      <c r="E3247" s="228" t="s">
        <v>3598</v>
      </c>
      <c r="F3247" s="228" t="s">
        <v>85</v>
      </c>
      <c r="G3247" s="228" t="s">
        <v>504</v>
      </c>
      <c r="H3247" s="228">
        <v>0</v>
      </c>
      <c r="I3247" s="228">
        <v>0</v>
      </c>
      <c r="J3247" s="228">
        <v>0</v>
      </c>
      <c r="K3247" s="228">
        <v>0</v>
      </c>
      <c r="L3247" s="231">
        <v>0</v>
      </c>
      <c r="N3247" s="119" t="str">
        <f t="shared" si="153"/>
        <v>840039-MCORE-SM</v>
      </c>
      <c r="O3247" s="122" t="str">
        <f>IF(B3247="NET","",IF(B3247="","",IFERROR(VLOOKUP(N3247,EAN!$A:$B,2,FALSE),"MANGLER - MÅ OPPDATERE EAN-FANEN")))</f>
        <v>MANGLER - MÅ OPPDATERE EAN-FANEN</v>
      </c>
      <c r="P3247" s="119">
        <f t="shared" si="154"/>
        <v>0</v>
      </c>
      <c r="Q3247" s="119">
        <f t="shared" si="155"/>
        <v>0</v>
      </c>
    </row>
    <row r="3248" spans="1:17" x14ac:dyDescent="0.2">
      <c r="A3248" s="228">
        <v>840039</v>
      </c>
      <c r="B3248" s="228" t="s">
        <v>419</v>
      </c>
      <c r="C3248" s="228" t="s">
        <v>4204</v>
      </c>
      <c r="D3248" s="228" t="s">
        <v>3599</v>
      </c>
      <c r="E3248" s="228" t="s">
        <v>3598</v>
      </c>
      <c r="F3248" s="228" t="s">
        <v>86</v>
      </c>
      <c r="G3248" s="228" t="s">
        <v>504</v>
      </c>
      <c r="H3248" s="228">
        <v>0</v>
      </c>
      <c r="I3248" s="228">
        <v>0</v>
      </c>
      <c r="J3248" s="228">
        <v>0</v>
      </c>
      <c r="K3248" s="228">
        <v>0</v>
      </c>
      <c r="L3248" s="231">
        <v>0</v>
      </c>
      <c r="N3248" s="119" t="str">
        <f t="shared" si="153"/>
        <v>840039-MCORE-ML</v>
      </c>
      <c r="O3248" s="122" t="str">
        <f>IF(B3248="NET","",IF(B3248="","",IFERROR(VLOOKUP(N3248,EAN!$A:$B,2,FALSE),"MANGLER - MÅ OPPDATERE EAN-FANEN")))</f>
        <v>MANGLER - MÅ OPPDATERE EAN-FANEN</v>
      </c>
      <c r="P3248" s="119">
        <f t="shared" si="154"/>
        <v>0</v>
      </c>
      <c r="Q3248" s="119">
        <f t="shared" si="155"/>
        <v>0</v>
      </c>
    </row>
    <row r="3249" spans="1:17" x14ac:dyDescent="0.2">
      <c r="A3249" s="228">
        <v>840039</v>
      </c>
      <c r="B3249" s="228" t="s">
        <v>419</v>
      </c>
      <c r="C3249" s="228" t="s">
        <v>4204</v>
      </c>
      <c r="D3249" s="228" t="s">
        <v>522</v>
      </c>
      <c r="E3249" s="228" t="s">
        <v>523</v>
      </c>
      <c r="F3249" s="228" t="s">
        <v>85</v>
      </c>
      <c r="G3249" s="228" t="s">
        <v>504</v>
      </c>
      <c r="H3249" s="228">
        <v>0</v>
      </c>
      <c r="I3249" s="228">
        <v>0</v>
      </c>
      <c r="J3249" s="228">
        <v>0</v>
      </c>
      <c r="K3249" s="228">
        <v>0</v>
      </c>
      <c r="L3249" s="231">
        <v>0</v>
      </c>
      <c r="N3249" s="119" t="str">
        <f t="shared" si="153"/>
        <v>840039-MEAME-SM</v>
      </c>
      <c r="O3249" s="122" t="str">
        <f>IF(B3249="NET","",IF(B3249="","",IFERROR(VLOOKUP(N3249,EAN!$A:$B,2,FALSE),"MANGLER - MÅ OPPDATERE EAN-FANEN")))</f>
        <v>MANGLER - MÅ OPPDATERE EAN-FANEN</v>
      </c>
      <c r="P3249" s="119">
        <f t="shared" si="154"/>
        <v>0</v>
      </c>
      <c r="Q3249" s="119">
        <f t="shared" si="155"/>
        <v>0</v>
      </c>
    </row>
    <row r="3250" spans="1:17" x14ac:dyDescent="0.2">
      <c r="A3250" s="228">
        <v>840039</v>
      </c>
      <c r="B3250" s="228" t="s">
        <v>419</v>
      </c>
      <c r="C3250" s="228" t="s">
        <v>4204</v>
      </c>
      <c r="D3250" s="228" t="s">
        <v>524</v>
      </c>
      <c r="E3250" s="228" t="s">
        <v>523</v>
      </c>
      <c r="F3250" s="228" t="s">
        <v>86</v>
      </c>
      <c r="G3250" s="228" t="s">
        <v>504</v>
      </c>
      <c r="H3250" s="228">
        <v>0</v>
      </c>
      <c r="I3250" s="228">
        <v>0</v>
      </c>
      <c r="J3250" s="228">
        <v>0</v>
      </c>
      <c r="K3250" s="228">
        <v>0</v>
      </c>
      <c r="L3250" s="231">
        <v>0</v>
      </c>
      <c r="N3250" s="119" t="str">
        <f t="shared" si="153"/>
        <v>840039-MEAME-ML</v>
      </c>
      <c r="O3250" s="122" t="str">
        <f>IF(B3250="NET","",IF(B3250="","",IFERROR(VLOOKUP(N3250,EAN!$A:$B,2,FALSE),"MANGLER - MÅ OPPDATERE EAN-FANEN")))</f>
        <v>MANGLER - MÅ OPPDATERE EAN-FANEN</v>
      </c>
      <c r="P3250" s="119">
        <f t="shared" si="154"/>
        <v>0</v>
      </c>
      <c r="Q3250" s="119">
        <f t="shared" si="155"/>
        <v>0</v>
      </c>
    </row>
    <row r="3251" spans="1:17" x14ac:dyDescent="0.2">
      <c r="A3251" s="228">
        <v>840039</v>
      </c>
      <c r="B3251" s="228" t="s">
        <v>419</v>
      </c>
      <c r="C3251" s="228" t="s">
        <v>4204</v>
      </c>
      <c r="D3251" s="228" t="s">
        <v>3589</v>
      </c>
      <c r="E3251" s="228" t="s">
        <v>3590</v>
      </c>
      <c r="F3251" s="228" t="s">
        <v>85</v>
      </c>
      <c r="G3251" s="228" t="s">
        <v>504</v>
      </c>
      <c r="H3251" s="228">
        <v>0</v>
      </c>
      <c r="I3251" s="228">
        <v>0</v>
      </c>
      <c r="J3251" s="228">
        <v>0</v>
      </c>
      <c r="K3251" s="228">
        <v>0</v>
      </c>
      <c r="L3251" s="231">
        <v>0</v>
      </c>
      <c r="N3251" s="119" t="str">
        <f t="shared" si="153"/>
        <v>840039-MFBLU-SM</v>
      </c>
      <c r="O3251" s="122" t="str">
        <f>IF(B3251="NET","",IF(B3251="","",IFERROR(VLOOKUP(N3251,EAN!$A:$B,2,FALSE),"MANGLER - MÅ OPPDATERE EAN-FANEN")))</f>
        <v>MANGLER - MÅ OPPDATERE EAN-FANEN</v>
      </c>
      <c r="P3251" s="119">
        <f t="shared" si="154"/>
        <v>0</v>
      </c>
      <c r="Q3251" s="119">
        <f t="shared" si="155"/>
        <v>0</v>
      </c>
    </row>
    <row r="3252" spans="1:17" x14ac:dyDescent="0.2">
      <c r="A3252" s="228">
        <v>840039</v>
      </c>
      <c r="B3252" s="228" t="s">
        <v>419</v>
      </c>
      <c r="C3252" s="228" t="s">
        <v>4204</v>
      </c>
      <c r="D3252" s="228" t="s">
        <v>3591</v>
      </c>
      <c r="E3252" s="228" t="s">
        <v>3590</v>
      </c>
      <c r="F3252" s="228" t="s">
        <v>86</v>
      </c>
      <c r="G3252" s="228" t="s">
        <v>504</v>
      </c>
      <c r="H3252" s="228">
        <v>0</v>
      </c>
      <c r="I3252" s="228">
        <v>0</v>
      </c>
      <c r="J3252" s="228">
        <v>0</v>
      </c>
      <c r="K3252" s="228">
        <v>0</v>
      </c>
      <c r="L3252" s="231">
        <v>0</v>
      </c>
      <c r="N3252" s="119" t="str">
        <f t="shared" si="153"/>
        <v>840039-MFBLU-ML</v>
      </c>
      <c r="O3252" s="122" t="str">
        <f>IF(B3252="NET","",IF(B3252="","",IFERROR(VLOOKUP(N3252,EAN!$A:$B,2,FALSE),"MANGLER - MÅ OPPDATERE EAN-FANEN")))</f>
        <v>MANGLER - MÅ OPPDATERE EAN-FANEN</v>
      </c>
      <c r="P3252" s="119">
        <f t="shared" si="154"/>
        <v>0</v>
      </c>
      <c r="Q3252" s="119">
        <f t="shared" si="155"/>
        <v>0</v>
      </c>
    </row>
    <row r="3253" spans="1:17" x14ac:dyDescent="0.2">
      <c r="A3253" s="228">
        <v>840039</v>
      </c>
      <c r="B3253" s="228" t="s">
        <v>419</v>
      </c>
      <c r="C3253" s="228" t="s">
        <v>4204</v>
      </c>
      <c r="D3253" s="228" t="s">
        <v>3600</v>
      </c>
      <c r="E3253" s="228" t="s">
        <v>3601</v>
      </c>
      <c r="F3253" s="228" t="s">
        <v>85</v>
      </c>
      <c r="G3253" s="228" t="s">
        <v>504</v>
      </c>
      <c r="H3253" s="228">
        <v>0</v>
      </c>
      <c r="I3253" s="228">
        <v>0</v>
      </c>
      <c r="J3253" s="228">
        <v>0</v>
      </c>
      <c r="K3253" s="228">
        <v>0</v>
      </c>
      <c r="L3253" s="231">
        <v>0</v>
      </c>
      <c r="N3253" s="119" t="str">
        <f t="shared" si="153"/>
        <v>840039-MFORE-SM</v>
      </c>
      <c r="O3253" s="122" t="str">
        <f>IF(B3253="NET","",IF(B3253="","",IFERROR(VLOOKUP(N3253,EAN!$A:$B,2,FALSE),"MANGLER - MÅ OPPDATERE EAN-FANEN")))</f>
        <v>MANGLER - MÅ OPPDATERE EAN-FANEN</v>
      </c>
      <c r="P3253" s="119">
        <f t="shared" si="154"/>
        <v>0</v>
      </c>
      <c r="Q3253" s="119">
        <f t="shared" si="155"/>
        <v>0</v>
      </c>
    </row>
    <row r="3254" spans="1:17" x14ac:dyDescent="0.2">
      <c r="A3254" s="228">
        <v>840039</v>
      </c>
      <c r="B3254" s="228" t="s">
        <v>419</v>
      </c>
      <c r="C3254" s="228" t="s">
        <v>4204</v>
      </c>
      <c r="D3254" s="228" t="s">
        <v>3602</v>
      </c>
      <c r="E3254" s="228" t="s">
        <v>3601</v>
      </c>
      <c r="F3254" s="228" t="s">
        <v>86</v>
      </c>
      <c r="G3254" s="228" t="s">
        <v>504</v>
      </c>
      <c r="H3254" s="228">
        <v>1</v>
      </c>
      <c r="I3254" s="228">
        <v>1</v>
      </c>
      <c r="J3254" s="228">
        <v>1</v>
      </c>
      <c r="K3254" s="228">
        <v>1</v>
      </c>
      <c r="L3254" s="231">
        <v>1</v>
      </c>
      <c r="N3254" s="119" t="str">
        <f t="shared" si="153"/>
        <v>840039-MFORE-ML</v>
      </c>
      <c r="O3254" s="122" t="str">
        <f>IF(B3254="NET","",IF(B3254="","",IFERROR(VLOOKUP(N3254,EAN!$A:$B,2,FALSE),"MANGLER - MÅ OPPDATERE EAN-FANEN")))</f>
        <v>MANGLER - MÅ OPPDATERE EAN-FANEN</v>
      </c>
      <c r="P3254" s="119">
        <f t="shared" si="154"/>
        <v>1</v>
      </c>
      <c r="Q3254" s="119">
        <f t="shared" si="155"/>
        <v>1</v>
      </c>
    </row>
    <row r="3255" spans="1:17" x14ac:dyDescent="0.2">
      <c r="A3255" s="228">
        <v>840039</v>
      </c>
      <c r="B3255" s="228" t="s">
        <v>419</v>
      </c>
      <c r="C3255" s="228" t="s">
        <v>4204</v>
      </c>
      <c r="D3255" s="228" t="s">
        <v>3603</v>
      </c>
      <c r="E3255" s="228" t="s">
        <v>3604</v>
      </c>
      <c r="F3255" s="228" t="s">
        <v>85</v>
      </c>
      <c r="G3255" s="228" t="s">
        <v>504</v>
      </c>
      <c r="H3255" s="228">
        <v>0</v>
      </c>
      <c r="I3255" s="228">
        <v>0</v>
      </c>
      <c r="J3255" s="228">
        <v>0</v>
      </c>
      <c r="K3255" s="228">
        <v>0</v>
      </c>
      <c r="L3255" s="231">
        <v>0</v>
      </c>
      <c r="N3255" s="119" t="str">
        <f t="shared" si="153"/>
        <v>840039-MRYRD-SM</v>
      </c>
      <c r="O3255" s="122" t="str">
        <f>IF(B3255="NET","",IF(B3255="","",IFERROR(VLOOKUP(N3255,EAN!$A:$B,2,FALSE),"MANGLER - MÅ OPPDATERE EAN-FANEN")))</f>
        <v>MANGLER - MÅ OPPDATERE EAN-FANEN</v>
      </c>
      <c r="P3255" s="119">
        <f t="shared" si="154"/>
        <v>0</v>
      </c>
      <c r="Q3255" s="119">
        <f t="shared" si="155"/>
        <v>0</v>
      </c>
    </row>
    <row r="3256" spans="1:17" x14ac:dyDescent="0.2">
      <c r="A3256" s="228">
        <v>840039</v>
      </c>
      <c r="B3256" s="228" t="s">
        <v>419</v>
      </c>
      <c r="C3256" s="228" t="s">
        <v>4204</v>
      </c>
      <c r="D3256" s="228" t="s">
        <v>3605</v>
      </c>
      <c r="E3256" s="228" t="s">
        <v>3604</v>
      </c>
      <c r="F3256" s="228" t="s">
        <v>86</v>
      </c>
      <c r="G3256" s="228" t="s">
        <v>504</v>
      </c>
      <c r="H3256" s="228">
        <v>3</v>
      </c>
      <c r="I3256" s="228">
        <v>3</v>
      </c>
      <c r="J3256" s="228">
        <v>3</v>
      </c>
      <c r="K3256" s="228">
        <v>3</v>
      </c>
      <c r="L3256" s="231">
        <v>3</v>
      </c>
      <c r="N3256" s="119" t="str">
        <f t="shared" si="153"/>
        <v>840039-MRYRD-ML</v>
      </c>
      <c r="O3256" s="122" t="str">
        <f>IF(B3256="NET","",IF(B3256="","",IFERROR(VLOOKUP(N3256,EAN!$A:$B,2,FALSE),"MANGLER - MÅ OPPDATERE EAN-FANEN")))</f>
        <v>MANGLER - MÅ OPPDATERE EAN-FANEN</v>
      </c>
      <c r="P3256" s="119">
        <f t="shared" si="154"/>
        <v>3</v>
      </c>
      <c r="Q3256" s="119">
        <f t="shared" si="155"/>
        <v>3</v>
      </c>
    </row>
    <row r="3257" spans="1:17" x14ac:dyDescent="0.2">
      <c r="A3257" s="228">
        <v>840039</v>
      </c>
      <c r="B3257" s="228" t="s">
        <v>419</v>
      </c>
      <c r="C3257" s="228" t="s">
        <v>4204</v>
      </c>
      <c r="D3257" s="228" t="s">
        <v>3606</v>
      </c>
      <c r="E3257" s="228" t="s">
        <v>199</v>
      </c>
      <c r="F3257" s="228" t="s">
        <v>85</v>
      </c>
      <c r="G3257" s="228" t="s">
        <v>504</v>
      </c>
      <c r="H3257" s="228">
        <v>0</v>
      </c>
      <c r="I3257" s="228">
        <v>0</v>
      </c>
      <c r="J3257" s="228">
        <v>0</v>
      </c>
      <c r="K3257" s="228">
        <v>0</v>
      </c>
      <c r="L3257" s="231">
        <v>0</v>
      </c>
      <c r="N3257" s="119" t="str">
        <f t="shared" si="153"/>
        <v>840039-MSLGY-SM</v>
      </c>
      <c r="O3257" s="122" t="str">
        <f>IF(B3257="NET","",IF(B3257="","",IFERROR(VLOOKUP(N3257,EAN!$A:$B,2,FALSE),"MANGLER - MÅ OPPDATERE EAN-FANEN")))</f>
        <v>MANGLER - MÅ OPPDATERE EAN-FANEN</v>
      </c>
      <c r="P3257" s="119">
        <f t="shared" si="154"/>
        <v>0</v>
      </c>
      <c r="Q3257" s="119">
        <f t="shared" si="155"/>
        <v>0</v>
      </c>
    </row>
    <row r="3258" spans="1:17" x14ac:dyDescent="0.2">
      <c r="A3258" s="228">
        <v>840039</v>
      </c>
      <c r="B3258" s="228" t="s">
        <v>419</v>
      </c>
      <c r="C3258" s="228" t="s">
        <v>4204</v>
      </c>
      <c r="D3258" s="228" t="s">
        <v>3607</v>
      </c>
      <c r="E3258" s="228" t="s">
        <v>199</v>
      </c>
      <c r="F3258" s="228" t="s">
        <v>86</v>
      </c>
      <c r="G3258" s="228" t="s">
        <v>504</v>
      </c>
      <c r="H3258" s="228">
        <v>3</v>
      </c>
      <c r="I3258" s="228">
        <v>3</v>
      </c>
      <c r="J3258" s="228">
        <v>3</v>
      </c>
      <c r="K3258" s="228">
        <v>3</v>
      </c>
      <c r="L3258" s="231">
        <v>3</v>
      </c>
      <c r="N3258" s="119" t="str">
        <f t="shared" si="153"/>
        <v>840039-MSLGY-ML</v>
      </c>
      <c r="O3258" s="122" t="str">
        <f>IF(B3258="NET","",IF(B3258="","",IFERROR(VLOOKUP(N3258,EAN!$A:$B,2,FALSE),"MANGLER - MÅ OPPDATERE EAN-FANEN")))</f>
        <v>MANGLER - MÅ OPPDATERE EAN-FANEN</v>
      </c>
      <c r="P3258" s="119">
        <f t="shared" si="154"/>
        <v>3</v>
      </c>
      <c r="Q3258" s="119">
        <f t="shared" si="155"/>
        <v>3</v>
      </c>
    </row>
    <row r="3259" spans="1:17" x14ac:dyDescent="0.2">
      <c r="A3259" s="228">
        <v>840039</v>
      </c>
      <c r="B3259" s="228" t="s">
        <v>419</v>
      </c>
      <c r="C3259" s="228" t="s">
        <v>4204</v>
      </c>
      <c r="D3259" s="228" t="s">
        <v>3530</v>
      </c>
      <c r="E3259" s="228" t="s">
        <v>4434</v>
      </c>
      <c r="F3259" s="228" t="s">
        <v>85</v>
      </c>
      <c r="G3259" s="228" t="s">
        <v>128</v>
      </c>
      <c r="H3259" s="228">
        <v>0</v>
      </c>
      <c r="I3259" s="228">
        <v>0</v>
      </c>
      <c r="J3259" s="228">
        <v>0</v>
      </c>
      <c r="K3259" s="228">
        <v>0</v>
      </c>
      <c r="L3259" s="231">
        <v>0</v>
      </c>
      <c r="N3259" s="119" t="str">
        <f t="shared" si="153"/>
        <v>840039-NIBLM-SM</v>
      </c>
      <c r="O3259" s="122" t="str">
        <f>IF(B3259="NET","",IF(B3259="","",IFERROR(VLOOKUP(N3259,EAN!$A:$B,2,FALSE),"MANGLER - MÅ OPPDATERE EAN-FANEN")))</f>
        <v>MANGLER - MÅ OPPDATERE EAN-FANEN</v>
      </c>
      <c r="P3259" s="119">
        <f t="shared" si="154"/>
        <v>0</v>
      </c>
      <c r="Q3259" s="119">
        <f t="shared" si="155"/>
        <v>0</v>
      </c>
    </row>
    <row r="3260" spans="1:17" x14ac:dyDescent="0.2">
      <c r="A3260" s="228">
        <v>840039</v>
      </c>
      <c r="B3260" s="228" t="s">
        <v>419</v>
      </c>
      <c r="C3260" s="228" t="s">
        <v>4204</v>
      </c>
      <c r="D3260" s="228" t="s">
        <v>3608</v>
      </c>
      <c r="E3260" s="228" t="s">
        <v>4434</v>
      </c>
      <c r="F3260" s="228" t="s">
        <v>86</v>
      </c>
      <c r="G3260" s="228" t="s">
        <v>128</v>
      </c>
      <c r="H3260" s="228">
        <v>0</v>
      </c>
      <c r="I3260" s="228">
        <v>0</v>
      </c>
      <c r="J3260" s="228">
        <v>0</v>
      </c>
      <c r="K3260" s="228">
        <v>0</v>
      </c>
      <c r="L3260" s="231">
        <v>0</v>
      </c>
      <c r="N3260" s="119" t="str">
        <f t="shared" si="153"/>
        <v>840039-NIBLM-ML</v>
      </c>
      <c r="O3260" s="122" t="str">
        <f>IF(B3260="NET","",IF(B3260="","",IFERROR(VLOOKUP(N3260,EAN!$A:$B,2,FALSE),"MANGLER - MÅ OPPDATERE EAN-FANEN")))</f>
        <v>MANGLER - MÅ OPPDATERE EAN-FANEN</v>
      </c>
      <c r="P3260" s="119">
        <f t="shared" si="154"/>
        <v>0</v>
      </c>
      <c r="Q3260" s="119">
        <f t="shared" si="155"/>
        <v>0</v>
      </c>
    </row>
    <row r="3261" spans="1:17" x14ac:dyDescent="0.2">
      <c r="A3261" s="228">
        <v>840039</v>
      </c>
      <c r="B3261" s="228" t="s">
        <v>419</v>
      </c>
      <c r="C3261" s="228" t="s">
        <v>4204</v>
      </c>
      <c r="D3261" s="228" t="s">
        <v>3532</v>
      </c>
      <c r="E3261" s="228" t="s">
        <v>4435</v>
      </c>
      <c r="F3261" s="228" t="s">
        <v>85</v>
      </c>
      <c r="G3261" s="228" t="s">
        <v>128</v>
      </c>
      <c r="H3261" s="228">
        <v>0</v>
      </c>
      <c r="I3261" s="228">
        <v>0</v>
      </c>
      <c r="J3261" s="228">
        <v>0</v>
      </c>
      <c r="K3261" s="228">
        <v>0</v>
      </c>
      <c r="L3261" s="231">
        <v>0</v>
      </c>
      <c r="N3261" s="119" t="str">
        <f t="shared" si="153"/>
        <v>840039-RGLDM-SM</v>
      </c>
      <c r="O3261" s="122" t="str">
        <f>IF(B3261="NET","",IF(B3261="","",IFERROR(VLOOKUP(N3261,EAN!$A:$B,2,FALSE),"MANGLER - MÅ OPPDATERE EAN-FANEN")))</f>
        <v>MANGLER - MÅ OPPDATERE EAN-FANEN</v>
      </c>
      <c r="P3261" s="119">
        <f t="shared" si="154"/>
        <v>0</v>
      </c>
      <c r="Q3261" s="119">
        <f t="shared" si="155"/>
        <v>0</v>
      </c>
    </row>
    <row r="3262" spans="1:17" x14ac:dyDescent="0.2">
      <c r="A3262" s="228">
        <v>840039</v>
      </c>
      <c r="B3262" s="228" t="s">
        <v>419</v>
      </c>
      <c r="C3262" s="228" t="s">
        <v>4204</v>
      </c>
      <c r="D3262" s="228" t="s">
        <v>3609</v>
      </c>
      <c r="E3262" s="228" t="s">
        <v>4435</v>
      </c>
      <c r="F3262" s="228" t="s">
        <v>86</v>
      </c>
      <c r="G3262" s="228" t="s">
        <v>128</v>
      </c>
      <c r="H3262" s="228">
        <v>0</v>
      </c>
      <c r="I3262" s="228">
        <v>0</v>
      </c>
      <c r="J3262" s="228">
        <v>0</v>
      </c>
      <c r="K3262" s="228">
        <v>0</v>
      </c>
      <c r="L3262" s="231">
        <v>0</v>
      </c>
      <c r="N3262" s="119" t="str">
        <f t="shared" si="153"/>
        <v>840039-RGLDM-ML</v>
      </c>
      <c r="O3262" s="122" t="str">
        <f>IF(B3262="NET","",IF(B3262="","",IFERROR(VLOOKUP(N3262,EAN!$A:$B,2,FALSE),"MANGLER - MÅ OPPDATERE EAN-FANEN")))</f>
        <v>MANGLER - MÅ OPPDATERE EAN-FANEN</v>
      </c>
      <c r="P3262" s="119">
        <f t="shared" si="154"/>
        <v>0</v>
      </c>
      <c r="Q3262" s="119">
        <f t="shared" si="155"/>
        <v>0</v>
      </c>
    </row>
    <row r="3263" spans="1:17" x14ac:dyDescent="0.2">
      <c r="A3263" s="228">
        <v>840039</v>
      </c>
      <c r="B3263" s="228" t="s">
        <v>419</v>
      </c>
      <c r="C3263" s="228" t="s">
        <v>4204</v>
      </c>
      <c r="D3263" s="228" t="s">
        <v>3610</v>
      </c>
      <c r="E3263" s="228" t="s">
        <v>92</v>
      </c>
      <c r="F3263" s="228" t="s">
        <v>85</v>
      </c>
      <c r="G3263" s="228" t="s">
        <v>504</v>
      </c>
      <c r="H3263" s="228">
        <v>0</v>
      </c>
      <c r="I3263" s="228">
        <v>0</v>
      </c>
      <c r="J3263" s="228">
        <v>0</v>
      </c>
      <c r="K3263" s="228">
        <v>0</v>
      </c>
      <c r="L3263" s="231">
        <v>0</v>
      </c>
      <c r="N3263" s="119" t="str">
        <f t="shared" si="153"/>
        <v>840039-SEGRY-SM</v>
      </c>
      <c r="O3263" s="122" t="str">
        <f>IF(B3263="NET","",IF(B3263="","",IFERROR(VLOOKUP(N3263,EAN!$A:$B,2,FALSE),"MANGLER - MÅ OPPDATERE EAN-FANEN")))</f>
        <v>MANGLER - MÅ OPPDATERE EAN-FANEN</v>
      </c>
      <c r="P3263" s="119">
        <f t="shared" si="154"/>
        <v>0</v>
      </c>
      <c r="Q3263" s="119">
        <f t="shared" si="155"/>
        <v>0</v>
      </c>
    </row>
    <row r="3264" spans="1:17" x14ac:dyDescent="0.2">
      <c r="A3264" s="228">
        <v>840039</v>
      </c>
      <c r="B3264" s="228" t="s">
        <v>419</v>
      </c>
      <c r="C3264" s="228" t="s">
        <v>4204</v>
      </c>
      <c r="D3264" s="228" t="s">
        <v>3611</v>
      </c>
      <c r="E3264" s="228" t="s">
        <v>92</v>
      </c>
      <c r="F3264" s="228" t="s">
        <v>86</v>
      </c>
      <c r="G3264" s="228" t="s">
        <v>504</v>
      </c>
      <c r="H3264" s="228">
        <v>0</v>
      </c>
      <c r="I3264" s="228">
        <v>0</v>
      </c>
      <c r="J3264" s="228">
        <v>0</v>
      </c>
      <c r="K3264" s="228">
        <v>0</v>
      </c>
      <c r="L3264" s="231">
        <v>0</v>
      </c>
      <c r="N3264" s="119" t="str">
        <f t="shared" si="153"/>
        <v>840039-SEGRY-ML</v>
      </c>
      <c r="O3264" s="122" t="str">
        <f>IF(B3264="NET","",IF(B3264="","",IFERROR(VLOOKUP(N3264,EAN!$A:$B,2,FALSE),"MANGLER - MÅ OPPDATERE EAN-FANEN")))</f>
        <v>MANGLER - MÅ OPPDATERE EAN-FANEN</v>
      </c>
      <c r="P3264" s="119">
        <f t="shared" si="154"/>
        <v>0</v>
      </c>
      <c r="Q3264" s="119">
        <f t="shared" si="155"/>
        <v>0</v>
      </c>
    </row>
    <row r="3265" spans="1:17" x14ac:dyDescent="0.2">
      <c r="A3265" s="228">
        <v>840039</v>
      </c>
      <c r="B3265" s="228" t="s">
        <v>419</v>
      </c>
      <c r="C3265" s="228" t="s">
        <v>4204</v>
      </c>
      <c r="D3265" s="228" t="s">
        <v>3535</v>
      </c>
      <c r="E3265" s="228" t="s">
        <v>3534</v>
      </c>
      <c r="F3265" s="228" t="s">
        <v>85</v>
      </c>
      <c r="G3265" s="228" t="s">
        <v>128</v>
      </c>
      <c r="H3265" s="228">
        <v>0</v>
      </c>
      <c r="I3265" s="228">
        <v>0</v>
      </c>
      <c r="J3265" s="228">
        <v>0</v>
      </c>
      <c r="K3265" s="228">
        <v>0</v>
      </c>
      <c r="L3265" s="231">
        <v>0</v>
      </c>
      <c r="N3265" s="119" t="str">
        <f t="shared" si="153"/>
        <v>840039-SLGFL-SM</v>
      </c>
      <c r="O3265" s="122" t="str">
        <f>IF(B3265="NET","",IF(B3265="","",IFERROR(VLOOKUP(N3265,EAN!$A:$B,2,FALSE),"MANGLER - MÅ OPPDATERE EAN-FANEN")))</f>
        <v>MANGLER - MÅ OPPDATERE EAN-FANEN</v>
      </c>
      <c r="P3265" s="119">
        <f t="shared" si="154"/>
        <v>0</v>
      </c>
      <c r="Q3265" s="119">
        <f t="shared" si="155"/>
        <v>0</v>
      </c>
    </row>
    <row r="3266" spans="1:17" x14ac:dyDescent="0.2">
      <c r="A3266" s="228">
        <v>840039</v>
      </c>
      <c r="B3266" s="228" t="s">
        <v>419</v>
      </c>
      <c r="C3266" s="228" t="s">
        <v>4204</v>
      </c>
      <c r="D3266" s="228" t="s">
        <v>3612</v>
      </c>
      <c r="E3266" s="228" t="s">
        <v>3534</v>
      </c>
      <c r="F3266" s="228" t="s">
        <v>86</v>
      </c>
      <c r="G3266" s="228" t="s">
        <v>128</v>
      </c>
      <c r="H3266" s="228">
        <v>0</v>
      </c>
      <c r="I3266" s="228">
        <v>0</v>
      </c>
      <c r="J3266" s="228">
        <v>0</v>
      </c>
      <c r="K3266" s="228">
        <v>0</v>
      </c>
      <c r="L3266" s="231">
        <v>0</v>
      </c>
      <c r="N3266" s="119" t="str">
        <f t="shared" si="153"/>
        <v>840039-SLGFL-ML</v>
      </c>
      <c r="O3266" s="122" t="str">
        <f>IF(B3266="NET","",IF(B3266="","",IFERROR(VLOOKUP(N3266,EAN!$A:$B,2,FALSE),"MANGLER - MÅ OPPDATERE EAN-FANEN")))</f>
        <v>MANGLER - MÅ OPPDATERE EAN-FANEN</v>
      </c>
      <c r="P3266" s="119">
        <f t="shared" si="154"/>
        <v>0</v>
      </c>
      <c r="Q3266" s="119">
        <f t="shared" si="155"/>
        <v>0</v>
      </c>
    </row>
    <row r="3267" spans="1:17" x14ac:dyDescent="0.2">
      <c r="A3267" s="229">
        <v>840040</v>
      </c>
      <c r="B3267" s="228" t="s">
        <v>248</v>
      </c>
      <c r="C3267" s="228"/>
      <c r="D3267" s="228"/>
      <c r="E3267" s="228"/>
      <c r="F3267" s="228"/>
      <c r="G3267" s="228"/>
      <c r="H3267" s="229">
        <v>202226</v>
      </c>
      <c r="I3267" s="229">
        <v>202227</v>
      </c>
      <c r="J3267" s="229">
        <v>202228</v>
      </c>
      <c r="K3267" s="229">
        <v>202229</v>
      </c>
      <c r="L3267" s="232">
        <v>202234</v>
      </c>
      <c r="N3267" s="119" t="str">
        <f t="shared" si="153"/>
        <v>840040-</v>
      </c>
      <c r="O3267" s="122" t="str">
        <f>IF(B3267="NET","",IF(B3267="","",IFERROR(VLOOKUP(N3267,EAN!$A:$B,2,FALSE),"MANGLER - MÅ OPPDATERE EAN-FANEN")))</f>
        <v/>
      </c>
      <c r="P3267" s="119">
        <f t="shared" si="154"/>
        <v>202226</v>
      </c>
      <c r="Q3267" s="119">
        <f t="shared" si="155"/>
        <v>202234</v>
      </c>
    </row>
    <row r="3268" spans="1:17" x14ac:dyDescent="0.2">
      <c r="A3268" s="228">
        <v>840040</v>
      </c>
      <c r="B3268" s="228" t="s">
        <v>3613</v>
      </c>
      <c r="C3268" s="228" t="s">
        <v>4204</v>
      </c>
      <c r="D3268" s="228" t="s">
        <v>3593</v>
      </c>
      <c r="E3268" s="228" t="s">
        <v>3594</v>
      </c>
      <c r="F3268" s="228" t="s">
        <v>85</v>
      </c>
      <c r="G3268" s="228" t="s">
        <v>504</v>
      </c>
      <c r="H3268" s="228">
        <v>2</v>
      </c>
      <c r="I3268" s="228">
        <v>2</v>
      </c>
      <c r="J3268" s="228">
        <v>2</v>
      </c>
      <c r="K3268" s="228">
        <v>2</v>
      </c>
      <c r="L3268" s="231">
        <v>2</v>
      </c>
      <c r="N3268" s="119" t="str">
        <f t="shared" si="153"/>
        <v>840040-DBBTU-SM</v>
      </c>
      <c r="O3268" s="122" t="str">
        <f>IF(B3268="NET","",IF(B3268="","",IFERROR(VLOOKUP(N3268,EAN!$A:$B,2,FALSE),"MANGLER - MÅ OPPDATERE EAN-FANEN")))</f>
        <v>MANGLER - MÅ OPPDATERE EAN-FANEN</v>
      </c>
      <c r="P3268" s="119">
        <f t="shared" si="154"/>
        <v>2</v>
      </c>
      <c r="Q3268" s="119">
        <f t="shared" si="155"/>
        <v>2</v>
      </c>
    </row>
    <row r="3269" spans="1:17" x14ac:dyDescent="0.2">
      <c r="A3269" s="228">
        <v>840040</v>
      </c>
      <c r="B3269" s="228" t="s">
        <v>3613</v>
      </c>
      <c r="C3269" s="228" t="s">
        <v>4204</v>
      </c>
      <c r="D3269" s="228" t="s">
        <v>3595</v>
      </c>
      <c r="E3269" s="228" t="s">
        <v>3594</v>
      </c>
      <c r="F3269" s="228" t="s">
        <v>86</v>
      </c>
      <c r="G3269" s="228" t="s">
        <v>504</v>
      </c>
      <c r="H3269" s="228">
        <v>3</v>
      </c>
      <c r="I3269" s="228">
        <v>3</v>
      </c>
      <c r="J3269" s="228">
        <v>3</v>
      </c>
      <c r="K3269" s="228">
        <v>3</v>
      </c>
      <c r="L3269" s="231">
        <v>3</v>
      </c>
      <c r="N3269" s="119" t="str">
        <f t="shared" si="153"/>
        <v>840040-DBBTU-ML</v>
      </c>
      <c r="O3269" s="122" t="str">
        <f>IF(B3269="NET","",IF(B3269="","",IFERROR(VLOOKUP(N3269,EAN!$A:$B,2,FALSE),"MANGLER - MÅ OPPDATERE EAN-FANEN")))</f>
        <v>MANGLER - MÅ OPPDATERE EAN-FANEN</v>
      </c>
      <c r="P3269" s="119">
        <f t="shared" si="154"/>
        <v>3</v>
      </c>
      <c r="Q3269" s="119">
        <f t="shared" si="155"/>
        <v>3</v>
      </c>
    </row>
    <row r="3270" spans="1:17" x14ac:dyDescent="0.2">
      <c r="A3270" s="228">
        <v>840040</v>
      </c>
      <c r="B3270" s="228" t="s">
        <v>3613</v>
      </c>
      <c r="C3270" s="228" t="s">
        <v>4204</v>
      </c>
      <c r="D3270" s="228" t="s">
        <v>249</v>
      </c>
      <c r="E3270" s="228" t="s">
        <v>240</v>
      </c>
      <c r="F3270" s="228" t="s">
        <v>85</v>
      </c>
      <c r="G3270" s="228" t="s">
        <v>504</v>
      </c>
      <c r="H3270" s="228">
        <v>0</v>
      </c>
      <c r="I3270" s="228">
        <v>0</v>
      </c>
      <c r="J3270" s="228">
        <v>0</v>
      </c>
      <c r="K3270" s="228">
        <v>0</v>
      </c>
      <c r="L3270" s="231">
        <v>0</v>
      </c>
      <c r="N3270" s="119" t="str">
        <f t="shared" si="153"/>
        <v>840040-DTBLK-SM</v>
      </c>
      <c r="O3270" s="122" t="str">
        <f>IF(B3270="NET","",IF(B3270="","",IFERROR(VLOOKUP(N3270,EAN!$A:$B,2,FALSE),"MANGLER - MÅ OPPDATERE EAN-FANEN")))</f>
        <v>MANGLER - MÅ OPPDATERE EAN-FANEN</v>
      </c>
      <c r="P3270" s="119">
        <f t="shared" si="154"/>
        <v>0</v>
      </c>
      <c r="Q3270" s="119">
        <f t="shared" si="155"/>
        <v>0</v>
      </c>
    </row>
    <row r="3271" spans="1:17" x14ac:dyDescent="0.2">
      <c r="A3271" s="228">
        <v>840040</v>
      </c>
      <c r="B3271" s="228" t="s">
        <v>3613</v>
      </c>
      <c r="C3271" s="228" t="s">
        <v>4204</v>
      </c>
      <c r="D3271" s="228" t="s">
        <v>250</v>
      </c>
      <c r="E3271" s="228" t="s">
        <v>240</v>
      </c>
      <c r="F3271" s="228" t="s">
        <v>86</v>
      </c>
      <c r="G3271" s="228" t="s">
        <v>504</v>
      </c>
      <c r="H3271" s="228">
        <v>0</v>
      </c>
      <c r="I3271" s="228">
        <v>0</v>
      </c>
      <c r="J3271" s="228">
        <v>0</v>
      </c>
      <c r="K3271" s="228">
        <v>0</v>
      </c>
      <c r="L3271" s="231">
        <v>0</v>
      </c>
      <c r="N3271" s="119" t="str">
        <f t="shared" si="153"/>
        <v>840040-DTBLK-ML</v>
      </c>
      <c r="O3271" s="122" t="str">
        <f>IF(B3271="NET","",IF(B3271="","",IFERROR(VLOOKUP(N3271,EAN!$A:$B,2,FALSE),"MANGLER - MÅ OPPDATERE EAN-FANEN")))</f>
        <v>MANGLER - MÅ OPPDATERE EAN-FANEN</v>
      </c>
      <c r="P3271" s="119">
        <f t="shared" si="154"/>
        <v>0</v>
      </c>
      <c r="Q3271" s="119">
        <f t="shared" si="155"/>
        <v>0</v>
      </c>
    </row>
    <row r="3272" spans="1:17" x14ac:dyDescent="0.2">
      <c r="A3272" s="228">
        <v>840040</v>
      </c>
      <c r="B3272" s="228" t="s">
        <v>3613</v>
      </c>
      <c r="C3272" s="228" t="s">
        <v>4204</v>
      </c>
      <c r="D3272" s="228" t="s">
        <v>2355</v>
      </c>
      <c r="E3272" s="228" t="s">
        <v>3064</v>
      </c>
      <c r="F3272" s="228" t="s">
        <v>85</v>
      </c>
      <c r="G3272" s="228" t="s">
        <v>128</v>
      </c>
      <c r="H3272" s="228">
        <v>0</v>
      </c>
      <c r="I3272" s="228">
        <v>0</v>
      </c>
      <c r="J3272" s="228">
        <v>0</v>
      </c>
      <c r="K3272" s="228">
        <v>0</v>
      </c>
      <c r="L3272" s="231">
        <v>0</v>
      </c>
      <c r="N3272" s="119" t="str">
        <f t="shared" si="153"/>
        <v>840040-GLBLM-SM</v>
      </c>
      <c r="O3272" s="122" t="str">
        <f>IF(B3272="NET","",IF(B3272="","",IFERROR(VLOOKUP(N3272,EAN!$A:$B,2,FALSE),"MANGLER - MÅ OPPDATERE EAN-FANEN")))</f>
        <v>MANGLER - MÅ OPPDATERE EAN-FANEN</v>
      </c>
      <c r="P3272" s="119">
        <f t="shared" si="154"/>
        <v>0</v>
      </c>
      <c r="Q3272" s="119">
        <f t="shared" si="155"/>
        <v>0</v>
      </c>
    </row>
    <row r="3273" spans="1:17" x14ac:dyDescent="0.2">
      <c r="A3273" s="228">
        <v>840040</v>
      </c>
      <c r="B3273" s="228" t="s">
        <v>3613</v>
      </c>
      <c r="C3273" s="228" t="s">
        <v>4204</v>
      </c>
      <c r="D3273" s="228" t="s">
        <v>3596</v>
      </c>
      <c r="E3273" s="228" t="s">
        <v>3064</v>
      </c>
      <c r="F3273" s="228" t="s">
        <v>86</v>
      </c>
      <c r="G3273" s="228" t="s">
        <v>128</v>
      </c>
      <c r="H3273" s="228">
        <v>0</v>
      </c>
      <c r="I3273" s="228">
        <v>0</v>
      </c>
      <c r="J3273" s="228">
        <v>0</v>
      </c>
      <c r="K3273" s="228">
        <v>0</v>
      </c>
      <c r="L3273" s="231">
        <v>0</v>
      </c>
      <c r="N3273" s="119" t="str">
        <f t="shared" si="153"/>
        <v>840040-GLBLM-ML</v>
      </c>
      <c r="O3273" s="122" t="str">
        <f>IF(B3273="NET","",IF(B3273="","",IFERROR(VLOOKUP(N3273,EAN!$A:$B,2,FALSE),"MANGLER - MÅ OPPDATERE EAN-FANEN")))</f>
        <v>MANGLER - MÅ OPPDATERE EAN-FANEN</v>
      </c>
      <c r="P3273" s="119">
        <f t="shared" si="154"/>
        <v>0</v>
      </c>
      <c r="Q3273" s="119">
        <f t="shared" si="155"/>
        <v>0</v>
      </c>
    </row>
    <row r="3274" spans="1:17" x14ac:dyDescent="0.2">
      <c r="A3274" s="228">
        <v>840040</v>
      </c>
      <c r="B3274" s="228" t="s">
        <v>3613</v>
      </c>
      <c r="C3274" s="228" t="s">
        <v>4204</v>
      </c>
      <c r="D3274" s="228" t="s">
        <v>522</v>
      </c>
      <c r="E3274" s="228" t="s">
        <v>523</v>
      </c>
      <c r="F3274" s="228" t="s">
        <v>85</v>
      </c>
      <c r="G3274" s="228" t="s">
        <v>504</v>
      </c>
      <c r="H3274" s="228">
        <v>0</v>
      </c>
      <c r="I3274" s="228">
        <v>0</v>
      </c>
      <c r="J3274" s="228">
        <v>0</v>
      </c>
      <c r="K3274" s="228">
        <v>0</v>
      </c>
      <c r="L3274" s="231">
        <v>0</v>
      </c>
      <c r="N3274" s="119" t="str">
        <f t="shared" si="153"/>
        <v>840040-MEAME-SM</v>
      </c>
      <c r="O3274" s="122" t="str">
        <f>IF(B3274="NET","",IF(B3274="","",IFERROR(VLOOKUP(N3274,EAN!$A:$B,2,FALSE),"MANGLER - MÅ OPPDATERE EAN-FANEN")))</f>
        <v>MANGLER - MÅ OPPDATERE EAN-FANEN</v>
      </c>
      <c r="P3274" s="119">
        <f t="shared" si="154"/>
        <v>0</v>
      </c>
      <c r="Q3274" s="119">
        <f t="shared" si="155"/>
        <v>0</v>
      </c>
    </row>
    <row r="3275" spans="1:17" x14ac:dyDescent="0.2">
      <c r="A3275" s="228">
        <v>840040</v>
      </c>
      <c r="B3275" s="228" t="s">
        <v>3613</v>
      </c>
      <c r="C3275" s="228" t="s">
        <v>4204</v>
      </c>
      <c r="D3275" s="228" t="s">
        <v>524</v>
      </c>
      <c r="E3275" s="228" t="s">
        <v>523</v>
      </c>
      <c r="F3275" s="228" t="s">
        <v>86</v>
      </c>
      <c r="G3275" s="228" t="s">
        <v>504</v>
      </c>
      <c r="H3275" s="228">
        <v>0</v>
      </c>
      <c r="I3275" s="228">
        <v>0</v>
      </c>
      <c r="J3275" s="228">
        <v>0</v>
      </c>
      <c r="K3275" s="228">
        <v>0</v>
      </c>
      <c r="L3275" s="231">
        <v>0</v>
      </c>
      <c r="N3275" s="119" t="str">
        <f t="shared" si="153"/>
        <v>840040-MEAME-ML</v>
      </c>
      <c r="O3275" s="122" t="str">
        <f>IF(B3275="NET","",IF(B3275="","",IFERROR(VLOOKUP(N3275,EAN!$A:$B,2,FALSE),"MANGLER - MÅ OPPDATERE EAN-FANEN")))</f>
        <v>MANGLER - MÅ OPPDATERE EAN-FANEN</v>
      </c>
      <c r="P3275" s="119">
        <f t="shared" si="154"/>
        <v>0</v>
      </c>
      <c r="Q3275" s="119">
        <f t="shared" si="155"/>
        <v>0</v>
      </c>
    </row>
    <row r="3276" spans="1:17" x14ac:dyDescent="0.2">
      <c r="A3276" s="228">
        <v>840040</v>
      </c>
      <c r="B3276" s="228" t="s">
        <v>3613</v>
      </c>
      <c r="C3276" s="228" t="s">
        <v>4204</v>
      </c>
      <c r="D3276" s="228" t="s">
        <v>3600</v>
      </c>
      <c r="E3276" s="228" t="s">
        <v>3601</v>
      </c>
      <c r="F3276" s="228" t="s">
        <v>85</v>
      </c>
      <c r="G3276" s="228" t="s">
        <v>504</v>
      </c>
      <c r="H3276" s="228">
        <v>0</v>
      </c>
      <c r="I3276" s="228">
        <v>0</v>
      </c>
      <c r="J3276" s="228">
        <v>0</v>
      </c>
      <c r="K3276" s="228">
        <v>0</v>
      </c>
      <c r="L3276" s="231">
        <v>0</v>
      </c>
      <c r="N3276" s="119" t="str">
        <f t="shared" si="153"/>
        <v>840040-MFORE-SM</v>
      </c>
      <c r="O3276" s="122" t="str">
        <f>IF(B3276="NET","",IF(B3276="","",IFERROR(VLOOKUP(N3276,EAN!$A:$B,2,FALSE),"MANGLER - MÅ OPPDATERE EAN-FANEN")))</f>
        <v>MANGLER - MÅ OPPDATERE EAN-FANEN</v>
      </c>
      <c r="P3276" s="119">
        <f t="shared" si="154"/>
        <v>0</v>
      </c>
      <c r="Q3276" s="119">
        <f t="shared" si="155"/>
        <v>0</v>
      </c>
    </row>
    <row r="3277" spans="1:17" x14ac:dyDescent="0.2">
      <c r="A3277" s="228">
        <v>840040</v>
      </c>
      <c r="B3277" s="228" t="s">
        <v>3613</v>
      </c>
      <c r="C3277" s="228" t="s">
        <v>4204</v>
      </c>
      <c r="D3277" s="228" t="s">
        <v>3602</v>
      </c>
      <c r="E3277" s="228" t="s">
        <v>3601</v>
      </c>
      <c r="F3277" s="228" t="s">
        <v>86</v>
      </c>
      <c r="G3277" s="228" t="s">
        <v>504</v>
      </c>
      <c r="H3277" s="228">
        <v>0</v>
      </c>
      <c r="I3277" s="228">
        <v>0</v>
      </c>
      <c r="J3277" s="228">
        <v>0</v>
      </c>
      <c r="K3277" s="228">
        <v>0</v>
      </c>
      <c r="L3277" s="231">
        <v>0</v>
      </c>
      <c r="N3277" s="119" t="str">
        <f t="shared" si="153"/>
        <v>840040-MFORE-ML</v>
      </c>
      <c r="O3277" s="122" t="str">
        <f>IF(B3277="NET","",IF(B3277="","",IFERROR(VLOOKUP(N3277,EAN!$A:$B,2,FALSE),"MANGLER - MÅ OPPDATERE EAN-FANEN")))</f>
        <v>MANGLER - MÅ OPPDATERE EAN-FANEN</v>
      </c>
      <c r="P3277" s="119">
        <f t="shared" si="154"/>
        <v>0</v>
      </c>
      <c r="Q3277" s="119">
        <f t="shared" si="155"/>
        <v>0</v>
      </c>
    </row>
    <row r="3278" spans="1:17" x14ac:dyDescent="0.2">
      <c r="A3278" s="228">
        <v>840040</v>
      </c>
      <c r="B3278" s="228" t="s">
        <v>3613</v>
      </c>
      <c r="C3278" s="228" t="s">
        <v>4204</v>
      </c>
      <c r="D3278" s="228" t="s">
        <v>178</v>
      </c>
      <c r="E3278" s="228" t="s">
        <v>96</v>
      </c>
      <c r="F3278" s="228" t="s">
        <v>85</v>
      </c>
      <c r="G3278" s="228" t="s">
        <v>504</v>
      </c>
      <c r="H3278" s="228">
        <v>0</v>
      </c>
      <c r="I3278" s="228">
        <v>0</v>
      </c>
      <c r="J3278" s="228">
        <v>0</v>
      </c>
      <c r="K3278" s="228">
        <v>0</v>
      </c>
      <c r="L3278" s="231">
        <v>0</v>
      </c>
      <c r="N3278" s="119" t="str">
        <f t="shared" si="153"/>
        <v>840040-MOPRE-SM</v>
      </c>
      <c r="O3278" s="122" t="str">
        <f>IF(B3278="NET","",IF(B3278="","",IFERROR(VLOOKUP(N3278,EAN!$A:$B,2,FALSE),"MANGLER - MÅ OPPDATERE EAN-FANEN")))</f>
        <v>MANGLER - MÅ OPPDATERE EAN-FANEN</v>
      </c>
      <c r="P3278" s="119">
        <f t="shared" si="154"/>
        <v>0</v>
      </c>
      <c r="Q3278" s="119">
        <f t="shared" si="155"/>
        <v>0</v>
      </c>
    </row>
    <row r="3279" spans="1:17" x14ac:dyDescent="0.2">
      <c r="A3279" s="228">
        <v>840040</v>
      </c>
      <c r="B3279" s="228" t="s">
        <v>3613</v>
      </c>
      <c r="C3279" s="228" t="s">
        <v>4204</v>
      </c>
      <c r="D3279" s="228" t="s">
        <v>3614</v>
      </c>
      <c r="E3279" s="228" t="s">
        <v>96</v>
      </c>
      <c r="F3279" s="228" t="s">
        <v>86</v>
      </c>
      <c r="G3279" s="228" t="s">
        <v>504</v>
      </c>
      <c r="H3279" s="228">
        <v>69</v>
      </c>
      <c r="I3279" s="228">
        <v>69</v>
      </c>
      <c r="J3279" s="228">
        <v>69</v>
      </c>
      <c r="K3279" s="228">
        <v>69</v>
      </c>
      <c r="L3279" s="231">
        <v>69</v>
      </c>
      <c r="N3279" s="119" t="str">
        <f t="shared" si="153"/>
        <v>840040-MOPRE-ML</v>
      </c>
      <c r="O3279" s="122" t="str">
        <f>IF(B3279="NET","",IF(B3279="","",IFERROR(VLOOKUP(N3279,EAN!$A:$B,2,FALSE),"MANGLER - MÅ OPPDATERE EAN-FANEN")))</f>
        <v>MANGLER - MÅ OPPDATERE EAN-FANEN</v>
      </c>
      <c r="P3279" s="119">
        <f t="shared" si="154"/>
        <v>69</v>
      </c>
      <c r="Q3279" s="119">
        <f t="shared" si="155"/>
        <v>69</v>
      </c>
    </row>
    <row r="3280" spans="1:17" x14ac:dyDescent="0.2">
      <c r="A3280" s="228">
        <v>840040</v>
      </c>
      <c r="B3280" s="228" t="s">
        <v>3613</v>
      </c>
      <c r="C3280" s="228" t="s">
        <v>4204</v>
      </c>
      <c r="D3280" s="228" t="s">
        <v>3606</v>
      </c>
      <c r="E3280" s="228" t="s">
        <v>199</v>
      </c>
      <c r="F3280" s="228" t="s">
        <v>85</v>
      </c>
      <c r="G3280" s="228" t="s">
        <v>504</v>
      </c>
      <c r="H3280" s="228">
        <v>0</v>
      </c>
      <c r="I3280" s="228">
        <v>0</v>
      </c>
      <c r="J3280" s="228">
        <v>0</v>
      </c>
      <c r="K3280" s="228">
        <v>0</v>
      </c>
      <c r="L3280" s="231">
        <v>0</v>
      </c>
      <c r="N3280" s="119" t="str">
        <f t="shared" si="153"/>
        <v>840040-MSLGY-SM</v>
      </c>
      <c r="O3280" s="122" t="str">
        <f>IF(B3280="NET","",IF(B3280="","",IFERROR(VLOOKUP(N3280,EAN!$A:$B,2,FALSE),"MANGLER - MÅ OPPDATERE EAN-FANEN")))</f>
        <v>MANGLER - MÅ OPPDATERE EAN-FANEN</v>
      </c>
      <c r="P3280" s="119">
        <f t="shared" si="154"/>
        <v>0</v>
      </c>
      <c r="Q3280" s="119">
        <f t="shared" si="155"/>
        <v>0</v>
      </c>
    </row>
    <row r="3281" spans="1:17" x14ac:dyDescent="0.2">
      <c r="A3281" s="228">
        <v>840040</v>
      </c>
      <c r="B3281" s="228" t="s">
        <v>3613</v>
      </c>
      <c r="C3281" s="228" t="s">
        <v>4204</v>
      </c>
      <c r="D3281" s="228" t="s">
        <v>3607</v>
      </c>
      <c r="E3281" s="228" t="s">
        <v>199</v>
      </c>
      <c r="F3281" s="228" t="s">
        <v>86</v>
      </c>
      <c r="G3281" s="228" t="s">
        <v>504</v>
      </c>
      <c r="H3281" s="228">
        <v>3</v>
      </c>
      <c r="I3281" s="228">
        <v>3</v>
      </c>
      <c r="J3281" s="228">
        <v>3</v>
      </c>
      <c r="K3281" s="228">
        <v>3</v>
      </c>
      <c r="L3281" s="231">
        <v>3</v>
      </c>
      <c r="N3281" s="119" t="str">
        <f t="shared" si="153"/>
        <v>840040-MSLGY-ML</v>
      </c>
      <c r="O3281" s="122" t="str">
        <f>IF(B3281="NET","",IF(B3281="","",IFERROR(VLOOKUP(N3281,EAN!$A:$B,2,FALSE),"MANGLER - MÅ OPPDATERE EAN-FANEN")))</f>
        <v>MANGLER - MÅ OPPDATERE EAN-FANEN</v>
      </c>
      <c r="P3281" s="119">
        <f t="shared" si="154"/>
        <v>3</v>
      </c>
      <c r="Q3281" s="119">
        <f t="shared" si="155"/>
        <v>3</v>
      </c>
    </row>
    <row r="3282" spans="1:17" x14ac:dyDescent="0.2">
      <c r="A3282" s="228">
        <v>840040</v>
      </c>
      <c r="B3282" s="228" t="s">
        <v>3613</v>
      </c>
      <c r="C3282" s="228" t="s">
        <v>4204</v>
      </c>
      <c r="D3282" s="228" t="s">
        <v>3530</v>
      </c>
      <c r="E3282" s="228" t="s">
        <v>4434</v>
      </c>
      <c r="F3282" s="228" t="s">
        <v>85</v>
      </c>
      <c r="G3282" s="228" t="s">
        <v>128</v>
      </c>
      <c r="H3282" s="228">
        <v>0</v>
      </c>
      <c r="I3282" s="228">
        <v>0</v>
      </c>
      <c r="J3282" s="228">
        <v>0</v>
      </c>
      <c r="K3282" s="228">
        <v>0</v>
      </c>
      <c r="L3282" s="231">
        <v>0</v>
      </c>
      <c r="N3282" s="119" t="str">
        <f t="shared" si="153"/>
        <v>840040-NIBLM-SM</v>
      </c>
      <c r="O3282" s="122" t="str">
        <f>IF(B3282="NET","",IF(B3282="","",IFERROR(VLOOKUP(N3282,EAN!$A:$B,2,FALSE),"MANGLER - MÅ OPPDATERE EAN-FANEN")))</f>
        <v>MANGLER - MÅ OPPDATERE EAN-FANEN</v>
      </c>
      <c r="P3282" s="119">
        <f t="shared" si="154"/>
        <v>0</v>
      </c>
      <c r="Q3282" s="119">
        <f t="shared" si="155"/>
        <v>0</v>
      </c>
    </row>
    <row r="3283" spans="1:17" x14ac:dyDescent="0.2">
      <c r="A3283" s="228">
        <v>840040</v>
      </c>
      <c r="B3283" s="228" t="s">
        <v>3613</v>
      </c>
      <c r="C3283" s="228" t="s">
        <v>4204</v>
      </c>
      <c r="D3283" s="228" t="s">
        <v>3608</v>
      </c>
      <c r="E3283" s="228" t="s">
        <v>4434</v>
      </c>
      <c r="F3283" s="228" t="s">
        <v>86</v>
      </c>
      <c r="G3283" s="228" t="s">
        <v>128</v>
      </c>
      <c r="H3283" s="228">
        <v>0</v>
      </c>
      <c r="I3283" s="228">
        <v>0</v>
      </c>
      <c r="J3283" s="228">
        <v>0</v>
      </c>
      <c r="K3283" s="228">
        <v>0</v>
      </c>
      <c r="L3283" s="231">
        <v>0</v>
      </c>
      <c r="N3283" s="119" t="str">
        <f t="shared" ref="N3283:N3346" si="156">CONCATENATE(A3283,"-",D3283)</f>
        <v>840040-NIBLM-ML</v>
      </c>
      <c r="O3283" s="122" t="str">
        <f>IF(B3283="NET","",IF(B3283="","",IFERROR(VLOOKUP(N3283,EAN!$A:$B,2,FALSE),"MANGLER - MÅ OPPDATERE EAN-FANEN")))</f>
        <v>MANGLER - MÅ OPPDATERE EAN-FANEN</v>
      </c>
      <c r="P3283" s="119">
        <f t="shared" ref="P3283:P3346" si="157">H3283</f>
        <v>0</v>
      </c>
      <c r="Q3283" s="119">
        <f t="shared" ref="Q3283:Q3346" si="158">L3283</f>
        <v>0</v>
      </c>
    </row>
    <row r="3284" spans="1:17" x14ac:dyDescent="0.2">
      <c r="A3284" s="228">
        <v>840040</v>
      </c>
      <c r="B3284" s="228" t="s">
        <v>3613</v>
      </c>
      <c r="C3284" s="228" t="s">
        <v>4204</v>
      </c>
      <c r="D3284" s="228" t="s">
        <v>3532</v>
      </c>
      <c r="E3284" s="228" t="s">
        <v>4435</v>
      </c>
      <c r="F3284" s="228" t="s">
        <v>85</v>
      </c>
      <c r="G3284" s="228" t="s">
        <v>128</v>
      </c>
      <c r="H3284" s="228">
        <v>0</v>
      </c>
      <c r="I3284" s="228">
        <v>0</v>
      </c>
      <c r="J3284" s="228">
        <v>0</v>
      </c>
      <c r="K3284" s="228">
        <v>0</v>
      </c>
      <c r="L3284" s="231">
        <v>0</v>
      </c>
      <c r="N3284" s="119" t="str">
        <f t="shared" si="156"/>
        <v>840040-RGLDM-SM</v>
      </c>
      <c r="O3284" s="122" t="str">
        <f>IF(B3284="NET","",IF(B3284="","",IFERROR(VLOOKUP(N3284,EAN!$A:$B,2,FALSE),"MANGLER - MÅ OPPDATERE EAN-FANEN")))</f>
        <v>MANGLER - MÅ OPPDATERE EAN-FANEN</v>
      </c>
      <c r="P3284" s="119">
        <f t="shared" si="157"/>
        <v>0</v>
      </c>
      <c r="Q3284" s="119">
        <f t="shared" si="158"/>
        <v>0</v>
      </c>
    </row>
    <row r="3285" spans="1:17" x14ac:dyDescent="0.2">
      <c r="A3285" s="228">
        <v>840040</v>
      </c>
      <c r="B3285" s="228" t="s">
        <v>3613</v>
      </c>
      <c r="C3285" s="228" t="s">
        <v>4204</v>
      </c>
      <c r="D3285" s="228" t="s">
        <v>3609</v>
      </c>
      <c r="E3285" s="228" t="s">
        <v>4435</v>
      </c>
      <c r="F3285" s="228" t="s">
        <v>86</v>
      </c>
      <c r="G3285" s="228" t="s">
        <v>128</v>
      </c>
      <c r="H3285" s="228">
        <v>0</v>
      </c>
      <c r="I3285" s="228">
        <v>0</v>
      </c>
      <c r="J3285" s="228">
        <v>0</v>
      </c>
      <c r="K3285" s="228">
        <v>0</v>
      </c>
      <c r="L3285" s="231">
        <v>0</v>
      </c>
      <c r="N3285" s="119" t="str">
        <f t="shared" si="156"/>
        <v>840040-RGLDM-ML</v>
      </c>
      <c r="O3285" s="122" t="str">
        <f>IF(B3285="NET","",IF(B3285="","",IFERROR(VLOOKUP(N3285,EAN!$A:$B,2,FALSE),"MANGLER - MÅ OPPDATERE EAN-FANEN")))</f>
        <v>MANGLER - MÅ OPPDATERE EAN-FANEN</v>
      </c>
      <c r="P3285" s="119">
        <f t="shared" si="157"/>
        <v>0</v>
      </c>
      <c r="Q3285" s="119">
        <f t="shared" si="158"/>
        <v>0</v>
      </c>
    </row>
    <row r="3286" spans="1:17" x14ac:dyDescent="0.2">
      <c r="A3286" s="228">
        <v>840040</v>
      </c>
      <c r="B3286" s="228" t="s">
        <v>3613</v>
      </c>
      <c r="C3286" s="228" t="s">
        <v>4204</v>
      </c>
      <c r="D3286" s="228" t="s">
        <v>3535</v>
      </c>
      <c r="E3286" s="228" t="s">
        <v>3534</v>
      </c>
      <c r="F3286" s="228" t="s">
        <v>85</v>
      </c>
      <c r="G3286" s="228" t="s">
        <v>128</v>
      </c>
      <c r="H3286" s="228">
        <v>0</v>
      </c>
      <c r="I3286" s="228">
        <v>0</v>
      </c>
      <c r="J3286" s="228">
        <v>0</v>
      </c>
      <c r="K3286" s="228">
        <v>0</v>
      </c>
      <c r="L3286" s="231">
        <v>0</v>
      </c>
      <c r="N3286" s="119" t="str">
        <f t="shared" si="156"/>
        <v>840040-SLGFL-SM</v>
      </c>
      <c r="O3286" s="122" t="str">
        <f>IF(B3286="NET","",IF(B3286="","",IFERROR(VLOOKUP(N3286,EAN!$A:$B,2,FALSE),"MANGLER - MÅ OPPDATERE EAN-FANEN")))</f>
        <v>MANGLER - MÅ OPPDATERE EAN-FANEN</v>
      </c>
      <c r="P3286" s="119">
        <f t="shared" si="157"/>
        <v>0</v>
      </c>
      <c r="Q3286" s="119">
        <f t="shared" si="158"/>
        <v>0</v>
      </c>
    </row>
    <row r="3287" spans="1:17" x14ac:dyDescent="0.2">
      <c r="A3287" s="228">
        <v>840040</v>
      </c>
      <c r="B3287" s="228" t="s">
        <v>3613</v>
      </c>
      <c r="C3287" s="228" t="s">
        <v>4204</v>
      </c>
      <c r="D3287" s="228" t="s">
        <v>3612</v>
      </c>
      <c r="E3287" s="228" t="s">
        <v>3534</v>
      </c>
      <c r="F3287" s="228" t="s">
        <v>86</v>
      </c>
      <c r="G3287" s="228" t="s">
        <v>128</v>
      </c>
      <c r="H3287" s="228">
        <v>0</v>
      </c>
      <c r="I3287" s="228">
        <v>0</v>
      </c>
      <c r="J3287" s="228">
        <v>0</v>
      </c>
      <c r="K3287" s="228">
        <v>0</v>
      </c>
      <c r="L3287" s="231">
        <v>0</v>
      </c>
      <c r="N3287" s="119" t="str">
        <f t="shared" si="156"/>
        <v>840040-SLGFL-ML</v>
      </c>
      <c r="O3287" s="122" t="str">
        <f>IF(B3287="NET","",IF(B3287="","",IFERROR(VLOOKUP(N3287,EAN!$A:$B,2,FALSE),"MANGLER - MÅ OPPDATERE EAN-FANEN")))</f>
        <v>MANGLER - MÅ OPPDATERE EAN-FANEN</v>
      </c>
      <c r="P3287" s="119">
        <f t="shared" si="157"/>
        <v>0</v>
      </c>
      <c r="Q3287" s="119">
        <f t="shared" si="158"/>
        <v>0</v>
      </c>
    </row>
    <row r="3288" spans="1:17" x14ac:dyDescent="0.2">
      <c r="A3288" s="229">
        <v>840041</v>
      </c>
      <c r="B3288" s="228" t="s">
        <v>248</v>
      </c>
      <c r="C3288" s="228"/>
      <c r="D3288" s="228"/>
      <c r="E3288" s="228"/>
      <c r="F3288" s="228"/>
      <c r="G3288" s="228"/>
      <c r="H3288" s="229">
        <v>202226</v>
      </c>
      <c r="I3288" s="229">
        <v>202227</v>
      </c>
      <c r="J3288" s="229">
        <v>202228</v>
      </c>
      <c r="K3288" s="229">
        <v>202229</v>
      </c>
      <c r="L3288" s="232">
        <v>202234</v>
      </c>
      <c r="N3288" s="119" t="str">
        <f t="shared" si="156"/>
        <v>840041-</v>
      </c>
      <c r="O3288" s="122" t="str">
        <f>IF(B3288="NET","",IF(B3288="","",IFERROR(VLOOKUP(N3288,EAN!$A:$B,2,FALSE),"MANGLER - MÅ OPPDATERE EAN-FANEN")))</f>
        <v/>
      </c>
      <c r="P3288" s="119">
        <f t="shared" si="157"/>
        <v>202226</v>
      </c>
      <c r="Q3288" s="119">
        <f t="shared" si="158"/>
        <v>202234</v>
      </c>
    </row>
    <row r="3289" spans="1:17" x14ac:dyDescent="0.2">
      <c r="A3289" s="228">
        <v>840041</v>
      </c>
      <c r="B3289" s="228" t="s">
        <v>421</v>
      </c>
      <c r="C3289" s="228" t="s">
        <v>4204</v>
      </c>
      <c r="D3289" s="228" t="s">
        <v>249</v>
      </c>
      <c r="E3289" s="228" t="s">
        <v>240</v>
      </c>
      <c r="F3289" s="228" t="s">
        <v>85</v>
      </c>
      <c r="G3289" s="228" t="s">
        <v>128</v>
      </c>
      <c r="H3289" s="228">
        <v>0</v>
      </c>
      <c r="I3289" s="228">
        <v>0</v>
      </c>
      <c r="J3289" s="228">
        <v>0</v>
      </c>
      <c r="K3289" s="228">
        <v>0</v>
      </c>
      <c r="L3289" s="231">
        <v>0</v>
      </c>
      <c r="N3289" s="119" t="str">
        <f t="shared" si="156"/>
        <v>840041-DTBLK-SM</v>
      </c>
      <c r="O3289" s="122" t="str">
        <f>IF(B3289="NET","",IF(B3289="","",IFERROR(VLOOKUP(N3289,EAN!$A:$B,2,FALSE),"MANGLER - MÅ OPPDATERE EAN-FANEN")))</f>
        <v>MANGLER - MÅ OPPDATERE EAN-FANEN</v>
      </c>
      <c r="P3289" s="119">
        <f t="shared" si="157"/>
        <v>0</v>
      </c>
      <c r="Q3289" s="119">
        <f t="shared" si="158"/>
        <v>0</v>
      </c>
    </row>
    <row r="3290" spans="1:17" x14ac:dyDescent="0.2">
      <c r="A3290" s="228">
        <v>840041</v>
      </c>
      <c r="B3290" s="228" t="s">
        <v>421</v>
      </c>
      <c r="C3290" s="228" t="s">
        <v>4204</v>
      </c>
      <c r="D3290" s="228" t="s">
        <v>250</v>
      </c>
      <c r="E3290" s="228" t="s">
        <v>240</v>
      </c>
      <c r="F3290" s="228" t="s">
        <v>86</v>
      </c>
      <c r="G3290" s="228" t="s">
        <v>128</v>
      </c>
      <c r="H3290" s="228">
        <v>0</v>
      </c>
      <c r="I3290" s="228">
        <v>0</v>
      </c>
      <c r="J3290" s="228">
        <v>0</v>
      </c>
      <c r="K3290" s="228">
        <v>0</v>
      </c>
      <c r="L3290" s="231">
        <v>0</v>
      </c>
      <c r="N3290" s="119" t="str">
        <f t="shared" si="156"/>
        <v>840041-DTBLK-ML</v>
      </c>
      <c r="O3290" s="122" t="str">
        <f>IF(B3290="NET","",IF(B3290="","",IFERROR(VLOOKUP(N3290,EAN!$A:$B,2,FALSE),"MANGLER - MÅ OPPDATERE EAN-FANEN")))</f>
        <v>MANGLER - MÅ OPPDATERE EAN-FANEN</v>
      </c>
      <c r="P3290" s="119">
        <f t="shared" si="157"/>
        <v>0</v>
      </c>
      <c r="Q3290" s="119">
        <f t="shared" si="158"/>
        <v>0</v>
      </c>
    </row>
    <row r="3291" spans="1:17" x14ac:dyDescent="0.2">
      <c r="A3291" s="228">
        <v>840041</v>
      </c>
      <c r="B3291" s="228" t="s">
        <v>421</v>
      </c>
      <c r="C3291" s="228" t="s">
        <v>4204</v>
      </c>
      <c r="D3291" s="228" t="s">
        <v>251</v>
      </c>
      <c r="E3291" s="228" t="s">
        <v>240</v>
      </c>
      <c r="F3291" s="228" t="s">
        <v>87</v>
      </c>
      <c r="G3291" s="228" t="s">
        <v>128</v>
      </c>
      <c r="H3291" s="228">
        <v>0</v>
      </c>
      <c r="I3291" s="228">
        <v>0</v>
      </c>
      <c r="J3291" s="228">
        <v>0</v>
      </c>
      <c r="K3291" s="228">
        <v>0</v>
      </c>
      <c r="L3291" s="231">
        <v>0</v>
      </c>
      <c r="N3291" s="119" t="str">
        <f t="shared" si="156"/>
        <v>840041-DTBLK-LXL</v>
      </c>
      <c r="O3291" s="122" t="str">
        <f>IF(B3291="NET","",IF(B3291="","",IFERROR(VLOOKUP(N3291,EAN!$A:$B,2,FALSE),"MANGLER - MÅ OPPDATERE EAN-FANEN")))</f>
        <v>MANGLER - MÅ OPPDATERE EAN-FANEN</v>
      </c>
      <c r="P3291" s="119">
        <f t="shared" si="157"/>
        <v>0</v>
      </c>
      <c r="Q3291" s="119">
        <f t="shared" si="158"/>
        <v>0</v>
      </c>
    </row>
    <row r="3292" spans="1:17" x14ac:dyDescent="0.2">
      <c r="A3292" s="228">
        <v>840041</v>
      </c>
      <c r="B3292" s="228" t="s">
        <v>421</v>
      </c>
      <c r="C3292" s="228" t="s">
        <v>4204</v>
      </c>
      <c r="D3292" s="228" t="s">
        <v>3632</v>
      </c>
      <c r="E3292" s="228" t="s">
        <v>240</v>
      </c>
      <c r="F3292" s="228" t="s">
        <v>99</v>
      </c>
      <c r="G3292" s="228" t="s">
        <v>128</v>
      </c>
      <c r="H3292" s="228">
        <v>191</v>
      </c>
      <c r="I3292" s="228">
        <v>191</v>
      </c>
      <c r="J3292" s="228">
        <v>191</v>
      </c>
      <c r="K3292" s="228">
        <v>191</v>
      </c>
      <c r="L3292" s="231">
        <v>191</v>
      </c>
      <c r="N3292" s="119" t="str">
        <f t="shared" si="156"/>
        <v>840041-DTBLK-XXL</v>
      </c>
      <c r="O3292" s="122" t="str">
        <f>IF(B3292="NET","",IF(B3292="","",IFERROR(VLOOKUP(N3292,EAN!$A:$B,2,FALSE),"MANGLER - MÅ OPPDATERE EAN-FANEN")))</f>
        <v>MANGLER - MÅ OPPDATERE EAN-FANEN</v>
      </c>
      <c r="P3292" s="119">
        <f t="shared" si="157"/>
        <v>191</v>
      </c>
      <c r="Q3292" s="119">
        <f t="shared" si="158"/>
        <v>191</v>
      </c>
    </row>
    <row r="3293" spans="1:17" x14ac:dyDescent="0.2">
      <c r="A3293" s="228">
        <v>840041</v>
      </c>
      <c r="B3293" s="228" t="s">
        <v>421</v>
      </c>
      <c r="C3293" s="228" t="s">
        <v>4204</v>
      </c>
      <c r="D3293" s="228" t="s">
        <v>3656</v>
      </c>
      <c r="E3293" s="228" t="s">
        <v>3552</v>
      </c>
      <c r="F3293" s="228" t="s">
        <v>99</v>
      </c>
      <c r="G3293" s="228" t="s">
        <v>128</v>
      </c>
      <c r="H3293" s="228">
        <v>0</v>
      </c>
      <c r="I3293" s="228">
        <v>0</v>
      </c>
      <c r="J3293" s="228">
        <v>0</v>
      </c>
      <c r="K3293" s="228">
        <v>0</v>
      </c>
      <c r="L3293" s="231">
        <v>0</v>
      </c>
      <c r="N3293" s="119" t="str">
        <f t="shared" si="156"/>
        <v>840041-MBBLU-XXL</v>
      </c>
      <c r="O3293" s="122" t="str">
        <f>IF(B3293="NET","",IF(B3293="","",IFERROR(VLOOKUP(N3293,EAN!$A:$B,2,FALSE),"MANGLER - MÅ OPPDATERE EAN-FANEN")))</f>
        <v>MANGLER - MÅ OPPDATERE EAN-FANEN</v>
      </c>
      <c r="P3293" s="119">
        <f t="shared" si="157"/>
        <v>0</v>
      </c>
      <c r="Q3293" s="119">
        <f t="shared" si="158"/>
        <v>0</v>
      </c>
    </row>
    <row r="3294" spans="1:17" x14ac:dyDescent="0.2">
      <c r="A3294" s="228">
        <v>840041</v>
      </c>
      <c r="B3294" s="228" t="s">
        <v>421</v>
      </c>
      <c r="C3294" s="228" t="s">
        <v>4204</v>
      </c>
      <c r="D3294" s="228" t="s">
        <v>3551</v>
      </c>
      <c r="E3294" s="228" t="s">
        <v>3552</v>
      </c>
      <c r="F3294" s="228" t="s">
        <v>85</v>
      </c>
      <c r="G3294" s="228" t="s">
        <v>128</v>
      </c>
      <c r="H3294" s="228">
        <v>0</v>
      </c>
      <c r="I3294" s="228">
        <v>0</v>
      </c>
      <c r="J3294" s="228">
        <v>0</v>
      </c>
      <c r="K3294" s="228">
        <v>0</v>
      </c>
      <c r="L3294" s="231">
        <v>0</v>
      </c>
      <c r="N3294" s="119" t="str">
        <f t="shared" si="156"/>
        <v>840041-MBBLU-SM</v>
      </c>
      <c r="O3294" s="122" t="str">
        <f>IF(B3294="NET","",IF(B3294="","",IFERROR(VLOOKUP(N3294,EAN!$A:$B,2,FALSE),"MANGLER - MÅ OPPDATERE EAN-FANEN")))</f>
        <v>MANGLER - MÅ OPPDATERE EAN-FANEN</v>
      </c>
      <c r="P3294" s="119">
        <f t="shared" si="157"/>
        <v>0</v>
      </c>
      <c r="Q3294" s="119">
        <f t="shared" si="158"/>
        <v>0</v>
      </c>
    </row>
    <row r="3295" spans="1:17" x14ac:dyDescent="0.2">
      <c r="A3295" s="228">
        <v>840041</v>
      </c>
      <c r="B3295" s="228" t="s">
        <v>421</v>
      </c>
      <c r="C3295" s="228" t="s">
        <v>4204</v>
      </c>
      <c r="D3295" s="228" t="s">
        <v>3553</v>
      </c>
      <c r="E3295" s="228" t="s">
        <v>3552</v>
      </c>
      <c r="F3295" s="228" t="s">
        <v>86</v>
      </c>
      <c r="G3295" s="228" t="s">
        <v>128</v>
      </c>
      <c r="H3295" s="228">
        <v>1</v>
      </c>
      <c r="I3295" s="228">
        <v>1</v>
      </c>
      <c r="J3295" s="228">
        <v>1</v>
      </c>
      <c r="K3295" s="228">
        <v>1</v>
      </c>
      <c r="L3295" s="231">
        <v>1</v>
      </c>
      <c r="N3295" s="119" t="str">
        <f t="shared" si="156"/>
        <v>840041-MBBLU-ML</v>
      </c>
      <c r="O3295" s="122" t="str">
        <f>IF(B3295="NET","",IF(B3295="","",IFERROR(VLOOKUP(N3295,EAN!$A:$B,2,FALSE),"MANGLER - MÅ OPPDATERE EAN-FANEN")))</f>
        <v>MANGLER - MÅ OPPDATERE EAN-FANEN</v>
      </c>
      <c r="P3295" s="119">
        <f t="shared" si="157"/>
        <v>1</v>
      </c>
      <c r="Q3295" s="119">
        <f t="shared" si="158"/>
        <v>1</v>
      </c>
    </row>
    <row r="3296" spans="1:17" x14ac:dyDescent="0.2">
      <c r="A3296" s="228">
        <v>840041</v>
      </c>
      <c r="B3296" s="228" t="s">
        <v>421</v>
      </c>
      <c r="C3296" s="228" t="s">
        <v>4204</v>
      </c>
      <c r="D3296" s="228" t="s">
        <v>3554</v>
      </c>
      <c r="E3296" s="228" t="s">
        <v>3552</v>
      </c>
      <c r="F3296" s="228" t="s">
        <v>87</v>
      </c>
      <c r="G3296" s="228" t="s">
        <v>128</v>
      </c>
      <c r="H3296" s="228">
        <v>8</v>
      </c>
      <c r="I3296" s="228">
        <v>8</v>
      </c>
      <c r="J3296" s="228">
        <v>8</v>
      </c>
      <c r="K3296" s="228">
        <v>8</v>
      </c>
      <c r="L3296" s="231">
        <v>8</v>
      </c>
      <c r="N3296" s="119" t="str">
        <f t="shared" si="156"/>
        <v>840041-MBBLU-LXL</v>
      </c>
      <c r="O3296" s="122" t="str">
        <f>IF(B3296="NET","",IF(B3296="","",IFERROR(VLOOKUP(N3296,EAN!$A:$B,2,FALSE),"MANGLER - MÅ OPPDATERE EAN-FANEN")))</f>
        <v>MANGLER - MÅ OPPDATERE EAN-FANEN</v>
      </c>
      <c r="P3296" s="119">
        <f t="shared" si="157"/>
        <v>8</v>
      </c>
      <c r="Q3296" s="119">
        <f t="shared" si="158"/>
        <v>8</v>
      </c>
    </row>
    <row r="3297" spans="1:17" x14ac:dyDescent="0.2">
      <c r="A3297" s="228">
        <v>840041</v>
      </c>
      <c r="B3297" s="228" t="s">
        <v>421</v>
      </c>
      <c r="C3297" s="228" t="s">
        <v>4204</v>
      </c>
      <c r="D3297" s="228" t="s">
        <v>4223</v>
      </c>
      <c r="E3297" s="228" t="s">
        <v>4224</v>
      </c>
      <c r="F3297" s="228" t="s">
        <v>85</v>
      </c>
      <c r="G3297" s="228" t="s">
        <v>504</v>
      </c>
      <c r="H3297" s="228">
        <v>0</v>
      </c>
      <c r="I3297" s="228">
        <v>0</v>
      </c>
      <c r="J3297" s="228">
        <v>0</v>
      </c>
      <c r="K3297" s="228">
        <v>0</v>
      </c>
      <c r="L3297" s="231">
        <v>0</v>
      </c>
      <c r="N3297" s="119" t="str">
        <f t="shared" si="156"/>
        <v>840041-MBBTA-SM</v>
      </c>
      <c r="O3297" s="122" t="str">
        <f>IF(B3297="NET","",IF(B3297="","",IFERROR(VLOOKUP(N3297,EAN!$A:$B,2,FALSE),"MANGLER - MÅ OPPDATERE EAN-FANEN")))</f>
        <v>MANGLER - MÅ OPPDATERE EAN-FANEN</v>
      </c>
      <c r="P3297" s="119">
        <f t="shared" si="157"/>
        <v>0</v>
      </c>
      <c r="Q3297" s="119">
        <f t="shared" si="158"/>
        <v>0</v>
      </c>
    </row>
    <row r="3298" spans="1:17" x14ac:dyDescent="0.2">
      <c r="A3298" s="228">
        <v>840041</v>
      </c>
      <c r="B3298" s="228" t="s">
        <v>421</v>
      </c>
      <c r="C3298" s="228" t="s">
        <v>4204</v>
      </c>
      <c r="D3298" s="228" t="s">
        <v>4225</v>
      </c>
      <c r="E3298" s="228" t="s">
        <v>4224</v>
      </c>
      <c r="F3298" s="228" t="s">
        <v>86</v>
      </c>
      <c r="G3298" s="228" t="s">
        <v>504</v>
      </c>
      <c r="H3298" s="228">
        <v>0</v>
      </c>
      <c r="I3298" s="228">
        <v>0</v>
      </c>
      <c r="J3298" s="228">
        <v>0</v>
      </c>
      <c r="K3298" s="228">
        <v>0</v>
      </c>
      <c r="L3298" s="231">
        <v>0</v>
      </c>
      <c r="N3298" s="119" t="str">
        <f t="shared" si="156"/>
        <v>840041-MBBTA-ML</v>
      </c>
      <c r="O3298" s="122" t="str">
        <f>IF(B3298="NET","",IF(B3298="","",IFERROR(VLOOKUP(N3298,EAN!$A:$B,2,FALSE),"MANGLER - MÅ OPPDATERE EAN-FANEN")))</f>
        <v>MANGLER - MÅ OPPDATERE EAN-FANEN</v>
      </c>
      <c r="P3298" s="119">
        <f t="shared" si="157"/>
        <v>0</v>
      </c>
      <c r="Q3298" s="119">
        <f t="shared" si="158"/>
        <v>0</v>
      </c>
    </row>
    <row r="3299" spans="1:17" x14ac:dyDescent="0.2">
      <c r="A3299" s="228">
        <v>840041</v>
      </c>
      <c r="B3299" s="228" t="s">
        <v>421</v>
      </c>
      <c r="C3299" s="228" t="s">
        <v>4204</v>
      </c>
      <c r="D3299" s="228" t="s">
        <v>4226</v>
      </c>
      <c r="E3299" s="228" t="s">
        <v>4224</v>
      </c>
      <c r="F3299" s="228" t="s">
        <v>87</v>
      </c>
      <c r="G3299" s="228" t="s">
        <v>504</v>
      </c>
      <c r="H3299" s="228">
        <v>0</v>
      </c>
      <c r="I3299" s="228">
        <v>0</v>
      </c>
      <c r="J3299" s="228">
        <v>0</v>
      </c>
      <c r="K3299" s="228">
        <v>0</v>
      </c>
      <c r="L3299" s="231">
        <v>0</v>
      </c>
      <c r="N3299" s="119" t="str">
        <f t="shared" si="156"/>
        <v>840041-MBBTA-LXL</v>
      </c>
      <c r="O3299" s="122" t="str">
        <f>IF(B3299="NET","",IF(B3299="","",IFERROR(VLOOKUP(N3299,EAN!$A:$B,2,FALSE),"MANGLER - MÅ OPPDATERE EAN-FANEN")))</f>
        <v>MANGLER - MÅ OPPDATERE EAN-FANEN</v>
      </c>
      <c r="P3299" s="119">
        <f t="shared" si="157"/>
        <v>0</v>
      </c>
      <c r="Q3299" s="119">
        <f t="shared" si="158"/>
        <v>0</v>
      </c>
    </row>
    <row r="3300" spans="1:17" x14ac:dyDescent="0.2">
      <c r="A3300" s="228">
        <v>840041</v>
      </c>
      <c r="B3300" s="228" t="s">
        <v>421</v>
      </c>
      <c r="C3300" s="228" t="s">
        <v>4204</v>
      </c>
      <c r="D3300" s="228" t="s">
        <v>4227</v>
      </c>
      <c r="E3300" s="228" t="s">
        <v>4224</v>
      </c>
      <c r="F3300" s="228" t="s">
        <v>99</v>
      </c>
      <c r="G3300" s="228" t="s">
        <v>504</v>
      </c>
      <c r="H3300" s="228">
        <v>2</v>
      </c>
      <c r="I3300" s="228">
        <v>2</v>
      </c>
      <c r="J3300" s="228">
        <v>2</v>
      </c>
      <c r="K3300" s="228">
        <v>2</v>
      </c>
      <c r="L3300" s="231">
        <v>2</v>
      </c>
      <c r="N3300" s="119" t="str">
        <f t="shared" si="156"/>
        <v>840041-MBBTA-XXL</v>
      </c>
      <c r="O3300" s="122" t="str">
        <f>IF(B3300="NET","",IF(B3300="","",IFERROR(VLOOKUP(N3300,EAN!$A:$B,2,FALSE),"MANGLER - MÅ OPPDATERE EAN-FANEN")))</f>
        <v>MANGLER - MÅ OPPDATERE EAN-FANEN</v>
      </c>
      <c r="P3300" s="119">
        <f t="shared" si="157"/>
        <v>2</v>
      </c>
      <c r="Q3300" s="119">
        <f t="shared" si="158"/>
        <v>2</v>
      </c>
    </row>
    <row r="3301" spans="1:17" x14ac:dyDescent="0.2">
      <c r="A3301" s="228">
        <v>840041</v>
      </c>
      <c r="B3301" s="228" t="s">
        <v>421</v>
      </c>
      <c r="C3301" s="228" t="s">
        <v>4204</v>
      </c>
      <c r="D3301" s="228" t="s">
        <v>4228</v>
      </c>
      <c r="E3301" s="228" t="s">
        <v>3757</v>
      </c>
      <c r="F3301" s="228" t="s">
        <v>99</v>
      </c>
      <c r="G3301" s="228" t="s">
        <v>504</v>
      </c>
      <c r="H3301" s="228">
        <v>3</v>
      </c>
      <c r="I3301" s="228">
        <v>3</v>
      </c>
      <c r="J3301" s="228">
        <v>3</v>
      </c>
      <c r="K3301" s="228">
        <v>3</v>
      </c>
      <c r="L3301" s="231">
        <v>3</v>
      </c>
      <c r="N3301" s="119" t="str">
        <f t="shared" si="156"/>
        <v>840041-MBGRY-XXL</v>
      </c>
      <c r="O3301" s="122" t="str">
        <f>IF(B3301="NET","",IF(B3301="","",IFERROR(VLOOKUP(N3301,EAN!$A:$B,2,FALSE),"MANGLER - MÅ OPPDATERE EAN-FANEN")))</f>
        <v>MANGLER - MÅ OPPDATERE EAN-FANEN</v>
      </c>
      <c r="P3301" s="119">
        <f t="shared" si="157"/>
        <v>3</v>
      </c>
      <c r="Q3301" s="119">
        <f t="shared" si="158"/>
        <v>3</v>
      </c>
    </row>
    <row r="3302" spans="1:17" x14ac:dyDescent="0.2">
      <c r="A3302" s="228">
        <v>840041</v>
      </c>
      <c r="B3302" s="228" t="s">
        <v>421</v>
      </c>
      <c r="C3302" s="228" t="s">
        <v>4204</v>
      </c>
      <c r="D3302" s="228" t="s">
        <v>3756</v>
      </c>
      <c r="E3302" s="228" t="s">
        <v>3757</v>
      </c>
      <c r="F3302" s="228" t="s">
        <v>85</v>
      </c>
      <c r="G3302" s="228" t="s">
        <v>504</v>
      </c>
      <c r="H3302" s="228">
        <v>0</v>
      </c>
      <c r="I3302" s="228">
        <v>0</v>
      </c>
      <c r="J3302" s="228">
        <v>0</v>
      </c>
      <c r="K3302" s="228">
        <v>0</v>
      </c>
      <c r="L3302" s="231">
        <v>0</v>
      </c>
      <c r="N3302" s="119" t="str">
        <f t="shared" si="156"/>
        <v>840041-MBGRY-SM</v>
      </c>
      <c r="O3302" s="122" t="str">
        <f>IF(B3302="NET","",IF(B3302="","",IFERROR(VLOOKUP(N3302,EAN!$A:$B,2,FALSE),"MANGLER - MÅ OPPDATERE EAN-FANEN")))</f>
        <v>MANGLER - MÅ OPPDATERE EAN-FANEN</v>
      </c>
      <c r="P3302" s="119">
        <f t="shared" si="157"/>
        <v>0</v>
      </c>
      <c r="Q3302" s="119">
        <f t="shared" si="158"/>
        <v>0</v>
      </c>
    </row>
    <row r="3303" spans="1:17" x14ac:dyDescent="0.2">
      <c r="A3303" s="228">
        <v>840041</v>
      </c>
      <c r="B3303" s="228" t="s">
        <v>421</v>
      </c>
      <c r="C3303" s="228" t="s">
        <v>4204</v>
      </c>
      <c r="D3303" s="228" t="s">
        <v>3758</v>
      </c>
      <c r="E3303" s="228" t="s">
        <v>3757</v>
      </c>
      <c r="F3303" s="228" t="s">
        <v>86</v>
      </c>
      <c r="G3303" s="228" t="s">
        <v>504</v>
      </c>
      <c r="H3303" s="228">
        <v>0</v>
      </c>
      <c r="I3303" s="228">
        <v>0</v>
      </c>
      <c r="J3303" s="228">
        <v>0</v>
      </c>
      <c r="K3303" s="228">
        <v>0</v>
      </c>
      <c r="L3303" s="231">
        <v>0</v>
      </c>
      <c r="N3303" s="119" t="str">
        <f t="shared" si="156"/>
        <v>840041-MBGRY-ML</v>
      </c>
      <c r="O3303" s="122" t="str">
        <f>IF(B3303="NET","",IF(B3303="","",IFERROR(VLOOKUP(N3303,EAN!$A:$B,2,FALSE),"MANGLER - MÅ OPPDATERE EAN-FANEN")))</f>
        <v>MANGLER - MÅ OPPDATERE EAN-FANEN</v>
      </c>
      <c r="P3303" s="119">
        <f t="shared" si="157"/>
        <v>0</v>
      </c>
      <c r="Q3303" s="119">
        <f t="shared" si="158"/>
        <v>0</v>
      </c>
    </row>
    <row r="3304" spans="1:17" x14ac:dyDescent="0.2">
      <c r="A3304" s="228">
        <v>840041</v>
      </c>
      <c r="B3304" s="228" t="s">
        <v>421</v>
      </c>
      <c r="C3304" s="228" t="s">
        <v>4204</v>
      </c>
      <c r="D3304" s="228" t="s">
        <v>3759</v>
      </c>
      <c r="E3304" s="228" t="s">
        <v>3757</v>
      </c>
      <c r="F3304" s="228" t="s">
        <v>87</v>
      </c>
      <c r="G3304" s="228" t="s">
        <v>504</v>
      </c>
      <c r="H3304" s="228">
        <v>0</v>
      </c>
      <c r="I3304" s="228">
        <v>0</v>
      </c>
      <c r="J3304" s="228">
        <v>0</v>
      </c>
      <c r="K3304" s="228">
        <v>0</v>
      </c>
      <c r="L3304" s="231">
        <v>0</v>
      </c>
      <c r="N3304" s="119" t="str">
        <f t="shared" si="156"/>
        <v>840041-MBGRY-LXL</v>
      </c>
      <c r="O3304" s="122" t="str">
        <f>IF(B3304="NET","",IF(B3304="","",IFERROR(VLOOKUP(N3304,EAN!$A:$B,2,FALSE),"MANGLER - MÅ OPPDATERE EAN-FANEN")))</f>
        <v>MANGLER - MÅ OPPDATERE EAN-FANEN</v>
      </c>
      <c r="P3304" s="119">
        <f t="shared" si="157"/>
        <v>0</v>
      </c>
      <c r="Q3304" s="119">
        <f t="shared" si="158"/>
        <v>0</v>
      </c>
    </row>
    <row r="3305" spans="1:17" x14ac:dyDescent="0.2">
      <c r="A3305" s="228">
        <v>840041</v>
      </c>
      <c r="B3305" s="228" t="s">
        <v>421</v>
      </c>
      <c r="C3305" s="228" t="s">
        <v>4204</v>
      </c>
      <c r="D3305" s="228" t="s">
        <v>4229</v>
      </c>
      <c r="E3305" s="228" t="s">
        <v>523</v>
      </c>
      <c r="F3305" s="228" t="s">
        <v>99</v>
      </c>
      <c r="G3305" s="228" t="s">
        <v>504</v>
      </c>
      <c r="H3305" s="228">
        <v>41</v>
      </c>
      <c r="I3305" s="228">
        <v>41</v>
      </c>
      <c r="J3305" s="228">
        <v>41</v>
      </c>
      <c r="K3305" s="228">
        <v>41</v>
      </c>
      <c r="L3305" s="231">
        <v>41</v>
      </c>
      <c r="N3305" s="119" t="str">
        <f t="shared" si="156"/>
        <v>840041-MEAME-XXL</v>
      </c>
      <c r="O3305" s="122" t="str">
        <f>IF(B3305="NET","",IF(B3305="","",IFERROR(VLOOKUP(N3305,EAN!$A:$B,2,FALSE),"MANGLER - MÅ OPPDATERE EAN-FANEN")))</f>
        <v>MANGLER - MÅ OPPDATERE EAN-FANEN</v>
      </c>
      <c r="P3305" s="119">
        <f t="shared" si="157"/>
        <v>41</v>
      </c>
      <c r="Q3305" s="119">
        <f t="shared" si="158"/>
        <v>41</v>
      </c>
    </row>
    <row r="3306" spans="1:17" x14ac:dyDescent="0.2">
      <c r="A3306" s="228">
        <v>840041</v>
      </c>
      <c r="B3306" s="228" t="s">
        <v>421</v>
      </c>
      <c r="C3306" s="228" t="s">
        <v>4204</v>
      </c>
      <c r="D3306" s="228" t="s">
        <v>522</v>
      </c>
      <c r="E3306" s="228" t="s">
        <v>523</v>
      </c>
      <c r="F3306" s="228" t="s">
        <v>85</v>
      </c>
      <c r="G3306" s="228" t="s">
        <v>504</v>
      </c>
      <c r="H3306" s="228">
        <v>0</v>
      </c>
      <c r="I3306" s="228">
        <v>0</v>
      </c>
      <c r="J3306" s="228">
        <v>0</v>
      </c>
      <c r="K3306" s="228">
        <v>0</v>
      </c>
      <c r="L3306" s="231">
        <v>0</v>
      </c>
      <c r="N3306" s="119" t="str">
        <f t="shared" si="156"/>
        <v>840041-MEAME-SM</v>
      </c>
      <c r="O3306" s="122" t="str">
        <f>IF(B3306="NET","",IF(B3306="","",IFERROR(VLOOKUP(N3306,EAN!$A:$B,2,FALSE),"MANGLER - MÅ OPPDATERE EAN-FANEN")))</f>
        <v>MANGLER - MÅ OPPDATERE EAN-FANEN</v>
      </c>
      <c r="P3306" s="119">
        <f t="shared" si="157"/>
        <v>0</v>
      </c>
      <c r="Q3306" s="119">
        <f t="shared" si="158"/>
        <v>0</v>
      </c>
    </row>
    <row r="3307" spans="1:17" x14ac:dyDescent="0.2">
      <c r="A3307" s="228">
        <v>840041</v>
      </c>
      <c r="B3307" s="228" t="s">
        <v>421</v>
      </c>
      <c r="C3307" s="228" t="s">
        <v>4204</v>
      </c>
      <c r="D3307" s="228" t="s">
        <v>524</v>
      </c>
      <c r="E3307" s="228" t="s">
        <v>523</v>
      </c>
      <c r="F3307" s="228" t="s">
        <v>86</v>
      </c>
      <c r="G3307" s="228" t="s">
        <v>504</v>
      </c>
      <c r="H3307" s="228">
        <v>0</v>
      </c>
      <c r="I3307" s="228">
        <v>0</v>
      </c>
      <c r="J3307" s="228">
        <v>0</v>
      </c>
      <c r="K3307" s="228">
        <v>0</v>
      </c>
      <c r="L3307" s="231">
        <v>0</v>
      </c>
      <c r="N3307" s="119" t="str">
        <f t="shared" si="156"/>
        <v>840041-MEAME-ML</v>
      </c>
      <c r="O3307" s="122" t="str">
        <f>IF(B3307="NET","",IF(B3307="","",IFERROR(VLOOKUP(N3307,EAN!$A:$B,2,FALSE),"MANGLER - MÅ OPPDATERE EAN-FANEN")))</f>
        <v>MANGLER - MÅ OPPDATERE EAN-FANEN</v>
      </c>
      <c r="P3307" s="119">
        <f t="shared" si="157"/>
        <v>0</v>
      </c>
      <c r="Q3307" s="119">
        <f t="shared" si="158"/>
        <v>0</v>
      </c>
    </row>
    <row r="3308" spans="1:17" x14ac:dyDescent="0.2">
      <c r="A3308" s="228">
        <v>840041</v>
      </c>
      <c r="B3308" s="228" t="s">
        <v>421</v>
      </c>
      <c r="C3308" s="228" t="s">
        <v>4204</v>
      </c>
      <c r="D3308" s="228" t="s">
        <v>525</v>
      </c>
      <c r="E3308" s="228" t="s">
        <v>523</v>
      </c>
      <c r="F3308" s="228" t="s">
        <v>87</v>
      </c>
      <c r="G3308" s="228" t="s">
        <v>504</v>
      </c>
      <c r="H3308" s="228">
        <v>0</v>
      </c>
      <c r="I3308" s="228">
        <v>0</v>
      </c>
      <c r="J3308" s="228">
        <v>0</v>
      </c>
      <c r="K3308" s="228">
        <v>0</v>
      </c>
      <c r="L3308" s="231">
        <v>0</v>
      </c>
      <c r="N3308" s="119" t="str">
        <f t="shared" si="156"/>
        <v>840041-MEAME-LXL</v>
      </c>
      <c r="O3308" s="122" t="str">
        <f>IF(B3308="NET","",IF(B3308="","",IFERROR(VLOOKUP(N3308,EAN!$A:$B,2,FALSE),"MANGLER - MÅ OPPDATERE EAN-FANEN")))</f>
        <v>MANGLER - MÅ OPPDATERE EAN-FANEN</v>
      </c>
      <c r="P3308" s="119">
        <f t="shared" si="157"/>
        <v>0</v>
      </c>
      <c r="Q3308" s="119">
        <f t="shared" si="158"/>
        <v>0</v>
      </c>
    </row>
    <row r="3309" spans="1:17" x14ac:dyDescent="0.2">
      <c r="A3309" s="228">
        <v>840041</v>
      </c>
      <c r="B3309" s="228" t="s">
        <v>421</v>
      </c>
      <c r="C3309" s="228" t="s">
        <v>4204</v>
      </c>
      <c r="D3309" s="228" t="s">
        <v>3589</v>
      </c>
      <c r="E3309" s="228" t="s">
        <v>3590</v>
      </c>
      <c r="F3309" s="228" t="s">
        <v>85</v>
      </c>
      <c r="G3309" s="228" t="s">
        <v>504</v>
      </c>
      <c r="H3309" s="228">
        <v>0</v>
      </c>
      <c r="I3309" s="228">
        <v>0</v>
      </c>
      <c r="J3309" s="228">
        <v>0</v>
      </c>
      <c r="K3309" s="228">
        <v>0</v>
      </c>
      <c r="L3309" s="231">
        <v>0</v>
      </c>
      <c r="N3309" s="119" t="str">
        <f t="shared" si="156"/>
        <v>840041-MFBLU-SM</v>
      </c>
      <c r="O3309" s="122" t="str">
        <f>IF(B3309="NET","",IF(B3309="","",IFERROR(VLOOKUP(N3309,EAN!$A:$B,2,FALSE),"MANGLER - MÅ OPPDATERE EAN-FANEN")))</f>
        <v>MANGLER - MÅ OPPDATERE EAN-FANEN</v>
      </c>
      <c r="P3309" s="119">
        <f t="shared" si="157"/>
        <v>0</v>
      </c>
      <c r="Q3309" s="119">
        <f t="shared" si="158"/>
        <v>0</v>
      </c>
    </row>
    <row r="3310" spans="1:17" x14ac:dyDescent="0.2">
      <c r="A3310" s="228">
        <v>840041</v>
      </c>
      <c r="B3310" s="228" t="s">
        <v>421</v>
      </c>
      <c r="C3310" s="228" t="s">
        <v>4204</v>
      </c>
      <c r="D3310" s="228" t="s">
        <v>3591</v>
      </c>
      <c r="E3310" s="228" t="s">
        <v>3590</v>
      </c>
      <c r="F3310" s="228" t="s">
        <v>86</v>
      </c>
      <c r="G3310" s="228" t="s">
        <v>504</v>
      </c>
      <c r="H3310" s="228">
        <v>0</v>
      </c>
      <c r="I3310" s="228">
        <v>0</v>
      </c>
      <c r="J3310" s="228">
        <v>0</v>
      </c>
      <c r="K3310" s="228">
        <v>0</v>
      </c>
      <c r="L3310" s="231">
        <v>0</v>
      </c>
      <c r="N3310" s="119" t="str">
        <f t="shared" si="156"/>
        <v>840041-MFBLU-ML</v>
      </c>
      <c r="O3310" s="122" t="str">
        <f>IF(B3310="NET","",IF(B3310="","",IFERROR(VLOOKUP(N3310,EAN!$A:$B,2,FALSE),"MANGLER - MÅ OPPDATERE EAN-FANEN")))</f>
        <v>MANGLER - MÅ OPPDATERE EAN-FANEN</v>
      </c>
      <c r="P3310" s="119">
        <f t="shared" si="157"/>
        <v>0</v>
      </c>
      <c r="Q3310" s="119">
        <f t="shared" si="158"/>
        <v>0</v>
      </c>
    </row>
    <row r="3311" spans="1:17" x14ac:dyDescent="0.2">
      <c r="A3311" s="228">
        <v>840041</v>
      </c>
      <c r="B3311" s="228" t="s">
        <v>421</v>
      </c>
      <c r="C3311" s="228" t="s">
        <v>4204</v>
      </c>
      <c r="D3311" s="228" t="s">
        <v>3592</v>
      </c>
      <c r="E3311" s="228" t="s">
        <v>3590</v>
      </c>
      <c r="F3311" s="228" t="s">
        <v>87</v>
      </c>
      <c r="G3311" s="228" t="s">
        <v>504</v>
      </c>
      <c r="H3311" s="228">
        <v>0</v>
      </c>
      <c r="I3311" s="228">
        <v>0</v>
      </c>
      <c r="J3311" s="228">
        <v>0</v>
      </c>
      <c r="K3311" s="228">
        <v>0</v>
      </c>
      <c r="L3311" s="231">
        <v>0</v>
      </c>
      <c r="N3311" s="119" t="str">
        <f t="shared" si="156"/>
        <v>840041-MFBLU-LXL</v>
      </c>
      <c r="O3311" s="122" t="str">
        <f>IF(B3311="NET","",IF(B3311="","",IFERROR(VLOOKUP(N3311,EAN!$A:$B,2,FALSE),"MANGLER - MÅ OPPDATERE EAN-FANEN")))</f>
        <v>MANGLER - MÅ OPPDATERE EAN-FANEN</v>
      </c>
      <c r="P3311" s="119">
        <f t="shared" si="157"/>
        <v>0</v>
      </c>
      <c r="Q3311" s="119">
        <f t="shared" si="158"/>
        <v>0</v>
      </c>
    </row>
    <row r="3312" spans="1:17" x14ac:dyDescent="0.2">
      <c r="A3312" s="228">
        <v>840041</v>
      </c>
      <c r="B3312" s="228" t="s">
        <v>421</v>
      </c>
      <c r="C3312" s="228" t="s">
        <v>4204</v>
      </c>
      <c r="D3312" s="228" t="s">
        <v>4230</v>
      </c>
      <c r="E3312" s="228" t="s">
        <v>3590</v>
      </c>
      <c r="F3312" s="228" t="s">
        <v>99</v>
      </c>
      <c r="G3312" s="228" t="s">
        <v>504</v>
      </c>
      <c r="H3312" s="228">
        <v>14</v>
      </c>
      <c r="I3312" s="228">
        <v>14</v>
      </c>
      <c r="J3312" s="228">
        <v>14</v>
      </c>
      <c r="K3312" s="228">
        <v>14</v>
      </c>
      <c r="L3312" s="231">
        <v>14</v>
      </c>
      <c r="N3312" s="119" t="str">
        <f t="shared" si="156"/>
        <v>840041-MFBLU-XXL</v>
      </c>
      <c r="O3312" s="122" t="str">
        <f>IF(B3312="NET","",IF(B3312="","",IFERROR(VLOOKUP(N3312,EAN!$A:$B,2,FALSE),"MANGLER - MÅ OPPDATERE EAN-FANEN")))</f>
        <v>MANGLER - MÅ OPPDATERE EAN-FANEN</v>
      </c>
      <c r="P3312" s="119">
        <f t="shared" si="157"/>
        <v>14</v>
      </c>
      <c r="Q3312" s="119">
        <f t="shared" si="158"/>
        <v>14</v>
      </c>
    </row>
    <row r="3313" spans="1:17" x14ac:dyDescent="0.2">
      <c r="A3313" s="228">
        <v>840041</v>
      </c>
      <c r="B3313" s="228" t="s">
        <v>421</v>
      </c>
      <c r="C3313" s="228" t="s">
        <v>4204</v>
      </c>
      <c r="D3313" s="228" t="s">
        <v>3662</v>
      </c>
      <c r="E3313" s="228" t="s">
        <v>3601</v>
      </c>
      <c r="F3313" s="228" t="s">
        <v>99</v>
      </c>
      <c r="G3313" s="228" t="s">
        <v>504</v>
      </c>
      <c r="H3313" s="228">
        <v>92</v>
      </c>
      <c r="I3313" s="228">
        <v>92</v>
      </c>
      <c r="J3313" s="228">
        <v>92</v>
      </c>
      <c r="K3313" s="228">
        <v>92</v>
      </c>
      <c r="L3313" s="231">
        <v>92</v>
      </c>
      <c r="N3313" s="119" t="str">
        <f t="shared" si="156"/>
        <v>840041-MFORE-XXL</v>
      </c>
      <c r="O3313" s="122" t="str">
        <f>IF(B3313="NET","",IF(B3313="","",IFERROR(VLOOKUP(N3313,EAN!$A:$B,2,FALSE),"MANGLER - MÅ OPPDATERE EAN-FANEN")))</f>
        <v>MANGLER - MÅ OPPDATERE EAN-FANEN</v>
      </c>
      <c r="P3313" s="119">
        <f t="shared" si="157"/>
        <v>92</v>
      </c>
      <c r="Q3313" s="119">
        <f t="shared" si="158"/>
        <v>92</v>
      </c>
    </row>
    <row r="3314" spans="1:17" x14ac:dyDescent="0.2">
      <c r="A3314" s="228">
        <v>840041</v>
      </c>
      <c r="B3314" s="228" t="s">
        <v>421</v>
      </c>
      <c r="C3314" s="228" t="s">
        <v>4204</v>
      </c>
      <c r="D3314" s="228" t="s">
        <v>3600</v>
      </c>
      <c r="E3314" s="228" t="s">
        <v>3601</v>
      </c>
      <c r="F3314" s="228" t="s">
        <v>85</v>
      </c>
      <c r="G3314" s="228" t="s">
        <v>504</v>
      </c>
      <c r="H3314" s="228">
        <v>0</v>
      </c>
      <c r="I3314" s="228">
        <v>0</v>
      </c>
      <c r="J3314" s="228">
        <v>0</v>
      </c>
      <c r="K3314" s="228">
        <v>0</v>
      </c>
      <c r="L3314" s="231">
        <v>0</v>
      </c>
      <c r="N3314" s="119" t="str">
        <f t="shared" si="156"/>
        <v>840041-MFORE-SM</v>
      </c>
      <c r="O3314" s="122" t="str">
        <f>IF(B3314="NET","",IF(B3314="","",IFERROR(VLOOKUP(N3314,EAN!$A:$B,2,FALSE),"MANGLER - MÅ OPPDATERE EAN-FANEN")))</f>
        <v>MANGLER - MÅ OPPDATERE EAN-FANEN</v>
      </c>
      <c r="P3314" s="119">
        <f t="shared" si="157"/>
        <v>0</v>
      </c>
      <c r="Q3314" s="119">
        <f t="shared" si="158"/>
        <v>0</v>
      </c>
    </row>
    <row r="3315" spans="1:17" x14ac:dyDescent="0.2">
      <c r="A3315" s="228">
        <v>840041</v>
      </c>
      <c r="B3315" s="228" t="s">
        <v>421</v>
      </c>
      <c r="C3315" s="228" t="s">
        <v>4204</v>
      </c>
      <c r="D3315" s="228" t="s">
        <v>3602</v>
      </c>
      <c r="E3315" s="228" t="s">
        <v>3601</v>
      </c>
      <c r="F3315" s="228" t="s">
        <v>86</v>
      </c>
      <c r="G3315" s="228" t="s">
        <v>504</v>
      </c>
      <c r="H3315" s="228">
        <v>0</v>
      </c>
      <c r="I3315" s="228">
        <v>0</v>
      </c>
      <c r="J3315" s="228">
        <v>0</v>
      </c>
      <c r="K3315" s="228">
        <v>0</v>
      </c>
      <c r="L3315" s="231">
        <v>0</v>
      </c>
      <c r="N3315" s="119" t="str">
        <f t="shared" si="156"/>
        <v>840041-MFORE-ML</v>
      </c>
      <c r="O3315" s="122" t="str">
        <f>IF(B3315="NET","",IF(B3315="","",IFERROR(VLOOKUP(N3315,EAN!$A:$B,2,FALSE),"MANGLER - MÅ OPPDATERE EAN-FANEN")))</f>
        <v>MANGLER - MÅ OPPDATERE EAN-FANEN</v>
      </c>
      <c r="P3315" s="119">
        <f t="shared" si="157"/>
        <v>0</v>
      </c>
      <c r="Q3315" s="119">
        <f t="shared" si="158"/>
        <v>0</v>
      </c>
    </row>
    <row r="3316" spans="1:17" x14ac:dyDescent="0.2">
      <c r="A3316" s="228">
        <v>840041</v>
      </c>
      <c r="B3316" s="228" t="s">
        <v>421</v>
      </c>
      <c r="C3316" s="228" t="s">
        <v>4204</v>
      </c>
      <c r="D3316" s="228" t="s">
        <v>3616</v>
      </c>
      <c r="E3316" s="228" t="s">
        <v>3601</v>
      </c>
      <c r="F3316" s="228" t="s">
        <v>87</v>
      </c>
      <c r="G3316" s="228" t="s">
        <v>504</v>
      </c>
      <c r="H3316" s="228">
        <v>0</v>
      </c>
      <c r="I3316" s="228">
        <v>0</v>
      </c>
      <c r="J3316" s="228">
        <v>0</v>
      </c>
      <c r="K3316" s="228">
        <v>0</v>
      </c>
      <c r="L3316" s="231">
        <v>0</v>
      </c>
      <c r="N3316" s="119" t="str">
        <f t="shared" si="156"/>
        <v>840041-MFORE-LXL</v>
      </c>
      <c r="O3316" s="122" t="str">
        <f>IF(B3316="NET","",IF(B3316="","",IFERROR(VLOOKUP(N3316,EAN!$A:$B,2,FALSE),"MANGLER - MÅ OPPDATERE EAN-FANEN")))</f>
        <v>MANGLER - MÅ OPPDATERE EAN-FANEN</v>
      </c>
      <c r="P3316" s="119">
        <f t="shared" si="157"/>
        <v>0</v>
      </c>
      <c r="Q3316" s="119">
        <f t="shared" si="158"/>
        <v>0</v>
      </c>
    </row>
    <row r="3317" spans="1:17" x14ac:dyDescent="0.2">
      <c r="A3317" s="228">
        <v>840041</v>
      </c>
      <c r="B3317" s="228" t="s">
        <v>421</v>
      </c>
      <c r="C3317" s="228" t="s">
        <v>4204</v>
      </c>
      <c r="D3317" s="228" t="s">
        <v>4231</v>
      </c>
      <c r="E3317" s="228" t="s">
        <v>3564</v>
      </c>
      <c r="F3317" s="228" t="s">
        <v>99</v>
      </c>
      <c r="G3317" s="228" t="s">
        <v>504</v>
      </c>
      <c r="H3317" s="228">
        <v>36</v>
      </c>
      <c r="I3317" s="228">
        <v>36</v>
      </c>
      <c r="J3317" s="228">
        <v>36</v>
      </c>
      <c r="K3317" s="228">
        <v>36</v>
      </c>
      <c r="L3317" s="231">
        <v>36</v>
      </c>
      <c r="N3317" s="119" t="str">
        <f t="shared" si="156"/>
        <v>840041-MLRED-XXL</v>
      </c>
      <c r="O3317" s="122" t="str">
        <f>IF(B3317="NET","",IF(B3317="","",IFERROR(VLOOKUP(N3317,EAN!$A:$B,2,FALSE),"MANGLER - MÅ OPPDATERE EAN-FANEN")))</f>
        <v>MANGLER - MÅ OPPDATERE EAN-FANEN</v>
      </c>
      <c r="P3317" s="119">
        <f t="shared" si="157"/>
        <v>36</v>
      </c>
      <c r="Q3317" s="119">
        <f t="shared" si="158"/>
        <v>36</v>
      </c>
    </row>
    <row r="3318" spans="1:17" x14ac:dyDescent="0.2">
      <c r="A3318" s="228">
        <v>840041</v>
      </c>
      <c r="B3318" s="228" t="s">
        <v>421</v>
      </c>
      <c r="C3318" s="228" t="s">
        <v>4204</v>
      </c>
      <c r="D3318" s="228" t="s">
        <v>3563</v>
      </c>
      <c r="E3318" s="228" t="s">
        <v>3564</v>
      </c>
      <c r="F3318" s="228" t="s">
        <v>85</v>
      </c>
      <c r="G3318" s="228" t="s">
        <v>504</v>
      </c>
      <c r="H3318" s="228">
        <v>0</v>
      </c>
      <c r="I3318" s="228">
        <v>0</v>
      </c>
      <c r="J3318" s="228">
        <v>0</v>
      </c>
      <c r="K3318" s="228">
        <v>0</v>
      </c>
      <c r="L3318" s="231">
        <v>0</v>
      </c>
      <c r="N3318" s="119" t="str">
        <f t="shared" si="156"/>
        <v>840041-MLRED-SM</v>
      </c>
      <c r="O3318" s="122" t="str">
        <f>IF(B3318="NET","",IF(B3318="","",IFERROR(VLOOKUP(N3318,EAN!$A:$B,2,FALSE),"MANGLER - MÅ OPPDATERE EAN-FANEN")))</f>
        <v>MANGLER - MÅ OPPDATERE EAN-FANEN</v>
      </c>
      <c r="P3318" s="119">
        <f t="shared" si="157"/>
        <v>0</v>
      </c>
      <c r="Q3318" s="119">
        <f t="shared" si="158"/>
        <v>0</v>
      </c>
    </row>
    <row r="3319" spans="1:17" x14ac:dyDescent="0.2">
      <c r="A3319" s="228">
        <v>840041</v>
      </c>
      <c r="B3319" s="228" t="s">
        <v>421</v>
      </c>
      <c r="C3319" s="228" t="s">
        <v>4204</v>
      </c>
      <c r="D3319" s="228" t="s">
        <v>3565</v>
      </c>
      <c r="E3319" s="228" t="s">
        <v>3564</v>
      </c>
      <c r="F3319" s="228" t="s">
        <v>86</v>
      </c>
      <c r="G3319" s="228" t="s">
        <v>504</v>
      </c>
      <c r="H3319" s="228">
        <v>0</v>
      </c>
      <c r="I3319" s="228">
        <v>0</v>
      </c>
      <c r="J3319" s="228">
        <v>0</v>
      </c>
      <c r="K3319" s="228">
        <v>0</v>
      </c>
      <c r="L3319" s="231">
        <v>0</v>
      </c>
      <c r="N3319" s="119" t="str">
        <f t="shared" si="156"/>
        <v>840041-MLRED-ML</v>
      </c>
      <c r="O3319" s="122" t="str">
        <f>IF(B3319="NET","",IF(B3319="","",IFERROR(VLOOKUP(N3319,EAN!$A:$B,2,FALSE),"MANGLER - MÅ OPPDATERE EAN-FANEN")))</f>
        <v>MANGLER - MÅ OPPDATERE EAN-FANEN</v>
      </c>
      <c r="P3319" s="119">
        <f t="shared" si="157"/>
        <v>0</v>
      </c>
      <c r="Q3319" s="119">
        <f t="shared" si="158"/>
        <v>0</v>
      </c>
    </row>
    <row r="3320" spans="1:17" x14ac:dyDescent="0.2">
      <c r="A3320" s="228">
        <v>840041</v>
      </c>
      <c r="B3320" s="228" t="s">
        <v>421</v>
      </c>
      <c r="C3320" s="228" t="s">
        <v>4204</v>
      </c>
      <c r="D3320" s="228" t="s">
        <v>3566</v>
      </c>
      <c r="E3320" s="228" t="s">
        <v>3564</v>
      </c>
      <c r="F3320" s="228" t="s">
        <v>87</v>
      </c>
      <c r="G3320" s="228" t="s">
        <v>504</v>
      </c>
      <c r="H3320" s="228">
        <v>0</v>
      </c>
      <c r="I3320" s="228">
        <v>0</v>
      </c>
      <c r="J3320" s="228">
        <v>0</v>
      </c>
      <c r="K3320" s="228">
        <v>0</v>
      </c>
      <c r="L3320" s="231">
        <v>0</v>
      </c>
      <c r="N3320" s="119" t="str">
        <f t="shared" si="156"/>
        <v>840041-MLRED-LXL</v>
      </c>
      <c r="O3320" s="122" t="str">
        <f>IF(B3320="NET","",IF(B3320="","",IFERROR(VLOOKUP(N3320,EAN!$A:$B,2,FALSE),"MANGLER - MÅ OPPDATERE EAN-FANEN")))</f>
        <v>MANGLER - MÅ OPPDATERE EAN-FANEN</v>
      </c>
      <c r="P3320" s="119">
        <f t="shared" si="157"/>
        <v>0</v>
      </c>
      <c r="Q3320" s="119">
        <f t="shared" si="158"/>
        <v>0</v>
      </c>
    </row>
    <row r="3321" spans="1:17" x14ac:dyDescent="0.2">
      <c r="A3321" s="228">
        <v>840041</v>
      </c>
      <c r="B3321" s="228" t="s">
        <v>421</v>
      </c>
      <c r="C3321" s="228" t="s">
        <v>4204</v>
      </c>
      <c r="D3321" s="228" t="s">
        <v>3664</v>
      </c>
      <c r="E3321" s="228" t="s">
        <v>4438</v>
      </c>
      <c r="F3321" s="228" t="s">
        <v>99</v>
      </c>
      <c r="G3321" s="228" t="s">
        <v>128</v>
      </c>
      <c r="H3321" s="228">
        <v>0</v>
      </c>
      <c r="I3321" s="228">
        <v>0</v>
      </c>
      <c r="J3321" s="228">
        <v>0</v>
      </c>
      <c r="K3321" s="228">
        <v>0</v>
      </c>
      <c r="L3321" s="231">
        <v>0</v>
      </c>
      <c r="N3321" s="119" t="str">
        <f t="shared" si="156"/>
        <v>840041-MOLME-XXL</v>
      </c>
      <c r="O3321" s="122" t="str">
        <f>IF(B3321="NET","",IF(B3321="","",IFERROR(VLOOKUP(N3321,EAN!$A:$B,2,FALSE),"MANGLER - MÅ OPPDATERE EAN-FANEN")))</f>
        <v>MANGLER - MÅ OPPDATERE EAN-FANEN</v>
      </c>
      <c r="P3321" s="119">
        <f t="shared" si="157"/>
        <v>0</v>
      </c>
      <c r="Q3321" s="119">
        <f t="shared" si="158"/>
        <v>0</v>
      </c>
    </row>
    <row r="3322" spans="1:17" x14ac:dyDescent="0.2">
      <c r="A3322" s="228">
        <v>840041</v>
      </c>
      <c r="B3322" s="228" t="s">
        <v>421</v>
      </c>
      <c r="C3322" s="228" t="s">
        <v>4204</v>
      </c>
      <c r="D3322" s="228" t="s">
        <v>3571</v>
      </c>
      <c r="E3322" s="228" t="s">
        <v>4438</v>
      </c>
      <c r="F3322" s="228" t="s">
        <v>85</v>
      </c>
      <c r="G3322" s="228" t="s">
        <v>128</v>
      </c>
      <c r="H3322" s="228">
        <v>0</v>
      </c>
      <c r="I3322" s="228">
        <v>0</v>
      </c>
      <c r="J3322" s="228">
        <v>0</v>
      </c>
      <c r="K3322" s="228">
        <v>0</v>
      </c>
      <c r="L3322" s="231">
        <v>0</v>
      </c>
      <c r="N3322" s="119" t="str">
        <f t="shared" si="156"/>
        <v>840041-MOLME-SM</v>
      </c>
      <c r="O3322" s="122" t="str">
        <f>IF(B3322="NET","",IF(B3322="","",IFERROR(VLOOKUP(N3322,EAN!$A:$B,2,FALSE),"MANGLER - MÅ OPPDATERE EAN-FANEN")))</f>
        <v>MANGLER - MÅ OPPDATERE EAN-FANEN</v>
      </c>
      <c r="P3322" s="119">
        <f t="shared" si="157"/>
        <v>0</v>
      </c>
      <c r="Q3322" s="119">
        <f t="shared" si="158"/>
        <v>0</v>
      </c>
    </row>
    <row r="3323" spans="1:17" x14ac:dyDescent="0.2">
      <c r="A3323" s="228">
        <v>840041</v>
      </c>
      <c r="B3323" s="228" t="s">
        <v>421</v>
      </c>
      <c r="C3323" s="228" t="s">
        <v>4204</v>
      </c>
      <c r="D3323" s="228" t="s">
        <v>3572</v>
      </c>
      <c r="E3323" s="228" t="s">
        <v>4438</v>
      </c>
      <c r="F3323" s="228" t="s">
        <v>86</v>
      </c>
      <c r="G3323" s="228" t="s">
        <v>128</v>
      </c>
      <c r="H3323" s="228">
        <v>0</v>
      </c>
      <c r="I3323" s="228">
        <v>0</v>
      </c>
      <c r="J3323" s="228">
        <v>0</v>
      </c>
      <c r="K3323" s="228">
        <v>0</v>
      </c>
      <c r="L3323" s="231">
        <v>0</v>
      </c>
      <c r="N3323" s="119" t="str">
        <f t="shared" si="156"/>
        <v>840041-MOLME-ML</v>
      </c>
      <c r="O3323" s="122" t="str">
        <f>IF(B3323="NET","",IF(B3323="","",IFERROR(VLOOKUP(N3323,EAN!$A:$B,2,FALSE),"MANGLER - MÅ OPPDATERE EAN-FANEN")))</f>
        <v>MANGLER - MÅ OPPDATERE EAN-FANEN</v>
      </c>
      <c r="P3323" s="119">
        <f t="shared" si="157"/>
        <v>0</v>
      </c>
      <c r="Q3323" s="119">
        <f t="shared" si="158"/>
        <v>0</v>
      </c>
    </row>
    <row r="3324" spans="1:17" x14ac:dyDescent="0.2">
      <c r="A3324" s="228">
        <v>840041</v>
      </c>
      <c r="B3324" s="228" t="s">
        <v>421</v>
      </c>
      <c r="C3324" s="228" t="s">
        <v>4204</v>
      </c>
      <c r="D3324" s="228" t="s">
        <v>3573</v>
      </c>
      <c r="E3324" s="228" t="s">
        <v>4438</v>
      </c>
      <c r="F3324" s="228" t="s">
        <v>87</v>
      </c>
      <c r="G3324" s="228" t="s">
        <v>128</v>
      </c>
      <c r="H3324" s="228">
        <v>3</v>
      </c>
      <c r="I3324" s="228">
        <v>3</v>
      </c>
      <c r="J3324" s="228">
        <v>3</v>
      </c>
      <c r="K3324" s="228">
        <v>3</v>
      </c>
      <c r="L3324" s="231">
        <v>3</v>
      </c>
      <c r="N3324" s="119" t="str">
        <f t="shared" si="156"/>
        <v>840041-MOLME-LXL</v>
      </c>
      <c r="O3324" s="122" t="str">
        <f>IF(B3324="NET","",IF(B3324="","",IFERROR(VLOOKUP(N3324,EAN!$A:$B,2,FALSE),"MANGLER - MÅ OPPDATERE EAN-FANEN")))</f>
        <v>MANGLER - MÅ OPPDATERE EAN-FANEN</v>
      </c>
      <c r="P3324" s="119">
        <f t="shared" si="157"/>
        <v>3</v>
      </c>
      <c r="Q3324" s="119">
        <f t="shared" si="158"/>
        <v>3</v>
      </c>
    </row>
    <row r="3325" spans="1:17" x14ac:dyDescent="0.2">
      <c r="A3325" s="228">
        <v>840041</v>
      </c>
      <c r="B3325" s="228" t="s">
        <v>421</v>
      </c>
      <c r="C3325" s="228" t="s">
        <v>4204</v>
      </c>
      <c r="D3325" s="228" t="s">
        <v>4232</v>
      </c>
      <c r="E3325" s="228" t="s">
        <v>197</v>
      </c>
      <c r="F3325" s="228" t="s">
        <v>99</v>
      </c>
      <c r="G3325" s="228" t="s">
        <v>504</v>
      </c>
      <c r="H3325" s="228">
        <v>31</v>
      </c>
      <c r="I3325" s="228">
        <v>31</v>
      </c>
      <c r="J3325" s="228">
        <v>31</v>
      </c>
      <c r="K3325" s="228">
        <v>31</v>
      </c>
      <c r="L3325" s="231">
        <v>31</v>
      </c>
      <c r="N3325" s="119" t="str">
        <f t="shared" si="156"/>
        <v>840041-MSBMC-XXL</v>
      </c>
      <c r="O3325" s="122" t="str">
        <f>IF(B3325="NET","",IF(B3325="","",IFERROR(VLOOKUP(N3325,EAN!$A:$B,2,FALSE),"MANGLER - MÅ OPPDATERE EAN-FANEN")))</f>
        <v>MANGLER - MÅ OPPDATERE EAN-FANEN</v>
      </c>
      <c r="P3325" s="119">
        <f t="shared" si="157"/>
        <v>31</v>
      </c>
      <c r="Q3325" s="119">
        <f t="shared" si="158"/>
        <v>31</v>
      </c>
    </row>
    <row r="3326" spans="1:17" x14ac:dyDescent="0.2">
      <c r="A3326" s="228">
        <v>840041</v>
      </c>
      <c r="B3326" s="228" t="s">
        <v>421</v>
      </c>
      <c r="C3326" s="228" t="s">
        <v>4204</v>
      </c>
      <c r="D3326" s="228" t="s">
        <v>213</v>
      </c>
      <c r="E3326" s="228" t="s">
        <v>197</v>
      </c>
      <c r="F3326" s="228" t="s">
        <v>85</v>
      </c>
      <c r="G3326" s="228" t="s">
        <v>504</v>
      </c>
      <c r="H3326" s="228">
        <v>0</v>
      </c>
      <c r="I3326" s="228">
        <v>0</v>
      </c>
      <c r="J3326" s="228">
        <v>0</v>
      </c>
      <c r="K3326" s="228">
        <v>0</v>
      </c>
      <c r="L3326" s="231">
        <v>0</v>
      </c>
      <c r="N3326" s="119" t="str">
        <f t="shared" si="156"/>
        <v>840041-MSBMC-SM</v>
      </c>
      <c r="O3326" s="122" t="str">
        <f>IF(B3326="NET","",IF(B3326="","",IFERROR(VLOOKUP(N3326,EAN!$A:$B,2,FALSE),"MANGLER - MÅ OPPDATERE EAN-FANEN")))</f>
        <v>MANGLER - MÅ OPPDATERE EAN-FANEN</v>
      </c>
      <c r="P3326" s="119">
        <f t="shared" si="157"/>
        <v>0</v>
      </c>
      <c r="Q3326" s="119">
        <f t="shared" si="158"/>
        <v>0</v>
      </c>
    </row>
    <row r="3327" spans="1:17" x14ac:dyDescent="0.2">
      <c r="A3327" s="228">
        <v>840041</v>
      </c>
      <c r="B3327" s="228" t="s">
        <v>421</v>
      </c>
      <c r="C3327" s="228" t="s">
        <v>4204</v>
      </c>
      <c r="D3327" s="228" t="s">
        <v>214</v>
      </c>
      <c r="E3327" s="228" t="s">
        <v>197</v>
      </c>
      <c r="F3327" s="228" t="s">
        <v>86</v>
      </c>
      <c r="G3327" s="228" t="s">
        <v>504</v>
      </c>
      <c r="H3327" s="228">
        <v>0</v>
      </c>
      <c r="I3327" s="228">
        <v>0</v>
      </c>
      <c r="J3327" s="228">
        <v>0</v>
      </c>
      <c r="K3327" s="228">
        <v>0</v>
      </c>
      <c r="L3327" s="231">
        <v>0</v>
      </c>
      <c r="N3327" s="119" t="str">
        <f t="shared" si="156"/>
        <v>840041-MSBMC-ML</v>
      </c>
      <c r="O3327" s="122" t="str">
        <f>IF(B3327="NET","",IF(B3327="","",IFERROR(VLOOKUP(N3327,EAN!$A:$B,2,FALSE),"MANGLER - MÅ OPPDATERE EAN-FANEN")))</f>
        <v>MANGLER - MÅ OPPDATERE EAN-FANEN</v>
      </c>
      <c r="P3327" s="119">
        <f t="shared" si="157"/>
        <v>0</v>
      </c>
      <c r="Q3327" s="119">
        <f t="shared" si="158"/>
        <v>0</v>
      </c>
    </row>
    <row r="3328" spans="1:17" x14ac:dyDescent="0.2">
      <c r="A3328" s="228">
        <v>840041</v>
      </c>
      <c r="B3328" s="228" t="s">
        <v>421</v>
      </c>
      <c r="C3328" s="228" t="s">
        <v>4204</v>
      </c>
      <c r="D3328" s="228" t="s">
        <v>215</v>
      </c>
      <c r="E3328" s="228" t="s">
        <v>197</v>
      </c>
      <c r="F3328" s="228" t="s">
        <v>87</v>
      </c>
      <c r="G3328" s="228" t="s">
        <v>504</v>
      </c>
      <c r="H3328" s="228">
        <v>0</v>
      </c>
      <c r="I3328" s="228">
        <v>0</v>
      </c>
      <c r="J3328" s="228">
        <v>0</v>
      </c>
      <c r="K3328" s="228">
        <v>0</v>
      </c>
      <c r="L3328" s="231">
        <v>0</v>
      </c>
      <c r="N3328" s="119" t="str">
        <f t="shared" si="156"/>
        <v>840041-MSBMC-LXL</v>
      </c>
      <c r="O3328" s="122" t="str">
        <f>IF(B3328="NET","",IF(B3328="","",IFERROR(VLOOKUP(N3328,EAN!$A:$B,2,FALSE),"MANGLER - MÅ OPPDATERE EAN-FANEN")))</f>
        <v>MANGLER - MÅ OPPDATERE EAN-FANEN</v>
      </c>
      <c r="P3328" s="119">
        <f t="shared" si="157"/>
        <v>0</v>
      </c>
      <c r="Q3328" s="119">
        <f t="shared" si="158"/>
        <v>0</v>
      </c>
    </row>
    <row r="3329" spans="1:17" x14ac:dyDescent="0.2">
      <c r="A3329" s="228">
        <v>840041</v>
      </c>
      <c r="B3329" s="228" t="s">
        <v>421</v>
      </c>
      <c r="C3329" s="228" t="s">
        <v>4204</v>
      </c>
      <c r="D3329" s="228" t="s">
        <v>3578</v>
      </c>
      <c r="E3329" s="228" t="s">
        <v>94</v>
      </c>
      <c r="F3329" s="228" t="s">
        <v>85</v>
      </c>
      <c r="G3329" s="228" t="s">
        <v>504</v>
      </c>
      <c r="H3329" s="228">
        <v>0</v>
      </c>
      <c r="I3329" s="228">
        <v>0</v>
      </c>
      <c r="J3329" s="228">
        <v>0</v>
      </c>
      <c r="K3329" s="228">
        <v>0</v>
      </c>
      <c r="L3329" s="231">
        <v>0</v>
      </c>
      <c r="N3329" s="119" t="str">
        <f t="shared" si="156"/>
        <v>840041-NAVY-SM</v>
      </c>
      <c r="O3329" s="122" t="str">
        <f>IF(B3329="NET","",IF(B3329="","",IFERROR(VLOOKUP(N3329,EAN!$A:$B,2,FALSE),"MANGLER - MÅ OPPDATERE EAN-FANEN")))</f>
        <v>MANGLER - MÅ OPPDATERE EAN-FANEN</v>
      </c>
      <c r="P3329" s="119">
        <f t="shared" si="157"/>
        <v>0</v>
      </c>
      <c r="Q3329" s="119">
        <f t="shared" si="158"/>
        <v>0</v>
      </c>
    </row>
    <row r="3330" spans="1:17" x14ac:dyDescent="0.2">
      <c r="A3330" s="228">
        <v>840041</v>
      </c>
      <c r="B3330" s="228" t="s">
        <v>421</v>
      </c>
      <c r="C3330" s="228" t="s">
        <v>4204</v>
      </c>
      <c r="D3330" s="228" t="s">
        <v>3579</v>
      </c>
      <c r="E3330" s="228" t="s">
        <v>94</v>
      </c>
      <c r="F3330" s="228" t="s">
        <v>86</v>
      </c>
      <c r="G3330" s="228" t="s">
        <v>504</v>
      </c>
      <c r="H3330" s="228">
        <v>0</v>
      </c>
      <c r="I3330" s="228">
        <v>0</v>
      </c>
      <c r="J3330" s="228">
        <v>0</v>
      </c>
      <c r="K3330" s="228">
        <v>0</v>
      </c>
      <c r="L3330" s="231">
        <v>0</v>
      </c>
      <c r="N3330" s="119" t="str">
        <f t="shared" si="156"/>
        <v>840041-NAVY-ML</v>
      </c>
      <c r="O3330" s="122" t="str">
        <f>IF(B3330="NET","",IF(B3330="","",IFERROR(VLOOKUP(N3330,EAN!$A:$B,2,FALSE),"MANGLER - MÅ OPPDATERE EAN-FANEN")))</f>
        <v>MANGLER - MÅ OPPDATERE EAN-FANEN</v>
      </c>
      <c r="P3330" s="119">
        <f t="shared" si="157"/>
        <v>0</v>
      </c>
      <c r="Q3330" s="119">
        <f t="shared" si="158"/>
        <v>0</v>
      </c>
    </row>
    <row r="3331" spans="1:17" x14ac:dyDescent="0.2">
      <c r="A3331" s="228">
        <v>840041</v>
      </c>
      <c r="B3331" s="228" t="s">
        <v>421</v>
      </c>
      <c r="C3331" s="228" t="s">
        <v>4204</v>
      </c>
      <c r="D3331" s="228" t="s">
        <v>3580</v>
      </c>
      <c r="E3331" s="228" t="s">
        <v>94</v>
      </c>
      <c r="F3331" s="228" t="s">
        <v>87</v>
      </c>
      <c r="G3331" s="228" t="s">
        <v>504</v>
      </c>
      <c r="H3331" s="228">
        <v>0</v>
      </c>
      <c r="I3331" s="228">
        <v>0</v>
      </c>
      <c r="J3331" s="228">
        <v>0</v>
      </c>
      <c r="K3331" s="228">
        <v>0</v>
      </c>
      <c r="L3331" s="231">
        <v>0</v>
      </c>
      <c r="N3331" s="119" t="str">
        <f t="shared" si="156"/>
        <v>840041-NAVY-LXL</v>
      </c>
      <c r="O3331" s="122" t="str">
        <f>IF(B3331="NET","",IF(B3331="","",IFERROR(VLOOKUP(N3331,EAN!$A:$B,2,FALSE),"MANGLER - MÅ OPPDATERE EAN-FANEN")))</f>
        <v>MANGLER - MÅ OPPDATERE EAN-FANEN</v>
      </c>
      <c r="P3331" s="119">
        <f t="shared" si="157"/>
        <v>0</v>
      </c>
      <c r="Q3331" s="119">
        <f t="shared" si="158"/>
        <v>0</v>
      </c>
    </row>
    <row r="3332" spans="1:17" x14ac:dyDescent="0.2">
      <c r="A3332" s="228">
        <v>840041</v>
      </c>
      <c r="B3332" s="228" t="s">
        <v>421</v>
      </c>
      <c r="C3332" s="228" t="s">
        <v>4204</v>
      </c>
      <c r="D3332" s="228" t="s">
        <v>4233</v>
      </c>
      <c r="E3332" s="228" t="s">
        <v>94</v>
      </c>
      <c r="F3332" s="228" t="s">
        <v>99</v>
      </c>
      <c r="G3332" s="228" t="s">
        <v>504</v>
      </c>
      <c r="H3332" s="228">
        <v>23</v>
      </c>
      <c r="I3332" s="228">
        <v>23</v>
      </c>
      <c r="J3332" s="228">
        <v>23</v>
      </c>
      <c r="K3332" s="228">
        <v>23</v>
      </c>
      <c r="L3332" s="231">
        <v>23</v>
      </c>
      <c r="N3332" s="119" t="str">
        <f t="shared" si="156"/>
        <v>840041-NAVY-XXL</v>
      </c>
      <c r="O3332" s="122" t="str">
        <f>IF(B3332="NET","",IF(B3332="","",IFERROR(VLOOKUP(N3332,EAN!$A:$B,2,FALSE),"MANGLER - MÅ OPPDATERE EAN-FANEN")))</f>
        <v>MANGLER - MÅ OPPDATERE EAN-FANEN</v>
      </c>
      <c r="P3332" s="119">
        <f t="shared" si="157"/>
        <v>23</v>
      </c>
      <c r="Q3332" s="119">
        <f t="shared" si="158"/>
        <v>23</v>
      </c>
    </row>
    <row r="3333" spans="1:17" x14ac:dyDescent="0.2">
      <c r="A3333" s="228">
        <v>840041</v>
      </c>
      <c r="B3333" s="228" t="s">
        <v>421</v>
      </c>
      <c r="C3333" s="228" t="s">
        <v>4204</v>
      </c>
      <c r="D3333" s="228" t="s">
        <v>3581</v>
      </c>
      <c r="E3333" s="228" t="s">
        <v>95</v>
      </c>
      <c r="F3333" s="228" t="s">
        <v>85</v>
      </c>
      <c r="G3333" s="228" t="s">
        <v>504</v>
      </c>
      <c r="H3333" s="228">
        <v>0</v>
      </c>
      <c r="I3333" s="228">
        <v>0</v>
      </c>
      <c r="J3333" s="228">
        <v>0</v>
      </c>
      <c r="K3333" s="228">
        <v>0</v>
      </c>
      <c r="L3333" s="231">
        <v>0</v>
      </c>
      <c r="N3333" s="119" t="str">
        <f t="shared" si="156"/>
        <v>840041-OEDRB-SM</v>
      </c>
      <c r="O3333" s="122" t="str">
        <f>IF(B3333="NET","",IF(B3333="","",IFERROR(VLOOKUP(N3333,EAN!$A:$B,2,FALSE),"MANGLER - MÅ OPPDATERE EAN-FANEN")))</f>
        <v>MANGLER - MÅ OPPDATERE EAN-FANEN</v>
      </c>
      <c r="P3333" s="119">
        <f t="shared" si="157"/>
        <v>0</v>
      </c>
      <c r="Q3333" s="119">
        <f t="shared" si="158"/>
        <v>0</v>
      </c>
    </row>
    <row r="3334" spans="1:17" x14ac:dyDescent="0.2">
      <c r="A3334" s="228">
        <v>840041</v>
      </c>
      <c r="B3334" s="228" t="s">
        <v>421</v>
      </c>
      <c r="C3334" s="228" t="s">
        <v>4204</v>
      </c>
      <c r="D3334" s="228" t="s">
        <v>3582</v>
      </c>
      <c r="E3334" s="228" t="s">
        <v>95</v>
      </c>
      <c r="F3334" s="228" t="s">
        <v>86</v>
      </c>
      <c r="G3334" s="228" t="s">
        <v>504</v>
      </c>
      <c r="H3334" s="228">
        <v>0</v>
      </c>
      <c r="I3334" s="228">
        <v>0</v>
      </c>
      <c r="J3334" s="228">
        <v>0</v>
      </c>
      <c r="K3334" s="228">
        <v>0</v>
      </c>
      <c r="L3334" s="231">
        <v>0</v>
      </c>
      <c r="N3334" s="119" t="str">
        <f t="shared" si="156"/>
        <v>840041-OEDRB-ML</v>
      </c>
      <c r="O3334" s="122" t="str">
        <f>IF(B3334="NET","",IF(B3334="","",IFERROR(VLOOKUP(N3334,EAN!$A:$B,2,FALSE),"MANGLER - MÅ OPPDATERE EAN-FANEN")))</f>
        <v>MANGLER - MÅ OPPDATERE EAN-FANEN</v>
      </c>
      <c r="P3334" s="119">
        <f t="shared" si="157"/>
        <v>0</v>
      </c>
      <c r="Q3334" s="119">
        <f t="shared" si="158"/>
        <v>0</v>
      </c>
    </row>
    <row r="3335" spans="1:17" x14ac:dyDescent="0.2">
      <c r="A3335" s="228">
        <v>840041</v>
      </c>
      <c r="B3335" s="228" t="s">
        <v>421</v>
      </c>
      <c r="C3335" s="228" t="s">
        <v>4204</v>
      </c>
      <c r="D3335" s="228" t="s">
        <v>3583</v>
      </c>
      <c r="E3335" s="228" t="s">
        <v>95</v>
      </c>
      <c r="F3335" s="228" t="s">
        <v>87</v>
      </c>
      <c r="G3335" s="228" t="s">
        <v>504</v>
      </c>
      <c r="H3335" s="228">
        <v>0</v>
      </c>
      <c r="I3335" s="228">
        <v>0</v>
      </c>
      <c r="J3335" s="228">
        <v>0</v>
      </c>
      <c r="K3335" s="228">
        <v>0</v>
      </c>
      <c r="L3335" s="231">
        <v>0</v>
      </c>
      <c r="N3335" s="119" t="str">
        <f t="shared" si="156"/>
        <v>840041-OEDRB-LXL</v>
      </c>
      <c r="O3335" s="122" t="str">
        <f>IF(B3335="NET","",IF(B3335="","",IFERROR(VLOOKUP(N3335,EAN!$A:$B,2,FALSE),"MANGLER - MÅ OPPDATERE EAN-FANEN")))</f>
        <v>MANGLER - MÅ OPPDATERE EAN-FANEN</v>
      </c>
      <c r="P3335" s="119">
        <f t="shared" si="157"/>
        <v>0</v>
      </c>
      <c r="Q3335" s="119">
        <f t="shared" si="158"/>
        <v>0</v>
      </c>
    </row>
    <row r="3336" spans="1:17" x14ac:dyDescent="0.2">
      <c r="A3336" s="228">
        <v>840041</v>
      </c>
      <c r="B3336" s="228" t="s">
        <v>421</v>
      </c>
      <c r="C3336" s="228" t="s">
        <v>4204</v>
      </c>
      <c r="D3336" s="228" t="s">
        <v>4234</v>
      </c>
      <c r="E3336" s="228" t="s">
        <v>95</v>
      </c>
      <c r="F3336" s="228" t="s">
        <v>99</v>
      </c>
      <c r="G3336" s="228" t="s">
        <v>504</v>
      </c>
      <c r="H3336" s="228">
        <v>0</v>
      </c>
      <c r="I3336" s="228">
        <v>0</v>
      </c>
      <c r="J3336" s="228">
        <v>0</v>
      </c>
      <c r="K3336" s="228">
        <v>0</v>
      </c>
      <c r="L3336" s="231">
        <v>0</v>
      </c>
      <c r="N3336" s="119" t="str">
        <f t="shared" si="156"/>
        <v>840041-OEDRB-XXL</v>
      </c>
      <c r="O3336" s="122" t="str">
        <f>IF(B3336="NET","",IF(B3336="","",IFERROR(VLOOKUP(N3336,EAN!$A:$B,2,FALSE),"MANGLER - MÅ OPPDATERE EAN-FANEN")))</f>
        <v>MANGLER - MÅ OPPDATERE EAN-FANEN</v>
      </c>
      <c r="P3336" s="119">
        <f t="shared" si="157"/>
        <v>0</v>
      </c>
      <c r="Q3336" s="119">
        <f t="shared" si="158"/>
        <v>0</v>
      </c>
    </row>
    <row r="3337" spans="1:17" x14ac:dyDescent="0.2">
      <c r="A3337" s="228">
        <v>840041</v>
      </c>
      <c r="B3337" s="228" t="s">
        <v>421</v>
      </c>
      <c r="C3337" s="228" t="s">
        <v>4204</v>
      </c>
      <c r="D3337" s="228" t="s">
        <v>4235</v>
      </c>
      <c r="E3337" s="228" t="s">
        <v>3585</v>
      </c>
      <c r="F3337" s="228" t="s">
        <v>99</v>
      </c>
      <c r="G3337" s="228" t="s">
        <v>128</v>
      </c>
      <c r="H3337" s="228">
        <v>0</v>
      </c>
      <c r="I3337" s="228">
        <v>0</v>
      </c>
      <c r="J3337" s="228">
        <v>0</v>
      </c>
      <c r="K3337" s="228">
        <v>0</v>
      </c>
      <c r="L3337" s="231">
        <v>0</v>
      </c>
      <c r="N3337" s="119" t="str">
        <f t="shared" si="156"/>
        <v>840041-SGMCH-XXL</v>
      </c>
      <c r="O3337" s="122" t="str">
        <f>IF(B3337="NET","",IF(B3337="","",IFERROR(VLOOKUP(N3337,EAN!$A:$B,2,FALSE),"MANGLER - MÅ OPPDATERE EAN-FANEN")))</f>
        <v>MANGLER - MÅ OPPDATERE EAN-FANEN</v>
      </c>
      <c r="P3337" s="119">
        <f t="shared" si="157"/>
        <v>0</v>
      </c>
      <c r="Q3337" s="119">
        <f t="shared" si="158"/>
        <v>0</v>
      </c>
    </row>
    <row r="3338" spans="1:17" x14ac:dyDescent="0.2">
      <c r="A3338" s="228">
        <v>840041</v>
      </c>
      <c r="B3338" s="228" t="s">
        <v>421</v>
      </c>
      <c r="C3338" s="228" t="s">
        <v>4204</v>
      </c>
      <c r="D3338" s="228" t="s">
        <v>3584</v>
      </c>
      <c r="E3338" s="228" t="s">
        <v>3585</v>
      </c>
      <c r="F3338" s="228" t="s">
        <v>85</v>
      </c>
      <c r="G3338" s="228" t="s">
        <v>128</v>
      </c>
      <c r="H3338" s="228">
        <v>0</v>
      </c>
      <c r="I3338" s="228">
        <v>0</v>
      </c>
      <c r="J3338" s="228">
        <v>0</v>
      </c>
      <c r="K3338" s="228">
        <v>0</v>
      </c>
      <c r="L3338" s="231">
        <v>0</v>
      </c>
      <c r="N3338" s="119" t="str">
        <f t="shared" si="156"/>
        <v>840041-SGMCH-SM</v>
      </c>
      <c r="O3338" s="122" t="str">
        <f>IF(B3338="NET","",IF(B3338="","",IFERROR(VLOOKUP(N3338,EAN!$A:$B,2,FALSE),"MANGLER - MÅ OPPDATERE EAN-FANEN")))</f>
        <v>MANGLER - MÅ OPPDATERE EAN-FANEN</v>
      </c>
      <c r="P3338" s="119">
        <f t="shared" si="157"/>
        <v>0</v>
      </c>
      <c r="Q3338" s="119">
        <f t="shared" si="158"/>
        <v>0</v>
      </c>
    </row>
    <row r="3339" spans="1:17" x14ac:dyDescent="0.2">
      <c r="A3339" s="228">
        <v>840041</v>
      </c>
      <c r="B3339" s="228" t="s">
        <v>421</v>
      </c>
      <c r="C3339" s="228" t="s">
        <v>4204</v>
      </c>
      <c r="D3339" s="228" t="s">
        <v>3586</v>
      </c>
      <c r="E3339" s="228" t="s">
        <v>3585</v>
      </c>
      <c r="F3339" s="228" t="s">
        <v>86</v>
      </c>
      <c r="G3339" s="228" t="s">
        <v>128</v>
      </c>
      <c r="H3339" s="228">
        <v>1</v>
      </c>
      <c r="I3339" s="228">
        <v>1</v>
      </c>
      <c r="J3339" s="228">
        <v>1</v>
      </c>
      <c r="K3339" s="228">
        <v>1</v>
      </c>
      <c r="L3339" s="231">
        <v>1</v>
      </c>
      <c r="N3339" s="119" t="str">
        <f t="shared" si="156"/>
        <v>840041-SGMCH-ML</v>
      </c>
      <c r="O3339" s="122" t="str">
        <f>IF(B3339="NET","",IF(B3339="","",IFERROR(VLOOKUP(N3339,EAN!$A:$B,2,FALSE),"MANGLER - MÅ OPPDATERE EAN-FANEN")))</f>
        <v>MANGLER - MÅ OPPDATERE EAN-FANEN</v>
      </c>
      <c r="P3339" s="119">
        <f t="shared" si="157"/>
        <v>1</v>
      </c>
      <c r="Q3339" s="119">
        <f t="shared" si="158"/>
        <v>1</v>
      </c>
    </row>
    <row r="3340" spans="1:17" x14ac:dyDescent="0.2">
      <c r="A3340" s="228">
        <v>840041</v>
      </c>
      <c r="B3340" s="228" t="s">
        <v>421</v>
      </c>
      <c r="C3340" s="228" t="s">
        <v>4204</v>
      </c>
      <c r="D3340" s="228" t="s">
        <v>3587</v>
      </c>
      <c r="E3340" s="228" t="s">
        <v>3585</v>
      </c>
      <c r="F3340" s="228" t="s">
        <v>87</v>
      </c>
      <c r="G3340" s="228" t="s">
        <v>128</v>
      </c>
      <c r="H3340" s="228">
        <v>0</v>
      </c>
      <c r="I3340" s="228">
        <v>0</v>
      </c>
      <c r="J3340" s="228">
        <v>0</v>
      </c>
      <c r="K3340" s="228">
        <v>0</v>
      </c>
      <c r="L3340" s="231">
        <v>0</v>
      </c>
      <c r="N3340" s="119" t="str">
        <f t="shared" si="156"/>
        <v>840041-SGMCH-LXL</v>
      </c>
      <c r="O3340" s="122" t="str">
        <f>IF(B3340="NET","",IF(B3340="","",IFERROR(VLOOKUP(N3340,EAN!$A:$B,2,FALSE),"MANGLER - MÅ OPPDATERE EAN-FANEN")))</f>
        <v>MANGLER - MÅ OPPDATERE EAN-FANEN</v>
      </c>
      <c r="P3340" s="119">
        <f t="shared" si="157"/>
        <v>0</v>
      </c>
      <c r="Q3340" s="119">
        <f t="shared" si="158"/>
        <v>0</v>
      </c>
    </row>
    <row r="3341" spans="1:17" x14ac:dyDescent="0.2">
      <c r="A3341" s="228">
        <v>840041</v>
      </c>
      <c r="B3341" s="228" t="s">
        <v>421</v>
      </c>
      <c r="C3341" s="228" t="s">
        <v>4204</v>
      </c>
      <c r="D3341" s="228" t="s">
        <v>176</v>
      </c>
      <c r="E3341" s="228" t="s">
        <v>102</v>
      </c>
      <c r="F3341" s="228" t="s">
        <v>85</v>
      </c>
      <c r="G3341" s="228" t="s">
        <v>504</v>
      </c>
      <c r="H3341" s="228">
        <v>0</v>
      </c>
      <c r="I3341" s="228">
        <v>0</v>
      </c>
      <c r="J3341" s="228">
        <v>0</v>
      </c>
      <c r="K3341" s="228">
        <v>0</v>
      </c>
      <c r="L3341" s="231">
        <v>0</v>
      </c>
      <c r="N3341" s="119" t="str">
        <f t="shared" si="156"/>
        <v>840041-SGRME-SM</v>
      </c>
      <c r="O3341" s="122" t="str">
        <f>IF(B3341="NET","",IF(B3341="","",IFERROR(VLOOKUP(N3341,EAN!$A:$B,2,FALSE),"MANGLER - MÅ OPPDATERE EAN-FANEN")))</f>
        <v>MANGLER - MÅ OPPDATERE EAN-FANEN</v>
      </c>
      <c r="P3341" s="119">
        <f t="shared" si="157"/>
        <v>0</v>
      </c>
      <c r="Q3341" s="119">
        <f t="shared" si="158"/>
        <v>0</v>
      </c>
    </row>
    <row r="3342" spans="1:17" x14ac:dyDescent="0.2">
      <c r="A3342" s="228">
        <v>840041</v>
      </c>
      <c r="B3342" s="228" t="s">
        <v>421</v>
      </c>
      <c r="C3342" s="228" t="s">
        <v>4204</v>
      </c>
      <c r="D3342" s="228" t="s">
        <v>177</v>
      </c>
      <c r="E3342" s="228" t="s">
        <v>102</v>
      </c>
      <c r="F3342" s="228" t="s">
        <v>86</v>
      </c>
      <c r="G3342" s="228" t="s">
        <v>504</v>
      </c>
      <c r="H3342" s="228">
        <v>0</v>
      </c>
      <c r="I3342" s="228">
        <v>0</v>
      </c>
      <c r="J3342" s="228">
        <v>0</v>
      </c>
      <c r="K3342" s="228">
        <v>0</v>
      </c>
      <c r="L3342" s="231">
        <v>0</v>
      </c>
      <c r="N3342" s="119" t="str">
        <f t="shared" si="156"/>
        <v>840041-SGRME-ML</v>
      </c>
      <c r="O3342" s="122" t="str">
        <f>IF(B3342="NET","",IF(B3342="","",IFERROR(VLOOKUP(N3342,EAN!$A:$B,2,FALSE),"MANGLER - MÅ OPPDATERE EAN-FANEN")))</f>
        <v>MANGLER - MÅ OPPDATERE EAN-FANEN</v>
      </c>
      <c r="P3342" s="119">
        <f t="shared" si="157"/>
        <v>0</v>
      </c>
      <c r="Q3342" s="119">
        <f t="shared" si="158"/>
        <v>0</v>
      </c>
    </row>
    <row r="3343" spans="1:17" x14ac:dyDescent="0.2">
      <c r="A3343" s="228">
        <v>840041</v>
      </c>
      <c r="B3343" s="228" t="s">
        <v>421</v>
      </c>
      <c r="C3343" s="228" t="s">
        <v>4204</v>
      </c>
      <c r="D3343" s="228" t="s">
        <v>521</v>
      </c>
      <c r="E3343" s="228" t="s">
        <v>102</v>
      </c>
      <c r="F3343" s="228" t="s">
        <v>87</v>
      </c>
      <c r="G3343" s="228" t="s">
        <v>504</v>
      </c>
      <c r="H3343" s="228">
        <v>2</v>
      </c>
      <c r="I3343" s="228">
        <v>2</v>
      </c>
      <c r="J3343" s="228">
        <v>2</v>
      </c>
      <c r="K3343" s="228">
        <v>2</v>
      </c>
      <c r="L3343" s="231">
        <v>2</v>
      </c>
      <c r="N3343" s="119" t="str">
        <f t="shared" si="156"/>
        <v>840041-SGRME-LXL</v>
      </c>
      <c r="O3343" s="122" t="str">
        <f>IF(B3343="NET","",IF(B3343="","",IFERROR(VLOOKUP(N3343,EAN!$A:$B,2,FALSE),"MANGLER - MÅ OPPDATERE EAN-FANEN")))</f>
        <v>MANGLER - MÅ OPPDATERE EAN-FANEN</v>
      </c>
      <c r="P3343" s="119">
        <f t="shared" si="157"/>
        <v>2</v>
      </c>
      <c r="Q3343" s="119">
        <f t="shared" si="158"/>
        <v>2</v>
      </c>
    </row>
    <row r="3344" spans="1:17" x14ac:dyDescent="0.2">
      <c r="A3344" s="228">
        <v>840041</v>
      </c>
      <c r="B3344" s="228" t="s">
        <v>421</v>
      </c>
      <c r="C3344" s="228" t="s">
        <v>4204</v>
      </c>
      <c r="D3344" s="228" t="s">
        <v>4236</v>
      </c>
      <c r="E3344" s="228" t="s">
        <v>102</v>
      </c>
      <c r="F3344" s="228" t="s">
        <v>99</v>
      </c>
      <c r="G3344" s="228" t="s">
        <v>504</v>
      </c>
      <c r="H3344" s="228">
        <v>50</v>
      </c>
      <c r="I3344" s="228">
        <v>50</v>
      </c>
      <c r="J3344" s="228">
        <v>50</v>
      </c>
      <c r="K3344" s="228">
        <v>50</v>
      </c>
      <c r="L3344" s="231">
        <v>50</v>
      </c>
      <c r="N3344" s="119" t="str">
        <f t="shared" si="156"/>
        <v>840041-SGRME-XXL</v>
      </c>
      <c r="O3344" s="122" t="str">
        <f>IF(B3344="NET","",IF(B3344="","",IFERROR(VLOOKUP(N3344,EAN!$A:$B,2,FALSE),"MANGLER - MÅ OPPDATERE EAN-FANEN")))</f>
        <v>MANGLER - MÅ OPPDATERE EAN-FANEN</v>
      </c>
      <c r="P3344" s="119">
        <f t="shared" si="157"/>
        <v>50</v>
      </c>
      <c r="Q3344" s="119">
        <f t="shared" si="158"/>
        <v>50</v>
      </c>
    </row>
    <row r="3345" spans="1:17" x14ac:dyDescent="0.2">
      <c r="A3345" s="228">
        <v>840041</v>
      </c>
      <c r="B3345" s="228" t="s">
        <v>421</v>
      </c>
      <c r="C3345" s="228" t="s">
        <v>4204</v>
      </c>
      <c r="D3345" s="228" t="s">
        <v>3768</v>
      </c>
      <c r="E3345" s="228" t="s">
        <v>3769</v>
      </c>
      <c r="F3345" s="228" t="s">
        <v>85</v>
      </c>
      <c r="G3345" s="228" t="s">
        <v>128</v>
      </c>
      <c r="H3345" s="228">
        <v>0</v>
      </c>
      <c r="I3345" s="228">
        <v>0</v>
      </c>
      <c r="J3345" s="228">
        <v>0</v>
      </c>
      <c r="K3345" s="228">
        <v>0</v>
      </c>
      <c r="L3345" s="231">
        <v>0</v>
      </c>
      <c r="N3345" s="119" t="str">
        <f t="shared" si="156"/>
        <v>840041-SNWHT-SM</v>
      </c>
      <c r="O3345" s="122" t="str">
        <f>IF(B3345="NET","",IF(B3345="","",IFERROR(VLOOKUP(N3345,EAN!$A:$B,2,FALSE),"MANGLER - MÅ OPPDATERE EAN-FANEN")))</f>
        <v>MANGLER - MÅ OPPDATERE EAN-FANEN</v>
      </c>
      <c r="P3345" s="119">
        <f t="shared" si="157"/>
        <v>0</v>
      </c>
      <c r="Q3345" s="119">
        <f t="shared" si="158"/>
        <v>0</v>
      </c>
    </row>
    <row r="3346" spans="1:17" x14ac:dyDescent="0.2">
      <c r="A3346" s="228">
        <v>840041</v>
      </c>
      <c r="B3346" s="228" t="s">
        <v>421</v>
      </c>
      <c r="C3346" s="228" t="s">
        <v>4204</v>
      </c>
      <c r="D3346" s="228" t="s">
        <v>3770</v>
      </c>
      <c r="E3346" s="228" t="s">
        <v>3769</v>
      </c>
      <c r="F3346" s="228" t="s">
        <v>86</v>
      </c>
      <c r="G3346" s="228" t="s">
        <v>128</v>
      </c>
      <c r="H3346" s="228">
        <v>1</v>
      </c>
      <c r="I3346" s="228">
        <v>1</v>
      </c>
      <c r="J3346" s="228">
        <v>1</v>
      </c>
      <c r="K3346" s="228">
        <v>1</v>
      </c>
      <c r="L3346" s="231">
        <v>1</v>
      </c>
      <c r="N3346" s="119" t="str">
        <f t="shared" si="156"/>
        <v>840041-SNWHT-ML</v>
      </c>
      <c r="O3346" s="122" t="str">
        <f>IF(B3346="NET","",IF(B3346="","",IFERROR(VLOOKUP(N3346,EAN!$A:$B,2,FALSE),"MANGLER - MÅ OPPDATERE EAN-FANEN")))</f>
        <v>MANGLER - MÅ OPPDATERE EAN-FANEN</v>
      </c>
      <c r="P3346" s="119">
        <f t="shared" si="157"/>
        <v>1</v>
      </c>
      <c r="Q3346" s="119">
        <f t="shared" si="158"/>
        <v>1</v>
      </c>
    </row>
    <row r="3347" spans="1:17" x14ac:dyDescent="0.2">
      <c r="A3347" s="228">
        <v>840041</v>
      </c>
      <c r="B3347" s="228" t="s">
        <v>421</v>
      </c>
      <c r="C3347" s="228" t="s">
        <v>4204</v>
      </c>
      <c r="D3347" s="228" t="s">
        <v>3771</v>
      </c>
      <c r="E3347" s="228" t="s">
        <v>3769</v>
      </c>
      <c r="F3347" s="228" t="s">
        <v>87</v>
      </c>
      <c r="G3347" s="228" t="s">
        <v>128</v>
      </c>
      <c r="H3347" s="228">
        <v>0</v>
      </c>
      <c r="I3347" s="228">
        <v>0</v>
      </c>
      <c r="J3347" s="228">
        <v>0</v>
      </c>
      <c r="K3347" s="228">
        <v>0</v>
      </c>
      <c r="L3347" s="231">
        <v>0</v>
      </c>
      <c r="N3347" s="119" t="str">
        <f t="shared" ref="N3347:N3410" si="159">CONCATENATE(A3347,"-",D3347)</f>
        <v>840041-SNWHT-LXL</v>
      </c>
      <c r="O3347" s="122" t="str">
        <f>IF(B3347="NET","",IF(B3347="","",IFERROR(VLOOKUP(N3347,EAN!$A:$B,2,FALSE),"MANGLER - MÅ OPPDATERE EAN-FANEN")))</f>
        <v>MANGLER - MÅ OPPDATERE EAN-FANEN</v>
      </c>
      <c r="P3347" s="119">
        <f t="shared" ref="P3347:P3410" si="160">H3347</f>
        <v>0</v>
      </c>
      <c r="Q3347" s="119">
        <f t="shared" ref="Q3347:Q3410" si="161">L3347</f>
        <v>0</v>
      </c>
    </row>
    <row r="3348" spans="1:17" x14ac:dyDescent="0.2">
      <c r="A3348" s="228">
        <v>840041</v>
      </c>
      <c r="B3348" s="228" t="s">
        <v>421</v>
      </c>
      <c r="C3348" s="228" t="s">
        <v>4204</v>
      </c>
      <c r="D3348" s="228" t="s">
        <v>4237</v>
      </c>
      <c r="E3348" s="228" t="s">
        <v>3769</v>
      </c>
      <c r="F3348" s="228" t="s">
        <v>99</v>
      </c>
      <c r="G3348" s="228" t="s">
        <v>128</v>
      </c>
      <c r="H3348" s="228">
        <v>172</v>
      </c>
      <c r="I3348" s="228">
        <v>172</v>
      </c>
      <c r="J3348" s="228">
        <v>172</v>
      </c>
      <c r="K3348" s="228">
        <v>172</v>
      </c>
      <c r="L3348" s="231">
        <v>172</v>
      </c>
      <c r="N3348" s="119" t="str">
        <f t="shared" si="159"/>
        <v>840041-SNWHT-XXL</v>
      </c>
      <c r="O3348" s="122" t="str">
        <f>IF(B3348="NET","",IF(B3348="","",IFERROR(VLOOKUP(N3348,EAN!$A:$B,2,FALSE),"MANGLER - MÅ OPPDATERE EAN-FANEN")))</f>
        <v>MANGLER - MÅ OPPDATERE EAN-FANEN</v>
      </c>
      <c r="P3348" s="119">
        <f t="shared" si="160"/>
        <v>172</v>
      </c>
      <c r="Q3348" s="119">
        <f t="shared" si="161"/>
        <v>172</v>
      </c>
    </row>
    <row r="3349" spans="1:17" x14ac:dyDescent="0.2">
      <c r="A3349" s="229">
        <v>840043</v>
      </c>
      <c r="B3349" s="228" t="s">
        <v>248</v>
      </c>
      <c r="C3349" s="228"/>
      <c r="D3349" s="228"/>
      <c r="E3349" s="228"/>
      <c r="F3349" s="228"/>
      <c r="G3349" s="228"/>
      <c r="H3349" s="229">
        <v>202226</v>
      </c>
      <c r="I3349" s="229">
        <v>202227</v>
      </c>
      <c r="J3349" s="229">
        <v>202228</v>
      </c>
      <c r="K3349" s="229">
        <v>202229</v>
      </c>
      <c r="L3349" s="232">
        <v>202234</v>
      </c>
      <c r="N3349" s="119" t="str">
        <f t="shared" si="159"/>
        <v>840043-</v>
      </c>
      <c r="O3349" s="122" t="str">
        <f>IF(B3349="NET","",IF(B3349="","",IFERROR(VLOOKUP(N3349,EAN!$A:$B,2,FALSE),"MANGLER - MÅ OPPDATERE EAN-FANEN")))</f>
        <v/>
      </c>
      <c r="P3349" s="119">
        <f t="shared" si="160"/>
        <v>202226</v>
      </c>
      <c r="Q3349" s="119">
        <f t="shared" si="161"/>
        <v>202234</v>
      </c>
    </row>
    <row r="3350" spans="1:17" x14ac:dyDescent="0.2">
      <c r="A3350" s="228">
        <v>840043</v>
      </c>
      <c r="B3350" s="228" t="s">
        <v>4238</v>
      </c>
      <c r="C3350" s="228" t="s">
        <v>4204</v>
      </c>
      <c r="D3350" s="228" t="s">
        <v>249</v>
      </c>
      <c r="E3350" s="228" t="s">
        <v>240</v>
      </c>
      <c r="F3350" s="228" t="s">
        <v>85</v>
      </c>
      <c r="G3350" s="228" t="s">
        <v>128</v>
      </c>
      <c r="H3350" s="228">
        <v>0</v>
      </c>
      <c r="I3350" s="228">
        <v>0</v>
      </c>
      <c r="J3350" s="228">
        <v>0</v>
      </c>
      <c r="K3350" s="228">
        <v>0</v>
      </c>
      <c r="L3350" s="231">
        <v>0</v>
      </c>
      <c r="N3350" s="119" t="str">
        <f t="shared" si="159"/>
        <v>840043-DTBLK-SM</v>
      </c>
      <c r="O3350" s="122" t="str">
        <f>IF(B3350="NET","",IF(B3350="","",IFERROR(VLOOKUP(N3350,EAN!$A:$B,2,FALSE),"MANGLER - MÅ OPPDATERE EAN-FANEN")))</f>
        <v>MANGLER - MÅ OPPDATERE EAN-FANEN</v>
      </c>
      <c r="P3350" s="119">
        <f t="shared" si="160"/>
        <v>0</v>
      </c>
      <c r="Q3350" s="119">
        <f t="shared" si="161"/>
        <v>0</v>
      </c>
    </row>
    <row r="3351" spans="1:17" x14ac:dyDescent="0.2">
      <c r="A3351" s="228">
        <v>840043</v>
      </c>
      <c r="B3351" s="228" t="s">
        <v>4238</v>
      </c>
      <c r="C3351" s="228" t="s">
        <v>4204</v>
      </c>
      <c r="D3351" s="228" t="s">
        <v>250</v>
      </c>
      <c r="E3351" s="228" t="s">
        <v>240</v>
      </c>
      <c r="F3351" s="228" t="s">
        <v>86</v>
      </c>
      <c r="G3351" s="228" t="s">
        <v>128</v>
      </c>
      <c r="H3351" s="228">
        <v>0</v>
      </c>
      <c r="I3351" s="228">
        <v>0</v>
      </c>
      <c r="J3351" s="228">
        <v>0</v>
      </c>
      <c r="K3351" s="228">
        <v>0</v>
      </c>
      <c r="L3351" s="231">
        <v>0</v>
      </c>
      <c r="N3351" s="119" t="str">
        <f t="shared" si="159"/>
        <v>840043-DTBLK-ML</v>
      </c>
      <c r="O3351" s="122" t="str">
        <f>IF(B3351="NET","",IF(B3351="","",IFERROR(VLOOKUP(N3351,EAN!$A:$B,2,FALSE),"MANGLER - MÅ OPPDATERE EAN-FANEN")))</f>
        <v>MANGLER - MÅ OPPDATERE EAN-FANEN</v>
      </c>
      <c r="P3351" s="119">
        <f t="shared" si="160"/>
        <v>0</v>
      </c>
      <c r="Q3351" s="119">
        <f t="shared" si="161"/>
        <v>0</v>
      </c>
    </row>
    <row r="3352" spans="1:17" x14ac:dyDescent="0.2">
      <c r="A3352" s="228">
        <v>840043</v>
      </c>
      <c r="B3352" s="228" t="s">
        <v>4238</v>
      </c>
      <c r="C3352" s="228" t="s">
        <v>4204</v>
      </c>
      <c r="D3352" s="228" t="s">
        <v>251</v>
      </c>
      <c r="E3352" s="228" t="s">
        <v>240</v>
      </c>
      <c r="F3352" s="228" t="s">
        <v>87</v>
      </c>
      <c r="G3352" s="228" t="s">
        <v>128</v>
      </c>
      <c r="H3352" s="228">
        <v>0</v>
      </c>
      <c r="I3352" s="228">
        <v>0</v>
      </c>
      <c r="J3352" s="228">
        <v>0</v>
      </c>
      <c r="K3352" s="228">
        <v>0</v>
      </c>
      <c r="L3352" s="231">
        <v>0</v>
      </c>
      <c r="N3352" s="119" t="str">
        <f t="shared" si="159"/>
        <v>840043-DTBLK-LXL</v>
      </c>
      <c r="O3352" s="122" t="str">
        <f>IF(B3352="NET","",IF(B3352="","",IFERROR(VLOOKUP(N3352,EAN!$A:$B,2,FALSE),"MANGLER - MÅ OPPDATERE EAN-FANEN")))</f>
        <v>MANGLER - MÅ OPPDATERE EAN-FANEN</v>
      </c>
      <c r="P3352" s="119">
        <f t="shared" si="160"/>
        <v>0</v>
      </c>
      <c r="Q3352" s="119">
        <f t="shared" si="161"/>
        <v>0</v>
      </c>
    </row>
    <row r="3353" spans="1:17" x14ac:dyDescent="0.2">
      <c r="A3353" s="228">
        <v>840043</v>
      </c>
      <c r="B3353" s="228" t="s">
        <v>4238</v>
      </c>
      <c r="C3353" s="228" t="s">
        <v>4204</v>
      </c>
      <c r="D3353" s="228" t="s">
        <v>3632</v>
      </c>
      <c r="E3353" s="228" t="s">
        <v>240</v>
      </c>
      <c r="F3353" s="228" t="s">
        <v>99</v>
      </c>
      <c r="G3353" s="228" t="s">
        <v>128</v>
      </c>
      <c r="H3353" s="228">
        <v>1</v>
      </c>
      <c r="I3353" s="228">
        <v>1</v>
      </c>
      <c r="J3353" s="228">
        <v>1</v>
      </c>
      <c r="K3353" s="228">
        <v>1</v>
      </c>
      <c r="L3353" s="231">
        <v>1</v>
      </c>
      <c r="N3353" s="119" t="str">
        <f t="shared" si="159"/>
        <v>840043-DTBLK-XXL</v>
      </c>
      <c r="O3353" s="122" t="str">
        <f>IF(B3353="NET","",IF(B3353="","",IFERROR(VLOOKUP(N3353,EAN!$A:$B,2,FALSE),"MANGLER - MÅ OPPDATERE EAN-FANEN")))</f>
        <v>MANGLER - MÅ OPPDATERE EAN-FANEN</v>
      </c>
      <c r="P3353" s="119">
        <f t="shared" si="160"/>
        <v>1</v>
      </c>
      <c r="Q3353" s="119">
        <f t="shared" si="161"/>
        <v>1</v>
      </c>
    </row>
    <row r="3354" spans="1:17" x14ac:dyDescent="0.2">
      <c r="A3354" s="228">
        <v>840043</v>
      </c>
      <c r="B3354" s="228" t="s">
        <v>4238</v>
      </c>
      <c r="C3354" s="228" t="s">
        <v>4204</v>
      </c>
      <c r="D3354" s="228" t="s">
        <v>256</v>
      </c>
      <c r="E3354" s="228" t="s">
        <v>241</v>
      </c>
      <c r="F3354" s="228" t="s">
        <v>85</v>
      </c>
      <c r="G3354" s="228" t="s">
        <v>504</v>
      </c>
      <c r="H3354" s="228">
        <v>0</v>
      </c>
      <c r="I3354" s="228">
        <v>0</v>
      </c>
      <c r="J3354" s="228">
        <v>0</v>
      </c>
      <c r="K3354" s="228">
        <v>0</v>
      </c>
      <c r="L3354" s="231">
        <v>0</v>
      </c>
      <c r="N3354" s="119" t="str">
        <f t="shared" si="159"/>
        <v>840043-GSWHT-SM</v>
      </c>
      <c r="O3354" s="122" t="str">
        <f>IF(B3354="NET","",IF(B3354="","",IFERROR(VLOOKUP(N3354,EAN!$A:$B,2,FALSE),"MANGLER - MÅ OPPDATERE EAN-FANEN")))</f>
        <v>MANGLER - MÅ OPPDATERE EAN-FANEN</v>
      </c>
      <c r="P3354" s="119">
        <f t="shared" si="160"/>
        <v>0</v>
      </c>
      <c r="Q3354" s="119">
        <f t="shared" si="161"/>
        <v>0</v>
      </c>
    </row>
    <row r="3355" spans="1:17" x14ac:dyDescent="0.2">
      <c r="A3355" s="228">
        <v>840043</v>
      </c>
      <c r="B3355" s="228" t="s">
        <v>4238</v>
      </c>
      <c r="C3355" s="228" t="s">
        <v>4204</v>
      </c>
      <c r="D3355" s="228" t="s">
        <v>257</v>
      </c>
      <c r="E3355" s="228" t="s">
        <v>241</v>
      </c>
      <c r="F3355" s="228" t="s">
        <v>86</v>
      </c>
      <c r="G3355" s="228" t="s">
        <v>504</v>
      </c>
      <c r="H3355" s="228">
        <v>0</v>
      </c>
      <c r="I3355" s="228">
        <v>0</v>
      </c>
      <c r="J3355" s="228">
        <v>0</v>
      </c>
      <c r="K3355" s="228">
        <v>0</v>
      </c>
      <c r="L3355" s="231">
        <v>0</v>
      </c>
      <c r="N3355" s="119" t="str">
        <f t="shared" si="159"/>
        <v>840043-GSWHT-ML</v>
      </c>
      <c r="O3355" s="122" t="str">
        <f>IF(B3355="NET","",IF(B3355="","",IFERROR(VLOOKUP(N3355,EAN!$A:$B,2,FALSE),"MANGLER - MÅ OPPDATERE EAN-FANEN")))</f>
        <v>MANGLER - MÅ OPPDATERE EAN-FANEN</v>
      </c>
      <c r="P3355" s="119">
        <f t="shared" si="160"/>
        <v>0</v>
      </c>
      <c r="Q3355" s="119">
        <f t="shared" si="161"/>
        <v>0</v>
      </c>
    </row>
    <row r="3356" spans="1:17" x14ac:dyDescent="0.2">
      <c r="A3356" s="228">
        <v>840043</v>
      </c>
      <c r="B3356" s="228" t="s">
        <v>4238</v>
      </c>
      <c r="C3356" s="228" t="s">
        <v>4204</v>
      </c>
      <c r="D3356" s="228" t="s">
        <v>258</v>
      </c>
      <c r="E3356" s="228" t="s">
        <v>241</v>
      </c>
      <c r="F3356" s="228" t="s">
        <v>87</v>
      </c>
      <c r="G3356" s="228" t="s">
        <v>504</v>
      </c>
      <c r="H3356" s="228">
        <v>0</v>
      </c>
      <c r="I3356" s="228">
        <v>0</v>
      </c>
      <c r="J3356" s="228">
        <v>0</v>
      </c>
      <c r="K3356" s="228">
        <v>0</v>
      </c>
      <c r="L3356" s="231">
        <v>0</v>
      </c>
      <c r="N3356" s="119" t="str">
        <f t="shared" si="159"/>
        <v>840043-GSWHT-LXL</v>
      </c>
      <c r="O3356" s="122" t="str">
        <f>IF(B3356="NET","",IF(B3356="","",IFERROR(VLOOKUP(N3356,EAN!$A:$B,2,FALSE),"MANGLER - MÅ OPPDATERE EAN-FANEN")))</f>
        <v>MANGLER - MÅ OPPDATERE EAN-FANEN</v>
      </c>
      <c r="P3356" s="119">
        <f t="shared" si="160"/>
        <v>0</v>
      </c>
      <c r="Q3356" s="119">
        <f t="shared" si="161"/>
        <v>0</v>
      </c>
    </row>
    <row r="3357" spans="1:17" x14ac:dyDescent="0.2">
      <c r="A3357" s="228">
        <v>840043</v>
      </c>
      <c r="B3357" s="228" t="s">
        <v>4238</v>
      </c>
      <c r="C3357" s="228" t="s">
        <v>4204</v>
      </c>
      <c r="D3357" s="228" t="s">
        <v>3643</v>
      </c>
      <c r="E3357" s="228" t="s">
        <v>241</v>
      </c>
      <c r="F3357" s="228" t="s">
        <v>99</v>
      </c>
      <c r="G3357" s="228" t="s">
        <v>504</v>
      </c>
      <c r="H3357" s="228">
        <v>0</v>
      </c>
      <c r="I3357" s="228">
        <v>0</v>
      </c>
      <c r="J3357" s="228">
        <v>0</v>
      </c>
      <c r="K3357" s="228">
        <v>0</v>
      </c>
      <c r="L3357" s="231">
        <v>0</v>
      </c>
      <c r="N3357" s="119" t="str">
        <f t="shared" si="159"/>
        <v>840043-GSWHT-XXL</v>
      </c>
      <c r="O3357" s="122" t="str">
        <f>IF(B3357="NET","",IF(B3357="","",IFERROR(VLOOKUP(N3357,EAN!$A:$B,2,FALSE),"MANGLER - MÅ OPPDATERE EAN-FANEN")))</f>
        <v>MANGLER - MÅ OPPDATERE EAN-FANEN</v>
      </c>
      <c r="P3357" s="119">
        <f t="shared" si="160"/>
        <v>0</v>
      </c>
      <c r="Q3357" s="119">
        <f t="shared" si="161"/>
        <v>0</v>
      </c>
    </row>
    <row r="3358" spans="1:17" x14ac:dyDescent="0.2">
      <c r="A3358" s="228">
        <v>840043</v>
      </c>
      <c r="B3358" s="228" t="s">
        <v>4238</v>
      </c>
      <c r="C3358" s="228" t="s">
        <v>4204</v>
      </c>
      <c r="D3358" s="228" t="s">
        <v>4239</v>
      </c>
      <c r="E3358" s="228" t="s">
        <v>4240</v>
      </c>
      <c r="F3358" s="228" t="s">
        <v>85</v>
      </c>
      <c r="G3358" s="228" t="s">
        <v>504</v>
      </c>
      <c r="H3358" s="228">
        <v>0</v>
      </c>
      <c r="I3358" s="228">
        <v>0</v>
      </c>
      <c r="J3358" s="228">
        <v>0</v>
      </c>
      <c r="K3358" s="228">
        <v>0</v>
      </c>
      <c r="L3358" s="231">
        <v>0</v>
      </c>
      <c r="N3358" s="119" t="str">
        <f t="shared" si="159"/>
        <v>840043-GWGBL-SM</v>
      </c>
      <c r="O3358" s="122" t="str">
        <f>IF(B3358="NET","",IF(B3358="","",IFERROR(VLOOKUP(N3358,EAN!$A:$B,2,FALSE),"MANGLER - MÅ OPPDATERE EAN-FANEN")))</f>
        <v>MANGLER - MÅ OPPDATERE EAN-FANEN</v>
      </c>
      <c r="P3358" s="119">
        <f t="shared" si="160"/>
        <v>0</v>
      </c>
      <c r="Q3358" s="119">
        <f t="shared" si="161"/>
        <v>0</v>
      </c>
    </row>
    <row r="3359" spans="1:17" x14ac:dyDescent="0.2">
      <c r="A3359" s="228">
        <v>840043</v>
      </c>
      <c r="B3359" s="228" t="s">
        <v>4238</v>
      </c>
      <c r="C3359" s="228" t="s">
        <v>4204</v>
      </c>
      <c r="D3359" s="228" t="s">
        <v>4241</v>
      </c>
      <c r="E3359" s="228" t="s">
        <v>4240</v>
      </c>
      <c r="F3359" s="228" t="s">
        <v>86</v>
      </c>
      <c r="G3359" s="228" t="s">
        <v>504</v>
      </c>
      <c r="H3359" s="228">
        <v>0</v>
      </c>
      <c r="I3359" s="228">
        <v>0</v>
      </c>
      <c r="J3359" s="228">
        <v>0</v>
      </c>
      <c r="K3359" s="228">
        <v>0</v>
      </c>
      <c r="L3359" s="231">
        <v>0</v>
      </c>
      <c r="N3359" s="119" t="str">
        <f t="shared" si="159"/>
        <v>840043-GWGBL-ML</v>
      </c>
      <c r="O3359" s="122" t="str">
        <f>IF(B3359="NET","",IF(B3359="","",IFERROR(VLOOKUP(N3359,EAN!$A:$B,2,FALSE),"MANGLER - MÅ OPPDATERE EAN-FANEN")))</f>
        <v>MANGLER - MÅ OPPDATERE EAN-FANEN</v>
      </c>
      <c r="P3359" s="119">
        <f t="shared" si="160"/>
        <v>0</v>
      </c>
      <c r="Q3359" s="119">
        <f t="shared" si="161"/>
        <v>0</v>
      </c>
    </row>
    <row r="3360" spans="1:17" x14ac:dyDescent="0.2">
      <c r="A3360" s="228">
        <v>840043</v>
      </c>
      <c r="B3360" s="228" t="s">
        <v>4238</v>
      </c>
      <c r="C3360" s="228" t="s">
        <v>4204</v>
      </c>
      <c r="D3360" s="228" t="s">
        <v>4242</v>
      </c>
      <c r="E3360" s="228" t="s">
        <v>4240</v>
      </c>
      <c r="F3360" s="228" t="s">
        <v>87</v>
      </c>
      <c r="G3360" s="228" t="s">
        <v>504</v>
      </c>
      <c r="H3360" s="228">
        <v>1</v>
      </c>
      <c r="I3360" s="228">
        <v>1</v>
      </c>
      <c r="J3360" s="228">
        <v>1</v>
      </c>
      <c r="K3360" s="228">
        <v>1</v>
      </c>
      <c r="L3360" s="231">
        <v>1</v>
      </c>
      <c r="N3360" s="119" t="str">
        <f t="shared" si="159"/>
        <v>840043-GWGBL-LXL</v>
      </c>
      <c r="O3360" s="122" t="str">
        <f>IF(B3360="NET","",IF(B3360="","",IFERROR(VLOOKUP(N3360,EAN!$A:$B,2,FALSE),"MANGLER - MÅ OPPDATERE EAN-FANEN")))</f>
        <v>MANGLER - MÅ OPPDATERE EAN-FANEN</v>
      </c>
      <c r="P3360" s="119">
        <f t="shared" si="160"/>
        <v>1</v>
      </c>
      <c r="Q3360" s="119">
        <f t="shared" si="161"/>
        <v>1</v>
      </c>
    </row>
    <row r="3361" spans="1:17" x14ac:dyDescent="0.2">
      <c r="A3361" s="228">
        <v>840043</v>
      </c>
      <c r="B3361" s="228" t="s">
        <v>4238</v>
      </c>
      <c r="C3361" s="228" t="s">
        <v>4204</v>
      </c>
      <c r="D3361" s="228" t="s">
        <v>4243</v>
      </c>
      <c r="E3361" s="228" t="s">
        <v>4240</v>
      </c>
      <c r="F3361" s="228" t="s">
        <v>99</v>
      </c>
      <c r="G3361" s="228" t="s">
        <v>504</v>
      </c>
      <c r="H3361" s="228">
        <v>0</v>
      </c>
      <c r="I3361" s="228">
        <v>0</v>
      </c>
      <c r="J3361" s="228">
        <v>0</v>
      </c>
      <c r="K3361" s="228">
        <v>0</v>
      </c>
      <c r="L3361" s="231">
        <v>0</v>
      </c>
      <c r="N3361" s="119" t="str">
        <f t="shared" si="159"/>
        <v>840043-GWGBL-XXL</v>
      </c>
      <c r="O3361" s="122" t="str">
        <f>IF(B3361="NET","",IF(B3361="","",IFERROR(VLOOKUP(N3361,EAN!$A:$B,2,FALSE),"MANGLER - MÅ OPPDATERE EAN-FANEN")))</f>
        <v>MANGLER - MÅ OPPDATERE EAN-FANEN</v>
      </c>
      <c r="P3361" s="119">
        <f t="shared" si="160"/>
        <v>0</v>
      </c>
      <c r="Q3361" s="119">
        <f t="shared" si="161"/>
        <v>0</v>
      </c>
    </row>
    <row r="3362" spans="1:17" x14ac:dyDescent="0.2">
      <c r="A3362" s="228">
        <v>840043</v>
      </c>
      <c r="B3362" s="228" t="s">
        <v>4238</v>
      </c>
      <c r="C3362" s="228" t="s">
        <v>4204</v>
      </c>
      <c r="D3362" s="228" t="s">
        <v>3656</v>
      </c>
      <c r="E3362" s="228" t="s">
        <v>3552</v>
      </c>
      <c r="F3362" s="228" t="s">
        <v>99</v>
      </c>
      <c r="G3362" s="228" t="s">
        <v>128</v>
      </c>
      <c r="H3362" s="228">
        <v>0</v>
      </c>
      <c r="I3362" s="228">
        <v>0</v>
      </c>
      <c r="J3362" s="228">
        <v>0</v>
      </c>
      <c r="K3362" s="228">
        <v>0</v>
      </c>
      <c r="L3362" s="231">
        <v>0</v>
      </c>
      <c r="N3362" s="119" t="str">
        <f t="shared" si="159"/>
        <v>840043-MBBLU-XXL</v>
      </c>
      <c r="O3362" s="122" t="str">
        <f>IF(B3362="NET","",IF(B3362="","",IFERROR(VLOOKUP(N3362,EAN!$A:$B,2,FALSE),"MANGLER - MÅ OPPDATERE EAN-FANEN")))</f>
        <v>MANGLER - MÅ OPPDATERE EAN-FANEN</v>
      </c>
      <c r="P3362" s="119">
        <f t="shared" si="160"/>
        <v>0</v>
      </c>
      <c r="Q3362" s="119">
        <f t="shared" si="161"/>
        <v>0</v>
      </c>
    </row>
    <row r="3363" spans="1:17" x14ac:dyDescent="0.2">
      <c r="A3363" s="228">
        <v>840043</v>
      </c>
      <c r="B3363" s="228" t="s">
        <v>4238</v>
      </c>
      <c r="C3363" s="228" t="s">
        <v>4204</v>
      </c>
      <c r="D3363" s="228" t="s">
        <v>3551</v>
      </c>
      <c r="E3363" s="228" t="s">
        <v>3552</v>
      </c>
      <c r="F3363" s="228" t="s">
        <v>85</v>
      </c>
      <c r="G3363" s="228" t="s">
        <v>128</v>
      </c>
      <c r="H3363" s="228">
        <v>0</v>
      </c>
      <c r="I3363" s="228">
        <v>0</v>
      </c>
      <c r="J3363" s="228">
        <v>0</v>
      </c>
      <c r="K3363" s="228">
        <v>0</v>
      </c>
      <c r="L3363" s="231">
        <v>0</v>
      </c>
      <c r="N3363" s="119" t="str">
        <f t="shared" si="159"/>
        <v>840043-MBBLU-SM</v>
      </c>
      <c r="O3363" s="122" t="str">
        <f>IF(B3363="NET","",IF(B3363="","",IFERROR(VLOOKUP(N3363,EAN!$A:$B,2,FALSE),"MANGLER - MÅ OPPDATERE EAN-FANEN")))</f>
        <v>MANGLER - MÅ OPPDATERE EAN-FANEN</v>
      </c>
      <c r="P3363" s="119">
        <f t="shared" si="160"/>
        <v>0</v>
      </c>
      <c r="Q3363" s="119">
        <f t="shared" si="161"/>
        <v>0</v>
      </c>
    </row>
    <row r="3364" spans="1:17" x14ac:dyDescent="0.2">
      <c r="A3364" s="228">
        <v>840043</v>
      </c>
      <c r="B3364" s="228" t="s">
        <v>4238</v>
      </c>
      <c r="C3364" s="228" t="s">
        <v>4204</v>
      </c>
      <c r="D3364" s="228" t="s">
        <v>3553</v>
      </c>
      <c r="E3364" s="228" t="s">
        <v>3552</v>
      </c>
      <c r="F3364" s="228" t="s">
        <v>86</v>
      </c>
      <c r="G3364" s="228" t="s">
        <v>128</v>
      </c>
      <c r="H3364" s="228">
        <v>0</v>
      </c>
      <c r="I3364" s="228">
        <v>0</v>
      </c>
      <c r="J3364" s="228">
        <v>0</v>
      </c>
      <c r="K3364" s="228">
        <v>0</v>
      </c>
      <c r="L3364" s="231">
        <v>0</v>
      </c>
      <c r="N3364" s="119" t="str">
        <f t="shared" si="159"/>
        <v>840043-MBBLU-ML</v>
      </c>
      <c r="O3364" s="122" t="str">
        <f>IF(B3364="NET","",IF(B3364="","",IFERROR(VLOOKUP(N3364,EAN!$A:$B,2,FALSE),"MANGLER - MÅ OPPDATERE EAN-FANEN")))</f>
        <v>MANGLER - MÅ OPPDATERE EAN-FANEN</v>
      </c>
      <c r="P3364" s="119">
        <f t="shared" si="160"/>
        <v>0</v>
      </c>
      <c r="Q3364" s="119">
        <f t="shared" si="161"/>
        <v>0</v>
      </c>
    </row>
    <row r="3365" spans="1:17" x14ac:dyDescent="0.2">
      <c r="A3365" s="228">
        <v>840043</v>
      </c>
      <c r="B3365" s="228" t="s">
        <v>4238</v>
      </c>
      <c r="C3365" s="228" t="s">
        <v>4204</v>
      </c>
      <c r="D3365" s="228" t="s">
        <v>3554</v>
      </c>
      <c r="E3365" s="228" t="s">
        <v>3552</v>
      </c>
      <c r="F3365" s="228" t="s">
        <v>87</v>
      </c>
      <c r="G3365" s="228" t="s">
        <v>128</v>
      </c>
      <c r="H3365" s="228">
        <v>12</v>
      </c>
      <c r="I3365" s="228">
        <v>12</v>
      </c>
      <c r="J3365" s="228">
        <v>12</v>
      </c>
      <c r="K3365" s="228">
        <v>12</v>
      </c>
      <c r="L3365" s="231">
        <v>12</v>
      </c>
      <c r="N3365" s="119" t="str">
        <f t="shared" si="159"/>
        <v>840043-MBBLU-LXL</v>
      </c>
      <c r="O3365" s="122" t="str">
        <f>IF(B3365="NET","",IF(B3365="","",IFERROR(VLOOKUP(N3365,EAN!$A:$B,2,FALSE),"MANGLER - MÅ OPPDATERE EAN-FANEN")))</f>
        <v>MANGLER - MÅ OPPDATERE EAN-FANEN</v>
      </c>
      <c r="P3365" s="119">
        <f t="shared" si="160"/>
        <v>12</v>
      </c>
      <c r="Q3365" s="119">
        <f t="shared" si="161"/>
        <v>12</v>
      </c>
    </row>
    <row r="3366" spans="1:17" x14ac:dyDescent="0.2">
      <c r="A3366" s="228">
        <v>840043</v>
      </c>
      <c r="B3366" s="228" t="s">
        <v>4238</v>
      </c>
      <c r="C3366" s="228" t="s">
        <v>4204</v>
      </c>
      <c r="D3366" s="228" t="s">
        <v>4228</v>
      </c>
      <c r="E3366" s="228" t="s">
        <v>3757</v>
      </c>
      <c r="F3366" s="228" t="s">
        <v>99</v>
      </c>
      <c r="G3366" s="228" t="s">
        <v>504</v>
      </c>
      <c r="H3366" s="228">
        <v>0</v>
      </c>
      <c r="I3366" s="228">
        <v>0</v>
      </c>
      <c r="J3366" s="228">
        <v>0</v>
      </c>
      <c r="K3366" s="228">
        <v>0</v>
      </c>
      <c r="L3366" s="231">
        <v>0</v>
      </c>
      <c r="N3366" s="119" t="str">
        <f t="shared" si="159"/>
        <v>840043-MBGRY-XXL</v>
      </c>
      <c r="O3366" s="122" t="str">
        <f>IF(B3366="NET","",IF(B3366="","",IFERROR(VLOOKUP(N3366,EAN!$A:$B,2,FALSE),"MANGLER - MÅ OPPDATERE EAN-FANEN")))</f>
        <v>MANGLER - MÅ OPPDATERE EAN-FANEN</v>
      </c>
      <c r="P3366" s="119">
        <f t="shared" si="160"/>
        <v>0</v>
      </c>
      <c r="Q3366" s="119">
        <f t="shared" si="161"/>
        <v>0</v>
      </c>
    </row>
    <row r="3367" spans="1:17" x14ac:dyDescent="0.2">
      <c r="A3367" s="228">
        <v>840043</v>
      </c>
      <c r="B3367" s="228" t="s">
        <v>4238</v>
      </c>
      <c r="C3367" s="228" t="s">
        <v>4204</v>
      </c>
      <c r="D3367" s="228" t="s">
        <v>3756</v>
      </c>
      <c r="E3367" s="228" t="s">
        <v>3757</v>
      </c>
      <c r="F3367" s="228" t="s">
        <v>85</v>
      </c>
      <c r="G3367" s="228" t="s">
        <v>504</v>
      </c>
      <c r="H3367" s="228">
        <v>0</v>
      </c>
      <c r="I3367" s="228">
        <v>0</v>
      </c>
      <c r="J3367" s="228">
        <v>0</v>
      </c>
      <c r="K3367" s="228">
        <v>0</v>
      </c>
      <c r="L3367" s="231">
        <v>0</v>
      </c>
      <c r="N3367" s="119" t="str">
        <f t="shared" si="159"/>
        <v>840043-MBGRY-SM</v>
      </c>
      <c r="O3367" s="122" t="str">
        <f>IF(B3367="NET","",IF(B3367="","",IFERROR(VLOOKUP(N3367,EAN!$A:$B,2,FALSE),"MANGLER - MÅ OPPDATERE EAN-FANEN")))</f>
        <v>MANGLER - MÅ OPPDATERE EAN-FANEN</v>
      </c>
      <c r="P3367" s="119">
        <f t="shared" si="160"/>
        <v>0</v>
      </c>
      <c r="Q3367" s="119">
        <f t="shared" si="161"/>
        <v>0</v>
      </c>
    </row>
    <row r="3368" spans="1:17" x14ac:dyDescent="0.2">
      <c r="A3368" s="228">
        <v>840043</v>
      </c>
      <c r="B3368" s="228" t="s">
        <v>4238</v>
      </c>
      <c r="C3368" s="228" t="s">
        <v>4204</v>
      </c>
      <c r="D3368" s="228" t="s">
        <v>3758</v>
      </c>
      <c r="E3368" s="228" t="s">
        <v>3757</v>
      </c>
      <c r="F3368" s="228" t="s">
        <v>86</v>
      </c>
      <c r="G3368" s="228" t="s">
        <v>504</v>
      </c>
      <c r="H3368" s="228">
        <v>0</v>
      </c>
      <c r="I3368" s="228">
        <v>0</v>
      </c>
      <c r="J3368" s="228">
        <v>0</v>
      </c>
      <c r="K3368" s="228">
        <v>0</v>
      </c>
      <c r="L3368" s="231">
        <v>0</v>
      </c>
      <c r="N3368" s="119" t="str">
        <f t="shared" si="159"/>
        <v>840043-MBGRY-ML</v>
      </c>
      <c r="O3368" s="122" t="str">
        <f>IF(B3368="NET","",IF(B3368="","",IFERROR(VLOOKUP(N3368,EAN!$A:$B,2,FALSE),"MANGLER - MÅ OPPDATERE EAN-FANEN")))</f>
        <v>MANGLER - MÅ OPPDATERE EAN-FANEN</v>
      </c>
      <c r="P3368" s="119">
        <f t="shared" si="160"/>
        <v>0</v>
      </c>
      <c r="Q3368" s="119">
        <f t="shared" si="161"/>
        <v>0</v>
      </c>
    </row>
    <row r="3369" spans="1:17" x14ac:dyDescent="0.2">
      <c r="A3369" s="228">
        <v>840043</v>
      </c>
      <c r="B3369" s="228" t="s">
        <v>4238</v>
      </c>
      <c r="C3369" s="228" t="s">
        <v>4204</v>
      </c>
      <c r="D3369" s="228" t="s">
        <v>3759</v>
      </c>
      <c r="E3369" s="228" t="s">
        <v>3757</v>
      </c>
      <c r="F3369" s="228" t="s">
        <v>87</v>
      </c>
      <c r="G3369" s="228" t="s">
        <v>504</v>
      </c>
      <c r="H3369" s="228">
        <v>0</v>
      </c>
      <c r="I3369" s="228">
        <v>0</v>
      </c>
      <c r="J3369" s="228">
        <v>0</v>
      </c>
      <c r="K3369" s="228">
        <v>0</v>
      </c>
      <c r="L3369" s="231">
        <v>0</v>
      </c>
      <c r="N3369" s="119" t="str">
        <f t="shared" si="159"/>
        <v>840043-MBGRY-LXL</v>
      </c>
      <c r="O3369" s="122" t="str">
        <f>IF(B3369="NET","",IF(B3369="","",IFERROR(VLOOKUP(N3369,EAN!$A:$B,2,FALSE),"MANGLER - MÅ OPPDATERE EAN-FANEN")))</f>
        <v>MANGLER - MÅ OPPDATERE EAN-FANEN</v>
      </c>
      <c r="P3369" s="119">
        <f t="shared" si="160"/>
        <v>0</v>
      </c>
      <c r="Q3369" s="119">
        <f t="shared" si="161"/>
        <v>0</v>
      </c>
    </row>
    <row r="3370" spans="1:17" x14ac:dyDescent="0.2">
      <c r="A3370" s="228">
        <v>840043</v>
      </c>
      <c r="B3370" s="228" t="s">
        <v>4238</v>
      </c>
      <c r="C3370" s="228" t="s">
        <v>4204</v>
      </c>
      <c r="D3370" s="228" t="s">
        <v>4229</v>
      </c>
      <c r="E3370" s="228" t="s">
        <v>523</v>
      </c>
      <c r="F3370" s="228" t="s">
        <v>99</v>
      </c>
      <c r="G3370" s="228" t="s">
        <v>504</v>
      </c>
      <c r="H3370" s="228">
        <v>0</v>
      </c>
      <c r="I3370" s="228">
        <v>0</v>
      </c>
      <c r="J3370" s="228">
        <v>0</v>
      </c>
      <c r="K3370" s="228">
        <v>0</v>
      </c>
      <c r="L3370" s="231">
        <v>0</v>
      </c>
      <c r="N3370" s="119" t="str">
        <f t="shared" si="159"/>
        <v>840043-MEAME-XXL</v>
      </c>
      <c r="O3370" s="122" t="str">
        <f>IF(B3370="NET","",IF(B3370="","",IFERROR(VLOOKUP(N3370,EAN!$A:$B,2,FALSE),"MANGLER - MÅ OPPDATERE EAN-FANEN")))</f>
        <v>MANGLER - MÅ OPPDATERE EAN-FANEN</v>
      </c>
      <c r="P3370" s="119">
        <f t="shared" si="160"/>
        <v>0</v>
      </c>
      <c r="Q3370" s="119">
        <f t="shared" si="161"/>
        <v>0</v>
      </c>
    </row>
    <row r="3371" spans="1:17" x14ac:dyDescent="0.2">
      <c r="A3371" s="228">
        <v>840043</v>
      </c>
      <c r="B3371" s="228" t="s">
        <v>4238</v>
      </c>
      <c r="C3371" s="228" t="s">
        <v>4204</v>
      </c>
      <c r="D3371" s="228" t="s">
        <v>522</v>
      </c>
      <c r="E3371" s="228" t="s">
        <v>523</v>
      </c>
      <c r="F3371" s="228" t="s">
        <v>85</v>
      </c>
      <c r="G3371" s="228" t="s">
        <v>504</v>
      </c>
      <c r="H3371" s="228">
        <v>0</v>
      </c>
      <c r="I3371" s="228">
        <v>0</v>
      </c>
      <c r="J3371" s="228">
        <v>0</v>
      </c>
      <c r="K3371" s="228">
        <v>0</v>
      </c>
      <c r="L3371" s="231">
        <v>0</v>
      </c>
      <c r="N3371" s="119" t="str">
        <f t="shared" si="159"/>
        <v>840043-MEAME-SM</v>
      </c>
      <c r="O3371" s="122" t="str">
        <f>IF(B3371="NET","",IF(B3371="","",IFERROR(VLOOKUP(N3371,EAN!$A:$B,2,FALSE),"MANGLER - MÅ OPPDATERE EAN-FANEN")))</f>
        <v>MANGLER - MÅ OPPDATERE EAN-FANEN</v>
      </c>
      <c r="P3371" s="119">
        <f t="shared" si="160"/>
        <v>0</v>
      </c>
      <c r="Q3371" s="119">
        <f t="shared" si="161"/>
        <v>0</v>
      </c>
    </row>
    <row r="3372" spans="1:17" x14ac:dyDescent="0.2">
      <c r="A3372" s="228">
        <v>840043</v>
      </c>
      <c r="B3372" s="228" t="s">
        <v>4238</v>
      </c>
      <c r="C3372" s="228" t="s">
        <v>4204</v>
      </c>
      <c r="D3372" s="228" t="s">
        <v>524</v>
      </c>
      <c r="E3372" s="228" t="s">
        <v>523</v>
      </c>
      <c r="F3372" s="228" t="s">
        <v>86</v>
      </c>
      <c r="G3372" s="228" t="s">
        <v>504</v>
      </c>
      <c r="H3372" s="228">
        <v>0</v>
      </c>
      <c r="I3372" s="228">
        <v>0</v>
      </c>
      <c r="J3372" s="228">
        <v>0</v>
      </c>
      <c r="K3372" s="228">
        <v>0</v>
      </c>
      <c r="L3372" s="231">
        <v>0</v>
      </c>
      <c r="N3372" s="119" t="str">
        <f t="shared" si="159"/>
        <v>840043-MEAME-ML</v>
      </c>
      <c r="O3372" s="122" t="str">
        <f>IF(B3372="NET","",IF(B3372="","",IFERROR(VLOOKUP(N3372,EAN!$A:$B,2,FALSE),"MANGLER - MÅ OPPDATERE EAN-FANEN")))</f>
        <v>MANGLER - MÅ OPPDATERE EAN-FANEN</v>
      </c>
      <c r="P3372" s="119">
        <f t="shared" si="160"/>
        <v>0</v>
      </c>
      <c r="Q3372" s="119">
        <f t="shared" si="161"/>
        <v>0</v>
      </c>
    </row>
    <row r="3373" spans="1:17" x14ac:dyDescent="0.2">
      <c r="A3373" s="228">
        <v>840043</v>
      </c>
      <c r="B3373" s="228" t="s">
        <v>4238</v>
      </c>
      <c r="C3373" s="228" t="s">
        <v>4204</v>
      </c>
      <c r="D3373" s="228" t="s">
        <v>525</v>
      </c>
      <c r="E3373" s="228" t="s">
        <v>523</v>
      </c>
      <c r="F3373" s="228" t="s">
        <v>87</v>
      </c>
      <c r="G3373" s="228" t="s">
        <v>504</v>
      </c>
      <c r="H3373" s="228">
        <v>0</v>
      </c>
      <c r="I3373" s="228">
        <v>0</v>
      </c>
      <c r="J3373" s="228">
        <v>0</v>
      </c>
      <c r="K3373" s="228">
        <v>0</v>
      </c>
      <c r="L3373" s="231">
        <v>0</v>
      </c>
      <c r="N3373" s="119" t="str">
        <f t="shared" si="159"/>
        <v>840043-MEAME-LXL</v>
      </c>
      <c r="O3373" s="122" t="str">
        <f>IF(B3373="NET","",IF(B3373="","",IFERROR(VLOOKUP(N3373,EAN!$A:$B,2,FALSE),"MANGLER - MÅ OPPDATERE EAN-FANEN")))</f>
        <v>MANGLER - MÅ OPPDATERE EAN-FANEN</v>
      </c>
      <c r="P3373" s="119">
        <f t="shared" si="160"/>
        <v>0</v>
      </c>
      <c r="Q3373" s="119">
        <f t="shared" si="161"/>
        <v>0</v>
      </c>
    </row>
    <row r="3374" spans="1:17" x14ac:dyDescent="0.2">
      <c r="A3374" s="228">
        <v>840043</v>
      </c>
      <c r="B3374" s="228" t="s">
        <v>4238</v>
      </c>
      <c r="C3374" s="228" t="s">
        <v>4204</v>
      </c>
      <c r="D3374" s="228" t="s">
        <v>3662</v>
      </c>
      <c r="E3374" s="228" t="s">
        <v>3601</v>
      </c>
      <c r="F3374" s="228" t="s">
        <v>99</v>
      </c>
      <c r="G3374" s="228" t="s">
        <v>504</v>
      </c>
      <c r="H3374" s="228">
        <v>3</v>
      </c>
      <c r="I3374" s="228">
        <v>3</v>
      </c>
      <c r="J3374" s="228">
        <v>3</v>
      </c>
      <c r="K3374" s="228">
        <v>3</v>
      </c>
      <c r="L3374" s="231">
        <v>3</v>
      </c>
      <c r="N3374" s="119" t="str">
        <f t="shared" si="159"/>
        <v>840043-MFORE-XXL</v>
      </c>
      <c r="O3374" s="122" t="str">
        <f>IF(B3374="NET","",IF(B3374="","",IFERROR(VLOOKUP(N3374,EAN!$A:$B,2,FALSE),"MANGLER - MÅ OPPDATERE EAN-FANEN")))</f>
        <v>MANGLER - MÅ OPPDATERE EAN-FANEN</v>
      </c>
      <c r="P3374" s="119">
        <f t="shared" si="160"/>
        <v>3</v>
      </c>
      <c r="Q3374" s="119">
        <f t="shared" si="161"/>
        <v>3</v>
      </c>
    </row>
    <row r="3375" spans="1:17" x14ac:dyDescent="0.2">
      <c r="A3375" s="228">
        <v>840043</v>
      </c>
      <c r="B3375" s="228" t="s">
        <v>4238</v>
      </c>
      <c r="C3375" s="228" t="s">
        <v>4204</v>
      </c>
      <c r="D3375" s="228" t="s">
        <v>3600</v>
      </c>
      <c r="E3375" s="228" t="s">
        <v>3601</v>
      </c>
      <c r="F3375" s="228" t="s">
        <v>85</v>
      </c>
      <c r="G3375" s="228" t="s">
        <v>504</v>
      </c>
      <c r="H3375" s="228">
        <v>0</v>
      </c>
      <c r="I3375" s="228">
        <v>0</v>
      </c>
      <c r="J3375" s="228">
        <v>0</v>
      </c>
      <c r="K3375" s="228">
        <v>0</v>
      </c>
      <c r="L3375" s="231">
        <v>0</v>
      </c>
      <c r="N3375" s="119" t="str">
        <f t="shared" si="159"/>
        <v>840043-MFORE-SM</v>
      </c>
      <c r="O3375" s="122" t="str">
        <f>IF(B3375="NET","",IF(B3375="","",IFERROR(VLOOKUP(N3375,EAN!$A:$B,2,FALSE),"MANGLER - MÅ OPPDATERE EAN-FANEN")))</f>
        <v>MANGLER - MÅ OPPDATERE EAN-FANEN</v>
      </c>
      <c r="P3375" s="119">
        <f t="shared" si="160"/>
        <v>0</v>
      </c>
      <c r="Q3375" s="119">
        <f t="shared" si="161"/>
        <v>0</v>
      </c>
    </row>
    <row r="3376" spans="1:17" x14ac:dyDescent="0.2">
      <c r="A3376" s="228">
        <v>840043</v>
      </c>
      <c r="B3376" s="228" t="s">
        <v>4238</v>
      </c>
      <c r="C3376" s="228" t="s">
        <v>4204</v>
      </c>
      <c r="D3376" s="228" t="s">
        <v>3602</v>
      </c>
      <c r="E3376" s="228" t="s">
        <v>3601</v>
      </c>
      <c r="F3376" s="228" t="s">
        <v>86</v>
      </c>
      <c r="G3376" s="228" t="s">
        <v>504</v>
      </c>
      <c r="H3376" s="228">
        <v>0</v>
      </c>
      <c r="I3376" s="228">
        <v>0</v>
      </c>
      <c r="J3376" s="228">
        <v>0</v>
      </c>
      <c r="K3376" s="228">
        <v>0</v>
      </c>
      <c r="L3376" s="231">
        <v>0</v>
      </c>
      <c r="N3376" s="119" t="str">
        <f t="shared" si="159"/>
        <v>840043-MFORE-ML</v>
      </c>
      <c r="O3376" s="122" t="str">
        <f>IF(B3376="NET","",IF(B3376="","",IFERROR(VLOOKUP(N3376,EAN!$A:$B,2,FALSE),"MANGLER - MÅ OPPDATERE EAN-FANEN")))</f>
        <v>MANGLER - MÅ OPPDATERE EAN-FANEN</v>
      </c>
      <c r="P3376" s="119">
        <f t="shared" si="160"/>
        <v>0</v>
      </c>
      <c r="Q3376" s="119">
        <f t="shared" si="161"/>
        <v>0</v>
      </c>
    </row>
    <row r="3377" spans="1:17" x14ac:dyDescent="0.2">
      <c r="A3377" s="228">
        <v>840043</v>
      </c>
      <c r="B3377" s="228" t="s">
        <v>4238</v>
      </c>
      <c r="C3377" s="228" t="s">
        <v>4204</v>
      </c>
      <c r="D3377" s="228" t="s">
        <v>3616</v>
      </c>
      <c r="E3377" s="228" t="s">
        <v>3601</v>
      </c>
      <c r="F3377" s="228" t="s">
        <v>87</v>
      </c>
      <c r="G3377" s="228" t="s">
        <v>504</v>
      </c>
      <c r="H3377" s="228">
        <v>0</v>
      </c>
      <c r="I3377" s="228">
        <v>0</v>
      </c>
      <c r="J3377" s="228">
        <v>0</v>
      </c>
      <c r="K3377" s="228">
        <v>0</v>
      </c>
      <c r="L3377" s="231">
        <v>0</v>
      </c>
      <c r="N3377" s="119" t="str">
        <f t="shared" si="159"/>
        <v>840043-MFORE-LXL</v>
      </c>
      <c r="O3377" s="122" t="str">
        <f>IF(B3377="NET","",IF(B3377="","",IFERROR(VLOOKUP(N3377,EAN!$A:$B,2,FALSE),"MANGLER - MÅ OPPDATERE EAN-FANEN")))</f>
        <v>MANGLER - MÅ OPPDATERE EAN-FANEN</v>
      </c>
      <c r="P3377" s="119">
        <f t="shared" si="160"/>
        <v>0</v>
      </c>
      <c r="Q3377" s="119">
        <f t="shared" si="161"/>
        <v>0</v>
      </c>
    </row>
    <row r="3378" spans="1:17" x14ac:dyDescent="0.2">
      <c r="A3378" s="228">
        <v>840043</v>
      </c>
      <c r="B3378" s="228" t="s">
        <v>4238</v>
      </c>
      <c r="C3378" s="228" t="s">
        <v>4204</v>
      </c>
      <c r="D3378" s="228" t="s">
        <v>4231</v>
      </c>
      <c r="E3378" s="228" t="s">
        <v>3564</v>
      </c>
      <c r="F3378" s="228" t="s">
        <v>99</v>
      </c>
      <c r="G3378" s="228" t="s">
        <v>504</v>
      </c>
      <c r="H3378" s="228">
        <v>0</v>
      </c>
      <c r="I3378" s="228">
        <v>0</v>
      </c>
      <c r="J3378" s="228">
        <v>0</v>
      </c>
      <c r="K3378" s="228">
        <v>0</v>
      </c>
      <c r="L3378" s="231">
        <v>0</v>
      </c>
      <c r="N3378" s="119" t="str">
        <f t="shared" si="159"/>
        <v>840043-MLRED-XXL</v>
      </c>
      <c r="O3378" s="122" t="str">
        <f>IF(B3378="NET","",IF(B3378="","",IFERROR(VLOOKUP(N3378,EAN!$A:$B,2,FALSE),"MANGLER - MÅ OPPDATERE EAN-FANEN")))</f>
        <v>MANGLER - MÅ OPPDATERE EAN-FANEN</v>
      </c>
      <c r="P3378" s="119">
        <f t="shared" si="160"/>
        <v>0</v>
      </c>
      <c r="Q3378" s="119">
        <f t="shared" si="161"/>
        <v>0</v>
      </c>
    </row>
    <row r="3379" spans="1:17" x14ac:dyDescent="0.2">
      <c r="A3379" s="228">
        <v>840043</v>
      </c>
      <c r="B3379" s="228" t="s">
        <v>4238</v>
      </c>
      <c r="C3379" s="228" t="s">
        <v>4204</v>
      </c>
      <c r="D3379" s="228" t="s">
        <v>3563</v>
      </c>
      <c r="E3379" s="228" t="s">
        <v>3564</v>
      </c>
      <c r="F3379" s="228" t="s">
        <v>85</v>
      </c>
      <c r="G3379" s="228" t="s">
        <v>504</v>
      </c>
      <c r="H3379" s="228">
        <v>0</v>
      </c>
      <c r="I3379" s="228">
        <v>0</v>
      </c>
      <c r="J3379" s="228">
        <v>0</v>
      </c>
      <c r="K3379" s="228">
        <v>0</v>
      </c>
      <c r="L3379" s="231">
        <v>0</v>
      </c>
      <c r="N3379" s="119" t="str">
        <f t="shared" si="159"/>
        <v>840043-MLRED-SM</v>
      </c>
      <c r="O3379" s="122" t="str">
        <f>IF(B3379="NET","",IF(B3379="","",IFERROR(VLOOKUP(N3379,EAN!$A:$B,2,FALSE),"MANGLER - MÅ OPPDATERE EAN-FANEN")))</f>
        <v>MANGLER - MÅ OPPDATERE EAN-FANEN</v>
      </c>
      <c r="P3379" s="119">
        <f t="shared" si="160"/>
        <v>0</v>
      </c>
      <c r="Q3379" s="119">
        <f t="shared" si="161"/>
        <v>0</v>
      </c>
    </row>
    <row r="3380" spans="1:17" x14ac:dyDescent="0.2">
      <c r="A3380" s="228">
        <v>840043</v>
      </c>
      <c r="B3380" s="228" t="s">
        <v>4238</v>
      </c>
      <c r="C3380" s="228" t="s">
        <v>4204</v>
      </c>
      <c r="D3380" s="228" t="s">
        <v>3565</v>
      </c>
      <c r="E3380" s="228" t="s">
        <v>3564</v>
      </c>
      <c r="F3380" s="228" t="s">
        <v>86</v>
      </c>
      <c r="G3380" s="228" t="s">
        <v>504</v>
      </c>
      <c r="H3380" s="228">
        <v>0</v>
      </c>
      <c r="I3380" s="228">
        <v>0</v>
      </c>
      <c r="J3380" s="228">
        <v>0</v>
      </c>
      <c r="K3380" s="228">
        <v>0</v>
      </c>
      <c r="L3380" s="231">
        <v>0</v>
      </c>
      <c r="N3380" s="119" t="str">
        <f t="shared" si="159"/>
        <v>840043-MLRED-ML</v>
      </c>
      <c r="O3380" s="122" t="str">
        <f>IF(B3380="NET","",IF(B3380="","",IFERROR(VLOOKUP(N3380,EAN!$A:$B,2,FALSE),"MANGLER - MÅ OPPDATERE EAN-FANEN")))</f>
        <v>MANGLER - MÅ OPPDATERE EAN-FANEN</v>
      </c>
      <c r="P3380" s="119">
        <f t="shared" si="160"/>
        <v>0</v>
      </c>
      <c r="Q3380" s="119">
        <f t="shared" si="161"/>
        <v>0</v>
      </c>
    </row>
    <row r="3381" spans="1:17" x14ac:dyDescent="0.2">
      <c r="A3381" s="228">
        <v>840043</v>
      </c>
      <c r="B3381" s="228" t="s">
        <v>4238</v>
      </c>
      <c r="C3381" s="228" t="s">
        <v>4204</v>
      </c>
      <c r="D3381" s="228" t="s">
        <v>3566</v>
      </c>
      <c r="E3381" s="228" t="s">
        <v>3564</v>
      </c>
      <c r="F3381" s="228" t="s">
        <v>87</v>
      </c>
      <c r="G3381" s="228" t="s">
        <v>504</v>
      </c>
      <c r="H3381" s="228">
        <v>2</v>
      </c>
      <c r="I3381" s="228">
        <v>2</v>
      </c>
      <c r="J3381" s="228">
        <v>2</v>
      </c>
      <c r="K3381" s="228">
        <v>2</v>
      </c>
      <c r="L3381" s="231">
        <v>2</v>
      </c>
      <c r="N3381" s="119" t="str">
        <f t="shared" si="159"/>
        <v>840043-MLRED-LXL</v>
      </c>
      <c r="O3381" s="122" t="str">
        <f>IF(B3381="NET","",IF(B3381="","",IFERROR(VLOOKUP(N3381,EAN!$A:$B,2,FALSE),"MANGLER - MÅ OPPDATERE EAN-FANEN")))</f>
        <v>MANGLER - MÅ OPPDATERE EAN-FANEN</v>
      </c>
      <c r="P3381" s="119">
        <f t="shared" si="160"/>
        <v>2</v>
      </c>
      <c r="Q3381" s="119">
        <f t="shared" si="161"/>
        <v>2</v>
      </c>
    </row>
    <row r="3382" spans="1:17" x14ac:dyDescent="0.2">
      <c r="A3382" s="228">
        <v>840043</v>
      </c>
      <c r="B3382" s="228" t="s">
        <v>4238</v>
      </c>
      <c r="C3382" s="228" t="s">
        <v>4204</v>
      </c>
      <c r="D3382" s="228" t="s">
        <v>210</v>
      </c>
      <c r="E3382" s="228" t="s">
        <v>196</v>
      </c>
      <c r="F3382" s="228" t="s">
        <v>85</v>
      </c>
      <c r="G3382" s="228" t="s">
        <v>504</v>
      </c>
      <c r="H3382" s="228">
        <v>0</v>
      </c>
      <c r="I3382" s="228">
        <v>0</v>
      </c>
      <c r="J3382" s="228">
        <v>0</v>
      </c>
      <c r="K3382" s="228">
        <v>0</v>
      </c>
      <c r="L3382" s="231">
        <v>0</v>
      </c>
      <c r="N3382" s="119" t="str">
        <f t="shared" si="159"/>
        <v>840043-MMBLU-SM</v>
      </c>
      <c r="O3382" s="122" t="str">
        <f>IF(B3382="NET","",IF(B3382="","",IFERROR(VLOOKUP(N3382,EAN!$A:$B,2,FALSE),"MANGLER - MÅ OPPDATERE EAN-FANEN")))</f>
        <v>MANGLER - MÅ OPPDATERE EAN-FANEN</v>
      </c>
      <c r="P3382" s="119">
        <f t="shared" si="160"/>
        <v>0</v>
      </c>
      <c r="Q3382" s="119">
        <f t="shared" si="161"/>
        <v>0</v>
      </c>
    </row>
    <row r="3383" spans="1:17" x14ac:dyDescent="0.2">
      <c r="A3383" s="228">
        <v>840043</v>
      </c>
      <c r="B3383" s="228" t="s">
        <v>4238</v>
      </c>
      <c r="C3383" s="228" t="s">
        <v>4204</v>
      </c>
      <c r="D3383" s="228" t="s">
        <v>211</v>
      </c>
      <c r="E3383" s="228" t="s">
        <v>196</v>
      </c>
      <c r="F3383" s="228" t="s">
        <v>86</v>
      </c>
      <c r="G3383" s="228" t="s">
        <v>504</v>
      </c>
      <c r="H3383" s="228">
        <v>0</v>
      </c>
      <c r="I3383" s="228">
        <v>0</v>
      </c>
      <c r="J3383" s="228">
        <v>0</v>
      </c>
      <c r="K3383" s="228">
        <v>0</v>
      </c>
      <c r="L3383" s="231">
        <v>0</v>
      </c>
      <c r="N3383" s="119" t="str">
        <f t="shared" si="159"/>
        <v>840043-MMBLU-ML</v>
      </c>
      <c r="O3383" s="122" t="str">
        <f>IF(B3383="NET","",IF(B3383="","",IFERROR(VLOOKUP(N3383,EAN!$A:$B,2,FALSE),"MANGLER - MÅ OPPDATERE EAN-FANEN")))</f>
        <v>MANGLER - MÅ OPPDATERE EAN-FANEN</v>
      </c>
      <c r="P3383" s="119">
        <f t="shared" si="160"/>
        <v>0</v>
      </c>
      <c r="Q3383" s="119">
        <f t="shared" si="161"/>
        <v>0</v>
      </c>
    </row>
    <row r="3384" spans="1:17" x14ac:dyDescent="0.2">
      <c r="A3384" s="228">
        <v>840043</v>
      </c>
      <c r="B3384" s="228" t="s">
        <v>4238</v>
      </c>
      <c r="C3384" s="228" t="s">
        <v>4204</v>
      </c>
      <c r="D3384" s="228" t="s">
        <v>212</v>
      </c>
      <c r="E3384" s="228" t="s">
        <v>196</v>
      </c>
      <c r="F3384" s="228" t="s">
        <v>87</v>
      </c>
      <c r="G3384" s="228" t="s">
        <v>504</v>
      </c>
      <c r="H3384" s="228">
        <v>0</v>
      </c>
      <c r="I3384" s="228">
        <v>0</v>
      </c>
      <c r="J3384" s="228">
        <v>0</v>
      </c>
      <c r="K3384" s="228">
        <v>0</v>
      </c>
      <c r="L3384" s="231">
        <v>0</v>
      </c>
      <c r="N3384" s="119" t="str">
        <f t="shared" si="159"/>
        <v>840043-MMBLU-LXL</v>
      </c>
      <c r="O3384" s="122" t="str">
        <f>IF(B3384="NET","",IF(B3384="","",IFERROR(VLOOKUP(N3384,EAN!$A:$B,2,FALSE),"MANGLER - MÅ OPPDATERE EAN-FANEN")))</f>
        <v>MANGLER - MÅ OPPDATERE EAN-FANEN</v>
      </c>
      <c r="P3384" s="119">
        <f t="shared" si="160"/>
        <v>0</v>
      </c>
      <c r="Q3384" s="119">
        <f t="shared" si="161"/>
        <v>0</v>
      </c>
    </row>
    <row r="3385" spans="1:17" x14ac:dyDescent="0.2">
      <c r="A3385" s="228">
        <v>840043</v>
      </c>
      <c r="B3385" s="228" t="s">
        <v>4238</v>
      </c>
      <c r="C3385" s="228" t="s">
        <v>4204</v>
      </c>
      <c r="D3385" s="228" t="s">
        <v>4244</v>
      </c>
      <c r="E3385" s="228" t="s">
        <v>196</v>
      </c>
      <c r="F3385" s="228" t="s">
        <v>99</v>
      </c>
      <c r="G3385" s="228" t="s">
        <v>504</v>
      </c>
      <c r="H3385" s="228">
        <v>0</v>
      </c>
      <c r="I3385" s="228">
        <v>0</v>
      </c>
      <c r="J3385" s="228">
        <v>0</v>
      </c>
      <c r="K3385" s="228">
        <v>0</v>
      </c>
      <c r="L3385" s="231">
        <v>0</v>
      </c>
      <c r="N3385" s="119" t="str">
        <f t="shared" si="159"/>
        <v>840043-MMBLU-XXL</v>
      </c>
      <c r="O3385" s="122" t="str">
        <f>IF(B3385="NET","",IF(B3385="","",IFERROR(VLOOKUP(N3385,EAN!$A:$B,2,FALSE),"MANGLER - MÅ OPPDATERE EAN-FANEN")))</f>
        <v>MANGLER - MÅ OPPDATERE EAN-FANEN</v>
      </c>
      <c r="P3385" s="119">
        <f t="shared" si="160"/>
        <v>0</v>
      </c>
      <c r="Q3385" s="119">
        <f t="shared" si="161"/>
        <v>0</v>
      </c>
    </row>
    <row r="3386" spans="1:17" x14ac:dyDescent="0.2">
      <c r="A3386" s="228">
        <v>840043</v>
      </c>
      <c r="B3386" s="228" t="s">
        <v>4238</v>
      </c>
      <c r="C3386" s="228" t="s">
        <v>4204</v>
      </c>
      <c r="D3386" s="228" t="s">
        <v>3664</v>
      </c>
      <c r="E3386" s="228" t="s">
        <v>4438</v>
      </c>
      <c r="F3386" s="228" t="s">
        <v>99</v>
      </c>
      <c r="G3386" s="228" t="s">
        <v>128</v>
      </c>
      <c r="H3386" s="228">
        <v>0</v>
      </c>
      <c r="I3386" s="228">
        <v>0</v>
      </c>
      <c r="J3386" s="228">
        <v>0</v>
      </c>
      <c r="K3386" s="228">
        <v>0</v>
      </c>
      <c r="L3386" s="231">
        <v>0</v>
      </c>
      <c r="N3386" s="119" t="str">
        <f t="shared" si="159"/>
        <v>840043-MOLME-XXL</v>
      </c>
      <c r="O3386" s="122" t="str">
        <f>IF(B3386="NET","",IF(B3386="","",IFERROR(VLOOKUP(N3386,EAN!$A:$B,2,FALSE),"MANGLER - MÅ OPPDATERE EAN-FANEN")))</f>
        <v>MANGLER - MÅ OPPDATERE EAN-FANEN</v>
      </c>
      <c r="P3386" s="119">
        <f t="shared" si="160"/>
        <v>0</v>
      </c>
      <c r="Q3386" s="119">
        <f t="shared" si="161"/>
        <v>0</v>
      </c>
    </row>
    <row r="3387" spans="1:17" x14ac:dyDescent="0.2">
      <c r="A3387" s="228">
        <v>840043</v>
      </c>
      <c r="B3387" s="228" t="s">
        <v>4238</v>
      </c>
      <c r="C3387" s="228" t="s">
        <v>4204</v>
      </c>
      <c r="D3387" s="228" t="s">
        <v>3571</v>
      </c>
      <c r="E3387" s="228" t="s">
        <v>4438</v>
      </c>
      <c r="F3387" s="228" t="s">
        <v>85</v>
      </c>
      <c r="G3387" s="228" t="s">
        <v>128</v>
      </c>
      <c r="H3387" s="228">
        <v>0</v>
      </c>
      <c r="I3387" s="228">
        <v>0</v>
      </c>
      <c r="J3387" s="228">
        <v>0</v>
      </c>
      <c r="K3387" s="228">
        <v>0</v>
      </c>
      <c r="L3387" s="231">
        <v>0</v>
      </c>
      <c r="N3387" s="119" t="str">
        <f t="shared" si="159"/>
        <v>840043-MOLME-SM</v>
      </c>
      <c r="O3387" s="122" t="str">
        <f>IF(B3387="NET","",IF(B3387="","",IFERROR(VLOOKUP(N3387,EAN!$A:$B,2,FALSE),"MANGLER - MÅ OPPDATERE EAN-FANEN")))</f>
        <v>MANGLER - MÅ OPPDATERE EAN-FANEN</v>
      </c>
      <c r="P3387" s="119">
        <f t="shared" si="160"/>
        <v>0</v>
      </c>
      <c r="Q3387" s="119">
        <f t="shared" si="161"/>
        <v>0</v>
      </c>
    </row>
    <row r="3388" spans="1:17" x14ac:dyDescent="0.2">
      <c r="A3388" s="228">
        <v>840043</v>
      </c>
      <c r="B3388" s="228" t="s">
        <v>4238</v>
      </c>
      <c r="C3388" s="228" t="s">
        <v>4204</v>
      </c>
      <c r="D3388" s="228" t="s">
        <v>3572</v>
      </c>
      <c r="E3388" s="228" t="s">
        <v>4438</v>
      </c>
      <c r="F3388" s="228" t="s">
        <v>86</v>
      </c>
      <c r="G3388" s="228" t="s">
        <v>128</v>
      </c>
      <c r="H3388" s="228">
        <v>1</v>
      </c>
      <c r="I3388" s="228">
        <v>1</v>
      </c>
      <c r="J3388" s="228">
        <v>1</v>
      </c>
      <c r="K3388" s="228">
        <v>1</v>
      </c>
      <c r="L3388" s="231">
        <v>1</v>
      </c>
      <c r="N3388" s="119" t="str">
        <f t="shared" si="159"/>
        <v>840043-MOLME-ML</v>
      </c>
      <c r="O3388" s="122" t="str">
        <f>IF(B3388="NET","",IF(B3388="","",IFERROR(VLOOKUP(N3388,EAN!$A:$B,2,FALSE),"MANGLER - MÅ OPPDATERE EAN-FANEN")))</f>
        <v>MANGLER - MÅ OPPDATERE EAN-FANEN</v>
      </c>
      <c r="P3388" s="119">
        <f t="shared" si="160"/>
        <v>1</v>
      </c>
      <c r="Q3388" s="119">
        <f t="shared" si="161"/>
        <v>1</v>
      </c>
    </row>
    <row r="3389" spans="1:17" x14ac:dyDescent="0.2">
      <c r="A3389" s="228">
        <v>840043</v>
      </c>
      <c r="B3389" s="228" t="s">
        <v>4238</v>
      </c>
      <c r="C3389" s="228" t="s">
        <v>4204</v>
      </c>
      <c r="D3389" s="228" t="s">
        <v>3573</v>
      </c>
      <c r="E3389" s="228" t="s">
        <v>4438</v>
      </c>
      <c r="F3389" s="228" t="s">
        <v>87</v>
      </c>
      <c r="G3389" s="228" t="s">
        <v>128</v>
      </c>
      <c r="H3389" s="228">
        <v>0</v>
      </c>
      <c r="I3389" s="228">
        <v>0</v>
      </c>
      <c r="J3389" s="228">
        <v>0</v>
      </c>
      <c r="K3389" s="228">
        <v>0</v>
      </c>
      <c r="L3389" s="231">
        <v>0</v>
      </c>
      <c r="N3389" s="119" t="str">
        <f t="shared" si="159"/>
        <v>840043-MOLME-LXL</v>
      </c>
      <c r="O3389" s="122" t="str">
        <f>IF(B3389="NET","",IF(B3389="","",IFERROR(VLOOKUP(N3389,EAN!$A:$B,2,FALSE),"MANGLER - MÅ OPPDATERE EAN-FANEN")))</f>
        <v>MANGLER - MÅ OPPDATERE EAN-FANEN</v>
      </c>
      <c r="P3389" s="119">
        <f t="shared" si="160"/>
        <v>0</v>
      </c>
      <c r="Q3389" s="119">
        <f t="shared" si="161"/>
        <v>0</v>
      </c>
    </row>
    <row r="3390" spans="1:17" x14ac:dyDescent="0.2">
      <c r="A3390" s="228">
        <v>840043</v>
      </c>
      <c r="B3390" s="228" t="s">
        <v>4238</v>
      </c>
      <c r="C3390" s="228" t="s">
        <v>4204</v>
      </c>
      <c r="D3390" s="228" t="s">
        <v>4232</v>
      </c>
      <c r="E3390" s="228" t="s">
        <v>197</v>
      </c>
      <c r="F3390" s="228" t="s">
        <v>99</v>
      </c>
      <c r="G3390" s="228" t="s">
        <v>504</v>
      </c>
      <c r="H3390" s="228">
        <v>1</v>
      </c>
      <c r="I3390" s="228">
        <v>1</v>
      </c>
      <c r="J3390" s="228">
        <v>1</v>
      </c>
      <c r="K3390" s="228">
        <v>1</v>
      </c>
      <c r="L3390" s="231">
        <v>1</v>
      </c>
      <c r="N3390" s="119" t="str">
        <f t="shared" si="159"/>
        <v>840043-MSBMC-XXL</v>
      </c>
      <c r="O3390" s="122" t="str">
        <f>IF(B3390="NET","",IF(B3390="","",IFERROR(VLOOKUP(N3390,EAN!$A:$B,2,FALSE),"MANGLER - MÅ OPPDATERE EAN-FANEN")))</f>
        <v>MANGLER - MÅ OPPDATERE EAN-FANEN</v>
      </c>
      <c r="P3390" s="119">
        <f t="shared" si="160"/>
        <v>1</v>
      </c>
      <c r="Q3390" s="119">
        <f t="shared" si="161"/>
        <v>1</v>
      </c>
    </row>
    <row r="3391" spans="1:17" x14ac:dyDescent="0.2">
      <c r="A3391" s="228">
        <v>840043</v>
      </c>
      <c r="B3391" s="228" t="s">
        <v>4238</v>
      </c>
      <c r="C3391" s="228" t="s">
        <v>4204</v>
      </c>
      <c r="D3391" s="228" t="s">
        <v>213</v>
      </c>
      <c r="E3391" s="228" t="s">
        <v>197</v>
      </c>
      <c r="F3391" s="228" t="s">
        <v>85</v>
      </c>
      <c r="G3391" s="228" t="s">
        <v>504</v>
      </c>
      <c r="H3391" s="228">
        <v>0</v>
      </c>
      <c r="I3391" s="228">
        <v>0</v>
      </c>
      <c r="J3391" s="228">
        <v>0</v>
      </c>
      <c r="K3391" s="228">
        <v>0</v>
      </c>
      <c r="L3391" s="231">
        <v>0</v>
      </c>
      <c r="N3391" s="119" t="str">
        <f t="shared" si="159"/>
        <v>840043-MSBMC-SM</v>
      </c>
      <c r="O3391" s="122" t="str">
        <f>IF(B3391="NET","",IF(B3391="","",IFERROR(VLOOKUP(N3391,EAN!$A:$B,2,FALSE),"MANGLER - MÅ OPPDATERE EAN-FANEN")))</f>
        <v>MANGLER - MÅ OPPDATERE EAN-FANEN</v>
      </c>
      <c r="P3391" s="119">
        <f t="shared" si="160"/>
        <v>0</v>
      </c>
      <c r="Q3391" s="119">
        <f t="shared" si="161"/>
        <v>0</v>
      </c>
    </row>
    <row r="3392" spans="1:17" x14ac:dyDescent="0.2">
      <c r="A3392" s="228">
        <v>840043</v>
      </c>
      <c r="B3392" s="228" t="s">
        <v>4238</v>
      </c>
      <c r="C3392" s="228" t="s">
        <v>4204</v>
      </c>
      <c r="D3392" s="228" t="s">
        <v>214</v>
      </c>
      <c r="E3392" s="228" t="s">
        <v>197</v>
      </c>
      <c r="F3392" s="228" t="s">
        <v>86</v>
      </c>
      <c r="G3392" s="228" t="s">
        <v>504</v>
      </c>
      <c r="H3392" s="228">
        <v>0</v>
      </c>
      <c r="I3392" s="228">
        <v>0</v>
      </c>
      <c r="J3392" s="228">
        <v>0</v>
      </c>
      <c r="K3392" s="228">
        <v>0</v>
      </c>
      <c r="L3392" s="231">
        <v>0</v>
      </c>
      <c r="N3392" s="119" t="str">
        <f t="shared" si="159"/>
        <v>840043-MSBMC-ML</v>
      </c>
      <c r="O3392" s="122" t="str">
        <f>IF(B3392="NET","",IF(B3392="","",IFERROR(VLOOKUP(N3392,EAN!$A:$B,2,FALSE),"MANGLER - MÅ OPPDATERE EAN-FANEN")))</f>
        <v>MANGLER - MÅ OPPDATERE EAN-FANEN</v>
      </c>
      <c r="P3392" s="119">
        <f t="shared" si="160"/>
        <v>0</v>
      </c>
      <c r="Q3392" s="119">
        <f t="shared" si="161"/>
        <v>0</v>
      </c>
    </row>
    <row r="3393" spans="1:17" x14ac:dyDescent="0.2">
      <c r="A3393" s="228">
        <v>840043</v>
      </c>
      <c r="B3393" s="228" t="s">
        <v>4238</v>
      </c>
      <c r="C3393" s="228" t="s">
        <v>4204</v>
      </c>
      <c r="D3393" s="228" t="s">
        <v>215</v>
      </c>
      <c r="E3393" s="228" t="s">
        <v>197</v>
      </c>
      <c r="F3393" s="228" t="s">
        <v>87</v>
      </c>
      <c r="G3393" s="228" t="s">
        <v>504</v>
      </c>
      <c r="H3393" s="228">
        <v>0</v>
      </c>
      <c r="I3393" s="228">
        <v>0</v>
      </c>
      <c r="J3393" s="228">
        <v>0</v>
      </c>
      <c r="K3393" s="228">
        <v>0</v>
      </c>
      <c r="L3393" s="231">
        <v>0</v>
      </c>
      <c r="N3393" s="119" t="str">
        <f t="shared" si="159"/>
        <v>840043-MSBMC-LXL</v>
      </c>
      <c r="O3393" s="122" t="str">
        <f>IF(B3393="NET","",IF(B3393="","",IFERROR(VLOOKUP(N3393,EAN!$A:$B,2,FALSE),"MANGLER - MÅ OPPDATERE EAN-FANEN")))</f>
        <v>MANGLER - MÅ OPPDATERE EAN-FANEN</v>
      </c>
      <c r="P3393" s="119">
        <f t="shared" si="160"/>
        <v>0</v>
      </c>
      <c r="Q3393" s="119">
        <f t="shared" si="161"/>
        <v>0</v>
      </c>
    </row>
    <row r="3394" spans="1:17" x14ac:dyDescent="0.2">
      <c r="A3394" s="228">
        <v>840043</v>
      </c>
      <c r="B3394" s="228" t="s">
        <v>4238</v>
      </c>
      <c r="C3394" s="228" t="s">
        <v>4204</v>
      </c>
      <c r="D3394" s="228" t="s">
        <v>3578</v>
      </c>
      <c r="E3394" s="228" t="s">
        <v>94</v>
      </c>
      <c r="F3394" s="228" t="s">
        <v>85</v>
      </c>
      <c r="G3394" s="228" t="s">
        <v>504</v>
      </c>
      <c r="H3394" s="228">
        <v>0</v>
      </c>
      <c r="I3394" s="228">
        <v>0</v>
      </c>
      <c r="J3394" s="228">
        <v>0</v>
      </c>
      <c r="K3394" s="228">
        <v>0</v>
      </c>
      <c r="L3394" s="231">
        <v>0</v>
      </c>
      <c r="N3394" s="119" t="str">
        <f t="shared" si="159"/>
        <v>840043-NAVY-SM</v>
      </c>
      <c r="O3394" s="122" t="str">
        <f>IF(B3394="NET","",IF(B3394="","",IFERROR(VLOOKUP(N3394,EAN!$A:$B,2,FALSE),"MANGLER - MÅ OPPDATERE EAN-FANEN")))</f>
        <v>MANGLER - MÅ OPPDATERE EAN-FANEN</v>
      </c>
      <c r="P3394" s="119">
        <f t="shared" si="160"/>
        <v>0</v>
      </c>
      <c r="Q3394" s="119">
        <f t="shared" si="161"/>
        <v>0</v>
      </c>
    </row>
    <row r="3395" spans="1:17" x14ac:dyDescent="0.2">
      <c r="A3395" s="228">
        <v>840043</v>
      </c>
      <c r="B3395" s="228" t="s">
        <v>4238</v>
      </c>
      <c r="C3395" s="228" t="s">
        <v>4204</v>
      </c>
      <c r="D3395" s="228" t="s">
        <v>3579</v>
      </c>
      <c r="E3395" s="228" t="s">
        <v>94</v>
      </c>
      <c r="F3395" s="228" t="s">
        <v>86</v>
      </c>
      <c r="G3395" s="228" t="s">
        <v>504</v>
      </c>
      <c r="H3395" s="228">
        <v>0</v>
      </c>
      <c r="I3395" s="228">
        <v>0</v>
      </c>
      <c r="J3395" s="228">
        <v>0</v>
      </c>
      <c r="K3395" s="228">
        <v>0</v>
      </c>
      <c r="L3395" s="231">
        <v>0</v>
      </c>
      <c r="N3395" s="119" t="str">
        <f t="shared" si="159"/>
        <v>840043-NAVY-ML</v>
      </c>
      <c r="O3395" s="122" t="str">
        <f>IF(B3395="NET","",IF(B3395="","",IFERROR(VLOOKUP(N3395,EAN!$A:$B,2,FALSE),"MANGLER - MÅ OPPDATERE EAN-FANEN")))</f>
        <v>MANGLER - MÅ OPPDATERE EAN-FANEN</v>
      </c>
      <c r="P3395" s="119">
        <f t="shared" si="160"/>
        <v>0</v>
      </c>
      <c r="Q3395" s="119">
        <f t="shared" si="161"/>
        <v>0</v>
      </c>
    </row>
    <row r="3396" spans="1:17" x14ac:dyDescent="0.2">
      <c r="A3396" s="228">
        <v>840043</v>
      </c>
      <c r="B3396" s="228" t="s">
        <v>4238</v>
      </c>
      <c r="C3396" s="228" t="s">
        <v>4204</v>
      </c>
      <c r="D3396" s="228" t="s">
        <v>3580</v>
      </c>
      <c r="E3396" s="228" t="s">
        <v>94</v>
      </c>
      <c r="F3396" s="228" t="s">
        <v>87</v>
      </c>
      <c r="G3396" s="228" t="s">
        <v>504</v>
      </c>
      <c r="H3396" s="228">
        <v>0</v>
      </c>
      <c r="I3396" s="228">
        <v>0</v>
      </c>
      <c r="J3396" s="228">
        <v>0</v>
      </c>
      <c r="K3396" s="228">
        <v>0</v>
      </c>
      <c r="L3396" s="231">
        <v>0</v>
      </c>
      <c r="N3396" s="119" t="str">
        <f t="shared" si="159"/>
        <v>840043-NAVY-LXL</v>
      </c>
      <c r="O3396" s="122" t="str">
        <f>IF(B3396="NET","",IF(B3396="","",IFERROR(VLOOKUP(N3396,EAN!$A:$B,2,FALSE),"MANGLER - MÅ OPPDATERE EAN-FANEN")))</f>
        <v>MANGLER - MÅ OPPDATERE EAN-FANEN</v>
      </c>
      <c r="P3396" s="119">
        <f t="shared" si="160"/>
        <v>0</v>
      </c>
      <c r="Q3396" s="119">
        <f t="shared" si="161"/>
        <v>0</v>
      </c>
    </row>
    <row r="3397" spans="1:17" x14ac:dyDescent="0.2">
      <c r="A3397" s="228">
        <v>840043</v>
      </c>
      <c r="B3397" s="228" t="s">
        <v>4238</v>
      </c>
      <c r="C3397" s="228" t="s">
        <v>4204</v>
      </c>
      <c r="D3397" s="228" t="s">
        <v>4233</v>
      </c>
      <c r="E3397" s="228" t="s">
        <v>94</v>
      </c>
      <c r="F3397" s="228" t="s">
        <v>99</v>
      </c>
      <c r="G3397" s="228" t="s">
        <v>504</v>
      </c>
      <c r="H3397" s="228">
        <v>3</v>
      </c>
      <c r="I3397" s="228">
        <v>3</v>
      </c>
      <c r="J3397" s="228">
        <v>3</v>
      </c>
      <c r="K3397" s="228">
        <v>3</v>
      </c>
      <c r="L3397" s="231">
        <v>3</v>
      </c>
      <c r="N3397" s="119" t="str">
        <f t="shared" si="159"/>
        <v>840043-NAVY-XXL</v>
      </c>
      <c r="O3397" s="122" t="str">
        <f>IF(B3397="NET","",IF(B3397="","",IFERROR(VLOOKUP(N3397,EAN!$A:$B,2,FALSE),"MANGLER - MÅ OPPDATERE EAN-FANEN")))</f>
        <v>MANGLER - MÅ OPPDATERE EAN-FANEN</v>
      </c>
      <c r="P3397" s="119">
        <f t="shared" si="160"/>
        <v>3</v>
      </c>
      <c r="Q3397" s="119">
        <f t="shared" si="161"/>
        <v>3</v>
      </c>
    </row>
    <row r="3398" spans="1:17" x14ac:dyDescent="0.2">
      <c r="A3398" s="228">
        <v>840043</v>
      </c>
      <c r="B3398" s="228" t="s">
        <v>4238</v>
      </c>
      <c r="C3398" s="228" t="s">
        <v>4204</v>
      </c>
      <c r="D3398" s="228" t="s">
        <v>3581</v>
      </c>
      <c r="E3398" s="228" t="s">
        <v>95</v>
      </c>
      <c r="F3398" s="228" t="s">
        <v>85</v>
      </c>
      <c r="G3398" s="228" t="s">
        <v>504</v>
      </c>
      <c r="H3398" s="228">
        <v>0</v>
      </c>
      <c r="I3398" s="228">
        <v>0</v>
      </c>
      <c r="J3398" s="228">
        <v>0</v>
      </c>
      <c r="K3398" s="228">
        <v>0</v>
      </c>
      <c r="L3398" s="231">
        <v>0</v>
      </c>
      <c r="N3398" s="119" t="str">
        <f t="shared" si="159"/>
        <v>840043-OEDRB-SM</v>
      </c>
      <c r="O3398" s="122" t="str">
        <f>IF(B3398="NET","",IF(B3398="","",IFERROR(VLOOKUP(N3398,EAN!$A:$B,2,FALSE),"MANGLER - MÅ OPPDATERE EAN-FANEN")))</f>
        <v>MANGLER - MÅ OPPDATERE EAN-FANEN</v>
      </c>
      <c r="P3398" s="119">
        <f t="shared" si="160"/>
        <v>0</v>
      </c>
      <c r="Q3398" s="119">
        <f t="shared" si="161"/>
        <v>0</v>
      </c>
    </row>
    <row r="3399" spans="1:17" x14ac:dyDescent="0.2">
      <c r="A3399" s="228">
        <v>840043</v>
      </c>
      <c r="B3399" s="228" t="s">
        <v>4238</v>
      </c>
      <c r="C3399" s="228" t="s">
        <v>4204</v>
      </c>
      <c r="D3399" s="228" t="s">
        <v>3582</v>
      </c>
      <c r="E3399" s="228" t="s">
        <v>95</v>
      </c>
      <c r="F3399" s="228" t="s">
        <v>86</v>
      </c>
      <c r="G3399" s="228" t="s">
        <v>504</v>
      </c>
      <c r="H3399" s="228">
        <v>0</v>
      </c>
      <c r="I3399" s="228">
        <v>0</v>
      </c>
      <c r="J3399" s="228">
        <v>0</v>
      </c>
      <c r="K3399" s="228">
        <v>0</v>
      </c>
      <c r="L3399" s="231">
        <v>0</v>
      </c>
      <c r="N3399" s="119" t="str">
        <f t="shared" si="159"/>
        <v>840043-OEDRB-ML</v>
      </c>
      <c r="O3399" s="122" t="str">
        <f>IF(B3399="NET","",IF(B3399="","",IFERROR(VLOOKUP(N3399,EAN!$A:$B,2,FALSE),"MANGLER - MÅ OPPDATERE EAN-FANEN")))</f>
        <v>MANGLER - MÅ OPPDATERE EAN-FANEN</v>
      </c>
      <c r="P3399" s="119">
        <f t="shared" si="160"/>
        <v>0</v>
      </c>
      <c r="Q3399" s="119">
        <f t="shared" si="161"/>
        <v>0</v>
      </c>
    </row>
    <row r="3400" spans="1:17" x14ac:dyDescent="0.2">
      <c r="A3400" s="228">
        <v>840043</v>
      </c>
      <c r="B3400" s="228" t="s">
        <v>4238</v>
      </c>
      <c r="C3400" s="228" t="s">
        <v>4204</v>
      </c>
      <c r="D3400" s="228" t="s">
        <v>3583</v>
      </c>
      <c r="E3400" s="228" t="s">
        <v>95</v>
      </c>
      <c r="F3400" s="228" t="s">
        <v>87</v>
      </c>
      <c r="G3400" s="228" t="s">
        <v>504</v>
      </c>
      <c r="H3400" s="228">
        <v>0</v>
      </c>
      <c r="I3400" s="228">
        <v>0</v>
      </c>
      <c r="J3400" s="228">
        <v>0</v>
      </c>
      <c r="K3400" s="228">
        <v>0</v>
      </c>
      <c r="L3400" s="231">
        <v>0</v>
      </c>
      <c r="N3400" s="119" t="str">
        <f t="shared" si="159"/>
        <v>840043-OEDRB-LXL</v>
      </c>
      <c r="O3400" s="122" t="str">
        <f>IF(B3400="NET","",IF(B3400="","",IFERROR(VLOOKUP(N3400,EAN!$A:$B,2,FALSE),"MANGLER - MÅ OPPDATERE EAN-FANEN")))</f>
        <v>MANGLER - MÅ OPPDATERE EAN-FANEN</v>
      </c>
      <c r="P3400" s="119">
        <f t="shared" si="160"/>
        <v>0</v>
      </c>
      <c r="Q3400" s="119">
        <f t="shared" si="161"/>
        <v>0</v>
      </c>
    </row>
    <row r="3401" spans="1:17" x14ac:dyDescent="0.2">
      <c r="A3401" s="228">
        <v>840043</v>
      </c>
      <c r="B3401" s="228" t="s">
        <v>4238</v>
      </c>
      <c r="C3401" s="228" t="s">
        <v>4204</v>
      </c>
      <c r="D3401" s="228" t="s">
        <v>4234</v>
      </c>
      <c r="E3401" s="228" t="s">
        <v>95</v>
      </c>
      <c r="F3401" s="228" t="s">
        <v>99</v>
      </c>
      <c r="G3401" s="228" t="s">
        <v>504</v>
      </c>
      <c r="H3401" s="228">
        <v>4</v>
      </c>
      <c r="I3401" s="228">
        <v>4</v>
      </c>
      <c r="J3401" s="228">
        <v>4</v>
      </c>
      <c r="K3401" s="228">
        <v>4</v>
      </c>
      <c r="L3401" s="231">
        <v>4</v>
      </c>
      <c r="N3401" s="119" t="str">
        <f t="shared" si="159"/>
        <v>840043-OEDRB-XXL</v>
      </c>
      <c r="O3401" s="122" t="str">
        <f>IF(B3401="NET","",IF(B3401="","",IFERROR(VLOOKUP(N3401,EAN!$A:$B,2,FALSE),"MANGLER - MÅ OPPDATERE EAN-FANEN")))</f>
        <v>MANGLER - MÅ OPPDATERE EAN-FANEN</v>
      </c>
      <c r="P3401" s="119">
        <f t="shared" si="160"/>
        <v>4</v>
      </c>
      <c r="Q3401" s="119">
        <f t="shared" si="161"/>
        <v>4</v>
      </c>
    </row>
    <row r="3402" spans="1:17" x14ac:dyDescent="0.2">
      <c r="A3402" s="228">
        <v>840043</v>
      </c>
      <c r="B3402" s="228" t="s">
        <v>4238</v>
      </c>
      <c r="C3402" s="228" t="s">
        <v>4204</v>
      </c>
      <c r="D3402" s="228" t="s">
        <v>4235</v>
      </c>
      <c r="E3402" s="228" t="s">
        <v>3585</v>
      </c>
      <c r="F3402" s="228" t="s">
        <v>99</v>
      </c>
      <c r="G3402" s="228" t="s">
        <v>128</v>
      </c>
      <c r="H3402" s="228">
        <v>0</v>
      </c>
      <c r="I3402" s="228">
        <v>0</v>
      </c>
      <c r="J3402" s="228">
        <v>0</v>
      </c>
      <c r="K3402" s="228">
        <v>0</v>
      </c>
      <c r="L3402" s="231">
        <v>0</v>
      </c>
      <c r="N3402" s="119" t="str">
        <f t="shared" si="159"/>
        <v>840043-SGMCH-XXL</v>
      </c>
      <c r="O3402" s="122" t="str">
        <f>IF(B3402="NET","",IF(B3402="","",IFERROR(VLOOKUP(N3402,EAN!$A:$B,2,FALSE),"MANGLER - MÅ OPPDATERE EAN-FANEN")))</f>
        <v>MANGLER - MÅ OPPDATERE EAN-FANEN</v>
      </c>
      <c r="P3402" s="119">
        <f t="shared" si="160"/>
        <v>0</v>
      </c>
      <c r="Q3402" s="119">
        <f t="shared" si="161"/>
        <v>0</v>
      </c>
    </row>
    <row r="3403" spans="1:17" x14ac:dyDescent="0.2">
      <c r="A3403" s="228">
        <v>840043</v>
      </c>
      <c r="B3403" s="228" t="s">
        <v>4238</v>
      </c>
      <c r="C3403" s="228" t="s">
        <v>4204</v>
      </c>
      <c r="D3403" s="228" t="s">
        <v>3584</v>
      </c>
      <c r="E3403" s="228" t="s">
        <v>3585</v>
      </c>
      <c r="F3403" s="228" t="s">
        <v>85</v>
      </c>
      <c r="G3403" s="228" t="s">
        <v>128</v>
      </c>
      <c r="H3403" s="228">
        <v>0</v>
      </c>
      <c r="I3403" s="228">
        <v>0</v>
      </c>
      <c r="J3403" s="228">
        <v>0</v>
      </c>
      <c r="K3403" s="228">
        <v>0</v>
      </c>
      <c r="L3403" s="231">
        <v>0</v>
      </c>
      <c r="N3403" s="119" t="str">
        <f t="shared" si="159"/>
        <v>840043-SGMCH-SM</v>
      </c>
      <c r="O3403" s="122" t="str">
        <f>IF(B3403="NET","",IF(B3403="","",IFERROR(VLOOKUP(N3403,EAN!$A:$B,2,FALSE),"MANGLER - MÅ OPPDATERE EAN-FANEN")))</f>
        <v>MANGLER - MÅ OPPDATERE EAN-FANEN</v>
      </c>
      <c r="P3403" s="119">
        <f t="shared" si="160"/>
        <v>0</v>
      </c>
      <c r="Q3403" s="119">
        <f t="shared" si="161"/>
        <v>0</v>
      </c>
    </row>
    <row r="3404" spans="1:17" x14ac:dyDescent="0.2">
      <c r="A3404" s="228">
        <v>840043</v>
      </c>
      <c r="B3404" s="228" t="s">
        <v>4238</v>
      </c>
      <c r="C3404" s="228" t="s">
        <v>4204</v>
      </c>
      <c r="D3404" s="228" t="s">
        <v>3586</v>
      </c>
      <c r="E3404" s="228" t="s">
        <v>3585</v>
      </c>
      <c r="F3404" s="228" t="s">
        <v>86</v>
      </c>
      <c r="G3404" s="228" t="s">
        <v>128</v>
      </c>
      <c r="H3404" s="228">
        <v>0</v>
      </c>
      <c r="I3404" s="228">
        <v>0</v>
      </c>
      <c r="J3404" s="228">
        <v>0</v>
      </c>
      <c r="K3404" s="228">
        <v>0</v>
      </c>
      <c r="L3404" s="231">
        <v>0</v>
      </c>
      <c r="N3404" s="119" t="str">
        <f t="shared" si="159"/>
        <v>840043-SGMCH-ML</v>
      </c>
      <c r="O3404" s="122" t="str">
        <f>IF(B3404="NET","",IF(B3404="","",IFERROR(VLOOKUP(N3404,EAN!$A:$B,2,FALSE),"MANGLER - MÅ OPPDATERE EAN-FANEN")))</f>
        <v>MANGLER - MÅ OPPDATERE EAN-FANEN</v>
      </c>
      <c r="P3404" s="119">
        <f t="shared" si="160"/>
        <v>0</v>
      </c>
      <c r="Q3404" s="119">
        <f t="shared" si="161"/>
        <v>0</v>
      </c>
    </row>
    <row r="3405" spans="1:17" x14ac:dyDescent="0.2">
      <c r="A3405" s="228">
        <v>840043</v>
      </c>
      <c r="B3405" s="228" t="s">
        <v>4238</v>
      </c>
      <c r="C3405" s="228" t="s">
        <v>4204</v>
      </c>
      <c r="D3405" s="228" t="s">
        <v>3587</v>
      </c>
      <c r="E3405" s="228" t="s">
        <v>3585</v>
      </c>
      <c r="F3405" s="228" t="s">
        <v>87</v>
      </c>
      <c r="G3405" s="228" t="s">
        <v>128</v>
      </c>
      <c r="H3405" s="228">
        <v>0</v>
      </c>
      <c r="I3405" s="228">
        <v>0</v>
      </c>
      <c r="J3405" s="228">
        <v>0</v>
      </c>
      <c r="K3405" s="228">
        <v>0</v>
      </c>
      <c r="L3405" s="231">
        <v>0</v>
      </c>
      <c r="N3405" s="119" t="str">
        <f t="shared" si="159"/>
        <v>840043-SGMCH-LXL</v>
      </c>
      <c r="O3405" s="122" t="str">
        <f>IF(B3405="NET","",IF(B3405="","",IFERROR(VLOOKUP(N3405,EAN!$A:$B,2,FALSE),"MANGLER - MÅ OPPDATERE EAN-FANEN")))</f>
        <v>MANGLER - MÅ OPPDATERE EAN-FANEN</v>
      </c>
      <c r="P3405" s="119">
        <f t="shared" si="160"/>
        <v>0</v>
      </c>
      <c r="Q3405" s="119">
        <f t="shared" si="161"/>
        <v>0</v>
      </c>
    </row>
    <row r="3406" spans="1:17" x14ac:dyDescent="0.2">
      <c r="A3406" s="228">
        <v>840043</v>
      </c>
      <c r="B3406" s="228" t="s">
        <v>4238</v>
      </c>
      <c r="C3406" s="228" t="s">
        <v>4204</v>
      </c>
      <c r="D3406" s="228" t="s">
        <v>176</v>
      </c>
      <c r="E3406" s="228" t="s">
        <v>102</v>
      </c>
      <c r="F3406" s="228" t="s">
        <v>85</v>
      </c>
      <c r="G3406" s="228" t="s">
        <v>504</v>
      </c>
      <c r="H3406" s="228">
        <v>0</v>
      </c>
      <c r="I3406" s="228">
        <v>0</v>
      </c>
      <c r="J3406" s="228">
        <v>0</v>
      </c>
      <c r="K3406" s="228">
        <v>0</v>
      </c>
      <c r="L3406" s="231">
        <v>0</v>
      </c>
      <c r="N3406" s="119" t="str">
        <f t="shared" si="159"/>
        <v>840043-SGRME-SM</v>
      </c>
      <c r="O3406" s="122" t="str">
        <f>IF(B3406="NET","",IF(B3406="","",IFERROR(VLOOKUP(N3406,EAN!$A:$B,2,FALSE),"MANGLER - MÅ OPPDATERE EAN-FANEN")))</f>
        <v>MANGLER - MÅ OPPDATERE EAN-FANEN</v>
      </c>
      <c r="P3406" s="119">
        <f t="shared" si="160"/>
        <v>0</v>
      </c>
      <c r="Q3406" s="119">
        <f t="shared" si="161"/>
        <v>0</v>
      </c>
    </row>
    <row r="3407" spans="1:17" x14ac:dyDescent="0.2">
      <c r="A3407" s="228">
        <v>840043</v>
      </c>
      <c r="B3407" s="228" t="s">
        <v>4238</v>
      </c>
      <c r="C3407" s="228" t="s">
        <v>4204</v>
      </c>
      <c r="D3407" s="228" t="s">
        <v>177</v>
      </c>
      <c r="E3407" s="228" t="s">
        <v>102</v>
      </c>
      <c r="F3407" s="228" t="s">
        <v>86</v>
      </c>
      <c r="G3407" s="228" t="s">
        <v>504</v>
      </c>
      <c r="H3407" s="228">
        <v>0</v>
      </c>
      <c r="I3407" s="228">
        <v>0</v>
      </c>
      <c r="J3407" s="228">
        <v>0</v>
      </c>
      <c r="K3407" s="228">
        <v>0</v>
      </c>
      <c r="L3407" s="231">
        <v>0</v>
      </c>
      <c r="N3407" s="119" t="str">
        <f t="shared" si="159"/>
        <v>840043-SGRME-ML</v>
      </c>
      <c r="O3407" s="122" t="str">
        <f>IF(B3407="NET","",IF(B3407="","",IFERROR(VLOOKUP(N3407,EAN!$A:$B,2,FALSE),"MANGLER - MÅ OPPDATERE EAN-FANEN")))</f>
        <v>MANGLER - MÅ OPPDATERE EAN-FANEN</v>
      </c>
      <c r="P3407" s="119">
        <f t="shared" si="160"/>
        <v>0</v>
      </c>
      <c r="Q3407" s="119">
        <f t="shared" si="161"/>
        <v>0</v>
      </c>
    </row>
    <row r="3408" spans="1:17" x14ac:dyDescent="0.2">
      <c r="A3408" s="228">
        <v>840043</v>
      </c>
      <c r="B3408" s="228" t="s">
        <v>4238</v>
      </c>
      <c r="C3408" s="228" t="s">
        <v>4204</v>
      </c>
      <c r="D3408" s="228" t="s">
        <v>521</v>
      </c>
      <c r="E3408" s="228" t="s">
        <v>102</v>
      </c>
      <c r="F3408" s="228" t="s">
        <v>87</v>
      </c>
      <c r="G3408" s="228" t="s">
        <v>504</v>
      </c>
      <c r="H3408" s="228">
        <v>0</v>
      </c>
      <c r="I3408" s="228">
        <v>0</v>
      </c>
      <c r="J3408" s="228">
        <v>0</v>
      </c>
      <c r="K3408" s="228">
        <v>0</v>
      </c>
      <c r="L3408" s="231">
        <v>0</v>
      </c>
      <c r="N3408" s="119" t="str">
        <f t="shared" si="159"/>
        <v>840043-SGRME-LXL</v>
      </c>
      <c r="O3408" s="122" t="str">
        <f>IF(B3408="NET","",IF(B3408="","",IFERROR(VLOOKUP(N3408,EAN!$A:$B,2,FALSE),"MANGLER - MÅ OPPDATERE EAN-FANEN")))</f>
        <v>MANGLER - MÅ OPPDATERE EAN-FANEN</v>
      </c>
      <c r="P3408" s="119">
        <f t="shared" si="160"/>
        <v>0</v>
      </c>
      <c r="Q3408" s="119">
        <f t="shared" si="161"/>
        <v>0</v>
      </c>
    </row>
    <row r="3409" spans="1:17" x14ac:dyDescent="0.2">
      <c r="A3409" s="228">
        <v>840043</v>
      </c>
      <c r="B3409" s="228" t="s">
        <v>4238</v>
      </c>
      <c r="C3409" s="228" t="s">
        <v>4204</v>
      </c>
      <c r="D3409" s="228" t="s">
        <v>4236</v>
      </c>
      <c r="E3409" s="228" t="s">
        <v>102</v>
      </c>
      <c r="F3409" s="228" t="s">
        <v>99</v>
      </c>
      <c r="G3409" s="228" t="s">
        <v>504</v>
      </c>
      <c r="H3409" s="228">
        <v>0</v>
      </c>
      <c r="I3409" s="228">
        <v>0</v>
      </c>
      <c r="J3409" s="228">
        <v>0</v>
      </c>
      <c r="K3409" s="228">
        <v>0</v>
      </c>
      <c r="L3409" s="231">
        <v>0</v>
      </c>
      <c r="N3409" s="119" t="str">
        <f t="shared" si="159"/>
        <v>840043-SGRME-XXL</v>
      </c>
      <c r="O3409" s="122" t="str">
        <f>IF(B3409="NET","",IF(B3409="","",IFERROR(VLOOKUP(N3409,EAN!$A:$B,2,FALSE),"MANGLER - MÅ OPPDATERE EAN-FANEN")))</f>
        <v>MANGLER - MÅ OPPDATERE EAN-FANEN</v>
      </c>
      <c r="P3409" s="119">
        <f t="shared" si="160"/>
        <v>0</v>
      </c>
      <c r="Q3409" s="119">
        <f t="shared" si="161"/>
        <v>0</v>
      </c>
    </row>
    <row r="3410" spans="1:17" x14ac:dyDescent="0.2">
      <c r="A3410" s="228">
        <v>840043</v>
      </c>
      <c r="B3410" s="228" t="s">
        <v>4238</v>
      </c>
      <c r="C3410" s="228" t="s">
        <v>4204</v>
      </c>
      <c r="D3410" s="228" t="s">
        <v>4237</v>
      </c>
      <c r="E3410" s="228" t="s">
        <v>3769</v>
      </c>
      <c r="F3410" s="228" t="s">
        <v>99</v>
      </c>
      <c r="G3410" s="228" t="s">
        <v>128</v>
      </c>
      <c r="H3410" s="228">
        <v>12</v>
      </c>
      <c r="I3410" s="228">
        <v>12</v>
      </c>
      <c r="J3410" s="228">
        <v>12</v>
      </c>
      <c r="K3410" s="228">
        <v>12</v>
      </c>
      <c r="L3410" s="231">
        <v>12</v>
      </c>
      <c r="N3410" s="119" t="str">
        <f t="shared" si="159"/>
        <v>840043-SNWHT-XXL</v>
      </c>
      <c r="O3410" s="122" t="str">
        <f>IF(B3410="NET","",IF(B3410="","",IFERROR(VLOOKUP(N3410,EAN!$A:$B,2,FALSE),"MANGLER - MÅ OPPDATERE EAN-FANEN")))</f>
        <v>MANGLER - MÅ OPPDATERE EAN-FANEN</v>
      </c>
      <c r="P3410" s="119">
        <f t="shared" si="160"/>
        <v>12</v>
      </c>
      <c r="Q3410" s="119">
        <f t="shared" si="161"/>
        <v>12</v>
      </c>
    </row>
    <row r="3411" spans="1:17" x14ac:dyDescent="0.2">
      <c r="A3411" s="228">
        <v>840043</v>
      </c>
      <c r="B3411" s="228" t="s">
        <v>4238</v>
      </c>
      <c r="C3411" s="228" t="s">
        <v>4204</v>
      </c>
      <c r="D3411" s="228" t="s">
        <v>3768</v>
      </c>
      <c r="E3411" s="228" t="s">
        <v>3769</v>
      </c>
      <c r="F3411" s="228" t="s">
        <v>85</v>
      </c>
      <c r="G3411" s="228" t="s">
        <v>128</v>
      </c>
      <c r="H3411" s="228">
        <v>0</v>
      </c>
      <c r="I3411" s="228">
        <v>0</v>
      </c>
      <c r="J3411" s="228">
        <v>0</v>
      </c>
      <c r="K3411" s="228">
        <v>0</v>
      </c>
      <c r="L3411" s="231">
        <v>0</v>
      </c>
      <c r="N3411" s="119" t="str">
        <f t="shared" ref="N3411:N3474" si="162">CONCATENATE(A3411,"-",D3411)</f>
        <v>840043-SNWHT-SM</v>
      </c>
      <c r="O3411" s="122" t="str">
        <f>IF(B3411="NET","",IF(B3411="","",IFERROR(VLOOKUP(N3411,EAN!$A:$B,2,FALSE),"MANGLER - MÅ OPPDATERE EAN-FANEN")))</f>
        <v>MANGLER - MÅ OPPDATERE EAN-FANEN</v>
      </c>
      <c r="P3411" s="119">
        <f t="shared" ref="P3411:P3474" si="163">H3411</f>
        <v>0</v>
      </c>
      <c r="Q3411" s="119">
        <f t="shared" ref="Q3411:Q3474" si="164">L3411</f>
        <v>0</v>
      </c>
    </row>
    <row r="3412" spans="1:17" x14ac:dyDescent="0.2">
      <c r="A3412" s="228">
        <v>840043</v>
      </c>
      <c r="B3412" s="228" t="s">
        <v>4238</v>
      </c>
      <c r="C3412" s="228" t="s">
        <v>4204</v>
      </c>
      <c r="D3412" s="228" t="s">
        <v>3770</v>
      </c>
      <c r="E3412" s="228" t="s">
        <v>3769</v>
      </c>
      <c r="F3412" s="228" t="s">
        <v>86</v>
      </c>
      <c r="G3412" s="228" t="s">
        <v>128</v>
      </c>
      <c r="H3412" s="228">
        <v>18</v>
      </c>
      <c r="I3412" s="228">
        <v>18</v>
      </c>
      <c r="J3412" s="228">
        <v>18</v>
      </c>
      <c r="K3412" s="228">
        <v>18</v>
      </c>
      <c r="L3412" s="231">
        <v>18</v>
      </c>
      <c r="N3412" s="119" t="str">
        <f t="shared" si="162"/>
        <v>840043-SNWHT-ML</v>
      </c>
      <c r="O3412" s="122" t="str">
        <f>IF(B3412="NET","",IF(B3412="","",IFERROR(VLOOKUP(N3412,EAN!$A:$B,2,FALSE),"MANGLER - MÅ OPPDATERE EAN-FANEN")))</f>
        <v>MANGLER - MÅ OPPDATERE EAN-FANEN</v>
      </c>
      <c r="P3412" s="119">
        <f t="shared" si="163"/>
        <v>18</v>
      </c>
      <c r="Q3412" s="119">
        <f t="shared" si="164"/>
        <v>18</v>
      </c>
    </row>
    <row r="3413" spans="1:17" x14ac:dyDescent="0.2">
      <c r="A3413" s="228">
        <v>840043</v>
      </c>
      <c r="B3413" s="228" t="s">
        <v>4238</v>
      </c>
      <c r="C3413" s="228" t="s">
        <v>4204</v>
      </c>
      <c r="D3413" s="228" t="s">
        <v>3771</v>
      </c>
      <c r="E3413" s="228" t="s">
        <v>3769</v>
      </c>
      <c r="F3413" s="228" t="s">
        <v>87</v>
      </c>
      <c r="G3413" s="228" t="s">
        <v>128</v>
      </c>
      <c r="H3413" s="228">
        <v>17</v>
      </c>
      <c r="I3413" s="228">
        <v>17</v>
      </c>
      <c r="J3413" s="228">
        <v>17</v>
      </c>
      <c r="K3413" s="228">
        <v>17</v>
      </c>
      <c r="L3413" s="231">
        <v>17</v>
      </c>
      <c r="N3413" s="119" t="str">
        <f t="shared" si="162"/>
        <v>840043-SNWHT-LXL</v>
      </c>
      <c r="O3413" s="122" t="str">
        <f>IF(B3413="NET","",IF(B3413="","",IFERROR(VLOOKUP(N3413,EAN!$A:$B,2,FALSE),"MANGLER - MÅ OPPDATERE EAN-FANEN")))</f>
        <v>MANGLER - MÅ OPPDATERE EAN-FANEN</v>
      </c>
      <c r="P3413" s="119">
        <f t="shared" si="163"/>
        <v>17</v>
      </c>
      <c r="Q3413" s="119">
        <f t="shared" si="164"/>
        <v>17</v>
      </c>
    </row>
    <row r="3414" spans="1:17" x14ac:dyDescent="0.2">
      <c r="A3414" s="229">
        <v>840049</v>
      </c>
      <c r="B3414" s="228" t="s">
        <v>248</v>
      </c>
      <c r="C3414" s="228"/>
      <c r="D3414" s="228"/>
      <c r="E3414" s="228"/>
      <c r="F3414" s="228"/>
      <c r="G3414" s="228"/>
      <c r="H3414" s="229">
        <v>202226</v>
      </c>
      <c r="I3414" s="229">
        <v>202227</v>
      </c>
      <c r="J3414" s="229">
        <v>202228</v>
      </c>
      <c r="K3414" s="229">
        <v>202229</v>
      </c>
      <c r="L3414" s="232">
        <v>202234</v>
      </c>
      <c r="N3414" s="119" t="str">
        <f t="shared" si="162"/>
        <v>840049-</v>
      </c>
      <c r="O3414" s="122" t="str">
        <f>IF(B3414="NET","",IF(B3414="","",IFERROR(VLOOKUP(N3414,EAN!$A:$B,2,FALSE),"MANGLER - MÅ OPPDATERE EAN-FANEN")))</f>
        <v/>
      </c>
      <c r="P3414" s="119">
        <f t="shared" si="163"/>
        <v>202226</v>
      </c>
      <c r="Q3414" s="119">
        <f t="shared" si="164"/>
        <v>202234</v>
      </c>
    </row>
    <row r="3415" spans="1:17" x14ac:dyDescent="0.2">
      <c r="A3415" s="228">
        <v>840049</v>
      </c>
      <c r="B3415" s="228" t="s">
        <v>3615</v>
      </c>
      <c r="C3415" s="228" t="s">
        <v>4204</v>
      </c>
      <c r="D3415" s="228" t="s">
        <v>249</v>
      </c>
      <c r="E3415" s="228" t="s">
        <v>240</v>
      </c>
      <c r="F3415" s="228" t="s">
        <v>85</v>
      </c>
      <c r="G3415" s="228" t="s">
        <v>128</v>
      </c>
      <c r="H3415" s="228">
        <v>0</v>
      </c>
      <c r="I3415" s="228">
        <v>0</v>
      </c>
      <c r="J3415" s="228">
        <v>0</v>
      </c>
      <c r="K3415" s="228">
        <v>0</v>
      </c>
      <c r="L3415" s="231">
        <v>0</v>
      </c>
      <c r="N3415" s="119" t="str">
        <f t="shared" si="162"/>
        <v>840049-DTBLK-SM</v>
      </c>
      <c r="O3415" s="122" t="str">
        <f>IF(B3415="NET","",IF(B3415="","",IFERROR(VLOOKUP(N3415,EAN!$A:$B,2,FALSE),"MANGLER - MÅ OPPDATERE EAN-FANEN")))</f>
        <v>MANGLER - MÅ OPPDATERE EAN-FANEN</v>
      </c>
      <c r="P3415" s="119">
        <f t="shared" si="163"/>
        <v>0</v>
      </c>
      <c r="Q3415" s="119">
        <f t="shared" si="164"/>
        <v>0</v>
      </c>
    </row>
    <row r="3416" spans="1:17" x14ac:dyDescent="0.2">
      <c r="A3416" s="228">
        <v>840049</v>
      </c>
      <c r="B3416" s="228" t="s">
        <v>3615</v>
      </c>
      <c r="C3416" s="228" t="s">
        <v>4204</v>
      </c>
      <c r="D3416" s="228" t="s">
        <v>250</v>
      </c>
      <c r="E3416" s="228" t="s">
        <v>240</v>
      </c>
      <c r="F3416" s="228" t="s">
        <v>86</v>
      </c>
      <c r="G3416" s="228" t="s">
        <v>128</v>
      </c>
      <c r="H3416" s="228">
        <v>0</v>
      </c>
      <c r="I3416" s="228">
        <v>0</v>
      </c>
      <c r="J3416" s="228">
        <v>0</v>
      </c>
      <c r="K3416" s="228">
        <v>0</v>
      </c>
      <c r="L3416" s="231">
        <v>0</v>
      </c>
      <c r="N3416" s="119" t="str">
        <f t="shared" si="162"/>
        <v>840049-DTBLK-ML</v>
      </c>
      <c r="O3416" s="122" t="str">
        <f>IF(B3416="NET","",IF(B3416="","",IFERROR(VLOOKUP(N3416,EAN!$A:$B,2,FALSE),"MANGLER - MÅ OPPDATERE EAN-FANEN")))</f>
        <v>MANGLER - MÅ OPPDATERE EAN-FANEN</v>
      </c>
      <c r="P3416" s="119">
        <f t="shared" si="163"/>
        <v>0</v>
      </c>
      <c r="Q3416" s="119">
        <f t="shared" si="164"/>
        <v>0</v>
      </c>
    </row>
    <row r="3417" spans="1:17" x14ac:dyDescent="0.2">
      <c r="A3417" s="228">
        <v>840049</v>
      </c>
      <c r="B3417" s="228" t="s">
        <v>3615</v>
      </c>
      <c r="C3417" s="228" t="s">
        <v>4204</v>
      </c>
      <c r="D3417" s="228" t="s">
        <v>251</v>
      </c>
      <c r="E3417" s="228" t="s">
        <v>240</v>
      </c>
      <c r="F3417" s="228" t="s">
        <v>87</v>
      </c>
      <c r="G3417" s="228" t="s">
        <v>128</v>
      </c>
      <c r="H3417" s="228">
        <v>0</v>
      </c>
      <c r="I3417" s="228">
        <v>0</v>
      </c>
      <c r="J3417" s="228">
        <v>0</v>
      </c>
      <c r="K3417" s="228">
        <v>0</v>
      </c>
      <c r="L3417" s="231">
        <v>0</v>
      </c>
      <c r="N3417" s="119" t="str">
        <f t="shared" si="162"/>
        <v>840049-DTBLK-LXL</v>
      </c>
      <c r="O3417" s="122" t="str">
        <f>IF(B3417="NET","",IF(B3417="","",IFERROR(VLOOKUP(N3417,EAN!$A:$B,2,FALSE),"MANGLER - MÅ OPPDATERE EAN-FANEN")))</f>
        <v>MANGLER - MÅ OPPDATERE EAN-FANEN</v>
      </c>
      <c r="P3417" s="119">
        <f t="shared" si="163"/>
        <v>0</v>
      </c>
      <c r="Q3417" s="119">
        <f t="shared" si="164"/>
        <v>0</v>
      </c>
    </row>
    <row r="3418" spans="1:17" x14ac:dyDescent="0.2">
      <c r="A3418" s="228">
        <v>840049</v>
      </c>
      <c r="B3418" s="228" t="s">
        <v>3615</v>
      </c>
      <c r="C3418" s="228" t="s">
        <v>4204</v>
      </c>
      <c r="D3418" s="228" t="s">
        <v>256</v>
      </c>
      <c r="E3418" s="228" t="s">
        <v>241</v>
      </c>
      <c r="F3418" s="228" t="s">
        <v>85</v>
      </c>
      <c r="G3418" s="228" t="s">
        <v>128</v>
      </c>
      <c r="H3418" s="228">
        <v>0</v>
      </c>
      <c r="I3418" s="228">
        <v>0</v>
      </c>
      <c r="J3418" s="228">
        <v>0</v>
      </c>
      <c r="K3418" s="228">
        <v>0</v>
      </c>
      <c r="L3418" s="231">
        <v>0</v>
      </c>
      <c r="N3418" s="119" t="str">
        <f t="shared" si="162"/>
        <v>840049-GSWHT-SM</v>
      </c>
      <c r="O3418" s="122" t="str">
        <f>IF(B3418="NET","",IF(B3418="","",IFERROR(VLOOKUP(N3418,EAN!$A:$B,2,FALSE),"MANGLER - MÅ OPPDATERE EAN-FANEN")))</f>
        <v>MANGLER - MÅ OPPDATERE EAN-FANEN</v>
      </c>
      <c r="P3418" s="119">
        <f t="shared" si="163"/>
        <v>0</v>
      </c>
      <c r="Q3418" s="119">
        <f t="shared" si="164"/>
        <v>0</v>
      </c>
    </row>
    <row r="3419" spans="1:17" x14ac:dyDescent="0.2">
      <c r="A3419" s="228">
        <v>840049</v>
      </c>
      <c r="B3419" s="228" t="s">
        <v>3615</v>
      </c>
      <c r="C3419" s="228" t="s">
        <v>4204</v>
      </c>
      <c r="D3419" s="228" t="s">
        <v>257</v>
      </c>
      <c r="E3419" s="228" t="s">
        <v>241</v>
      </c>
      <c r="F3419" s="228" t="s">
        <v>86</v>
      </c>
      <c r="G3419" s="228" t="s">
        <v>128</v>
      </c>
      <c r="H3419" s="228">
        <v>0</v>
      </c>
      <c r="I3419" s="228">
        <v>0</v>
      </c>
      <c r="J3419" s="228">
        <v>0</v>
      </c>
      <c r="K3419" s="228">
        <v>0</v>
      </c>
      <c r="L3419" s="231">
        <v>0</v>
      </c>
      <c r="N3419" s="119" t="str">
        <f t="shared" si="162"/>
        <v>840049-GSWHT-ML</v>
      </c>
      <c r="O3419" s="122" t="str">
        <f>IF(B3419="NET","",IF(B3419="","",IFERROR(VLOOKUP(N3419,EAN!$A:$B,2,FALSE),"MANGLER - MÅ OPPDATERE EAN-FANEN")))</f>
        <v>MANGLER - MÅ OPPDATERE EAN-FANEN</v>
      </c>
      <c r="P3419" s="119">
        <f t="shared" si="163"/>
        <v>0</v>
      </c>
      <c r="Q3419" s="119">
        <f t="shared" si="164"/>
        <v>0</v>
      </c>
    </row>
    <row r="3420" spans="1:17" x14ac:dyDescent="0.2">
      <c r="A3420" s="228">
        <v>840049</v>
      </c>
      <c r="B3420" s="228" t="s">
        <v>3615</v>
      </c>
      <c r="C3420" s="228" t="s">
        <v>4204</v>
      </c>
      <c r="D3420" s="228" t="s">
        <v>258</v>
      </c>
      <c r="E3420" s="228" t="s">
        <v>241</v>
      </c>
      <c r="F3420" s="228" t="s">
        <v>87</v>
      </c>
      <c r="G3420" s="228" t="s">
        <v>128</v>
      </c>
      <c r="H3420" s="228">
        <v>0</v>
      </c>
      <c r="I3420" s="228">
        <v>0</v>
      </c>
      <c r="J3420" s="228">
        <v>0</v>
      </c>
      <c r="K3420" s="228">
        <v>0</v>
      </c>
      <c r="L3420" s="231">
        <v>0</v>
      </c>
      <c r="N3420" s="119" t="str">
        <f t="shared" si="162"/>
        <v>840049-GSWHT-LXL</v>
      </c>
      <c r="O3420" s="122" t="str">
        <f>IF(B3420="NET","",IF(B3420="","",IFERROR(VLOOKUP(N3420,EAN!$A:$B,2,FALSE),"MANGLER - MÅ OPPDATERE EAN-FANEN")))</f>
        <v>MANGLER - MÅ OPPDATERE EAN-FANEN</v>
      </c>
      <c r="P3420" s="119">
        <f t="shared" si="163"/>
        <v>0</v>
      </c>
      <c r="Q3420" s="119">
        <f t="shared" si="164"/>
        <v>0</v>
      </c>
    </row>
    <row r="3421" spans="1:17" x14ac:dyDescent="0.2">
      <c r="A3421" s="228">
        <v>840049</v>
      </c>
      <c r="B3421" s="228" t="s">
        <v>3615</v>
      </c>
      <c r="C3421" s="228" t="s">
        <v>4204</v>
      </c>
      <c r="D3421" s="228" t="s">
        <v>3597</v>
      </c>
      <c r="E3421" s="228" t="s">
        <v>3598</v>
      </c>
      <c r="F3421" s="228" t="s">
        <v>85</v>
      </c>
      <c r="G3421" s="228" t="s">
        <v>504</v>
      </c>
      <c r="H3421" s="228">
        <v>1</v>
      </c>
      <c r="I3421" s="228">
        <v>1</v>
      </c>
      <c r="J3421" s="228">
        <v>1</v>
      </c>
      <c r="K3421" s="228">
        <v>1</v>
      </c>
      <c r="L3421" s="231">
        <v>1</v>
      </c>
      <c r="N3421" s="119" t="str">
        <f t="shared" si="162"/>
        <v>840049-MCORE-SM</v>
      </c>
      <c r="O3421" s="122" t="str">
        <f>IF(B3421="NET","",IF(B3421="","",IFERROR(VLOOKUP(N3421,EAN!$A:$B,2,FALSE),"MANGLER - MÅ OPPDATERE EAN-FANEN")))</f>
        <v>MANGLER - MÅ OPPDATERE EAN-FANEN</v>
      </c>
      <c r="P3421" s="119">
        <f t="shared" si="163"/>
        <v>1</v>
      </c>
      <c r="Q3421" s="119">
        <f t="shared" si="164"/>
        <v>1</v>
      </c>
    </row>
    <row r="3422" spans="1:17" x14ac:dyDescent="0.2">
      <c r="A3422" s="228">
        <v>840049</v>
      </c>
      <c r="B3422" s="228" t="s">
        <v>3615</v>
      </c>
      <c r="C3422" s="228" t="s">
        <v>4204</v>
      </c>
      <c r="D3422" s="228" t="s">
        <v>3599</v>
      </c>
      <c r="E3422" s="228" t="s">
        <v>3598</v>
      </c>
      <c r="F3422" s="228" t="s">
        <v>86</v>
      </c>
      <c r="G3422" s="228" t="s">
        <v>504</v>
      </c>
      <c r="H3422" s="228">
        <v>0</v>
      </c>
      <c r="I3422" s="228">
        <v>0</v>
      </c>
      <c r="J3422" s="228">
        <v>0</v>
      </c>
      <c r="K3422" s="228">
        <v>0</v>
      </c>
      <c r="L3422" s="231">
        <v>0</v>
      </c>
      <c r="N3422" s="119" t="str">
        <f t="shared" si="162"/>
        <v>840049-MCORE-ML</v>
      </c>
      <c r="O3422" s="122" t="str">
        <f>IF(B3422="NET","",IF(B3422="","",IFERROR(VLOOKUP(N3422,EAN!$A:$B,2,FALSE),"MANGLER - MÅ OPPDATERE EAN-FANEN")))</f>
        <v>MANGLER - MÅ OPPDATERE EAN-FANEN</v>
      </c>
      <c r="P3422" s="119">
        <f t="shared" si="163"/>
        <v>0</v>
      </c>
      <c r="Q3422" s="119">
        <f t="shared" si="164"/>
        <v>0</v>
      </c>
    </row>
    <row r="3423" spans="1:17" x14ac:dyDescent="0.2">
      <c r="A3423" s="228">
        <v>840049</v>
      </c>
      <c r="B3423" s="228" t="s">
        <v>3615</v>
      </c>
      <c r="C3423" s="228" t="s">
        <v>4204</v>
      </c>
      <c r="D3423" s="228" t="s">
        <v>3600</v>
      </c>
      <c r="E3423" s="228" t="s">
        <v>3601</v>
      </c>
      <c r="F3423" s="228" t="s">
        <v>85</v>
      </c>
      <c r="G3423" s="228" t="s">
        <v>504</v>
      </c>
      <c r="H3423" s="228">
        <v>0</v>
      </c>
      <c r="I3423" s="228">
        <v>0</v>
      </c>
      <c r="J3423" s="228">
        <v>0</v>
      </c>
      <c r="K3423" s="228">
        <v>0</v>
      </c>
      <c r="L3423" s="231">
        <v>0</v>
      </c>
      <c r="N3423" s="119" t="str">
        <f t="shared" si="162"/>
        <v>840049-MFORE-SM</v>
      </c>
      <c r="O3423" s="122" t="str">
        <f>IF(B3423="NET","",IF(B3423="","",IFERROR(VLOOKUP(N3423,EAN!$A:$B,2,FALSE),"MANGLER - MÅ OPPDATERE EAN-FANEN")))</f>
        <v>MANGLER - MÅ OPPDATERE EAN-FANEN</v>
      </c>
      <c r="P3423" s="119">
        <f t="shared" si="163"/>
        <v>0</v>
      </c>
      <c r="Q3423" s="119">
        <f t="shared" si="164"/>
        <v>0</v>
      </c>
    </row>
    <row r="3424" spans="1:17" x14ac:dyDescent="0.2">
      <c r="A3424" s="228">
        <v>840049</v>
      </c>
      <c r="B3424" s="228" t="s">
        <v>3615</v>
      </c>
      <c r="C3424" s="228" t="s">
        <v>4204</v>
      </c>
      <c r="D3424" s="228" t="s">
        <v>3602</v>
      </c>
      <c r="E3424" s="228" t="s">
        <v>3601</v>
      </c>
      <c r="F3424" s="228" t="s">
        <v>86</v>
      </c>
      <c r="G3424" s="228" t="s">
        <v>504</v>
      </c>
      <c r="H3424" s="228">
        <v>0</v>
      </c>
      <c r="I3424" s="228">
        <v>0</v>
      </c>
      <c r="J3424" s="228">
        <v>0</v>
      </c>
      <c r="K3424" s="228">
        <v>0</v>
      </c>
      <c r="L3424" s="231">
        <v>0</v>
      </c>
      <c r="N3424" s="119" t="str">
        <f t="shared" si="162"/>
        <v>840049-MFORE-ML</v>
      </c>
      <c r="O3424" s="122" t="str">
        <f>IF(B3424="NET","",IF(B3424="","",IFERROR(VLOOKUP(N3424,EAN!$A:$B,2,FALSE),"MANGLER - MÅ OPPDATERE EAN-FANEN")))</f>
        <v>MANGLER - MÅ OPPDATERE EAN-FANEN</v>
      </c>
      <c r="P3424" s="119">
        <f t="shared" si="163"/>
        <v>0</v>
      </c>
      <c r="Q3424" s="119">
        <f t="shared" si="164"/>
        <v>0</v>
      </c>
    </row>
    <row r="3425" spans="1:17" x14ac:dyDescent="0.2">
      <c r="A3425" s="228">
        <v>840049</v>
      </c>
      <c r="B3425" s="228" t="s">
        <v>3615</v>
      </c>
      <c r="C3425" s="228" t="s">
        <v>4204</v>
      </c>
      <c r="D3425" s="228" t="s">
        <v>3616</v>
      </c>
      <c r="E3425" s="228" t="s">
        <v>3601</v>
      </c>
      <c r="F3425" s="228" t="s">
        <v>87</v>
      </c>
      <c r="G3425" s="228" t="s">
        <v>504</v>
      </c>
      <c r="H3425" s="228">
        <v>0</v>
      </c>
      <c r="I3425" s="228">
        <v>0</v>
      </c>
      <c r="J3425" s="228">
        <v>0</v>
      </c>
      <c r="K3425" s="228">
        <v>0</v>
      </c>
      <c r="L3425" s="231">
        <v>0</v>
      </c>
      <c r="N3425" s="119" t="str">
        <f t="shared" si="162"/>
        <v>840049-MFORE-LXL</v>
      </c>
      <c r="O3425" s="122" t="str">
        <f>IF(B3425="NET","",IF(B3425="","",IFERROR(VLOOKUP(N3425,EAN!$A:$B,2,FALSE),"MANGLER - MÅ OPPDATERE EAN-FANEN")))</f>
        <v>MANGLER - MÅ OPPDATERE EAN-FANEN</v>
      </c>
      <c r="P3425" s="119">
        <f t="shared" si="163"/>
        <v>0</v>
      </c>
      <c r="Q3425" s="119">
        <f t="shared" si="164"/>
        <v>0</v>
      </c>
    </row>
    <row r="3426" spans="1:17" x14ac:dyDescent="0.2">
      <c r="A3426" s="228">
        <v>840049</v>
      </c>
      <c r="B3426" s="228" t="s">
        <v>3615</v>
      </c>
      <c r="C3426" s="228" t="s">
        <v>4204</v>
      </c>
      <c r="D3426" s="228" t="s">
        <v>3563</v>
      </c>
      <c r="E3426" s="228" t="s">
        <v>3564</v>
      </c>
      <c r="F3426" s="228" t="s">
        <v>85</v>
      </c>
      <c r="G3426" s="228" t="s">
        <v>504</v>
      </c>
      <c r="H3426" s="228">
        <v>1</v>
      </c>
      <c r="I3426" s="228">
        <v>1</v>
      </c>
      <c r="J3426" s="228">
        <v>1</v>
      </c>
      <c r="K3426" s="228">
        <v>1</v>
      </c>
      <c r="L3426" s="231">
        <v>1</v>
      </c>
      <c r="N3426" s="119" t="str">
        <f t="shared" si="162"/>
        <v>840049-MLRED-SM</v>
      </c>
      <c r="O3426" s="122" t="str">
        <f>IF(B3426="NET","",IF(B3426="","",IFERROR(VLOOKUP(N3426,EAN!$A:$B,2,FALSE),"MANGLER - MÅ OPPDATERE EAN-FANEN")))</f>
        <v>MANGLER - MÅ OPPDATERE EAN-FANEN</v>
      </c>
      <c r="P3426" s="119">
        <f t="shared" si="163"/>
        <v>1</v>
      </c>
      <c r="Q3426" s="119">
        <f t="shared" si="164"/>
        <v>1</v>
      </c>
    </row>
    <row r="3427" spans="1:17" x14ac:dyDescent="0.2">
      <c r="A3427" s="228">
        <v>840049</v>
      </c>
      <c r="B3427" s="228" t="s">
        <v>3615</v>
      </c>
      <c r="C3427" s="228" t="s">
        <v>4204</v>
      </c>
      <c r="D3427" s="228" t="s">
        <v>3565</v>
      </c>
      <c r="E3427" s="228" t="s">
        <v>3564</v>
      </c>
      <c r="F3427" s="228" t="s">
        <v>86</v>
      </c>
      <c r="G3427" s="228" t="s">
        <v>504</v>
      </c>
      <c r="H3427" s="228">
        <v>1</v>
      </c>
      <c r="I3427" s="228">
        <v>1</v>
      </c>
      <c r="J3427" s="228">
        <v>1</v>
      </c>
      <c r="K3427" s="228">
        <v>1</v>
      </c>
      <c r="L3427" s="231">
        <v>1</v>
      </c>
      <c r="N3427" s="119" t="str">
        <f t="shared" si="162"/>
        <v>840049-MLRED-ML</v>
      </c>
      <c r="O3427" s="122" t="str">
        <f>IF(B3427="NET","",IF(B3427="","",IFERROR(VLOOKUP(N3427,EAN!$A:$B,2,FALSE),"MANGLER - MÅ OPPDATERE EAN-FANEN")))</f>
        <v>MANGLER - MÅ OPPDATERE EAN-FANEN</v>
      </c>
      <c r="P3427" s="119">
        <f t="shared" si="163"/>
        <v>1</v>
      </c>
      <c r="Q3427" s="119">
        <f t="shared" si="164"/>
        <v>1</v>
      </c>
    </row>
    <row r="3428" spans="1:17" x14ac:dyDescent="0.2">
      <c r="A3428" s="228">
        <v>840049</v>
      </c>
      <c r="B3428" s="228" t="s">
        <v>3615</v>
      </c>
      <c r="C3428" s="228" t="s">
        <v>4204</v>
      </c>
      <c r="D3428" s="228" t="s">
        <v>3566</v>
      </c>
      <c r="E3428" s="228" t="s">
        <v>3564</v>
      </c>
      <c r="F3428" s="228" t="s">
        <v>87</v>
      </c>
      <c r="G3428" s="228" t="s">
        <v>504</v>
      </c>
      <c r="H3428" s="228">
        <v>0</v>
      </c>
      <c r="I3428" s="228">
        <v>0</v>
      </c>
      <c r="J3428" s="228">
        <v>0</v>
      </c>
      <c r="K3428" s="228">
        <v>0</v>
      </c>
      <c r="L3428" s="231">
        <v>0</v>
      </c>
      <c r="N3428" s="119" t="str">
        <f t="shared" si="162"/>
        <v>840049-MLRED-LXL</v>
      </c>
      <c r="O3428" s="122" t="str">
        <f>IF(B3428="NET","",IF(B3428="","",IFERROR(VLOOKUP(N3428,EAN!$A:$B,2,FALSE),"MANGLER - MÅ OPPDATERE EAN-FANEN")))</f>
        <v>MANGLER - MÅ OPPDATERE EAN-FANEN</v>
      </c>
      <c r="P3428" s="119">
        <f t="shared" si="163"/>
        <v>0</v>
      </c>
      <c r="Q3428" s="119">
        <f t="shared" si="164"/>
        <v>0</v>
      </c>
    </row>
    <row r="3429" spans="1:17" x14ac:dyDescent="0.2">
      <c r="A3429" s="228">
        <v>840049</v>
      </c>
      <c r="B3429" s="228" t="s">
        <v>3615</v>
      </c>
      <c r="C3429" s="228" t="s">
        <v>4204</v>
      </c>
      <c r="D3429" s="228" t="s">
        <v>517</v>
      </c>
      <c r="E3429" s="228" t="s">
        <v>518</v>
      </c>
      <c r="F3429" s="228" t="s">
        <v>85</v>
      </c>
      <c r="G3429" s="228" t="s">
        <v>504</v>
      </c>
      <c r="H3429" s="228">
        <v>2</v>
      </c>
      <c r="I3429" s="228">
        <v>2</v>
      </c>
      <c r="J3429" s="228">
        <v>2</v>
      </c>
      <c r="K3429" s="228">
        <v>2</v>
      </c>
      <c r="L3429" s="231">
        <v>2</v>
      </c>
      <c r="N3429" s="119" t="str">
        <f t="shared" si="162"/>
        <v>840049-MNGRY-SM</v>
      </c>
      <c r="O3429" s="122" t="str">
        <f>IF(B3429="NET","",IF(B3429="","",IFERROR(VLOOKUP(N3429,EAN!$A:$B,2,FALSE),"MANGLER - MÅ OPPDATERE EAN-FANEN")))</f>
        <v>MANGLER - MÅ OPPDATERE EAN-FANEN</v>
      </c>
      <c r="P3429" s="119">
        <f t="shared" si="163"/>
        <v>2</v>
      </c>
      <c r="Q3429" s="119">
        <f t="shared" si="164"/>
        <v>2</v>
      </c>
    </row>
    <row r="3430" spans="1:17" x14ac:dyDescent="0.2">
      <c r="A3430" s="228">
        <v>840049</v>
      </c>
      <c r="B3430" s="228" t="s">
        <v>3615</v>
      </c>
      <c r="C3430" s="228" t="s">
        <v>4204</v>
      </c>
      <c r="D3430" s="228" t="s">
        <v>519</v>
      </c>
      <c r="E3430" s="228" t="s">
        <v>518</v>
      </c>
      <c r="F3430" s="228" t="s">
        <v>86</v>
      </c>
      <c r="G3430" s="228" t="s">
        <v>504</v>
      </c>
      <c r="H3430" s="228">
        <v>0</v>
      </c>
      <c r="I3430" s="228">
        <v>0</v>
      </c>
      <c r="J3430" s="228">
        <v>0</v>
      </c>
      <c r="K3430" s="228">
        <v>0</v>
      </c>
      <c r="L3430" s="231">
        <v>0</v>
      </c>
      <c r="N3430" s="119" t="str">
        <f t="shared" si="162"/>
        <v>840049-MNGRY-ML</v>
      </c>
      <c r="O3430" s="122" t="str">
        <f>IF(B3430="NET","",IF(B3430="","",IFERROR(VLOOKUP(N3430,EAN!$A:$B,2,FALSE),"MANGLER - MÅ OPPDATERE EAN-FANEN")))</f>
        <v>MANGLER - MÅ OPPDATERE EAN-FANEN</v>
      </c>
      <c r="P3430" s="119">
        <f t="shared" si="163"/>
        <v>0</v>
      </c>
      <c r="Q3430" s="119">
        <f t="shared" si="164"/>
        <v>0</v>
      </c>
    </row>
    <row r="3431" spans="1:17" x14ac:dyDescent="0.2">
      <c r="A3431" s="228">
        <v>840049</v>
      </c>
      <c r="B3431" s="228" t="s">
        <v>3615</v>
      </c>
      <c r="C3431" s="228" t="s">
        <v>4204</v>
      </c>
      <c r="D3431" s="228" t="s">
        <v>520</v>
      </c>
      <c r="E3431" s="228" t="s">
        <v>518</v>
      </c>
      <c r="F3431" s="228" t="s">
        <v>87</v>
      </c>
      <c r="G3431" s="228" t="s">
        <v>504</v>
      </c>
      <c r="H3431" s="228">
        <v>0</v>
      </c>
      <c r="I3431" s="228">
        <v>0</v>
      </c>
      <c r="J3431" s="228">
        <v>0</v>
      </c>
      <c r="K3431" s="228">
        <v>0</v>
      </c>
      <c r="L3431" s="231">
        <v>0</v>
      </c>
      <c r="N3431" s="119" t="str">
        <f t="shared" si="162"/>
        <v>840049-MNGRY-LXL</v>
      </c>
      <c r="O3431" s="122" t="str">
        <f>IF(B3431="NET","",IF(B3431="","",IFERROR(VLOOKUP(N3431,EAN!$A:$B,2,FALSE),"MANGLER - MÅ OPPDATERE EAN-FANEN")))</f>
        <v>MANGLER - MÅ OPPDATERE EAN-FANEN</v>
      </c>
      <c r="P3431" s="119">
        <f t="shared" si="163"/>
        <v>0</v>
      </c>
      <c r="Q3431" s="119">
        <f t="shared" si="164"/>
        <v>0</v>
      </c>
    </row>
    <row r="3432" spans="1:17" x14ac:dyDescent="0.2">
      <c r="A3432" s="228">
        <v>840049</v>
      </c>
      <c r="B3432" s="228" t="s">
        <v>3615</v>
      </c>
      <c r="C3432" s="228" t="s">
        <v>4204</v>
      </c>
      <c r="D3432" s="228" t="s">
        <v>3617</v>
      </c>
      <c r="E3432" s="228" t="s">
        <v>3618</v>
      </c>
      <c r="F3432" s="228" t="s">
        <v>85</v>
      </c>
      <c r="G3432" s="228" t="s">
        <v>504</v>
      </c>
      <c r="H3432" s="228">
        <v>6</v>
      </c>
      <c r="I3432" s="228">
        <v>6</v>
      </c>
      <c r="J3432" s="228">
        <v>6</v>
      </c>
      <c r="K3432" s="228">
        <v>6</v>
      </c>
      <c r="L3432" s="231">
        <v>6</v>
      </c>
      <c r="N3432" s="119" t="str">
        <f t="shared" si="162"/>
        <v>840049-MPBLU-SM</v>
      </c>
      <c r="O3432" s="122" t="str">
        <f>IF(B3432="NET","",IF(B3432="","",IFERROR(VLOOKUP(N3432,EAN!$A:$B,2,FALSE),"MANGLER - MÅ OPPDATERE EAN-FANEN")))</f>
        <v>MANGLER - MÅ OPPDATERE EAN-FANEN</v>
      </c>
      <c r="P3432" s="119">
        <f t="shared" si="163"/>
        <v>6</v>
      </c>
      <c r="Q3432" s="119">
        <f t="shared" si="164"/>
        <v>6</v>
      </c>
    </row>
    <row r="3433" spans="1:17" x14ac:dyDescent="0.2">
      <c r="A3433" s="228">
        <v>840049</v>
      </c>
      <c r="B3433" s="228" t="s">
        <v>3615</v>
      </c>
      <c r="C3433" s="228" t="s">
        <v>4204</v>
      </c>
      <c r="D3433" s="228" t="s">
        <v>3619</v>
      </c>
      <c r="E3433" s="228" t="s">
        <v>3618</v>
      </c>
      <c r="F3433" s="228" t="s">
        <v>86</v>
      </c>
      <c r="G3433" s="228" t="s">
        <v>504</v>
      </c>
      <c r="H3433" s="228">
        <v>0</v>
      </c>
      <c r="I3433" s="228">
        <v>0</v>
      </c>
      <c r="J3433" s="228">
        <v>0</v>
      </c>
      <c r="K3433" s="228">
        <v>0</v>
      </c>
      <c r="L3433" s="231">
        <v>0</v>
      </c>
      <c r="N3433" s="119" t="str">
        <f t="shared" si="162"/>
        <v>840049-MPBLU-ML</v>
      </c>
      <c r="O3433" s="122" t="str">
        <f>IF(B3433="NET","",IF(B3433="","",IFERROR(VLOOKUP(N3433,EAN!$A:$B,2,FALSE),"MANGLER - MÅ OPPDATERE EAN-FANEN")))</f>
        <v>MANGLER - MÅ OPPDATERE EAN-FANEN</v>
      </c>
      <c r="P3433" s="119">
        <f t="shared" si="163"/>
        <v>0</v>
      </c>
      <c r="Q3433" s="119">
        <f t="shared" si="164"/>
        <v>0</v>
      </c>
    </row>
    <row r="3434" spans="1:17" x14ac:dyDescent="0.2">
      <c r="A3434" s="228">
        <v>840049</v>
      </c>
      <c r="B3434" s="228" t="s">
        <v>3615</v>
      </c>
      <c r="C3434" s="228" t="s">
        <v>4204</v>
      </c>
      <c r="D3434" s="228" t="s">
        <v>3620</v>
      </c>
      <c r="E3434" s="228" t="s">
        <v>3618</v>
      </c>
      <c r="F3434" s="228" t="s">
        <v>87</v>
      </c>
      <c r="G3434" s="228" t="s">
        <v>504</v>
      </c>
      <c r="H3434" s="228">
        <v>0</v>
      </c>
      <c r="I3434" s="228">
        <v>0</v>
      </c>
      <c r="J3434" s="228">
        <v>0</v>
      </c>
      <c r="K3434" s="228">
        <v>0</v>
      </c>
      <c r="L3434" s="231">
        <v>0</v>
      </c>
      <c r="N3434" s="119" t="str">
        <f t="shared" si="162"/>
        <v>840049-MPBLU-LXL</v>
      </c>
      <c r="O3434" s="122" t="str">
        <f>IF(B3434="NET","",IF(B3434="","",IFERROR(VLOOKUP(N3434,EAN!$A:$B,2,FALSE),"MANGLER - MÅ OPPDATERE EAN-FANEN")))</f>
        <v>MANGLER - MÅ OPPDATERE EAN-FANEN</v>
      </c>
      <c r="P3434" s="119">
        <f t="shared" si="163"/>
        <v>0</v>
      </c>
      <c r="Q3434" s="119">
        <f t="shared" si="164"/>
        <v>0</v>
      </c>
    </row>
    <row r="3435" spans="1:17" x14ac:dyDescent="0.2">
      <c r="A3435" s="228">
        <v>840049</v>
      </c>
      <c r="B3435" s="228" t="s">
        <v>3615</v>
      </c>
      <c r="C3435" s="228" t="s">
        <v>4204</v>
      </c>
      <c r="D3435" s="228" t="s">
        <v>213</v>
      </c>
      <c r="E3435" s="228" t="s">
        <v>197</v>
      </c>
      <c r="F3435" s="228" t="s">
        <v>85</v>
      </c>
      <c r="G3435" s="228" t="s">
        <v>504</v>
      </c>
      <c r="H3435" s="228">
        <v>0</v>
      </c>
      <c r="I3435" s="228">
        <v>0</v>
      </c>
      <c r="J3435" s="228">
        <v>0</v>
      </c>
      <c r="K3435" s="228">
        <v>0</v>
      </c>
      <c r="L3435" s="231">
        <v>0</v>
      </c>
      <c r="N3435" s="119" t="str">
        <f t="shared" si="162"/>
        <v>840049-MSBMC-SM</v>
      </c>
      <c r="O3435" s="122" t="str">
        <f>IF(B3435="NET","",IF(B3435="","",IFERROR(VLOOKUP(N3435,EAN!$A:$B,2,FALSE),"MANGLER - MÅ OPPDATERE EAN-FANEN")))</f>
        <v>MANGLER - MÅ OPPDATERE EAN-FANEN</v>
      </c>
      <c r="P3435" s="119">
        <f t="shared" si="163"/>
        <v>0</v>
      </c>
      <c r="Q3435" s="119">
        <f t="shared" si="164"/>
        <v>0</v>
      </c>
    </row>
    <row r="3436" spans="1:17" x14ac:dyDescent="0.2">
      <c r="A3436" s="228">
        <v>840049</v>
      </c>
      <c r="B3436" s="228" t="s">
        <v>3615</v>
      </c>
      <c r="C3436" s="228" t="s">
        <v>4204</v>
      </c>
      <c r="D3436" s="228" t="s">
        <v>214</v>
      </c>
      <c r="E3436" s="228" t="s">
        <v>197</v>
      </c>
      <c r="F3436" s="228" t="s">
        <v>86</v>
      </c>
      <c r="G3436" s="228" t="s">
        <v>504</v>
      </c>
      <c r="H3436" s="228">
        <v>1</v>
      </c>
      <c r="I3436" s="228">
        <v>1</v>
      </c>
      <c r="J3436" s="228">
        <v>1</v>
      </c>
      <c r="K3436" s="228">
        <v>1</v>
      </c>
      <c r="L3436" s="231">
        <v>1</v>
      </c>
      <c r="N3436" s="119" t="str">
        <f t="shared" si="162"/>
        <v>840049-MSBMC-ML</v>
      </c>
      <c r="O3436" s="122" t="str">
        <f>IF(B3436="NET","",IF(B3436="","",IFERROR(VLOOKUP(N3436,EAN!$A:$B,2,FALSE),"MANGLER - MÅ OPPDATERE EAN-FANEN")))</f>
        <v>MANGLER - MÅ OPPDATERE EAN-FANEN</v>
      </c>
      <c r="P3436" s="119">
        <f t="shared" si="163"/>
        <v>1</v>
      </c>
      <c r="Q3436" s="119">
        <f t="shared" si="164"/>
        <v>1</v>
      </c>
    </row>
    <row r="3437" spans="1:17" x14ac:dyDescent="0.2">
      <c r="A3437" s="228">
        <v>840049</v>
      </c>
      <c r="B3437" s="228" t="s">
        <v>3615</v>
      </c>
      <c r="C3437" s="228" t="s">
        <v>4204</v>
      </c>
      <c r="D3437" s="228" t="s">
        <v>215</v>
      </c>
      <c r="E3437" s="228" t="s">
        <v>197</v>
      </c>
      <c r="F3437" s="228" t="s">
        <v>87</v>
      </c>
      <c r="G3437" s="228" t="s">
        <v>504</v>
      </c>
      <c r="H3437" s="228">
        <v>0</v>
      </c>
      <c r="I3437" s="228">
        <v>0</v>
      </c>
      <c r="J3437" s="228">
        <v>0</v>
      </c>
      <c r="K3437" s="228">
        <v>0</v>
      </c>
      <c r="L3437" s="231">
        <v>0</v>
      </c>
      <c r="N3437" s="119" t="str">
        <f t="shared" si="162"/>
        <v>840049-MSBMC-LXL</v>
      </c>
      <c r="O3437" s="122" t="str">
        <f>IF(B3437="NET","",IF(B3437="","",IFERROR(VLOOKUP(N3437,EAN!$A:$B,2,FALSE),"MANGLER - MÅ OPPDATERE EAN-FANEN")))</f>
        <v>MANGLER - MÅ OPPDATERE EAN-FANEN</v>
      </c>
      <c r="P3437" s="119">
        <f t="shared" si="163"/>
        <v>0</v>
      </c>
      <c r="Q3437" s="119">
        <f t="shared" si="164"/>
        <v>0</v>
      </c>
    </row>
    <row r="3438" spans="1:17" x14ac:dyDescent="0.2">
      <c r="A3438" s="228">
        <v>840049</v>
      </c>
      <c r="B3438" s="228" t="s">
        <v>3615</v>
      </c>
      <c r="C3438" s="228" t="s">
        <v>4204</v>
      </c>
      <c r="D3438" s="228" t="s">
        <v>3578</v>
      </c>
      <c r="E3438" s="228" t="s">
        <v>94</v>
      </c>
      <c r="F3438" s="228" t="s">
        <v>85</v>
      </c>
      <c r="G3438" s="228" t="s">
        <v>504</v>
      </c>
      <c r="H3438" s="228">
        <v>4</v>
      </c>
      <c r="I3438" s="228">
        <v>4</v>
      </c>
      <c r="J3438" s="228">
        <v>4</v>
      </c>
      <c r="K3438" s="228">
        <v>4</v>
      </c>
      <c r="L3438" s="231">
        <v>4</v>
      </c>
      <c r="N3438" s="119" t="str">
        <f t="shared" si="162"/>
        <v>840049-NAVY-SM</v>
      </c>
      <c r="O3438" s="122" t="str">
        <f>IF(B3438="NET","",IF(B3438="","",IFERROR(VLOOKUP(N3438,EAN!$A:$B,2,FALSE),"MANGLER - MÅ OPPDATERE EAN-FANEN")))</f>
        <v>MANGLER - MÅ OPPDATERE EAN-FANEN</v>
      </c>
      <c r="P3438" s="119">
        <f t="shared" si="163"/>
        <v>4</v>
      </c>
      <c r="Q3438" s="119">
        <f t="shared" si="164"/>
        <v>4</v>
      </c>
    </row>
    <row r="3439" spans="1:17" x14ac:dyDescent="0.2">
      <c r="A3439" s="228">
        <v>840049</v>
      </c>
      <c r="B3439" s="228" t="s">
        <v>3615</v>
      </c>
      <c r="C3439" s="228" t="s">
        <v>4204</v>
      </c>
      <c r="D3439" s="228" t="s">
        <v>3579</v>
      </c>
      <c r="E3439" s="228" t="s">
        <v>94</v>
      </c>
      <c r="F3439" s="228" t="s">
        <v>86</v>
      </c>
      <c r="G3439" s="228" t="s">
        <v>504</v>
      </c>
      <c r="H3439" s="228">
        <v>0</v>
      </c>
      <c r="I3439" s="228">
        <v>0</v>
      </c>
      <c r="J3439" s="228">
        <v>0</v>
      </c>
      <c r="K3439" s="228">
        <v>0</v>
      </c>
      <c r="L3439" s="231">
        <v>0</v>
      </c>
      <c r="N3439" s="119" t="str">
        <f t="shared" si="162"/>
        <v>840049-NAVY-ML</v>
      </c>
      <c r="O3439" s="122" t="str">
        <f>IF(B3439="NET","",IF(B3439="","",IFERROR(VLOOKUP(N3439,EAN!$A:$B,2,FALSE),"MANGLER - MÅ OPPDATERE EAN-FANEN")))</f>
        <v>MANGLER - MÅ OPPDATERE EAN-FANEN</v>
      </c>
      <c r="P3439" s="119">
        <f t="shared" si="163"/>
        <v>0</v>
      </c>
      <c r="Q3439" s="119">
        <f t="shared" si="164"/>
        <v>0</v>
      </c>
    </row>
    <row r="3440" spans="1:17" x14ac:dyDescent="0.2">
      <c r="A3440" s="228">
        <v>840049</v>
      </c>
      <c r="B3440" s="228" t="s">
        <v>3615</v>
      </c>
      <c r="C3440" s="228" t="s">
        <v>4204</v>
      </c>
      <c r="D3440" s="228" t="s">
        <v>3580</v>
      </c>
      <c r="E3440" s="228" t="s">
        <v>94</v>
      </c>
      <c r="F3440" s="228" t="s">
        <v>87</v>
      </c>
      <c r="G3440" s="228" t="s">
        <v>504</v>
      </c>
      <c r="H3440" s="228">
        <v>0</v>
      </c>
      <c r="I3440" s="228">
        <v>0</v>
      </c>
      <c r="J3440" s="228">
        <v>0</v>
      </c>
      <c r="K3440" s="228">
        <v>0</v>
      </c>
      <c r="L3440" s="231">
        <v>0</v>
      </c>
      <c r="N3440" s="119" t="str">
        <f t="shared" si="162"/>
        <v>840049-NAVY-LXL</v>
      </c>
      <c r="O3440" s="122" t="str">
        <f>IF(B3440="NET","",IF(B3440="","",IFERROR(VLOOKUP(N3440,EAN!$A:$B,2,FALSE),"MANGLER - MÅ OPPDATERE EAN-FANEN")))</f>
        <v>MANGLER - MÅ OPPDATERE EAN-FANEN</v>
      </c>
      <c r="P3440" s="119">
        <f t="shared" si="163"/>
        <v>0</v>
      </c>
      <c r="Q3440" s="119">
        <f t="shared" si="164"/>
        <v>0</v>
      </c>
    </row>
    <row r="3441" spans="1:17" x14ac:dyDescent="0.2">
      <c r="A3441" s="228">
        <v>840049</v>
      </c>
      <c r="B3441" s="228" t="s">
        <v>3615</v>
      </c>
      <c r="C3441" s="228" t="s">
        <v>4204</v>
      </c>
      <c r="D3441" s="228" t="s">
        <v>3581</v>
      </c>
      <c r="E3441" s="228" t="s">
        <v>95</v>
      </c>
      <c r="F3441" s="228" t="s">
        <v>85</v>
      </c>
      <c r="G3441" s="228" t="s">
        <v>504</v>
      </c>
      <c r="H3441" s="228">
        <v>2</v>
      </c>
      <c r="I3441" s="228">
        <v>2</v>
      </c>
      <c r="J3441" s="228">
        <v>2</v>
      </c>
      <c r="K3441" s="228">
        <v>2</v>
      </c>
      <c r="L3441" s="231">
        <v>2</v>
      </c>
      <c r="N3441" s="119" t="str">
        <f t="shared" si="162"/>
        <v>840049-OEDRB-SM</v>
      </c>
      <c r="O3441" s="122" t="str">
        <f>IF(B3441="NET","",IF(B3441="","",IFERROR(VLOOKUP(N3441,EAN!$A:$B,2,FALSE),"MANGLER - MÅ OPPDATERE EAN-FANEN")))</f>
        <v>MANGLER - MÅ OPPDATERE EAN-FANEN</v>
      </c>
      <c r="P3441" s="119">
        <f t="shared" si="163"/>
        <v>2</v>
      </c>
      <c r="Q3441" s="119">
        <f t="shared" si="164"/>
        <v>2</v>
      </c>
    </row>
    <row r="3442" spans="1:17" x14ac:dyDescent="0.2">
      <c r="A3442" s="228">
        <v>840049</v>
      </c>
      <c r="B3442" s="228" t="s">
        <v>3615</v>
      </c>
      <c r="C3442" s="228" t="s">
        <v>4204</v>
      </c>
      <c r="D3442" s="228" t="s">
        <v>3582</v>
      </c>
      <c r="E3442" s="228" t="s">
        <v>95</v>
      </c>
      <c r="F3442" s="228" t="s">
        <v>86</v>
      </c>
      <c r="G3442" s="228" t="s">
        <v>504</v>
      </c>
      <c r="H3442" s="228">
        <v>0</v>
      </c>
      <c r="I3442" s="228">
        <v>0</v>
      </c>
      <c r="J3442" s="228">
        <v>0</v>
      </c>
      <c r="K3442" s="228">
        <v>0</v>
      </c>
      <c r="L3442" s="231">
        <v>0</v>
      </c>
      <c r="N3442" s="119" t="str">
        <f t="shared" si="162"/>
        <v>840049-OEDRB-ML</v>
      </c>
      <c r="O3442" s="122" t="str">
        <f>IF(B3442="NET","",IF(B3442="","",IFERROR(VLOOKUP(N3442,EAN!$A:$B,2,FALSE),"MANGLER - MÅ OPPDATERE EAN-FANEN")))</f>
        <v>MANGLER - MÅ OPPDATERE EAN-FANEN</v>
      </c>
      <c r="P3442" s="119">
        <f t="shared" si="163"/>
        <v>0</v>
      </c>
      <c r="Q3442" s="119">
        <f t="shared" si="164"/>
        <v>0</v>
      </c>
    </row>
    <row r="3443" spans="1:17" x14ac:dyDescent="0.2">
      <c r="A3443" s="228">
        <v>840049</v>
      </c>
      <c r="B3443" s="228" t="s">
        <v>3615</v>
      </c>
      <c r="C3443" s="228" t="s">
        <v>4204</v>
      </c>
      <c r="D3443" s="228" t="s">
        <v>3583</v>
      </c>
      <c r="E3443" s="228" t="s">
        <v>95</v>
      </c>
      <c r="F3443" s="228" t="s">
        <v>87</v>
      </c>
      <c r="G3443" s="228" t="s">
        <v>504</v>
      </c>
      <c r="H3443" s="228">
        <v>0</v>
      </c>
      <c r="I3443" s="228">
        <v>0</v>
      </c>
      <c r="J3443" s="228">
        <v>0</v>
      </c>
      <c r="K3443" s="228">
        <v>0</v>
      </c>
      <c r="L3443" s="231">
        <v>0</v>
      </c>
      <c r="N3443" s="119" t="str">
        <f t="shared" si="162"/>
        <v>840049-OEDRB-LXL</v>
      </c>
      <c r="O3443" s="122" t="str">
        <f>IF(B3443="NET","",IF(B3443="","",IFERROR(VLOOKUP(N3443,EAN!$A:$B,2,FALSE),"MANGLER - MÅ OPPDATERE EAN-FANEN")))</f>
        <v>MANGLER - MÅ OPPDATERE EAN-FANEN</v>
      </c>
      <c r="P3443" s="119">
        <f t="shared" si="163"/>
        <v>0</v>
      </c>
      <c r="Q3443" s="119">
        <f t="shared" si="164"/>
        <v>0</v>
      </c>
    </row>
    <row r="3444" spans="1:17" x14ac:dyDescent="0.2">
      <c r="A3444" s="229">
        <v>840051</v>
      </c>
      <c r="B3444" s="228" t="s">
        <v>248</v>
      </c>
      <c r="C3444" s="228"/>
      <c r="D3444" s="228"/>
      <c r="E3444" s="228"/>
      <c r="F3444" s="228"/>
      <c r="G3444" s="228"/>
      <c r="H3444" s="229">
        <v>202226</v>
      </c>
      <c r="I3444" s="229">
        <v>202227</v>
      </c>
      <c r="J3444" s="229">
        <v>202228</v>
      </c>
      <c r="K3444" s="229">
        <v>202229</v>
      </c>
      <c r="L3444" s="232">
        <v>202234</v>
      </c>
      <c r="N3444" s="119" t="str">
        <f t="shared" si="162"/>
        <v>840051-</v>
      </c>
      <c r="O3444" s="122" t="str">
        <f>IF(B3444="NET","",IF(B3444="","",IFERROR(VLOOKUP(N3444,EAN!$A:$B,2,FALSE),"MANGLER - MÅ OPPDATERE EAN-FANEN")))</f>
        <v/>
      </c>
      <c r="P3444" s="119">
        <f t="shared" si="163"/>
        <v>202226</v>
      </c>
      <c r="Q3444" s="119">
        <f t="shared" si="164"/>
        <v>202234</v>
      </c>
    </row>
    <row r="3445" spans="1:17" x14ac:dyDescent="0.2">
      <c r="A3445" s="228">
        <v>840051</v>
      </c>
      <c r="B3445" s="228" t="s">
        <v>426</v>
      </c>
      <c r="C3445" s="228" t="s">
        <v>4204</v>
      </c>
      <c r="D3445" s="228" t="s">
        <v>3622</v>
      </c>
      <c r="E3445" s="228" t="s">
        <v>3623</v>
      </c>
      <c r="F3445" s="228" t="s">
        <v>85</v>
      </c>
      <c r="G3445" s="228" t="s">
        <v>504</v>
      </c>
      <c r="H3445" s="228">
        <v>0</v>
      </c>
      <c r="I3445" s="228">
        <v>0</v>
      </c>
      <c r="J3445" s="228">
        <v>0</v>
      </c>
      <c r="K3445" s="228">
        <v>0</v>
      </c>
      <c r="L3445" s="231">
        <v>0</v>
      </c>
      <c r="N3445" s="119" t="str">
        <f t="shared" si="162"/>
        <v>840051-AQMNE-SM</v>
      </c>
      <c r="O3445" s="122" t="str">
        <f>IF(B3445="NET","",IF(B3445="","",IFERROR(VLOOKUP(N3445,EAN!$A:$B,2,FALSE),"MANGLER - MÅ OPPDATERE EAN-FANEN")))</f>
        <v>MANGLER - MÅ OPPDATERE EAN-FANEN</v>
      </c>
      <c r="P3445" s="119">
        <f t="shared" si="163"/>
        <v>0</v>
      </c>
      <c r="Q3445" s="119">
        <f t="shared" si="164"/>
        <v>0</v>
      </c>
    </row>
    <row r="3446" spans="1:17" x14ac:dyDescent="0.2">
      <c r="A3446" s="228">
        <v>840051</v>
      </c>
      <c r="B3446" s="228" t="s">
        <v>426</v>
      </c>
      <c r="C3446" s="228" t="s">
        <v>4204</v>
      </c>
      <c r="D3446" s="228" t="s">
        <v>3624</v>
      </c>
      <c r="E3446" s="228" t="s">
        <v>3623</v>
      </c>
      <c r="F3446" s="228" t="s">
        <v>86</v>
      </c>
      <c r="G3446" s="228" t="s">
        <v>504</v>
      </c>
      <c r="H3446" s="228">
        <v>0</v>
      </c>
      <c r="I3446" s="228">
        <v>0</v>
      </c>
      <c r="J3446" s="228">
        <v>0</v>
      </c>
      <c r="K3446" s="228">
        <v>0</v>
      </c>
      <c r="L3446" s="231">
        <v>0</v>
      </c>
      <c r="N3446" s="119" t="str">
        <f t="shared" si="162"/>
        <v>840051-AQMNE-ML</v>
      </c>
      <c r="O3446" s="122" t="str">
        <f>IF(B3446="NET","",IF(B3446="","",IFERROR(VLOOKUP(N3446,EAN!$A:$B,2,FALSE),"MANGLER - MÅ OPPDATERE EAN-FANEN")))</f>
        <v>MANGLER - MÅ OPPDATERE EAN-FANEN</v>
      </c>
      <c r="P3446" s="119">
        <f t="shared" si="163"/>
        <v>0</v>
      </c>
      <c r="Q3446" s="119">
        <f t="shared" si="164"/>
        <v>0</v>
      </c>
    </row>
    <row r="3447" spans="1:17" x14ac:dyDescent="0.2">
      <c r="A3447" s="228">
        <v>840051</v>
      </c>
      <c r="B3447" s="228" t="s">
        <v>426</v>
      </c>
      <c r="C3447" s="228" t="s">
        <v>4204</v>
      </c>
      <c r="D3447" s="228" t="s">
        <v>3625</v>
      </c>
      <c r="E3447" s="228" t="s">
        <v>3623</v>
      </c>
      <c r="F3447" s="228" t="s">
        <v>87</v>
      </c>
      <c r="G3447" s="228" t="s">
        <v>504</v>
      </c>
      <c r="H3447" s="228">
        <v>0</v>
      </c>
      <c r="I3447" s="228">
        <v>0</v>
      </c>
      <c r="J3447" s="228">
        <v>0</v>
      </c>
      <c r="K3447" s="228">
        <v>0</v>
      </c>
      <c r="L3447" s="231">
        <v>0</v>
      </c>
      <c r="N3447" s="119" t="str">
        <f t="shared" si="162"/>
        <v>840051-AQMNE-LXL</v>
      </c>
      <c r="O3447" s="122" t="str">
        <f>IF(B3447="NET","",IF(B3447="","",IFERROR(VLOOKUP(N3447,EAN!$A:$B,2,FALSE),"MANGLER - MÅ OPPDATERE EAN-FANEN")))</f>
        <v>MANGLER - MÅ OPPDATERE EAN-FANEN</v>
      </c>
      <c r="P3447" s="119">
        <f t="shared" si="163"/>
        <v>0</v>
      </c>
      <c r="Q3447" s="119">
        <f t="shared" si="164"/>
        <v>0</v>
      </c>
    </row>
    <row r="3448" spans="1:17" x14ac:dyDescent="0.2">
      <c r="A3448" s="228">
        <v>840051</v>
      </c>
      <c r="B3448" s="228" t="s">
        <v>426</v>
      </c>
      <c r="C3448" s="228" t="s">
        <v>4204</v>
      </c>
      <c r="D3448" s="228" t="s">
        <v>3626</v>
      </c>
      <c r="E3448" s="228" t="s">
        <v>3623</v>
      </c>
      <c r="F3448" s="228" t="s">
        <v>99</v>
      </c>
      <c r="G3448" s="228" t="s">
        <v>504</v>
      </c>
      <c r="H3448" s="228">
        <v>1</v>
      </c>
      <c r="I3448" s="228">
        <v>1</v>
      </c>
      <c r="J3448" s="228">
        <v>1</v>
      </c>
      <c r="K3448" s="228">
        <v>1</v>
      </c>
      <c r="L3448" s="231">
        <v>1</v>
      </c>
      <c r="N3448" s="119" t="str">
        <f t="shared" si="162"/>
        <v>840051-AQMNE-XXL</v>
      </c>
      <c r="O3448" s="122" t="str">
        <f>IF(B3448="NET","",IF(B3448="","",IFERROR(VLOOKUP(N3448,EAN!$A:$B,2,FALSE),"MANGLER - MÅ OPPDATERE EAN-FANEN")))</f>
        <v>MANGLER - MÅ OPPDATERE EAN-FANEN</v>
      </c>
      <c r="P3448" s="119">
        <f t="shared" si="163"/>
        <v>1</v>
      </c>
      <c r="Q3448" s="119">
        <f t="shared" si="164"/>
        <v>1</v>
      </c>
    </row>
    <row r="3449" spans="1:17" x14ac:dyDescent="0.2">
      <c r="A3449" s="228">
        <v>840051</v>
      </c>
      <c r="B3449" s="228" t="s">
        <v>426</v>
      </c>
      <c r="C3449" s="228" t="s">
        <v>4204</v>
      </c>
      <c r="D3449" s="228" t="s">
        <v>3627</v>
      </c>
      <c r="E3449" s="228" t="s">
        <v>526</v>
      </c>
      <c r="F3449" s="228" t="s">
        <v>85</v>
      </c>
      <c r="G3449" s="228" t="s">
        <v>128</v>
      </c>
      <c r="H3449" s="228">
        <v>1</v>
      </c>
      <c r="I3449" s="228">
        <v>1</v>
      </c>
      <c r="J3449" s="228">
        <v>1</v>
      </c>
      <c r="K3449" s="228">
        <v>1</v>
      </c>
      <c r="L3449" s="231">
        <v>1</v>
      </c>
      <c r="N3449" s="119" t="str">
        <f t="shared" si="162"/>
        <v>840051-BTGRY-SM</v>
      </c>
      <c r="O3449" s="122" t="str">
        <f>IF(B3449="NET","",IF(B3449="","",IFERROR(VLOOKUP(N3449,EAN!$A:$B,2,FALSE),"MANGLER - MÅ OPPDATERE EAN-FANEN")))</f>
        <v>MANGLER - MÅ OPPDATERE EAN-FANEN</v>
      </c>
      <c r="P3449" s="119">
        <f t="shared" si="163"/>
        <v>1</v>
      </c>
      <c r="Q3449" s="119">
        <f t="shared" si="164"/>
        <v>1</v>
      </c>
    </row>
    <row r="3450" spans="1:17" x14ac:dyDescent="0.2">
      <c r="A3450" s="228">
        <v>840051</v>
      </c>
      <c r="B3450" s="228" t="s">
        <v>426</v>
      </c>
      <c r="C3450" s="228" t="s">
        <v>4204</v>
      </c>
      <c r="D3450" s="228" t="s">
        <v>3628</v>
      </c>
      <c r="E3450" s="228" t="s">
        <v>526</v>
      </c>
      <c r="F3450" s="228" t="s">
        <v>86</v>
      </c>
      <c r="G3450" s="228" t="s">
        <v>128</v>
      </c>
      <c r="H3450" s="228">
        <v>3</v>
      </c>
      <c r="I3450" s="228">
        <v>3</v>
      </c>
      <c r="J3450" s="228">
        <v>3</v>
      </c>
      <c r="K3450" s="228">
        <v>3</v>
      </c>
      <c r="L3450" s="231">
        <v>3</v>
      </c>
      <c r="N3450" s="119" t="str">
        <f t="shared" si="162"/>
        <v>840051-BTGRY-ML</v>
      </c>
      <c r="O3450" s="122" t="str">
        <f>IF(B3450="NET","",IF(B3450="","",IFERROR(VLOOKUP(N3450,EAN!$A:$B,2,FALSE),"MANGLER - MÅ OPPDATERE EAN-FANEN")))</f>
        <v>MANGLER - MÅ OPPDATERE EAN-FANEN</v>
      </c>
      <c r="P3450" s="119">
        <f t="shared" si="163"/>
        <v>3</v>
      </c>
      <c r="Q3450" s="119">
        <f t="shared" si="164"/>
        <v>3</v>
      </c>
    </row>
    <row r="3451" spans="1:17" x14ac:dyDescent="0.2">
      <c r="A3451" s="228">
        <v>840051</v>
      </c>
      <c r="B3451" s="228" t="s">
        <v>426</v>
      </c>
      <c r="C3451" s="228" t="s">
        <v>4204</v>
      </c>
      <c r="D3451" s="228" t="s">
        <v>3629</v>
      </c>
      <c r="E3451" s="228" t="s">
        <v>526</v>
      </c>
      <c r="F3451" s="228" t="s">
        <v>87</v>
      </c>
      <c r="G3451" s="228" t="s">
        <v>128</v>
      </c>
      <c r="H3451" s="228">
        <v>0</v>
      </c>
      <c r="I3451" s="228">
        <v>0</v>
      </c>
      <c r="J3451" s="228">
        <v>0</v>
      </c>
      <c r="K3451" s="228">
        <v>0</v>
      </c>
      <c r="L3451" s="231">
        <v>0</v>
      </c>
      <c r="N3451" s="119" t="str">
        <f t="shared" si="162"/>
        <v>840051-BTGRY-LXL</v>
      </c>
      <c r="O3451" s="122" t="str">
        <f>IF(B3451="NET","",IF(B3451="","",IFERROR(VLOOKUP(N3451,EAN!$A:$B,2,FALSE),"MANGLER - MÅ OPPDATERE EAN-FANEN")))</f>
        <v>MANGLER - MÅ OPPDATERE EAN-FANEN</v>
      </c>
      <c r="P3451" s="119">
        <f t="shared" si="163"/>
        <v>0</v>
      </c>
      <c r="Q3451" s="119">
        <f t="shared" si="164"/>
        <v>0</v>
      </c>
    </row>
    <row r="3452" spans="1:17" x14ac:dyDescent="0.2">
      <c r="A3452" s="228">
        <v>840051</v>
      </c>
      <c r="B3452" s="228" t="s">
        <v>426</v>
      </c>
      <c r="C3452" s="228" t="s">
        <v>4204</v>
      </c>
      <c r="D3452" s="228" t="s">
        <v>3630</v>
      </c>
      <c r="E3452" s="228" t="s">
        <v>526</v>
      </c>
      <c r="F3452" s="228" t="s">
        <v>99</v>
      </c>
      <c r="G3452" s="228" t="s">
        <v>128</v>
      </c>
      <c r="H3452" s="228">
        <v>52</v>
      </c>
      <c r="I3452" s="228">
        <v>52</v>
      </c>
      <c r="J3452" s="228">
        <v>52</v>
      </c>
      <c r="K3452" s="228">
        <v>52</v>
      </c>
      <c r="L3452" s="231">
        <v>52</v>
      </c>
      <c r="N3452" s="119" t="str">
        <f t="shared" si="162"/>
        <v>840051-BTGRY-XXL</v>
      </c>
      <c r="O3452" s="122" t="str">
        <f>IF(B3452="NET","",IF(B3452="","",IFERROR(VLOOKUP(N3452,EAN!$A:$B,2,FALSE),"MANGLER - MÅ OPPDATERE EAN-FANEN")))</f>
        <v>MANGLER - MÅ OPPDATERE EAN-FANEN</v>
      </c>
      <c r="P3452" s="119">
        <f t="shared" si="163"/>
        <v>52</v>
      </c>
      <c r="Q3452" s="119">
        <f t="shared" si="164"/>
        <v>52</v>
      </c>
    </row>
    <row r="3453" spans="1:17" x14ac:dyDescent="0.2">
      <c r="A3453" s="228">
        <v>840051</v>
      </c>
      <c r="B3453" s="228" t="s">
        <v>426</v>
      </c>
      <c r="C3453" s="228" t="s">
        <v>4204</v>
      </c>
      <c r="D3453" s="228" t="s">
        <v>249</v>
      </c>
      <c r="E3453" s="228" t="s">
        <v>240</v>
      </c>
      <c r="F3453" s="228" t="s">
        <v>85</v>
      </c>
      <c r="G3453" s="228" t="s">
        <v>128</v>
      </c>
      <c r="H3453" s="228">
        <v>11</v>
      </c>
      <c r="I3453" s="228">
        <v>11</v>
      </c>
      <c r="J3453" s="228">
        <v>11</v>
      </c>
      <c r="K3453" s="228">
        <v>11</v>
      </c>
      <c r="L3453" s="231">
        <v>11</v>
      </c>
      <c r="N3453" s="119" t="str">
        <f t="shared" si="162"/>
        <v>840051-DTBLK-SM</v>
      </c>
      <c r="O3453" s="122" t="str">
        <f>IF(B3453="NET","",IF(B3453="","",IFERROR(VLOOKUP(N3453,EAN!$A:$B,2,FALSE),"MANGLER - MÅ OPPDATERE EAN-FANEN")))</f>
        <v>MANGLER - MÅ OPPDATERE EAN-FANEN</v>
      </c>
      <c r="P3453" s="119">
        <f t="shared" si="163"/>
        <v>11</v>
      </c>
      <c r="Q3453" s="119">
        <f t="shared" si="164"/>
        <v>11</v>
      </c>
    </row>
    <row r="3454" spans="1:17" x14ac:dyDescent="0.2">
      <c r="A3454" s="228">
        <v>840051</v>
      </c>
      <c r="B3454" s="228" t="s">
        <v>426</v>
      </c>
      <c r="C3454" s="228" t="s">
        <v>4204</v>
      </c>
      <c r="D3454" s="228" t="s">
        <v>250</v>
      </c>
      <c r="E3454" s="228" t="s">
        <v>240</v>
      </c>
      <c r="F3454" s="228" t="s">
        <v>86</v>
      </c>
      <c r="G3454" s="228" t="s">
        <v>128</v>
      </c>
      <c r="H3454" s="228">
        <v>2</v>
      </c>
      <c r="I3454" s="228">
        <v>2</v>
      </c>
      <c r="J3454" s="228">
        <v>2</v>
      </c>
      <c r="K3454" s="228">
        <v>2</v>
      </c>
      <c r="L3454" s="231">
        <v>2</v>
      </c>
      <c r="N3454" s="119" t="str">
        <f t="shared" si="162"/>
        <v>840051-DTBLK-ML</v>
      </c>
      <c r="O3454" s="122" t="str">
        <f>IF(B3454="NET","",IF(B3454="","",IFERROR(VLOOKUP(N3454,EAN!$A:$B,2,FALSE),"MANGLER - MÅ OPPDATERE EAN-FANEN")))</f>
        <v>MANGLER - MÅ OPPDATERE EAN-FANEN</v>
      </c>
      <c r="P3454" s="119">
        <f t="shared" si="163"/>
        <v>2</v>
      </c>
      <c r="Q3454" s="119">
        <f t="shared" si="164"/>
        <v>2</v>
      </c>
    </row>
    <row r="3455" spans="1:17" x14ac:dyDescent="0.2">
      <c r="A3455" s="228">
        <v>840051</v>
      </c>
      <c r="B3455" s="228" t="s">
        <v>426</v>
      </c>
      <c r="C3455" s="228" t="s">
        <v>4204</v>
      </c>
      <c r="D3455" s="228" t="s">
        <v>251</v>
      </c>
      <c r="E3455" s="228" t="s">
        <v>240</v>
      </c>
      <c r="F3455" s="228" t="s">
        <v>87</v>
      </c>
      <c r="G3455" s="228" t="s">
        <v>128</v>
      </c>
      <c r="H3455" s="228">
        <v>2</v>
      </c>
      <c r="I3455" s="228">
        <v>2</v>
      </c>
      <c r="J3455" s="228">
        <v>2</v>
      </c>
      <c r="K3455" s="228">
        <v>2</v>
      </c>
      <c r="L3455" s="231">
        <v>2</v>
      </c>
      <c r="N3455" s="119" t="str">
        <f t="shared" si="162"/>
        <v>840051-DTBLK-LXL</v>
      </c>
      <c r="O3455" s="122" t="str">
        <f>IF(B3455="NET","",IF(B3455="","",IFERROR(VLOOKUP(N3455,EAN!$A:$B,2,FALSE),"MANGLER - MÅ OPPDATERE EAN-FANEN")))</f>
        <v>MANGLER - MÅ OPPDATERE EAN-FANEN</v>
      </c>
      <c r="P3455" s="119">
        <f t="shared" si="163"/>
        <v>2</v>
      </c>
      <c r="Q3455" s="119">
        <f t="shared" si="164"/>
        <v>2</v>
      </c>
    </row>
    <row r="3456" spans="1:17" x14ac:dyDescent="0.2">
      <c r="A3456" s="228">
        <v>840051</v>
      </c>
      <c r="B3456" s="228" t="s">
        <v>426</v>
      </c>
      <c r="C3456" s="228" t="s">
        <v>4204</v>
      </c>
      <c r="D3456" s="228" t="s">
        <v>3632</v>
      </c>
      <c r="E3456" s="228" t="s">
        <v>240</v>
      </c>
      <c r="F3456" s="228" t="s">
        <v>99</v>
      </c>
      <c r="G3456" s="228" t="s">
        <v>128</v>
      </c>
      <c r="H3456" s="228">
        <v>0</v>
      </c>
      <c r="I3456" s="228">
        <v>0</v>
      </c>
      <c r="J3456" s="228">
        <v>0</v>
      </c>
      <c r="K3456" s="228">
        <v>0</v>
      </c>
      <c r="L3456" s="231">
        <v>0</v>
      </c>
      <c r="N3456" s="119" t="str">
        <f t="shared" si="162"/>
        <v>840051-DTBLK-XXL</v>
      </c>
      <c r="O3456" s="122" t="str">
        <f>IF(B3456="NET","",IF(B3456="","",IFERROR(VLOOKUP(N3456,EAN!$A:$B,2,FALSE),"MANGLER - MÅ OPPDATERE EAN-FANEN")))</f>
        <v>MANGLER - MÅ OPPDATERE EAN-FANEN</v>
      </c>
      <c r="P3456" s="119">
        <f t="shared" si="163"/>
        <v>0</v>
      </c>
      <c r="Q3456" s="119">
        <f t="shared" si="164"/>
        <v>0</v>
      </c>
    </row>
    <row r="3457" spans="1:17" x14ac:dyDescent="0.2">
      <c r="A3457" s="228">
        <v>840051</v>
      </c>
      <c r="B3457" s="228" t="s">
        <v>426</v>
      </c>
      <c r="C3457" s="228" t="s">
        <v>4204</v>
      </c>
      <c r="D3457" s="228" t="s">
        <v>3639</v>
      </c>
      <c r="E3457" s="228" t="s">
        <v>3640</v>
      </c>
      <c r="F3457" s="228" t="s">
        <v>85</v>
      </c>
      <c r="G3457" s="228" t="s">
        <v>504</v>
      </c>
      <c r="H3457" s="228">
        <v>0</v>
      </c>
      <c r="I3457" s="228">
        <v>0</v>
      </c>
      <c r="J3457" s="228">
        <v>0</v>
      </c>
      <c r="K3457" s="228">
        <v>0</v>
      </c>
      <c r="L3457" s="231">
        <v>0</v>
      </c>
      <c r="N3457" s="119" t="str">
        <f t="shared" si="162"/>
        <v>840051-GSBLK-SM</v>
      </c>
      <c r="O3457" s="122" t="str">
        <f>IF(B3457="NET","",IF(B3457="","",IFERROR(VLOOKUP(N3457,EAN!$A:$B,2,FALSE),"MANGLER - MÅ OPPDATERE EAN-FANEN")))</f>
        <v>MANGLER - MÅ OPPDATERE EAN-FANEN</v>
      </c>
      <c r="P3457" s="119">
        <f t="shared" si="163"/>
        <v>0</v>
      </c>
      <c r="Q3457" s="119">
        <f t="shared" si="164"/>
        <v>0</v>
      </c>
    </row>
    <row r="3458" spans="1:17" x14ac:dyDescent="0.2">
      <c r="A3458" s="228">
        <v>840051</v>
      </c>
      <c r="B3458" s="228" t="s">
        <v>426</v>
      </c>
      <c r="C3458" s="228" t="s">
        <v>4204</v>
      </c>
      <c r="D3458" s="228" t="s">
        <v>3641</v>
      </c>
      <c r="E3458" s="228" t="s">
        <v>3640</v>
      </c>
      <c r="F3458" s="228" t="s">
        <v>86</v>
      </c>
      <c r="G3458" s="228" t="s">
        <v>504</v>
      </c>
      <c r="H3458" s="228">
        <v>0</v>
      </c>
      <c r="I3458" s="228">
        <v>0</v>
      </c>
      <c r="J3458" s="228">
        <v>0</v>
      </c>
      <c r="K3458" s="228">
        <v>0</v>
      </c>
      <c r="L3458" s="231">
        <v>0</v>
      </c>
      <c r="N3458" s="119" t="str">
        <f t="shared" si="162"/>
        <v>840051-GSBLK-ML</v>
      </c>
      <c r="O3458" s="122" t="str">
        <f>IF(B3458="NET","",IF(B3458="","",IFERROR(VLOOKUP(N3458,EAN!$A:$B,2,FALSE),"MANGLER - MÅ OPPDATERE EAN-FANEN")))</f>
        <v>MANGLER - MÅ OPPDATERE EAN-FANEN</v>
      </c>
      <c r="P3458" s="119">
        <f t="shared" si="163"/>
        <v>0</v>
      </c>
      <c r="Q3458" s="119">
        <f t="shared" si="164"/>
        <v>0</v>
      </c>
    </row>
    <row r="3459" spans="1:17" x14ac:dyDescent="0.2">
      <c r="A3459" s="228">
        <v>840051</v>
      </c>
      <c r="B3459" s="228" t="s">
        <v>426</v>
      </c>
      <c r="C3459" s="228" t="s">
        <v>4204</v>
      </c>
      <c r="D3459" s="228" t="s">
        <v>3642</v>
      </c>
      <c r="E3459" s="228" t="s">
        <v>3640</v>
      </c>
      <c r="F3459" s="228" t="s">
        <v>87</v>
      </c>
      <c r="G3459" s="228" t="s">
        <v>504</v>
      </c>
      <c r="H3459" s="228">
        <v>0</v>
      </c>
      <c r="I3459" s="228">
        <v>0</v>
      </c>
      <c r="J3459" s="228">
        <v>0</v>
      </c>
      <c r="K3459" s="228">
        <v>0</v>
      </c>
      <c r="L3459" s="231">
        <v>0</v>
      </c>
      <c r="N3459" s="119" t="str">
        <f t="shared" si="162"/>
        <v>840051-GSBLK-LXL</v>
      </c>
      <c r="O3459" s="122" t="str">
        <f>IF(B3459="NET","",IF(B3459="","",IFERROR(VLOOKUP(N3459,EAN!$A:$B,2,FALSE),"MANGLER - MÅ OPPDATERE EAN-FANEN")))</f>
        <v>MANGLER - MÅ OPPDATERE EAN-FANEN</v>
      </c>
      <c r="P3459" s="119">
        <f t="shared" si="163"/>
        <v>0</v>
      </c>
      <c r="Q3459" s="119">
        <f t="shared" si="164"/>
        <v>0</v>
      </c>
    </row>
    <row r="3460" spans="1:17" x14ac:dyDescent="0.2">
      <c r="A3460" s="228">
        <v>840051</v>
      </c>
      <c r="B3460" s="228" t="s">
        <v>426</v>
      </c>
      <c r="C3460" s="228" t="s">
        <v>4204</v>
      </c>
      <c r="D3460" s="228" t="s">
        <v>256</v>
      </c>
      <c r="E3460" s="228" t="s">
        <v>241</v>
      </c>
      <c r="F3460" s="228" t="s">
        <v>85</v>
      </c>
      <c r="G3460" s="228" t="s">
        <v>128</v>
      </c>
      <c r="H3460" s="228">
        <v>0</v>
      </c>
      <c r="I3460" s="228">
        <v>0</v>
      </c>
      <c r="J3460" s="228">
        <v>0</v>
      </c>
      <c r="K3460" s="228">
        <v>0</v>
      </c>
      <c r="L3460" s="231">
        <v>0</v>
      </c>
      <c r="N3460" s="119" t="str">
        <f t="shared" si="162"/>
        <v>840051-GSWHT-SM</v>
      </c>
      <c r="O3460" s="122" t="str">
        <f>IF(B3460="NET","",IF(B3460="","",IFERROR(VLOOKUP(N3460,EAN!$A:$B,2,FALSE),"MANGLER - MÅ OPPDATERE EAN-FANEN")))</f>
        <v>MANGLER - MÅ OPPDATERE EAN-FANEN</v>
      </c>
      <c r="P3460" s="119">
        <f t="shared" si="163"/>
        <v>0</v>
      </c>
      <c r="Q3460" s="119">
        <f t="shared" si="164"/>
        <v>0</v>
      </c>
    </row>
    <row r="3461" spans="1:17" x14ac:dyDescent="0.2">
      <c r="A3461" s="228">
        <v>840051</v>
      </c>
      <c r="B3461" s="228" t="s">
        <v>426</v>
      </c>
      <c r="C3461" s="228" t="s">
        <v>4204</v>
      </c>
      <c r="D3461" s="228" t="s">
        <v>257</v>
      </c>
      <c r="E3461" s="228" t="s">
        <v>241</v>
      </c>
      <c r="F3461" s="228" t="s">
        <v>86</v>
      </c>
      <c r="G3461" s="228" t="s">
        <v>128</v>
      </c>
      <c r="H3461" s="228">
        <v>4</v>
      </c>
      <c r="I3461" s="228">
        <v>4</v>
      </c>
      <c r="J3461" s="228">
        <v>4</v>
      </c>
      <c r="K3461" s="228">
        <v>4</v>
      </c>
      <c r="L3461" s="231">
        <v>4</v>
      </c>
      <c r="N3461" s="119" t="str">
        <f t="shared" si="162"/>
        <v>840051-GSWHT-ML</v>
      </c>
      <c r="O3461" s="122" t="str">
        <f>IF(B3461="NET","",IF(B3461="","",IFERROR(VLOOKUP(N3461,EAN!$A:$B,2,FALSE),"MANGLER - MÅ OPPDATERE EAN-FANEN")))</f>
        <v>MANGLER - MÅ OPPDATERE EAN-FANEN</v>
      </c>
      <c r="P3461" s="119">
        <f t="shared" si="163"/>
        <v>4</v>
      </c>
      <c r="Q3461" s="119">
        <f t="shared" si="164"/>
        <v>4</v>
      </c>
    </row>
    <row r="3462" spans="1:17" x14ac:dyDescent="0.2">
      <c r="A3462" s="228">
        <v>840051</v>
      </c>
      <c r="B3462" s="228" t="s">
        <v>426</v>
      </c>
      <c r="C3462" s="228" t="s">
        <v>4204</v>
      </c>
      <c r="D3462" s="228" t="s">
        <v>258</v>
      </c>
      <c r="E3462" s="228" t="s">
        <v>241</v>
      </c>
      <c r="F3462" s="228" t="s">
        <v>87</v>
      </c>
      <c r="G3462" s="228" t="s">
        <v>128</v>
      </c>
      <c r="H3462" s="228">
        <v>2</v>
      </c>
      <c r="I3462" s="228">
        <v>2</v>
      </c>
      <c r="J3462" s="228">
        <v>2</v>
      </c>
      <c r="K3462" s="228">
        <v>2</v>
      </c>
      <c r="L3462" s="231">
        <v>2</v>
      </c>
      <c r="N3462" s="119" t="str">
        <f t="shared" si="162"/>
        <v>840051-GSWHT-LXL</v>
      </c>
      <c r="O3462" s="122" t="str">
        <f>IF(B3462="NET","",IF(B3462="","",IFERROR(VLOOKUP(N3462,EAN!$A:$B,2,FALSE),"MANGLER - MÅ OPPDATERE EAN-FANEN")))</f>
        <v>MANGLER - MÅ OPPDATERE EAN-FANEN</v>
      </c>
      <c r="P3462" s="119">
        <f t="shared" si="163"/>
        <v>2</v>
      </c>
      <c r="Q3462" s="119">
        <f t="shared" si="164"/>
        <v>2</v>
      </c>
    </row>
    <row r="3463" spans="1:17" x14ac:dyDescent="0.2">
      <c r="A3463" s="228">
        <v>840051</v>
      </c>
      <c r="B3463" s="228" t="s">
        <v>426</v>
      </c>
      <c r="C3463" s="228" t="s">
        <v>4204</v>
      </c>
      <c r="D3463" s="228" t="s">
        <v>3643</v>
      </c>
      <c r="E3463" s="228" t="s">
        <v>241</v>
      </c>
      <c r="F3463" s="228" t="s">
        <v>99</v>
      </c>
      <c r="G3463" s="228" t="s">
        <v>128</v>
      </c>
      <c r="H3463" s="228">
        <v>0</v>
      </c>
      <c r="I3463" s="228">
        <v>0</v>
      </c>
      <c r="J3463" s="228">
        <v>0</v>
      </c>
      <c r="K3463" s="228">
        <v>0</v>
      </c>
      <c r="L3463" s="231">
        <v>0</v>
      </c>
      <c r="N3463" s="119" t="str">
        <f t="shared" si="162"/>
        <v>840051-GSWHT-XXL</v>
      </c>
      <c r="O3463" s="122" t="str">
        <f>IF(B3463="NET","",IF(B3463="","",IFERROR(VLOOKUP(N3463,EAN!$A:$B,2,FALSE),"MANGLER - MÅ OPPDATERE EAN-FANEN")))</f>
        <v>MANGLER - MÅ OPPDATERE EAN-FANEN</v>
      </c>
      <c r="P3463" s="119">
        <f t="shared" si="163"/>
        <v>0</v>
      </c>
      <c r="Q3463" s="119">
        <f t="shared" si="164"/>
        <v>0</v>
      </c>
    </row>
    <row r="3464" spans="1:17" x14ac:dyDescent="0.2">
      <c r="A3464" s="228">
        <v>840051</v>
      </c>
      <c r="B3464" s="228" t="s">
        <v>426</v>
      </c>
      <c r="C3464" s="228" t="s">
        <v>4204</v>
      </c>
      <c r="D3464" s="228" t="s">
        <v>3644</v>
      </c>
      <c r="E3464" s="228" t="s">
        <v>3645</v>
      </c>
      <c r="F3464" s="228" t="s">
        <v>85</v>
      </c>
      <c r="G3464" s="228" t="s">
        <v>504</v>
      </c>
      <c r="H3464" s="228">
        <v>0</v>
      </c>
      <c r="I3464" s="228">
        <v>0</v>
      </c>
      <c r="J3464" s="228">
        <v>0</v>
      </c>
      <c r="K3464" s="228">
        <v>0</v>
      </c>
      <c r="L3464" s="231">
        <v>0</v>
      </c>
      <c r="N3464" s="119" t="str">
        <f t="shared" si="162"/>
        <v>840051-HDGRN-SM</v>
      </c>
      <c r="O3464" s="122" t="str">
        <f>IF(B3464="NET","",IF(B3464="","",IFERROR(VLOOKUP(N3464,EAN!$A:$B,2,FALSE),"MANGLER - MÅ OPPDATERE EAN-FANEN")))</f>
        <v>MANGLER - MÅ OPPDATERE EAN-FANEN</v>
      </c>
      <c r="P3464" s="119">
        <f t="shared" si="163"/>
        <v>0</v>
      </c>
      <c r="Q3464" s="119">
        <f t="shared" si="164"/>
        <v>0</v>
      </c>
    </row>
    <row r="3465" spans="1:17" x14ac:dyDescent="0.2">
      <c r="A3465" s="228">
        <v>840051</v>
      </c>
      <c r="B3465" s="228" t="s">
        <v>426</v>
      </c>
      <c r="C3465" s="228" t="s">
        <v>4204</v>
      </c>
      <c r="D3465" s="228" t="s">
        <v>3646</v>
      </c>
      <c r="E3465" s="228" t="s">
        <v>3645</v>
      </c>
      <c r="F3465" s="228" t="s">
        <v>86</v>
      </c>
      <c r="G3465" s="228" t="s">
        <v>504</v>
      </c>
      <c r="H3465" s="228">
        <v>0</v>
      </c>
      <c r="I3465" s="228">
        <v>0</v>
      </c>
      <c r="J3465" s="228">
        <v>0</v>
      </c>
      <c r="K3465" s="228">
        <v>0</v>
      </c>
      <c r="L3465" s="231">
        <v>0</v>
      </c>
      <c r="N3465" s="119" t="str">
        <f t="shared" si="162"/>
        <v>840051-HDGRN-ML</v>
      </c>
      <c r="O3465" s="122" t="str">
        <f>IF(B3465="NET","",IF(B3465="","",IFERROR(VLOOKUP(N3465,EAN!$A:$B,2,FALSE),"MANGLER - MÅ OPPDATERE EAN-FANEN")))</f>
        <v>MANGLER - MÅ OPPDATERE EAN-FANEN</v>
      </c>
      <c r="P3465" s="119">
        <f t="shared" si="163"/>
        <v>0</v>
      </c>
      <c r="Q3465" s="119">
        <f t="shared" si="164"/>
        <v>0</v>
      </c>
    </row>
    <row r="3466" spans="1:17" x14ac:dyDescent="0.2">
      <c r="A3466" s="228">
        <v>840051</v>
      </c>
      <c r="B3466" s="228" t="s">
        <v>426</v>
      </c>
      <c r="C3466" s="228" t="s">
        <v>4204</v>
      </c>
      <c r="D3466" s="228" t="s">
        <v>3647</v>
      </c>
      <c r="E3466" s="228" t="s">
        <v>3645</v>
      </c>
      <c r="F3466" s="228" t="s">
        <v>87</v>
      </c>
      <c r="G3466" s="228" t="s">
        <v>504</v>
      </c>
      <c r="H3466" s="228">
        <v>0</v>
      </c>
      <c r="I3466" s="228">
        <v>0</v>
      </c>
      <c r="J3466" s="228">
        <v>0</v>
      </c>
      <c r="K3466" s="228">
        <v>0</v>
      </c>
      <c r="L3466" s="231">
        <v>0</v>
      </c>
      <c r="N3466" s="119" t="str">
        <f t="shared" si="162"/>
        <v>840051-HDGRN-LXL</v>
      </c>
      <c r="O3466" s="122" t="str">
        <f>IF(B3466="NET","",IF(B3466="","",IFERROR(VLOOKUP(N3466,EAN!$A:$B,2,FALSE),"MANGLER - MÅ OPPDATERE EAN-FANEN")))</f>
        <v>MANGLER - MÅ OPPDATERE EAN-FANEN</v>
      </c>
      <c r="P3466" s="119">
        <f t="shared" si="163"/>
        <v>0</v>
      </c>
      <c r="Q3466" s="119">
        <f t="shared" si="164"/>
        <v>0</v>
      </c>
    </row>
    <row r="3467" spans="1:17" x14ac:dyDescent="0.2">
      <c r="A3467" s="228">
        <v>840051</v>
      </c>
      <c r="B3467" s="228" t="s">
        <v>426</v>
      </c>
      <c r="C3467" s="228" t="s">
        <v>4204</v>
      </c>
      <c r="D3467" s="228" t="s">
        <v>3648</v>
      </c>
      <c r="E3467" s="228" t="s">
        <v>3645</v>
      </c>
      <c r="F3467" s="228" t="s">
        <v>99</v>
      </c>
      <c r="G3467" s="228" t="s">
        <v>504</v>
      </c>
      <c r="H3467" s="228">
        <v>14</v>
      </c>
      <c r="I3467" s="228">
        <v>14</v>
      </c>
      <c r="J3467" s="228">
        <v>14</v>
      </c>
      <c r="K3467" s="228">
        <v>14</v>
      </c>
      <c r="L3467" s="231">
        <v>14</v>
      </c>
      <c r="N3467" s="119" t="str">
        <f t="shared" si="162"/>
        <v>840051-HDGRN-XXL</v>
      </c>
      <c r="O3467" s="122" t="str">
        <f>IF(B3467="NET","",IF(B3467="","",IFERROR(VLOOKUP(N3467,EAN!$A:$B,2,FALSE),"MANGLER - MÅ OPPDATERE EAN-FANEN")))</f>
        <v>MANGLER - MÅ OPPDATERE EAN-FANEN</v>
      </c>
      <c r="P3467" s="119">
        <f t="shared" si="163"/>
        <v>14</v>
      </c>
      <c r="Q3467" s="119">
        <f t="shared" si="164"/>
        <v>14</v>
      </c>
    </row>
    <row r="3468" spans="1:17" x14ac:dyDescent="0.2">
      <c r="A3468" s="228">
        <v>840051</v>
      </c>
      <c r="B3468" s="228" t="s">
        <v>426</v>
      </c>
      <c r="C3468" s="228" t="s">
        <v>4204</v>
      </c>
      <c r="D3468" s="228" t="s">
        <v>3651</v>
      </c>
      <c r="E3468" s="228" t="s">
        <v>3650</v>
      </c>
      <c r="F3468" s="228" t="s">
        <v>85</v>
      </c>
      <c r="G3468" s="228" t="s">
        <v>504</v>
      </c>
      <c r="H3468" s="228">
        <v>0</v>
      </c>
      <c r="I3468" s="228">
        <v>0</v>
      </c>
      <c r="J3468" s="228">
        <v>0</v>
      </c>
      <c r="K3468" s="228">
        <v>0</v>
      </c>
      <c r="L3468" s="231">
        <v>0</v>
      </c>
      <c r="N3468" s="119" t="str">
        <f t="shared" si="162"/>
        <v>840051-LTRED-SM</v>
      </c>
      <c r="O3468" s="122" t="str">
        <f>IF(B3468="NET","",IF(B3468="","",IFERROR(VLOOKUP(N3468,EAN!$A:$B,2,FALSE),"MANGLER - MÅ OPPDATERE EAN-FANEN")))</f>
        <v>MANGLER - MÅ OPPDATERE EAN-FANEN</v>
      </c>
      <c r="P3468" s="119">
        <f t="shared" si="163"/>
        <v>0</v>
      </c>
      <c r="Q3468" s="119">
        <f t="shared" si="164"/>
        <v>0</v>
      </c>
    </row>
    <row r="3469" spans="1:17" x14ac:dyDescent="0.2">
      <c r="A3469" s="228">
        <v>840051</v>
      </c>
      <c r="B3469" s="228" t="s">
        <v>426</v>
      </c>
      <c r="C3469" s="228" t="s">
        <v>4204</v>
      </c>
      <c r="D3469" s="228" t="s">
        <v>3652</v>
      </c>
      <c r="E3469" s="228" t="s">
        <v>3650</v>
      </c>
      <c r="F3469" s="228" t="s">
        <v>86</v>
      </c>
      <c r="G3469" s="228" t="s">
        <v>504</v>
      </c>
      <c r="H3469" s="228">
        <v>0</v>
      </c>
      <c r="I3469" s="228">
        <v>0</v>
      </c>
      <c r="J3469" s="228">
        <v>0</v>
      </c>
      <c r="K3469" s="228">
        <v>0</v>
      </c>
      <c r="L3469" s="231">
        <v>0</v>
      </c>
      <c r="N3469" s="119" t="str">
        <f t="shared" si="162"/>
        <v>840051-LTRED-ML</v>
      </c>
      <c r="O3469" s="122" t="str">
        <f>IF(B3469="NET","",IF(B3469="","",IFERROR(VLOOKUP(N3469,EAN!$A:$B,2,FALSE),"MANGLER - MÅ OPPDATERE EAN-FANEN")))</f>
        <v>MANGLER - MÅ OPPDATERE EAN-FANEN</v>
      </c>
      <c r="P3469" s="119">
        <f t="shared" si="163"/>
        <v>0</v>
      </c>
      <c r="Q3469" s="119">
        <f t="shared" si="164"/>
        <v>0</v>
      </c>
    </row>
    <row r="3470" spans="1:17" x14ac:dyDescent="0.2">
      <c r="A3470" s="228">
        <v>840051</v>
      </c>
      <c r="B3470" s="228" t="s">
        <v>426</v>
      </c>
      <c r="C3470" s="228" t="s">
        <v>4204</v>
      </c>
      <c r="D3470" s="228" t="s">
        <v>3653</v>
      </c>
      <c r="E3470" s="228" t="s">
        <v>3650</v>
      </c>
      <c r="F3470" s="228" t="s">
        <v>87</v>
      </c>
      <c r="G3470" s="228" t="s">
        <v>504</v>
      </c>
      <c r="H3470" s="228">
        <v>0</v>
      </c>
      <c r="I3470" s="228">
        <v>0</v>
      </c>
      <c r="J3470" s="228">
        <v>0</v>
      </c>
      <c r="K3470" s="228">
        <v>0</v>
      </c>
      <c r="L3470" s="231">
        <v>0</v>
      </c>
      <c r="N3470" s="119" t="str">
        <f t="shared" si="162"/>
        <v>840051-LTRED-LXL</v>
      </c>
      <c r="O3470" s="122" t="str">
        <f>IF(B3470="NET","",IF(B3470="","",IFERROR(VLOOKUP(N3470,EAN!$A:$B,2,FALSE),"MANGLER - MÅ OPPDATERE EAN-FANEN")))</f>
        <v>MANGLER - MÅ OPPDATERE EAN-FANEN</v>
      </c>
      <c r="P3470" s="119">
        <f t="shared" si="163"/>
        <v>0</v>
      </c>
      <c r="Q3470" s="119">
        <f t="shared" si="164"/>
        <v>0</v>
      </c>
    </row>
    <row r="3471" spans="1:17" x14ac:dyDescent="0.2">
      <c r="A3471" s="228">
        <v>840051</v>
      </c>
      <c r="B3471" s="228" t="s">
        <v>426</v>
      </c>
      <c r="C3471" s="228" t="s">
        <v>4204</v>
      </c>
      <c r="D3471" s="228" t="s">
        <v>3649</v>
      </c>
      <c r="E3471" s="228" t="s">
        <v>3650</v>
      </c>
      <c r="F3471" s="228" t="s">
        <v>99</v>
      </c>
      <c r="G3471" s="228" t="s">
        <v>504</v>
      </c>
      <c r="H3471" s="228">
        <v>0</v>
      </c>
      <c r="I3471" s="228">
        <v>0</v>
      </c>
      <c r="J3471" s="228">
        <v>0</v>
      </c>
      <c r="K3471" s="228">
        <v>0</v>
      </c>
      <c r="L3471" s="231">
        <v>0</v>
      </c>
      <c r="N3471" s="119" t="str">
        <f t="shared" si="162"/>
        <v>840051-LTRED-XXL</v>
      </c>
      <c r="O3471" s="122" t="str">
        <f>IF(B3471="NET","",IF(B3471="","",IFERROR(VLOOKUP(N3471,EAN!$A:$B,2,FALSE),"MANGLER - MÅ OPPDATERE EAN-FANEN")))</f>
        <v>MANGLER - MÅ OPPDATERE EAN-FANEN</v>
      </c>
      <c r="P3471" s="119">
        <f t="shared" si="163"/>
        <v>0</v>
      </c>
      <c r="Q3471" s="119">
        <f t="shared" si="164"/>
        <v>0</v>
      </c>
    </row>
    <row r="3472" spans="1:17" x14ac:dyDescent="0.2">
      <c r="A3472" s="228">
        <v>840051</v>
      </c>
      <c r="B3472" s="228" t="s">
        <v>426</v>
      </c>
      <c r="C3472" s="228" t="s">
        <v>4204</v>
      </c>
      <c r="D3472" s="228" t="s">
        <v>3656</v>
      </c>
      <c r="E3472" s="228" t="s">
        <v>3552</v>
      </c>
      <c r="F3472" s="228" t="s">
        <v>99</v>
      </c>
      <c r="G3472" s="228" t="s">
        <v>128</v>
      </c>
      <c r="H3472" s="228">
        <v>3</v>
      </c>
      <c r="I3472" s="228">
        <v>3</v>
      </c>
      <c r="J3472" s="228">
        <v>3</v>
      </c>
      <c r="K3472" s="228">
        <v>3</v>
      </c>
      <c r="L3472" s="231">
        <v>3</v>
      </c>
      <c r="N3472" s="119" t="str">
        <f t="shared" si="162"/>
        <v>840051-MBBLU-XXL</v>
      </c>
      <c r="O3472" s="122" t="str">
        <f>IF(B3472="NET","",IF(B3472="","",IFERROR(VLOOKUP(N3472,EAN!$A:$B,2,FALSE),"MANGLER - MÅ OPPDATERE EAN-FANEN")))</f>
        <v>MANGLER - MÅ OPPDATERE EAN-FANEN</v>
      </c>
      <c r="P3472" s="119">
        <f t="shared" si="163"/>
        <v>3</v>
      </c>
      <c r="Q3472" s="119">
        <f t="shared" si="164"/>
        <v>3</v>
      </c>
    </row>
    <row r="3473" spans="1:17" x14ac:dyDescent="0.2">
      <c r="A3473" s="228">
        <v>840051</v>
      </c>
      <c r="B3473" s="228" t="s">
        <v>426</v>
      </c>
      <c r="C3473" s="228" t="s">
        <v>4204</v>
      </c>
      <c r="D3473" s="228" t="s">
        <v>3551</v>
      </c>
      <c r="E3473" s="228" t="s">
        <v>3552</v>
      </c>
      <c r="F3473" s="228" t="s">
        <v>85</v>
      </c>
      <c r="G3473" s="228" t="s">
        <v>128</v>
      </c>
      <c r="H3473" s="228">
        <v>4</v>
      </c>
      <c r="I3473" s="228">
        <v>4</v>
      </c>
      <c r="J3473" s="228">
        <v>4</v>
      </c>
      <c r="K3473" s="228">
        <v>4</v>
      </c>
      <c r="L3473" s="231">
        <v>4</v>
      </c>
      <c r="N3473" s="119" t="str">
        <f t="shared" si="162"/>
        <v>840051-MBBLU-SM</v>
      </c>
      <c r="O3473" s="122" t="str">
        <f>IF(B3473="NET","",IF(B3473="","",IFERROR(VLOOKUP(N3473,EAN!$A:$B,2,FALSE),"MANGLER - MÅ OPPDATERE EAN-FANEN")))</f>
        <v>MANGLER - MÅ OPPDATERE EAN-FANEN</v>
      </c>
      <c r="P3473" s="119">
        <f t="shared" si="163"/>
        <v>4</v>
      </c>
      <c r="Q3473" s="119">
        <f t="shared" si="164"/>
        <v>4</v>
      </c>
    </row>
    <row r="3474" spans="1:17" x14ac:dyDescent="0.2">
      <c r="A3474" s="228">
        <v>840051</v>
      </c>
      <c r="B3474" s="228" t="s">
        <v>426</v>
      </c>
      <c r="C3474" s="228" t="s">
        <v>4204</v>
      </c>
      <c r="D3474" s="228" t="s">
        <v>3553</v>
      </c>
      <c r="E3474" s="228" t="s">
        <v>3552</v>
      </c>
      <c r="F3474" s="228" t="s">
        <v>86</v>
      </c>
      <c r="G3474" s="228" t="s">
        <v>128</v>
      </c>
      <c r="H3474" s="228">
        <v>11</v>
      </c>
      <c r="I3474" s="228">
        <v>11</v>
      </c>
      <c r="J3474" s="228">
        <v>11</v>
      </c>
      <c r="K3474" s="228">
        <v>11</v>
      </c>
      <c r="L3474" s="231">
        <v>11</v>
      </c>
      <c r="N3474" s="119" t="str">
        <f t="shared" si="162"/>
        <v>840051-MBBLU-ML</v>
      </c>
      <c r="O3474" s="122" t="str">
        <f>IF(B3474="NET","",IF(B3474="","",IFERROR(VLOOKUP(N3474,EAN!$A:$B,2,FALSE),"MANGLER - MÅ OPPDATERE EAN-FANEN")))</f>
        <v>MANGLER - MÅ OPPDATERE EAN-FANEN</v>
      </c>
      <c r="P3474" s="119">
        <f t="shared" si="163"/>
        <v>11</v>
      </c>
      <c r="Q3474" s="119">
        <f t="shared" si="164"/>
        <v>11</v>
      </c>
    </row>
    <row r="3475" spans="1:17" x14ac:dyDescent="0.2">
      <c r="A3475" s="228">
        <v>840051</v>
      </c>
      <c r="B3475" s="228" t="s">
        <v>426</v>
      </c>
      <c r="C3475" s="228" t="s">
        <v>4204</v>
      </c>
      <c r="D3475" s="228" t="s">
        <v>3554</v>
      </c>
      <c r="E3475" s="228" t="s">
        <v>3552</v>
      </c>
      <c r="F3475" s="228" t="s">
        <v>87</v>
      </c>
      <c r="G3475" s="228" t="s">
        <v>128</v>
      </c>
      <c r="H3475" s="228">
        <v>5</v>
      </c>
      <c r="I3475" s="228">
        <v>5</v>
      </c>
      <c r="J3475" s="228">
        <v>5</v>
      </c>
      <c r="K3475" s="228">
        <v>5</v>
      </c>
      <c r="L3475" s="231">
        <v>5</v>
      </c>
      <c r="N3475" s="119" t="str">
        <f t="shared" ref="N3475:N3538" si="165">CONCATENATE(A3475,"-",D3475)</f>
        <v>840051-MBBLU-LXL</v>
      </c>
      <c r="O3475" s="122" t="str">
        <f>IF(B3475="NET","",IF(B3475="","",IFERROR(VLOOKUP(N3475,EAN!$A:$B,2,FALSE),"MANGLER - MÅ OPPDATERE EAN-FANEN")))</f>
        <v>MANGLER - MÅ OPPDATERE EAN-FANEN</v>
      </c>
      <c r="P3475" s="119">
        <f t="shared" ref="P3475:P3538" si="166">H3475</f>
        <v>5</v>
      </c>
      <c r="Q3475" s="119">
        <f t="shared" ref="Q3475:Q3538" si="167">L3475</f>
        <v>5</v>
      </c>
    </row>
    <row r="3476" spans="1:17" x14ac:dyDescent="0.2">
      <c r="A3476" s="228">
        <v>840051</v>
      </c>
      <c r="B3476" s="228" t="s">
        <v>426</v>
      </c>
      <c r="C3476" s="228" t="s">
        <v>4204</v>
      </c>
      <c r="D3476" s="228" t="s">
        <v>4223</v>
      </c>
      <c r="E3476" s="228" t="s">
        <v>4224</v>
      </c>
      <c r="F3476" s="228" t="s">
        <v>85</v>
      </c>
      <c r="G3476" s="228" t="s">
        <v>504</v>
      </c>
      <c r="H3476" s="228">
        <v>0</v>
      </c>
      <c r="I3476" s="228">
        <v>0</v>
      </c>
      <c r="J3476" s="228">
        <v>0</v>
      </c>
      <c r="K3476" s="228">
        <v>0</v>
      </c>
      <c r="L3476" s="231">
        <v>0</v>
      </c>
      <c r="N3476" s="119" t="str">
        <f t="shared" si="165"/>
        <v>840051-MBBTA-SM</v>
      </c>
      <c r="O3476" s="122" t="str">
        <f>IF(B3476="NET","",IF(B3476="","",IFERROR(VLOOKUP(N3476,EAN!$A:$B,2,FALSE),"MANGLER - MÅ OPPDATERE EAN-FANEN")))</f>
        <v>MANGLER - MÅ OPPDATERE EAN-FANEN</v>
      </c>
      <c r="P3476" s="119">
        <f t="shared" si="166"/>
        <v>0</v>
      </c>
      <c r="Q3476" s="119">
        <f t="shared" si="167"/>
        <v>0</v>
      </c>
    </row>
    <row r="3477" spans="1:17" x14ac:dyDescent="0.2">
      <c r="A3477" s="228">
        <v>840051</v>
      </c>
      <c r="B3477" s="228" t="s">
        <v>426</v>
      </c>
      <c r="C3477" s="228" t="s">
        <v>4204</v>
      </c>
      <c r="D3477" s="228" t="s">
        <v>4225</v>
      </c>
      <c r="E3477" s="228" t="s">
        <v>4224</v>
      </c>
      <c r="F3477" s="228" t="s">
        <v>86</v>
      </c>
      <c r="G3477" s="228" t="s">
        <v>504</v>
      </c>
      <c r="H3477" s="228">
        <v>0</v>
      </c>
      <c r="I3477" s="228">
        <v>0</v>
      </c>
      <c r="J3477" s="228">
        <v>0</v>
      </c>
      <c r="K3477" s="228">
        <v>0</v>
      </c>
      <c r="L3477" s="231">
        <v>0</v>
      </c>
      <c r="N3477" s="119" t="str">
        <f t="shared" si="165"/>
        <v>840051-MBBTA-ML</v>
      </c>
      <c r="O3477" s="122" t="str">
        <f>IF(B3477="NET","",IF(B3477="","",IFERROR(VLOOKUP(N3477,EAN!$A:$B,2,FALSE),"MANGLER - MÅ OPPDATERE EAN-FANEN")))</f>
        <v>MANGLER - MÅ OPPDATERE EAN-FANEN</v>
      </c>
      <c r="P3477" s="119">
        <f t="shared" si="166"/>
        <v>0</v>
      </c>
      <c r="Q3477" s="119">
        <f t="shared" si="167"/>
        <v>0</v>
      </c>
    </row>
    <row r="3478" spans="1:17" x14ac:dyDescent="0.2">
      <c r="A3478" s="228">
        <v>840051</v>
      </c>
      <c r="B3478" s="228" t="s">
        <v>426</v>
      </c>
      <c r="C3478" s="228" t="s">
        <v>4204</v>
      </c>
      <c r="D3478" s="228" t="s">
        <v>4226</v>
      </c>
      <c r="E3478" s="228" t="s">
        <v>4224</v>
      </c>
      <c r="F3478" s="228" t="s">
        <v>87</v>
      </c>
      <c r="G3478" s="228" t="s">
        <v>504</v>
      </c>
      <c r="H3478" s="228">
        <v>0</v>
      </c>
      <c r="I3478" s="228">
        <v>0</v>
      </c>
      <c r="J3478" s="228">
        <v>0</v>
      </c>
      <c r="K3478" s="228">
        <v>0</v>
      </c>
      <c r="L3478" s="231">
        <v>0</v>
      </c>
      <c r="N3478" s="119" t="str">
        <f t="shared" si="165"/>
        <v>840051-MBBTA-LXL</v>
      </c>
      <c r="O3478" s="122" t="str">
        <f>IF(B3478="NET","",IF(B3478="","",IFERROR(VLOOKUP(N3478,EAN!$A:$B,2,FALSE),"MANGLER - MÅ OPPDATERE EAN-FANEN")))</f>
        <v>MANGLER - MÅ OPPDATERE EAN-FANEN</v>
      </c>
      <c r="P3478" s="119">
        <f t="shared" si="166"/>
        <v>0</v>
      </c>
      <c r="Q3478" s="119">
        <f t="shared" si="167"/>
        <v>0</v>
      </c>
    </row>
    <row r="3479" spans="1:17" x14ac:dyDescent="0.2">
      <c r="A3479" s="228">
        <v>840051</v>
      </c>
      <c r="B3479" s="228" t="s">
        <v>426</v>
      </c>
      <c r="C3479" s="228" t="s">
        <v>4204</v>
      </c>
      <c r="D3479" s="228" t="s">
        <v>3658</v>
      </c>
      <c r="E3479" s="228" t="s">
        <v>634</v>
      </c>
      <c r="F3479" s="228" t="s">
        <v>99</v>
      </c>
      <c r="G3479" s="228" t="s">
        <v>128</v>
      </c>
      <c r="H3479" s="228">
        <v>0</v>
      </c>
      <c r="I3479" s="228">
        <v>0</v>
      </c>
      <c r="J3479" s="228">
        <v>0</v>
      </c>
      <c r="K3479" s="228">
        <v>0</v>
      </c>
      <c r="L3479" s="231">
        <v>0</v>
      </c>
      <c r="N3479" s="119" t="str">
        <f t="shared" si="165"/>
        <v>840051-MCHOR-XXL</v>
      </c>
      <c r="O3479" s="122" t="str">
        <f>IF(B3479="NET","",IF(B3479="","",IFERROR(VLOOKUP(N3479,EAN!$A:$B,2,FALSE),"MANGLER - MÅ OPPDATERE EAN-FANEN")))</f>
        <v>MANGLER - MÅ OPPDATERE EAN-FANEN</v>
      </c>
      <c r="P3479" s="119">
        <f t="shared" si="166"/>
        <v>0</v>
      </c>
      <c r="Q3479" s="119">
        <f t="shared" si="167"/>
        <v>0</v>
      </c>
    </row>
    <row r="3480" spans="1:17" x14ac:dyDescent="0.2">
      <c r="A3480" s="228">
        <v>840051</v>
      </c>
      <c r="B3480" s="228" t="s">
        <v>426</v>
      </c>
      <c r="C3480" s="228" t="s">
        <v>4204</v>
      </c>
      <c r="D3480" s="228" t="s">
        <v>3659</v>
      </c>
      <c r="E3480" s="228" t="s">
        <v>634</v>
      </c>
      <c r="F3480" s="228" t="s">
        <v>85</v>
      </c>
      <c r="G3480" s="228" t="s">
        <v>128</v>
      </c>
      <c r="H3480" s="228">
        <v>1</v>
      </c>
      <c r="I3480" s="228">
        <v>1</v>
      </c>
      <c r="J3480" s="228">
        <v>1</v>
      </c>
      <c r="K3480" s="228">
        <v>1</v>
      </c>
      <c r="L3480" s="231">
        <v>1</v>
      </c>
      <c r="N3480" s="119" t="str">
        <f t="shared" si="165"/>
        <v>840051-MCHOR-SM</v>
      </c>
      <c r="O3480" s="122" t="str">
        <f>IF(B3480="NET","",IF(B3480="","",IFERROR(VLOOKUP(N3480,EAN!$A:$B,2,FALSE),"MANGLER - MÅ OPPDATERE EAN-FANEN")))</f>
        <v>MANGLER - MÅ OPPDATERE EAN-FANEN</v>
      </c>
      <c r="P3480" s="119">
        <f t="shared" si="166"/>
        <v>1</v>
      </c>
      <c r="Q3480" s="119">
        <f t="shared" si="167"/>
        <v>1</v>
      </c>
    </row>
    <row r="3481" spans="1:17" x14ac:dyDescent="0.2">
      <c r="A3481" s="228">
        <v>840051</v>
      </c>
      <c r="B3481" s="228" t="s">
        <v>426</v>
      </c>
      <c r="C3481" s="228" t="s">
        <v>4204</v>
      </c>
      <c r="D3481" s="228" t="s">
        <v>3660</v>
      </c>
      <c r="E3481" s="228" t="s">
        <v>634</v>
      </c>
      <c r="F3481" s="228" t="s">
        <v>86</v>
      </c>
      <c r="G3481" s="228" t="s">
        <v>128</v>
      </c>
      <c r="H3481" s="228">
        <v>1</v>
      </c>
      <c r="I3481" s="228">
        <v>1</v>
      </c>
      <c r="J3481" s="228">
        <v>1</v>
      </c>
      <c r="K3481" s="228">
        <v>1</v>
      </c>
      <c r="L3481" s="231">
        <v>1</v>
      </c>
      <c r="N3481" s="119" t="str">
        <f t="shared" si="165"/>
        <v>840051-MCHOR-ML</v>
      </c>
      <c r="O3481" s="122" t="str">
        <f>IF(B3481="NET","",IF(B3481="","",IFERROR(VLOOKUP(N3481,EAN!$A:$B,2,FALSE),"MANGLER - MÅ OPPDATERE EAN-FANEN")))</f>
        <v>MANGLER - MÅ OPPDATERE EAN-FANEN</v>
      </c>
      <c r="P3481" s="119">
        <f t="shared" si="166"/>
        <v>1</v>
      </c>
      <c r="Q3481" s="119">
        <f t="shared" si="167"/>
        <v>1</v>
      </c>
    </row>
    <row r="3482" spans="1:17" x14ac:dyDescent="0.2">
      <c r="A3482" s="228">
        <v>840051</v>
      </c>
      <c r="B3482" s="228" t="s">
        <v>426</v>
      </c>
      <c r="C3482" s="228" t="s">
        <v>4204</v>
      </c>
      <c r="D3482" s="228" t="s">
        <v>3661</v>
      </c>
      <c r="E3482" s="228" t="s">
        <v>634</v>
      </c>
      <c r="F3482" s="228" t="s">
        <v>87</v>
      </c>
      <c r="G3482" s="228" t="s">
        <v>128</v>
      </c>
      <c r="H3482" s="228">
        <v>0</v>
      </c>
      <c r="I3482" s="228">
        <v>0</v>
      </c>
      <c r="J3482" s="228">
        <v>0</v>
      </c>
      <c r="K3482" s="228">
        <v>0</v>
      </c>
      <c r="L3482" s="231">
        <v>0</v>
      </c>
      <c r="N3482" s="119" t="str">
        <f t="shared" si="165"/>
        <v>840051-MCHOR-LXL</v>
      </c>
      <c r="O3482" s="122" t="str">
        <f>IF(B3482="NET","",IF(B3482="","",IFERROR(VLOOKUP(N3482,EAN!$A:$B,2,FALSE),"MANGLER - MÅ OPPDATERE EAN-FANEN")))</f>
        <v>MANGLER - MÅ OPPDATERE EAN-FANEN</v>
      </c>
      <c r="P3482" s="119">
        <f t="shared" si="166"/>
        <v>0</v>
      </c>
      <c r="Q3482" s="119">
        <f t="shared" si="167"/>
        <v>0</v>
      </c>
    </row>
    <row r="3483" spans="1:17" x14ac:dyDescent="0.2">
      <c r="A3483" s="228">
        <v>840051</v>
      </c>
      <c r="B3483" s="228" t="s">
        <v>426</v>
      </c>
      <c r="C3483" s="228" t="s">
        <v>4204</v>
      </c>
      <c r="D3483" s="228" t="s">
        <v>4245</v>
      </c>
      <c r="E3483" s="228" t="s">
        <v>4246</v>
      </c>
      <c r="F3483" s="228" t="s">
        <v>85</v>
      </c>
      <c r="G3483" s="228" t="s">
        <v>504</v>
      </c>
      <c r="H3483" s="228">
        <v>0</v>
      </c>
      <c r="I3483" s="228">
        <v>0</v>
      </c>
      <c r="J3483" s="228">
        <v>0</v>
      </c>
      <c r="K3483" s="228">
        <v>0</v>
      </c>
      <c r="L3483" s="231">
        <v>0</v>
      </c>
      <c r="N3483" s="119" t="str">
        <f t="shared" si="165"/>
        <v>840051-MCOBC-SM</v>
      </c>
      <c r="O3483" s="122" t="str">
        <f>IF(B3483="NET","",IF(B3483="","",IFERROR(VLOOKUP(N3483,EAN!$A:$B,2,FALSE),"MANGLER - MÅ OPPDATERE EAN-FANEN")))</f>
        <v>MANGLER - MÅ OPPDATERE EAN-FANEN</v>
      </c>
      <c r="P3483" s="119">
        <f t="shared" si="166"/>
        <v>0</v>
      </c>
      <c r="Q3483" s="119">
        <f t="shared" si="167"/>
        <v>0</v>
      </c>
    </row>
    <row r="3484" spans="1:17" x14ac:dyDescent="0.2">
      <c r="A3484" s="228">
        <v>840051</v>
      </c>
      <c r="B3484" s="228" t="s">
        <v>426</v>
      </c>
      <c r="C3484" s="228" t="s">
        <v>4204</v>
      </c>
      <c r="D3484" s="228" t="s">
        <v>4247</v>
      </c>
      <c r="E3484" s="228" t="s">
        <v>4246</v>
      </c>
      <c r="F3484" s="228" t="s">
        <v>86</v>
      </c>
      <c r="G3484" s="228" t="s">
        <v>504</v>
      </c>
      <c r="H3484" s="228">
        <v>0</v>
      </c>
      <c r="I3484" s="228">
        <v>0</v>
      </c>
      <c r="J3484" s="228">
        <v>0</v>
      </c>
      <c r="K3484" s="228">
        <v>0</v>
      </c>
      <c r="L3484" s="231">
        <v>0</v>
      </c>
      <c r="N3484" s="119" t="str">
        <f t="shared" si="165"/>
        <v>840051-MCOBC-ML</v>
      </c>
      <c r="O3484" s="122" t="str">
        <f>IF(B3484="NET","",IF(B3484="","",IFERROR(VLOOKUP(N3484,EAN!$A:$B,2,FALSE),"MANGLER - MÅ OPPDATERE EAN-FANEN")))</f>
        <v>MANGLER - MÅ OPPDATERE EAN-FANEN</v>
      </c>
      <c r="P3484" s="119">
        <f t="shared" si="166"/>
        <v>0</v>
      </c>
      <c r="Q3484" s="119">
        <f t="shared" si="167"/>
        <v>0</v>
      </c>
    </row>
    <row r="3485" spans="1:17" x14ac:dyDescent="0.2">
      <c r="A3485" s="228">
        <v>840051</v>
      </c>
      <c r="B3485" s="228" t="s">
        <v>426</v>
      </c>
      <c r="C3485" s="228" t="s">
        <v>4204</v>
      </c>
      <c r="D3485" s="228" t="s">
        <v>4248</v>
      </c>
      <c r="E3485" s="228" t="s">
        <v>4246</v>
      </c>
      <c r="F3485" s="228" t="s">
        <v>87</v>
      </c>
      <c r="G3485" s="228" t="s">
        <v>504</v>
      </c>
      <c r="H3485" s="228">
        <v>0</v>
      </c>
      <c r="I3485" s="228">
        <v>0</v>
      </c>
      <c r="J3485" s="228">
        <v>0</v>
      </c>
      <c r="K3485" s="228">
        <v>0</v>
      </c>
      <c r="L3485" s="231">
        <v>0</v>
      </c>
      <c r="N3485" s="119" t="str">
        <f t="shared" si="165"/>
        <v>840051-MCOBC-LXL</v>
      </c>
      <c r="O3485" s="122" t="str">
        <f>IF(B3485="NET","",IF(B3485="","",IFERROR(VLOOKUP(N3485,EAN!$A:$B,2,FALSE),"MANGLER - MÅ OPPDATERE EAN-FANEN")))</f>
        <v>MANGLER - MÅ OPPDATERE EAN-FANEN</v>
      </c>
      <c r="P3485" s="119">
        <f t="shared" si="166"/>
        <v>0</v>
      </c>
      <c r="Q3485" s="119">
        <f t="shared" si="167"/>
        <v>0</v>
      </c>
    </row>
    <row r="3486" spans="1:17" x14ac:dyDescent="0.2">
      <c r="A3486" s="228">
        <v>840051</v>
      </c>
      <c r="B3486" s="228" t="s">
        <v>426</v>
      </c>
      <c r="C3486" s="228" t="s">
        <v>4204</v>
      </c>
      <c r="D3486" s="228" t="s">
        <v>4249</v>
      </c>
      <c r="E3486" s="228" t="s">
        <v>4250</v>
      </c>
      <c r="F3486" s="228" t="s">
        <v>85</v>
      </c>
      <c r="G3486" s="228" t="s">
        <v>504</v>
      </c>
      <c r="H3486" s="228">
        <v>0</v>
      </c>
      <c r="I3486" s="228">
        <v>0</v>
      </c>
      <c r="J3486" s="228">
        <v>0</v>
      </c>
      <c r="K3486" s="228">
        <v>0</v>
      </c>
      <c r="L3486" s="231">
        <v>0</v>
      </c>
      <c r="N3486" s="119" t="str">
        <f t="shared" si="165"/>
        <v>840051-MDFMB-SM</v>
      </c>
      <c r="O3486" s="122" t="str">
        <f>IF(B3486="NET","",IF(B3486="","",IFERROR(VLOOKUP(N3486,EAN!$A:$B,2,FALSE),"MANGLER - MÅ OPPDATERE EAN-FANEN")))</f>
        <v>MANGLER - MÅ OPPDATERE EAN-FANEN</v>
      </c>
      <c r="P3486" s="119">
        <f t="shared" si="166"/>
        <v>0</v>
      </c>
      <c r="Q3486" s="119">
        <f t="shared" si="167"/>
        <v>0</v>
      </c>
    </row>
    <row r="3487" spans="1:17" x14ac:dyDescent="0.2">
      <c r="A3487" s="228">
        <v>840051</v>
      </c>
      <c r="B3487" s="228" t="s">
        <v>426</v>
      </c>
      <c r="C3487" s="228" t="s">
        <v>4204</v>
      </c>
      <c r="D3487" s="228" t="s">
        <v>4251</v>
      </c>
      <c r="E3487" s="228" t="s">
        <v>4250</v>
      </c>
      <c r="F3487" s="228" t="s">
        <v>86</v>
      </c>
      <c r="G3487" s="228" t="s">
        <v>504</v>
      </c>
      <c r="H3487" s="228">
        <v>0</v>
      </c>
      <c r="I3487" s="228">
        <v>0</v>
      </c>
      <c r="J3487" s="228">
        <v>0</v>
      </c>
      <c r="K3487" s="228">
        <v>0</v>
      </c>
      <c r="L3487" s="231">
        <v>0</v>
      </c>
      <c r="N3487" s="119" t="str">
        <f t="shared" si="165"/>
        <v>840051-MDFMB-ML</v>
      </c>
      <c r="O3487" s="122" t="str">
        <f>IF(B3487="NET","",IF(B3487="","",IFERROR(VLOOKUP(N3487,EAN!$A:$B,2,FALSE),"MANGLER - MÅ OPPDATERE EAN-FANEN")))</f>
        <v>MANGLER - MÅ OPPDATERE EAN-FANEN</v>
      </c>
      <c r="P3487" s="119">
        <f t="shared" si="166"/>
        <v>0</v>
      </c>
      <c r="Q3487" s="119">
        <f t="shared" si="167"/>
        <v>0</v>
      </c>
    </row>
    <row r="3488" spans="1:17" x14ac:dyDescent="0.2">
      <c r="A3488" s="228">
        <v>840051</v>
      </c>
      <c r="B3488" s="228" t="s">
        <v>426</v>
      </c>
      <c r="C3488" s="228" t="s">
        <v>4204</v>
      </c>
      <c r="D3488" s="228" t="s">
        <v>4252</v>
      </c>
      <c r="E3488" s="228" t="s">
        <v>4250</v>
      </c>
      <c r="F3488" s="228" t="s">
        <v>87</v>
      </c>
      <c r="G3488" s="228" t="s">
        <v>504</v>
      </c>
      <c r="H3488" s="228">
        <v>0</v>
      </c>
      <c r="I3488" s="228">
        <v>0</v>
      </c>
      <c r="J3488" s="228">
        <v>0</v>
      </c>
      <c r="K3488" s="228">
        <v>0</v>
      </c>
      <c r="L3488" s="231">
        <v>0</v>
      </c>
      <c r="N3488" s="119" t="str">
        <f t="shared" si="165"/>
        <v>840051-MDFMB-LXL</v>
      </c>
      <c r="O3488" s="122" t="str">
        <f>IF(B3488="NET","",IF(B3488="","",IFERROR(VLOOKUP(N3488,EAN!$A:$B,2,FALSE),"MANGLER - MÅ OPPDATERE EAN-FANEN")))</f>
        <v>MANGLER - MÅ OPPDATERE EAN-FANEN</v>
      </c>
      <c r="P3488" s="119">
        <f t="shared" si="166"/>
        <v>0</v>
      </c>
      <c r="Q3488" s="119">
        <f t="shared" si="167"/>
        <v>0</v>
      </c>
    </row>
    <row r="3489" spans="1:17" x14ac:dyDescent="0.2">
      <c r="A3489" s="228">
        <v>840051</v>
      </c>
      <c r="B3489" s="228" t="s">
        <v>426</v>
      </c>
      <c r="C3489" s="228" t="s">
        <v>4204</v>
      </c>
      <c r="D3489" s="228" t="s">
        <v>3600</v>
      </c>
      <c r="E3489" s="228" t="s">
        <v>3601</v>
      </c>
      <c r="F3489" s="228" t="s">
        <v>85</v>
      </c>
      <c r="G3489" s="228" t="s">
        <v>504</v>
      </c>
      <c r="H3489" s="228">
        <v>0</v>
      </c>
      <c r="I3489" s="228">
        <v>0</v>
      </c>
      <c r="J3489" s="228">
        <v>0</v>
      </c>
      <c r="K3489" s="228">
        <v>0</v>
      </c>
      <c r="L3489" s="231">
        <v>0</v>
      </c>
      <c r="N3489" s="119" t="str">
        <f t="shared" si="165"/>
        <v>840051-MFORE-SM</v>
      </c>
      <c r="O3489" s="122" t="str">
        <f>IF(B3489="NET","",IF(B3489="","",IFERROR(VLOOKUP(N3489,EAN!$A:$B,2,FALSE),"MANGLER - MÅ OPPDATERE EAN-FANEN")))</f>
        <v>MANGLER - MÅ OPPDATERE EAN-FANEN</v>
      </c>
      <c r="P3489" s="119">
        <f t="shared" si="166"/>
        <v>0</v>
      </c>
      <c r="Q3489" s="119">
        <f t="shared" si="167"/>
        <v>0</v>
      </c>
    </row>
    <row r="3490" spans="1:17" x14ac:dyDescent="0.2">
      <c r="A3490" s="228">
        <v>840051</v>
      </c>
      <c r="B3490" s="228" t="s">
        <v>426</v>
      </c>
      <c r="C3490" s="228" t="s">
        <v>4204</v>
      </c>
      <c r="D3490" s="228" t="s">
        <v>3602</v>
      </c>
      <c r="E3490" s="228" t="s">
        <v>3601</v>
      </c>
      <c r="F3490" s="228" t="s">
        <v>86</v>
      </c>
      <c r="G3490" s="228" t="s">
        <v>504</v>
      </c>
      <c r="H3490" s="228">
        <v>0</v>
      </c>
      <c r="I3490" s="228">
        <v>0</v>
      </c>
      <c r="J3490" s="228">
        <v>0</v>
      </c>
      <c r="K3490" s="228">
        <v>0</v>
      </c>
      <c r="L3490" s="231">
        <v>0</v>
      </c>
      <c r="N3490" s="119" t="str">
        <f t="shared" si="165"/>
        <v>840051-MFORE-ML</v>
      </c>
      <c r="O3490" s="122" t="str">
        <f>IF(B3490="NET","",IF(B3490="","",IFERROR(VLOOKUP(N3490,EAN!$A:$B,2,FALSE),"MANGLER - MÅ OPPDATERE EAN-FANEN")))</f>
        <v>MANGLER - MÅ OPPDATERE EAN-FANEN</v>
      </c>
      <c r="P3490" s="119">
        <f t="shared" si="166"/>
        <v>0</v>
      </c>
      <c r="Q3490" s="119">
        <f t="shared" si="167"/>
        <v>0</v>
      </c>
    </row>
    <row r="3491" spans="1:17" x14ac:dyDescent="0.2">
      <c r="A3491" s="228">
        <v>840051</v>
      </c>
      <c r="B3491" s="228" t="s">
        <v>426</v>
      </c>
      <c r="C3491" s="228" t="s">
        <v>4204</v>
      </c>
      <c r="D3491" s="228" t="s">
        <v>3616</v>
      </c>
      <c r="E3491" s="228" t="s">
        <v>3601</v>
      </c>
      <c r="F3491" s="228" t="s">
        <v>87</v>
      </c>
      <c r="G3491" s="228" t="s">
        <v>504</v>
      </c>
      <c r="H3491" s="228">
        <v>0</v>
      </c>
      <c r="I3491" s="228">
        <v>0</v>
      </c>
      <c r="J3491" s="228">
        <v>0</v>
      </c>
      <c r="K3491" s="228">
        <v>0</v>
      </c>
      <c r="L3491" s="231">
        <v>0</v>
      </c>
      <c r="N3491" s="119" t="str">
        <f t="shared" si="165"/>
        <v>840051-MFORE-LXL</v>
      </c>
      <c r="O3491" s="122" t="str">
        <f>IF(B3491="NET","",IF(B3491="","",IFERROR(VLOOKUP(N3491,EAN!$A:$B,2,FALSE),"MANGLER - MÅ OPPDATERE EAN-FANEN")))</f>
        <v>MANGLER - MÅ OPPDATERE EAN-FANEN</v>
      </c>
      <c r="P3491" s="119">
        <f t="shared" si="166"/>
        <v>0</v>
      </c>
      <c r="Q3491" s="119">
        <f t="shared" si="167"/>
        <v>0</v>
      </c>
    </row>
    <row r="3492" spans="1:17" x14ac:dyDescent="0.2">
      <c r="A3492" s="228">
        <v>840051</v>
      </c>
      <c r="B3492" s="228" t="s">
        <v>426</v>
      </c>
      <c r="C3492" s="228" t="s">
        <v>4204</v>
      </c>
      <c r="D3492" s="228" t="s">
        <v>3662</v>
      </c>
      <c r="E3492" s="228" t="s">
        <v>3601</v>
      </c>
      <c r="F3492" s="228" t="s">
        <v>99</v>
      </c>
      <c r="G3492" s="228" t="s">
        <v>504</v>
      </c>
      <c r="H3492" s="228">
        <v>32</v>
      </c>
      <c r="I3492" s="228">
        <v>32</v>
      </c>
      <c r="J3492" s="228">
        <v>32</v>
      </c>
      <c r="K3492" s="228">
        <v>32</v>
      </c>
      <c r="L3492" s="231">
        <v>32</v>
      </c>
      <c r="N3492" s="119" t="str">
        <f t="shared" si="165"/>
        <v>840051-MFORE-XXL</v>
      </c>
      <c r="O3492" s="122" t="str">
        <f>IF(B3492="NET","",IF(B3492="","",IFERROR(VLOOKUP(N3492,EAN!$A:$B,2,FALSE),"MANGLER - MÅ OPPDATERE EAN-FANEN")))</f>
        <v>MANGLER - MÅ OPPDATERE EAN-FANEN</v>
      </c>
      <c r="P3492" s="119">
        <f t="shared" si="166"/>
        <v>32</v>
      </c>
      <c r="Q3492" s="119">
        <f t="shared" si="167"/>
        <v>32</v>
      </c>
    </row>
    <row r="3493" spans="1:17" x14ac:dyDescent="0.2">
      <c r="A3493" s="228">
        <v>840051</v>
      </c>
      <c r="B3493" s="228" t="s">
        <v>426</v>
      </c>
      <c r="C3493" s="228" t="s">
        <v>4204</v>
      </c>
      <c r="D3493" s="228" t="s">
        <v>3663</v>
      </c>
      <c r="E3493" s="228" t="s">
        <v>518</v>
      </c>
      <c r="F3493" s="228" t="s">
        <v>99</v>
      </c>
      <c r="G3493" s="228" t="s">
        <v>128</v>
      </c>
      <c r="H3493" s="228">
        <v>1</v>
      </c>
      <c r="I3493" s="228">
        <v>1</v>
      </c>
      <c r="J3493" s="228">
        <v>1</v>
      </c>
      <c r="K3493" s="228">
        <v>1</v>
      </c>
      <c r="L3493" s="231">
        <v>1</v>
      </c>
      <c r="N3493" s="119" t="str">
        <f t="shared" si="165"/>
        <v>840051-MNGRY-XXL</v>
      </c>
      <c r="O3493" s="122" t="str">
        <f>IF(B3493="NET","",IF(B3493="","",IFERROR(VLOOKUP(N3493,EAN!$A:$B,2,FALSE),"MANGLER - MÅ OPPDATERE EAN-FANEN")))</f>
        <v>MANGLER - MÅ OPPDATERE EAN-FANEN</v>
      </c>
      <c r="P3493" s="119">
        <f t="shared" si="166"/>
        <v>1</v>
      </c>
      <c r="Q3493" s="119">
        <f t="shared" si="167"/>
        <v>1</v>
      </c>
    </row>
    <row r="3494" spans="1:17" x14ac:dyDescent="0.2">
      <c r="A3494" s="228">
        <v>840051</v>
      </c>
      <c r="B3494" s="228" t="s">
        <v>426</v>
      </c>
      <c r="C3494" s="228" t="s">
        <v>4204</v>
      </c>
      <c r="D3494" s="228" t="s">
        <v>517</v>
      </c>
      <c r="E3494" s="228" t="s">
        <v>518</v>
      </c>
      <c r="F3494" s="228" t="s">
        <v>85</v>
      </c>
      <c r="G3494" s="228" t="s">
        <v>128</v>
      </c>
      <c r="H3494" s="228">
        <v>0</v>
      </c>
      <c r="I3494" s="228">
        <v>0</v>
      </c>
      <c r="J3494" s="228">
        <v>0</v>
      </c>
      <c r="K3494" s="228">
        <v>0</v>
      </c>
      <c r="L3494" s="231">
        <v>0</v>
      </c>
      <c r="N3494" s="119" t="str">
        <f t="shared" si="165"/>
        <v>840051-MNGRY-SM</v>
      </c>
      <c r="O3494" s="122" t="str">
        <f>IF(B3494="NET","",IF(B3494="","",IFERROR(VLOOKUP(N3494,EAN!$A:$B,2,FALSE),"MANGLER - MÅ OPPDATERE EAN-FANEN")))</f>
        <v>MANGLER - MÅ OPPDATERE EAN-FANEN</v>
      </c>
      <c r="P3494" s="119">
        <f t="shared" si="166"/>
        <v>0</v>
      </c>
      <c r="Q3494" s="119">
        <f t="shared" si="167"/>
        <v>0</v>
      </c>
    </row>
    <row r="3495" spans="1:17" x14ac:dyDescent="0.2">
      <c r="A3495" s="228">
        <v>840051</v>
      </c>
      <c r="B3495" s="228" t="s">
        <v>426</v>
      </c>
      <c r="C3495" s="228" t="s">
        <v>4204</v>
      </c>
      <c r="D3495" s="228" t="s">
        <v>519</v>
      </c>
      <c r="E3495" s="228" t="s">
        <v>518</v>
      </c>
      <c r="F3495" s="228" t="s">
        <v>86</v>
      </c>
      <c r="G3495" s="228" t="s">
        <v>128</v>
      </c>
      <c r="H3495" s="228">
        <v>4</v>
      </c>
      <c r="I3495" s="228">
        <v>4</v>
      </c>
      <c r="J3495" s="228">
        <v>4</v>
      </c>
      <c r="K3495" s="228">
        <v>4</v>
      </c>
      <c r="L3495" s="231">
        <v>4</v>
      </c>
      <c r="N3495" s="119" t="str">
        <f t="shared" si="165"/>
        <v>840051-MNGRY-ML</v>
      </c>
      <c r="O3495" s="122" t="str">
        <f>IF(B3495="NET","",IF(B3495="","",IFERROR(VLOOKUP(N3495,EAN!$A:$B,2,FALSE),"MANGLER - MÅ OPPDATERE EAN-FANEN")))</f>
        <v>MANGLER - MÅ OPPDATERE EAN-FANEN</v>
      </c>
      <c r="P3495" s="119">
        <f t="shared" si="166"/>
        <v>4</v>
      </c>
      <c r="Q3495" s="119">
        <f t="shared" si="167"/>
        <v>4</v>
      </c>
    </row>
    <row r="3496" spans="1:17" x14ac:dyDescent="0.2">
      <c r="A3496" s="228">
        <v>840051</v>
      </c>
      <c r="B3496" s="228" t="s">
        <v>426</v>
      </c>
      <c r="C3496" s="228" t="s">
        <v>4204</v>
      </c>
      <c r="D3496" s="228" t="s">
        <v>520</v>
      </c>
      <c r="E3496" s="228" t="s">
        <v>518</v>
      </c>
      <c r="F3496" s="228" t="s">
        <v>87</v>
      </c>
      <c r="G3496" s="228" t="s">
        <v>128</v>
      </c>
      <c r="H3496" s="228">
        <v>1</v>
      </c>
      <c r="I3496" s="228">
        <v>1</v>
      </c>
      <c r="J3496" s="228">
        <v>1</v>
      </c>
      <c r="K3496" s="228">
        <v>1</v>
      </c>
      <c r="L3496" s="231">
        <v>1</v>
      </c>
      <c r="N3496" s="119" t="str">
        <f t="shared" si="165"/>
        <v>840051-MNGRY-LXL</v>
      </c>
      <c r="O3496" s="122" t="str">
        <f>IF(B3496="NET","",IF(B3496="","",IFERROR(VLOOKUP(N3496,EAN!$A:$B,2,FALSE),"MANGLER - MÅ OPPDATERE EAN-FANEN")))</f>
        <v>MANGLER - MÅ OPPDATERE EAN-FANEN</v>
      </c>
      <c r="P3496" s="119">
        <f t="shared" si="166"/>
        <v>1</v>
      </c>
      <c r="Q3496" s="119">
        <f t="shared" si="167"/>
        <v>1</v>
      </c>
    </row>
    <row r="3497" spans="1:17" x14ac:dyDescent="0.2">
      <c r="A3497" s="228">
        <v>840051</v>
      </c>
      <c r="B3497" s="228" t="s">
        <v>426</v>
      </c>
      <c r="C3497" s="228" t="s">
        <v>4204</v>
      </c>
      <c r="D3497" s="228" t="s">
        <v>3664</v>
      </c>
      <c r="E3497" s="228" t="s">
        <v>4438</v>
      </c>
      <c r="F3497" s="228" t="s">
        <v>99</v>
      </c>
      <c r="G3497" s="228" t="s">
        <v>128</v>
      </c>
      <c r="H3497" s="228">
        <v>1</v>
      </c>
      <c r="I3497" s="228">
        <v>1</v>
      </c>
      <c r="J3497" s="228">
        <v>1</v>
      </c>
      <c r="K3497" s="228">
        <v>1</v>
      </c>
      <c r="L3497" s="231">
        <v>1</v>
      </c>
      <c r="N3497" s="119" t="str">
        <f t="shared" si="165"/>
        <v>840051-MOLME-XXL</v>
      </c>
      <c r="O3497" s="122" t="str">
        <f>IF(B3497="NET","",IF(B3497="","",IFERROR(VLOOKUP(N3497,EAN!$A:$B,2,FALSE),"MANGLER - MÅ OPPDATERE EAN-FANEN")))</f>
        <v>MANGLER - MÅ OPPDATERE EAN-FANEN</v>
      </c>
      <c r="P3497" s="119">
        <f t="shared" si="166"/>
        <v>1</v>
      </c>
      <c r="Q3497" s="119">
        <f t="shared" si="167"/>
        <v>1</v>
      </c>
    </row>
    <row r="3498" spans="1:17" x14ac:dyDescent="0.2">
      <c r="A3498" s="228">
        <v>840051</v>
      </c>
      <c r="B3498" s="228" t="s">
        <v>426</v>
      </c>
      <c r="C3498" s="228" t="s">
        <v>4204</v>
      </c>
      <c r="D3498" s="228" t="s">
        <v>3571</v>
      </c>
      <c r="E3498" s="228" t="s">
        <v>4438</v>
      </c>
      <c r="F3498" s="228" t="s">
        <v>85</v>
      </c>
      <c r="G3498" s="228" t="s">
        <v>128</v>
      </c>
      <c r="H3498" s="228">
        <v>0</v>
      </c>
      <c r="I3498" s="228">
        <v>0</v>
      </c>
      <c r="J3498" s="228">
        <v>0</v>
      </c>
      <c r="K3498" s="228">
        <v>0</v>
      </c>
      <c r="L3498" s="231">
        <v>0</v>
      </c>
      <c r="N3498" s="119" t="str">
        <f t="shared" si="165"/>
        <v>840051-MOLME-SM</v>
      </c>
      <c r="O3498" s="122" t="str">
        <f>IF(B3498="NET","",IF(B3498="","",IFERROR(VLOOKUP(N3498,EAN!$A:$B,2,FALSE),"MANGLER - MÅ OPPDATERE EAN-FANEN")))</f>
        <v>MANGLER - MÅ OPPDATERE EAN-FANEN</v>
      </c>
      <c r="P3498" s="119">
        <f t="shared" si="166"/>
        <v>0</v>
      </c>
      <c r="Q3498" s="119">
        <f t="shared" si="167"/>
        <v>0</v>
      </c>
    </row>
    <row r="3499" spans="1:17" x14ac:dyDescent="0.2">
      <c r="A3499" s="228">
        <v>840051</v>
      </c>
      <c r="B3499" s="228" t="s">
        <v>426</v>
      </c>
      <c r="C3499" s="228" t="s">
        <v>4204</v>
      </c>
      <c r="D3499" s="228" t="s">
        <v>3572</v>
      </c>
      <c r="E3499" s="228" t="s">
        <v>4438</v>
      </c>
      <c r="F3499" s="228" t="s">
        <v>86</v>
      </c>
      <c r="G3499" s="228" t="s">
        <v>128</v>
      </c>
      <c r="H3499" s="228">
        <v>1</v>
      </c>
      <c r="I3499" s="228">
        <v>1</v>
      </c>
      <c r="J3499" s="228">
        <v>1</v>
      </c>
      <c r="K3499" s="228">
        <v>1</v>
      </c>
      <c r="L3499" s="231">
        <v>1</v>
      </c>
      <c r="N3499" s="119" t="str">
        <f t="shared" si="165"/>
        <v>840051-MOLME-ML</v>
      </c>
      <c r="O3499" s="122" t="str">
        <f>IF(B3499="NET","",IF(B3499="","",IFERROR(VLOOKUP(N3499,EAN!$A:$B,2,FALSE),"MANGLER - MÅ OPPDATERE EAN-FANEN")))</f>
        <v>MANGLER - MÅ OPPDATERE EAN-FANEN</v>
      </c>
      <c r="P3499" s="119">
        <f t="shared" si="166"/>
        <v>1</v>
      </c>
      <c r="Q3499" s="119">
        <f t="shared" si="167"/>
        <v>1</v>
      </c>
    </row>
    <row r="3500" spans="1:17" x14ac:dyDescent="0.2">
      <c r="A3500" s="228">
        <v>840051</v>
      </c>
      <c r="B3500" s="228" t="s">
        <v>426</v>
      </c>
      <c r="C3500" s="228" t="s">
        <v>4204</v>
      </c>
      <c r="D3500" s="228" t="s">
        <v>3573</v>
      </c>
      <c r="E3500" s="228" t="s">
        <v>4438</v>
      </c>
      <c r="F3500" s="228" t="s">
        <v>87</v>
      </c>
      <c r="G3500" s="228" t="s">
        <v>128</v>
      </c>
      <c r="H3500" s="228">
        <v>1</v>
      </c>
      <c r="I3500" s="228">
        <v>1</v>
      </c>
      <c r="J3500" s="228">
        <v>1</v>
      </c>
      <c r="K3500" s="228">
        <v>1</v>
      </c>
      <c r="L3500" s="231">
        <v>1</v>
      </c>
      <c r="N3500" s="119" t="str">
        <f t="shared" si="165"/>
        <v>840051-MOLME-LXL</v>
      </c>
      <c r="O3500" s="122" t="str">
        <f>IF(B3500="NET","",IF(B3500="","",IFERROR(VLOOKUP(N3500,EAN!$A:$B,2,FALSE),"MANGLER - MÅ OPPDATERE EAN-FANEN")))</f>
        <v>MANGLER - MÅ OPPDATERE EAN-FANEN</v>
      </c>
      <c r="P3500" s="119">
        <f t="shared" si="166"/>
        <v>1</v>
      </c>
      <c r="Q3500" s="119">
        <f t="shared" si="167"/>
        <v>1</v>
      </c>
    </row>
    <row r="3501" spans="1:17" x14ac:dyDescent="0.2">
      <c r="A3501" s="228">
        <v>840051</v>
      </c>
      <c r="B3501" s="228" t="s">
        <v>426</v>
      </c>
      <c r="C3501" s="228" t="s">
        <v>4204</v>
      </c>
      <c r="D3501" s="228" t="s">
        <v>3665</v>
      </c>
      <c r="E3501" s="228" t="s">
        <v>678</v>
      </c>
      <c r="F3501" s="228" t="s">
        <v>99</v>
      </c>
      <c r="G3501" s="228" t="s">
        <v>128</v>
      </c>
      <c r="H3501" s="228">
        <v>0</v>
      </c>
      <c r="I3501" s="228">
        <v>0</v>
      </c>
      <c r="J3501" s="228">
        <v>0</v>
      </c>
      <c r="K3501" s="228">
        <v>0</v>
      </c>
      <c r="L3501" s="231">
        <v>0</v>
      </c>
      <c r="N3501" s="119" t="str">
        <f t="shared" si="165"/>
        <v>840051-MROGD-XXL</v>
      </c>
      <c r="O3501" s="122" t="str">
        <f>IF(B3501="NET","",IF(B3501="","",IFERROR(VLOOKUP(N3501,EAN!$A:$B,2,FALSE),"MANGLER - MÅ OPPDATERE EAN-FANEN")))</f>
        <v>MANGLER - MÅ OPPDATERE EAN-FANEN</v>
      </c>
      <c r="P3501" s="119">
        <f t="shared" si="166"/>
        <v>0</v>
      </c>
      <c r="Q3501" s="119">
        <f t="shared" si="167"/>
        <v>0</v>
      </c>
    </row>
    <row r="3502" spans="1:17" x14ac:dyDescent="0.2">
      <c r="A3502" s="228">
        <v>840051</v>
      </c>
      <c r="B3502" s="228" t="s">
        <v>426</v>
      </c>
      <c r="C3502" s="228" t="s">
        <v>4204</v>
      </c>
      <c r="D3502" s="228" t="s">
        <v>677</v>
      </c>
      <c r="E3502" s="228" t="s">
        <v>678</v>
      </c>
      <c r="F3502" s="228" t="s">
        <v>85</v>
      </c>
      <c r="G3502" s="228" t="s">
        <v>128</v>
      </c>
      <c r="H3502" s="228">
        <v>0</v>
      </c>
      <c r="I3502" s="228">
        <v>0</v>
      </c>
      <c r="J3502" s="228">
        <v>0</v>
      </c>
      <c r="K3502" s="228">
        <v>0</v>
      </c>
      <c r="L3502" s="231">
        <v>0</v>
      </c>
      <c r="N3502" s="119" t="str">
        <f t="shared" si="165"/>
        <v>840051-MROGD-SM</v>
      </c>
      <c r="O3502" s="122" t="str">
        <f>IF(B3502="NET","",IF(B3502="","",IFERROR(VLOOKUP(N3502,EAN!$A:$B,2,FALSE),"MANGLER - MÅ OPPDATERE EAN-FANEN")))</f>
        <v>MANGLER - MÅ OPPDATERE EAN-FANEN</v>
      </c>
      <c r="P3502" s="119">
        <f t="shared" si="166"/>
        <v>0</v>
      </c>
      <c r="Q3502" s="119">
        <f t="shared" si="167"/>
        <v>0</v>
      </c>
    </row>
    <row r="3503" spans="1:17" x14ac:dyDescent="0.2">
      <c r="A3503" s="228">
        <v>840051</v>
      </c>
      <c r="B3503" s="228" t="s">
        <v>426</v>
      </c>
      <c r="C3503" s="228" t="s">
        <v>4204</v>
      </c>
      <c r="D3503" s="228" t="s">
        <v>679</v>
      </c>
      <c r="E3503" s="228" t="s">
        <v>678</v>
      </c>
      <c r="F3503" s="228" t="s">
        <v>86</v>
      </c>
      <c r="G3503" s="228" t="s">
        <v>128</v>
      </c>
      <c r="H3503" s="228">
        <v>0</v>
      </c>
      <c r="I3503" s="228">
        <v>0</v>
      </c>
      <c r="J3503" s="228">
        <v>0</v>
      </c>
      <c r="K3503" s="228">
        <v>0</v>
      </c>
      <c r="L3503" s="231">
        <v>0</v>
      </c>
      <c r="N3503" s="119" t="str">
        <f t="shared" si="165"/>
        <v>840051-MROGD-ML</v>
      </c>
      <c r="O3503" s="122" t="str">
        <f>IF(B3503="NET","",IF(B3503="","",IFERROR(VLOOKUP(N3503,EAN!$A:$B,2,FALSE),"MANGLER - MÅ OPPDATERE EAN-FANEN")))</f>
        <v>MANGLER - MÅ OPPDATERE EAN-FANEN</v>
      </c>
      <c r="P3503" s="119">
        <f t="shared" si="166"/>
        <v>0</v>
      </c>
      <c r="Q3503" s="119">
        <f t="shared" si="167"/>
        <v>0</v>
      </c>
    </row>
    <row r="3504" spans="1:17" x14ac:dyDescent="0.2">
      <c r="A3504" s="228">
        <v>840051</v>
      </c>
      <c r="B3504" s="228" t="s">
        <v>426</v>
      </c>
      <c r="C3504" s="228" t="s">
        <v>4204</v>
      </c>
      <c r="D3504" s="228" t="s">
        <v>680</v>
      </c>
      <c r="E3504" s="228" t="s">
        <v>678</v>
      </c>
      <c r="F3504" s="228" t="s">
        <v>87</v>
      </c>
      <c r="G3504" s="228" t="s">
        <v>128</v>
      </c>
      <c r="H3504" s="228">
        <v>0</v>
      </c>
      <c r="I3504" s="228">
        <v>0</v>
      </c>
      <c r="J3504" s="228">
        <v>0</v>
      </c>
      <c r="K3504" s="228">
        <v>0</v>
      </c>
      <c r="L3504" s="231">
        <v>0</v>
      </c>
      <c r="N3504" s="119" t="str">
        <f t="shared" si="165"/>
        <v>840051-MROGD-LXL</v>
      </c>
      <c r="O3504" s="122" t="str">
        <f>IF(B3504="NET","",IF(B3504="","",IFERROR(VLOOKUP(N3504,EAN!$A:$B,2,FALSE),"MANGLER - MÅ OPPDATERE EAN-FANEN")))</f>
        <v>MANGLER - MÅ OPPDATERE EAN-FANEN</v>
      </c>
      <c r="P3504" s="119">
        <f t="shared" si="166"/>
        <v>0</v>
      </c>
      <c r="Q3504" s="119">
        <f t="shared" si="167"/>
        <v>0</v>
      </c>
    </row>
    <row r="3505" spans="1:17" x14ac:dyDescent="0.2">
      <c r="A3505" s="228">
        <v>840051</v>
      </c>
      <c r="B3505" s="228" t="s">
        <v>426</v>
      </c>
      <c r="C3505" s="228" t="s">
        <v>4204</v>
      </c>
      <c r="D3505" s="228" t="s">
        <v>3578</v>
      </c>
      <c r="E3505" s="228" t="s">
        <v>94</v>
      </c>
      <c r="F3505" s="228" t="s">
        <v>85</v>
      </c>
      <c r="G3505" s="228" t="s">
        <v>504</v>
      </c>
      <c r="H3505" s="228">
        <v>0</v>
      </c>
      <c r="I3505" s="228">
        <v>0</v>
      </c>
      <c r="J3505" s="228">
        <v>0</v>
      </c>
      <c r="K3505" s="228">
        <v>0</v>
      </c>
      <c r="L3505" s="231">
        <v>0</v>
      </c>
      <c r="N3505" s="119" t="str">
        <f t="shared" si="165"/>
        <v>840051-NAVY-SM</v>
      </c>
      <c r="O3505" s="122" t="str">
        <f>IF(B3505="NET","",IF(B3505="","",IFERROR(VLOOKUP(N3505,EAN!$A:$B,2,FALSE),"MANGLER - MÅ OPPDATERE EAN-FANEN")))</f>
        <v>MANGLER - MÅ OPPDATERE EAN-FANEN</v>
      </c>
      <c r="P3505" s="119">
        <f t="shared" si="166"/>
        <v>0</v>
      </c>
      <c r="Q3505" s="119">
        <f t="shared" si="167"/>
        <v>0</v>
      </c>
    </row>
    <row r="3506" spans="1:17" x14ac:dyDescent="0.2">
      <c r="A3506" s="228">
        <v>840051</v>
      </c>
      <c r="B3506" s="228" t="s">
        <v>426</v>
      </c>
      <c r="C3506" s="228" t="s">
        <v>4204</v>
      </c>
      <c r="D3506" s="228" t="s">
        <v>3579</v>
      </c>
      <c r="E3506" s="228" t="s">
        <v>94</v>
      </c>
      <c r="F3506" s="228" t="s">
        <v>86</v>
      </c>
      <c r="G3506" s="228" t="s">
        <v>504</v>
      </c>
      <c r="H3506" s="228">
        <v>0</v>
      </c>
      <c r="I3506" s="228">
        <v>0</v>
      </c>
      <c r="J3506" s="228">
        <v>0</v>
      </c>
      <c r="K3506" s="228">
        <v>0</v>
      </c>
      <c r="L3506" s="231">
        <v>0</v>
      </c>
      <c r="N3506" s="119" t="str">
        <f t="shared" si="165"/>
        <v>840051-NAVY-ML</v>
      </c>
      <c r="O3506" s="122" t="str">
        <f>IF(B3506="NET","",IF(B3506="","",IFERROR(VLOOKUP(N3506,EAN!$A:$B,2,FALSE),"MANGLER - MÅ OPPDATERE EAN-FANEN")))</f>
        <v>MANGLER - MÅ OPPDATERE EAN-FANEN</v>
      </c>
      <c r="P3506" s="119">
        <f t="shared" si="166"/>
        <v>0</v>
      </c>
      <c r="Q3506" s="119">
        <f t="shared" si="167"/>
        <v>0</v>
      </c>
    </row>
    <row r="3507" spans="1:17" x14ac:dyDescent="0.2">
      <c r="A3507" s="228">
        <v>840051</v>
      </c>
      <c r="B3507" s="228" t="s">
        <v>426</v>
      </c>
      <c r="C3507" s="228" t="s">
        <v>4204</v>
      </c>
      <c r="D3507" s="228" t="s">
        <v>3580</v>
      </c>
      <c r="E3507" s="228" t="s">
        <v>94</v>
      </c>
      <c r="F3507" s="228" t="s">
        <v>87</v>
      </c>
      <c r="G3507" s="228" t="s">
        <v>504</v>
      </c>
      <c r="H3507" s="228">
        <v>0</v>
      </c>
      <c r="I3507" s="228">
        <v>0</v>
      </c>
      <c r="J3507" s="228">
        <v>0</v>
      </c>
      <c r="K3507" s="228">
        <v>0</v>
      </c>
      <c r="L3507" s="231">
        <v>0</v>
      </c>
      <c r="N3507" s="119" t="str">
        <f t="shared" si="165"/>
        <v>840051-NAVY-LXL</v>
      </c>
      <c r="O3507" s="122" t="str">
        <f>IF(B3507="NET","",IF(B3507="","",IFERROR(VLOOKUP(N3507,EAN!$A:$B,2,FALSE),"MANGLER - MÅ OPPDATERE EAN-FANEN")))</f>
        <v>MANGLER - MÅ OPPDATERE EAN-FANEN</v>
      </c>
      <c r="P3507" s="119">
        <f t="shared" si="166"/>
        <v>0</v>
      </c>
      <c r="Q3507" s="119">
        <f t="shared" si="167"/>
        <v>0</v>
      </c>
    </row>
    <row r="3508" spans="1:17" x14ac:dyDescent="0.2">
      <c r="A3508" s="228">
        <v>840051</v>
      </c>
      <c r="B3508" s="228" t="s">
        <v>426</v>
      </c>
      <c r="C3508" s="228" t="s">
        <v>4204</v>
      </c>
      <c r="D3508" s="228" t="s">
        <v>3581</v>
      </c>
      <c r="E3508" s="228" t="s">
        <v>95</v>
      </c>
      <c r="F3508" s="228" t="s">
        <v>85</v>
      </c>
      <c r="G3508" s="228" t="s">
        <v>504</v>
      </c>
      <c r="H3508" s="228">
        <v>0</v>
      </c>
      <c r="I3508" s="228">
        <v>0</v>
      </c>
      <c r="J3508" s="228">
        <v>0</v>
      </c>
      <c r="K3508" s="228">
        <v>0</v>
      </c>
      <c r="L3508" s="231">
        <v>0</v>
      </c>
      <c r="N3508" s="119" t="str">
        <f t="shared" si="165"/>
        <v>840051-OEDRB-SM</v>
      </c>
      <c r="O3508" s="122" t="str">
        <f>IF(B3508="NET","",IF(B3508="","",IFERROR(VLOOKUP(N3508,EAN!$A:$B,2,FALSE),"MANGLER - MÅ OPPDATERE EAN-FANEN")))</f>
        <v>MANGLER - MÅ OPPDATERE EAN-FANEN</v>
      </c>
      <c r="P3508" s="119">
        <f t="shared" si="166"/>
        <v>0</v>
      </c>
      <c r="Q3508" s="119">
        <f t="shared" si="167"/>
        <v>0</v>
      </c>
    </row>
    <row r="3509" spans="1:17" x14ac:dyDescent="0.2">
      <c r="A3509" s="228">
        <v>840051</v>
      </c>
      <c r="B3509" s="228" t="s">
        <v>426</v>
      </c>
      <c r="C3509" s="228" t="s">
        <v>4204</v>
      </c>
      <c r="D3509" s="228" t="s">
        <v>3582</v>
      </c>
      <c r="E3509" s="228" t="s">
        <v>95</v>
      </c>
      <c r="F3509" s="228" t="s">
        <v>86</v>
      </c>
      <c r="G3509" s="228" t="s">
        <v>504</v>
      </c>
      <c r="H3509" s="228">
        <v>0</v>
      </c>
      <c r="I3509" s="228">
        <v>0</v>
      </c>
      <c r="J3509" s="228">
        <v>0</v>
      </c>
      <c r="K3509" s="228">
        <v>0</v>
      </c>
      <c r="L3509" s="231">
        <v>0</v>
      </c>
      <c r="N3509" s="119" t="str">
        <f t="shared" si="165"/>
        <v>840051-OEDRB-ML</v>
      </c>
      <c r="O3509" s="122" t="str">
        <f>IF(B3509="NET","",IF(B3509="","",IFERROR(VLOOKUP(N3509,EAN!$A:$B,2,FALSE),"MANGLER - MÅ OPPDATERE EAN-FANEN")))</f>
        <v>MANGLER - MÅ OPPDATERE EAN-FANEN</v>
      </c>
      <c r="P3509" s="119">
        <f t="shared" si="166"/>
        <v>0</v>
      </c>
      <c r="Q3509" s="119">
        <f t="shared" si="167"/>
        <v>0</v>
      </c>
    </row>
    <row r="3510" spans="1:17" x14ac:dyDescent="0.2">
      <c r="A3510" s="228">
        <v>840051</v>
      </c>
      <c r="B3510" s="228" t="s">
        <v>426</v>
      </c>
      <c r="C3510" s="228" t="s">
        <v>4204</v>
      </c>
      <c r="D3510" s="228" t="s">
        <v>3583</v>
      </c>
      <c r="E3510" s="228" t="s">
        <v>95</v>
      </c>
      <c r="F3510" s="228" t="s">
        <v>87</v>
      </c>
      <c r="G3510" s="228" t="s">
        <v>504</v>
      </c>
      <c r="H3510" s="228">
        <v>0</v>
      </c>
      <c r="I3510" s="228">
        <v>0</v>
      </c>
      <c r="J3510" s="228">
        <v>0</v>
      </c>
      <c r="K3510" s="228">
        <v>0</v>
      </c>
      <c r="L3510" s="231">
        <v>0</v>
      </c>
      <c r="N3510" s="119" t="str">
        <f t="shared" si="165"/>
        <v>840051-OEDRB-LXL</v>
      </c>
      <c r="O3510" s="122" t="str">
        <f>IF(B3510="NET","",IF(B3510="","",IFERROR(VLOOKUP(N3510,EAN!$A:$B,2,FALSE),"MANGLER - MÅ OPPDATERE EAN-FANEN")))</f>
        <v>MANGLER - MÅ OPPDATERE EAN-FANEN</v>
      </c>
      <c r="P3510" s="119">
        <f t="shared" si="166"/>
        <v>0</v>
      </c>
      <c r="Q3510" s="119">
        <f t="shared" si="167"/>
        <v>0</v>
      </c>
    </row>
    <row r="3511" spans="1:17" x14ac:dyDescent="0.2">
      <c r="A3511" s="228">
        <v>840051</v>
      </c>
      <c r="B3511" s="228" t="s">
        <v>426</v>
      </c>
      <c r="C3511" s="228" t="s">
        <v>4204</v>
      </c>
      <c r="D3511" s="228" t="s">
        <v>3667</v>
      </c>
      <c r="E3511" s="228" t="s">
        <v>3668</v>
      </c>
      <c r="F3511" s="228" t="s">
        <v>85</v>
      </c>
      <c r="G3511" s="228" t="s">
        <v>504</v>
      </c>
      <c r="H3511" s="228">
        <v>0</v>
      </c>
      <c r="I3511" s="228">
        <v>0</v>
      </c>
      <c r="J3511" s="228">
        <v>0</v>
      </c>
      <c r="K3511" s="228">
        <v>0</v>
      </c>
      <c r="L3511" s="231">
        <v>0</v>
      </c>
      <c r="N3511" s="119" t="str">
        <f t="shared" si="165"/>
        <v>840051-SEBMC-SM</v>
      </c>
      <c r="O3511" s="122" t="str">
        <f>IF(B3511="NET","",IF(B3511="","",IFERROR(VLOOKUP(N3511,EAN!$A:$B,2,FALSE),"MANGLER - MÅ OPPDATERE EAN-FANEN")))</f>
        <v>MANGLER - MÅ OPPDATERE EAN-FANEN</v>
      </c>
      <c r="P3511" s="119">
        <f t="shared" si="166"/>
        <v>0</v>
      </c>
      <c r="Q3511" s="119">
        <f t="shared" si="167"/>
        <v>0</v>
      </c>
    </row>
    <row r="3512" spans="1:17" x14ac:dyDescent="0.2">
      <c r="A3512" s="228">
        <v>840051</v>
      </c>
      <c r="B3512" s="228" t="s">
        <v>426</v>
      </c>
      <c r="C3512" s="228" t="s">
        <v>4204</v>
      </c>
      <c r="D3512" s="228" t="s">
        <v>3669</v>
      </c>
      <c r="E3512" s="228" t="s">
        <v>3668</v>
      </c>
      <c r="F3512" s="228" t="s">
        <v>86</v>
      </c>
      <c r="G3512" s="228" t="s">
        <v>504</v>
      </c>
      <c r="H3512" s="228">
        <v>0</v>
      </c>
      <c r="I3512" s="228">
        <v>0</v>
      </c>
      <c r="J3512" s="228">
        <v>0</v>
      </c>
      <c r="K3512" s="228">
        <v>0</v>
      </c>
      <c r="L3512" s="231">
        <v>0</v>
      </c>
      <c r="N3512" s="119" t="str">
        <f t="shared" si="165"/>
        <v>840051-SEBMC-ML</v>
      </c>
      <c r="O3512" s="122" t="str">
        <f>IF(B3512="NET","",IF(B3512="","",IFERROR(VLOOKUP(N3512,EAN!$A:$B,2,FALSE),"MANGLER - MÅ OPPDATERE EAN-FANEN")))</f>
        <v>MANGLER - MÅ OPPDATERE EAN-FANEN</v>
      </c>
      <c r="P3512" s="119">
        <f t="shared" si="166"/>
        <v>0</v>
      </c>
      <c r="Q3512" s="119">
        <f t="shared" si="167"/>
        <v>0</v>
      </c>
    </row>
    <row r="3513" spans="1:17" x14ac:dyDescent="0.2">
      <c r="A3513" s="228">
        <v>840051</v>
      </c>
      <c r="B3513" s="228" t="s">
        <v>426</v>
      </c>
      <c r="C3513" s="228" t="s">
        <v>4204</v>
      </c>
      <c r="D3513" s="228" t="s">
        <v>3670</v>
      </c>
      <c r="E3513" s="228" t="s">
        <v>3668</v>
      </c>
      <c r="F3513" s="228" t="s">
        <v>87</v>
      </c>
      <c r="G3513" s="228" t="s">
        <v>504</v>
      </c>
      <c r="H3513" s="228">
        <v>0</v>
      </c>
      <c r="I3513" s="228">
        <v>0</v>
      </c>
      <c r="J3513" s="228">
        <v>0</v>
      </c>
      <c r="K3513" s="228">
        <v>0</v>
      </c>
      <c r="L3513" s="231">
        <v>0</v>
      </c>
      <c r="N3513" s="119" t="str">
        <f t="shared" si="165"/>
        <v>840051-SEBMC-LXL</v>
      </c>
      <c r="O3513" s="122" t="str">
        <f>IF(B3513="NET","",IF(B3513="","",IFERROR(VLOOKUP(N3513,EAN!$A:$B,2,FALSE),"MANGLER - MÅ OPPDATERE EAN-FANEN")))</f>
        <v>MANGLER - MÅ OPPDATERE EAN-FANEN</v>
      </c>
      <c r="P3513" s="119">
        <f t="shared" si="166"/>
        <v>0</v>
      </c>
      <c r="Q3513" s="119">
        <f t="shared" si="167"/>
        <v>0</v>
      </c>
    </row>
    <row r="3514" spans="1:17" x14ac:dyDescent="0.2">
      <c r="A3514" s="228">
        <v>840051</v>
      </c>
      <c r="B3514" s="228" t="s">
        <v>426</v>
      </c>
      <c r="C3514" s="228" t="s">
        <v>4204</v>
      </c>
      <c r="D3514" s="228" t="s">
        <v>3671</v>
      </c>
      <c r="E3514" s="228" t="s">
        <v>3668</v>
      </c>
      <c r="F3514" s="228" t="s">
        <v>99</v>
      </c>
      <c r="G3514" s="228" t="s">
        <v>504</v>
      </c>
      <c r="H3514" s="228">
        <v>28</v>
      </c>
      <c r="I3514" s="228">
        <v>28</v>
      </c>
      <c r="J3514" s="228">
        <v>28</v>
      </c>
      <c r="K3514" s="228">
        <v>28</v>
      </c>
      <c r="L3514" s="231">
        <v>28</v>
      </c>
      <c r="N3514" s="119" t="str">
        <f t="shared" si="165"/>
        <v>840051-SEBMC-XXL</v>
      </c>
      <c r="O3514" s="122" t="str">
        <f>IF(B3514="NET","",IF(B3514="","",IFERROR(VLOOKUP(N3514,EAN!$A:$B,2,FALSE),"MANGLER - MÅ OPPDATERE EAN-FANEN")))</f>
        <v>MANGLER - MÅ OPPDATERE EAN-FANEN</v>
      </c>
      <c r="P3514" s="119">
        <f t="shared" si="166"/>
        <v>28</v>
      </c>
      <c r="Q3514" s="119">
        <f t="shared" si="167"/>
        <v>28</v>
      </c>
    </row>
    <row r="3515" spans="1:17" x14ac:dyDescent="0.2">
      <c r="A3515" s="228">
        <v>840051</v>
      </c>
      <c r="B3515" s="228" t="s">
        <v>426</v>
      </c>
      <c r="C3515" s="228" t="s">
        <v>4204</v>
      </c>
      <c r="D3515" s="228" t="s">
        <v>176</v>
      </c>
      <c r="E3515" s="228" t="s">
        <v>102</v>
      </c>
      <c r="F3515" s="228" t="s">
        <v>85</v>
      </c>
      <c r="G3515" s="228" t="s">
        <v>504</v>
      </c>
      <c r="H3515" s="228">
        <v>0</v>
      </c>
      <c r="I3515" s="228">
        <v>0</v>
      </c>
      <c r="J3515" s="228">
        <v>0</v>
      </c>
      <c r="K3515" s="228">
        <v>0</v>
      </c>
      <c r="L3515" s="231">
        <v>0</v>
      </c>
      <c r="N3515" s="119" t="str">
        <f t="shared" si="165"/>
        <v>840051-SGRME-SM</v>
      </c>
      <c r="O3515" s="122" t="str">
        <f>IF(B3515="NET","",IF(B3515="","",IFERROR(VLOOKUP(N3515,EAN!$A:$B,2,FALSE),"MANGLER - MÅ OPPDATERE EAN-FANEN")))</f>
        <v>MANGLER - MÅ OPPDATERE EAN-FANEN</v>
      </c>
      <c r="P3515" s="119">
        <f t="shared" si="166"/>
        <v>0</v>
      </c>
      <c r="Q3515" s="119">
        <f t="shared" si="167"/>
        <v>0</v>
      </c>
    </row>
    <row r="3516" spans="1:17" x14ac:dyDescent="0.2">
      <c r="A3516" s="228">
        <v>840051</v>
      </c>
      <c r="B3516" s="228" t="s">
        <v>426</v>
      </c>
      <c r="C3516" s="228" t="s">
        <v>4204</v>
      </c>
      <c r="D3516" s="228" t="s">
        <v>177</v>
      </c>
      <c r="E3516" s="228" t="s">
        <v>102</v>
      </c>
      <c r="F3516" s="228" t="s">
        <v>86</v>
      </c>
      <c r="G3516" s="228" t="s">
        <v>504</v>
      </c>
      <c r="H3516" s="228">
        <v>0</v>
      </c>
      <c r="I3516" s="228">
        <v>0</v>
      </c>
      <c r="J3516" s="228">
        <v>0</v>
      </c>
      <c r="K3516" s="228">
        <v>0</v>
      </c>
      <c r="L3516" s="231">
        <v>0</v>
      </c>
      <c r="N3516" s="119" t="str">
        <f t="shared" si="165"/>
        <v>840051-SGRME-ML</v>
      </c>
      <c r="O3516" s="122" t="str">
        <f>IF(B3516="NET","",IF(B3516="","",IFERROR(VLOOKUP(N3516,EAN!$A:$B,2,FALSE),"MANGLER - MÅ OPPDATERE EAN-FANEN")))</f>
        <v>MANGLER - MÅ OPPDATERE EAN-FANEN</v>
      </c>
      <c r="P3516" s="119">
        <f t="shared" si="166"/>
        <v>0</v>
      </c>
      <c r="Q3516" s="119">
        <f t="shared" si="167"/>
        <v>0</v>
      </c>
    </row>
    <row r="3517" spans="1:17" x14ac:dyDescent="0.2">
      <c r="A3517" s="228">
        <v>840051</v>
      </c>
      <c r="B3517" s="228" t="s">
        <v>426</v>
      </c>
      <c r="C3517" s="228" t="s">
        <v>4204</v>
      </c>
      <c r="D3517" s="228" t="s">
        <v>521</v>
      </c>
      <c r="E3517" s="228" t="s">
        <v>102</v>
      </c>
      <c r="F3517" s="228" t="s">
        <v>87</v>
      </c>
      <c r="G3517" s="228" t="s">
        <v>504</v>
      </c>
      <c r="H3517" s="228">
        <v>0</v>
      </c>
      <c r="I3517" s="228">
        <v>0</v>
      </c>
      <c r="J3517" s="228">
        <v>0</v>
      </c>
      <c r="K3517" s="228">
        <v>0</v>
      </c>
      <c r="L3517" s="231">
        <v>0</v>
      </c>
      <c r="N3517" s="119" t="str">
        <f t="shared" si="165"/>
        <v>840051-SGRME-LXL</v>
      </c>
      <c r="O3517" s="122" t="str">
        <f>IF(B3517="NET","",IF(B3517="","",IFERROR(VLOOKUP(N3517,EAN!$A:$B,2,FALSE),"MANGLER - MÅ OPPDATERE EAN-FANEN")))</f>
        <v>MANGLER - MÅ OPPDATERE EAN-FANEN</v>
      </c>
      <c r="P3517" s="119">
        <f t="shared" si="166"/>
        <v>0</v>
      </c>
      <c r="Q3517" s="119">
        <f t="shared" si="167"/>
        <v>0</v>
      </c>
    </row>
    <row r="3518" spans="1:17" x14ac:dyDescent="0.2">
      <c r="A3518" s="229">
        <v>840053</v>
      </c>
      <c r="B3518" s="228" t="s">
        <v>248</v>
      </c>
      <c r="C3518" s="228"/>
      <c r="D3518" s="228"/>
      <c r="E3518" s="228"/>
      <c r="F3518" s="228"/>
      <c r="G3518" s="228"/>
      <c r="H3518" s="229">
        <v>202226</v>
      </c>
      <c r="I3518" s="229">
        <v>202227</v>
      </c>
      <c r="J3518" s="229">
        <v>202228</v>
      </c>
      <c r="K3518" s="229">
        <v>202229</v>
      </c>
      <c r="L3518" s="232">
        <v>202234</v>
      </c>
      <c r="N3518" s="119" t="str">
        <f t="shared" si="165"/>
        <v>840053-</v>
      </c>
      <c r="O3518" s="122" t="str">
        <f>IF(B3518="NET","",IF(B3518="","",IFERROR(VLOOKUP(N3518,EAN!$A:$B,2,FALSE),"MANGLER - MÅ OPPDATERE EAN-FANEN")))</f>
        <v/>
      </c>
      <c r="P3518" s="119">
        <f t="shared" si="166"/>
        <v>202226</v>
      </c>
      <c r="Q3518" s="119">
        <f t="shared" si="167"/>
        <v>202234</v>
      </c>
    </row>
    <row r="3519" spans="1:17" x14ac:dyDescent="0.2">
      <c r="A3519" s="228">
        <v>840053</v>
      </c>
      <c r="B3519" s="228" t="s">
        <v>3621</v>
      </c>
      <c r="C3519" s="228" t="s">
        <v>4204</v>
      </c>
      <c r="D3519" s="228" t="s">
        <v>3622</v>
      </c>
      <c r="E3519" s="228" t="s">
        <v>3623</v>
      </c>
      <c r="F3519" s="228" t="s">
        <v>85</v>
      </c>
      <c r="G3519" s="228" t="s">
        <v>504</v>
      </c>
      <c r="H3519" s="228">
        <v>5</v>
      </c>
      <c r="I3519" s="228">
        <v>5</v>
      </c>
      <c r="J3519" s="228">
        <v>5</v>
      </c>
      <c r="K3519" s="228">
        <v>5</v>
      </c>
      <c r="L3519" s="231">
        <v>5</v>
      </c>
      <c r="N3519" s="119" t="str">
        <f t="shared" si="165"/>
        <v>840053-AQMNE-SM</v>
      </c>
      <c r="O3519" s="122" t="str">
        <f>IF(B3519="NET","",IF(B3519="","",IFERROR(VLOOKUP(N3519,EAN!$A:$B,2,FALSE),"MANGLER - MÅ OPPDATERE EAN-FANEN")))</f>
        <v>MANGLER - MÅ OPPDATERE EAN-FANEN</v>
      </c>
      <c r="P3519" s="119">
        <f t="shared" si="166"/>
        <v>5</v>
      </c>
      <c r="Q3519" s="119">
        <f t="shared" si="167"/>
        <v>5</v>
      </c>
    </row>
    <row r="3520" spans="1:17" x14ac:dyDescent="0.2">
      <c r="A3520" s="228">
        <v>840053</v>
      </c>
      <c r="B3520" s="228" t="s">
        <v>3621</v>
      </c>
      <c r="C3520" s="228" t="s">
        <v>4204</v>
      </c>
      <c r="D3520" s="228" t="s">
        <v>3624</v>
      </c>
      <c r="E3520" s="228" t="s">
        <v>3623</v>
      </c>
      <c r="F3520" s="228" t="s">
        <v>86</v>
      </c>
      <c r="G3520" s="228" t="s">
        <v>504</v>
      </c>
      <c r="H3520" s="228">
        <v>0</v>
      </c>
      <c r="I3520" s="228">
        <v>0</v>
      </c>
      <c r="J3520" s="228">
        <v>0</v>
      </c>
      <c r="K3520" s="228">
        <v>0</v>
      </c>
      <c r="L3520" s="231">
        <v>0</v>
      </c>
      <c r="N3520" s="119" t="str">
        <f t="shared" si="165"/>
        <v>840053-AQMNE-ML</v>
      </c>
      <c r="O3520" s="122" t="str">
        <f>IF(B3520="NET","",IF(B3520="","",IFERROR(VLOOKUP(N3520,EAN!$A:$B,2,FALSE),"MANGLER - MÅ OPPDATERE EAN-FANEN")))</f>
        <v>MANGLER - MÅ OPPDATERE EAN-FANEN</v>
      </c>
      <c r="P3520" s="119">
        <f t="shared" si="166"/>
        <v>0</v>
      </c>
      <c r="Q3520" s="119">
        <f t="shared" si="167"/>
        <v>0</v>
      </c>
    </row>
    <row r="3521" spans="1:17" x14ac:dyDescent="0.2">
      <c r="A3521" s="228">
        <v>840053</v>
      </c>
      <c r="B3521" s="228" t="s">
        <v>3621</v>
      </c>
      <c r="C3521" s="228" t="s">
        <v>4204</v>
      </c>
      <c r="D3521" s="228" t="s">
        <v>3625</v>
      </c>
      <c r="E3521" s="228" t="s">
        <v>3623</v>
      </c>
      <c r="F3521" s="228" t="s">
        <v>87</v>
      </c>
      <c r="G3521" s="228" t="s">
        <v>504</v>
      </c>
      <c r="H3521" s="228">
        <v>0</v>
      </c>
      <c r="I3521" s="228">
        <v>0</v>
      </c>
      <c r="J3521" s="228">
        <v>0</v>
      </c>
      <c r="K3521" s="228">
        <v>0</v>
      </c>
      <c r="L3521" s="231">
        <v>0</v>
      </c>
      <c r="N3521" s="119" t="str">
        <f t="shared" si="165"/>
        <v>840053-AQMNE-LXL</v>
      </c>
      <c r="O3521" s="122" t="str">
        <f>IF(B3521="NET","",IF(B3521="","",IFERROR(VLOOKUP(N3521,EAN!$A:$B,2,FALSE),"MANGLER - MÅ OPPDATERE EAN-FANEN")))</f>
        <v>MANGLER - MÅ OPPDATERE EAN-FANEN</v>
      </c>
      <c r="P3521" s="119">
        <f t="shared" si="166"/>
        <v>0</v>
      </c>
      <c r="Q3521" s="119">
        <f t="shared" si="167"/>
        <v>0</v>
      </c>
    </row>
    <row r="3522" spans="1:17" x14ac:dyDescent="0.2">
      <c r="A3522" s="228">
        <v>840053</v>
      </c>
      <c r="B3522" s="228" t="s">
        <v>3621</v>
      </c>
      <c r="C3522" s="228" t="s">
        <v>4204</v>
      </c>
      <c r="D3522" s="228" t="s">
        <v>3626</v>
      </c>
      <c r="E3522" s="228" t="s">
        <v>3623</v>
      </c>
      <c r="F3522" s="228" t="s">
        <v>99</v>
      </c>
      <c r="G3522" s="228" t="s">
        <v>504</v>
      </c>
      <c r="H3522" s="228">
        <v>4</v>
      </c>
      <c r="I3522" s="228">
        <v>4</v>
      </c>
      <c r="J3522" s="228">
        <v>4</v>
      </c>
      <c r="K3522" s="228">
        <v>4</v>
      </c>
      <c r="L3522" s="231">
        <v>4</v>
      </c>
      <c r="N3522" s="119" t="str">
        <f t="shared" si="165"/>
        <v>840053-AQMNE-XXL</v>
      </c>
      <c r="O3522" s="122" t="str">
        <f>IF(B3522="NET","",IF(B3522="","",IFERROR(VLOOKUP(N3522,EAN!$A:$B,2,FALSE),"MANGLER - MÅ OPPDATERE EAN-FANEN")))</f>
        <v>MANGLER - MÅ OPPDATERE EAN-FANEN</v>
      </c>
      <c r="P3522" s="119">
        <f t="shared" si="166"/>
        <v>4</v>
      </c>
      <c r="Q3522" s="119">
        <f t="shared" si="167"/>
        <v>4</v>
      </c>
    </row>
    <row r="3523" spans="1:17" x14ac:dyDescent="0.2">
      <c r="A3523" s="228">
        <v>840053</v>
      </c>
      <c r="B3523" s="228" t="s">
        <v>3621</v>
      </c>
      <c r="C3523" s="228" t="s">
        <v>4204</v>
      </c>
      <c r="D3523" s="228" t="s">
        <v>3627</v>
      </c>
      <c r="E3523" s="228" t="s">
        <v>526</v>
      </c>
      <c r="F3523" s="228" t="s">
        <v>85</v>
      </c>
      <c r="G3523" s="228" t="s">
        <v>504</v>
      </c>
      <c r="H3523" s="228">
        <v>0</v>
      </c>
      <c r="I3523" s="228">
        <v>0</v>
      </c>
      <c r="J3523" s="228">
        <v>0</v>
      </c>
      <c r="K3523" s="228">
        <v>0</v>
      </c>
      <c r="L3523" s="231">
        <v>0</v>
      </c>
      <c r="N3523" s="119" t="str">
        <f t="shared" si="165"/>
        <v>840053-BTGRY-SM</v>
      </c>
      <c r="O3523" s="122" t="str">
        <f>IF(B3523="NET","",IF(B3523="","",IFERROR(VLOOKUP(N3523,EAN!$A:$B,2,FALSE),"MANGLER - MÅ OPPDATERE EAN-FANEN")))</f>
        <v>MANGLER - MÅ OPPDATERE EAN-FANEN</v>
      </c>
      <c r="P3523" s="119">
        <f t="shared" si="166"/>
        <v>0</v>
      </c>
      <c r="Q3523" s="119">
        <f t="shared" si="167"/>
        <v>0</v>
      </c>
    </row>
    <row r="3524" spans="1:17" x14ac:dyDescent="0.2">
      <c r="A3524" s="228">
        <v>840053</v>
      </c>
      <c r="B3524" s="228" t="s">
        <v>3621</v>
      </c>
      <c r="C3524" s="228" t="s">
        <v>4204</v>
      </c>
      <c r="D3524" s="228" t="s">
        <v>3628</v>
      </c>
      <c r="E3524" s="228" t="s">
        <v>526</v>
      </c>
      <c r="F3524" s="228" t="s">
        <v>86</v>
      </c>
      <c r="G3524" s="228" t="s">
        <v>504</v>
      </c>
      <c r="H3524" s="228">
        <v>1</v>
      </c>
      <c r="I3524" s="228">
        <v>1</v>
      </c>
      <c r="J3524" s="228">
        <v>1</v>
      </c>
      <c r="K3524" s="228">
        <v>1</v>
      </c>
      <c r="L3524" s="231">
        <v>1</v>
      </c>
      <c r="N3524" s="119" t="str">
        <f t="shared" si="165"/>
        <v>840053-BTGRY-ML</v>
      </c>
      <c r="O3524" s="122" t="str">
        <f>IF(B3524="NET","",IF(B3524="","",IFERROR(VLOOKUP(N3524,EAN!$A:$B,2,FALSE),"MANGLER - MÅ OPPDATERE EAN-FANEN")))</f>
        <v>MANGLER - MÅ OPPDATERE EAN-FANEN</v>
      </c>
      <c r="P3524" s="119">
        <f t="shared" si="166"/>
        <v>1</v>
      </c>
      <c r="Q3524" s="119">
        <f t="shared" si="167"/>
        <v>1</v>
      </c>
    </row>
    <row r="3525" spans="1:17" x14ac:dyDescent="0.2">
      <c r="A3525" s="228">
        <v>840053</v>
      </c>
      <c r="B3525" s="228" t="s">
        <v>3621</v>
      </c>
      <c r="C3525" s="228" t="s">
        <v>4204</v>
      </c>
      <c r="D3525" s="228" t="s">
        <v>3629</v>
      </c>
      <c r="E3525" s="228" t="s">
        <v>526</v>
      </c>
      <c r="F3525" s="228" t="s">
        <v>87</v>
      </c>
      <c r="G3525" s="228" t="s">
        <v>504</v>
      </c>
      <c r="H3525" s="228">
        <v>1</v>
      </c>
      <c r="I3525" s="228">
        <v>1</v>
      </c>
      <c r="J3525" s="228">
        <v>1</v>
      </c>
      <c r="K3525" s="228">
        <v>1</v>
      </c>
      <c r="L3525" s="231">
        <v>1</v>
      </c>
      <c r="N3525" s="119" t="str">
        <f t="shared" si="165"/>
        <v>840053-BTGRY-LXL</v>
      </c>
      <c r="O3525" s="122" t="str">
        <f>IF(B3525="NET","",IF(B3525="","",IFERROR(VLOOKUP(N3525,EAN!$A:$B,2,FALSE),"MANGLER - MÅ OPPDATERE EAN-FANEN")))</f>
        <v>MANGLER - MÅ OPPDATERE EAN-FANEN</v>
      </c>
      <c r="P3525" s="119">
        <f t="shared" si="166"/>
        <v>1</v>
      </c>
      <c r="Q3525" s="119">
        <f t="shared" si="167"/>
        <v>1</v>
      </c>
    </row>
    <row r="3526" spans="1:17" x14ac:dyDescent="0.2">
      <c r="A3526" s="228">
        <v>840053</v>
      </c>
      <c r="B3526" s="228" t="s">
        <v>3621</v>
      </c>
      <c r="C3526" s="228" t="s">
        <v>4204</v>
      </c>
      <c r="D3526" s="228" t="s">
        <v>3630</v>
      </c>
      <c r="E3526" s="228" t="s">
        <v>526</v>
      </c>
      <c r="F3526" s="228" t="s">
        <v>99</v>
      </c>
      <c r="G3526" s="228" t="s">
        <v>504</v>
      </c>
      <c r="H3526" s="228">
        <v>0</v>
      </c>
      <c r="I3526" s="228">
        <v>0</v>
      </c>
      <c r="J3526" s="228">
        <v>0</v>
      </c>
      <c r="K3526" s="228">
        <v>0</v>
      </c>
      <c r="L3526" s="231">
        <v>0</v>
      </c>
      <c r="N3526" s="119" t="str">
        <f t="shared" si="165"/>
        <v>840053-BTGRY-XXL</v>
      </c>
      <c r="O3526" s="122" t="str">
        <f>IF(B3526="NET","",IF(B3526="","",IFERROR(VLOOKUP(N3526,EAN!$A:$B,2,FALSE),"MANGLER - MÅ OPPDATERE EAN-FANEN")))</f>
        <v>MANGLER - MÅ OPPDATERE EAN-FANEN</v>
      </c>
      <c r="P3526" s="119">
        <f t="shared" si="166"/>
        <v>0</v>
      </c>
      <c r="Q3526" s="119">
        <f t="shared" si="167"/>
        <v>0</v>
      </c>
    </row>
    <row r="3527" spans="1:17" x14ac:dyDescent="0.2">
      <c r="A3527" s="228">
        <v>840053</v>
      </c>
      <c r="B3527" s="228" t="s">
        <v>3621</v>
      </c>
      <c r="C3527" s="228" t="s">
        <v>4204</v>
      </c>
      <c r="D3527" s="228" t="s">
        <v>3631</v>
      </c>
      <c r="E3527" s="228" t="s">
        <v>3063</v>
      </c>
      <c r="F3527" s="228" t="s">
        <v>99</v>
      </c>
      <c r="G3527" s="228" t="s">
        <v>128</v>
      </c>
      <c r="H3527" s="228">
        <v>0</v>
      </c>
      <c r="I3527" s="228">
        <v>0</v>
      </c>
      <c r="J3527" s="228">
        <v>0</v>
      </c>
      <c r="K3527" s="228">
        <v>0</v>
      </c>
      <c r="L3527" s="231">
        <v>0</v>
      </c>
      <c r="N3527" s="119" t="str">
        <f t="shared" si="165"/>
        <v>840053-DPUMC-XXL</v>
      </c>
      <c r="O3527" s="122" t="str">
        <f>IF(B3527="NET","",IF(B3527="","",IFERROR(VLOOKUP(N3527,EAN!$A:$B,2,FALSE),"MANGLER - MÅ OPPDATERE EAN-FANEN")))</f>
        <v>MANGLER - MÅ OPPDATERE EAN-FANEN</v>
      </c>
      <c r="P3527" s="119">
        <f t="shared" si="166"/>
        <v>0</v>
      </c>
      <c r="Q3527" s="119">
        <f t="shared" si="167"/>
        <v>0</v>
      </c>
    </row>
    <row r="3528" spans="1:17" x14ac:dyDescent="0.2">
      <c r="A3528" s="228">
        <v>840053</v>
      </c>
      <c r="B3528" s="228" t="s">
        <v>3621</v>
      </c>
      <c r="C3528" s="228" t="s">
        <v>4204</v>
      </c>
      <c r="D3528" s="228" t="s">
        <v>2370</v>
      </c>
      <c r="E3528" s="228" t="s">
        <v>3063</v>
      </c>
      <c r="F3528" s="228" t="s">
        <v>85</v>
      </c>
      <c r="G3528" s="228" t="s">
        <v>128</v>
      </c>
      <c r="H3528" s="228">
        <v>0</v>
      </c>
      <c r="I3528" s="228">
        <v>0</v>
      </c>
      <c r="J3528" s="228">
        <v>0</v>
      </c>
      <c r="K3528" s="228">
        <v>0</v>
      </c>
      <c r="L3528" s="231">
        <v>0</v>
      </c>
      <c r="N3528" s="119" t="str">
        <f t="shared" si="165"/>
        <v>840053-DPUMC-SM</v>
      </c>
      <c r="O3528" s="122" t="str">
        <f>IF(B3528="NET","",IF(B3528="","",IFERROR(VLOOKUP(N3528,EAN!$A:$B,2,FALSE),"MANGLER - MÅ OPPDATERE EAN-FANEN")))</f>
        <v>MANGLER - MÅ OPPDATERE EAN-FANEN</v>
      </c>
      <c r="P3528" s="119">
        <f t="shared" si="166"/>
        <v>0</v>
      </c>
      <c r="Q3528" s="119">
        <f t="shared" si="167"/>
        <v>0</v>
      </c>
    </row>
    <row r="3529" spans="1:17" x14ac:dyDescent="0.2">
      <c r="A3529" s="228">
        <v>840053</v>
      </c>
      <c r="B3529" s="228" t="s">
        <v>3621</v>
      </c>
      <c r="C3529" s="228" t="s">
        <v>4204</v>
      </c>
      <c r="D3529" s="228" t="s">
        <v>2371</v>
      </c>
      <c r="E3529" s="228" t="s">
        <v>3063</v>
      </c>
      <c r="F3529" s="228" t="s">
        <v>86</v>
      </c>
      <c r="G3529" s="228" t="s">
        <v>128</v>
      </c>
      <c r="H3529" s="228">
        <v>0</v>
      </c>
      <c r="I3529" s="228">
        <v>0</v>
      </c>
      <c r="J3529" s="228">
        <v>0</v>
      </c>
      <c r="K3529" s="228">
        <v>0</v>
      </c>
      <c r="L3529" s="231">
        <v>0</v>
      </c>
      <c r="N3529" s="119" t="str">
        <f t="shared" si="165"/>
        <v>840053-DPUMC-ML</v>
      </c>
      <c r="O3529" s="122" t="str">
        <f>IF(B3529="NET","",IF(B3529="","",IFERROR(VLOOKUP(N3529,EAN!$A:$B,2,FALSE),"MANGLER - MÅ OPPDATERE EAN-FANEN")))</f>
        <v>MANGLER - MÅ OPPDATERE EAN-FANEN</v>
      </c>
      <c r="P3529" s="119">
        <f t="shared" si="166"/>
        <v>0</v>
      </c>
      <c r="Q3529" s="119">
        <f t="shared" si="167"/>
        <v>0</v>
      </c>
    </row>
    <row r="3530" spans="1:17" x14ac:dyDescent="0.2">
      <c r="A3530" s="228">
        <v>840053</v>
      </c>
      <c r="B3530" s="228" t="s">
        <v>3621</v>
      </c>
      <c r="C3530" s="228" t="s">
        <v>4204</v>
      </c>
      <c r="D3530" s="228" t="s">
        <v>2372</v>
      </c>
      <c r="E3530" s="228" t="s">
        <v>3063</v>
      </c>
      <c r="F3530" s="228" t="s">
        <v>87</v>
      </c>
      <c r="G3530" s="228" t="s">
        <v>128</v>
      </c>
      <c r="H3530" s="228">
        <v>0</v>
      </c>
      <c r="I3530" s="228">
        <v>0</v>
      </c>
      <c r="J3530" s="228">
        <v>0</v>
      </c>
      <c r="K3530" s="228">
        <v>0</v>
      </c>
      <c r="L3530" s="231">
        <v>0</v>
      </c>
      <c r="N3530" s="119" t="str">
        <f t="shared" si="165"/>
        <v>840053-DPUMC-LXL</v>
      </c>
      <c r="O3530" s="122" t="str">
        <f>IF(B3530="NET","",IF(B3530="","",IFERROR(VLOOKUP(N3530,EAN!$A:$B,2,FALSE),"MANGLER - MÅ OPPDATERE EAN-FANEN")))</f>
        <v>MANGLER - MÅ OPPDATERE EAN-FANEN</v>
      </c>
      <c r="P3530" s="119">
        <f t="shared" si="166"/>
        <v>0</v>
      </c>
      <c r="Q3530" s="119">
        <f t="shared" si="167"/>
        <v>0</v>
      </c>
    </row>
    <row r="3531" spans="1:17" x14ac:dyDescent="0.2">
      <c r="A3531" s="228">
        <v>840053</v>
      </c>
      <c r="B3531" s="228" t="s">
        <v>3621</v>
      </c>
      <c r="C3531" s="228" t="s">
        <v>4204</v>
      </c>
      <c r="D3531" s="228" t="s">
        <v>249</v>
      </c>
      <c r="E3531" s="228" t="s">
        <v>240</v>
      </c>
      <c r="F3531" s="228" t="s">
        <v>85</v>
      </c>
      <c r="G3531" s="228" t="s">
        <v>128</v>
      </c>
      <c r="H3531" s="228">
        <v>0</v>
      </c>
      <c r="I3531" s="228">
        <v>0</v>
      </c>
      <c r="J3531" s="228">
        <v>0</v>
      </c>
      <c r="K3531" s="228">
        <v>0</v>
      </c>
      <c r="L3531" s="231">
        <v>0</v>
      </c>
      <c r="N3531" s="119" t="str">
        <f t="shared" si="165"/>
        <v>840053-DTBLK-SM</v>
      </c>
      <c r="O3531" s="122" t="str">
        <f>IF(B3531="NET","",IF(B3531="","",IFERROR(VLOOKUP(N3531,EAN!$A:$B,2,FALSE),"MANGLER - MÅ OPPDATERE EAN-FANEN")))</f>
        <v>MANGLER - MÅ OPPDATERE EAN-FANEN</v>
      </c>
      <c r="P3531" s="119">
        <f t="shared" si="166"/>
        <v>0</v>
      </c>
      <c r="Q3531" s="119">
        <f t="shared" si="167"/>
        <v>0</v>
      </c>
    </row>
    <row r="3532" spans="1:17" x14ac:dyDescent="0.2">
      <c r="A3532" s="228">
        <v>840053</v>
      </c>
      <c r="B3532" s="228" t="s">
        <v>3621</v>
      </c>
      <c r="C3532" s="228" t="s">
        <v>4204</v>
      </c>
      <c r="D3532" s="228" t="s">
        <v>250</v>
      </c>
      <c r="E3532" s="228" t="s">
        <v>240</v>
      </c>
      <c r="F3532" s="228" t="s">
        <v>86</v>
      </c>
      <c r="G3532" s="228" t="s">
        <v>128</v>
      </c>
      <c r="H3532" s="228">
        <v>1</v>
      </c>
      <c r="I3532" s="228">
        <v>1</v>
      </c>
      <c r="J3532" s="228">
        <v>1</v>
      </c>
      <c r="K3532" s="228">
        <v>1</v>
      </c>
      <c r="L3532" s="231">
        <v>1</v>
      </c>
      <c r="N3532" s="119" t="str">
        <f t="shared" si="165"/>
        <v>840053-DTBLK-ML</v>
      </c>
      <c r="O3532" s="122" t="str">
        <f>IF(B3532="NET","",IF(B3532="","",IFERROR(VLOOKUP(N3532,EAN!$A:$B,2,FALSE),"MANGLER - MÅ OPPDATERE EAN-FANEN")))</f>
        <v>MANGLER - MÅ OPPDATERE EAN-FANEN</v>
      </c>
      <c r="P3532" s="119">
        <f t="shared" si="166"/>
        <v>1</v>
      </c>
      <c r="Q3532" s="119">
        <f t="shared" si="167"/>
        <v>1</v>
      </c>
    </row>
    <row r="3533" spans="1:17" x14ac:dyDescent="0.2">
      <c r="A3533" s="228">
        <v>840053</v>
      </c>
      <c r="B3533" s="228" t="s">
        <v>3621</v>
      </c>
      <c r="C3533" s="228" t="s">
        <v>4204</v>
      </c>
      <c r="D3533" s="228" t="s">
        <v>251</v>
      </c>
      <c r="E3533" s="228" t="s">
        <v>240</v>
      </c>
      <c r="F3533" s="228" t="s">
        <v>87</v>
      </c>
      <c r="G3533" s="228" t="s">
        <v>128</v>
      </c>
      <c r="H3533" s="228">
        <v>3</v>
      </c>
      <c r="I3533" s="228">
        <v>3</v>
      </c>
      <c r="J3533" s="228">
        <v>3</v>
      </c>
      <c r="K3533" s="228">
        <v>3</v>
      </c>
      <c r="L3533" s="231">
        <v>3</v>
      </c>
      <c r="N3533" s="119" t="str">
        <f t="shared" si="165"/>
        <v>840053-DTBLK-LXL</v>
      </c>
      <c r="O3533" s="122" t="str">
        <f>IF(B3533="NET","",IF(B3533="","",IFERROR(VLOOKUP(N3533,EAN!$A:$B,2,FALSE),"MANGLER - MÅ OPPDATERE EAN-FANEN")))</f>
        <v>MANGLER - MÅ OPPDATERE EAN-FANEN</v>
      </c>
      <c r="P3533" s="119">
        <f t="shared" si="166"/>
        <v>3</v>
      </c>
      <c r="Q3533" s="119">
        <f t="shared" si="167"/>
        <v>3</v>
      </c>
    </row>
    <row r="3534" spans="1:17" x14ac:dyDescent="0.2">
      <c r="A3534" s="228">
        <v>840053</v>
      </c>
      <c r="B3534" s="228" t="s">
        <v>3621</v>
      </c>
      <c r="C3534" s="228" t="s">
        <v>4204</v>
      </c>
      <c r="D3534" s="228" t="s">
        <v>3632</v>
      </c>
      <c r="E3534" s="228" t="s">
        <v>240</v>
      </c>
      <c r="F3534" s="228" t="s">
        <v>99</v>
      </c>
      <c r="G3534" s="228" t="s">
        <v>128</v>
      </c>
      <c r="H3534" s="228">
        <v>44</v>
      </c>
      <c r="I3534" s="228">
        <v>44</v>
      </c>
      <c r="J3534" s="228">
        <v>44</v>
      </c>
      <c r="K3534" s="228">
        <v>44</v>
      </c>
      <c r="L3534" s="231">
        <v>44</v>
      </c>
      <c r="N3534" s="119" t="str">
        <f t="shared" si="165"/>
        <v>840053-DTBLK-XXL</v>
      </c>
      <c r="O3534" s="122" t="str">
        <f>IF(B3534="NET","",IF(B3534="","",IFERROR(VLOOKUP(N3534,EAN!$A:$B,2,FALSE),"MANGLER - MÅ OPPDATERE EAN-FANEN")))</f>
        <v>MANGLER - MÅ OPPDATERE EAN-FANEN</v>
      </c>
      <c r="P3534" s="119">
        <f t="shared" si="166"/>
        <v>44</v>
      </c>
      <c r="Q3534" s="119">
        <f t="shared" si="167"/>
        <v>44</v>
      </c>
    </row>
    <row r="3535" spans="1:17" x14ac:dyDescent="0.2">
      <c r="A3535" s="228">
        <v>840053</v>
      </c>
      <c r="B3535" s="228" t="s">
        <v>3621</v>
      </c>
      <c r="C3535" s="228" t="s">
        <v>4204</v>
      </c>
      <c r="D3535" s="228" t="s">
        <v>3633</v>
      </c>
      <c r="E3535" s="228" t="s">
        <v>3634</v>
      </c>
      <c r="F3535" s="228" t="s">
        <v>85</v>
      </c>
      <c r="G3535" s="228" t="s">
        <v>504</v>
      </c>
      <c r="H3535" s="228">
        <v>0</v>
      </c>
      <c r="I3535" s="228">
        <v>0</v>
      </c>
      <c r="J3535" s="228">
        <v>0</v>
      </c>
      <c r="K3535" s="228">
        <v>0</v>
      </c>
      <c r="L3535" s="231">
        <v>0</v>
      </c>
      <c r="N3535" s="119" t="str">
        <f t="shared" si="165"/>
        <v>840053-GBLCE-SM</v>
      </c>
      <c r="O3535" s="122" t="str">
        <f>IF(B3535="NET","",IF(B3535="","",IFERROR(VLOOKUP(N3535,EAN!$A:$B,2,FALSE),"MANGLER - MÅ OPPDATERE EAN-FANEN")))</f>
        <v>MANGLER - MÅ OPPDATERE EAN-FANEN</v>
      </c>
      <c r="P3535" s="119">
        <f t="shared" si="166"/>
        <v>0</v>
      </c>
      <c r="Q3535" s="119">
        <f t="shared" si="167"/>
        <v>0</v>
      </c>
    </row>
    <row r="3536" spans="1:17" x14ac:dyDescent="0.2">
      <c r="A3536" s="228">
        <v>840053</v>
      </c>
      <c r="B3536" s="228" t="s">
        <v>3621</v>
      </c>
      <c r="C3536" s="228" t="s">
        <v>4204</v>
      </c>
      <c r="D3536" s="228" t="s">
        <v>3635</v>
      </c>
      <c r="E3536" s="228" t="s">
        <v>3634</v>
      </c>
      <c r="F3536" s="228" t="s">
        <v>87</v>
      </c>
      <c r="G3536" s="228" t="s">
        <v>504</v>
      </c>
      <c r="H3536" s="228">
        <v>0</v>
      </c>
      <c r="I3536" s="228">
        <v>0</v>
      </c>
      <c r="J3536" s="228">
        <v>0</v>
      </c>
      <c r="K3536" s="228">
        <v>0</v>
      </c>
      <c r="L3536" s="231">
        <v>0</v>
      </c>
      <c r="N3536" s="119" t="str">
        <f t="shared" si="165"/>
        <v>840053-GBLCE-LXL</v>
      </c>
      <c r="O3536" s="122" t="str">
        <f>IF(B3536="NET","",IF(B3536="","",IFERROR(VLOOKUP(N3536,EAN!$A:$B,2,FALSE),"MANGLER - MÅ OPPDATERE EAN-FANEN")))</f>
        <v>MANGLER - MÅ OPPDATERE EAN-FANEN</v>
      </c>
      <c r="P3536" s="119">
        <f t="shared" si="166"/>
        <v>0</v>
      </c>
      <c r="Q3536" s="119">
        <f t="shared" si="167"/>
        <v>0</v>
      </c>
    </row>
    <row r="3537" spans="1:17" x14ac:dyDescent="0.2">
      <c r="A3537" s="228">
        <v>840053</v>
      </c>
      <c r="B3537" s="228" t="s">
        <v>3621</v>
      </c>
      <c r="C3537" s="228" t="s">
        <v>4204</v>
      </c>
      <c r="D3537" s="228" t="s">
        <v>3636</v>
      </c>
      <c r="E3537" s="228" t="s">
        <v>198</v>
      </c>
      <c r="F3537" s="228" t="s">
        <v>85</v>
      </c>
      <c r="G3537" s="228" t="s">
        <v>504</v>
      </c>
      <c r="H3537" s="228">
        <v>0</v>
      </c>
      <c r="I3537" s="228">
        <v>0</v>
      </c>
      <c r="J3537" s="228">
        <v>0</v>
      </c>
      <c r="K3537" s="228">
        <v>0</v>
      </c>
      <c r="L3537" s="231">
        <v>0</v>
      </c>
      <c r="N3537" s="119" t="str">
        <f t="shared" si="165"/>
        <v>840053-GMBLU-SM</v>
      </c>
      <c r="O3537" s="122" t="str">
        <f>IF(B3537="NET","",IF(B3537="","",IFERROR(VLOOKUP(N3537,EAN!$A:$B,2,FALSE),"MANGLER - MÅ OPPDATERE EAN-FANEN")))</f>
        <v>MANGLER - MÅ OPPDATERE EAN-FANEN</v>
      </c>
      <c r="P3537" s="119">
        <f t="shared" si="166"/>
        <v>0</v>
      </c>
      <c r="Q3537" s="119">
        <f t="shared" si="167"/>
        <v>0</v>
      </c>
    </row>
    <row r="3538" spans="1:17" x14ac:dyDescent="0.2">
      <c r="A3538" s="228">
        <v>840053</v>
      </c>
      <c r="B3538" s="228" t="s">
        <v>3621</v>
      </c>
      <c r="C3538" s="228" t="s">
        <v>4204</v>
      </c>
      <c r="D3538" s="228" t="s">
        <v>3637</v>
      </c>
      <c r="E3538" s="228" t="s">
        <v>198</v>
      </c>
      <c r="F3538" s="228" t="s">
        <v>86</v>
      </c>
      <c r="G3538" s="228" t="s">
        <v>504</v>
      </c>
      <c r="H3538" s="228">
        <v>0</v>
      </c>
      <c r="I3538" s="228">
        <v>0</v>
      </c>
      <c r="J3538" s="228">
        <v>0</v>
      </c>
      <c r="K3538" s="228">
        <v>0</v>
      </c>
      <c r="L3538" s="231">
        <v>0</v>
      </c>
      <c r="N3538" s="119" t="str">
        <f t="shared" si="165"/>
        <v>840053-GMBLU-ML</v>
      </c>
      <c r="O3538" s="122" t="str">
        <f>IF(B3538="NET","",IF(B3538="","",IFERROR(VLOOKUP(N3538,EAN!$A:$B,2,FALSE),"MANGLER - MÅ OPPDATERE EAN-FANEN")))</f>
        <v>MANGLER - MÅ OPPDATERE EAN-FANEN</v>
      </c>
      <c r="P3538" s="119">
        <f t="shared" si="166"/>
        <v>0</v>
      </c>
      <c r="Q3538" s="119">
        <f t="shared" si="167"/>
        <v>0</v>
      </c>
    </row>
    <row r="3539" spans="1:17" x14ac:dyDescent="0.2">
      <c r="A3539" s="228">
        <v>840053</v>
      </c>
      <c r="B3539" s="228" t="s">
        <v>3621</v>
      </c>
      <c r="C3539" s="228" t="s">
        <v>4204</v>
      </c>
      <c r="D3539" s="228" t="s">
        <v>3638</v>
      </c>
      <c r="E3539" s="228" t="s">
        <v>198</v>
      </c>
      <c r="F3539" s="228" t="s">
        <v>87</v>
      </c>
      <c r="G3539" s="228" t="s">
        <v>504</v>
      </c>
      <c r="H3539" s="228">
        <v>0</v>
      </c>
      <c r="I3539" s="228">
        <v>0</v>
      </c>
      <c r="J3539" s="228">
        <v>0</v>
      </c>
      <c r="K3539" s="228">
        <v>0</v>
      </c>
      <c r="L3539" s="231">
        <v>0</v>
      </c>
      <c r="N3539" s="119" t="str">
        <f t="shared" ref="N3539:N3602" si="168">CONCATENATE(A3539,"-",D3539)</f>
        <v>840053-GMBLU-LXL</v>
      </c>
      <c r="O3539" s="122" t="str">
        <f>IF(B3539="NET","",IF(B3539="","",IFERROR(VLOOKUP(N3539,EAN!$A:$B,2,FALSE),"MANGLER - MÅ OPPDATERE EAN-FANEN")))</f>
        <v>MANGLER - MÅ OPPDATERE EAN-FANEN</v>
      </c>
      <c r="P3539" s="119">
        <f t="shared" ref="P3539:P3602" si="169">H3539</f>
        <v>0</v>
      </c>
      <c r="Q3539" s="119">
        <f t="shared" ref="Q3539:Q3602" si="170">L3539</f>
        <v>0</v>
      </c>
    </row>
    <row r="3540" spans="1:17" x14ac:dyDescent="0.2">
      <c r="A3540" s="228">
        <v>840053</v>
      </c>
      <c r="B3540" s="228" t="s">
        <v>3621</v>
      </c>
      <c r="C3540" s="228" t="s">
        <v>4204</v>
      </c>
      <c r="D3540" s="228" t="s">
        <v>3639</v>
      </c>
      <c r="E3540" s="228" t="s">
        <v>3640</v>
      </c>
      <c r="F3540" s="228" t="s">
        <v>85</v>
      </c>
      <c r="G3540" s="228" t="s">
        <v>504</v>
      </c>
      <c r="H3540" s="228">
        <v>0</v>
      </c>
      <c r="I3540" s="228">
        <v>0</v>
      </c>
      <c r="J3540" s="228">
        <v>0</v>
      </c>
      <c r="K3540" s="228">
        <v>0</v>
      </c>
      <c r="L3540" s="231">
        <v>0</v>
      </c>
      <c r="N3540" s="119" t="str">
        <f t="shared" si="168"/>
        <v>840053-GSBLK-SM</v>
      </c>
      <c r="O3540" s="122" t="str">
        <f>IF(B3540="NET","",IF(B3540="","",IFERROR(VLOOKUP(N3540,EAN!$A:$B,2,FALSE),"MANGLER - MÅ OPPDATERE EAN-FANEN")))</f>
        <v>MANGLER - MÅ OPPDATERE EAN-FANEN</v>
      </c>
      <c r="P3540" s="119">
        <f t="shared" si="169"/>
        <v>0</v>
      </c>
      <c r="Q3540" s="119">
        <f t="shared" si="170"/>
        <v>0</v>
      </c>
    </row>
    <row r="3541" spans="1:17" x14ac:dyDescent="0.2">
      <c r="A3541" s="228">
        <v>840053</v>
      </c>
      <c r="B3541" s="228" t="s">
        <v>3621</v>
      </c>
      <c r="C3541" s="228" t="s">
        <v>4204</v>
      </c>
      <c r="D3541" s="228" t="s">
        <v>3641</v>
      </c>
      <c r="E3541" s="228" t="s">
        <v>3640</v>
      </c>
      <c r="F3541" s="228" t="s">
        <v>86</v>
      </c>
      <c r="G3541" s="228" t="s">
        <v>504</v>
      </c>
      <c r="H3541" s="228">
        <v>0</v>
      </c>
      <c r="I3541" s="228">
        <v>0</v>
      </c>
      <c r="J3541" s="228">
        <v>0</v>
      </c>
      <c r="K3541" s="228">
        <v>0</v>
      </c>
      <c r="L3541" s="231">
        <v>0</v>
      </c>
      <c r="N3541" s="119" t="str">
        <f t="shared" si="168"/>
        <v>840053-GSBLK-ML</v>
      </c>
      <c r="O3541" s="122" t="str">
        <f>IF(B3541="NET","",IF(B3541="","",IFERROR(VLOOKUP(N3541,EAN!$A:$B,2,FALSE),"MANGLER - MÅ OPPDATERE EAN-FANEN")))</f>
        <v>MANGLER - MÅ OPPDATERE EAN-FANEN</v>
      </c>
      <c r="P3541" s="119">
        <f t="shared" si="169"/>
        <v>0</v>
      </c>
      <c r="Q3541" s="119">
        <f t="shared" si="170"/>
        <v>0</v>
      </c>
    </row>
    <row r="3542" spans="1:17" x14ac:dyDescent="0.2">
      <c r="A3542" s="228">
        <v>840053</v>
      </c>
      <c r="B3542" s="228" t="s">
        <v>3621</v>
      </c>
      <c r="C3542" s="228" t="s">
        <v>4204</v>
      </c>
      <c r="D3542" s="228" t="s">
        <v>3642</v>
      </c>
      <c r="E3542" s="228" t="s">
        <v>3640</v>
      </c>
      <c r="F3542" s="228" t="s">
        <v>87</v>
      </c>
      <c r="G3542" s="228" t="s">
        <v>504</v>
      </c>
      <c r="H3542" s="228">
        <v>0</v>
      </c>
      <c r="I3542" s="228">
        <v>0</v>
      </c>
      <c r="J3542" s="228">
        <v>0</v>
      </c>
      <c r="K3542" s="228">
        <v>0</v>
      </c>
      <c r="L3542" s="231">
        <v>0</v>
      </c>
      <c r="N3542" s="119" t="str">
        <f t="shared" si="168"/>
        <v>840053-GSBLK-LXL</v>
      </c>
      <c r="O3542" s="122" t="str">
        <f>IF(B3542="NET","",IF(B3542="","",IFERROR(VLOOKUP(N3542,EAN!$A:$B,2,FALSE),"MANGLER - MÅ OPPDATERE EAN-FANEN")))</f>
        <v>MANGLER - MÅ OPPDATERE EAN-FANEN</v>
      </c>
      <c r="P3542" s="119">
        <f t="shared" si="169"/>
        <v>0</v>
      </c>
      <c r="Q3542" s="119">
        <f t="shared" si="170"/>
        <v>0</v>
      </c>
    </row>
    <row r="3543" spans="1:17" x14ac:dyDescent="0.2">
      <c r="A3543" s="228">
        <v>840053</v>
      </c>
      <c r="B3543" s="228" t="s">
        <v>3621</v>
      </c>
      <c r="C3543" s="228" t="s">
        <v>4204</v>
      </c>
      <c r="D3543" s="228" t="s">
        <v>256</v>
      </c>
      <c r="E3543" s="228" t="s">
        <v>241</v>
      </c>
      <c r="F3543" s="228" t="s">
        <v>85</v>
      </c>
      <c r="G3543" s="228" t="s">
        <v>128</v>
      </c>
      <c r="H3543" s="228">
        <v>0</v>
      </c>
      <c r="I3543" s="228">
        <v>0</v>
      </c>
      <c r="J3543" s="228">
        <v>0</v>
      </c>
      <c r="K3543" s="228">
        <v>0</v>
      </c>
      <c r="L3543" s="231">
        <v>0</v>
      </c>
      <c r="N3543" s="119" t="str">
        <f t="shared" si="168"/>
        <v>840053-GSWHT-SM</v>
      </c>
      <c r="O3543" s="122" t="str">
        <f>IF(B3543="NET","",IF(B3543="","",IFERROR(VLOOKUP(N3543,EAN!$A:$B,2,FALSE),"MANGLER - MÅ OPPDATERE EAN-FANEN")))</f>
        <v>MANGLER - MÅ OPPDATERE EAN-FANEN</v>
      </c>
      <c r="P3543" s="119">
        <f t="shared" si="169"/>
        <v>0</v>
      </c>
      <c r="Q3543" s="119">
        <f t="shared" si="170"/>
        <v>0</v>
      </c>
    </row>
    <row r="3544" spans="1:17" x14ac:dyDescent="0.2">
      <c r="A3544" s="228">
        <v>840053</v>
      </c>
      <c r="B3544" s="228" t="s">
        <v>3621</v>
      </c>
      <c r="C3544" s="228" t="s">
        <v>4204</v>
      </c>
      <c r="D3544" s="228" t="s">
        <v>257</v>
      </c>
      <c r="E3544" s="228" t="s">
        <v>241</v>
      </c>
      <c r="F3544" s="228" t="s">
        <v>86</v>
      </c>
      <c r="G3544" s="228" t="s">
        <v>128</v>
      </c>
      <c r="H3544" s="228">
        <v>1</v>
      </c>
      <c r="I3544" s="228">
        <v>1</v>
      </c>
      <c r="J3544" s="228">
        <v>1</v>
      </c>
      <c r="K3544" s="228">
        <v>1</v>
      </c>
      <c r="L3544" s="231">
        <v>1</v>
      </c>
      <c r="N3544" s="119" t="str">
        <f t="shared" si="168"/>
        <v>840053-GSWHT-ML</v>
      </c>
      <c r="O3544" s="122" t="str">
        <f>IF(B3544="NET","",IF(B3544="","",IFERROR(VLOOKUP(N3544,EAN!$A:$B,2,FALSE),"MANGLER - MÅ OPPDATERE EAN-FANEN")))</f>
        <v>MANGLER - MÅ OPPDATERE EAN-FANEN</v>
      </c>
      <c r="P3544" s="119">
        <f t="shared" si="169"/>
        <v>1</v>
      </c>
      <c r="Q3544" s="119">
        <f t="shared" si="170"/>
        <v>1</v>
      </c>
    </row>
    <row r="3545" spans="1:17" x14ac:dyDescent="0.2">
      <c r="A3545" s="228">
        <v>840053</v>
      </c>
      <c r="B3545" s="228" t="s">
        <v>3621</v>
      </c>
      <c r="C3545" s="228" t="s">
        <v>4204</v>
      </c>
      <c r="D3545" s="228" t="s">
        <v>258</v>
      </c>
      <c r="E3545" s="228" t="s">
        <v>241</v>
      </c>
      <c r="F3545" s="228" t="s">
        <v>87</v>
      </c>
      <c r="G3545" s="228" t="s">
        <v>128</v>
      </c>
      <c r="H3545" s="228">
        <v>0</v>
      </c>
      <c r="I3545" s="228">
        <v>0</v>
      </c>
      <c r="J3545" s="228">
        <v>0</v>
      </c>
      <c r="K3545" s="228">
        <v>0</v>
      </c>
      <c r="L3545" s="231">
        <v>0</v>
      </c>
      <c r="N3545" s="119" t="str">
        <f t="shared" si="168"/>
        <v>840053-GSWHT-LXL</v>
      </c>
      <c r="O3545" s="122" t="str">
        <f>IF(B3545="NET","",IF(B3545="","",IFERROR(VLOOKUP(N3545,EAN!$A:$B,2,FALSE),"MANGLER - MÅ OPPDATERE EAN-FANEN")))</f>
        <v>MANGLER - MÅ OPPDATERE EAN-FANEN</v>
      </c>
      <c r="P3545" s="119">
        <f t="shared" si="169"/>
        <v>0</v>
      </c>
      <c r="Q3545" s="119">
        <f t="shared" si="170"/>
        <v>0</v>
      </c>
    </row>
    <row r="3546" spans="1:17" x14ac:dyDescent="0.2">
      <c r="A3546" s="228">
        <v>840053</v>
      </c>
      <c r="B3546" s="228" t="s">
        <v>3621</v>
      </c>
      <c r="C3546" s="228" t="s">
        <v>4204</v>
      </c>
      <c r="D3546" s="228" t="s">
        <v>3643</v>
      </c>
      <c r="E3546" s="228" t="s">
        <v>241</v>
      </c>
      <c r="F3546" s="228" t="s">
        <v>99</v>
      </c>
      <c r="G3546" s="228" t="s">
        <v>128</v>
      </c>
      <c r="H3546" s="228">
        <v>21</v>
      </c>
      <c r="I3546" s="228">
        <v>21</v>
      </c>
      <c r="J3546" s="228">
        <v>21</v>
      </c>
      <c r="K3546" s="228">
        <v>21</v>
      </c>
      <c r="L3546" s="231">
        <v>21</v>
      </c>
      <c r="N3546" s="119" t="str">
        <f t="shared" si="168"/>
        <v>840053-GSWHT-XXL</v>
      </c>
      <c r="O3546" s="122" t="str">
        <f>IF(B3546="NET","",IF(B3546="","",IFERROR(VLOOKUP(N3546,EAN!$A:$B,2,FALSE),"MANGLER - MÅ OPPDATERE EAN-FANEN")))</f>
        <v>MANGLER - MÅ OPPDATERE EAN-FANEN</v>
      </c>
      <c r="P3546" s="119">
        <f t="shared" si="169"/>
        <v>21</v>
      </c>
      <c r="Q3546" s="119">
        <f t="shared" si="170"/>
        <v>21</v>
      </c>
    </row>
    <row r="3547" spans="1:17" x14ac:dyDescent="0.2">
      <c r="A3547" s="228">
        <v>840053</v>
      </c>
      <c r="B3547" s="228" t="s">
        <v>3621</v>
      </c>
      <c r="C3547" s="228" t="s">
        <v>4204</v>
      </c>
      <c r="D3547" s="228" t="s">
        <v>3644</v>
      </c>
      <c r="E3547" s="228" t="s">
        <v>3645</v>
      </c>
      <c r="F3547" s="228" t="s">
        <v>85</v>
      </c>
      <c r="G3547" s="228" t="s">
        <v>504</v>
      </c>
      <c r="H3547" s="228">
        <v>0</v>
      </c>
      <c r="I3547" s="228">
        <v>0</v>
      </c>
      <c r="J3547" s="228">
        <v>0</v>
      </c>
      <c r="K3547" s="228">
        <v>0</v>
      </c>
      <c r="L3547" s="231">
        <v>0</v>
      </c>
      <c r="N3547" s="119" t="str">
        <f t="shared" si="168"/>
        <v>840053-HDGRN-SM</v>
      </c>
      <c r="O3547" s="122" t="str">
        <f>IF(B3547="NET","",IF(B3547="","",IFERROR(VLOOKUP(N3547,EAN!$A:$B,2,FALSE),"MANGLER - MÅ OPPDATERE EAN-FANEN")))</f>
        <v>MANGLER - MÅ OPPDATERE EAN-FANEN</v>
      </c>
      <c r="P3547" s="119">
        <f t="shared" si="169"/>
        <v>0</v>
      </c>
      <c r="Q3547" s="119">
        <f t="shared" si="170"/>
        <v>0</v>
      </c>
    </row>
    <row r="3548" spans="1:17" x14ac:dyDescent="0.2">
      <c r="A3548" s="228">
        <v>840053</v>
      </c>
      <c r="B3548" s="228" t="s">
        <v>3621</v>
      </c>
      <c r="C3548" s="228" t="s">
        <v>4204</v>
      </c>
      <c r="D3548" s="228" t="s">
        <v>3646</v>
      </c>
      <c r="E3548" s="228" t="s">
        <v>3645</v>
      </c>
      <c r="F3548" s="228" t="s">
        <v>86</v>
      </c>
      <c r="G3548" s="228" t="s">
        <v>504</v>
      </c>
      <c r="H3548" s="228">
        <v>0</v>
      </c>
      <c r="I3548" s="228">
        <v>0</v>
      </c>
      <c r="J3548" s="228">
        <v>0</v>
      </c>
      <c r="K3548" s="228">
        <v>0</v>
      </c>
      <c r="L3548" s="231">
        <v>0</v>
      </c>
      <c r="N3548" s="119" t="str">
        <f t="shared" si="168"/>
        <v>840053-HDGRN-ML</v>
      </c>
      <c r="O3548" s="122" t="str">
        <f>IF(B3548="NET","",IF(B3548="","",IFERROR(VLOOKUP(N3548,EAN!$A:$B,2,FALSE),"MANGLER - MÅ OPPDATERE EAN-FANEN")))</f>
        <v>MANGLER - MÅ OPPDATERE EAN-FANEN</v>
      </c>
      <c r="P3548" s="119">
        <f t="shared" si="169"/>
        <v>0</v>
      </c>
      <c r="Q3548" s="119">
        <f t="shared" si="170"/>
        <v>0</v>
      </c>
    </row>
    <row r="3549" spans="1:17" x14ac:dyDescent="0.2">
      <c r="A3549" s="228">
        <v>840053</v>
      </c>
      <c r="B3549" s="228" t="s">
        <v>3621</v>
      </c>
      <c r="C3549" s="228" t="s">
        <v>4204</v>
      </c>
      <c r="D3549" s="228" t="s">
        <v>3647</v>
      </c>
      <c r="E3549" s="228" t="s">
        <v>3645</v>
      </c>
      <c r="F3549" s="228" t="s">
        <v>87</v>
      </c>
      <c r="G3549" s="228" t="s">
        <v>504</v>
      </c>
      <c r="H3549" s="228">
        <v>0</v>
      </c>
      <c r="I3549" s="228">
        <v>0</v>
      </c>
      <c r="J3549" s="228">
        <v>0</v>
      </c>
      <c r="K3549" s="228">
        <v>0</v>
      </c>
      <c r="L3549" s="231">
        <v>0</v>
      </c>
      <c r="N3549" s="119" t="str">
        <f t="shared" si="168"/>
        <v>840053-HDGRN-LXL</v>
      </c>
      <c r="O3549" s="122" t="str">
        <f>IF(B3549="NET","",IF(B3549="","",IFERROR(VLOOKUP(N3549,EAN!$A:$B,2,FALSE),"MANGLER - MÅ OPPDATERE EAN-FANEN")))</f>
        <v>MANGLER - MÅ OPPDATERE EAN-FANEN</v>
      </c>
      <c r="P3549" s="119">
        <f t="shared" si="169"/>
        <v>0</v>
      </c>
      <c r="Q3549" s="119">
        <f t="shared" si="170"/>
        <v>0</v>
      </c>
    </row>
    <row r="3550" spans="1:17" x14ac:dyDescent="0.2">
      <c r="A3550" s="228">
        <v>840053</v>
      </c>
      <c r="B3550" s="228" t="s">
        <v>3621</v>
      </c>
      <c r="C3550" s="228" t="s">
        <v>4204</v>
      </c>
      <c r="D3550" s="228" t="s">
        <v>3648</v>
      </c>
      <c r="E3550" s="228" t="s">
        <v>3645</v>
      </c>
      <c r="F3550" s="228" t="s">
        <v>99</v>
      </c>
      <c r="G3550" s="228" t="s">
        <v>504</v>
      </c>
      <c r="H3550" s="228">
        <v>0</v>
      </c>
      <c r="I3550" s="228">
        <v>0</v>
      </c>
      <c r="J3550" s="228">
        <v>0</v>
      </c>
      <c r="K3550" s="228">
        <v>0</v>
      </c>
      <c r="L3550" s="231">
        <v>0</v>
      </c>
      <c r="N3550" s="119" t="str">
        <f t="shared" si="168"/>
        <v>840053-HDGRN-XXL</v>
      </c>
      <c r="O3550" s="122" t="str">
        <f>IF(B3550="NET","",IF(B3550="","",IFERROR(VLOOKUP(N3550,EAN!$A:$B,2,FALSE),"MANGLER - MÅ OPPDATERE EAN-FANEN")))</f>
        <v>MANGLER - MÅ OPPDATERE EAN-FANEN</v>
      </c>
      <c r="P3550" s="119">
        <f t="shared" si="169"/>
        <v>0</v>
      </c>
      <c r="Q3550" s="119">
        <f t="shared" si="170"/>
        <v>0</v>
      </c>
    </row>
    <row r="3551" spans="1:17" x14ac:dyDescent="0.2">
      <c r="A3551" s="228">
        <v>840053</v>
      </c>
      <c r="B3551" s="228" t="s">
        <v>3621</v>
      </c>
      <c r="C3551" s="228" t="s">
        <v>4204</v>
      </c>
      <c r="D3551" s="228" t="s">
        <v>3649</v>
      </c>
      <c r="E3551" s="228" t="s">
        <v>3650</v>
      </c>
      <c r="F3551" s="228" t="s">
        <v>99</v>
      </c>
      <c r="G3551" s="228" t="s">
        <v>504</v>
      </c>
      <c r="H3551" s="228">
        <v>0</v>
      </c>
      <c r="I3551" s="228">
        <v>0</v>
      </c>
      <c r="J3551" s="228">
        <v>0</v>
      </c>
      <c r="K3551" s="228">
        <v>0</v>
      </c>
      <c r="L3551" s="231">
        <v>0</v>
      </c>
      <c r="N3551" s="119" t="str">
        <f t="shared" si="168"/>
        <v>840053-LTRED-XXL</v>
      </c>
      <c r="O3551" s="122" t="str">
        <f>IF(B3551="NET","",IF(B3551="","",IFERROR(VLOOKUP(N3551,EAN!$A:$B,2,FALSE),"MANGLER - MÅ OPPDATERE EAN-FANEN")))</f>
        <v>MANGLER - MÅ OPPDATERE EAN-FANEN</v>
      </c>
      <c r="P3551" s="119">
        <f t="shared" si="169"/>
        <v>0</v>
      </c>
      <c r="Q3551" s="119">
        <f t="shared" si="170"/>
        <v>0</v>
      </c>
    </row>
    <row r="3552" spans="1:17" x14ac:dyDescent="0.2">
      <c r="A3552" s="228">
        <v>840053</v>
      </c>
      <c r="B3552" s="228" t="s">
        <v>3621</v>
      </c>
      <c r="C3552" s="228" t="s">
        <v>4204</v>
      </c>
      <c r="D3552" s="228" t="s">
        <v>3651</v>
      </c>
      <c r="E3552" s="228" t="s">
        <v>3650</v>
      </c>
      <c r="F3552" s="228" t="s">
        <v>85</v>
      </c>
      <c r="G3552" s="228" t="s">
        <v>504</v>
      </c>
      <c r="H3552" s="228">
        <v>0</v>
      </c>
      <c r="I3552" s="228">
        <v>0</v>
      </c>
      <c r="J3552" s="228">
        <v>0</v>
      </c>
      <c r="K3552" s="228">
        <v>0</v>
      </c>
      <c r="L3552" s="231">
        <v>0</v>
      </c>
      <c r="N3552" s="119" t="str">
        <f t="shared" si="168"/>
        <v>840053-LTRED-SM</v>
      </c>
      <c r="O3552" s="122" t="str">
        <f>IF(B3552="NET","",IF(B3552="","",IFERROR(VLOOKUP(N3552,EAN!$A:$B,2,FALSE),"MANGLER - MÅ OPPDATERE EAN-FANEN")))</f>
        <v>MANGLER - MÅ OPPDATERE EAN-FANEN</v>
      </c>
      <c r="P3552" s="119">
        <f t="shared" si="169"/>
        <v>0</v>
      </c>
      <c r="Q3552" s="119">
        <f t="shared" si="170"/>
        <v>0</v>
      </c>
    </row>
    <row r="3553" spans="1:17" x14ac:dyDescent="0.2">
      <c r="A3553" s="228">
        <v>840053</v>
      </c>
      <c r="B3553" s="228" t="s">
        <v>3621</v>
      </c>
      <c r="C3553" s="228" t="s">
        <v>4204</v>
      </c>
      <c r="D3553" s="228" t="s">
        <v>3652</v>
      </c>
      <c r="E3553" s="228" t="s">
        <v>3650</v>
      </c>
      <c r="F3553" s="228" t="s">
        <v>86</v>
      </c>
      <c r="G3553" s="228" t="s">
        <v>504</v>
      </c>
      <c r="H3553" s="228">
        <v>0</v>
      </c>
      <c r="I3553" s="228">
        <v>0</v>
      </c>
      <c r="J3553" s="228">
        <v>0</v>
      </c>
      <c r="K3553" s="228">
        <v>0</v>
      </c>
      <c r="L3553" s="231">
        <v>0</v>
      </c>
      <c r="N3553" s="119" t="str">
        <f t="shared" si="168"/>
        <v>840053-LTRED-ML</v>
      </c>
      <c r="O3553" s="122" t="str">
        <f>IF(B3553="NET","",IF(B3553="","",IFERROR(VLOOKUP(N3553,EAN!$A:$B,2,FALSE),"MANGLER - MÅ OPPDATERE EAN-FANEN")))</f>
        <v>MANGLER - MÅ OPPDATERE EAN-FANEN</v>
      </c>
      <c r="P3553" s="119">
        <f t="shared" si="169"/>
        <v>0</v>
      </c>
      <c r="Q3553" s="119">
        <f t="shared" si="170"/>
        <v>0</v>
      </c>
    </row>
    <row r="3554" spans="1:17" x14ac:dyDescent="0.2">
      <c r="A3554" s="228">
        <v>840053</v>
      </c>
      <c r="B3554" s="228" t="s">
        <v>3621</v>
      </c>
      <c r="C3554" s="228" t="s">
        <v>4204</v>
      </c>
      <c r="D3554" s="228" t="s">
        <v>3653</v>
      </c>
      <c r="E3554" s="228" t="s">
        <v>3650</v>
      </c>
      <c r="F3554" s="228" t="s">
        <v>87</v>
      </c>
      <c r="G3554" s="228" t="s">
        <v>504</v>
      </c>
      <c r="H3554" s="228">
        <v>3</v>
      </c>
      <c r="I3554" s="228">
        <v>3</v>
      </c>
      <c r="J3554" s="228">
        <v>3</v>
      </c>
      <c r="K3554" s="228">
        <v>3</v>
      </c>
      <c r="L3554" s="231">
        <v>3</v>
      </c>
      <c r="N3554" s="119" t="str">
        <f t="shared" si="168"/>
        <v>840053-LTRED-LXL</v>
      </c>
      <c r="O3554" s="122" t="str">
        <f>IF(B3554="NET","",IF(B3554="","",IFERROR(VLOOKUP(N3554,EAN!$A:$B,2,FALSE),"MANGLER - MÅ OPPDATERE EAN-FANEN")))</f>
        <v>MANGLER - MÅ OPPDATERE EAN-FANEN</v>
      </c>
      <c r="P3554" s="119">
        <f t="shared" si="169"/>
        <v>3</v>
      </c>
      <c r="Q3554" s="119">
        <f t="shared" si="170"/>
        <v>3</v>
      </c>
    </row>
    <row r="3555" spans="1:17" x14ac:dyDescent="0.2">
      <c r="A3555" s="228">
        <v>840053</v>
      </c>
      <c r="B3555" s="228" t="s">
        <v>3621</v>
      </c>
      <c r="C3555" s="228" t="s">
        <v>4204</v>
      </c>
      <c r="D3555" s="228" t="s">
        <v>3654</v>
      </c>
      <c r="E3555" s="228" t="s">
        <v>3544</v>
      </c>
      <c r="F3555" s="228" t="s">
        <v>99</v>
      </c>
      <c r="G3555" s="228" t="s">
        <v>128</v>
      </c>
      <c r="H3555" s="228">
        <v>0</v>
      </c>
      <c r="I3555" s="228">
        <v>0</v>
      </c>
      <c r="J3555" s="228">
        <v>0</v>
      </c>
      <c r="K3555" s="228">
        <v>0</v>
      </c>
      <c r="L3555" s="231">
        <v>0</v>
      </c>
      <c r="N3555" s="119" t="str">
        <f t="shared" si="168"/>
        <v>840053-MASEM-XXL</v>
      </c>
      <c r="O3555" s="122" t="str">
        <f>IF(B3555="NET","",IF(B3555="","",IFERROR(VLOOKUP(N3555,EAN!$A:$B,2,FALSE),"MANGLER - MÅ OPPDATERE EAN-FANEN")))</f>
        <v>MANGLER - MÅ OPPDATERE EAN-FANEN</v>
      </c>
      <c r="P3555" s="119">
        <f t="shared" si="169"/>
        <v>0</v>
      </c>
      <c r="Q3555" s="119">
        <f t="shared" si="170"/>
        <v>0</v>
      </c>
    </row>
    <row r="3556" spans="1:17" x14ac:dyDescent="0.2">
      <c r="A3556" s="228">
        <v>840053</v>
      </c>
      <c r="B3556" s="228" t="s">
        <v>3621</v>
      </c>
      <c r="C3556" s="228" t="s">
        <v>4204</v>
      </c>
      <c r="D3556" s="228" t="s">
        <v>3543</v>
      </c>
      <c r="E3556" s="228" t="s">
        <v>3544</v>
      </c>
      <c r="F3556" s="228" t="s">
        <v>85</v>
      </c>
      <c r="G3556" s="228" t="s">
        <v>128</v>
      </c>
      <c r="H3556" s="228">
        <v>0</v>
      </c>
      <c r="I3556" s="228">
        <v>0</v>
      </c>
      <c r="J3556" s="228">
        <v>0</v>
      </c>
      <c r="K3556" s="228">
        <v>0</v>
      </c>
      <c r="L3556" s="231">
        <v>0</v>
      </c>
      <c r="N3556" s="119" t="str">
        <f t="shared" si="168"/>
        <v>840053-MASEM-SM</v>
      </c>
      <c r="O3556" s="122" t="str">
        <f>IF(B3556="NET","",IF(B3556="","",IFERROR(VLOOKUP(N3556,EAN!$A:$B,2,FALSE),"MANGLER - MÅ OPPDATERE EAN-FANEN")))</f>
        <v>MANGLER - MÅ OPPDATERE EAN-FANEN</v>
      </c>
      <c r="P3556" s="119">
        <f t="shared" si="169"/>
        <v>0</v>
      </c>
      <c r="Q3556" s="119">
        <f t="shared" si="170"/>
        <v>0</v>
      </c>
    </row>
    <row r="3557" spans="1:17" x14ac:dyDescent="0.2">
      <c r="A3557" s="228">
        <v>840053</v>
      </c>
      <c r="B3557" s="228" t="s">
        <v>3621</v>
      </c>
      <c r="C3557" s="228" t="s">
        <v>4204</v>
      </c>
      <c r="D3557" s="228" t="s">
        <v>3545</v>
      </c>
      <c r="E3557" s="228" t="s">
        <v>3544</v>
      </c>
      <c r="F3557" s="228" t="s">
        <v>86</v>
      </c>
      <c r="G3557" s="228" t="s">
        <v>128</v>
      </c>
      <c r="H3557" s="228">
        <v>0</v>
      </c>
      <c r="I3557" s="228">
        <v>0</v>
      </c>
      <c r="J3557" s="228">
        <v>0</v>
      </c>
      <c r="K3557" s="228">
        <v>0</v>
      </c>
      <c r="L3557" s="231">
        <v>0</v>
      </c>
      <c r="N3557" s="119" t="str">
        <f t="shared" si="168"/>
        <v>840053-MASEM-ML</v>
      </c>
      <c r="O3557" s="122" t="str">
        <f>IF(B3557="NET","",IF(B3557="","",IFERROR(VLOOKUP(N3557,EAN!$A:$B,2,FALSE),"MANGLER - MÅ OPPDATERE EAN-FANEN")))</f>
        <v>MANGLER - MÅ OPPDATERE EAN-FANEN</v>
      </c>
      <c r="P3557" s="119">
        <f t="shared" si="169"/>
        <v>0</v>
      </c>
      <c r="Q3557" s="119">
        <f t="shared" si="170"/>
        <v>0</v>
      </c>
    </row>
    <row r="3558" spans="1:17" x14ac:dyDescent="0.2">
      <c r="A3558" s="228">
        <v>840053</v>
      </c>
      <c r="B3558" s="228" t="s">
        <v>3621</v>
      </c>
      <c r="C3558" s="228" t="s">
        <v>4204</v>
      </c>
      <c r="D3558" s="228" t="s">
        <v>3546</v>
      </c>
      <c r="E3558" s="228" t="s">
        <v>3544</v>
      </c>
      <c r="F3558" s="228" t="s">
        <v>87</v>
      </c>
      <c r="G3558" s="228" t="s">
        <v>128</v>
      </c>
      <c r="H3558" s="228">
        <v>0</v>
      </c>
      <c r="I3558" s="228">
        <v>0</v>
      </c>
      <c r="J3558" s="228">
        <v>0</v>
      </c>
      <c r="K3558" s="228">
        <v>0</v>
      </c>
      <c r="L3558" s="231">
        <v>0</v>
      </c>
      <c r="N3558" s="119" t="str">
        <f t="shared" si="168"/>
        <v>840053-MASEM-LXL</v>
      </c>
      <c r="O3558" s="122" t="str">
        <f>IF(B3558="NET","",IF(B3558="","",IFERROR(VLOOKUP(N3558,EAN!$A:$B,2,FALSE),"MANGLER - MÅ OPPDATERE EAN-FANEN")))</f>
        <v>MANGLER - MÅ OPPDATERE EAN-FANEN</v>
      </c>
      <c r="P3558" s="119">
        <f t="shared" si="169"/>
        <v>0</v>
      </c>
      <c r="Q3558" s="119">
        <f t="shared" si="170"/>
        <v>0</v>
      </c>
    </row>
    <row r="3559" spans="1:17" x14ac:dyDescent="0.2">
      <c r="A3559" s="228">
        <v>840053</v>
      </c>
      <c r="B3559" s="228" t="s">
        <v>3621</v>
      </c>
      <c r="C3559" s="228" t="s">
        <v>4204</v>
      </c>
      <c r="D3559" s="228" t="s">
        <v>3655</v>
      </c>
      <c r="E3559" s="228" t="s">
        <v>3548</v>
      </c>
      <c r="F3559" s="228" t="s">
        <v>99</v>
      </c>
      <c r="G3559" s="228" t="s">
        <v>128</v>
      </c>
      <c r="H3559" s="228">
        <v>0</v>
      </c>
      <c r="I3559" s="228">
        <v>0</v>
      </c>
      <c r="J3559" s="228">
        <v>0</v>
      </c>
      <c r="K3559" s="228">
        <v>0</v>
      </c>
      <c r="L3559" s="231">
        <v>0</v>
      </c>
      <c r="N3559" s="119" t="str">
        <f t="shared" si="168"/>
        <v>840053-MATHM-XXL</v>
      </c>
      <c r="O3559" s="122" t="str">
        <f>IF(B3559="NET","",IF(B3559="","",IFERROR(VLOOKUP(N3559,EAN!$A:$B,2,FALSE),"MANGLER - MÅ OPPDATERE EAN-FANEN")))</f>
        <v>MANGLER - MÅ OPPDATERE EAN-FANEN</v>
      </c>
      <c r="P3559" s="119">
        <f t="shared" si="169"/>
        <v>0</v>
      </c>
      <c r="Q3559" s="119">
        <f t="shared" si="170"/>
        <v>0</v>
      </c>
    </row>
    <row r="3560" spans="1:17" x14ac:dyDescent="0.2">
      <c r="A3560" s="228">
        <v>840053</v>
      </c>
      <c r="B3560" s="228" t="s">
        <v>3621</v>
      </c>
      <c r="C3560" s="228" t="s">
        <v>4204</v>
      </c>
      <c r="D3560" s="228" t="s">
        <v>3547</v>
      </c>
      <c r="E3560" s="228" t="s">
        <v>3548</v>
      </c>
      <c r="F3560" s="228" t="s">
        <v>85</v>
      </c>
      <c r="G3560" s="228" t="s">
        <v>128</v>
      </c>
      <c r="H3560" s="228">
        <v>0</v>
      </c>
      <c r="I3560" s="228">
        <v>0</v>
      </c>
      <c r="J3560" s="228">
        <v>0</v>
      </c>
      <c r="K3560" s="228">
        <v>0</v>
      </c>
      <c r="L3560" s="231">
        <v>0</v>
      </c>
      <c r="N3560" s="119" t="str">
        <f t="shared" si="168"/>
        <v>840053-MATHM-SM</v>
      </c>
      <c r="O3560" s="122" t="str">
        <f>IF(B3560="NET","",IF(B3560="","",IFERROR(VLOOKUP(N3560,EAN!$A:$B,2,FALSE),"MANGLER - MÅ OPPDATERE EAN-FANEN")))</f>
        <v>MANGLER - MÅ OPPDATERE EAN-FANEN</v>
      </c>
      <c r="P3560" s="119">
        <f t="shared" si="169"/>
        <v>0</v>
      </c>
      <c r="Q3560" s="119">
        <f t="shared" si="170"/>
        <v>0</v>
      </c>
    </row>
    <row r="3561" spans="1:17" x14ac:dyDescent="0.2">
      <c r="A3561" s="228">
        <v>840053</v>
      </c>
      <c r="B3561" s="228" t="s">
        <v>3621</v>
      </c>
      <c r="C3561" s="228" t="s">
        <v>4204</v>
      </c>
      <c r="D3561" s="228" t="s">
        <v>3549</v>
      </c>
      <c r="E3561" s="228" t="s">
        <v>3548</v>
      </c>
      <c r="F3561" s="228" t="s">
        <v>86</v>
      </c>
      <c r="G3561" s="228" t="s">
        <v>128</v>
      </c>
      <c r="H3561" s="228">
        <v>0</v>
      </c>
      <c r="I3561" s="228">
        <v>0</v>
      </c>
      <c r="J3561" s="228">
        <v>0</v>
      </c>
      <c r="K3561" s="228">
        <v>0</v>
      </c>
      <c r="L3561" s="231">
        <v>0</v>
      </c>
      <c r="N3561" s="119" t="str">
        <f t="shared" si="168"/>
        <v>840053-MATHM-ML</v>
      </c>
      <c r="O3561" s="122" t="str">
        <f>IF(B3561="NET","",IF(B3561="","",IFERROR(VLOOKUP(N3561,EAN!$A:$B,2,FALSE),"MANGLER - MÅ OPPDATERE EAN-FANEN")))</f>
        <v>MANGLER - MÅ OPPDATERE EAN-FANEN</v>
      </c>
      <c r="P3561" s="119">
        <f t="shared" si="169"/>
        <v>0</v>
      </c>
      <c r="Q3561" s="119">
        <f t="shared" si="170"/>
        <v>0</v>
      </c>
    </row>
    <row r="3562" spans="1:17" x14ac:dyDescent="0.2">
      <c r="A3562" s="228">
        <v>840053</v>
      </c>
      <c r="B3562" s="228" t="s">
        <v>3621</v>
      </c>
      <c r="C3562" s="228" t="s">
        <v>4204</v>
      </c>
      <c r="D3562" s="228" t="s">
        <v>3550</v>
      </c>
      <c r="E3562" s="228" t="s">
        <v>3548</v>
      </c>
      <c r="F3562" s="228" t="s">
        <v>87</v>
      </c>
      <c r="G3562" s="228" t="s">
        <v>128</v>
      </c>
      <c r="H3562" s="228">
        <v>0</v>
      </c>
      <c r="I3562" s="228">
        <v>0</v>
      </c>
      <c r="J3562" s="228">
        <v>0</v>
      </c>
      <c r="K3562" s="228">
        <v>0</v>
      </c>
      <c r="L3562" s="231">
        <v>0</v>
      </c>
      <c r="N3562" s="119" t="str">
        <f t="shared" si="168"/>
        <v>840053-MATHM-LXL</v>
      </c>
      <c r="O3562" s="122" t="str">
        <f>IF(B3562="NET","",IF(B3562="","",IFERROR(VLOOKUP(N3562,EAN!$A:$B,2,FALSE),"MANGLER - MÅ OPPDATERE EAN-FANEN")))</f>
        <v>MANGLER - MÅ OPPDATERE EAN-FANEN</v>
      </c>
      <c r="P3562" s="119">
        <f t="shared" si="169"/>
        <v>0</v>
      </c>
      <c r="Q3562" s="119">
        <f t="shared" si="170"/>
        <v>0</v>
      </c>
    </row>
    <row r="3563" spans="1:17" x14ac:dyDescent="0.2">
      <c r="A3563" s="228">
        <v>840053</v>
      </c>
      <c r="B3563" s="228" t="s">
        <v>3621</v>
      </c>
      <c r="C3563" s="228" t="s">
        <v>4204</v>
      </c>
      <c r="D3563" s="228" t="s">
        <v>3656</v>
      </c>
      <c r="E3563" s="228" t="s">
        <v>3552</v>
      </c>
      <c r="F3563" s="228" t="s">
        <v>99</v>
      </c>
      <c r="G3563" s="228" t="s">
        <v>504</v>
      </c>
      <c r="H3563" s="228">
        <v>5</v>
      </c>
      <c r="I3563" s="228">
        <v>5</v>
      </c>
      <c r="J3563" s="228">
        <v>5</v>
      </c>
      <c r="K3563" s="228">
        <v>5</v>
      </c>
      <c r="L3563" s="231">
        <v>5</v>
      </c>
      <c r="N3563" s="119" t="str">
        <f t="shared" si="168"/>
        <v>840053-MBBLU-XXL</v>
      </c>
      <c r="O3563" s="122" t="str">
        <f>IF(B3563="NET","",IF(B3563="","",IFERROR(VLOOKUP(N3563,EAN!$A:$B,2,FALSE),"MANGLER - MÅ OPPDATERE EAN-FANEN")))</f>
        <v>MANGLER - MÅ OPPDATERE EAN-FANEN</v>
      </c>
      <c r="P3563" s="119">
        <f t="shared" si="169"/>
        <v>5</v>
      </c>
      <c r="Q3563" s="119">
        <f t="shared" si="170"/>
        <v>5</v>
      </c>
    </row>
    <row r="3564" spans="1:17" x14ac:dyDescent="0.2">
      <c r="A3564" s="228">
        <v>840053</v>
      </c>
      <c r="B3564" s="228" t="s">
        <v>3621</v>
      </c>
      <c r="C3564" s="228" t="s">
        <v>4204</v>
      </c>
      <c r="D3564" s="228" t="s">
        <v>3551</v>
      </c>
      <c r="E3564" s="228" t="s">
        <v>3552</v>
      </c>
      <c r="F3564" s="228" t="s">
        <v>85</v>
      </c>
      <c r="G3564" s="228" t="s">
        <v>504</v>
      </c>
      <c r="H3564" s="228">
        <v>13</v>
      </c>
      <c r="I3564" s="228">
        <v>13</v>
      </c>
      <c r="J3564" s="228">
        <v>13</v>
      </c>
      <c r="K3564" s="228">
        <v>13</v>
      </c>
      <c r="L3564" s="231">
        <v>13</v>
      </c>
      <c r="N3564" s="119" t="str">
        <f t="shared" si="168"/>
        <v>840053-MBBLU-SM</v>
      </c>
      <c r="O3564" s="122" t="str">
        <f>IF(B3564="NET","",IF(B3564="","",IFERROR(VLOOKUP(N3564,EAN!$A:$B,2,FALSE),"MANGLER - MÅ OPPDATERE EAN-FANEN")))</f>
        <v>MANGLER - MÅ OPPDATERE EAN-FANEN</v>
      </c>
      <c r="P3564" s="119">
        <f t="shared" si="169"/>
        <v>13</v>
      </c>
      <c r="Q3564" s="119">
        <f t="shared" si="170"/>
        <v>13</v>
      </c>
    </row>
    <row r="3565" spans="1:17" x14ac:dyDescent="0.2">
      <c r="A3565" s="228">
        <v>840053</v>
      </c>
      <c r="B3565" s="228" t="s">
        <v>3621</v>
      </c>
      <c r="C3565" s="228" t="s">
        <v>4204</v>
      </c>
      <c r="D3565" s="228" t="s">
        <v>3553</v>
      </c>
      <c r="E3565" s="228" t="s">
        <v>3552</v>
      </c>
      <c r="F3565" s="228" t="s">
        <v>86</v>
      </c>
      <c r="G3565" s="228" t="s">
        <v>504</v>
      </c>
      <c r="H3565" s="228">
        <v>0</v>
      </c>
      <c r="I3565" s="228">
        <v>0</v>
      </c>
      <c r="J3565" s="228">
        <v>0</v>
      </c>
      <c r="K3565" s="228">
        <v>0</v>
      </c>
      <c r="L3565" s="231">
        <v>0</v>
      </c>
      <c r="N3565" s="119" t="str">
        <f t="shared" si="168"/>
        <v>840053-MBBLU-ML</v>
      </c>
      <c r="O3565" s="122" t="str">
        <f>IF(B3565="NET","",IF(B3565="","",IFERROR(VLOOKUP(N3565,EAN!$A:$B,2,FALSE),"MANGLER - MÅ OPPDATERE EAN-FANEN")))</f>
        <v>MANGLER - MÅ OPPDATERE EAN-FANEN</v>
      </c>
      <c r="P3565" s="119">
        <f t="shared" si="169"/>
        <v>0</v>
      </c>
      <c r="Q3565" s="119">
        <f t="shared" si="170"/>
        <v>0</v>
      </c>
    </row>
    <row r="3566" spans="1:17" x14ac:dyDescent="0.2">
      <c r="A3566" s="228">
        <v>840053</v>
      </c>
      <c r="B3566" s="228" t="s">
        <v>3621</v>
      </c>
      <c r="C3566" s="228" t="s">
        <v>4204</v>
      </c>
      <c r="D3566" s="228" t="s">
        <v>3554</v>
      </c>
      <c r="E3566" s="228" t="s">
        <v>3552</v>
      </c>
      <c r="F3566" s="228" t="s">
        <v>87</v>
      </c>
      <c r="G3566" s="228" t="s">
        <v>504</v>
      </c>
      <c r="H3566" s="228">
        <v>11</v>
      </c>
      <c r="I3566" s="228">
        <v>11</v>
      </c>
      <c r="J3566" s="228">
        <v>11</v>
      </c>
      <c r="K3566" s="228">
        <v>11</v>
      </c>
      <c r="L3566" s="231">
        <v>11</v>
      </c>
      <c r="N3566" s="119" t="str">
        <f t="shared" si="168"/>
        <v>840053-MBBLU-LXL</v>
      </c>
      <c r="O3566" s="122" t="str">
        <f>IF(B3566="NET","",IF(B3566="","",IFERROR(VLOOKUP(N3566,EAN!$A:$B,2,FALSE),"MANGLER - MÅ OPPDATERE EAN-FANEN")))</f>
        <v>MANGLER - MÅ OPPDATERE EAN-FANEN</v>
      </c>
      <c r="P3566" s="119">
        <f t="shared" si="169"/>
        <v>11</v>
      </c>
      <c r="Q3566" s="119">
        <f t="shared" si="170"/>
        <v>11</v>
      </c>
    </row>
    <row r="3567" spans="1:17" x14ac:dyDescent="0.2">
      <c r="A3567" s="228">
        <v>840053</v>
      </c>
      <c r="B3567" s="228" t="s">
        <v>3621</v>
      </c>
      <c r="C3567" s="228" t="s">
        <v>4204</v>
      </c>
      <c r="D3567" s="228" t="s">
        <v>3657</v>
      </c>
      <c r="E3567" s="228" t="s">
        <v>4350</v>
      </c>
      <c r="F3567" s="228" t="s">
        <v>99</v>
      </c>
      <c r="G3567" s="228" t="s">
        <v>128</v>
      </c>
      <c r="H3567" s="228">
        <v>0</v>
      </c>
      <c r="I3567" s="228">
        <v>0</v>
      </c>
      <c r="J3567" s="228">
        <v>0</v>
      </c>
      <c r="K3567" s="228">
        <v>0</v>
      </c>
      <c r="L3567" s="231">
        <v>0</v>
      </c>
      <c r="N3567" s="119" t="str">
        <f t="shared" si="168"/>
        <v>840053-MBUOE-XXL</v>
      </c>
      <c r="O3567" s="122" t="str">
        <f>IF(B3567="NET","",IF(B3567="","",IFERROR(VLOOKUP(N3567,EAN!$A:$B,2,FALSE),"MANGLER - MÅ OPPDATERE EAN-FANEN")))</f>
        <v>MANGLER - MÅ OPPDATERE EAN-FANEN</v>
      </c>
      <c r="P3567" s="119">
        <f t="shared" si="169"/>
        <v>0</v>
      </c>
      <c r="Q3567" s="119">
        <f t="shared" si="170"/>
        <v>0</v>
      </c>
    </row>
    <row r="3568" spans="1:17" x14ac:dyDescent="0.2">
      <c r="A3568" s="228">
        <v>840053</v>
      </c>
      <c r="B3568" s="228" t="s">
        <v>3621</v>
      </c>
      <c r="C3568" s="228" t="s">
        <v>4204</v>
      </c>
      <c r="D3568" s="228" t="s">
        <v>2373</v>
      </c>
      <c r="E3568" s="228" t="s">
        <v>4350</v>
      </c>
      <c r="F3568" s="228" t="s">
        <v>85</v>
      </c>
      <c r="G3568" s="228" t="s">
        <v>128</v>
      </c>
      <c r="H3568" s="228">
        <v>0</v>
      </c>
      <c r="I3568" s="228">
        <v>0</v>
      </c>
      <c r="J3568" s="228">
        <v>0</v>
      </c>
      <c r="K3568" s="228">
        <v>0</v>
      </c>
      <c r="L3568" s="231">
        <v>0</v>
      </c>
      <c r="N3568" s="119" t="str">
        <f t="shared" si="168"/>
        <v>840053-MBUOE-SM</v>
      </c>
      <c r="O3568" s="122" t="str">
        <f>IF(B3568="NET","",IF(B3568="","",IFERROR(VLOOKUP(N3568,EAN!$A:$B,2,FALSE),"MANGLER - MÅ OPPDATERE EAN-FANEN")))</f>
        <v>MANGLER - MÅ OPPDATERE EAN-FANEN</v>
      </c>
      <c r="P3568" s="119">
        <f t="shared" si="169"/>
        <v>0</v>
      </c>
      <c r="Q3568" s="119">
        <f t="shared" si="170"/>
        <v>0</v>
      </c>
    </row>
    <row r="3569" spans="1:17" x14ac:dyDescent="0.2">
      <c r="A3569" s="228">
        <v>840053</v>
      </c>
      <c r="B3569" s="228" t="s">
        <v>3621</v>
      </c>
      <c r="C3569" s="228" t="s">
        <v>4204</v>
      </c>
      <c r="D3569" s="228" t="s">
        <v>2374</v>
      </c>
      <c r="E3569" s="228" t="s">
        <v>4350</v>
      </c>
      <c r="F3569" s="228" t="s">
        <v>86</v>
      </c>
      <c r="G3569" s="228" t="s">
        <v>128</v>
      </c>
      <c r="H3569" s="228">
        <v>0</v>
      </c>
      <c r="I3569" s="228">
        <v>0</v>
      </c>
      <c r="J3569" s="228">
        <v>0</v>
      </c>
      <c r="K3569" s="228">
        <v>0</v>
      </c>
      <c r="L3569" s="231">
        <v>0</v>
      </c>
      <c r="N3569" s="119" t="str">
        <f t="shared" si="168"/>
        <v>840053-MBUOE-ML</v>
      </c>
      <c r="O3569" s="122" t="str">
        <f>IF(B3569="NET","",IF(B3569="","",IFERROR(VLOOKUP(N3569,EAN!$A:$B,2,FALSE),"MANGLER - MÅ OPPDATERE EAN-FANEN")))</f>
        <v>MANGLER - MÅ OPPDATERE EAN-FANEN</v>
      </c>
      <c r="P3569" s="119">
        <f t="shared" si="169"/>
        <v>0</v>
      </c>
      <c r="Q3569" s="119">
        <f t="shared" si="170"/>
        <v>0</v>
      </c>
    </row>
    <row r="3570" spans="1:17" x14ac:dyDescent="0.2">
      <c r="A3570" s="228">
        <v>840053</v>
      </c>
      <c r="B3570" s="228" t="s">
        <v>3621</v>
      </c>
      <c r="C3570" s="228" t="s">
        <v>4204</v>
      </c>
      <c r="D3570" s="228" t="s">
        <v>2375</v>
      </c>
      <c r="E3570" s="228" t="s">
        <v>4350</v>
      </c>
      <c r="F3570" s="228" t="s">
        <v>87</v>
      </c>
      <c r="G3570" s="228" t="s">
        <v>128</v>
      </c>
      <c r="H3570" s="228">
        <v>0</v>
      </c>
      <c r="I3570" s="228">
        <v>0</v>
      </c>
      <c r="J3570" s="228">
        <v>0</v>
      </c>
      <c r="K3570" s="228">
        <v>0</v>
      </c>
      <c r="L3570" s="231">
        <v>0</v>
      </c>
      <c r="N3570" s="119" t="str">
        <f t="shared" si="168"/>
        <v>840053-MBUOE-LXL</v>
      </c>
      <c r="O3570" s="122" t="str">
        <f>IF(B3570="NET","",IF(B3570="","",IFERROR(VLOOKUP(N3570,EAN!$A:$B,2,FALSE),"MANGLER - MÅ OPPDATERE EAN-FANEN")))</f>
        <v>MANGLER - MÅ OPPDATERE EAN-FANEN</v>
      </c>
      <c r="P3570" s="119">
        <f t="shared" si="169"/>
        <v>0</v>
      </c>
      <c r="Q3570" s="119">
        <f t="shared" si="170"/>
        <v>0</v>
      </c>
    </row>
    <row r="3571" spans="1:17" x14ac:dyDescent="0.2">
      <c r="A3571" s="228">
        <v>840053</v>
      </c>
      <c r="B3571" s="228" t="s">
        <v>3621</v>
      </c>
      <c r="C3571" s="228" t="s">
        <v>4204</v>
      </c>
      <c r="D3571" s="228" t="s">
        <v>3658</v>
      </c>
      <c r="E3571" s="228" t="s">
        <v>634</v>
      </c>
      <c r="F3571" s="228" t="s">
        <v>99</v>
      </c>
      <c r="G3571" s="228" t="s">
        <v>504</v>
      </c>
      <c r="H3571" s="228">
        <v>1</v>
      </c>
      <c r="I3571" s="228">
        <v>1</v>
      </c>
      <c r="J3571" s="228">
        <v>1</v>
      </c>
      <c r="K3571" s="228">
        <v>1</v>
      </c>
      <c r="L3571" s="231">
        <v>1</v>
      </c>
      <c r="N3571" s="119" t="str">
        <f t="shared" si="168"/>
        <v>840053-MCHOR-XXL</v>
      </c>
      <c r="O3571" s="122" t="str">
        <f>IF(B3571="NET","",IF(B3571="","",IFERROR(VLOOKUP(N3571,EAN!$A:$B,2,FALSE),"MANGLER - MÅ OPPDATERE EAN-FANEN")))</f>
        <v>MANGLER - MÅ OPPDATERE EAN-FANEN</v>
      </c>
      <c r="P3571" s="119">
        <f t="shared" si="169"/>
        <v>1</v>
      </c>
      <c r="Q3571" s="119">
        <f t="shared" si="170"/>
        <v>1</v>
      </c>
    </row>
    <row r="3572" spans="1:17" x14ac:dyDescent="0.2">
      <c r="A3572" s="228">
        <v>840053</v>
      </c>
      <c r="B3572" s="228" t="s">
        <v>3621</v>
      </c>
      <c r="C3572" s="228" t="s">
        <v>4204</v>
      </c>
      <c r="D3572" s="228" t="s">
        <v>3659</v>
      </c>
      <c r="E3572" s="228" t="s">
        <v>634</v>
      </c>
      <c r="F3572" s="228" t="s">
        <v>85</v>
      </c>
      <c r="G3572" s="228" t="s">
        <v>504</v>
      </c>
      <c r="H3572" s="228">
        <v>0</v>
      </c>
      <c r="I3572" s="228">
        <v>0</v>
      </c>
      <c r="J3572" s="228">
        <v>0</v>
      </c>
      <c r="K3572" s="228">
        <v>0</v>
      </c>
      <c r="L3572" s="231">
        <v>0</v>
      </c>
      <c r="N3572" s="119" t="str">
        <f t="shared" si="168"/>
        <v>840053-MCHOR-SM</v>
      </c>
      <c r="O3572" s="122" t="str">
        <f>IF(B3572="NET","",IF(B3572="","",IFERROR(VLOOKUP(N3572,EAN!$A:$B,2,FALSE),"MANGLER - MÅ OPPDATERE EAN-FANEN")))</f>
        <v>MANGLER - MÅ OPPDATERE EAN-FANEN</v>
      </c>
      <c r="P3572" s="119">
        <f t="shared" si="169"/>
        <v>0</v>
      </c>
      <c r="Q3572" s="119">
        <f t="shared" si="170"/>
        <v>0</v>
      </c>
    </row>
    <row r="3573" spans="1:17" x14ac:dyDescent="0.2">
      <c r="A3573" s="228">
        <v>840053</v>
      </c>
      <c r="B3573" s="228" t="s">
        <v>3621</v>
      </c>
      <c r="C3573" s="228" t="s">
        <v>4204</v>
      </c>
      <c r="D3573" s="228" t="s">
        <v>3660</v>
      </c>
      <c r="E3573" s="228" t="s">
        <v>634</v>
      </c>
      <c r="F3573" s="228" t="s">
        <v>86</v>
      </c>
      <c r="G3573" s="228" t="s">
        <v>504</v>
      </c>
      <c r="H3573" s="228">
        <v>0</v>
      </c>
      <c r="I3573" s="228">
        <v>0</v>
      </c>
      <c r="J3573" s="228">
        <v>0</v>
      </c>
      <c r="K3573" s="228">
        <v>0</v>
      </c>
      <c r="L3573" s="231">
        <v>0</v>
      </c>
      <c r="N3573" s="119" t="str">
        <f t="shared" si="168"/>
        <v>840053-MCHOR-ML</v>
      </c>
      <c r="O3573" s="122" t="str">
        <f>IF(B3573="NET","",IF(B3573="","",IFERROR(VLOOKUP(N3573,EAN!$A:$B,2,FALSE),"MANGLER - MÅ OPPDATERE EAN-FANEN")))</f>
        <v>MANGLER - MÅ OPPDATERE EAN-FANEN</v>
      </c>
      <c r="P3573" s="119">
        <f t="shared" si="169"/>
        <v>0</v>
      </c>
      <c r="Q3573" s="119">
        <f t="shared" si="170"/>
        <v>0</v>
      </c>
    </row>
    <row r="3574" spans="1:17" x14ac:dyDescent="0.2">
      <c r="A3574" s="228">
        <v>840053</v>
      </c>
      <c r="B3574" s="228" t="s">
        <v>3621</v>
      </c>
      <c r="C3574" s="228" t="s">
        <v>4204</v>
      </c>
      <c r="D3574" s="228" t="s">
        <v>3661</v>
      </c>
      <c r="E3574" s="228" t="s">
        <v>634</v>
      </c>
      <c r="F3574" s="228" t="s">
        <v>87</v>
      </c>
      <c r="G3574" s="228" t="s">
        <v>504</v>
      </c>
      <c r="H3574" s="228">
        <v>0</v>
      </c>
      <c r="I3574" s="228">
        <v>0</v>
      </c>
      <c r="J3574" s="228">
        <v>0</v>
      </c>
      <c r="K3574" s="228">
        <v>0</v>
      </c>
      <c r="L3574" s="231">
        <v>0</v>
      </c>
      <c r="N3574" s="119" t="str">
        <f t="shared" si="168"/>
        <v>840053-MCHOR-LXL</v>
      </c>
      <c r="O3574" s="122" t="str">
        <f>IF(B3574="NET","",IF(B3574="","",IFERROR(VLOOKUP(N3574,EAN!$A:$B,2,FALSE),"MANGLER - MÅ OPPDATERE EAN-FANEN")))</f>
        <v>MANGLER - MÅ OPPDATERE EAN-FANEN</v>
      </c>
      <c r="P3574" s="119">
        <f t="shared" si="169"/>
        <v>0</v>
      </c>
      <c r="Q3574" s="119">
        <f t="shared" si="170"/>
        <v>0</v>
      </c>
    </row>
    <row r="3575" spans="1:17" x14ac:dyDescent="0.2">
      <c r="A3575" s="228">
        <v>840053</v>
      </c>
      <c r="B3575" s="228" t="s">
        <v>3621</v>
      </c>
      <c r="C3575" s="228" t="s">
        <v>4204</v>
      </c>
      <c r="D3575" s="228" t="s">
        <v>3600</v>
      </c>
      <c r="E3575" s="228" t="s">
        <v>3601</v>
      </c>
      <c r="F3575" s="228" t="s">
        <v>85</v>
      </c>
      <c r="G3575" s="228" t="s">
        <v>504</v>
      </c>
      <c r="H3575" s="228">
        <v>0</v>
      </c>
      <c r="I3575" s="228">
        <v>0</v>
      </c>
      <c r="J3575" s="228">
        <v>0</v>
      </c>
      <c r="K3575" s="228">
        <v>0</v>
      </c>
      <c r="L3575" s="231">
        <v>0</v>
      </c>
      <c r="N3575" s="119" t="str">
        <f t="shared" si="168"/>
        <v>840053-MFORE-SM</v>
      </c>
      <c r="O3575" s="122" t="str">
        <f>IF(B3575="NET","",IF(B3575="","",IFERROR(VLOOKUP(N3575,EAN!$A:$B,2,FALSE),"MANGLER - MÅ OPPDATERE EAN-FANEN")))</f>
        <v>MANGLER - MÅ OPPDATERE EAN-FANEN</v>
      </c>
      <c r="P3575" s="119">
        <f t="shared" si="169"/>
        <v>0</v>
      </c>
      <c r="Q3575" s="119">
        <f t="shared" si="170"/>
        <v>0</v>
      </c>
    </row>
    <row r="3576" spans="1:17" x14ac:dyDescent="0.2">
      <c r="A3576" s="228">
        <v>840053</v>
      </c>
      <c r="B3576" s="228" t="s">
        <v>3621</v>
      </c>
      <c r="C3576" s="228" t="s">
        <v>4204</v>
      </c>
      <c r="D3576" s="228" t="s">
        <v>3602</v>
      </c>
      <c r="E3576" s="228" t="s">
        <v>3601</v>
      </c>
      <c r="F3576" s="228" t="s">
        <v>86</v>
      </c>
      <c r="G3576" s="228" t="s">
        <v>504</v>
      </c>
      <c r="H3576" s="228">
        <v>0</v>
      </c>
      <c r="I3576" s="228">
        <v>0</v>
      </c>
      <c r="J3576" s="228">
        <v>0</v>
      </c>
      <c r="K3576" s="228">
        <v>0</v>
      </c>
      <c r="L3576" s="231">
        <v>0</v>
      </c>
      <c r="N3576" s="119" t="str">
        <f t="shared" si="168"/>
        <v>840053-MFORE-ML</v>
      </c>
      <c r="O3576" s="122" t="str">
        <f>IF(B3576="NET","",IF(B3576="","",IFERROR(VLOOKUP(N3576,EAN!$A:$B,2,FALSE),"MANGLER - MÅ OPPDATERE EAN-FANEN")))</f>
        <v>MANGLER - MÅ OPPDATERE EAN-FANEN</v>
      </c>
      <c r="P3576" s="119">
        <f t="shared" si="169"/>
        <v>0</v>
      </c>
      <c r="Q3576" s="119">
        <f t="shared" si="170"/>
        <v>0</v>
      </c>
    </row>
    <row r="3577" spans="1:17" x14ac:dyDescent="0.2">
      <c r="A3577" s="228">
        <v>840053</v>
      </c>
      <c r="B3577" s="228" t="s">
        <v>3621</v>
      </c>
      <c r="C3577" s="228" t="s">
        <v>4204</v>
      </c>
      <c r="D3577" s="228" t="s">
        <v>3616</v>
      </c>
      <c r="E3577" s="228" t="s">
        <v>3601</v>
      </c>
      <c r="F3577" s="228" t="s">
        <v>87</v>
      </c>
      <c r="G3577" s="228" t="s">
        <v>504</v>
      </c>
      <c r="H3577" s="228">
        <v>0</v>
      </c>
      <c r="I3577" s="228">
        <v>0</v>
      </c>
      <c r="J3577" s="228">
        <v>0</v>
      </c>
      <c r="K3577" s="228">
        <v>0</v>
      </c>
      <c r="L3577" s="231">
        <v>0</v>
      </c>
      <c r="N3577" s="119" t="str">
        <f t="shared" si="168"/>
        <v>840053-MFORE-LXL</v>
      </c>
      <c r="O3577" s="122" t="str">
        <f>IF(B3577="NET","",IF(B3577="","",IFERROR(VLOOKUP(N3577,EAN!$A:$B,2,FALSE),"MANGLER - MÅ OPPDATERE EAN-FANEN")))</f>
        <v>MANGLER - MÅ OPPDATERE EAN-FANEN</v>
      </c>
      <c r="P3577" s="119">
        <f t="shared" si="169"/>
        <v>0</v>
      </c>
      <c r="Q3577" s="119">
        <f t="shared" si="170"/>
        <v>0</v>
      </c>
    </row>
    <row r="3578" spans="1:17" x14ac:dyDescent="0.2">
      <c r="A3578" s="228">
        <v>840053</v>
      </c>
      <c r="B3578" s="228" t="s">
        <v>3621</v>
      </c>
      <c r="C3578" s="228" t="s">
        <v>4204</v>
      </c>
      <c r="D3578" s="228" t="s">
        <v>3662</v>
      </c>
      <c r="E3578" s="228" t="s">
        <v>3601</v>
      </c>
      <c r="F3578" s="228" t="s">
        <v>99</v>
      </c>
      <c r="G3578" s="228" t="s">
        <v>504</v>
      </c>
      <c r="H3578" s="228">
        <v>0</v>
      </c>
      <c r="I3578" s="228">
        <v>0</v>
      </c>
      <c r="J3578" s="228">
        <v>0</v>
      </c>
      <c r="K3578" s="228">
        <v>0</v>
      </c>
      <c r="L3578" s="231">
        <v>0</v>
      </c>
      <c r="N3578" s="119" t="str">
        <f t="shared" si="168"/>
        <v>840053-MFORE-XXL</v>
      </c>
      <c r="O3578" s="122" t="str">
        <f>IF(B3578="NET","",IF(B3578="","",IFERROR(VLOOKUP(N3578,EAN!$A:$B,2,FALSE),"MANGLER - MÅ OPPDATERE EAN-FANEN")))</f>
        <v>MANGLER - MÅ OPPDATERE EAN-FANEN</v>
      </c>
      <c r="P3578" s="119">
        <f t="shared" si="169"/>
        <v>0</v>
      </c>
      <c r="Q3578" s="119">
        <f t="shared" si="170"/>
        <v>0</v>
      </c>
    </row>
    <row r="3579" spans="1:17" x14ac:dyDescent="0.2">
      <c r="A3579" s="228">
        <v>840053</v>
      </c>
      <c r="B3579" s="228" t="s">
        <v>3621</v>
      </c>
      <c r="C3579" s="228" t="s">
        <v>4204</v>
      </c>
      <c r="D3579" s="228" t="s">
        <v>3663</v>
      </c>
      <c r="E3579" s="228" t="s">
        <v>518</v>
      </c>
      <c r="F3579" s="228" t="s">
        <v>99</v>
      </c>
      <c r="G3579" s="228" t="s">
        <v>504</v>
      </c>
      <c r="H3579" s="228">
        <v>1</v>
      </c>
      <c r="I3579" s="228">
        <v>1</v>
      </c>
      <c r="J3579" s="228">
        <v>1</v>
      </c>
      <c r="K3579" s="228">
        <v>1</v>
      </c>
      <c r="L3579" s="231">
        <v>1</v>
      </c>
      <c r="N3579" s="119" t="str">
        <f t="shared" si="168"/>
        <v>840053-MNGRY-XXL</v>
      </c>
      <c r="O3579" s="122" t="str">
        <f>IF(B3579="NET","",IF(B3579="","",IFERROR(VLOOKUP(N3579,EAN!$A:$B,2,FALSE),"MANGLER - MÅ OPPDATERE EAN-FANEN")))</f>
        <v>MANGLER - MÅ OPPDATERE EAN-FANEN</v>
      </c>
      <c r="P3579" s="119">
        <f t="shared" si="169"/>
        <v>1</v>
      </c>
      <c r="Q3579" s="119">
        <f t="shared" si="170"/>
        <v>1</v>
      </c>
    </row>
    <row r="3580" spans="1:17" x14ac:dyDescent="0.2">
      <c r="A3580" s="228">
        <v>840053</v>
      </c>
      <c r="B3580" s="228" t="s">
        <v>3621</v>
      </c>
      <c r="C3580" s="228" t="s">
        <v>4204</v>
      </c>
      <c r="D3580" s="228" t="s">
        <v>517</v>
      </c>
      <c r="E3580" s="228" t="s">
        <v>518</v>
      </c>
      <c r="F3580" s="228" t="s">
        <v>85</v>
      </c>
      <c r="G3580" s="228" t="s">
        <v>504</v>
      </c>
      <c r="H3580" s="228">
        <v>1</v>
      </c>
      <c r="I3580" s="228">
        <v>1</v>
      </c>
      <c r="J3580" s="228">
        <v>1</v>
      </c>
      <c r="K3580" s="228">
        <v>1</v>
      </c>
      <c r="L3580" s="231">
        <v>1</v>
      </c>
      <c r="N3580" s="119" t="str">
        <f t="shared" si="168"/>
        <v>840053-MNGRY-SM</v>
      </c>
      <c r="O3580" s="122" t="str">
        <f>IF(B3580="NET","",IF(B3580="","",IFERROR(VLOOKUP(N3580,EAN!$A:$B,2,FALSE),"MANGLER - MÅ OPPDATERE EAN-FANEN")))</f>
        <v>MANGLER - MÅ OPPDATERE EAN-FANEN</v>
      </c>
      <c r="P3580" s="119">
        <f t="shared" si="169"/>
        <v>1</v>
      </c>
      <c r="Q3580" s="119">
        <f t="shared" si="170"/>
        <v>1</v>
      </c>
    </row>
    <row r="3581" spans="1:17" x14ac:dyDescent="0.2">
      <c r="A3581" s="228">
        <v>840053</v>
      </c>
      <c r="B3581" s="228" t="s">
        <v>3621</v>
      </c>
      <c r="C3581" s="228" t="s">
        <v>4204</v>
      </c>
      <c r="D3581" s="228" t="s">
        <v>519</v>
      </c>
      <c r="E3581" s="228" t="s">
        <v>518</v>
      </c>
      <c r="F3581" s="228" t="s">
        <v>86</v>
      </c>
      <c r="G3581" s="228" t="s">
        <v>504</v>
      </c>
      <c r="H3581" s="228">
        <v>1</v>
      </c>
      <c r="I3581" s="228">
        <v>1</v>
      </c>
      <c r="J3581" s="228">
        <v>1</v>
      </c>
      <c r="K3581" s="228">
        <v>1</v>
      </c>
      <c r="L3581" s="231">
        <v>1</v>
      </c>
      <c r="N3581" s="119" t="str">
        <f t="shared" si="168"/>
        <v>840053-MNGRY-ML</v>
      </c>
      <c r="O3581" s="122" t="str">
        <f>IF(B3581="NET","",IF(B3581="","",IFERROR(VLOOKUP(N3581,EAN!$A:$B,2,FALSE),"MANGLER - MÅ OPPDATERE EAN-FANEN")))</f>
        <v>MANGLER - MÅ OPPDATERE EAN-FANEN</v>
      </c>
      <c r="P3581" s="119">
        <f t="shared" si="169"/>
        <v>1</v>
      </c>
      <c r="Q3581" s="119">
        <f t="shared" si="170"/>
        <v>1</v>
      </c>
    </row>
    <row r="3582" spans="1:17" x14ac:dyDescent="0.2">
      <c r="A3582" s="228">
        <v>840053</v>
      </c>
      <c r="B3582" s="228" t="s">
        <v>3621</v>
      </c>
      <c r="C3582" s="228" t="s">
        <v>4204</v>
      </c>
      <c r="D3582" s="228" t="s">
        <v>520</v>
      </c>
      <c r="E3582" s="228" t="s">
        <v>518</v>
      </c>
      <c r="F3582" s="228" t="s">
        <v>87</v>
      </c>
      <c r="G3582" s="228" t="s">
        <v>504</v>
      </c>
      <c r="H3582" s="228">
        <v>4</v>
      </c>
      <c r="I3582" s="228">
        <v>4</v>
      </c>
      <c r="J3582" s="228">
        <v>4</v>
      </c>
      <c r="K3582" s="228">
        <v>4</v>
      </c>
      <c r="L3582" s="231">
        <v>4</v>
      </c>
      <c r="N3582" s="119" t="str">
        <f t="shared" si="168"/>
        <v>840053-MNGRY-LXL</v>
      </c>
      <c r="O3582" s="122" t="str">
        <f>IF(B3582="NET","",IF(B3582="","",IFERROR(VLOOKUP(N3582,EAN!$A:$B,2,FALSE),"MANGLER - MÅ OPPDATERE EAN-FANEN")))</f>
        <v>MANGLER - MÅ OPPDATERE EAN-FANEN</v>
      </c>
      <c r="P3582" s="119">
        <f t="shared" si="169"/>
        <v>4</v>
      </c>
      <c r="Q3582" s="119">
        <f t="shared" si="170"/>
        <v>4</v>
      </c>
    </row>
    <row r="3583" spans="1:17" x14ac:dyDescent="0.2">
      <c r="A3583" s="228">
        <v>840053</v>
      </c>
      <c r="B3583" s="228" t="s">
        <v>3621</v>
      </c>
      <c r="C3583" s="228" t="s">
        <v>4204</v>
      </c>
      <c r="D3583" s="228" t="s">
        <v>3664</v>
      </c>
      <c r="E3583" s="228" t="s">
        <v>4438</v>
      </c>
      <c r="F3583" s="228" t="s">
        <v>99</v>
      </c>
      <c r="G3583" s="228" t="s">
        <v>504</v>
      </c>
      <c r="H3583" s="228">
        <v>1</v>
      </c>
      <c r="I3583" s="228">
        <v>1</v>
      </c>
      <c r="J3583" s="228">
        <v>1</v>
      </c>
      <c r="K3583" s="228">
        <v>1</v>
      </c>
      <c r="L3583" s="231">
        <v>1</v>
      </c>
      <c r="N3583" s="119" t="str">
        <f t="shared" si="168"/>
        <v>840053-MOLME-XXL</v>
      </c>
      <c r="O3583" s="122" t="str">
        <f>IF(B3583="NET","",IF(B3583="","",IFERROR(VLOOKUP(N3583,EAN!$A:$B,2,FALSE),"MANGLER - MÅ OPPDATERE EAN-FANEN")))</f>
        <v>MANGLER - MÅ OPPDATERE EAN-FANEN</v>
      </c>
      <c r="P3583" s="119">
        <f t="shared" si="169"/>
        <v>1</v>
      </c>
      <c r="Q3583" s="119">
        <f t="shared" si="170"/>
        <v>1</v>
      </c>
    </row>
    <row r="3584" spans="1:17" x14ac:dyDescent="0.2">
      <c r="A3584" s="228">
        <v>840053</v>
      </c>
      <c r="B3584" s="228" t="s">
        <v>3621</v>
      </c>
      <c r="C3584" s="228" t="s">
        <v>4204</v>
      </c>
      <c r="D3584" s="228" t="s">
        <v>3571</v>
      </c>
      <c r="E3584" s="228" t="s">
        <v>4438</v>
      </c>
      <c r="F3584" s="228" t="s">
        <v>85</v>
      </c>
      <c r="G3584" s="228" t="s">
        <v>504</v>
      </c>
      <c r="H3584" s="228">
        <v>4</v>
      </c>
      <c r="I3584" s="228">
        <v>4</v>
      </c>
      <c r="J3584" s="228">
        <v>4</v>
      </c>
      <c r="K3584" s="228">
        <v>4</v>
      </c>
      <c r="L3584" s="231">
        <v>4</v>
      </c>
      <c r="N3584" s="119" t="str">
        <f t="shared" si="168"/>
        <v>840053-MOLME-SM</v>
      </c>
      <c r="O3584" s="122" t="str">
        <f>IF(B3584="NET","",IF(B3584="","",IFERROR(VLOOKUP(N3584,EAN!$A:$B,2,FALSE),"MANGLER - MÅ OPPDATERE EAN-FANEN")))</f>
        <v>MANGLER - MÅ OPPDATERE EAN-FANEN</v>
      </c>
      <c r="P3584" s="119">
        <f t="shared" si="169"/>
        <v>4</v>
      </c>
      <c r="Q3584" s="119">
        <f t="shared" si="170"/>
        <v>4</v>
      </c>
    </row>
    <row r="3585" spans="1:17" x14ac:dyDescent="0.2">
      <c r="A3585" s="228">
        <v>840053</v>
      </c>
      <c r="B3585" s="228" t="s">
        <v>3621</v>
      </c>
      <c r="C3585" s="228" t="s">
        <v>4204</v>
      </c>
      <c r="D3585" s="228" t="s">
        <v>3572</v>
      </c>
      <c r="E3585" s="228" t="s">
        <v>4438</v>
      </c>
      <c r="F3585" s="228" t="s">
        <v>86</v>
      </c>
      <c r="G3585" s="228" t="s">
        <v>504</v>
      </c>
      <c r="H3585" s="228">
        <v>11</v>
      </c>
      <c r="I3585" s="228">
        <v>11</v>
      </c>
      <c r="J3585" s="228">
        <v>11</v>
      </c>
      <c r="K3585" s="228">
        <v>11</v>
      </c>
      <c r="L3585" s="231">
        <v>11</v>
      </c>
      <c r="N3585" s="119" t="str">
        <f t="shared" si="168"/>
        <v>840053-MOLME-ML</v>
      </c>
      <c r="O3585" s="122" t="str">
        <f>IF(B3585="NET","",IF(B3585="","",IFERROR(VLOOKUP(N3585,EAN!$A:$B,2,FALSE),"MANGLER - MÅ OPPDATERE EAN-FANEN")))</f>
        <v>MANGLER - MÅ OPPDATERE EAN-FANEN</v>
      </c>
      <c r="P3585" s="119">
        <f t="shared" si="169"/>
        <v>11</v>
      </c>
      <c r="Q3585" s="119">
        <f t="shared" si="170"/>
        <v>11</v>
      </c>
    </row>
    <row r="3586" spans="1:17" x14ac:dyDescent="0.2">
      <c r="A3586" s="228">
        <v>840053</v>
      </c>
      <c r="B3586" s="228" t="s">
        <v>3621</v>
      </c>
      <c r="C3586" s="228" t="s">
        <v>4204</v>
      </c>
      <c r="D3586" s="228" t="s">
        <v>3573</v>
      </c>
      <c r="E3586" s="228" t="s">
        <v>4438</v>
      </c>
      <c r="F3586" s="228" t="s">
        <v>87</v>
      </c>
      <c r="G3586" s="228" t="s">
        <v>504</v>
      </c>
      <c r="H3586" s="228">
        <v>1</v>
      </c>
      <c r="I3586" s="228">
        <v>1</v>
      </c>
      <c r="J3586" s="228">
        <v>1</v>
      </c>
      <c r="K3586" s="228">
        <v>1</v>
      </c>
      <c r="L3586" s="231">
        <v>1</v>
      </c>
      <c r="N3586" s="119" t="str">
        <f t="shared" si="168"/>
        <v>840053-MOLME-LXL</v>
      </c>
      <c r="O3586" s="122" t="str">
        <f>IF(B3586="NET","",IF(B3586="","",IFERROR(VLOOKUP(N3586,EAN!$A:$B,2,FALSE),"MANGLER - MÅ OPPDATERE EAN-FANEN")))</f>
        <v>MANGLER - MÅ OPPDATERE EAN-FANEN</v>
      </c>
      <c r="P3586" s="119">
        <f t="shared" si="169"/>
        <v>1</v>
      </c>
      <c r="Q3586" s="119">
        <f t="shared" si="170"/>
        <v>1</v>
      </c>
    </row>
    <row r="3587" spans="1:17" x14ac:dyDescent="0.2">
      <c r="A3587" s="228">
        <v>840053</v>
      </c>
      <c r="B3587" s="228" t="s">
        <v>3621</v>
      </c>
      <c r="C3587" s="228" t="s">
        <v>4204</v>
      </c>
      <c r="D3587" s="228" t="s">
        <v>3665</v>
      </c>
      <c r="E3587" s="228" t="s">
        <v>678</v>
      </c>
      <c r="F3587" s="228" t="s">
        <v>99</v>
      </c>
      <c r="G3587" s="228" t="s">
        <v>504</v>
      </c>
      <c r="H3587" s="228">
        <v>45</v>
      </c>
      <c r="I3587" s="228">
        <v>45</v>
      </c>
      <c r="J3587" s="228">
        <v>45</v>
      </c>
      <c r="K3587" s="228">
        <v>45</v>
      </c>
      <c r="L3587" s="231">
        <v>45</v>
      </c>
      <c r="N3587" s="119" t="str">
        <f t="shared" si="168"/>
        <v>840053-MROGD-XXL</v>
      </c>
      <c r="O3587" s="122" t="str">
        <f>IF(B3587="NET","",IF(B3587="","",IFERROR(VLOOKUP(N3587,EAN!$A:$B,2,FALSE),"MANGLER - MÅ OPPDATERE EAN-FANEN")))</f>
        <v>MANGLER - MÅ OPPDATERE EAN-FANEN</v>
      </c>
      <c r="P3587" s="119">
        <f t="shared" si="169"/>
        <v>45</v>
      </c>
      <c r="Q3587" s="119">
        <f t="shared" si="170"/>
        <v>45</v>
      </c>
    </row>
    <row r="3588" spans="1:17" x14ac:dyDescent="0.2">
      <c r="A3588" s="228">
        <v>840053</v>
      </c>
      <c r="B3588" s="228" t="s">
        <v>3621</v>
      </c>
      <c r="C3588" s="228" t="s">
        <v>4204</v>
      </c>
      <c r="D3588" s="228" t="s">
        <v>677</v>
      </c>
      <c r="E3588" s="228" t="s">
        <v>678</v>
      </c>
      <c r="F3588" s="228" t="s">
        <v>85</v>
      </c>
      <c r="G3588" s="228" t="s">
        <v>504</v>
      </c>
      <c r="H3588" s="228">
        <v>13</v>
      </c>
      <c r="I3588" s="228">
        <v>13</v>
      </c>
      <c r="J3588" s="228">
        <v>13</v>
      </c>
      <c r="K3588" s="228">
        <v>13</v>
      </c>
      <c r="L3588" s="231">
        <v>13</v>
      </c>
      <c r="N3588" s="119" t="str">
        <f t="shared" si="168"/>
        <v>840053-MROGD-SM</v>
      </c>
      <c r="O3588" s="122" t="str">
        <f>IF(B3588="NET","",IF(B3588="","",IFERROR(VLOOKUP(N3588,EAN!$A:$B,2,FALSE),"MANGLER - MÅ OPPDATERE EAN-FANEN")))</f>
        <v>MANGLER - MÅ OPPDATERE EAN-FANEN</v>
      </c>
      <c r="P3588" s="119">
        <f t="shared" si="169"/>
        <v>13</v>
      </c>
      <c r="Q3588" s="119">
        <f t="shared" si="170"/>
        <v>13</v>
      </c>
    </row>
    <row r="3589" spans="1:17" x14ac:dyDescent="0.2">
      <c r="A3589" s="228">
        <v>840053</v>
      </c>
      <c r="B3589" s="228" t="s">
        <v>3621</v>
      </c>
      <c r="C3589" s="228" t="s">
        <v>4204</v>
      </c>
      <c r="D3589" s="228" t="s">
        <v>679</v>
      </c>
      <c r="E3589" s="228" t="s">
        <v>678</v>
      </c>
      <c r="F3589" s="228" t="s">
        <v>86</v>
      </c>
      <c r="G3589" s="228" t="s">
        <v>504</v>
      </c>
      <c r="H3589" s="228">
        <v>65</v>
      </c>
      <c r="I3589" s="228">
        <v>65</v>
      </c>
      <c r="J3589" s="228">
        <v>65</v>
      </c>
      <c r="K3589" s="228">
        <v>65</v>
      </c>
      <c r="L3589" s="231">
        <v>65</v>
      </c>
      <c r="N3589" s="119" t="str">
        <f t="shared" si="168"/>
        <v>840053-MROGD-ML</v>
      </c>
      <c r="O3589" s="122" t="str">
        <f>IF(B3589="NET","",IF(B3589="","",IFERROR(VLOOKUP(N3589,EAN!$A:$B,2,FALSE),"MANGLER - MÅ OPPDATERE EAN-FANEN")))</f>
        <v>MANGLER - MÅ OPPDATERE EAN-FANEN</v>
      </c>
      <c r="P3589" s="119">
        <f t="shared" si="169"/>
        <v>65</v>
      </c>
      <c r="Q3589" s="119">
        <f t="shared" si="170"/>
        <v>65</v>
      </c>
    </row>
    <row r="3590" spans="1:17" x14ac:dyDescent="0.2">
      <c r="A3590" s="228">
        <v>840053</v>
      </c>
      <c r="B3590" s="228" t="s">
        <v>3621</v>
      </c>
      <c r="C3590" s="228" t="s">
        <v>4204</v>
      </c>
      <c r="D3590" s="228" t="s">
        <v>680</v>
      </c>
      <c r="E3590" s="228" t="s">
        <v>678</v>
      </c>
      <c r="F3590" s="228" t="s">
        <v>87</v>
      </c>
      <c r="G3590" s="228" t="s">
        <v>504</v>
      </c>
      <c r="H3590" s="228">
        <v>34</v>
      </c>
      <c r="I3590" s="228">
        <v>34</v>
      </c>
      <c r="J3590" s="228">
        <v>34</v>
      </c>
      <c r="K3590" s="228">
        <v>34</v>
      </c>
      <c r="L3590" s="231">
        <v>34</v>
      </c>
      <c r="N3590" s="119" t="str">
        <f t="shared" si="168"/>
        <v>840053-MROGD-LXL</v>
      </c>
      <c r="O3590" s="122" t="str">
        <f>IF(B3590="NET","",IF(B3590="","",IFERROR(VLOOKUP(N3590,EAN!$A:$B,2,FALSE),"MANGLER - MÅ OPPDATERE EAN-FANEN")))</f>
        <v>MANGLER - MÅ OPPDATERE EAN-FANEN</v>
      </c>
      <c r="P3590" s="119">
        <f t="shared" si="169"/>
        <v>34</v>
      </c>
      <c r="Q3590" s="119">
        <f t="shared" si="170"/>
        <v>34</v>
      </c>
    </row>
    <row r="3591" spans="1:17" x14ac:dyDescent="0.2">
      <c r="A3591" s="228">
        <v>840053</v>
      </c>
      <c r="B3591" s="228" t="s">
        <v>3621</v>
      </c>
      <c r="C3591" s="228" t="s">
        <v>4204</v>
      </c>
      <c r="D3591" s="228" t="s">
        <v>3666</v>
      </c>
      <c r="E3591" s="228" t="s">
        <v>3575</v>
      </c>
      <c r="F3591" s="228" t="s">
        <v>99</v>
      </c>
      <c r="G3591" s="228" t="s">
        <v>128</v>
      </c>
      <c r="H3591" s="228">
        <v>0</v>
      </c>
      <c r="I3591" s="228">
        <v>0</v>
      </c>
      <c r="J3591" s="228">
        <v>0</v>
      </c>
      <c r="K3591" s="228">
        <v>0</v>
      </c>
      <c r="L3591" s="231">
        <v>0</v>
      </c>
      <c r="N3591" s="119" t="str">
        <f t="shared" si="168"/>
        <v>840053-MSHBL-XXL</v>
      </c>
      <c r="O3591" s="122" t="str">
        <f>IF(B3591="NET","",IF(B3591="","",IFERROR(VLOOKUP(N3591,EAN!$A:$B,2,FALSE),"MANGLER - MÅ OPPDATERE EAN-FANEN")))</f>
        <v>MANGLER - MÅ OPPDATERE EAN-FANEN</v>
      </c>
      <c r="P3591" s="119">
        <f t="shared" si="169"/>
        <v>0</v>
      </c>
      <c r="Q3591" s="119">
        <f t="shared" si="170"/>
        <v>0</v>
      </c>
    </row>
    <row r="3592" spans="1:17" x14ac:dyDescent="0.2">
      <c r="A3592" s="228">
        <v>840053</v>
      </c>
      <c r="B3592" s="228" t="s">
        <v>3621</v>
      </c>
      <c r="C3592" s="228" t="s">
        <v>4204</v>
      </c>
      <c r="D3592" s="228" t="s">
        <v>3574</v>
      </c>
      <c r="E3592" s="228" t="s">
        <v>3575</v>
      </c>
      <c r="F3592" s="228" t="s">
        <v>85</v>
      </c>
      <c r="G3592" s="228" t="s">
        <v>128</v>
      </c>
      <c r="H3592" s="228">
        <v>0</v>
      </c>
      <c r="I3592" s="228">
        <v>0</v>
      </c>
      <c r="J3592" s="228">
        <v>0</v>
      </c>
      <c r="K3592" s="228">
        <v>0</v>
      </c>
      <c r="L3592" s="231">
        <v>0</v>
      </c>
      <c r="N3592" s="119" t="str">
        <f t="shared" si="168"/>
        <v>840053-MSHBL-SM</v>
      </c>
      <c r="O3592" s="122" t="str">
        <f>IF(B3592="NET","",IF(B3592="","",IFERROR(VLOOKUP(N3592,EAN!$A:$B,2,FALSE),"MANGLER - MÅ OPPDATERE EAN-FANEN")))</f>
        <v>MANGLER - MÅ OPPDATERE EAN-FANEN</v>
      </c>
      <c r="P3592" s="119">
        <f t="shared" si="169"/>
        <v>0</v>
      </c>
      <c r="Q3592" s="119">
        <f t="shared" si="170"/>
        <v>0</v>
      </c>
    </row>
    <row r="3593" spans="1:17" x14ac:dyDescent="0.2">
      <c r="A3593" s="228">
        <v>840053</v>
      </c>
      <c r="B3593" s="228" t="s">
        <v>3621</v>
      </c>
      <c r="C3593" s="228" t="s">
        <v>4204</v>
      </c>
      <c r="D3593" s="228" t="s">
        <v>3576</v>
      </c>
      <c r="E3593" s="228" t="s">
        <v>3575</v>
      </c>
      <c r="F3593" s="228" t="s">
        <v>86</v>
      </c>
      <c r="G3593" s="228" t="s">
        <v>128</v>
      </c>
      <c r="H3593" s="228">
        <v>0</v>
      </c>
      <c r="I3593" s="228">
        <v>0</v>
      </c>
      <c r="J3593" s="228">
        <v>0</v>
      </c>
      <c r="K3593" s="228">
        <v>0</v>
      </c>
      <c r="L3593" s="231">
        <v>0</v>
      </c>
      <c r="N3593" s="119" t="str">
        <f t="shared" si="168"/>
        <v>840053-MSHBL-ML</v>
      </c>
      <c r="O3593" s="122" t="str">
        <f>IF(B3593="NET","",IF(B3593="","",IFERROR(VLOOKUP(N3593,EAN!$A:$B,2,FALSE),"MANGLER - MÅ OPPDATERE EAN-FANEN")))</f>
        <v>MANGLER - MÅ OPPDATERE EAN-FANEN</v>
      </c>
      <c r="P3593" s="119">
        <f t="shared" si="169"/>
        <v>0</v>
      </c>
      <c r="Q3593" s="119">
        <f t="shared" si="170"/>
        <v>0</v>
      </c>
    </row>
    <row r="3594" spans="1:17" x14ac:dyDescent="0.2">
      <c r="A3594" s="228">
        <v>840053</v>
      </c>
      <c r="B3594" s="228" t="s">
        <v>3621</v>
      </c>
      <c r="C3594" s="228" t="s">
        <v>4204</v>
      </c>
      <c r="D3594" s="228" t="s">
        <v>3577</v>
      </c>
      <c r="E3594" s="228" t="s">
        <v>3575</v>
      </c>
      <c r="F3594" s="228" t="s">
        <v>87</v>
      </c>
      <c r="G3594" s="228" t="s">
        <v>128</v>
      </c>
      <c r="H3594" s="228">
        <v>0</v>
      </c>
      <c r="I3594" s="228">
        <v>0</v>
      </c>
      <c r="J3594" s="228">
        <v>0</v>
      </c>
      <c r="K3594" s="228">
        <v>0</v>
      </c>
      <c r="L3594" s="231">
        <v>0</v>
      </c>
      <c r="N3594" s="119" t="str">
        <f t="shared" si="168"/>
        <v>840053-MSHBL-LXL</v>
      </c>
      <c r="O3594" s="122" t="str">
        <f>IF(B3594="NET","",IF(B3594="","",IFERROR(VLOOKUP(N3594,EAN!$A:$B,2,FALSE),"MANGLER - MÅ OPPDATERE EAN-FANEN")))</f>
        <v>MANGLER - MÅ OPPDATERE EAN-FANEN</v>
      </c>
      <c r="P3594" s="119">
        <f t="shared" si="169"/>
        <v>0</v>
      </c>
      <c r="Q3594" s="119">
        <f t="shared" si="170"/>
        <v>0</v>
      </c>
    </row>
    <row r="3595" spans="1:17" x14ac:dyDescent="0.2">
      <c r="A3595" s="228">
        <v>840053</v>
      </c>
      <c r="B3595" s="228" t="s">
        <v>3621</v>
      </c>
      <c r="C3595" s="228" t="s">
        <v>4204</v>
      </c>
      <c r="D3595" s="228" t="s">
        <v>3578</v>
      </c>
      <c r="E3595" s="228" t="s">
        <v>94</v>
      </c>
      <c r="F3595" s="228" t="s">
        <v>85</v>
      </c>
      <c r="G3595" s="228" t="s">
        <v>504</v>
      </c>
      <c r="H3595" s="228">
        <v>0</v>
      </c>
      <c r="I3595" s="228">
        <v>0</v>
      </c>
      <c r="J3595" s="228">
        <v>0</v>
      </c>
      <c r="K3595" s="228">
        <v>0</v>
      </c>
      <c r="L3595" s="231">
        <v>0</v>
      </c>
      <c r="N3595" s="119" t="str">
        <f t="shared" si="168"/>
        <v>840053-NAVY-SM</v>
      </c>
      <c r="O3595" s="122" t="str">
        <f>IF(B3595="NET","",IF(B3595="","",IFERROR(VLOOKUP(N3595,EAN!$A:$B,2,FALSE),"MANGLER - MÅ OPPDATERE EAN-FANEN")))</f>
        <v>MANGLER - MÅ OPPDATERE EAN-FANEN</v>
      </c>
      <c r="P3595" s="119">
        <f t="shared" si="169"/>
        <v>0</v>
      </c>
      <c r="Q3595" s="119">
        <f t="shared" si="170"/>
        <v>0</v>
      </c>
    </row>
    <row r="3596" spans="1:17" x14ac:dyDescent="0.2">
      <c r="A3596" s="228">
        <v>840053</v>
      </c>
      <c r="B3596" s="228" t="s">
        <v>3621</v>
      </c>
      <c r="C3596" s="228" t="s">
        <v>4204</v>
      </c>
      <c r="D3596" s="228" t="s">
        <v>3579</v>
      </c>
      <c r="E3596" s="228" t="s">
        <v>94</v>
      </c>
      <c r="F3596" s="228" t="s">
        <v>86</v>
      </c>
      <c r="G3596" s="228" t="s">
        <v>504</v>
      </c>
      <c r="H3596" s="228">
        <v>0</v>
      </c>
      <c r="I3596" s="228">
        <v>0</v>
      </c>
      <c r="J3596" s="228">
        <v>0</v>
      </c>
      <c r="K3596" s="228">
        <v>0</v>
      </c>
      <c r="L3596" s="231">
        <v>0</v>
      </c>
      <c r="N3596" s="119" t="str">
        <f t="shared" si="168"/>
        <v>840053-NAVY-ML</v>
      </c>
      <c r="O3596" s="122" t="str">
        <f>IF(B3596="NET","",IF(B3596="","",IFERROR(VLOOKUP(N3596,EAN!$A:$B,2,FALSE),"MANGLER - MÅ OPPDATERE EAN-FANEN")))</f>
        <v>MANGLER - MÅ OPPDATERE EAN-FANEN</v>
      </c>
      <c r="P3596" s="119">
        <f t="shared" si="169"/>
        <v>0</v>
      </c>
      <c r="Q3596" s="119">
        <f t="shared" si="170"/>
        <v>0</v>
      </c>
    </row>
    <row r="3597" spans="1:17" x14ac:dyDescent="0.2">
      <c r="A3597" s="228">
        <v>840053</v>
      </c>
      <c r="B3597" s="228" t="s">
        <v>3621</v>
      </c>
      <c r="C3597" s="228" t="s">
        <v>4204</v>
      </c>
      <c r="D3597" s="228" t="s">
        <v>3580</v>
      </c>
      <c r="E3597" s="228" t="s">
        <v>94</v>
      </c>
      <c r="F3597" s="228" t="s">
        <v>87</v>
      </c>
      <c r="G3597" s="228" t="s">
        <v>504</v>
      </c>
      <c r="H3597" s="228">
        <v>0</v>
      </c>
      <c r="I3597" s="228">
        <v>0</v>
      </c>
      <c r="J3597" s="228">
        <v>0</v>
      </c>
      <c r="K3597" s="228">
        <v>0</v>
      </c>
      <c r="L3597" s="231">
        <v>0</v>
      </c>
      <c r="N3597" s="119" t="str">
        <f t="shared" si="168"/>
        <v>840053-NAVY-LXL</v>
      </c>
      <c r="O3597" s="122" t="str">
        <f>IF(B3597="NET","",IF(B3597="","",IFERROR(VLOOKUP(N3597,EAN!$A:$B,2,FALSE),"MANGLER - MÅ OPPDATERE EAN-FANEN")))</f>
        <v>MANGLER - MÅ OPPDATERE EAN-FANEN</v>
      </c>
      <c r="P3597" s="119">
        <f t="shared" si="169"/>
        <v>0</v>
      </c>
      <c r="Q3597" s="119">
        <f t="shared" si="170"/>
        <v>0</v>
      </c>
    </row>
    <row r="3598" spans="1:17" x14ac:dyDescent="0.2">
      <c r="A3598" s="228">
        <v>840053</v>
      </c>
      <c r="B3598" s="228" t="s">
        <v>3621</v>
      </c>
      <c r="C3598" s="228" t="s">
        <v>4204</v>
      </c>
      <c r="D3598" s="228" t="s">
        <v>3581</v>
      </c>
      <c r="E3598" s="228" t="s">
        <v>95</v>
      </c>
      <c r="F3598" s="228" t="s">
        <v>85</v>
      </c>
      <c r="G3598" s="228" t="s">
        <v>504</v>
      </c>
      <c r="H3598" s="228">
        <v>0</v>
      </c>
      <c r="I3598" s="228">
        <v>0</v>
      </c>
      <c r="J3598" s="228">
        <v>0</v>
      </c>
      <c r="K3598" s="228">
        <v>0</v>
      </c>
      <c r="L3598" s="231">
        <v>0</v>
      </c>
      <c r="N3598" s="119" t="str">
        <f t="shared" si="168"/>
        <v>840053-OEDRB-SM</v>
      </c>
      <c r="O3598" s="122" t="str">
        <f>IF(B3598="NET","",IF(B3598="","",IFERROR(VLOOKUP(N3598,EAN!$A:$B,2,FALSE),"MANGLER - MÅ OPPDATERE EAN-FANEN")))</f>
        <v>MANGLER - MÅ OPPDATERE EAN-FANEN</v>
      </c>
      <c r="P3598" s="119">
        <f t="shared" si="169"/>
        <v>0</v>
      </c>
      <c r="Q3598" s="119">
        <f t="shared" si="170"/>
        <v>0</v>
      </c>
    </row>
    <row r="3599" spans="1:17" x14ac:dyDescent="0.2">
      <c r="A3599" s="228">
        <v>840053</v>
      </c>
      <c r="B3599" s="228" t="s">
        <v>3621</v>
      </c>
      <c r="C3599" s="228" t="s">
        <v>4204</v>
      </c>
      <c r="D3599" s="228" t="s">
        <v>3582</v>
      </c>
      <c r="E3599" s="228" t="s">
        <v>95</v>
      </c>
      <c r="F3599" s="228" t="s">
        <v>86</v>
      </c>
      <c r="G3599" s="228" t="s">
        <v>504</v>
      </c>
      <c r="H3599" s="228">
        <v>0</v>
      </c>
      <c r="I3599" s="228">
        <v>0</v>
      </c>
      <c r="J3599" s="228">
        <v>0</v>
      </c>
      <c r="K3599" s="228">
        <v>0</v>
      </c>
      <c r="L3599" s="231">
        <v>0</v>
      </c>
      <c r="N3599" s="119" t="str">
        <f t="shared" si="168"/>
        <v>840053-OEDRB-ML</v>
      </c>
      <c r="O3599" s="122" t="str">
        <f>IF(B3599="NET","",IF(B3599="","",IFERROR(VLOOKUP(N3599,EAN!$A:$B,2,FALSE),"MANGLER - MÅ OPPDATERE EAN-FANEN")))</f>
        <v>MANGLER - MÅ OPPDATERE EAN-FANEN</v>
      </c>
      <c r="P3599" s="119">
        <f t="shared" si="169"/>
        <v>0</v>
      </c>
      <c r="Q3599" s="119">
        <f t="shared" si="170"/>
        <v>0</v>
      </c>
    </row>
    <row r="3600" spans="1:17" x14ac:dyDescent="0.2">
      <c r="A3600" s="228">
        <v>840053</v>
      </c>
      <c r="B3600" s="228" t="s">
        <v>3621</v>
      </c>
      <c r="C3600" s="228" t="s">
        <v>4204</v>
      </c>
      <c r="D3600" s="228" t="s">
        <v>3583</v>
      </c>
      <c r="E3600" s="228" t="s">
        <v>95</v>
      </c>
      <c r="F3600" s="228" t="s">
        <v>87</v>
      </c>
      <c r="G3600" s="228" t="s">
        <v>504</v>
      </c>
      <c r="H3600" s="228">
        <v>0</v>
      </c>
      <c r="I3600" s="228">
        <v>0</v>
      </c>
      <c r="J3600" s="228">
        <v>0</v>
      </c>
      <c r="K3600" s="228">
        <v>0</v>
      </c>
      <c r="L3600" s="231">
        <v>0</v>
      </c>
      <c r="N3600" s="119" t="str">
        <f t="shared" si="168"/>
        <v>840053-OEDRB-LXL</v>
      </c>
      <c r="O3600" s="122" t="str">
        <f>IF(B3600="NET","",IF(B3600="","",IFERROR(VLOOKUP(N3600,EAN!$A:$B,2,FALSE),"MANGLER - MÅ OPPDATERE EAN-FANEN")))</f>
        <v>MANGLER - MÅ OPPDATERE EAN-FANEN</v>
      </c>
      <c r="P3600" s="119">
        <f t="shared" si="169"/>
        <v>0</v>
      </c>
      <c r="Q3600" s="119">
        <f t="shared" si="170"/>
        <v>0</v>
      </c>
    </row>
    <row r="3601" spans="1:17" x14ac:dyDescent="0.2">
      <c r="A3601" s="228">
        <v>840053</v>
      </c>
      <c r="B3601" s="228" t="s">
        <v>3621</v>
      </c>
      <c r="C3601" s="228" t="s">
        <v>4204</v>
      </c>
      <c r="D3601" s="228" t="s">
        <v>3667</v>
      </c>
      <c r="E3601" s="228" t="s">
        <v>3668</v>
      </c>
      <c r="F3601" s="228" t="s">
        <v>85</v>
      </c>
      <c r="G3601" s="228" t="s">
        <v>504</v>
      </c>
      <c r="H3601" s="228">
        <v>2</v>
      </c>
      <c r="I3601" s="228">
        <v>2</v>
      </c>
      <c r="J3601" s="228">
        <v>2</v>
      </c>
      <c r="K3601" s="228">
        <v>2</v>
      </c>
      <c r="L3601" s="231">
        <v>2</v>
      </c>
      <c r="N3601" s="119" t="str">
        <f t="shared" si="168"/>
        <v>840053-SEBMC-SM</v>
      </c>
      <c r="O3601" s="122" t="str">
        <f>IF(B3601="NET","",IF(B3601="","",IFERROR(VLOOKUP(N3601,EAN!$A:$B,2,FALSE),"MANGLER - MÅ OPPDATERE EAN-FANEN")))</f>
        <v>MANGLER - MÅ OPPDATERE EAN-FANEN</v>
      </c>
      <c r="P3601" s="119">
        <f t="shared" si="169"/>
        <v>2</v>
      </c>
      <c r="Q3601" s="119">
        <f t="shared" si="170"/>
        <v>2</v>
      </c>
    </row>
    <row r="3602" spans="1:17" x14ac:dyDescent="0.2">
      <c r="A3602" s="228">
        <v>840053</v>
      </c>
      <c r="B3602" s="228" t="s">
        <v>3621</v>
      </c>
      <c r="C3602" s="228" t="s">
        <v>4204</v>
      </c>
      <c r="D3602" s="228" t="s">
        <v>3669</v>
      </c>
      <c r="E3602" s="228" t="s">
        <v>3668</v>
      </c>
      <c r="F3602" s="228" t="s">
        <v>86</v>
      </c>
      <c r="G3602" s="228" t="s">
        <v>504</v>
      </c>
      <c r="H3602" s="228">
        <v>4</v>
      </c>
      <c r="I3602" s="228">
        <v>4</v>
      </c>
      <c r="J3602" s="228">
        <v>4</v>
      </c>
      <c r="K3602" s="228">
        <v>4</v>
      </c>
      <c r="L3602" s="231">
        <v>4</v>
      </c>
      <c r="N3602" s="119" t="str">
        <f t="shared" si="168"/>
        <v>840053-SEBMC-ML</v>
      </c>
      <c r="O3602" s="122" t="str">
        <f>IF(B3602="NET","",IF(B3602="","",IFERROR(VLOOKUP(N3602,EAN!$A:$B,2,FALSE),"MANGLER - MÅ OPPDATERE EAN-FANEN")))</f>
        <v>MANGLER - MÅ OPPDATERE EAN-FANEN</v>
      </c>
      <c r="P3602" s="119">
        <f t="shared" si="169"/>
        <v>4</v>
      </c>
      <c r="Q3602" s="119">
        <f t="shared" si="170"/>
        <v>4</v>
      </c>
    </row>
    <row r="3603" spans="1:17" x14ac:dyDescent="0.2">
      <c r="A3603" s="228">
        <v>840053</v>
      </c>
      <c r="B3603" s="228" t="s">
        <v>3621</v>
      </c>
      <c r="C3603" s="228" t="s">
        <v>4204</v>
      </c>
      <c r="D3603" s="228" t="s">
        <v>3670</v>
      </c>
      <c r="E3603" s="228" t="s">
        <v>3668</v>
      </c>
      <c r="F3603" s="228" t="s">
        <v>87</v>
      </c>
      <c r="G3603" s="228" t="s">
        <v>504</v>
      </c>
      <c r="H3603" s="228">
        <v>4</v>
      </c>
      <c r="I3603" s="228">
        <v>4</v>
      </c>
      <c r="J3603" s="228">
        <v>4</v>
      </c>
      <c r="K3603" s="228">
        <v>4</v>
      </c>
      <c r="L3603" s="231">
        <v>4</v>
      </c>
      <c r="N3603" s="119" t="str">
        <f t="shared" ref="N3603:N3666" si="171">CONCATENATE(A3603,"-",D3603)</f>
        <v>840053-SEBMC-LXL</v>
      </c>
      <c r="O3603" s="122" t="str">
        <f>IF(B3603="NET","",IF(B3603="","",IFERROR(VLOOKUP(N3603,EAN!$A:$B,2,FALSE),"MANGLER - MÅ OPPDATERE EAN-FANEN")))</f>
        <v>MANGLER - MÅ OPPDATERE EAN-FANEN</v>
      </c>
      <c r="P3603" s="119">
        <f t="shared" ref="P3603:P3666" si="172">H3603</f>
        <v>4</v>
      </c>
      <c r="Q3603" s="119">
        <f t="shared" ref="Q3603:Q3666" si="173">L3603</f>
        <v>4</v>
      </c>
    </row>
    <row r="3604" spans="1:17" x14ac:dyDescent="0.2">
      <c r="A3604" s="228">
        <v>840053</v>
      </c>
      <c r="B3604" s="228" t="s">
        <v>3621</v>
      </c>
      <c r="C3604" s="228" t="s">
        <v>4204</v>
      </c>
      <c r="D3604" s="228" t="s">
        <v>3671</v>
      </c>
      <c r="E3604" s="228" t="s">
        <v>3668</v>
      </c>
      <c r="F3604" s="228" t="s">
        <v>99</v>
      </c>
      <c r="G3604" s="228" t="s">
        <v>504</v>
      </c>
      <c r="H3604" s="228">
        <v>4</v>
      </c>
      <c r="I3604" s="228">
        <v>4</v>
      </c>
      <c r="J3604" s="228">
        <v>4</v>
      </c>
      <c r="K3604" s="228">
        <v>4</v>
      </c>
      <c r="L3604" s="231">
        <v>4</v>
      </c>
      <c r="N3604" s="119" t="str">
        <f t="shared" si="171"/>
        <v>840053-SEBMC-XXL</v>
      </c>
      <c r="O3604" s="122" t="str">
        <f>IF(B3604="NET","",IF(B3604="","",IFERROR(VLOOKUP(N3604,EAN!$A:$B,2,FALSE),"MANGLER - MÅ OPPDATERE EAN-FANEN")))</f>
        <v>MANGLER - MÅ OPPDATERE EAN-FANEN</v>
      </c>
      <c r="P3604" s="119">
        <f t="shared" si="172"/>
        <v>4</v>
      </c>
      <c r="Q3604" s="119">
        <f t="shared" si="173"/>
        <v>4</v>
      </c>
    </row>
    <row r="3605" spans="1:17" x14ac:dyDescent="0.2">
      <c r="A3605" s="228">
        <v>840053</v>
      </c>
      <c r="B3605" s="228" t="s">
        <v>3621</v>
      </c>
      <c r="C3605" s="228" t="s">
        <v>4204</v>
      </c>
      <c r="D3605" s="228" t="s">
        <v>176</v>
      </c>
      <c r="E3605" s="228" t="s">
        <v>102</v>
      </c>
      <c r="F3605" s="228" t="s">
        <v>85</v>
      </c>
      <c r="G3605" s="228" t="s">
        <v>504</v>
      </c>
      <c r="H3605" s="228">
        <v>0</v>
      </c>
      <c r="I3605" s="228">
        <v>0</v>
      </c>
      <c r="J3605" s="228">
        <v>0</v>
      </c>
      <c r="K3605" s="228">
        <v>0</v>
      </c>
      <c r="L3605" s="231">
        <v>0</v>
      </c>
      <c r="N3605" s="119" t="str">
        <f t="shared" si="171"/>
        <v>840053-SGRME-SM</v>
      </c>
      <c r="O3605" s="122" t="str">
        <f>IF(B3605="NET","",IF(B3605="","",IFERROR(VLOOKUP(N3605,EAN!$A:$B,2,FALSE),"MANGLER - MÅ OPPDATERE EAN-FANEN")))</f>
        <v>MANGLER - MÅ OPPDATERE EAN-FANEN</v>
      </c>
      <c r="P3605" s="119">
        <f t="shared" si="172"/>
        <v>0</v>
      </c>
      <c r="Q3605" s="119">
        <f t="shared" si="173"/>
        <v>0</v>
      </c>
    </row>
    <row r="3606" spans="1:17" x14ac:dyDescent="0.2">
      <c r="A3606" s="228">
        <v>840053</v>
      </c>
      <c r="B3606" s="228" t="s">
        <v>3621</v>
      </c>
      <c r="C3606" s="228" t="s">
        <v>4204</v>
      </c>
      <c r="D3606" s="228" t="s">
        <v>177</v>
      </c>
      <c r="E3606" s="228" t="s">
        <v>102</v>
      </c>
      <c r="F3606" s="228" t="s">
        <v>86</v>
      </c>
      <c r="G3606" s="228" t="s">
        <v>504</v>
      </c>
      <c r="H3606" s="228">
        <v>0</v>
      </c>
      <c r="I3606" s="228">
        <v>0</v>
      </c>
      <c r="J3606" s="228">
        <v>0</v>
      </c>
      <c r="K3606" s="228">
        <v>0</v>
      </c>
      <c r="L3606" s="231">
        <v>0</v>
      </c>
      <c r="N3606" s="119" t="str">
        <f t="shared" si="171"/>
        <v>840053-SGRME-ML</v>
      </c>
      <c r="O3606" s="122" t="str">
        <f>IF(B3606="NET","",IF(B3606="","",IFERROR(VLOOKUP(N3606,EAN!$A:$B,2,FALSE),"MANGLER - MÅ OPPDATERE EAN-FANEN")))</f>
        <v>MANGLER - MÅ OPPDATERE EAN-FANEN</v>
      </c>
      <c r="P3606" s="119">
        <f t="shared" si="172"/>
        <v>0</v>
      </c>
      <c r="Q3606" s="119">
        <f t="shared" si="173"/>
        <v>0</v>
      </c>
    </row>
    <row r="3607" spans="1:17" x14ac:dyDescent="0.2">
      <c r="A3607" s="228">
        <v>840053</v>
      </c>
      <c r="B3607" s="228" t="s">
        <v>3621</v>
      </c>
      <c r="C3607" s="228" t="s">
        <v>4204</v>
      </c>
      <c r="D3607" s="228" t="s">
        <v>521</v>
      </c>
      <c r="E3607" s="228" t="s">
        <v>102</v>
      </c>
      <c r="F3607" s="228" t="s">
        <v>87</v>
      </c>
      <c r="G3607" s="228" t="s">
        <v>504</v>
      </c>
      <c r="H3607" s="228">
        <v>0</v>
      </c>
      <c r="I3607" s="228">
        <v>0</v>
      </c>
      <c r="J3607" s="228">
        <v>0</v>
      </c>
      <c r="K3607" s="228">
        <v>0</v>
      </c>
      <c r="L3607" s="231">
        <v>0</v>
      </c>
      <c r="N3607" s="119" t="str">
        <f t="shared" si="171"/>
        <v>840053-SGRME-LXL</v>
      </c>
      <c r="O3607" s="122" t="str">
        <f>IF(B3607="NET","",IF(B3607="","",IFERROR(VLOOKUP(N3607,EAN!$A:$B,2,FALSE),"MANGLER - MÅ OPPDATERE EAN-FANEN")))</f>
        <v>MANGLER - MÅ OPPDATERE EAN-FANEN</v>
      </c>
      <c r="P3607" s="119">
        <f t="shared" si="172"/>
        <v>0</v>
      </c>
      <c r="Q3607" s="119">
        <f t="shared" si="173"/>
        <v>0</v>
      </c>
    </row>
    <row r="3608" spans="1:17" x14ac:dyDescent="0.2">
      <c r="A3608" s="229">
        <v>840055</v>
      </c>
      <c r="B3608" s="228" t="s">
        <v>248</v>
      </c>
      <c r="C3608" s="228"/>
      <c r="D3608" s="228"/>
      <c r="E3608" s="228"/>
      <c r="F3608" s="228"/>
      <c r="G3608" s="228"/>
      <c r="H3608" s="229">
        <v>202226</v>
      </c>
      <c r="I3608" s="229">
        <v>202227</v>
      </c>
      <c r="J3608" s="229">
        <v>202228</v>
      </c>
      <c r="K3608" s="229">
        <v>202229</v>
      </c>
      <c r="L3608" s="232">
        <v>202234</v>
      </c>
      <c r="N3608" s="119" t="str">
        <f t="shared" si="171"/>
        <v>840055-</v>
      </c>
      <c r="O3608" s="122" t="str">
        <f>IF(B3608="NET","",IF(B3608="","",IFERROR(VLOOKUP(N3608,EAN!$A:$B,2,FALSE),"MANGLER - MÅ OPPDATERE EAN-FANEN")))</f>
        <v/>
      </c>
      <c r="P3608" s="119">
        <f t="shared" si="172"/>
        <v>202226</v>
      </c>
      <c r="Q3608" s="119">
        <f t="shared" si="173"/>
        <v>202234</v>
      </c>
    </row>
    <row r="3609" spans="1:17" x14ac:dyDescent="0.2">
      <c r="A3609" s="228">
        <v>840055</v>
      </c>
      <c r="B3609" s="228" t="s">
        <v>3672</v>
      </c>
      <c r="C3609" s="228" t="s">
        <v>4204</v>
      </c>
      <c r="D3609" s="228" t="s">
        <v>249</v>
      </c>
      <c r="E3609" s="228" t="s">
        <v>240</v>
      </c>
      <c r="F3609" s="228" t="s">
        <v>85</v>
      </c>
      <c r="G3609" s="228" t="s">
        <v>128</v>
      </c>
      <c r="H3609" s="228">
        <v>69</v>
      </c>
      <c r="I3609" s="228">
        <v>69</v>
      </c>
      <c r="J3609" s="228">
        <v>69</v>
      </c>
      <c r="K3609" s="228">
        <v>69</v>
      </c>
      <c r="L3609" s="231">
        <v>69</v>
      </c>
      <c r="N3609" s="119" t="str">
        <f t="shared" si="171"/>
        <v>840055-DTBLK-SM</v>
      </c>
      <c r="O3609" s="122" t="str">
        <f>IF(B3609="NET","",IF(B3609="","",IFERROR(VLOOKUP(N3609,EAN!$A:$B,2,FALSE),"MANGLER - MÅ OPPDATERE EAN-FANEN")))</f>
        <v>MANGLER - MÅ OPPDATERE EAN-FANEN</v>
      </c>
      <c r="P3609" s="119">
        <f t="shared" si="172"/>
        <v>69</v>
      </c>
      <c r="Q3609" s="119">
        <f t="shared" si="173"/>
        <v>69</v>
      </c>
    </row>
    <row r="3610" spans="1:17" x14ac:dyDescent="0.2">
      <c r="A3610" s="228">
        <v>840055</v>
      </c>
      <c r="B3610" s="228" t="s">
        <v>3672</v>
      </c>
      <c r="C3610" s="228" t="s">
        <v>4204</v>
      </c>
      <c r="D3610" s="228" t="s">
        <v>250</v>
      </c>
      <c r="E3610" s="228" t="s">
        <v>240</v>
      </c>
      <c r="F3610" s="228" t="s">
        <v>86</v>
      </c>
      <c r="G3610" s="228" t="s">
        <v>128</v>
      </c>
      <c r="H3610" s="228">
        <v>41</v>
      </c>
      <c r="I3610" s="228">
        <v>41</v>
      </c>
      <c r="J3610" s="228">
        <v>41</v>
      </c>
      <c r="K3610" s="228">
        <v>41</v>
      </c>
      <c r="L3610" s="231">
        <v>41</v>
      </c>
      <c r="N3610" s="119" t="str">
        <f t="shared" si="171"/>
        <v>840055-DTBLK-ML</v>
      </c>
      <c r="O3610" s="122" t="str">
        <f>IF(B3610="NET","",IF(B3610="","",IFERROR(VLOOKUP(N3610,EAN!$A:$B,2,FALSE),"MANGLER - MÅ OPPDATERE EAN-FANEN")))</f>
        <v>MANGLER - MÅ OPPDATERE EAN-FANEN</v>
      </c>
      <c r="P3610" s="119">
        <f t="shared" si="172"/>
        <v>41</v>
      </c>
      <c r="Q3610" s="119">
        <f t="shared" si="173"/>
        <v>41</v>
      </c>
    </row>
    <row r="3611" spans="1:17" x14ac:dyDescent="0.2">
      <c r="A3611" s="228">
        <v>840055</v>
      </c>
      <c r="B3611" s="228" t="s">
        <v>3672</v>
      </c>
      <c r="C3611" s="228" t="s">
        <v>4204</v>
      </c>
      <c r="D3611" s="228" t="s">
        <v>251</v>
      </c>
      <c r="E3611" s="228" t="s">
        <v>240</v>
      </c>
      <c r="F3611" s="228" t="s">
        <v>87</v>
      </c>
      <c r="G3611" s="228" t="s">
        <v>128</v>
      </c>
      <c r="H3611" s="228">
        <v>30</v>
      </c>
      <c r="I3611" s="228">
        <v>30</v>
      </c>
      <c r="J3611" s="228">
        <v>30</v>
      </c>
      <c r="K3611" s="228">
        <v>30</v>
      </c>
      <c r="L3611" s="231">
        <v>30</v>
      </c>
      <c r="N3611" s="119" t="str">
        <f t="shared" si="171"/>
        <v>840055-DTBLK-LXL</v>
      </c>
      <c r="O3611" s="122" t="str">
        <f>IF(B3611="NET","",IF(B3611="","",IFERROR(VLOOKUP(N3611,EAN!$A:$B,2,FALSE),"MANGLER - MÅ OPPDATERE EAN-FANEN")))</f>
        <v>MANGLER - MÅ OPPDATERE EAN-FANEN</v>
      </c>
      <c r="P3611" s="119">
        <f t="shared" si="172"/>
        <v>30</v>
      </c>
      <c r="Q3611" s="119">
        <f t="shared" si="173"/>
        <v>30</v>
      </c>
    </row>
    <row r="3612" spans="1:17" x14ac:dyDescent="0.2">
      <c r="A3612" s="228">
        <v>840055</v>
      </c>
      <c r="B3612" s="228" t="s">
        <v>3672</v>
      </c>
      <c r="C3612" s="228" t="s">
        <v>4204</v>
      </c>
      <c r="D3612" s="228" t="s">
        <v>256</v>
      </c>
      <c r="E3612" s="228" t="s">
        <v>241</v>
      </c>
      <c r="F3612" s="228" t="s">
        <v>85</v>
      </c>
      <c r="G3612" s="228" t="s">
        <v>128</v>
      </c>
      <c r="H3612" s="228">
        <v>45</v>
      </c>
      <c r="I3612" s="228">
        <v>45</v>
      </c>
      <c r="J3612" s="228">
        <v>45</v>
      </c>
      <c r="K3612" s="228">
        <v>45</v>
      </c>
      <c r="L3612" s="231">
        <v>45</v>
      </c>
      <c r="N3612" s="119" t="str">
        <f t="shared" si="171"/>
        <v>840055-GSWHT-SM</v>
      </c>
      <c r="O3612" s="122" t="str">
        <f>IF(B3612="NET","",IF(B3612="","",IFERROR(VLOOKUP(N3612,EAN!$A:$B,2,FALSE),"MANGLER - MÅ OPPDATERE EAN-FANEN")))</f>
        <v>MANGLER - MÅ OPPDATERE EAN-FANEN</v>
      </c>
      <c r="P3612" s="119">
        <f t="shared" si="172"/>
        <v>45</v>
      </c>
      <c r="Q3612" s="119">
        <f t="shared" si="173"/>
        <v>45</v>
      </c>
    </row>
    <row r="3613" spans="1:17" x14ac:dyDescent="0.2">
      <c r="A3613" s="228">
        <v>840055</v>
      </c>
      <c r="B3613" s="228" t="s">
        <v>3672</v>
      </c>
      <c r="C3613" s="228" t="s">
        <v>4204</v>
      </c>
      <c r="D3613" s="228" t="s">
        <v>257</v>
      </c>
      <c r="E3613" s="228" t="s">
        <v>241</v>
      </c>
      <c r="F3613" s="228" t="s">
        <v>86</v>
      </c>
      <c r="G3613" s="228" t="s">
        <v>128</v>
      </c>
      <c r="H3613" s="228">
        <v>14</v>
      </c>
      <c r="I3613" s="228">
        <v>14</v>
      </c>
      <c r="J3613" s="228">
        <v>14</v>
      </c>
      <c r="K3613" s="228">
        <v>14</v>
      </c>
      <c r="L3613" s="231">
        <v>14</v>
      </c>
      <c r="N3613" s="119" t="str">
        <f t="shared" si="171"/>
        <v>840055-GSWHT-ML</v>
      </c>
      <c r="O3613" s="122" t="str">
        <f>IF(B3613="NET","",IF(B3613="","",IFERROR(VLOOKUP(N3613,EAN!$A:$B,2,FALSE),"MANGLER - MÅ OPPDATERE EAN-FANEN")))</f>
        <v>MANGLER - MÅ OPPDATERE EAN-FANEN</v>
      </c>
      <c r="P3613" s="119">
        <f t="shared" si="172"/>
        <v>14</v>
      </c>
      <c r="Q3613" s="119">
        <f t="shared" si="173"/>
        <v>14</v>
      </c>
    </row>
    <row r="3614" spans="1:17" x14ac:dyDescent="0.2">
      <c r="A3614" s="228">
        <v>840055</v>
      </c>
      <c r="B3614" s="228" t="s">
        <v>3672</v>
      </c>
      <c r="C3614" s="228" t="s">
        <v>4204</v>
      </c>
      <c r="D3614" s="228" t="s">
        <v>258</v>
      </c>
      <c r="E3614" s="228" t="s">
        <v>241</v>
      </c>
      <c r="F3614" s="228" t="s">
        <v>87</v>
      </c>
      <c r="G3614" s="228" t="s">
        <v>128</v>
      </c>
      <c r="H3614" s="228">
        <v>50</v>
      </c>
      <c r="I3614" s="228">
        <v>50</v>
      </c>
      <c r="J3614" s="228">
        <v>50</v>
      </c>
      <c r="K3614" s="228">
        <v>50</v>
      </c>
      <c r="L3614" s="231">
        <v>50</v>
      </c>
      <c r="N3614" s="119" t="str">
        <f t="shared" si="171"/>
        <v>840055-GSWHT-LXL</v>
      </c>
      <c r="O3614" s="122" t="str">
        <f>IF(B3614="NET","",IF(B3614="","",IFERROR(VLOOKUP(N3614,EAN!$A:$B,2,FALSE),"MANGLER - MÅ OPPDATERE EAN-FANEN")))</f>
        <v>MANGLER - MÅ OPPDATERE EAN-FANEN</v>
      </c>
      <c r="P3614" s="119">
        <f t="shared" si="172"/>
        <v>50</v>
      </c>
      <c r="Q3614" s="119">
        <f t="shared" si="173"/>
        <v>50</v>
      </c>
    </row>
    <row r="3615" spans="1:17" x14ac:dyDescent="0.2">
      <c r="A3615" s="229">
        <v>840056</v>
      </c>
      <c r="B3615" s="228" t="s">
        <v>248</v>
      </c>
      <c r="C3615" s="228"/>
      <c r="D3615" s="228"/>
      <c r="E3615" s="228"/>
      <c r="F3615" s="228"/>
      <c r="G3615" s="228"/>
      <c r="H3615" s="229">
        <v>202226</v>
      </c>
      <c r="I3615" s="229">
        <v>202227</v>
      </c>
      <c r="J3615" s="229">
        <v>202228</v>
      </c>
      <c r="K3615" s="229">
        <v>202229</v>
      </c>
      <c r="L3615" s="232">
        <v>202234</v>
      </c>
      <c r="N3615" s="119" t="str">
        <f t="shared" si="171"/>
        <v>840056-</v>
      </c>
      <c r="O3615" s="122" t="str">
        <f>IF(B3615="NET","",IF(B3615="","",IFERROR(VLOOKUP(N3615,EAN!$A:$B,2,FALSE),"MANGLER - MÅ OPPDATERE EAN-FANEN")))</f>
        <v/>
      </c>
      <c r="P3615" s="119">
        <f t="shared" si="172"/>
        <v>202226</v>
      </c>
      <c r="Q3615" s="119">
        <f t="shared" si="173"/>
        <v>202234</v>
      </c>
    </row>
    <row r="3616" spans="1:17" x14ac:dyDescent="0.2">
      <c r="A3616" s="228">
        <v>840056</v>
      </c>
      <c r="B3616" s="228" t="s">
        <v>3673</v>
      </c>
      <c r="C3616" s="228" t="s">
        <v>4204</v>
      </c>
      <c r="D3616" s="228" t="s">
        <v>3674</v>
      </c>
      <c r="E3616" s="228" t="s">
        <v>3675</v>
      </c>
      <c r="F3616" s="228" t="s">
        <v>85</v>
      </c>
      <c r="G3616" s="228" t="s">
        <v>128</v>
      </c>
      <c r="H3616" s="228">
        <v>95</v>
      </c>
      <c r="I3616" s="228">
        <v>95</v>
      </c>
      <c r="J3616" s="228">
        <v>95</v>
      </c>
      <c r="K3616" s="228">
        <v>95</v>
      </c>
      <c r="L3616" s="231">
        <v>95</v>
      </c>
      <c r="N3616" s="119" t="str">
        <f t="shared" si="171"/>
        <v>840056-NACAR-SM</v>
      </c>
      <c r="O3616" s="122" t="str">
        <f>IF(B3616="NET","",IF(B3616="","",IFERROR(VLOOKUP(N3616,EAN!$A:$B,2,FALSE),"MANGLER - MÅ OPPDATERE EAN-FANEN")))</f>
        <v>MANGLER - MÅ OPPDATERE EAN-FANEN</v>
      </c>
      <c r="P3616" s="119">
        <f t="shared" si="172"/>
        <v>95</v>
      </c>
      <c r="Q3616" s="119">
        <f t="shared" si="173"/>
        <v>95</v>
      </c>
    </row>
    <row r="3617" spans="1:17" x14ac:dyDescent="0.2">
      <c r="A3617" s="228">
        <v>840056</v>
      </c>
      <c r="B3617" s="228" t="s">
        <v>3673</v>
      </c>
      <c r="C3617" s="228" t="s">
        <v>4204</v>
      </c>
      <c r="D3617" s="228" t="s">
        <v>3676</v>
      </c>
      <c r="E3617" s="228" t="s">
        <v>3675</v>
      </c>
      <c r="F3617" s="228" t="s">
        <v>86</v>
      </c>
      <c r="G3617" s="228" t="s">
        <v>128</v>
      </c>
      <c r="H3617" s="228">
        <v>62</v>
      </c>
      <c r="I3617" s="228">
        <v>62</v>
      </c>
      <c r="J3617" s="228">
        <v>62</v>
      </c>
      <c r="K3617" s="228">
        <v>62</v>
      </c>
      <c r="L3617" s="231">
        <v>62</v>
      </c>
      <c r="N3617" s="119" t="str">
        <f t="shared" si="171"/>
        <v>840056-NACAR-ML</v>
      </c>
      <c r="O3617" s="122" t="str">
        <f>IF(B3617="NET","",IF(B3617="","",IFERROR(VLOOKUP(N3617,EAN!$A:$B,2,FALSE),"MANGLER - MÅ OPPDATERE EAN-FANEN")))</f>
        <v>MANGLER - MÅ OPPDATERE EAN-FANEN</v>
      </c>
      <c r="P3617" s="119">
        <f t="shared" si="172"/>
        <v>62</v>
      </c>
      <c r="Q3617" s="119">
        <f t="shared" si="173"/>
        <v>62</v>
      </c>
    </row>
    <row r="3618" spans="1:17" x14ac:dyDescent="0.2">
      <c r="A3618" s="228">
        <v>840056</v>
      </c>
      <c r="B3618" s="228" t="s">
        <v>3673</v>
      </c>
      <c r="C3618" s="228" t="s">
        <v>4204</v>
      </c>
      <c r="D3618" s="228" t="s">
        <v>3677</v>
      </c>
      <c r="E3618" s="228" t="s">
        <v>3675</v>
      </c>
      <c r="F3618" s="228" t="s">
        <v>87</v>
      </c>
      <c r="G3618" s="228" t="s">
        <v>128</v>
      </c>
      <c r="H3618" s="228">
        <v>67</v>
      </c>
      <c r="I3618" s="228">
        <v>67</v>
      </c>
      <c r="J3618" s="228">
        <v>67</v>
      </c>
      <c r="K3618" s="228">
        <v>67</v>
      </c>
      <c r="L3618" s="231">
        <v>67</v>
      </c>
      <c r="N3618" s="119" t="str">
        <f t="shared" si="171"/>
        <v>840056-NACAR-LXL</v>
      </c>
      <c r="O3618" s="122" t="str">
        <f>IF(B3618="NET","",IF(B3618="","",IFERROR(VLOOKUP(N3618,EAN!$A:$B,2,FALSE),"MANGLER - MÅ OPPDATERE EAN-FANEN")))</f>
        <v>MANGLER - MÅ OPPDATERE EAN-FANEN</v>
      </c>
      <c r="P3618" s="119">
        <f t="shared" si="172"/>
        <v>67</v>
      </c>
      <c r="Q3618" s="119">
        <f t="shared" si="173"/>
        <v>67</v>
      </c>
    </row>
    <row r="3619" spans="1:17" x14ac:dyDescent="0.2">
      <c r="A3619" s="229">
        <v>840062</v>
      </c>
      <c r="B3619" s="228" t="s">
        <v>248</v>
      </c>
      <c r="C3619" s="228"/>
      <c r="D3619" s="228"/>
      <c r="E3619" s="228"/>
      <c r="F3619" s="228"/>
      <c r="G3619" s="228"/>
      <c r="H3619" s="229">
        <v>202226</v>
      </c>
      <c r="I3619" s="229">
        <v>202227</v>
      </c>
      <c r="J3619" s="229">
        <v>202228</v>
      </c>
      <c r="K3619" s="229">
        <v>202229</v>
      </c>
      <c r="L3619" s="232">
        <v>202234</v>
      </c>
      <c r="N3619" s="119" t="str">
        <f t="shared" si="171"/>
        <v>840062-</v>
      </c>
      <c r="O3619" s="122" t="str">
        <f>IF(B3619="NET","",IF(B3619="","",IFERROR(VLOOKUP(N3619,EAN!$A:$B,2,FALSE),"MANGLER - MÅ OPPDATERE EAN-FANEN")))</f>
        <v/>
      </c>
      <c r="P3619" s="119">
        <f t="shared" si="172"/>
        <v>202226</v>
      </c>
      <c r="Q3619" s="119">
        <f t="shared" si="173"/>
        <v>202234</v>
      </c>
    </row>
    <row r="3620" spans="1:17" x14ac:dyDescent="0.2">
      <c r="A3620" s="228">
        <v>840062</v>
      </c>
      <c r="B3620" s="228" t="s">
        <v>432</v>
      </c>
      <c r="C3620" s="228" t="s">
        <v>4204</v>
      </c>
      <c r="D3620" s="228" t="s">
        <v>3525</v>
      </c>
      <c r="E3620" s="228" t="s">
        <v>3063</v>
      </c>
      <c r="F3620" s="228" t="s">
        <v>88</v>
      </c>
      <c r="G3620" s="228" t="s">
        <v>128</v>
      </c>
      <c r="H3620" s="228">
        <v>0</v>
      </c>
      <c r="I3620" s="228">
        <v>0</v>
      </c>
      <c r="J3620" s="228">
        <v>0</v>
      </c>
      <c r="K3620" s="228">
        <v>0</v>
      </c>
      <c r="L3620" s="231">
        <v>37</v>
      </c>
      <c r="N3620" s="119" t="str">
        <f t="shared" si="171"/>
        <v>840062-DPUMC-XSS</v>
      </c>
      <c r="O3620" s="122" t="str">
        <f>IF(B3620="NET","",IF(B3620="","",IFERROR(VLOOKUP(N3620,EAN!$A:$B,2,FALSE),"MANGLER - MÅ OPPDATERE EAN-FANEN")))</f>
        <v>MANGLER - MÅ OPPDATERE EAN-FANEN</v>
      </c>
      <c r="P3620" s="119">
        <f t="shared" si="172"/>
        <v>0</v>
      </c>
      <c r="Q3620" s="119">
        <f t="shared" si="173"/>
        <v>37</v>
      </c>
    </row>
    <row r="3621" spans="1:17" x14ac:dyDescent="0.2">
      <c r="A3621" s="228">
        <v>840062</v>
      </c>
      <c r="B3621" s="228" t="s">
        <v>432</v>
      </c>
      <c r="C3621" s="228" t="s">
        <v>4204</v>
      </c>
      <c r="D3621" s="228" t="s">
        <v>2370</v>
      </c>
      <c r="E3621" s="228" t="s">
        <v>3063</v>
      </c>
      <c r="F3621" s="228" t="s">
        <v>85</v>
      </c>
      <c r="G3621" s="228" t="s">
        <v>128</v>
      </c>
      <c r="H3621" s="228">
        <v>0</v>
      </c>
      <c r="I3621" s="228">
        <v>0</v>
      </c>
      <c r="J3621" s="228">
        <v>0</v>
      </c>
      <c r="K3621" s="228">
        <v>0</v>
      </c>
      <c r="L3621" s="231">
        <v>35</v>
      </c>
      <c r="N3621" s="119" t="str">
        <f t="shared" si="171"/>
        <v>840062-DPUMC-SM</v>
      </c>
      <c r="O3621" s="122" t="str">
        <f>IF(B3621="NET","",IF(B3621="","",IFERROR(VLOOKUP(N3621,EAN!$A:$B,2,FALSE),"MANGLER - MÅ OPPDATERE EAN-FANEN")))</f>
        <v>MANGLER - MÅ OPPDATERE EAN-FANEN</v>
      </c>
      <c r="P3621" s="119">
        <f t="shared" si="172"/>
        <v>0</v>
      </c>
      <c r="Q3621" s="119">
        <f t="shared" si="173"/>
        <v>35</v>
      </c>
    </row>
    <row r="3622" spans="1:17" x14ac:dyDescent="0.2">
      <c r="A3622" s="228">
        <v>840062</v>
      </c>
      <c r="B3622" s="228" t="s">
        <v>432</v>
      </c>
      <c r="C3622" s="228" t="s">
        <v>4204</v>
      </c>
      <c r="D3622" s="228" t="s">
        <v>2371</v>
      </c>
      <c r="E3622" s="228" t="s">
        <v>3063</v>
      </c>
      <c r="F3622" s="228" t="s">
        <v>86</v>
      </c>
      <c r="G3622" s="228" t="s">
        <v>128</v>
      </c>
      <c r="H3622" s="228">
        <v>0</v>
      </c>
      <c r="I3622" s="228">
        <v>0</v>
      </c>
      <c r="J3622" s="228">
        <v>0</v>
      </c>
      <c r="K3622" s="228">
        <v>0</v>
      </c>
      <c r="L3622" s="231">
        <v>19</v>
      </c>
      <c r="N3622" s="119" t="str">
        <f t="shared" si="171"/>
        <v>840062-DPUMC-ML</v>
      </c>
      <c r="O3622" s="122" t="str">
        <f>IF(B3622="NET","",IF(B3622="","",IFERROR(VLOOKUP(N3622,EAN!$A:$B,2,FALSE),"MANGLER - MÅ OPPDATERE EAN-FANEN")))</f>
        <v>MANGLER - MÅ OPPDATERE EAN-FANEN</v>
      </c>
      <c r="P3622" s="119">
        <f t="shared" si="172"/>
        <v>0</v>
      </c>
      <c r="Q3622" s="119">
        <f t="shared" si="173"/>
        <v>19</v>
      </c>
    </row>
    <row r="3623" spans="1:17" x14ac:dyDescent="0.2">
      <c r="A3623" s="228">
        <v>840062</v>
      </c>
      <c r="B3623" s="228" t="s">
        <v>432</v>
      </c>
      <c r="C3623" s="228" t="s">
        <v>4204</v>
      </c>
      <c r="D3623" s="228" t="s">
        <v>2372</v>
      </c>
      <c r="E3623" s="228" t="s">
        <v>3063</v>
      </c>
      <c r="F3623" s="228" t="s">
        <v>87</v>
      </c>
      <c r="G3623" s="228" t="s">
        <v>128</v>
      </c>
      <c r="H3623" s="228">
        <v>0</v>
      </c>
      <c r="I3623" s="228">
        <v>0</v>
      </c>
      <c r="J3623" s="228">
        <v>0</v>
      </c>
      <c r="K3623" s="228">
        <v>0</v>
      </c>
      <c r="L3623" s="231">
        <v>43</v>
      </c>
      <c r="N3623" s="119" t="str">
        <f t="shared" si="171"/>
        <v>840062-DPUMC-LXL</v>
      </c>
      <c r="O3623" s="122" t="str">
        <f>IF(B3623="NET","",IF(B3623="","",IFERROR(VLOOKUP(N3623,EAN!$A:$B,2,FALSE),"MANGLER - MÅ OPPDATERE EAN-FANEN")))</f>
        <v>MANGLER - MÅ OPPDATERE EAN-FANEN</v>
      </c>
      <c r="P3623" s="119">
        <f t="shared" si="172"/>
        <v>0</v>
      </c>
      <c r="Q3623" s="119">
        <f t="shared" si="173"/>
        <v>43</v>
      </c>
    </row>
    <row r="3624" spans="1:17" x14ac:dyDescent="0.2">
      <c r="A3624" s="228">
        <v>840062</v>
      </c>
      <c r="B3624" s="228" t="s">
        <v>432</v>
      </c>
      <c r="C3624" s="228" t="s">
        <v>4204</v>
      </c>
      <c r="D3624" s="228" t="s">
        <v>3678</v>
      </c>
      <c r="E3624" s="228" t="s">
        <v>4440</v>
      </c>
      <c r="F3624" s="228" t="s">
        <v>88</v>
      </c>
      <c r="G3624" s="228" t="s">
        <v>504</v>
      </c>
      <c r="H3624" s="228">
        <v>9</v>
      </c>
      <c r="I3624" s="228">
        <v>9</v>
      </c>
      <c r="J3624" s="228">
        <v>9</v>
      </c>
      <c r="K3624" s="228">
        <v>9</v>
      </c>
      <c r="L3624" s="231">
        <v>9</v>
      </c>
      <c r="N3624" s="119" t="str">
        <f t="shared" si="171"/>
        <v>840062-GFLUO-XSS</v>
      </c>
      <c r="O3624" s="122" t="str">
        <f>IF(B3624="NET","",IF(B3624="","",IFERROR(VLOOKUP(N3624,EAN!$A:$B,2,FALSE),"MANGLER - MÅ OPPDATERE EAN-FANEN")))</f>
        <v>MANGLER - MÅ OPPDATERE EAN-FANEN</v>
      </c>
      <c r="P3624" s="119">
        <f t="shared" si="172"/>
        <v>9</v>
      </c>
      <c r="Q3624" s="119">
        <f t="shared" si="173"/>
        <v>9</v>
      </c>
    </row>
    <row r="3625" spans="1:17" x14ac:dyDescent="0.2">
      <c r="A3625" s="228">
        <v>840062</v>
      </c>
      <c r="B3625" s="228" t="s">
        <v>432</v>
      </c>
      <c r="C3625" s="228" t="s">
        <v>4204</v>
      </c>
      <c r="D3625" s="228" t="s">
        <v>3127</v>
      </c>
      <c r="E3625" s="228" t="s">
        <v>4440</v>
      </c>
      <c r="F3625" s="228" t="s">
        <v>85</v>
      </c>
      <c r="G3625" s="228" t="s">
        <v>504</v>
      </c>
      <c r="H3625" s="228">
        <v>8</v>
      </c>
      <c r="I3625" s="228">
        <v>8</v>
      </c>
      <c r="J3625" s="228">
        <v>8</v>
      </c>
      <c r="K3625" s="228">
        <v>8</v>
      </c>
      <c r="L3625" s="231">
        <v>8</v>
      </c>
      <c r="N3625" s="119" t="str">
        <f t="shared" si="171"/>
        <v>840062-GFLUO-SM</v>
      </c>
      <c r="O3625" s="122" t="str">
        <f>IF(B3625="NET","",IF(B3625="","",IFERROR(VLOOKUP(N3625,EAN!$A:$B,2,FALSE),"MANGLER - MÅ OPPDATERE EAN-FANEN")))</f>
        <v>MANGLER - MÅ OPPDATERE EAN-FANEN</v>
      </c>
      <c r="P3625" s="119">
        <f t="shared" si="172"/>
        <v>8</v>
      </c>
      <c r="Q3625" s="119">
        <f t="shared" si="173"/>
        <v>8</v>
      </c>
    </row>
    <row r="3626" spans="1:17" x14ac:dyDescent="0.2">
      <c r="A3626" s="228">
        <v>840062</v>
      </c>
      <c r="B3626" s="228" t="s">
        <v>432</v>
      </c>
      <c r="C3626" s="228" t="s">
        <v>4204</v>
      </c>
      <c r="D3626" s="228" t="s">
        <v>681</v>
      </c>
      <c r="E3626" s="228" t="s">
        <v>4440</v>
      </c>
      <c r="F3626" s="228" t="s">
        <v>86</v>
      </c>
      <c r="G3626" s="228" t="s">
        <v>504</v>
      </c>
      <c r="H3626" s="228">
        <v>11</v>
      </c>
      <c r="I3626" s="228">
        <v>11</v>
      </c>
      <c r="J3626" s="228">
        <v>11</v>
      </c>
      <c r="K3626" s="228">
        <v>11</v>
      </c>
      <c r="L3626" s="231">
        <v>11</v>
      </c>
      <c r="N3626" s="119" t="str">
        <f t="shared" si="171"/>
        <v>840062-GFLUO-ML</v>
      </c>
      <c r="O3626" s="122" t="str">
        <f>IF(B3626="NET","",IF(B3626="","",IFERROR(VLOOKUP(N3626,EAN!$A:$B,2,FALSE),"MANGLER - MÅ OPPDATERE EAN-FANEN")))</f>
        <v>MANGLER - MÅ OPPDATERE EAN-FANEN</v>
      </c>
      <c r="P3626" s="119">
        <f t="shared" si="172"/>
        <v>11</v>
      </c>
      <c r="Q3626" s="119">
        <f t="shared" si="173"/>
        <v>11</v>
      </c>
    </row>
    <row r="3627" spans="1:17" x14ac:dyDescent="0.2">
      <c r="A3627" s="228">
        <v>840062</v>
      </c>
      <c r="B3627" s="228" t="s">
        <v>432</v>
      </c>
      <c r="C3627" s="228" t="s">
        <v>4204</v>
      </c>
      <c r="D3627" s="228" t="s">
        <v>682</v>
      </c>
      <c r="E3627" s="228" t="s">
        <v>4440</v>
      </c>
      <c r="F3627" s="228" t="s">
        <v>87</v>
      </c>
      <c r="G3627" s="228" t="s">
        <v>504</v>
      </c>
      <c r="H3627" s="228">
        <v>41</v>
      </c>
      <c r="I3627" s="228">
        <v>41</v>
      </c>
      <c r="J3627" s="228">
        <v>41</v>
      </c>
      <c r="K3627" s="228">
        <v>41</v>
      </c>
      <c r="L3627" s="231">
        <v>41</v>
      </c>
      <c r="N3627" s="119" t="str">
        <f t="shared" si="171"/>
        <v>840062-GFLUO-LXL</v>
      </c>
      <c r="O3627" s="122" t="str">
        <f>IF(B3627="NET","",IF(B3627="","",IFERROR(VLOOKUP(N3627,EAN!$A:$B,2,FALSE),"MANGLER - MÅ OPPDATERE EAN-FANEN")))</f>
        <v>MANGLER - MÅ OPPDATERE EAN-FANEN</v>
      </c>
      <c r="P3627" s="119">
        <f t="shared" si="172"/>
        <v>41</v>
      </c>
      <c r="Q3627" s="119">
        <f t="shared" si="173"/>
        <v>41</v>
      </c>
    </row>
    <row r="3628" spans="1:17" x14ac:dyDescent="0.2">
      <c r="A3628" s="228">
        <v>840062</v>
      </c>
      <c r="B3628" s="228" t="s">
        <v>432</v>
      </c>
      <c r="C3628" s="228" t="s">
        <v>4204</v>
      </c>
      <c r="D3628" s="228" t="s">
        <v>3679</v>
      </c>
      <c r="E3628" s="228" t="s">
        <v>253</v>
      </c>
      <c r="F3628" s="228" t="s">
        <v>88</v>
      </c>
      <c r="G3628" s="228" t="s">
        <v>504</v>
      </c>
      <c r="H3628" s="228">
        <v>33</v>
      </c>
      <c r="I3628" s="228">
        <v>33</v>
      </c>
      <c r="J3628" s="228">
        <v>33</v>
      </c>
      <c r="K3628" s="228">
        <v>33</v>
      </c>
      <c r="L3628" s="231">
        <v>33</v>
      </c>
      <c r="N3628" s="119" t="str">
        <f t="shared" si="171"/>
        <v>840062-GFRED-XSS</v>
      </c>
      <c r="O3628" s="122" t="str">
        <f>IF(B3628="NET","",IF(B3628="","",IFERROR(VLOOKUP(N3628,EAN!$A:$B,2,FALSE),"MANGLER - MÅ OPPDATERE EAN-FANEN")))</f>
        <v>MANGLER - MÅ OPPDATERE EAN-FANEN</v>
      </c>
      <c r="P3628" s="119">
        <f t="shared" si="172"/>
        <v>33</v>
      </c>
      <c r="Q3628" s="119">
        <f t="shared" si="173"/>
        <v>33</v>
      </c>
    </row>
    <row r="3629" spans="1:17" x14ac:dyDescent="0.2">
      <c r="A3629" s="228">
        <v>840062</v>
      </c>
      <c r="B3629" s="228" t="s">
        <v>432</v>
      </c>
      <c r="C3629" s="228" t="s">
        <v>4204</v>
      </c>
      <c r="D3629" s="228" t="s">
        <v>252</v>
      </c>
      <c r="E3629" s="228" t="s">
        <v>253</v>
      </c>
      <c r="F3629" s="228" t="s">
        <v>85</v>
      </c>
      <c r="G3629" s="228" t="s">
        <v>504</v>
      </c>
      <c r="H3629" s="228">
        <v>7</v>
      </c>
      <c r="I3629" s="228">
        <v>7</v>
      </c>
      <c r="J3629" s="228">
        <v>7</v>
      </c>
      <c r="K3629" s="228">
        <v>7</v>
      </c>
      <c r="L3629" s="231">
        <v>7</v>
      </c>
      <c r="N3629" s="119" t="str">
        <f t="shared" si="171"/>
        <v>840062-GFRED-SM</v>
      </c>
      <c r="O3629" s="122" t="str">
        <f>IF(B3629="NET","",IF(B3629="","",IFERROR(VLOOKUP(N3629,EAN!$A:$B,2,FALSE),"MANGLER - MÅ OPPDATERE EAN-FANEN")))</f>
        <v>MANGLER - MÅ OPPDATERE EAN-FANEN</v>
      </c>
      <c r="P3629" s="119">
        <f t="shared" si="172"/>
        <v>7</v>
      </c>
      <c r="Q3629" s="119">
        <f t="shared" si="173"/>
        <v>7</v>
      </c>
    </row>
    <row r="3630" spans="1:17" x14ac:dyDescent="0.2">
      <c r="A3630" s="228">
        <v>840062</v>
      </c>
      <c r="B3630" s="228" t="s">
        <v>432</v>
      </c>
      <c r="C3630" s="228" t="s">
        <v>4204</v>
      </c>
      <c r="D3630" s="228" t="s">
        <v>254</v>
      </c>
      <c r="E3630" s="228" t="s">
        <v>253</v>
      </c>
      <c r="F3630" s="228" t="s">
        <v>86</v>
      </c>
      <c r="G3630" s="228" t="s">
        <v>504</v>
      </c>
      <c r="H3630" s="228">
        <v>34</v>
      </c>
      <c r="I3630" s="228">
        <v>34</v>
      </c>
      <c r="J3630" s="228">
        <v>34</v>
      </c>
      <c r="K3630" s="228">
        <v>34</v>
      </c>
      <c r="L3630" s="231">
        <v>34</v>
      </c>
      <c r="N3630" s="119" t="str">
        <f t="shared" si="171"/>
        <v>840062-GFRED-ML</v>
      </c>
      <c r="O3630" s="122" t="str">
        <f>IF(B3630="NET","",IF(B3630="","",IFERROR(VLOOKUP(N3630,EAN!$A:$B,2,FALSE),"MANGLER - MÅ OPPDATERE EAN-FANEN")))</f>
        <v>MANGLER - MÅ OPPDATERE EAN-FANEN</v>
      </c>
      <c r="P3630" s="119">
        <f t="shared" si="172"/>
        <v>34</v>
      </c>
      <c r="Q3630" s="119">
        <f t="shared" si="173"/>
        <v>34</v>
      </c>
    </row>
    <row r="3631" spans="1:17" x14ac:dyDescent="0.2">
      <c r="A3631" s="228">
        <v>840062</v>
      </c>
      <c r="B3631" s="228" t="s">
        <v>432</v>
      </c>
      <c r="C3631" s="228" t="s">
        <v>4204</v>
      </c>
      <c r="D3631" s="228" t="s">
        <v>255</v>
      </c>
      <c r="E3631" s="228" t="s">
        <v>253</v>
      </c>
      <c r="F3631" s="228" t="s">
        <v>87</v>
      </c>
      <c r="G3631" s="228" t="s">
        <v>504</v>
      </c>
      <c r="H3631" s="228">
        <v>6</v>
      </c>
      <c r="I3631" s="228">
        <v>6</v>
      </c>
      <c r="J3631" s="228">
        <v>6</v>
      </c>
      <c r="K3631" s="228">
        <v>6</v>
      </c>
      <c r="L3631" s="231">
        <v>6</v>
      </c>
      <c r="N3631" s="119" t="str">
        <f t="shared" si="171"/>
        <v>840062-GFRED-LXL</v>
      </c>
      <c r="O3631" s="122" t="str">
        <f>IF(B3631="NET","",IF(B3631="","",IFERROR(VLOOKUP(N3631,EAN!$A:$B,2,FALSE),"MANGLER - MÅ OPPDATERE EAN-FANEN")))</f>
        <v>MANGLER - MÅ OPPDATERE EAN-FANEN</v>
      </c>
      <c r="P3631" s="119">
        <f t="shared" si="172"/>
        <v>6</v>
      </c>
      <c r="Q3631" s="119">
        <f t="shared" si="173"/>
        <v>6</v>
      </c>
    </row>
    <row r="3632" spans="1:17" x14ac:dyDescent="0.2">
      <c r="A3632" s="228">
        <v>840062</v>
      </c>
      <c r="B3632" s="228" t="s">
        <v>432</v>
      </c>
      <c r="C3632" s="228" t="s">
        <v>4204</v>
      </c>
      <c r="D3632" s="228" t="s">
        <v>2354</v>
      </c>
      <c r="E3632" s="228" t="s">
        <v>3064</v>
      </c>
      <c r="F3632" s="228" t="s">
        <v>88</v>
      </c>
      <c r="G3632" s="228" t="s">
        <v>128</v>
      </c>
      <c r="H3632" s="228">
        <v>0</v>
      </c>
      <c r="I3632" s="228">
        <v>0</v>
      </c>
      <c r="J3632" s="228">
        <v>0</v>
      </c>
      <c r="K3632" s="228">
        <v>0</v>
      </c>
      <c r="L3632" s="231">
        <v>35</v>
      </c>
      <c r="N3632" s="119" t="str">
        <f t="shared" si="171"/>
        <v>840062-GLBLM-XSS</v>
      </c>
      <c r="O3632" s="122" t="str">
        <f>IF(B3632="NET","",IF(B3632="","",IFERROR(VLOOKUP(N3632,EAN!$A:$B,2,FALSE),"MANGLER - MÅ OPPDATERE EAN-FANEN")))</f>
        <v>MANGLER - MÅ OPPDATERE EAN-FANEN</v>
      </c>
      <c r="P3632" s="119">
        <f t="shared" si="172"/>
        <v>0</v>
      </c>
      <c r="Q3632" s="119">
        <f t="shared" si="173"/>
        <v>35</v>
      </c>
    </row>
    <row r="3633" spans="1:17" x14ac:dyDescent="0.2">
      <c r="A3633" s="228">
        <v>840062</v>
      </c>
      <c r="B3633" s="228" t="s">
        <v>432</v>
      </c>
      <c r="C3633" s="228" t="s">
        <v>4204</v>
      </c>
      <c r="D3633" s="228" t="s">
        <v>2355</v>
      </c>
      <c r="E3633" s="228" t="s">
        <v>3064</v>
      </c>
      <c r="F3633" s="228" t="s">
        <v>85</v>
      </c>
      <c r="G3633" s="228" t="s">
        <v>128</v>
      </c>
      <c r="H3633" s="228">
        <v>0</v>
      </c>
      <c r="I3633" s="228">
        <v>0</v>
      </c>
      <c r="J3633" s="228">
        <v>0</v>
      </c>
      <c r="K3633" s="228">
        <v>0</v>
      </c>
      <c r="L3633" s="231">
        <v>33</v>
      </c>
      <c r="N3633" s="119" t="str">
        <f t="shared" si="171"/>
        <v>840062-GLBLM-SM</v>
      </c>
      <c r="O3633" s="122" t="str">
        <f>IF(B3633="NET","",IF(B3633="","",IFERROR(VLOOKUP(N3633,EAN!$A:$B,2,FALSE),"MANGLER - MÅ OPPDATERE EAN-FANEN")))</f>
        <v>MANGLER - MÅ OPPDATERE EAN-FANEN</v>
      </c>
      <c r="P3633" s="119">
        <f t="shared" si="172"/>
        <v>0</v>
      </c>
      <c r="Q3633" s="119">
        <f t="shared" si="173"/>
        <v>33</v>
      </c>
    </row>
    <row r="3634" spans="1:17" x14ac:dyDescent="0.2">
      <c r="A3634" s="228">
        <v>840062</v>
      </c>
      <c r="B3634" s="228" t="s">
        <v>432</v>
      </c>
      <c r="C3634" s="228" t="s">
        <v>4204</v>
      </c>
      <c r="D3634" s="228" t="s">
        <v>3596</v>
      </c>
      <c r="E3634" s="228" t="s">
        <v>3064</v>
      </c>
      <c r="F3634" s="228" t="s">
        <v>86</v>
      </c>
      <c r="G3634" s="228" t="s">
        <v>128</v>
      </c>
      <c r="H3634" s="228">
        <v>0</v>
      </c>
      <c r="I3634" s="228">
        <v>0</v>
      </c>
      <c r="J3634" s="228">
        <v>0</v>
      </c>
      <c r="K3634" s="228">
        <v>0</v>
      </c>
      <c r="L3634" s="231">
        <v>41</v>
      </c>
      <c r="N3634" s="119" t="str">
        <f t="shared" si="171"/>
        <v>840062-GLBLM-ML</v>
      </c>
      <c r="O3634" s="122" t="str">
        <f>IF(B3634="NET","",IF(B3634="","",IFERROR(VLOOKUP(N3634,EAN!$A:$B,2,FALSE),"MANGLER - MÅ OPPDATERE EAN-FANEN")))</f>
        <v>MANGLER - MÅ OPPDATERE EAN-FANEN</v>
      </c>
      <c r="P3634" s="119">
        <f t="shared" si="172"/>
        <v>0</v>
      </c>
      <c r="Q3634" s="119">
        <f t="shared" si="173"/>
        <v>41</v>
      </c>
    </row>
    <row r="3635" spans="1:17" x14ac:dyDescent="0.2">
      <c r="A3635" s="228">
        <v>840062</v>
      </c>
      <c r="B3635" s="228" t="s">
        <v>432</v>
      </c>
      <c r="C3635" s="228" t="s">
        <v>4204</v>
      </c>
      <c r="D3635" s="228" t="s">
        <v>3680</v>
      </c>
      <c r="E3635" s="228" t="s">
        <v>3064</v>
      </c>
      <c r="F3635" s="228" t="s">
        <v>87</v>
      </c>
      <c r="G3635" s="228" t="s">
        <v>128</v>
      </c>
      <c r="H3635" s="228">
        <v>0</v>
      </c>
      <c r="I3635" s="228">
        <v>0</v>
      </c>
      <c r="J3635" s="228">
        <v>0</v>
      </c>
      <c r="K3635" s="228">
        <v>0</v>
      </c>
      <c r="L3635" s="231">
        <v>26</v>
      </c>
      <c r="N3635" s="119" t="str">
        <f t="shared" si="171"/>
        <v>840062-GLBLM-LXL</v>
      </c>
      <c r="O3635" s="122" t="str">
        <f>IF(B3635="NET","",IF(B3635="","",IFERROR(VLOOKUP(N3635,EAN!$A:$B,2,FALSE),"MANGLER - MÅ OPPDATERE EAN-FANEN")))</f>
        <v>MANGLER - MÅ OPPDATERE EAN-FANEN</v>
      </c>
      <c r="P3635" s="119">
        <f t="shared" si="172"/>
        <v>0</v>
      </c>
      <c r="Q3635" s="119">
        <f t="shared" si="173"/>
        <v>26</v>
      </c>
    </row>
    <row r="3636" spans="1:17" x14ac:dyDescent="0.2">
      <c r="A3636" s="228">
        <v>840062</v>
      </c>
      <c r="B3636" s="228" t="s">
        <v>432</v>
      </c>
      <c r="C3636" s="228" t="s">
        <v>4204</v>
      </c>
      <c r="D3636" s="228" t="s">
        <v>3681</v>
      </c>
      <c r="E3636" s="228" t="s">
        <v>4441</v>
      </c>
      <c r="F3636" s="228" t="s">
        <v>88</v>
      </c>
      <c r="G3636" s="228" t="s">
        <v>504</v>
      </c>
      <c r="H3636" s="228">
        <v>39</v>
      </c>
      <c r="I3636" s="228">
        <v>39</v>
      </c>
      <c r="J3636" s="228">
        <v>39</v>
      </c>
      <c r="K3636" s="228">
        <v>39</v>
      </c>
      <c r="L3636" s="231">
        <v>39</v>
      </c>
      <c r="N3636" s="119" t="str">
        <f t="shared" si="171"/>
        <v>840062-GLRGR-XSS</v>
      </c>
      <c r="O3636" s="122" t="str">
        <f>IF(B3636="NET","",IF(B3636="","",IFERROR(VLOOKUP(N3636,EAN!$A:$B,2,FALSE),"MANGLER - MÅ OPPDATERE EAN-FANEN")))</f>
        <v>MANGLER - MÅ OPPDATERE EAN-FANEN</v>
      </c>
      <c r="P3636" s="119">
        <f t="shared" si="172"/>
        <v>39</v>
      </c>
      <c r="Q3636" s="119">
        <f t="shared" si="173"/>
        <v>39</v>
      </c>
    </row>
    <row r="3637" spans="1:17" x14ac:dyDescent="0.2">
      <c r="A3637" s="228">
        <v>840062</v>
      </c>
      <c r="B3637" s="228" t="s">
        <v>432</v>
      </c>
      <c r="C3637" s="228" t="s">
        <v>4204</v>
      </c>
      <c r="D3637" s="228" t="s">
        <v>3682</v>
      </c>
      <c r="E3637" s="228" t="s">
        <v>4441</v>
      </c>
      <c r="F3637" s="228" t="s">
        <v>85</v>
      </c>
      <c r="G3637" s="228" t="s">
        <v>504</v>
      </c>
      <c r="H3637" s="228">
        <v>37</v>
      </c>
      <c r="I3637" s="228">
        <v>37</v>
      </c>
      <c r="J3637" s="228">
        <v>37</v>
      </c>
      <c r="K3637" s="228">
        <v>37</v>
      </c>
      <c r="L3637" s="231">
        <v>37</v>
      </c>
      <c r="N3637" s="119" t="str">
        <f t="shared" si="171"/>
        <v>840062-GLRGR-SM</v>
      </c>
      <c r="O3637" s="122" t="str">
        <f>IF(B3637="NET","",IF(B3637="","",IFERROR(VLOOKUP(N3637,EAN!$A:$B,2,FALSE),"MANGLER - MÅ OPPDATERE EAN-FANEN")))</f>
        <v>MANGLER - MÅ OPPDATERE EAN-FANEN</v>
      </c>
      <c r="P3637" s="119">
        <f t="shared" si="172"/>
        <v>37</v>
      </c>
      <c r="Q3637" s="119">
        <f t="shared" si="173"/>
        <v>37</v>
      </c>
    </row>
    <row r="3638" spans="1:17" x14ac:dyDescent="0.2">
      <c r="A3638" s="228">
        <v>840062</v>
      </c>
      <c r="B3638" s="228" t="s">
        <v>432</v>
      </c>
      <c r="C3638" s="228" t="s">
        <v>4204</v>
      </c>
      <c r="D3638" s="228" t="s">
        <v>3683</v>
      </c>
      <c r="E3638" s="228" t="s">
        <v>4441</v>
      </c>
      <c r="F3638" s="228" t="s">
        <v>86</v>
      </c>
      <c r="G3638" s="228" t="s">
        <v>504</v>
      </c>
      <c r="H3638" s="228">
        <v>40</v>
      </c>
      <c r="I3638" s="228">
        <v>40</v>
      </c>
      <c r="J3638" s="228">
        <v>40</v>
      </c>
      <c r="K3638" s="228">
        <v>40</v>
      </c>
      <c r="L3638" s="231">
        <v>40</v>
      </c>
      <c r="N3638" s="119" t="str">
        <f t="shared" si="171"/>
        <v>840062-GLRGR-ML</v>
      </c>
      <c r="O3638" s="122" t="str">
        <f>IF(B3638="NET","",IF(B3638="","",IFERROR(VLOOKUP(N3638,EAN!$A:$B,2,FALSE),"MANGLER - MÅ OPPDATERE EAN-FANEN")))</f>
        <v>MANGLER - MÅ OPPDATERE EAN-FANEN</v>
      </c>
      <c r="P3638" s="119">
        <f t="shared" si="172"/>
        <v>40</v>
      </c>
      <c r="Q3638" s="119">
        <f t="shared" si="173"/>
        <v>40</v>
      </c>
    </row>
    <row r="3639" spans="1:17" x14ac:dyDescent="0.2">
      <c r="A3639" s="228">
        <v>840062</v>
      </c>
      <c r="B3639" s="228" t="s">
        <v>432</v>
      </c>
      <c r="C3639" s="228" t="s">
        <v>4204</v>
      </c>
      <c r="D3639" s="228" t="s">
        <v>3684</v>
      </c>
      <c r="E3639" s="228" t="s">
        <v>4441</v>
      </c>
      <c r="F3639" s="228" t="s">
        <v>87</v>
      </c>
      <c r="G3639" s="228" t="s">
        <v>504</v>
      </c>
      <c r="H3639" s="228">
        <v>54</v>
      </c>
      <c r="I3639" s="228">
        <v>54</v>
      </c>
      <c r="J3639" s="228">
        <v>54</v>
      </c>
      <c r="K3639" s="228">
        <v>54</v>
      </c>
      <c r="L3639" s="231">
        <v>54</v>
      </c>
      <c r="N3639" s="119" t="str">
        <f t="shared" si="171"/>
        <v>840062-GLRGR-LXL</v>
      </c>
      <c r="O3639" s="122" t="str">
        <f>IF(B3639="NET","",IF(B3639="","",IFERROR(VLOOKUP(N3639,EAN!$A:$B,2,FALSE),"MANGLER - MÅ OPPDATERE EAN-FANEN")))</f>
        <v>MANGLER - MÅ OPPDATERE EAN-FANEN</v>
      </c>
      <c r="P3639" s="119">
        <f t="shared" si="172"/>
        <v>54</v>
      </c>
      <c r="Q3639" s="119">
        <f t="shared" si="173"/>
        <v>54</v>
      </c>
    </row>
    <row r="3640" spans="1:17" x14ac:dyDescent="0.2">
      <c r="A3640" s="228">
        <v>840062</v>
      </c>
      <c r="B3640" s="228" t="s">
        <v>432</v>
      </c>
      <c r="C3640" s="228" t="s">
        <v>4204</v>
      </c>
      <c r="D3640" s="228" t="s">
        <v>3685</v>
      </c>
      <c r="E3640" s="228" t="s">
        <v>3686</v>
      </c>
      <c r="F3640" s="228" t="s">
        <v>88</v>
      </c>
      <c r="G3640" s="228" t="s">
        <v>504</v>
      </c>
      <c r="H3640" s="228">
        <v>13</v>
      </c>
      <c r="I3640" s="228">
        <v>13</v>
      </c>
      <c r="J3640" s="228">
        <v>13</v>
      </c>
      <c r="K3640" s="228">
        <v>13</v>
      </c>
      <c r="L3640" s="231">
        <v>13</v>
      </c>
      <c r="N3640" s="119" t="str">
        <f t="shared" si="171"/>
        <v>840062-GSAMC-XSS</v>
      </c>
      <c r="O3640" s="122" t="str">
        <f>IF(B3640="NET","",IF(B3640="","",IFERROR(VLOOKUP(N3640,EAN!$A:$B,2,FALSE),"MANGLER - MÅ OPPDATERE EAN-FANEN")))</f>
        <v>MANGLER - MÅ OPPDATERE EAN-FANEN</v>
      </c>
      <c r="P3640" s="119">
        <f t="shared" si="172"/>
        <v>13</v>
      </c>
      <c r="Q3640" s="119">
        <f t="shared" si="173"/>
        <v>13</v>
      </c>
    </row>
    <row r="3641" spans="1:17" x14ac:dyDescent="0.2">
      <c r="A3641" s="228">
        <v>840062</v>
      </c>
      <c r="B3641" s="228" t="s">
        <v>432</v>
      </c>
      <c r="C3641" s="228" t="s">
        <v>4204</v>
      </c>
      <c r="D3641" s="228" t="s">
        <v>3687</v>
      </c>
      <c r="E3641" s="228" t="s">
        <v>3686</v>
      </c>
      <c r="F3641" s="228" t="s">
        <v>85</v>
      </c>
      <c r="G3641" s="228" t="s">
        <v>504</v>
      </c>
      <c r="H3641" s="228">
        <v>0</v>
      </c>
      <c r="I3641" s="228">
        <v>0</v>
      </c>
      <c r="J3641" s="228">
        <v>0</v>
      </c>
      <c r="K3641" s="228">
        <v>0</v>
      </c>
      <c r="L3641" s="231">
        <v>0</v>
      </c>
      <c r="N3641" s="119" t="str">
        <f t="shared" si="171"/>
        <v>840062-GSAMC-SM</v>
      </c>
      <c r="O3641" s="122" t="str">
        <f>IF(B3641="NET","",IF(B3641="","",IFERROR(VLOOKUP(N3641,EAN!$A:$B,2,FALSE),"MANGLER - MÅ OPPDATERE EAN-FANEN")))</f>
        <v>MANGLER - MÅ OPPDATERE EAN-FANEN</v>
      </c>
      <c r="P3641" s="119">
        <f t="shared" si="172"/>
        <v>0</v>
      </c>
      <c r="Q3641" s="119">
        <f t="shared" si="173"/>
        <v>0</v>
      </c>
    </row>
    <row r="3642" spans="1:17" x14ac:dyDescent="0.2">
      <c r="A3642" s="228">
        <v>840062</v>
      </c>
      <c r="B3642" s="228" t="s">
        <v>432</v>
      </c>
      <c r="C3642" s="228" t="s">
        <v>4204</v>
      </c>
      <c r="D3642" s="228" t="s">
        <v>3688</v>
      </c>
      <c r="E3642" s="228" t="s">
        <v>3686</v>
      </c>
      <c r="F3642" s="228" t="s">
        <v>86</v>
      </c>
      <c r="G3642" s="228" t="s">
        <v>504</v>
      </c>
      <c r="H3642" s="228">
        <v>0</v>
      </c>
      <c r="I3642" s="228">
        <v>0</v>
      </c>
      <c r="J3642" s="228">
        <v>0</v>
      </c>
      <c r="K3642" s="228">
        <v>0</v>
      </c>
      <c r="L3642" s="231">
        <v>0</v>
      </c>
      <c r="N3642" s="119" t="str">
        <f t="shared" si="171"/>
        <v>840062-GSAMC-ML</v>
      </c>
      <c r="O3642" s="122" t="str">
        <f>IF(B3642="NET","",IF(B3642="","",IFERROR(VLOOKUP(N3642,EAN!$A:$B,2,FALSE),"MANGLER - MÅ OPPDATERE EAN-FANEN")))</f>
        <v>MANGLER - MÅ OPPDATERE EAN-FANEN</v>
      </c>
      <c r="P3642" s="119">
        <f t="shared" si="172"/>
        <v>0</v>
      </c>
      <c r="Q3642" s="119">
        <f t="shared" si="173"/>
        <v>0</v>
      </c>
    </row>
    <row r="3643" spans="1:17" x14ac:dyDescent="0.2">
      <c r="A3643" s="228">
        <v>840062</v>
      </c>
      <c r="B3643" s="228" t="s">
        <v>432</v>
      </c>
      <c r="C3643" s="228" t="s">
        <v>4204</v>
      </c>
      <c r="D3643" s="228" t="s">
        <v>3689</v>
      </c>
      <c r="E3643" s="228" t="s">
        <v>3686</v>
      </c>
      <c r="F3643" s="228" t="s">
        <v>87</v>
      </c>
      <c r="G3643" s="228" t="s">
        <v>504</v>
      </c>
      <c r="H3643" s="228">
        <v>38</v>
      </c>
      <c r="I3643" s="228">
        <v>38</v>
      </c>
      <c r="J3643" s="228">
        <v>38</v>
      </c>
      <c r="K3643" s="228">
        <v>38</v>
      </c>
      <c r="L3643" s="231">
        <v>38</v>
      </c>
      <c r="N3643" s="119" t="str">
        <f t="shared" si="171"/>
        <v>840062-GSAMC-LXL</v>
      </c>
      <c r="O3643" s="122" t="str">
        <f>IF(B3643="NET","",IF(B3643="","",IFERROR(VLOOKUP(N3643,EAN!$A:$B,2,FALSE),"MANGLER - MÅ OPPDATERE EAN-FANEN")))</f>
        <v>MANGLER - MÅ OPPDATERE EAN-FANEN</v>
      </c>
      <c r="P3643" s="119">
        <f t="shared" si="172"/>
        <v>38</v>
      </c>
      <c r="Q3643" s="119">
        <f t="shared" si="173"/>
        <v>38</v>
      </c>
    </row>
    <row r="3644" spans="1:17" x14ac:dyDescent="0.2">
      <c r="A3644" s="228">
        <v>840062</v>
      </c>
      <c r="B3644" s="228" t="s">
        <v>432</v>
      </c>
      <c r="C3644" s="228" t="s">
        <v>4204</v>
      </c>
      <c r="D3644" s="228" t="s">
        <v>3690</v>
      </c>
      <c r="E3644" s="228" t="s">
        <v>3640</v>
      </c>
      <c r="F3644" s="228" t="s">
        <v>88</v>
      </c>
      <c r="G3644" s="228" t="s">
        <v>128</v>
      </c>
      <c r="H3644" s="228">
        <v>5</v>
      </c>
      <c r="I3644" s="228">
        <v>5</v>
      </c>
      <c r="J3644" s="228">
        <v>5</v>
      </c>
      <c r="K3644" s="228">
        <v>5</v>
      </c>
      <c r="L3644" s="231">
        <v>5</v>
      </c>
      <c r="N3644" s="119" t="str">
        <f t="shared" si="171"/>
        <v>840062-GSBLK-XSS</v>
      </c>
      <c r="O3644" s="122" t="str">
        <f>IF(B3644="NET","",IF(B3644="","",IFERROR(VLOOKUP(N3644,EAN!$A:$B,2,FALSE),"MANGLER - MÅ OPPDATERE EAN-FANEN")))</f>
        <v>MANGLER - MÅ OPPDATERE EAN-FANEN</v>
      </c>
      <c r="P3644" s="119">
        <f t="shared" si="172"/>
        <v>5</v>
      </c>
      <c r="Q3644" s="119">
        <f t="shared" si="173"/>
        <v>5</v>
      </c>
    </row>
    <row r="3645" spans="1:17" x14ac:dyDescent="0.2">
      <c r="A3645" s="228">
        <v>840062</v>
      </c>
      <c r="B3645" s="228" t="s">
        <v>432</v>
      </c>
      <c r="C3645" s="228" t="s">
        <v>4204</v>
      </c>
      <c r="D3645" s="228" t="s">
        <v>3639</v>
      </c>
      <c r="E3645" s="228" t="s">
        <v>3640</v>
      </c>
      <c r="F3645" s="228" t="s">
        <v>85</v>
      </c>
      <c r="G3645" s="228" t="s">
        <v>128</v>
      </c>
      <c r="H3645" s="228">
        <v>17</v>
      </c>
      <c r="I3645" s="228">
        <v>17</v>
      </c>
      <c r="J3645" s="228">
        <v>17</v>
      </c>
      <c r="K3645" s="228">
        <v>17</v>
      </c>
      <c r="L3645" s="231">
        <v>17</v>
      </c>
      <c r="N3645" s="119" t="str">
        <f t="shared" si="171"/>
        <v>840062-GSBLK-SM</v>
      </c>
      <c r="O3645" s="122" t="str">
        <f>IF(B3645="NET","",IF(B3645="","",IFERROR(VLOOKUP(N3645,EAN!$A:$B,2,FALSE),"MANGLER - MÅ OPPDATERE EAN-FANEN")))</f>
        <v>MANGLER - MÅ OPPDATERE EAN-FANEN</v>
      </c>
      <c r="P3645" s="119">
        <f t="shared" si="172"/>
        <v>17</v>
      </c>
      <c r="Q3645" s="119">
        <f t="shared" si="173"/>
        <v>17</v>
      </c>
    </row>
    <row r="3646" spans="1:17" x14ac:dyDescent="0.2">
      <c r="A3646" s="228">
        <v>840062</v>
      </c>
      <c r="B3646" s="228" t="s">
        <v>432</v>
      </c>
      <c r="C3646" s="228" t="s">
        <v>4204</v>
      </c>
      <c r="D3646" s="228" t="s">
        <v>3641</v>
      </c>
      <c r="E3646" s="228" t="s">
        <v>3640</v>
      </c>
      <c r="F3646" s="228" t="s">
        <v>86</v>
      </c>
      <c r="G3646" s="228" t="s">
        <v>128</v>
      </c>
      <c r="H3646" s="228">
        <v>38</v>
      </c>
      <c r="I3646" s="228">
        <v>38</v>
      </c>
      <c r="J3646" s="228">
        <v>38</v>
      </c>
      <c r="K3646" s="228">
        <v>38</v>
      </c>
      <c r="L3646" s="231">
        <v>38</v>
      </c>
      <c r="N3646" s="119" t="str">
        <f t="shared" si="171"/>
        <v>840062-GSBLK-ML</v>
      </c>
      <c r="O3646" s="122" t="str">
        <f>IF(B3646="NET","",IF(B3646="","",IFERROR(VLOOKUP(N3646,EAN!$A:$B,2,FALSE),"MANGLER - MÅ OPPDATERE EAN-FANEN")))</f>
        <v>MANGLER - MÅ OPPDATERE EAN-FANEN</v>
      </c>
      <c r="P3646" s="119">
        <f t="shared" si="172"/>
        <v>38</v>
      </c>
      <c r="Q3646" s="119">
        <f t="shared" si="173"/>
        <v>38</v>
      </c>
    </row>
    <row r="3647" spans="1:17" x14ac:dyDescent="0.2">
      <c r="A3647" s="228">
        <v>840062</v>
      </c>
      <c r="B3647" s="228" t="s">
        <v>432</v>
      </c>
      <c r="C3647" s="228" t="s">
        <v>4204</v>
      </c>
      <c r="D3647" s="228" t="s">
        <v>3642</v>
      </c>
      <c r="E3647" s="228" t="s">
        <v>3640</v>
      </c>
      <c r="F3647" s="228" t="s">
        <v>87</v>
      </c>
      <c r="G3647" s="228" t="s">
        <v>128</v>
      </c>
      <c r="H3647" s="228">
        <v>128</v>
      </c>
      <c r="I3647" s="228">
        <v>128</v>
      </c>
      <c r="J3647" s="228">
        <v>128</v>
      </c>
      <c r="K3647" s="228">
        <v>128</v>
      </c>
      <c r="L3647" s="231">
        <v>128</v>
      </c>
      <c r="N3647" s="119" t="str">
        <f t="shared" si="171"/>
        <v>840062-GSBLK-LXL</v>
      </c>
      <c r="O3647" s="122" t="str">
        <f>IF(B3647="NET","",IF(B3647="","",IFERROR(VLOOKUP(N3647,EAN!$A:$B,2,FALSE),"MANGLER - MÅ OPPDATERE EAN-FANEN")))</f>
        <v>MANGLER - MÅ OPPDATERE EAN-FANEN</v>
      </c>
      <c r="P3647" s="119">
        <f t="shared" si="172"/>
        <v>128</v>
      </c>
      <c r="Q3647" s="119">
        <f t="shared" si="173"/>
        <v>128</v>
      </c>
    </row>
    <row r="3648" spans="1:17" x14ac:dyDescent="0.2">
      <c r="A3648" s="228">
        <v>840062</v>
      </c>
      <c r="B3648" s="228" t="s">
        <v>432</v>
      </c>
      <c r="C3648" s="228" t="s">
        <v>4204</v>
      </c>
      <c r="D3648" s="228" t="s">
        <v>3691</v>
      </c>
      <c r="E3648" s="228" t="s">
        <v>3692</v>
      </c>
      <c r="F3648" s="228" t="s">
        <v>88</v>
      </c>
      <c r="G3648" s="228" t="s">
        <v>504</v>
      </c>
      <c r="H3648" s="228">
        <v>21</v>
      </c>
      <c r="I3648" s="228">
        <v>21</v>
      </c>
      <c r="J3648" s="228">
        <v>21</v>
      </c>
      <c r="K3648" s="228">
        <v>21</v>
      </c>
      <c r="L3648" s="231">
        <v>21</v>
      </c>
      <c r="N3648" s="119" t="str">
        <f t="shared" si="171"/>
        <v>840062-GSFMC-XSS</v>
      </c>
      <c r="O3648" s="122" t="str">
        <f>IF(B3648="NET","",IF(B3648="","",IFERROR(VLOOKUP(N3648,EAN!$A:$B,2,FALSE),"MANGLER - MÅ OPPDATERE EAN-FANEN")))</f>
        <v>MANGLER - MÅ OPPDATERE EAN-FANEN</v>
      </c>
      <c r="P3648" s="119">
        <f t="shared" si="172"/>
        <v>21</v>
      </c>
      <c r="Q3648" s="119">
        <f t="shared" si="173"/>
        <v>21</v>
      </c>
    </row>
    <row r="3649" spans="1:17" x14ac:dyDescent="0.2">
      <c r="A3649" s="228">
        <v>840062</v>
      </c>
      <c r="B3649" s="228" t="s">
        <v>432</v>
      </c>
      <c r="C3649" s="228" t="s">
        <v>4204</v>
      </c>
      <c r="D3649" s="228" t="s">
        <v>3693</v>
      </c>
      <c r="E3649" s="228" t="s">
        <v>3692</v>
      </c>
      <c r="F3649" s="228" t="s">
        <v>85</v>
      </c>
      <c r="G3649" s="228" t="s">
        <v>504</v>
      </c>
      <c r="H3649" s="228">
        <v>18</v>
      </c>
      <c r="I3649" s="228">
        <v>18</v>
      </c>
      <c r="J3649" s="228">
        <v>18</v>
      </c>
      <c r="K3649" s="228">
        <v>18</v>
      </c>
      <c r="L3649" s="231">
        <v>18</v>
      </c>
      <c r="N3649" s="119" t="str">
        <f t="shared" si="171"/>
        <v>840062-GSFMC-SM</v>
      </c>
      <c r="O3649" s="122" t="str">
        <f>IF(B3649="NET","",IF(B3649="","",IFERROR(VLOOKUP(N3649,EAN!$A:$B,2,FALSE),"MANGLER - MÅ OPPDATERE EAN-FANEN")))</f>
        <v>MANGLER - MÅ OPPDATERE EAN-FANEN</v>
      </c>
      <c r="P3649" s="119">
        <f t="shared" si="172"/>
        <v>18</v>
      </c>
      <c r="Q3649" s="119">
        <f t="shared" si="173"/>
        <v>18</v>
      </c>
    </row>
    <row r="3650" spans="1:17" x14ac:dyDescent="0.2">
      <c r="A3650" s="228">
        <v>840062</v>
      </c>
      <c r="B3650" s="228" t="s">
        <v>432</v>
      </c>
      <c r="C3650" s="228" t="s">
        <v>4204</v>
      </c>
      <c r="D3650" s="228" t="s">
        <v>3694</v>
      </c>
      <c r="E3650" s="228" t="s">
        <v>3692</v>
      </c>
      <c r="F3650" s="228" t="s">
        <v>86</v>
      </c>
      <c r="G3650" s="228" t="s">
        <v>504</v>
      </c>
      <c r="H3650" s="228">
        <v>35</v>
      </c>
      <c r="I3650" s="228">
        <v>35</v>
      </c>
      <c r="J3650" s="228">
        <v>35</v>
      </c>
      <c r="K3650" s="228">
        <v>35</v>
      </c>
      <c r="L3650" s="231">
        <v>35</v>
      </c>
      <c r="N3650" s="119" t="str">
        <f t="shared" si="171"/>
        <v>840062-GSFMC-ML</v>
      </c>
      <c r="O3650" s="122" t="str">
        <f>IF(B3650="NET","",IF(B3650="","",IFERROR(VLOOKUP(N3650,EAN!$A:$B,2,FALSE),"MANGLER - MÅ OPPDATERE EAN-FANEN")))</f>
        <v>MANGLER - MÅ OPPDATERE EAN-FANEN</v>
      </c>
      <c r="P3650" s="119">
        <f t="shared" si="172"/>
        <v>35</v>
      </c>
      <c r="Q3650" s="119">
        <f t="shared" si="173"/>
        <v>35</v>
      </c>
    </row>
    <row r="3651" spans="1:17" x14ac:dyDescent="0.2">
      <c r="A3651" s="228">
        <v>840062</v>
      </c>
      <c r="B3651" s="228" t="s">
        <v>432</v>
      </c>
      <c r="C3651" s="228" t="s">
        <v>4204</v>
      </c>
      <c r="D3651" s="228" t="s">
        <v>3695</v>
      </c>
      <c r="E3651" s="228" t="s">
        <v>3692</v>
      </c>
      <c r="F3651" s="228" t="s">
        <v>87</v>
      </c>
      <c r="G3651" s="228" t="s">
        <v>504</v>
      </c>
      <c r="H3651" s="228">
        <v>37</v>
      </c>
      <c r="I3651" s="228">
        <v>37</v>
      </c>
      <c r="J3651" s="228">
        <v>37</v>
      </c>
      <c r="K3651" s="228">
        <v>37</v>
      </c>
      <c r="L3651" s="231">
        <v>37</v>
      </c>
      <c r="N3651" s="119" t="str">
        <f t="shared" si="171"/>
        <v>840062-GSFMC-LXL</v>
      </c>
      <c r="O3651" s="122" t="str">
        <f>IF(B3651="NET","",IF(B3651="","",IFERROR(VLOOKUP(N3651,EAN!$A:$B,2,FALSE),"MANGLER - MÅ OPPDATERE EAN-FANEN")))</f>
        <v>MANGLER - MÅ OPPDATERE EAN-FANEN</v>
      </c>
      <c r="P3651" s="119">
        <f t="shared" si="172"/>
        <v>37</v>
      </c>
      <c r="Q3651" s="119">
        <f t="shared" si="173"/>
        <v>37</v>
      </c>
    </row>
    <row r="3652" spans="1:17" x14ac:dyDescent="0.2">
      <c r="A3652" s="228">
        <v>840062</v>
      </c>
      <c r="B3652" s="228" t="s">
        <v>432</v>
      </c>
      <c r="C3652" s="228" t="s">
        <v>4204</v>
      </c>
      <c r="D3652" s="228" t="s">
        <v>3696</v>
      </c>
      <c r="E3652" s="228" t="s">
        <v>241</v>
      </c>
      <c r="F3652" s="228" t="s">
        <v>88</v>
      </c>
      <c r="G3652" s="228" t="s">
        <v>504</v>
      </c>
      <c r="H3652" s="228">
        <v>44</v>
      </c>
      <c r="I3652" s="228">
        <v>44</v>
      </c>
      <c r="J3652" s="228">
        <v>44</v>
      </c>
      <c r="K3652" s="228">
        <v>44</v>
      </c>
      <c r="L3652" s="231">
        <v>44</v>
      </c>
      <c r="N3652" s="119" t="str">
        <f t="shared" si="171"/>
        <v>840062-GSW18-XSS</v>
      </c>
      <c r="O3652" s="122" t="str">
        <f>IF(B3652="NET","",IF(B3652="","",IFERROR(VLOOKUP(N3652,EAN!$A:$B,2,FALSE),"MANGLER - MÅ OPPDATERE EAN-FANEN")))</f>
        <v>MANGLER - MÅ OPPDATERE EAN-FANEN</v>
      </c>
      <c r="P3652" s="119">
        <f t="shared" si="172"/>
        <v>44</v>
      </c>
      <c r="Q3652" s="119">
        <f t="shared" si="173"/>
        <v>44</v>
      </c>
    </row>
    <row r="3653" spans="1:17" x14ac:dyDescent="0.2">
      <c r="A3653" s="228">
        <v>840062</v>
      </c>
      <c r="B3653" s="228" t="s">
        <v>432</v>
      </c>
      <c r="C3653" s="228" t="s">
        <v>4204</v>
      </c>
      <c r="D3653" s="228" t="s">
        <v>3697</v>
      </c>
      <c r="E3653" s="228" t="s">
        <v>241</v>
      </c>
      <c r="F3653" s="228" t="s">
        <v>85</v>
      </c>
      <c r="G3653" s="228" t="s">
        <v>504</v>
      </c>
      <c r="H3653" s="228">
        <v>0</v>
      </c>
      <c r="I3653" s="228">
        <v>0</v>
      </c>
      <c r="J3653" s="228">
        <v>0</v>
      </c>
      <c r="K3653" s="228">
        <v>0</v>
      </c>
      <c r="L3653" s="231">
        <v>0</v>
      </c>
      <c r="N3653" s="119" t="str">
        <f t="shared" si="171"/>
        <v>840062-GSW18-SM</v>
      </c>
      <c r="O3653" s="122" t="str">
        <f>IF(B3653="NET","",IF(B3653="","",IFERROR(VLOOKUP(N3653,EAN!$A:$B,2,FALSE),"MANGLER - MÅ OPPDATERE EAN-FANEN")))</f>
        <v>MANGLER - MÅ OPPDATERE EAN-FANEN</v>
      </c>
      <c r="P3653" s="119">
        <f t="shared" si="172"/>
        <v>0</v>
      </c>
      <c r="Q3653" s="119">
        <f t="shared" si="173"/>
        <v>0</v>
      </c>
    </row>
    <row r="3654" spans="1:17" x14ac:dyDescent="0.2">
      <c r="A3654" s="228">
        <v>840062</v>
      </c>
      <c r="B3654" s="228" t="s">
        <v>432</v>
      </c>
      <c r="C3654" s="228" t="s">
        <v>4204</v>
      </c>
      <c r="D3654" s="228" t="s">
        <v>3698</v>
      </c>
      <c r="E3654" s="228" t="s">
        <v>241</v>
      </c>
      <c r="F3654" s="228" t="s">
        <v>86</v>
      </c>
      <c r="G3654" s="228" t="s">
        <v>504</v>
      </c>
      <c r="H3654" s="228">
        <v>0</v>
      </c>
      <c r="I3654" s="228">
        <v>0</v>
      </c>
      <c r="J3654" s="228">
        <v>0</v>
      </c>
      <c r="K3654" s="228">
        <v>0</v>
      </c>
      <c r="L3654" s="231">
        <v>0</v>
      </c>
      <c r="N3654" s="119" t="str">
        <f t="shared" si="171"/>
        <v>840062-GSW18-ML</v>
      </c>
      <c r="O3654" s="122" t="str">
        <f>IF(B3654="NET","",IF(B3654="","",IFERROR(VLOOKUP(N3654,EAN!$A:$B,2,FALSE),"MANGLER - MÅ OPPDATERE EAN-FANEN")))</f>
        <v>MANGLER - MÅ OPPDATERE EAN-FANEN</v>
      </c>
      <c r="P3654" s="119">
        <f t="shared" si="172"/>
        <v>0</v>
      </c>
      <c r="Q3654" s="119">
        <f t="shared" si="173"/>
        <v>0</v>
      </c>
    </row>
    <row r="3655" spans="1:17" x14ac:dyDescent="0.2">
      <c r="A3655" s="228">
        <v>840062</v>
      </c>
      <c r="B3655" s="228" t="s">
        <v>432</v>
      </c>
      <c r="C3655" s="228" t="s">
        <v>4204</v>
      </c>
      <c r="D3655" s="228" t="s">
        <v>3699</v>
      </c>
      <c r="E3655" s="228" t="s">
        <v>241</v>
      </c>
      <c r="F3655" s="228" t="s">
        <v>87</v>
      </c>
      <c r="G3655" s="228" t="s">
        <v>504</v>
      </c>
      <c r="H3655" s="228">
        <v>105</v>
      </c>
      <c r="I3655" s="228">
        <v>105</v>
      </c>
      <c r="J3655" s="228">
        <v>105</v>
      </c>
      <c r="K3655" s="228">
        <v>105</v>
      </c>
      <c r="L3655" s="231">
        <v>105</v>
      </c>
      <c r="N3655" s="119" t="str">
        <f t="shared" si="171"/>
        <v>840062-GSW18-LXL</v>
      </c>
      <c r="O3655" s="122" t="str">
        <f>IF(B3655="NET","",IF(B3655="","",IFERROR(VLOOKUP(N3655,EAN!$A:$B,2,FALSE),"MANGLER - MÅ OPPDATERE EAN-FANEN")))</f>
        <v>MANGLER - MÅ OPPDATERE EAN-FANEN</v>
      </c>
      <c r="P3655" s="119">
        <f t="shared" si="172"/>
        <v>105</v>
      </c>
      <c r="Q3655" s="119">
        <f t="shared" si="173"/>
        <v>105</v>
      </c>
    </row>
    <row r="3656" spans="1:17" x14ac:dyDescent="0.2">
      <c r="A3656" s="228">
        <v>840062</v>
      </c>
      <c r="B3656" s="228" t="s">
        <v>432</v>
      </c>
      <c r="C3656" s="228" t="s">
        <v>4204</v>
      </c>
      <c r="D3656" s="228" t="s">
        <v>3700</v>
      </c>
      <c r="E3656" s="228" t="s">
        <v>241</v>
      </c>
      <c r="F3656" s="228" t="s">
        <v>88</v>
      </c>
      <c r="G3656" s="228" t="s">
        <v>128</v>
      </c>
      <c r="H3656" s="228">
        <v>1</v>
      </c>
      <c r="I3656" s="228">
        <v>1</v>
      </c>
      <c r="J3656" s="228">
        <v>1</v>
      </c>
      <c r="K3656" s="228">
        <v>1</v>
      </c>
      <c r="L3656" s="231">
        <v>39</v>
      </c>
      <c r="N3656" s="119" t="str">
        <f t="shared" si="171"/>
        <v>840062-GSWHT-XSS</v>
      </c>
      <c r="O3656" s="122" t="str">
        <f>IF(B3656="NET","",IF(B3656="","",IFERROR(VLOOKUP(N3656,EAN!$A:$B,2,FALSE),"MANGLER - MÅ OPPDATERE EAN-FANEN")))</f>
        <v>MANGLER - MÅ OPPDATERE EAN-FANEN</v>
      </c>
      <c r="P3656" s="119">
        <f t="shared" si="172"/>
        <v>1</v>
      </c>
      <c r="Q3656" s="119">
        <f t="shared" si="173"/>
        <v>39</v>
      </c>
    </row>
    <row r="3657" spans="1:17" x14ac:dyDescent="0.2">
      <c r="A3657" s="228">
        <v>840062</v>
      </c>
      <c r="B3657" s="228" t="s">
        <v>432</v>
      </c>
      <c r="C3657" s="228" t="s">
        <v>4204</v>
      </c>
      <c r="D3657" s="228" t="s">
        <v>256</v>
      </c>
      <c r="E3657" s="228" t="s">
        <v>241</v>
      </c>
      <c r="F3657" s="228" t="s">
        <v>85</v>
      </c>
      <c r="G3657" s="228" t="s">
        <v>128</v>
      </c>
      <c r="H3657" s="228">
        <v>0</v>
      </c>
      <c r="I3657" s="228">
        <v>0</v>
      </c>
      <c r="J3657" s="228">
        <v>0</v>
      </c>
      <c r="K3657" s="228">
        <v>0</v>
      </c>
      <c r="L3657" s="231">
        <v>66</v>
      </c>
      <c r="N3657" s="119" t="str">
        <f t="shared" si="171"/>
        <v>840062-GSWHT-SM</v>
      </c>
      <c r="O3657" s="122" t="str">
        <f>IF(B3657="NET","",IF(B3657="","",IFERROR(VLOOKUP(N3657,EAN!$A:$B,2,FALSE),"MANGLER - MÅ OPPDATERE EAN-FANEN")))</f>
        <v>MANGLER - MÅ OPPDATERE EAN-FANEN</v>
      </c>
      <c r="P3657" s="119">
        <f t="shared" si="172"/>
        <v>0</v>
      </c>
      <c r="Q3657" s="119">
        <f t="shared" si="173"/>
        <v>66</v>
      </c>
    </row>
    <row r="3658" spans="1:17" x14ac:dyDescent="0.2">
      <c r="A3658" s="228">
        <v>840062</v>
      </c>
      <c r="B3658" s="228" t="s">
        <v>432</v>
      </c>
      <c r="C3658" s="228" t="s">
        <v>4204</v>
      </c>
      <c r="D3658" s="228" t="s">
        <v>257</v>
      </c>
      <c r="E3658" s="228" t="s">
        <v>241</v>
      </c>
      <c r="F3658" s="228" t="s">
        <v>86</v>
      </c>
      <c r="G3658" s="228" t="s">
        <v>128</v>
      </c>
      <c r="H3658" s="228">
        <v>0</v>
      </c>
      <c r="I3658" s="228">
        <v>0</v>
      </c>
      <c r="J3658" s="228">
        <v>0</v>
      </c>
      <c r="K3658" s="228">
        <v>0</v>
      </c>
      <c r="L3658" s="231">
        <v>60</v>
      </c>
      <c r="N3658" s="119" t="str">
        <f t="shared" si="171"/>
        <v>840062-GSWHT-ML</v>
      </c>
      <c r="O3658" s="122" t="str">
        <f>IF(B3658="NET","",IF(B3658="","",IFERROR(VLOOKUP(N3658,EAN!$A:$B,2,FALSE),"MANGLER - MÅ OPPDATERE EAN-FANEN")))</f>
        <v>MANGLER - MÅ OPPDATERE EAN-FANEN</v>
      </c>
      <c r="P3658" s="119">
        <f t="shared" si="172"/>
        <v>0</v>
      </c>
      <c r="Q3658" s="119">
        <f t="shared" si="173"/>
        <v>60</v>
      </c>
    </row>
    <row r="3659" spans="1:17" x14ac:dyDescent="0.2">
      <c r="A3659" s="228">
        <v>840062</v>
      </c>
      <c r="B3659" s="228" t="s">
        <v>432</v>
      </c>
      <c r="C3659" s="228" t="s">
        <v>4204</v>
      </c>
      <c r="D3659" s="228" t="s">
        <v>258</v>
      </c>
      <c r="E3659" s="228" t="s">
        <v>241</v>
      </c>
      <c r="F3659" s="228" t="s">
        <v>87</v>
      </c>
      <c r="G3659" s="228" t="s">
        <v>128</v>
      </c>
      <c r="H3659" s="228">
        <v>17</v>
      </c>
      <c r="I3659" s="228">
        <v>17</v>
      </c>
      <c r="J3659" s="228">
        <v>17</v>
      </c>
      <c r="K3659" s="228">
        <v>17</v>
      </c>
      <c r="L3659" s="231">
        <v>45</v>
      </c>
      <c r="N3659" s="119" t="str">
        <f t="shared" si="171"/>
        <v>840062-GSWHT-LXL</v>
      </c>
      <c r="O3659" s="122" t="str">
        <f>IF(B3659="NET","",IF(B3659="","",IFERROR(VLOOKUP(N3659,EAN!$A:$B,2,FALSE),"MANGLER - MÅ OPPDATERE EAN-FANEN")))</f>
        <v>MANGLER - MÅ OPPDATERE EAN-FANEN</v>
      </c>
      <c r="P3659" s="119">
        <f t="shared" si="172"/>
        <v>17</v>
      </c>
      <c r="Q3659" s="119">
        <f t="shared" si="173"/>
        <v>45</v>
      </c>
    </row>
    <row r="3660" spans="1:17" x14ac:dyDescent="0.2">
      <c r="A3660" s="228">
        <v>840062</v>
      </c>
      <c r="B3660" s="228" t="s">
        <v>432</v>
      </c>
      <c r="C3660" s="228" t="s">
        <v>4204</v>
      </c>
      <c r="D3660" s="228" t="s">
        <v>3701</v>
      </c>
      <c r="E3660" s="228" t="s">
        <v>3702</v>
      </c>
      <c r="F3660" s="228" t="s">
        <v>88</v>
      </c>
      <c r="G3660" s="228" t="s">
        <v>504</v>
      </c>
      <c r="H3660" s="228">
        <v>3</v>
      </c>
      <c r="I3660" s="228">
        <v>3</v>
      </c>
      <c r="J3660" s="228">
        <v>3</v>
      </c>
      <c r="K3660" s="228">
        <v>3</v>
      </c>
      <c r="L3660" s="231">
        <v>3</v>
      </c>
      <c r="N3660" s="119" t="str">
        <f t="shared" si="171"/>
        <v>840062-GWFBL-XSS</v>
      </c>
      <c r="O3660" s="122" t="str">
        <f>IF(B3660="NET","",IF(B3660="","",IFERROR(VLOOKUP(N3660,EAN!$A:$B,2,FALSE),"MANGLER - MÅ OPPDATERE EAN-FANEN")))</f>
        <v>MANGLER - MÅ OPPDATERE EAN-FANEN</v>
      </c>
      <c r="P3660" s="119">
        <f t="shared" si="172"/>
        <v>3</v>
      </c>
      <c r="Q3660" s="119">
        <f t="shared" si="173"/>
        <v>3</v>
      </c>
    </row>
    <row r="3661" spans="1:17" x14ac:dyDescent="0.2">
      <c r="A3661" s="228">
        <v>840062</v>
      </c>
      <c r="B3661" s="228" t="s">
        <v>432</v>
      </c>
      <c r="C3661" s="228" t="s">
        <v>4204</v>
      </c>
      <c r="D3661" s="228" t="s">
        <v>3703</v>
      </c>
      <c r="E3661" s="228" t="s">
        <v>3702</v>
      </c>
      <c r="F3661" s="228" t="s">
        <v>87</v>
      </c>
      <c r="G3661" s="228" t="s">
        <v>504</v>
      </c>
      <c r="H3661" s="228">
        <v>19</v>
      </c>
      <c r="I3661" s="228">
        <v>19</v>
      </c>
      <c r="J3661" s="228">
        <v>19</v>
      </c>
      <c r="K3661" s="228">
        <v>19</v>
      </c>
      <c r="L3661" s="231">
        <v>19</v>
      </c>
      <c r="N3661" s="119" t="str">
        <f t="shared" si="171"/>
        <v>840062-GWFBL-LXL</v>
      </c>
      <c r="O3661" s="122" t="str">
        <f>IF(B3661="NET","",IF(B3661="","",IFERROR(VLOOKUP(N3661,EAN!$A:$B,2,FALSE),"MANGLER - MÅ OPPDATERE EAN-FANEN")))</f>
        <v>MANGLER - MÅ OPPDATERE EAN-FANEN</v>
      </c>
      <c r="P3661" s="119">
        <f t="shared" si="172"/>
        <v>19</v>
      </c>
      <c r="Q3661" s="119">
        <f t="shared" si="173"/>
        <v>19</v>
      </c>
    </row>
    <row r="3662" spans="1:17" x14ac:dyDescent="0.2">
      <c r="A3662" s="228">
        <v>840062</v>
      </c>
      <c r="B3662" s="228" t="s">
        <v>432</v>
      </c>
      <c r="C3662" s="228" t="s">
        <v>4204</v>
      </c>
      <c r="D3662" s="228" t="s">
        <v>683</v>
      </c>
      <c r="E3662" s="228" t="s">
        <v>518</v>
      </c>
      <c r="F3662" s="228" t="s">
        <v>88</v>
      </c>
      <c r="G3662" s="228" t="s">
        <v>504</v>
      </c>
      <c r="H3662" s="228">
        <v>29</v>
      </c>
      <c r="I3662" s="228">
        <v>29</v>
      </c>
      <c r="J3662" s="228">
        <v>29</v>
      </c>
      <c r="K3662" s="228">
        <v>29</v>
      </c>
      <c r="L3662" s="231">
        <v>29</v>
      </c>
      <c r="N3662" s="119" t="str">
        <f t="shared" si="171"/>
        <v>840062-MNGRY-XSS</v>
      </c>
      <c r="O3662" s="122" t="str">
        <f>IF(B3662="NET","",IF(B3662="","",IFERROR(VLOOKUP(N3662,EAN!$A:$B,2,FALSE),"MANGLER - MÅ OPPDATERE EAN-FANEN")))</f>
        <v>MANGLER - MÅ OPPDATERE EAN-FANEN</v>
      </c>
      <c r="P3662" s="119">
        <f t="shared" si="172"/>
        <v>29</v>
      </c>
      <c r="Q3662" s="119">
        <f t="shared" si="173"/>
        <v>29</v>
      </c>
    </row>
    <row r="3663" spans="1:17" x14ac:dyDescent="0.2">
      <c r="A3663" s="228">
        <v>840062</v>
      </c>
      <c r="B3663" s="228" t="s">
        <v>432</v>
      </c>
      <c r="C3663" s="228" t="s">
        <v>4204</v>
      </c>
      <c r="D3663" s="228" t="s">
        <v>517</v>
      </c>
      <c r="E3663" s="228" t="s">
        <v>518</v>
      </c>
      <c r="F3663" s="228" t="s">
        <v>85</v>
      </c>
      <c r="G3663" s="228" t="s">
        <v>504</v>
      </c>
      <c r="H3663" s="228">
        <v>18</v>
      </c>
      <c r="I3663" s="228">
        <v>18</v>
      </c>
      <c r="J3663" s="228">
        <v>18</v>
      </c>
      <c r="K3663" s="228">
        <v>18</v>
      </c>
      <c r="L3663" s="231">
        <v>18</v>
      </c>
      <c r="N3663" s="119" t="str">
        <f t="shared" si="171"/>
        <v>840062-MNGRY-SM</v>
      </c>
      <c r="O3663" s="122" t="str">
        <f>IF(B3663="NET","",IF(B3663="","",IFERROR(VLOOKUP(N3663,EAN!$A:$B,2,FALSE),"MANGLER - MÅ OPPDATERE EAN-FANEN")))</f>
        <v>MANGLER - MÅ OPPDATERE EAN-FANEN</v>
      </c>
      <c r="P3663" s="119">
        <f t="shared" si="172"/>
        <v>18</v>
      </c>
      <c r="Q3663" s="119">
        <f t="shared" si="173"/>
        <v>18</v>
      </c>
    </row>
    <row r="3664" spans="1:17" x14ac:dyDescent="0.2">
      <c r="A3664" s="228">
        <v>840062</v>
      </c>
      <c r="B3664" s="228" t="s">
        <v>432</v>
      </c>
      <c r="C3664" s="228" t="s">
        <v>4204</v>
      </c>
      <c r="D3664" s="228" t="s">
        <v>519</v>
      </c>
      <c r="E3664" s="228" t="s">
        <v>518</v>
      </c>
      <c r="F3664" s="228" t="s">
        <v>86</v>
      </c>
      <c r="G3664" s="228" t="s">
        <v>504</v>
      </c>
      <c r="H3664" s="228">
        <v>17</v>
      </c>
      <c r="I3664" s="228">
        <v>17</v>
      </c>
      <c r="J3664" s="228">
        <v>17</v>
      </c>
      <c r="K3664" s="228">
        <v>17</v>
      </c>
      <c r="L3664" s="231">
        <v>17</v>
      </c>
      <c r="N3664" s="119" t="str">
        <f t="shared" si="171"/>
        <v>840062-MNGRY-ML</v>
      </c>
      <c r="O3664" s="122" t="str">
        <f>IF(B3664="NET","",IF(B3664="","",IFERROR(VLOOKUP(N3664,EAN!$A:$B,2,FALSE),"MANGLER - MÅ OPPDATERE EAN-FANEN")))</f>
        <v>MANGLER - MÅ OPPDATERE EAN-FANEN</v>
      </c>
      <c r="P3664" s="119">
        <f t="shared" si="172"/>
        <v>17</v>
      </c>
      <c r="Q3664" s="119">
        <f t="shared" si="173"/>
        <v>17</v>
      </c>
    </row>
    <row r="3665" spans="1:17" x14ac:dyDescent="0.2">
      <c r="A3665" s="228">
        <v>840062</v>
      </c>
      <c r="B3665" s="228" t="s">
        <v>432</v>
      </c>
      <c r="C3665" s="228" t="s">
        <v>4204</v>
      </c>
      <c r="D3665" s="228" t="s">
        <v>520</v>
      </c>
      <c r="E3665" s="228" t="s">
        <v>518</v>
      </c>
      <c r="F3665" s="228" t="s">
        <v>87</v>
      </c>
      <c r="G3665" s="228" t="s">
        <v>504</v>
      </c>
      <c r="H3665" s="228">
        <v>31</v>
      </c>
      <c r="I3665" s="228">
        <v>31</v>
      </c>
      <c r="J3665" s="228">
        <v>31</v>
      </c>
      <c r="K3665" s="228">
        <v>31</v>
      </c>
      <c r="L3665" s="231">
        <v>31</v>
      </c>
      <c r="N3665" s="119" t="str">
        <f t="shared" si="171"/>
        <v>840062-MNGRY-LXL</v>
      </c>
      <c r="O3665" s="122" t="str">
        <f>IF(B3665="NET","",IF(B3665="","",IFERROR(VLOOKUP(N3665,EAN!$A:$B,2,FALSE),"MANGLER - MÅ OPPDATERE EAN-FANEN")))</f>
        <v>MANGLER - MÅ OPPDATERE EAN-FANEN</v>
      </c>
      <c r="P3665" s="119">
        <f t="shared" si="172"/>
        <v>31</v>
      </c>
      <c r="Q3665" s="119">
        <f t="shared" si="173"/>
        <v>31</v>
      </c>
    </row>
    <row r="3666" spans="1:17" x14ac:dyDescent="0.2">
      <c r="A3666" s="228">
        <v>840062</v>
      </c>
      <c r="B3666" s="228" t="s">
        <v>432</v>
      </c>
      <c r="C3666" s="228" t="s">
        <v>4204</v>
      </c>
      <c r="D3666" s="228" t="s">
        <v>3704</v>
      </c>
      <c r="E3666" s="228" t="s">
        <v>3705</v>
      </c>
      <c r="F3666" s="228" t="s">
        <v>88</v>
      </c>
      <c r="G3666" s="228" t="s">
        <v>504</v>
      </c>
      <c r="H3666" s="228">
        <v>31</v>
      </c>
      <c r="I3666" s="228">
        <v>31</v>
      </c>
      <c r="J3666" s="228">
        <v>31</v>
      </c>
      <c r="K3666" s="228">
        <v>31</v>
      </c>
      <c r="L3666" s="231">
        <v>31</v>
      </c>
      <c r="N3666" s="119" t="str">
        <f t="shared" si="171"/>
        <v>840062-RGBLU-XSS</v>
      </c>
      <c r="O3666" s="122" t="str">
        <f>IF(B3666="NET","",IF(B3666="","",IFERROR(VLOOKUP(N3666,EAN!$A:$B,2,FALSE),"MANGLER - MÅ OPPDATERE EAN-FANEN")))</f>
        <v>MANGLER - MÅ OPPDATERE EAN-FANEN</v>
      </c>
      <c r="P3666" s="119">
        <f t="shared" si="172"/>
        <v>31</v>
      </c>
      <c r="Q3666" s="119">
        <f t="shared" si="173"/>
        <v>31</v>
      </c>
    </row>
    <row r="3667" spans="1:17" x14ac:dyDescent="0.2">
      <c r="A3667" s="228">
        <v>840062</v>
      </c>
      <c r="B3667" s="228" t="s">
        <v>432</v>
      </c>
      <c r="C3667" s="228" t="s">
        <v>4204</v>
      </c>
      <c r="D3667" s="228" t="s">
        <v>3706</v>
      </c>
      <c r="E3667" s="228" t="s">
        <v>3705</v>
      </c>
      <c r="F3667" s="228" t="s">
        <v>85</v>
      </c>
      <c r="G3667" s="228" t="s">
        <v>504</v>
      </c>
      <c r="H3667" s="228">
        <v>0</v>
      </c>
      <c r="I3667" s="228">
        <v>0</v>
      </c>
      <c r="J3667" s="228">
        <v>0</v>
      </c>
      <c r="K3667" s="228">
        <v>0</v>
      </c>
      <c r="L3667" s="231">
        <v>0</v>
      </c>
      <c r="N3667" s="119" t="str">
        <f t="shared" ref="N3667:N3730" si="174">CONCATENATE(A3667,"-",D3667)</f>
        <v>840062-RGBLU-SM</v>
      </c>
      <c r="O3667" s="122" t="str">
        <f>IF(B3667="NET","",IF(B3667="","",IFERROR(VLOOKUP(N3667,EAN!$A:$B,2,FALSE),"MANGLER - MÅ OPPDATERE EAN-FANEN")))</f>
        <v>MANGLER - MÅ OPPDATERE EAN-FANEN</v>
      </c>
      <c r="P3667" s="119">
        <f t="shared" ref="P3667:P3730" si="175">H3667</f>
        <v>0</v>
      </c>
      <c r="Q3667" s="119">
        <f t="shared" ref="Q3667:Q3730" si="176">L3667</f>
        <v>0</v>
      </c>
    </row>
    <row r="3668" spans="1:17" x14ac:dyDescent="0.2">
      <c r="A3668" s="228">
        <v>840062</v>
      </c>
      <c r="B3668" s="228" t="s">
        <v>432</v>
      </c>
      <c r="C3668" s="228" t="s">
        <v>4204</v>
      </c>
      <c r="D3668" s="228" t="s">
        <v>3707</v>
      </c>
      <c r="E3668" s="228" t="s">
        <v>3705</v>
      </c>
      <c r="F3668" s="228" t="s">
        <v>86</v>
      </c>
      <c r="G3668" s="228" t="s">
        <v>504</v>
      </c>
      <c r="H3668" s="228">
        <v>0</v>
      </c>
      <c r="I3668" s="228">
        <v>0</v>
      </c>
      <c r="J3668" s="228">
        <v>0</v>
      </c>
      <c r="K3668" s="228">
        <v>0</v>
      </c>
      <c r="L3668" s="231">
        <v>0</v>
      </c>
      <c r="N3668" s="119" t="str">
        <f t="shared" si="174"/>
        <v>840062-RGBLU-ML</v>
      </c>
      <c r="O3668" s="122" t="str">
        <f>IF(B3668="NET","",IF(B3668="","",IFERROR(VLOOKUP(N3668,EAN!$A:$B,2,FALSE),"MANGLER - MÅ OPPDATERE EAN-FANEN")))</f>
        <v>MANGLER - MÅ OPPDATERE EAN-FANEN</v>
      </c>
      <c r="P3668" s="119">
        <f t="shared" si="175"/>
        <v>0</v>
      </c>
      <c r="Q3668" s="119">
        <f t="shared" si="176"/>
        <v>0</v>
      </c>
    </row>
    <row r="3669" spans="1:17" x14ac:dyDescent="0.2">
      <c r="A3669" s="228">
        <v>840062</v>
      </c>
      <c r="B3669" s="228" t="s">
        <v>432</v>
      </c>
      <c r="C3669" s="228" t="s">
        <v>4204</v>
      </c>
      <c r="D3669" s="228" t="s">
        <v>3708</v>
      </c>
      <c r="E3669" s="228" t="s">
        <v>3705</v>
      </c>
      <c r="F3669" s="228" t="s">
        <v>87</v>
      </c>
      <c r="G3669" s="228" t="s">
        <v>504</v>
      </c>
      <c r="H3669" s="228">
        <v>0</v>
      </c>
      <c r="I3669" s="228">
        <v>0</v>
      </c>
      <c r="J3669" s="228">
        <v>0</v>
      </c>
      <c r="K3669" s="228">
        <v>0</v>
      </c>
      <c r="L3669" s="231">
        <v>0</v>
      </c>
      <c r="N3669" s="119" t="str">
        <f t="shared" si="174"/>
        <v>840062-RGBLU-LXL</v>
      </c>
      <c r="O3669" s="122" t="str">
        <f>IF(B3669="NET","",IF(B3669="","",IFERROR(VLOOKUP(N3669,EAN!$A:$B,2,FALSE),"MANGLER - MÅ OPPDATERE EAN-FANEN")))</f>
        <v>MANGLER - MÅ OPPDATERE EAN-FANEN</v>
      </c>
      <c r="P3669" s="119">
        <f t="shared" si="175"/>
        <v>0</v>
      </c>
      <c r="Q3669" s="119">
        <f t="shared" si="176"/>
        <v>0</v>
      </c>
    </row>
    <row r="3670" spans="1:17" x14ac:dyDescent="0.2">
      <c r="A3670" s="229">
        <v>840064</v>
      </c>
      <c r="B3670" s="228" t="s">
        <v>248</v>
      </c>
      <c r="C3670" s="228"/>
      <c r="D3670" s="228"/>
      <c r="E3670" s="228"/>
      <c r="F3670" s="228"/>
      <c r="G3670" s="228"/>
      <c r="H3670" s="229">
        <v>202226</v>
      </c>
      <c r="I3670" s="229">
        <v>202227</v>
      </c>
      <c r="J3670" s="229">
        <v>202228</v>
      </c>
      <c r="K3670" s="229">
        <v>202229</v>
      </c>
      <c r="L3670" s="232">
        <v>202234</v>
      </c>
      <c r="N3670" s="119" t="str">
        <f t="shared" si="174"/>
        <v>840064-</v>
      </c>
      <c r="O3670" s="122" t="str">
        <f>IF(B3670="NET","",IF(B3670="","",IFERROR(VLOOKUP(N3670,EAN!$A:$B,2,FALSE),"MANGLER - MÅ OPPDATERE EAN-FANEN")))</f>
        <v/>
      </c>
      <c r="P3670" s="119">
        <f t="shared" si="175"/>
        <v>202226</v>
      </c>
      <c r="Q3670" s="119">
        <f t="shared" si="176"/>
        <v>202234</v>
      </c>
    </row>
    <row r="3671" spans="1:17" x14ac:dyDescent="0.2">
      <c r="A3671" s="228">
        <v>840064</v>
      </c>
      <c r="B3671" s="228" t="s">
        <v>3709</v>
      </c>
      <c r="C3671" s="228" t="s">
        <v>4204</v>
      </c>
      <c r="D3671" s="228" t="s">
        <v>2370</v>
      </c>
      <c r="E3671" s="228" t="s">
        <v>3063</v>
      </c>
      <c r="F3671" s="228" t="s">
        <v>85</v>
      </c>
      <c r="G3671" s="228" t="s">
        <v>128</v>
      </c>
      <c r="H3671" s="228">
        <v>0</v>
      </c>
      <c r="I3671" s="228">
        <v>0</v>
      </c>
      <c r="J3671" s="228">
        <v>0</v>
      </c>
      <c r="K3671" s="228">
        <v>0</v>
      </c>
      <c r="L3671" s="231">
        <v>64</v>
      </c>
      <c r="N3671" s="119" t="str">
        <f t="shared" si="174"/>
        <v>840064-DPUMC-SM</v>
      </c>
      <c r="O3671" s="122" t="str">
        <f>IF(B3671="NET","",IF(B3671="","",IFERROR(VLOOKUP(N3671,EAN!$A:$B,2,FALSE),"MANGLER - MÅ OPPDATERE EAN-FANEN")))</f>
        <v>MANGLER - MÅ OPPDATERE EAN-FANEN</v>
      </c>
      <c r="P3671" s="119">
        <f t="shared" si="175"/>
        <v>0</v>
      </c>
      <c r="Q3671" s="119">
        <f t="shared" si="176"/>
        <v>64</v>
      </c>
    </row>
    <row r="3672" spans="1:17" x14ac:dyDescent="0.2">
      <c r="A3672" s="228">
        <v>840064</v>
      </c>
      <c r="B3672" s="228" t="s">
        <v>3709</v>
      </c>
      <c r="C3672" s="228" t="s">
        <v>4204</v>
      </c>
      <c r="D3672" s="228" t="s">
        <v>2371</v>
      </c>
      <c r="E3672" s="228" t="s">
        <v>3063</v>
      </c>
      <c r="F3672" s="228" t="s">
        <v>86</v>
      </c>
      <c r="G3672" s="228" t="s">
        <v>128</v>
      </c>
      <c r="H3672" s="228">
        <v>0</v>
      </c>
      <c r="I3672" s="228">
        <v>0</v>
      </c>
      <c r="J3672" s="228">
        <v>0</v>
      </c>
      <c r="K3672" s="228">
        <v>0</v>
      </c>
      <c r="L3672" s="231">
        <v>100</v>
      </c>
      <c r="N3672" s="119" t="str">
        <f t="shared" si="174"/>
        <v>840064-DPUMC-ML</v>
      </c>
      <c r="O3672" s="122" t="str">
        <f>IF(B3672="NET","",IF(B3672="","",IFERROR(VLOOKUP(N3672,EAN!$A:$B,2,FALSE),"MANGLER - MÅ OPPDATERE EAN-FANEN")))</f>
        <v>MANGLER - MÅ OPPDATERE EAN-FANEN</v>
      </c>
      <c r="P3672" s="119">
        <f t="shared" si="175"/>
        <v>0</v>
      </c>
      <c r="Q3672" s="119">
        <f t="shared" si="176"/>
        <v>100</v>
      </c>
    </row>
    <row r="3673" spans="1:17" x14ac:dyDescent="0.2">
      <c r="A3673" s="228">
        <v>840064</v>
      </c>
      <c r="B3673" s="228" t="s">
        <v>3709</v>
      </c>
      <c r="C3673" s="228" t="s">
        <v>4204</v>
      </c>
      <c r="D3673" s="228" t="s">
        <v>2372</v>
      </c>
      <c r="E3673" s="228" t="s">
        <v>3063</v>
      </c>
      <c r="F3673" s="228" t="s">
        <v>87</v>
      </c>
      <c r="G3673" s="228" t="s">
        <v>128</v>
      </c>
      <c r="H3673" s="228">
        <v>0</v>
      </c>
      <c r="I3673" s="228">
        <v>0</v>
      </c>
      <c r="J3673" s="228">
        <v>0</v>
      </c>
      <c r="K3673" s="228">
        <v>0</v>
      </c>
      <c r="L3673" s="231">
        <v>60</v>
      </c>
      <c r="N3673" s="119" t="str">
        <f t="shared" si="174"/>
        <v>840064-DPUMC-LXL</v>
      </c>
      <c r="O3673" s="122" t="str">
        <f>IF(B3673="NET","",IF(B3673="","",IFERROR(VLOOKUP(N3673,EAN!$A:$B,2,FALSE),"MANGLER - MÅ OPPDATERE EAN-FANEN")))</f>
        <v>MANGLER - MÅ OPPDATERE EAN-FANEN</v>
      </c>
      <c r="P3673" s="119">
        <f t="shared" si="175"/>
        <v>0</v>
      </c>
      <c r="Q3673" s="119">
        <f t="shared" si="176"/>
        <v>60</v>
      </c>
    </row>
    <row r="3674" spans="1:17" x14ac:dyDescent="0.2">
      <c r="A3674" s="228">
        <v>840064</v>
      </c>
      <c r="B3674" s="228" t="s">
        <v>3709</v>
      </c>
      <c r="C3674" s="228" t="s">
        <v>4204</v>
      </c>
      <c r="D3674" s="228" t="s">
        <v>3127</v>
      </c>
      <c r="E3674" s="228" t="s">
        <v>4440</v>
      </c>
      <c r="F3674" s="228" t="s">
        <v>85</v>
      </c>
      <c r="G3674" s="228" t="s">
        <v>504</v>
      </c>
      <c r="H3674" s="228">
        <v>29</v>
      </c>
      <c r="I3674" s="228">
        <v>29</v>
      </c>
      <c r="J3674" s="228">
        <v>29</v>
      </c>
      <c r="K3674" s="228">
        <v>29</v>
      </c>
      <c r="L3674" s="231">
        <v>29</v>
      </c>
      <c r="N3674" s="119" t="str">
        <f t="shared" si="174"/>
        <v>840064-GFLUO-SM</v>
      </c>
      <c r="O3674" s="122" t="str">
        <f>IF(B3674="NET","",IF(B3674="","",IFERROR(VLOOKUP(N3674,EAN!$A:$B,2,FALSE),"MANGLER - MÅ OPPDATERE EAN-FANEN")))</f>
        <v>MANGLER - MÅ OPPDATERE EAN-FANEN</v>
      </c>
      <c r="P3674" s="119">
        <f t="shared" si="175"/>
        <v>29</v>
      </c>
      <c r="Q3674" s="119">
        <f t="shared" si="176"/>
        <v>29</v>
      </c>
    </row>
    <row r="3675" spans="1:17" x14ac:dyDescent="0.2">
      <c r="A3675" s="228">
        <v>840064</v>
      </c>
      <c r="B3675" s="228" t="s">
        <v>3709</v>
      </c>
      <c r="C3675" s="228" t="s">
        <v>4204</v>
      </c>
      <c r="D3675" s="228" t="s">
        <v>681</v>
      </c>
      <c r="E3675" s="228" t="s">
        <v>4440</v>
      </c>
      <c r="F3675" s="228" t="s">
        <v>86</v>
      </c>
      <c r="G3675" s="228" t="s">
        <v>504</v>
      </c>
      <c r="H3675" s="228">
        <v>24</v>
      </c>
      <c r="I3675" s="228">
        <v>24</v>
      </c>
      <c r="J3675" s="228">
        <v>24</v>
      </c>
      <c r="K3675" s="228">
        <v>24</v>
      </c>
      <c r="L3675" s="231">
        <v>24</v>
      </c>
      <c r="N3675" s="119" t="str">
        <f t="shared" si="174"/>
        <v>840064-GFLUO-ML</v>
      </c>
      <c r="O3675" s="122" t="str">
        <f>IF(B3675="NET","",IF(B3675="","",IFERROR(VLOOKUP(N3675,EAN!$A:$B,2,FALSE),"MANGLER - MÅ OPPDATERE EAN-FANEN")))</f>
        <v>MANGLER - MÅ OPPDATERE EAN-FANEN</v>
      </c>
      <c r="P3675" s="119">
        <f t="shared" si="175"/>
        <v>24</v>
      </c>
      <c r="Q3675" s="119">
        <f t="shared" si="176"/>
        <v>24</v>
      </c>
    </row>
    <row r="3676" spans="1:17" x14ac:dyDescent="0.2">
      <c r="A3676" s="228">
        <v>840064</v>
      </c>
      <c r="B3676" s="228" t="s">
        <v>3709</v>
      </c>
      <c r="C3676" s="228" t="s">
        <v>4204</v>
      </c>
      <c r="D3676" s="228" t="s">
        <v>682</v>
      </c>
      <c r="E3676" s="228" t="s">
        <v>4440</v>
      </c>
      <c r="F3676" s="228" t="s">
        <v>87</v>
      </c>
      <c r="G3676" s="228" t="s">
        <v>504</v>
      </c>
      <c r="H3676" s="228">
        <v>54</v>
      </c>
      <c r="I3676" s="228">
        <v>54</v>
      </c>
      <c r="J3676" s="228">
        <v>54</v>
      </c>
      <c r="K3676" s="228">
        <v>54</v>
      </c>
      <c r="L3676" s="231">
        <v>54</v>
      </c>
      <c r="N3676" s="119" t="str">
        <f t="shared" si="174"/>
        <v>840064-GFLUO-LXL</v>
      </c>
      <c r="O3676" s="122" t="str">
        <f>IF(B3676="NET","",IF(B3676="","",IFERROR(VLOOKUP(N3676,EAN!$A:$B,2,FALSE),"MANGLER - MÅ OPPDATERE EAN-FANEN")))</f>
        <v>MANGLER - MÅ OPPDATERE EAN-FANEN</v>
      </c>
      <c r="P3676" s="119">
        <f t="shared" si="175"/>
        <v>54</v>
      </c>
      <c r="Q3676" s="119">
        <f t="shared" si="176"/>
        <v>54</v>
      </c>
    </row>
    <row r="3677" spans="1:17" x14ac:dyDescent="0.2">
      <c r="A3677" s="228">
        <v>840064</v>
      </c>
      <c r="B3677" s="228" t="s">
        <v>3709</v>
      </c>
      <c r="C3677" s="228" t="s">
        <v>4204</v>
      </c>
      <c r="D3677" s="228" t="s">
        <v>252</v>
      </c>
      <c r="E3677" s="228" t="s">
        <v>253</v>
      </c>
      <c r="F3677" s="228" t="s">
        <v>85</v>
      </c>
      <c r="G3677" s="228" t="s">
        <v>504</v>
      </c>
      <c r="H3677" s="228">
        <v>4</v>
      </c>
      <c r="I3677" s="228">
        <v>4</v>
      </c>
      <c r="J3677" s="228">
        <v>4</v>
      </c>
      <c r="K3677" s="228">
        <v>4</v>
      </c>
      <c r="L3677" s="231">
        <v>4</v>
      </c>
      <c r="N3677" s="119" t="str">
        <f t="shared" si="174"/>
        <v>840064-GFRED-SM</v>
      </c>
      <c r="O3677" s="122" t="str">
        <f>IF(B3677="NET","",IF(B3677="","",IFERROR(VLOOKUP(N3677,EAN!$A:$B,2,FALSE),"MANGLER - MÅ OPPDATERE EAN-FANEN")))</f>
        <v>MANGLER - MÅ OPPDATERE EAN-FANEN</v>
      </c>
      <c r="P3677" s="119">
        <f t="shared" si="175"/>
        <v>4</v>
      </c>
      <c r="Q3677" s="119">
        <f t="shared" si="176"/>
        <v>4</v>
      </c>
    </row>
    <row r="3678" spans="1:17" x14ac:dyDescent="0.2">
      <c r="A3678" s="228">
        <v>840064</v>
      </c>
      <c r="B3678" s="228" t="s">
        <v>3709</v>
      </c>
      <c r="C3678" s="228" t="s">
        <v>4204</v>
      </c>
      <c r="D3678" s="228" t="s">
        <v>254</v>
      </c>
      <c r="E3678" s="228" t="s">
        <v>253</v>
      </c>
      <c r="F3678" s="228" t="s">
        <v>86</v>
      </c>
      <c r="G3678" s="228" t="s">
        <v>504</v>
      </c>
      <c r="H3678" s="228">
        <v>32</v>
      </c>
      <c r="I3678" s="228">
        <v>32</v>
      </c>
      <c r="J3678" s="228">
        <v>32</v>
      </c>
      <c r="K3678" s="228">
        <v>32</v>
      </c>
      <c r="L3678" s="231">
        <v>32</v>
      </c>
      <c r="N3678" s="119" t="str">
        <f t="shared" si="174"/>
        <v>840064-GFRED-ML</v>
      </c>
      <c r="O3678" s="122" t="str">
        <f>IF(B3678="NET","",IF(B3678="","",IFERROR(VLOOKUP(N3678,EAN!$A:$B,2,FALSE),"MANGLER - MÅ OPPDATERE EAN-FANEN")))</f>
        <v>MANGLER - MÅ OPPDATERE EAN-FANEN</v>
      </c>
      <c r="P3678" s="119">
        <f t="shared" si="175"/>
        <v>32</v>
      </c>
      <c r="Q3678" s="119">
        <f t="shared" si="176"/>
        <v>32</v>
      </c>
    </row>
    <row r="3679" spans="1:17" x14ac:dyDescent="0.2">
      <c r="A3679" s="228">
        <v>840064</v>
      </c>
      <c r="B3679" s="228" t="s">
        <v>3709</v>
      </c>
      <c r="C3679" s="228" t="s">
        <v>4204</v>
      </c>
      <c r="D3679" s="228" t="s">
        <v>255</v>
      </c>
      <c r="E3679" s="228" t="s">
        <v>253</v>
      </c>
      <c r="F3679" s="228" t="s">
        <v>87</v>
      </c>
      <c r="G3679" s="228" t="s">
        <v>504</v>
      </c>
      <c r="H3679" s="228">
        <v>15</v>
      </c>
      <c r="I3679" s="228">
        <v>15</v>
      </c>
      <c r="J3679" s="228">
        <v>15</v>
      </c>
      <c r="K3679" s="228">
        <v>15</v>
      </c>
      <c r="L3679" s="231">
        <v>15</v>
      </c>
      <c r="N3679" s="119" t="str">
        <f t="shared" si="174"/>
        <v>840064-GFRED-LXL</v>
      </c>
      <c r="O3679" s="122" t="str">
        <f>IF(B3679="NET","",IF(B3679="","",IFERROR(VLOOKUP(N3679,EAN!$A:$B,2,FALSE),"MANGLER - MÅ OPPDATERE EAN-FANEN")))</f>
        <v>MANGLER - MÅ OPPDATERE EAN-FANEN</v>
      </c>
      <c r="P3679" s="119">
        <f t="shared" si="175"/>
        <v>15</v>
      </c>
      <c r="Q3679" s="119">
        <f t="shared" si="176"/>
        <v>15</v>
      </c>
    </row>
    <row r="3680" spans="1:17" x14ac:dyDescent="0.2">
      <c r="A3680" s="228">
        <v>840064</v>
      </c>
      <c r="B3680" s="228" t="s">
        <v>3709</v>
      </c>
      <c r="C3680" s="228" t="s">
        <v>4204</v>
      </c>
      <c r="D3680" s="228" t="s">
        <v>2355</v>
      </c>
      <c r="E3680" s="228" t="s">
        <v>3064</v>
      </c>
      <c r="F3680" s="228" t="s">
        <v>85</v>
      </c>
      <c r="G3680" s="228" t="s">
        <v>128</v>
      </c>
      <c r="H3680" s="228">
        <v>0</v>
      </c>
      <c r="I3680" s="228">
        <v>0</v>
      </c>
      <c r="J3680" s="228">
        <v>0</v>
      </c>
      <c r="K3680" s="228">
        <v>0</v>
      </c>
      <c r="L3680" s="231">
        <v>39</v>
      </c>
      <c r="N3680" s="119" t="str">
        <f t="shared" si="174"/>
        <v>840064-GLBLM-SM</v>
      </c>
      <c r="O3680" s="122" t="str">
        <f>IF(B3680="NET","",IF(B3680="","",IFERROR(VLOOKUP(N3680,EAN!$A:$B,2,FALSE),"MANGLER - MÅ OPPDATERE EAN-FANEN")))</f>
        <v>MANGLER - MÅ OPPDATERE EAN-FANEN</v>
      </c>
      <c r="P3680" s="119">
        <f t="shared" si="175"/>
        <v>0</v>
      </c>
      <c r="Q3680" s="119">
        <f t="shared" si="176"/>
        <v>39</v>
      </c>
    </row>
    <row r="3681" spans="1:17" x14ac:dyDescent="0.2">
      <c r="A3681" s="228">
        <v>840064</v>
      </c>
      <c r="B3681" s="228" t="s">
        <v>3709</v>
      </c>
      <c r="C3681" s="228" t="s">
        <v>4204</v>
      </c>
      <c r="D3681" s="228" t="s">
        <v>3596</v>
      </c>
      <c r="E3681" s="228" t="s">
        <v>3064</v>
      </c>
      <c r="F3681" s="228" t="s">
        <v>86</v>
      </c>
      <c r="G3681" s="228" t="s">
        <v>128</v>
      </c>
      <c r="H3681" s="228">
        <v>0</v>
      </c>
      <c r="I3681" s="228">
        <v>0</v>
      </c>
      <c r="J3681" s="228">
        <v>0</v>
      </c>
      <c r="K3681" s="228">
        <v>0</v>
      </c>
      <c r="L3681" s="231">
        <v>42</v>
      </c>
      <c r="N3681" s="119" t="str">
        <f t="shared" si="174"/>
        <v>840064-GLBLM-ML</v>
      </c>
      <c r="O3681" s="122" t="str">
        <f>IF(B3681="NET","",IF(B3681="","",IFERROR(VLOOKUP(N3681,EAN!$A:$B,2,FALSE),"MANGLER - MÅ OPPDATERE EAN-FANEN")))</f>
        <v>MANGLER - MÅ OPPDATERE EAN-FANEN</v>
      </c>
      <c r="P3681" s="119">
        <f t="shared" si="175"/>
        <v>0</v>
      </c>
      <c r="Q3681" s="119">
        <f t="shared" si="176"/>
        <v>42</v>
      </c>
    </row>
    <row r="3682" spans="1:17" x14ac:dyDescent="0.2">
      <c r="A3682" s="228">
        <v>840064</v>
      </c>
      <c r="B3682" s="228" t="s">
        <v>3709</v>
      </c>
      <c r="C3682" s="228" t="s">
        <v>4204</v>
      </c>
      <c r="D3682" s="228" t="s">
        <v>3680</v>
      </c>
      <c r="E3682" s="228" t="s">
        <v>3064</v>
      </c>
      <c r="F3682" s="228" t="s">
        <v>87</v>
      </c>
      <c r="G3682" s="228" t="s">
        <v>128</v>
      </c>
      <c r="H3682" s="228">
        <v>0</v>
      </c>
      <c r="I3682" s="228">
        <v>0</v>
      </c>
      <c r="J3682" s="228">
        <v>0</v>
      </c>
      <c r="K3682" s="228">
        <v>0</v>
      </c>
      <c r="L3682" s="231">
        <v>10</v>
      </c>
      <c r="N3682" s="119" t="str">
        <f t="shared" si="174"/>
        <v>840064-GLBLM-LXL</v>
      </c>
      <c r="O3682" s="122" t="str">
        <f>IF(B3682="NET","",IF(B3682="","",IFERROR(VLOOKUP(N3682,EAN!$A:$B,2,FALSE),"MANGLER - MÅ OPPDATERE EAN-FANEN")))</f>
        <v>MANGLER - MÅ OPPDATERE EAN-FANEN</v>
      </c>
      <c r="P3682" s="119">
        <f t="shared" si="175"/>
        <v>0</v>
      </c>
      <c r="Q3682" s="119">
        <f t="shared" si="176"/>
        <v>10</v>
      </c>
    </row>
    <row r="3683" spans="1:17" x14ac:dyDescent="0.2">
      <c r="A3683" s="228">
        <v>840064</v>
      </c>
      <c r="B3683" s="228" t="s">
        <v>3709</v>
      </c>
      <c r="C3683" s="228" t="s">
        <v>4204</v>
      </c>
      <c r="D3683" s="228" t="s">
        <v>3682</v>
      </c>
      <c r="E3683" s="228" t="s">
        <v>4441</v>
      </c>
      <c r="F3683" s="228" t="s">
        <v>85</v>
      </c>
      <c r="G3683" s="228" t="s">
        <v>504</v>
      </c>
      <c r="H3683" s="228">
        <v>19</v>
      </c>
      <c r="I3683" s="228">
        <v>19</v>
      </c>
      <c r="J3683" s="228">
        <v>19</v>
      </c>
      <c r="K3683" s="228">
        <v>19</v>
      </c>
      <c r="L3683" s="231">
        <v>19</v>
      </c>
      <c r="N3683" s="119" t="str">
        <f t="shared" si="174"/>
        <v>840064-GLRGR-SM</v>
      </c>
      <c r="O3683" s="122" t="str">
        <f>IF(B3683="NET","",IF(B3683="","",IFERROR(VLOOKUP(N3683,EAN!$A:$B,2,FALSE),"MANGLER - MÅ OPPDATERE EAN-FANEN")))</f>
        <v>MANGLER - MÅ OPPDATERE EAN-FANEN</v>
      </c>
      <c r="P3683" s="119">
        <f t="shared" si="175"/>
        <v>19</v>
      </c>
      <c r="Q3683" s="119">
        <f t="shared" si="176"/>
        <v>19</v>
      </c>
    </row>
    <row r="3684" spans="1:17" x14ac:dyDescent="0.2">
      <c r="A3684" s="228">
        <v>840064</v>
      </c>
      <c r="B3684" s="228" t="s">
        <v>3709</v>
      </c>
      <c r="C3684" s="228" t="s">
        <v>4204</v>
      </c>
      <c r="D3684" s="228" t="s">
        <v>3683</v>
      </c>
      <c r="E3684" s="228" t="s">
        <v>4441</v>
      </c>
      <c r="F3684" s="228" t="s">
        <v>86</v>
      </c>
      <c r="G3684" s="228" t="s">
        <v>504</v>
      </c>
      <c r="H3684" s="228">
        <v>0</v>
      </c>
      <c r="I3684" s="228">
        <v>0</v>
      </c>
      <c r="J3684" s="228">
        <v>0</v>
      </c>
      <c r="K3684" s="228">
        <v>0</v>
      </c>
      <c r="L3684" s="231">
        <v>0</v>
      </c>
      <c r="N3684" s="119" t="str">
        <f t="shared" si="174"/>
        <v>840064-GLRGR-ML</v>
      </c>
      <c r="O3684" s="122" t="str">
        <f>IF(B3684="NET","",IF(B3684="","",IFERROR(VLOOKUP(N3684,EAN!$A:$B,2,FALSE),"MANGLER - MÅ OPPDATERE EAN-FANEN")))</f>
        <v>MANGLER - MÅ OPPDATERE EAN-FANEN</v>
      </c>
      <c r="P3684" s="119">
        <f t="shared" si="175"/>
        <v>0</v>
      </c>
      <c r="Q3684" s="119">
        <f t="shared" si="176"/>
        <v>0</v>
      </c>
    </row>
    <row r="3685" spans="1:17" x14ac:dyDescent="0.2">
      <c r="A3685" s="228">
        <v>840064</v>
      </c>
      <c r="B3685" s="228" t="s">
        <v>3709</v>
      </c>
      <c r="C3685" s="228" t="s">
        <v>4204</v>
      </c>
      <c r="D3685" s="228" t="s">
        <v>3684</v>
      </c>
      <c r="E3685" s="228" t="s">
        <v>4441</v>
      </c>
      <c r="F3685" s="228" t="s">
        <v>87</v>
      </c>
      <c r="G3685" s="228" t="s">
        <v>504</v>
      </c>
      <c r="H3685" s="228">
        <v>16</v>
      </c>
      <c r="I3685" s="228">
        <v>16</v>
      </c>
      <c r="J3685" s="228">
        <v>16</v>
      </c>
      <c r="K3685" s="228">
        <v>16</v>
      </c>
      <c r="L3685" s="231">
        <v>16</v>
      </c>
      <c r="N3685" s="119" t="str">
        <f t="shared" si="174"/>
        <v>840064-GLRGR-LXL</v>
      </c>
      <c r="O3685" s="122" t="str">
        <f>IF(B3685="NET","",IF(B3685="","",IFERROR(VLOOKUP(N3685,EAN!$A:$B,2,FALSE),"MANGLER - MÅ OPPDATERE EAN-FANEN")))</f>
        <v>MANGLER - MÅ OPPDATERE EAN-FANEN</v>
      </c>
      <c r="P3685" s="119">
        <f t="shared" si="175"/>
        <v>16</v>
      </c>
      <c r="Q3685" s="119">
        <f t="shared" si="176"/>
        <v>16</v>
      </c>
    </row>
    <row r="3686" spans="1:17" x14ac:dyDescent="0.2">
      <c r="A3686" s="228">
        <v>840064</v>
      </c>
      <c r="B3686" s="228" t="s">
        <v>3709</v>
      </c>
      <c r="C3686" s="228" t="s">
        <v>4204</v>
      </c>
      <c r="D3686" s="228" t="s">
        <v>3687</v>
      </c>
      <c r="E3686" s="228" t="s">
        <v>3686</v>
      </c>
      <c r="F3686" s="228" t="s">
        <v>85</v>
      </c>
      <c r="G3686" s="228" t="s">
        <v>504</v>
      </c>
      <c r="H3686" s="228">
        <v>0</v>
      </c>
      <c r="I3686" s="228">
        <v>0</v>
      </c>
      <c r="J3686" s="228">
        <v>0</v>
      </c>
      <c r="K3686" s="228">
        <v>0</v>
      </c>
      <c r="L3686" s="231">
        <v>0</v>
      </c>
      <c r="N3686" s="119" t="str">
        <f t="shared" si="174"/>
        <v>840064-GSAMC-SM</v>
      </c>
      <c r="O3686" s="122" t="str">
        <f>IF(B3686="NET","",IF(B3686="","",IFERROR(VLOOKUP(N3686,EAN!$A:$B,2,FALSE),"MANGLER - MÅ OPPDATERE EAN-FANEN")))</f>
        <v>MANGLER - MÅ OPPDATERE EAN-FANEN</v>
      </c>
      <c r="P3686" s="119">
        <f t="shared" si="175"/>
        <v>0</v>
      </c>
      <c r="Q3686" s="119">
        <f t="shared" si="176"/>
        <v>0</v>
      </c>
    </row>
    <row r="3687" spans="1:17" x14ac:dyDescent="0.2">
      <c r="A3687" s="228">
        <v>840064</v>
      </c>
      <c r="B3687" s="228" t="s">
        <v>3709</v>
      </c>
      <c r="C3687" s="228" t="s">
        <v>4204</v>
      </c>
      <c r="D3687" s="228" t="s">
        <v>3688</v>
      </c>
      <c r="E3687" s="228" t="s">
        <v>3686</v>
      </c>
      <c r="F3687" s="228" t="s">
        <v>86</v>
      </c>
      <c r="G3687" s="228" t="s">
        <v>504</v>
      </c>
      <c r="H3687" s="228">
        <v>34</v>
      </c>
      <c r="I3687" s="228">
        <v>34</v>
      </c>
      <c r="J3687" s="228">
        <v>34</v>
      </c>
      <c r="K3687" s="228">
        <v>34</v>
      </c>
      <c r="L3687" s="231">
        <v>34</v>
      </c>
      <c r="N3687" s="119" t="str">
        <f t="shared" si="174"/>
        <v>840064-GSAMC-ML</v>
      </c>
      <c r="O3687" s="122" t="str">
        <f>IF(B3687="NET","",IF(B3687="","",IFERROR(VLOOKUP(N3687,EAN!$A:$B,2,FALSE),"MANGLER - MÅ OPPDATERE EAN-FANEN")))</f>
        <v>MANGLER - MÅ OPPDATERE EAN-FANEN</v>
      </c>
      <c r="P3687" s="119">
        <f t="shared" si="175"/>
        <v>34</v>
      </c>
      <c r="Q3687" s="119">
        <f t="shared" si="176"/>
        <v>34</v>
      </c>
    </row>
    <row r="3688" spans="1:17" x14ac:dyDescent="0.2">
      <c r="A3688" s="228">
        <v>840064</v>
      </c>
      <c r="B3688" s="228" t="s">
        <v>3709</v>
      </c>
      <c r="C3688" s="228" t="s">
        <v>4204</v>
      </c>
      <c r="D3688" s="228" t="s">
        <v>3689</v>
      </c>
      <c r="E3688" s="228" t="s">
        <v>3686</v>
      </c>
      <c r="F3688" s="228" t="s">
        <v>87</v>
      </c>
      <c r="G3688" s="228" t="s">
        <v>504</v>
      </c>
      <c r="H3688" s="228">
        <v>50</v>
      </c>
      <c r="I3688" s="228">
        <v>50</v>
      </c>
      <c r="J3688" s="228">
        <v>50</v>
      </c>
      <c r="K3688" s="228">
        <v>50</v>
      </c>
      <c r="L3688" s="231">
        <v>50</v>
      </c>
      <c r="N3688" s="119" t="str">
        <f t="shared" si="174"/>
        <v>840064-GSAMC-LXL</v>
      </c>
      <c r="O3688" s="122" t="str">
        <f>IF(B3688="NET","",IF(B3688="","",IFERROR(VLOOKUP(N3688,EAN!$A:$B,2,FALSE),"MANGLER - MÅ OPPDATERE EAN-FANEN")))</f>
        <v>MANGLER - MÅ OPPDATERE EAN-FANEN</v>
      </c>
      <c r="P3688" s="119">
        <f t="shared" si="175"/>
        <v>50</v>
      </c>
      <c r="Q3688" s="119">
        <f t="shared" si="176"/>
        <v>50</v>
      </c>
    </row>
    <row r="3689" spans="1:17" x14ac:dyDescent="0.2">
      <c r="A3689" s="228">
        <v>840064</v>
      </c>
      <c r="B3689" s="228" t="s">
        <v>3709</v>
      </c>
      <c r="C3689" s="228" t="s">
        <v>4204</v>
      </c>
      <c r="D3689" s="228" t="s">
        <v>3639</v>
      </c>
      <c r="E3689" s="228" t="s">
        <v>3640</v>
      </c>
      <c r="F3689" s="228" t="s">
        <v>85</v>
      </c>
      <c r="G3689" s="228" t="s">
        <v>128</v>
      </c>
      <c r="H3689" s="228">
        <v>1</v>
      </c>
      <c r="I3689" s="228">
        <v>1</v>
      </c>
      <c r="J3689" s="228">
        <v>1</v>
      </c>
      <c r="K3689" s="228">
        <v>1</v>
      </c>
      <c r="L3689" s="231">
        <v>27</v>
      </c>
      <c r="N3689" s="119" t="str">
        <f t="shared" si="174"/>
        <v>840064-GSBLK-SM</v>
      </c>
      <c r="O3689" s="122" t="str">
        <f>IF(B3689="NET","",IF(B3689="","",IFERROR(VLOOKUP(N3689,EAN!$A:$B,2,FALSE),"MANGLER - MÅ OPPDATERE EAN-FANEN")))</f>
        <v>MANGLER - MÅ OPPDATERE EAN-FANEN</v>
      </c>
      <c r="P3689" s="119">
        <f t="shared" si="175"/>
        <v>1</v>
      </c>
      <c r="Q3689" s="119">
        <f t="shared" si="176"/>
        <v>27</v>
      </c>
    </row>
    <row r="3690" spans="1:17" x14ac:dyDescent="0.2">
      <c r="A3690" s="228">
        <v>840064</v>
      </c>
      <c r="B3690" s="228" t="s">
        <v>3709</v>
      </c>
      <c r="C3690" s="228" t="s">
        <v>4204</v>
      </c>
      <c r="D3690" s="228" t="s">
        <v>3641</v>
      </c>
      <c r="E3690" s="228" t="s">
        <v>3640</v>
      </c>
      <c r="F3690" s="228" t="s">
        <v>86</v>
      </c>
      <c r="G3690" s="228" t="s">
        <v>128</v>
      </c>
      <c r="H3690" s="228">
        <v>21</v>
      </c>
      <c r="I3690" s="228">
        <v>21</v>
      </c>
      <c r="J3690" s="228">
        <v>21</v>
      </c>
      <c r="K3690" s="228">
        <v>21</v>
      </c>
      <c r="L3690" s="231">
        <v>28</v>
      </c>
      <c r="N3690" s="119" t="str">
        <f t="shared" si="174"/>
        <v>840064-GSBLK-ML</v>
      </c>
      <c r="O3690" s="122" t="str">
        <f>IF(B3690="NET","",IF(B3690="","",IFERROR(VLOOKUP(N3690,EAN!$A:$B,2,FALSE),"MANGLER - MÅ OPPDATERE EAN-FANEN")))</f>
        <v>MANGLER - MÅ OPPDATERE EAN-FANEN</v>
      </c>
      <c r="P3690" s="119">
        <f t="shared" si="175"/>
        <v>21</v>
      </c>
      <c r="Q3690" s="119">
        <f t="shared" si="176"/>
        <v>28</v>
      </c>
    </row>
    <row r="3691" spans="1:17" x14ac:dyDescent="0.2">
      <c r="A3691" s="228">
        <v>840064</v>
      </c>
      <c r="B3691" s="228" t="s">
        <v>3709</v>
      </c>
      <c r="C3691" s="228" t="s">
        <v>4204</v>
      </c>
      <c r="D3691" s="228" t="s">
        <v>3642</v>
      </c>
      <c r="E3691" s="228" t="s">
        <v>3640</v>
      </c>
      <c r="F3691" s="228" t="s">
        <v>87</v>
      </c>
      <c r="G3691" s="228" t="s">
        <v>128</v>
      </c>
      <c r="H3691" s="228">
        <v>37</v>
      </c>
      <c r="I3691" s="228">
        <v>37</v>
      </c>
      <c r="J3691" s="228">
        <v>37</v>
      </c>
      <c r="K3691" s="228">
        <v>37</v>
      </c>
      <c r="L3691" s="231">
        <v>42</v>
      </c>
      <c r="N3691" s="119" t="str">
        <f t="shared" si="174"/>
        <v>840064-GSBLK-LXL</v>
      </c>
      <c r="O3691" s="122" t="str">
        <f>IF(B3691="NET","",IF(B3691="","",IFERROR(VLOOKUP(N3691,EAN!$A:$B,2,FALSE),"MANGLER - MÅ OPPDATERE EAN-FANEN")))</f>
        <v>MANGLER - MÅ OPPDATERE EAN-FANEN</v>
      </c>
      <c r="P3691" s="119">
        <f t="shared" si="175"/>
        <v>37</v>
      </c>
      <c r="Q3691" s="119">
        <f t="shared" si="176"/>
        <v>42</v>
      </c>
    </row>
    <row r="3692" spans="1:17" x14ac:dyDescent="0.2">
      <c r="A3692" s="228">
        <v>840064</v>
      </c>
      <c r="B3692" s="228" t="s">
        <v>3709</v>
      </c>
      <c r="C3692" s="228" t="s">
        <v>4204</v>
      </c>
      <c r="D3692" s="228" t="s">
        <v>3693</v>
      </c>
      <c r="E3692" s="228" t="s">
        <v>3692</v>
      </c>
      <c r="F3692" s="228" t="s">
        <v>85</v>
      </c>
      <c r="G3692" s="228" t="s">
        <v>504</v>
      </c>
      <c r="H3692" s="228">
        <v>21</v>
      </c>
      <c r="I3692" s="228">
        <v>21</v>
      </c>
      <c r="J3692" s="228">
        <v>21</v>
      </c>
      <c r="K3692" s="228">
        <v>21</v>
      </c>
      <c r="L3692" s="231">
        <v>21</v>
      </c>
      <c r="N3692" s="119" t="str">
        <f t="shared" si="174"/>
        <v>840064-GSFMC-SM</v>
      </c>
      <c r="O3692" s="122" t="str">
        <f>IF(B3692="NET","",IF(B3692="","",IFERROR(VLOOKUP(N3692,EAN!$A:$B,2,FALSE),"MANGLER - MÅ OPPDATERE EAN-FANEN")))</f>
        <v>MANGLER - MÅ OPPDATERE EAN-FANEN</v>
      </c>
      <c r="P3692" s="119">
        <f t="shared" si="175"/>
        <v>21</v>
      </c>
      <c r="Q3692" s="119">
        <f t="shared" si="176"/>
        <v>21</v>
      </c>
    </row>
    <row r="3693" spans="1:17" x14ac:dyDescent="0.2">
      <c r="A3693" s="228">
        <v>840064</v>
      </c>
      <c r="B3693" s="228" t="s">
        <v>3709</v>
      </c>
      <c r="C3693" s="228" t="s">
        <v>4204</v>
      </c>
      <c r="D3693" s="228" t="s">
        <v>3694</v>
      </c>
      <c r="E3693" s="228" t="s">
        <v>3692</v>
      </c>
      <c r="F3693" s="228" t="s">
        <v>86</v>
      </c>
      <c r="G3693" s="228" t="s">
        <v>504</v>
      </c>
      <c r="H3693" s="228">
        <v>42</v>
      </c>
      <c r="I3693" s="228">
        <v>42</v>
      </c>
      <c r="J3693" s="228">
        <v>42</v>
      </c>
      <c r="K3693" s="228">
        <v>42</v>
      </c>
      <c r="L3693" s="231">
        <v>42</v>
      </c>
      <c r="N3693" s="119" t="str">
        <f t="shared" si="174"/>
        <v>840064-GSFMC-ML</v>
      </c>
      <c r="O3693" s="122" t="str">
        <f>IF(B3693="NET","",IF(B3693="","",IFERROR(VLOOKUP(N3693,EAN!$A:$B,2,FALSE),"MANGLER - MÅ OPPDATERE EAN-FANEN")))</f>
        <v>MANGLER - MÅ OPPDATERE EAN-FANEN</v>
      </c>
      <c r="P3693" s="119">
        <f t="shared" si="175"/>
        <v>42</v>
      </c>
      <c r="Q3693" s="119">
        <f t="shared" si="176"/>
        <v>42</v>
      </c>
    </row>
    <row r="3694" spans="1:17" x14ac:dyDescent="0.2">
      <c r="A3694" s="228">
        <v>840064</v>
      </c>
      <c r="B3694" s="228" t="s">
        <v>3709</v>
      </c>
      <c r="C3694" s="228" t="s">
        <v>4204</v>
      </c>
      <c r="D3694" s="228" t="s">
        <v>3695</v>
      </c>
      <c r="E3694" s="228" t="s">
        <v>3692</v>
      </c>
      <c r="F3694" s="228" t="s">
        <v>87</v>
      </c>
      <c r="G3694" s="228" t="s">
        <v>504</v>
      </c>
      <c r="H3694" s="228">
        <v>81</v>
      </c>
      <c r="I3694" s="228">
        <v>81</v>
      </c>
      <c r="J3694" s="228">
        <v>81</v>
      </c>
      <c r="K3694" s="228">
        <v>81</v>
      </c>
      <c r="L3694" s="231">
        <v>81</v>
      </c>
      <c r="N3694" s="119" t="str">
        <f t="shared" si="174"/>
        <v>840064-GSFMC-LXL</v>
      </c>
      <c r="O3694" s="122" t="str">
        <f>IF(B3694="NET","",IF(B3694="","",IFERROR(VLOOKUP(N3694,EAN!$A:$B,2,FALSE),"MANGLER - MÅ OPPDATERE EAN-FANEN")))</f>
        <v>MANGLER - MÅ OPPDATERE EAN-FANEN</v>
      </c>
      <c r="P3694" s="119">
        <f t="shared" si="175"/>
        <v>81</v>
      </c>
      <c r="Q3694" s="119">
        <f t="shared" si="176"/>
        <v>81</v>
      </c>
    </row>
    <row r="3695" spans="1:17" x14ac:dyDescent="0.2">
      <c r="A3695" s="228">
        <v>840064</v>
      </c>
      <c r="B3695" s="228" t="s">
        <v>3709</v>
      </c>
      <c r="C3695" s="228" t="s">
        <v>4204</v>
      </c>
      <c r="D3695" s="228" t="s">
        <v>3697</v>
      </c>
      <c r="E3695" s="228" t="s">
        <v>241</v>
      </c>
      <c r="F3695" s="228" t="s">
        <v>85</v>
      </c>
      <c r="G3695" s="228" t="s">
        <v>504</v>
      </c>
      <c r="H3695" s="228">
        <v>0</v>
      </c>
      <c r="I3695" s="228">
        <v>0</v>
      </c>
      <c r="J3695" s="228">
        <v>0</v>
      </c>
      <c r="K3695" s="228">
        <v>0</v>
      </c>
      <c r="L3695" s="231">
        <v>0</v>
      </c>
      <c r="N3695" s="119" t="str">
        <f t="shared" si="174"/>
        <v>840064-GSW18-SM</v>
      </c>
      <c r="O3695" s="122" t="str">
        <f>IF(B3695="NET","",IF(B3695="","",IFERROR(VLOOKUP(N3695,EAN!$A:$B,2,FALSE),"MANGLER - MÅ OPPDATERE EAN-FANEN")))</f>
        <v>MANGLER - MÅ OPPDATERE EAN-FANEN</v>
      </c>
      <c r="P3695" s="119">
        <f t="shared" si="175"/>
        <v>0</v>
      </c>
      <c r="Q3695" s="119">
        <f t="shared" si="176"/>
        <v>0</v>
      </c>
    </row>
    <row r="3696" spans="1:17" x14ac:dyDescent="0.2">
      <c r="A3696" s="228">
        <v>840064</v>
      </c>
      <c r="B3696" s="228" t="s">
        <v>3709</v>
      </c>
      <c r="C3696" s="228" t="s">
        <v>4204</v>
      </c>
      <c r="D3696" s="228" t="s">
        <v>3698</v>
      </c>
      <c r="E3696" s="228" t="s">
        <v>241</v>
      </c>
      <c r="F3696" s="228" t="s">
        <v>86</v>
      </c>
      <c r="G3696" s="228" t="s">
        <v>504</v>
      </c>
      <c r="H3696" s="228">
        <v>5</v>
      </c>
      <c r="I3696" s="228">
        <v>5</v>
      </c>
      <c r="J3696" s="228">
        <v>5</v>
      </c>
      <c r="K3696" s="228">
        <v>5</v>
      </c>
      <c r="L3696" s="231">
        <v>5</v>
      </c>
      <c r="N3696" s="119" t="str">
        <f t="shared" si="174"/>
        <v>840064-GSW18-ML</v>
      </c>
      <c r="O3696" s="122" t="str">
        <f>IF(B3696="NET","",IF(B3696="","",IFERROR(VLOOKUP(N3696,EAN!$A:$B,2,FALSE),"MANGLER - MÅ OPPDATERE EAN-FANEN")))</f>
        <v>MANGLER - MÅ OPPDATERE EAN-FANEN</v>
      </c>
      <c r="P3696" s="119">
        <f t="shared" si="175"/>
        <v>5</v>
      </c>
      <c r="Q3696" s="119">
        <f t="shared" si="176"/>
        <v>5</v>
      </c>
    </row>
    <row r="3697" spans="1:17" x14ac:dyDescent="0.2">
      <c r="A3697" s="228">
        <v>840064</v>
      </c>
      <c r="B3697" s="228" t="s">
        <v>3709</v>
      </c>
      <c r="C3697" s="228" t="s">
        <v>4204</v>
      </c>
      <c r="D3697" s="228" t="s">
        <v>3699</v>
      </c>
      <c r="E3697" s="228" t="s">
        <v>241</v>
      </c>
      <c r="F3697" s="228" t="s">
        <v>87</v>
      </c>
      <c r="G3697" s="228" t="s">
        <v>504</v>
      </c>
      <c r="H3697" s="228">
        <v>10</v>
      </c>
      <c r="I3697" s="228">
        <v>10</v>
      </c>
      <c r="J3697" s="228">
        <v>10</v>
      </c>
      <c r="K3697" s="228">
        <v>10</v>
      </c>
      <c r="L3697" s="231">
        <v>10</v>
      </c>
      <c r="N3697" s="119" t="str">
        <f t="shared" si="174"/>
        <v>840064-GSW18-LXL</v>
      </c>
      <c r="O3697" s="122" t="str">
        <f>IF(B3697="NET","",IF(B3697="","",IFERROR(VLOOKUP(N3697,EAN!$A:$B,2,FALSE),"MANGLER - MÅ OPPDATERE EAN-FANEN")))</f>
        <v>MANGLER - MÅ OPPDATERE EAN-FANEN</v>
      </c>
      <c r="P3697" s="119">
        <f t="shared" si="175"/>
        <v>10</v>
      </c>
      <c r="Q3697" s="119">
        <f t="shared" si="176"/>
        <v>10</v>
      </c>
    </row>
    <row r="3698" spans="1:17" x14ac:dyDescent="0.2">
      <c r="A3698" s="228">
        <v>840064</v>
      </c>
      <c r="B3698" s="228" t="s">
        <v>3709</v>
      </c>
      <c r="C3698" s="228" t="s">
        <v>4204</v>
      </c>
      <c r="D3698" s="228" t="s">
        <v>256</v>
      </c>
      <c r="E3698" s="228" t="s">
        <v>241</v>
      </c>
      <c r="F3698" s="228" t="s">
        <v>85</v>
      </c>
      <c r="G3698" s="228" t="s">
        <v>128</v>
      </c>
      <c r="H3698" s="228">
        <v>0</v>
      </c>
      <c r="I3698" s="228">
        <v>0</v>
      </c>
      <c r="J3698" s="228">
        <v>0</v>
      </c>
      <c r="K3698" s="228">
        <v>0</v>
      </c>
      <c r="L3698" s="231">
        <v>29</v>
      </c>
      <c r="N3698" s="119" t="str">
        <f t="shared" si="174"/>
        <v>840064-GSWHT-SM</v>
      </c>
      <c r="O3698" s="122" t="str">
        <f>IF(B3698="NET","",IF(B3698="","",IFERROR(VLOOKUP(N3698,EAN!$A:$B,2,FALSE),"MANGLER - MÅ OPPDATERE EAN-FANEN")))</f>
        <v>MANGLER - MÅ OPPDATERE EAN-FANEN</v>
      </c>
      <c r="P3698" s="119">
        <f t="shared" si="175"/>
        <v>0</v>
      </c>
      <c r="Q3698" s="119">
        <f t="shared" si="176"/>
        <v>29</v>
      </c>
    </row>
    <row r="3699" spans="1:17" x14ac:dyDescent="0.2">
      <c r="A3699" s="228">
        <v>840064</v>
      </c>
      <c r="B3699" s="228" t="s">
        <v>3709</v>
      </c>
      <c r="C3699" s="228" t="s">
        <v>4204</v>
      </c>
      <c r="D3699" s="228" t="s">
        <v>257</v>
      </c>
      <c r="E3699" s="228" t="s">
        <v>241</v>
      </c>
      <c r="F3699" s="228" t="s">
        <v>86</v>
      </c>
      <c r="G3699" s="228" t="s">
        <v>128</v>
      </c>
      <c r="H3699" s="228">
        <v>0</v>
      </c>
      <c r="I3699" s="228">
        <v>0</v>
      </c>
      <c r="J3699" s="228">
        <v>0</v>
      </c>
      <c r="K3699" s="228">
        <v>0</v>
      </c>
      <c r="L3699" s="231">
        <v>36</v>
      </c>
      <c r="N3699" s="119" t="str">
        <f t="shared" si="174"/>
        <v>840064-GSWHT-ML</v>
      </c>
      <c r="O3699" s="122" t="str">
        <f>IF(B3699="NET","",IF(B3699="","",IFERROR(VLOOKUP(N3699,EAN!$A:$B,2,FALSE),"MANGLER - MÅ OPPDATERE EAN-FANEN")))</f>
        <v>MANGLER - MÅ OPPDATERE EAN-FANEN</v>
      </c>
      <c r="P3699" s="119">
        <f t="shared" si="175"/>
        <v>0</v>
      </c>
      <c r="Q3699" s="119">
        <f t="shared" si="176"/>
        <v>36</v>
      </c>
    </row>
    <row r="3700" spans="1:17" x14ac:dyDescent="0.2">
      <c r="A3700" s="228">
        <v>840064</v>
      </c>
      <c r="B3700" s="228" t="s">
        <v>3709</v>
      </c>
      <c r="C3700" s="228" t="s">
        <v>4204</v>
      </c>
      <c r="D3700" s="228" t="s">
        <v>258</v>
      </c>
      <c r="E3700" s="228" t="s">
        <v>241</v>
      </c>
      <c r="F3700" s="228" t="s">
        <v>87</v>
      </c>
      <c r="G3700" s="228" t="s">
        <v>128</v>
      </c>
      <c r="H3700" s="228">
        <v>1</v>
      </c>
      <c r="I3700" s="228">
        <v>1</v>
      </c>
      <c r="J3700" s="228">
        <v>1</v>
      </c>
      <c r="K3700" s="228">
        <v>1</v>
      </c>
      <c r="L3700" s="231">
        <v>20</v>
      </c>
      <c r="N3700" s="119" t="str">
        <f t="shared" si="174"/>
        <v>840064-GSWHT-LXL</v>
      </c>
      <c r="O3700" s="122" t="str">
        <f>IF(B3700="NET","",IF(B3700="","",IFERROR(VLOOKUP(N3700,EAN!$A:$B,2,FALSE),"MANGLER - MÅ OPPDATERE EAN-FANEN")))</f>
        <v>MANGLER - MÅ OPPDATERE EAN-FANEN</v>
      </c>
      <c r="P3700" s="119">
        <f t="shared" si="175"/>
        <v>1</v>
      </c>
      <c r="Q3700" s="119">
        <f t="shared" si="176"/>
        <v>20</v>
      </c>
    </row>
    <row r="3701" spans="1:17" x14ac:dyDescent="0.2">
      <c r="A3701" s="228">
        <v>840064</v>
      </c>
      <c r="B3701" s="228" t="s">
        <v>3709</v>
      </c>
      <c r="C3701" s="228" t="s">
        <v>4204</v>
      </c>
      <c r="D3701" s="228" t="s">
        <v>3710</v>
      </c>
      <c r="E3701" s="228" t="s">
        <v>3711</v>
      </c>
      <c r="F3701" s="228" t="s">
        <v>85</v>
      </c>
      <c r="G3701" s="228" t="s">
        <v>504</v>
      </c>
      <c r="H3701" s="228">
        <v>0</v>
      </c>
      <c r="I3701" s="228">
        <v>0</v>
      </c>
      <c r="J3701" s="228">
        <v>0</v>
      </c>
      <c r="K3701" s="228">
        <v>0</v>
      </c>
      <c r="L3701" s="231">
        <v>0</v>
      </c>
      <c r="N3701" s="119" t="str">
        <f t="shared" si="174"/>
        <v>840064-GTEME-SM</v>
      </c>
      <c r="O3701" s="122" t="str">
        <f>IF(B3701="NET","",IF(B3701="","",IFERROR(VLOOKUP(N3701,EAN!$A:$B,2,FALSE),"MANGLER - MÅ OPPDATERE EAN-FANEN")))</f>
        <v>MANGLER - MÅ OPPDATERE EAN-FANEN</v>
      </c>
      <c r="P3701" s="119">
        <f t="shared" si="175"/>
        <v>0</v>
      </c>
      <c r="Q3701" s="119">
        <f t="shared" si="176"/>
        <v>0</v>
      </c>
    </row>
    <row r="3702" spans="1:17" x14ac:dyDescent="0.2">
      <c r="A3702" s="228">
        <v>840064</v>
      </c>
      <c r="B3702" s="228" t="s">
        <v>3709</v>
      </c>
      <c r="C3702" s="228" t="s">
        <v>4204</v>
      </c>
      <c r="D3702" s="228" t="s">
        <v>3712</v>
      </c>
      <c r="E3702" s="228" t="s">
        <v>3711</v>
      </c>
      <c r="F3702" s="228" t="s">
        <v>86</v>
      </c>
      <c r="G3702" s="228" t="s">
        <v>504</v>
      </c>
      <c r="H3702" s="228">
        <v>0</v>
      </c>
      <c r="I3702" s="228">
        <v>0</v>
      </c>
      <c r="J3702" s="228">
        <v>0</v>
      </c>
      <c r="K3702" s="228">
        <v>0</v>
      </c>
      <c r="L3702" s="231">
        <v>0</v>
      </c>
      <c r="N3702" s="119" t="str">
        <f t="shared" si="174"/>
        <v>840064-GTEME-ML</v>
      </c>
      <c r="O3702" s="122" t="str">
        <f>IF(B3702="NET","",IF(B3702="","",IFERROR(VLOOKUP(N3702,EAN!$A:$B,2,FALSE),"MANGLER - MÅ OPPDATERE EAN-FANEN")))</f>
        <v>MANGLER - MÅ OPPDATERE EAN-FANEN</v>
      </c>
      <c r="P3702" s="119">
        <f t="shared" si="175"/>
        <v>0</v>
      </c>
      <c r="Q3702" s="119">
        <f t="shared" si="176"/>
        <v>0</v>
      </c>
    </row>
    <row r="3703" spans="1:17" x14ac:dyDescent="0.2">
      <c r="A3703" s="228">
        <v>840064</v>
      </c>
      <c r="B3703" s="228" t="s">
        <v>3709</v>
      </c>
      <c r="C3703" s="228" t="s">
        <v>4204</v>
      </c>
      <c r="D3703" s="228" t="s">
        <v>3713</v>
      </c>
      <c r="E3703" s="228" t="s">
        <v>3711</v>
      </c>
      <c r="F3703" s="228" t="s">
        <v>87</v>
      </c>
      <c r="G3703" s="228" t="s">
        <v>504</v>
      </c>
      <c r="H3703" s="228">
        <v>4</v>
      </c>
      <c r="I3703" s="228">
        <v>4</v>
      </c>
      <c r="J3703" s="228">
        <v>4</v>
      </c>
      <c r="K3703" s="228">
        <v>4</v>
      </c>
      <c r="L3703" s="231">
        <v>4</v>
      </c>
      <c r="N3703" s="119" t="str">
        <f t="shared" si="174"/>
        <v>840064-GTEME-LXL</v>
      </c>
      <c r="O3703" s="122" t="str">
        <f>IF(B3703="NET","",IF(B3703="","",IFERROR(VLOOKUP(N3703,EAN!$A:$B,2,FALSE),"MANGLER - MÅ OPPDATERE EAN-FANEN")))</f>
        <v>MANGLER - MÅ OPPDATERE EAN-FANEN</v>
      </c>
      <c r="P3703" s="119">
        <f t="shared" si="175"/>
        <v>4</v>
      </c>
      <c r="Q3703" s="119">
        <f t="shared" si="176"/>
        <v>4</v>
      </c>
    </row>
    <row r="3704" spans="1:17" x14ac:dyDescent="0.2">
      <c r="A3704" s="228">
        <v>840064</v>
      </c>
      <c r="B3704" s="228" t="s">
        <v>3709</v>
      </c>
      <c r="C3704" s="228" t="s">
        <v>4204</v>
      </c>
      <c r="D3704" s="228" t="s">
        <v>517</v>
      </c>
      <c r="E3704" s="228" t="s">
        <v>518</v>
      </c>
      <c r="F3704" s="228" t="s">
        <v>85</v>
      </c>
      <c r="G3704" s="228" t="s">
        <v>504</v>
      </c>
      <c r="H3704" s="228">
        <v>0</v>
      </c>
      <c r="I3704" s="228">
        <v>0</v>
      </c>
      <c r="J3704" s="228">
        <v>0</v>
      </c>
      <c r="K3704" s="228">
        <v>0</v>
      </c>
      <c r="L3704" s="231">
        <v>0</v>
      </c>
      <c r="N3704" s="119" t="str">
        <f t="shared" si="174"/>
        <v>840064-MNGRY-SM</v>
      </c>
      <c r="O3704" s="122" t="str">
        <f>IF(B3704="NET","",IF(B3704="","",IFERROR(VLOOKUP(N3704,EAN!$A:$B,2,FALSE),"MANGLER - MÅ OPPDATERE EAN-FANEN")))</f>
        <v>MANGLER - MÅ OPPDATERE EAN-FANEN</v>
      </c>
      <c r="P3704" s="119">
        <f t="shared" si="175"/>
        <v>0</v>
      </c>
      <c r="Q3704" s="119">
        <f t="shared" si="176"/>
        <v>0</v>
      </c>
    </row>
    <row r="3705" spans="1:17" x14ac:dyDescent="0.2">
      <c r="A3705" s="228">
        <v>840064</v>
      </c>
      <c r="B3705" s="228" t="s">
        <v>3709</v>
      </c>
      <c r="C3705" s="228" t="s">
        <v>4204</v>
      </c>
      <c r="D3705" s="228" t="s">
        <v>519</v>
      </c>
      <c r="E3705" s="228" t="s">
        <v>518</v>
      </c>
      <c r="F3705" s="228" t="s">
        <v>86</v>
      </c>
      <c r="G3705" s="228" t="s">
        <v>504</v>
      </c>
      <c r="H3705" s="228">
        <v>0</v>
      </c>
      <c r="I3705" s="228">
        <v>0</v>
      </c>
      <c r="J3705" s="228">
        <v>0</v>
      </c>
      <c r="K3705" s="228">
        <v>0</v>
      </c>
      <c r="L3705" s="231">
        <v>0</v>
      </c>
      <c r="N3705" s="119" t="str">
        <f t="shared" si="174"/>
        <v>840064-MNGRY-ML</v>
      </c>
      <c r="O3705" s="122" t="str">
        <f>IF(B3705="NET","",IF(B3705="","",IFERROR(VLOOKUP(N3705,EAN!$A:$B,2,FALSE),"MANGLER - MÅ OPPDATERE EAN-FANEN")))</f>
        <v>MANGLER - MÅ OPPDATERE EAN-FANEN</v>
      </c>
      <c r="P3705" s="119">
        <f t="shared" si="175"/>
        <v>0</v>
      </c>
      <c r="Q3705" s="119">
        <f t="shared" si="176"/>
        <v>0</v>
      </c>
    </row>
    <row r="3706" spans="1:17" x14ac:dyDescent="0.2">
      <c r="A3706" s="228">
        <v>840064</v>
      </c>
      <c r="B3706" s="228" t="s">
        <v>3709</v>
      </c>
      <c r="C3706" s="228" t="s">
        <v>4204</v>
      </c>
      <c r="D3706" s="228" t="s">
        <v>520</v>
      </c>
      <c r="E3706" s="228" t="s">
        <v>518</v>
      </c>
      <c r="F3706" s="228" t="s">
        <v>87</v>
      </c>
      <c r="G3706" s="228" t="s">
        <v>504</v>
      </c>
      <c r="H3706" s="228">
        <v>0</v>
      </c>
      <c r="I3706" s="228">
        <v>0</v>
      </c>
      <c r="J3706" s="228">
        <v>0</v>
      </c>
      <c r="K3706" s="228">
        <v>0</v>
      </c>
      <c r="L3706" s="231">
        <v>0</v>
      </c>
      <c r="N3706" s="119" t="str">
        <f t="shared" si="174"/>
        <v>840064-MNGRY-LXL</v>
      </c>
      <c r="O3706" s="122" t="str">
        <f>IF(B3706="NET","",IF(B3706="","",IFERROR(VLOOKUP(N3706,EAN!$A:$B,2,FALSE),"MANGLER - MÅ OPPDATERE EAN-FANEN")))</f>
        <v>MANGLER - MÅ OPPDATERE EAN-FANEN</v>
      </c>
      <c r="P3706" s="119">
        <f t="shared" si="175"/>
        <v>0</v>
      </c>
      <c r="Q3706" s="119">
        <f t="shared" si="176"/>
        <v>0</v>
      </c>
    </row>
    <row r="3707" spans="1:17" x14ac:dyDescent="0.2">
      <c r="A3707" s="229">
        <v>840065</v>
      </c>
      <c r="B3707" s="228" t="s">
        <v>248</v>
      </c>
      <c r="C3707" s="228"/>
      <c r="D3707" s="228"/>
      <c r="E3707" s="228"/>
      <c r="F3707" s="228"/>
      <c r="G3707" s="228"/>
      <c r="H3707" s="229">
        <v>202226</v>
      </c>
      <c r="I3707" s="229">
        <v>202227</v>
      </c>
      <c r="J3707" s="229">
        <v>202228</v>
      </c>
      <c r="K3707" s="229">
        <v>202229</v>
      </c>
      <c r="L3707" s="232">
        <v>202234</v>
      </c>
      <c r="N3707" s="119" t="str">
        <f t="shared" si="174"/>
        <v>840065-</v>
      </c>
      <c r="O3707" s="122" t="str">
        <f>IF(B3707="NET","",IF(B3707="","",IFERROR(VLOOKUP(N3707,EAN!$A:$B,2,FALSE),"MANGLER - MÅ OPPDATERE EAN-FANEN")))</f>
        <v/>
      </c>
      <c r="P3707" s="119">
        <f t="shared" si="175"/>
        <v>202226</v>
      </c>
      <c r="Q3707" s="119">
        <f t="shared" si="176"/>
        <v>202234</v>
      </c>
    </row>
    <row r="3708" spans="1:17" x14ac:dyDescent="0.2">
      <c r="A3708" s="228">
        <v>840065</v>
      </c>
      <c r="B3708" s="228" t="s">
        <v>3714</v>
      </c>
      <c r="C3708" s="228" t="s">
        <v>4204</v>
      </c>
      <c r="D3708" s="228" t="s">
        <v>3715</v>
      </c>
      <c r="E3708" s="228" t="s">
        <v>3716</v>
      </c>
      <c r="F3708" s="228" t="s">
        <v>85</v>
      </c>
      <c r="G3708" s="228" t="s">
        <v>504</v>
      </c>
      <c r="H3708" s="228">
        <v>0</v>
      </c>
      <c r="I3708" s="228">
        <v>0</v>
      </c>
      <c r="J3708" s="228">
        <v>0</v>
      </c>
      <c r="K3708" s="228">
        <v>0</v>
      </c>
      <c r="L3708" s="231">
        <v>0</v>
      </c>
      <c r="N3708" s="119" t="str">
        <f t="shared" si="174"/>
        <v>840065-HK002-SM</v>
      </c>
      <c r="O3708" s="122" t="str">
        <f>IF(B3708="NET","",IF(B3708="","",IFERROR(VLOOKUP(N3708,EAN!$A:$B,2,FALSE),"MANGLER - MÅ OPPDATERE EAN-FANEN")))</f>
        <v>MANGLER - MÅ OPPDATERE EAN-FANEN</v>
      </c>
      <c r="P3708" s="119">
        <f t="shared" si="175"/>
        <v>0</v>
      </c>
      <c r="Q3708" s="119">
        <f t="shared" si="176"/>
        <v>0</v>
      </c>
    </row>
    <row r="3709" spans="1:17" x14ac:dyDescent="0.2">
      <c r="A3709" s="228">
        <v>840065</v>
      </c>
      <c r="B3709" s="228" t="s">
        <v>3714</v>
      </c>
      <c r="C3709" s="228" t="s">
        <v>4204</v>
      </c>
      <c r="D3709" s="228" t="s">
        <v>3717</v>
      </c>
      <c r="E3709" s="228" t="s">
        <v>3716</v>
      </c>
      <c r="F3709" s="228" t="s">
        <v>86</v>
      </c>
      <c r="G3709" s="228" t="s">
        <v>504</v>
      </c>
      <c r="H3709" s="228">
        <v>0</v>
      </c>
      <c r="I3709" s="228">
        <v>0</v>
      </c>
      <c r="J3709" s="228">
        <v>0</v>
      </c>
      <c r="K3709" s="228">
        <v>0</v>
      </c>
      <c r="L3709" s="231">
        <v>0</v>
      </c>
      <c r="N3709" s="119" t="str">
        <f t="shared" si="174"/>
        <v>840065-HK002-ML</v>
      </c>
      <c r="O3709" s="122" t="str">
        <f>IF(B3709="NET","",IF(B3709="","",IFERROR(VLOOKUP(N3709,EAN!$A:$B,2,FALSE),"MANGLER - MÅ OPPDATERE EAN-FANEN")))</f>
        <v>MANGLER - MÅ OPPDATERE EAN-FANEN</v>
      </c>
      <c r="P3709" s="119">
        <f t="shared" si="175"/>
        <v>0</v>
      </c>
      <c r="Q3709" s="119">
        <f t="shared" si="176"/>
        <v>0</v>
      </c>
    </row>
    <row r="3710" spans="1:17" x14ac:dyDescent="0.2">
      <c r="A3710" s="228">
        <v>840065</v>
      </c>
      <c r="B3710" s="228" t="s">
        <v>3714</v>
      </c>
      <c r="C3710" s="228" t="s">
        <v>4204</v>
      </c>
      <c r="D3710" s="228" t="s">
        <v>3718</v>
      </c>
      <c r="E3710" s="228" t="s">
        <v>3716</v>
      </c>
      <c r="F3710" s="228" t="s">
        <v>87</v>
      </c>
      <c r="G3710" s="228" t="s">
        <v>504</v>
      </c>
      <c r="H3710" s="228">
        <v>0</v>
      </c>
      <c r="I3710" s="228">
        <v>0</v>
      </c>
      <c r="J3710" s="228">
        <v>0</v>
      </c>
      <c r="K3710" s="228">
        <v>0</v>
      </c>
      <c r="L3710" s="231">
        <v>0</v>
      </c>
      <c r="N3710" s="119" t="str">
        <f t="shared" si="174"/>
        <v>840065-HK002-LXL</v>
      </c>
      <c r="O3710" s="122" t="str">
        <f>IF(B3710="NET","",IF(B3710="","",IFERROR(VLOOKUP(N3710,EAN!$A:$B,2,FALSE),"MANGLER - MÅ OPPDATERE EAN-FANEN")))</f>
        <v>MANGLER - MÅ OPPDATERE EAN-FANEN</v>
      </c>
      <c r="P3710" s="119">
        <f t="shared" si="175"/>
        <v>0</v>
      </c>
      <c r="Q3710" s="119">
        <f t="shared" si="176"/>
        <v>0</v>
      </c>
    </row>
    <row r="3711" spans="1:17" x14ac:dyDescent="0.2">
      <c r="A3711" s="228">
        <v>840065</v>
      </c>
      <c r="B3711" s="228" t="s">
        <v>3714</v>
      </c>
      <c r="C3711" s="228" t="s">
        <v>4204</v>
      </c>
      <c r="D3711" s="228" t="s">
        <v>3719</v>
      </c>
      <c r="E3711" s="228" t="s">
        <v>3720</v>
      </c>
      <c r="F3711" s="228" t="s">
        <v>85</v>
      </c>
      <c r="G3711" s="228" t="s">
        <v>504</v>
      </c>
      <c r="H3711" s="228">
        <v>0</v>
      </c>
      <c r="I3711" s="228">
        <v>0</v>
      </c>
      <c r="J3711" s="228">
        <v>0</v>
      </c>
      <c r="K3711" s="228">
        <v>0</v>
      </c>
      <c r="L3711" s="231">
        <v>0</v>
      </c>
      <c r="N3711" s="119" t="str">
        <f t="shared" si="174"/>
        <v>840065-HK003-SM</v>
      </c>
      <c r="O3711" s="122" t="str">
        <f>IF(B3711="NET","",IF(B3711="","",IFERROR(VLOOKUP(N3711,EAN!$A:$B,2,FALSE),"MANGLER - MÅ OPPDATERE EAN-FANEN")))</f>
        <v>MANGLER - MÅ OPPDATERE EAN-FANEN</v>
      </c>
      <c r="P3711" s="119">
        <f t="shared" si="175"/>
        <v>0</v>
      </c>
      <c r="Q3711" s="119">
        <f t="shared" si="176"/>
        <v>0</v>
      </c>
    </row>
    <row r="3712" spans="1:17" x14ac:dyDescent="0.2">
      <c r="A3712" s="228">
        <v>840065</v>
      </c>
      <c r="B3712" s="228" t="s">
        <v>3714</v>
      </c>
      <c r="C3712" s="228" t="s">
        <v>4204</v>
      </c>
      <c r="D3712" s="228" t="s">
        <v>3721</v>
      </c>
      <c r="E3712" s="228" t="s">
        <v>3720</v>
      </c>
      <c r="F3712" s="228" t="s">
        <v>86</v>
      </c>
      <c r="G3712" s="228" t="s">
        <v>504</v>
      </c>
      <c r="H3712" s="228">
        <v>0</v>
      </c>
      <c r="I3712" s="228">
        <v>0</v>
      </c>
      <c r="J3712" s="228">
        <v>0</v>
      </c>
      <c r="K3712" s="228">
        <v>0</v>
      </c>
      <c r="L3712" s="231">
        <v>0</v>
      </c>
      <c r="N3712" s="119" t="str">
        <f t="shared" si="174"/>
        <v>840065-HK003-ML</v>
      </c>
      <c r="O3712" s="122" t="str">
        <f>IF(B3712="NET","",IF(B3712="","",IFERROR(VLOOKUP(N3712,EAN!$A:$B,2,FALSE),"MANGLER - MÅ OPPDATERE EAN-FANEN")))</f>
        <v>MANGLER - MÅ OPPDATERE EAN-FANEN</v>
      </c>
      <c r="P3712" s="119">
        <f t="shared" si="175"/>
        <v>0</v>
      </c>
      <c r="Q3712" s="119">
        <f t="shared" si="176"/>
        <v>0</v>
      </c>
    </row>
    <row r="3713" spans="1:17" x14ac:dyDescent="0.2">
      <c r="A3713" s="228">
        <v>840065</v>
      </c>
      <c r="B3713" s="228" t="s">
        <v>3714</v>
      </c>
      <c r="C3713" s="228" t="s">
        <v>4204</v>
      </c>
      <c r="D3713" s="228" t="s">
        <v>3722</v>
      </c>
      <c r="E3713" s="228" t="s">
        <v>3720</v>
      </c>
      <c r="F3713" s="228" t="s">
        <v>87</v>
      </c>
      <c r="G3713" s="228" t="s">
        <v>504</v>
      </c>
      <c r="H3713" s="228">
        <v>42</v>
      </c>
      <c r="I3713" s="228">
        <v>42</v>
      </c>
      <c r="J3713" s="228">
        <v>42</v>
      </c>
      <c r="K3713" s="228">
        <v>42</v>
      </c>
      <c r="L3713" s="231">
        <v>42</v>
      </c>
      <c r="N3713" s="119" t="str">
        <f t="shared" si="174"/>
        <v>840065-HK003-LXL</v>
      </c>
      <c r="O3713" s="122" t="str">
        <f>IF(B3713="NET","",IF(B3713="","",IFERROR(VLOOKUP(N3713,EAN!$A:$B,2,FALSE),"MANGLER - MÅ OPPDATERE EAN-FANEN")))</f>
        <v>MANGLER - MÅ OPPDATERE EAN-FANEN</v>
      </c>
      <c r="P3713" s="119">
        <f t="shared" si="175"/>
        <v>42</v>
      </c>
      <c r="Q3713" s="119">
        <f t="shared" si="176"/>
        <v>42</v>
      </c>
    </row>
    <row r="3714" spans="1:17" x14ac:dyDescent="0.2">
      <c r="A3714" s="228">
        <v>840065</v>
      </c>
      <c r="B3714" s="228" t="s">
        <v>3714</v>
      </c>
      <c r="C3714" s="228" t="s">
        <v>4204</v>
      </c>
      <c r="D3714" s="228" t="s">
        <v>3723</v>
      </c>
      <c r="E3714" s="228" t="s">
        <v>3724</v>
      </c>
      <c r="F3714" s="228" t="s">
        <v>85</v>
      </c>
      <c r="G3714" s="228" t="s">
        <v>504</v>
      </c>
      <c r="H3714" s="228">
        <v>6</v>
      </c>
      <c r="I3714" s="228">
        <v>6</v>
      </c>
      <c r="J3714" s="228">
        <v>6</v>
      </c>
      <c r="K3714" s="228">
        <v>6</v>
      </c>
      <c r="L3714" s="231">
        <v>6</v>
      </c>
      <c r="N3714" s="119" t="str">
        <f t="shared" si="174"/>
        <v>840065-HK004-SM</v>
      </c>
      <c r="O3714" s="122" t="str">
        <f>IF(B3714="NET","",IF(B3714="","",IFERROR(VLOOKUP(N3714,EAN!$A:$B,2,FALSE),"MANGLER - MÅ OPPDATERE EAN-FANEN")))</f>
        <v>MANGLER - MÅ OPPDATERE EAN-FANEN</v>
      </c>
      <c r="P3714" s="119">
        <f t="shared" si="175"/>
        <v>6</v>
      </c>
      <c r="Q3714" s="119">
        <f t="shared" si="176"/>
        <v>6</v>
      </c>
    </row>
    <row r="3715" spans="1:17" x14ac:dyDescent="0.2">
      <c r="A3715" s="228">
        <v>840065</v>
      </c>
      <c r="B3715" s="228" t="s">
        <v>3714</v>
      </c>
      <c r="C3715" s="228" t="s">
        <v>4204</v>
      </c>
      <c r="D3715" s="228" t="s">
        <v>3725</v>
      </c>
      <c r="E3715" s="228" t="s">
        <v>3724</v>
      </c>
      <c r="F3715" s="228" t="s">
        <v>86</v>
      </c>
      <c r="G3715" s="228" t="s">
        <v>504</v>
      </c>
      <c r="H3715" s="228">
        <v>45</v>
      </c>
      <c r="I3715" s="228">
        <v>45</v>
      </c>
      <c r="J3715" s="228">
        <v>45</v>
      </c>
      <c r="K3715" s="228">
        <v>45</v>
      </c>
      <c r="L3715" s="231">
        <v>45</v>
      </c>
      <c r="N3715" s="119" t="str">
        <f t="shared" si="174"/>
        <v>840065-HK004-ML</v>
      </c>
      <c r="O3715" s="122" t="str">
        <f>IF(B3715="NET","",IF(B3715="","",IFERROR(VLOOKUP(N3715,EAN!$A:$B,2,FALSE),"MANGLER - MÅ OPPDATERE EAN-FANEN")))</f>
        <v>MANGLER - MÅ OPPDATERE EAN-FANEN</v>
      </c>
      <c r="P3715" s="119">
        <f t="shared" si="175"/>
        <v>45</v>
      </c>
      <c r="Q3715" s="119">
        <f t="shared" si="176"/>
        <v>45</v>
      </c>
    </row>
    <row r="3716" spans="1:17" x14ac:dyDescent="0.2">
      <c r="A3716" s="228">
        <v>840065</v>
      </c>
      <c r="B3716" s="228" t="s">
        <v>3714</v>
      </c>
      <c r="C3716" s="228" t="s">
        <v>4204</v>
      </c>
      <c r="D3716" s="228" t="s">
        <v>3726</v>
      </c>
      <c r="E3716" s="228" t="s">
        <v>3724</v>
      </c>
      <c r="F3716" s="228" t="s">
        <v>87</v>
      </c>
      <c r="G3716" s="228" t="s">
        <v>504</v>
      </c>
      <c r="H3716" s="228">
        <v>72</v>
      </c>
      <c r="I3716" s="228">
        <v>72</v>
      </c>
      <c r="J3716" s="228">
        <v>72</v>
      </c>
      <c r="K3716" s="228">
        <v>72</v>
      </c>
      <c r="L3716" s="231">
        <v>72</v>
      </c>
      <c r="N3716" s="119" t="str">
        <f t="shared" si="174"/>
        <v>840065-HK004-LXL</v>
      </c>
      <c r="O3716" s="122" t="str">
        <f>IF(B3716="NET","",IF(B3716="","",IFERROR(VLOOKUP(N3716,EAN!$A:$B,2,FALSE),"MANGLER - MÅ OPPDATERE EAN-FANEN")))</f>
        <v>MANGLER - MÅ OPPDATERE EAN-FANEN</v>
      </c>
      <c r="P3716" s="119">
        <f t="shared" si="175"/>
        <v>72</v>
      </c>
      <c r="Q3716" s="119">
        <f t="shared" si="176"/>
        <v>72</v>
      </c>
    </row>
    <row r="3717" spans="1:17" x14ac:dyDescent="0.2">
      <c r="A3717" s="228">
        <v>840065</v>
      </c>
      <c r="B3717" s="228" t="s">
        <v>3714</v>
      </c>
      <c r="C3717" s="228" t="s">
        <v>4204</v>
      </c>
      <c r="D3717" s="228" t="s">
        <v>3727</v>
      </c>
      <c r="E3717" s="228" t="s">
        <v>3728</v>
      </c>
      <c r="F3717" s="228" t="s">
        <v>85</v>
      </c>
      <c r="G3717" s="228" t="s">
        <v>128</v>
      </c>
      <c r="H3717" s="228">
        <v>0</v>
      </c>
      <c r="I3717" s="228">
        <v>0</v>
      </c>
      <c r="J3717" s="228">
        <v>0</v>
      </c>
      <c r="K3717" s="228">
        <v>0</v>
      </c>
      <c r="L3717" s="231">
        <v>0</v>
      </c>
      <c r="N3717" s="119" t="str">
        <f t="shared" si="174"/>
        <v>840065-HK005-SM</v>
      </c>
      <c r="O3717" s="122" t="str">
        <f>IF(B3717="NET","",IF(B3717="","",IFERROR(VLOOKUP(N3717,EAN!$A:$B,2,FALSE),"MANGLER - MÅ OPPDATERE EAN-FANEN")))</f>
        <v>MANGLER - MÅ OPPDATERE EAN-FANEN</v>
      </c>
      <c r="P3717" s="119">
        <f t="shared" si="175"/>
        <v>0</v>
      </c>
      <c r="Q3717" s="119">
        <f t="shared" si="176"/>
        <v>0</v>
      </c>
    </row>
    <row r="3718" spans="1:17" x14ac:dyDescent="0.2">
      <c r="A3718" s="228">
        <v>840065</v>
      </c>
      <c r="B3718" s="228" t="s">
        <v>3714</v>
      </c>
      <c r="C3718" s="228" t="s">
        <v>4204</v>
      </c>
      <c r="D3718" s="228" t="s">
        <v>3729</v>
      </c>
      <c r="E3718" s="228" t="s">
        <v>3728</v>
      </c>
      <c r="F3718" s="228" t="s">
        <v>86</v>
      </c>
      <c r="G3718" s="228" t="s">
        <v>128</v>
      </c>
      <c r="H3718" s="228">
        <v>0</v>
      </c>
      <c r="I3718" s="228">
        <v>0</v>
      </c>
      <c r="J3718" s="228">
        <v>0</v>
      </c>
      <c r="K3718" s="228">
        <v>0</v>
      </c>
      <c r="L3718" s="231">
        <v>0</v>
      </c>
      <c r="N3718" s="119" t="str">
        <f t="shared" si="174"/>
        <v>840065-HK005-ML</v>
      </c>
      <c r="O3718" s="122" t="str">
        <f>IF(B3718="NET","",IF(B3718="","",IFERROR(VLOOKUP(N3718,EAN!$A:$B,2,FALSE),"MANGLER - MÅ OPPDATERE EAN-FANEN")))</f>
        <v>MANGLER - MÅ OPPDATERE EAN-FANEN</v>
      </c>
      <c r="P3718" s="119">
        <f t="shared" si="175"/>
        <v>0</v>
      </c>
      <c r="Q3718" s="119">
        <f t="shared" si="176"/>
        <v>0</v>
      </c>
    </row>
    <row r="3719" spans="1:17" x14ac:dyDescent="0.2">
      <c r="A3719" s="228">
        <v>840065</v>
      </c>
      <c r="B3719" s="228" t="s">
        <v>3714</v>
      </c>
      <c r="C3719" s="228" t="s">
        <v>4204</v>
      </c>
      <c r="D3719" s="228" t="s">
        <v>3730</v>
      </c>
      <c r="E3719" s="228" t="s">
        <v>3728</v>
      </c>
      <c r="F3719" s="228" t="s">
        <v>87</v>
      </c>
      <c r="G3719" s="228" t="s">
        <v>128</v>
      </c>
      <c r="H3719" s="228">
        <v>0</v>
      </c>
      <c r="I3719" s="228">
        <v>0</v>
      </c>
      <c r="J3719" s="228">
        <v>0</v>
      </c>
      <c r="K3719" s="228">
        <v>0</v>
      </c>
      <c r="L3719" s="231">
        <v>0</v>
      </c>
      <c r="N3719" s="119" t="str">
        <f t="shared" si="174"/>
        <v>840065-HK005-LXL</v>
      </c>
      <c r="O3719" s="122" t="str">
        <f>IF(B3719="NET","",IF(B3719="","",IFERROR(VLOOKUP(N3719,EAN!$A:$B,2,FALSE),"MANGLER - MÅ OPPDATERE EAN-FANEN")))</f>
        <v>MANGLER - MÅ OPPDATERE EAN-FANEN</v>
      </c>
      <c r="P3719" s="119">
        <f t="shared" si="175"/>
        <v>0</v>
      </c>
      <c r="Q3719" s="119">
        <f t="shared" si="176"/>
        <v>0</v>
      </c>
    </row>
    <row r="3720" spans="1:17" x14ac:dyDescent="0.2">
      <c r="A3720" s="228">
        <v>840065</v>
      </c>
      <c r="B3720" s="228" t="s">
        <v>3714</v>
      </c>
      <c r="C3720" s="228" t="s">
        <v>4204</v>
      </c>
      <c r="D3720" s="228" t="s">
        <v>3731</v>
      </c>
      <c r="E3720" s="228" t="s">
        <v>3732</v>
      </c>
      <c r="F3720" s="228" t="s">
        <v>85</v>
      </c>
      <c r="G3720" s="228" t="s">
        <v>504</v>
      </c>
      <c r="H3720" s="228">
        <v>0</v>
      </c>
      <c r="I3720" s="228">
        <v>0</v>
      </c>
      <c r="J3720" s="228">
        <v>0</v>
      </c>
      <c r="K3720" s="228">
        <v>0</v>
      </c>
      <c r="L3720" s="231">
        <v>0</v>
      </c>
      <c r="N3720" s="119" t="str">
        <f t="shared" si="174"/>
        <v>840065-RGCBO-SM</v>
      </c>
      <c r="O3720" s="122" t="str">
        <f>IF(B3720="NET","",IF(B3720="","",IFERROR(VLOOKUP(N3720,EAN!$A:$B,2,FALSE),"MANGLER - MÅ OPPDATERE EAN-FANEN")))</f>
        <v>MANGLER - MÅ OPPDATERE EAN-FANEN</v>
      </c>
      <c r="P3720" s="119">
        <f t="shared" si="175"/>
        <v>0</v>
      </c>
      <c r="Q3720" s="119">
        <f t="shared" si="176"/>
        <v>0</v>
      </c>
    </row>
    <row r="3721" spans="1:17" x14ac:dyDescent="0.2">
      <c r="A3721" s="228">
        <v>840065</v>
      </c>
      <c r="B3721" s="228" t="s">
        <v>3714</v>
      </c>
      <c r="C3721" s="228" t="s">
        <v>4204</v>
      </c>
      <c r="D3721" s="228" t="s">
        <v>3733</v>
      </c>
      <c r="E3721" s="228" t="s">
        <v>3732</v>
      </c>
      <c r="F3721" s="228" t="s">
        <v>86</v>
      </c>
      <c r="G3721" s="228" t="s">
        <v>504</v>
      </c>
      <c r="H3721" s="228">
        <v>2</v>
      </c>
      <c r="I3721" s="228">
        <v>2</v>
      </c>
      <c r="J3721" s="228">
        <v>2</v>
      </c>
      <c r="K3721" s="228">
        <v>2</v>
      </c>
      <c r="L3721" s="231">
        <v>2</v>
      </c>
      <c r="N3721" s="119" t="str">
        <f t="shared" si="174"/>
        <v>840065-RGCBO-ML</v>
      </c>
      <c r="O3721" s="122" t="str">
        <f>IF(B3721="NET","",IF(B3721="","",IFERROR(VLOOKUP(N3721,EAN!$A:$B,2,FALSE),"MANGLER - MÅ OPPDATERE EAN-FANEN")))</f>
        <v>MANGLER - MÅ OPPDATERE EAN-FANEN</v>
      </c>
      <c r="P3721" s="119">
        <f t="shared" si="175"/>
        <v>2</v>
      </c>
      <c r="Q3721" s="119">
        <f t="shared" si="176"/>
        <v>2</v>
      </c>
    </row>
    <row r="3722" spans="1:17" x14ac:dyDescent="0.2">
      <c r="A3722" s="228">
        <v>840065</v>
      </c>
      <c r="B3722" s="228" t="s">
        <v>3714</v>
      </c>
      <c r="C3722" s="228" t="s">
        <v>4204</v>
      </c>
      <c r="D3722" s="228" t="s">
        <v>3734</v>
      </c>
      <c r="E3722" s="228" t="s">
        <v>3732</v>
      </c>
      <c r="F3722" s="228" t="s">
        <v>87</v>
      </c>
      <c r="G3722" s="228" t="s">
        <v>504</v>
      </c>
      <c r="H3722" s="228">
        <v>0</v>
      </c>
      <c r="I3722" s="228">
        <v>0</v>
      </c>
      <c r="J3722" s="228">
        <v>0</v>
      </c>
      <c r="K3722" s="228">
        <v>0</v>
      </c>
      <c r="L3722" s="231">
        <v>0</v>
      </c>
      <c r="N3722" s="119" t="str">
        <f t="shared" si="174"/>
        <v>840065-RGCBO-LXL</v>
      </c>
      <c r="O3722" s="122" t="str">
        <f>IF(B3722="NET","",IF(B3722="","",IFERROR(VLOOKUP(N3722,EAN!$A:$B,2,FALSE),"MANGLER - MÅ OPPDATERE EAN-FANEN")))</f>
        <v>MANGLER - MÅ OPPDATERE EAN-FANEN</v>
      </c>
      <c r="P3722" s="119">
        <f t="shared" si="175"/>
        <v>0</v>
      </c>
      <c r="Q3722" s="119">
        <f t="shared" si="176"/>
        <v>0</v>
      </c>
    </row>
    <row r="3723" spans="1:17" x14ac:dyDescent="0.2">
      <c r="A3723" s="228">
        <v>840065</v>
      </c>
      <c r="B3723" s="228" t="s">
        <v>3714</v>
      </c>
      <c r="C3723" s="228" t="s">
        <v>4204</v>
      </c>
      <c r="D3723" s="228" t="s">
        <v>3735</v>
      </c>
      <c r="E3723" s="228" t="s">
        <v>3736</v>
      </c>
      <c r="F3723" s="228" t="s">
        <v>85</v>
      </c>
      <c r="G3723" s="228" t="s">
        <v>504</v>
      </c>
      <c r="H3723" s="228">
        <v>0</v>
      </c>
      <c r="I3723" s="228">
        <v>0</v>
      </c>
      <c r="J3723" s="228">
        <v>0</v>
      </c>
      <c r="K3723" s="228">
        <v>0</v>
      </c>
      <c r="L3723" s="231">
        <v>0</v>
      </c>
      <c r="N3723" s="119" t="str">
        <f t="shared" si="174"/>
        <v>840065-RM002-SM</v>
      </c>
      <c r="O3723" s="122" t="str">
        <f>IF(B3723="NET","",IF(B3723="","",IFERROR(VLOOKUP(N3723,EAN!$A:$B,2,FALSE),"MANGLER - MÅ OPPDATERE EAN-FANEN")))</f>
        <v>MANGLER - MÅ OPPDATERE EAN-FANEN</v>
      </c>
      <c r="P3723" s="119">
        <f t="shared" si="175"/>
        <v>0</v>
      </c>
      <c r="Q3723" s="119">
        <f t="shared" si="176"/>
        <v>0</v>
      </c>
    </row>
    <row r="3724" spans="1:17" x14ac:dyDescent="0.2">
      <c r="A3724" s="228">
        <v>840065</v>
      </c>
      <c r="B3724" s="228" t="s">
        <v>3714</v>
      </c>
      <c r="C3724" s="228" t="s">
        <v>4204</v>
      </c>
      <c r="D3724" s="228" t="s">
        <v>3737</v>
      </c>
      <c r="E3724" s="228" t="s">
        <v>3736</v>
      </c>
      <c r="F3724" s="228" t="s">
        <v>86</v>
      </c>
      <c r="G3724" s="228" t="s">
        <v>504</v>
      </c>
      <c r="H3724" s="228">
        <v>0</v>
      </c>
      <c r="I3724" s="228">
        <v>0</v>
      </c>
      <c r="J3724" s="228">
        <v>0</v>
      </c>
      <c r="K3724" s="228">
        <v>0</v>
      </c>
      <c r="L3724" s="231">
        <v>0</v>
      </c>
      <c r="N3724" s="119" t="str">
        <f t="shared" si="174"/>
        <v>840065-RM002-ML</v>
      </c>
      <c r="O3724" s="122" t="str">
        <f>IF(B3724="NET","",IF(B3724="","",IFERROR(VLOOKUP(N3724,EAN!$A:$B,2,FALSE),"MANGLER - MÅ OPPDATERE EAN-FANEN")))</f>
        <v>MANGLER - MÅ OPPDATERE EAN-FANEN</v>
      </c>
      <c r="P3724" s="119">
        <f t="shared" si="175"/>
        <v>0</v>
      </c>
      <c r="Q3724" s="119">
        <f t="shared" si="176"/>
        <v>0</v>
      </c>
    </row>
    <row r="3725" spans="1:17" x14ac:dyDescent="0.2">
      <c r="A3725" s="228">
        <v>840065</v>
      </c>
      <c r="B3725" s="228" t="s">
        <v>3714</v>
      </c>
      <c r="C3725" s="228" t="s">
        <v>4204</v>
      </c>
      <c r="D3725" s="228" t="s">
        <v>3738</v>
      </c>
      <c r="E3725" s="228" t="s">
        <v>3736</v>
      </c>
      <c r="F3725" s="228" t="s">
        <v>87</v>
      </c>
      <c r="G3725" s="228" t="s">
        <v>504</v>
      </c>
      <c r="H3725" s="228">
        <v>13</v>
      </c>
      <c r="I3725" s="228">
        <v>13</v>
      </c>
      <c r="J3725" s="228">
        <v>13</v>
      </c>
      <c r="K3725" s="228">
        <v>13</v>
      </c>
      <c r="L3725" s="231">
        <v>13</v>
      </c>
      <c r="N3725" s="119" t="str">
        <f t="shared" si="174"/>
        <v>840065-RM002-LXL</v>
      </c>
      <c r="O3725" s="122" t="str">
        <f>IF(B3725="NET","",IF(B3725="","",IFERROR(VLOOKUP(N3725,EAN!$A:$B,2,FALSE),"MANGLER - MÅ OPPDATERE EAN-FANEN")))</f>
        <v>MANGLER - MÅ OPPDATERE EAN-FANEN</v>
      </c>
      <c r="P3725" s="119">
        <f t="shared" si="175"/>
        <v>13</v>
      </c>
      <c r="Q3725" s="119">
        <f t="shared" si="176"/>
        <v>13</v>
      </c>
    </row>
    <row r="3726" spans="1:17" x14ac:dyDescent="0.2">
      <c r="A3726" s="228">
        <v>840065</v>
      </c>
      <c r="B3726" s="228" t="s">
        <v>3714</v>
      </c>
      <c r="C3726" s="228" t="s">
        <v>4204</v>
      </c>
      <c r="D3726" s="228" t="s">
        <v>3739</v>
      </c>
      <c r="E3726" s="228" t="s">
        <v>3740</v>
      </c>
      <c r="F3726" s="228" t="s">
        <v>85</v>
      </c>
      <c r="G3726" s="228" t="s">
        <v>128</v>
      </c>
      <c r="H3726" s="228">
        <v>0</v>
      </c>
      <c r="I3726" s="228">
        <v>0</v>
      </c>
      <c r="J3726" s="228">
        <v>0</v>
      </c>
      <c r="K3726" s="228">
        <v>0</v>
      </c>
      <c r="L3726" s="231">
        <v>0</v>
      </c>
      <c r="N3726" s="119" t="str">
        <f t="shared" si="174"/>
        <v>840065-RM003-SM</v>
      </c>
      <c r="O3726" s="122" t="str">
        <f>IF(B3726="NET","",IF(B3726="","",IFERROR(VLOOKUP(N3726,EAN!$A:$B,2,FALSE),"MANGLER - MÅ OPPDATERE EAN-FANEN")))</f>
        <v>MANGLER - MÅ OPPDATERE EAN-FANEN</v>
      </c>
      <c r="P3726" s="119">
        <f t="shared" si="175"/>
        <v>0</v>
      </c>
      <c r="Q3726" s="119">
        <f t="shared" si="176"/>
        <v>0</v>
      </c>
    </row>
    <row r="3727" spans="1:17" x14ac:dyDescent="0.2">
      <c r="A3727" s="228">
        <v>840065</v>
      </c>
      <c r="B3727" s="228" t="s">
        <v>3714</v>
      </c>
      <c r="C3727" s="228" t="s">
        <v>4204</v>
      </c>
      <c r="D3727" s="228" t="s">
        <v>3741</v>
      </c>
      <c r="E3727" s="228" t="s">
        <v>3740</v>
      </c>
      <c r="F3727" s="228" t="s">
        <v>86</v>
      </c>
      <c r="G3727" s="228" t="s">
        <v>128</v>
      </c>
      <c r="H3727" s="228">
        <v>16</v>
      </c>
      <c r="I3727" s="228">
        <v>16</v>
      </c>
      <c r="J3727" s="228">
        <v>16</v>
      </c>
      <c r="K3727" s="228">
        <v>16</v>
      </c>
      <c r="L3727" s="231">
        <v>16</v>
      </c>
      <c r="N3727" s="119" t="str">
        <f t="shared" si="174"/>
        <v>840065-RM003-ML</v>
      </c>
      <c r="O3727" s="122" t="str">
        <f>IF(B3727="NET","",IF(B3727="","",IFERROR(VLOOKUP(N3727,EAN!$A:$B,2,FALSE),"MANGLER - MÅ OPPDATERE EAN-FANEN")))</f>
        <v>MANGLER - MÅ OPPDATERE EAN-FANEN</v>
      </c>
      <c r="P3727" s="119">
        <f t="shared" si="175"/>
        <v>16</v>
      </c>
      <c r="Q3727" s="119">
        <f t="shared" si="176"/>
        <v>16</v>
      </c>
    </row>
    <row r="3728" spans="1:17" x14ac:dyDescent="0.2">
      <c r="A3728" s="228">
        <v>840065</v>
      </c>
      <c r="B3728" s="228" t="s">
        <v>3714</v>
      </c>
      <c r="C3728" s="228" t="s">
        <v>4204</v>
      </c>
      <c r="D3728" s="228" t="s">
        <v>3742</v>
      </c>
      <c r="E3728" s="228" t="s">
        <v>3740</v>
      </c>
      <c r="F3728" s="228" t="s">
        <v>87</v>
      </c>
      <c r="G3728" s="228" t="s">
        <v>128</v>
      </c>
      <c r="H3728" s="228">
        <v>43</v>
      </c>
      <c r="I3728" s="228">
        <v>43</v>
      </c>
      <c r="J3728" s="228">
        <v>43</v>
      </c>
      <c r="K3728" s="228">
        <v>43</v>
      </c>
      <c r="L3728" s="231">
        <v>43</v>
      </c>
      <c r="N3728" s="119" t="str">
        <f t="shared" si="174"/>
        <v>840065-RM003-LXL</v>
      </c>
      <c r="O3728" s="122" t="str">
        <f>IF(B3728="NET","",IF(B3728="","",IFERROR(VLOOKUP(N3728,EAN!$A:$B,2,FALSE),"MANGLER - MÅ OPPDATERE EAN-FANEN")))</f>
        <v>MANGLER - MÅ OPPDATERE EAN-FANEN</v>
      </c>
      <c r="P3728" s="119">
        <f t="shared" si="175"/>
        <v>43</v>
      </c>
      <c r="Q3728" s="119">
        <f t="shared" si="176"/>
        <v>43</v>
      </c>
    </row>
    <row r="3729" spans="1:17" x14ac:dyDescent="0.2">
      <c r="A3729" s="228">
        <v>840065</v>
      </c>
      <c r="B3729" s="228" t="s">
        <v>3714</v>
      </c>
      <c r="C3729" s="228" t="s">
        <v>4204</v>
      </c>
      <c r="D3729" s="228" t="s">
        <v>3743</v>
      </c>
      <c r="E3729" s="228" t="s">
        <v>3744</v>
      </c>
      <c r="F3729" s="228" t="s">
        <v>85</v>
      </c>
      <c r="G3729" s="228" t="s">
        <v>504</v>
      </c>
      <c r="H3729" s="228">
        <v>0</v>
      </c>
      <c r="I3729" s="228">
        <v>0</v>
      </c>
      <c r="J3729" s="228">
        <v>0</v>
      </c>
      <c r="K3729" s="228">
        <v>0</v>
      </c>
      <c r="L3729" s="231">
        <v>0</v>
      </c>
      <c r="N3729" s="119" t="str">
        <f t="shared" si="174"/>
        <v>840065-RM004-SM</v>
      </c>
      <c r="O3729" s="122" t="str">
        <f>IF(B3729="NET","",IF(B3729="","",IFERROR(VLOOKUP(N3729,EAN!$A:$B,2,FALSE),"MANGLER - MÅ OPPDATERE EAN-FANEN")))</f>
        <v>MANGLER - MÅ OPPDATERE EAN-FANEN</v>
      </c>
      <c r="P3729" s="119">
        <f t="shared" si="175"/>
        <v>0</v>
      </c>
      <c r="Q3729" s="119">
        <f t="shared" si="176"/>
        <v>0</v>
      </c>
    </row>
    <row r="3730" spans="1:17" x14ac:dyDescent="0.2">
      <c r="A3730" s="228">
        <v>840065</v>
      </c>
      <c r="B3730" s="228" t="s">
        <v>3714</v>
      </c>
      <c r="C3730" s="228" t="s">
        <v>4204</v>
      </c>
      <c r="D3730" s="228" t="s">
        <v>3745</v>
      </c>
      <c r="E3730" s="228" t="s">
        <v>3744</v>
      </c>
      <c r="F3730" s="228" t="s">
        <v>86</v>
      </c>
      <c r="G3730" s="228" t="s">
        <v>504</v>
      </c>
      <c r="H3730" s="228">
        <v>0</v>
      </c>
      <c r="I3730" s="228">
        <v>0</v>
      </c>
      <c r="J3730" s="228">
        <v>0</v>
      </c>
      <c r="K3730" s="228">
        <v>0</v>
      </c>
      <c r="L3730" s="231">
        <v>0</v>
      </c>
      <c r="N3730" s="119" t="str">
        <f t="shared" si="174"/>
        <v>840065-RM004-ML</v>
      </c>
      <c r="O3730" s="122" t="str">
        <f>IF(B3730="NET","",IF(B3730="","",IFERROR(VLOOKUP(N3730,EAN!$A:$B,2,FALSE),"MANGLER - MÅ OPPDATERE EAN-FANEN")))</f>
        <v>MANGLER - MÅ OPPDATERE EAN-FANEN</v>
      </c>
      <c r="P3730" s="119">
        <f t="shared" si="175"/>
        <v>0</v>
      </c>
      <c r="Q3730" s="119">
        <f t="shared" si="176"/>
        <v>0</v>
      </c>
    </row>
    <row r="3731" spans="1:17" x14ac:dyDescent="0.2">
      <c r="A3731" s="228">
        <v>840065</v>
      </c>
      <c r="B3731" s="228" t="s">
        <v>3714</v>
      </c>
      <c r="C3731" s="228" t="s">
        <v>4204</v>
      </c>
      <c r="D3731" s="228" t="s">
        <v>3746</v>
      </c>
      <c r="E3731" s="228" t="s">
        <v>3744</v>
      </c>
      <c r="F3731" s="228" t="s">
        <v>87</v>
      </c>
      <c r="G3731" s="228" t="s">
        <v>504</v>
      </c>
      <c r="H3731" s="228">
        <v>0</v>
      </c>
      <c r="I3731" s="228">
        <v>0</v>
      </c>
      <c r="J3731" s="228">
        <v>0</v>
      </c>
      <c r="K3731" s="228">
        <v>0</v>
      </c>
      <c r="L3731" s="231">
        <v>0</v>
      </c>
      <c r="N3731" s="119" t="str">
        <f t="shared" ref="N3731:N3794" si="177">CONCATENATE(A3731,"-",D3731)</f>
        <v>840065-RM004-LXL</v>
      </c>
      <c r="O3731" s="122" t="str">
        <f>IF(B3731="NET","",IF(B3731="","",IFERROR(VLOOKUP(N3731,EAN!$A:$B,2,FALSE),"MANGLER - MÅ OPPDATERE EAN-FANEN")))</f>
        <v>MANGLER - MÅ OPPDATERE EAN-FANEN</v>
      </c>
      <c r="P3731" s="119">
        <f t="shared" ref="P3731:P3794" si="178">H3731</f>
        <v>0</v>
      </c>
      <c r="Q3731" s="119">
        <f t="shared" ref="Q3731:Q3794" si="179">L3731</f>
        <v>0</v>
      </c>
    </row>
    <row r="3732" spans="1:17" x14ac:dyDescent="0.2">
      <c r="A3732" s="229">
        <v>840066</v>
      </c>
      <c r="B3732" s="228" t="s">
        <v>248</v>
      </c>
      <c r="C3732" s="228"/>
      <c r="D3732" s="228"/>
      <c r="E3732" s="228"/>
      <c r="F3732" s="228"/>
      <c r="G3732" s="228"/>
      <c r="H3732" s="229">
        <v>202226</v>
      </c>
      <c r="I3732" s="229">
        <v>202227</v>
      </c>
      <c r="J3732" s="229">
        <v>202228</v>
      </c>
      <c r="K3732" s="229">
        <v>202229</v>
      </c>
      <c r="L3732" s="232">
        <v>202234</v>
      </c>
      <c r="N3732" s="119" t="str">
        <f t="shared" si="177"/>
        <v>840066-</v>
      </c>
      <c r="O3732" s="122" t="str">
        <f>IF(B3732="NET","",IF(B3732="","",IFERROR(VLOOKUP(N3732,EAN!$A:$B,2,FALSE),"MANGLER - MÅ OPPDATERE EAN-FANEN")))</f>
        <v/>
      </c>
      <c r="P3732" s="119">
        <f t="shared" si="178"/>
        <v>202226</v>
      </c>
      <c r="Q3732" s="119">
        <f t="shared" si="179"/>
        <v>202234</v>
      </c>
    </row>
    <row r="3733" spans="1:17" x14ac:dyDescent="0.2">
      <c r="A3733" s="228">
        <v>840066</v>
      </c>
      <c r="B3733" s="228" t="s">
        <v>3747</v>
      </c>
      <c r="C3733" s="228" t="s">
        <v>4204</v>
      </c>
      <c r="D3733" s="228" t="s">
        <v>249</v>
      </c>
      <c r="E3733" s="228" t="s">
        <v>240</v>
      </c>
      <c r="F3733" s="228" t="s">
        <v>85</v>
      </c>
      <c r="G3733" s="228" t="s">
        <v>128</v>
      </c>
      <c r="H3733" s="228">
        <v>57</v>
      </c>
      <c r="I3733" s="228">
        <v>57</v>
      </c>
      <c r="J3733" s="228">
        <v>57</v>
      </c>
      <c r="K3733" s="228">
        <v>57</v>
      </c>
      <c r="L3733" s="231">
        <v>67</v>
      </c>
      <c r="N3733" s="119" t="str">
        <f t="shared" si="177"/>
        <v>840066-DTBLK-SM</v>
      </c>
      <c r="O3733" s="122" t="str">
        <f>IF(B3733="NET","",IF(B3733="","",IFERROR(VLOOKUP(N3733,EAN!$A:$B,2,FALSE),"MANGLER - MÅ OPPDATERE EAN-FANEN")))</f>
        <v>MANGLER - MÅ OPPDATERE EAN-FANEN</v>
      </c>
      <c r="P3733" s="119">
        <f t="shared" si="178"/>
        <v>57</v>
      </c>
      <c r="Q3733" s="119">
        <f t="shared" si="179"/>
        <v>67</v>
      </c>
    </row>
    <row r="3734" spans="1:17" x14ac:dyDescent="0.2">
      <c r="A3734" s="228">
        <v>840066</v>
      </c>
      <c r="B3734" s="228" t="s">
        <v>3747</v>
      </c>
      <c r="C3734" s="228" t="s">
        <v>4204</v>
      </c>
      <c r="D3734" s="228" t="s">
        <v>250</v>
      </c>
      <c r="E3734" s="228" t="s">
        <v>240</v>
      </c>
      <c r="F3734" s="228" t="s">
        <v>86</v>
      </c>
      <c r="G3734" s="228" t="s">
        <v>128</v>
      </c>
      <c r="H3734" s="228">
        <v>24</v>
      </c>
      <c r="I3734" s="228">
        <v>24</v>
      </c>
      <c r="J3734" s="228">
        <v>24</v>
      </c>
      <c r="K3734" s="228">
        <v>24</v>
      </c>
      <c r="L3734" s="231">
        <v>31</v>
      </c>
      <c r="N3734" s="119" t="str">
        <f t="shared" si="177"/>
        <v>840066-DTBLK-ML</v>
      </c>
      <c r="O3734" s="122" t="str">
        <f>IF(B3734="NET","",IF(B3734="","",IFERROR(VLOOKUP(N3734,EAN!$A:$B,2,FALSE),"MANGLER - MÅ OPPDATERE EAN-FANEN")))</f>
        <v>MANGLER - MÅ OPPDATERE EAN-FANEN</v>
      </c>
      <c r="P3734" s="119">
        <f t="shared" si="178"/>
        <v>24</v>
      </c>
      <c r="Q3734" s="119">
        <f t="shared" si="179"/>
        <v>31</v>
      </c>
    </row>
    <row r="3735" spans="1:17" x14ac:dyDescent="0.2">
      <c r="A3735" s="228">
        <v>840066</v>
      </c>
      <c r="B3735" s="228" t="s">
        <v>3747</v>
      </c>
      <c r="C3735" s="228" t="s">
        <v>4204</v>
      </c>
      <c r="D3735" s="228" t="s">
        <v>251</v>
      </c>
      <c r="E3735" s="228" t="s">
        <v>240</v>
      </c>
      <c r="F3735" s="228" t="s">
        <v>87</v>
      </c>
      <c r="G3735" s="228" t="s">
        <v>128</v>
      </c>
      <c r="H3735" s="228">
        <v>20</v>
      </c>
      <c r="I3735" s="228">
        <v>20</v>
      </c>
      <c r="J3735" s="228">
        <v>20</v>
      </c>
      <c r="K3735" s="228">
        <v>20</v>
      </c>
      <c r="L3735" s="231">
        <v>20</v>
      </c>
      <c r="N3735" s="119" t="str">
        <f t="shared" si="177"/>
        <v>840066-DTBLK-LXL</v>
      </c>
      <c r="O3735" s="122" t="str">
        <f>IF(B3735="NET","",IF(B3735="","",IFERROR(VLOOKUP(N3735,EAN!$A:$B,2,FALSE),"MANGLER - MÅ OPPDATERE EAN-FANEN")))</f>
        <v>MANGLER - MÅ OPPDATERE EAN-FANEN</v>
      </c>
      <c r="P3735" s="119">
        <f t="shared" si="178"/>
        <v>20</v>
      </c>
      <c r="Q3735" s="119">
        <f t="shared" si="179"/>
        <v>20</v>
      </c>
    </row>
    <row r="3736" spans="1:17" x14ac:dyDescent="0.2">
      <c r="A3736" s="228">
        <v>840066</v>
      </c>
      <c r="B3736" s="228" t="s">
        <v>3747</v>
      </c>
      <c r="C3736" s="228" t="s">
        <v>4204</v>
      </c>
      <c r="D3736" s="228" t="s">
        <v>256</v>
      </c>
      <c r="E3736" s="228" t="s">
        <v>241</v>
      </c>
      <c r="F3736" s="228" t="s">
        <v>85</v>
      </c>
      <c r="G3736" s="228" t="s">
        <v>128</v>
      </c>
      <c r="H3736" s="228">
        <v>15</v>
      </c>
      <c r="I3736" s="228">
        <v>15</v>
      </c>
      <c r="J3736" s="228">
        <v>15</v>
      </c>
      <c r="K3736" s="228">
        <v>15</v>
      </c>
      <c r="L3736" s="231">
        <v>43</v>
      </c>
      <c r="N3736" s="119" t="str">
        <f t="shared" si="177"/>
        <v>840066-GSWHT-SM</v>
      </c>
      <c r="O3736" s="122" t="str">
        <f>IF(B3736="NET","",IF(B3736="","",IFERROR(VLOOKUP(N3736,EAN!$A:$B,2,FALSE),"MANGLER - MÅ OPPDATERE EAN-FANEN")))</f>
        <v>MANGLER - MÅ OPPDATERE EAN-FANEN</v>
      </c>
      <c r="P3736" s="119">
        <f t="shared" si="178"/>
        <v>15</v>
      </c>
      <c r="Q3736" s="119">
        <f t="shared" si="179"/>
        <v>43</v>
      </c>
    </row>
    <row r="3737" spans="1:17" x14ac:dyDescent="0.2">
      <c r="A3737" s="228">
        <v>840066</v>
      </c>
      <c r="B3737" s="228" t="s">
        <v>3747</v>
      </c>
      <c r="C3737" s="228" t="s">
        <v>4204</v>
      </c>
      <c r="D3737" s="228" t="s">
        <v>257</v>
      </c>
      <c r="E3737" s="228" t="s">
        <v>241</v>
      </c>
      <c r="F3737" s="228" t="s">
        <v>86</v>
      </c>
      <c r="G3737" s="228" t="s">
        <v>128</v>
      </c>
      <c r="H3737" s="228">
        <v>10</v>
      </c>
      <c r="I3737" s="228">
        <v>10</v>
      </c>
      <c r="J3737" s="228">
        <v>10</v>
      </c>
      <c r="K3737" s="228">
        <v>10</v>
      </c>
      <c r="L3737" s="231">
        <v>65</v>
      </c>
      <c r="N3737" s="119" t="str">
        <f t="shared" si="177"/>
        <v>840066-GSWHT-ML</v>
      </c>
      <c r="O3737" s="122" t="str">
        <f>IF(B3737="NET","",IF(B3737="","",IFERROR(VLOOKUP(N3737,EAN!$A:$B,2,FALSE),"MANGLER - MÅ OPPDATERE EAN-FANEN")))</f>
        <v>MANGLER - MÅ OPPDATERE EAN-FANEN</v>
      </c>
      <c r="P3737" s="119">
        <f t="shared" si="178"/>
        <v>10</v>
      </c>
      <c r="Q3737" s="119">
        <f t="shared" si="179"/>
        <v>65</v>
      </c>
    </row>
    <row r="3738" spans="1:17" x14ac:dyDescent="0.2">
      <c r="A3738" s="228">
        <v>840066</v>
      </c>
      <c r="B3738" s="228" t="s">
        <v>3747</v>
      </c>
      <c r="C3738" s="228" t="s">
        <v>4204</v>
      </c>
      <c r="D3738" s="228" t="s">
        <v>258</v>
      </c>
      <c r="E3738" s="228" t="s">
        <v>241</v>
      </c>
      <c r="F3738" s="228" t="s">
        <v>87</v>
      </c>
      <c r="G3738" s="228" t="s">
        <v>128</v>
      </c>
      <c r="H3738" s="228">
        <v>98</v>
      </c>
      <c r="I3738" s="228">
        <v>98</v>
      </c>
      <c r="J3738" s="228">
        <v>98</v>
      </c>
      <c r="K3738" s="228">
        <v>98</v>
      </c>
      <c r="L3738" s="231">
        <v>113</v>
      </c>
      <c r="N3738" s="119" t="str">
        <f t="shared" si="177"/>
        <v>840066-GSWHT-LXL</v>
      </c>
      <c r="O3738" s="122" t="str">
        <f>IF(B3738="NET","",IF(B3738="","",IFERROR(VLOOKUP(N3738,EAN!$A:$B,2,FALSE),"MANGLER - MÅ OPPDATERE EAN-FANEN")))</f>
        <v>MANGLER - MÅ OPPDATERE EAN-FANEN</v>
      </c>
      <c r="P3738" s="119">
        <f t="shared" si="178"/>
        <v>98</v>
      </c>
      <c r="Q3738" s="119">
        <f t="shared" si="179"/>
        <v>113</v>
      </c>
    </row>
    <row r="3739" spans="1:17" x14ac:dyDescent="0.2">
      <c r="A3739" s="229">
        <v>840069</v>
      </c>
      <c r="B3739" s="228" t="s">
        <v>248</v>
      </c>
      <c r="C3739" s="228"/>
      <c r="D3739" s="228"/>
      <c r="E3739" s="228"/>
      <c r="F3739" s="228"/>
      <c r="G3739" s="228"/>
      <c r="H3739" s="229">
        <v>202226</v>
      </c>
      <c r="I3739" s="229">
        <v>202227</v>
      </c>
      <c r="J3739" s="229">
        <v>202228</v>
      </c>
      <c r="K3739" s="229">
        <v>202229</v>
      </c>
      <c r="L3739" s="232">
        <v>202234</v>
      </c>
      <c r="N3739" s="119" t="str">
        <f t="shared" si="177"/>
        <v>840069-</v>
      </c>
      <c r="O3739" s="122" t="str">
        <f>IF(B3739="NET","",IF(B3739="","",IFERROR(VLOOKUP(N3739,EAN!$A:$B,2,FALSE),"MANGLER - MÅ OPPDATERE EAN-FANEN")))</f>
        <v/>
      </c>
      <c r="P3739" s="119">
        <f t="shared" si="178"/>
        <v>202226</v>
      </c>
      <c r="Q3739" s="119">
        <f t="shared" si="179"/>
        <v>202234</v>
      </c>
    </row>
    <row r="3740" spans="1:17" x14ac:dyDescent="0.2">
      <c r="A3740" s="228">
        <v>840069</v>
      </c>
      <c r="B3740" s="228" t="s">
        <v>4253</v>
      </c>
      <c r="C3740" s="228" t="s">
        <v>4204</v>
      </c>
      <c r="D3740" s="228" t="s">
        <v>898</v>
      </c>
      <c r="E3740" s="228" t="s">
        <v>2097</v>
      </c>
      <c r="F3740" s="228" t="s">
        <v>85</v>
      </c>
      <c r="G3740" s="228" t="s">
        <v>128</v>
      </c>
      <c r="H3740" s="228">
        <v>3</v>
      </c>
      <c r="I3740" s="228">
        <v>3</v>
      </c>
      <c r="J3740" s="228">
        <v>3</v>
      </c>
      <c r="K3740" s="228">
        <v>3</v>
      </c>
      <c r="L3740" s="231">
        <v>3</v>
      </c>
      <c r="N3740" s="119" t="str">
        <f t="shared" si="177"/>
        <v>840069-MBLCK-SM</v>
      </c>
      <c r="O3740" s="122" t="str">
        <f>IF(B3740="NET","",IF(B3740="","",IFERROR(VLOOKUP(N3740,EAN!$A:$B,2,FALSE),"MANGLER - MÅ OPPDATERE EAN-FANEN")))</f>
        <v>MANGLER - MÅ OPPDATERE EAN-FANEN</v>
      </c>
      <c r="P3740" s="119">
        <f t="shared" si="178"/>
        <v>3</v>
      </c>
      <c r="Q3740" s="119">
        <f t="shared" si="179"/>
        <v>3</v>
      </c>
    </row>
    <row r="3741" spans="1:17" x14ac:dyDescent="0.2">
      <c r="A3741" s="228">
        <v>840069</v>
      </c>
      <c r="B3741" s="228" t="s">
        <v>4253</v>
      </c>
      <c r="C3741" s="228" t="s">
        <v>4204</v>
      </c>
      <c r="D3741" s="228" t="s">
        <v>899</v>
      </c>
      <c r="E3741" s="228" t="s">
        <v>2097</v>
      </c>
      <c r="F3741" s="228" t="s">
        <v>86</v>
      </c>
      <c r="G3741" s="228" t="s">
        <v>128</v>
      </c>
      <c r="H3741" s="228">
        <v>0</v>
      </c>
      <c r="I3741" s="228">
        <v>0</v>
      </c>
      <c r="J3741" s="228">
        <v>0</v>
      </c>
      <c r="K3741" s="228">
        <v>0</v>
      </c>
      <c r="L3741" s="231">
        <v>0</v>
      </c>
      <c r="N3741" s="119" t="str">
        <f t="shared" si="177"/>
        <v>840069-MBLCK-ML</v>
      </c>
      <c r="O3741" s="122" t="str">
        <f>IF(B3741="NET","",IF(B3741="","",IFERROR(VLOOKUP(N3741,EAN!$A:$B,2,FALSE),"MANGLER - MÅ OPPDATERE EAN-FANEN")))</f>
        <v>MANGLER - MÅ OPPDATERE EAN-FANEN</v>
      </c>
      <c r="P3741" s="119">
        <f t="shared" si="178"/>
        <v>0</v>
      </c>
      <c r="Q3741" s="119">
        <f t="shared" si="179"/>
        <v>0</v>
      </c>
    </row>
    <row r="3742" spans="1:17" x14ac:dyDescent="0.2">
      <c r="A3742" s="228">
        <v>840069</v>
      </c>
      <c r="B3742" s="228" t="s">
        <v>4253</v>
      </c>
      <c r="C3742" s="228" t="s">
        <v>4204</v>
      </c>
      <c r="D3742" s="228" t="s">
        <v>900</v>
      </c>
      <c r="E3742" s="228" t="s">
        <v>2097</v>
      </c>
      <c r="F3742" s="228" t="s">
        <v>87</v>
      </c>
      <c r="G3742" s="228" t="s">
        <v>128</v>
      </c>
      <c r="H3742" s="228">
        <v>0</v>
      </c>
      <c r="I3742" s="228">
        <v>0</v>
      </c>
      <c r="J3742" s="228">
        <v>0</v>
      </c>
      <c r="K3742" s="228">
        <v>0</v>
      </c>
      <c r="L3742" s="231">
        <v>0</v>
      </c>
      <c r="N3742" s="119" t="str">
        <f t="shared" si="177"/>
        <v>840069-MBLCK-LXL</v>
      </c>
      <c r="O3742" s="122" t="str">
        <f>IF(B3742="NET","",IF(B3742="","",IFERROR(VLOOKUP(N3742,EAN!$A:$B,2,FALSE),"MANGLER - MÅ OPPDATERE EAN-FANEN")))</f>
        <v>MANGLER - MÅ OPPDATERE EAN-FANEN</v>
      </c>
      <c r="P3742" s="119">
        <f t="shared" si="178"/>
        <v>0</v>
      </c>
      <c r="Q3742" s="119">
        <f t="shared" si="179"/>
        <v>0</v>
      </c>
    </row>
    <row r="3743" spans="1:17" x14ac:dyDescent="0.2">
      <c r="A3743" s="228">
        <v>840069</v>
      </c>
      <c r="B3743" s="228" t="s">
        <v>4253</v>
      </c>
      <c r="C3743" s="228" t="s">
        <v>4204</v>
      </c>
      <c r="D3743" s="228" t="s">
        <v>3559</v>
      </c>
      <c r="E3743" s="228" t="s">
        <v>3560</v>
      </c>
      <c r="F3743" s="228" t="s">
        <v>85</v>
      </c>
      <c r="G3743" s="228" t="s">
        <v>504</v>
      </c>
      <c r="H3743" s="228">
        <v>0</v>
      </c>
      <c r="I3743" s="228">
        <v>0</v>
      </c>
      <c r="J3743" s="228">
        <v>0</v>
      </c>
      <c r="K3743" s="228">
        <v>0</v>
      </c>
      <c r="L3743" s="231">
        <v>0</v>
      </c>
      <c r="N3743" s="119" t="str">
        <f t="shared" si="177"/>
        <v>840069-MHGRN-SM</v>
      </c>
      <c r="O3743" s="122" t="str">
        <f>IF(B3743="NET","",IF(B3743="","",IFERROR(VLOOKUP(N3743,EAN!$A:$B,2,FALSE),"MANGLER - MÅ OPPDATERE EAN-FANEN")))</f>
        <v>MANGLER - MÅ OPPDATERE EAN-FANEN</v>
      </c>
      <c r="P3743" s="119">
        <f t="shared" si="178"/>
        <v>0</v>
      </c>
      <c r="Q3743" s="119">
        <f t="shared" si="179"/>
        <v>0</v>
      </c>
    </row>
    <row r="3744" spans="1:17" x14ac:dyDescent="0.2">
      <c r="A3744" s="228">
        <v>840069</v>
      </c>
      <c r="B3744" s="228" t="s">
        <v>4253</v>
      </c>
      <c r="C3744" s="228" t="s">
        <v>4204</v>
      </c>
      <c r="D3744" s="228" t="s">
        <v>3561</v>
      </c>
      <c r="E3744" s="228" t="s">
        <v>3560</v>
      </c>
      <c r="F3744" s="228" t="s">
        <v>86</v>
      </c>
      <c r="G3744" s="228" t="s">
        <v>504</v>
      </c>
      <c r="H3744" s="228">
        <v>0</v>
      </c>
      <c r="I3744" s="228">
        <v>0</v>
      </c>
      <c r="J3744" s="228">
        <v>0</v>
      </c>
      <c r="K3744" s="228">
        <v>0</v>
      </c>
      <c r="L3744" s="231">
        <v>0</v>
      </c>
      <c r="N3744" s="119" t="str">
        <f t="shared" si="177"/>
        <v>840069-MHGRN-ML</v>
      </c>
      <c r="O3744" s="122" t="str">
        <f>IF(B3744="NET","",IF(B3744="","",IFERROR(VLOOKUP(N3744,EAN!$A:$B,2,FALSE),"MANGLER - MÅ OPPDATERE EAN-FANEN")))</f>
        <v>MANGLER - MÅ OPPDATERE EAN-FANEN</v>
      </c>
      <c r="P3744" s="119">
        <f t="shared" si="178"/>
        <v>0</v>
      </c>
      <c r="Q3744" s="119">
        <f t="shared" si="179"/>
        <v>0</v>
      </c>
    </row>
    <row r="3745" spans="1:17" x14ac:dyDescent="0.2">
      <c r="A3745" s="228">
        <v>840069</v>
      </c>
      <c r="B3745" s="228" t="s">
        <v>4253</v>
      </c>
      <c r="C3745" s="228" t="s">
        <v>4204</v>
      </c>
      <c r="D3745" s="228" t="s">
        <v>3562</v>
      </c>
      <c r="E3745" s="228" t="s">
        <v>3560</v>
      </c>
      <c r="F3745" s="228" t="s">
        <v>87</v>
      </c>
      <c r="G3745" s="228" t="s">
        <v>504</v>
      </c>
      <c r="H3745" s="228">
        <v>0</v>
      </c>
      <c r="I3745" s="228">
        <v>0</v>
      </c>
      <c r="J3745" s="228">
        <v>0</v>
      </c>
      <c r="K3745" s="228">
        <v>0</v>
      </c>
      <c r="L3745" s="231">
        <v>0</v>
      </c>
      <c r="N3745" s="119" t="str">
        <f t="shared" si="177"/>
        <v>840069-MHGRN-LXL</v>
      </c>
      <c r="O3745" s="122" t="str">
        <f>IF(B3745="NET","",IF(B3745="","",IFERROR(VLOOKUP(N3745,EAN!$A:$B,2,FALSE),"MANGLER - MÅ OPPDATERE EAN-FANEN")))</f>
        <v>MANGLER - MÅ OPPDATERE EAN-FANEN</v>
      </c>
      <c r="P3745" s="119">
        <f t="shared" si="178"/>
        <v>0</v>
      </c>
      <c r="Q3745" s="119">
        <f t="shared" si="179"/>
        <v>0</v>
      </c>
    </row>
    <row r="3746" spans="1:17" x14ac:dyDescent="0.2">
      <c r="A3746" s="228">
        <v>840069</v>
      </c>
      <c r="B3746" s="228" t="s">
        <v>4253</v>
      </c>
      <c r="C3746" s="228" t="s">
        <v>4204</v>
      </c>
      <c r="D3746" s="228" t="s">
        <v>3768</v>
      </c>
      <c r="E3746" s="228" t="s">
        <v>3769</v>
      </c>
      <c r="F3746" s="228" t="s">
        <v>85</v>
      </c>
      <c r="G3746" s="228" t="s">
        <v>128</v>
      </c>
      <c r="H3746" s="228">
        <v>3</v>
      </c>
      <c r="I3746" s="228">
        <v>3</v>
      </c>
      <c r="J3746" s="228">
        <v>3</v>
      </c>
      <c r="K3746" s="228">
        <v>3</v>
      </c>
      <c r="L3746" s="231">
        <v>3</v>
      </c>
      <c r="N3746" s="119" t="str">
        <f t="shared" si="177"/>
        <v>840069-SNWHT-SM</v>
      </c>
      <c r="O3746" s="122" t="str">
        <f>IF(B3746="NET","",IF(B3746="","",IFERROR(VLOOKUP(N3746,EAN!$A:$B,2,FALSE),"MANGLER - MÅ OPPDATERE EAN-FANEN")))</f>
        <v>MANGLER - MÅ OPPDATERE EAN-FANEN</v>
      </c>
      <c r="P3746" s="119">
        <f t="shared" si="178"/>
        <v>3</v>
      </c>
      <c r="Q3746" s="119">
        <f t="shared" si="179"/>
        <v>3</v>
      </c>
    </row>
    <row r="3747" spans="1:17" x14ac:dyDescent="0.2">
      <c r="A3747" s="228">
        <v>840069</v>
      </c>
      <c r="B3747" s="228" t="s">
        <v>4253</v>
      </c>
      <c r="C3747" s="228" t="s">
        <v>4204</v>
      </c>
      <c r="D3747" s="228" t="s">
        <v>3770</v>
      </c>
      <c r="E3747" s="228" t="s">
        <v>3769</v>
      </c>
      <c r="F3747" s="228" t="s">
        <v>86</v>
      </c>
      <c r="G3747" s="228" t="s">
        <v>128</v>
      </c>
      <c r="H3747" s="228">
        <v>0</v>
      </c>
      <c r="I3747" s="228">
        <v>0</v>
      </c>
      <c r="J3747" s="228">
        <v>0</v>
      </c>
      <c r="K3747" s="228">
        <v>0</v>
      </c>
      <c r="L3747" s="231">
        <v>0</v>
      </c>
      <c r="N3747" s="119" t="str">
        <f t="shared" si="177"/>
        <v>840069-SNWHT-ML</v>
      </c>
      <c r="O3747" s="122" t="str">
        <f>IF(B3747="NET","",IF(B3747="","",IFERROR(VLOOKUP(N3747,EAN!$A:$B,2,FALSE),"MANGLER - MÅ OPPDATERE EAN-FANEN")))</f>
        <v>MANGLER - MÅ OPPDATERE EAN-FANEN</v>
      </c>
      <c r="P3747" s="119">
        <f t="shared" si="178"/>
        <v>0</v>
      </c>
      <c r="Q3747" s="119">
        <f t="shared" si="179"/>
        <v>0</v>
      </c>
    </row>
    <row r="3748" spans="1:17" x14ac:dyDescent="0.2">
      <c r="A3748" s="228">
        <v>840069</v>
      </c>
      <c r="B3748" s="228" t="s">
        <v>4253</v>
      </c>
      <c r="C3748" s="228" t="s">
        <v>4204</v>
      </c>
      <c r="D3748" s="228" t="s">
        <v>3771</v>
      </c>
      <c r="E3748" s="228" t="s">
        <v>3769</v>
      </c>
      <c r="F3748" s="228" t="s">
        <v>87</v>
      </c>
      <c r="G3748" s="228" t="s">
        <v>128</v>
      </c>
      <c r="H3748" s="228">
        <v>0</v>
      </c>
      <c r="I3748" s="228">
        <v>0</v>
      </c>
      <c r="J3748" s="228">
        <v>0</v>
      </c>
      <c r="K3748" s="228">
        <v>0</v>
      </c>
      <c r="L3748" s="231">
        <v>0</v>
      </c>
      <c r="N3748" s="119" t="str">
        <f t="shared" si="177"/>
        <v>840069-SNWHT-LXL</v>
      </c>
      <c r="O3748" s="122" t="str">
        <f>IF(B3748="NET","",IF(B3748="","",IFERROR(VLOOKUP(N3748,EAN!$A:$B,2,FALSE),"MANGLER - MÅ OPPDATERE EAN-FANEN")))</f>
        <v>MANGLER - MÅ OPPDATERE EAN-FANEN</v>
      </c>
      <c r="P3748" s="119">
        <f t="shared" si="178"/>
        <v>0</v>
      </c>
      <c r="Q3748" s="119">
        <f t="shared" si="179"/>
        <v>0</v>
      </c>
    </row>
    <row r="3749" spans="1:17" x14ac:dyDescent="0.2">
      <c r="A3749" s="229">
        <v>840080</v>
      </c>
      <c r="B3749" s="228" t="s">
        <v>248</v>
      </c>
      <c r="C3749" s="228"/>
      <c r="D3749" s="228"/>
      <c r="E3749" s="228"/>
      <c r="F3749" s="228"/>
      <c r="G3749" s="228"/>
      <c r="H3749" s="229">
        <v>202226</v>
      </c>
      <c r="I3749" s="229">
        <v>202227</v>
      </c>
      <c r="J3749" s="229">
        <v>202228</v>
      </c>
      <c r="K3749" s="229">
        <v>202229</v>
      </c>
      <c r="L3749" s="232">
        <v>202234</v>
      </c>
      <c r="N3749" s="119" t="str">
        <f t="shared" si="177"/>
        <v>840080-</v>
      </c>
      <c r="O3749" s="122" t="str">
        <f>IF(B3749="NET","",IF(B3749="","",IFERROR(VLOOKUP(N3749,EAN!$A:$B,2,FALSE),"MANGLER - MÅ OPPDATERE EAN-FANEN")))</f>
        <v/>
      </c>
      <c r="P3749" s="119">
        <f t="shared" si="178"/>
        <v>202226</v>
      </c>
      <c r="Q3749" s="119">
        <f t="shared" si="179"/>
        <v>202234</v>
      </c>
    </row>
    <row r="3750" spans="1:17" x14ac:dyDescent="0.2">
      <c r="A3750" s="228">
        <v>840080</v>
      </c>
      <c r="B3750" s="228" t="s">
        <v>438</v>
      </c>
      <c r="C3750" s="228" t="s">
        <v>4204</v>
      </c>
      <c r="D3750" s="228" t="s">
        <v>249</v>
      </c>
      <c r="E3750" s="228" t="s">
        <v>240</v>
      </c>
      <c r="F3750" s="228" t="s">
        <v>85</v>
      </c>
      <c r="G3750" s="228" t="s">
        <v>128</v>
      </c>
      <c r="H3750" s="228">
        <v>0</v>
      </c>
      <c r="I3750" s="228">
        <v>0</v>
      </c>
      <c r="J3750" s="228">
        <v>0</v>
      </c>
      <c r="K3750" s="228">
        <v>0</v>
      </c>
      <c r="L3750" s="231">
        <v>0</v>
      </c>
      <c r="N3750" s="119" t="str">
        <f t="shared" si="177"/>
        <v>840080-DTBLK-SM</v>
      </c>
      <c r="O3750" s="122" t="str">
        <f>IF(B3750="NET","",IF(B3750="","",IFERROR(VLOOKUP(N3750,EAN!$A:$B,2,FALSE),"MANGLER - MÅ OPPDATERE EAN-FANEN")))</f>
        <v>MANGLER - MÅ OPPDATERE EAN-FANEN</v>
      </c>
      <c r="P3750" s="119">
        <f t="shared" si="178"/>
        <v>0</v>
      </c>
      <c r="Q3750" s="119">
        <f t="shared" si="179"/>
        <v>0</v>
      </c>
    </row>
    <row r="3751" spans="1:17" x14ac:dyDescent="0.2">
      <c r="A3751" s="228">
        <v>840080</v>
      </c>
      <c r="B3751" s="228" t="s">
        <v>438</v>
      </c>
      <c r="C3751" s="228" t="s">
        <v>4204</v>
      </c>
      <c r="D3751" s="228" t="s">
        <v>250</v>
      </c>
      <c r="E3751" s="228" t="s">
        <v>240</v>
      </c>
      <c r="F3751" s="228" t="s">
        <v>86</v>
      </c>
      <c r="G3751" s="228" t="s">
        <v>128</v>
      </c>
      <c r="H3751" s="228">
        <v>2</v>
      </c>
      <c r="I3751" s="228">
        <v>2</v>
      </c>
      <c r="J3751" s="228">
        <v>2</v>
      </c>
      <c r="K3751" s="228">
        <v>2</v>
      </c>
      <c r="L3751" s="231">
        <v>2</v>
      </c>
      <c r="N3751" s="119" t="str">
        <f t="shared" si="177"/>
        <v>840080-DTBLK-ML</v>
      </c>
      <c r="O3751" s="122" t="str">
        <f>IF(B3751="NET","",IF(B3751="","",IFERROR(VLOOKUP(N3751,EAN!$A:$B,2,FALSE),"MANGLER - MÅ OPPDATERE EAN-FANEN")))</f>
        <v>MANGLER - MÅ OPPDATERE EAN-FANEN</v>
      </c>
      <c r="P3751" s="119">
        <f t="shared" si="178"/>
        <v>2</v>
      </c>
      <c r="Q3751" s="119">
        <f t="shared" si="179"/>
        <v>2</v>
      </c>
    </row>
    <row r="3752" spans="1:17" x14ac:dyDescent="0.2">
      <c r="A3752" s="228">
        <v>840080</v>
      </c>
      <c r="B3752" s="228" t="s">
        <v>438</v>
      </c>
      <c r="C3752" s="228" t="s">
        <v>4204</v>
      </c>
      <c r="D3752" s="228" t="s">
        <v>251</v>
      </c>
      <c r="E3752" s="228" t="s">
        <v>240</v>
      </c>
      <c r="F3752" s="228" t="s">
        <v>87</v>
      </c>
      <c r="G3752" s="228" t="s">
        <v>128</v>
      </c>
      <c r="H3752" s="228">
        <v>0</v>
      </c>
      <c r="I3752" s="228">
        <v>0</v>
      </c>
      <c r="J3752" s="228">
        <v>0</v>
      </c>
      <c r="K3752" s="228">
        <v>0</v>
      </c>
      <c r="L3752" s="231">
        <v>0</v>
      </c>
      <c r="N3752" s="119" t="str">
        <f t="shared" si="177"/>
        <v>840080-DTBLK-LXL</v>
      </c>
      <c r="O3752" s="122" t="str">
        <f>IF(B3752="NET","",IF(B3752="","",IFERROR(VLOOKUP(N3752,EAN!$A:$B,2,FALSE),"MANGLER - MÅ OPPDATERE EAN-FANEN")))</f>
        <v>MANGLER - MÅ OPPDATERE EAN-FANEN</v>
      </c>
      <c r="P3752" s="119">
        <f t="shared" si="178"/>
        <v>0</v>
      </c>
      <c r="Q3752" s="119">
        <f t="shared" si="179"/>
        <v>0</v>
      </c>
    </row>
    <row r="3753" spans="1:17" x14ac:dyDescent="0.2">
      <c r="A3753" s="228">
        <v>840080</v>
      </c>
      <c r="B3753" s="228" t="s">
        <v>438</v>
      </c>
      <c r="C3753" s="228" t="s">
        <v>4204</v>
      </c>
      <c r="D3753" s="228" t="s">
        <v>3748</v>
      </c>
      <c r="E3753" s="228" t="s">
        <v>3749</v>
      </c>
      <c r="F3753" s="228" t="s">
        <v>85</v>
      </c>
      <c r="G3753" s="228" t="s">
        <v>504</v>
      </c>
      <c r="H3753" s="228">
        <v>0</v>
      </c>
      <c r="I3753" s="228">
        <v>0</v>
      </c>
      <c r="J3753" s="228">
        <v>0</v>
      </c>
      <c r="K3753" s="228">
        <v>0</v>
      </c>
      <c r="L3753" s="231">
        <v>0</v>
      </c>
      <c r="N3753" s="119" t="str">
        <f t="shared" si="177"/>
        <v>840080-GLCOE-SM</v>
      </c>
      <c r="O3753" s="122" t="str">
        <f>IF(B3753="NET","",IF(B3753="","",IFERROR(VLOOKUP(N3753,EAN!$A:$B,2,FALSE),"MANGLER - MÅ OPPDATERE EAN-FANEN")))</f>
        <v>MANGLER - MÅ OPPDATERE EAN-FANEN</v>
      </c>
      <c r="P3753" s="119">
        <f t="shared" si="178"/>
        <v>0</v>
      </c>
      <c r="Q3753" s="119">
        <f t="shared" si="179"/>
        <v>0</v>
      </c>
    </row>
    <row r="3754" spans="1:17" x14ac:dyDescent="0.2">
      <c r="A3754" s="228">
        <v>840080</v>
      </c>
      <c r="B3754" s="228" t="s">
        <v>438</v>
      </c>
      <c r="C3754" s="228" t="s">
        <v>4204</v>
      </c>
      <c r="D3754" s="228" t="s">
        <v>3750</v>
      </c>
      <c r="E3754" s="228" t="s">
        <v>3749</v>
      </c>
      <c r="F3754" s="228" t="s">
        <v>86</v>
      </c>
      <c r="G3754" s="228" t="s">
        <v>504</v>
      </c>
      <c r="H3754" s="228">
        <v>0</v>
      </c>
      <c r="I3754" s="228">
        <v>0</v>
      </c>
      <c r="J3754" s="228">
        <v>0</v>
      </c>
      <c r="K3754" s="228">
        <v>0</v>
      </c>
      <c r="L3754" s="231">
        <v>0</v>
      </c>
      <c r="N3754" s="119" t="str">
        <f t="shared" si="177"/>
        <v>840080-GLCOE-ML</v>
      </c>
      <c r="O3754" s="122" t="str">
        <f>IF(B3754="NET","",IF(B3754="","",IFERROR(VLOOKUP(N3754,EAN!$A:$B,2,FALSE),"MANGLER - MÅ OPPDATERE EAN-FANEN")))</f>
        <v>MANGLER - MÅ OPPDATERE EAN-FANEN</v>
      </c>
      <c r="P3754" s="119">
        <f t="shared" si="178"/>
        <v>0</v>
      </c>
      <c r="Q3754" s="119">
        <f t="shared" si="179"/>
        <v>0</v>
      </c>
    </row>
    <row r="3755" spans="1:17" x14ac:dyDescent="0.2">
      <c r="A3755" s="228">
        <v>840080</v>
      </c>
      <c r="B3755" s="228" t="s">
        <v>438</v>
      </c>
      <c r="C3755" s="228" t="s">
        <v>4204</v>
      </c>
      <c r="D3755" s="228" t="s">
        <v>3751</v>
      </c>
      <c r="E3755" s="228" t="s">
        <v>3749</v>
      </c>
      <c r="F3755" s="228" t="s">
        <v>87</v>
      </c>
      <c r="G3755" s="228" t="s">
        <v>504</v>
      </c>
      <c r="H3755" s="228">
        <v>0</v>
      </c>
      <c r="I3755" s="228">
        <v>0</v>
      </c>
      <c r="J3755" s="228">
        <v>0</v>
      </c>
      <c r="K3755" s="228">
        <v>0</v>
      </c>
      <c r="L3755" s="231">
        <v>0</v>
      </c>
      <c r="N3755" s="119" t="str">
        <f t="shared" si="177"/>
        <v>840080-GLCOE-LXL</v>
      </c>
      <c r="O3755" s="122" t="str">
        <f>IF(B3755="NET","",IF(B3755="","",IFERROR(VLOOKUP(N3755,EAN!$A:$B,2,FALSE),"MANGLER - MÅ OPPDATERE EAN-FANEN")))</f>
        <v>MANGLER - MÅ OPPDATERE EAN-FANEN</v>
      </c>
      <c r="P3755" s="119">
        <f t="shared" si="178"/>
        <v>0</v>
      </c>
      <c r="Q3755" s="119">
        <f t="shared" si="179"/>
        <v>0</v>
      </c>
    </row>
    <row r="3756" spans="1:17" x14ac:dyDescent="0.2">
      <c r="A3756" s="228">
        <v>840080</v>
      </c>
      <c r="B3756" s="228" t="s">
        <v>438</v>
      </c>
      <c r="C3756" s="228" t="s">
        <v>4204</v>
      </c>
      <c r="D3756" s="228" t="s">
        <v>3752</v>
      </c>
      <c r="E3756" s="228" t="s">
        <v>3753</v>
      </c>
      <c r="F3756" s="228" t="s">
        <v>85</v>
      </c>
      <c r="G3756" s="228" t="s">
        <v>504</v>
      </c>
      <c r="H3756" s="228">
        <v>4</v>
      </c>
      <c r="I3756" s="228">
        <v>4</v>
      </c>
      <c r="J3756" s="228">
        <v>4</v>
      </c>
      <c r="K3756" s="228">
        <v>4</v>
      </c>
      <c r="L3756" s="231">
        <v>4</v>
      </c>
      <c r="N3756" s="119" t="str">
        <f t="shared" si="177"/>
        <v>840080-GSFOE-SM</v>
      </c>
      <c r="O3756" s="122" t="str">
        <f>IF(B3756="NET","",IF(B3756="","",IFERROR(VLOOKUP(N3756,EAN!$A:$B,2,FALSE),"MANGLER - MÅ OPPDATERE EAN-FANEN")))</f>
        <v>MANGLER - MÅ OPPDATERE EAN-FANEN</v>
      </c>
      <c r="P3756" s="119">
        <f t="shared" si="178"/>
        <v>4</v>
      </c>
      <c r="Q3756" s="119">
        <f t="shared" si="179"/>
        <v>4</v>
      </c>
    </row>
    <row r="3757" spans="1:17" x14ac:dyDescent="0.2">
      <c r="A3757" s="228">
        <v>840080</v>
      </c>
      <c r="B3757" s="228" t="s">
        <v>438</v>
      </c>
      <c r="C3757" s="228" t="s">
        <v>4204</v>
      </c>
      <c r="D3757" s="228" t="s">
        <v>3754</v>
      </c>
      <c r="E3757" s="228" t="s">
        <v>3753</v>
      </c>
      <c r="F3757" s="228" t="s">
        <v>86</v>
      </c>
      <c r="G3757" s="228" t="s">
        <v>504</v>
      </c>
      <c r="H3757" s="228">
        <v>6</v>
      </c>
      <c r="I3757" s="228">
        <v>6</v>
      </c>
      <c r="J3757" s="228">
        <v>6</v>
      </c>
      <c r="K3757" s="228">
        <v>6</v>
      </c>
      <c r="L3757" s="231">
        <v>6</v>
      </c>
      <c r="N3757" s="119" t="str">
        <f t="shared" si="177"/>
        <v>840080-GSFOE-ML</v>
      </c>
      <c r="O3757" s="122" t="str">
        <f>IF(B3757="NET","",IF(B3757="","",IFERROR(VLOOKUP(N3757,EAN!$A:$B,2,FALSE),"MANGLER - MÅ OPPDATERE EAN-FANEN")))</f>
        <v>MANGLER - MÅ OPPDATERE EAN-FANEN</v>
      </c>
      <c r="P3757" s="119">
        <f t="shared" si="178"/>
        <v>6</v>
      </c>
      <c r="Q3757" s="119">
        <f t="shared" si="179"/>
        <v>6</v>
      </c>
    </row>
    <row r="3758" spans="1:17" x14ac:dyDescent="0.2">
      <c r="A3758" s="228">
        <v>840080</v>
      </c>
      <c r="B3758" s="228" t="s">
        <v>438</v>
      </c>
      <c r="C3758" s="228" t="s">
        <v>4204</v>
      </c>
      <c r="D3758" s="228" t="s">
        <v>3755</v>
      </c>
      <c r="E3758" s="228" t="s">
        <v>3753</v>
      </c>
      <c r="F3758" s="228" t="s">
        <v>87</v>
      </c>
      <c r="G3758" s="228" t="s">
        <v>504</v>
      </c>
      <c r="H3758" s="228">
        <v>0</v>
      </c>
      <c r="I3758" s="228">
        <v>0</v>
      </c>
      <c r="J3758" s="228">
        <v>0</v>
      </c>
      <c r="K3758" s="228">
        <v>0</v>
      </c>
      <c r="L3758" s="231">
        <v>0</v>
      </c>
      <c r="N3758" s="119" t="str">
        <f t="shared" si="177"/>
        <v>840080-GSFOE-LXL</v>
      </c>
      <c r="O3758" s="122" t="str">
        <f>IF(B3758="NET","",IF(B3758="","",IFERROR(VLOOKUP(N3758,EAN!$A:$B,2,FALSE),"MANGLER - MÅ OPPDATERE EAN-FANEN")))</f>
        <v>MANGLER - MÅ OPPDATERE EAN-FANEN</v>
      </c>
      <c r="P3758" s="119">
        <f t="shared" si="178"/>
        <v>0</v>
      </c>
      <c r="Q3758" s="119">
        <f t="shared" si="179"/>
        <v>0</v>
      </c>
    </row>
    <row r="3759" spans="1:17" x14ac:dyDescent="0.2">
      <c r="A3759" s="228">
        <v>840080</v>
      </c>
      <c r="B3759" s="228" t="s">
        <v>438</v>
      </c>
      <c r="C3759" s="228" t="s">
        <v>4204</v>
      </c>
      <c r="D3759" s="228" t="s">
        <v>256</v>
      </c>
      <c r="E3759" s="228" t="s">
        <v>241</v>
      </c>
      <c r="F3759" s="228" t="s">
        <v>85</v>
      </c>
      <c r="G3759" s="228" t="s">
        <v>504</v>
      </c>
      <c r="H3759" s="228">
        <v>0</v>
      </c>
      <c r="I3759" s="228">
        <v>0</v>
      </c>
      <c r="J3759" s="228">
        <v>0</v>
      </c>
      <c r="K3759" s="228">
        <v>0</v>
      </c>
      <c r="L3759" s="231">
        <v>0</v>
      </c>
      <c r="N3759" s="119" t="str">
        <f t="shared" si="177"/>
        <v>840080-GSWHT-SM</v>
      </c>
      <c r="O3759" s="122" t="str">
        <f>IF(B3759="NET","",IF(B3759="","",IFERROR(VLOOKUP(N3759,EAN!$A:$B,2,FALSE),"MANGLER - MÅ OPPDATERE EAN-FANEN")))</f>
        <v>MANGLER - MÅ OPPDATERE EAN-FANEN</v>
      </c>
      <c r="P3759" s="119">
        <f t="shared" si="178"/>
        <v>0</v>
      </c>
      <c r="Q3759" s="119">
        <f t="shared" si="179"/>
        <v>0</v>
      </c>
    </row>
    <row r="3760" spans="1:17" x14ac:dyDescent="0.2">
      <c r="A3760" s="228">
        <v>840080</v>
      </c>
      <c r="B3760" s="228" t="s">
        <v>438</v>
      </c>
      <c r="C3760" s="228" t="s">
        <v>4204</v>
      </c>
      <c r="D3760" s="228" t="s">
        <v>257</v>
      </c>
      <c r="E3760" s="228" t="s">
        <v>241</v>
      </c>
      <c r="F3760" s="228" t="s">
        <v>86</v>
      </c>
      <c r="G3760" s="228" t="s">
        <v>504</v>
      </c>
      <c r="H3760" s="228">
        <v>0</v>
      </c>
      <c r="I3760" s="228">
        <v>0</v>
      </c>
      <c r="J3760" s="228">
        <v>0</v>
      </c>
      <c r="K3760" s="228">
        <v>0</v>
      </c>
      <c r="L3760" s="231">
        <v>0</v>
      </c>
      <c r="N3760" s="119" t="str">
        <f t="shared" si="177"/>
        <v>840080-GSWHT-ML</v>
      </c>
      <c r="O3760" s="122" t="str">
        <f>IF(B3760="NET","",IF(B3760="","",IFERROR(VLOOKUP(N3760,EAN!$A:$B,2,FALSE),"MANGLER - MÅ OPPDATERE EAN-FANEN")))</f>
        <v>MANGLER - MÅ OPPDATERE EAN-FANEN</v>
      </c>
      <c r="P3760" s="119">
        <f t="shared" si="178"/>
        <v>0</v>
      </c>
      <c r="Q3760" s="119">
        <f t="shared" si="179"/>
        <v>0</v>
      </c>
    </row>
    <row r="3761" spans="1:17" x14ac:dyDescent="0.2">
      <c r="A3761" s="228">
        <v>840080</v>
      </c>
      <c r="B3761" s="228" t="s">
        <v>438</v>
      </c>
      <c r="C3761" s="228" t="s">
        <v>4204</v>
      </c>
      <c r="D3761" s="228" t="s">
        <v>258</v>
      </c>
      <c r="E3761" s="228" t="s">
        <v>241</v>
      </c>
      <c r="F3761" s="228" t="s">
        <v>87</v>
      </c>
      <c r="G3761" s="228" t="s">
        <v>504</v>
      </c>
      <c r="H3761" s="228">
        <v>0</v>
      </c>
      <c r="I3761" s="228">
        <v>0</v>
      </c>
      <c r="J3761" s="228">
        <v>0</v>
      </c>
      <c r="K3761" s="228">
        <v>0</v>
      </c>
      <c r="L3761" s="231">
        <v>0</v>
      </c>
      <c r="N3761" s="119" t="str">
        <f t="shared" si="177"/>
        <v>840080-GSWHT-LXL</v>
      </c>
      <c r="O3761" s="122" t="str">
        <f>IF(B3761="NET","",IF(B3761="","",IFERROR(VLOOKUP(N3761,EAN!$A:$B,2,FALSE),"MANGLER - MÅ OPPDATERE EAN-FANEN")))</f>
        <v>MANGLER - MÅ OPPDATERE EAN-FANEN</v>
      </c>
      <c r="P3761" s="119">
        <f t="shared" si="178"/>
        <v>0</v>
      </c>
      <c r="Q3761" s="119">
        <f t="shared" si="179"/>
        <v>0</v>
      </c>
    </row>
    <row r="3762" spans="1:17" x14ac:dyDescent="0.2">
      <c r="A3762" s="228">
        <v>840080</v>
      </c>
      <c r="B3762" s="228" t="s">
        <v>438</v>
      </c>
      <c r="C3762" s="228" t="s">
        <v>4204</v>
      </c>
      <c r="D3762" s="228" t="s">
        <v>3543</v>
      </c>
      <c r="E3762" s="228" t="s">
        <v>3544</v>
      </c>
      <c r="F3762" s="228" t="s">
        <v>85</v>
      </c>
      <c r="G3762" s="228" t="s">
        <v>128</v>
      </c>
      <c r="H3762" s="228">
        <v>0</v>
      </c>
      <c r="I3762" s="228">
        <v>0</v>
      </c>
      <c r="J3762" s="228">
        <v>0</v>
      </c>
      <c r="K3762" s="228">
        <v>0</v>
      </c>
      <c r="L3762" s="231">
        <v>0</v>
      </c>
      <c r="N3762" s="119" t="str">
        <f t="shared" si="177"/>
        <v>840080-MASEM-SM</v>
      </c>
      <c r="O3762" s="122" t="str">
        <f>IF(B3762="NET","",IF(B3762="","",IFERROR(VLOOKUP(N3762,EAN!$A:$B,2,FALSE),"MANGLER - MÅ OPPDATERE EAN-FANEN")))</f>
        <v>MANGLER - MÅ OPPDATERE EAN-FANEN</v>
      </c>
      <c r="P3762" s="119">
        <f t="shared" si="178"/>
        <v>0</v>
      </c>
      <c r="Q3762" s="119">
        <f t="shared" si="179"/>
        <v>0</v>
      </c>
    </row>
    <row r="3763" spans="1:17" x14ac:dyDescent="0.2">
      <c r="A3763" s="228">
        <v>840080</v>
      </c>
      <c r="B3763" s="228" t="s">
        <v>438</v>
      </c>
      <c r="C3763" s="228" t="s">
        <v>4204</v>
      </c>
      <c r="D3763" s="228" t="s">
        <v>3545</v>
      </c>
      <c r="E3763" s="228" t="s">
        <v>3544</v>
      </c>
      <c r="F3763" s="228" t="s">
        <v>86</v>
      </c>
      <c r="G3763" s="228" t="s">
        <v>128</v>
      </c>
      <c r="H3763" s="228">
        <v>0</v>
      </c>
      <c r="I3763" s="228">
        <v>0</v>
      </c>
      <c r="J3763" s="228">
        <v>0</v>
      </c>
      <c r="K3763" s="228">
        <v>0</v>
      </c>
      <c r="L3763" s="231">
        <v>0</v>
      </c>
      <c r="N3763" s="119" t="str">
        <f t="shared" si="177"/>
        <v>840080-MASEM-ML</v>
      </c>
      <c r="O3763" s="122" t="str">
        <f>IF(B3763="NET","",IF(B3763="","",IFERROR(VLOOKUP(N3763,EAN!$A:$B,2,FALSE),"MANGLER - MÅ OPPDATERE EAN-FANEN")))</f>
        <v>MANGLER - MÅ OPPDATERE EAN-FANEN</v>
      </c>
      <c r="P3763" s="119">
        <f t="shared" si="178"/>
        <v>0</v>
      </c>
      <c r="Q3763" s="119">
        <f t="shared" si="179"/>
        <v>0</v>
      </c>
    </row>
    <row r="3764" spans="1:17" x14ac:dyDescent="0.2">
      <c r="A3764" s="228">
        <v>840080</v>
      </c>
      <c r="B3764" s="228" t="s">
        <v>438</v>
      </c>
      <c r="C3764" s="228" t="s">
        <v>4204</v>
      </c>
      <c r="D3764" s="228" t="s">
        <v>3546</v>
      </c>
      <c r="E3764" s="228" t="s">
        <v>3544</v>
      </c>
      <c r="F3764" s="228" t="s">
        <v>87</v>
      </c>
      <c r="G3764" s="228" t="s">
        <v>128</v>
      </c>
      <c r="H3764" s="228">
        <v>0</v>
      </c>
      <c r="I3764" s="228">
        <v>0</v>
      </c>
      <c r="J3764" s="228">
        <v>0</v>
      </c>
      <c r="K3764" s="228">
        <v>0</v>
      </c>
      <c r="L3764" s="231">
        <v>0</v>
      </c>
      <c r="N3764" s="119" t="str">
        <f t="shared" si="177"/>
        <v>840080-MASEM-LXL</v>
      </c>
      <c r="O3764" s="122" t="str">
        <f>IF(B3764="NET","",IF(B3764="","",IFERROR(VLOOKUP(N3764,EAN!$A:$B,2,FALSE),"MANGLER - MÅ OPPDATERE EAN-FANEN")))</f>
        <v>MANGLER - MÅ OPPDATERE EAN-FANEN</v>
      </c>
      <c r="P3764" s="119">
        <f t="shared" si="178"/>
        <v>0</v>
      </c>
      <c r="Q3764" s="119">
        <f t="shared" si="179"/>
        <v>0</v>
      </c>
    </row>
    <row r="3765" spans="1:17" x14ac:dyDescent="0.2">
      <c r="A3765" s="228">
        <v>840080</v>
      </c>
      <c r="B3765" s="228" t="s">
        <v>438</v>
      </c>
      <c r="C3765" s="228" t="s">
        <v>4204</v>
      </c>
      <c r="D3765" s="228" t="s">
        <v>3551</v>
      </c>
      <c r="E3765" s="228" t="s">
        <v>3552</v>
      </c>
      <c r="F3765" s="228" t="s">
        <v>85</v>
      </c>
      <c r="G3765" s="228" t="s">
        <v>128</v>
      </c>
      <c r="H3765" s="228">
        <v>10</v>
      </c>
      <c r="I3765" s="228">
        <v>10</v>
      </c>
      <c r="J3765" s="228">
        <v>10</v>
      </c>
      <c r="K3765" s="228">
        <v>10</v>
      </c>
      <c r="L3765" s="231">
        <v>10</v>
      </c>
      <c r="N3765" s="119" t="str">
        <f t="shared" si="177"/>
        <v>840080-MBBLU-SM</v>
      </c>
      <c r="O3765" s="122" t="str">
        <f>IF(B3765="NET","",IF(B3765="","",IFERROR(VLOOKUP(N3765,EAN!$A:$B,2,FALSE),"MANGLER - MÅ OPPDATERE EAN-FANEN")))</f>
        <v>MANGLER - MÅ OPPDATERE EAN-FANEN</v>
      </c>
      <c r="P3765" s="119">
        <f t="shared" si="178"/>
        <v>10</v>
      </c>
      <c r="Q3765" s="119">
        <f t="shared" si="179"/>
        <v>10</v>
      </c>
    </row>
    <row r="3766" spans="1:17" x14ac:dyDescent="0.2">
      <c r="A3766" s="228">
        <v>840080</v>
      </c>
      <c r="B3766" s="228" t="s">
        <v>438</v>
      </c>
      <c r="C3766" s="228" t="s">
        <v>4204</v>
      </c>
      <c r="D3766" s="228" t="s">
        <v>3553</v>
      </c>
      <c r="E3766" s="228" t="s">
        <v>3552</v>
      </c>
      <c r="F3766" s="228" t="s">
        <v>86</v>
      </c>
      <c r="G3766" s="228" t="s">
        <v>128</v>
      </c>
      <c r="H3766" s="228">
        <v>20</v>
      </c>
      <c r="I3766" s="228">
        <v>20</v>
      </c>
      <c r="J3766" s="228">
        <v>20</v>
      </c>
      <c r="K3766" s="228">
        <v>20</v>
      </c>
      <c r="L3766" s="231">
        <v>20</v>
      </c>
      <c r="N3766" s="119" t="str">
        <f t="shared" si="177"/>
        <v>840080-MBBLU-ML</v>
      </c>
      <c r="O3766" s="122" t="str">
        <f>IF(B3766="NET","",IF(B3766="","",IFERROR(VLOOKUP(N3766,EAN!$A:$B,2,FALSE),"MANGLER - MÅ OPPDATERE EAN-FANEN")))</f>
        <v>MANGLER - MÅ OPPDATERE EAN-FANEN</v>
      </c>
      <c r="P3766" s="119">
        <f t="shared" si="178"/>
        <v>20</v>
      </c>
      <c r="Q3766" s="119">
        <f t="shared" si="179"/>
        <v>20</v>
      </c>
    </row>
    <row r="3767" spans="1:17" x14ac:dyDescent="0.2">
      <c r="A3767" s="228">
        <v>840080</v>
      </c>
      <c r="B3767" s="228" t="s">
        <v>438</v>
      </c>
      <c r="C3767" s="228" t="s">
        <v>4204</v>
      </c>
      <c r="D3767" s="228" t="s">
        <v>3554</v>
      </c>
      <c r="E3767" s="228" t="s">
        <v>3552</v>
      </c>
      <c r="F3767" s="228" t="s">
        <v>87</v>
      </c>
      <c r="G3767" s="228" t="s">
        <v>128</v>
      </c>
      <c r="H3767" s="228">
        <v>43</v>
      </c>
      <c r="I3767" s="228">
        <v>43</v>
      </c>
      <c r="J3767" s="228">
        <v>43</v>
      </c>
      <c r="K3767" s="228">
        <v>43</v>
      </c>
      <c r="L3767" s="231">
        <v>43</v>
      </c>
      <c r="N3767" s="119" t="str">
        <f t="shared" si="177"/>
        <v>840080-MBBLU-LXL</v>
      </c>
      <c r="O3767" s="122" t="str">
        <f>IF(B3767="NET","",IF(B3767="","",IFERROR(VLOOKUP(N3767,EAN!$A:$B,2,FALSE),"MANGLER - MÅ OPPDATERE EAN-FANEN")))</f>
        <v>MANGLER - MÅ OPPDATERE EAN-FANEN</v>
      </c>
      <c r="P3767" s="119">
        <f t="shared" si="178"/>
        <v>43</v>
      </c>
      <c r="Q3767" s="119">
        <f t="shared" si="179"/>
        <v>43</v>
      </c>
    </row>
    <row r="3768" spans="1:17" x14ac:dyDescent="0.2">
      <c r="A3768" s="228">
        <v>840080</v>
      </c>
      <c r="B3768" s="228" t="s">
        <v>438</v>
      </c>
      <c r="C3768" s="228" t="s">
        <v>4204</v>
      </c>
      <c r="D3768" s="228" t="s">
        <v>3756</v>
      </c>
      <c r="E3768" s="228" t="s">
        <v>3757</v>
      </c>
      <c r="F3768" s="228" t="s">
        <v>85</v>
      </c>
      <c r="G3768" s="228" t="s">
        <v>504</v>
      </c>
      <c r="H3768" s="228">
        <v>12</v>
      </c>
      <c r="I3768" s="228">
        <v>12</v>
      </c>
      <c r="J3768" s="228">
        <v>12</v>
      </c>
      <c r="K3768" s="228">
        <v>12</v>
      </c>
      <c r="L3768" s="231">
        <v>12</v>
      </c>
      <c r="N3768" s="119" t="str">
        <f t="shared" si="177"/>
        <v>840080-MBGRY-SM</v>
      </c>
      <c r="O3768" s="122" t="str">
        <f>IF(B3768="NET","",IF(B3768="","",IFERROR(VLOOKUP(N3768,EAN!$A:$B,2,FALSE),"MANGLER - MÅ OPPDATERE EAN-FANEN")))</f>
        <v>MANGLER - MÅ OPPDATERE EAN-FANEN</v>
      </c>
      <c r="P3768" s="119">
        <f t="shared" si="178"/>
        <v>12</v>
      </c>
      <c r="Q3768" s="119">
        <f t="shared" si="179"/>
        <v>12</v>
      </c>
    </row>
    <row r="3769" spans="1:17" x14ac:dyDescent="0.2">
      <c r="A3769" s="228">
        <v>840080</v>
      </c>
      <c r="B3769" s="228" t="s">
        <v>438</v>
      </c>
      <c r="C3769" s="228" t="s">
        <v>4204</v>
      </c>
      <c r="D3769" s="228" t="s">
        <v>3758</v>
      </c>
      <c r="E3769" s="228" t="s">
        <v>3757</v>
      </c>
      <c r="F3769" s="228" t="s">
        <v>86</v>
      </c>
      <c r="G3769" s="228" t="s">
        <v>504</v>
      </c>
      <c r="H3769" s="228">
        <v>0</v>
      </c>
      <c r="I3769" s="228">
        <v>0</v>
      </c>
      <c r="J3769" s="228">
        <v>0</v>
      </c>
      <c r="K3769" s="228">
        <v>0</v>
      </c>
      <c r="L3769" s="231">
        <v>0</v>
      </c>
      <c r="N3769" s="119" t="str">
        <f t="shared" si="177"/>
        <v>840080-MBGRY-ML</v>
      </c>
      <c r="O3769" s="122" t="str">
        <f>IF(B3769="NET","",IF(B3769="","",IFERROR(VLOOKUP(N3769,EAN!$A:$B,2,FALSE),"MANGLER - MÅ OPPDATERE EAN-FANEN")))</f>
        <v>MANGLER - MÅ OPPDATERE EAN-FANEN</v>
      </c>
      <c r="P3769" s="119">
        <f t="shared" si="178"/>
        <v>0</v>
      </c>
      <c r="Q3769" s="119">
        <f t="shared" si="179"/>
        <v>0</v>
      </c>
    </row>
    <row r="3770" spans="1:17" x14ac:dyDescent="0.2">
      <c r="A3770" s="228">
        <v>840080</v>
      </c>
      <c r="B3770" s="228" t="s">
        <v>438</v>
      </c>
      <c r="C3770" s="228" t="s">
        <v>4204</v>
      </c>
      <c r="D3770" s="228" t="s">
        <v>3759</v>
      </c>
      <c r="E3770" s="228" t="s">
        <v>3757</v>
      </c>
      <c r="F3770" s="228" t="s">
        <v>87</v>
      </c>
      <c r="G3770" s="228" t="s">
        <v>504</v>
      </c>
      <c r="H3770" s="228">
        <v>0</v>
      </c>
      <c r="I3770" s="228">
        <v>0</v>
      </c>
      <c r="J3770" s="228">
        <v>0</v>
      </c>
      <c r="K3770" s="228">
        <v>0</v>
      </c>
      <c r="L3770" s="231">
        <v>0</v>
      </c>
      <c r="N3770" s="119" t="str">
        <f t="shared" si="177"/>
        <v>840080-MBGRY-LXL</v>
      </c>
      <c r="O3770" s="122" t="str">
        <f>IF(B3770="NET","",IF(B3770="","",IFERROR(VLOOKUP(N3770,EAN!$A:$B,2,FALSE),"MANGLER - MÅ OPPDATERE EAN-FANEN")))</f>
        <v>MANGLER - MÅ OPPDATERE EAN-FANEN</v>
      </c>
      <c r="P3770" s="119">
        <f t="shared" si="178"/>
        <v>0</v>
      </c>
      <c r="Q3770" s="119">
        <f t="shared" si="179"/>
        <v>0</v>
      </c>
    </row>
    <row r="3771" spans="1:17" x14ac:dyDescent="0.2">
      <c r="A3771" s="228">
        <v>840080</v>
      </c>
      <c r="B3771" s="228" t="s">
        <v>438</v>
      </c>
      <c r="C3771" s="228" t="s">
        <v>4204</v>
      </c>
      <c r="D3771" s="228" t="s">
        <v>2373</v>
      </c>
      <c r="E3771" s="228" t="s">
        <v>4350</v>
      </c>
      <c r="F3771" s="228" t="s">
        <v>85</v>
      </c>
      <c r="G3771" s="228" t="s">
        <v>128</v>
      </c>
      <c r="H3771" s="228">
        <v>0</v>
      </c>
      <c r="I3771" s="228">
        <v>0</v>
      </c>
      <c r="J3771" s="228">
        <v>0</v>
      </c>
      <c r="K3771" s="228">
        <v>0</v>
      </c>
      <c r="L3771" s="231">
        <v>0</v>
      </c>
      <c r="N3771" s="119" t="str">
        <f t="shared" si="177"/>
        <v>840080-MBUOE-SM</v>
      </c>
      <c r="O3771" s="122" t="str">
        <f>IF(B3771="NET","",IF(B3771="","",IFERROR(VLOOKUP(N3771,EAN!$A:$B,2,FALSE),"MANGLER - MÅ OPPDATERE EAN-FANEN")))</f>
        <v>MANGLER - MÅ OPPDATERE EAN-FANEN</v>
      </c>
      <c r="P3771" s="119">
        <f t="shared" si="178"/>
        <v>0</v>
      </c>
      <c r="Q3771" s="119">
        <f t="shared" si="179"/>
        <v>0</v>
      </c>
    </row>
    <row r="3772" spans="1:17" x14ac:dyDescent="0.2">
      <c r="A3772" s="228">
        <v>840080</v>
      </c>
      <c r="B3772" s="228" t="s">
        <v>438</v>
      </c>
      <c r="C3772" s="228" t="s">
        <v>4204</v>
      </c>
      <c r="D3772" s="228" t="s">
        <v>2374</v>
      </c>
      <c r="E3772" s="228" t="s">
        <v>4350</v>
      </c>
      <c r="F3772" s="228" t="s">
        <v>86</v>
      </c>
      <c r="G3772" s="228" t="s">
        <v>128</v>
      </c>
      <c r="H3772" s="228">
        <v>0</v>
      </c>
      <c r="I3772" s="228">
        <v>0</v>
      </c>
      <c r="J3772" s="228">
        <v>0</v>
      </c>
      <c r="K3772" s="228">
        <v>0</v>
      </c>
      <c r="L3772" s="231">
        <v>0</v>
      </c>
      <c r="N3772" s="119" t="str">
        <f t="shared" si="177"/>
        <v>840080-MBUOE-ML</v>
      </c>
      <c r="O3772" s="122" t="str">
        <f>IF(B3772="NET","",IF(B3772="","",IFERROR(VLOOKUP(N3772,EAN!$A:$B,2,FALSE),"MANGLER - MÅ OPPDATERE EAN-FANEN")))</f>
        <v>MANGLER - MÅ OPPDATERE EAN-FANEN</v>
      </c>
      <c r="P3772" s="119">
        <f t="shared" si="178"/>
        <v>0</v>
      </c>
      <c r="Q3772" s="119">
        <f t="shared" si="179"/>
        <v>0</v>
      </c>
    </row>
    <row r="3773" spans="1:17" x14ac:dyDescent="0.2">
      <c r="A3773" s="228">
        <v>840080</v>
      </c>
      <c r="B3773" s="228" t="s">
        <v>438</v>
      </c>
      <c r="C3773" s="228" t="s">
        <v>4204</v>
      </c>
      <c r="D3773" s="228" t="s">
        <v>2375</v>
      </c>
      <c r="E3773" s="228" t="s">
        <v>4350</v>
      </c>
      <c r="F3773" s="228" t="s">
        <v>87</v>
      </c>
      <c r="G3773" s="228" t="s">
        <v>128</v>
      </c>
      <c r="H3773" s="228">
        <v>0</v>
      </c>
      <c r="I3773" s="228">
        <v>0</v>
      </c>
      <c r="J3773" s="228">
        <v>0</v>
      </c>
      <c r="K3773" s="228">
        <v>0</v>
      </c>
      <c r="L3773" s="231">
        <v>0</v>
      </c>
      <c r="N3773" s="119" t="str">
        <f t="shared" si="177"/>
        <v>840080-MBUOE-LXL</v>
      </c>
      <c r="O3773" s="122" t="str">
        <f>IF(B3773="NET","",IF(B3773="","",IFERROR(VLOOKUP(N3773,EAN!$A:$B,2,FALSE),"MANGLER - MÅ OPPDATERE EAN-FANEN")))</f>
        <v>MANGLER - MÅ OPPDATERE EAN-FANEN</v>
      </c>
      <c r="P3773" s="119">
        <f t="shared" si="178"/>
        <v>0</v>
      </c>
      <c r="Q3773" s="119">
        <f t="shared" si="179"/>
        <v>0</v>
      </c>
    </row>
    <row r="3774" spans="1:17" x14ac:dyDescent="0.2">
      <c r="A3774" s="228">
        <v>840080</v>
      </c>
      <c r="B3774" s="228" t="s">
        <v>438</v>
      </c>
      <c r="C3774" s="228" t="s">
        <v>4204</v>
      </c>
      <c r="D3774" s="228" t="s">
        <v>527</v>
      </c>
      <c r="E3774" s="228" t="s">
        <v>89</v>
      </c>
      <c r="F3774" s="228" t="s">
        <v>85</v>
      </c>
      <c r="G3774" s="228" t="s">
        <v>504</v>
      </c>
      <c r="H3774" s="228">
        <v>0</v>
      </c>
      <c r="I3774" s="228">
        <v>0</v>
      </c>
      <c r="J3774" s="228">
        <v>0</v>
      </c>
      <c r="K3774" s="228">
        <v>0</v>
      </c>
      <c r="L3774" s="231">
        <v>0</v>
      </c>
      <c r="N3774" s="119" t="str">
        <f t="shared" si="177"/>
        <v>840080-MNAVY-SM</v>
      </c>
      <c r="O3774" s="122" t="str">
        <f>IF(B3774="NET","",IF(B3774="","",IFERROR(VLOOKUP(N3774,EAN!$A:$B,2,FALSE),"MANGLER - MÅ OPPDATERE EAN-FANEN")))</f>
        <v>MANGLER - MÅ OPPDATERE EAN-FANEN</v>
      </c>
      <c r="P3774" s="119">
        <f t="shared" si="178"/>
        <v>0</v>
      </c>
      <c r="Q3774" s="119">
        <f t="shared" si="179"/>
        <v>0</v>
      </c>
    </row>
    <row r="3775" spans="1:17" x14ac:dyDescent="0.2">
      <c r="A3775" s="228">
        <v>840080</v>
      </c>
      <c r="B3775" s="228" t="s">
        <v>438</v>
      </c>
      <c r="C3775" s="228" t="s">
        <v>4204</v>
      </c>
      <c r="D3775" s="228" t="s">
        <v>528</v>
      </c>
      <c r="E3775" s="228" t="s">
        <v>89</v>
      </c>
      <c r="F3775" s="228" t="s">
        <v>86</v>
      </c>
      <c r="G3775" s="228" t="s">
        <v>504</v>
      </c>
      <c r="H3775" s="228">
        <v>0</v>
      </c>
      <c r="I3775" s="228">
        <v>0</v>
      </c>
      <c r="J3775" s="228">
        <v>0</v>
      </c>
      <c r="K3775" s="228">
        <v>0</v>
      </c>
      <c r="L3775" s="231">
        <v>0</v>
      </c>
      <c r="N3775" s="119" t="str">
        <f t="shared" si="177"/>
        <v>840080-MNAVY-ML</v>
      </c>
      <c r="O3775" s="122" t="str">
        <f>IF(B3775="NET","",IF(B3775="","",IFERROR(VLOOKUP(N3775,EAN!$A:$B,2,FALSE),"MANGLER - MÅ OPPDATERE EAN-FANEN")))</f>
        <v>MANGLER - MÅ OPPDATERE EAN-FANEN</v>
      </c>
      <c r="P3775" s="119">
        <f t="shared" si="178"/>
        <v>0</v>
      </c>
      <c r="Q3775" s="119">
        <f t="shared" si="179"/>
        <v>0</v>
      </c>
    </row>
    <row r="3776" spans="1:17" x14ac:dyDescent="0.2">
      <c r="A3776" s="228">
        <v>840080</v>
      </c>
      <c r="B3776" s="228" t="s">
        <v>438</v>
      </c>
      <c r="C3776" s="228" t="s">
        <v>4204</v>
      </c>
      <c r="D3776" s="228" t="s">
        <v>529</v>
      </c>
      <c r="E3776" s="228" t="s">
        <v>89</v>
      </c>
      <c r="F3776" s="228" t="s">
        <v>87</v>
      </c>
      <c r="G3776" s="228" t="s">
        <v>504</v>
      </c>
      <c r="H3776" s="228">
        <v>0</v>
      </c>
      <c r="I3776" s="228">
        <v>0</v>
      </c>
      <c r="J3776" s="228">
        <v>0</v>
      </c>
      <c r="K3776" s="228">
        <v>0</v>
      </c>
      <c r="L3776" s="231">
        <v>0</v>
      </c>
      <c r="N3776" s="119" t="str">
        <f t="shared" si="177"/>
        <v>840080-MNAVY-LXL</v>
      </c>
      <c r="O3776" s="122" t="str">
        <f>IF(B3776="NET","",IF(B3776="","",IFERROR(VLOOKUP(N3776,EAN!$A:$B,2,FALSE),"MANGLER - MÅ OPPDATERE EAN-FANEN")))</f>
        <v>MANGLER - MÅ OPPDATERE EAN-FANEN</v>
      </c>
      <c r="P3776" s="119">
        <f t="shared" si="178"/>
        <v>0</v>
      </c>
      <c r="Q3776" s="119">
        <f t="shared" si="179"/>
        <v>0</v>
      </c>
    </row>
    <row r="3777" spans="1:17" x14ac:dyDescent="0.2">
      <c r="A3777" s="228">
        <v>840080</v>
      </c>
      <c r="B3777" s="228" t="s">
        <v>438</v>
      </c>
      <c r="C3777" s="228" t="s">
        <v>4204</v>
      </c>
      <c r="D3777" s="228" t="s">
        <v>3584</v>
      </c>
      <c r="E3777" s="228" t="s">
        <v>3585</v>
      </c>
      <c r="F3777" s="228" t="s">
        <v>85</v>
      </c>
      <c r="G3777" s="228" t="s">
        <v>504</v>
      </c>
      <c r="H3777" s="228">
        <v>1</v>
      </c>
      <c r="I3777" s="228">
        <v>1</v>
      </c>
      <c r="J3777" s="228">
        <v>1</v>
      </c>
      <c r="K3777" s="228">
        <v>1</v>
      </c>
      <c r="L3777" s="231">
        <v>1</v>
      </c>
      <c r="N3777" s="119" t="str">
        <f t="shared" si="177"/>
        <v>840080-SGMCH-SM</v>
      </c>
      <c r="O3777" s="122" t="str">
        <f>IF(B3777="NET","",IF(B3777="","",IFERROR(VLOOKUP(N3777,EAN!$A:$B,2,FALSE),"MANGLER - MÅ OPPDATERE EAN-FANEN")))</f>
        <v>MANGLER - MÅ OPPDATERE EAN-FANEN</v>
      </c>
      <c r="P3777" s="119">
        <f t="shared" si="178"/>
        <v>1</v>
      </c>
      <c r="Q3777" s="119">
        <f t="shared" si="179"/>
        <v>1</v>
      </c>
    </row>
    <row r="3778" spans="1:17" x14ac:dyDescent="0.2">
      <c r="A3778" s="228">
        <v>840080</v>
      </c>
      <c r="B3778" s="228" t="s">
        <v>438</v>
      </c>
      <c r="C3778" s="228" t="s">
        <v>4204</v>
      </c>
      <c r="D3778" s="228" t="s">
        <v>3586</v>
      </c>
      <c r="E3778" s="228" t="s">
        <v>3585</v>
      </c>
      <c r="F3778" s="228" t="s">
        <v>86</v>
      </c>
      <c r="G3778" s="228" t="s">
        <v>504</v>
      </c>
      <c r="H3778" s="228">
        <v>0</v>
      </c>
      <c r="I3778" s="228">
        <v>0</v>
      </c>
      <c r="J3778" s="228">
        <v>0</v>
      </c>
      <c r="K3778" s="228">
        <v>0</v>
      </c>
      <c r="L3778" s="231">
        <v>0</v>
      </c>
      <c r="N3778" s="119" t="str">
        <f t="shared" si="177"/>
        <v>840080-SGMCH-ML</v>
      </c>
      <c r="O3778" s="122" t="str">
        <f>IF(B3778="NET","",IF(B3778="","",IFERROR(VLOOKUP(N3778,EAN!$A:$B,2,FALSE),"MANGLER - MÅ OPPDATERE EAN-FANEN")))</f>
        <v>MANGLER - MÅ OPPDATERE EAN-FANEN</v>
      </c>
      <c r="P3778" s="119">
        <f t="shared" si="178"/>
        <v>0</v>
      </c>
      <c r="Q3778" s="119">
        <f t="shared" si="179"/>
        <v>0</v>
      </c>
    </row>
    <row r="3779" spans="1:17" x14ac:dyDescent="0.2">
      <c r="A3779" s="228">
        <v>840080</v>
      </c>
      <c r="B3779" s="228" t="s">
        <v>438</v>
      </c>
      <c r="C3779" s="228" t="s">
        <v>4204</v>
      </c>
      <c r="D3779" s="228" t="s">
        <v>3587</v>
      </c>
      <c r="E3779" s="228" t="s">
        <v>3585</v>
      </c>
      <c r="F3779" s="228" t="s">
        <v>87</v>
      </c>
      <c r="G3779" s="228" t="s">
        <v>504</v>
      </c>
      <c r="H3779" s="228">
        <v>0</v>
      </c>
      <c r="I3779" s="228">
        <v>0</v>
      </c>
      <c r="J3779" s="228">
        <v>0</v>
      </c>
      <c r="K3779" s="228">
        <v>0</v>
      </c>
      <c r="L3779" s="231">
        <v>0</v>
      </c>
      <c r="N3779" s="119" t="str">
        <f t="shared" si="177"/>
        <v>840080-SGMCH-LXL</v>
      </c>
      <c r="O3779" s="122" t="str">
        <f>IF(B3779="NET","",IF(B3779="","",IFERROR(VLOOKUP(N3779,EAN!$A:$B,2,FALSE),"MANGLER - MÅ OPPDATERE EAN-FANEN")))</f>
        <v>MANGLER - MÅ OPPDATERE EAN-FANEN</v>
      </c>
      <c r="P3779" s="119">
        <f t="shared" si="178"/>
        <v>0</v>
      </c>
      <c r="Q3779" s="119">
        <f t="shared" si="179"/>
        <v>0</v>
      </c>
    </row>
    <row r="3780" spans="1:17" x14ac:dyDescent="0.2">
      <c r="A3780" s="229">
        <v>840081</v>
      </c>
      <c r="B3780" s="228" t="s">
        <v>248</v>
      </c>
      <c r="C3780" s="228"/>
      <c r="D3780" s="228"/>
      <c r="E3780" s="228"/>
      <c r="F3780" s="228"/>
      <c r="G3780" s="228"/>
      <c r="H3780" s="229">
        <v>202226</v>
      </c>
      <c r="I3780" s="229">
        <v>202227</v>
      </c>
      <c r="J3780" s="229">
        <v>202228</v>
      </c>
      <c r="K3780" s="229">
        <v>202229</v>
      </c>
      <c r="L3780" s="232">
        <v>202234</v>
      </c>
      <c r="N3780" s="119" t="str">
        <f t="shared" si="177"/>
        <v>840081-</v>
      </c>
      <c r="O3780" s="122" t="str">
        <f>IF(B3780="NET","",IF(B3780="","",IFERROR(VLOOKUP(N3780,EAN!$A:$B,2,FALSE),"MANGLER - MÅ OPPDATERE EAN-FANEN")))</f>
        <v/>
      </c>
      <c r="P3780" s="119">
        <f t="shared" si="178"/>
        <v>202226</v>
      </c>
      <c r="Q3780" s="119">
        <f t="shared" si="179"/>
        <v>202234</v>
      </c>
    </row>
    <row r="3781" spans="1:17" x14ac:dyDescent="0.2">
      <c r="A3781" s="228">
        <v>840081</v>
      </c>
      <c r="B3781" s="228" t="s">
        <v>439</v>
      </c>
      <c r="C3781" s="228" t="s">
        <v>4204</v>
      </c>
      <c r="D3781" s="228" t="s">
        <v>249</v>
      </c>
      <c r="E3781" s="228" t="s">
        <v>240</v>
      </c>
      <c r="F3781" s="228" t="s">
        <v>85</v>
      </c>
      <c r="G3781" s="228" t="s">
        <v>128</v>
      </c>
      <c r="H3781" s="228">
        <v>0</v>
      </c>
      <c r="I3781" s="228">
        <v>0</v>
      </c>
      <c r="J3781" s="228">
        <v>0</v>
      </c>
      <c r="K3781" s="228">
        <v>0</v>
      </c>
      <c r="L3781" s="231">
        <v>0</v>
      </c>
      <c r="N3781" s="119" t="str">
        <f t="shared" si="177"/>
        <v>840081-DTBLK-SM</v>
      </c>
      <c r="O3781" s="122" t="str">
        <f>IF(B3781="NET","",IF(B3781="","",IFERROR(VLOOKUP(N3781,EAN!$A:$B,2,FALSE),"MANGLER - MÅ OPPDATERE EAN-FANEN")))</f>
        <v>MANGLER - MÅ OPPDATERE EAN-FANEN</v>
      </c>
      <c r="P3781" s="119">
        <f t="shared" si="178"/>
        <v>0</v>
      </c>
      <c r="Q3781" s="119">
        <f t="shared" si="179"/>
        <v>0</v>
      </c>
    </row>
    <row r="3782" spans="1:17" x14ac:dyDescent="0.2">
      <c r="A3782" s="228">
        <v>840081</v>
      </c>
      <c r="B3782" s="228" t="s">
        <v>439</v>
      </c>
      <c r="C3782" s="228" t="s">
        <v>4204</v>
      </c>
      <c r="D3782" s="228" t="s">
        <v>250</v>
      </c>
      <c r="E3782" s="228" t="s">
        <v>240</v>
      </c>
      <c r="F3782" s="228" t="s">
        <v>86</v>
      </c>
      <c r="G3782" s="228" t="s">
        <v>128</v>
      </c>
      <c r="H3782" s="228">
        <v>0</v>
      </c>
      <c r="I3782" s="228">
        <v>0</v>
      </c>
      <c r="J3782" s="228">
        <v>0</v>
      </c>
      <c r="K3782" s="228">
        <v>0</v>
      </c>
      <c r="L3782" s="231">
        <v>0</v>
      </c>
      <c r="N3782" s="119" t="str">
        <f t="shared" si="177"/>
        <v>840081-DTBLK-ML</v>
      </c>
      <c r="O3782" s="122" t="str">
        <f>IF(B3782="NET","",IF(B3782="","",IFERROR(VLOOKUP(N3782,EAN!$A:$B,2,FALSE),"MANGLER - MÅ OPPDATERE EAN-FANEN")))</f>
        <v>MANGLER - MÅ OPPDATERE EAN-FANEN</v>
      </c>
      <c r="P3782" s="119">
        <f t="shared" si="178"/>
        <v>0</v>
      </c>
      <c r="Q3782" s="119">
        <f t="shared" si="179"/>
        <v>0</v>
      </c>
    </row>
    <row r="3783" spans="1:17" x14ac:dyDescent="0.2">
      <c r="A3783" s="228">
        <v>840081</v>
      </c>
      <c r="B3783" s="228" t="s">
        <v>439</v>
      </c>
      <c r="C3783" s="228" t="s">
        <v>4204</v>
      </c>
      <c r="D3783" s="228" t="s">
        <v>251</v>
      </c>
      <c r="E3783" s="228" t="s">
        <v>240</v>
      </c>
      <c r="F3783" s="228" t="s">
        <v>87</v>
      </c>
      <c r="G3783" s="228" t="s">
        <v>128</v>
      </c>
      <c r="H3783" s="228">
        <v>0</v>
      </c>
      <c r="I3783" s="228">
        <v>0</v>
      </c>
      <c r="J3783" s="228">
        <v>0</v>
      </c>
      <c r="K3783" s="228">
        <v>0</v>
      </c>
      <c r="L3783" s="231">
        <v>0</v>
      </c>
      <c r="N3783" s="119" t="str">
        <f t="shared" si="177"/>
        <v>840081-DTBLK-LXL</v>
      </c>
      <c r="O3783" s="122" t="str">
        <f>IF(B3783="NET","",IF(B3783="","",IFERROR(VLOOKUP(N3783,EAN!$A:$B,2,FALSE),"MANGLER - MÅ OPPDATERE EAN-FANEN")))</f>
        <v>MANGLER - MÅ OPPDATERE EAN-FANEN</v>
      </c>
      <c r="P3783" s="119">
        <f t="shared" si="178"/>
        <v>0</v>
      </c>
      <c r="Q3783" s="119">
        <f t="shared" si="179"/>
        <v>0</v>
      </c>
    </row>
    <row r="3784" spans="1:17" x14ac:dyDescent="0.2">
      <c r="A3784" s="228">
        <v>840081</v>
      </c>
      <c r="B3784" s="228" t="s">
        <v>439</v>
      </c>
      <c r="C3784" s="228" t="s">
        <v>4204</v>
      </c>
      <c r="D3784" s="228" t="s">
        <v>3706</v>
      </c>
      <c r="E3784" s="228" t="s">
        <v>3705</v>
      </c>
      <c r="F3784" s="228" t="s">
        <v>85</v>
      </c>
      <c r="G3784" s="228" t="s">
        <v>128</v>
      </c>
      <c r="H3784" s="228">
        <v>0</v>
      </c>
      <c r="I3784" s="228">
        <v>0</v>
      </c>
      <c r="J3784" s="228">
        <v>0</v>
      </c>
      <c r="K3784" s="228">
        <v>0</v>
      </c>
      <c r="L3784" s="231">
        <v>0</v>
      </c>
      <c r="N3784" s="119" t="str">
        <f t="shared" si="177"/>
        <v>840081-RGBLU-SM</v>
      </c>
      <c r="O3784" s="122" t="str">
        <f>IF(B3784="NET","",IF(B3784="","",IFERROR(VLOOKUP(N3784,EAN!$A:$B,2,FALSE),"MANGLER - MÅ OPPDATERE EAN-FANEN")))</f>
        <v>MANGLER - MÅ OPPDATERE EAN-FANEN</v>
      </c>
      <c r="P3784" s="119">
        <f t="shared" si="178"/>
        <v>0</v>
      </c>
      <c r="Q3784" s="119">
        <f t="shared" si="179"/>
        <v>0</v>
      </c>
    </row>
    <row r="3785" spans="1:17" x14ac:dyDescent="0.2">
      <c r="A3785" s="228">
        <v>840081</v>
      </c>
      <c r="B3785" s="228" t="s">
        <v>439</v>
      </c>
      <c r="C3785" s="228" t="s">
        <v>4204</v>
      </c>
      <c r="D3785" s="228" t="s">
        <v>3707</v>
      </c>
      <c r="E3785" s="228" t="s">
        <v>3705</v>
      </c>
      <c r="F3785" s="228" t="s">
        <v>86</v>
      </c>
      <c r="G3785" s="228" t="s">
        <v>128</v>
      </c>
      <c r="H3785" s="228">
        <v>0</v>
      </c>
      <c r="I3785" s="228">
        <v>0</v>
      </c>
      <c r="J3785" s="228">
        <v>0</v>
      </c>
      <c r="K3785" s="228">
        <v>0</v>
      </c>
      <c r="L3785" s="231">
        <v>0</v>
      </c>
      <c r="N3785" s="119" t="str">
        <f t="shared" si="177"/>
        <v>840081-RGBLU-ML</v>
      </c>
      <c r="O3785" s="122" t="str">
        <f>IF(B3785="NET","",IF(B3785="","",IFERROR(VLOOKUP(N3785,EAN!$A:$B,2,FALSE),"MANGLER - MÅ OPPDATERE EAN-FANEN")))</f>
        <v>MANGLER - MÅ OPPDATERE EAN-FANEN</v>
      </c>
      <c r="P3785" s="119">
        <f t="shared" si="178"/>
        <v>0</v>
      </c>
      <c r="Q3785" s="119">
        <f t="shared" si="179"/>
        <v>0</v>
      </c>
    </row>
    <row r="3786" spans="1:17" x14ac:dyDescent="0.2">
      <c r="A3786" s="228">
        <v>840081</v>
      </c>
      <c r="B3786" s="228" t="s">
        <v>439</v>
      </c>
      <c r="C3786" s="228" t="s">
        <v>4204</v>
      </c>
      <c r="D3786" s="228" t="s">
        <v>3708</v>
      </c>
      <c r="E3786" s="228" t="s">
        <v>3705</v>
      </c>
      <c r="F3786" s="228" t="s">
        <v>87</v>
      </c>
      <c r="G3786" s="228" t="s">
        <v>128</v>
      </c>
      <c r="H3786" s="228">
        <v>0</v>
      </c>
      <c r="I3786" s="228">
        <v>0</v>
      </c>
      <c r="J3786" s="228">
        <v>0</v>
      </c>
      <c r="K3786" s="228">
        <v>0</v>
      </c>
      <c r="L3786" s="231">
        <v>0</v>
      </c>
      <c r="N3786" s="119" t="str">
        <f t="shared" si="177"/>
        <v>840081-RGBLU-LXL</v>
      </c>
      <c r="O3786" s="122" t="str">
        <f>IF(B3786="NET","",IF(B3786="","",IFERROR(VLOOKUP(N3786,EAN!$A:$B,2,FALSE),"MANGLER - MÅ OPPDATERE EAN-FANEN")))</f>
        <v>MANGLER - MÅ OPPDATERE EAN-FANEN</v>
      </c>
      <c r="P3786" s="119">
        <f t="shared" si="178"/>
        <v>0</v>
      </c>
      <c r="Q3786" s="119">
        <f t="shared" si="179"/>
        <v>0</v>
      </c>
    </row>
    <row r="3787" spans="1:17" x14ac:dyDescent="0.2">
      <c r="A3787" s="229">
        <v>840082</v>
      </c>
      <c r="B3787" s="228" t="s">
        <v>248</v>
      </c>
      <c r="C3787" s="228"/>
      <c r="D3787" s="228"/>
      <c r="E3787" s="228"/>
      <c r="F3787" s="228"/>
      <c r="G3787" s="228"/>
      <c r="H3787" s="229">
        <v>202226</v>
      </c>
      <c r="I3787" s="229">
        <v>202227</v>
      </c>
      <c r="J3787" s="229">
        <v>202228</v>
      </c>
      <c r="K3787" s="229">
        <v>202229</v>
      </c>
      <c r="L3787" s="232">
        <v>202234</v>
      </c>
      <c r="N3787" s="119" t="str">
        <f t="shared" si="177"/>
        <v>840082-</v>
      </c>
      <c r="O3787" s="122" t="str">
        <f>IF(B3787="NET","",IF(B3787="","",IFERROR(VLOOKUP(N3787,EAN!$A:$B,2,FALSE),"MANGLER - MÅ OPPDATERE EAN-FANEN")))</f>
        <v/>
      </c>
      <c r="P3787" s="119">
        <f t="shared" si="178"/>
        <v>202226</v>
      </c>
      <c r="Q3787" s="119">
        <f t="shared" si="179"/>
        <v>202234</v>
      </c>
    </row>
    <row r="3788" spans="1:17" x14ac:dyDescent="0.2">
      <c r="A3788" s="228">
        <v>840082</v>
      </c>
      <c r="B3788" s="228" t="s">
        <v>4254</v>
      </c>
      <c r="C3788" s="228" t="s">
        <v>4204</v>
      </c>
      <c r="D3788" s="228" t="s">
        <v>249</v>
      </c>
      <c r="E3788" s="228" t="s">
        <v>240</v>
      </c>
      <c r="F3788" s="228" t="s">
        <v>85</v>
      </c>
      <c r="G3788" s="228" t="s">
        <v>128</v>
      </c>
      <c r="H3788" s="228">
        <v>0</v>
      </c>
      <c r="I3788" s="228">
        <v>0</v>
      </c>
      <c r="J3788" s="228">
        <v>0</v>
      </c>
      <c r="K3788" s="228">
        <v>0</v>
      </c>
      <c r="L3788" s="231">
        <v>0</v>
      </c>
      <c r="N3788" s="119" t="str">
        <f t="shared" si="177"/>
        <v>840082-DTBLK-SM</v>
      </c>
      <c r="O3788" s="122" t="str">
        <f>IF(B3788="NET","",IF(B3788="","",IFERROR(VLOOKUP(N3788,EAN!$A:$B,2,FALSE),"MANGLER - MÅ OPPDATERE EAN-FANEN")))</f>
        <v>MANGLER - MÅ OPPDATERE EAN-FANEN</v>
      </c>
      <c r="P3788" s="119">
        <f t="shared" si="178"/>
        <v>0</v>
      </c>
      <c r="Q3788" s="119">
        <f t="shared" si="179"/>
        <v>0</v>
      </c>
    </row>
    <row r="3789" spans="1:17" x14ac:dyDescent="0.2">
      <c r="A3789" s="228">
        <v>840082</v>
      </c>
      <c r="B3789" s="228" t="s">
        <v>4254</v>
      </c>
      <c r="C3789" s="228" t="s">
        <v>4204</v>
      </c>
      <c r="D3789" s="228" t="s">
        <v>250</v>
      </c>
      <c r="E3789" s="228" t="s">
        <v>240</v>
      </c>
      <c r="F3789" s="228" t="s">
        <v>86</v>
      </c>
      <c r="G3789" s="228" t="s">
        <v>128</v>
      </c>
      <c r="H3789" s="228">
        <v>0</v>
      </c>
      <c r="I3789" s="228">
        <v>0</v>
      </c>
      <c r="J3789" s="228">
        <v>0</v>
      </c>
      <c r="K3789" s="228">
        <v>0</v>
      </c>
      <c r="L3789" s="231">
        <v>0</v>
      </c>
      <c r="N3789" s="119" t="str">
        <f t="shared" si="177"/>
        <v>840082-DTBLK-ML</v>
      </c>
      <c r="O3789" s="122" t="str">
        <f>IF(B3789="NET","",IF(B3789="","",IFERROR(VLOOKUP(N3789,EAN!$A:$B,2,FALSE),"MANGLER - MÅ OPPDATERE EAN-FANEN")))</f>
        <v>MANGLER - MÅ OPPDATERE EAN-FANEN</v>
      </c>
      <c r="P3789" s="119">
        <f t="shared" si="178"/>
        <v>0</v>
      </c>
      <c r="Q3789" s="119">
        <f t="shared" si="179"/>
        <v>0</v>
      </c>
    </row>
    <row r="3790" spans="1:17" x14ac:dyDescent="0.2">
      <c r="A3790" s="228">
        <v>840082</v>
      </c>
      <c r="B3790" s="228" t="s">
        <v>4254</v>
      </c>
      <c r="C3790" s="228" t="s">
        <v>4204</v>
      </c>
      <c r="D3790" s="228" t="s">
        <v>251</v>
      </c>
      <c r="E3790" s="228" t="s">
        <v>240</v>
      </c>
      <c r="F3790" s="228" t="s">
        <v>87</v>
      </c>
      <c r="G3790" s="228" t="s">
        <v>128</v>
      </c>
      <c r="H3790" s="228">
        <v>0</v>
      </c>
      <c r="I3790" s="228">
        <v>0</v>
      </c>
      <c r="J3790" s="228">
        <v>0</v>
      </c>
      <c r="K3790" s="228">
        <v>0</v>
      </c>
      <c r="L3790" s="231">
        <v>0</v>
      </c>
      <c r="N3790" s="119" t="str">
        <f t="shared" si="177"/>
        <v>840082-DTBLK-LXL</v>
      </c>
      <c r="O3790" s="122" t="str">
        <f>IF(B3790="NET","",IF(B3790="","",IFERROR(VLOOKUP(N3790,EAN!$A:$B,2,FALSE),"MANGLER - MÅ OPPDATERE EAN-FANEN")))</f>
        <v>MANGLER - MÅ OPPDATERE EAN-FANEN</v>
      </c>
      <c r="P3790" s="119">
        <f t="shared" si="178"/>
        <v>0</v>
      </c>
      <c r="Q3790" s="119">
        <f t="shared" si="179"/>
        <v>0</v>
      </c>
    </row>
    <row r="3791" spans="1:17" x14ac:dyDescent="0.2">
      <c r="A3791" s="228">
        <v>840082</v>
      </c>
      <c r="B3791" s="228" t="s">
        <v>4254</v>
      </c>
      <c r="C3791" s="228" t="s">
        <v>4204</v>
      </c>
      <c r="D3791" s="228" t="s">
        <v>4255</v>
      </c>
      <c r="E3791" s="228" t="s">
        <v>4256</v>
      </c>
      <c r="F3791" s="228" t="s">
        <v>85</v>
      </c>
      <c r="G3791" s="228" t="s">
        <v>504</v>
      </c>
      <c r="H3791" s="228">
        <v>0</v>
      </c>
      <c r="I3791" s="228">
        <v>0</v>
      </c>
      <c r="J3791" s="228">
        <v>0</v>
      </c>
      <c r="K3791" s="228">
        <v>0</v>
      </c>
      <c r="L3791" s="231">
        <v>0</v>
      </c>
      <c r="N3791" s="119" t="str">
        <f t="shared" si="177"/>
        <v>840082-FNGRN-SM</v>
      </c>
      <c r="O3791" s="122" t="str">
        <f>IF(B3791="NET","",IF(B3791="","",IFERROR(VLOOKUP(N3791,EAN!$A:$B,2,FALSE),"MANGLER - MÅ OPPDATERE EAN-FANEN")))</f>
        <v>MANGLER - MÅ OPPDATERE EAN-FANEN</v>
      </c>
      <c r="P3791" s="119">
        <f t="shared" si="178"/>
        <v>0</v>
      </c>
      <c r="Q3791" s="119">
        <f t="shared" si="179"/>
        <v>0</v>
      </c>
    </row>
    <row r="3792" spans="1:17" x14ac:dyDescent="0.2">
      <c r="A3792" s="228">
        <v>840082</v>
      </c>
      <c r="B3792" s="228" t="s">
        <v>4254</v>
      </c>
      <c r="C3792" s="228" t="s">
        <v>4204</v>
      </c>
      <c r="D3792" s="228" t="s">
        <v>4257</v>
      </c>
      <c r="E3792" s="228" t="s">
        <v>4256</v>
      </c>
      <c r="F3792" s="228" t="s">
        <v>86</v>
      </c>
      <c r="G3792" s="228" t="s">
        <v>504</v>
      </c>
      <c r="H3792" s="228">
        <v>0</v>
      </c>
      <c r="I3792" s="228">
        <v>0</v>
      </c>
      <c r="J3792" s="228">
        <v>0</v>
      </c>
      <c r="K3792" s="228">
        <v>0</v>
      </c>
      <c r="L3792" s="231">
        <v>0</v>
      </c>
      <c r="N3792" s="119" t="str">
        <f t="shared" si="177"/>
        <v>840082-FNGRN-ML</v>
      </c>
      <c r="O3792" s="122" t="str">
        <f>IF(B3792="NET","",IF(B3792="","",IFERROR(VLOOKUP(N3792,EAN!$A:$B,2,FALSE),"MANGLER - MÅ OPPDATERE EAN-FANEN")))</f>
        <v>MANGLER - MÅ OPPDATERE EAN-FANEN</v>
      </c>
      <c r="P3792" s="119">
        <f t="shared" si="178"/>
        <v>0</v>
      </c>
      <c r="Q3792" s="119">
        <f t="shared" si="179"/>
        <v>0</v>
      </c>
    </row>
    <row r="3793" spans="1:17" x14ac:dyDescent="0.2">
      <c r="A3793" s="228">
        <v>840082</v>
      </c>
      <c r="B3793" s="228" t="s">
        <v>4254</v>
      </c>
      <c r="C3793" s="228" t="s">
        <v>4204</v>
      </c>
      <c r="D3793" s="228" t="s">
        <v>4258</v>
      </c>
      <c r="E3793" s="228" t="s">
        <v>4256</v>
      </c>
      <c r="F3793" s="228" t="s">
        <v>87</v>
      </c>
      <c r="G3793" s="228" t="s">
        <v>504</v>
      </c>
      <c r="H3793" s="228">
        <v>0</v>
      </c>
      <c r="I3793" s="228">
        <v>0</v>
      </c>
      <c r="J3793" s="228">
        <v>0</v>
      </c>
      <c r="K3793" s="228">
        <v>0</v>
      </c>
      <c r="L3793" s="231">
        <v>0</v>
      </c>
      <c r="N3793" s="119" t="str">
        <f t="shared" si="177"/>
        <v>840082-FNGRN-LXL</v>
      </c>
      <c r="O3793" s="122" t="str">
        <f>IF(B3793="NET","",IF(B3793="","",IFERROR(VLOOKUP(N3793,EAN!$A:$B,2,FALSE),"MANGLER - MÅ OPPDATERE EAN-FANEN")))</f>
        <v>MANGLER - MÅ OPPDATERE EAN-FANEN</v>
      </c>
      <c r="P3793" s="119">
        <f t="shared" si="178"/>
        <v>0</v>
      </c>
      <c r="Q3793" s="119">
        <f t="shared" si="179"/>
        <v>0</v>
      </c>
    </row>
    <row r="3794" spans="1:17" x14ac:dyDescent="0.2">
      <c r="A3794" s="228">
        <v>840082</v>
      </c>
      <c r="B3794" s="228" t="s">
        <v>4254</v>
      </c>
      <c r="C3794" s="228" t="s">
        <v>4204</v>
      </c>
      <c r="D3794" s="228" t="s">
        <v>4259</v>
      </c>
      <c r="E3794" s="228" t="s">
        <v>4442</v>
      </c>
      <c r="F3794" s="228" t="s">
        <v>85</v>
      </c>
      <c r="G3794" s="228" t="s">
        <v>128</v>
      </c>
      <c r="H3794" s="228">
        <v>0</v>
      </c>
      <c r="I3794" s="228">
        <v>0</v>
      </c>
      <c r="J3794" s="228">
        <v>0</v>
      </c>
      <c r="K3794" s="228">
        <v>0</v>
      </c>
      <c r="L3794" s="231">
        <v>0</v>
      </c>
      <c r="N3794" s="119" t="str">
        <f t="shared" si="177"/>
        <v>840082-STBLU-SM</v>
      </c>
      <c r="O3794" s="122" t="str">
        <f>IF(B3794="NET","",IF(B3794="","",IFERROR(VLOOKUP(N3794,EAN!$A:$B,2,FALSE),"MANGLER - MÅ OPPDATERE EAN-FANEN")))</f>
        <v>MANGLER - MÅ OPPDATERE EAN-FANEN</v>
      </c>
      <c r="P3794" s="119">
        <f t="shared" si="178"/>
        <v>0</v>
      </c>
      <c r="Q3794" s="119">
        <f t="shared" si="179"/>
        <v>0</v>
      </c>
    </row>
    <row r="3795" spans="1:17" x14ac:dyDescent="0.2">
      <c r="A3795" s="228">
        <v>840082</v>
      </c>
      <c r="B3795" s="228" t="s">
        <v>4254</v>
      </c>
      <c r="C3795" s="228" t="s">
        <v>4204</v>
      </c>
      <c r="D3795" s="228" t="s">
        <v>4260</v>
      </c>
      <c r="E3795" s="228" t="s">
        <v>4442</v>
      </c>
      <c r="F3795" s="228" t="s">
        <v>86</v>
      </c>
      <c r="G3795" s="228" t="s">
        <v>128</v>
      </c>
      <c r="H3795" s="228">
        <v>0</v>
      </c>
      <c r="I3795" s="228">
        <v>0</v>
      </c>
      <c r="J3795" s="228">
        <v>0</v>
      </c>
      <c r="K3795" s="228">
        <v>0</v>
      </c>
      <c r="L3795" s="231">
        <v>0</v>
      </c>
      <c r="N3795" s="119" t="str">
        <f t="shared" ref="N3795:N3858" si="180">CONCATENATE(A3795,"-",D3795)</f>
        <v>840082-STBLU-ML</v>
      </c>
      <c r="O3795" s="122" t="str">
        <f>IF(B3795="NET","",IF(B3795="","",IFERROR(VLOOKUP(N3795,EAN!$A:$B,2,FALSE),"MANGLER - MÅ OPPDATERE EAN-FANEN")))</f>
        <v>MANGLER - MÅ OPPDATERE EAN-FANEN</v>
      </c>
      <c r="P3795" s="119">
        <f t="shared" ref="P3795:P3858" si="181">H3795</f>
        <v>0</v>
      </c>
      <c r="Q3795" s="119">
        <f t="shared" ref="Q3795:Q3858" si="182">L3795</f>
        <v>0</v>
      </c>
    </row>
    <row r="3796" spans="1:17" x14ac:dyDescent="0.2">
      <c r="A3796" s="228">
        <v>840082</v>
      </c>
      <c r="B3796" s="228" t="s">
        <v>4254</v>
      </c>
      <c r="C3796" s="228" t="s">
        <v>4204</v>
      </c>
      <c r="D3796" s="228" t="s">
        <v>4261</v>
      </c>
      <c r="E3796" s="228" t="s">
        <v>4442</v>
      </c>
      <c r="F3796" s="228" t="s">
        <v>87</v>
      </c>
      <c r="G3796" s="228" t="s">
        <v>128</v>
      </c>
      <c r="H3796" s="228">
        <v>0</v>
      </c>
      <c r="I3796" s="228">
        <v>0</v>
      </c>
      <c r="J3796" s="228">
        <v>0</v>
      </c>
      <c r="K3796" s="228">
        <v>0</v>
      </c>
      <c r="L3796" s="231">
        <v>0</v>
      </c>
      <c r="N3796" s="119" t="str">
        <f t="shared" si="180"/>
        <v>840082-STBLU-LXL</v>
      </c>
      <c r="O3796" s="122" t="str">
        <f>IF(B3796="NET","",IF(B3796="","",IFERROR(VLOOKUP(N3796,EAN!$A:$B,2,FALSE),"MANGLER - MÅ OPPDATERE EAN-FANEN")))</f>
        <v>MANGLER - MÅ OPPDATERE EAN-FANEN</v>
      </c>
      <c r="P3796" s="119">
        <f t="shared" si="181"/>
        <v>0</v>
      </c>
      <c r="Q3796" s="119">
        <f t="shared" si="182"/>
        <v>0</v>
      </c>
    </row>
    <row r="3797" spans="1:17" x14ac:dyDescent="0.2">
      <c r="A3797" s="229">
        <v>840084</v>
      </c>
      <c r="B3797" s="228" t="s">
        <v>248</v>
      </c>
      <c r="C3797" s="228"/>
      <c r="D3797" s="228"/>
      <c r="E3797" s="228"/>
      <c r="F3797" s="228"/>
      <c r="G3797" s="228"/>
      <c r="H3797" s="229">
        <v>202226</v>
      </c>
      <c r="I3797" s="229">
        <v>202227</v>
      </c>
      <c r="J3797" s="229">
        <v>202228</v>
      </c>
      <c r="K3797" s="229">
        <v>202229</v>
      </c>
      <c r="L3797" s="232">
        <v>202234</v>
      </c>
      <c r="N3797" s="119" t="str">
        <f t="shared" si="180"/>
        <v>840084-</v>
      </c>
      <c r="O3797" s="122" t="str">
        <f>IF(B3797="NET","",IF(B3797="","",IFERROR(VLOOKUP(N3797,EAN!$A:$B,2,FALSE),"MANGLER - MÅ OPPDATERE EAN-FANEN")))</f>
        <v/>
      </c>
      <c r="P3797" s="119">
        <f t="shared" si="181"/>
        <v>202226</v>
      </c>
      <c r="Q3797" s="119">
        <f t="shared" si="182"/>
        <v>202234</v>
      </c>
    </row>
    <row r="3798" spans="1:17" x14ac:dyDescent="0.2">
      <c r="A3798" s="228">
        <v>840084</v>
      </c>
      <c r="B3798" s="228" t="s">
        <v>3760</v>
      </c>
      <c r="C3798" s="228" t="s">
        <v>4204</v>
      </c>
      <c r="D3798" s="228" t="s">
        <v>249</v>
      </c>
      <c r="E3798" s="228" t="s">
        <v>240</v>
      </c>
      <c r="F3798" s="228" t="s">
        <v>85</v>
      </c>
      <c r="G3798" s="228" t="s">
        <v>128</v>
      </c>
      <c r="H3798" s="228">
        <v>17</v>
      </c>
      <c r="I3798" s="228">
        <v>17</v>
      </c>
      <c r="J3798" s="228">
        <v>17</v>
      </c>
      <c r="K3798" s="228">
        <v>17</v>
      </c>
      <c r="L3798" s="231">
        <v>17</v>
      </c>
      <c r="N3798" s="119" t="str">
        <f t="shared" si="180"/>
        <v>840084-DTBLK-SM</v>
      </c>
      <c r="O3798" s="122" t="str">
        <f>IF(B3798="NET","",IF(B3798="","",IFERROR(VLOOKUP(N3798,EAN!$A:$B,2,FALSE),"MANGLER - MÅ OPPDATERE EAN-FANEN")))</f>
        <v>MANGLER - MÅ OPPDATERE EAN-FANEN</v>
      </c>
      <c r="P3798" s="119">
        <f t="shared" si="181"/>
        <v>17</v>
      </c>
      <c r="Q3798" s="119">
        <f t="shared" si="182"/>
        <v>17</v>
      </c>
    </row>
    <row r="3799" spans="1:17" x14ac:dyDescent="0.2">
      <c r="A3799" s="228">
        <v>840084</v>
      </c>
      <c r="B3799" s="228" t="s">
        <v>3760</v>
      </c>
      <c r="C3799" s="228" t="s">
        <v>4204</v>
      </c>
      <c r="D3799" s="228" t="s">
        <v>250</v>
      </c>
      <c r="E3799" s="228" t="s">
        <v>240</v>
      </c>
      <c r="F3799" s="228" t="s">
        <v>86</v>
      </c>
      <c r="G3799" s="228" t="s">
        <v>128</v>
      </c>
      <c r="H3799" s="228">
        <v>3</v>
      </c>
      <c r="I3799" s="228">
        <v>3</v>
      </c>
      <c r="J3799" s="228">
        <v>3</v>
      </c>
      <c r="K3799" s="228">
        <v>3</v>
      </c>
      <c r="L3799" s="231">
        <v>3</v>
      </c>
      <c r="N3799" s="119" t="str">
        <f t="shared" si="180"/>
        <v>840084-DTBLK-ML</v>
      </c>
      <c r="O3799" s="122" t="str">
        <f>IF(B3799="NET","",IF(B3799="","",IFERROR(VLOOKUP(N3799,EAN!$A:$B,2,FALSE),"MANGLER - MÅ OPPDATERE EAN-FANEN")))</f>
        <v>MANGLER - MÅ OPPDATERE EAN-FANEN</v>
      </c>
      <c r="P3799" s="119">
        <f t="shared" si="181"/>
        <v>3</v>
      </c>
      <c r="Q3799" s="119">
        <f t="shared" si="182"/>
        <v>3</v>
      </c>
    </row>
    <row r="3800" spans="1:17" x14ac:dyDescent="0.2">
      <c r="A3800" s="228">
        <v>840084</v>
      </c>
      <c r="B3800" s="228" t="s">
        <v>3760</v>
      </c>
      <c r="C3800" s="228" t="s">
        <v>4204</v>
      </c>
      <c r="D3800" s="228" t="s">
        <v>251</v>
      </c>
      <c r="E3800" s="228" t="s">
        <v>240</v>
      </c>
      <c r="F3800" s="228" t="s">
        <v>87</v>
      </c>
      <c r="G3800" s="228" t="s">
        <v>128</v>
      </c>
      <c r="H3800" s="228">
        <v>7</v>
      </c>
      <c r="I3800" s="228">
        <v>7</v>
      </c>
      <c r="J3800" s="228">
        <v>7</v>
      </c>
      <c r="K3800" s="228">
        <v>7</v>
      </c>
      <c r="L3800" s="231">
        <v>7</v>
      </c>
      <c r="N3800" s="119" t="str">
        <f t="shared" si="180"/>
        <v>840084-DTBLK-LXL</v>
      </c>
      <c r="O3800" s="122" t="str">
        <f>IF(B3800="NET","",IF(B3800="","",IFERROR(VLOOKUP(N3800,EAN!$A:$B,2,FALSE),"MANGLER - MÅ OPPDATERE EAN-FANEN")))</f>
        <v>MANGLER - MÅ OPPDATERE EAN-FANEN</v>
      </c>
      <c r="P3800" s="119">
        <f t="shared" si="181"/>
        <v>7</v>
      </c>
      <c r="Q3800" s="119">
        <f t="shared" si="182"/>
        <v>7</v>
      </c>
    </row>
    <row r="3801" spans="1:17" x14ac:dyDescent="0.2">
      <c r="A3801" s="228">
        <v>840084</v>
      </c>
      <c r="B3801" s="228" t="s">
        <v>3760</v>
      </c>
      <c r="C3801" s="228" t="s">
        <v>4204</v>
      </c>
      <c r="D3801" s="228" t="s">
        <v>3748</v>
      </c>
      <c r="E3801" s="228" t="s">
        <v>3749</v>
      </c>
      <c r="F3801" s="228" t="s">
        <v>85</v>
      </c>
      <c r="G3801" s="228" t="s">
        <v>504</v>
      </c>
      <c r="H3801" s="228">
        <v>0</v>
      </c>
      <c r="I3801" s="228">
        <v>0</v>
      </c>
      <c r="J3801" s="228">
        <v>0</v>
      </c>
      <c r="K3801" s="228">
        <v>0</v>
      </c>
      <c r="L3801" s="231">
        <v>0</v>
      </c>
      <c r="N3801" s="119" t="str">
        <f t="shared" si="180"/>
        <v>840084-GLCOE-SM</v>
      </c>
      <c r="O3801" s="122" t="str">
        <f>IF(B3801="NET","",IF(B3801="","",IFERROR(VLOOKUP(N3801,EAN!$A:$B,2,FALSE),"MANGLER - MÅ OPPDATERE EAN-FANEN")))</f>
        <v>MANGLER - MÅ OPPDATERE EAN-FANEN</v>
      </c>
      <c r="P3801" s="119">
        <f t="shared" si="181"/>
        <v>0</v>
      </c>
      <c r="Q3801" s="119">
        <f t="shared" si="182"/>
        <v>0</v>
      </c>
    </row>
    <row r="3802" spans="1:17" x14ac:dyDescent="0.2">
      <c r="A3802" s="228">
        <v>840084</v>
      </c>
      <c r="B3802" s="228" t="s">
        <v>3760</v>
      </c>
      <c r="C3802" s="228" t="s">
        <v>4204</v>
      </c>
      <c r="D3802" s="228" t="s">
        <v>3750</v>
      </c>
      <c r="E3802" s="228" t="s">
        <v>3749</v>
      </c>
      <c r="F3802" s="228" t="s">
        <v>86</v>
      </c>
      <c r="G3802" s="228" t="s">
        <v>504</v>
      </c>
      <c r="H3802" s="228">
        <v>0</v>
      </c>
      <c r="I3802" s="228">
        <v>0</v>
      </c>
      <c r="J3802" s="228">
        <v>0</v>
      </c>
      <c r="K3802" s="228">
        <v>0</v>
      </c>
      <c r="L3802" s="231">
        <v>0</v>
      </c>
      <c r="N3802" s="119" t="str">
        <f t="shared" si="180"/>
        <v>840084-GLCOE-ML</v>
      </c>
      <c r="O3802" s="122" t="str">
        <f>IF(B3802="NET","",IF(B3802="","",IFERROR(VLOOKUP(N3802,EAN!$A:$B,2,FALSE),"MANGLER - MÅ OPPDATERE EAN-FANEN")))</f>
        <v>MANGLER - MÅ OPPDATERE EAN-FANEN</v>
      </c>
      <c r="P3802" s="119">
        <f t="shared" si="181"/>
        <v>0</v>
      </c>
      <c r="Q3802" s="119">
        <f t="shared" si="182"/>
        <v>0</v>
      </c>
    </row>
    <row r="3803" spans="1:17" x14ac:dyDescent="0.2">
      <c r="A3803" s="228">
        <v>840084</v>
      </c>
      <c r="B3803" s="228" t="s">
        <v>3760</v>
      </c>
      <c r="C3803" s="228" t="s">
        <v>4204</v>
      </c>
      <c r="D3803" s="228" t="s">
        <v>3751</v>
      </c>
      <c r="E3803" s="228" t="s">
        <v>3749</v>
      </c>
      <c r="F3803" s="228" t="s">
        <v>87</v>
      </c>
      <c r="G3803" s="228" t="s">
        <v>504</v>
      </c>
      <c r="H3803" s="228">
        <v>0</v>
      </c>
      <c r="I3803" s="228">
        <v>0</v>
      </c>
      <c r="J3803" s="228">
        <v>0</v>
      </c>
      <c r="K3803" s="228">
        <v>0</v>
      </c>
      <c r="L3803" s="231">
        <v>0</v>
      </c>
      <c r="N3803" s="119" t="str">
        <f t="shared" si="180"/>
        <v>840084-GLCOE-LXL</v>
      </c>
      <c r="O3803" s="122" t="str">
        <f>IF(B3803="NET","",IF(B3803="","",IFERROR(VLOOKUP(N3803,EAN!$A:$B,2,FALSE),"MANGLER - MÅ OPPDATERE EAN-FANEN")))</f>
        <v>MANGLER - MÅ OPPDATERE EAN-FANEN</v>
      </c>
      <c r="P3803" s="119">
        <f t="shared" si="181"/>
        <v>0</v>
      </c>
      <c r="Q3803" s="119">
        <f t="shared" si="182"/>
        <v>0</v>
      </c>
    </row>
    <row r="3804" spans="1:17" x14ac:dyDescent="0.2">
      <c r="A3804" s="228">
        <v>840084</v>
      </c>
      <c r="B3804" s="228" t="s">
        <v>3760</v>
      </c>
      <c r="C3804" s="228" t="s">
        <v>4204</v>
      </c>
      <c r="D3804" s="228" t="s">
        <v>3752</v>
      </c>
      <c r="E3804" s="228" t="s">
        <v>3753</v>
      </c>
      <c r="F3804" s="228" t="s">
        <v>85</v>
      </c>
      <c r="G3804" s="228" t="s">
        <v>504</v>
      </c>
      <c r="H3804" s="228">
        <v>41</v>
      </c>
      <c r="I3804" s="228">
        <v>41</v>
      </c>
      <c r="J3804" s="228">
        <v>41</v>
      </c>
      <c r="K3804" s="228">
        <v>41</v>
      </c>
      <c r="L3804" s="231">
        <v>41</v>
      </c>
      <c r="N3804" s="119" t="str">
        <f t="shared" si="180"/>
        <v>840084-GSFOE-SM</v>
      </c>
      <c r="O3804" s="122" t="str">
        <f>IF(B3804="NET","",IF(B3804="","",IFERROR(VLOOKUP(N3804,EAN!$A:$B,2,FALSE),"MANGLER - MÅ OPPDATERE EAN-FANEN")))</f>
        <v>MANGLER - MÅ OPPDATERE EAN-FANEN</v>
      </c>
      <c r="P3804" s="119">
        <f t="shared" si="181"/>
        <v>41</v>
      </c>
      <c r="Q3804" s="119">
        <f t="shared" si="182"/>
        <v>41</v>
      </c>
    </row>
    <row r="3805" spans="1:17" x14ac:dyDescent="0.2">
      <c r="A3805" s="228">
        <v>840084</v>
      </c>
      <c r="B3805" s="228" t="s">
        <v>3760</v>
      </c>
      <c r="C3805" s="228" t="s">
        <v>4204</v>
      </c>
      <c r="D3805" s="228" t="s">
        <v>3754</v>
      </c>
      <c r="E3805" s="228" t="s">
        <v>3753</v>
      </c>
      <c r="F3805" s="228" t="s">
        <v>86</v>
      </c>
      <c r="G3805" s="228" t="s">
        <v>504</v>
      </c>
      <c r="H3805" s="228">
        <v>0</v>
      </c>
      <c r="I3805" s="228">
        <v>0</v>
      </c>
      <c r="J3805" s="228">
        <v>0</v>
      </c>
      <c r="K3805" s="228">
        <v>0</v>
      </c>
      <c r="L3805" s="231">
        <v>0</v>
      </c>
      <c r="N3805" s="119" t="str">
        <f t="shared" si="180"/>
        <v>840084-GSFOE-ML</v>
      </c>
      <c r="O3805" s="122" t="str">
        <f>IF(B3805="NET","",IF(B3805="","",IFERROR(VLOOKUP(N3805,EAN!$A:$B,2,FALSE),"MANGLER - MÅ OPPDATERE EAN-FANEN")))</f>
        <v>MANGLER - MÅ OPPDATERE EAN-FANEN</v>
      </c>
      <c r="P3805" s="119">
        <f t="shared" si="181"/>
        <v>0</v>
      </c>
      <c r="Q3805" s="119">
        <f t="shared" si="182"/>
        <v>0</v>
      </c>
    </row>
    <row r="3806" spans="1:17" x14ac:dyDescent="0.2">
      <c r="A3806" s="228">
        <v>840084</v>
      </c>
      <c r="B3806" s="228" t="s">
        <v>3760</v>
      </c>
      <c r="C3806" s="228" t="s">
        <v>4204</v>
      </c>
      <c r="D3806" s="228" t="s">
        <v>3755</v>
      </c>
      <c r="E3806" s="228" t="s">
        <v>3753</v>
      </c>
      <c r="F3806" s="228" t="s">
        <v>87</v>
      </c>
      <c r="G3806" s="228" t="s">
        <v>504</v>
      </c>
      <c r="H3806" s="228">
        <v>5</v>
      </c>
      <c r="I3806" s="228">
        <v>5</v>
      </c>
      <c r="J3806" s="228">
        <v>5</v>
      </c>
      <c r="K3806" s="228">
        <v>5</v>
      </c>
      <c r="L3806" s="231">
        <v>5</v>
      </c>
      <c r="N3806" s="119" t="str">
        <f t="shared" si="180"/>
        <v>840084-GSFOE-LXL</v>
      </c>
      <c r="O3806" s="122" t="str">
        <f>IF(B3806="NET","",IF(B3806="","",IFERROR(VLOOKUP(N3806,EAN!$A:$B,2,FALSE),"MANGLER - MÅ OPPDATERE EAN-FANEN")))</f>
        <v>MANGLER - MÅ OPPDATERE EAN-FANEN</v>
      </c>
      <c r="P3806" s="119">
        <f t="shared" si="181"/>
        <v>5</v>
      </c>
      <c r="Q3806" s="119">
        <f t="shared" si="182"/>
        <v>5</v>
      </c>
    </row>
    <row r="3807" spans="1:17" x14ac:dyDescent="0.2">
      <c r="A3807" s="228">
        <v>840084</v>
      </c>
      <c r="B3807" s="228" t="s">
        <v>3760</v>
      </c>
      <c r="C3807" s="228" t="s">
        <v>4204</v>
      </c>
      <c r="D3807" s="228" t="s">
        <v>256</v>
      </c>
      <c r="E3807" s="228" t="s">
        <v>241</v>
      </c>
      <c r="F3807" s="228" t="s">
        <v>85</v>
      </c>
      <c r="G3807" s="228" t="s">
        <v>504</v>
      </c>
      <c r="H3807" s="228">
        <v>2</v>
      </c>
      <c r="I3807" s="228">
        <v>2</v>
      </c>
      <c r="J3807" s="228">
        <v>2</v>
      </c>
      <c r="K3807" s="228">
        <v>2</v>
      </c>
      <c r="L3807" s="231">
        <v>2</v>
      </c>
      <c r="N3807" s="119" t="str">
        <f t="shared" si="180"/>
        <v>840084-GSWHT-SM</v>
      </c>
      <c r="O3807" s="122" t="str">
        <f>IF(B3807="NET","",IF(B3807="","",IFERROR(VLOOKUP(N3807,EAN!$A:$B,2,FALSE),"MANGLER - MÅ OPPDATERE EAN-FANEN")))</f>
        <v>MANGLER - MÅ OPPDATERE EAN-FANEN</v>
      </c>
      <c r="P3807" s="119">
        <f t="shared" si="181"/>
        <v>2</v>
      </c>
      <c r="Q3807" s="119">
        <f t="shared" si="182"/>
        <v>2</v>
      </c>
    </row>
    <row r="3808" spans="1:17" x14ac:dyDescent="0.2">
      <c r="A3808" s="228">
        <v>840084</v>
      </c>
      <c r="B3808" s="228" t="s">
        <v>3760</v>
      </c>
      <c r="C3808" s="228" t="s">
        <v>4204</v>
      </c>
      <c r="D3808" s="228" t="s">
        <v>257</v>
      </c>
      <c r="E3808" s="228" t="s">
        <v>241</v>
      </c>
      <c r="F3808" s="228" t="s">
        <v>86</v>
      </c>
      <c r="G3808" s="228" t="s">
        <v>504</v>
      </c>
      <c r="H3808" s="228">
        <v>1</v>
      </c>
      <c r="I3808" s="228">
        <v>1</v>
      </c>
      <c r="J3808" s="228">
        <v>1</v>
      </c>
      <c r="K3808" s="228">
        <v>1</v>
      </c>
      <c r="L3808" s="231">
        <v>1</v>
      </c>
      <c r="N3808" s="119" t="str">
        <f t="shared" si="180"/>
        <v>840084-GSWHT-ML</v>
      </c>
      <c r="O3808" s="122" t="str">
        <f>IF(B3808="NET","",IF(B3808="","",IFERROR(VLOOKUP(N3808,EAN!$A:$B,2,FALSE),"MANGLER - MÅ OPPDATERE EAN-FANEN")))</f>
        <v>MANGLER - MÅ OPPDATERE EAN-FANEN</v>
      </c>
      <c r="P3808" s="119">
        <f t="shared" si="181"/>
        <v>1</v>
      </c>
      <c r="Q3808" s="119">
        <f t="shared" si="182"/>
        <v>1</v>
      </c>
    </row>
    <row r="3809" spans="1:17" x14ac:dyDescent="0.2">
      <c r="A3809" s="228">
        <v>840084</v>
      </c>
      <c r="B3809" s="228" t="s">
        <v>3760</v>
      </c>
      <c r="C3809" s="228" t="s">
        <v>4204</v>
      </c>
      <c r="D3809" s="228" t="s">
        <v>258</v>
      </c>
      <c r="E3809" s="228" t="s">
        <v>241</v>
      </c>
      <c r="F3809" s="228" t="s">
        <v>87</v>
      </c>
      <c r="G3809" s="228" t="s">
        <v>504</v>
      </c>
      <c r="H3809" s="228">
        <v>10</v>
      </c>
      <c r="I3809" s="228">
        <v>10</v>
      </c>
      <c r="J3809" s="228">
        <v>10</v>
      </c>
      <c r="K3809" s="228">
        <v>10</v>
      </c>
      <c r="L3809" s="231">
        <v>10</v>
      </c>
      <c r="N3809" s="119" t="str">
        <f t="shared" si="180"/>
        <v>840084-GSWHT-LXL</v>
      </c>
      <c r="O3809" s="122" t="str">
        <f>IF(B3809="NET","",IF(B3809="","",IFERROR(VLOOKUP(N3809,EAN!$A:$B,2,FALSE),"MANGLER - MÅ OPPDATERE EAN-FANEN")))</f>
        <v>MANGLER - MÅ OPPDATERE EAN-FANEN</v>
      </c>
      <c r="P3809" s="119">
        <f t="shared" si="181"/>
        <v>10</v>
      </c>
      <c r="Q3809" s="119">
        <f t="shared" si="182"/>
        <v>10</v>
      </c>
    </row>
    <row r="3810" spans="1:17" x14ac:dyDescent="0.2">
      <c r="A3810" s="228">
        <v>840084</v>
      </c>
      <c r="B3810" s="228" t="s">
        <v>3760</v>
      </c>
      <c r="C3810" s="228" t="s">
        <v>4204</v>
      </c>
      <c r="D3810" s="228" t="s">
        <v>3543</v>
      </c>
      <c r="E3810" s="228" t="s">
        <v>3544</v>
      </c>
      <c r="F3810" s="228" t="s">
        <v>85</v>
      </c>
      <c r="G3810" s="228" t="s">
        <v>128</v>
      </c>
      <c r="H3810" s="228">
        <v>0</v>
      </c>
      <c r="I3810" s="228">
        <v>0</v>
      </c>
      <c r="J3810" s="228">
        <v>0</v>
      </c>
      <c r="K3810" s="228">
        <v>0</v>
      </c>
      <c r="L3810" s="231">
        <v>0</v>
      </c>
      <c r="N3810" s="119" t="str">
        <f t="shared" si="180"/>
        <v>840084-MASEM-SM</v>
      </c>
      <c r="O3810" s="122" t="str">
        <f>IF(B3810="NET","",IF(B3810="","",IFERROR(VLOOKUP(N3810,EAN!$A:$B,2,FALSE),"MANGLER - MÅ OPPDATERE EAN-FANEN")))</f>
        <v>MANGLER - MÅ OPPDATERE EAN-FANEN</v>
      </c>
      <c r="P3810" s="119">
        <f t="shared" si="181"/>
        <v>0</v>
      </c>
      <c r="Q3810" s="119">
        <f t="shared" si="182"/>
        <v>0</v>
      </c>
    </row>
    <row r="3811" spans="1:17" x14ac:dyDescent="0.2">
      <c r="A3811" s="228">
        <v>840084</v>
      </c>
      <c r="B3811" s="228" t="s">
        <v>3760</v>
      </c>
      <c r="C3811" s="228" t="s">
        <v>4204</v>
      </c>
      <c r="D3811" s="228" t="s">
        <v>3545</v>
      </c>
      <c r="E3811" s="228" t="s">
        <v>3544</v>
      </c>
      <c r="F3811" s="228" t="s">
        <v>86</v>
      </c>
      <c r="G3811" s="228" t="s">
        <v>128</v>
      </c>
      <c r="H3811" s="228">
        <v>0</v>
      </c>
      <c r="I3811" s="228">
        <v>0</v>
      </c>
      <c r="J3811" s="228">
        <v>0</v>
      </c>
      <c r="K3811" s="228">
        <v>0</v>
      </c>
      <c r="L3811" s="231">
        <v>0</v>
      </c>
      <c r="N3811" s="119" t="str">
        <f t="shared" si="180"/>
        <v>840084-MASEM-ML</v>
      </c>
      <c r="O3811" s="122" t="str">
        <f>IF(B3811="NET","",IF(B3811="","",IFERROR(VLOOKUP(N3811,EAN!$A:$B,2,FALSE),"MANGLER - MÅ OPPDATERE EAN-FANEN")))</f>
        <v>MANGLER - MÅ OPPDATERE EAN-FANEN</v>
      </c>
      <c r="P3811" s="119">
        <f t="shared" si="181"/>
        <v>0</v>
      </c>
      <c r="Q3811" s="119">
        <f t="shared" si="182"/>
        <v>0</v>
      </c>
    </row>
    <row r="3812" spans="1:17" x14ac:dyDescent="0.2">
      <c r="A3812" s="228">
        <v>840084</v>
      </c>
      <c r="B3812" s="228" t="s">
        <v>3760</v>
      </c>
      <c r="C3812" s="228" t="s">
        <v>4204</v>
      </c>
      <c r="D3812" s="228" t="s">
        <v>3546</v>
      </c>
      <c r="E3812" s="228" t="s">
        <v>3544</v>
      </c>
      <c r="F3812" s="228" t="s">
        <v>87</v>
      </c>
      <c r="G3812" s="228" t="s">
        <v>128</v>
      </c>
      <c r="H3812" s="228">
        <v>0</v>
      </c>
      <c r="I3812" s="228">
        <v>0</v>
      </c>
      <c r="J3812" s="228">
        <v>0</v>
      </c>
      <c r="K3812" s="228">
        <v>0</v>
      </c>
      <c r="L3812" s="231">
        <v>0</v>
      </c>
      <c r="N3812" s="119" t="str">
        <f t="shared" si="180"/>
        <v>840084-MASEM-LXL</v>
      </c>
      <c r="O3812" s="122" t="str">
        <f>IF(B3812="NET","",IF(B3812="","",IFERROR(VLOOKUP(N3812,EAN!$A:$B,2,FALSE),"MANGLER - MÅ OPPDATERE EAN-FANEN")))</f>
        <v>MANGLER - MÅ OPPDATERE EAN-FANEN</v>
      </c>
      <c r="P3812" s="119">
        <f t="shared" si="181"/>
        <v>0</v>
      </c>
      <c r="Q3812" s="119">
        <f t="shared" si="182"/>
        <v>0</v>
      </c>
    </row>
    <row r="3813" spans="1:17" x14ac:dyDescent="0.2">
      <c r="A3813" s="228">
        <v>840084</v>
      </c>
      <c r="B3813" s="228" t="s">
        <v>3760</v>
      </c>
      <c r="C3813" s="228" t="s">
        <v>4204</v>
      </c>
      <c r="D3813" s="228" t="s">
        <v>3551</v>
      </c>
      <c r="E3813" s="228" t="s">
        <v>3552</v>
      </c>
      <c r="F3813" s="228" t="s">
        <v>85</v>
      </c>
      <c r="G3813" s="228" t="s">
        <v>128</v>
      </c>
      <c r="H3813" s="228">
        <v>31</v>
      </c>
      <c r="I3813" s="228">
        <v>31</v>
      </c>
      <c r="J3813" s="228">
        <v>31</v>
      </c>
      <c r="K3813" s="228">
        <v>31</v>
      </c>
      <c r="L3813" s="231">
        <v>31</v>
      </c>
      <c r="N3813" s="119" t="str">
        <f t="shared" si="180"/>
        <v>840084-MBBLU-SM</v>
      </c>
      <c r="O3813" s="122" t="str">
        <f>IF(B3813="NET","",IF(B3813="","",IFERROR(VLOOKUP(N3813,EAN!$A:$B,2,FALSE),"MANGLER - MÅ OPPDATERE EAN-FANEN")))</f>
        <v>MANGLER - MÅ OPPDATERE EAN-FANEN</v>
      </c>
      <c r="P3813" s="119">
        <f t="shared" si="181"/>
        <v>31</v>
      </c>
      <c r="Q3813" s="119">
        <f t="shared" si="182"/>
        <v>31</v>
      </c>
    </row>
    <row r="3814" spans="1:17" x14ac:dyDescent="0.2">
      <c r="A3814" s="228">
        <v>840084</v>
      </c>
      <c r="B3814" s="228" t="s">
        <v>3760</v>
      </c>
      <c r="C3814" s="228" t="s">
        <v>4204</v>
      </c>
      <c r="D3814" s="228" t="s">
        <v>3553</v>
      </c>
      <c r="E3814" s="228" t="s">
        <v>3552</v>
      </c>
      <c r="F3814" s="228" t="s">
        <v>86</v>
      </c>
      <c r="G3814" s="228" t="s">
        <v>128</v>
      </c>
      <c r="H3814" s="228">
        <v>20</v>
      </c>
      <c r="I3814" s="228">
        <v>20</v>
      </c>
      <c r="J3814" s="228">
        <v>20</v>
      </c>
      <c r="K3814" s="228">
        <v>20</v>
      </c>
      <c r="L3814" s="231">
        <v>20</v>
      </c>
      <c r="N3814" s="119" t="str">
        <f t="shared" si="180"/>
        <v>840084-MBBLU-ML</v>
      </c>
      <c r="O3814" s="122" t="str">
        <f>IF(B3814="NET","",IF(B3814="","",IFERROR(VLOOKUP(N3814,EAN!$A:$B,2,FALSE),"MANGLER - MÅ OPPDATERE EAN-FANEN")))</f>
        <v>MANGLER - MÅ OPPDATERE EAN-FANEN</v>
      </c>
      <c r="P3814" s="119">
        <f t="shared" si="181"/>
        <v>20</v>
      </c>
      <c r="Q3814" s="119">
        <f t="shared" si="182"/>
        <v>20</v>
      </c>
    </row>
    <row r="3815" spans="1:17" x14ac:dyDescent="0.2">
      <c r="A3815" s="228">
        <v>840084</v>
      </c>
      <c r="B3815" s="228" t="s">
        <v>3760</v>
      </c>
      <c r="C3815" s="228" t="s">
        <v>4204</v>
      </c>
      <c r="D3815" s="228" t="s">
        <v>3554</v>
      </c>
      <c r="E3815" s="228" t="s">
        <v>3552</v>
      </c>
      <c r="F3815" s="228" t="s">
        <v>87</v>
      </c>
      <c r="G3815" s="228" t="s">
        <v>128</v>
      </c>
      <c r="H3815" s="228">
        <v>40</v>
      </c>
      <c r="I3815" s="228">
        <v>40</v>
      </c>
      <c r="J3815" s="228">
        <v>40</v>
      </c>
      <c r="K3815" s="228">
        <v>40</v>
      </c>
      <c r="L3815" s="231">
        <v>40</v>
      </c>
      <c r="N3815" s="119" t="str">
        <f t="shared" si="180"/>
        <v>840084-MBBLU-LXL</v>
      </c>
      <c r="O3815" s="122" t="str">
        <f>IF(B3815="NET","",IF(B3815="","",IFERROR(VLOOKUP(N3815,EAN!$A:$B,2,FALSE),"MANGLER - MÅ OPPDATERE EAN-FANEN")))</f>
        <v>MANGLER - MÅ OPPDATERE EAN-FANEN</v>
      </c>
      <c r="P3815" s="119">
        <f t="shared" si="181"/>
        <v>40</v>
      </c>
      <c r="Q3815" s="119">
        <f t="shared" si="182"/>
        <v>40</v>
      </c>
    </row>
    <row r="3816" spans="1:17" x14ac:dyDescent="0.2">
      <c r="A3816" s="228">
        <v>840084</v>
      </c>
      <c r="B3816" s="228" t="s">
        <v>3760</v>
      </c>
      <c r="C3816" s="228" t="s">
        <v>4204</v>
      </c>
      <c r="D3816" s="228" t="s">
        <v>3756</v>
      </c>
      <c r="E3816" s="228" t="s">
        <v>3757</v>
      </c>
      <c r="F3816" s="228" t="s">
        <v>85</v>
      </c>
      <c r="G3816" s="228" t="s">
        <v>504</v>
      </c>
      <c r="H3816" s="228">
        <v>22</v>
      </c>
      <c r="I3816" s="228">
        <v>22</v>
      </c>
      <c r="J3816" s="228">
        <v>22</v>
      </c>
      <c r="K3816" s="228">
        <v>22</v>
      </c>
      <c r="L3816" s="231">
        <v>22</v>
      </c>
      <c r="N3816" s="119" t="str">
        <f t="shared" si="180"/>
        <v>840084-MBGRY-SM</v>
      </c>
      <c r="O3816" s="122" t="str">
        <f>IF(B3816="NET","",IF(B3816="","",IFERROR(VLOOKUP(N3816,EAN!$A:$B,2,FALSE),"MANGLER - MÅ OPPDATERE EAN-FANEN")))</f>
        <v>MANGLER - MÅ OPPDATERE EAN-FANEN</v>
      </c>
      <c r="P3816" s="119">
        <f t="shared" si="181"/>
        <v>22</v>
      </c>
      <c r="Q3816" s="119">
        <f t="shared" si="182"/>
        <v>22</v>
      </c>
    </row>
    <row r="3817" spans="1:17" x14ac:dyDescent="0.2">
      <c r="A3817" s="228">
        <v>840084</v>
      </c>
      <c r="B3817" s="228" t="s">
        <v>3760</v>
      </c>
      <c r="C3817" s="228" t="s">
        <v>4204</v>
      </c>
      <c r="D3817" s="228" t="s">
        <v>3758</v>
      </c>
      <c r="E3817" s="228" t="s">
        <v>3757</v>
      </c>
      <c r="F3817" s="228" t="s">
        <v>86</v>
      </c>
      <c r="G3817" s="228" t="s">
        <v>504</v>
      </c>
      <c r="H3817" s="228">
        <v>0</v>
      </c>
      <c r="I3817" s="228">
        <v>0</v>
      </c>
      <c r="J3817" s="228">
        <v>0</v>
      </c>
      <c r="K3817" s="228">
        <v>0</v>
      </c>
      <c r="L3817" s="231">
        <v>0</v>
      </c>
      <c r="N3817" s="119" t="str">
        <f t="shared" si="180"/>
        <v>840084-MBGRY-ML</v>
      </c>
      <c r="O3817" s="122" t="str">
        <f>IF(B3817="NET","",IF(B3817="","",IFERROR(VLOOKUP(N3817,EAN!$A:$B,2,FALSE),"MANGLER - MÅ OPPDATERE EAN-FANEN")))</f>
        <v>MANGLER - MÅ OPPDATERE EAN-FANEN</v>
      </c>
      <c r="P3817" s="119">
        <f t="shared" si="181"/>
        <v>0</v>
      </c>
      <c r="Q3817" s="119">
        <f t="shared" si="182"/>
        <v>0</v>
      </c>
    </row>
    <row r="3818" spans="1:17" x14ac:dyDescent="0.2">
      <c r="A3818" s="228">
        <v>840084</v>
      </c>
      <c r="B3818" s="228" t="s">
        <v>3760</v>
      </c>
      <c r="C3818" s="228" t="s">
        <v>4204</v>
      </c>
      <c r="D3818" s="228" t="s">
        <v>3759</v>
      </c>
      <c r="E3818" s="228" t="s">
        <v>3757</v>
      </c>
      <c r="F3818" s="228" t="s">
        <v>87</v>
      </c>
      <c r="G3818" s="228" t="s">
        <v>504</v>
      </c>
      <c r="H3818" s="228">
        <v>0</v>
      </c>
      <c r="I3818" s="228">
        <v>0</v>
      </c>
      <c r="J3818" s="228">
        <v>0</v>
      </c>
      <c r="K3818" s="228">
        <v>0</v>
      </c>
      <c r="L3818" s="231">
        <v>0</v>
      </c>
      <c r="N3818" s="119" t="str">
        <f t="shared" si="180"/>
        <v>840084-MBGRY-LXL</v>
      </c>
      <c r="O3818" s="122" t="str">
        <f>IF(B3818="NET","",IF(B3818="","",IFERROR(VLOOKUP(N3818,EAN!$A:$B,2,FALSE),"MANGLER - MÅ OPPDATERE EAN-FANEN")))</f>
        <v>MANGLER - MÅ OPPDATERE EAN-FANEN</v>
      </c>
      <c r="P3818" s="119">
        <f t="shared" si="181"/>
        <v>0</v>
      </c>
      <c r="Q3818" s="119">
        <f t="shared" si="182"/>
        <v>0</v>
      </c>
    </row>
    <row r="3819" spans="1:17" x14ac:dyDescent="0.2">
      <c r="A3819" s="228">
        <v>840084</v>
      </c>
      <c r="B3819" s="228" t="s">
        <v>3760</v>
      </c>
      <c r="C3819" s="228" t="s">
        <v>4204</v>
      </c>
      <c r="D3819" s="228" t="s">
        <v>2373</v>
      </c>
      <c r="E3819" s="228" t="s">
        <v>4350</v>
      </c>
      <c r="F3819" s="228" t="s">
        <v>85</v>
      </c>
      <c r="G3819" s="228" t="s">
        <v>128</v>
      </c>
      <c r="H3819" s="228">
        <v>0</v>
      </c>
      <c r="I3819" s="228">
        <v>0</v>
      </c>
      <c r="J3819" s="228">
        <v>0</v>
      </c>
      <c r="K3819" s="228">
        <v>0</v>
      </c>
      <c r="L3819" s="231">
        <v>0</v>
      </c>
      <c r="N3819" s="119" t="str">
        <f t="shared" si="180"/>
        <v>840084-MBUOE-SM</v>
      </c>
      <c r="O3819" s="122" t="str">
        <f>IF(B3819="NET","",IF(B3819="","",IFERROR(VLOOKUP(N3819,EAN!$A:$B,2,FALSE),"MANGLER - MÅ OPPDATERE EAN-FANEN")))</f>
        <v>MANGLER - MÅ OPPDATERE EAN-FANEN</v>
      </c>
      <c r="P3819" s="119">
        <f t="shared" si="181"/>
        <v>0</v>
      </c>
      <c r="Q3819" s="119">
        <f t="shared" si="182"/>
        <v>0</v>
      </c>
    </row>
    <row r="3820" spans="1:17" x14ac:dyDescent="0.2">
      <c r="A3820" s="228">
        <v>840084</v>
      </c>
      <c r="B3820" s="228" t="s">
        <v>3760</v>
      </c>
      <c r="C3820" s="228" t="s">
        <v>4204</v>
      </c>
      <c r="D3820" s="228" t="s">
        <v>2374</v>
      </c>
      <c r="E3820" s="228" t="s">
        <v>4350</v>
      </c>
      <c r="F3820" s="228" t="s">
        <v>86</v>
      </c>
      <c r="G3820" s="228" t="s">
        <v>128</v>
      </c>
      <c r="H3820" s="228">
        <v>0</v>
      </c>
      <c r="I3820" s="228">
        <v>0</v>
      </c>
      <c r="J3820" s="228">
        <v>0</v>
      </c>
      <c r="K3820" s="228">
        <v>0</v>
      </c>
      <c r="L3820" s="231">
        <v>0</v>
      </c>
      <c r="N3820" s="119" t="str">
        <f t="shared" si="180"/>
        <v>840084-MBUOE-ML</v>
      </c>
      <c r="O3820" s="122" t="str">
        <f>IF(B3820="NET","",IF(B3820="","",IFERROR(VLOOKUP(N3820,EAN!$A:$B,2,FALSE),"MANGLER - MÅ OPPDATERE EAN-FANEN")))</f>
        <v>MANGLER - MÅ OPPDATERE EAN-FANEN</v>
      </c>
      <c r="P3820" s="119">
        <f t="shared" si="181"/>
        <v>0</v>
      </c>
      <c r="Q3820" s="119">
        <f t="shared" si="182"/>
        <v>0</v>
      </c>
    </row>
    <row r="3821" spans="1:17" x14ac:dyDescent="0.2">
      <c r="A3821" s="228">
        <v>840084</v>
      </c>
      <c r="B3821" s="228" t="s">
        <v>3760</v>
      </c>
      <c r="C3821" s="228" t="s">
        <v>4204</v>
      </c>
      <c r="D3821" s="228" t="s">
        <v>2375</v>
      </c>
      <c r="E3821" s="228" t="s">
        <v>4350</v>
      </c>
      <c r="F3821" s="228" t="s">
        <v>87</v>
      </c>
      <c r="G3821" s="228" t="s">
        <v>128</v>
      </c>
      <c r="H3821" s="228">
        <v>0</v>
      </c>
      <c r="I3821" s="228">
        <v>0</v>
      </c>
      <c r="J3821" s="228">
        <v>0</v>
      </c>
      <c r="K3821" s="228">
        <v>0</v>
      </c>
      <c r="L3821" s="231">
        <v>0</v>
      </c>
      <c r="N3821" s="119" t="str">
        <f t="shared" si="180"/>
        <v>840084-MBUOE-LXL</v>
      </c>
      <c r="O3821" s="122" t="str">
        <f>IF(B3821="NET","",IF(B3821="","",IFERROR(VLOOKUP(N3821,EAN!$A:$B,2,FALSE),"MANGLER - MÅ OPPDATERE EAN-FANEN")))</f>
        <v>MANGLER - MÅ OPPDATERE EAN-FANEN</v>
      </c>
      <c r="P3821" s="119">
        <f t="shared" si="181"/>
        <v>0</v>
      </c>
      <c r="Q3821" s="119">
        <f t="shared" si="182"/>
        <v>0</v>
      </c>
    </row>
    <row r="3822" spans="1:17" x14ac:dyDescent="0.2">
      <c r="A3822" s="228">
        <v>840084</v>
      </c>
      <c r="B3822" s="228" t="s">
        <v>3760</v>
      </c>
      <c r="C3822" s="228" t="s">
        <v>4204</v>
      </c>
      <c r="D3822" s="228" t="s">
        <v>527</v>
      </c>
      <c r="E3822" s="228" t="s">
        <v>89</v>
      </c>
      <c r="F3822" s="228" t="s">
        <v>85</v>
      </c>
      <c r="G3822" s="228" t="s">
        <v>504</v>
      </c>
      <c r="H3822" s="228">
        <v>1</v>
      </c>
      <c r="I3822" s="228">
        <v>1</v>
      </c>
      <c r="J3822" s="228">
        <v>1</v>
      </c>
      <c r="K3822" s="228">
        <v>1</v>
      </c>
      <c r="L3822" s="231">
        <v>1</v>
      </c>
      <c r="N3822" s="119" t="str">
        <f t="shared" si="180"/>
        <v>840084-MNAVY-SM</v>
      </c>
      <c r="O3822" s="122" t="str">
        <f>IF(B3822="NET","",IF(B3822="","",IFERROR(VLOOKUP(N3822,EAN!$A:$B,2,FALSE),"MANGLER - MÅ OPPDATERE EAN-FANEN")))</f>
        <v>MANGLER - MÅ OPPDATERE EAN-FANEN</v>
      </c>
      <c r="P3822" s="119">
        <f t="shared" si="181"/>
        <v>1</v>
      </c>
      <c r="Q3822" s="119">
        <f t="shared" si="182"/>
        <v>1</v>
      </c>
    </row>
    <row r="3823" spans="1:17" x14ac:dyDescent="0.2">
      <c r="A3823" s="228">
        <v>840084</v>
      </c>
      <c r="B3823" s="228" t="s">
        <v>3760</v>
      </c>
      <c r="C3823" s="228" t="s">
        <v>4204</v>
      </c>
      <c r="D3823" s="228" t="s">
        <v>528</v>
      </c>
      <c r="E3823" s="228" t="s">
        <v>89</v>
      </c>
      <c r="F3823" s="228" t="s">
        <v>86</v>
      </c>
      <c r="G3823" s="228" t="s">
        <v>504</v>
      </c>
      <c r="H3823" s="228">
        <v>0</v>
      </c>
      <c r="I3823" s="228">
        <v>0</v>
      </c>
      <c r="J3823" s="228">
        <v>0</v>
      </c>
      <c r="K3823" s="228">
        <v>0</v>
      </c>
      <c r="L3823" s="231">
        <v>0</v>
      </c>
      <c r="N3823" s="119" t="str">
        <f t="shared" si="180"/>
        <v>840084-MNAVY-ML</v>
      </c>
      <c r="O3823" s="122" t="str">
        <f>IF(B3823="NET","",IF(B3823="","",IFERROR(VLOOKUP(N3823,EAN!$A:$B,2,FALSE),"MANGLER - MÅ OPPDATERE EAN-FANEN")))</f>
        <v>MANGLER - MÅ OPPDATERE EAN-FANEN</v>
      </c>
      <c r="P3823" s="119">
        <f t="shared" si="181"/>
        <v>0</v>
      </c>
      <c r="Q3823" s="119">
        <f t="shared" si="182"/>
        <v>0</v>
      </c>
    </row>
    <row r="3824" spans="1:17" x14ac:dyDescent="0.2">
      <c r="A3824" s="228">
        <v>840084</v>
      </c>
      <c r="B3824" s="228" t="s">
        <v>3760</v>
      </c>
      <c r="C3824" s="228" t="s">
        <v>4204</v>
      </c>
      <c r="D3824" s="228" t="s">
        <v>529</v>
      </c>
      <c r="E3824" s="228" t="s">
        <v>89</v>
      </c>
      <c r="F3824" s="228" t="s">
        <v>87</v>
      </c>
      <c r="G3824" s="228" t="s">
        <v>504</v>
      </c>
      <c r="H3824" s="228">
        <v>0</v>
      </c>
      <c r="I3824" s="228">
        <v>0</v>
      </c>
      <c r="J3824" s="228">
        <v>0</v>
      </c>
      <c r="K3824" s="228">
        <v>0</v>
      </c>
      <c r="L3824" s="231">
        <v>0</v>
      </c>
      <c r="N3824" s="119" t="str">
        <f t="shared" si="180"/>
        <v>840084-MNAVY-LXL</v>
      </c>
      <c r="O3824" s="122" t="str">
        <f>IF(B3824="NET","",IF(B3824="","",IFERROR(VLOOKUP(N3824,EAN!$A:$B,2,FALSE),"MANGLER - MÅ OPPDATERE EAN-FANEN")))</f>
        <v>MANGLER - MÅ OPPDATERE EAN-FANEN</v>
      </c>
      <c r="P3824" s="119">
        <f t="shared" si="181"/>
        <v>0</v>
      </c>
      <c r="Q3824" s="119">
        <f t="shared" si="182"/>
        <v>0</v>
      </c>
    </row>
    <row r="3825" spans="1:17" x14ac:dyDescent="0.2">
      <c r="A3825" s="228">
        <v>840084</v>
      </c>
      <c r="B3825" s="228" t="s">
        <v>3760</v>
      </c>
      <c r="C3825" s="228" t="s">
        <v>4204</v>
      </c>
      <c r="D3825" s="228" t="s">
        <v>3584</v>
      </c>
      <c r="E3825" s="228" t="s">
        <v>3585</v>
      </c>
      <c r="F3825" s="228" t="s">
        <v>85</v>
      </c>
      <c r="G3825" s="228" t="s">
        <v>504</v>
      </c>
      <c r="H3825" s="228">
        <v>38</v>
      </c>
      <c r="I3825" s="228">
        <v>38</v>
      </c>
      <c r="J3825" s="228">
        <v>38</v>
      </c>
      <c r="K3825" s="228">
        <v>38</v>
      </c>
      <c r="L3825" s="231">
        <v>38</v>
      </c>
      <c r="N3825" s="119" t="str">
        <f t="shared" si="180"/>
        <v>840084-SGMCH-SM</v>
      </c>
      <c r="O3825" s="122" t="str">
        <f>IF(B3825="NET","",IF(B3825="","",IFERROR(VLOOKUP(N3825,EAN!$A:$B,2,FALSE),"MANGLER - MÅ OPPDATERE EAN-FANEN")))</f>
        <v>MANGLER - MÅ OPPDATERE EAN-FANEN</v>
      </c>
      <c r="P3825" s="119">
        <f t="shared" si="181"/>
        <v>38</v>
      </c>
      <c r="Q3825" s="119">
        <f t="shared" si="182"/>
        <v>38</v>
      </c>
    </row>
    <row r="3826" spans="1:17" x14ac:dyDescent="0.2">
      <c r="A3826" s="228">
        <v>840084</v>
      </c>
      <c r="B3826" s="228" t="s">
        <v>3760</v>
      </c>
      <c r="C3826" s="228" t="s">
        <v>4204</v>
      </c>
      <c r="D3826" s="228" t="s">
        <v>3586</v>
      </c>
      <c r="E3826" s="228" t="s">
        <v>3585</v>
      </c>
      <c r="F3826" s="228" t="s">
        <v>86</v>
      </c>
      <c r="G3826" s="228" t="s">
        <v>504</v>
      </c>
      <c r="H3826" s="228">
        <v>1</v>
      </c>
      <c r="I3826" s="228">
        <v>1</v>
      </c>
      <c r="J3826" s="228">
        <v>1</v>
      </c>
      <c r="K3826" s="228">
        <v>1</v>
      </c>
      <c r="L3826" s="231">
        <v>1</v>
      </c>
      <c r="N3826" s="119" t="str">
        <f t="shared" si="180"/>
        <v>840084-SGMCH-ML</v>
      </c>
      <c r="O3826" s="122" t="str">
        <f>IF(B3826="NET","",IF(B3826="","",IFERROR(VLOOKUP(N3826,EAN!$A:$B,2,FALSE),"MANGLER - MÅ OPPDATERE EAN-FANEN")))</f>
        <v>MANGLER - MÅ OPPDATERE EAN-FANEN</v>
      </c>
      <c r="P3826" s="119">
        <f t="shared" si="181"/>
        <v>1</v>
      </c>
      <c r="Q3826" s="119">
        <f t="shared" si="182"/>
        <v>1</v>
      </c>
    </row>
    <row r="3827" spans="1:17" x14ac:dyDescent="0.2">
      <c r="A3827" s="228">
        <v>840084</v>
      </c>
      <c r="B3827" s="228" t="s">
        <v>3760</v>
      </c>
      <c r="C3827" s="228" t="s">
        <v>4204</v>
      </c>
      <c r="D3827" s="228" t="s">
        <v>3587</v>
      </c>
      <c r="E3827" s="228" t="s">
        <v>3585</v>
      </c>
      <c r="F3827" s="228" t="s">
        <v>87</v>
      </c>
      <c r="G3827" s="228" t="s">
        <v>504</v>
      </c>
      <c r="H3827" s="228">
        <v>17</v>
      </c>
      <c r="I3827" s="228">
        <v>17</v>
      </c>
      <c r="J3827" s="228">
        <v>17</v>
      </c>
      <c r="K3827" s="228">
        <v>17</v>
      </c>
      <c r="L3827" s="231">
        <v>17</v>
      </c>
      <c r="N3827" s="119" t="str">
        <f t="shared" si="180"/>
        <v>840084-SGMCH-LXL</v>
      </c>
      <c r="O3827" s="122" t="str">
        <f>IF(B3827="NET","",IF(B3827="","",IFERROR(VLOOKUP(N3827,EAN!$A:$B,2,FALSE),"MANGLER - MÅ OPPDATERE EAN-FANEN")))</f>
        <v>MANGLER - MÅ OPPDATERE EAN-FANEN</v>
      </c>
      <c r="P3827" s="119">
        <f t="shared" si="181"/>
        <v>17</v>
      </c>
      <c r="Q3827" s="119">
        <f t="shared" si="182"/>
        <v>17</v>
      </c>
    </row>
    <row r="3828" spans="1:17" x14ac:dyDescent="0.2">
      <c r="A3828" s="229">
        <v>840085</v>
      </c>
      <c r="B3828" s="228" t="s">
        <v>248</v>
      </c>
      <c r="C3828" s="228"/>
      <c r="D3828" s="228"/>
      <c r="E3828" s="228"/>
      <c r="F3828" s="228"/>
      <c r="G3828" s="228"/>
      <c r="H3828" s="229">
        <v>202226</v>
      </c>
      <c r="I3828" s="229">
        <v>202227</v>
      </c>
      <c r="J3828" s="229">
        <v>202228</v>
      </c>
      <c r="K3828" s="229">
        <v>202229</v>
      </c>
      <c r="L3828" s="232">
        <v>202234</v>
      </c>
      <c r="N3828" s="119" t="str">
        <f t="shared" si="180"/>
        <v>840085-</v>
      </c>
      <c r="O3828" s="122" t="str">
        <f>IF(B3828="NET","",IF(B3828="","",IFERROR(VLOOKUP(N3828,EAN!$A:$B,2,FALSE),"MANGLER - MÅ OPPDATERE EAN-FANEN")))</f>
        <v/>
      </c>
      <c r="P3828" s="119">
        <f t="shared" si="181"/>
        <v>202226</v>
      </c>
      <c r="Q3828" s="119">
        <f t="shared" si="182"/>
        <v>202234</v>
      </c>
    </row>
    <row r="3829" spans="1:17" x14ac:dyDescent="0.2">
      <c r="A3829" s="228">
        <v>840085</v>
      </c>
      <c r="B3829" s="228" t="s">
        <v>442</v>
      </c>
      <c r="C3829" s="228" t="s">
        <v>4204</v>
      </c>
      <c r="D3829" s="228" t="s">
        <v>249</v>
      </c>
      <c r="E3829" s="228" t="s">
        <v>240</v>
      </c>
      <c r="F3829" s="228" t="s">
        <v>85</v>
      </c>
      <c r="G3829" s="228" t="s">
        <v>504</v>
      </c>
      <c r="H3829" s="228">
        <v>0</v>
      </c>
      <c r="I3829" s="228">
        <v>0</v>
      </c>
      <c r="J3829" s="228">
        <v>0</v>
      </c>
      <c r="K3829" s="228">
        <v>0</v>
      </c>
      <c r="L3829" s="231">
        <v>0</v>
      </c>
      <c r="N3829" s="119" t="str">
        <f t="shared" si="180"/>
        <v>840085-DTBLK-SM</v>
      </c>
      <c r="O3829" s="122" t="str">
        <f>IF(B3829="NET","",IF(B3829="","",IFERROR(VLOOKUP(N3829,EAN!$A:$B,2,FALSE),"MANGLER - MÅ OPPDATERE EAN-FANEN")))</f>
        <v>MANGLER - MÅ OPPDATERE EAN-FANEN</v>
      </c>
      <c r="P3829" s="119">
        <f t="shared" si="181"/>
        <v>0</v>
      </c>
      <c r="Q3829" s="119">
        <f t="shared" si="182"/>
        <v>0</v>
      </c>
    </row>
    <row r="3830" spans="1:17" x14ac:dyDescent="0.2">
      <c r="A3830" s="228">
        <v>840085</v>
      </c>
      <c r="B3830" s="228" t="s">
        <v>442</v>
      </c>
      <c r="C3830" s="228" t="s">
        <v>4204</v>
      </c>
      <c r="D3830" s="228" t="s">
        <v>250</v>
      </c>
      <c r="E3830" s="228" t="s">
        <v>240</v>
      </c>
      <c r="F3830" s="228" t="s">
        <v>86</v>
      </c>
      <c r="G3830" s="228" t="s">
        <v>504</v>
      </c>
      <c r="H3830" s="228">
        <v>0</v>
      </c>
      <c r="I3830" s="228">
        <v>0</v>
      </c>
      <c r="J3830" s="228">
        <v>0</v>
      </c>
      <c r="K3830" s="228">
        <v>0</v>
      </c>
      <c r="L3830" s="231">
        <v>0</v>
      </c>
      <c r="N3830" s="119" t="str">
        <f t="shared" si="180"/>
        <v>840085-DTBLK-ML</v>
      </c>
      <c r="O3830" s="122" t="str">
        <f>IF(B3830="NET","",IF(B3830="","",IFERROR(VLOOKUP(N3830,EAN!$A:$B,2,FALSE),"MANGLER - MÅ OPPDATERE EAN-FANEN")))</f>
        <v>MANGLER - MÅ OPPDATERE EAN-FANEN</v>
      </c>
      <c r="P3830" s="119">
        <f t="shared" si="181"/>
        <v>0</v>
      </c>
      <c r="Q3830" s="119">
        <f t="shared" si="182"/>
        <v>0</v>
      </c>
    </row>
    <row r="3831" spans="1:17" x14ac:dyDescent="0.2">
      <c r="A3831" s="228">
        <v>840085</v>
      </c>
      <c r="B3831" s="228" t="s">
        <v>442</v>
      </c>
      <c r="C3831" s="228" t="s">
        <v>4204</v>
      </c>
      <c r="D3831" s="228" t="s">
        <v>3589</v>
      </c>
      <c r="E3831" s="228" t="s">
        <v>3590</v>
      </c>
      <c r="F3831" s="228" t="s">
        <v>85</v>
      </c>
      <c r="G3831" s="228" t="s">
        <v>504</v>
      </c>
      <c r="H3831" s="228">
        <v>0</v>
      </c>
      <c r="I3831" s="228">
        <v>0</v>
      </c>
      <c r="J3831" s="228">
        <v>0</v>
      </c>
      <c r="K3831" s="228">
        <v>0</v>
      </c>
      <c r="L3831" s="231">
        <v>0</v>
      </c>
      <c r="N3831" s="119" t="str">
        <f t="shared" si="180"/>
        <v>840085-MFBLU-SM</v>
      </c>
      <c r="O3831" s="122" t="str">
        <f>IF(B3831="NET","",IF(B3831="","",IFERROR(VLOOKUP(N3831,EAN!$A:$B,2,FALSE),"MANGLER - MÅ OPPDATERE EAN-FANEN")))</f>
        <v>MANGLER - MÅ OPPDATERE EAN-FANEN</v>
      </c>
      <c r="P3831" s="119">
        <f t="shared" si="181"/>
        <v>0</v>
      </c>
      <c r="Q3831" s="119">
        <f t="shared" si="182"/>
        <v>0</v>
      </c>
    </row>
    <row r="3832" spans="1:17" x14ac:dyDescent="0.2">
      <c r="A3832" s="228">
        <v>840085</v>
      </c>
      <c r="B3832" s="228" t="s">
        <v>442</v>
      </c>
      <c r="C3832" s="228" t="s">
        <v>4204</v>
      </c>
      <c r="D3832" s="228" t="s">
        <v>3591</v>
      </c>
      <c r="E3832" s="228" t="s">
        <v>3590</v>
      </c>
      <c r="F3832" s="228" t="s">
        <v>86</v>
      </c>
      <c r="G3832" s="228" t="s">
        <v>504</v>
      </c>
      <c r="H3832" s="228">
        <v>0</v>
      </c>
      <c r="I3832" s="228">
        <v>0</v>
      </c>
      <c r="J3832" s="228">
        <v>0</v>
      </c>
      <c r="K3832" s="228">
        <v>0</v>
      </c>
      <c r="L3832" s="231">
        <v>0</v>
      </c>
      <c r="N3832" s="119" t="str">
        <f t="shared" si="180"/>
        <v>840085-MFBLU-ML</v>
      </c>
      <c r="O3832" s="122" t="str">
        <f>IF(B3832="NET","",IF(B3832="","",IFERROR(VLOOKUP(N3832,EAN!$A:$B,2,FALSE),"MANGLER - MÅ OPPDATERE EAN-FANEN")))</f>
        <v>MANGLER - MÅ OPPDATERE EAN-FANEN</v>
      </c>
      <c r="P3832" s="119">
        <f t="shared" si="181"/>
        <v>0</v>
      </c>
      <c r="Q3832" s="119">
        <f t="shared" si="182"/>
        <v>0</v>
      </c>
    </row>
    <row r="3833" spans="1:17" x14ac:dyDescent="0.2">
      <c r="A3833" s="228">
        <v>840085</v>
      </c>
      <c r="B3833" s="228" t="s">
        <v>442</v>
      </c>
      <c r="C3833" s="228" t="s">
        <v>4204</v>
      </c>
      <c r="D3833" s="228" t="s">
        <v>178</v>
      </c>
      <c r="E3833" s="228" t="s">
        <v>96</v>
      </c>
      <c r="F3833" s="228" t="s">
        <v>85</v>
      </c>
      <c r="G3833" s="228" t="s">
        <v>128</v>
      </c>
      <c r="H3833" s="228">
        <v>0</v>
      </c>
      <c r="I3833" s="228">
        <v>0</v>
      </c>
      <c r="J3833" s="228">
        <v>0</v>
      </c>
      <c r="K3833" s="228">
        <v>0</v>
      </c>
      <c r="L3833" s="231">
        <v>0</v>
      </c>
      <c r="N3833" s="119" t="str">
        <f t="shared" si="180"/>
        <v>840085-MOPRE-SM</v>
      </c>
      <c r="O3833" s="122" t="str">
        <f>IF(B3833="NET","",IF(B3833="","",IFERROR(VLOOKUP(N3833,EAN!$A:$B,2,FALSE),"MANGLER - MÅ OPPDATERE EAN-FANEN")))</f>
        <v>MANGLER - MÅ OPPDATERE EAN-FANEN</v>
      </c>
      <c r="P3833" s="119">
        <f t="shared" si="181"/>
        <v>0</v>
      </c>
      <c r="Q3833" s="119">
        <f t="shared" si="182"/>
        <v>0</v>
      </c>
    </row>
    <row r="3834" spans="1:17" x14ac:dyDescent="0.2">
      <c r="A3834" s="228">
        <v>840085</v>
      </c>
      <c r="B3834" s="228" t="s">
        <v>442</v>
      </c>
      <c r="C3834" s="228" t="s">
        <v>4204</v>
      </c>
      <c r="D3834" s="228" t="s">
        <v>3614</v>
      </c>
      <c r="E3834" s="228" t="s">
        <v>96</v>
      </c>
      <c r="F3834" s="228" t="s">
        <v>86</v>
      </c>
      <c r="G3834" s="228" t="s">
        <v>128</v>
      </c>
      <c r="H3834" s="228">
        <v>0</v>
      </c>
      <c r="I3834" s="228">
        <v>0</v>
      </c>
      <c r="J3834" s="228">
        <v>0</v>
      </c>
      <c r="K3834" s="228">
        <v>0</v>
      </c>
      <c r="L3834" s="231">
        <v>0</v>
      </c>
      <c r="N3834" s="119" t="str">
        <f t="shared" si="180"/>
        <v>840085-MOPRE-ML</v>
      </c>
      <c r="O3834" s="122" t="str">
        <f>IF(B3834="NET","",IF(B3834="","",IFERROR(VLOOKUP(N3834,EAN!$A:$B,2,FALSE),"MANGLER - MÅ OPPDATERE EAN-FANEN")))</f>
        <v>MANGLER - MÅ OPPDATERE EAN-FANEN</v>
      </c>
      <c r="P3834" s="119">
        <f t="shared" si="181"/>
        <v>0</v>
      </c>
      <c r="Q3834" s="119">
        <f t="shared" si="182"/>
        <v>0</v>
      </c>
    </row>
    <row r="3835" spans="1:17" x14ac:dyDescent="0.2">
      <c r="A3835" s="228">
        <v>840085</v>
      </c>
      <c r="B3835" s="228" t="s">
        <v>442</v>
      </c>
      <c r="C3835" s="228" t="s">
        <v>4204</v>
      </c>
      <c r="D3835" s="228" t="s">
        <v>3603</v>
      </c>
      <c r="E3835" s="228" t="s">
        <v>3604</v>
      </c>
      <c r="F3835" s="228" t="s">
        <v>85</v>
      </c>
      <c r="G3835" s="228" t="s">
        <v>504</v>
      </c>
      <c r="H3835" s="228">
        <v>0</v>
      </c>
      <c r="I3835" s="228">
        <v>0</v>
      </c>
      <c r="J3835" s="228">
        <v>0</v>
      </c>
      <c r="K3835" s="228">
        <v>0</v>
      </c>
      <c r="L3835" s="231">
        <v>0</v>
      </c>
      <c r="N3835" s="119" t="str">
        <f t="shared" si="180"/>
        <v>840085-MRYRD-SM</v>
      </c>
      <c r="O3835" s="122" t="str">
        <f>IF(B3835="NET","",IF(B3835="","",IFERROR(VLOOKUP(N3835,EAN!$A:$B,2,FALSE),"MANGLER - MÅ OPPDATERE EAN-FANEN")))</f>
        <v>MANGLER - MÅ OPPDATERE EAN-FANEN</v>
      </c>
      <c r="P3835" s="119">
        <f t="shared" si="181"/>
        <v>0</v>
      </c>
      <c r="Q3835" s="119">
        <f t="shared" si="182"/>
        <v>0</v>
      </c>
    </row>
    <row r="3836" spans="1:17" x14ac:dyDescent="0.2">
      <c r="A3836" s="228">
        <v>840085</v>
      </c>
      <c r="B3836" s="228" t="s">
        <v>442</v>
      </c>
      <c r="C3836" s="228" t="s">
        <v>4204</v>
      </c>
      <c r="D3836" s="228" t="s">
        <v>3605</v>
      </c>
      <c r="E3836" s="228" t="s">
        <v>3604</v>
      </c>
      <c r="F3836" s="228" t="s">
        <v>86</v>
      </c>
      <c r="G3836" s="228" t="s">
        <v>504</v>
      </c>
      <c r="H3836" s="228">
        <v>0</v>
      </c>
      <c r="I3836" s="228">
        <v>0</v>
      </c>
      <c r="J3836" s="228">
        <v>0</v>
      </c>
      <c r="K3836" s="228">
        <v>0</v>
      </c>
      <c r="L3836" s="231">
        <v>0</v>
      </c>
      <c r="N3836" s="119" t="str">
        <f t="shared" si="180"/>
        <v>840085-MRYRD-ML</v>
      </c>
      <c r="O3836" s="122" t="str">
        <f>IF(B3836="NET","",IF(B3836="","",IFERROR(VLOOKUP(N3836,EAN!$A:$B,2,FALSE),"MANGLER - MÅ OPPDATERE EAN-FANEN")))</f>
        <v>MANGLER - MÅ OPPDATERE EAN-FANEN</v>
      </c>
      <c r="P3836" s="119">
        <f t="shared" si="181"/>
        <v>0</v>
      </c>
      <c r="Q3836" s="119">
        <f t="shared" si="182"/>
        <v>0</v>
      </c>
    </row>
    <row r="3837" spans="1:17" x14ac:dyDescent="0.2">
      <c r="A3837" s="228">
        <v>840085</v>
      </c>
      <c r="B3837" s="228" t="s">
        <v>442</v>
      </c>
      <c r="C3837" s="228" t="s">
        <v>4204</v>
      </c>
      <c r="D3837" s="228" t="s">
        <v>3706</v>
      </c>
      <c r="E3837" s="228" t="s">
        <v>3705</v>
      </c>
      <c r="F3837" s="228" t="s">
        <v>85</v>
      </c>
      <c r="G3837" s="228" t="s">
        <v>128</v>
      </c>
      <c r="H3837" s="228">
        <v>0</v>
      </c>
      <c r="I3837" s="228">
        <v>0</v>
      </c>
      <c r="J3837" s="228">
        <v>0</v>
      </c>
      <c r="K3837" s="228">
        <v>0</v>
      </c>
      <c r="L3837" s="231">
        <v>0</v>
      </c>
      <c r="N3837" s="119" t="str">
        <f t="shared" si="180"/>
        <v>840085-RGBLU-SM</v>
      </c>
      <c r="O3837" s="122" t="str">
        <f>IF(B3837="NET","",IF(B3837="","",IFERROR(VLOOKUP(N3837,EAN!$A:$B,2,FALSE),"MANGLER - MÅ OPPDATERE EAN-FANEN")))</f>
        <v>MANGLER - MÅ OPPDATERE EAN-FANEN</v>
      </c>
      <c r="P3837" s="119">
        <f t="shared" si="181"/>
        <v>0</v>
      </c>
      <c r="Q3837" s="119">
        <f t="shared" si="182"/>
        <v>0</v>
      </c>
    </row>
    <row r="3838" spans="1:17" x14ac:dyDescent="0.2">
      <c r="A3838" s="228">
        <v>840085</v>
      </c>
      <c r="B3838" s="228" t="s">
        <v>442</v>
      </c>
      <c r="C3838" s="228" t="s">
        <v>4204</v>
      </c>
      <c r="D3838" s="228" t="s">
        <v>3707</v>
      </c>
      <c r="E3838" s="228" t="s">
        <v>3705</v>
      </c>
      <c r="F3838" s="228" t="s">
        <v>86</v>
      </c>
      <c r="G3838" s="228" t="s">
        <v>128</v>
      </c>
      <c r="H3838" s="228">
        <v>0</v>
      </c>
      <c r="I3838" s="228">
        <v>0</v>
      </c>
      <c r="J3838" s="228">
        <v>0</v>
      </c>
      <c r="K3838" s="228">
        <v>0</v>
      </c>
      <c r="L3838" s="231">
        <v>0</v>
      </c>
      <c r="N3838" s="119" t="str">
        <f t="shared" si="180"/>
        <v>840085-RGBLU-ML</v>
      </c>
      <c r="O3838" s="122" t="str">
        <f>IF(B3838="NET","",IF(B3838="","",IFERROR(VLOOKUP(N3838,EAN!$A:$B,2,FALSE),"MANGLER - MÅ OPPDATERE EAN-FANEN")))</f>
        <v>MANGLER - MÅ OPPDATERE EAN-FANEN</v>
      </c>
      <c r="P3838" s="119">
        <f t="shared" si="181"/>
        <v>0</v>
      </c>
      <c r="Q3838" s="119">
        <f t="shared" si="182"/>
        <v>0</v>
      </c>
    </row>
    <row r="3839" spans="1:17" x14ac:dyDescent="0.2">
      <c r="A3839" s="229">
        <v>840086</v>
      </c>
      <c r="B3839" s="228" t="s">
        <v>248</v>
      </c>
      <c r="C3839" s="228"/>
      <c r="D3839" s="228"/>
      <c r="E3839" s="228"/>
      <c r="F3839" s="228"/>
      <c r="G3839" s="228"/>
      <c r="H3839" s="229">
        <v>202226</v>
      </c>
      <c r="I3839" s="229">
        <v>202227</v>
      </c>
      <c r="J3839" s="229">
        <v>202228</v>
      </c>
      <c r="K3839" s="229">
        <v>202229</v>
      </c>
      <c r="L3839" s="232">
        <v>202234</v>
      </c>
      <c r="N3839" s="119" t="str">
        <f t="shared" si="180"/>
        <v>840086-</v>
      </c>
      <c r="O3839" s="122" t="str">
        <f>IF(B3839="NET","",IF(B3839="","",IFERROR(VLOOKUP(N3839,EAN!$A:$B,2,FALSE),"MANGLER - MÅ OPPDATERE EAN-FANEN")))</f>
        <v/>
      </c>
      <c r="P3839" s="119">
        <f t="shared" si="181"/>
        <v>202226</v>
      </c>
      <c r="Q3839" s="119">
        <f t="shared" si="182"/>
        <v>202234</v>
      </c>
    </row>
    <row r="3840" spans="1:17" x14ac:dyDescent="0.2">
      <c r="A3840" s="228">
        <v>840086</v>
      </c>
      <c r="B3840" s="228" t="s">
        <v>4262</v>
      </c>
      <c r="C3840" s="228" t="s">
        <v>4204</v>
      </c>
      <c r="D3840" s="228" t="s">
        <v>178</v>
      </c>
      <c r="E3840" s="228" t="s">
        <v>96</v>
      </c>
      <c r="F3840" s="228" t="s">
        <v>85</v>
      </c>
      <c r="G3840" s="228" t="s">
        <v>504</v>
      </c>
      <c r="H3840" s="228">
        <v>0</v>
      </c>
      <c r="I3840" s="228">
        <v>0</v>
      </c>
      <c r="J3840" s="228">
        <v>0</v>
      </c>
      <c r="K3840" s="228">
        <v>0</v>
      </c>
      <c r="L3840" s="231">
        <v>0</v>
      </c>
      <c r="N3840" s="119" t="str">
        <f t="shared" si="180"/>
        <v>840086-MOPRE-SM</v>
      </c>
      <c r="O3840" s="122" t="str">
        <f>IF(B3840="NET","",IF(B3840="","",IFERROR(VLOOKUP(N3840,EAN!$A:$B,2,FALSE),"MANGLER - MÅ OPPDATERE EAN-FANEN")))</f>
        <v>MANGLER - MÅ OPPDATERE EAN-FANEN</v>
      </c>
      <c r="P3840" s="119">
        <f t="shared" si="181"/>
        <v>0</v>
      </c>
      <c r="Q3840" s="119">
        <f t="shared" si="182"/>
        <v>0</v>
      </c>
    </row>
    <row r="3841" spans="1:17" x14ac:dyDescent="0.2">
      <c r="A3841" s="228">
        <v>840086</v>
      </c>
      <c r="B3841" s="228" t="s">
        <v>4262</v>
      </c>
      <c r="C3841" s="228" t="s">
        <v>4204</v>
      </c>
      <c r="D3841" s="228" t="s">
        <v>3614</v>
      </c>
      <c r="E3841" s="228" t="s">
        <v>96</v>
      </c>
      <c r="F3841" s="228" t="s">
        <v>86</v>
      </c>
      <c r="G3841" s="228" t="s">
        <v>504</v>
      </c>
      <c r="H3841" s="228">
        <v>0</v>
      </c>
      <c r="I3841" s="228">
        <v>0</v>
      </c>
      <c r="J3841" s="228">
        <v>0</v>
      </c>
      <c r="K3841" s="228">
        <v>0</v>
      </c>
      <c r="L3841" s="231">
        <v>0</v>
      </c>
      <c r="N3841" s="119" t="str">
        <f t="shared" si="180"/>
        <v>840086-MOPRE-ML</v>
      </c>
      <c r="O3841" s="122" t="str">
        <f>IF(B3841="NET","",IF(B3841="","",IFERROR(VLOOKUP(N3841,EAN!$A:$B,2,FALSE),"MANGLER - MÅ OPPDATERE EAN-FANEN")))</f>
        <v>MANGLER - MÅ OPPDATERE EAN-FANEN</v>
      </c>
      <c r="P3841" s="119">
        <f t="shared" si="181"/>
        <v>0</v>
      </c>
      <c r="Q3841" s="119">
        <f t="shared" si="182"/>
        <v>0</v>
      </c>
    </row>
    <row r="3842" spans="1:17" x14ac:dyDescent="0.2">
      <c r="A3842" s="228">
        <v>840086</v>
      </c>
      <c r="B3842" s="228" t="s">
        <v>4262</v>
      </c>
      <c r="C3842" s="228" t="s">
        <v>4204</v>
      </c>
      <c r="D3842" s="228" t="s">
        <v>4263</v>
      </c>
      <c r="E3842" s="228" t="s">
        <v>4264</v>
      </c>
      <c r="F3842" s="228" t="s">
        <v>85</v>
      </c>
      <c r="G3842" s="228" t="s">
        <v>128</v>
      </c>
      <c r="H3842" s="228">
        <v>0</v>
      </c>
      <c r="I3842" s="228">
        <v>0</v>
      </c>
      <c r="J3842" s="228">
        <v>0</v>
      </c>
      <c r="K3842" s="228">
        <v>0</v>
      </c>
      <c r="L3842" s="231">
        <v>0</v>
      </c>
      <c r="N3842" s="119" t="str">
        <f t="shared" si="180"/>
        <v>840086-ONGRE-SM</v>
      </c>
      <c r="O3842" s="122" t="str">
        <f>IF(B3842="NET","",IF(B3842="","",IFERROR(VLOOKUP(N3842,EAN!$A:$B,2,FALSE),"MANGLER - MÅ OPPDATERE EAN-FANEN")))</f>
        <v>MANGLER - MÅ OPPDATERE EAN-FANEN</v>
      </c>
      <c r="P3842" s="119">
        <f t="shared" si="181"/>
        <v>0</v>
      </c>
      <c r="Q3842" s="119">
        <f t="shared" si="182"/>
        <v>0</v>
      </c>
    </row>
    <row r="3843" spans="1:17" x14ac:dyDescent="0.2">
      <c r="A3843" s="228">
        <v>840086</v>
      </c>
      <c r="B3843" s="228" t="s">
        <v>4262</v>
      </c>
      <c r="C3843" s="228" t="s">
        <v>4204</v>
      </c>
      <c r="D3843" s="228" t="s">
        <v>4265</v>
      </c>
      <c r="E3843" s="228" t="s">
        <v>4264</v>
      </c>
      <c r="F3843" s="228" t="s">
        <v>86</v>
      </c>
      <c r="G3843" s="228" t="s">
        <v>128</v>
      </c>
      <c r="H3843" s="228">
        <v>0</v>
      </c>
      <c r="I3843" s="228">
        <v>0</v>
      </c>
      <c r="J3843" s="228">
        <v>0</v>
      </c>
      <c r="K3843" s="228">
        <v>0</v>
      </c>
      <c r="L3843" s="231">
        <v>0</v>
      </c>
      <c r="N3843" s="119" t="str">
        <f t="shared" si="180"/>
        <v>840086-ONGRE-ML</v>
      </c>
      <c r="O3843" s="122" t="str">
        <f>IF(B3843="NET","",IF(B3843="","",IFERROR(VLOOKUP(N3843,EAN!$A:$B,2,FALSE),"MANGLER - MÅ OPPDATERE EAN-FANEN")))</f>
        <v>MANGLER - MÅ OPPDATERE EAN-FANEN</v>
      </c>
      <c r="P3843" s="119">
        <f t="shared" si="181"/>
        <v>0</v>
      </c>
      <c r="Q3843" s="119">
        <f t="shared" si="182"/>
        <v>0</v>
      </c>
    </row>
    <row r="3844" spans="1:17" x14ac:dyDescent="0.2">
      <c r="A3844" s="228">
        <v>840086</v>
      </c>
      <c r="B3844" s="228" t="s">
        <v>4262</v>
      </c>
      <c r="C3844" s="228" t="s">
        <v>4204</v>
      </c>
      <c r="D3844" s="228" t="s">
        <v>3706</v>
      </c>
      <c r="E3844" s="228" t="s">
        <v>3705</v>
      </c>
      <c r="F3844" s="228" t="s">
        <v>85</v>
      </c>
      <c r="G3844" s="228" t="s">
        <v>128</v>
      </c>
      <c r="H3844" s="228">
        <v>0</v>
      </c>
      <c r="I3844" s="228">
        <v>0</v>
      </c>
      <c r="J3844" s="228">
        <v>0</v>
      </c>
      <c r="K3844" s="228">
        <v>0</v>
      </c>
      <c r="L3844" s="231">
        <v>0</v>
      </c>
      <c r="N3844" s="119" t="str">
        <f t="shared" si="180"/>
        <v>840086-RGBLU-SM</v>
      </c>
      <c r="O3844" s="122" t="str">
        <f>IF(B3844="NET","",IF(B3844="","",IFERROR(VLOOKUP(N3844,EAN!$A:$B,2,FALSE),"MANGLER - MÅ OPPDATERE EAN-FANEN")))</f>
        <v>MANGLER - MÅ OPPDATERE EAN-FANEN</v>
      </c>
      <c r="P3844" s="119">
        <f t="shared" si="181"/>
        <v>0</v>
      </c>
      <c r="Q3844" s="119">
        <f t="shared" si="182"/>
        <v>0</v>
      </c>
    </row>
    <row r="3845" spans="1:17" x14ac:dyDescent="0.2">
      <c r="A3845" s="228">
        <v>840086</v>
      </c>
      <c r="B3845" s="228" t="s">
        <v>4262</v>
      </c>
      <c r="C3845" s="228" t="s">
        <v>4204</v>
      </c>
      <c r="D3845" s="228" t="s">
        <v>3707</v>
      </c>
      <c r="E3845" s="228" t="s">
        <v>3705</v>
      </c>
      <c r="F3845" s="228" t="s">
        <v>86</v>
      </c>
      <c r="G3845" s="228" t="s">
        <v>128</v>
      </c>
      <c r="H3845" s="228">
        <v>0</v>
      </c>
      <c r="I3845" s="228">
        <v>0</v>
      </c>
      <c r="J3845" s="228">
        <v>0</v>
      </c>
      <c r="K3845" s="228">
        <v>0</v>
      </c>
      <c r="L3845" s="231">
        <v>0</v>
      </c>
      <c r="N3845" s="119" t="str">
        <f t="shared" si="180"/>
        <v>840086-RGBLU-ML</v>
      </c>
      <c r="O3845" s="122" t="str">
        <f>IF(B3845="NET","",IF(B3845="","",IFERROR(VLOOKUP(N3845,EAN!$A:$B,2,FALSE),"MANGLER - MÅ OPPDATERE EAN-FANEN")))</f>
        <v>MANGLER - MÅ OPPDATERE EAN-FANEN</v>
      </c>
      <c r="P3845" s="119">
        <f t="shared" si="181"/>
        <v>0</v>
      </c>
      <c r="Q3845" s="119">
        <f t="shared" si="182"/>
        <v>0</v>
      </c>
    </row>
    <row r="3846" spans="1:17" x14ac:dyDescent="0.2">
      <c r="A3846" s="229">
        <v>840091</v>
      </c>
      <c r="B3846" s="228" t="s">
        <v>248</v>
      </c>
      <c r="C3846" s="228"/>
      <c r="D3846" s="228"/>
      <c r="E3846" s="228"/>
      <c r="F3846" s="228"/>
      <c r="G3846" s="228"/>
      <c r="H3846" s="229">
        <v>202226</v>
      </c>
      <c r="I3846" s="229">
        <v>202227</v>
      </c>
      <c r="J3846" s="229">
        <v>202228</v>
      </c>
      <c r="K3846" s="229">
        <v>202229</v>
      </c>
      <c r="L3846" s="232">
        <v>202234</v>
      </c>
      <c r="N3846" s="119" t="str">
        <f t="shared" si="180"/>
        <v>840091-</v>
      </c>
      <c r="O3846" s="122" t="str">
        <f>IF(B3846="NET","",IF(B3846="","",IFERROR(VLOOKUP(N3846,EAN!$A:$B,2,FALSE),"MANGLER - MÅ OPPDATERE EAN-FANEN")))</f>
        <v/>
      </c>
      <c r="P3846" s="119">
        <f t="shared" si="181"/>
        <v>202226</v>
      </c>
      <c r="Q3846" s="119">
        <f t="shared" si="182"/>
        <v>202234</v>
      </c>
    </row>
    <row r="3847" spans="1:17" x14ac:dyDescent="0.2">
      <c r="A3847" s="228">
        <v>840091</v>
      </c>
      <c r="B3847" s="228" t="s">
        <v>444</v>
      </c>
      <c r="C3847" s="228" t="s">
        <v>4204</v>
      </c>
      <c r="D3847" s="228" t="s">
        <v>249</v>
      </c>
      <c r="E3847" s="228" t="s">
        <v>240</v>
      </c>
      <c r="F3847" s="228" t="s">
        <v>85</v>
      </c>
      <c r="G3847" s="228" t="s">
        <v>128</v>
      </c>
      <c r="H3847" s="228">
        <v>5</v>
      </c>
      <c r="I3847" s="228">
        <v>5</v>
      </c>
      <c r="J3847" s="228">
        <v>5</v>
      </c>
      <c r="K3847" s="228">
        <v>5</v>
      </c>
      <c r="L3847" s="231">
        <v>5</v>
      </c>
      <c r="N3847" s="119" t="str">
        <f t="shared" si="180"/>
        <v>840091-DTBLK-SM</v>
      </c>
      <c r="O3847" s="122" t="str">
        <f>IF(B3847="NET","",IF(B3847="","",IFERROR(VLOOKUP(N3847,EAN!$A:$B,2,FALSE),"MANGLER - MÅ OPPDATERE EAN-FANEN")))</f>
        <v>MANGLER - MÅ OPPDATERE EAN-FANEN</v>
      </c>
      <c r="P3847" s="119">
        <f t="shared" si="181"/>
        <v>5</v>
      </c>
      <c r="Q3847" s="119">
        <f t="shared" si="182"/>
        <v>5</v>
      </c>
    </row>
    <row r="3848" spans="1:17" x14ac:dyDescent="0.2">
      <c r="A3848" s="228">
        <v>840091</v>
      </c>
      <c r="B3848" s="228" t="s">
        <v>444</v>
      </c>
      <c r="C3848" s="228" t="s">
        <v>4204</v>
      </c>
      <c r="D3848" s="228" t="s">
        <v>250</v>
      </c>
      <c r="E3848" s="228" t="s">
        <v>240</v>
      </c>
      <c r="F3848" s="228" t="s">
        <v>86</v>
      </c>
      <c r="G3848" s="228" t="s">
        <v>128</v>
      </c>
      <c r="H3848" s="228">
        <v>3</v>
      </c>
      <c r="I3848" s="228">
        <v>3</v>
      </c>
      <c r="J3848" s="228">
        <v>3</v>
      </c>
      <c r="K3848" s="228">
        <v>3</v>
      </c>
      <c r="L3848" s="231">
        <v>3</v>
      </c>
      <c r="N3848" s="119" t="str">
        <f t="shared" si="180"/>
        <v>840091-DTBLK-ML</v>
      </c>
      <c r="O3848" s="122" t="str">
        <f>IF(B3848="NET","",IF(B3848="","",IFERROR(VLOOKUP(N3848,EAN!$A:$B,2,FALSE),"MANGLER - MÅ OPPDATERE EAN-FANEN")))</f>
        <v>MANGLER - MÅ OPPDATERE EAN-FANEN</v>
      </c>
      <c r="P3848" s="119">
        <f t="shared" si="181"/>
        <v>3</v>
      </c>
      <c r="Q3848" s="119">
        <f t="shared" si="182"/>
        <v>3</v>
      </c>
    </row>
    <row r="3849" spans="1:17" x14ac:dyDescent="0.2">
      <c r="A3849" s="228">
        <v>840091</v>
      </c>
      <c r="B3849" s="228" t="s">
        <v>444</v>
      </c>
      <c r="C3849" s="228" t="s">
        <v>4204</v>
      </c>
      <c r="D3849" s="228" t="s">
        <v>251</v>
      </c>
      <c r="E3849" s="228" t="s">
        <v>240</v>
      </c>
      <c r="F3849" s="228" t="s">
        <v>87</v>
      </c>
      <c r="G3849" s="228" t="s">
        <v>128</v>
      </c>
      <c r="H3849" s="228">
        <v>11</v>
      </c>
      <c r="I3849" s="228">
        <v>11</v>
      </c>
      <c r="J3849" s="228">
        <v>11</v>
      </c>
      <c r="K3849" s="228">
        <v>11</v>
      </c>
      <c r="L3849" s="231">
        <v>11</v>
      </c>
      <c r="N3849" s="119" t="str">
        <f t="shared" si="180"/>
        <v>840091-DTBLK-LXL</v>
      </c>
      <c r="O3849" s="122" t="str">
        <f>IF(B3849="NET","",IF(B3849="","",IFERROR(VLOOKUP(N3849,EAN!$A:$B,2,FALSE),"MANGLER - MÅ OPPDATERE EAN-FANEN")))</f>
        <v>MANGLER - MÅ OPPDATERE EAN-FANEN</v>
      </c>
      <c r="P3849" s="119">
        <f t="shared" si="181"/>
        <v>11</v>
      </c>
      <c r="Q3849" s="119">
        <f t="shared" si="182"/>
        <v>11</v>
      </c>
    </row>
    <row r="3850" spans="1:17" x14ac:dyDescent="0.2">
      <c r="A3850" s="228">
        <v>840091</v>
      </c>
      <c r="B3850" s="228" t="s">
        <v>444</v>
      </c>
      <c r="C3850" s="228" t="s">
        <v>4204</v>
      </c>
      <c r="D3850" s="228" t="s">
        <v>3543</v>
      </c>
      <c r="E3850" s="228" t="s">
        <v>3544</v>
      </c>
      <c r="F3850" s="228" t="s">
        <v>85</v>
      </c>
      <c r="G3850" s="228" t="s">
        <v>128</v>
      </c>
      <c r="H3850" s="228">
        <v>0</v>
      </c>
      <c r="I3850" s="228">
        <v>0</v>
      </c>
      <c r="J3850" s="228">
        <v>0</v>
      </c>
      <c r="K3850" s="228">
        <v>0</v>
      </c>
      <c r="L3850" s="231">
        <v>0</v>
      </c>
      <c r="N3850" s="119" t="str">
        <f t="shared" si="180"/>
        <v>840091-MASEM-SM</v>
      </c>
      <c r="O3850" s="122" t="str">
        <f>IF(B3850="NET","",IF(B3850="","",IFERROR(VLOOKUP(N3850,EAN!$A:$B,2,FALSE),"MANGLER - MÅ OPPDATERE EAN-FANEN")))</f>
        <v>MANGLER - MÅ OPPDATERE EAN-FANEN</v>
      </c>
      <c r="P3850" s="119">
        <f t="shared" si="181"/>
        <v>0</v>
      </c>
      <c r="Q3850" s="119">
        <f t="shared" si="182"/>
        <v>0</v>
      </c>
    </row>
    <row r="3851" spans="1:17" x14ac:dyDescent="0.2">
      <c r="A3851" s="228">
        <v>840091</v>
      </c>
      <c r="B3851" s="228" t="s">
        <v>444</v>
      </c>
      <c r="C3851" s="228" t="s">
        <v>4204</v>
      </c>
      <c r="D3851" s="228" t="s">
        <v>3545</v>
      </c>
      <c r="E3851" s="228" t="s">
        <v>3544</v>
      </c>
      <c r="F3851" s="228" t="s">
        <v>86</v>
      </c>
      <c r="G3851" s="228" t="s">
        <v>128</v>
      </c>
      <c r="H3851" s="228">
        <v>0</v>
      </c>
      <c r="I3851" s="228">
        <v>0</v>
      </c>
      <c r="J3851" s="228">
        <v>0</v>
      </c>
      <c r="K3851" s="228">
        <v>0</v>
      </c>
      <c r="L3851" s="231">
        <v>0</v>
      </c>
      <c r="N3851" s="119" t="str">
        <f t="shared" si="180"/>
        <v>840091-MASEM-ML</v>
      </c>
      <c r="O3851" s="122" t="str">
        <f>IF(B3851="NET","",IF(B3851="","",IFERROR(VLOOKUP(N3851,EAN!$A:$B,2,FALSE),"MANGLER - MÅ OPPDATERE EAN-FANEN")))</f>
        <v>MANGLER - MÅ OPPDATERE EAN-FANEN</v>
      </c>
      <c r="P3851" s="119">
        <f t="shared" si="181"/>
        <v>0</v>
      </c>
      <c r="Q3851" s="119">
        <f t="shared" si="182"/>
        <v>0</v>
      </c>
    </row>
    <row r="3852" spans="1:17" x14ac:dyDescent="0.2">
      <c r="A3852" s="228">
        <v>840091</v>
      </c>
      <c r="B3852" s="228" t="s">
        <v>444</v>
      </c>
      <c r="C3852" s="228" t="s">
        <v>4204</v>
      </c>
      <c r="D3852" s="228" t="s">
        <v>3546</v>
      </c>
      <c r="E3852" s="228" t="s">
        <v>3544</v>
      </c>
      <c r="F3852" s="228" t="s">
        <v>87</v>
      </c>
      <c r="G3852" s="228" t="s">
        <v>128</v>
      </c>
      <c r="H3852" s="228">
        <v>0</v>
      </c>
      <c r="I3852" s="228">
        <v>0</v>
      </c>
      <c r="J3852" s="228">
        <v>0</v>
      </c>
      <c r="K3852" s="228">
        <v>0</v>
      </c>
      <c r="L3852" s="231">
        <v>0</v>
      </c>
      <c r="N3852" s="119" t="str">
        <f t="shared" si="180"/>
        <v>840091-MASEM-LXL</v>
      </c>
      <c r="O3852" s="122" t="str">
        <f>IF(B3852="NET","",IF(B3852="","",IFERROR(VLOOKUP(N3852,EAN!$A:$B,2,FALSE),"MANGLER - MÅ OPPDATERE EAN-FANEN")))</f>
        <v>MANGLER - MÅ OPPDATERE EAN-FANEN</v>
      </c>
      <c r="P3852" s="119">
        <f t="shared" si="181"/>
        <v>0</v>
      </c>
      <c r="Q3852" s="119">
        <f t="shared" si="182"/>
        <v>0</v>
      </c>
    </row>
    <row r="3853" spans="1:17" x14ac:dyDescent="0.2">
      <c r="A3853" s="228">
        <v>840091</v>
      </c>
      <c r="B3853" s="228" t="s">
        <v>444</v>
      </c>
      <c r="C3853" s="228" t="s">
        <v>4204</v>
      </c>
      <c r="D3853" s="228" t="s">
        <v>3756</v>
      </c>
      <c r="E3853" s="228" t="s">
        <v>3757</v>
      </c>
      <c r="F3853" s="228" t="s">
        <v>85</v>
      </c>
      <c r="G3853" s="228" t="s">
        <v>504</v>
      </c>
      <c r="H3853" s="228">
        <v>36</v>
      </c>
      <c r="I3853" s="228">
        <v>36</v>
      </c>
      <c r="J3853" s="228">
        <v>36</v>
      </c>
      <c r="K3853" s="228">
        <v>36</v>
      </c>
      <c r="L3853" s="231">
        <v>36</v>
      </c>
      <c r="N3853" s="119" t="str">
        <f t="shared" si="180"/>
        <v>840091-MBGRY-SM</v>
      </c>
      <c r="O3853" s="122" t="str">
        <f>IF(B3853="NET","",IF(B3853="","",IFERROR(VLOOKUP(N3853,EAN!$A:$B,2,FALSE),"MANGLER - MÅ OPPDATERE EAN-FANEN")))</f>
        <v>MANGLER - MÅ OPPDATERE EAN-FANEN</v>
      </c>
      <c r="P3853" s="119">
        <f t="shared" si="181"/>
        <v>36</v>
      </c>
      <c r="Q3853" s="119">
        <f t="shared" si="182"/>
        <v>36</v>
      </c>
    </row>
    <row r="3854" spans="1:17" x14ac:dyDescent="0.2">
      <c r="A3854" s="228">
        <v>840091</v>
      </c>
      <c r="B3854" s="228" t="s">
        <v>444</v>
      </c>
      <c r="C3854" s="228" t="s">
        <v>4204</v>
      </c>
      <c r="D3854" s="228" t="s">
        <v>3758</v>
      </c>
      <c r="E3854" s="228" t="s">
        <v>3757</v>
      </c>
      <c r="F3854" s="228" t="s">
        <v>86</v>
      </c>
      <c r="G3854" s="228" t="s">
        <v>504</v>
      </c>
      <c r="H3854" s="228">
        <v>0</v>
      </c>
      <c r="I3854" s="228">
        <v>0</v>
      </c>
      <c r="J3854" s="228">
        <v>0</v>
      </c>
      <c r="K3854" s="228">
        <v>0</v>
      </c>
      <c r="L3854" s="231">
        <v>0</v>
      </c>
      <c r="N3854" s="119" t="str">
        <f t="shared" si="180"/>
        <v>840091-MBGRY-ML</v>
      </c>
      <c r="O3854" s="122" t="str">
        <f>IF(B3854="NET","",IF(B3854="","",IFERROR(VLOOKUP(N3854,EAN!$A:$B,2,FALSE),"MANGLER - MÅ OPPDATERE EAN-FANEN")))</f>
        <v>MANGLER - MÅ OPPDATERE EAN-FANEN</v>
      </c>
      <c r="P3854" s="119">
        <f t="shared" si="181"/>
        <v>0</v>
      </c>
      <c r="Q3854" s="119">
        <f t="shared" si="182"/>
        <v>0</v>
      </c>
    </row>
    <row r="3855" spans="1:17" x14ac:dyDescent="0.2">
      <c r="A3855" s="228">
        <v>840091</v>
      </c>
      <c r="B3855" s="228" t="s">
        <v>444</v>
      </c>
      <c r="C3855" s="228" t="s">
        <v>4204</v>
      </c>
      <c r="D3855" s="228" t="s">
        <v>3759</v>
      </c>
      <c r="E3855" s="228" t="s">
        <v>3757</v>
      </c>
      <c r="F3855" s="228" t="s">
        <v>87</v>
      </c>
      <c r="G3855" s="228" t="s">
        <v>504</v>
      </c>
      <c r="H3855" s="228">
        <v>4</v>
      </c>
      <c r="I3855" s="228">
        <v>4</v>
      </c>
      <c r="J3855" s="228">
        <v>4</v>
      </c>
      <c r="K3855" s="228">
        <v>4</v>
      </c>
      <c r="L3855" s="231">
        <v>4</v>
      </c>
      <c r="N3855" s="119" t="str">
        <f t="shared" si="180"/>
        <v>840091-MBGRY-LXL</v>
      </c>
      <c r="O3855" s="122" t="str">
        <f>IF(B3855="NET","",IF(B3855="","",IFERROR(VLOOKUP(N3855,EAN!$A:$B,2,FALSE),"MANGLER - MÅ OPPDATERE EAN-FANEN")))</f>
        <v>MANGLER - MÅ OPPDATERE EAN-FANEN</v>
      </c>
      <c r="P3855" s="119">
        <f t="shared" si="181"/>
        <v>4</v>
      </c>
      <c r="Q3855" s="119">
        <f t="shared" si="182"/>
        <v>4</v>
      </c>
    </row>
    <row r="3856" spans="1:17" x14ac:dyDescent="0.2">
      <c r="A3856" s="228">
        <v>840091</v>
      </c>
      <c r="B3856" s="228" t="s">
        <v>444</v>
      </c>
      <c r="C3856" s="228" t="s">
        <v>4204</v>
      </c>
      <c r="D3856" s="228" t="s">
        <v>3761</v>
      </c>
      <c r="E3856" s="228" t="s">
        <v>4443</v>
      </c>
      <c r="F3856" s="228" t="s">
        <v>85</v>
      </c>
      <c r="G3856" s="228" t="s">
        <v>128</v>
      </c>
      <c r="H3856" s="228">
        <v>0</v>
      </c>
      <c r="I3856" s="228">
        <v>0</v>
      </c>
      <c r="J3856" s="228">
        <v>0</v>
      </c>
      <c r="K3856" s="228">
        <v>0</v>
      </c>
      <c r="L3856" s="231">
        <v>0</v>
      </c>
      <c r="N3856" s="119" t="str">
        <f t="shared" si="180"/>
        <v>840091-MBRWH-SM</v>
      </c>
      <c r="O3856" s="122" t="str">
        <f>IF(B3856="NET","",IF(B3856="","",IFERROR(VLOOKUP(N3856,EAN!$A:$B,2,FALSE),"MANGLER - MÅ OPPDATERE EAN-FANEN")))</f>
        <v>MANGLER - MÅ OPPDATERE EAN-FANEN</v>
      </c>
      <c r="P3856" s="119">
        <f t="shared" si="181"/>
        <v>0</v>
      </c>
      <c r="Q3856" s="119">
        <f t="shared" si="182"/>
        <v>0</v>
      </c>
    </row>
    <row r="3857" spans="1:17" x14ac:dyDescent="0.2">
      <c r="A3857" s="228">
        <v>840091</v>
      </c>
      <c r="B3857" s="228" t="s">
        <v>444</v>
      </c>
      <c r="C3857" s="228" t="s">
        <v>4204</v>
      </c>
      <c r="D3857" s="228" t="s">
        <v>3762</v>
      </c>
      <c r="E3857" s="228" t="s">
        <v>4443</v>
      </c>
      <c r="F3857" s="228" t="s">
        <v>86</v>
      </c>
      <c r="G3857" s="228" t="s">
        <v>128</v>
      </c>
      <c r="H3857" s="228">
        <v>0</v>
      </c>
      <c r="I3857" s="228">
        <v>0</v>
      </c>
      <c r="J3857" s="228">
        <v>0</v>
      </c>
      <c r="K3857" s="228">
        <v>0</v>
      </c>
      <c r="L3857" s="231">
        <v>0</v>
      </c>
      <c r="N3857" s="119" t="str">
        <f t="shared" si="180"/>
        <v>840091-MBRWH-ML</v>
      </c>
      <c r="O3857" s="122" t="str">
        <f>IF(B3857="NET","",IF(B3857="","",IFERROR(VLOOKUP(N3857,EAN!$A:$B,2,FALSE),"MANGLER - MÅ OPPDATERE EAN-FANEN")))</f>
        <v>MANGLER - MÅ OPPDATERE EAN-FANEN</v>
      </c>
      <c r="P3857" s="119">
        <f t="shared" si="181"/>
        <v>0</v>
      </c>
      <c r="Q3857" s="119">
        <f t="shared" si="182"/>
        <v>0</v>
      </c>
    </row>
    <row r="3858" spans="1:17" x14ac:dyDescent="0.2">
      <c r="A3858" s="228">
        <v>840091</v>
      </c>
      <c r="B3858" s="228" t="s">
        <v>444</v>
      </c>
      <c r="C3858" s="228" t="s">
        <v>4204</v>
      </c>
      <c r="D3858" s="228" t="s">
        <v>3763</v>
      </c>
      <c r="E3858" s="228" t="s">
        <v>4443</v>
      </c>
      <c r="F3858" s="228" t="s">
        <v>87</v>
      </c>
      <c r="G3858" s="228" t="s">
        <v>128</v>
      </c>
      <c r="H3858" s="228">
        <v>0</v>
      </c>
      <c r="I3858" s="228">
        <v>0</v>
      </c>
      <c r="J3858" s="228">
        <v>0</v>
      </c>
      <c r="K3858" s="228">
        <v>0</v>
      </c>
      <c r="L3858" s="231">
        <v>0</v>
      </c>
      <c r="N3858" s="119" t="str">
        <f t="shared" si="180"/>
        <v>840091-MBRWH-LXL</v>
      </c>
      <c r="O3858" s="122" t="str">
        <f>IF(B3858="NET","",IF(B3858="","",IFERROR(VLOOKUP(N3858,EAN!$A:$B,2,FALSE),"MANGLER - MÅ OPPDATERE EAN-FANEN")))</f>
        <v>MANGLER - MÅ OPPDATERE EAN-FANEN</v>
      </c>
      <c r="P3858" s="119">
        <f t="shared" si="181"/>
        <v>0</v>
      </c>
      <c r="Q3858" s="119">
        <f t="shared" si="182"/>
        <v>0</v>
      </c>
    </row>
    <row r="3859" spans="1:17" x14ac:dyDescent="0.2">
      <c r="A3859" s="228">
        <v>840091</v>
      </c>
      <c r="B3859" s="228" t="s">
        <v>444</v>
      </c>
      <c r="C3859" s="228" t="s">
        <v>4204</v>
      </c>
      <c r="D3859" s="228" t="s">
        <v>3764</v>
      </c>
      <c r="E3859" s="228" t="s">
        <v>3765</v>
      </c>
      <c r="F3859" s="228" t="s">
        <v>85</v>
      </c>
      <c r="G3859" s="228" t="s">
        <v>504</v>
      </c>
      <c r="H3859" s="228">
        <v>17</v>
      </c>
      <c r="I3859" s="228">
        <v>17</v>
      </c>
      <c r="J3859" s="228">
        <v>17</v>
      </c>
      <c r="K3859" s="228">
        <v>17</v>
      </c>
      <c r="L3859" s="231">
        <v>17</v>
      </c>
      <c r="N3859" s="119" t="str">
        <f t="shared" ref="N3859:N3922" si="183">CONCATENATE(A3859,"-",D3859)</f>
        <v>840091-MEMRD-SM</v>
      </c>
      <c r="O3859" s="122" t="str">
        <f>IF(B3859="NET","",IF(B3859="","",IFERROR(VLOOKUP(N3859,EAN!$A:$B,2,FALSE),"MANGLER - MÅ OPPDATERE EAN-FANEN")))</f>
        <v>MANGLER - MÅ OPPDATERE EAN-FANEN</v>
      </c>
      <c r="P3859" s="119">
        <f t="shared" ref="P3859:P3922" si="184">H3859</f>
        <v>17</v>
      </c>
      <c r="Q3859" s="119">
        <f t="shared" ref="Q3859:Q3922" si="185">L3859</f>
        <v>17</v>
      </c>
    </row>
    <row r="3860" spans="1:17" x14ac:dyDescent="0.2">
      <c r="A3860" s="228">
        <v>840091</v>
      </c>
      <c r="B3860" s="228" t="s">
        <v>444</v>
      </c>
      <c r="C3860" s="228" t="s">
        <v>4204</v>
      </c>
      <c r="D3860" s="228" t="s">
        <v>3766</v>
      </c>
      <c r="E3860" s="228" t="s">
        <v>3765</v>
      </c>
      <c r="F3860" s="228" t="s">
        <v>86</v>
      </c>
      <c r="G3860" s="228" t="s">
        <v>504</v>
      </c>
      <c r="H3860" s="228">
        <v>7</v>
      </c>
      <c r="I3860" s="228">
        <v>7</v>
      </c>
      <c r="J3860" s="228">
        <v>7</v>
      </c>
      <c r="K3860" s="228">
        <v>7</v>
      </c>
      <c r="L3860" s="231">
        <v>7</v>
      </c>
      <c r="N3860" s="119" t="str">
        <f t="shared" si="183"/>
        <v>840091-MEMRD-ML</v>
      </c>
      <c r="O3860" s="122" t="str">
        <f>IF(B3860="NET","",IF(B3860="","",IFERROR(VLOOKUP(N3860,EAN!$A:$B,2,FALSE),"MANGLER - MÅ OPPDATERE EAN-FANEN")))</f>
        <v>MANGLER - MÅ OPPDATERE EAN-FANEN</v>
      </c>
      <c r="P3860" s="119">
        <f t="shared" si="184"/>
        <v>7</v>
      </c>
      <c r="Q3860" s="119">
        <f t="shared" si="185"/>
        <v>7</v>
      </c>
    </row>
    <row r="3861" spans="1:17" x14ac:dyDescent="0.2">
      <c r="A3861" s="228">
        <v>840091</v>
      </c>
      <c r="B3861" s="228" t="s">
        <v>444</v>
      </c>
      <c r="C3861" s="228" t="s">
        <v>4204</v>
      </c>
      <c r="D3861" s="228" t="s">
        <v>3767</v>
      </c>
      <c r="E3861" s="228" t="s">
        <v>3765</v>
      </c>
      <c r="F3861" s="228" t="s">
        <v>87</v>
      </c>
      <c r="G3861" s="228" t="s">
        <v>504</v>
      </c>
      <c r="H3861" s="228">
        <v>10</v>
      </c>
      <c r="I3861" s="228">
        <v>10</v>
      </c>
      <c r="J3861" s="228">
        <v>10</v>
      </c>
      <c r="K3861" s="228">
        <v>10</v>
      </c>
      <c r="L3861" s="231">
        <v>10</v>
      </c>
      <c r="N3861" s="119" t="str">
        <f t="shared" si="183"/>
        <v>840091-MEMRD-LXL</v>
      </c>
      <c r="O3861" s="122" t="str">
        <f>IF(B3861="NET","",IF(B3861="","",IFERROR(VLOOKUP(N3861,EAN!$A:$B,2,FALSE),"MANGLER - MÅ OPPDATERE EAN-FANEN")))</f>
        <v>MANGLER - MÅ OPPDATERE EAN-FANEN</v>
      </c>
      <c r="P3861" s="119">
        <f t="shared" si="184"/>
        <v>10</v>
      </c>
      <c r="Q3861" s="119">
        <f t="shared" si="185"/>
        <v>10</v>
      </c>
    </row>
    <row r="3862" spans="1:17" x14ac:dyDescent="0.2">
      <c r="A3862" s="228">
        <v>840091</v>
      </c>
      <c r="B3862" s="228" t="s">
        <v>444</v>
      </c>
      <c r="C3862" s="228" t="s">
        <v>4204</v>
      </c>
      <c r="D3862" s="228" t="s">
        <v>3559</v>
      </c>
      <c r="E3862" s="228" t="s">
        <v>3560</v>
      </c>
      <c r="F3862" s="228" t="s">
        <v>85</v>
      </c>
      <c r="G3862" s="228" t="s">
        <v>128</v>
      </c>
      <c r="H3862" s="228">
        <v>39</v>
      </c>
      <c r="I3862" s="228">
        <v>39</v>
      </c>
      <c r="J3862" s="228">
        <v>39</v>
      </c>
      <c r="K3862" s="228">
        <v>39</v>
      </c>
      <c r="L3862" s="231">
        <v>39</v>
      </c>
      <c r="N3862" s="119" t="str">
        <f t="shared" si="183"/>
        <v>840091-MHGRN-SM</v>
      </c>
      <c r="O3862" s="122" t="str">
        <f>IF(B3862="NET","",IF(B3862="","",IFERROR(VLOOKUP(N3862,EAN!$A:$B,2,FALSE),"MANGLER - MÅ OPPDATERE EAN-FANEN")))</f>
        <v>MANGLER - MÅ OPPDATERE EAN-FANEN</v>
      </c>
      <c r="P3862" s="119">
        <f t="shared" si="184"/>
        <v>39</v>
      </c>
      <c r="Q3862" s="119">
        <f t="shared" si="185"/>
        <v>39</v>
      </c>
    </row>
    <row r="3863" spans="1:17" x14ac:dyDescent="0.2">
      <c r="A3863" s="228">
        <v>840091</v>
      </c>
      <c r="B3863" s="228" t="s">
        <v>444</v>
      </c>
      <c r="C3863" s="228" t="s">
        <v>4204</v>
      </c>
      <c r="D3863" s="228" t="s">
        <v>3561</v>
      </c>
      <c r="E3863" s="228" t="s">
        <v>3560</v>
      </c>
      <c r="F3863" s="228" t="s">
        <v>86</v>
      </c>
      <c r="G3863" s="228" t="s">
        <v>128</v>
      </c>
      <c r="H3863" s="228">
        <v>9</v>
      </c>
      <c r="I3863" s="228">
        <v>9</v>
      </c>
      <c r="J3863" s="228">
        <v>9</v>
      </c>
      <c r="K3863" s="228">
        <v>9</v>
      </c>
      <c r="L3863" s="231">
        <v>9</v>
      </c>
      <c r="N3863" s="119" t="str">
        <f t="shared" si="183"/>
        <v>840091-MHGRN-ML</v>
      </c>
      <c r="O3863" s="122" t="str">
        <f>IF(B3863="NET","",IF(B3863="","",IFERROR(VLOOKUP(N3863,EAN!$A:$B,2,FALSE),"MANGLER - MÅ OPPDATERE EAN-FANEN")))</f>
        <v>MANGLER - MÅ OPPDATERE EAN-FANEN</v>
      </c>
      <c r="P3863" s="119">
        <f t="shared" si="184"/>
        <v>9</v>
      </c>
      <c r="Q3863" s="119">
        <f t="shared" si="185"/>
        <v>9</v>
      </c>
    </row>
    <row r="3864" spans="1:17" x14ac:dyDescent="0.2">
      <c r="A3864" s="228">
        <v>840091</v>
      </c>
      <c r="B3864" s="228" t="s">
        <v>444</v>
      </c>
      <c r="C3864" s="228" t="s">
        <v>4204</v>
      </c>
      <c r="D3864" s="228" t="s">
        <v>3562</v>
      </c>
      <c r="E3864" s="228" t="s">
        <v>3560</v>
      </c>
      <c r="F3864" s="228" t="s">
        <v>87</v>
      </c>
      <c r="G3864" s="228" t="s">
        <v>128</v>
      </c>
      <c r="H3864" s="228">
        <v>24</v>
      </c>
      <c r="I3864" s="228">
        <v>24</v>
      </c>
      <c r="J3864" s="228">
        <v>24</v>
      </c>
      <c r="K3864" s="228">
        <v>24</v>
      </c>
      <c r="L3864" s="231">
        <v>24</v>
      </c>
      <c r="N3864" s="119" t="str">
        <f t="shared" si="183"/>
        <v>840091-MHGRN-LXL</v>
      </c>
      <c r="O3864" s="122" t="str">
        <f>IF(B3864="NET","",IF(B3864="","",IFERROR(VLOOKUP(N3864,EAN!$A:$B,2,FALSE),"MANGLER - MÅ OPPDATERE EAN-FANEN")))</f>
        <v>MANGLER - MÅ OPPDATERE EAN-FANEN</v>
      </c>
      <c r="P3864" s="119">
        <f t="shared" si="184"/>
        <v>24</v>
      </c>
      <c r="Q3864" s="119">
        <f t="shared" si="185"/>
        <v>24</v>
      </c>
    </row>
    <row r="3865" spans="1:17" x14ac:dyDescent="0.2">
      <c r="A3865" s="228">
        <v>840091</v>
      </c>
      <c r="B3865" s="228" t="s">
        <v>444</v>
      </c>
      <c r="C3865" s="228" t="s">
        <v>4204</v>
      </c>
      <c r="D3865" s="228" t="s">
        <v>210</v>
      </c>
      <c r="E3865" s="228" t="s">
        <v>196</v>
      </c>
      <c r="F3865" s="228" t="s">
        <v>85</v>
      </c>
      <c r="G3865" s="228" t="s">
        <v>504</v>
      </c>
      <c r="H3865" s="228">
        <v>3</v>
      </c>
      <c r="I3865" s="228">
        <v>3</v>
      </c>
      <c r="J3865" s="228">
        <v>3</v>
      </c>
      <c r="K3865" s="228">
        <v>3</v>
      </c>
      <c r="L3865" s="231">
        <v>3</v>
      </c>
      <c r="N3865" s="119" t="str">
        <f t="shared" si="183"/>
        <v>840091-MMBLU-SM</v>
      </c>
      <c r="O3865" s="122" t="str">
        <f>IF(B3865="NET","",IF(B3865="","",IFERROR(VLOOKUP(N3865,EAN!$A:$B,2,FALSE),"MANGLER - MÅ OPPDATERE EAN-FANEN")))</f>
        <v>MANGLER - MÅ OPPDATERE EAN-FANEN</v>
      </c>
      <c r="P3865" s="119">
        <f t="shared" si="184"/>
        <v>3</v>
      </c>
      <c r="Q3865" s="119">
        <f t="shared" si="185"/>
        <v>3</v>
      </c>
    </row>
    <row r="3866" spans="1:17" x14ac:dyDescent="0.2">
      <c r="A3866" s="228">
        <v>840091</v>
      </c>
      <c r="B3866" s="228" t="s">
        <v>444</v>
      </c>
      <c r="C3866" s="228" t="s">
        <v>4204</v>
      </c>
      <c r="D3866" s="228" t="s">
        <v>211</v>
      </c>
      <c r="E3866" s="228" t="s">
        <v>196</v>
      </c>
      <c r="F3866" s="228" t="s">
        <v>86</v>
      </c>
      <c r="G3866" s="228" t="s">
        <v>504</v>
      </c>
      <c r="H3866" s="228">
        <v>2</v>
      </c>
      <c r="I3866" s="228">
        <v>2</v>
      </c>
      <c r="J3866" s="228">
        <v>2</v>
      </c>
      <c r="K3866" s="228">
        <v>2</v>
      </c>
      <c r="L3866" s="231">
        <v>2</v>
      </c>
      <c r="N3866" s="119" t="str">
        <f t="shared" si="183"/>
        <v>840091-MMBLU-ML</v>
      </c>
      <c r="O3866" s="122" t="str">
        <f>IF(B3866="NET","",IF(B3866="","",IFERROR(VLOOKUP(N3866,EAN!$A:$B,2,FALSE),"MANGLER - MÅ OPPDATERE EAN-FANEN")))</f>
        <v>MANGLER - MÅ OPPDATERE EAN-FANEN</v>
      </c>
      <c r="P3866" s="119">
        <f t="shared" si="184"/>
        <v>2</v>
      </c>
      <c r="Q3866" s="119">
        <f t="shared" si="185"/>
        <v>2</v>
      </c>
    </row>
    <row r="3867" spans="1:17" x14ac:dyDescent="0.2">
      <c r="A3867" s="228">
        <v>840091</v>
      </c>
      <c r="B3867" s="228" t="s">
        <v>444</v>
      </c>
      <c r="C3867" s="228" t="s">
        <v>4204</v>
      </c>
      <c r="D3867" s="228" t="s">
        <v>212</v>
      </c>
      <c r="E3867" s="228" t="s">
        <v>196</v>
      </c>
      <c r="F3867" s="228" t="s">
        <v>87</v>
      </c>
      <c r="G3867" s="228" t="s">
        <v>504</v>
      </c>
      <c r="H3867" s="228">
        <v>0</v>
      </c>
      <c r="I3867" s="228">
        <v>0</v>
      </c>
      <c r="J3867" s="228">
        <v>0</v>
      </c>
      <c r="K3867" s="228">
        <v>0</v>
      </c>
      <c r="L3867" s="231">
        <v>0</v>
      </c>
      <c r="N3867" s="119" t="str">
        <f t="shared" si="183"/>
        <v>840091-MMBLU-LXL</v>
      </c>
      <c r="O3867" s="122" t="str">
        <f>IF(B3867="NET","",IF(B3867="","",IFERROR(VLOOKUP(N3867,EAN!$A:$B,2,FALSE),"MANGLER - MÅ OPPDATERE EAN-FANEN")))</f>
        <v>MANGLER - MÅ OPPDATERE EAN-FANEN</v>
      </c>
      <c r="P3867" s="119">
        <f t="shared" si="184"/>
        <v>0</v>
      </c>
      <c r="Q3867" s="119">
        <f t="shared" si="185"/>
        <v>0</v>
      </c>
    </row>
    <row r="3868" spans="1:17" x14ac:dyDescent="0.2">
      <c r="A3868" s="228">
        <v>840091</v>
      </c>
      <c r="B3868" s="228" t="s">
        <v>444</v>
      </c>
      <c r="C3868" s="228" t="s">
        <v>4204</v>
      </c>
      <c r="D3868" s="228" t="s">
        <v>517</v>
      </c>
      <c r="E3868" s="228" t="s">
        <v>518</v>
      </c>
      <c r="F3868" s="228" t="s">
        <v>85</v>
      </c>
      <c r="G3868" s="228" t="s">
        <v>128</v>
      </c>
      <c r="H3868" s="228">
        <v>5</v>
      </c>
      <c r="I3868" s="228">
        <v>5</v>
      </c>
      <c r="J3868" s="228">
        <v>5</v>
      </c>
      <c r="K3868" s="228">
        <v>5</v>
      </c>
      <c r="L3868" s="231">
        <v>5</v>
      </c>
      <c r="N3868" s="119" t="str">
        <f t="shared" si="183"/>
        <v>840091-MNGRY-SM</v>
      </c>
      <c r="O3868" s="122" t="str">
        <f>IF(B3868="NET","",IF(B3868="","",IFERROR(VLOOKUP(N3868,EAN!$A:$B,2,FALSE),"MANGLER - MÅ OPPDATERE EAN-FANEN")))</f>
        <v>MANGLER - MÅ OPPDATERE EAN-FANEN</v>
      </c>
      <c r="P3868" s="119">
        <f t="shared" si="184"/>
        <v>5</v>
      </c>
      <c r="Q3868" s="119">
        <f t="shared" si="185"/>
        <v>5</v>
      </c>
    </row>
    <row r="3869" spans="1:17" x14ac:dyDescent="0.2">
      <c r="A3869" s="228">
        <v>840091</v>
      </c>
      <c r="B3869" s="228" t="s">
        <v>444</v>
      </c>
      <c r="C3869" s="228" t="s">
        <v>4204</v>
      </c>
      <c r="D3869" s="228" t="s">
        <v>519</v>
      </c>
      <c r="E3869" s="228" t="s">
        <v>518</v>
      </c>
      <c r="F3869" s="228" t="s">
        <v>86</v>
      </c>
      <c r="G3869" s="228" t="s">
        <v>128</v>
      </c>
      <c r="H3869" s="228">
        <v>4</v>
      </c>
      <c r="I3869" s="228">
        <v>4</v>
      </c>
      <c r="J3869" s="228">
        <v>4</v>
      </c>
      <c r="K3869" s="228">
        <v>4</v>
      </c>
      <c r="L3869" s="231">
        <v>4</v>
      </c>
      <c r="N3869" s="119" t="str">
        <f t="shared" si="183"/>
        <v>840091-MNGRY-ML</v>
      </c>
      <c r="O3869" s="122" t="str">
        <f>IF(B3869="NET","",IF(B3869="","",IFERROR(VLOOKUP(N3869,EAN!$A:$B,2,FALSE),"MANGLER - MÅ OPPDATERE EAN-FANEN")))</f>
        <v>MANGLER - MÅ OPPDATERE EAN-FANEN</v>
      </c>
      <c r="P3869" s="119">
        <f t="shared" si="184"/>
        <v>4</v>
      </c>
      <c r="Q3869" s="119">
        <f t="shared" si="185"/>
        <v>4</v>
      </c>
    </row>
    <row r="3870" spans="1:17" x14ac:dyDescent="0.2">
      <c r="A3870" s="228">
        <v>840091</v>
      </c>
      <c r="B3870" s="228" t="s">
        <v>444</v>
      </c>
      <c r="C3870" s="228" t="s">
        <v>4204</v>
      </c>
      <c r="D3870" s="228" t="s">
        <v>520</v>
      </c>
      <c r="E3870" s="228" t="s">
        <v>518</v>
      </c>
      <c r="F3870" s="228" t="s">
        <v>87</v>
      </c>
      <c r="G3870" s="228" t="s">
        <v>128</v>
      </c>
      <c r="H3870" s="228">
        <v>0</v>
      </c>
      <c r="I3870" s="228">
        <v>0</v>
      </c>
      <c r="J3870" s="228">
        <v>0</v>
      </c>
      <c r="K3870" s="228">
        <v>0</v>
      </c>
      <c r="L3870" s="231">
        <v>0</v>
      </c>
      <c r="N3870" s="119" t="str">
        <f t="shared" si="183"/>
        <v>840091-MNGRY-LXL</v>
      </c>
      <c r="O3870" s="122" t="str">
        <f>IF(B3870="NET","",IF(B3870="","",IFERROR(VLOOKUP(N3870,EAN!$A:$B,2,FALSE),"MANGLER - MÅ OPPDATERE EAN-FANEN")))</f>
        <v>MANGLER - MÅ OPPDATERE EAN-FANEN</v>
      </c>
      <c r="P3870" s="119">
        <f t="shared" si="184"/>
        <v>0</v>
      </c>
      <c r="Q3870" s="119">
        <f t="shared" si="185"/>
        <v>0</v>
      </c>
    </row>
    <row r="3871" spans="1:17" x14ac:dyDescent="0.2">
      <c r="A3871" s="228">
        <v>840091</v>
      </c>
      <c r="B3871" s="228" t="s">
        <v>444</v>
      </c>
      <c r="C3871" s="228" t="s">
        <v>4204</v>
      </c>
      <c r="D3871" s="228" t="s">
        <v>677</v>
      </c>
      <c r="E3871" s="228" t="s">
        <v>678</v>
      </c>
      <c r="F3871" s="228" t="s">
        <v>85</v>
      </c>
      <c r="G3871" s="228" t="s">
        <v>128</v>
      </c>
      <c r="H3871" s="228">
        <v>0</v>
      </c>
      <c r="I3871" s="228">
        <v>0</v>
      </c>
      <c r="J3871" s="228">
        <v>0</v>
      </c>
      <c r="K3871" s="228">
        <v>0</v>
      </c>
      <c r="L3871" s="231">
        <v>0</v>
      </c>
      <c r="N3871" s="119" t="str">
        <f t="shared" si="183"/>
        <v>840091-MROGD-SM</v>
      </c>
      <c r="O3871" s="122" t="str">
        <f>IF(B3871="NET","",IF(B3871="","",IFERROR(VLOOKUP(N3871,EAN!$A:$B,2,FALSE),"MANGLER - MÅ OPPDATERE EAN-FANEN")))</f>
        <v>MANGLER - MÅ OPPDATERE EAN-FANEN</v>
      </c>
      <c r="P3871" s="119">
        <f t="shared" si="184"/>
        <v>0</v>
      </c>
      <c r="Q3871" s="119">
        <f t="shared" si="185"/>
        <v>0</v>
      </c>
    </row>
    <row r="3872" spans="1:17" x14ac:dyDescent="0.2">
      <c r="A3872" s="228">
        <v>840091</v>
      </c>
      <c r="B3872" s="228" t="s">
        <v>444</v>
      </c>
      <c r="C3872" s="228" t="s">
        <v>4204</v>
      </c>
      <c r="D3872" s="228" t="s">
        <v>679</v>
      </c>
      <c r="E3872" s="228" t="s">
        <v>678</v>
      </c>
      <c r="F3872" s="228" t="s">
        <v>86</v>
      </c>
      <c r="G3872" s="228" t="s">
        <v>128</v>
      </c>
      <c r="H3872" s="228">
        <v>0</v>
      </c>
      <c r="I3872" s="228">
        <v>0</v>
      </c>
      <c r="J3872" s="228">
        <v>0</v>
      </c>
      <c r="K3872" s="228">
        <v>0</v>
      </c>
      <c r="L3872" s="231">
        <v>0</v>
      </c>
      <c r="N3872" s="119" t="str">
        <f t="shared" si="183"/>
        <v>840091-MROGD-ML</v>
      </c>
      <c r="O3872" s="122" t="str">
        <f>IF(B3872="NET","",IF(B3872="","",IFERROR(VLOOKUP(N3872,EAN!$A:$B,2,FALSE),"MANGLER - MÅ OPPDATERE EAN-FANEN")))</f>
        <v>MANGLER - MÅ OPPDATERE EAN-FANEN</v>
      </c>
      <c r="P3872" s="119">
        <f t="shared" si="184"/>
        <v>0</v>
      </c>
      <c r="Q3872" s="119">
        <f t="shared" si="185"/>
        <v>0</v>
      </c>
    </row>
    <row r="3873" spans="1:17" x14ac:dyDescent="0.2">
      <c r="A3873" s="228">
        <v>840091</v>
      </c>
      <c r="B3873" s="228" t="s">
        <v>444</v>
      </c>
      <c r="C3873" s="228" t="s">
        <v>4204</v>
      </c>
      <c r="D3873" s="228" t="s">
        <v>680</v>
      </c>
      <c r="E3873" s="228" t="s">
        <v>678</v>
      </c>
      <c r="F3873" s="228" t="s">
        <v>87</v>
      </c>
      <c r="G3873" s="228" t="s">
        <v>128</v>
      </c>
      <c r="H3873" s="228">
        <v>0</v>
      </c>
      <c r="I3873" s="228">
        <v>0</v>
      </c>
      <c r="J3873" s="228">
        <v>0</v>
      </c>
      <c r="K3873" s="228">
        <v>0</v>
      </c>
      <c r="L3873" s="231">
        <v>0</v>
      </c>
      <c r="N3873" s="119" t="str">
        <f t="shared" si="183"/>
        <v>840091-MROGD-LXL</v>
      </c>
      <c r="O3873" s="122" t="str">
        <f>IF(B3873="NET","",IF(B3873="","",IFERROR(VLOOKUP(N3873,EAN!$A:$B,2,FALSE),"MANGLER - MÅ OPPDATERE EAN-FANEN")))</f>
        <v>MANGLER - MÅ OPPDATERE EAN-FANEN</v>
      </c>
      <c r="P3873" s="119">
        <f t="shared" si="184"/>
        <v>0</v>
      </c>
      <c r="Q3873" s="119">
        <f t="shared" si="185"/>
        <v>0</v>
      </c>
    </row>
    <row r="3874" spans="1:17" x14ac:dyDescent="0.2">
      <c r="A3874" s="228">
        <v>840091</v>
      </c>
      <c r="B3874" s="228" t="s">
        <v>444</v>
      </c>
      <c r="C3874" s="228" t="s">
        <v>4204</v>
      </c>
      <c r="D3874" s="228" t="s">
        <v>213</v>
      </c>
      <c r="E3874" s="228" t="s">
        <v>197</v>
      </c>
      <c r="F3874" s="228" t="s">
        <v>85</v>
      </c>
      <c r="G3874" s="228" t="s">
        <v>504</v>
      </c>
      <c r="H3874" s="228">
        <v>0</v>
      </c>
      <c r="I3874" s="228">
        <v>0</v>
      </c>
      <c r="J3874" s="228">
        <v>0</v>
      </c>
      <c r="K3874" s="228">
        <v>0</v>
      </c>
      <c r="L3874" s="231">
        <v>0</v>
      </c>
      <c r="N3874" s="119" t="str">
        <f t="shared" si="183"/>
        <v>840091-MSBMC-SM</v>
      </c>
      <c r="O3874" s="122" t="str">
        <f>IF(B3874="NET","",IF(B3874="","",IFERROR(VLOOKUP(N3874,EAN!$A:$B,2,FALSE),"MANGLER - MÅ OPPDATERE EAN-FANEN")))</f>
        <v>MANGLER - MÅ OPPDATERE EAN-FANEN</v>
      </c>
      <c r="P3874" s="119">
        <f t="shared" si="184"/>
        <v>0</v>
      </c>
      <c r="Q3874" s="119">
        <f t="shared" si="185"/>
        <v>0</v>
      </c>
    </row>
    <row r="3875" spans="1:17" x14ac:dyDescent="0.2">
      <c r="A3875" s="228">
        <v>840091</v>
      </c>
      <c r="B3875" s="228" t="s">
        <v>444</v>
      </c>
      <c r="C3875" s="228" t="s">
        <v>4204</v>
      </c>
      <c r="D3875" s="228" t="s">
        <v>214</v>
      </c>
      <c r="E3875" s="228" t="s">
        <v>197</v>
      </c>
      <c r="F3875" s="228" t="s">
        <v>86</v>
      </c>
      <c r="G3875" s="228" t="s">
        <v>504</v>
      </c>
      <c r="H3875" s="228">
        <v>0</v>
      </c>
      <c r="I3875" s="228">
        <v>0</v>
      </c>
      <c r="J3875" s="228">
        <v>0</v>
      </c>
      <c r="K3875" s="228">
        <v>0</v>
      </c>
      <c r="L3875" s="231">
        <v>0</v>
      </c>
      <c r="N3875" s="119" t="str">
        <f t="shared" si="183"/>
        <v>840091-MSBMC-ML</v>
      </c>
      <c r="O3875" s="122" t="str">
        <f>IF(B3875="NET","",IF(B3875="","",IFERROR(VLOOKUP(N3875,EAN!$A:$B,2,FALSE),"MANGLER - MÅ OPPDATERE EAN-FANEN")))</f>
        <v>MANGLER - MÅ OPPDATERE EAN-FANEN</v>
      </c>
      <c r="P3875" s="119">
        <f t="shared" si="184"/>
        <v>0</v>
      </c>
      <c r="Q3875" s="119">
        <f t="shared" si="185"/>
        <v>0</v>
      </c>
    </row>
    <row r="3876" spans="1:17" x14ac:dyDescent="0.2">
      <c r="A3876" s="228">
        <v>840091</v>
      </c>
      <c r="B3876" s="228" t="s">
        <v>444</v>
      </c>
      <c r="C3876" s="228" t="s">
        <v>4204</v>
      </c>
      <c r="D3876" s="228" t="s">
        <v>215</v>
      </c>
      <c r="E3876" s="228" t="s">
        <v>197</v>
      </c>
      <c r="F3876" s="228" t="s">
        <v>87</v>
      </c>
      <c r="G3876" s="228" t="s">
        <v>504</v>
      </c>
      <c r="H3876" s="228">
        <v>0</v>
      </c>
      <c r="I3876" s="228">
        <v>0</v>
      </c>
      <c r="J3876" s="228">
        <v>0</v>
      </c>
      <c r="K3876" s="228">
        <v>0</v>
      </c>
      <c r="L3876" s="231">
        <v>0</v>
      </c>
      <c r="N3876" s="119" t="str">
        <f t="shared" si="183"/>
        <v>840091-MSBMC-LXL</v>
      </c>
      <c r="O3876" s="122" t="str">
        <f>IF(B3876="NET","",IF(B3876="","",IFERROR(VLOOKUP(N3876,EAN!$A:$B,2,FALSE),"MANGLER - MÅ OPPDATERE EAN-FANEN")))</f>
        <v>MANGLER - MÅ OPPDATERE EAN-FANEN</v>
      </c>
      <c r="P3876" s="119">
        <f t="shared" si="184"/>
        <v>0</v>
      </c>
      <c r="Q3876" s="119">
        <f t="shared" si="185"/>
        <v>0</v>
      </c>
    </row>
    <row r="3877" spans="1:17" x14ac:dyDescent="0.2">
      <c r="A3877" s="228">
        <v>840091</v>
      </c>
      <c r="B3877" s="228" t="s">
        <v>444</v>
      </c>
      <c r="C3877" s="228" t="s">
        <v>4204</v>
      </c>
      <c r="D3877" s="228" t="s">
        <v>3768</v>
      </c>
      <c r="E3877" s="228" t="s">
        <v>3769</v>
      </c>
      <c r="F3877" s="228" t="s">
        <v>85</v>
      </c>
      <c r="G3877" s="228" t="s">
        <v>504</v>
      </c>
      <c r="H3877" s="228">
        <v>8</v>
      </c>
      <c r="I3877" s="228">
        <v>8</v>
      </c>
      <c r="J3877" s="228">
        <v>8</v>
      </c>
      <c r="K3877" s="228">
        <v>8</v>
      </c>
      <c r="L3877" s="231">
        <v>8</v>
      </c>
      <c r="N3877" s="119" t="str">
        <f t="shared" si="183"/>
        <v>840091-SNWHT-SM</v>
      </c>
      <c r="O3877" s="122" t="str">
        <f>IF(B3877="NET","",IF(B3877="","",IFERROR(VLOOKUP(N3877,EAN!$A:$B,2,FALSE),"MANGLER - MÅ OPPDATERE EAN-FANEN")))</f>
        <v>MANGLER - MÅ OPPDATERE EAN-FANEN</v>
      </c>
      <c r="P3877" s="119">
        <f t="shared" si="184"/>
        <v>8</v>
      </c>
      <c r="Q3877" s="119">
        <f t="shared" si="185"/>
        <v>8</v>
      </c>
    </row>
    <row r="3878" spans="1:17" x14ac:dyDescent="0.2">
      <c r="A3878" s="228">
        <v>840091</v>
      </c>
      <c r="B3878" s="228" t="s">
        <v>444</v>
      </c>
      <c r="C3878" s="228" t="s">
        <v>4204</v>
      </c>
      <c r="D3878" s="228" t="s">
        <v>3770</v>
      </c>
      <c r="E3878" s="228" t="s">
        <v>3769</v>
      </c>
      <c r="F3878" s="228" t="s">
        <v>86</v>
      </c>
      <c r="G3878" s="228" t="s">
        <v>504</v>
      </c>
      <c r="H3878" s="228">
        <v>0</v>
      </c>
      <c r="I3878" s="228">
        <v>0</v>
      </c>
      <c r="J3878" s="228">
        <v>0</v>
      </c>
      <c r="K3878" s="228">
        <v>0</v>
      </c>
      <c r="L3878" s="231">
        <v>0</v>
      </c>
      <c r="N3878" s="119" t="str">
        <f t="shared" si="183"/>
        <v>840091-SNWHT-ML</v>
      </c>
      <c r="O3878" s="122" t="str">
        <f>IF(B3878="NET","",IF(B3878="","",IFERROR(VLOOKUP(N3878,EAN!$A:$B,2,FALSE),"MANGLER - MÅ OPPDATERE EAN-FANEN")))</f>
        <v>MANGLER - MÅ OPPDATERE EAN-FANEN</v>
      </c>
      <c r="P3878" s="119">
        <f t="shared" si="184"/>
        <v>0</v>
      </c>
      <c r="Q3878" s="119">
        <f t="shared" si="185"/>
        <v>0</v>
      </c>
    </row>
    <row r="3879" spans="1:17" x14ac:dyDescent="0.2">
      <c r="A3879" s="228">
        <v>840091</v>
      </c>
      <c r="B3879" s="228" t="s">
        <v>444</v>
      </c>
      <c r="C3879" s="228" t="s">
        <v>4204</v>
      </c>
      <c r="D3879" s="228" t="s">
        <v>3771</v>
      </c>
      <c r="E3879" s="228" t="s">
        <v>3769</v>
      </c>
      <c r="F3879" s="228" t="s">
        <v>87</v>
      </c>
      <c r="G3879" s="228" t="s">
        <v>504</v>
      </c>
      <c r="H3879" s="228">
        <v>38</v>
      </c>
      <c r="I3879" s="228">
        <v>38</v>
      </c>
      <c r="J3879" s="228">
        <v>38</v>
      </c>
      <c r="K3879" s="228">
        <v>38</v>
      </c>
      <c r="L3879" s="231">
        <v>38</v>
      </c>
      <c r="N3879" s="119" t="str">
        <f t="shared" si="183"/>
        <v>840091-SNWHT-LXL</v>
      </c>
      <c r="O3879" s="122" t="str">
        <f>IF(B3879="NET","",IF(B3879="","",IFERROR(VLOOKUP(N3879,EAN!$A:$B,2,FALSE),"MANGLER - MÅ OPPDATERE EAN-FANEN")))</f>
        <v>MANGLER - MÅ OPPDATERE EAN-FANEN</v>
      </c>
      <c r="P3879" s="119">
        <f t="shared" si="184"/>
        <v>38</v>
      </c>
      <c r="Q3879" s="119">
        <f t="shared" si="185"/>
        <v>38</v>
      </c>
    </row>
    <row r="3880" spans="1:17" x14ac:dyDescent="0.2">
      <c r="A3880" s="229">
        <v>840092</v>
      </c>
      <c r="B3880" s="228" t="s">
        <v>248</v>
      </c>
      <c r="C3880" s="228"/>
      <c r="D3880" s="228"/>
      <c r="E3880" s="228"/>
      <c r="F3880" s="228"/>
      <c r="G3880" s="228"/>
      <c r="H3880" s="229">
        <v>202226</v>
      </c>
      <c r="I3880" s="229">
        <v>202227</v>
      </c>
      <c r="J3880" s="229">
        <v>202228</v>
      </c>
      <c r="K3880" s="229">
        <v>202229</v>
      </c>
      <c r="L3880" s="232">
        <v>202234</v>
      </c>
      <c r="N3880" s="119" t="str">
        <f t="shared" si="183"/>
        <v>840092-</v>
      </c>
      <c r="O3880" s="122" t="str">
        <f>IF(B3880="NET","",IF(B3880="","",IFERROR(VLOOKUP(N3880,EAN!$A:$B,2,FALSE),"MANGLER - MÅ OPPDATERE EAN-FANEN")))</f>
        <v/>
      </c>
      <c r="P3880" s="119">
        <f t="shared" si="184"/>
        <v>202226</v>
      </c>
      <c r="Q3880" s="119">
        <f t="shared" si="185"/>
        <v>202234</v>
      </c>
    </row>
    <row r="3881" spans="1:17" x14ac:dyDescent="0.2">
      <c r="A3881" s="228">
        <v>840092</v>
      </c>
      <c r="B3881" s="228" t="s">
        <v>3772</v>
      </c>
      <c r="C3881" s="228" t="s">
        <v>4204</v>
      </c>
      <c r="D3881" s="228" t="s">
        <v>249</v>
      </c>
      <c r="E3881" s="228" t="s">
        <v>240</v>
      </c>
      <c r="F3881" s="228" t="s">
        <v>85</v>
      </c>
      <c r="G3881" s="228" t="s">
        <v>128</v>
      </c>
      <c r="H3881" s="228">
        <v>26</v>
      </c>
      <c r="I3881" s="228">
        <v>26</v>
      </c>
      <c r="J3881" s="228">
        <v>26</v>
      </c>
      <c r="K3881" s="228">
        <v>26</v>
      </c>
      <c r="L3881" s="231">
        <v>26</v>
      </c>
      <c r="N3881" s="119" t="str">
        <f t="shared" si="183"/>
        <v>840092-DTBLK-SM</v>
      </c>
      <c r="O3881" s="122" t="str">
        <f>IF(B3881="NET","",IF(B3881="","",IFERROR(VLOOKUP(N3881,EAN!$A:$B,2,FALSE),"MANGLER - MÅ OPPDATERE EAN-FANEN")))</f>
        <v>MANGLER - MÅ OPPDATERE EAN-FANEN</v>
      </c>
      <c r="P3881" s="119">
        <f t="shared" si="184"/>
        <v>26</v>
      </c>
      <c r="Q3881" s="119">
        <f t="shared" si="185"/>
        <v>26</v>
      </c>
    </row>
    <row r="3882" spans="1:17" x14ac:dyDescent="0.2">
      <c r="A3882" s="228">
        <v>840092</v>
      </c>
      <c r="B3882" s="228" t="s">
        <v>3772</v>
      </c>
      <c r="C3882" s="228" t="s">
        <v>4204</v>
      </c>
      <c r="D3882" s="228" t="s">
        <v>250</v>
      </c>
      <c r="E3882" s="228" t="s">
        <v>240</v>
      </c>
      <c r="F3882" s="228" t="s">
        <v>86</v>
      </c>
      <c r="G3882" s="228" t="s">
        <v>128</v>
      </c>
      <c r="H3882" s="228">
        <v>154</v>
      </c>
      <c r="I3882" s="228">
        <v>154</v>
      </c>
      <c r="J3882" s="228">
        <v>154</v>
      </c>
      <c r="K3882" s="228">
        <v>154</v>
      </c>
      <c r="L3882" s="231">
        <v>154</v>
      </c>
      <c r="N3882" s="119" t="str">
        <f t="shared" si="183"/>
        <v>840092-DTBLK-ML</v>
      </c>
      <c r="O3882" s="122" t="str">
        <f>IF(B3882="NET","",IF(B3882="","",IFERROR(VLOOKUP(N3882,EAN!$A:$B,2,FALSE),"MANGLER - MÅ OPPDATERE EAN-FANEN")))</f>
        <v>MANGLER - MÅ OPPDATERE EAN-FANEN</v>
      </c>
      <c r="P3882" s="119">
        <f t="shared" si="184"/>
        <v>154</v>
      </c>
      <c r="Q3882" s="119">
        <f t="shared" si="185"/>
        <v>154</v>
      </c>
    </row>
    <row r="3883" spans="1:17" x14ac:dyDescent="0.2">
      <c r="A3883" s="228">
        <v>840092</v>
      </c>
      <c r="B3883" s="228" t="s">
        <v>3772</v>
      </c>
      <c r="C3883" s="228" t="s">
        <v>4204</v>
      </c>
      <c r="D3883" s="228" t="s">
        <v>251</v>
      </c>
      <c r="E3883" s="228" t="s">
        <v>240</v>
      </c>
      <c r="F3883" s="228" t="s">
        <v>87</v>
      </c>
      <c r="G3883" s="228" t="s">
        <v>128</v>
      </c>
      <c r="H3883" s="228">
        <v>204</v>
      </c>
      <c r="I3883" s="228">
        <v>204</v>
      </c>
      <c r="J3883" s="228">
        <v>204</v>
      </c>
      <c r="K3883" s="228">
        <v>204</v>
      </c>
      <c r="L3883" s="231">
        <v>204</v>
      </c>
      <c r="N3883" s="119" t="str">
        <f t="shared" si="183"/>
        <v>840092-DTBLK-LXL</v>
      </c>
      <c r="O3883" s="122" t="str">
        <f>IF(B3883="NET","",IF(B3883="","",IFERROR(VLOOKUP(N3883,EAN!$A:$B,2,FALSE),"MANGLER - MÅ OPPDATERE EAN-FANEN")))</f>
        <v>MANGLER - MÅ OPPDATERE EAN-FANEN</v>
      </c>
      <c r="P3883" s="119">
        <f t="shared" si="184"/>
        <v>204</v>
      </c>
      <c r="Q3883" s="119">
        <f t="shared" si="185"/>
        <v>204</v>
      </c>
    </row>
    <row r="3884" spans="1:17" x14ac:dyDescent="0.2">
      <c r="A3884" s="228">
        <v>840092</v>
      </c>
      <c r="B3884" s="228" t="s">
        <v>3772</v>
      </c>
      <c r="C3884" s="228" t="s">
        <v>4204</v>
      </c>
      <c r="D3884" s="228" t="s">
        <v>3543</v>
      </c>
      <c r="E3884" s="228" t="s">
        <v>3544</v>
      </c>
      <c r="F3884" s="228" t="s">
        <v>85</v>
      </c>
      <c r="G3884" s="228" t="s">
        <v>128</v>
      </c>
      <c r="H3884" s="228">
        <v>0</v>
      </c>
      <c r="I3884" s="228">
        <v>0</v>
      </c>
      <c r="J3884" s="228">
        <v>0</v>
      </c>
      <c r="K3884" s="228">
        <v>0</v>
      </c>
      <c r="L3884" s="231">
        <v>0</v>
      </c>
      <c r="N3884" s="119" t="str">
        <f t="shared" si="183"/>
        <v>840092-MASEM-SM</v>
      </c>
      <c r="O3884" s="122" t="str">
        <f>IF(B3884="NET","",IF(B3884="","",IFERROR(VLOOKUP(N3884,EAN!$A:$B,2,FALSE),"MANGLER - MÅ OPPDATERE EAN-FANEN")))</f>
        <v>MANGLER - MÅ OPPDATERE EAN-FANEN</v>
      </c>
      <c r="P3884" s="119">
        <f t="shared" si="184"/>
        <v>0</v>
      </c>
      <c r="Q3884" s="119">
        <f t="shared" si="185"/>
        <v>0</v>
      </c>
    </row>
    <row r="3885" spans="1:17" x14ac:dyDescent="0.2">
      <c r="A3885" s="228">
        <v>840092</v>
      </c>
      <c r="B3885" s="228" t="s">
        <v>3772</v>
      </c>
      <c r="C3885" s="228" t="s">
        <v>4204</v>
      </c>
      <c r="D3885" s="228" t="s">
        <v>3545</v>
      </c>
      <c r="E3885" s="228" t="s">
        <v>3544</v>
      </c>
      <c r="F3885" s="228" t="s">
        <v>86</v>
      </c>
      <c r="G3885" s="228" t="s">
        <v>128</v>
      </c>
      <c r="H3885" s="228">
        <v>0</v>
      </c>
      <c r="I3885" s="228">
        <v>0</v>
      </c>
      <c r="J3885" s="228">
        <v>0</v>
      </c>
      <c r="K3885" s="228">
        <v>0</v>
      </c>
      <c r="L3885" s="231">
        <v>0</v>
      </c>
      <c r="N3885" s="119" t="str">
        <f t="shared" si="183"/>
        <v>840092-MASEM-ML</v>
      </c>
      <c r="O3885" s="122" t="str">
        <f>IF(B3885="NET","",IF(B3885="","",IFERROR(VLOOKUP(N3885,EAN!$A:$B,2,FALSE),"MANGLER - MÅ OPPDATERE EAN-FANEN")))</f>
        <v>MANGLER - MÅ OPPDATERE EAN-FANEN</v>
      </c>
      <c r="P3885" s="119">
        <f t="shared" si="184"/>
        <v>0</v>
      </c>
      <c r="Q3885" s="119">
        <f t="shared" si="185"/>
        <v>0</v>
      </c>
    </row>
    <row r="3886" spans="1:17" x14ac:dyDescent="0.2">
      <c r="A3886" s="228">
        <v>840092</v>
      </c>
      <c r="B3886" s="228" t="s">
        <v>3772</v>
      </c>
      <c r="C3886" s="228" t="s">
        <v>4204</v>
      </c>
      <c r="D3886" s="228" t="s">
        <v>3546</v>
      </c>
      <c r="E3886" s="228" t="s">
        <v>3544</v>
      </c>
      <c r="F3886" s="228" t="s">
        <v>87</v>
      </c>
      <c r="G3886" s="228" t="s">
        <v>128</v>
      </c>
      <c r="H3886" s="228">
        <v>0</v>
      </c>
      <c r="I3886" s="228">
        <v>0</v>
      </c>
      <c r="J3886" s="228">
        <v>0</v>
      </c>
      <c r="K3886" s="228">
        <v>0</v>
      </c>
      <c r="L3886" s="231">
        <v>0</v>
      </c>
      <c r="N3886" s="119" t="str">
        <f t="shared" si="183"/>
        <v>840092-MASEM-LXL</v>
      </c>
      <c r="O3886" s="122" t="str">
        <f>IF(B3886="NET","",IF(B3886="","",IFERROR(VLOOKUP(N3886,EAN!$A:$B,2,FALSE),"MANGLER - MÅ OPPDATERE EAN-FANEN")))</f>
        <v>MANGLER - MÅ OPPDATERE EAN-FANEN</v>
      </c>
      <c r="P3886" s="119">
        <f t="shared" si="184"/>
        <v>0</v>
      </c>
      <c r="Q3886" s="119">
        <f t="shared" si="185"/>
        <v>0</v>
      </c>
    </row>
    <row r="3887" spans="1:17" x14ac:dyDescent="0.2">
      <c r="A3887" s="228">
        <v>840092</v>
      </c>
      <c r="B3887" s="228" t="s">
        <v>3772</v>
      </c>
      <c r="C3887" s="228" t="s">
        <v>4204</v>
      </c>
      <c r="D3887" s="228" t="s">
        <v>3756</v>
      </c>
      <c r="E3887" s="228" t="s">
        <v>3757</v>
      </c>
      <c r="F3887" s="228" t="s">
        <v>85</v>
      </c>
      <c r="G3887" s="228" t="s">
        <v>504</v>
      </c>
      <c r="H3887" s="228">
        <v>2</v>
      </c>
      <c r="I3887" s="228">
        <v>2</v>
      </c>
      <c r="J3887" s="228">
        <v>2</v>
      </c>
      <c r="K3887" s="228">
        <v>2</v>
      </c>
      <c r="L3887" s="231">
        <v>2</v>
      </c>
      <c r="N3887" s="119" t="str">
        <f t="shared" si="183"/>
        <v>840092-MBGRY-SM</v>
      </c>
      <c r="O3887" s="122" t="str">
        <f>IF(B3887="NET","",IF(B3887="","",IFERROR(VLOOKUP(N3887,EAN!$A:$B,2,FALSE),"MANGLER - MÅ OPPDATERE EAN-FANEN")))</f>
        <v>MANGLER - MÅ OPPDATERE EAN-FANEN</v>
      </c>
      <c r="P3887" s="119">
        <f t="shared" si="184"/>
        <v>2</v>
      </c>
      <c r="Q3887" s="119">
        <f t="shared" si="185"/>
        <v>2</v>
      </c>
    </row>
    <row r="3888" spans="1:17" x14ac:dyDescent="0.2">
      <c r="A3888" s="228">
        <v>840092</v>
      </c>
      <c r="B3888" s="228" t="s">
        <v>3772</v>
      </c>
      <c r="C3888" s="228" t="s">
        <v>4204</v>
      </c>
      <c r="D3888" s="228" t="s">
        <v>3758</v>
      </c>
      <c r="E3888" s="228" t="s">
        <v>3757</v>
      </c>
      <c r="F3888" s="228" t="s">
        <v>86</v>
      </c>
      <c r="G3888" s="228" t="s">
        <v>504</v>
      </c>
      <c r="H3888" s="228">
        <v>2</v>
      </c>
      <c r="I3888" s="228">
        <v>2</v>
      </c>
      <c r="J3888" s="228">
        <v>2</v>
      </c>
      <c r="K3888" s="228">
        <v>2</v>
      </c>
      <c r="L3888" s="231">
        <v>2</v>
      </c>
      <c r="N3888" s="119" t="str">
        <f t="shared" si="183"/>
        <v>840092-MBGRY-ML</v>
      </c>
      <c r="O3888" s="122" t="str">
        <f>IF(B3888="NET","",IF(B3888="","",IFERROR(VLOOKUP(N3888,EAN!$A:$B,2,FALSE),"MANGLER - MÅ OPPDATERE EAN-FANEN")))</f>
        <v>MANGLER - MÅ OPPDATERE EAN-FANEN</v>
      </c>
      <c r="P3888" s="119">
        <f t="shared" si="184"/>
        <v>2</v>
      </c>
      <c r="Q3888" s="119">
        <f t="shared" si="185"/>
        <v>2</v>
      </c>
    </row>
    <row r="3889" spans="1:17" x14ac:dyDescent="0.2">
      <c r="A3889" s="228">
        <v>840092</v>
      </c>
      <c r="B3889" s="228" t="s">
        <v>3772</v>
      </c>
      <c r="C3889" s="228" t="s">
        <v>4204</v>
      </c>
      <c r="D3889" s="228" t="s">
        <v>3759</v>
      </c>
      <c r="E3889" s="228" t="s">
        <v>3757</v>
      </c>
      <c r="F3889" s="228" t="s">
        <v>87</v>
      </c>
      <c r="G3889" s="228" t="s">
        <v>504</v>
      </c>
      <c r="H3889" s="228">
        <v>3</v>
      </c>
      <c r="I3889" s="228">
        <v>3</v>
      </c>
      <c r="J3889" s="228">
        <v>3</v>
      </c>
      <c r="K3889" s="228">
        <v>3</v>
      </c>
      <c r="L3889" s="231">
        <v>3</v>
      </c>
      <c r="N3889" s="119" t="str">
        <f t="shared" si="183"/>
        <v>840092-MBGRY-LXL</v>
      </c>
      <c r="O3889" s="122" t="str">
        <f>IF(B3889="NET","",IF(B3889="","",IFERROR(VLOOKUP(N3889,EAN!$A:$B,2,FALSE),"MANGLER - MÅ OPPDATERE EAN-FANEN")))</f>
        <v>MANGLER - MÅ OPPDATERE EAN-FANEN</v>
      </c>
      <c r="P3889" s="119">
        <f t="shared" si="184"/>
        <v>3</v>
      </c>
      <c r="Q3889" s="119">
        <f t="shared" si="185"/>
        <v>3</v>
      </c>
    </row>
    <row r="3890" spans="1:17" x14ac:dyDescent="0.2">
      <c r="A3890" s="228">
        <v>840092</v>
      </c>
      <c r="B3890" s="228" t="s">
        <v>3772</v>
      </c>
      <c r="C3890" s="228" t="s">
        <v>4204</v>
      </c>
      <c r="D3890" s="228" t="s">
        <v>3761</v>
      </c>
      <c r="E3890" s="228" t="s">
        <v>4443</v>
      </c>
      <c r="F3890" s="228" t="s">
        <v>85</v>
      </c>
      <c r="G3890" s="228" t="s">
        <v>128</v>
      </c>
      <c r="H3890" s="228">
        <v>0</v>
      </c>
      <c r="I3890" s="228">
        <v>0</v>
      </c>
      <c r="J3890" s="228">
        <v>0</v>
      </c>
      <c r="K3890" s="228">
        <v>0</v>
      </c>
      <c r="L3890" s="231">
        <v>0</v>
      </c>
      <c r="N3890" s="119" t="str">
        <f t="shared" si="183"/>
        <v>840092-MBRWH-SM</v>
      </c>
      <c r="O3890" s="122" t="str">
        <f>IF(B3890="NET","",IF(B3890="","",IFERROR(VLOOKUP(N3890,EAN!$A:$B,2,FALSE),"MANGLER - MÅ OPPDATERE EAN-FANEN")))</f>
        <v>MANGLER - MÅ OPPDATERE EAN-FANEN</v>
      </c>
      <c r="P3890" s="119">
        <f t="shared" si="184"/>
        <v>0</v>
      </c>
      <c r="Q3890" s="119">
        <f t="shared" si="185"/>
        <v>0</v>
      </c>
    </row>
    <row r="3891" spans="1:17" x14ac:dyDescent="0.2">
      <c r="A3891" s="228">
        <v>840092</v>
      </c>
      <c r="B3891" s="228" t="s">
        <v>3772</v>
      </c>
      <c r="C3891" s="228" t="s">
        <v>4204</v>
      </c>
      <c r="D3891" s="228" t="s">
        <v>3762</v>
      </c>
      <c r="E3891" s="228" t="s">
        <v>4443</v>
      </c>
      <c r="F3891" s="228" t="s">
        <v>86</v>
      </c>
      <c r="G3891" s="228" t="s">
        <v>128</v>
      </c>
      <c r="H3891" s="228">
        <v>0</v>
      </c>
      <c r="I3891" s="228">
        <v>0</v>
      </c>
      <c r="J3891" s="228">
        <v>0</v>
      </c>
      <c r="K3891" s="228">
        <v>0</v>
      </c>
      <c r="L3891" s="231">
        <v>0</v>
      </c>
      <c r="N3891" s="119" t="str">
        <f t="shared" si="183"/>
        <v>840092-MBRWH-ML</v>
      </c>
      <c r="O3891" s="122" t="str">
        <f>IF(B3891="NET","",IF(B3891="","",IFERROR(VLOOKUP(N3891,EAN!$A:$B,2,FALSE),"MANGLER - MÅ OPPDATERE EAN-FANEN")))</f>
        <v>MANGLER - MÅ OPPDATERE EAN-FANEN</v>
      </c>
      <c r="P3891" s="119">
        <f t="shared" si="184"/>
        <v>0</v>
      </c>
      <c r="Q3891" s="119">
        <f t="shared" si="185"/>
        <v>0</v>
      </c>
    </row>
    <row r="3892" spans="1:17" x14ac:dyDescent="0.2">
      <c r="A3892" s="228">
        <v>840092</v>
      </c>
      <c r="B3892" s="228" t="s">
        <v>3772</v>
      </c>
      <c r="C3892" s="228" t="s">
        <v>4204</v>
      </c>
      <c r="D3892" s="228" t="s">
        <v>3763</v>
      </c>
      <c r="E3892" s="228" t="s">
        <v>4443</v>
      </c>
      <c r="F3892" s="228" t="s">
        <v>87</v>
      </c>
      <c r="G3892" s="228" t="s">
        <v>128</v>
      </c>
      <c r="H3892" s="228">
        <v>0</v>
      </c>
      <c r="I3892" s="228">
        <v>0</v>
      </c>
      <c r="J3892" s="228">
        <v>0</v>
      </c>
      <c r="K3892" s="228">
        <v>0</v>
      </c>
      <c r="L3892" s="231">
        <v>0</v>
      </c>
      <c r="N3892" s="119" t="str">
        <f t="shared" si="183"/>
        <v>840092-MBRWH-LXL</v>
      </c>
      <c r="O3892" s="122" t="str">
        <f>IF(B3892="NET","",IF(B3892="","",IFERROR(VLOOKUP(N3892,EAN!$A:$B,2,FALSE),"MANGLER - MÅ OPPDATERE EAN-FANEN")))</f>
        <v>MANGLER - MÅ OPPDATERE EAN-FANEN</v>
      </c>
      <c r="P3892" s="119">
        <f t="shared" si="184"/>
        <v>0</v>
      </c>
      <c r="Q3892" s="119">
        <f t="shared" si="185"/>
        <v>0</v>
      </c>
    </row>
    <row r="3893" spans="1:17" x14ac:dyDescent="0.2">
      <c r="A3893" s="228">
        <v>840092</v>
      </c>
      <c r="B3893" s="228" t="s">
        <v>3772</v>
      </c>
      <c r="C3893" s="228" t="s">
        <v>4204</v>
      </c>
      <c r="D3893" s="228" t="s">
        <v>3764</v>
      </c>
      <c r="E3893" s="228" t="s">
        <v>3765</v>
      </c>
      <c r="F3893" s="228" t="s">
        <v>85</v>
      </c>
      <c r="G3893" s="228" t="s">
        <v>504</v>
      </c>
      <c r="H3893" s="228">
        <v>0</v>
      </c>
      <c r="I3893" s="228">
        <v>0</v>
      </c>
      <c r="J3893" s="228">
        <v>0</v>
      </c>
      <c r="K3893" s="228">
        <v>0</v>
      </c>
      <c r="L3893" s="231">
        <v>0</v>
      </c>
      <c r="N3893" s="119" t="str">
        <f t="shared" si="183"/>
        <v>840092-MEMRD-SM</v>
      </c>
      <c r="O3893" s="122" t="str">
        <f>IF(B3893="NET","",IF(B3893="","",IFERROR(VLOOKUP(N3893,EAN!$A:$B,2,FALSE),"MANGLER - MÅ OPPDATERE EAN-FANEN")))</f>
        <v>MANGLER - MÅ OPPDATERE EAN-FANEN</v>
      </c>
      <c r="P3893" s="119">
        <f t="shared" si="184"/>
        <v>0</v>
      </c>
      <c r="Q3893" s="119">
        <f t="shared" si="185"/>
        <v>0</v>
      </c>
    </row>
    <row r="3894" spans="1:17" x14ac:dyDescent="0.2">
      <c r="A3894" s="228">
        <v>840092</v>
      </c>
      <c r="B3894" s="228" t="s">
        <v>3772</v>
      </c>
      <c r="C3894" s="228" t="s">
        <v>4204</v>
      </c>
      <c r="D3894" s="228" t="s">
        <v>3766</v>
      </c>
      <c r="E3894" s="228" t="s">
        <v>3765</v>
      </c>
      <c r="F3894" s="228" t="s">
        <v>86</v>
      </c>
      <c r="G3894" s="228" t="s">
        <v>504</v>
      </c>
      <c r="H3894" s="228">
        <v>2</v>
      </c>
      <c r="I3894" s="228">
        <v>2</v>
      </c>
      <c r="J3894" s="228">
        <v>2</v>
      </c>
      <c r="K3894" s="228">
        <v>2</v>
      </c>
      <c r="L3894" s="231">
        <v>2</v>
      </c>
      <c r="N3894" s="119" t="str">
        <f t="shared" si="183"/>
        <v>840092-MEMRD-ML</v>
      </c>
      <c r="O3894" s="122" t="str">
        <f>IF(B3894="NET","",IF(B3894="","",IFERROR(VLOOKUP(N3894,EAN!$A:$B,2,FALSE),"MANGLER - MÅ OPPDATERE EAN-FANEN")))</f>
        <v>MANGLER - MÅ OPPDATERE EAN-FANEN</v>
      </c>
      <c r="P3894" s="119">
        <f t="shared" si="184"/>
        <v>2</v>
      </c>
      <c r="Q3894" s="119">
        <f t="shared" si="185"/>
        <v>2</v>
      </c>
    </row>
    <row r="3895" spans="1:17" x14ac:dyDescent="0.2">
      <c r="A3895" s="228">
        <v>840092</v>
      </c>
      <c r="B3895" s="228" t="s">
        <v>3772</v>
      </c>
      <c r="C3895" s="228" t="s">
        <v>4204</v>
      </c>
      <c r="D3895" s="228" t="s">
        <v>3767</v>
      </c>
      <c r="E3895" s="228" t="s">
        <v>3765</v>
      </c>
      <c r="F3895" s="228" t="s">
        <v>87</v>
      </c>
      <c r="G3895" s="228" t="s">
        <v>504</v>
      </c>
      <c r="H3895" s="228">
        <v>0</v>
      </c>
      <c r="I3895" s="228">
        <v>0</v>
      </c>
      <c r="J3895" s="228">
        <v>0</v>
      </c>
      <c r="K3895" s="228">
        <v>0</v>
      </c>
      <c r="L3895" s="231">
        <v>0</v>
      </c>
      <c r="N3895" s="119" t="str">
        <f t="shared" si="183"/>
        <v>840092-MEMRD-LXL</v>
      </c>
      <c r="O3895" s="122" t="str">
        <f>IF(B3895="NET","",IF(B3895="","",IFERROR(VLOOKUP(N3895,EAN!$A:$B,2,FALSE),"MANGLER - MÅ OPPDATERE EAN-FANEN")))</f>
        <v>MANGLER - MÅ OPPDATERE EAN-FANEN</v>
      </c>
      <c r="P3895" s="119">
        <f t="shared" si="184"/>
        <v>0</v>
      </c>
      <c r="Q3895" s="119">
        <f t="shared" si="185"/>
        <v>0</v>
      </c>
    </row>
    <row r="3896" spans="1:17" x14ac:dyDescent="0.2">
      <c r="A3896" s="228">
        <v>840092</v>
      </c>
      <c r="B3896" s="228" t="s">
        <v>3772</v>
      </c>
      <c r="C3896" s="228" t="s">
        <v>4204</v>
      </c>
      <c r="D3896" s="228" t="s">
        <v>3559</v>
      </c>
      <c r="E3896" s="228" t="s">
        <v>3560</v>
      </c>
      <c r="F3896" s="228" t="s">
        <v>85</v>
      </c>
      <c r="G3896" s="228" t="s">
        <v>128</v>
      </c>
      <c r="H3896" s="228">
        <v>10</v>
      </c>
      <c r="I3896" s="228">
        <v>10</v>
      </c>
      <c r="J3896" s="228">
        <v>10</v>
      </c>
      <c r="K3896" s="228">
        <v>10</v>
      </c>
      <c r="L3896" s="231">
        <v>10</v>
      </c>
      <c r="N3896" s="119" t="str">
        <f t="shared" si="183"/>
        <v>840092-MHGRN-SM</v>
      </c>
      <c r="O3896" s="122" t="str">
        <f>IF(B3896="NET","",IF(B3896="","",IFERROR(VLOOKUP(N3896,EAN!$A:$B,2,FALSE),"MANGLER - MÅ OPPDATERE EAN-FANEN")))</f>
        <v>MANGLER - MÅ OPPDATERE EAN-FANEN</v>
      </c>
      <c r="P3896" s="119">
        <f t="shared" si="184"/>
        <v>10</v>
      </c>
      <c r="Q3896" s="119">
        <f t="shared" si="185"/>
        <v>10</v>
      </c>
    </row>
    <row r="3897" spans="1:17" x14ac:dyDescent="0.2">
      <c r="A3897" s="228">
        <v>840092</v>
      </c>
      <c r="B3897" s="228" t="s">
        <v>3772</v>
      </c>
      <c r="C3897" s="228" t="s">
        <v>4204</v>
      </c>
      <c r="D3897" s="228" t="s">
        <v>3561</v>
      </c>
      <c r="E3897" s="228" t="s">
        <v>3560</v>
      </c>
      <c r="F3897" s="228" t="s">
        <v>86</v>
      </c>
      <c r="G3897" s="228" t="s">
        <v>128</v>
      </c>
      <c r="H3897" s="228">
        <v>56</v>
      </c>
      <c r="I3897" s="228">
        <v>56</v>
      </c>
      <c r="J3897" s="228">
        <v>56</v>
      </c>
      <c r="K3897" s="228">
        <v>56</v>
      </c>
      <c r="L3897" s="231">
        <v>56</v>
      </c>
      <c r="N3897" s="119" t="str">
        <f t="shared" si="183"/>
        <v>840092-MHGRN-ML</v>
      </c>
      <c r="O3897" s="122" t="str">
        <f>IF(B3897="NET","",IF(B3897="","",IFERROR(VLOOKUP(N3897,EAN!$A:$B,2,FALSE),"MANGLER - MÅ OPPDATERE EAN-FANEN")))</f>
        <v>MANGLER - MÅ OPPDATERE EAN-FANEN</v>
      </c>
      <c r="P3897" s="119">
        <f t="shared" si="184"/>
        <v>56</v>
      </c>
      <c r="Q3897" s="119">
        <f t="shared" si="185"/>
        <v>56</v>
      </c>
    </row>
    <row r="3898" spans="1:17" x14ac:dyDescent="0.2">
      <c r="A3898" s="228">
        <v>840092</v>
      </c>
      <c r="B3898" s="228" t="s">
        <v>3772</v>
      </c>
      <c r="C3898" s="228" t="s">
        <v>4204</v>
      </c>
      <c r="D3898" s="228" t="s">
        <v>3562</v>
      </c>
      <c r="E3898" s="228" t="s">
        <v>3560</v>
      </c>
      <c r="F3898" s="228" t="s">
        <v>87</v>
      </c>
      <c r="G3898" s="228" t="s">
        <v>128</v>
      </c>
      <c r="H3898" s="228">
        <v>42</v>
      </c>
      <c r="I3898" s="228">
        <v>42</v>
      </c>
      <c r="J3898" s="228">
        <v>42</v>
      </c>
      <c r="K3898" s="228">
        <v>42</v>
      </c>
      <c r="L3898" s="231">
        <v>42</v>
      </c>
      <c r="N3898" s="119" t="str">
        <f t="shared" si="183"/>
        <v>840092-MHGRN-LXL</v>
      </c>
      <c r="O3898" s="122" t="str">
        <f>IF(B3898="NET","",IF(B3898="","",IFERROR(VLOOKUP(N3898,EAN!$A:$B,2,FALSE),"MANGLER - MÅ OPPDATERE EAN-FANEN")))</f>
        <v>MANGLER - MÅ OPPDATERE EAN-FANEN</v>
      </c>
      <c r="P3898" s="119">
        <f t="shared" si="184"/>
        <v>42</v>
      </c>
      <c r="Q3898" s="119">
        <f t="shared" si="185"/>
        <v>42</v>
      </c>
    </row>
    <row r="3899" spans="1:17" x14ac:dyDescent="0.2">
      <c r="A3899" s="228">
        <v>840092</v>
      </c>
      <c r="B3899" s="228" t="s">
        <v>3772</v>
      </c>
      <c r="C3899" s="228" t="s">
        <v>4204</v>
      </c>
      <c r="D3899" s="228" t="s">
        <v>210</v>
      </c>
      <c r="E3899" s="228" t="s">
        <v>196</v>
      </c>
      <c r="F3899" s="228" t="s">
        <v>85</v>
      </c>
      <c r="G3899" s="228" t="s">
        <v>504</v>
      </c>
      <c r="H3899" s="228">
        <v>1</v>
      </c>
      <c r="I3899" s="228">
        <v>1</v>
      </c>
      <c r="J3899" s="228">
        <v>1</v>
      </c>
      <c r="K3899" s="228">
        <v>1</v>
      </c>
      <c r="L3899" s="231">
        <v>1</v>
      </c>
      <c r="N3899" s="119" t="str">
        <f t="shared" si="183"/>
        <v>840092-MMBLU-SM</v>
      </c>
      <c r="O3899" s="122" t="str">
        <f>IF(B3899="NET","",IF(B3899="","",IFERROR(VLOOKUP(N3899,EAN!$A:$B,2,FALSE),"MANGLER - MÅ OPPDATERE EAN-FANEN")))</f>
        <v>MANGLER - MÅ OPPDATERE EAN-FANEN</v>
      </c>
      <c r="P3899" s="119">
        <f t="shared" si="184"/>
        <v>1</v>
      </c>
      <c r="Q3899" s="119">
        <f t="shared" si="185"/>
        <v>1</v>
      </c>
    </row>
    <row r="3900" spans="1:17" x14ac:dyDescent="0.2">
      <c r="A3900" s="228">
        <v>840092</v>
      </c>
      <c r="B3900" s="228" t="s">
        <v>3772</v>
      </c>
      <c r="C3900" s="228" t="s">
        <v>4204</v>
      </c>
      <c r="D3900" s="228" t="s">
        <v>211</v>
      </c>
      <c r="E3900" s="228" t="s">
        <v>196</v>
      </c>
      <c r="F3900" s="228" t="s">
        <v>86</v>
      </c>
      <c r="G3900" s="228" t="s">
        <v>504</v>
      </c>
      <c r="H3900" s="228">
        <v>4</v>
      </c>
      <c r="I3900" s="228">
        <v>4</v>
      </c>
      <c r="J3900" s="228">
        <v>4</v>
      </c>
      <c r="K3900" s="228">
        <v>4</v>
      </c>
      <c r="L3900" s="231">
        <v>4</v>
      </c>
      <c r="N3900" s="119" t="str">
        <f t="shared" si="183"/>
        <v>840092-MMBLU-ML</v>
      </c>
      <c r="O3900" s="122" t="str">
        <f>IF(B3900="NET","",IF(B3900="","",IFERROR(VLOOKUP(N3900,EAN!$A:$B,2,FALSE),"MANGLER - MÅ OPPDATERE EAN-FANEN")))</f>
        <v>MANGLER - MÅ OPPDATERE EAN-FANEN</v>
      </c>
      <c r="P3900" s="119">
        <f t="shared" si="184"/>
        <v>4</v>
      </c>
      <c r="Q3900" s="119">
        <f t="shared" si="185"/>
        <v>4</v>
      </c>
    </row>
    <row r="3901" spans="1:17" x14ac:dyDescent="0.2">
      <c r="A3901" s="228">
        <v>840092</v>
      </c>
      <c r="B3901" s="228" t="s">
        <v>3772</v>
      </c>
      <c r="C3901" s="228" t="s">
        <v>4204</v>
      </c>
      <c r="D3901" s="228" t="s">
        <v>212</v>
      </c>
      <c r="E3901" s="228" t="s">
        <v>196</v>
      </c>
      <c r="F3901" s="228" t="s">
        <v>87</v>
      </c>
      <c r="G3901" s="228" t="s">
        <v>504</v>
      </c>
      <c r="H3901" s="228">
        <v>0</v>
      </c>
      <c r="I3901" s="228">
        <v>0</v>
      </c>
      <c r="J3901" s="228">
        <v>0</v>
      </c>
      <c r="K3901" s="228">
        <v>0</v>
      </c>
      <c r="L3901" s="231">
        <v>0</v>
      </c>
      <c r="N3901" s="119" t="str">
        <f t="shared" si="183"/>
        <v>840092-MMBLU-LXL</v>
      </c>
      <c r="O3901" s="122" t="str">
        <f>IF(B3901="NET","",IF(B3901="","",IFERROR(VLOOKUP(N3901,EAN!$A:$B,2,FALSE),"MANGLER - MÅ OPPDATERE EAN-FANEN")))</f>
        <v>MANGLER - MÅ OPPDATERE EAN-FANEN</v>
      </c>
      <c r="P3901" s="119">
        <f t="shared" si="184"/>
        <v>0</v>
      </c>
      <c r="Q3901" s="119">
        <f t="shared" si="185"/>
        <v>0</v>
      </c>
    </row>
    <row r="3902" spans="1:17" x14ac:dyDescent="0.2">
      <c r="A3902" s="228">
        <v>840092</v>
      </c>
      <c r="B3902" s="228" t="s">
        <v>3772</v>
      </c>
      <c r="C3902" s="228" t="s">
        <v>4204</v>
      </c>
      <c r="D3902" s="228" t="s">
        <v>517</v>
      </c>
      <c r="E3902" s="228" t="s">
        <v>518</v>
      </c>
      <c r="F3902" s="228" t="s">
        <v>85</v>
      </c>
      <c r="G3902" s="228" t="s">
        <v>128</v>
      </c>
      <c r="H3902" s="228">
        <v>63</v>
      </c>
      <c r="I3902" s="228">
        <v>63</v>
      </c>
      <c r="J3902" s="228">
        <v>63</v>
      </c>
      <c r="K3902" s="228">
        <v>63</v>
      </c>
      <c r="L3902" s="231">
        <v>63</v>
      </c>
      <c r="N3902" s="119" t="str">
        <f t="shared" si="183"/>
        <v>840092-MNGRY-SM</v>
      </c>
      <c r="O3902" s="122" t="str">
        <f>IF(B3902="NET","",IF(B3902="","",IFERROR(VLOOKUP(N3902,EAN!$A:$B,2,FALSE),"MANGLER - MÅ OPPDATERE EAN-FANEN")))</f>
        <v>MANGLER - MÅ OPPDATERE EAN-FANEN</v>
      </c>
      <c r="P3902" s="119">
        <f t="shared" si="184"/>
        <v>63</v>
      </c>
      <c r="Q3902" s="119">
        <f t="shared" si="185"/>
        <v>63</v>
      </c>
    </row>
    <row r="3903" spans="1:17" x14ac:dyDescent="0.2">
      <c r="A3903" s="228">
        <v>840092</v>
      </c>
      <c r="B3903" s="228" t="s">
        <v>3772</v>
      </c>
      <c r="C3903" s="228" t="s">
        <v>4204</v>
      </c>
      <c r="D3903" s="228" t="s">
        <v>519</v>
      </c>
      <c r="E3903" s="228" t="s">
        <v>518</v>
      </c>
      <c r="F3903" s="228" t="s">
        <v>86</v>
      </c>
      <c r="G3903" s="228" t="s">
        <v>128</v>
      </c>
      <c r="H3903" s="228">
        <v>70</v>
      </c>
      <c r="I3903" s="228">
        <v>70</v>
      </c>
      <c r="J3903" s="228">
        <v>70</v>
      </c>
      <c r="K3903" s="228">
        <v>70</v>
      </c>
      <c r="L3903" s="231">
        <v>70</v>
      </c>
      <c r="N3903" s="119" t="str">
        <f t="shared" si="183"/>
        <v>840092-MNGRY-ML</v>
      </c>
      <c r="O3903" s="122" t="str">
        <f>IF(B3903="NET","",IF(B3903="","",IFERROR(VLOOKUP(N3903,EAN!$A:$B,2,FALSE),"MANGLER - MÅ OPPDATERE EAN-FANEN")))</f>
        <v>MANGLER - MÅ OPPDATERE EAN-FANEN</v>
      </c>
      <c r="P3903" s="119">
        <f t="shared" si="184"/>
        <v>70</v>
      </c>
      <c r="Q3903" s="119">
        <f t="shared" si="185"/>
        <v>70</v>
      </c>
    </row>
    <row r="3904" spans="1:17" x14ac:dyDescent="0.2">
      <c r="A3904" s="228">
        <v>840092</v>
      </c>
      <c r="B3904" s="228" t="s">
        <v>3772</v>
      </c>
      <c r="C3904" s="228" t="s">
        <v>4204</v>
      </c>
      <c r="D3904" s="228" t="s">
        <v>520</v>
      </c>
      <c r="E3904" s="228" t="s">
        <v>518</v>
      </c>
      <c r="F3904" s="228" t="s">
        <v>87</v>
      </c>
      <c r="G3904" s="228" t="s">
        <v>128</v>
      </c>
      <c r="H3904" s="228">
        <v>41</v>
      </c>
      <c r="I3904" s="228">
        <v>41</v>
      </c>
      <c r="J3904" s="228">
        <v>41</v>
      </c>
      <c r="K3904" s="228">
        <v>41</v>
      </c>
      <c r="L3904" s="231">
        <v>41</v>
      </c>
      <c r="N3904" s="119" t="str">
        <f t="shared" si="183"/>
        <v>840092-MNGRY-LXL</v>
      </c>
      <c r="O3904" s="122" t="str">
        <f>IF(B3904="NET","",IF(B3904="","",IFERROR(VLOOKUP(N3904,EAN!$A:$B,2,FALSE),"MANGLER - MÅ OPPDATERE EAN-FANEN")))</f>
        <v>MANGLER - MÅ OPPDATERE EAN-FANEN</v>
      </c>
      <c r="P3904" s="119">
        <f t="shared" si="184"/>
        <v>41</v>
      </c>
      <c r="Q3904" s="119">
        <f t="shared" si="185"/>
        <v>41</v>
      </c>
    </row>
    <row r="3905" spans="1:17" x14ac:dyDescent="0.2">
      <c r="A3905" s="228">
        <v>840092</v>
      </c>
      <c r="B3905" s="228" t="s">
        <v>3772</v>
      </c>
      <c r="C3905" s="228" t="s">
        <v>4204</v>
      </c>
      <c r="D3905" s="228" t="s">
        <v>677</v>
      </c>
      <c r="E3905" s="228" t="s">
        <v>678</v>
      </c>
      <c r="F3905" s="228" t="s">
        <v>85</v>
      </c>
      <c r="G3905" s="228" t="s">
        <v>128</v>
      </c>
      <c r="H3905" s="228">
        <v>0</v>
      </c>
      <c r="I3905" s="228">
        <v>0</v>
      </c>
      <c r="J3905" s="228">
        <v>0</v>
      </c>
      <c r="K3905" s="228">
        <v>0</v>
      </c>
      <c r="L3905" s="231">
        <v>0</v>
      </c>
      <c r="N3905" s="119" t="str">
        <f t="shared" si="183"/>
        <v>840092-MROGD-SM</v>
      </c>
      <c r="O3905" s="122" t="str">
        <f>IF(B3905="NET","",IF(B3905="","",IFERROR(VLOOKUP(N3905,EAN!$A:$B,2,FALSE),"MANGLER - MÅ OPPDATERE EAN-FANEN")))</f>
        <v>MANGLER - MÅ OPPDATERE EAN-FANEN</v>
      </c>
      <c r="P3905" s="119">
        <f t="shared" si="184"/>
        <v>0</v>
      </c>
      <c r="Q3905" s="119">
        <f t="shared" si="185"/>
        <v>0</v>
      </c>
    </row>
    <row r="3906" spans="1:17" x14ac:dyDescent="0.2">
      <c r="A3906" s="228">
        <v>840092</v>
      </c>
      <c r="B3906" s="228" t="s">
        <v>3772</v>
      </c>
      <c r="C3906" s="228" t="s">
        <v>4204</v>
      </c>
      <c r="D3906" s="228" t="s">
        <v>679</v>
      </c>
      <c r="E3906" s="228" t="s">
        <v>678</v>
      </c>
      <c r="F3906" s="228" t="s">
        <v>86</v>
      </c>
      <c r="G3906" s="228" t="s">
        <v>128</v>
      </c>
      <c r="H3906" s="228">
        <v>0</v>
      </c>
      <c r="I3906" s="228">
        <v>0</v>
      </c>
      <c r="J3906" s="228">
        <v>0</v>
      </c>
      <c r="K3906" s="228">
        <v>0</v>
      </c>
      <c r="L3906" s="231">
        <v>0</v>
      </c>
      <c r="N3906" s="119" t="str">
        <f t="shared" si="183"/>
        <v>840092-MROGD-ML</v>
      </c>
      <c r="O3906" s="122" t="str">
        <f>IF(B3906="NET","",IF(B3906="","",IFERROR(VLOOKUP(N3906,EAN!$A:$B,2,FALSE),"MANGLER - MÅ OPPDATERE EAN-FANEN")))</f>
        <v>MANGLER - MÅ OPPDATERE EAN-FANEN</v>
      </c>
      <c r="P3906" s="119">
        <f t="shared" si="184"/>
        <v>0</v>
      </c>
      <c r="Q3906" s="119">
        <f t="shared" si="185"/>
        <v>0</v>
      </c>
    </row>
    <row r="3907" spans="1:17" x14ac:dyDescent="0.2">
      <c r="A3907" s="228">
        <v>840092</v>
      </c>
      <c r="B3907" s="228" t="s">
        <v>3772</v>
      </c>
      <c r="C3907" s="228" t="s">
        <v>4204</v>
      </c>
      <c r="D3907" s="228" t="s">
        <v>680</v>
      </c>
      <c r="E3907" s="228" t="s">
        <v>678</v>
      </c>
      <c r="F3907" s="228" t="s">
        <v>87</v>
      </c>
      <c r="G3907" s="228" t="s">
        <v>128</v>
      </c>
      <c r="H3907" s="228">
        <v>0</v>
      </c>
      <c r="I3907" s="228">
        <v>0</v>
      </c>
      <c r="J3907" s="228">
        <v>0</v>
      </c>
      <c r="K3907" s="228">
        <v>0</v>
      </c>
      <c r="L3907" s="231">
        <v>0</v>
      </c>
      <c r="N3907" s="119" t="str">
        <f t="shared" si="183"/>
        <v>840092-MROGD-LXL</v>
      </c>
      <c r="O3907" s="122" t="str">
        <f>IF(B3907="NET","",IF(B3907="","",IFERROR(VLOOKUP(N3907,EAN!$A:$B,2,FALSE),"MANGLER - MÅ OPPDATERE EAN-FANEN")))</f>
        <v>MANGLER - MÅ OPPDATERE EAN-FANEN</v>
      </c>
      <c r="P3907" s="119">
        <f t="shared" si="184"/>
        <v>0</v>
      </c>
      <c r="Q3907" s="119">
        <f t="shared" si="185"/>
        <v>0</v>
      </c>
    </row>
    <row r="3908" spans="1:17" x14ac:dyDescent="0.2">
      <c r="A3908" s="228">
        <v>840092</v>
      </c>
      <c r="B3908" s="228" t="s">
        <v>3772</v>
      </c>
      <c r="C3908" s="228" t="s">
        <v>4204</v>
      </c>
      <c r="D3908" s="228" t="s">
        <v>213</v>
      </c>
      <c r="E3908" s="228" t="s">
        <v>197</v>
      </c>
      <c r="F3908" s="228" t="s">
        <v>85</v>
      </c>
      <c r="G3908" s="228" t="s">
        <v>504</v>
      </c>
      <c r="H3908" s="228">
        <v>1</v>
      </c>
      <c r="I3908" s="228">
        <v>1</v>
      </c>
      <c r="J3908" s="228">
        <v>1</v>
      </c>
      <c r="K3908" s="228">
        <v>1</v>
      </c>
      <c r="L3908" s="231">
        <v>1</v>
      </c>
      <c r="N3908" s="119" t="str">
        <f t="shared" si="183"/>
        <v>840092-MSBMC-SM</v>
      </c>
      <c r="O3908" s="122" t="str">
        <f>IF(B3908="NET","",IF(B3908="","",IFERROR(VLOOKUP(N3908,EAN!$A:$B,2,FALSE),"MANGLER - MÅ OPPDATERE EAN-FANEN")))</f>
        <v>MANGLER - MÅ OPPDATERE EAN-FANEN</v>
      </c>
      <c r="P3908" s="119">
        <f t="shared" si="184"/>
        <v>1</v>
      </c>
      <c r="Q3908" s="119">
        <f t="shared" si="185"/>
        <v>1</v>
      </c>
    </row>
    <row r="3909" spans="1:17" x14ac:dyDescent="0.2">
      <c r="A3909" s="228">
        <v>840092</v>
      </c>
      <c r="B3909" s="228" t="s">
        <v>3772</v>
      </c>
      <c r="C3909" s="228" t="s">
        <v>4204</v>
      </c>
      <c r="D3909" s="228" t="s">
        <v>214</v>
      </c>
      <c r="E3909" s="228" t="s">
        <v>197</v>
      </c>
      <c r="F3909" s="228" t="s">
        <v>86</v>
      </c>
      <c r="G3909" s="228" t="s">
        <v>504</v>
      </c>
      <c r="H3909" s="228">
        <v>1</v>
      </c>
      <c r="I3909" s="228">
        <v>1</v>
      </c>
      <c r="J3909" s="228">
        <v>1</v>
      </c>
      <c r="K3909" s="228">
        <v>1</v>
      </c>
      <c r="L3909" s="231">
        <v>1</v>
      </c>
      <c r="N3909" s="119" t="str">
        <f t="shared" si="183"/>
        <v>840092-MSBMC-ML</v>
      </c>
      <c r="O3909" s="122" t="str">
        <f>IF(B3909="NET","",IF(B3909="","",IFERROR(VLOOKUP(N3909,EAN!$A:$B,2,FALSE),"MANGLER - MÅ OPPDATERE EAN-FANEN")))</f>
        <v>MANGLER - MÅ OPPDATERE EAN-FANEN</v>
      </c>
      <c r="P3909" s="119">
        <f t="shared" si="184"/>
        <v>1</v>
      </c>
      <c r="Q3909" s="119">
        <f t="shared" si="185"/>
        <v>1</v>
      </c>
    </row>
    <row r="3910" spans="1:17" x14ac:dyDescent="0.2">
      <c r="A3910" s="228">
        <v>840092</v>
      </c>
      <c r="B3910" s="228" t="s">
        <v>3772</v>
      </c>
      <c r="C3910" s="228" t="s">
        <v>4204</v>
      </c>
      <c r="D3910" s="228" t="s">
        <v>215</v>
      </c>
      <c r="E3910" s="228" t="s">
        <v>197</v>
      </c>
      <c r="F3910" s="228" t="s">
        <v>87</v>
      </c>
      <c r="G3910" s="228" t="s">
        <v>504</v>
      </c>
      <c r="H3910" s="228">
        <v>1</v>
      </c>
      <c r="I3910" s="228">
        <v>1</v>
      </c>
      <c r="J3910" s="228">
        <v>1</v>
      </c>
      <c r="K3910" s="228">
        <v>1</v>
      </c>
      <c r="L3910" s="231">
        <v>1</v>
      </c>
      <c r="N3910" s="119" t="str">
        <f t="shared" si="183"/>
        <v>840092-MSBMC-LXL</v>
      </c>
      <c r="O3910" s="122" t="str">
        <f>IF(B3910="NET","",IF(B3910="","",IFERROR(VLOOKUP(N3910,EAN!$A:$B,2,FALSE),"MANGLER - MÅ OPPDATERE EAN-FANEN")))</f>
        <v>MANGLER - MÅ OPPDATERE EAN-FANEN</v>
      </c>
      <c r="P3910" s="119">
        <f t="shared" si="184"/>
        <v>1</v>
      </c>
      <c r="Q3910" s="119">
        <f t="shared" si="185"/>
        <v>1</v>
      </c>
    </row>
    <row r="3911" spans="1:17" x14ac:dyDescent="0.2">
      <c r="A3911" s="228">
        <v>840092</v>
      </c>
      <c r="B3911" s="228" t="s">
        <v>3772</v>
      </c>
      <c r="C3911" s="228" t="s">
        <v>4204</v>
      </c>
      <c r="D3911" s="228" t="s">
        <v>3768</v>
      </c>
      <c r="E3911" s="228" t="s">
        <v>3769</v>
      </c>
      <c r="F3911" s="228" t="s">
        <v>85</v>
      </c>
      <c r="G3911" s="228" t="s">
        <v>504</v>
      </c>
      <c r="H3911" s="228">
        <v>12</v>
      </c>
      <c r="I3911" s="228">
        <v>12</v>
      </c>
      <c r="J3911" s="228">
        <v>12</v>
      </c>
      <c r="K3911" s="228">
        <v>12</v>
      </c>
      <c r="L3911" s="231">
        <v>12</v>
      </c>
      <c r="N3911" s="119" t="str">
        <f t="shared" si="183"/>
        <v>840092-SNWHT-SM</v>
      </c>
      <c r="O3911" s="122" t="str">
        <f>IF(B3911="NET","",IF(B3911="","",IFERROR(VLOOKUP(N3911,EAN!$A:$B,2,FALSE),"MANGLER - MÅ OPPDATERE EAN-FANEN")))</f>
        <v>MANGLER - MÅ OPPDATERE EAN-FANEN</v>
      </c>
      <c r="P3911" s="119">
        <f t="shared" si="184"/>
        <v>12</v>
      </c>
      <c r="Q3911" s="119">
        <f t="shared" si="185"/>
        <v>12</v>
      </c>
    </row>
    <row r="3912" spans="1:17" x14ac:dyDescent="0.2">
      <c r="A3912" s="228">
        <v>840092</v>
      </c>
      <c r="B3912" s="228" t="s">
        <v>3772</v>
      </c>
      <c r="C3912" s="228" t="s">
        <v>4204</v>
      </c>
      <c r="D3912" s="228" t="s">
        <v>3770</v>
      </c>
      <c r="E3912" s="228" t="s">
        <v>3769</v>
      </c>
      <c r="F3912" s="228" t="s">
        <v>86</v>
      </c>
      <c r="G3912" s="228" t="s">
        <v>504</v>
      </c>
      <c r="H3912" s="228">
        <v>0</v>
      </c>
      <c r="I3912" s="228">
        <v>0</v>
      </c>
      <c r="J3912" s="228">
        <v>0</v>
      </c>
      <c r="K3912" s="228">
        <v>0</v>
      </c>
      <c r="L3912" s="231">
        <v>0</v>
      </c>
      <c r="N3912" s="119" t="str">
        <f t="shared" si="183"/>
        <v>840092-SNWHT-ML</v>
      </c>
      <c r="O3912" s="122" t="str">
        <f>IF(B3912="NET","",IF(B3912="","",IFERROR(VLOOKUP(N3912,EAN!$A:$B,2,FALSE),"MANGLER - MÅ OPPDATERE EAN-FANEN")))</f>
        <v>MANGLER - MÅ OPPDATERE EAN-FANEN</v>
      </c>
      <c r="P3912" s="119">
        <f t="shared" si="184"/>
        <v>0</v>
      </c>
      <c r="Q3912" s="119">
        <f t="shared" si="185"/>
        <v>0</v>
      </c>
    </row>
    <row r="3913" spans="1:17" x14ac:dyDescent="0.2">
      <c r="A3913" s="228">
        <v>840092</v>
      </c>
      <c r="B3913" s="228" t="s">
        <v>3772</v>
      </c>
      <c r="C3913" s="228" t="s">
        <v>4204</v>
      </c>
      <c r="D3913" s="228" t="s">
        <v>3771</v>
      </c>
      <c r="E3913" s="228" t="s">
        <v>3769</v>
      </c>
      <c r="F3913" s="228" t="s">
        <v>87</v>
      </c>
      <c r="G3913" s="228" t="s">
        <v>504</v>
      </c>
      <c r="H3913" s="228">
        <v>12</v>
      </c>
      <c r="I3913" s="228">
        <v>12</v>
      </c>
      <c r="J3913" s="228">
        <v>12</v>
      </c>
      <c r="K3913" s="228">
        <v>12</v>
      </c>
      <c r="L3913" s="231">
        <v>12</v>
      </c>
      <c r="N3913" s="119" t="str">
        <f t="shared" si="183"/>
        <v>840092-SNWHT-LXL</v>
      </c>
      <c r="O3913" s="122" t="str">
        <f>IF(B3913="NET","",IF(B3913="","",IFERROR(VLOOKUP(N3913,EAN!$A:$B,2,FALSE),"MANGLER - MÅ OPPDATERE EAN-FANEN")))</f>
        <v>MANGLER - MÅ OPPDATERE EAN-FANEN</v>
      </c>
      <c r="P3913" s="119">
        <f t="shared" si="184"/>
        <v>12</v>
      </c>
      <c r="Q3913" s="119">
        <f t="shared" si="185"/>
        <v>12</v>
      </c>
    </row>
    <row r="3914" spans="1:17" x14ac:dyDescent="0.2">
      <c r="A3914" s="229">
        <v>840093</v>
      </c>
      <c r="B3914" s="228" t="s">
        <v>248</v>
      </c>
      <c r="C3914" s="228"/>
      <c r="D3914" s="228"/>
      <c r="E3914" s="228"/>
      <c r="F3914" s="228"/>
      <c r="G3914" s="228"/>
      <c r="H3914" s="229">
        <v>202226</v>
      </c>
      <c r="I3914" s="229">
        <v>202227</v>
      </c>
      <c r="J3914" s="229">
        <v>202228</v>
      </c>
      <c r="K3914" s="229">
        <v>202229</v>
      </c>
      <c r="L3914" s="232">
        <v>202234</v>
      </c>
      <c r="N3914" s="119" t="str">
        <f t="shared" si="183"/>
        <v>840093-</v>
      </c>
      <c r="O3914" s="122" t="str">
        <f>IF(B3914="NET","",IF(B3914="","",IFERROR(VLOOKUP(N3914,EAN!$A:$B,2,FALSE),"MANGLER - MÅ OPPDATERE EAN-FANEN")))</f>
        <v/>
      </c>
      <c r="P3914" s="119">
        <f t="shared" si="184"/>
        <v>202226</v>
      </c>
      <c r="Q3914" s="119">
        <f t="shared" si="185"/>
        <v>202234</v>
      </c>
    </row>
    <row r="3915" spans="1:17" x14ac:dyDescent="0.2">
      <c r="A3915" s="228">
        <v>840093</v>
      </c>
      <c r="B3915" s="228" t="s">
        <v>3773</v>
      </c>
      <c r="C3915" s="228" t="s">
        <v>4204</v>
      </c>
      <c r="D3915" s="228" t="s">
        <v>3774</v>
      </c>
      <c r="E3915" s="228" t="s">
        <v>3775</v>
      </c>
      <c r="F3915" s="228" t="s">
        <v>85</v>
      </c>
      <c r="G3915" s="228" t="s">
        <v>128</v>
      </c>
      <c r="H3915" s="228">
        <v>0</v>
      </c>
      <c r="I3915" s="228">
        <v>0</v>
      </c>
      <c r="J3915" s="228">
        <v>0</v>
      </c>
      <c r="K3915" s="228">
        <v>0</v>
      </c>
      <c r="L3915" s="231">
        <v>0</v>
      </c>
      <c r="N3915" s="119" t="str">
        <f t="shared" si="183"/>
        <v>840093-DAPIM-SM</v>
      </c>
      <c r="O3915" s="122" t="str">
        <f>IF(B3915="NET","",IF(B3915="","",IFERROR(VLOOKUP(N3915,EAN!$A:$B,2,FALSE),"MANGLER - MÅ OPPDATERE EAN-FANEN")))</f>
        <v>MANGLER - MÅ OPPDATERE EAN-FANEN</v>
      </c>
      <c r="P3915" s="119">
        <f t="shared" si="184"/>
        <v>0</v>
      </c>
      <c r="Q3915" s="119">
        <f t="shared" si="185"/>
        <v>0</v>
      </c>
    </row>
    <row r="3916" spans="1:17" x14ac:dyDescent="0.2">
      <c r="A3916" s="228">
        <v>840093</v>
      </c>
      <c r="B3916" s="228" t="s">
        <v>3773</v>
      </c>
      <c r="C3916" s="228" t="s">
        <v>4204</v>
      </c>
      <c r="D3916" s="228" t="s">
        <v>3776</v>
      </c>
      <c r="E3916" s="228" t="s">
        <v>3775</v>
      </c>
      <c r="F3916" s="228" t="s">
        <v>86</v>
      </c>
      <c r="G3916" s="228" t="s">
        <v>128</v>
      </c>
      <c r="H3916" s="228">
        <v>0</v>
      </c>
      <c r="I3916" s="228">
        <v>0</v>
      </c>
      <c r="J3916" s="228">
        <v>0</v>
      </c>
      <c r="K3916" s="228">
        <v>0</v>
      </c>
      <c r="L3916" s="231">
        <v>0</v>
      </c>
      <c r="N3916" s="119" t="str">
        <f t="shared" si="183"/>
        <v>840093-DAPIM-ML</v>
      </c>
      <c r="O3916" s="122" t="str">
        <f>IF(B3916="NET","",IF(B3916="","",IFERROR(VLOOKUP(N3916,EAN!$A:$B,2,FALSE),"MANGLER - MÅ OPPDATERE EAN-FANEN")))</f>
        <v>MANGLER - MÅ OPPDATERE EAN-FANEN</v>
      </c>
      <c r="P3916" s="119">
        <f t="shared" si="184"/>
        <v>0</v>
      </c>
      <c r="Q3916" s="119">
        <f t="shared" si="185"/>
        <v>0</v>
      </c>
    </row>
    <row r="3917" spans="1:17" x14ac:dyDescent="0.2">
      <c r="A3917" s="228">
        <v>840093</v>
      </c>
      <c r="B3917" s="228" t="s">
        <v>3773</v>
      </c>
      <c r="C3917" s="228" t="s">
        <v>4204</v>
      </c>
      <c r="D3917" s="228" t="s">
        <v>3777</v>
      </c>
      <c r="E3917" s="228" t="s">
        <v>3775</v>
      </c>
      <c r="F3917" s="228" t="s">
        <v>87</v>
      </c>
      <c r="G3917" s="228" t="s">
        <v>128</v>
      </c>
      <c r="H3917" s="228">
        <v>0</v>
      </c>
      <c r="I3917" s="228">
        <v>0</v>
      </c>
      <c r="J3917" s="228">
        <v>0</v>
      </c>
      <c r="K3917" s="228">
        <v>0</v>
      </c>
      <c r="L3917" s="231">
        <v>0</v>
      </c>
      <c r="N3917" s="119" t="str">
        <f t="shared" si="183"/>
        <v>840093-DAPIM-LXL</v>
      </c>
      <c r="O3917" s="122" t="str">
        <f>IF(B3917="NET","",IF(B3917="","",IFERROR(VLOOKUP(N3917,EAN!$A:$B,2,FALSE),"MANGLER - MÅ OPPDATERE EAN-FANEN")))</f>
        <v>MANGLER - MÅ OPPDATERE EAN-FANEN</v>
      </c>
      <c r="P3917" s="119">
        <f t="shared" si="184"/>
        <v>0</v>
      </c>
      <c r="Q3917" s="119">
        <f t="shared" si="185"/>
        <v>0</v>
      </c>
    </row>
    <row r="3918" spans="1:17" x14ac:dyDescent="0.2">
      <c r="A3918" s="228">
        <v>840093</v>
      </c>
      <c r="B3918" s="228" t="s">
        <v>3773</v>
      </c>
      <c r="C3918" s="228" t="s">
        <v>4204</v>
      </c>
      <c r="D3918" s="228" t="s">
        <v>3778</v>
      </c>
      <c r="E3918" s="228" t="s">
        <v>3779</v>
      </c>
      <c r="F3918" s="228" t="s">
        <v>85</v>
      </c>
      <c r="G3918" s="228" t="s">
        <v>128</v>
      </c>
      <c r="H3918" s="228">
        <v>20</v>
      </c>
      <c r="I3918" s="228">
        <v>20</v>
      </c>
      <c r="J3918" s="228">
        <v>20</v>
      </c>
      <c r="K3918" s="228">
        <v>20</v>
      </c>
      <c r="L3918" s="231">
        <v>20</v>
      </c>
      <c r="N3918" s="119" t="str">
        <f t="shared" si="183"/>
        <v>840093-PLWHT-SM</v>
      </c>
      <c r="O3918" s="122" t="str">
        <f>IF(B3918="NET","",IF(B3918="","",IFERROR(VLOOKUP(N3918,EAN!$A:$B,2,FALSE),"MANGLER - MÅ OPPDATERE EAN-FANEN")))</f>
        <v>MANGLER - MÅ OPPDATERE EAN-FANEN</v>
      </c>
      <c r="P3918" s="119">
        <f t="shared" si="184"/>
        <v>20</v>
      </c>
      <c r="Q3918" s="119">
        <f t="shared" si="185"/>
        <v>20</v>
      </c>
    </row>
    <row r="3919" spans="1:17" x14ac:dyDescent="0.2">
      <c r="A3919" s="228">
        <v>840093</v>
      </c>
      <c r="B3919" s="228" t="s">
        <v>3773</v>
      </c>
      <c r="C3919" s="228" t="s">
        <v>4204</v>
      </c>
      <c r="D3919" s="228" t="s">
        <v>3780</v>
      </c>
      <c r="E3919" s="228" t="s">
        <v>3779</v>
      </c>
      <c r="F3919" s="228" t="s">
        <v>86</v>
      </c>
      <c r="G3919" s="228" t="s">
        <v>128</v>
      </c>
      <c r="H3919" s="228">
        <v>30</v>
      </c>
      <c r="I3919" s="228">
        <v>30</v>
      </c>
      <c r="J3919" s="228">
        <v>30</v>
      </c>
      <c r="K3919" s="228">
        <v>30</v>
      </c>
      <c r="L3919" s="231">
        <v>30</v>
      </c>
      <c r="N3919" s="119" t="str">
        <f t="shared" si="183"/>
        <v>840093-PLWHT-ML</v>
      </c>
      <c r="O3919" s="122" t="str">
        <f>IF(B3919="NET","",IF(B3919="","",IFERROR(VLOOKUP(N3919,EAN!$A:$B,2,FALSE),"MANGLER - MÅ OPPDATERE EAN-FANEN")))</f>
        <v>MANGLER - MÅ OPPDATERE EAN-FANEN</v>
      </c>
      <c r="P3919" s="119">
        <f t="shared" si="184"/>
        <v>30</v>
      </c>
      <c r="Q3919" s="119">
        <f t="shared" si="185"/>
        <v>30</v>
      </c>
    </row>
    <row r="3920" spans="1:17" x14ac:dyDescent="0.2">
      <c r="A3920" s="228">
        <v>840093</v>
      </c>
      <c r="B3920" s="228" t="s">
        <v>3773</v>
      </c>
      <c r="C3920" s="228" t="s">
        <v>4204</v>
      </c>
      <c r="D3920" s="228" t="s">
        <v>3781</v>
      </c>
      <c r="E3920" s="228" t="s">
        <v>3779</v>
      </c>
      <c r="F3920" s="228" t="s">
        <v>87</v>
      </c>
      <c r="G3920" s="228" t="s">
        <v>128</v>
      </c>
      <c r="H3920" s="228">
        <v>21</v>
      </c>
      <c r="I3920" s="228">
        <v>21</v>
      </c>
      <c r="J3920" s="228">
        <v>21</v>
      </c>
      <c r="K3920" s="228">
        <v>21</v>
      </c>
      <c r="L3920" s="231">
        <v>21</v>
      </c>
      <c r="N3920" s="119" t="str">
        <f t="shared" si="183"/>
        <v>840093-PLWHT-LXL</v>
      </c>
      <c r="O3920" s="122" t="str">
        <f>IF(B3920="NET","",IF(B3920="","",IFERROR(VLOOKUP(N3920,EAN!$A:$B,2,FALSE),"MANGLER - MÅ OPPDATERE EAN-FANEN")))</f>
        <v>MANGLER - MÅ OPPDATERE EAN-FANEN</v>
      </c>
      <c r="P3920" s="119">
        <f t="shared" si="184"/>
        <v>21</v>
      </c>
      <c r="Q3920" s="119">
        <f t="shared" si="185"/>
        <v>21</v>
      </c>
    </row>
    <row r="3921" spans="1:17" x14ac:dyDescent="0.2">
      <c r="A3921" s="228">
        <v>840093</v>
      </c>
      <c r="B3921" s="228" t="s">
        <v>3773</v>
      </c>
      <c r="C3921" s="228" t="s">
        <v>4204</v>
      </c>
      <c r="D3921" s="228" t="s">
        <v>3782</v>
      </c>
      <c r="E3921" s="228" t="s">
        <v>514</v>
      </c>
      <c r="F3921" s="228" t="s">
        <v>85</v>
      </c>
      <c r="G3921" s="228" t="s">
        <v>504</v>
      </c>
      <c r="H3921" s="228">
        <v>29</v>
      </c>
      <c r="I3921" s="228">
        <v>29</v>
      </c>
      <c r="J3921" s="228">
        <v>29</v>
      </c>
      <c r="K3921" s="228">
        <v>29</v>
      </c>
      <c r="L3921" s="231">
        <v>29</v>
      </c>
      <c r="N3921" s="119" t="str">
        <f t="shared" si="183"/>
        <v>840093-SYWHR-SM</v>
      </c>
      <c r="O3921" s="122" t="str">
        <f>IF(B3921="NET","",IF(B3921="","",IFERROR(VLOOKUP(N3921,EAN!$A:$B,2,FALSE),"MANGLER - MÅ OPPDATERE EAN-FANEN")))</f>
        <v>MANGLER - MÅ OPPDATERE EAN-FANEN</v>
      </c>
      <c r="P3921" s="119">
        <f t="shared" si="184"/>
        <v>29</v>
      </c>
      <c r="Q3921" s="119">
        <f t="shared" si="185"/>
        <v>29</v>
      </c>
    </row>
    <row r="3922" spans="1:17" x14ac:dyDescent="0.2">
      <c r="A3922" s="228">
        <v>840093</v>
      </c>
      <c r="B3922" s="228" t="s">
        <v>3773</v>
      </c>
      <c r="C3922" s="228" t="s">
        <v>4204</v>
      </c>
      <c r="D3922" s="228" t="s">
        <v>3783</v>
      </c>
      <c r="E3922" s="228" t="s">
        <v>514</v>
      </c>
      <c r="F3922" s="228" t="s">
        <v>86</v>
      </c>
      <c r="G3922" s="228" t="s">
        <v>504</v>
      </c>
      <c r="H3922" s="228">
        <v>52</v>
      </c>
      <c r="I3922" s="228">
        <v>52</v>
      </c>
      <c r="J3922" s="228">
        <v>52</v>
      </c>
      <c r="K3922" s="228">
        <v>52</v>
      </c>
      <c r="L3922" s="231">
        <v>52</v>
      </c>
      <c r="N3922" s="119" t="str">
        <f t="shared" si="183"/>
        <v>840093-SYWHR-ML</v>
      </c>
      <c r="O3922" s="122" t="str">
        <f>IF(B3922="NET","",IF(B3922="","",IFERROR(VLOOKUP(N3922,EAN!$A:$B,2,FALSE),"MANGLER - MÅ OPPDATERE EAN-FANEN")))</f>
        <v>MANGLER - MÅ OPPDATERE EAN-FANEN</v>
      </c>
      <c r="P3922" s="119">
        <f t="shared" si="184"/>
        <v>52</v>
      </c>
      <c r="Q3922" s="119">
        <f t="shared" si="185"/>
        <v>52</v>
      </c>
    </row>
    <row r="3923" spans="1:17" x14ac:dyDescent="0.2">
      <c r="A3923" s="228">
        <v>840093</v>
      </c>
      <c r="B3923" s="228" t="s">
        <v>3773</v>
      </c>
      <c r="C3923" s="228" t="s">
        <v>4204</v>
      </c>
      <c r="D3923" s="228" t="s">
        <v>3784</v>
      </c>
      <c r="E3923" s="228" t="s">
        <v>514</v>
      </c>
      <c r="F3923" s="228" t="s">
        <v>87</v>
      </c>
      <c r="G3923" s="228" t="s">
        <v>504</v>
      </c>
      <c r="H3923" s="228">
        <v>40</v>
      </c>
      <c r="I3923" s="228">
        <v>40</v>
      </c>
      <c r="J3923" s="228">
        <v>40</v>
      </c>
      <c r="K3923" s="228">
        <v>40</v>
      </c>
      <c r="L3923" s="231">
        <v>40</v>
      </c>
      <c r="N3923" s="119" t="str">
        <f t="shared" ref="N3923:N3960" si="186">CONCATENATE(A3923,"-",D3923)</f>
        <v>840093-SYWHR-LXL</v>
      </c>
      <c r="O3923" s="122" t="str">
        <f>IF(B3923="NET","",IF(B3923="","",IFERROR(VLOOKUP(N3923,EAN!$A:$B,2,FALSE),"MANGLER - MÅ OPPDATERE EAN-FANEN")))</f>
        <v>MANGLER - MÅ OPPDATERE EAN-FANEN</v>
      </c>
      <c r="P3923" s="119">
        <f t="shared" ref="P3923:P3960" si="187">H3923</f>
        <v>40</v>
      </c>
      <c r="Q3923" s="119">
        <f t="shared" ref="Q3923:Q3960" si="188">L3923</f>
        <v>40</v>
      </c>
    </row>
    <row r="3924" spans="1:17" x14ac:dyDescent="0.2">
      <c r="A3924" s="229">
        <v>840094</v>
      </c>
      <c r="B3924" s="228" t="s">
        <v>248</v>
      </c>
      <c r="C3924" s="228"/>
      <c r="D3924" s="228"/>
      <c r="E3924" s="228"/>
      <c r="F3924" s="228"/>
      <c r="G3924" s="228"/>
      <c r="H3924" s="229">
        <v>202226</v>
      </c>
      <c r="I3924" s="229">
        <v>202227</v>
      </c>
      <c r="J3924" s="229">
        <v>202228</v>
      </c>
      <c r="K3924" s="229">
        <v>202229</v>
      </c>
      <c r="L3924" s="232">
        <v>202234</v>
      </c>
      <c r="N3924" s="119" t="str">
        <f t="shared" si="186"/>
        <v>840094-</v>
      </c>
      <c r="O3924" s="122" t="str">
        <f>IF(B3924="NET","",IF(B3924="","",IFERROR(VLOOKUP(N3924,EAN!$A:$B,2,FALSE),"MANGLER - MÅ OPPDATERE EAN-FANEN")))</f>
        <v/>
      </c>
      <c r="P3924" s="119">
        <f t="shared" si="187"/>
        <v>202226</v>
      </c>
      <c r="Q3924" s="119">
        <f t="shared" si="188"/>
        <v>202234</v>
      </c>
    </row>
    <row r="3925" spans="1:17" x14ac:dyDescent="0.2">
      <c r="A3925" s="228">
        <v>840094</v>
      </c>
      <c r="B3925" s="228" t="s">
        <v>3785</v>
      </c>
      <c r="C3925" s="228" t="s">
        <v>4204</v>
      </c>
      <c r="D3925" s="228" t="s">
        <v>684</v>
      </c>
      <c r="E3925" s="228" t="s">
        <v>685</v>
      </c>
      <c r="F3925" s="228" t="s">
        <v>85</v>
      </c>
      <c r="G3925" s="228" t="s">
        <v>504</v>
      </c>
      <c r="H3925" s="228">
        <v>24</v>
      </c>
      <c r="I3925" s="228">
        <v>24</v>
      </c>
      <c r="J3925" s="228">
        <v>24</v>
      </c>
      <c r="K3925" s="228">
        <v>24</v>
      </c>
      <c r="L3925" s="231">
        <v>24</v>
      </c>
      <c r="N3925" s="119" t="str">
        <f t="shared" si="186"/>
        <v>840094-BGRRG-SM</v>
      </c>
      <c r="O3925" s="122" t="str">
        <f>IF(B3925="NET","",IF(B3925="","",IFERROR(VLOOKUP(N3925,EAN!$A:$B,2,FALSE),"MANGLER - MÅ OPPDATERE EAN-FANEN")))</f>
        <v>MANGLER - MÅ OPPDATERE EAN-FANEN</v>
      </c>
      <c r="P3925" s="119">
        <f t="shared" si="187"/>
        <v>24</v>
      </c>
      <c r="Q3925" s="119">
        <f t="shared" si="188"/>
        <v>24</v>
      </c>
    </row>
    <row r="3926" spans="1:17" x14ac:dyDescent="0.2">
      <c r="A3926" s="228">
        <v>840094</v>
      </c>
      <c r="B3926" s="228" t="s">
        <v>3785</v>
      </c>
      <c r="C3926" s="228" t="s">
        <v>4204</v>
      </c>
      <c r="D3926" s="228" t="s">
        <v>686</v>
      </c>
      <c r="E3926" s="228" t="s">
        <v>685</v>
      </c>
      <c r="F3926" s="228" t="s">
        <v>86</v>
      </c>
      <c r="G3926" s="228" t="s">
        <v>504</v>
      </c>
      <c r="H3926" s="228">
        <v>10</v>
      </c>
      <c r="I3926" s="228">
        <v>10</v>
      </c>
      <c r="J3926" s="228">
        <v>10</v>
      </c>
      <c r="K3926" s="228">
        <v>10</v>
      </c>
      <c r="L3926" s="231">
        <v>10</v>
      </c>
      <c r="N3926" s="119" t="str">
        <f t="shared" si="186"/>
        <v>840094-BGRRG-ML</v>
      </c>
      <c r="O3926" s="122" t="str">
        <f>IF(B3926="NET","",IF(B3926="","",IFERROR(VLOOKUP(N3926,EAN!$A:$B,2,FALSE),"MANGLER - MÅ OPPDATERE EAN-FANEN")))</f>
        <v>MANGLER - MÅ OPPDATERE EAN-FANEN</v>
      </c>
      <c r="P3926" s="119">
        <f t="shared" si="187"/>
        <v>10</v>
      </c>
      <c r="Q3926" s="119">
        <f t="shared" si="188"/>
        <v>10</v>
      </c>
    </row>
    <row r="3927" spans="1:17" x14ac:dyDescent="0.2">
      <c r="A3927" s="228">
        <v>840094</v>
      </c>
      <c r="B3927" s="228" t="s">
        <v>3785</v>
      </c>
      <c r="C3927" s="228" t="s">
        <v>4204</v>
      </c>
      <c r="D3927" s="228" t="s">
        <v>687</v>
      </c>
      <c r="E3927" s="228" t="s">
        <v>685</v>
      </c>
      <c r="F3927" s="228" t="s">
        <v>87</v>
      </c>
      <c r="G3927" s="228" t="s">
        <v>504</v>
      </c>
      <c r="H3927" s="228">
        <v>16</v>
      </c>
      <c r="I3927" s="228">
        <v>16</v>
      </c>
      <c r="J3927" s="228">
        <v>16</v>
      </c>
      <c r="K3927" s="228">
        <v>16</v>
      </c>
      <c r="L3927" s="231">
        <v>16</v>
      </c>
      <c r="N3927" s="119" t="str">
        <f t="shared" si="186"/>
        <v>840094-BGRRG-LXL</v>
      </c>
      <c r="O3927" s="122" t="str">
        <f>IF(B3927="NET","",IF(B3927="","",IFERROR(VLOOKUP(N3927,EAN!$A:$B,2,FALSE),"MANGLER - MÅ OPPDATERE EAN-FANEN")))</f>
        <v>MANGLER - MÅ OPPDATERE EAN-FANEN</v>
      </c>
      <c r="P3927" s="119">
        <f t="shared" si="187"/>
        <v>16</v>
      </c>
      <c r="Q3927" s="119">
        <f t="shared" si="188"/>
        <v>16</v>
      </c>
    </row>
    <row r="3928" spans="1:17" x14ac:dyDescent="0.2">
      <c r="A3928" s="228">
        <v>840094</v>
      </c>
      <c r="B3928" s="228" t="s">
        <v>3785</v>
      </c>
      <c r="C3928" s="228" t="s">
        <v>4204</v>
      </c>
      <c r="D3928" s="228" t="s">
        <v>249</v>
      </c>
      <c r="E3928" s="228" t="s">
        <v>240</v>
      </c>
      <c r="F3928" s="228" t="s">
        <v>85</v>
      </c>
      <c r="G3928" s="228" t="s">
        <v>128</v>
      </c>
      <c r="H3928" s="228">
        <v>28</v>
      </c>
      <c r="I3928" s="228">
        <v>28</v>
      </c>
      <c r="J3928" s="228">
        <v>28</v>
      </c>
      <c r="K3928" s="228">
        <v>28</v>
      </c>
      <c r="L3928" s="231">
        <v>28</v>
      </c>
      <c r="N3928" s="119" t="str">
        <f t="shared" si="186"/>
        <v>840094-DTBLK-SM</v>
      </c>
      <c r="O3928" s="122" t="str">
        <f>IF(B3928="NET","",IF(B3928="","",IFERROR(VLOOKUP(N3928,EAN!$A:$B,2,FALSE),"MANGLER - MÅ OPPDATERE EAN-FANEN")))</f>
        <v>MANGLER - MÅ OPPDATERE EAN-FANEN</v>
      </c>
      <c r="P3928" s="119">
        <f t="shared" si="187"/>
        <v>28</v>
      </c>
      <c r="Q3928" s="119">
        <f t="shared" si="188"/>
        <v>28</v>
      </c>
    </row>
    <row r="3929" spans="1:17" x14ac:dyDescent="0.2">
      <c r="A3929" s="228">
        <v>840094</v>
      </c>
      <c r="B3929" s="228" t="s">
        <v>3785</v>
      </c>
      <c r="C3929" s="228" t="s">
        <v>4204</v>
      </c>
      <c r="D3929" s="228" t="s">
        <v>250</v>
      </c>
      <c r="E3929" s="228" t="s">
        <v>240</v>
      </c>
      <c r="F3929" s="228" t="s">
        <v>86</v>
      </c>
      <c r="G3929" s="228" t="s">
        <v>128</v>
      </c>
      <c r="H3929" s="228">
        <v>17</v>
      </c>
      <c r="I3929" s="228">
        <v>17</v>
      </c>
      <c r="J3929" s="228">
        <v>17</v>
      </c>
      <c r="K3929" s="228">
        <v>17</v>
      </c>
      <c r="L3929" s="231">
        <v>17</v>
      </c>
      <c r="N3929" s="119" t="str">
        <f t="shared" si="186"/>
        <v>840094-DTBLK-ML</v>
      </c>
      <c r="O3929" s="122" t="str">
        <f>IF(B3929="NET","",IF(B3929="","",IFERROR(VLOOKUP(N3929,EAN!$A:$B,2,FALSE),"MANGLER - MÅ OPPDATERE EAN-FANEN")))</f>
        <v>MANGLER - MÅ OPPDATERE EAN-FANEN</v>
      </c>
      <c r="P3929" s="119">
        <f t="shared" si="187"/>
        <v>17</v>
      </c>
      <c r="Q3929" s="119">
        <f t="shared" si="188"/>
        <v>17</v>
      </c>
    </row>
    <row r="3930" spans="1:17" x14ac:dyDescent="0.2">
      <c r="A3930" s="228">
        <v>840094</v>
      </c>
      <c r="B3930" s="228" t="s">
        <v>3785</v>
      </c>
      <c r="C3930" s="228" t="s">
        <v>4204</v>
      </c>
      <c r="D3930" s="228" t="s">
        <v>251</v>
      </c>
      <c r="E3930" s="228" t="s">
        <v>240</v>
      </c>
      <c r="F3930" s="228" t="s">
        <v>87</v>
      </c>
      <c r="G3930" s="228" t="s">
        <v>128</v>
      </c>
      <c r="H3930" s="228">
        <v>2</v>
      </c>
      <c r="I3930" s="228">
        <v>2</v>
      </c>
      <c r="J3930" s="228">
        <v>2</v>
      </c>
      <c r="K3930" s="228">
        <v>2</v>
      </c>
      <c r="L3930" s="231">
        <v>2</v>
      </c>
      <c r="N3930" s="119" t="str">
        <f t="shared" si="186"/>
        <v>840094-DTBLK-LXL</v>
      </c>
      <c r="O3930" s="122" t="str">
        <f>IF(B3930="NET","",IF(B3930="","",IFERROR(VLOOKUP(N3930,EAN!$A:$B,2,FALSE),"MANGLER - MÅ OPPDATERE EAN-FANEN")))</f>
        <v>MANGLER - MÅ OPPDATERE EAN-FANEN</v>
      </c>
      <c r="P3930" s="119">
        <f t="shared" si="187"/>
        <v>2</v>
      </c>
      <c r="Q3930" s="119">
        <f t="shared" si="188"/>
        <v>2</v>
      </c>
    </row>
    <row r="3931" spans="1:17" x14ac:dyDescent="0.2">
      <c r="A3931" s="228">
        <v>840094</v>
      </c>
      <c r="B3931" s="228" t="s">
        <v>3785</v>
      </c>
      <c r="C3931" s="228" t="s">
        <v>4204</v>
      </c>
      <c r="D3931" s="228" t="s">
        <v>256</v>
      </c>
      <c r="E3931" s="228" t="s">
        <v>241</v>
      </c>
      <c r="F3931" s="228" t="s">
        <v>85</v>
      </c>
      <c r="G3931" s="228" t="s">
        <v>128</v>
      </c>
      <c r="H3931" s="228">
        <v>14</v>
      </c>
      <c r="I3931" s="228">
        <v>14</v>
      </c>
      <c r="J3931" s="228">
        <v>14</v>
      </c>
      <c r="K3931" s="228">
        <v>14</v>
      </c>
      <c r="L3931" s="231">
        <v>14</v>
      </c>
      <c r="N3931" s="119" t="str">
        <f t="shared" si="186"/>
        <v>840094-GSWHT-SM</v>
      </c>
      <c r="O3931" s="122" t="str">
        <f>IF(B3931="NET","",IF(B3931="","",IFERROR(VLOOKUP(N3931,EAN!$A:$B,2,FALSE),"MANGLER - MÅ OPPDATERE EAN-FANEN")))</f>
        <v>MANGLER - MÅ OPPDATERE EAN-FANEN</v>
      </c>
      <c r="P3931" s="119">
        <f t="shared" si="187"/>
        <v>14</v>
      </c>
      <c r="Q3931" s="119">
        <f t="shared" si="188"/>
        <v>14</v>
      </c>
    </row>
    <row r="3932" spans="1:17" x14ac:dyDescent="0.2">
      <c r="A3932" s="228">
        <v>840094</v>
      </c>
      <c r="B3932" s="228" t="s">
        <v>3785</v>
      </c>
      <c r="C3932" s="228" t="s">
        <v>4204</v>
      </c>
      <c r="D3932" s="228" t="s">
        <v>257</v>
      </c>
      <c r="E3932" s="228" t="s">
        <v>241</v>
      </c>
      <c r="F3932" s="228" t="s">
        <v>86</v>
      </c>
      <c r="G3932" s="228" t="s">
        <v>128</v>
      </c>
      <c r="H3932" s="228">
        <v>57</v>
      </c>
      <c r="I3932" s="228">
        <v>57</v>
      </c>
      <c r="J3932" s="228">
        <v>57</v>
      </c>
      <c r="K3932" s="228">
        <v>57</v>
      </c>
      <c r="L3932" s="231">
        <v>57</v>
      </c>
      <c r="N3932" s="119" t="str">
        <f t="shared" si="186"/>
        <v>840094-GSWHT-ML</v>
      </c>
      <c r="O3932" s="122" t="str">
        <f>IF(B3932="NET","",IF(B3932="","",IFERROR(VLOOKUP(N3932,EAN!$A:$B,2,FALSE),"MANGLER - MÅ OPPDATERE EAN-FANEN")))</f>
        <v>MANGLER - MÅ OPPDATERE EAN-FANEN</v>
      </c>
      <c r="P3932" s="119">
        <f t="shared" si="187"/>
        <v>57</v>
      </c>
      <c r="Q3932" s="119">
        <f t="shared" si="188"/>
        <v>57</v>
      </c>
    </row>
    <row r="3933" spans="1:17" x14ac:dyDescent="0.2">
      <c r="A3933" s="228">
        <v>840094</v>
      </c>
      <c r="B3933" s="228" t="s">
        <v>3785</v>
      </c>
      <c r="C3933" s="228" t="s">
        <v>4204</v>
      </c>
      <c r="D3933" s="228" t="s">
        <v>258</v>
      </c>
      <c r="E3933" s="228" t="s">
        <v>241</v>
      </c>
      <c r="F3933" s="228" t="s">
        <v>87</v>
      </c>
      <c r="G3933" s="228" t="s">
        <v>128</v>
      </c>
      <c r="H3933" s="228">
        <v>9</v>
      </c>
      <c r="I3933" s="228">
        <v>9</v>
      </c>
      <c r="J3933" s="228">
        <v>9</v>
      </c>
      <c r="K3933" s="228">
        <v>9</v>
      </c>
      <c r="L3933" s="231">
        <v>9</v>
      </c>
      <c r="N3933" s="119" t="str">
        <f t="shared" si="186"/>
        <v>840094-GSWHT-LXL</v>
      </c>
      <c r="O3933" s="122" t="str">
        <f>IF(B3933="NET","",IF(B3933="","",IFERROR(VLOOKUP(N3933,EAN!$A:$B,2,FALSE),"MANGLER - MÅ OPPDATERE EAN-FANEN")))</f>
        <v>MANGLER - MÅ OPPDATERE EAN-FANEN</v>
      </c>
      <c r="P3933" s="119">
        <f t="shared" si="187"/>
        <v>9</v>
      </c>
      <c r="Q3933" s="119">
        <f t="shared" si="188"/>
        <v>9</v>
      </c>
    </row>
    <row r="3934" spans="1:17" x14ac:dyDescent="0.2">
      <c r="A3934" s="228">
        <v>840094</v>
      </c>
      <c r="B3934" s="228" t="s">
        <v>3785</v>
      </c>
      <c r="C3934" s="228" t="s">
        <v>4204</v>
      </c>
      <c r="D3934" s="228" t="s">
        <v>3543</v>
      </c>
      <c r="E3934" s="228" t="s">
        <v>3544</v>
      </c>
      <c r="F3934" s="228" t="s">
        <v>85</v>
      </c>
      <c r="G3934" s="228" t="s">
        <v>128</v>
      </c>
      <c r="H3934" s="228">
        <v>0</v>
      </c>
      <c r="I3934" s="228">
        <v>0</v>
      </c>
      <c r="J3934" s="228">
        <v>0</v>
      </c>
      <c r="K3934" s="228">
        <v>0</v>
      </c>
      <c r="L3934" s="231">
        <v>0</v>
      </c>
      <c r="N3934" s="119" t="str">
        <f t="shared" si="186"/>
        <v>840094-MASEM-SM</v>
      </c>
      <c r="O3934" s="122" t="str">
        <f>IF(B3934="NET","",IF(B3934="","",IFERROR(VLOOKUP(N3934,EAN!$A:$B,2,FALSE),"MANGLER - MÅ OPPDATERE EAN-FANEN")))</f>
        <v>MANGLER - MÅ OPPDATERE EAN-FANEN</v>
      </c>
      <c r="P3934" s="119">
        <f t="shared" si="187"/>
        <v>0</v>
      </c>
      <c r="Q3934" s="119">
        <f t="shared" si="188"/>
        <v>0</v>
      </c>
    </row>
    <row r="3935" spans="1:17" x14ac:dyDescent="0.2">
      <c r="A3935" s="228">
        <v>840094</v>
      </c>
      <c r="B3935" s="228" t="s">
        <v>3785</v>
      </c>
      <c r="C3935" s="228" t="s">
        <v>4204</v>
      </c>
      <c r="D3935" s="228" t="s">
        <v>3545</v>
      </c>
      <c r="E3935" s="228" t="s">
        <v>3544</v>
      </c>
      <c r="F3935" s="228" t="s">
        <v>86</v>
      </c>
      <c r="G3935" s="228" t="s">
        <v>128</v>
      </c>
      <c r="H3935" s="228">
        <v>0</v>
      </c>
      <c r="I3935" s="228">
        <v>0</v>
      </c>
      <c r="J3935" s="228">
        <v>0</v>
      </c>
      <c r="K3935" s="228">
        <v>0</v>
      </c>
      <c r="L3935" s="231">
        <v>0</v>
      </c>
      <c r="N3935" s="119" t="str">
        <f t="shared" si="186"/>
        <v>840094-MASEM-ML</v>
      </c>
      <c r="O3935" s="122" t="str">
        <f>IF(B3935="NET","",IF(B3935="","",IFERROR(VLOOKUP(N3935,EAN!$A:$B,2,FALSE),"MANGLER - MÅ OPPDATERE EAN-FANEN")))</f>
        <v>MANGLER - MÅ OPPDATERE EAN-FANEN</v>
      </c>
      <c r="P3935" s="119">
        <f t="shared" si="187"/>
        <v>0</v>
      </c>
      <c r="Q3935" s="119">
        <f t="shared" si="188"/>
        <v>0</v>
      </c>
    </row>
    <row r="3936" spans="1:17" x14ac:dyDescent="0.2">
      <c r="A3936" s="228">
        <v>840094</v>
      </c>
      <c r="B3936" s="228" t="s">
        <v>3785</v>
      </c>
      <c r="C3936" s="228" t="s">
        <v>4204</v>
      </c>
      <c r="D3936" s="228" t="s">
        <v>3546</v>
      </c>
      <c r="E3936" s="228" t="s">
        <v>3544</v>
      </c>
      <c r="F3936" s="228" t="s">
        <v>87</v>
      </c>
      <c r="G3936" s="228" t="s">
        <v>128</v>
      </c>
      <c r="H3936" s="228">
        <v>0</v>
      </c>
      <c r="I3936" s="228">
        <v>0</v>
      </c>
      <c r="J3936" s="228">
        <v>0</v>
      </c>
      <c r="K3936" s="228">
        <v>0</v>
      </c>
      <c r="L3936" s="231">
        <v>0</v>
      </c>
      <c r="N3936" s="119" t="str">
        <f t="shared" si="186"/>
        <v>840094-MASEM-LXL</v>
      </c>
      <c r="O3936" s="122" t="str">
        <f>IF(B3936="NET","",IF(B3936="","",IFERROR(VLOOKUP(N3936,EAN!$A:$B,2,FALSE),"MANGLER - MÅ OPPDATERE EAN-FANEN")))</f>
        <v>MANGLER - MÅ OPPDATERE EAN-FANEN</v>
      </c>
      <c r="P3936" s="119">
        <f t="shared" si="187"/>
        <v>0</v>
      </c>
      <c r="Q3936" s="119">
        <f t="shared" si="188"/>
        <v>0</v>
      </c>
    </row>
    <row r="3937" spans="1:17" x14ac:dyDescent="0.2">
      <c r="A3937" s="228">
        <v>840094</v>
      </c>
      <c r="B3937" s="228" t="s">
        <v>3785</v>
      </c>
      <c r="C3937" s="228" t="s">
        <v>4204</v>
      </c>
      <c r="D3937" s="228" t="s">
        <v>3551</v>
      </c>
      <c r="E3937" s="228" t="s">
        <v>3552</v>
      </c>
      <c r="F3937" s="228" t="s">
        <v>85</v>
      </c>
      <c r="G3937" s="228" t="s">
        <v>504</v>
      </c>
      <c r="H3937" s="228">
        <v>29</v>
      </c>
      <c r="I3937" s="228">
        <v>29</v>
      </c>
      <c r="J3937" s="228">
        <v>29</v>
      </c>
      <c r="K3937" s="228">
        <v>29</v>
      </c>
      <c r="L3937" s="231">
        <v>29</v>
      </c>
      <c r="N3937" s="119" t="str">
        <f t="shared" si="186"/>
        <v>840094-MBBLU-SM</v>
      </c>
      <c r="O3937" s="122" t="str">
        <f>IF(B3937="NET","",IF(B3937="","",IFERROR(VLOOKUP(N3937,EAN!$A:$B,2,FALSE),"MANGLER - MÅ OPPDATERE EAN-FANEN")))</f>
        <v>MANGLER - MÅ OPPDATERE EAN-FANEN</v>
      </c>
      <c r="P3937" s="119">
        <f t="shared" si="187"/>
        <v>29</v>
      </c>
      <c r="Q3937" s="119">
        <f t="shared" si="188"/>
        <v>29</v>
      </c>
    </row>
    <row r="3938" spans="1:17" x14ac:dyDescent="0.2">
      <c r="A3938" s="228">
        <v>840094</v>
      </c>
      <c r="B3938" s="228" t="s">
        <v>3785</v>
      </c>
      <c r="C3938" s="228" t="s">
        <v>4204</v>
      </c>
      <c r="D3938" s="228" t="s">
        <v>3553</v>
      </c>
      <c r="E3938" s="228" t="s">
        <v>3552</v>
      </c>
      <c r="F3938" s="228" t="s">
        <v>86</v>
      </c>
      <c r="G3938" s="228" t="s">
        <v>504</v>
      </c>
      <c r="H3938" s="228">
        <v>21</v>
      </c>
      <c r="I3938" s="228">
        <v>21</v>
      </c>
      <c r="J3938" s="228">
        <v>21</v>
      </c>
      <c r="K3938" s="228">
        <v>21</v>
      </c>
      <c r="L3938" s="231">
        <v>21</v>
      </c>
      <c r="N3938" s="119" t="str">
        <f t="shared" si="186"/>
        <v>840094-MBBLU-ML</v>
      </c>
      <c r="O3938" s="122" t="str">
        <f>IF(B3938="NET","",IF(B3938="","",IFERROR(VLOOKUP(N3938,EAN!$A:$B,2,FALSE),"MANGLER - MÅ OPPDATERE EAN-FANEN")))</f>
        <v>MANGLER - MÅ OPPDATERE EAN-FANEN</v>
      </c>
      <c r="P3938" s="119">
        <f t="shared" si="187"/>
        <v>21</v>
      </c>
      <c r="Q3938" s="119">
        <f t="shared" si="188"/>
        <v>21</v>
      </c>
    </row>
    <row r="3939" spans="1:17" x14ac:dyDescent="0.2">
      <c r="A3939" s="228">
        <v>840094</v>
      </c>
      <c r="B3939" s="228" t="s">
        <v>3785</v>
      </c>
      <c r="C3939" s="228" t="s">
        <v>4204</v>
      </c>
      <c r="D3939" s="228" t="s">
        <v>3554</v>
      </c>
      <c r="E3939" s="228" t="s">
        <v>3552</v>
      </c>
      <c r="F3939" s="228" t="s">
        <v>87</v>
      </c>
      <c r="G3939" s="228" t="s">
        <v>504</v>
      </c>
      <c r="H3939" s="228">
        <v>4</v>
      </c>
      <c r="I3939" s="228">
        <v>4</v>
      </c>
      <c r="J3939" s="228">
        <v>4</v>
      </c>
      <c r="K3939" s="228">
        <v>4</v>
      </c>
      <c r="L3939" s="231">
        <v>4</v>
      </c>
      <c r="N3939" s="119" t="str">
        <f t="shared" si="186"/>
        <v>840094-MBBLU-LXL</v>
      </c>
      <c r="O3939" s="122" t="str">
        <f>IF(B3939="NET","",IF(B3939="","",IFERROR(VLOOKUP(N3939,EAN!$A:$B,2,FALSE),"MANGLER - MÅ OPPDATERE EAN-FANEN")))</f>
        <v>MANGLER - MÅ OPPDATERE EAN-FANEN</v>
      </c>
      <c r="P3939" s="119">
        <f t="shared" si="187"/>
        <v>4</v>
      </c>
      <c r="Q3939" s="119">
        <f t="shared" si="188"/>
        <v>4</v>
      </c>
    </row>
    <row r="3940" spans="1:17" x14ac:dyDescent="0.2">
      <c r="A3940" s="228">
        <v>840094</v>
      </c>
      <c r="B3940" s="228" t="s">
        <v>3785</v>
      </c>
      <c r="C3940" s="228" t="s">
        <v>4204</v>
      </c>
      <c r="D3940" s="228" t="s">
        <v>3761</v>
      </c>
      <c r="E3940" s="228" t="s">
        <v>4443</v>
      </c>
      <c r="F3940" s="228" t="s">
        <v>85</v>
      </c>
      <c r="G3940" s="228" t="s">
        <v>128</v>
      </c>
      <c r="H3940" s="228">
        <v>0</v>
      </c>
      <c r="I3940" s="228">
        <v>0</v>
      </c>
      <c r="J3940" s="228">
        <v>0</v>
      </c>
      <c r="K3940" s="228">
        <v>0</v>
      </c>
      <c r="L3940" s="231">
        <v>0</v>
      </c>
      <c r="N3940" s="119" t="str">
        <f t="shared" si="186"/>
        <v>840094-MBRWH-SM</v>
      </c>
      <c r="O3940" s="122" t="str">
        <f>IF(B3940="NET","",IF(B3940="","",IFERROR(VLOOKUP(N3940,EAN!$A:$B,2,FALSE),"MANGLER - MÅ OPPDATERE EAN-FANEN")))</f>
        <v>MANGLER - MÅ OPPDATERE EAN-FANEN</v>
      </c>
      <c r="P3940" s="119">
        <f t="shared" si="187"/>
        <v>0</v>
      </c>
      <c r="Q3940" s="119">
        <f t="shared" si="188"/>
        <v>0</v>
      </c>
    </row>
    <row r="3941" spans="1:17" x14ac:dyDescent="0.2">
      <c r="A3941" s="228">
        <v>840094</v>
      </c>
      <c r="B3941" s="228" t="s">
        <v>3785</v>
      </c>
      <c r="C3941" s="228" t="s">
        <v>4204</v>
      </c>
      <c r="D3941" s="228" t="s">
        <v>3762</v>
      </c>
      <c r="E3941" s="228" t="s">
        <v>4443</v>
      </c>
      <c r="F3941" s="228" t="s">
        <v>86</v>
      </c>
      <c r="G3941" s="228" t="s">
        <v>128</v>
      </c>
      <c r="H3941" s="228">
        <v>0</v>
      </c>
      <c r="I3941" s="228">
        <v>0</v>
      </c>
      <c r="J3941" s="228">
        <v>0</v>
      </c>
      <c r="K3941" s="228">
        <v>0</v>
      </c>
      <c r="L3941" s="231">
        <v>0</v>
      </c>
      <c r="N3941" s="119" t="str">
        <f t="shared" si="186"/>
        <v>840094-MBRWH-ML</v>
      </c>
      <c r="O3941" s="122" t="str">
        <f>IF(B3941="NET","",IF(B3941="","",IFERROR(VLOOKUP(N3941,EAN!$A:$B,2,FALSE),"MANGLER - MÅ OPPDATERE EAN-FANEN")))</f>
        <v>MANGLER - MÅ OPPDATERE EAN-FANEN</v>
      </c>
      <c r="P3941" s="119">
        <f t="shared" si="187"/>
        <v>0</v>
      </c>
      <c r="Q3941" s="119">
        <f t="shared" si="188"/>
        <v>0</v>
      </c>
    </row>
    <row r="3942" spans="1:17" x14ac:dyDescent="0.2">
      <c r="A3942" s="228">
        <v>840094</v>
      </c>
      <c r="B3942" s="228" t="s">
        <v>3785</v>
      </c>
      <c r="C3942" s="228" t="s">
        <v>4204</v>
      </c>
      <c r="D3942" s="228" t="s">
        <v>3763</v>
      </c>
      <c r="E3942" s="228" t="s">
        <v>4443</v>
      </c>
      <c r="F3942" s="228" t="s">
        <v>87</v>
      </c>
      <c r="G3942" s="228" t="s">
        <v>128</v>
      </c>
      <c r="H3942" s="228">
        <v>0</v>
      </c>
      <c r="I3942" s="228">
        <v>0</v>
      </c>
      <c r="J3942" s="228">
        <v>0</v>
      </c>
      <c r="K3942" s="228">
        <v>0</v>
      </c>
      <c r="L3942" s="231">
        <v>0</v>
      </c>
      <c r="N3942" s="119" t="str">
        <f t="shared" si="186"/>
        <v>840094-MBRWH-LXL</v>
      </c>
      <c r="O3942" s="122" t="str">
        <f>IF(B3942="NET","",IF(B3942="","",IFERROR(VLOOKUP(N3942,EAN!$A:$B,2,FALSE),"MANGLER - MÅ OPPDATERE EAN-FANEN")))</f>
        <v>MANGLER - MÅ OPPDATERE EAN-FANEN</v>
      </c>
      <c r="P3942" s="119">
        <f t="shared" si="187"/>
        <v>0</v>
      </c>
      <c r="Q3942" s="119">
        <f t="shared" si="188"/>
        <v>0</v>
      </c>
    </row>
    <row r="3943" spans="1:17" x14ac:dyDescent="0.2">
      <c r="A3943" s="228">
        <v>840094</v>
      </c>
      <c r="B3943" s="228" t="s">
        <v>3785</v>
      </c>
      <c r="C3943" s="228" t="s">
        <v>4204</v>
      </c>
      <c r="D3943" s="228" t="s">
        <v>2373</v>
      </c>
      <c r="E3943" s="228" t="s">
        <v>4350</v>
      </c>
      <c r="F3943" s="228" t="s">
        <v>85</v>
      </c>
      <c r="G3943" s="228" t="s">
        <v>128</v>
      </c>
      <c r="H3943" s="228">
        <v>0</v>
      </c>
      <c r="I3943" s="228">
        <v>0</v>
      </c>
      <c r="J3943" s="228">
        <v>0</v>
      </c>
      <c r="K3943" s="228">
        <v>0</v>
      </c>
      <c r="L3943" s="231">
        <v>0</v>
      </c>
      <c r="N3943" s="119" t="str">
        <f t="shared" si="186"/>
        <v>840094-MBUOE-SM</v>
      </c>
      <c r="O3943" s="122" t="str">
        <f>IF(B3943="NET","",IF(B3943="","",IFERROR(VLOOKUP(N3943,EAN!$A:$B,2,FALSE),"MANGLER - MÅ OPPDATERE EAN-FANEN")))</f>
        <v>MANGLER - MÅ OPPDATERE EAN-FANEN</v>
      </c>
      <c r="P3943" s="119">
        <f t="shared" si="187"/>
        <v>0</v>
      </c>
      <c r="Q3943" s="119">
        <f t="shared" si="188"/>
        <v>0</v>
      </c>
    </row>
    <row r="3944" spans="1:17" x14ac:dyDescent="0.2">
      <c r="A3944" s="228">
        <v>840094</v>
      </c>
      <c r="B3944" s="228" t="s">
        <v>3785</v>
      </c>
      <c r="C3944" s="228" t="s">
        <v>4204</v>
      </c>
      <c r="D3944" s="228" t="s">
        <v>2374</v>
      </c>
      <c r="E3944" s="228" t="s">
        <v>4350</v>
      </c>
      <c r="F3944" s="228" t="s">
        <v>86</v>
      </c>
      <c r="G3944" s="228" t="s">
        <v>128</v>
      </c>
      <c r="H3944" s="228">
        <v>0</v>
      </c>
      <c r="I3944" s="228">
        <v>0</v>
      </c>
      <c r="J3944" s="228">
        <v>0</v>
      </c>
      <c r="K3944" s="228">
        <v>0</v>
      </c>
      <c r="L3944" s="231">
        <v>0</v>
      </c>
      <c r="N3944" s="119" t="str">
        <f t="shared" si="186"/>
        <v>840094-MBUOE-ML</v>
      </c>
      <c r="O3944" s="122" t="str">
        <f>IF(B3944="NET","",IF(B3944="","",IFERROR(VLOOKUP(N3944,EAN!$A:$B,2,FALSE),"MANGLER - MÅ OPPDATERE EAN-FANEN")))</f>
        <v>MANGLER - MÅ OPPDATERE EAN-FANEN</v>
      </c>
      <c r="P3944" s="119">
        <f t="shared" si="187"/>
        <v>0</v>
      </c>
      <c r="Q3944" s="119">
        <f t="shared" si="188"/>
        <v>0</v>
      </c>
    </row>
    <row r="3945" spans="1:17" x14ac:dyDescent="0.2">
      <c r="A3945" s="228">
        <v>840094</v>
      </c>
      <c r="B3945" s="228" t="s">
        <v>3785</v>
      </c>
      <c r="C3945" s="228" t="s">
        <v>4204</v>
      </c>
      <c r="D3945" s="228" t="s">
        <v>2375</v>
      </c>
      <c r="E3945" s="228" t="s">
        <v>4350</v>
      </c>
      <c r="F3945" s="228" t="s">
        <v>87</v>
      </c>
      <c r="G3945" s="228" t="s">
        <v>128</v>
      </c>
      <c r="H3945" s="228">
        <v>0</v>
      </c>
      <c r="I3945" s="228">
        <v>0</v>
      </c>
      <c r="J3945" s="228">
        <v>0</v>
      </c>
      <c r="K3945" s="228">
        <v>0</v>
      </c>
      <c r="L3945" s="231">
        <v>0</v>
      </c>
      <c r="N3945" s="119" t="str">
        <f t="shared" si="186"/>
        <v>840094-MBUOE-LXL</v>
      </c>
      <c r="O3945" s="122" t="str">
        <f>IF(B3945="NET","",IF(B3945="","",IFERROR(VLOOKUP(N3945,EAN!$A:$B,2,FALSE),"MANGLER - MÅ OPPDATERE EAN-FANEN")))</f>
        <v>MANGLER - MÅ OPPDATERE EAN-FANEN</v>
      </c>
      <c r="P3945" s="119">
        <f t="shared" si="187"/>
        <v>0</v>
      </c>
      <c r="Q3945" s="119">
        <f t="shared" si="188"/>
        <v>0</v>
      </c>
    </row>
    <row r="3946" spans="1:17" x14ac:dyDescent="0.2">
      <c r="A3946" s="228">
        <v>840094</v>
      </c>
      <c r="B3946" s="228" t="s">
        <v>3785</v>
      </c>
      <c r="C3946" s="228" t="s">
        <v>4204</v>
      </c>
      <c r="D3946" s="228" t="s">
        <v>3659</v>
      </c>
      <c r="E3946" s="228" t="s">
        <v>634</v>
      </c>
      <c r="F3946" s="228" t="s">
        <v>85</v>
      </c>
      <c r="G3946" s="228" t="s">
        <v>504</v>
      </c>
      <c r="H3946" s="228">
        <v>10</v>
      </c>
      <c r="I3946" s="228">
        <v>10</v>
      </c>
      <c r="J3946" s="228">
        <v>10</v>
      </c>
      <c r="K3946" s="228">
        <v>10</v>
      </c>
      <c r="L3946" s="231">
        <v>10</v>
      </c>
      <c r="N3946" s="119" t="str">
        <f t="shared" si="186"/>
        <v>840094-MCHOR-SM</v>
      </c>
      <c r="O3946" s="122" t="str">
        <f>IF(B3946="NET","",IF(B3946="","",IFERROR(VLOOKUP(N3946,EAN!$A:$B,2,FALSE),"MANGLER - MÅ OPPDATERE EAN-FANEN")))</f>
        <v>MANGLER - MÅ OPPDATERE EAN-FANEN</v>
      </c>
      <c r="P3946" s="119">
        <f t="shared" si="187"/>
        <v>10</v>
      </c>
      <c r="Q3946" s="119">
        <f t="shared" si="188"/>
        <v>10</v>
      </c>
    </row>
    <row r="3947" spans="1:17" x14ac:dyDescent="0.2">
      <c r="A3947" s="228">
        <v>840094</v>
      </c>
      <c r="B3947" s="228" t="s">
        <v>3785</v>
      </c>
      <c r="C3947" s="228" t="s">
        <v>4204</v>
      </c>
      <c r="D3947" s="228" t="s">
        <v>3660</v>
      </c>
      <c r="E3947" s="228" t="s">
        <v>634</v>
      </c>
      <c r="F3947" s="228" t="s">
        <v>86</v>
      </c>
      <c r="G3947" s="228" t="s">
        <v>504</v>
      </c>
      <c r="H3947" s="228">
        <v>4</v>
      </c>
      <c r="I3947" s="228">
        <v>4</v>
      </c>
      <c r="J3947" s="228">
        <v>4</v>
      </c>
      <c r="K3947" s="228">
        <v>4</v>
      </c>
      <c r="L3947" s="231">
        <v>4</v>
      </c>
      <c r="N3947" s="119" t="str">
        <f t="shared" si="186"/>
        <v>840094-MCHOR-ML</v>
      </c>
      <c r="O3947" s="122" t="str">
        <f>IF(B3947="NET","",IF(B3947="","",IFERROR(VLOOKUP(N3947,EAN!$A:$B,2,FALSE),"MANGLER - MÅ OPPDATERE EAN-FANEN")))</f>
        <v>MANGLER - MÅ OPPDATERE EAN-FANEN</v>
      </c>
      <c r="P3947" s="119">
        <f t="shared" si="187"/>
        <v>4</v>
      </c>
      <c r="Q3947" s="119">
        <f t="shared" si="188"/>
        <v>4</v>
      </c>
    </row>
    <row r="3948" spans="1:17" x14ac:dyDescent="0.2">
      <c r="A3948" s="228">
        <v>840094</v>
      </c>
      <c r="B3948" s="228" t="s">
        <v>3785</v>
      </c>
      <c r="C3948" s="228" t="s">
        <v>4204</v>
      </c>
      <c r="D3948" s="228" t="s">
        <v>3661</v>
      </c>
      <c r="E3948" s="228" t="s">
        <v>634</v>
      </c>
      <c r="F3948" s="228" t="s">
        <v>87</v>
      </c>
      <c r="G3948" s="228" t="s">
        <v>504</v>
      </c>
      <c r="H3948" s="228">
        <v>2</v>
      </c>
      <c r="I3948" s="228">
        <v>2</v>
      </c>
      <c r="J3948" s="228">
        <v>2</v>
      </c>
      <c r="K3948" s="228">
        <v>2</v>
      </c>
      <c r="L3948" s="231">
        <v>2</v>
      </c>
      <c r="N3948" s="119" t="str">
        <f t="shared" si="186"/>
        <v>840094-MCHOR-LXL</v>
      </c>
      <c r="O3948" s="122" t="str">
        <f>IF(B3948="NET","",IF(B3948="","",IFERROR(VLOOKUP(N3948,EAN!$A:$B,2,FALSE),"MANGLER - MÅ OPPDATERE EAN-FANEN")))</f>
        <v>MANGLER - MÅ OPPDATERE EAN-FANEN</v>
      </c>
      <c r="P3948" s="119">
        <f t="shared" si="187"/>
        <v>2</v>
      </c>
      <c r="Q3948" s="119">
        <f t="shared" si="188"/>
        <v>2</v>
      </c>
    </row>
    <row r="3949" spans="1:17" x14ac:dyDescent="0.2">
      <c r="A3949" s="228">
        <v>840094</v>
      </c>
      <c r="B3949" s="228" t="s">
        <v>3785</v>
      </c>
      <c r="C3949" s="228" t="s">
        <v>4204</v>
      </c>
      <c r="D3949" s="228" t="s">
        <v>517</v>
      </c>
      <c r="E3949" s="228" t="s">
        <v>518</v>
      </c>
      <c r="F3949" s="228" t="s">
        <v>85</v>
      </c>
      <c r="G3949" s="228" t="s">
        <v>504</v>
      </c>
      <c r="H3949" s="228">
        <v>4</v>
      </c>
      <c r="I3949" s="228">
        <v>4</v>
      </c>
      <c r="J3949" s="228">
        <v>4</v>
      </c>
      <c r="K3949" s="228">
        <v>4</v>
      </c>
      <c r="L3949" s="231">
        <v>4</v>
      </c>
      <c r="N3949" s="119" t="str">
        <f t="shared" si="186"/>
        <v>840094-MNGRY-SM</v>
      </c>
      <c r="O3949" s="122" t="str">
        <f>IF(B3949="NET","",IF(B3949="","",IFERROR(VLOOKUP(N3949,EAN!$A:$B,2,FALSE),"MANGLER - MÅ OPPDATERE EAN-FANEN")))</f>
        <v>MANGLER - MÅ OPPDATERE EAN-FANEN</v>
      </c>
      <c r="P3949" s="119">
        <f t="shared" si="187"/>
        <v>4</v>
      </c>
      <c r="Q3949" s="119">
        <f t="shared" si="188"/>
        <v>4</v>
      </c>
    </row>
    <row r="3950" spans="1:17" x14ac:dyDescent="0.2">
      <c r="A3950" s="228">
        <v>840094</v>
      </c>
      <c r="B3950" s="228" t="s">
        <v>3785</v>
      </c>
      <c r="C3950" s="228" t="s">
        <v>4204</v>
      </c>
      <c r="D3950" s="228" t="s">
        <v>519</v>
      </c>
      <c r="E3950" s="228" t="s">
        <v>518</v>
      </c>
      <c r="F3950" s="228" t="s">
        <v>86</v>
      </c>
      <c r="G3950" s="228" t="s">
        <v>504</v>
      </c>
      <c r="H3950" s="228">
        <v>0</v>
      </c>
      <c r="I3950" s="228">
        <v>0</v>
      </c>
      <c r="J3950" s="228">
        <v>0</v>
      </c>
      <c r="K3950" s="228">
        <v>0</v>
      </c>
      <c r="L3950" s="231">
        <v>0</v>
      </c>
      <c r="N3950" s="119" t="str">
        <f t="shared" si="186"/>
        <v>840094-MNGRY-ML</v>
      </c>
      <c r="O3950" s="122" t="str">
        <f>IF(B3950="NET","",IF(B3950="","",IFERROR(VLOOKUP(N3950,EAN!$A:$B,2,FALSE),"MANGLER - MÅ OPPDATERE EAN-FANEN")))</f>
        <v>MANGLER - MÅ OPPDATERE EAN-FANEN</v>
      </c>
      <c r="P3950" s="119">
        <f t="shared" si="187"/>
        <v>0</v>
      </c>
      <c r="Q3950" s="119">
        <f t="shared" si="188"/>
        <v>0</v>
      </c>
    </row>
    <row r="3951" spans="1:17" x14ac:dyDescent="0.2">
      <c r="A3951" s="228">
        <v>840094</v>
      </c>
      <c r="B3951" s="228" t="s">
        <v>3785</v>
      </c>
      <c r="C3951" s="228" t="s">
        <v>4204</v>
      </c>
      <c r="D3951" s="228" t="s">
        <v>520</v>
      </c>
      <c r="E3951" s="228" t="s">
        <v>518</v>
      </c>
      <c r="F3951" s="228" t="s">
        <v>87</v>
      </c>
      <c r="G3951" s="228" t="s">
        <v>504</v>
      </c>
      <c r="H3951" s="228">
        <v>0</v>
      </c>
      <c r="I3951" s="228">
        <v>0</v>
      </c>
      <c r="J3951" s="228">
        <v>0</v>
      </c>
      <c r="K3951" s="228">
        <v>0</v>
      </c>
      <c r="L3951" s="231">
        <v>0</v>
      </c>
      <c r="N3951" s="119" t="str">
        <f t="shared" si="186"/>
        <v>840094-MNGRY-LXL</v>
      </c>
      <c r="O3951" s="122" t="str">
        <f>IF(B3951="NET","",IF(B3951="","",IFERROR(VLOOKUP(N3951,EAN!$A:$B,2,FALSE),"MANGLER - MÅ OPPDATERE EAN-FANEN")))</f>
        <v>MANGLER - MÅ OPPDATERE EAN-FANEN</v>
      </c>
      <c r="P3951" s="119">
        <f t="shared" si="187"/>
        <v>0</v>
      </c>
      <c r="Q3951" s="119">
        <f t="shared" si="188"/>
        <v>0</v>
      </c>
    </row>
    <row r="3952" spans="1:17" x14ac:dyDescent="0.2">
      <c r="A3952" s="228">
        <v>840094</v>
      </c>
      <c r="B3952" s="228" t="s">
        <v>3785</v>
      </c>
      <c r="C3952" s="228" t="s">
        <v>4204</v>
      </c>
      <c r="D3952" s="228" t="s">
        <v>3571</v>
      </c>
      <c r="E3952" s="228" t="s">
        <v>4438</v>
      </c>
      <c r="F3952" s="228" t="s">
        <v>85</v>
      </c>
      <c r="G3952" s="228" t="s">
        <v>504</v>
      </c>
      <c r="H3952" s="228">
        <v>0</v>
      </c>
      <c r="I3952" s="228">
        <v>0</v>
      </c>
      <c r="J3952" s="228">
        <v>0</v>
      </c>
      <c r="K3952" s="228">
        <v>0</v>
      </c>
      <c r="L3952" s="231">
        <v>0</v>
      </c>
      <c r="N3952" s="119" t="str">
        <f t="shared" si="186"/>
        <v>840094-MOLME-SM</v>
      </c>
      <c r="O3952" s="122" t="str">
        <f>IF(B3952="NET","",IF(B3952="","",IFERROR(VLOOKUP(N3952,EAN!$A:$B,2,FALSE),"MANGLER - MÅ OPPDATERE EAN-FANEN")))</f>
        <v>MANGLER - MÅ OPPDATERE EAN-FANEN</v>
      </c>
      <c r="P3952" s="119">
        <f t="shared" si="187"/>
        <v>0</v>
      </c>
      <c r="Q3952" s="119">
        <f t="shared" si="188"/>
        <v>0</v>
      </c>
    </row>
    <row r="3953" spans="1:17" x14ac:dyDescent="0.2">
      <c r="A3953" s="228">
        <v>840094</v>
      </c>
      <c r="B3953" s="228" t="s">
        <v>3785</v>
      </c>
      <c r="C3953" s="228" t="s">
        <v>4204</v>
      </c>
      <c r="D3953" s="228" t="s">
        <v>3572</v>
      </c>
      <c r="E3953" s="228" t="s">
        <v>4438</v>
      </c>
      <c r="F3953" s="228" t="s">
        <v>86</v>
      </c>
      <c r="G3953" s="228" t="s">
        <v>504</v>
      </c>
      <c r="H3953" s="228">
        <v>1</v>
      </c>
      <c r="I3953" s="228">
        <v>1</v>
      </c>
      <c r="J3953" s="228">
        <v>1</v>
      </c>
      <c r="K3953" s="228">
        <v>1</v>
      </c>
      <c r="L3953" s="231">
        <v>1</v>
      </c>
      <c r="N3953" s="119" t="str">
        <f t="shared" si="186"/>
        <v>840094-MOLME-ML</v>
      </c>
      <c r="O3953" s="122" t="str">
        <f>IF(B3953="NET","",IF(B3953="","",IFERROR(VLOOKUP(N3953,EAN!$A:$B,2,FALSE),"MANGLER - MÅ OPPDATERE EAN-FANEN")))</f>
        <v>MANGLER - MÅ OPPDATERE EAN-FANEN</v>
      </c>
      <c r="P3953" s="119">
        <f t="shared" si="187"/>
        <v>1</v>
      </c>
      <c r="Q3953" s="119">
        <f t="shared" si="188"/>
        <v>1</v>
      </c>
    </row>
    <row r="3954" spans="1:17" x14ac:dyDescent="0.2">
      <c r="A3954" s="228">
        <v>840094</v>
      </c>
      <c r="B3954" s="228" t="s">
        <v>3785</v>
      </c>
      <c r="C3954" s="228" t="s">
        <v>4204</v>
      </c>
      <c r="D3954" s="228" t="s">
        <v>3573</v>
      </c>
      <c r="E3954" s="228" t="s">
        <v>4438</v>
      </c>
      <c r="F3954" s="228" t="s">
        <v>87</v>
      </c>
      <c r="G3954" s="228" t="s">
        <v>504</v>
      </c>
      <c r="H3954" s="228">
        <v>1</v>
      </c>
      <c r="I3954" s="228">
        <v>1</v>
      </c>
      <c r="J3954" s="228">
        <v>1</v>
      </c>
      <c r="K3954" s="228">
        <v>1</v>
      </c>
      <c r="L3954" s="231">
        <v>1</v>
      </c>
      <c r="N3954" s="119" t="str">
        <f t="shared" si="186"/>
        <v>840094-MOLME-LXL</v>
      </c>
      <c r="O3954" s="122" t="str">
        <f>IF(B3954="NET","",IF(B3954="","",IFERROR(VLOOKUP(N3954,EAN!$A:$B,2,FALSE),"MANGLER - MÅ OPPDATERE EAN-FANEN")))</f>
        <v>MANGLER - MÅ OPPDATERE EAN-FANEN</v>
      </c>
      <c r="P3954" s="119">
        <f t="shared" si="187"/>
        <v>1</v>
      </c>
      <c r="Q3954" s="119">
        <f t="shared" si="188"/>
        <v>1</v>
      </c>
    </row>
    <row r="3955" spans="1:17" x14ac:dyDescent="0.2">
      <c r="A3955" s="228">
        <v>840094</v>
      </c>
      <c r="B3955" s="228" t="s">
        <v>3785</v>
      </c>
      <c r="C3955" s="228" t="s">
        <v>4204</v>
      </c>
      <c r="D3955" s="228" t="s">
        <v>3574</v>
      </c>
      <c r="E3955" s="228" t="s">
        <v>3575</v>
      </c>
      <c r="F3955" s="228" t="s">
        <v>85</v>
      </c>
      <c r="G3955" s="228" t="s">
        <v>128</v>
      </c>
      <c r="H3955" s="228">
        <v>0</v>
      </c>
      <c r="I3955" s="228">
        <v>0</v>
      </c>
      <c r="J3955" s="228">
        <v>0</v>
      </c>
      <c r="K3955" s="228">
        <v>0</v>
      </c>
      <c r="L3955" s="231">
        <v>0</v>
      </c>
      <c r="N3955" s="119" t="str">
        <f t="shared" si="186"/>
        <v>840094-MSHBL-SM</v>
      </c>
      <c r="O3955" s="122" t="str">
        <f>IF(B3955="NET","",IF(B3955="","",IFERROR(VLOOKUP(N3955,EAN!$A:$B,2,FALSE),"MANGLER - MÅ OPPDATERE EAN-FANEN")))</f>
        <v>MANGLER - MÅ OPPDATERE EAN-FANEN</v>
      </c>
      <c r="P3955" s="119">
        <f t="shared" si="187"/>
        <v>0</v>
      </c>
      <c r="Q3955" s="119">
        <f t="shared" si="188"/>
        <v>0</v>
      </c>
    </row>
    <row r="3956" spans="1:17" x14ac:dyDescent="0.2">
      <c r="A3956" s="228">
        <v>840094</v>
      </c>
      <c r="B3956" s="228" t="s">
        <v>3785</v>
      </c>
      <c r="C3956" s="228" t="s">
        <v>4204</v>
      </c>
      <c r="D3956" s="228" t="s">
        <v>3576</v>
      </c>
      <c r="E3956" s="228" t="s">
        <v>3575</v>
      </c>
      <c r="F3956" s="228" t="s">
        <v>86</v>
      </c>
      <c r="G3956" s="228" t="s">
        <v>128</v>
      </c>
      <c r="H3956" s="228">
        <v>0</v>
      </c>
      <c r="I3956" s="228">
        <v>0</v>
      </c>
      <c r="J3956" s="228">
        <v>0</v>
      </c>
      <c r="K3956" s="228">
        <v>0</v>
      </c>
      <c r="L3956" s="231">
        <v>0</v>
      </c>
      <c r="N3956" s="119" t="str">
        <f t="shared" si="186"/>
        <v>840094-MSHBL-ML</v>
      </c>
      <c r="O3956" s="122" t="str">
        <f>IF(B3956="NET","",IF(B3956="","",IFERROR(VLOOKUP(N3956,EAN!$A:$B,2,FALSE),"MANGLER - MÅ OPPDATERE EAN-FANEN")))</f>
        <v>MANGLER - MÅ OPPDATERE EAN-FANEN</v>
      </c>
      <c r="P3956" s="119">
        <f t="shared" si="187"/>
        <v>0</v>
      </c>
      <c r="Q3956" s="119">
        <f t="shared" si="188"/>
        <v>0</v>
      </c>
    </row>
    <row r="3957" spans="1:17" x14ac:dyDescent="0.2">
      <c r="A3957" s="228">
        <v>840094</v>
      </c>
      <c r="B3957" s="228" t="s">
        <v>3785</v>
      </c>
      <c r="C3957" s="228" t="s">
        <v>4204</v>
      </c>
      <c r="D3957" s="228" t="s">
        <v>3577</v>
      </c>
      <c r="E3957" s="228" t="s">
        <v>3575</v>
      </c>
      <c r="F3957" s="228" t="s">
        <v>87</v>
      </c>
      <c r="G3957" s="228" t="s">
        <v>128</v>
      </c>
      <c r="H3957" s="228">
        <v>0</v>
      </c>
      <c r="I3957" s="228">
        <v>0</v>
      </c>
      <c r="J3957" s="228">
        <v>0</v>
      </c>
      <c r="K3957" s="228">
        <v>0</v>
      </c>
      <c r="L3957" s="231">
        <v>0</v>
      </c>
      <c r="N3957" s="119" t="str">
        <f t="shared" si="186"/>
        <v>840094-MSHBL-LXL</v>
      </c>
      <c r="O3957" s="122" t="str">
        <f>IF(B3957="NET","",IF(B3957="","",IFERROR(VLOOKUP(N3957,EAN!$A:$B,2,FALSE),"MANGLER - MÅ OPPDATERE EAN-FANEN")))</f>
        <v>MANGLER - MÅ OPPDATERE EAN-FANEN</v>
      </c>
      <c r="P3957" s="119">
        <f t="shared" si="187"/>
        <v>0</v>
      </c>
      <c r="Q3957" s="119">
        <f t="shared" si="188"/>
        <v>0</v>
      </c>
    </row>
    <row r="3958" spans="1:17" x14ac:dyDescent="0.2">
      <c r="A3958" s="228">
        <v>840094</v>
      </c>
      <c r="B3958" s="228" t="s">
        <v>3785</v>
      </c>
      <c r="C3958" s="228" t="s">
        <v>4204</v>
      </c>
      <c r="D3958" s="228" t="s">
        <v>3532</v>
      </c>
      <c r="E3958" s="228" t="s">
        <v>4435</v>
      </c>
      <c r="F3958" s="228" t="s">
        <v>85</v>
      </c>
      <c r="G3958" s="228" t="s">
        <v>128</v>
      </c>
      <c r="H3958" s="228">
        <v>0</v>
      </c>
      <c r="I3958" s="228">
        <v>0</v>
      </c>
      <c r="J3958" s="228">
        <v>0</v>
      </c>
      <c r="K3958" s="228">
        <v>0</v>
      </c>
      <c r="L3958" s="231">
        <v>0</v>
      </c>
      <c r="N3958" s="119" t="str">
        <f t="shared" si="186"/>
        <v>840094-RGLDM-SM</v>
      </c>
      <c r="O3958" s="122" t="str">
        <f>IF(B3958="NET","",IF(B3958="","",IFERROR(VLOOKUP(N3958,EAN!$A:$B,2,FALSE),"MANGLER - MÅ OPPDATERE EAN-FANEN")))</f>
        <v>MANGLER - MÅ OPPDATERE EAN-FANEN</v>
      </c>
      <c r="P3958" s="119">
        <f t="shared" si="187"/>
        <v>0</v>
      </c>
      <c r="Q3958" s="119">
        <f t="shared" si="188"/>
        <v>0</v>
      </c>
    </row>
    <row r="3959" spans="1:17" x14ac:dyDescent="0.2">
      <c r="A3959" s="228">
        <v>840094</v>
      </c>
      <c r="B3959" s="228" t="s">
        <v>3785</v>
      </c>
      <c r="C3959" s="228" t="s">
        <v>4204</v>
      </c>
      <c r="D3959" s="228" t="s">
        <v>3609</v>
      </c>
      <c r="E3959" s="228" t="s">
        <v>4435</v>
      </c>
      <c r="F3959" s="228" t="s">
        <v>86</v>
      </c>
      <c r="G3959" s="228" t="s">
        <v>128</v>
      </c>
      <c r="H3959" s="228">
        <v>0</v>
      </c>
      <c r="I3959" s="228">
        <v>0</v>
      </c>
      <c r="J3959" s="228">
        <v>0</v>
      </c>
      <c r="K3959" s="228">
        <v>0</v>
      </c>
      <c r="L3959" s="231">
        <v>0</v>
      </c>
      <c r="N3959" s="119" t="str">
        <f t="shared" si="186"/>
        <v>840094-RGLDM-ML</v>
      </c>
      <c r="O3959" s="122" t="str">
        <f>IF(B3959="NET","",IF(B3959="","",IFERROR(VLOOKUP(N3959,EAN!$A:$B,2,FALSE),"MANGLER - MÅ OPPDATERE EAN-FANEN")))</f>
        <v>MANGLER - MÅ OPPDATERE EAN-FANEN</v>
      </c>
      <c r="P3959" s="119">
        <f t="shared" si="187"/>
        <v>0</v>
      </c>
      <c r="Q3959" s="119">
        <f t="shared" si="188"/>
        <v>0</v>
      </c>
    </row>
    <row r="3960" spans="1:17" x14ac:dyDescent="0.2">
      <c r="A3960" s="228">
        <v>840094</v>
      </c>
      <c r="B3960" s="228" t="s">
        <v>3785</v>
      </c>
      <c r="C3960" s="228" t="s">
        <v>4204</v>
      </c>
      <c r="D3960" s="228" t="s">
        <v>3786</v>
      </c>
      <c r="E3960" s="228" t="s">
        <v>4435</v>
      </c>
      <c r="F3960" s="228" t="s">
        <v>87</v>
      </c>
      <c r="G3960" s="228" t="s">
        <v>128</v>
      </c>
      <c r="H3960" s="228">
        <v>0</v>
      </c>
      <c r="I3960" s="228">
        <v>0</v>
      </c>
      <c r="J3960" s="228">
        <v>0</v>
      </c>
      <c r="K3960" s="228">
        <v>0</v>
      </c>
      <c r="L3960" s="231">
        <v>0</v>
      </c>
      <c r="N3960" s="119" t="str">
        <f t="shared" si="186"/>
        <v>840094-RGLDM-LXL</v>
      </c>
      <c r="O3960" s="122" t="str">
        <f>IF(B3960="NET","",IF(B3960="","",IFERROR(VLOOKUP(N3960,EAN!$A:$B,2,FALSE),"MANGLER - MÅ OPPDATERE EAN-FANEN")))</f>
        <v>MANGLER - MÅ OPPDATERE EAN-FANEN</v>
      </c>
      <c r="P3960" s="119">
        <f t="shared" si="187"/>
        <v>0</v>
      </c>
      <c r="Q3960" s="119">
        <f t="shared" si="188"/>
        <v>0</v>
      </c>
    </row>
    <row r="3961" spans="1:17" x14ac:dyDescent="0.2">
      <c r="A3961" s="229">
        <v>840095</v>
      </c>
      <c r="B3961" s="228" t="s">
        <v>248</v>
      </c>
      <c r="C3961" s="228"/>
      <c r="D3961" s="228"/>
      <c r="E3961" s="228"/>
      <c r="F3961" s="228"/>
      <c r="G3961" s="228"/>
      <c r="H3961" s="229">
        <v>202226</v>
      </c>
      <c r="I3961" s="229">
        <v>202227</v>
      </c>
      <c r="J3961" s="229">
        <v>202228</v>
      </c>
      <c r="K3961" s="229">
        <v>202229</v>
      </c>
      <c r="L3961" s="232">
        <v>202234</v>
      </c>
      <c r="N3961" s="119" t="str">
        <f t="shared" ref="N3961:N4024" si="189">CONCATENATE(A3961,"-",D3961)</f>
        <v>840095-</v>
      </c>
      <c r="O3961" s="122" t="str">
        <f>IF(B3961="NET","",IF(B3961="","",IFERROR(VLOOKUP(N3961,EAN!$A:$B,2,FALSE),"MANGLER - MÅ OPPDATERE EAN-FANEN")))</f>
        <v/>
      </c>
      <c r="P3961" s="119">
        <f t="shared" ref="P3961:P4024" si="190">H3961</f>
        <v>202226</v>
      </c>
      <c r="Q3961" s="119">
        <f t="shared" ref="Q3961:Q4024" si="191">L3961</f>
        <v>202234</v>
      </c>
    </row>
    <row r="3962" spans="1:17" x14ac:dyDescent="0.2">
      <c r="A3962" s="228">
        <v>840095</v>
      </c>
      <c r="B3962" s="228" t="s">
        <v>3787</v>
      </c>
      <c r="C3962" s="228" t="s">
        <v>4204</v>
      </c>
      <c r="D3962" s="228" t="s">
        <v>2370</v>
      </c>
      <c r="E3962" s="228" t="s">
        <v>3063</v>
      </c>
      <c r="F3962" s="228" t="s">
        <v>85</v>
      </c>
      <c r="G3962" s="228" t="s">
        <v>128</v>
      </c>
      <c r="H3962" s="228">
        <v>0</v>
      </c>
      <c r="I3962" s="228">
        <v>0</v>
      </c>
      <c r="J3962" s="228">
        <v>0</v>
      </c>
      <c r="K3962" s="228">
        <v>0</v>
      </c>
      <c r="L3962" s="231">
        <v>2</v>
      </c>
      <c r="N3962" s="119" t="str">
        <f t="shared" si="189"/>
        <v>840095-DPUMC-SM</v>
      </c>
      <c r="O3962" s="122" t="str">
        <f>IF(B3962="NET","",IF(B3962="","",IFERROR(VLOOKUP(N3962,EAN!$A:$B,2,FALSE),"MANGLER - MÅ OPPDATERE EAN-FANEN")))</f>
        <v>MANGLER - MÅ OPPDATERE EAN-FANEN</v>
      </c>
      <c r="P3962" s="119">
        <f t="shared" si="190"/>
        <v>0</v>
      </c>
      <c r="Q3962" s="119">
        <f t="shared" si="191"/>
        <v>2</v>
      </c>
    </row>
    <row r="3963" spans="1:17" x14ac:dyDescent="0.2">
      <c r="A3963" s="228">
        <v>840095</v>
      </c>
      <c r="B3963" s="228" t="s">
        <v>3787</v>
      </c>
      <c r="C3963" s="228" t="s">
        <v>4204</v>
      </c>
      <c r="D3963" s="228" t="s">
        <v>2371</v>
      </c>
      <c r="E3963" s="228" t="s">
        <v>3063</v>
      </c>
      <c r="F3963" s="228" t="s">
        <v>86</v>
      </c>
      <c r="G3963" s="228" t="s">
        <v>128</v>
      </c>
      <c r="H3963" s="228">
        <v>0</v>
      </c>
      <c r="I3963" s="228">
        <v>0</v>
      </c>
      <c r="J3963" s="228">
        <v>0</v>
      </c>
      <c r="K3963" s="228">
        <v>0</v>
      </c>
      <c r="L3963" s="231">
        <v>0</v>
      </c>
      <c r="N3963" s="119" t="str">
        <f t="shared" si="189"/>
        <v>840095-DPUMC-ML</v>
      </c>
      <c r="O3963" s="122" t="str">
        <f>IF(B3963="NET","",IF(B3963="","",IFERROR(VLOOKUP(N3963,EAN!$A:$B,2,FALSE),"MANGLER - MÅ OPPDATERE EAN-FANEN")))</f>
        <v>MANGLER - MÅ OPPDATERE EAN-FANEN</v>
      </c>
      <c r="P3963" s="119">
        <f t="shared" si="190"/>
        <v>0</v>
      </c>
      <c r="Q3963" s="119">
        <f t="shared" si="191"/>
        <v>0</v>
      </c>
    </row>
    <row r="3964" spans="1:17" x14ac:dyDescent="0.2">
      <c r="A3964" s="228">
        <v>840095</v>
      </c>
      <c r="B3964" s="228" t="s">
        <v>3787</v>
      </c>
      <c r="C3964" s="228" t="s">
        <v>4204</v>
      </c>
      <c r="D3964" s="228" t="s">
        <v>2372</v>
      </c>
      <c r="E3964" s="228" t="s">
        <v>3063</v>
      </c>
      <c r="F3964" s="228" t="s">
        <v>87</v>
      </c>
      <c r="G3964" s="228" t="s">
        <v>128</v>
      </c>
      <c r="H3964" s="228">
        <v>0</v>
      </c>
      <c r="I3964" s="228">
        <v>0</v>
      </c>
      <c r="J3964" s="228">
        <v>0</v>
      </c>
      <c r="K3964" s="228">
        <v>0</v>
      </c>
      <c r="L3964" s="231">
        <v>17</v>
      </c>
      <c r="N3964" s="119" t="str">
        <f t="shared" si="189"/>
        <v>840095-DPUMC-LXL</v>
      </c>
      <c r="O3964" s="122" t="str">
        <f>IF(B3964="NET","",IF(B3964="","",IFERROR(VLOOKUP(N3964,EAN!$A:$B,2,FALSE),"MANGLER - MÅ OPPDATERE EAN-FANEN")))</f>
        <v>MANGLER - MÅ OPPDATERE EAN-FANEN</v>
      </c>
      <c r="P3964" s="119">
        <f t="shared" si="190"/>
        <v>0</v>
      </c>
      <c r="Q3964" s="119">
        <f t="shared" si="191"/>
        <v>17</v>
      </c>
    </row>
    <row r="3965" spans="1:17" x14ac:dyDescent="0.2">
      <c r="A3965" s="228">
        <v>840095</v>
      </c>
      <c r="B3965" s="228" t="s">
        <v>3787</v>
      </c>
      <c r="C3965" s="228" t="s">
        <v>4204</v>
      </c>
      <c r="D3965" s="228" t="s">
        <v>249</v>
      </c>
      <c r="E3965" s="228" t="s">
        <v>240</v>
      </c>
      <c r="F3965" s="228" t="s">
        <v>85</v>
      </c>
      <c r="G3965" s="228" t="s">
        <v>128</v>
      </c>
      <c r="H3965" s="228">
        <v>0</v>
      </c>
      <c r="I3965" s="228">
        <v>0</v>
      </c>
      <c r="J3965" s="228">
        <v>0</v>
      </c>
      <c r="K3965" s="228">
        <v>0</v>
      </c>
      <c r="L3965" s="231">
        <v>13</v>
      </c>
      <c r="N3965" s="119" t="str">
        <f t="shared" si="189"/>
        <v>840095-DTBLK-SM</v>
      </c>
      <c r="O3965" s="122" t="str">
        <f>IF(B3965="NET","",IF(B3965="","",IFERROR(VLOOKUP(N3965,EAN!$A:$B,2,FALSE),"MANGLER - MÅ OPPDATERE EAN-FANEN")))</f>
        <v>MANGLER - MÅ OPPDATERE EAN-FANEN</v>
      </c>
      <c r="P3965" s="119">
        <f t="shared" si="190"/>
        <v>0</v>
      </c>
      <c r="Q3965" s="119">
        <f t="shared" si="191"/>
        <v>13</v>
      </c>
    </row>
    <row r="3966" spans="1:17" x14ac:dyDescent="0.2">
      <c r="A3966" s="228">
        <v>840095</v>
      </c>
      <c r="B3966" s="228" t="s">
        <v>3787</v>
      </c>
      <c r="C3966" s="228" t="s">
        <v>4204</v>
      </c>
      <c r="D3966" s="228" t="s">
        <v>250</v>
      </c>
      <c r="E3966" s="228" t="s">
        <v>240</v>
      </c>
      <c r="F3966" s="228" t="s">
        <v>86</v>
      </c>
      <c r="G3966" s="228" t="s">
        <v>128</v>
      </c>
      <c r="H3966" s="228">
        <v>0</v>
      </c>
      <c r="I3966" s="228">
        <v>0</v>
      </c>
      <c r="J3966" s="228">
        <v>0</v>
      </c>
      <c r="K3966" s="228">
        <v>0</v>
      </c>
      <c r="L3966" s="231">
        <v>42</v>
      </c>
      <c r="N3966" s="119" t="str">
        <f t="shared" si="189"/>
        <v>840095-DTBLK-ML</v>
      </c>
      <c r="O3966" s="122" t="str">
        <f>IF(B3966="NET","",IF(B3966="","",IFERROR(VLOOKUP(N3966,EAN!$A:$B,2,FALSE),"MANGLER - MÅ OPPDATERE EAN-FANEN")))</f>
        <v>MANGLER - MÅ OPPDATERE EAN-FANEN</v>
      </c>
      <c r="P3966" s="119">
        <f t="shared" si="190"/>
        <v>0</v>
      </c>
      <c r="Q3966" s="119">
        <f t="shared" si="191"/>
        <v>42</v>
      </c>
    </row>
    <row r="3967" spans="1:17" x14ac:dyDescent="0.2">
      <c r="A3967" s="228">
        <v>840095</v>
      </c>
      <c r="B3967" s="228" t="s">
        <v>3787</v>
      </c>
      <c r="C3967" s="228" t="s">
        <v>4204</v>
      </c>
      <c r="D3967" s="228" t="s">
        <v>251</v>
      </c>
      <c r="E3967" s="228" t="s">
        <v>240</v>
      </c>
      <c r="F3967" s="228" t="s">
        <v>87</v>
      </c>
      <c r="G3967" s="228" t="s">
        <v>128</v>
      </c>
      <c r="H3967" s="228">
        <v>0</v>
      </c>
      <c r="I3967" s="228">
        <v>0</v>
      </c>
      <c r="J3967" s="228">
        <v>0</v>
      </c>
      <c r="K3967" s="228">
        <v>0</v>
      </c>
      <c r="L3967" s="231">
        <v>11</v>
      </c>
      <c r="N3967" s="119" t="str">
        <f t="shared" si="189"/>
        <v>840095-DTBLK-LXL</v>
      </c>
      <c r="O3967" s="122" t="str">
        <f>IF(B3967="NET","",IF(B3967="","",IFERROR(VLOOKUP(N3967,EAN!$A:$B,2,FALSE),"MANGLER - MÅ OPPDATERE EAN-FANEN")))</f>
        <v>MANGLER - MÅ OPPDATERE EAN-FANEN</v>
      </c>
      <c r="P3967" s="119">
        <f t="shared" si="190"/>
        <v>0</v>
      </c>
      <c r="Q3967" s="119">
        <f t="shared" si="191"/>
        <v>11</v>
      </c>
    </row>
    <row r="3968" spans="1:17" x14ac:dyDescent="0.2">
      <c r="A3968" s="228">
        <v>840095</v>
      </c>
      <c r="B3968" s="228" t="s">
        <v>3787</v>
      </c>
      <c r="C3968" s="228" t="s">
        <v>4204</v>
      </c>
      <c r="D3968" s="228" t="s">
        <v>3127</v>
      </c>
      <c r="E3968" s="228" t="s">
        <v>4440</v>
      </c>
      <c r="F3968" s="228" t="s">
        <v>85</v>
      </c>
      <c r="G3968" s="228" t="s">
        <v>504</v>
      </c>
      <c r="H3968" s="228">
        <v>18</v>
      </c>
      <c r="I3968" s="228">
        <v>18</v>
      </c>
      <c r="J3968" s="228">
        <v>18</v>
      </c>
      <c r="K3968" s="228">
        <v>18</v>
      </c>
      <c r="L3968" s="231">
        <v>18</v>
      </c>
      <c r="N3968" s="119" t="str">
        <f t="shared" si="189"/>
        <v>840095-GFLUO-SM</v>
      </c>
      <c r="O3968" s="122" t="str">
        <f>IF(B3968="NET","",IF(B3968="","",IFERROR(VLOOKUP(N3968,EAN!$A:$B,2,FALSE),"MANGLER - MÅ OPPDATERE EAN-FANEN")))</f>
        <v>MANGLER - MÅ OPPDATERE EAN-FANEN</v>
      </c>
      <c r="P3968" s="119">
        <f t="shared" si="190"/>
        <v>18</v>
      </c>
      <c r="Q3968" s="119">
        <f t="shared" si="191"/>
        <v>18</v>
      </c>
    </row>
    <row r="3969" spans="1:17" x14ac:dyDescent="0.2">
      <c r="A3969" s="228">
        <v>840095</v>
      </c>
      <c r="B3969" s="228" t="s">
        <v>3787</v>
      </c>
      <c r="C3969" s="228" t="s">
        <v>4204</v>
      </c>
      <c r="D3969" s="228" t="s">
        <v>681</v>
      </c>
      <c r="E3969" s="228" t="s">
        <v>4440</v>
      </c>
      <c r="F3969" s="228" t="s">
        <v>86</v>
      </c>
      <c r="G3969" s="228" t="s">
        <v>504</v>
      </c>
      <c r="H3969" s="228">
        <v>35</v>
      </c>
      <c r="I3969" s="228">
        <v>35</v>
      </c>
      <c r="J3969" s="228">
        <v>35</v>
      </c>
      <c r="K3969" s="228">
        <v>35</v>
      </c>
      <c r="L3969" s="231">
        <v>35</v>
      </c>
      <c r="N3969" s="119" t="str">
        <f t="shared" si="189"/>
        <v>840095-GFLUO-ML</v>
      </c>
      <c r="O3969" s="122" t="str">
        <f>IF(B3969="NET","",IF(B3969="","",IFERROR(VLOOKUP(N3969,EAN!$A:$B,2,FALSE),"MANGLER - MÅ OPPDATERE EAN-FANEN")))</f>
        <v>MANGLER - MÅ OPPDATERE EAN-FANEN</v>
      </c>
      <c r="P3969" s="119">
        <f t="shared" si="190"/>
        <v>35</v>
      </c>
      <c r="Q3969" s="119">
        <f t="shared" si="191"/>
        <v>35</v>
      </c>
    </row>
    <row r="3970" spans="1:17" x14ac:dyDescent="0.2">
      <c r="A3970" s="228">
        <v>840095</v>
      </c>
      <c r="B3970" s="228" t="s">
        <v>3787</v>
      </c>
      <c r="C3970" s="228" t="s">
        <v>4204</v>
      </c>
      <c r="D3970" s="228" t="s">
        <v>682</v>
      </c>
      <c r="E3970" s="228" t="s">
        <v>4440</v>
      </c>
      <c r="F3970" s="228" t="s">
        <v>87</v>
      </c>
      <c r="G3970" s="228" t="s">
        <v>504</v>
      </c>
      <c r="H3970" s="228">
        <v>49</v>
      </c>
      <c r="I3970" s="228">
        <v>49</v>
      </c>
      <c r="J3970" s="228">
        <v>49</v>
      </c>
      <c r="K3970" s="228">
        <v>49</v>
      </c>
      <c r="L3970" s="231">
        <v>49</v>
      </c>
      <c r="N3970" s="119" t="str">
        <f t="shared" si="189"/>
        <v>840095-GFLUO-LXL</v>
      </c>
      <c r="O3970" s="122" t="str">
        <f>IF(B3970="NET","",IF(B3970="","",IFERROR(VLOOKUP(N3970,EAN!$A:$B,2,FALSE),"MANGLER - MÅ OPPDATERE EAN-FANEN")))</f>
        <v>MANGLER - MÅ OPPDATERE EAN-FANEN</v>
      </c>
      <c r="P3970" s="119">
        <f t="shared" si="190"/>
        <v>49</v>
      </c>
      <c r="Q3970" s="119">
        <f t="shared" si="191"/>
        <v>49</v>
      </c>
    </row>
    <row r="3971" spans="1:17" x14ac:dyDescent="0.2">
      <c r="A3971" s="228">
        <v>840095</v>
      </c>
      <c r="B3971" s="228" t="s">
        <v>3787</v>
      </c>
      <c r="C3971" s="228" t="s">
        <v>4204</v>
      </c>
      <c r="D3971" s="228" t="s">
        <v>2355</v>
      </c>
      <c r="E3971" s="228" t="s">
        <v>3064</v>
      </c>
      <c r="F3971" s="228" t="s">
        <v>85</v>
      </c>
      <c r="G3971" s="228" t="s">
        <v>128</v>
      </c>
      <c r="H3971" s="228">
        <v>0</v>
      </c>
      <c r="I3971" s="228">
        <v>0</v>
      </c>
      <c r="J3971" s="228">
        <v>0</v>
      </c>
      <c r="K3971" s="228">
        <v>0</v>
      </c>
      <c r="L3971" s="231">
        <v>0</v>
      </c>
      <c r="N3971" s="119" t="str">
        <f t="shared" si="189"/>
        <v>840095-GLBLM-SM</v>
      </c>
      <c r="O3971" s="122" t="str">
        <f>IF(B3971="NET","",IF(B3971="","",IFERROR(VLOOKUP(N3971,EAN!$A:$B,2,FALSE),"MANGLER - MÅ OPPDATERE EAN-FANEN")))</f>
        <v>MANGLER - MÅ OPPDATERE EAN-FANEN</v>
      </c>
      <c r="P3971" s="119">
        <f t="shared" si="190"/>
        <v>0</v>
      </c>
      <c r="Q3971" s="119">
        <f t="shared" si="191"/>
        <v>0</v>
      </c>
    </row>
    <row r="3972" spans="1:17" x14ac:dyDescent="0.2">
      <c r="A3972" s="228">
        <v>840095</v>
      </c>
      <c r="B3972" s="228" t="s">
        <v>3787</v>
      </c>
      <c r="C3972" s="228" t="s">
        <v>4204</v>
      </c>
      <c r="D3972" s="228" t="s">
        <v>3596</v>
      </c>
      <c r="E3972" s="228" t="s">
        <v>3064</v>
      </c>
      <c r="F3972" s="228" t="s">
        <v>86</v>
      </c>
      <c r="G3972" s="228" t="s">
        <v>128</v>
      </c>
      <c r="H3972" s="228">
        <v>0</v>
      </c>
      <c r="I3972" s="228">
        <v>0</v>
      </c>
      <c r="J3972" s="228">
        <v>0</v>
      </c>
      <c r="K3972" s="228">
        <v>0</v>
      </c>
      <c r="L3972" s="231">
        <v>0</v>
      </c>
      <c r="N3972" s="119" t="str">
        <f t="shared" si="189"/>
        <v>840095-GLBLM-ML</v>
      </c>
      <c r="O3972" s="122" t="str">
        <f>IF(B3972="NET","",IF(B3972="","",IFERROR(VLOOKUP(N3972,EAN!$A:$B,2,FALSE),"MANGLER - MÅ OPPDATERE EAN-FANEN")))</f>
        <v>MANGLER - MÅ OPPDATERE EAN-FANEN</v>
      </c>
      <c r="P3972" s="119">
        <f t="shared" si="190"/>
        <v>0</v>
      </c>
      <c r="Q3972" s="119">
        <f t="shared" si="191"/>
        <v>0</v>
      </c>
    </row>
    <row r="3973" spans="1:17" x14ac:dyDescent="0.2">
      <c r="A3973" s="228">
        <v>840095</v>
      </c>
      <c r="B3973" s="228" t="s">
        <v>3787</v>
      </c>
      <c r="C3973" s="228" t="s">
        <v>4204</v>
      </c>
      <c r="D3973" s="228" t="s">
        <v>3680</v>
      </c>
      <c r="E3973" s="228" t="s">
        <v>3064</v>
      </c>
      <c r="F3973" s="228" t="s">
        <v>87</v>
      </c>
      <c r="G3973" s="228" t="s">
        <v>128</v>
      </c>
      <c r="H3973" s="228">
        <v>0</v>
      </c>
      <c r="I3973" s="228">
        <v>0</v>
      </c>
      <c r="J3973" s="228">
        <v>0</v>
      </c>
      <c r="K3973" s="228">
        <v>0</v>
      </c>
      <c r="L3973" s="231">
        <v>25</v>
      </c>
      <c r="N3973" s="119" t="str">
        <f t="shared" si="189"/>
        <v>840095-GLBLM-LXL</v>
      </c>
      <c r="O3973" s="122" t="str">
        <f>IF(B3973="NET","",IF(B3973="","",IFERROR(VLOOKUP(N3973,EAN!$A:$B,2,FALSE),"MANGLER - MÅ OPPDATERE EAN-FANEN")))</f>
        <v>MANGLER - MÅ OPPDATERE EAN-FANEN</v>
      </c>
      <c r="P3973" s="119">
        <f t="shared" si="190"/>
        <v>0</v>
      </c>
      <c r="Q3973" s="119">
        <f t="shared" si="191"/>
        <v>25</v>
      </c>
    </row>
    <row r="3974" spans="1:17" x14ac:dyDescent="0.2">
      <c r="A3974" s="228">
        <v>840095</v>
      </c>
      <c r="B3974" s="228" t="s">
        <v>3787</v>
      </c>
      <c r="C3974" s="228" t="s">
        <v>4204</v>
      </c>
      <c r="D3974" s="228" t="s">
        <v>3682</v>
      </c>
      <c r="E3974" s="228" t="s">
        <v>4441</v>
      </c>
      <c r="F3974" s="228" t="s">
        <v>85</v>
      </c>
      <c r="G3974" s="228" t="s">
        <v>504</v>
      </c>
      <c r="H3974" s="228">
        <v>23</v>
      </c>
      <c r="I3974" s="228">
        <v>23</v>
      </c>
      <c r="J3974" s="228">
        <v>23</v>
      </c>
      <c r="K3974" s="228">
        <v>23</v>
      </c>
      <c r="L3974" s="231">
        <v>23</v>
      </c>
      <c r="N3974" s="119" t="str">
        <f t="shared" si="189"/>
        <v>840095-GLRGR-SM</v>
      </c>
      <c r="O3974" s="122" t="str">
        <f>IF(B3974="NET","",IF(B3974="","",IFERROR(VLOOKUP(N3974,EAN!$A:$B,2,FALSE),"MANGLER - MÅ OPPDATERE EAN-FANEN")))</f>
        <v>MANGLER - MÅ OPPDATERE EAN-FANEN</v>
      </c>
      <c r="P3974" s="119">
        <f t="shared" si="190"/>
        <v>23</v>
      </c>
      <c r="Q3974" s="119">
        <f t="shared" si="191"/>
        <v>23</v>
      </c>
    </row>
    <row r="3975" spans="1:17" x14ac:dyDescent="0.2">
      <c r="A3975" s="228">
        <v>840095</v>
      </c>
      <c r="B3975" s="228" t="s">
        <v>3787</v>
      </c>
      <c r="C3975" s="228" t="s">
        <v>4204</v>
      </c>
      <c r="D3975" s="228" t="s">
        <v>3683</v>
      </c>
      <c r="E3975" s="228" t="s">
        <v>4441</v>
      </c>
      <c r="F3975" s="228" t="s">
        <v>86</v>
      </c>
      <c r="G3975" s="228" t="s">
        <v>504</v>
      </c>
      <c r="H3975" s="228">
        <v>0</v>
      </c>
      <c r="I3975" s="228">
        <v>0</v>
      </c>
      <c r="J3975" s="228">
        <v>0</v>
      </c>
      <c r="K3975" s="228">
        <v>0</v>
      </c>
      <c r="L3975" s="231">
        <v>0</v>
      </c>
      <c r="N3975" s="119" t="str">
        <f t="shared" si="189"/>
        <v>840095-GLRGR-ML</v>
      </c>
      <c r="O3975" s="122" t="str">
        <f>IF(B3975="NET","",IF(B3975="","",IFERROR(VLOOKUP(N3975,EAN!$A:$B,2,FALSE),"MANGLER - MÅ OPPDATERE EAN-FANEN")))</f>
        <v>MANGLER - MÅ OPPDATERE EAN-FANEN</v>
      </c>
      <c r="P3975" s="119">
        <f t="shared" si="190"/>
        <v>0</v>
      </c>
      <c r="Q3975" s="119">
        <f t="shared" si="191"/>
        <v>0</v>
      </c>
    </row>
    <row r="3976" spans="1:17" x14ac:dyDescent="0.2">
      <c r="A3976" s="228">
        <v>840095</v>
      </c>
      <c r="B3976" s="228" t="s">
        <v>3787</v>
      </c>
      <c r="C3976" s="228" t="s">
        <v>4204</v>
      </c>
      <c r="D3976" s="228" t="s">
        <v>3684</v>
      </c>
      <c r="E3976" s="228" t="s">
        <v>4441</v>
      </c>
      <c r="F3976" s="228" t="s">
        <v>87</v>
      </c>
      <c r="G3976" s="228" t="s">
        <v>504</v>
      </c>
      <c r="H3976" s="228">
        <v>8</v>
      </c>
      <c r="I3976" s="228">
        <v>8</v>
      </c>
      <c r="J3976" s="228">
        <v>8</v>
      </c>
      <c r="K3976" s="228">
        <v>8</v>
      </c>
      <c r="L3976" s="231">
        <v>8</v>
      </c>
      <c r="N3976" s="119" t="str">
        <f t="shared" si="189"/>
        <v>840095-GLRGR-LXL</v>
      </c>
      <c r="O3976" s="122" t="str">
        <f>IF(B3976="NET","",IF(B3976="","",IFERROR(VLOOKUP(N3976,EAN!$A:$B,2,FALSE),"MANGLER - MÅ OPPDATERE EAN-FANEN")))</f>
        <v>MANGLER - MÅ OPPDATERE EAN-FANEN</v>
      </c>
      <c r="P3976" s="119">
        <f t="shared" si="190"/>
        <v>8</v>
      </c>
      <c r="Q3976" s="119">
        <f t="shared" si="191"/>
        <v>8</v>
      </c>
    </row>
    <row r="3977" spans="1:17" x14ac:dyDescent="0.2">
      <c r="A3977" s="228">
        <v>840095</v>
      </c>
      <c r="B3977" s="228" t="s">
        <v>3787</v>
      </c>
      <c r="C3977" s="228" t="s">
        <v>4204</v>
      </c>
      <c r="D3977" s="228" t="s">
        <v>256</v>
      </c>
      <c r="E3977" s="228" t="s">
        <v>241</v>
      </c>
      <c r="F3977" s="228" t="s">
        <v>85</v>
      </c>
      <c r="G3977" s="228" t="s">
        <v>128</v>
      </c>
      <c r="H3977" s="228">
        <v>0</v>
      </c>
      <c r="I3977" s="228">
        <v>0</v>
      </c>
      <c r="J3977" s="228">
        <v>0</v>
      </c>
      <c r="K3977" s="228">
        <v>0</v>
      </c>
      <c r="L3977" s="231">
        <v>22</v>
      </c>
      <c r="N3977" s="119" t="str">
        <f t="shared" si="189"/>
        <v>840095-GSWHT-SM</v>
      </c>
      <c r="O3977" s="122" t="str">
        <f>IF(B3977="NET","",IF(B3977="","",IFERROR(VLOOKUP(N3977,EAN!$A:$B,2,FALSE),"MANGLER - MÅ OPPDATERE EAN-FANEN")))</f>
        <v>MANGLER - MÅ OPPDATERE EAN-FANEN</v>
      </c>
      <c r="P3977" s="119">
        <f t="shared" si="190"/>
        <v>0</v>
      </c>
      <c r="Q3977" s="119">
        <f t="shared" si="191"/>
        <v>22</v>
      </c>
    </row>
    <row r="3978" spans="1:17" x14ac:dyDescent="0.2">
      <c r="A3978" s="228">
        <v>840095</v>
      </c>
      <c r="B3978" s="228" t="s">
        <v>3787</v>
      </c>
      <c r="C3978" s="228" t="s">
        <v>4204</v>
      </c>
      <c r="D3978" s="228" t="s">
        <v>257</v>
      </c>
      <c r="E3978" s="228" t="s">
        <v>241</v>
      </c>
      <c r="F3978" s="228" t="s">
        <v>86</v>
      </c>
      <c r="G3978" s="228" t="s">
        <v>128</v>
      </c>
      <c r="H3978" s="228">
        <v>0</v>
      </c>
      <c r="I3978" s="228">
        <v>0</v>
      </c>
      <c r="J3978" s="228">
        <v>0</v>
      </c>
      <c r="K3978" s="228">
        <v>0</v>
      </c>
      <c r="L3978" s="231">
        <v>20</v>
      </c>
      <c r="N3978" s="119" t="str">
        <f t="shared" si="189"/>
        <v>840095-GSWHT-ML</v>
      </c>
      <c r="O3978" s="122" t="str">
        <f>IF(B3978="NET","",IF(B3978="","",IFERROR(VLOOKUP(N3978,EAN!$A:$B,2,FALSE),"MANGLER - MÅ OPPDATERE EAN-FANEN")))</f>
        <v>MANGLER - MÅ OPPDATERE EAN-FANEN</v>
      </c>
      <c r="P3978" s="119">
        <f t="shared" si="190"/>
        <v>0</v>
      </c>
      <c r="Q3978" s="119">
        <f t="shared" si="191"/>
        <v>20</v>
      </c>
    </row>
    <row r="3979" spans="1:17" x14ac:dyDescent="0.2">
      <c r="A3979" s="228">
        <v>840095</v>
      </c>
      <c r="B3979" s="228" t="s">
        <v>3787</v>
      </c>
      <c r="C3979" s="228" t="s">
        <v>4204</v>
      </c>
      <c r="D3979" s="228" t="s">
        <v>258</v>
      </c>
      <c r="E3979" s="228" t="s">
        <v>241</v>
      </c>
      <c r="F3979" s="228" t="s">
        <v>87</v>
      </c>
      <c r="G3979" s="228" t="s">
        <v>128</v>
      </c>
      <c r="H3979" s="228">
        <v>10</v>
      </c>
      <c r="I3979" s="228">
        <v>10</v>
      </c>
      <c r="J3979" s="228">
        <v>10</v>
      </c>
      <c r="K3979" s="228">
        <v>10</v>
      </c>
      <c r="L3979" s="231">
        <v>10</v>
      </c>
      <c r="N3979" s="119" t="str">
        <f t="shared" si="189"/>
        <v>840095-GSWHT-LXL</v>
      </c>
      <c r="O3979" s="122" t="str">
        <f>IF(B3979="NET","",IF(B3979="","",IFERROR(VLOOKUP(N3979,EAN!$A:$B,2,FALSE),"MANGLER - MÅ OPPDATERE EAN-FANEN")))</f>
        <v>MANGLER - MÅ OPPDATERE EAN-FANEN</v>
      </c>
      <c r="P3979" s="119">
        <f t="shared" si="190"/>
        <v>10</v>
      </c>
      <c r="Q3979" s="119">
        <f t="shared" si="191"/>
        <v>10</v>
      </c>
    </row>
    <row r="3980" spans="1:17" x14ac:dyDescent="0.2">
      <c r="A3980" s="228">
        <v>840095</v>
      </c>
      <c r="B3980" s="228" t="s">
        <v>3787</v>
      </c>
      <c r="C3980" s="228" t="s">
        <v>4204</v>
      </c>
      <c r="D3980" s="228" t="s">
        <v>517</v>
      </c>
      <c r="E3980" s="228" t="s">
        <v>518</v>
      </c>
      <c r="F3980" s="228" t="s">
        <v>85</v>
      </c>
      <c r="G3980" s="228" t="s">
        <v>504</v>
      </c>
      <c r="H3980" s="228">
        <v>2</v>
      </c>
      <c r="I3980" s="228">
        <v>2</v>
      </c>
      <c r="J3980" s="228">
        <v>2</v>
      </c>
      <c r="K3980" s="228">
        <v>2</v>
      </c>
      <c r="L3980" s="231">
        <v>2</v>
      </c>
      <c r="N3980" s="119" t="str">
        <f t="shared" si="189"/>
        <v>840095-MNGRY-SM</v>
      </c>
      <c r="O3980" s="122" t="str">
        <f>IF(B3980="NET","",IF(B3980="","",IFERROR(VLOOKUP(N3980,EAN!$A:$B,2,FALSE),"MANGLER - MÅ OPPDATERE EAN-FANEN")))</f>
        <v>MANGLER - MÅ OPPDATERE EAN-FANEN</v>
      </c>
      <c r="P3980" s="119">
        <f t="shared" si="190"/>
        <v>2</v>
      </c>
      <c r="Q3980" s="119">
        <f t="shared" si="191"/>
        <v>2</v>
      </c>
    </row>
    <row r="3981" spans="1:17" x14ac:dyDescent="0.2">
      <c r="A3981" s="228">
        <v>840095</v>
      </c>
      <c r="B3981" s="228" t="s">
        <v>3787</v>
      </c>
      <c r="C3981" s="228" t="s">
        <v>4204</v>
      </c>
      <c r="D3981" s="228" t="s">
        <v>519</v>
      </c>
      <c r="E3981" s="228" t="s">
        <v>518</v>
      </c>
      <c r="F3981" s="228" t="s">
        <v>86</v>
      </c>
      <c r="G3981" s="228" t="s">
        <v>504</v>
      </c>
      <c r="H3981" s="228">
        <v>0</v>
      </c>
      <c r="I3981" s="228">
        <v>0</v>
      </c>
      <c r="J3981" s="228">
        <v>0</v>
      </c>
      <c r="K3981" s="228">
        <v>0</v>
      </c>
      <c r="L3981" s="231">
        <v>0</v>
      </c>
      <c r="N3981" s="119" t="str">
        <f t="shared" si="189"/>
        <v>840095-MNGRY-ML</v>
      </c>
      <c r="O3981" s="122" t="str">
        <f>IF(B3981="NET","",IF(B3981="","",IFERROR(VLOOKUP(N3981,EAN!$A:$B,2,FALSE),"MANGLER - MÅ OPPDATERE EAN-FANEN")))</f>
        <v>MANGLER - MÅ OPPDATERE EAN-FANEN</v>
      </c>
      <c r="P3981" s="119">
        <f t="shared" si="190"/>
        <v>0</v>
      </c>
      <c r="Q3981" s="119">
        <f t="shared" si="191"/>
        <v>0</v>
      </c>
    </row>
    <row r="3982" spans="1:17" x14ac:dyDescent="0.2">
      <c r="A3982" s="228">
        <v>840095</v>
      </c>
      <c r="B3982" s="228" t="s">
        <v>3787</v>
      </c>
      <c r="C3982" s="228" t="s">
        <v>4204</v>
      </c>
      <c r="D3982" s="228" t="s">
        <v>520</v>
      </c>
      <c r="E3982" s="228" t="s">
        <v>518</v>
      </c>
      <c r="F3982" s="228" t="s">
        <v>87</v>
      </c>
      <c r="G3982" s="228" t="s">
        <v>504</v>
      </c>
      <c r="H3982" s="228">
        <v>0</v>
      </c>
      <c r="I3982" s="228">
        <v>0</v>
      </c>
      <c r="J3982" s="228">
        <v>0</v>
      </c>
      <c r="K3982" s="228">
        <v>0</v>
      </c>
      <c r="L3982" s="231">
        <v>0</v>
      </c>
      <c r="N3982" s="119" t="str">
        <f t="shared" si="189"/>
        <v>840095-MNGRY-LXL</v>
      </c>
      <c r="O3982" s="122" t="str">
        <f>IF(B3982="NET","",IF(B3982="","",IFERROR(VLOOKUP(N3982,EAN!$A:$B,2,FALSE),"MANGLER - MÅ OPPDATERE EAN-FANEN")))</f>
        <v>MANGLER - MÅ OPPDATERE EAN-FANEN</v>
      </c>
      <c r="P3982" s="119">
        <f t="shared" si="190"/>
        <v>0</v>
      </c>
      <c r="Q3982" s="119">
        <f t="shared" si="191"/>
        <v>0</v>
      </c>
    </row>
    <row r="3983" spans="1:17" x14ac:dyDescent="0.2">
      <c r="A3983" s="229">
        <v>840096</v>
      </c>
      <c r="B3983" s="228" t="s">
        <v>248</v>
      </c>
      <c r="C3983" s="228"/>
      <c r="D3983" s="228"/>
      <c r="E3983" s="228"/>
      <c r="F3983" s="228"/>
      <c r="G3983" s="228"/>
      <c r="H3983" s="229">
        <v>202226</v>
      </c>
      <c r="I3983" s="229">
        <v>202227</v>
      </c>
      <c r="J3983" s="229">
        <v>202228</v>
      </c>
      <c r="K3983" s="229">
        <v>202229</v>
      </c>
      <c r="L3983" s="232">
        <v>202234</v>
      </c>
      <c r="N3983" s="119" t="str">
        <f t="shared" si="189"/>
        <v>840096-</v>
      </c>
      <c r="O3983" s="122" t="str">
        <f>IF(B3983="NET","",IF(B3983="","",IFERROR(VLOOKUP(N3983,EAN!$A:$B,2,FALSE),"MANGLER - MÅ OPPDATERE EAN-FANEN")))</f>
        <v/>
      </c>
      <c r="P3983" s="119">
        <f t="shared" si="190"/>
        <v>202226</v>
      </c>
      <c r="Q3983" s="119">
        <f t="shared" si="191"/>
        <v>202234</v>
      </c>
    </row>
    <row r="3984" spans="1:17" x14ac:dyDescent="0.2">
      <c r="A3984" s="228">
        <v>840096</v>
      </c>
      <c r="B3984" s="228" t="s">
        <v>3788</v>
      </c>
      <c r="C3984" s="228" t="s">
        <v>4204</v>
      </c>
      <c r="D3984" s="228" t="s">
        <v>3723</v>
      </c>
      <c r="E3984" s="228" t="s">
        <v>3724</v>
      </c>
      <c r="F3984" s="228" t="s">
        <v>85</v>
      </c>
      <c r="G3984" s="228" t="s">
        <v>504</v>
      </c>
      <c r="H3984" s="228">
        <v>26</v>
      </c>
      <c r="I3984" s="228">
        <v>26</v>
      </c>
      <c r="J3984" s="228">
        <v>26</v>
      </c>
      <c r="K3984" s="228">
        <v>26</v>
      </c>
      <c r="L3984" s="231">
        <v>26</v>
      </c>
      <c r="N3984" s="119" t="str">
        <f t="shared" si="189"/>
        <v>840096-HK004-SM</v>
      </c>
      <c r="O3984" s="122" t="str">
        <f>IF(B3984="NET","",IF(B3984="","",IFERROR(VLOOKUP(N3984,EAN!$A:$B,2,FALSE),"MANGLER - MÅ OPPDATERE EAN-FANEN")))</f>
        <v>MANGLER - MÅ OPPDATERE EAN-FANEN</v>
      </c>
      <c r="P3984" s="119">
        <f t="shared" si="190"/>
        <v>26</v>
      </c>
      <c r="Q3984" s="119">
        <f t="shared" si="191"/>
        <v>26</v>
      </c>
    </row>
    <row r="3985" spans="1:17" x14ac:dyDescent="0.2">
      <c r="A3985" s="228">
        <v>840096</v>
      </c>
      <c r="B3985" s="228" t="s">
        <v>3788</v>
      </c>
      <c r="C3985" s="228" t="s">
        <v>4204</v>
      </c>
      <c r="D3985" s="228" t="s">
        <v>3725</v>
      </c>
      <c r="E3985" s="228" t="s">
        <v>3724</v>
      </c>
      <c r="F3985" s="228" t="s">
        <v>86</v>
      </c>
      <c r="G3985" s="228" t="s">
        <v>504</v>
      </c>
      <c r="H3985" s="228">
        <v>20</v>
      </c>
      <c r="I3985" s="228">
        <v>20</v>
      </c>
      <c r="J3985" s="228">
        <v>20</v>
      </c>
      <c r="K3985" s="228">
        <v>20</v>
      </c>
      <c r="L3985" s="231">
        <v>20</v>
      </c>
      <c r="N3985" s="119" t="str">
        <f t="shared" si="189"/>
        <v>840096-HK004-ML</v>
      </c>
      <c r="O3985" s="122" t="str">
        <f>IF(B3985="NET","",IF(B3985="","",IFERROR(VLOOKUP(N3985,EAN!$A:$B,2,FALSE),"MANGLER - MÅ OPPDATERE EAN-FANEN")))</f>
        <v>MANGLER - MÅ OPPDATERE EAN-FANEN</v>
      </c>
      <c r="P3985" s="119">
        <f t="shared" si="190"/>
        <v>20</v>
      </c>
      <c r="Q3985" s="119">
        <f t="shared" si="191"/>
        <v>20</v>
      </c>
    </row>
    <row r="3986" spans="1:17" x14ac:dyDescent="0.2">
      <c r="A3986" s="228">
        <v>840096</v>
      </c>
      <c r="B3986" s="228" t="s">
        <v>3788</v>
      </c>
      <c r="C3986" s="228" t="s">
        <v>4204</v>
      </c>
      <c r="D3986" s="228" t="s">
        <v>3726</v>
      </c>
      <c r="E3986" s="228" t="s">
        <v>3724</v>
      </c>
      <c r="F3986" s="228" t="s">
        <v>87</v>
      </c>
      <c r="G3986" s="228" t="s">
        <v>504</v>
      </c>
      <c r="H3986" s="228">
        <v>32</v>
      </c>
      <c r="I3986" s="228">
        <v>32</v>
      </c>
      <c r="J3986" s="228">
        <v>32</v>
      </c>
      <c r="K3986" s="228">
        <v>32</v>
      </c>
      <c r="L3986" s="231">
        <v>32</v>
      </c>
      <c r="N3986" s="119" t="str">
        <f t="shared" si="189"/>
        <v>840096-HK004-LXL</v>
      </c>
      <c r="O3986" s="122" t="str">
        <f>IF(B3986="NET","",IF(B3986="","",IFERROR(VLOOKUP(N3986,EAN!$A:$B,2,FALSE),"MANGLER - MÅ OPPDATERE EAN-FANEN")))</f>
        <v>MANGLER - MÅ OPPDATERE EAN-FANEN</v>
      </c>
      <c r="P3986" s="119">
        <f t="shared" si="190"/>
        <v>32</v>
      </c>
      <c r="Q3986" s="119">
        <f t="shared" si="191"/>
        <v>32</v>
      </c>
    </row>
    <row r="3987" spans="1:17" x14ac:dyDescent="0.2">
      <c r="A3987" s="228">
        <v>840096</v>
      </c>
      <c r="B3987" s="228" t="s">
        <v>3788</v>
      </c>
      <c r="C3987" s="228" t="s">
        <v>4204</v>
      </c>
      <c r="D3987" s="228" t="s">
        <v>3727</v>
      </c>
      <c r="E3987" s="228" t="s">
        <v>3728</v>
      </c>
      <c r="F3987" s="228" t="s">
        <v>85</v>
      </c>
      <c r="G3987" s="228" t="s">
        <v>128</v>
      </c>
      <c r="H3987" s="228">
        <v>0</v>
      </c>
      <c r="I3987" s="228">
        <v>0</v>
      </c>
      <c r="J3987" s="228">
        <v>0</v>
      </c>
      <c r="K3987" s="228">
        <v>0</v>
      </c>
      <c r="L3987" s="231">
        <v>0</v>
      </c>
      <c r="N3987" s="119" t="str">
        <f t="shared" si="189"/>
        <v>840096-HK005-SM</v>
      </c>
      <c r="O3987" s="122" t="str">
        <f>IF(B3987="NET","",IF(B3987="","",IFERROR(VLOOKUP(N3987,EAN!$A:$B,2,FALSE),"MANGLER - MÅ OPPDATERE EAN-FANEN")))</f>
        <v>MANGLER - MÅ OPPDATERE EAN-FANEN</v>
      </c>
      <c r="P3987" s="119">
        <f t="shared" si="190"/>
        <v>0</v>
      </c>
      <c r="Q3987" s="119">
        <f t="shared" si="191"/>
        <v>0</v>
      </c>
    </row>
    <row r="3988" spans="1:17" x14ac:dyDescent="0.2">
      <c r="A3988" s="228">
        <v>840096</v>
      </c>
      <c r="B3988" s="228" t="s">
        <v>3788</v>
      </c>
      <c r="C3988" s="228" t="s">
        <v>4204</v>
      </c>
      <c r="D3988" s="228" t="s">
        <v>3729</v>
      </c>
      <c r="E3988" s="228" t="s">
        <v>3728</v>
      </c>
      <c r="F3988" s="228" t="s">
        <v>86</v>
      </c>
      <c r="G3988" s="228" t="s">
        <v>128</v>
      </c>
      <c r="H3988" s="228">
        <v>0</v>
      </c>
      <c r="I3988" s="228">
        <v>0</v>
      </c>
      <c r="J3988" s="228">
        <v>0</v>
      </c>
      <c r="K3988" s="228">
        <v>0</v>
      </c>
      <c r="L3988" s="231">
        <v>0</v>
      </c>
      <c r="N3988" s="119" t="str">
        <f t="shared" si="189"/>
        <v>840096-HK005-ML</v>
      </c>
      <c r="O3988" s="122" t="str">
        <f>IF(B3988="NET","",IF(B3988="","",IFERROR(VLOOKUP(N3988,EAN!$A:$B,2,FALSE),"MANGLER - MÅ OPPDATERE EAN-FANEN")))</f>
        <v>MANGLER - MÅ OPPDATERE EAN-FANEN</v>
      </c>
      <c r="P3988" s="119">
        <f t="shared" si="190"/>
        <v>0</v>
      </c>
      <c r="Q3988" s="119">
        <f t="shared" si="191"/>
        <v>0</v>
      </c>
    </row>
    <row r="3989" spans="1:17" x14ac:dyDescent="0.2">
      <c r="A3989" s="228">
        <v>840096</v>
      </c>
      <c r="B3989" s="228" t="s">
        <v>3788</v>
      </c>
      <c r="C3989" s="228" t="s">
        <v>4204</v>
      </c>
      <c r="D3989" s="228" t="s">
        <v>3730</v>
      </c>
      <c r="E3989" s="228" t="s">
        <v>3728</v>
      </c>
      <c r="F3989" s="228" t="s">
        <v>87</v>
      </c>
      <c r="G3989" s="228" t="s">
        <v>128</v>
      </c>
      <c r="H3989" s="228">
        <v>0</v>
      </c>
      <c r="I3989" s="228">
        <v>0</v>
      </c>
      <c r="J3989" s="228">
        <v>0</v>
      </c>
      <c r="K3989" s="228">
        <v>0</v>
      </c>
      <c r="L3989" s="231">
        <v>0</v>
      </c>
      <c r="N3989" s="119" t="str">
        <f t="shared" si="189"/>
        <v>840096-HK005-LXL</v>
      </c>
      <c r="O3989" s="122" t="str">
        <f>IF(B3989="NET","",IF(B3989="","",IFERROR(VLOOKUP(N3989,EAN!$A:$B,2,FALSE),"MANGLER - MÅ OPPDATERE EAN-FANEN")))</f>
        <v>MANGLER - MÅ OPPDATERE EAN-FANEN</v>
      </c>
      <c r="P3989" s="119">
        <f t="shared" si="190"/>
        <v>0</v>
      </c>
      <c r="Q3989" s="119">
        <f t="shared" si="191"/>
        <v>0</v>
      </c>
    </row>
    <row r="3990" spans="1:17" x14ac:dyDescent="0.2">
      <c r="A3990" s="229">
        <v>840097</v>
      </c>
      <c r="B3990" s="228" t="s">
        <v>248</v>
      </c>
      <c r="C3990" s="228"/>
      <c r="D3990" s="228"/>
      <c r="E3990" s="228"/>
      <c r="F3990" s="228"/>
      <c r="G3990" s="228"/>
      <c r="H3990" s="229">
        <v>202226</v>
      </c>
      <c r="I3990" s="229">
        <v>202227</v>
      </c>
      <c r="J3990" s="229">
        <v>202228</v>
      </c>
      <c r="K3990" s="229">
        <v>202229</v>
      </c>
      <c r="L3990" s="232">
        <v>202234</v>
      </c>
      <c r="N3990" s="119" t="str">
        <f t="shared" si="189"/>
        <v>840097-</v>
      </c>
      <c r="O3990" s="122" t="str">
        <f>IF(B3990="NET","",IF(B3990="","",IFERROR(VLOOKUP(N3990,EAN!$A:$B,2,FALSE),"MANGLER - MÅ OPPDATERE EAN-FANEN")))</f>
        <v/>
      </c>
      <c r="P3990" s="119">
        <f t="shared" si="190"/>
        <v>202226</v>
      </c>
      <c r="Q3990" s="119">
        <f t="shared" si="191"/>
        <v>202234</v>
      </c>
    </row>
    <row r="3991" spans="1:17" x14ac:dyDescent="0.2">
      <c r="A3991" s="228">
        <v>840097</v>
      </c>
      <c r="B3991" s="228" t="s">
        <v>3789</v>
      </c>
      <c r="C3991" s="228" t="s">
        <v>4204</v>
      </c>
      <c r="D3991" s="228" t="s">
        <v>3543</v>
      </c>
      <c r="E3991" s="228" t="s">
        <v>3544</v>
      </c>
      <c r="F3991" s="228" t="s">
        <v>85</v>
      </c>
      <c r="G3991" s="228" t="s">
        <v>128</v>
      </c>
      <c r="H3991" s="228">
        <v>0</v>
      </c>
      <c r="I3991" s="228">
        <v>0</v>
      </c>
      <c r="J3991" s="228">
        <v>0</v>
      </c>
      <c r="K3991" s="228">
        <v>0</v>
      </c>
      <c r="L3991" s="231">
        <v>0</v>
      </c>
      <c r="N3991" s="119" t="str">
        <f t="shared" si="189"/>
        <v>840097-MASEM-SM</v>
      </c>
      <c r="O3991" s="122" t="str">
        <f>IF(B3991="NET","",IF(B3991="","",IFERROR(VLOOKUP(N3991,EAN!$A:$B,2,FALSE),"MANGLER - MÅ OPPDATERE EAN-FANEN")))</f>
        <v>MANGLER - MÅ OPPDATERE EAN-FANEN</v>
      </c>
      <c r="P3991" s="119">
        <f t="shared" si="190"/>
        <v>0</v>
      </c>
      <c r="Q3991" s="119">
        <f t="shared" si="191"/>
        <v>0</v>
      </c>
    </row>
    <row r="3992" spans="1:17" x14ac:dyDescent="0.2">
      <c r="A3992" s="228">
        <v>840097</v>
      </c>
      <c r="B3992" s="228" t="s">
        <v>3789</v>
      </c>
      <c r="C3992" s="228" t="s">
        <v>4204</v>
      </c>
      <c r="D3992" s="228" t="s">
        <v>3545</v>
      </c>
      <c r="E3992" s="228" t="s">
        <v>3544</v>
      </c>
      <c r="F3992" s="228" t="s">
        <v>86</v>
      </c>
      <c r="G3992" s="228" t="s">
        <v>128</v>
      </c>
      <c r="H3992" s="228">
        <v>0</v>
      </c>
      <c r="I3992" s="228">
        <v>0</v>
      </c>
      <c r="J3992" s="228">
        <v>0</v>
      </c>
      <c r="K3992" s="228">
        <v>0</v>
      </c>
      <c r="L3992" s="231">
        <v>0</v>
      </c>
      <c r="N3992" s="119" t="str">
        <f t="shared" si="189"/>
        <v>840097-MASEM-ML</v>
      </c>
      <c r="O3992" s="122" t="str">
        <f>IF(B3992="NET","",IF(B3992="","",IFERROR(VLOOKUP(N3992,EAN!$A:$B,2,FALSE),"MANGLER - MÅ OPPDATERE EAN-FANEN")))</f>
        <v>MANGLER - MÅ OPPDATERE EAN-FANEN</v>
      </c>
      <c r="P3992" s="119">
        <f t="shared" si="190"/>
        <v>0</v>
      </c>
      <c r="Q3992" s="119">
        <f t="shared" si="191"/>
        <v>0</v>
      </c>
    </row>
    <row r="3993" spans="1:17" x14ac:dyDescent="0.2">
      <c r="A3993" s="228">
        <v>840097</v>
      </c>
      <c r="B3993" s="228" t="s">
        <v>3789</v>
      </c>
      <c r="C3993" s="228" t="s">
        <v>4204</v>
      </c>
      <c r="D3993" s="228" t="s">
        <v>3546</v>
      </c>
      <c r="E3993" s="228" t="s">
        <v>3544</v>
      </c>
      <c r="F3993" s="228" t="s">
        <v>87</v>
      </c>
      <c r="G3993" s="228" t="s">
        <v>128</v>
      </c>
      <c r="H3993" s="228">
        <v>0</v>
      </c>
      <c r="I3993" s="228">
        <v>0</v>
      </c>
      <c r="J3993" s="228">
        <v>0</v>
      </c>
      <c r="K3993" s="228">
        <v>0</v>
      </c>
      <c r="L3993" s="231">
        <v>0</v>
      </c>
      <c r="N3993" s="119" t="str">
        <f t="shared" si="189"/>
        <v>840097-MASEM-LXL</v>
      </c>
      <c r="O3993" s="122" t="str">
        <f>IF(B3993="NET","",IF(B3993="","",IFERROR(VLOOKUP(N3993,EAN!$A:$B,2,FALSE),"MANGLER - MÅ OPPDATERE EAN-FANEN")))</f>
        <v>MANGLER - MÅ OPPDATERE EAN-FANEN</v>
      </c>
      <c r="P3993" s="119">
        <f t="shared" si="190"/>
        <v>0</v>
      </c>
      <c r="Q3993" s="119">
        <f t="shared" si="191"/>
        <v>0</v>
      </c>
    </row>
    <row r="3994" spans="1:17" x14ac:dyDescent="0.2">
      <c r="A3994" s="228">
        <v>840097</v>
      </c>
      <c r="B3994" s="228" t="s">
        <v>3789</v>
      </c>
      <c r="C3994" s="228" t="s">
        <v>4204</v>
      </c>
      <c r="D3994" s="228" t="s">
        <v>517</v>
      </c>
      <c r="E3994" s="228" t="s">
        <v>518</v>
      </c>
      <c r="F3994" s="228" t="s">
        <v>85</v>
      </c>
      <c r="G3994" s="228" t="s">
        <v>128</v>
      </c>
      <c r="H3994" s="228">
        <v>1</v>
      </c>
      <c r="I3994" s="228">
        <v>1</v>
      </c>
      <c r="J3994" s="228">
        <v>1</v>
      </c>
      <c r="K3994" s="228">
        <v>1</v>
      </c>
      <c r="L3994" s="231">
        <v>1</v>
      </c>
      <c r="N3994" s="119" t="str">
        <f t="shared" si="189"/>
        <v>840097-MNGRY-SM</v>
      </c>
      <c r="O3994" s="122" t="str">
        <f>IF(B3994="NET","",IF(B3994="","",IFERROR(VLOOKUP(N3994,EAN!$A:$B,2,FALSE),"MANGLER - MÅ OPPDATERE EAN-FANEN")))</f>
        <v>MANGLER - MÅ OPPDATERE EAN-FANEN</v>
      </c>
      <c r="P3994" s="119">
        <f t="shared" si="190"/>
        <v>1</v>
      </c>
      <c r="Q3994" s="119">
        <f t="shared" si="191"/>
        <v>1</v>
      </c>
    </row>
    <row r="3995" spans="1:17" x14ac:dyDescent="0.2">
      <c r="A3995" s="228">
        <v>840097</v>
      </c>
      <c r="B3995" s="228" t="s">
        <v>3789</v>
      </c>
      <c r="C3995" s="228" t="s">
        <v>4204</v>
      </c>
      <c r="D3995" s="228" t="s">
        <v>519</v>
      </c>
      <c r="E3995" s="228" t="s">
        <v>518</v>
      </c>
      <c r="F3995" s="228" t="s">
        <v>86</v>
      </c>
      <c r="G3995" s="228" t="s">
        <v>128</v>
      </c>
      <c r="H3995" s="228">
        <v>0</v>
      </c>
      <c r="I3995" s="228">
        <v>0</v>
      </c>
      <c r="J3995" s="228">
        <v>0</v>
      </c>
      <c r="K3995" s="228">
        <v>0</v>
      </c>
      <c r="L3995" s="231">
        <v>0</v>
      </c>
      <c r="N3995" s="119" t="str">
        <f t="shared" si="189"/>
        <v>840097-MNGRY-ML</v>
      </c>
      <c r="O3995" s="122" t="str">
        <f>IF(B3995="NET","",IF(B3995="","",IFERROR(VLOOKUP(N3995,EAN!$A:$B,2,FALSE),"MANGLER - MÅ OPPDATERE EAN-FANEN")))</f>
        <v>MANGLER - MÅ OPPDATERE EAN-FANEN</v>
      </c>
      <c r="P3995" s="119">
        <f t="shared" si="190"/>
        <v>0</v>
      </c>
      <c r="Q3995" s="119">
        <f t="shared" si="191"/>
        <v>0</v>
      </c>
    </row>
    <row r="3996" spans="1:17" x14ac:dyDescent="0.2">
      <c r="A3996" s="228">
        <v>840097</v>
      </c>
      <c r="B3996" s="228" t="s">
        <v>3789</v>
      </c>
      <c r="C3996" s="228" t="s">
        <v>4204</v>
      </c>
      <c r="D3996" s="228" t="s">
        <v>520</v>
      </c>
      <c r="E3996" s="228" t="s">
        <v>518</v>
      </c>
      <c r="F3996" s="228" t="s">
        <v>87</v>
      </c>
      <c r="G3996" s="228" t="s">
        <v>128</v>
      </c>
      <c r="H3996" s="228">
        <v>0</v>
      </c>
      <c r="I3996" s="228">
        <v>0</v>
      </c>
      <c r="J3996" s="228">
        <v>0</v>
      </c>
      <c r="K3996" s="228">
        <v>0</v>
      </c>
      <c r="L3996" s="231">
        <v>0</v>
      </c>
      <c r="N3996" s="119" t="str">
        <f t="shared" si="189"/>
        <v>840097-MNGRY-LXL</v>
      </c>
      <c r="O3996" s="122" t="str">
        <f>IF(B3996="NET","",IF(B3996="","",IFERROR(VLOOKUP(N3996,EAN!$A:$B,2,FALSE),"MANGLER - MÅ OPPDATERE EAN-FANEN")))</f>
        <v>MANGLER - MÅ OPPDATERE EAN-FANEN</v>
      </c>
      <c r="P3996" s="119">
        <f t="shared" si="190"/>
        <v>0</v>
      </c>
      <c r="Q3996" s="119">
        <f t="shared" si="191"/>
        <v>0</v>
      </c>
    </row>
    <row r="3997" spans="1:17" x14ac:dyDescent="0.2">
      <c r="A3997" s="228">
        <v>840097</v>
      </c>
      <c r="B3997" s="228" t="s">
        <v>3789</v>
      </c>
      <c r="C3997" s="228" t="s">
        <v>4204</v>
      </c>
      <c r="D3997" s="228" t="s">
        <v>3571</v>
      </c>
      <c r="E3997" s="228" t="s">
        <v>4438</v>
      </c>
      <c r="F3997" s="228" t="s">
        <v>85</v>
      </c>
      <c r="G3997" s="228" t="s">
        <v>128</v>
      </c>
      <c r="H3997" s="228">
        <v>0</v>
      </c>
      <c r="I3997" s="228">
        <v>0</v>
      </c>
      <c r="J3997" s="228">
        <v>0</v>
      </c>
      <c r="K3997" s="228">
        <v>0</v>
      </c>
      <c r="L3997" s="231">
        <v>0</v>
      </c>
      <c r="N3997" s="119" t="str">
        <f t="shared" si="189"/>
        <v>840097-MOLME-SM</v>
      </c>
      <c r="O3997" s="122" t="str">
        <f>IF(B3997="NET","",IF(B3997="","",IFERROR(VLOOKUP(N3997,EAN!$A:$B,2,FALSE),"MANGLER - MÅ OPPDATERE EAN-FANEN")))</f>
        <v>MANGLER - MÅ OPPDATERE EAN-FANEN</v>
      </c>
      <c r="P3997" s="119">
        <f t="shared" si="190"/>
        <v>0</v>
      </c>
      <c r="Q3997" s="119">
        <f t="shared" si="191"/>
        <v>0</v>
      </c>
    </row>
    <row r="3998" spans="1:17" x14ac:dyDescent="0.2">
      <c r="A3998" s="228">
        <v>840097</v>
      </c>
      <c r="B3998" s="228" t="s">
        <v>3789</v>
      </c>
      <c r="C3998" s="228" t="s">
        <v>4204</v>
      </c>
      <c r="D3998" s="228" t="s">
        <v>3572</v>
      </c>
      <c r="E3998" s="228" t="s">
        <v>4438</v>
      </c>
      <c r="F3998" s="228" t="s">
        <v>86</v>
      </c>
      <c r="G3998" s="228" t="s">
        <v>128</v>
      </c>
      <c r="H3998" s="228">
        <v>0</v>
      </c>
      <c r="I3998" s="228">
        <v>0</v>
      </c>
      <c r="J3998" s="228">
        <v>0</v>
      </c>
      <c r="K3998" s="228">
        <v>0</v>
      </c>
      <c r="L3998" s="231">
        <v>0</v>
      </c>
      <c r="N3998" s="119" t="str">
        <f t="shared" si="189"/>
        <v>840097-MOLME-ML</v>
      </c>
      <c r="O3998" s="122" t="str">
        <f>IF(B3998="NET","",IF(B3998="","",IFERROR(VLOOKUP(N3998,EAN!$A:$B,2,FALSE),"MANGLER - MÅ OPPDATERE EAN-FANEN")))</f>
        <v>MANGLER - MÅ OPPDATERE EAN-FANEN</v>
      </c>
      <c r="P3998" s="119">
        <f t="shared" si="190"/>
        <v>0</v>
      </c>
      <c r="Q3998" s="119">
        <f t="shared" si="191"/>
        <v>0</v>
      </c>
    </row>
    <row r="3999" spans="1:17" x14ac:dyDescent="0.2">
      <c r="A3999" s="228">
        <v>840097</v>
      </c>
      <c r="B3999" s="228" t="s">
        <v>3789</v>
      </c>
      <c r="C3999" s="228" t="s">
        <v>4204</v>
      </c>
      <c r="D3999" s="228" t="s">
        <v>3573</v>
      </c>
      <c r="E3999" s="228" t="s">
        <v>4438</v>
      </c>
      <c r="F3999" s="228" t="s">
        <v>87</v>
      </c>
      <c r="G3999" s="228" t="s">
        <v>128</v>
      </c>
      <c r="H3999" s="228">
        <v>0</v>
      </c>
      <c r="I3999" s="228">
        <v>0</v>
      </c>
      <c r="J3999" s="228">
        <v>0</v>
      </c>
      <c r="K3999" s="228">
        <v>0</v>
      </c>
      <c r="L3999" s="231">
        <v>0</v>
      </c>
      <c r="N3999" s="119" t="str">
        <f t="shared" si="189"/>
        <v>840097-MOLME-LXL</v>
      </c>
      <c r="O3999" s="122" t="str">
        <f>IF(B3999="NET","",IF(B3999="","",IFERROR(VLOOKUP(N3999,EAN!$A:$B,2,FALSE),"MANGLER - MÅ OPPDATERE EAN-FANEN")))</f>
        <v>MANGLER - MÅ OPPDATERE EAN-FANEN</v>
      </c>
      <c r="P3999" s="119">
        <f t="shared" si="190"/>
        <v>0</v>
      </c>
      <c r="Q3999" s="119">
        <f t="shared" si="191"/>
        <v>0</v>
      </c>
    </row>
    <row r="4000" spans="1:17" x14ac:dyDescent="0.2">
      <c r="A4000" s="228">
        <v>840097</v>
      </c>
      <c r="B4000" s="228" t="s">
        <v>3789</v>
      </c>
      <c r="C4000" s="228" t="s">
        <v>4204</v>
      </c>
      <c r="D4000" s="228" t="s">
        <v>3674</v>
      </c>
      <c r="E4000" s="228" t="s">
        <v>3675</v>
      </c>
      <c r="F4000" s="228" t="s">
        <v>85</v>
      </c>
      <c r="G4000" s="228" t="s">
        <v>128</v>
      </c>
      <c r="H4000" s="228">
        <v>0</v>
      </c>
      <c r="I4000" s="228">
        <v>0</v>
      </c>
      <c r="J4000" s="228">
        <v>0</v>
      </c>
      <c r="K4000" s="228">
        <v>0</v>
      </c>
      <c r="L4000" s="231">
        <v>0</v>
      </c>
      <c r="N4000" s="119" t="str">
        <f t="shared" si="189"/>
        <v>840097-NACAR-SM</v>
      </c>
      <c r="O4000" s="122" t="str">
        <f>IF(B4000="NET","",IF(B4000="","",IFERROR(VLOOKUP(N4000,EAN!$A:$B,2,FALSE),"MANGLER - MÅ OPPDATERE EAN-FANEN")))</f>
        <v>MANGLER - MÅ OPPDATERE EAN-FANEN</v>
      </c>
      <c r="P4000" s="119">
        <f t="shared" si="190"/>
        <v>0</v>
      </c>
      <c r="Q4000" s="119">
        <f t="shared" si="191"/>
        <v>0</v>
      </c>
    </row>
    <row r="4001" spans="1:17" x14ac:dyDescent="0.2">
      <c r="A4001" s="228">
        <v>840097</v>
      </c>
      <c r="B4001" s="228" t="s">
        <v>3789</v>
      </c>
      <c r="C4001" s="228" t="s">
        <v>4204</v>
      </c>
      <c r="D4001" s="228" t="s">
        <v>3676</v>
      </c>
      <c r="E4001" s="228" t="s">
        <v>3675</v>
      </c>
      <c r="F4001" s="228" t="s">
        <v>86</v>
      </c>
      <c r="G4001" s="228" t="s">
        <v>128</v>
      </c>
      <c r="H4001" s="228">
        <v>0</v>
      </c>
      <c r="I4001" s="228">
        <v>0</v>
      </c>
      <c r="J4001" s="228">
        <v>0</v>
      </c>
      <c r="K4001" s="228">
        <v>0</v>
      </c>
      <c r="L4001" s="231">
        <v>0</v>
      </c>
      <c r="N4001" s="119" t="str">
        <f t="shared" si="189"/>
        <v>840097-NACAR-ML</v>
      </c>
      <c r="O4001" s="122" t="str">
        <f>IF(B4001="NET","",IF(B4001="","",IFERROR(VLOOKUP(N4001,EAN!$A:$B,2,FALSE),"MANGLER - MÅ OPPDATERE EAN-FANEN")))</f>
        <v>MANGLER - MÅ OPPDATERE EAN-FANEN</v>
      </c>
      <c r="P4001" s="119">
        <f t="shared" si="190"/>
        <v>0</v>
      </c>
      <c r="Q4001" s="119">
        <f t="shared" si="191"/>
        <v>0</v>
      </c>
    </row>
    <row r="4002" spans="1:17" x14ac:dyDescent="0.2">
      <c r="A4002" s="228">
        <v>840097</v>
      </c>
      <c r="B4002" s="228" t="s">
        <v>3789</v>
      </c>
      <c r="C4002" s="228" t="s">
        <v>4204</v>
      </c>
      <c r="D4002" s="228" t="s">
        <v>3677</v>
      </c>
      <c r="E4002" s="228" t="s">
        <v>3675</v>
      </c>
      <c r="F4002" s="228" t="s">
        <v>87</v>
      </c>
      <c r="G4002" s="228" t="s">
        <v>128</v>
      </c>
      <c r="H4002" s="228">
        <v>0</v>
      </c>
      <c r="I4002" s="228">
        <v>0</v>
      </c>
      <c r="J4002" s="228">
        <v>0</v>
      </c>
      <c r="K4002" s="228">
        <v>0</v>
      </c>
      <c r="L4002" s="231">
        <v>0</v>
      </c>
      <c r="N4002" s="119" t="str">
        <f t="shared" si="189"/>
        <v>840097-NACAR-LXL</v>
      </c>
      <c r="O4002" s="122" t="str">
        <f>IF(B4002="NET","",IF(B4002="","",IFERROR(VLOOKUP(N4002,EAN!$A:$B,2,FALSE),"MANGLER - MÅ OPPDATERE EAN-FANEN")))</f>
        <v>MANGLER - MÅ OPPDATERE EAN-FANEN</v>
      </c>
      <c r="P4002" s="119">
        <f t="shared" si="190"/>
        <v>0</v>
      </c>
      <c r="Q4002" s="119">
        <f t="shared" si="191"/>
        <v>0</v>
      </c>
    </row>
    <row r="4003" spans="1:17" x14ac:dyDescent="0.2">
      <c r="A4003" s="229">
        <v>840098</v>
      </c>
      <c r="B4003" s="228" t="s">
        <v>248</v>
      </c>
      <c r="C4003" s="228"/>
      <c r="D4003" s="228"/>
      <c r="E4003" s="228"/>
      <c r="F4003" s="228"/>
      <c r="G4003" s="228"/>
      <c r="H4003" s="229">
        <v>202226</v>
      </c>
      <c r="I4003" s="229">
        <v>202227</v>
      </c>
      <c r="J4003" s="229">
        <v>202228</v>
      </c>
      <c r="K4003" s="229">
        <v>202229</v>
      </c>
      <c r="L4003" s="232">
        <v>202234</v>
      </c>
      <c r="N4003" s="119" t="str">
        <f t="shared" si="189"/>
        <v>840098-</v>
      </c>
      <c r="O4003" s="122" t="str">
        <f>IF(B4003="NET","",IF(B4003="","",IFERROR(VLOOKUP(N4003,EAN!$A:$B,2,FALSE),"MANGLER - MÅ OPPDATERE EAN-FANEN")))</f>
        <v/>
      </c>
      <c r="P4003" s="119">
        <f t="shared" si="190"/>
        <v>202226</v>
      </c>
      <c r="Q4003" s="119">
        <f t="shared" si="191"/>
        <v>202234</v>
      </c>
    </row>
    <row r="4004" spans="1:17" x14ac:dyDescent="0.2">
      <c r="A4004" s="228">
        <v>840098</v>
      </c>
      <c r="B4004" s="228" t="s">
        <v>4444</v>
      </c>
      <c r="C4004" s="228" t="s">
        <v>4204</v>
      </c>
      <c r="D4004" s="228" t="s">
        <v>256</v>
      </c>
      <c r="E4004" s="228" t="s">
        <v>241</v>
      </c>
      <c r="F4004" s="228" t="s">
        <v>85</v>
      </c>
      <c r="G4004" s="228" t="s">
        <v>128</v>
      </c>
      <c r="H4004" s="228">
        <v>8</v>
      </c>
      <c r="I4004" s="228">
        <v>8</v>
      </c>
      <c r="J4004" s="228">
        <v>8</v>
      </c>
      <c r="K4004" s="228">
        <v>8</v>
      </c>
      <c r="L4004" s="231">
        <v>8</v>
      </c>
      <c r="N4004" s="119" t="str">
        <f t="shared" si="189"/>
        <v>840098-GSWHT-SM</v>
      </c>
      <c r="O4004" s="122" t="str">
        <f>IF(B4004="NET","",IF(B4004="","",IFERROR(VLOOKUP(N4004,EAN!$A:$B,2,FALSE),"MANGLER - MÅ OPPDATERE EAN-FANEN")))</f>
        <v>MANGLER - MÅ OPPDATERE EAN-FANEN</v>
      </c>
      <c r="P4004" s="119">
        <f t="shared" si="190"/>
        <v>8</v>
      </c>
      <c r="Q4004" s="119">
        <f t="shared" si="191"/>
        <v>8</v>
      </c>
    </row>
    <row r="4005" spans="1:17" x14ac:dyDescent="0.2">
      <c r="A4005" s="228">
        <v>840098</v>
      </c>
      <c r="B4005" s="228" t="s">
        <v>4444</v>
      </c>
      <c r="C4005" s="228" t="s">
        <v>4204</v>
      </c>
      <c r="D4005" s="228" t="s">
        <v>257</v>
      </c>
      <c r="E4005" s="228" t="s">
        <v>241</v>
      </c>
      <c r="F4005" s="228" t="s">
        <v>86</v>
      </c>
      <c r="G4005" s="228" t="s">
        <v>128</v>
      </c>
      <c r="H4005" s="228">
        <v>24</v>
      </c>
      <c r="I4005" s="228">
        <v>24</v>
      </c>
      <c r="J4005" s="228">
        <v>24</v>
      </c>
      <c r="K4005" s="228">
        <v>24</v>
      </c>
      <c r="L4005" s="231">
        <v>24</v>
      </c>
      <c r="N4005" s="119" t="str">
        <f t="shared" si="189"/>
        <v>840098-GSWHT-ML</v>
      </c>
      <c r="O4005" s="122" t="str">
        <f>IF(B4005="NET","",IF(B4005="","",IFERROR(VLOOKUP(N4005,EAN!$A:$B,2,FALSE),"MANGLER - MÅ OPPDATERE EAN-FANEN")))</f>
        <v>MANGLER - MÅ OPPDATERE EAN-FANEN</v>
      </c>
      <c r="P4005" s="119">
        <f t="shared" si="190"/>
        <v>24</v>
      </c>
      <c r="Q4005" s="119">
        <f t="shared" si="191"/>
        <v>24</v>
      </c>
    </row>
    <row r="4006" spans="1:17" x14ac:dyDescent="0.2">
      <c r="A4006" s="228">
        <v>840098</v>
      </c>
      <c r="B4006" s="228" t="s">
        <v>4444</v>
      </c>
      <c r="C4006" s="228" t="s">
        <v>4204</v>
      </c>
      <c r="D4006" s="228" t="s">
        <v>258</v>
      </c>
      <c r="E4006" s="228" t="s">
        <v>241</v>
      </c>
      <c r="F4006" s="228" t="s">
        <v>87</v>
      </c>
      <c r="G4006" s="228" t="s">
        <v>128</v>
      </c>
      <c r="H4006" s="228">
        <v>7</v>
      </c>
      <c r="I4006" s="228">
        <v>7</v>
      </c>
      <c r="J4006" s="228">
        <v>7</v>
      </c>
      <c r="K4006" s="228">
        <v>7</v>
      </c>
      <c r="L4006" s="231">
        <v>7</v>
      </c>
      <c r="N4006" s="119" t="str">
        <f t="shared" si="189"/>
        <v>840098-GSWHT-LXL</v>
      </c>
      <c r="O4006" s="122" t="str">
        <f>IF(B4006="NET","",IF(B4006="","",IFERROR(VLOOKUP(N4006,EAN!$A:$B,2,FALSE),"MANGLER - MÅ OPPDATERE EAN-FANEN")))</f>
        <v>MANGLER - MÅ OPPDATERE EAN-FANEN</v>
      </c>
      <c r="P4006" s="119">
        <f t="shared" si="190"/>
        <v>7</v>
      </c>
      <c r="Q4006" s="119">
        <f t="shared" si="191"/>
        <v>7</v>
      </c>
    </row>
    <row r="4007" spans="1:17" x14ac:dyDescent="0.2">
      <c r="A4007" s="228">
        <v>840098</v>
      </c>
      <c r="B4007" s="228" t="s">
        <v>4444</v>
      </c>
      <c r="C4007" s="228" t="s">
        <v>4204</v>
      </c>
      <c r="D4007" s="228" t="s">
        <v>3790</v>
      </c>
      <c r="E4007" s="228" t="s">
        <v>4445</v>
      </c>
      <c r="F4007" s="228" t="s">
        <v>85</v>
      </c>
      <c r="G4007" s="228" t="s">
        <v>128</v>
      </c>
      <c r="H4007" s="228">
        <v>0</v>
      </c>
      <c r="I4007" s="228">
        <v>0</v>
      </c>
      <c r="J4007" s="228">
        <v>0</v>
      </c>
      <c r="K4007" s="228">
        <v>0</v>
      </c>
      <c r="L4007" s="231">
        <v>0</v>
      </c>
      <c r="N4007" s="119" t="str">
        <f t="shared" si="189"/>
        <v>840098-MAPIM-SM</v>
      </c>
      <c r="O4007" s="122" t="str">
        <f>IF(B4007="NET","",IF(B4007="","",IFERROR(VLOOKUP(N4007,EAN!$A:$B,2,FALSE),"MANGLER - MÅ OPPDATERE EAN-FANEN")))</f>
        <v>MANGLER - MÅ OPPDATERE EAN-FANEN</v>
      </c>
      <c r="P4007" s="119">
        <f t="shared" si="190"/>
        <v>0</v>
      </c>
      <c r="Q4007" s="119">
        <f t="shared" si="191"/>
        <v>0</v>
      </c>
    </row>
    <row r="4008" spans="1:17" x14ac:dyDescent="0.2">
      <c r="A4008" s="228">
        <v>840098</v>
      </c>
      <c r="B4008" s="228" t="s">
        <v>4444</v>
      </c>
      <c r="C4008" s="228" t="s">
        <v>4204</v>
      </c>
      <c r="D4008" s="228" t="s">
        <v>3791</v>
      </c>
      <c r="E4008" s="228" t="s">
        <v>4445</v>
      </c>
      <c r="F4008" s="228" t="s">
        <v>86</v>
      </c>
      <c r="G4008" s="228" t="s">
        <v>128</v>
      </c>
      <c r="H4008" s="228">
        <v>0</v>
      </c>
      <c r="I4008" s="228">
        <v>0</v>
      </c>
      <c r="J4008" s="228">
        <v>0</v>
      </c>
      <c r="K4008" s="228">
        <v>0</v>
      </c>
      <c r="L4008" s="231">
        <v>0</v>
      </c>
      <c r="N4008" s="119" t="str">
        <f t="shared" si="189"/>
        <v>840098-MAPIM-ML</v>
      </c>
      <c r="O4008" s="122" t="str">
        <f>IF(B4008="NET","",IF(B4008="","",IFERROR(VLOOKUP(N4008,EAN!$A:$B,2,FALSE),"MANGLER - MÅ OPPDATERE EAN-FANEN")))</f>
        <v>MANGLER - MÅ OPPDATERE EAN-FANEN</v>
      </c>
      <c r="P4008" s="119">
        <f t="shared" si="190"/>
        <v>0</v>
      </c>
      <c r="Q4008" s="119">
        <f t="shared" si="191"/>
        <v>0</v>
      </c>
    </row>
    <row r="4009" spans="1:17" x14ac:dyDescent="0.2">
      <c r="A4009" s="228">
        <v>840098</v>
      </c>
      <c r="B4009" s="228" t="s">
        <v>4444</v>
      </c>
      <c r="C4009" s="228" t="s">
        <v>4204</v>
      </c>
      <c r="D4009" s="228" t="s">
        <v>3792</v>
      </c>
      <c r="E4009" s="228" t="s">
        <v>4445</v>
      </c>
      <c r="F4009" s="228" t="s">
        <v>87</v>
      </c>
      <c r="G4009" s="228" t="s">
        <v>128</v>
      </c>
      <c r="H4009" s="228">
        <v>0</v>
      </c>
      <c r="I4009" s="228">
        <v>0</v>
      </c>
      <c r="J4009" s="228">
        <v>0</v>
      </c>
      <c r="K4009" s="228">
        <v>0</v>
      </c>
      <c r="L4009" s="231">
        <v>0</v>
      </c>
      <c r="N4009" s="119" t="str">
        <f t="shared" si="189"/>
        <v>840098-MAPIM-LXL</v>
      </c>
      <c r="O4009" s="122" t="str">
        <f>IF(B4009="NET","",IF(B4009="","",IFERROR(VLOOKUP(N4009,EAN!$A:$B,2,FALSE),"MANGLER - MÅ OPPDATERE EAN-FANEN")))</f>
        <v>MANGLER - MÅ OPPDATERE EAN-FANEN</v>
      </c>
      <c r="P4009" s="119">
        <f t="shared" si="190"/>
        <v>0</v>
      </c>
      <c r="Q4009" s="119">
        <f t="shared" si="191"/>
        <v>0</v>
      </c>
    </row>
    <row r="4010" spans="1:17" x14ac:dyDescent="0.2">
      <c r="A4010" s="229">
        <v>840099</v>
      </c>
      <c r="B4010" s="228" t="s">
        <v>248</v>
      </c>
      <c r="C4010" s="228"/>
      <c r="D4010" s="228"/>
      <c r="E4010" s="228"/>
      <c r="F4010" s="228"/>
      <c r="G4010" s="228"/>
      <c r="H4010" s="229">
        <v>202226</v>
      </c>
      <c r="I4010" s="229">
        <v>202227</v>
      </c>
      <c r="J4010" s="229">
        <v>202228</v>
      </c>
      <c r="K4010" s="229">
        <v>202229</v>
      </c>
      <c r="L4010" s="232">
        <v>202234</v>
      </c>
      <c r="N4010" s="119" t="str">
        <f t="shared" si="189"/>
        <v>840099-</v>
      </c>
      <c r="O4010" s="122" t="str">
        <f>IF(B4010="NET","",IF(B4010="","",IFERROR(VLOOKUP(N4010,EAN!$A:$B,2,FALSE),"MANGLER - MÅ OPPDATERE EAN-FANEN")))</f>
        <v/>
      </c>
      <c r="P4010" s="119">
        <f t="shared" si="190"/>
        <v>202226</v>
      </c>
      <c r="Q4010" s="119">
        <f t="shared" si="191"/>
        <v>202234</v>
      </c>
    </row>
    <row r="4011" spans="1:17" x14ac:dyDescent="0.2">
      <c r="A4011" s="229">
        <v>840100</v>
      </c>
      <c r="B4011" s="228" t="s">
        <v>248</v>
      </c>
      <c r="C4011" s="228"/>
      <c r="D4011" s="228"/>
      <c r="E4011" s="228"/>
      <c r="F4011" s="228"/>
      <c r="G4011" s="228"/>
      <c r="H4011" s="229">
        <v>202226</v>
      </c>
      <c r="I4011" s="229">
        <v>202227</v>
      </c>
      <c r="J4011" s="229">
        <v>202228</v>
      </c>
      <c r="K4011" s="229">
        <v>202229</v>
      </c>
      <c r="L4011" s="232">
        <v>202234</v>
      </c>
      <c r="N4011" s="119" t="str">
        <f t="shared" si="189"/>
        <v>840100-</v>
      </c>
      <c r="O4011" s="122" t="str">
        <f>IF(B4011="NET","",IF(B4011="","",IFERROR(VLOOKUP(N4011,EAN!$A:$B,2,FALSE),"MANGLER - MÅ OPPDATERE EAN-FANEN")))</f>
        <v/>
      </c>
      <c r="P4011" s="119">
        <f t="shared" si="190"/>
        <v>202226</v>
      </c>
      <c r="Q4011" s="119">
        <f t="shared" si="191"/>
        <v>202234</v>
      </c>
    </row>
    <row r="4012" spans="1:17" x14ac:dyDescent="0.2">
      <c r="A4012" s="228">
        <v>840100</v>
      </c>
      <c r="B4012" s="228" t="s">
        <v>4446</v>
      </c>
      <c r="C4012" s="228" t="s">
        <v>4204</v>
      </c>
      <c r="D4012" s="228" t="s">
        <v>3793</v>
      </c>
      <c r="E4012" s="228" t="s">
        <v>3794</v>
      </c>
      <c r="F4012" s="228" t="s">
        <v>85</v>
      </c>
      <c r="G4012" s="228" t="s">
        <v>128</v>
      </c>
      <c r="H4012" s="228">
        <v>66</v>
      </c>
      <c r="I4012" s="228">
        <v>66</v>
      </c>
      <c r="J4012" s="228">
        <v>66</v>
      </c>
      <c r="K4012" s="228">
        <v>66</v>
      </c>
      <c r="L4012" s="231">
        <v>66</v>
      </c>
      <c r="N4012" s="119" t="str">
        <f t="shared" si="189"/>
        <v>840100-JT001-SM</v>
      </c>
      <c r="O4012" s="122" t="str">
        <f>IF(B4012="NET","",IF(B4012="","",IFERROR(VLOOKUP(N4012,EAN!$A:$B,2,FALSE),"MANGLER - MÅ OPPDATERE EAN-FANEN")))</f>
        <v>MANGLER - MÅ OPPDATERE EAN-FANEN</v>
      </c>
      <c r="P4012" s="119">
        <f t="shared" si="190"/>
        <v>66</v>
      </c>
      <c r="Q4012" s="119">
        <f t="shared" si="191"/>
        <v>66</v>
      </c>
    </row>
    <row r="4013" spans="1:17" x14ac:dyDescent="0.2">
      <c r="A4013" s="228">
        <v>840100</v>
      </c>
      <c r="B4013" s="228" t="s">
        <v>4446</v>
      </c>
      <c r="C4013" s="228" t="s">
        <v>4204</v>
      </c>
      <c r="D4013" s="228" t="s">
        <v>3795</v>
      </c>
      <c r="E4013" s="228" t="s">
        <v>3794</v>
      </c>
      <c r="F4013" s="228" t="s">
        <v>86</v>
      </c>
      <c r="G4013" s="228" t="s">
        <v>128</v>
      </c>
      <c r="H4013" s="228">
        <v>190</v>
      </c>
      <c r="I4013" s="228">
        <v>190</v>
      </c>
      <c r="J4013" s="228">
        <v>190</v>
      </c>
      <c r="K4013" s="228">
        <v>190</v>
      </c>
      <c r="L4013" s="231">
        <v>190</v>
      </c>
      <c r="N4013" s="119" t="str">
        <f t="shared" si="189"/>
        <v>840100-JT001-ML</v>
      </c>
      <c r="O4013" s="122" t="str">
        <f>IF(B4013="NET","",IF(B4013="","",IFERROR(VLOOKUP(N4013,EAN!$A:$B,2,FALSE),"MANGLER - MÅ OPPDATERE EAN-FANEN")))</f>
        <v>MANGLER - MÅ OPPDATERE EAN-FANEN</v>
      </c>
      <c r="P4013" s="119">
        <f t="shared" si="190"/>
        <v>190</v>
      </c>
      <c r="Q4013" s="119">
        <f t="shared" si="191"/>
        <v>190</v>
      </c>
    </row>
    <row r="4014" spans="1:17" x14ac:dyDescent="0.2">
      <c r="A4014" s="228">
        <v>840100</v>
      </c>
      <c r="B4014" s="228" t="s">
        <v>4446</v>
      </c>
      <c r="C4014" s="228" t="s">
        <v>4204</v>
      </c>
      <c r="D4014" s="228" t="s">
        <v>3796</v>
      </c>
      <c r="E4014" s="228" t="s">
        <v>3794</v>
      </c>
      <c r="F4014" s="228" t="s">
        <v>87</v>
      </c>
      <c r="G4014" s="228" t="s">
        <v>128</v>
      </c>
      <c r="H4014" s="228">
        <v>131</v>
      </c>
      <c r="I4014" s="228">
        <v>131</v>
      </c>
      <c r="J4014" s="228">
        <v>131</v>
      </c>
      <c r="K4014" s="228">
        <v>131</v>
      </c>
      <c r="L4014" s="231">
        <v>131</v>
      </c>
      <c r="N4014" s="119" t="str">
        <f t="shared" si="189"/>
        <v>840100-JT001-LXL</v>
      </c>
      <c r="O4014" s="122" t="str">
        <f>IF(B4014="NET","",IF(B4014="","",IFERROR(VLOOKUP(N4014,EAN!$A:$B,2,FALSE),"MANGLER - MÅ OPPDATERE EAN-FANEN")))</f>
        <v>MANGLER - MÅ OPPDATERE EAN-FANEN</v>
      </c>
      <c r="P4014" s="119">
        <f t="shared" si="190"/>
        <v>131</v>
      </c>
      <c r="Q4014" s="119">
        <f t="shared" si="191"/>
        <v>131</v>
      </c>
    </row>
    <row r="4015" spans="1:17" x14ac:dyDescent="0.2">
      <c r="A4015" s="229">
        <v>840101</v>
      </c>
      <c r="B4015" s="228" t="s">
        <v>248</v>
      </c>
      <c r="C4015" s="228"/>
      <c r="D4015" s="228"/>
      <c r="E4015" s="228"/>
      <c r="F4015" s="228"/>
      <c r="G4015" s="228"/>
      <c r="H4015" s="229">
        <v>202226</v>
      </c>
      <c r="I4015" s="229">
        <v>202227</v>
      </c>
      <c r="J4015" s="229">
        <v>202228</v>
      </c>
      <c r="K4015" s="229">
        <v>202229</v>
      </c>
      <c r="L4015" s="232">
        <v>202234</v>
      </c>
      <c r="N4015" s="119" t="str">
        <f t="shared" si="189"/>
        <v>840101-</v>
      </c>
      <c r="O4015" s="122" t="str">
        <f>IF(B4015="NET","",IF(B4015="","",IFERROR(VLOOKUP(N4015,EAN!$A:$B,2,FALSE),"MANGLER - MÅ OPPDATERE EAN-FANEN")))</f>
        <v/>
      </c>
      <c r="P4015" s="119">
        <f t="shared" si="190"/>
        <v>202226</v>
      </c>
      <c r="Q4015" s="119">
        <f t="shared" si="191"/>
        <v>202234</v>
      </c>
    </row>
    <row r="4016" spans="1:17" x14ac:dyDescent="0.2">
      <c r="A4016" s="228">
        <v>840101</v>
      </c>
      <c r="B4016" s="228" t="s">
        <v>4266</v>
      </c>
      <c r="C4016" s="228" t="s">
        <v>4204</v>
      </c>
      <c r="D4016" s="228" t="s">
        <v>3768</v>
      </c>
      <c r="E4016" s="228" t="s">
        <v>3769</v>
      </c>
      <c r="F4016" s="228" t="s">
        <v>85</v>
      </c>
      <c r="G4016" s="228" t="s">
        <v>128</v>
      </c>
      <c r="H4016" s="228">
        <v>0</v>
      </c>
      <c r="I4016" s="228">
        <v>0</v>
      </c>
      <c r="J4016" s="228">
        <v>0</v>
      </c>
      <c r="K4016" s="228">
        <v>0</v>
      </c>
      <c r="L4016" s="231">
        <v>0</v>
      </c>
      <c r="N4016" s="119" t="str">
        <f t="shared" si="189"/>
        <v>840101-SNWHT-SM</v>
      </c>
      <c r="O4016" s="122" t="str">
        <f>IF(B4016="NET","",IF(B4016="","",IFERROR(VLOOKUP(N4016,EAN!$A:$B,2,FALSE),"MANGLER - MÅ OPPDATERE EAN-FANEN")))</f>
        <v>MANGLER - MÅ OPPDATERE EAN-FANEN</v>
      </c>
      <c r="P4016" s="119">
        <f t="shared" si="190"/>
        <v>0</v>
      </c>
      <c r="Q4016" s="119">
        <f t="shared" si="191"/>
        <v>0</v>
      </c>
    </row>
    <row r="4017" spans="1:17" x14ac:dyDescent="0.2">
      <c r="A4017" s="228">
        <v>840101</v>
      </c>
      <c r="B4017" s="228" t="s">
        <v>4266</v>
      </c>
      <c r="C4017" s="228" t="s">
        <v>4204</v>
      </c>
      <c r="D4017" s="228" t="s">
        <v>3770</v>
      </c>
      <c r="E4017" s="228" t="s">
        <v>3769</v>
      </c>
      <c r="F4017" s="228" t="s">
        <v>86</v>
      </c>
      <c r="G4017" s="228" t="s">
        <v>128</v>
      </c>
      <c r="H4017" s="228">
        <v>0</v>
      </c>
      <c r="I4017" s="228">
        <v>0</v>
      </c>
      <c r="J4017" s="228">
        <v>0</v>
      </c>
      <c r="K4017" s="228">
        <v>0</v>
      </c>
      <c r="L4017" s="231">
        <v>0</v>
      </c>
      <c r="N4017" s="119" t="str">
        <f t="shared" si="189"/>
        <v>840101-SNWHT-ML</v>
      </c>
      <c r="O4017" s="122" t="str">
        <f>IF(B4017="NET","",IF(B4017="","",IFERROR(VLOOKUP(N4017,EAN!$A:$B,2,FALSE),"MANGLER - MÅ OPPDATERE EAN-FANEN")))</f>
        <v>MANGLER - MÅ OPPDATERE EAN-FANEN</v>
      </c>
      <c r="P4017" s="119">
        <f t="shared" si="190"/>
        <v>0</v>
      </c>
      <c r="Q4017" s="119">
        <f t="shared" si="191"/>
        <v>0</v>
      </c>
    </row>
    <row r="4018" spans="1:17" x14ac:dyDescent="0.2">
      <c r="A4018" s="228">
        <v>840101</v>
      </c>
      <c r="B4018" s="228" t="s">
        <v>4266</v>
      </c>
      <c r="C4018" s="228" t="s">
        <v>4204</v>
      </c>
      <c r="D4018" s="228" t="s">
        <v>3771</v>
      </c>
      <c r="E4018" s="228" t="s">
        <v>3769</v>
      </c>
      <c r="F4018" s="228" t="s">
        <v>87</v>
      </c>
      <c r="G4018" s="228" t="s">
        <v>128</v>
      </c>
      <c r="H4018" s="228">
        <v>0</v>
      </c>
      <c r="I4018" s="228">
        <v>0</v>
      </c>
      <c r="J4018" s="228">
        <v>0</v>
      </c>
      <c r="K4018" s="228">
        <v>0</v>
      </c>
      <c r="L4018" s="231">
        <v>0</v>
      </c>
      <c r="N4018" s="119" t="str">
        <f t="shared" si="189"/>
        <v>840101-SNWHT-LXL</v>
      </c>
      <c r="O4018" s="122" t="str">
        <f>IF(B4018="NET","",IF(B4018="","",IFERROR(VLOOKUP(N4018,EAN!$A:$B,2,FALSE),"MANGLER - MÅ OPPDATERE EAN-FANEN")))</f>
        <v>MANGLER - MÅ OPPDATERE EAN-FANEN</v>
      </c>
      <c r="P4018" s="119">
        <f t="shared" si="190"/>
        <v>0</v>
      </c>
      <c r="Q4018" s="119">
        <f t="shared" si="191"/>
        <v>0</v>
      </c>
    </row>
    <row r="4019" spans="1:17" x14ac:dyDescent="0.2">
      <c r="A4019" s="229">
        <v>840102</v>
      </c>
      <c r="B4019" s="228" t="s">
        <v>248</v>
      </c>
      <c r="C4019" s="228"/>
      <c r="D4019" s="228"/>
      <c r="E4019" s="228"/>
      <c r="F4019" s="228"/>
      <c r="G4019" s="228"/>
      <c r="H4019" s="229">
        <v>202226</v>
      </c>
      <c r="I4019" s="229">
        <v>202227</v>
      </c>
      <c r="J4019" s="229">
        <v>202228</v>
      </c>
      <c r="K4019" s="229">
        <v>202229</v>
      </c>
      <c r="L4019" s="232">
        <v>202234</v>
      </c>
      <c r="N4019" s="119" t="str">
        <f t="shared" si="189"/>
        <v>840102-</v>
      </c>
      <c r="O4019" s="122" t="str">
        <f>IF(B4019="NET","",IF(B4019="","",IFERROR(VLOOKUP(N4019,EAN!$A:$B,2,FALSE),"MANGLER - MÅ OPPDATERE EAN-FANEN")))</f>
        <v/>
      </c>
      <c r="P4019" s="119">
        <f t="shared" si="190"/>
        <v>202226</v>
      </c>
      <c r="Q4019" s="119">
        <f t="shared" si="191"/>
        <v>202234</v>
      </c>
    </row>
    <row r="4020" spans="1:17" x14ac:dyDescent="0.2">
      <c r="A4020" s="228">
        <v>840102</v>
      </c>
      <c r="B4020" s="228" t="s">
        <v>3797</v>
      </c>
      <c r="C4020" s="228" t="s">
        <v>4204</v>
      </c>
      <c r="D4020" s="228" t="s">
        <v>2370</v>
      </c>
      <c r="E4020" s="228" t="s">
        <v>3063</v>
      </c>
      <c r="F4020" s="228" t="s">
        <v>85</v>
      </c>
      <c r="G4020" s="228" t="s">
        <v>128</v>
      </c>
      <c r="H4020" s="228">
        <v>0</v>
      </c>
      <c r="I4020" s="228">
        <v>0</v>
      </c>
      <c r="J4020" s="228">
        <v>0</v>
      </c>
      <c r="K4020" s="228">
        <v>0</v>
      </c>
      <c r="L4020" s="231">
        <v>0</v>
      </c>
      <c r="N4020" s="119" t="str">
        <f t="shared" si="189"/>
        <v>840102-DPUMC-SM</v>
      </c>
      <c r="O4020" s="122" t="str">
        <f>IF(B4020="NET","",IF(B4020="","",IFERROR(VLOOKUP(N4020,EAN!$A:$B,2,FALSE),"MANGLER - MÅ OPPDATERE EAN-FANEN")))</f>
        <v>MANGLER - MÅ OPPDATERE EAN-FANEN</v>
      </c>
      <c r="P4020" s="119">
        <f t="shared" si="190"/>
        <v>0</v>
      </c>
      <c r="Q4020" s="119">
        <f t="shared" si="191"/>
        <v>0</v>
      </c>
    </row>
    <row r="4021" spans="1:17" x14ac:dyDescent="0.2">
      <c r="A4021" s="228">
        <v>840102</v>
      </c>
      <c r="B4021" s="228" t="s">
        <v>3797</v>
      </c>
      <c r="C4021" s="228" t="s">
        <v>4204</v>
      </c>
      <c r="D4021" s="228" t="s">
        <v>2371</v>
      </c>
      <c r="E4021" s="228" t="s">
        <v>3063</v>
      </c>
      <c r="F4021" s="228" t="s">
        <v>86</v>
      </c>
      <c r="G4021" s="228" t="s">
        <v>128</v>
      </c>
      <c r="H4021" s="228">
        <v>0</v>
      </c>
      <c r="I4021" s="228">
        <v>0</v>
      </c>
      <c r="J4021" s="228">
        <v>0</v>
      </c>
      <c r="K4021" s="228">
        <v>0</v>
      </c>
      <c r="L4021" s="231">
        <v>0</v>
      </c>
      <c r="N4021" s="119" t="str">
        <f t="shared" si="189"/>
        <v>840102-DPUMC-ML</v>
      </c>
      <c r="O4021" s="122" t="str">
        <f>IF(B4021="NET","",IF(B4021="","",IFERROR(VLOOKUP(N4021,EAN!$A:$B,2,FALSE),"MANGLER - MÅ OPPDATERE EAN-FANEN")))</f>
        <v>MANGLER - MÅ OPPDATERE EAN-FANEN</v>
      </c>
      <c r="P4021" s="119">
        <f t="shared" si="190"/>
        <v>0</v>
      </c>
      <c r="Q4021" s="119">
        <f t="shared" si="191"/>
        <v>0</v>
      </c>
    </row>
    <row r="4022" spans="1:17" x14ac:dyDescent="0.2">
      <c r="A4022" s="228">
        <v>840102</v>
      </c>
      <c r="B4022" s="228" t="s">
        <v>3797</v>
      </c>
      <c r="C4022" s="228" t="s">
        <v>4204</v>
      </c>
      <c r="D4022" s="228" t="s">
        <v>2372</v>
      </c>
      <c r="E4022" s="228" t="s">
        <v>3063</v>
      </c>
      <c r="F4022" s="228" t="s">
        <v>87</v>
      </c>
      <c r="G4022" s="228" t="s">
        <v>128</v>
      </c>
      <c r="H4022" s="228">
        <v>0</v>
      </c>
      <c r="I4022" s="228">
        <v>0</v>
      </c>
      <c r="J4022" s="228">
        <v>0</v>
      </c>
      <c r="K4022" s="228">
        <v>0</v>
      </c>
      <c r="L4022" s="231">
        <v>0</v>
      </c>
      <c r="N4022" s="119" t="str">
        <f t="shared" si="189"/>
        <v>840102-DPUMC-LXL</v>
      </c>
      <c r="O4022" s="122" t="str">
        <f>IF(B4022="NET","",IF(B4022="","",IFERROR(VLOOKUP(N4022,EAN!$A:$B,2,FALSE),"MANGLER - MÅ OPPDATERE EAN-FANEN")))</f>
        <v>MANGLER - MÅ OPPDATERE EAN-FANEN</v>
      </c>
      <c r="P4022" s="119">
        <f t="shared" si="190"/>
        <v>0</v>
      </c>
      <c r="Q4022" s="119">
        <f t="shared" si="191"/>
        <v>0</v>
      </c>
    </row>
    <row r="4023" spans="1:17" x14ac:dyDescent="0.2">
      <c r="A4023" s="228">
        <v>840102</v>
      </c>
      <c r="B4023" s="228" t="s">
        <v>3797</v>
      </c>
      <c r="C4023" s="228" t="s">
        <v>4204</v>
      </c>
      <c r="D4023" s="228" t="s">
        <v>249</v>
      </c>
      <c r="E4023" s="228" t="s">
        <v>240</v>
      </c>
      <c r="F4023" s="228" t="s">
        <v>85</v>
      </c>
      <c r="G4023" s="228" t="s">
        <v>128</v>
      </c>
      <c r="H4023" s="228">
        <v>0</v>
      </c>
      <c r="I4023" s="228">
        <v>0</v>
      </c>
      <c r="J4023" s="228">
        <v>0</v>
      </c>
      <c r="K4023" s="228">
        <v>0</v>
      </c>
      <c r="L4023" s="231">
        <v>0</v>
      </c>
      <c r="N4023" s="119" t="str">
        <f t="shared" si="189"/>
        <v>840102-DTBLK-SM</v>
      </c>
      <c r="O4023" s="122" t="str">
        <f>IF(B4023="NET","",IF(B4023="","",IFERROR(VLOOKUP(N4023,EAN!$A:$B,2,FALSE),"MANGLER - MÅ OPPDATERE EAN-FANEN")))</f>
        <v>MANGLER - MÅ OPPDATERE EAN-FANEN</v>
      </c>
      <c r="P4023" s="119">
        <f t="shared" si="190"/>
        <v>0</v>
      </c>
      <c r="Q4023" s="119">
        <f t="shared" si="191"/>
        <v>0</v>
      </c>
    </row>
    <row r="4024" spans="1:17" x14ac:dyDescent="0.2">
      <c r="A4024" s="228">
        <v>840102</v>
      </c>
      <c r="B4024" s="228" t="s">
        <v>3797</v>
      </c>
      <c r="C4024" s="228" t="s">
        <v>4204</v>
      </c>
      <c r="D4024" s="228" t="s">
        <v>250</v>
      </c>
      <c r="E4024" s="228" t="s">
        <v>240</v>
      </c>
      <c r="F4024" s="228" t="s">
        <v>86</v>
      </c>
      <c r="G4024" s="228" t="s">
        <v>128</v>
      </c>
      <c r="H4024" s="228">
        <v>0</v>
      </c>
      <c r="I4024" s="228">
        <v>0</v>
      </c>
      <c r="J4024" s="228">
        <v>0</v>
      </c>
      <c r="K4024" s="228">
        <v>0</v>
      </c>
      <c r="L4024" s="231">
        <v>0</v>
      </c>
      <c r="N4024" s="119" t="str">
        <f t="shared" si="189"/>
        <v>840102-DTBLK-ML</v>
      </c>
      <c r="O4024" s="122" t="str">
        <f>IF(B4024="NET","",IF(B4024="","",IFERROR(VLOOKUP(N4024,EAN!$A:$B,2,FALSE),"MANGLER - MÅ OPPDATERE EAN-FANEN")))</f>
        <v>MANGLER - MÅ OPPDATERE EAN-FANEN</v>
      </c>
      <c r="P4024" s="119">
        <f t="shared" si="190"/>
        <v>0</v>
      </c>
      <c r="Q4024" s="119">
        <f t="shared" si="191"/>
        <v>0</v>
      </c>
    </row>
    <row r="4025" spans="1:17" x14ac:dyDescent="0.2">
      <c r="A4025" s="228">
        <v>840102</v>
      </c>
      <c r="B4025" s="228" t="s">
        <v>3797</v>
      </c>
      <c r="C4025" s="228" t="s">
        <v>4204</v>
      </c>
      <c r="D4025" s="228" t="s">
        <v>251</v>
      </c>
      <c r="E4025" s="228" t="s">
        <v>240</v>
      </c>
      <c r="F4025" s="228" t="s">
        <v>87</v>
      </c>
      <c r="G4025" s="228" t="s">
        <v>128</v>
      </c>
      <c r="H4025" s="228">
        <v>0</v>
      </c>
      <c r="I4025" s="228">
        <v>0</v>
      </c>
      <c r="J4025" s="228">
        <v>0</v>
      </c>
      <c r="K4025" s="228">
        <v>0</v>
      </c>
      <c r="L4025" s="231">
        <v>0</v>
      </c>
      <c r="N4025" s="119" t="str">
        <f t="shared" ref="N4025:N4088" si="192">CONCATENATE(A4025,"-",D4025)</f>
        <v>840102-DTBLK-LXL</v>
      </c>
      <c r="O4025" s="122" t="str">
        <f>IF(B4025="NET","",IF(B4025="","",IFERROR(VLOOKUP(N4025,EAN!$A:$B,2,FALSE),"MANGLER - MÅ OPPDATERE EAN-FANEN")))</f>
        <v>MANGLER - MÅ OPPDATERE EAN-FANEN</v>
      </c>
      <c r="P4025" s="119">
        <f t="shared" ref="P4025:P4088" si="193">H4025</f>
        <v>0</v>
      </c>
      <c r="Q4025" s="119">
        <f t="shared" ref="Q4025:Q4088" si="194">L4025</f>
        <v>0</v>
      </c>
    </row>
    <row r="4026" spans="1:17" x14ac:dyDescent="0.2">
      <c r="A4026" s="228">
        <v>840102</v>
      </c>
      <c r="B4026" s="228" t="s">
        <v>3797</v>
      </c>
      <c r="C4026" s="228" t="s">
        <v>4204</v>
      </c>
      <c r="D4026" s="228" t="s">
        <v>256</v>
      </c>
      <c r="E4026" s="228" t="s">
        <v>241</v>
      </c>
      <c r="F4026" s="228" t="s">
        <v>85</v>
      </c>
      <c r="G4026" s="228" t="s">
        <v>128</v>
      </c>
      <c r="H4026" s="228">
        <v>0</v>
      </c>
      <c r="I4026" s="228">
        <v>0</v>
      </c>
      <c r="J4026" s="228">
        <v>0</v>
      </c>
      <c r="K4026" s="228">
        <v>0</v>
      </c>
      <c r="L4026" s="231">
        <v>0</v>
      </c>
      <c r="N4026" s="119" t="str">
        <f t="shared" si="192"/>
        <v>840102-GSWHT-SM</v>
      </c>
      <c r="O4026" s="122" t="str">
        <f>IF(B4026="NET","",IF(B4026="","",IFERROR(VLOOKUP(N4026,EAN!$A:$B,2,FALSE),"MANGLER - MÅ OPPDATERE EAN-FANEN")))</f>
        <v>MANGLER - MÅ OPPDATERE EAN-FANEN</v>
      </c>
      <c r="P4026" s="119">
        <f t="shared" si="193"/>
        <v>0</v>
      </c>
      <c r="Q4026" s="119">
        <f t="shared" si="194"/>
        <v>0</v>
      </c>
    </row>
    <row r="4027" spans="1:17" x14ac:dyDescent="0.2">
      <c r="A4027" s="228">
        <v>840102</v>
      </c>
      <c r="B4027" s="228" t="s">
        <v>3797</v>
      </c>
      <c r="C4027" s="228" t="s">
        <v>4204</v>
      </c>
      <c r="D4027" s="228" t="s">
        <v>257</v>
      </c>
      <c r="E4027" s="228" t="s">
        <v>241</v>
      </c>
      <c r="F4027" s="228" t="s">
        <v>86</v>
      </c>
      <c r="G4027" s="228" t="s">
        <v>128</v>
      </c>
      <c r="H4027" s="228">
        <v>0</v>
      </c>
      <c r="I4027" s="228">
        <v>0</v>
      </c>
      <c r="J4027" s="228">
        <v>0</v>
      </c>
      <c r="K4027" s="228">
        <v>0</v>
      </c>
      <c r="L4027" s="231">
        <v>0</v>
      </c>
      <c r="N4027" s="119" t="str">
        <f t="shared" si="192"/>
        <v>840102-GSWHT-ML</v>
      </c>
      <c r="O4027" s="122" t="str">
        <f>IF(B4027="NET","",IF(B4027="","",IFERROR(VLOOKUP(N4027,EAN!$A:$B,2,FALSE),"MANGLER - MÅ OPPDATERE EAN-FANEN")))</f>
        <v>MANGLER - MÅ OPPDATERE EAN-FANEN</v>
      </c>
      <c r="P4027" s="119">
        <f t="shared" si="193"/>
        <v>0</v>
      </c>
      <c r="Q4027" s="119">
        <f t="shared" si="194"/>
        <v>0</v>
      </c>
    </row>
    <row r="4028" spans="1:17" x14ac:dyDescent="0.2">
      <c r="A4028" s="228">
        <v>840102</v>
      </c>
      <c r="B4028" s="228" t="s">
        <v>3797</v>
      </c>
      <c r="C4028" s="228" t="s">
        <v>4204</v>
      </c>
      <c r="D4028" s="228" t="s">
        <v>258</v>
      </c>
      <c r="E4028" s="228" t="s">
        <v>241</v>
      </c>
      <c r="F4028" s="228" t="s">
        <v>87</v>
      </c>
      <c r="G4028" s="228" t="s">
        <v>128</v>
      </c>
      <c r="H4028" s="228">
        <v>0</v>
      </c>
      <c r="I4028" s="228">
        <v>0</v>
      </c>
      <c r="J4028" s="228">
        <v>0</v>
      </c>
      <c r="K4028" s="228">
        <v>0</v>
      </c>
      <c r="L4028" s="231">
        <v>0</v>
      </c>
      <c r="N4028" s="119" t="str">
        <f t="shared" si="192"/>
        <v>840102-GSWHT-LXL</v>
      </c>
      <c r="O4028" s="122" t="str">
        <f>IF(B4028="NET","",IF(B4028="","",IFERROR(VLOOKUP(N4028,EAN!$A:$B,2,FALSE),"MANGLER - MÅ OPPDATERE EAN-FANEN")))</f>
        <v>MANGLER - MÅ OPPDATERE EAN-FANEN</v>
      </c>
      <c r="P4028" s="119">
        <f t="shared" si="193"/>
        <v>0</v>
      </c>
      <c r="Q4028" s="119">
        <f t="shared" si="194"/>
        <v>0</v>
      </c>
    </row>
    <row r="4029" spans="1:17" x14ac:dyDescent="0.2">
      <c r="A4029" s="228">
        <v>840102</v>
      </c>
      <c r="B4029" s="228" t="s">
        <v>3797</v>
      </c>
      <c r="C4029" s="228" t="s">
        <v>4204</v>
      </c>
      <c r="D4029" s="228" t="s">
        <v>3543</v>
      </c>
      <c r="E4029" s="228" t="s">
        <v>3544</v>
      </c>
      <c r="F4029" s="228" t="s">
        <v>85</v>
      </c>
      <c r="G4029" s="228" t="s">
        <v>128</v>
      </c>
      <c r="H4029" s="228">
        <v>0</v>
      </c>
      <c r="I4029" s="228">
        <v>0</v>
      </c>
      <c r="J4029" s="228">
        <v>0</v>
      </c>
      <c r="K4029" s="228">
        <v>0</v>
      </c>
      <c r="L4029" s="231">
        <v>0</v>
      </c>
      <c r="N4029" s="119" t="str">
        <f t="shared" si="192"/>
        <v>840102-MASEM-SM</v>
      </c>
      <c r="O4029" s="122" t="str">
        <f>IF(B4029="NET","",IF(B4029="","",IFERROR(VLOOKUP(N4029,EAN!$A:$B,2,FALSE),"MANGLER - MÅ OPPDATERE EAN-FANEN")))</f>
        <v>MANGLER - MÅ OPPDATERE EAN-FANEN</v>
      </c>
      <c r="P4029" s="119">
        <f t="shared" si="193"/>
        <v>0</v>
      </c>
      <c r="Q4029" s="119">
        <f t="shared" si="194"/>
        <v>0</v>
      </c>
    </row>
    <row r="4030" spans="1:17" x14ac:dyDescent="0.2">
      <c r="A4030" s="228">
        <v>840102</v>
      </c>
      <c r="B4030" s="228" t="s">
        <v>3797</v>
      </c>
      <c r="C4030" s="228" t="s">
        <v>4204</v>
      </c>
      <c r="D4030" s="228" t="s">
        <v>3545</v>
      </c>
      <c r="E4030" s="228" t="s">
        <v>3544</v>
      </c>
      <c r="F4030" s="228" t="s">
        <v>86</v>
      </c>
      <c r="G4030" s="228" t="s">
        <v>128</v>
      </c>
      <c r="H4030" s="228">
        <v>0</v>
      </c>
      <c r="I4030" s="228">
        <v>0</v>
      </c>
      <c r="J4030" s="228">
        <v>0</v>
      </c>
      <c r="K4030" s="228">
        <v>0</v>
      </c>
      <c r="L4030" s="231">
        <v>0</v>
      </c>
      <c r="N4030" s="119" t="str">
        <f t="shared" si="192"/>
        <v>840102-MASEM-ML</v>
      </c>
      <c r="O4030" s="122" t="str">
        <f>IF(B4030="NET","",IF(B4030="","",IFERROR(VLOOKUP(N4030,EAN!$A:$B,2,FALSE),"MANGLER - MÅ OPPDATERE EAN-FANEN")))</f>
        <v>MANGLER - MÅ OPPDATERE EAN-FANEN</v>
      </c>
      <c r="P4030" s="119">
        <f t="shared" si="193"/>
        <v>0</v>
      </c>
      <c r="Q4030" s="119">
        <f t="shared" si="194"/>
        <v>0</v>
      </c>
    </row>
    <row r="4031" spans="1:17" x14ac:dyDescent="0.2">
      <c r="A4031" s="228">
        <v>840102</v>
      </c>
      <c r="B4031" s="228" t="s">
        <v>3797</v>
      </c>
      <c r="C4031" s="228" t="s">
        <v>4204</v>
      </c>
      <c r="D4031" s="228" t="s">
        <v>3546</v>
      </c>
      <c r="E4031" s="228" t="s">
        <v>3544</v>
      </c>
      <c r="F4031" s="228" t="s">
        <v>87</v>
      </c>
      <c r="G4031" s="228" t="s">
        <v>128</v>
      </c>
      <c r="H4031" s="228">
        <v>0</v>
      </c>
      <c r="I4031" s="228">
        <v>0</v>
      </c>
      <c r="J4031" s="228">
        <v>0</v>
      </c>
      <c r="K4031" s="228">
        <v>0</v>
      </c>
      <c r="L4031" s="231">
        <v>0</v>
      </c>
      <c r="N4031" s="119" t="str">
        <f t="shared" si="192"/>
        <v>840102-MASEM-LXL</v>
      </c>
      <c r="O4031" s="122" t="str">
        <f>IF(B4031="NET","",IF(B4031="","",IFERROR(VLOOKUP(N4031,EAN!$A:$B,2,FALSE),"MANGLER - MÅ OPPDATERE EAN-FANEN")))</f>
        <v>MANGLER - MÅ OPPDATERE EAN-FANEN</v>
      </c>
      <c r="P4031" s="119">
        <f t="shared" si="193"/>
        <v>0</v>
      </c>
      <c r="Q4031" s="119">
        <f t="shared" si="194"/>
        <v>0</v>
      </c>
    </row>
    <row r="4032" spans="1:17" x14ac:dyDescent="0.2">
      <c r="A4032" s="228">
        <v>840102</v>
      </c>
      <c r="B4032" s="228" t="s">
        <v>3797</v>
      </c>
      <c r="C4032" s="228" t="s">
        <v>4204</v>
      </c>
      <c r="D4032" s="228" t="s">
        <v>3547</v>
      </c>
      <c r="E4032" s="228" t="s">
        <v>3548</v>
      </c>
      <c r="F4032" s="228" t="s">
        <v>85</v>
      </c>
      <c r="G4032" s="228" t="s">
        <v>128</v>
      </c>
      <c r="H4032" s="228">
        <v>0</v>
      </c>
      <c r="I4032" s="228">
        <v>0</v>
      </c>
      <c r="J4032" s="228">
        <v>0</v>
      </c>
      <c r="K4032" s="228">
        <v>0</v>
      </c>
      <c r="L4032" s="231">
        <v>0</v>
      </c>
      <c r="N4032" s="119" t="str">
        <f t="shared" si="192"/>
        <v>840102-MATHM-SM</v>
      </c>
      <c r="O4032" s="122" t="str">
        <f>IF(B4032="NET","",IF(B4032="","",IFERROR(VLOOKUP(N4032,EAN!$A:$B,2,FALSE),"MANGLER - MÅ OPPDATERE EAN-FANEN")))</f>
        <v>MANGLER - MÅ OPPDATERE EAN-FANEN</v>
      </c>
      <c r="P4032" s="119">
        <f t="shared" si="193"/>
        <v>0</v>
      </c>
      <c r="Q4032" s="119">
        <f t="shared" si="194"/>
        <v>0</v>
      </c>
    </row>
    <row r="4033" spans="1:17" x14ac:dyDescent="0.2">
      <c r="A4033" s="228">
        <v>840102</v>
      </c>
      <c r="B4033" s="228" t="s">
        <v>3797</v>
      </c>
      <c r="C4033" s="228" t="s">
        <v>4204</v>
      </c>
      <c r="D4033" s="228" t="s">
        <v>3549</v>
      </c>
      <c r="E4033" s="228" t="s">
        <v>3548</v>
      </c>
      <c r="F4033" s="228" t="s">
        <v>86</v>
      </c>
      <c r="G4033" s="228" t="s">
        <v>128</v>
      </c>
      <c r="H4033" s="228">
        <v>0</v>
      </c>
      <c r="I4033" s="228">
        <v>0</v>
      </c>
      <c r="J4033" s="228">
        <v>0</v>
      </c>
      <c r="K4033" s="228">
        <v>0</v>
      </c>
      <c r="L4033" s="231">
        <v>0</v>
      </c>
      <c r="N4033" s="119" t="str">
        <f t="shared" si="192"/>
        <v>840102-MATHM-ML</v>
      </c>
      <c r="O4033" s="122" t="str">
        <f>IF(B4033="NET","",IF(B4033="","",IFERROR(VLOOKUP(N4033,EAN!$A:$B,2,FALSE),"MANGLER - MÅ OPPDATERE EAN-FANEN")))</f>
        <v>MANGLER - MÅ OPPDATERE EAN-FANEN</v>
      </c>
      <c r="P4033" s="119">
        <f t="shared" si="193"/>
        <v>0</v>
      </c>
      <c r="Q4033" s="119">
        <f t="shared" si="194"/>
        <v>0</v>
      </c>
    </row>
    <row r="4034" spans="1:17" x14ac:dyDescent="0.2">
      <c r="A4034" s="228">
        <v>840102</v>
      </c>
      <c r="B4034" s="228" t="s">
        <v>3797</v>
      </c>
      <c r="C4034" s="228" t="s">
        <v>4204</v>
      </c>
      <c r="D4034" s="228" t="s">
        <v>3550</v>
      </c>
      <c r="E4034" s="228" t="s">
        <v>3548</v>
      </c>
      <c r="F4034" s="228" t="s">
        <v>87</v>
      </c>
      <c r="G4034" s="228" t="s">
        <v>128</v>
      </c>
      <c r="H4034" s="228">
        <v>0</v>
      </c>
      <c r="I4034" s="228">
        <v>0</v>
      </c>
      <c r="J4034" s="228">
        <v>0</v>
      </c>
      <c r="K4034" s="228">
        <v>0</v>
      </c>
      <c r="L4034" s="231">
        <v>0</v>
      </c>
      <c r="N4034" s="119" t="str">
        <f t="shared" si="192"/>
        <v>840102-MATHM-LXL</v>
      </c>
      <c r="O4034" s="122" t="str">
        <f>IF(B4034="NET","",IF(B4034="","",IFERROR(VLOOKUP(N4034,EAN!$A:$B,2,FALSE),"MANGLER - MÅ OPPDATERE EAN-FANEN")))</f>
        <v>MANGLER - MÅ OPPDATERE EAN-FANEN</v>
      </c>
      <c r="P4034" s="119">
        <f t="shared" si="193"/>
        <v>0</v>
      </c>
      <c r="Q4034" s="119">
        <f t="shared" si="194"/>
        <v>0</v>
      </c>
    </row>
    <row r="4035" spans="1:17" x14ac:dyDescent="0.2">
      <c r="A4035" s="228">
        <v>840102</v>
      </c>
      <c r="B4035" s="228" t="s">
        <v>3797</v>
      </c>
      <c r="C4035" s="228" t="s">
        <v>4204</v>
      </c>
      <c r="D4035" s="228" t="s">
        <v>3761</v>
      </c>
      <c r="E4035" s="228" t="s">
        <v>4443</v>
      </c>
      <c r="F4035" s="228" t="s">
        <v>85</v>
      </c>
      <c r="G4035" s="228" t="s">
        <v>128</v>
      </c>
      <c r="H4035" s="228">
        <v>0</v>
      </c>
      <c r="I4035" s="228">
        <v>0</v>
      </c>
      <c r="J4035" s="228">
        <v>0</v>
      </c>
      <c r="K4035" s="228">
        <v>0</v>
      </c>
      <c r="L4035" s="231">
        <v>0</v>
      </c>
      <c r="N4035" s="119" t="str">
        <f t="shared" si="192"/>
        <v>840102-MBRWH-SM</v>
      </c>
      <c r="O4035" s="122" t="str">
        <f>IF(B4035="NET","",IF(B4035="","",IFERROR(VLOOKUP(N4035,EAN!$A:$B,2,FALSE),"MANGLER - MÅ OPPDATERE EAN-FANEN")))</f>
        <v>MANGLER - MÅ OPPDATERE EAN-FANEN</v>
      </c>
      <c r="P4035" s="119">
        <f t="shared" si="193"/>
        <v>0</v>
      </c>
      <c r="Q4035" s="119">
        <f t="shared" si="194"/>
        <v>0</v>
      </c>
    </row>
    <row r="4036" spans="1:17" x14ac:dyDescent="0.2">
      <c r="A4036" s="228">
        <v>840102</v>
      </c>
      <c r="B4036" s="228" t="s">
        <v>3797</v>
      </c>
      <c r="C4036" s="228" t="s">
        <v>4204</v>
      </c>
      <c r="D4036" s="228" t="s">
        <v>3762</v>
      </c>
      <c r="E4036" s="228" t="s">
        <v>4443</v>
      </c>
      <c r="F4036" s="228" t="s">
        <v>86</v>
      </c>
      <c r="G4036" s="228" t="s">
        <v>128</v>
      </c>
      <c r="H4036" s="228">
        <v>0</v>
      </c>
      <c r="I4036" s="228">
        <v>0</v>
      </c>
      <c r="J4036" s="228">
        <v>0</v>
      </c>
      <c r="K4036" s="228">
        <v>0</v>
      </c>
      <c r="L4036" s="231">
        <v>0</v>
      </c>
      <c r="N4036" s="119" t="str">
        <f t="shared" si="192"/>
        <v>840102-MBRWH-ML</v>
      </c>
      <c r="O4036" s="122" t="str">
        <f>IF(B4036="NET","",IF(B4036="","",IFERROR(VLOOKUP(N4036,EAN!$A:$B,2,FALSE),"MANGLER - MÅ OPPDATERE EAN-FANEN")))</f>
        <v>MANGLER - MÅ OPPDATERE EAN-FANEN</v>
      </c>
      <c r="P4036" s="119">
        <f t="shared" si="193"/>
        <v>0</v>
      </c>
      <c r="Q4036" s="119">
        <f t="shared" si="194"/>
        <v>0</v>
      </c>
    </row>
    <row r="4037" spans="1:17" x14ac:dyDescent="0.2">
      <c r="A4037" s="228">
        <v>840102</v>
      </c>
      <c r="B4037" s="228" t="s">
        <v>3797</v>
      </c>
      <c r="C4037" s="228" t="s">
        <v>4204</v>
      </c>
      <c r="D4037" s="228" t="s">
        <v>3763</v>
      </c>
      <c r="E4037" s="228" t="s">
        <v>4443</v>
      </c>
      <c r="F4037" s="228" t="s">
        <v>87</v>
      </c>
      <c r="G4037" s="228" t="s">
        <v>128</v>
      </c>
      <c r="H4037" s="228">
        <v>0</v>
      </c>
      <c r="I4037" s="228">
        <v>0</v>
      </c>
      <c r="J4037" s="228">
        <v>0</v>
      </c>
      <c r="K4037" s="228">
        <v>0</v>
      </c>
      <c r="L4037" s="231">
        <v>0</v>
      </c>
      <c r="N4037" s="119" t="str">
        <f t="shared" si="192"/>
        <v>840102-MBRWH-LXL</v>
      </c>
      <c r="O4037" s="122" t="str">
        <f>IF(B4037="NET","",IF(B4037="","",IFERROR(VLOOKUP(N4037,EAN!$A:$B,2,FALSE),"MANGLER - MÅ OPPDATERE EAN-FANEN")))</f>
        <v>MANGLER - MÅ OPPDATERE EAN-FANEN</v>
      </c>
      <c r="P4037" s="119">
        <f t="shared" si="193"/>
        <v>0</v>
      </c>
      <c r="Q4037" s="119">
        <f t="shared" si="194"/>
        <v>0</v>
      </c>
    </row>
    <row r="4038" spans="1:17" x14ac:dyDescent="0.2">
      <c r="A4038" s="228">
        <v>840102</v>
      </c>
      <c r="B4038" s="228" t="s">
        <v>3797</v>
      </c>
      <c r="C4038" s="228" t="s">
        <v>4204</v>
      </c>
      <c r="D4038" s="228" t="s">
        <v>2373</v>
      </c>
      <c r="E4038" s="228" t="s">
        <v>4350</v>
      </c>
      <c r="F4038" s="228" t="s">
        <v>85</v>
      </c>
      <c r="G4038" s="228" t="s">
        <v>128</v>
      </c>
      <c r="H4038" s="228">
        <v>0</v>
      </c>
      <c r="I4038" s="228">
        <v>0</v>
      </c>
      <c r="J4038" s="228">
        <v>0</v>
      </c>
      <c r="K4038" s="228">
        <v>0</v>
      </c>
      <c r="L4038" s="231">
        <v>0</v>
      </c>
      <c r="N4038" s="119" t="str">
        <f t="shared" si="192"/>
        <v>840102-MBUOE-SM</v>
      </c>
      <c r="O4038" s="122" t="str">
        <f>IF(B4038="NET","",IF(B4038="","",IFERROR(VLOOKUP(N4038,EAN!$A:$B,2,FALSE),"MANGLER - MÅ OPPDATERE EAN-FANEN")))</f>
        <v>MANGLER - MÅ OPPDATERE EAN-FANEN</v>
      </c>
      <c r="P4038" s="119">
        <f t="shared" si="193"/>
        <v>0</v>
      </c>
      <c r="Q4038" s="119">
        <f t="shared" si="194"/>
        <v>0</v>
      </c>
    </row>
    <row r="4039" spans="1:17" x14ac:dyDescent="0.2">
      <c r="A4039" s="228">
        <v>840102</v>
      </c>
      <c r="B4039" s="228" t="s">
        <v>3797</v>
      </c>
      <c r="C4039" s="228" t="s">
        <v>4204</v>
      </c>
      <c r="D4039" s="228" t="s">
        <v>2374</v>
      </c>
      <c r="E4039" s="228" t="s">
        <v>4350</v>
      </c>
      <c r="F4039" s="228" t="s">
        <v>86</v>
      </c>
      <c r="G4039" s="228" t="s">
        <v>128</v>
      </c>
      <c r="H4039" s="228">
        <v>0</v>
      </c>
      <c r="I4039" s="228">
        <v>0</v>
      </c>
      <c r="J4039" s="228">
        <v>0</v>
      </c>
      <c r="K4039" s="228">
        <v>0</v>
      </c>
      <c r="L4039" s="231">
        <v>0</v>
      </c>
      <c r="N4039" s="119" t="str">
        <f t="shared" si="192"/>
        <v>840102-MBUOE-ML</v>
      </c>
      <c r="O4039" s="122" t="str">
        <f>IF(B4039="NET","",IF(B4039="","",IFERROR(VLOOKUP(N4039,EAN!$A:$B,2,FALSE),"MANGLER - MÅ OPPDATERE EAN-FANEN")))</f>
        <v>MANGLER - MÅ OPPDATERE EAN-FANEN</v>
      </c>
      <c r="P4039" s="119">
        <f t="shared" si="193"/>
        <v>0</v>
      </c>
      <c r="Q4039" s="119">
        <f t="shared" si="194"/>
        <v>0</v>
      </c>
    </row>
    <row r="4040" spans="1:17" x14ac:dyDescent="0.2">
      <c r="A4040" s="228">
        <v>840102</v>
      </c>
      <c r="B4040" s="228" t="s">
        <v>3797</v>
      </c>
      <c r="C4040" s="228" t="s">
        <v>4204</v>
      </c>
      <c r="D4040" s="228" t="s">
        <v>2375</v>
      </c>
      <c r="E4040" s="228" t="s">
        <v>4350</v>
      </c>
      <c r="F4040" s="228" t="s">
        <v>87</v>
      </c>
      <c r="G4040" s="228" t="s">
        <v>128</v>
      </c>
      <c r="H4040" s="228">
        <v>0</v>
      </c>
      <c r="I4040" s="228">
        <v>0</v>
      </c>
      <c r="J4040" s="228">
        <v>0</v>
      </c>
      <c r="K4040" s="228">
        <v>0</v>
      </c>
      <c r="L4040" s="231">
        <v>0</v>
      </c>
      <c r="N4040" s="119" t="str">
        <f t="shared" si="192"/>
        <v>840102-MBUOE-LXL</v>
      </c>
      <c r="O4040" s="122" t="str">
        <f>IF(B4040="NET","",IF(B4040="","",IFERROR(VLOOKUP(N4040,EAN!$A:$B,2,FALSE),"MANGLER - MÅ OPPDATERE EAN-FANEN")))</f>
        <v>MANGLER - MÅ OPPDATERE EAN-FANEN</v>
      </c>
      <c r="P4040" s="119">
        <f t="shared" si="193"/>
        <v>0</v>
      </c>
      <c r="Q4040" s="119">
        <f t="shared" si="194"/>
        <v>0</v>
      </c>
    </row>
    <row r="4041" spans="1:17" x14ac:dyDescent="0.2">
      <c r="A4041" s="228">
        <v>840102</v>
      </c>
      <c r="B4041" s="228" t="s">
        <v>3797</v>
      </c>
      <c r="C4041" s="228" t="s">
        <v>4204</v>
      </c>
      <c r="D4041" s="228" t="s">
        <v>3574</v>
      </c>
      <c r="E4041" s="228" t="s">
        <v>3575</v>
      </c>
      <c r="F4041" s="228" t="s">
        <v>85</v>
      </c>
      <c r="G4041" s="228" t="s">
        <v>128</v>
      </c>
      <c r="H4041" s="228">
        <v>0</v>
      </c>
      <c r="I4041" s="228">
        <v>0</v>
      </c>
      <c r="J4041" s="228">
        <v>0</v>
      </c>
      <c r="K4041" s="228">
        <v>0</v>
      </c>
      <c r="L4041" s="231">
        <v>0</v>
      </c>
      <c r="N4041" s="119" t="str">
        <f t="shared" si="192"/>
        <v>840102-MSHBL-SM</v>
      </c>
      <c r="O4041" s="122" t="str">
        <f>IF(B4041="NET","",IF(B4041="","",IFERROR(VLOOKUP(N4041,EAN!$A:$B,2,FALSE),"MANGLER - MÅ OPPDATERE EAN-FANEN")))</f>
        <v>MANGLER - MÅ OPPDATERE EAN-FANEN</v>
      </c>
      <c r="P4041" s="119">
        <f t="shared" si="193"/>
        <v>0</v>
      </c>
      <c r="Q4041" s="119">
        <f t="shared" si="194"/>
        <v>0</v>
      </c>
    </row>
    <row r="4042" spans="1:17" x14ac:dyDescent="0.2">
      <c r="A4042" s="228">
        <v>840102</v>
      </c>
      <c r="B4042" s="228" t="s">
        <v>3797</v>
      </c>
      <c r="C4042" s="228" t="s">
        <v>4204</v>
      </c>
      <c r="D4042" s="228" t="s">
        <v>3576</v>
      </c>
      <c r="E4042" s="228" t="s">
        <v>3575</v>
      </c>
      <c r="F4042" s="228" t="s">
        <v>86</v>
      </c>
      <c r="G4042" s="228" t="s">
        <v>128</v>
      </c>
      <c r="H4042" s="228">
        <v>0</v>
      </c>
      <c r="I4042" s="228">
        <v>0</v>
      </c>
      <c r="J4042" s="228">
        <v>0</v>
      </c>
      <c r="K4042" s="228">
        <v>0</v>
      </c>
      <c r="L4042" s="231">
        <v>0</v>
      </c>
      <c r="N4042" s="119" t="str">
        <f t="shared" si="192"/>
        <v>840102-MSHBL-ML</v>
      </c>
      <c r="O4042" s="122" t="str">
        <f>IF(B4042="NET","",IF(B4042="","",IFERROR(VLOOKUP(N4042,EAN!$A:$B,2,FALSE),"MANGLER - MÅ OPPDATERE EAN-FANEN")))</f>
        <v>MANGLER - MÅ OPPDATERE EAN-FANEN</v>
      </c>
      <c r="P4042" s="119">
        <f t="shared" si="193"/>
        <v>0</v>
      </c>
      <c r="Q4042" s="119">
        <f t="shared" si="194"/>
        <v>0</v>
      </c>
    </row>
    <row r="4043" spans="1:17" x14ac:dyDescent="0.2">
      <c r="A4043" s="228">
        <v>840102</v>
      </c>
      <c r="B4043" s="228" t="s">
        <v>3797</v>
      </c>
      <c r="C4043" s="228" t="s">
        <v>4204</v>
      </c>
      <c r="D4043" s="228" t="s">
        <v>3577</v>
      </c>
      <c r="E4043" s="228" t="s">
        <v>3575</v>
      </c>
      <c r="F4043" s="228" t="s">
        <v>87</v>
      </c>
      <c r="G4043" s="228" t="s">
        <v>128</v>
      </c>
      <c r="H4043" s="228">
        <v>0</v>
      </c>
      <c r="I4043" s="228">
        <v>0</v>
      </c>
      <c r="J4043" s="228">
        <v>0</v>
      </c>
      <c r="K4043" s="228">
        <v>0</v>
      </c>
      <c r="L4043" s="231">
        <v>0</v>
      </c>
      <c r="N4043" s="119" t="str">
        <f t="shared" si="192"/>
        <v>840102-MSHBL-LXL</v>
      </c>
      <c r="O4043" s="122" t="str">
        <f>IF(B4043="NET","",IF(B4043="","",IFERROR(VLOOKUP(N4043,EAN!$A:$B,2,FALSE),"MANGLER - MÅ OPPDATERE EAN-FANEN")))</f>
        <v>MANGLER - MÅ OPPDATERE EAN-FANEN</v>
      </c>
      <c r="P4043" s="119">
        <f t="shared" si="193"/>
        <v>0</v>
      </c>
      <c r="Q4043" s="119">
        <f t="shared" si="194"/>
        <v>0</v>
      </c>
    </row>
    <row r="4044" spans="1:17" x14ac:dyDescent="0.2">
      <c r="A4044" s="229">
        <v>840103</v>
      </c>
      <c r="B4044" s="228" t="s">
        <v>248</v>
      </c>
      <c r="C4044" s="228"/>
      <c r="D4044" s="228"/>
      <c r="E4044" s="228"/>
      <c r="F4044" s="228"/>
      <c r="G4044" s="228"/>
      <c r="H4044" s="229">
        <v>202226</v>
      </c>
      <c r="I4044" s="229">
        <v>202227</v>
      </c>
      <c r="J4044" s="229">
        <v>202228</v>
      </c>
      <c r="K4044" s="229">
        <v>202229</v>
      </c>
      <c r="L4044" s="232">
        <v>202234</v>
      </c>
      <c r="N4044" s="119" t="str">
        <f t="shared" si="192"/>
        <v>840103-</v>
      </c>
      <c r="O4044" s="122" t="str">
        <f>IF(B4044="NET","",IF(B4044="","",IFERROR(VLOOKUP(N4044,EAN!$A:$B,2,FALSE),"MANGLER - MÅ OPPDATERE EAN-FANEN")))</f>
        <v/>
      </c>
      <c r="P4044" s="119">
        <f t="shared" si="193"/>
        <v>202226</v>
      </c>
      <c r="Q4044" s="119">
        <f t="shared" si="194"/>
        <v>202234</v>
      </c>
    </row>
    <row r="4045" spans="1:17" x14ac:dyDescent="0.2">
      <c r="A4045" s="228">
        <v>840103</v>
      </c>
      <c r="B4045" s="228" t="s">
        <v>3798</v>
      </c>
      <c r="C4045" s="228" t="s">
        <v>4204</v>
      </c>
      <c r="D4045" s="228" t="s">
        <v>249</v>
      </c>
      <c r="E4045" s="228" t="s">
        <v>240</v>
      </c>
      <c r="F4045" s="228" t="s">
        <v>85</v>
      </c>
      <c r="G4045" s="228" t="s">
        <v>128</v>
      </c>
      <c r="H4045" s="228">
        <v>0</v>
      </c>
      <c r="I4045" s="228">
        <v>0</v>
      </c>
      <c r="J4045" s="228">
        <v>0</v>
      </c>
      <c r="K4045" s="228">
        <v>0</v>
      </c>
      <c r="L4045" s="231">
        <v>0</v>
      </c>
      <c r="N4045" s="119" t="str">
        <f t="shared" si="192"/>
        <v>840103-DTBLK-SM</v>
      </c>
      <c r="O4045" s="122" t="str">
        <f>IF(B4045="NET","",IF(B4045="","",IFERROR(VLOOKUP(N4045,EAN!$A:$B,2,FALSE),"MANGLER - MÅ OPPDATERE EAN-FANEN")))</f>
        <v>MANGLER - MÅ OPPDATERE EAN-FANEN</v>
      </c>
      <c r="P4045" s="119">
        <f t="shared" si="193"/>
        <v>0</v>
      </c>
      <c r="Q4045" s="119">
        <f t="shared" si="194"/>
        <v>0</v>
      </c>
    </row>
    <row r="4046" spans="1:17" x14ac:dyDescent="0.2">
      <c r="A4046" s="228">
        <v>840103</v>
      </c>
      <c r="B4046" s="228" t="s">
        <v>3798</v>
      </c>
      <c r="C4046" s="228" t="s">
        <v>4204</v>
      </c>
      <c r="D4046" s="228" t="s">
        <v>250</v>
      </c>
      <c r="E4046" s="228" t="s">
        <v>240</v>
      </c>
      <c r="F4046" s="228" t="s">
        <v>86</v>
      </c>
      <c r="G4046" s="228" t="s">
        <v>128</v>
      </c>
      <c r="H4046" s="228">
        <v>0</v>
      </c>
      <c r="I4046" s="228">
        <v>0</v>
      </c>
      <c r="J4046" s="228">
        <v>0</v>
      </c>
      <c r="K4046" s="228">
        <v>0</v>
      </c>
      <c r="L4046" s="231">
        <v>0</v>
      </c>
      <c r="N4046" s="119" t="str">
        <f t="shared" si="192"/>
        <v>840103-DTBLK-ML</v>
      </c>
      <c r="O4046" s="122" t="str">
        <f>IF(B4046="NET","",IF(B4046="","",IFERROR(VLOOKUP(N4046,EAN!$A:$B,2,FALSE),"MANGLER - MÅ OPPDATERE EAN-FANEN")))</f>
        <v>MANGLER - MÅ OPPDATERE EAN-FANEN</v>
      </c>
      <c r="P4046" s="119">
        <f t="shared" si="193"/>
        <v>0</v>
      </c>
      <c r="Q4046" s="119">
        <f t="shared" si="194"/>
        <v>0</v>
      </c>
    </row>
    <row r="4047" spans="1:17" x14ac:dyDescent="0.2">
      <c r="A4047" s="228">
        <v>840103</v>
      </c>
      <c r="B4047" s="228" t="s">
        <v>3798</v>
      </c>
      <c r="C4047" s="228" t="s">
        <v>4204</v>
      </c>
      <c r="D4047" s="228" t="s">
        <v>251</v>
      </c>
      <c r="E4047" s="228" t="s">
        <v>240</v>
      </c>
      <c r="F4047" s="228" t="s">
        <v>87</v>
      </c>
      <c r="G4047" s="228" t="s">
        <v>128</v>
      </c>
      <c r="H4047" s="228">
        <v>0</v>
      </c>
      <c r="I4047" s="228">
        <v>0</v>
      </c>
      <c r="J4047" s="228">
        <v>0</v>
      </c>
      <c r="K4047" s="228">
        <v>0</v>
      </c>
      <c r="L4047" s="231">
        <v>0</v>
      </c>
      <c r="N4047" s="119" t="str">
        <f t="shared" si="192"/>
        <v>840103-DTBLK-LXL</v>
      </c>
      <c r="O4047" s="122" t="str">
        <f>IF(B4047="NET","",IF(B4047="","",IFERROR(VLOOKUP(N4047,EAN!$A:$B,2,FALSE),"MANGLER - MÅ OPPDATERE EAN-FANEN")))</f>
        <v>MANGLER - MÅ OPPDATERE EAN-FANEN</v>
      </c>
      <c r="P4047" s="119">
        <f t="shared" si="193"/>
        <v>0</v>
      </c>
      <c r="Q4047" s="119">
        <f t="shared" si="194"/>
        <v>0</v>
      </c>
    </row>
    <row r="4048" spans="1:17" x14ac:dyDescent="0.2">
      <c r="A4048" s="228">
        <v>840103</v>
      </c>
      <c r="B4048" s="228" t="s">
        <v>3798</v>
      </c>
      <c r="C4048" s="228" t="s">
        <v>4204</v>
      </c>
      <c r="D4048" s="228" t="s">
        <v>3543</v>
      </c>
      <c r="E4048" s="228" t="s">
        <v>3544</v>
      </c>
      <c r="F4048" s="228" t="s">
        <v>85</v>
      </c>
      <c r="G4048" s="228" t="s">
        <v>128</v>
      </c>
      <c r="H4048" s="228">
        <v>0</v>
      </c>
      <c r="I4048" s="228">
        <v>0</v>
      </c>
      <c r="J4048" s="228">
        <v>0</v>
      </c>
      <c r="K4048" s="228">
        <v>0</v>
      </c>
      <c r="L4048" s="231">
        <v>0</v>
      </c>
      <c r="N4048" s="119" t="str">
        <f t="shared" si="192"/>
        <v>840103-MASEM-SM</v>
      </c>
      <c r="O4048" s="122" t="str">
        <f>IF(B4048="NET","",IF(B4048="","",IFERROR(VLOOKUP(N4048,EAN!$A:$B,2,FALSE),"MANGLER - MÅ OPPDATERE EAN-FANEN")))</f>
        <v>MANGLER - MÅ OPPDATERE EAN-FANEN</v>
      </c>
      <c r="P4048" s="119">
        <f t="shared" si="193"/>
        <v>0</v>
      </c>
      <c r="Q4048" s="119">
        <f t="shared" si="194"/>
        <v>0</v>
      </c>
    </row>
    <row r="4049" spans="1:17" x14ac:dyDescent="0.2">
      <c r="A4049" s="228">
        <v>840103</v>
      </c>
      <c r="B4049" s="228" t="s">
        <v>3798</v>
      </c>
      <c r="C4049" s="228" t="s">
        <v>4204</v>
      </c>
      <c r="D4049" s="228" t="s">
        <v>3545</v>
      </c>
      <c r="E4049" s="228" t="s">
        <v>3544</v>
      </c>
      <c r="F4049" s="228" t="s">
        <v>86</v>
      </c>
      <c r="G4049" s="228" t="s">
        <v>128</v>
      </c>
      <c r="H4049" s="228">
        <v>0</v>
      </c>
      <c r="I4049" s="228">
        <v>0</v>
      </c>
      <c r="J4049" s="228">
        <v>0</v>
      </c>
      <c r="K4049" s="228">
        <v>0</v>
      </c>
      <c r="L4049" s="231">
        <v>0</v>
      </c>
      <c r="N4049" s="119" t="str">
        <f t="shared" si="192"/>
        <v>840103-MASEM-ML</v>
      </c>
      <c r="O4049" s="122" t="str">
        <f>IF(B4049="NET","",IF(B4049="","",IFERROR(VLOOKUP(N4049,EAN!$A:$B,2,FALSE),"MANGLER - MÅ OPPDATERE EAN-FANEN")))</f>
        <v>MANGLER - MÅ OPPDATERE EAN-FANEN</v>
      </c>
      <c r="P4049" s="119">
        <f t="shared" si="193"/>
        <v>0</v>
      </c>
      <c r="Q4049" s="119">
        <f t="shared" si="194"/>
        <v>0</v>
      </c>
    </row>
    <row r="4050" spans="1:17" x14ac:dyDescent="0.2">
      <c r="A4050" s="228">
        <v>840103</v>
      </c>
      <c r="B4050" s="228" t="s">
        <v>3798</v>
      </c>
      <c r="C4050" s="228" t="s">
        <v>4204</v>
      </c>
      <c r="D4050" s="228" t="s">
        <v>3546</v>
      </c>
      <c r="E4050" s="228" t="s">
        <v>3544</v>
      </c>
      <c r="F4050" s="228" t="s">
        <v>87</v>
      </c>
      <c r="G4050" s="228" t="s">
        <v>128</v>
      </c>
      <c r="H4050" s="228">
        <v>0</v>
      </c>
      <c r="I4050" s="228">
        <v>0</v>
      </c>
      <c r="J4050" s="228">
        <v>0</v>
      </c>
      <c r="K4050" s="228">
        <v>0</v>
      </c>
      <c r="L4050" s="231">
        <v>0</v>
      </c>
      <c r="N4050" s="119" t="str">
        <f t="shared" si="192"/>
        <v>840103-MASEM-LXL</v>
      </c>
      <c r="O4050" s="122" t="str">
        <f>IF(B4050="NET","",IF(B4050="","",IFERROR(VLOOKUP(N4050,EAN!$A:$B,2,FALSE),"MANGLER - MÅ OPPDATERE EAN-FANEN")))</f>
        <v>MANGLER - MÅ OPPDATERE EAN-FANEN</v>
      </c>
      <c r="P4050" s="119">
        <f t="shared" si="193"/>
        <v>0</v>
      </c>
      <c r="Q4050" s="119">
        <f t="shared" si="194"/>
        <v>0</v>
      </c>
    </row>
    <row r="4051" spans="1:17" x14ac:dyDescent="0.2">
      <c r="A4051" s="228">
        <v>840103</v>
      </c>
      <c r="B4051" s="228" t="s">
        <v>3798</v>
      </c>
      <c r="C4051" s="228" t="s">
        <v>4204</v>
      </c>
      <c r="D4051" s="228" t="s">
        <v>3761</v>
      </c>
      <c r="E4051" s="228" t="s">
        <v>4443</v>
      </c>
      <c r="F4051" s="228" t="s">
        <v>85</v>
      </c>
      <c r="G4051" s="228" t="s">
        <v>128</v>
      </c>
      <c r="H4051" s="228">
        <v>0</v>
      </c>
      <c r="I4051" s="228">
        <v>0</v>
      </c>
      <c r="J4051" s="228">
        <v>0</v>
      </c>
      <c r="K4051" s="228">
        <v>0</v>
      </c>
      <c r="L4051" s="231">
        <v>0</v>
      </c>
      <c r="N4051" s="119" t="str">
        <f t="shared" si="192"/>
        <v>840103-MBRWH-SM</v>
      </c>
      <c r="O4051" s="122" t="str">
        <f>IF(B4051="NET","",IF(B4051="","",IFERROR(VLOOKUP(N4051,EAN!$A:$B,2,FALSE),"MANGLER - MÅ OPPDATERE EAN-FANEN")))</f>
        <v>MANGLER - MÅ OPPDATERE EAN-FANEN</v>
      </c>
      <c r="P4051" s="119">
        <f t="shared" si="193"/>
        <v>0</v>
      </c>
      <c r="Q4051" s="119">
        <f t="shared" si="194"/>
        <v>0</v>
      </c>
    </row>
    <row r="4052" spans="1:17" x14ac:dyDescent="0.2">
      <c r="A4052" s="228">
        <v>840103</v>
      </c>
      <c r="B4052" s="228" t="s">
        <v>3798</v>
      </c>
      <c r="C4052" s="228" t="s">
        <v>4204</v>
      </c>
      <c r="D4052" s="228" t="s">
        <v>3762</v>
      </c>
      <c r="E4052" s="228" t="s">
        <v>4443</v>
      </c>
      <c r="F4052" s="228" t="s">
        <v>86</v>
      </c>
      <c r="G4052" s="228" t="s">
        <v>128</v>
      </c>
      <c r="H4052" s="228">
        <v>0</v>
      </c>
      <c r="I4052" s="228">
        <v>0</v>
      </c>
      <c r="J4052" s="228">
        <v>0</v>
      </c>
      <c r="K4052" s="228">
        <v>0</v>
      </c>
      <c r="L4052" s="231">
        <v>0</v>
      </c>
      <c r="N4052" s="119" t="str">
        <f t="shared" si="192"/>
        <v>840103-MBRWH-ML</v>
      </c>
      <c r="O4052" s="122" t="str">
        <f>IF(B4052="NET","",IF(B4052="","",IFERROR(VLOOKUP(N4052,EAN!$A:$B,2,FALSE),"MANGLER - MÅ OPPDATERE EAN-FANEN")))</f>
        <v>MANGLER - MÅ OPPDATERE EAN-FANEN</v>
      </c>
      <c r="P4052" s="119">
        <f t="shared" si="193"/>
        <v>0</v>
      </c>
      <c r="Q4052" s="119">
        <f t="shared" si="194"/>
        <v>0</v>
      </c>
    </row>
    <row r="4053" spans="1:17" x14ac:dyDescent="0.2">
      <c r="A4053" s="228">
        <v>840103</v>
      </c>
      <c r="B4053" s="228" t="s">
        <v>3798</v>
      </c>
      <c r="C4053" s="228" t="s">
        <v>4204</v>
      </c>
      <c r="D4053" s="228" t="s">
        <v>3763</v>
      </c>
      <c r="E4053" s="228" t="s">
        <v>4443</v>
      </c>
      <c r="F4053" s="228" t="s">
        <v>87</v>
      </c>
      <c r="G4053" s="228" t="s">
        <v>128</v>
      </c>
      <c r="H4053" s="228">
        <v>0</v>
      </c>
      <c r="I4053" s="228">
        <v>0</v>
      </c>
      <c r="J4053" s="228">
        <v>0</v>
      </c>
      <c r="K4053" s="228">
        <v>0</v>
      </c>
      <c r="L4053" s="231">
        <v>0</v>
      </c>
      <c r="N4053" s="119" t="str">
        <f t="shared" si="192"/>
        <v>840103-MBRWH-LXL</v>
      </c>
      <c r="O4053" s="122" t="str">
        <f>IF(B4053="NET","",IF(B4053="","",IFERROR(VLOOKUP(N4053,EAN!$A:$B,2,FALSE),"MANGLER - MÅ OPPDATERE EAN-FANEN")))</f>
        <v>MANGLER - MÅ OPPDATERE EAN-FANEN</v>
      </c>
      <c r="P4053" s="119">
        <f t="shared" si="193"/>
        <v>0</v>
      </c>
      <c r="Q4053" s="119">
        <f t="shared" si="194"/>
        <v>0</v>
      </c>
    </row>
    <row r="4054" spans="1:17" x14ac:dyDescent="0.2">
      <c r="A4054" s="228">
        <v>840103</v>
      </c>
      <c r="B4054" s="228" t="s">
        <v>3798</v>
      </c>
      <c r="C4054" s="228" t="s">
        <v>4204</v>
      </c>
      <c r="D4054" s="228" t="s">
        <v>2373</v>
      </c>
      <c r="E4054" s="228" t="s">
        <v>4350</v>
      </c>
      <c r="F4054" s="228" t="s">
        <v>85</v>
      </c>
      <c r="G4054" s="228" t="s">
        <v>128</v>
      </c>
      <c r="H4054" s="228">
        <v>0</v>
      </c>
      <c r="I4054" s="228">
        <v>0</v>
      </c>
      <c r="J4054" s="228">
        <v>0</v>
      </c>
      <c r="K4054" s="228">
        <v>0</v>
      </c>
      <c r="L4054" s="231">
        <v>0</v>
      </c>
      <c r="N4054" s="119" t="str">
        <f t="shared" si="192"/>
        <v>840103-MBUOE-SM</v>
      </c>
      <c r="O4054" s="122" t="str">
        <f>IF(B4054="NET","",IF(B4054="","",IFERROR(VLOOKUP(N4054,EAN!$A:$B,2,FALSE),"MANGLER - MÅ OPPDATERE EAN-FANEN")))</f>
        <v>MANGLER - MÅ OPPDATERE EAN-FANEN</v>
      </c>
      <c r="P4054" s="119">
        <f t="shared" si="193"/>
        <v>0</v>
      </c>
      <c r="Q4054" s="119">
        <f t="shared" si="194"/>
        <v>0</v>
      </c>
    </row>
    <row r="4055" spans="1:17" x14ac:dyDescent="0.2">
      <c r="A4055" s="228">
        <v>840103</v>
      </c>
      <c r="B4055" s="228" t="s">
        <v>3798</v>
      </c>
      <c r="C4055" s="228" t="s">
        <v>4204</v>
      </c>
      <c r="D4055" s="228" t="s">
        <v>2374</v>
      </c>
      <c r="E4055" s="228" t="s">
        <v>4350</v>
      </c>
      <c r="F4055" s="228" t="s">
        <v>86</v>
      </c>
      <c r="G4055" s="228" t="s">
        <v>128</v>
      </c>
      <c r="H4055" s="228">
        <v>0</v>
      </c>
      <c r="I4055" s="228">
        <v>0</v>
      </c>
      <c r="J4055" s="228">
        <v>0</v>
      </c>
      <c r="K4055" s="228">
        <v>0</v>
      </c>
      <c r="L4055" s="231">
        <v>0</v>
      </c>
      <c r="N4055" s="119" t="str">
        <f t="shared" si="192"/>
        <v>840103-MBUOE-ML</v>
      </c>
      <c r="O4055" s="122" t="str">
        <f>IF(B4055="NET","",IF(B4055="","",IFERROR(VLOOKUP(N4055,EAN!$A:$B,2,FALSE),"MANGLER - MÅ OPPDATERE EAN-FANEN")))</f>
        <v>MANGLER - MÅ OPPDATERE EAN-FANEN</v>
      </c>
      <c r="P4055" s="119">
        <f t="shared" si="193"/>
        <v>0</v>
      </c>
      <c r="Q4055" s="119">
        <f t="shared" si="194"/>
        <v>0</v>
      </c>
    </row>
    <row r="4056" spans="1:17" x14ac:dyDescent="0.2">
      <c r="A4056" s="228">
        <v>840103</v>
      </c>
      <c r="B4056" s="228" t="s">
        <v>3798</v>
      </c>
      <c r="C4056" s="228" t="s">
        <v>4204</v>
      </c>
      <c r="D4056" s="228" t="s">
        <v>2375</v>
      </c>
      <c r="E4056" s="228" t="s">
        <v>4350</v>
      </c>
      <c r="F4056" s="228" t="s">
        <v>87</v>
      </c>
      <c r="G4056" s="228" t="s">
        <v>128</v>
      </c>
      <c r="H4056" s="228">
        <v>0</v>
      </c>
      <c r="I4056" s="228">
        <v>0</v>
      </c>
      <c r="J4056" s="228">
        <v>0</v>
      </c>
      <c r="K4056" s="228">
        <v>0</v>
      </c>
      <c r="L4056" s="231">
        <v>0</v>
      </c>
      <c r="N4056" s="119" t="str">
        <f t="shared" si="192"/>
        <v>840103-MBUOE-LXL</v>
      </c>
      <c r="O4056" s="122" t="str">
        <f>IF(B4056="NET","",IF(B4056="","",IFERROR(VLOOKUP(N4056,EAN!$A:$B,2,FALSE),"MANGLER - MÅ OPPDATERE EAN-FANEN")))</f>
        <v>MANGLER - MÅ OPPDATERE EAN-FANEN</v>
      </c>
      <c r="P4056" s="119">
        <f t="shared" si="193"/>
        <v>0</v>
      </c>
      <c r="Q4056" s="119">
        <f t="shared" si="194"/>
        <v>0</v>
      </c>
    </row>
    <row r="4057" spans="1:17" x14ac:dyDescent="0.2">
      <c r="A4057" s="228">
        <v>840103</v>
      </c>
      <c r="B4057" s="228" t="s">
        <v>3798</v>
      </c>
      <c r="C4057" s="228" t="s">
        <v>4204</v>
      </c>
      <c r="D4057" s="228" t="s">
        <v>3574</v>
      </c>
      <c r="E4057" s="228" t="s">
        <v>3575</v>
      </c>
      <c r="F4057" s="228" t="s">
        <v>85</v>
      </c>
      <c r="G4057" s="228" t="s">
        <v>128</v>
      </c>
      <c r="H4057" s="228">
        <v>0</v>
      </c>
      <c r="I4057" s="228">
        <v>0</v>
      </c>
      <c r="J4057" s="228">
        <v>0</v>
      </c>
      <c r="K4057" s="228">
        <v>0</v>
      </c>
      <c r="L4057" s="231">
        <v>0</v>
      </c>
      <c r="N4057" s="119" t="str">
        <f t="shared" si="192"/>
        <v>840103-MSHBL-SM</v>
      </c>
      <c r="O4057" s="122" t="str">
        <f>IF(B4057="NET","",IF(B4057="","",IFERROR(VLOOKUP(N4057,EAN!$A:$B,2,FALSE),"MANGLER - MÅ OPPDATERE EAN-FANEN")))</f>
        <v>MANGLER - MÅ OPPDATERE EAN-FANEN</v>
      </c>
      <c r="P4057" s="119">
        <f t="shared" si="193"/>
        <v>0</v>
      </c>
      <c r="Q4057" s="119">
        <f t="shared" si="194"/>
        <v>0</v>
      </c>
    </row>
    <row r="4058" spans="1:17" x14ac:dyDescent="0.2">
      <c r="A4058" s="228">
        <v>840103</v>
      </c>
      <c r="B4058" s="228" t="s">
        <v>3798</v>
      </c>
      <c r="C4058" s="228" t="s">
        <v>4204</v>
      </c>
      <c r="D4058" s="228" t="s">
        <v>3576</v>
      </c>
      <c r="E4058" s="228" t="s">
        <v>3575</v>
      </c>
      <c r="F4058" s="228" t="s">
        <v>86</v>
      </c>
      <c r="G4058" s="228" t="s">
        <v>128</v>
      </c>
      <c r="H4058" s="228">
        <v>0</v>
      </c>
      <c r="I4058" s="228">
        <v>0</v>
      </c>
      <c r="J4058" s="228">
        <v>0</v>
      </c>
      <c r="K4058" s="228">
        <v>0</v>
      </c>
      <c r="L4058" s="231">
        <v>0</v>
      </c>
      <c r="N4058" s="119" t="str">
        <f t="shared" si="192"/>
        <v>840103-MSHBL-ML</v>
      </c>
      <c r="O4058" s="122" t="str">
        <f>IF(B4058="NET","",IF(B4058="","",IFERROR(VLOOKUP(N4058,EAN!$A:$B,2,FALSE),"MANGLER - MÅ OPPDATERE EAN-FANEN")))</f>
        <v>MANGLER - MÅ OPPDATERE EAN-FANEN</v>
      </c>
      <c r="P4058" s="119">
        <f t="shared" si="193"/>
        <v>0</v>
      </c>
      <c r="Q4058" s="119">
        <f t="shared" si="194"/>
        <v>0</v>
      </c>
    </row>
    <row r="4059" spans="1:17" x14ac:dyDescent="0.2">
      <c r="A4059" s="228">
        <v>840103</v>
      </c>
      <c r="B4059" s="228" t="s">
        <v>3798</v>
      </c>
      <c r="C4059" s="228" t="s">
        <v>4204</v>
      </c>
      <c r="D4059" s="228" t="s">
        <v>3577</v>
      </c>
      <c r="E4059" s="228" t="s">
        <v>3575</v>
      </c>
      <c r="F4059" s="228" t="s">
        <v>87</v>
      </c>
      <c r="G4059" s="228" t="s">
        <v>128</v>
      </c>
      <c r="H4059" s="228">
        <v>0</v>
      </c>
      <c r="I4059" s="228">
        <v>0</v>
      </c>
      <c r="J4059" s="228">
        <v>0</v>
      </c>
      <c r="K4059" s="228">
        <v>0</v>
      </c>
      <c r="L4059" s="231">
        <v>0</v>
      </c>
      <c r="N4059" s="119" t="str">
        <f t="shared" si="192"/>
        <v>840103-MSHBL-LXL</v>
      </c>
      <c r="O4059" s="122" t="str">
        <f>IF(B4059="NET","",IF(B4059="","",IFERROR(VLOOKUP(N4059,EAN!$A:$B,2,FALSE),"MANGLER - MÅ OPPDATERE EAN-FANEN")))</f>
        <v>MANGLER - MÅ OPPDATERE EAN-FANEN</v>
      </c>
      <c r="P4059" s="119">
        <f t="shared" si="193"/>
        <v>0</v>
      </c>
      <c r="Q4059" s="119">
        <f t="shared" si="194"/>
        <v>0</v>
      </c>
    </row>
    <row r="4060" spans="1:17" x14ac:dyDescent="0.2">
      <c r="A4060" s="228">
        <v>840103</v>
      </c>
      <c r="B4060" s="228" t="s">
        <v>3798</v>
      </c>
      <c r="C4060" s="228" t="s">
        <v>4204</v>
      </c>
      <c r="D4060" s="228" t="s">
        <v>3532</v>
      </c>
      <c r="E4060" s="228" t="s">
        <v>4435</v>
      </c>
      <c r="F4060" s="228" t="s">
        <v>85</v>
      </c>
      <c r="G4060" s="228" t="s">
        <v>128</v>
      </c>
      <c r="H4060" s="228">
        <v>0</v>
      </c>
      <c r="I4060" s="228">
        <v>0</v>
      </c>
      <c r="J4060" s="228">
        <v>0</v>
      </c>
      <c r="K4060" s="228">
        <v>0</v>
      </c>
      <c r="L4060" s="231">
        <v>0</v>
      </c>
      <c r="N4060" s="119" t="str">
        <f t="shared" si="192"/>
        <v>840103-RGLDM-SM</v>
      </c>
      <c r="O4060" s="122" t="str">
        <f>IF(B4060="NET","",IF(B4060="","",IFERROR(VLOOKUP(N4060,EAN!$A:$B,2,FALSE),"MANGLER - MÅ OPPDATERE EAN-FANEN")))</f>
        <v>MANGLER - MÅ OPPDATERE EAN-FANEN</v>
      </c>
      <c r="P4060" s="119">
        <f t="shared" si="193"/>
        <v>0</v>
      </c>
      <c r="Q4060" s="119">
        <f t="shared" si="194"/>
        <v>0</v>
      </c>
    </row>
    <row r="4061" spans="1:17" x14ac:dyDescent="0.2">
      <c r="A4061" s="228">
        <v>840103</v>
      </c>
      <c r="B4061" s="228" t="s">
        <v>3798</v>
      </c>
      <c r="C4061" s="228" t="s">
        <v>4204</v>
      </c>
      <c r="D4061" s="228" t="s">
        <v>3609</v>
      </c>
      <c r="E4061" s="228" t="s">
        <v>4435</v>
      </c>
      <c r="F4061" s="228" t="s">
        <v>86</v>
      </c>
      <c r="G4061" s="228" t="s">
        <v>128</v>
      </c>
      <c r="H4061" s="228">
        <v>0</v>
      </c>
      <c r="I4061" s="228">
        <v>0</v>
      </c>
      <c r="J4061" s="228">
        <v>0</v>
      </c>
      <c r="K4061" s="228">
        <v>0</v>
      </c>
      <c r="L4061" s="231">
        <v>0</v>
      </c>
      <c r="N4061" s="119" t="str">
        <f t="shared" si="192"/>
        <v>840103-RGLDM-ML</v>
      </c>
      <c r="O4061" s="122" t="str">
        <f>IF(B4061="NET","",IF(B4061="","",IFERROR(VLOOKUP(N4061,EAN!$A:$B,2,FALSE),"MANGLER - MÅ OPPDATERE EAN-FANEN")))</f>
        <v>MANGLER - MÅ OPPDATERE EAN-FANEN</v>
      </c>
      <c r="P4061" s="119">
        <f t="shared" si="193"/>
        <v>0</v>
      </c>
      <c r="Q4061" s="119">
        <f t="shared" si="194"/>
        <v>0</v>
      </c>
    </row>
    <row r="4062" spans="1:17" x14ac:dyDescent="0.2">
      <c r="A4062" s="228">
        <v>840103</v>
      </c>
      <c r="B4062" s="228" t="s">
        <v>3798</v>
      </c>
      <c r="C4062" s="228" t="s">
        <v>4204</v>
      </c>
      <c r="D4062" s="228" t="s">
        <v>3786</v>
      </c>
      <c r="E4062" s="228" t="s">
        <v>4435</v>
      </c>
      <c r="F4062" s="228" t="s">
        <v>87</v>
      </c>
      <c r="G4062" s="228" t="s">
        <v>128</v>
      </c>
      <c r="H4062" s="228">
        <v>0</v>
      </c>
      <c r="I4062" s="228">
        <v>0</v>
      </c>
      <c r="J4062" s="228">
        <v>0</v>
      </c>
      <c r="K4062" s="228">
        <v>0</v>
      </c>
      <c r="L4062" s="231">
        <v>0</v>
      </c>
      <c r="N4062" s="119" t="str">
        <f t="shared" si="192"/>
        <v>840103-RGLDM-LXL</v>
      </c>
      <c r="O4062" s="122" t="str">
        <f>IF(B4062="NET","",IF(B4062="","",IFERROR(VLOOKUP(N4062,EAN!$A:$B,2,FALSE),"MANGLER - MÅ OPPDATERE EAN-FANEN")))</f>
        <v>MANGLER - MÅ OPPDATERE EAN-FANEN</v>
      </c>
      <c r="P4062" s="119">
        <f t="shared" si="193"/>
        <v>0</v>
      </c>
      <c r="Q4062" s="119">
        <f t="shared" si="194"/>
        <v>0</v>
      </c>
    </row>
    <row r="4063" spans="1:17" x14ac:dyDescent="0.2">
      <c r="A4063" s="229">
        <v>840104</v>
      </c>
      <c r="B4063" s="228" t="s">
        <v>248</v>
      </c>
      <c r="C4063" s="228"/>
      <c r="D4063" s="228"/>
      <c r="E4063" s="228"/>
      <c r="F4063" s="228"/>
      <c r="G4063" s="228"/>
      <c r="H4063" s="229">
        <v>202226</v>
      </c>
      <c r="I4063" s="229">
        <v>202227</v>
      </c>
      <c r="J4063" s="229">
        <v>202228</v>
      </c>
      <c r="K4063" s="229">
        <v>202229</v>
      </c>
      <c r="L4063" s="232">
        <v>202234</v>
      </c>
      <c r="N4063" s="119" t="str">
        <f t="shared" si="192"/>
        <v>840104-</v>
      </c>
      <c r="O4063" s="122" t="str">
        <f>IF(B4063="NET","",IF(B4063="","",IFERROR(VLOOKUP(N4063,EAN!$A:$B,2,FALSE),"MANGLER - MÅ OPPDATERE EAN-FANEN")))</f>
        <v/>
      </c>
      <c r="P4063" s="119">
        <f t="shared" si="193"/>
        <v>202226</v>
      </c>
      <c r="Q4063" s="119">
        <f t="shared" si="194"/>
        <v>202234</v>
      </c>
    </row>
    <row r="4064" spans="1:17" x14ac:dyDescent="0.2">
      <c r="A4064" s="228">
        <v>840104</v>
      </c>
      <c r="B4064" s="228" t="s">
        <v>4447</v>
      </c>
      <c r="C4064" s="228" t="s">
        <v>4204</v>
      </c>
      <c r="D4064" s="228" t="s">
        <v>249</v>
      </c>
      <c r="E4064" s="228" t="s">
        <v>240</v>
      </c>
      <c r="F4064" s="228" t="s">
        <v>85</v>
      </c>
      <c r="G4064" s="228" t="s">
        <v>128</v>
      </c>
      <c r="H4064" s="228">
        <v>0</v>
      </c>
      <c r="I4064" s="228">
        <v>0</v>
      </c>
      <c r="J4064" s="228">
        <v>0</v>
      </c>
      <c r="K4064" s="228">
        <v>0</v>
      </c>
      <c r="L4064" s="231">
        <v>0</v>
      </c>
      <c r="N4064" s="119" t="str">
        <f t="shared" si="192"/>
        <v>840104-DTBLK-SM</v>
      </c>
      <c r="O4064" s="122" t="str">
        <f>IF(B4064="NET","",IF(B4064="","",IFERROR(VLOOKUP(N4064,EAN!$A:$B,2,FALSE),"MANGLER - MÅ OPPDATERE EAN-FANEN")))</f>
        <v>MANGLER - MÅ OPPDATERE EAN-FANEN</v>
      </c>
      <c r="P4064" s="119">
        <f t="shared" si="193"/>
        <v>0</v>
      </c>
      <c r="Q4064" s="119">
        <f t="shared" si="194"/>
        <v>0</v>
      </c>
    </row>
    <row r="4065" spans="1:17" x14ac:dyDescent="0.2">
      <c r="A4065" s="228">
        <v>840104</v>
      </c>
      <c r="B4065" s="228" t="s">
        <v>4447</v>
      </c>
      <c r="C4065" s="228" t="s">
        <v>4204</v>
      </c>
      <c r="D4065" s="228" t="s">
        <v>250</v>
      </c>
      <c r="E4065" s="228" t="s">
        <v>240</v>
      </c>
      <c r="F4065" s="228" t="s">
        <v>86</v>
      </c>
      <c r="G4065" s="228" t="s">
        <v>128</v>
      </c>
      <c r="H4065" s="228">
        <v>0</v>
      </c>
      <c r="I4065" s="228">
        <v>0</v>
      </c>
      <c r="J4065" s="228">
        <v>0</v>
      </c>
      <c r="K4065" s="228">
        <v>0</v>
      </c>
      <c r="L4065" s="231">
        <v>0</v>
      </c>
      <c r="N4065" s="119" t="str">
        <f t="shared" si="192"/>
        <v>840104-DTBLK-ML</v>
      </c>
      <c r="O4065" s="122" t="str">
        <f>IF(B4065="NET","",IF(B4065="","",IFERROR(VLOOKUP(N4065,EAN!$A:$B,2,FALSE),"MANGLER - MÅ OPPDATERE EAN-FANEN")))</f>
        <v>MANGLER - MÅ OPPDATERE EAN-FANEN</v>
      </c>
      <c r="P4065" s="119">
        <f t="shared" si="193"/>
        <v>0</v>
      </c>
      <c r="Q4065" s="119">
        <f t="shared" si="194"/>
        <v>0</v>
      </c>
    </row>
    <row r="4066" spans="1:17" x14ac:dyDescent="0.2">
      <c r="A4066" s="228">
        <v>840104</v>
      </c>
      <c r="B4066" s="228" t="s">
        <v>4447</v>
      </c>
      <c r="C4066" s="228" t="s">
        <v>4204</v>
      </c>
      <c r="D4066" s="228" t="s">
        <v>251</v>
      </c>
      <c r="E4066" s="228" t="s">
        <v>240</v>
      </c>
      <c r="F4066" s="228" t="s">
        <v>87</v>
      </c>
      <c r="G4066" s="228" t="s">
        <v>128</v>
      </c>
      <c r="H4066" s="228">
        <v>0</v>
      </c>
      <c r="I4066" s="228">
        <v>0</v>
      </c>
      <c r="J4066" s="228">
        <v>0</v>
      </c>
      <c r="K4066" s="228">
        <v>0</v>
      </c>
      <c r="L4066" s="231">
        <v>0</v>
      </c>
      <c r="N4066" s="119" t="str">
        <f t="shared" si="192"/>
        <v>840104-DTBLK-LXL</v>
      </c>
      <c r="O4066" s="122" t="str">
        <f>IF(B4066="NET","",IF(B4066="","",IFERROR(VLOOKUP(N4066,EAN!$A:$B,2,FALSE),"MANGLER - MÅ OPPDATERE EAN-FANEN")))</f>
        <v>MANGLER - MÅ OPPDATERE EAN-FANEN</v>
      </c>
      <c r="P4066" s="119">
        <f t="shared" si="193"/>
        <v>0</v>
      </c>
      <c r="Q4066" s="119">
        <f t="shared" si="194"/>
        <v>0</v>
      </c>
    </row>
    <row r="4067" spans="1:17" x14ac:dyDescent="0.2">
      <c r="A4067" s="228">
        <v>840104</v>
      </c>
      <c r="B4067" s="228" t="s">
        <v>4447</v>
      </c>
      <c r="C4067" s="228" t="s">
        <v>4204</v>
      </c>
      <c r="D4067" s="228" t="s">
        <v>3543</v>
      </c>
      <c r="E4067" s="228" t="s">
        <v>3544</v>
      </c>
      <c r="F4067" s="228" t="s">
        <v>85</v>
      </c>
      <c r="G4067" s="228" t="s">
        <v>128</v>
      </c>
      <c r="H4067" s="228">
        <v>0</v>
      </c>
      <c r="I4067" s="228">
        <v>0</v>
      </c>
      <c r="J4067" s="228">
        <v>0</v>
      </c>
      <c r="K4067" s="228">
        <v>0</v>
      </c>
      <c r="L4067" s="231">
        <v>0</v>
      </c>
      <c r="N4067" s="119" t="str">
        <f t="shared" si="192"/>
        <v>840104-MASEM-SM</v>
      </c>
      <c r="O4067" s="122" t="str">
        <f>IF(B4067="NET","",IF(B4067="","",IFERROR(VLOOKUP(N4067,EAN!$A:$B,2,FALSE),"MANGLER - MÅ OPPDATERE EAN-FANEN")))</f>
        <v>MANGLER - MÅ OPPDATERE EAN-FANEN</v>
      </c>
      <c r="P4067" s="119">
        <f t="shared" si="193"/>
        <v>0</v>
      </c>
      <c r="Q4067" s="119">
        <f t="shared" si="194"/>
        <v>0</v>
      </c>
    </row>
    <row r="4068" spans="1:17" x14ac:dyDescent="0.2">
      <c r="A4068" s="228">
        <v>840104</v>
      </c>
      <c r="B4068" s="228" t="s">
        <v>4447</v>
      </c>
      <c r="C4068" s="228" t="s">
        <v>4204</v>
      </c>
      <c r="D4068" s="228" t="s">
        <v>3545</v>
      </c>
      <c r="E4068" s="228" t="s">
        <v>3544</v>
      </c>
      <c r="F4068" s="228" t="s">
        <v>86</v>
      </c>
      <c r="G4068" s="228" t="s">
        <v>128</v>
      </c>
      <c r="H4068" s="228">
        <v>0</v>
      </c>
      <c r="I4068" s="228">
        <v>0</v>
      </c>
      <c r="J4068" s="228">
        <v>0</v>
      </c>
      <c r="K4068" s="228">
        <v>0</v>
      </c>
      <c r="L4068" s="231">
        <v>0</v>
      </c>
      <c r="N4068" s="119" t="str">
        <f t="shared" si="192"/>
        <v>840104-MASEM-ML</v>
      </c>
      <c r="O4068" s="122" t="str">
        <f>IF(B4068="NET","",IF(B4068="","",IFERROR(VLOOKUP(N4068,EAN!$A:$B,2,FALSE),"MANGLER - MÅ OPPDATERE EAN-FANEN")))</f>
        <v>MANGLER - MÅ OPPDATERE EAN-FANEN</v>
      </c>
      <c r="P4068" s="119">
        <f t="shared" si="193"/>
        <v>0</v>
      </c>
      <c r="Q4068" s="119">
        <f t="shared" si="194"/>
        <v>0</v>
      </c>
    </row>
    <row r="4069" spans="1:17" x14ac:dyDescent="0.2">
      <c r="A4069" s="228">
        <v>840104</v>
      </c>
      <c r="B4069" s="228" t="s">
        <v>4447</v>
      </c>
      <c r="C4069" s="228" t="s">
        <v>4204</v>
      </c>
      <c r="D4069" s="228" t="s">
        <v>3546</v>
      </c>
      <c r="E4069" s="228" t="s">
        <v>3544</v>
      </c>
      <c r="F4069" s="228" t="s">
        <v>87</v>
      </c>
      <c r="G4069" s="228" t="s">
        <v>128</v>
      </c>
      <c r="H4069" s="228">
        <v>0</v>
      </c>
      <c r="I4069" s="228">
        <v>0</v>
      </c>
      <c r="J4069" s="228">
        <v>0</v>
      </c>
      <c r="K4069" s="228">
        <v>0</v>
      </c>
      <c r="L4069" s="231">
        <v>0</v>
      </c>
      <c r="N4069" s="119" t="str">
        <f t="shared" si="192"/>
        <v>840104-MASEM-LXL</v>
      </c>
      <c r="O4069" s="122" t="str">
        <f>IF(B4069="NET","",IF(B4069="","",IFERROR(VLOOKUP(N4069,EAN!$A:$B,2,FALSE),"MANGLER - MÅ OPPDATERE EAN-FANEN")))</f>
        <v>MANGLER - MÅ OPPDATERE EAN-FANEN</v>
      </c>
      <c r="P4069" s="119">
        <f t="shared" si="193"/>
        <v>0</v>
      </c>
      <c r="Q4069" s="119">
        <f t="shared" si="194"/>
        <v>0</v>
      </c>
    </row>
    <row r="4070" spans="1:17" x14ac:dyDescent="0.2">
      <c r="A4070" s="228">
        <v>840104</v>
      </c>
      <c r="B4070" s="228" t="s">
        <v>4447</v>
      </c>
      <c r="C4070" s="228" t="s">
        <v>4204</v>
      </c>
      <c r="D4070" s="228" t="s">
        <v>3761</v>
      </c>
      <c r="E4070" s="228" t="s">
        <v>4443</v>
      </c>
      <c r="F4070" s="228" t="s">
        <v>85</v>
      </c>
      <c r="G4070" s="228" t="s">
        <v>128</v>
      </c>
      <c r="H4070" s="228">
        <v>0</v>
      </c>
      <c r="I4070" s="228">
        <v>0</v>
      </c>
      <c r="J4070" s="228">
        <v>0</v>
      </c>
      <c r="K4070" s="228">
        <v>0</v>
      </c>
      <c r="L4070" s="231">
        <v>0</v>
      </c>
      <c r="N4070" s="119" t="str">
        <f t="shared" si="192"/>
        <v>840104-MBRWH-SM</v>
      </c>
      <c r="O4070" s="122" t="str">
        <f>IF(B4070="NET","",IF(B4070="","",IFERROR(VLOOKUP(N4070,EAN!$A:$B,2,FALSE),"MANGLER - MÅ OPPDATERE EAN-FANEN")))</f>
        <v>MANGLER - MÅ OPPDATERE EAN-FANEN</v>
      </c>
      <c r="P4070" s="119">
        <f t="shared" si="193"/>
        <v>0</v>
      </c>
      <c r="Q4070" s="119">
        <f t="shared" si="194"/>
        <v>0</v>
      </c>
    </row>
    <row r="4071" spans="1:17" x14ac:dyDescent="0.2">
      <c r="A4071" s="228">
        <v>840104</v>
      </c>
      <c r="B4071" s="228" t="s">
        <v>4447</v>
      </c>
      <c r="C4071" s="228" t="s">
        <v>4204</v>
      </c>
      <c r="D4071" s="228" t="s">
        <v>3762</v>
      </c>
      <c r="E4071" s="228" t="s">
        <v>4443</v>
      </c>
      <c r="F4071" s="228" t="s">
        <v>86</v>
      </c>
      <c r="G4071" s="228" t="s">
        <v>128</v>
      </c>
      <c r="H4071" s="228">
        <v>0</v>
      </c>
      <c r="I4071" s="228">
        <v>0</v>
      </c>
      <c r="J4071" s="228">
        <v>0</v>
      </c>
      <c r="K4071" s="228">
        <v>0</v>
      </c>
      <c r="L4071" s="231">
        <v>0</v>
      </c>
      <c r="N4071" s="119" t="str">
        <f t="shared" si="192"/>
        <v>840104-MBRWH-ML</v>
      </c>
      <c r="O4071" s="122" t="str">
        <f>IF(B4071="NET","",IF(B4071="","",IFERROR(VLOOKUP(N4071,EAN!$A:$B,2,FALSE),"MANGLER - MÅ OPPDATERE EAN-FANEN")))</f>
        <v>MANGLER - MÅ OPPDATERE EAN-FANEN</v>
      </c>
      <c r="P4071" s="119">
        <f t="shared" si="193"/>
        <v>0</v>
      </c>
      <c r="Q4071" s="119">
        <f t="shared" si="194"/>
        <v>0</v>
      </c>
    </row>
    <row r="4072" spans="1:17" x14ac:dyDescent="0.2">
      <c r="A4072" s="228">
        <v>840104</v>
      </c>
      <c r="B4072" s="228" t="s">
        <v>4447</v>
      </c>
      <c r="C4072" s="228" t="s">
        <v>4204</v>
      </c>
      <c r="D4072" s="228" t="s">
        <v>3763</v>
      </c>
      <c r="E4072" s="228" t="s">
        <v>4443</v>
      </c>
      <c r="F4072" s="228" t="s">
        <v>87</v>
      </c>
      <c r="G4072" s="228" t="s">
        <v>128</v>
      </c>
      <c r="H4072" s="228">
        <v>0</v>
      </c>
      <c r="I4072" s="228">
        <v>0</v>
      </c>
      <c r="J4072" s="228">
        <v>0</v>
      </c>
      <c r="K4072" s="228">
        <v>0</v>
      </c>
      <c r="L4072" s="231">
        <v>0</v>
      </c>
      <c r="N4072" s="119" t="str">
        <f t="shared" si="192"/>
        <v>840104-MBRWH-LXL</v>
      </c>
      <c r="O4072" s="122" t="str">
        <f>IF(B4072="NET","",IF(B4072="","",IFERROR(VLOOKUP(N4072,EAN!$A:$B,2,FALSE),"MANGLER - MÅ OPPDATERE EAN-FANEN")))</f>
        <v>MANGLER - MÅ OPPDATERE EAN-FANEN</v>
      </c>
      <c r="P4072" s="119">
        <f t="shared" si="193"/>
        <v>0</v>
      </c>
      <c r="Q4072" s="119">
        <f t="shared" si="194"/>
        <v>0</v>
      </c>
    </row>
    <row r="4073" spans="1:17" x14ac:dyDescent="0.2">
      <c r="A4073" s="228">
        <v>840104</v>
      </c>
      <c r="B4073" s="228" t="s">
        <v>4447</v>
      </c>
      <c r="C4073" s="228" t="s">
        <v>4204</v>
      </c>
      <c r="D4073" s="228" t="s">
        <v>2373</v>
      </c>
      <c r="E4073" s="228" t="s">
        <v>4350</v>
      </c>
      <c r="F4073" s="228" t="s">
        <v>85</v>
      </c>
      <c r="G4073" s="228" t="s">
        <v>128</v>
      </c>
      <c r="H4073" s="228">
        <v>0</v>
      </c>
      <c r="I4073" s="228">
        <v>0</v>
      </c>
      <c r="J4073" s="228">
        <v>0</v>
      </c>
      <c r="K4073" s="228">
        <v>0</v>
      </c>
      <c r="L4073" s="231">
        <v>0</v>
      </c>
      <c r="N4073" s="119" t="str">
        <f t="shared" si="192"/>
        <v>840104-MBUOE-SM</v>
      </c>
      <c r="O4073" s="122" t="str">
        <f>IF(B4073="NET","",IF(B4073="","",IFERROR(VLOOKUP(N4073,EAN!$A:$B,2,FALSE),"MANGLER - MÅ OPPDATERE EAN-FANEN")))</f>
        <v>MANGLER - MÅ OPPDATERE EAN-FANEN</v>
      </c>
      <c r="P4073" s="119">
        <f t="shared" si="193"/>
        <v>0</v>
      </c>
      <c r="Q4073" s="119">
        <f t="shared" si="194"/>
        <v>0</v>
      </c>
    </row>
    <row r="4074" spans="1:17" x14ac:dyDescent="0.2">
      <c r="A4074" s="228">
        <v>840104</v>
      </c>
      <c r="B4074" s="228" t="s">
        <v>4447</v>
      </c>
      <c r="C4074" s="228" t="s">
        <v>4204</v>
      </c>
      <c r="D4074" s="228" t="s">
        <v>2374</v>
      </c>
      <c r="E4074" s="228" t="s">
        <v>4350</v>
      </c>
      <c r="F4074" s="228" t="s">
        <v>86</v>
      </c>
      <c r="G4074" s="228" t="s">
        <v>128</v>
      </c>
      <c r="H4074" s="228">
        <v>0</v>
      </c>
      <c r="I4074" s="228">
        <v>0</v>
      </c>
      <c r="J4074" s="228">
        <v>0</v>
      </c>
      <c r="K4074" s="228">
        <v>0</v>
      </c>
      <c r="L4074" s="231">
        <v>0</v>
      </c>
      <c r="N4074" s="119" t="str">
        <f t="shared" si="192"/>
        <v>840104-MBUOE-ML</v>
      </c>
      <c r="O4074" s="122" t="str">
        <f>IF(B4074="NET","",IF(B4074="","",IFERROR(VLOOKUP(N4074,EAN!$A:$B,2,FALSE),"MANGLER - MÅ OPPDATERE EAN-FANEN")))</f>
        <v>MANGLER - MÅ OPPDATERE EAN-FANEN</v>
      </c>
      <c r="P4074" s="119">
        <f t="shared" si="193"/>
        <v>0</v>
      </c>
      <c r="Q4074" s="119">
        <f t="shared" si="194"/>
        <v>0</v>
      </c>
    </row>
    <row r="4075" spans="1:17" x14ac:dyDescent="0.2">
      <c r="A4075" s="228">
        <v>840104</v>
      </c>
      <c r="B4075" s="228" t="s">
        <v>4447</v>
      </c>
      <c r="C4075" s="228" t="s">
        <v>4204</v>
      </c>
      <c r="D4075" s="228" t="s">
        <v>2375</v>
      </c>
      <c r="E4075" s="228" t="s">
        <v>4350</v>
      </c>
      <c r="F4075" s="228" t="s">
        <v>87</v>
      </c>
      <c r="G4075" s="228" t="s">
        <v>128</v>
      </c>
      <c r="H4075" s="228">
        <v>0</v>
      </c>
      <c r="I4075" s="228">
        <v>0</v>
      </c>
      <c r="J4075" s="228">
        <v>0</v>
      </c>
      <c r="K4075" s="228">
        <v>0</v>
      </c>
      <c r="L4075" s="231">
        <v>0</v>
      </c>
      <c r="N4075" s="119" t="str">
        <f t="shared" si="192"/>
        <v>840104-MBUOE-LXL</v>
      </c>
      <c r="O4075" s="122" t="str">
        <f>IF(B4075="NET","",IF(B4075="","",IFERROR(VLOOKUP(N4075,EAN!$A:$B,2,FALSE),"MANGLER - MÅ OPPDATERE EAN-FANEN")))</f>
        <v>MANGLER - MÅ OPPDATERE EAN-FANEN</v>
      </c>
      <c r="P4075" s="119">
        <f t="shared" si="193"/>
        <v>0</v>
      </c>
      <c r="Q4075" s="119">
        <f t="shared" si="194"/>
        <v>0</v>
      </c>
    </row>
    <row r="4076" spans="1:17" x14ac:dyDescent="0.2">
      <c r="A4076" s="228">
        <v>840104</v>
      </c>
      <c r="B4076" s="228" t="s">
        <v>4447</v>
      </c>
      <c r="C4076" s="228" t="s">
        <v>4204</v>
      </c>
      <c r="D4076" s="228" t="s">
        <v>3574</v>
      </c>
      <c r="E4076" s="228" t="s">
        <v>3575</v>
      </c>
      <c r="F4076" s="228" t="s">
        <v>85</v>
      </c>
      <c r="G4076" s="228" t="s">
        <v>128</v>
      </c>
      <c r="H4076" s="228">
        <v>0</v>
      </c>
      <c r="I4076" s="228">
        <v>0</v>
      </c>
      <c r="J4076" s="228">
        <v>0</v>
      </c>
      <c r="K4076" s="228">
        <v>0</v>
      </c>
      <c r="L4076" s="231">
        <v>0</v>
      </c>
      <c r="N4076" s="119" t="str">
        <f t="shared" si="192"/>
        <v>840104-MSHBL-SM</v>
      </c>
      <c r="O4076" s="122" t="str">
        <f>IF(B4076="NET","",IF(B4076="","",IFERROR(VLOOKUP(N4076,EAN!$A:$B,2,FALSE),"MANGLER - MÅ OPPDATERE EAN-FANEN")))</f>
        <v>MANGLER - MÅ OPPDATERE EAN-FANEN</v>
      </c>
      <c r="P4076" s="119">
        <f t="shared" si="193"/>
        <v>0</v>
      </c>
      <c r="Q4076" s="119">
        <f t="shared" si="194"/>
        <v>0</v>
      </c>
    </row>
    <row r="4077" spans="1:17" x14ac:dyDescent="0.2">
      <c r="A4077" s="228">
        <v>840104</v>
      </c>
      <c r="B4077" s="228" t="s">
        <v>4447</v>
      </c>
      <c r="C4077" s="228" t="s">
        <v>4204</v>
      </c>
      <c r="D4077" s="228" t="s">
        <v>3576</v>
      </c>
      <c r="E4077" s="228" t="s">
        <v>3575</v>
      </c>
      <c r="F4077" s="228" t="s">
        <v>86</v>
      </c>
      <c r="G4077" s="228" t="s">
        <v>128</v>
      </c>
      <c r="H4077" s="228">
        <v>0</v>
      </c>
      <c r="I4077" s="228">
        <v>0</v>
      </c>
      <c r="J4077" s="228">
        <v>0</v>
      </c>
      <c r="K4077" s="228">
        <v>0</v>
      </c>
      <c r="L4077" s="231">
        <v>0</v>
      </c>
      <c r="N4077" s="119" t="str">
        <f t="shared" si="192"/>
        <v>840104-MSHBL-ML</v>
      </c>
      <c r="O4077" s="122" t="str">
        <f>IF(B4077="NET","",IF(B4077="","",IFERROR(VLOOKUP(N4077,EAN!$A:$B,2,FALSE),"MANGLER - MÅ OPPDATERE EAN-FANEN")))</f>
        <v>MANGLER - MÅ OPPDATERE EAN-FANEN</v>
      </c>
      <c r="P4077" s="119">
        <f t="shared" si="193"/>
        <v>0</v>
      </c>
      <c r="Q4077" s="119">
        <f t="shared" si="194"/>
        <v>0</v>
      </c>
    </row>
    <row r="4078" spans="1:17" x14ac:dyDescent="0.2">
      <c r="A4078" s="228">
        <v>840104</v>
      </c>
      <c r="B4078" s="228" t="s">
        <v>4447</v>
      </c>
      <c r="C4078" s="228" t="s">
        <v>4204</v>
      </c>
      <c r="D4078" s="228" t="s">
        <v>3577</v>
      </c>
      <c r="E4078" s="228" t="s">
        <v>3575</v>
      </c>
      <c r="F4078" s="228" t="s">
        <v>87</v>
      </c>
      <c r="G4078" s="228" t="s">
        <v>128</v>
      </c>
      <c r="H4078" s="228">
        <v>0</v>
      </c>
      <c r="I4078" s="228">
        <v>0</v>
      </c>
      <c r="J4078" s="228">
        <v>0</v>
      </c>
      <c r="K4078" s="228">
        <v>0</v>
      </c>
      <c r="L4078" s="231">
        <v>0</v>
      </c>
      <c r="N4078" s="119" t="str">
        <f t="shared" si="192"/>
        <v>840104-MSHBL-LXL</v>
      </c>
      <c r="O4078" s="122" t="str">
        <f>IF(B4078="NET","",IF(B4078="","",IFERROR(VLOOKUP(N4078,EAN!$A:$B,2,FALSE),"MANGLER - MÅ OPPDATERE EAN-FANEN")))</f>
        <v>MANGLER - MÅ OPPDATERE EAN-FANEN</v>
      </c>
      <c r="P4078" s="119">
        <f t="shared" si="193"/>
        <v>0</v>
      </c>
      <c r="Q4078" s="119">
        <f t="shared" si="194"/>
        <v>0</v>
      </c>
    </row>
    <row r="4079" spans="1:17" x14ac:dyDescent="0.2">
      <c r="A4079" s="228">
        <v>840104</v>
      </c>
      <c r="B4079" s="228" t="s">
        <v>4447</v>
      </c>
      <c r="C4079" s="228" t="s">
        <v>4204</v>
      </c>
      <c r="D4079" s="228" t="s">
        <v>3532</v>
      </c>
      <c r="E4079" s="228" t="s">
        <v>4435</v>
      </c>
      <c r="F4079" s="228" t="s">
        <v>85</v>
      </c>
      <c r="G4079" s="228" t="s">
        <v>128</v>
      </c>
      <c r="H4079" s="228">
        <v>0</v>
      </c>
      <c r="I4079" s="228">
        <v>0</v>
      </c>
      <c r="J4079" s="228">
        <v>0</v>
      </c>
      <c r="K4079" s="228">
        <v>0</v>
      </c>
      <c r="L4079" s="231">
        <v>0</v>
      </c>
      <c r="N4079" s="119" t="str">
        <f t="shared" si="192"/>
        <v>840104-RGLDM-SM</v>
      </c>
      <c r="O4079" s="122" t="str">
        <f>IF(B4079="NET","",IF(B4079="","",IFERROR(VLOOKUP(N4079,EAN!$A:$B,2,FALSE),"MANGLER - MÅ OPPDATERE EAN-FANEN")))</f>
        <v>MANGLER - MÅ OPPDATERE EAN-FANEN</v>
      </c>
      <c r="P4079" s="119">
        <f t="shared" si="193"/>
        <v>0</v>
      </c>
      <c r="Q4079" s="119">
        <f t="shared" si="194"/>
        <v>0</v>
      </c>
    </row>
    <row r="4080" spans="1:17" x14ac:dyDescent="0.2">
      <c r="A4080" s="228">
        <v>840104</v>
      </c>
      <c r="B4080" s="228" t="s">
        <v>4447</v>
      </c>
      <c r="C4080" s="228" t="s">
        <v>4204</v>
      </c>
      <c r="D4080" s="228" t="s">
        <v>3609</v>
      </c>
      <c r="E4080" s="228" t="s">
        <v>4435</v>
      </c>
      <c r="F4080" s="228" t="s">
        <v>86</v>
      </c>
      <c r="G4080" s="228" t="s">
        <v>128</v>
      </c>
      <c r="H4080" s="228">
        <v>0</v>
      </c>
      <c r="I4080" s="228">
        <v>0</v>
      </c>
      <c r="J4080" s="228">
        <v>0</v>
      </c>
      <c r="K4080" s="228">
        <v>0</v>
      </c>
      <c r="L4080" s="231">
        <v>0</v>
      </c>
      <c r="N4080" s="119" t="str">
        <f t="shared" si="192"/>
        <v>840104-RGLDM-ML</v>
      </c>
      <c r="O4080" s="122" t="str">
        <f>IF(B4080="NET","",IF(B4080="","",IFERROR(VLOOKUP(N4080,EAN!$A:$B,2,FALSE),"MANGLER - MÅ OPPDATERE EAN-FANEN")))</f>
        <v>MANGLER - MÅ OPPDATERE EAN-FANEN</v>
      </c>
      <c r="P4080" s="119">
        <f t="shared" si="193"/>
        <v>0</v>
      </c>
      <c r="Q4080" s="119">
        <f t="shared" si="194"/>
        <v>0</v>
      </c>
    </row>
    <row r="4081" spans="1:17" x14ac:dyDescent="0.2">
      <c r="A4081" s="228">
        <v>840104</v>
      </c>
      <c r="B4081" s="228" t="s">
        <v>4447</v>
      </c>
      <c r="C4081" s="228" t="s">
        <v>4204</v>
      </c>
      <c r="D4081" s="228" t="s">
        <v>3786</v>
      </c>
      <c r="E4081" s="228" t="s">
        <v>4435</v>
      </c>
      <c r="F4081" s="228" t="s">
        <v>87</v>
      </c>
      <c r="G4081" s="228" t="s">
        <v>128</v>
      </c>
      <c r="H4081" s="228">
        <v>0</v>
      </c>
      <c r="I4081" s="228">
        <v>0</v>
      </c>
      <c r="J4081" s="228">
        <v>0</v>
      </c>
      <c r="K4081" s="228">
        <v>0</v>
      </c>
      <c r="L4081" s="231">
        <v>0</v>
      </c>
      <c r="N4081" s="119" t="str">
        <f t="shared" si="192"/>
        <v>840104-RGLDM-LXL</v>
      </c>
      <c r="O4081" s="122" t="str">
        <f>IF(B4081="NET","",IF(B4081="","",IFERROR(VLOOKUP(N4081,EAN!$A:$B,2,FALSE),"MANGLER - MÅ OPPDATERE EAN-FANEN")))</f>
        <v>MANGLER - MÅ OPPDATERE EAN-FANEN</v>
      </c>
      <c r="P4081" s="119">
        <f t="shared" si="193"/>
        <v>0</v>
      </c>
      <c r="Q4081" s="119">
        <f t="shared" si="194"/>
        <v>0</v>
      </c>
    </row>
    <row r="4082" spans="1:17" x14ac:dyDescent="0.2">
      <c r="A4082" s="229">
        <v>840105</v>
      </c>
      <c r="B4082" s="228" t="s">
        <v>248</v>
      </c>
      <c r="C4082" s="228"/>
      <c r="D4082" s="228"/>
      <c r="E4082" s="228"/>
      <c r="F4082" s="228"/>
      <c r="G4082" s="228"/>
      <c r="H4082" s="229">
        <v>202226</v>
      </c>
      <c r="I4082" s="229">
        <v>202227</v>
      </c>
      <c r="J4082" s="229">
        <v>202228</v>
      </c>
      <c r="K4082" s="229">
        <v>202229</v>
      </c>
      <c r="L4082" s="232">
        <v>202234</v>
      </c>
      <c r="N4082" s="119" t="str">
        <f t="shared" si="192"/>
        <v>840105-</v>
      </c>
      <c r="O4082" s="122" t="str">
        <f>IF(B4082="NET","",IF(B4082="","",IFERROR(VLOOKUP(N4082,EAN!$A:$B,2,FALSE),"MANGLER - MÅ OPPDATERE EAN-FANEN")))</f>
        <v/>
      </c>
      <c r="P4082" s="119">
        <f t="shared" si="193"/>
        <v>202226</v>
      </c>
      <c r="Q4082" s="119">
        <f t="shared" si="194"/>
        <v>202234</v>
      </c>
    </row>
    <row r="4083" spans="1:17" x14ac:dyDescent="0.2">
      <c r="A4083" s="228">
        <v>840105</v>
      </c>
      <c r="B4083" s="228" t="s">
        <v>3799</v>
      </c>
      <c r="C4083" s="228" t="s">
        <v>4204</v>
      </c>
      <c r="D4083" s="228" t="s">
        <v>3800</v>
      </c>
      <c r="E4083" s="228" t="s">
        <v>3801</v>
      </c>
      <c r="F4083" s="228" t="s">
        <v>85</v>
      </c>
      <c r="G4083" s="228" t="s">
        <v>128</v>
      </c>
      <c r="H4083" s="228">
        <v>0</v>
      </c>
      <c r="I4083" s="228">
        <v>0</v>
      </c>
      <c r="J4083" s="228">
        <v>0</v>
      </c>
      <c r="K4083" s="228">
        <v>0</v>
      </c>
      <c r="L4083" s="231">
        <v>0</v>
      </c>
      <c r="N4083" s="119" t="str">
        <f t="shared" si="192"/>
        <v>840105-RCUYLW-SM</v>
      </c>
      <c r="O4083" s="122" t="str">
        <f>IF(B4083="NET","",IF(B4083="","",IFERROR(VLOOKUP(N4083,EAN!$A:$B,2,FALSE),"MANGLER - MÅ OPPDATERE EAN-FANEN")))</f>
        <v>MANGLER - MÅ OPPDATERE EAN-FANEN</v>
      </c>
      <c r="P4083" s="119">
        <f t="shared" si="193"/>
        <v>0</v>
      </c>
      <c r="Q4083" s="119">
        <f t="shared" si="194"/>
        <v>0</v>
      </c>
    </row>
    <row r="4084" spans="1:17" x14ac:dyDescent="0.2">
      <c r="A4084" s="228">
        <v>840105</v>
      </c>
      <c r="B4084" s="228" t="s">
        <v>3799</v>
      </c>
      <c r="C4084" s="228" t="s">
        <v>4204</v>
      </c>
      <c r="D4084" s="228" t="s">
        <v>3802</v>
      </c>
      <c r="E4084" s="228" t="s">
        <v>3801</v>
      </c>
      <c r="F4084" s="228" t="s">
        <v>86</v>
      </c>
      <c r="G4084" s="228" t="s">
        <v>128</v>
      </c>
      <c r="H4084" s="228">
        <v>0</v>
      </c>
      <c r="I4084" s="228">
        <v>0</v>
      </c>
      <c r="J4084" s="228">
        <v>0</v>
      </c>
      <c r="K4084" s="228">
        <v>0</v>
      </c>
      <c r="L4084" s="231">
        <v>0</v>
      </c>
      <c r="N4084" s="119" t="str">
        <f t="shared" si="192"/>
        <v>840105-RCUYLW-ML</v>
      </c>
      <c r="O4084" s="122" t="str">
        <f>IF(B4084="NET","",IF(B4084="","",IFERROR(VLOOKUP(N4084,EAN!$A:$B,2,FALSE),"MANGLER - MÅ OPPDATERE EAN-FANEN")))</f>
        <v>MANGLER - MÅ OPPDATERE EAN-FANEN</v>
      </c>
      <c r="P4084" s="119">
        <f t="shared" si="193"/>
        <v>0</v>
      </c>
      <c r="Q4084" s="119">
        <f t="shared" si="194"/>
        <v>0</v>
      </c>
    </row>
    <row r="4085" spans="1:17" x14ac:dyDescent="0.2">
      <c r="A4085" s="228">
        <v>840105</v>
      </c>
      <c r="B4085" s="228" t="s">
        <v>3799</v>
      </c>
      <c r="C4085" s="228" t="s">
        <v>4204</v>
      </c>
      <c r="D4085" s="228" t="s">
        <v>3803</v>
      </c>
      <c r="E4085" s="228" t="s">
        <v>3801</v>
      </c>
      <c r="F4085" s="228" t="s">
        <v>87</v>
      </c>
      <c r="G4085" s="228" t="s">
        <v>128</v>
      </c>
      <c r="H4085" s="228">
        <v>0</v>
      </c>
      <c r="I4085" s="228">
        <v>0</v>
      </c>
      <c r="J4085" s="228">
        <v>0</v>
      </c>
      <c r="K4085" s="228">
        <v>0</v>
      </c>
      <c r="L4085" s="231">
        <v>0</v>
      </c>
      <c r="N4085" s="119" t="str">
        <f t="shared" si="192"/>
        <v>840105-RCUYLW-LXL</v>
      </c>
      <c r="O4085" s="122" t="str">
        <f>IF(B4085="NET","",IF(B4085="","",IFERROR(VLOOKUP(N4085,EAN!$A:$B,2,FALSE),"MANGLER - MÅ OPPDATERE EAN-FANEN")))</f>
        <v>MANGLER - MÅ OPPDATERE EAN-FANEN</v>
      </c>
      <c r="P4085" s="119">
        <f t="shared" si="193"/>
        <v>0</v>
      </c>
      <c r="Q4085" s="119">
        <f t="shared" si="194"/>
        <v>0</v>
      </c>
    </row>
    <row r="4086" spans="1:17" x14ac:dyDescent="0.2">
      <c r="A4086" s="229">
        <v>845065</v>
      </c>
      <c r="B4086" s="228" t="s">
        <v>248</v>
      </c>
      <c r="C4086" s="228"/>
      <c r="D4086" s="228"/>
      <c r="E4086" s="228"/>
      <c r="F4086" s="228"/>
      <c r="G4086" s="228"/>
      <c r="H4086" s="229">
        <v>202226</v>
      </c>
      <c r="I4086" s="229">
        <v>202227</v>
      </c>
      <c r="J4086" s="229">
        <v>202228</v>
      </c>
      <c r="K4086" s="229">
        <v>202229</v>
      </c>
      <c r="L4086" s="232">
        <v>202234</v>
      </c>
      <c r="N4086" s="119" t="str">
        <f t="shared" si="192"/>
        <v>845065-</v>
      </c>
      <c r="O4086" s="122" t="str">
        <f>IF(B4086="NET","",IF(B4086="","",IFERROR(VLOOKUP(N4086,EAN!$A:$B,2,FALSE),"MANGLER - MÅ OPPDATERE EAN-FANEN")))</f>
        <v/>
      </c>
      <c r="P4086" s="119">
        <f t="shared" si="193"/>
        <v>202226</v>
      </c>
      <c r="Q4086" s="119">
        <f t="shared" si="194"/>
        <v>202234</v>
      </c>
    </row>
    <row r="4087" spans="1:17" x14ac:dyDescent="0.2">
      <c r="A4087" s="228">
        <v>845065</v>
      </c>
      <c r="B4087" s="228" t="s">
        <v>3034</v>
      </c>
      <c r="C4087" s="228" t="s">
        <v>4204</v>
      </c>
      <c r="D4087" s="228" t="s">
        <v>684</v>
      </c>
      <c r="E4087" s="228" t="s">
        <v>685</v>
      </c>
      <c r="F4087" s="228" t="s">
        <v>85</v>
      </c>
      <c r="G4087" s="228" t="s">
        <v>128</v>
      </c>
      <c r="H4087" s="228">
        <v>19</v>
      </c>
      <c r="I4087" s="228">
        <v>19</v>
      </c>
      <c r="J4087" s="228">
        <v>19</v>
      </c>
      <c r="K4087" s="228">
        <v>19</v>
      </c>
      <c r="L4087" s="231">
        <v>19</v>
      </c>
      <c r="N4087" s="119" t="str">
        <f t="shared" si="192"/>
        <v>845065-BGRRG-SM</v>
      </c>
      <c r="O4087" s="122">
        <f>IF(B4087="NET","",IF(B4087="","",IFERROR(VLOOKUP(N4087,EAN!$A:$B,2,FALSE),"MANGLER - MÅ OPPDATERE EAN-FANEN")))</f>
        <v>7048652766403</v>
      </c>
      <c r="P4087" s="119">
        <f t="shared" si="193"/>
        <v>19</v>
      </c>
      <c r="Q4087" s="119">
        <f t="shared" si="194"/>
        <v>19</v>
      </c>
    </row>
    <row r="4088" spans="1:17" x14ac:dyDescent="0.2">
      <c r="A4088" s="228">
        <v>845065</v>
      </c>
      <c r="B4088" s="228" t="s">
        <v>3034</v>
      </c>
      <c r="C4088" s="228" t="s">
        <v>4204</v>
      </c>
      <c r="D4088" s="228" t="s">
        <v>686</v>
      </c>
      <c r="E4088" s="228" t="s">
        <v>685</v>
      </c>
      <c r="F4088" s="228" t="s">
        <v>86</v>
      </c>
      <c r="G4088" s="228" t="s">
        <v>128</v>
      </c>
      <c r="H4088" s="228">
        <v>19</v>
      </c>
      <c r="I4088" s="228">
        <v>19</v>
      </c>
      <c r="J4088" s="228">
        <v>19</v>
      </c>
      <c r="K4088" s="228">
        <v>19</v>
      </c>
      <c r="L4088" s="231">
        <v>19</v>
      </c>
      <c r="N4088" s="119" t="str">
        <f t="shared" si="192"/>
        <v>845065-BGRRG-ML</v>
      </c>
      <c r="O4088" s="122">
        <f>IF(B4088="NET","",IF(B4088="","",IFERROR(VLOOKUP(N4088,EAN!$A:$B,2,FALSE),"MANGLER - MÅ OPPDATERE EAN-FANEN")))</f>
        <v>7048652766397</v>
      </c>
      <c r="P4088" s="119">
        <f t="shared" si="193"/>
        <v>19</v>
      </c>
      <c r="Q4088" s="119">
        <f t="shared" si="194"/>
        <v>19</v>
      </c>
    </row>
    <row r="4089" spans="1:17" x14ac:dyDescent="0.2">
      <c r="A4089" s="228">
        <v>845065</v>
      </c>
      <c r="B4089" s="228" t="s">
        <v>3034</v>
      </c>
      <c r="C4089" s="228" t="s">
        <v>4204</v>
      </c>
      <c r="D4089" s="228" t="s">
        <v>687</v>
      </c>
      <c r="E4089" s="228" t="s">
        <v>685</v>
      </c>
      <c r="F4089" s="228" t="s">
        <v>87</v>
      </c>
      <c r="G4089" s="228" t="s">
        <v>128</v>
      </c>
      <c r="H4089" s="228">
        <v>41</v>
      </c>
      <c r="I4089" s="228">
        <v>41</v>
      </c>
      <c r="J4089" s="228">
        <v>41</v>
      </c>
      <c r="K4089" s="228">
        <v>41</v>
      </c>
      <c r="L4089" s="231">
        <v>41</v>
      </c>
      <c r="N4089" s="119" t="str">
        <f t="shared" ref="N4089:N4152" si="195">CONCATENATE(A4089,"-",D4089)</f>
        <v>845065-BGRRG-LXL</v>
      </c>
      <c r="O4089" s="122">
        <f>IF(B4089="NET","",IF(B4089="","",IFERROR(VLOOKUP(N4089,EAN!$A:$B,2,FALSE),"MANGLER - MÅ OPPDATERE EAN-FANEN")))</f>
        <v>7048652766380</v>
      </c>
      <c r="P4089" s="119">
        <f t="shared" ref="P4089:P4152" si="196">H4089</f>
        <v>41</v>
      </c>
      <c r="Q4089" s="119">
        <f t="shared" ref="Q4089:Q4152" si="197">L4089</f>
        <v>41</v>
      </c>
    </row>
    <row r="4090" spans="1:17" x14ac:dyDescent="0.2">
      <c r="A4090" s="228">
        <v>845065</v>
      </c>
      <c r="B4090" s="228" t="s">
        <v>3034</v>
      </c>
      <c r="C4090" s="228" t="s">
        <v>4204</v>
      </c>
      <c r="D4090" s="228" t="s">
        <v>2342</v>
      </c>
      <c r="E4090" s="228" t="s">
        <v>4353</v>
      </c>
      <c r="F4090" s="228" t="s">
        <v>85</v>
      </c>
      <c r="G4090" s="228" t="s">
        <v>128</v>
      </c>
      <c r="H4090" s="228">
        <v>31</v>
      </c>
      <c r="I4090" s="228">
        <v>31</v>
      </c>
      <c r="J4090" s="228">
        <v>31</v>
      </c>
      <c r="K4090" s="228">
        <v>31</v>
      </c>
      <c r="L4090" s="231">
        <v>31</v>
      </c>
      <c r="N4090" s="119" t="str">
        <f t="shared" si="195"/>
        <v>845065-BRWHT-SM</v>
      </c>
      <c r="O4090" s="122">
        <f>IF(B4090="NET","",IF(B4090="","",IFERROR(VLOOKUP(N4090,EAN!$A:$B,2,FALSE),"MANGLER - MÅ OPPDATERE EAN-FANEN")))</f>
        <v>7048652766434</v>
      </c>
      <c r="P4090" s="119">
        <f t="shared" si="196"/>
        <v>31</v>
      </c>
      <c r="Q4090" s="119">
        <f t="shared" si="197"/>
        <v>31</v>
      </c>
    </row>
    <row r="4091" spans="1:17" x14ac:dyDescent="0.2">
      <c r="A4091" s="228">
        <v>845065</v>
      </c>
      <c r="B4091" s="228" t="s">
        <v>3034</v>
      </c>
      <c r="C4091" s="228" t="s">
        <v>4204</v>
      </c>
      <c r="D4091" s="228" t="s">
        <v>2343</v>
      </c>
      <c r="E4091" s="228" t="s">
        <v>4353</v>
      </c>
      <c r="F4091" s="228" t="s">
        <v>86</v>
      </c>
      <c r="G4091" s="228" t="s">
        <v>128</v>
      </c>
      <c r="H4091" s="228">
        <v>23</v>
      </c>
      <c r="I4091" s="228">
        <v>23</v>
      </c>
      <c r="J4091" s="228">
        <v>23</v>
      </c>
      <c r="K4091" s="228">
        <v>23</v>
      </c>
      <c r="L4091" s="231">
        <v>23</v>
      </c>
      <c r="N4091" s="119" t="str">
        <f t="shared" si="195"/>
        <v>845065-BRWHT-ML</v>
      </c>
      <c r="O4091" s="122">
        <f>IF(B4091="NET","",IF(B4091="","",IFERROR(VLOOKUP(N4091,EAN!$A:$B,2,FALSE),"MANGLER - MÅ OPPDATERE EAN-FANEN")))</f>
        <v>7048652766427</v>
      </c>
      <c r="P4091" s="119">
        <f t="shared" si="196"/>
        <v>23</v>
      </c>
      <c r="Q4091" s="119">
        <f t="shared" si="197"/>
        <v>23</v>
      </c>
    </row>
    <row r="4092" spans="1:17" x14ac:dyDescent="0.2">
      <c r="A4092" s="228">
        <v>845065</v>
      </c>
      <c r="B4092" s="228" t="s">
        <v>3034</v>
      </c>
      <c r="C4092" s="228" t="s">
        <v>4204</v>
      </c>
      <c r="D4092" s="228" t="s">
        <v>2344</v>
      </c>
      <c r="E4092" s="228" t="s">
        <v>4353</v>
      </c>
      <c r="F4092" s="228" t="s">
        <v>87</v>
      </c>
      <c r="G4092" s="228" t="s">
        <v>128</v>
      </c>
      <c r="H4092" s="228">
        <v>33</v>
      </c>
      <c r="I4092" s="228">
        <v>33</v>
      </c>
      <c r="J4092" s="228">
        <v>33</v>
      </c>
      <c r="K4092" s="228">
        <v>33</v>
      </c>
      <c r="L4092" s="231">
        <v>33</v>
      </c>
      <c r="N4092" s="119" t="str">
        <f t="shared" si="195"/>
        <v>845065-BRWHT-LXL</v>
      </c>
      <c r="O4092" s="122">
        <f>IF(B4092="NET","",IF(B4092="","",IFERROR(VLOOKUP(N4092,EAN!$A:$B,2,FALSE),"MANGLER - MÅ OPPDATERE EAN-FANEN")))</f>
        <v>7048652766410</v>
      </c>
      <c r="P4092" s="119">
        <f t="shared" si="196"/>
        <v>33</v>
      </c>
      <c r="Q4092" s="119">
        <f t="shared" si="197"/>
        <v>33</v>
      </c>
    </row>
    <row r="4093" spans="1:17" x14ac:dyDescent="0.2">
      <c r="A4093" s="228">
        <v>845065</v>
      </c>
      <c r="B4093" s="228" t="s">
        <v>3034</v>
      </c>
      <c r="C4093" s="228" t="s">
        <v>4204</v>
      </c>
      <c r="D4093" s="228" t="s">
        <v>898</v>
      </c>
      <c r="E4093" s="228" t="s">
        <v>2097</v>
      </c>
      <c r="F4093" s="228" t="s">
        <v>85</v>
      </c>
      <c r="G4093" s="228" t="s">
        <v>128</v>
      </c>
      <c r="H4093" s="228">
        <v>26</v>
      </c>
      <c r="I4093" s="228">
        <v>26</v>
      </c>
      <c r="J4093" s="228">
        <v>26</v>
      </c>
      <c r="K4093" s="228">
        <v>26</v>
      </c>
      <c r="L4093" s="231">
        <v>26</v>
      </c>
      <c r="N4093" s="119" t="str">
        <f t="shared" si="195"/>
        <v>845065-MBLCK-SM</v>
      </c>
      <c r="O4093" s="122">
        <f>IF(B4093="NET","",IF(B4093="","",IFERROR(VLOOKUP(N4093,EAN!$A:$B,2,FALSE),"MANGLER - MÅ OPPDATERE EAN-FANEN")))</f>
        <v>7048652272546</v>
      </c>
      <c r="P4093" s="119">
        <f t="shared" si="196"/>
        <v>26</v>
      </c>
      <c r="Q4093" s="119">
        <f t="shared" si="197"/>
        <v>26</v>
      </c>
    </row>
    <row r="4094" spans="1:17" x14ac:dyDescent="0.2">
      <c r="A4094" s="228">
        <v>845065</v>
      </c>
      <c r="B4094" s="228" t="s">
        <v>3034</v>
      </c>
      <c r="C4094" s="228" t="s">
        <v>4204</v>
      </c>
      <c r="D4094" s="228" t="s">
        <v>899</v>
      </c>
      <c r="E4094" s="228" t="s">
        <v>2097</v>
      </c>
      <c r="F4094" s="228" t="s">
        <v>86</v>
      </c>
      <c r="G4094" s="228" t="s">
        <v>128</v>
      </c>
      <c r="H4094" s="228">
        <v>58</v>
      </c>
      <c r="I4094" s="228">
        <v>58</v>
      </c>
      <c r="J4094" s="228">
        <v>58</v>
      </c>
      <c r="K4094" s="228">
        <v>58</v>
      </c>
      <c r="L4094" s="231">
        <v>58</v>
      </c>
      <c r="N4094" s="119" t="str">
        <f t="shared" si="195"/>
        <v>845065-MBLCK-ML</v>
      </c>
      <c r="O4094" s="122">
        <f>IF(B4094="NET","",IF(B4094="","",IFERROR(VLOOKUP(N4094,EAN!$A:$B,2,FALSE),"MANGLER - MÅ OPPDATERE EAN-FANEN")))</f>
        <v>7048652272539</v>
      </c>
      <c r="P4094" s="119">
        <f t="shared" si="196"/>
        <v>58</v>
      </c>
      <c r="Q4094" s="119">
        <f t="shared" si="197"/>
        <v>58</v>
      </c>
    </row>
    <row r="4095" spans="1:17" x14ac:dyDescent="0.2">
      <c r="A4095" s="228">
        <v>845065</v>
      </c>
      <c r="B4095" s="228" t="s">
        <v>3034</v>
      </c>
      <c r="C4095" s="228" t="s">
        <v>4204</v>
      </c>
      <c r="D4095" s="228" t="s">
        <v>900</v>
      </c>
      <c r="E4095" s="228" t="s">
        <v>2097</v>
      </c>
      <c r="F4095" s="228" t="s">
        <v>87</v>
      </c>
      <c r="G4095" s="228" t="s">
        <v>128</v>
      </c>
      <c r="H4095" s="228">
        <v>28</v>
      </c>
      <c r="I4095" s="228">
        <v>28</v>
      </c>
      <c r="J4095" s="228">
        <v>28</v>
      </c>
      <c r="K4095" s="228">
        <v>28</v>
      </c>
      <c r="L4095" s="231">
        <v>28</v>
      </c>
      <c r="N4095" s="119" t="str">
        <f t="shared" si="195"/>
        <v>845065-MBLCK-LXL</v>
      </c>
      <c r="O4095" s="122">
        <f>IF(B4095="NET","",IF(B4095="","",IFERROR(VLOOKUP(N4095,EAN!$A:$B,2,FALSE),"MANGLER - MÅ OPPDATERE EAN-FANEN")))</f>
        <v>7048652272522</v>
      </c>
      <c r="P4095" s="119">
        <f t="shared" si="196"/>
        <v>28</v>
      </c>
      <c r="Q4095" s="119">
        <f t="shared" si="197"/>
        <v>28</v>
      </c>
    </row>
    <row r="4096" spans="1:17" x14ac:dyDescent="0.2">
      <c r="A4096" s="228">
        <v>845065</v>
      </c>
      <c r="B4096" s="228" t="s">
        <v>3034</v>
      </c>
      <c r="C4096" s="228" t="s">
        <v>4204</v>
      </c>
      <c r="D4096" s="228" t="s">
        <v>901</v>
      </c>
      <c r="E4096" s="228" t="s">
        <v>2099</v>
      </c>
      <c r="F4096" s="228" t="s">
        <v>85</v>
      </c>
      <c r="G4096" s="228" t="s">
        <v>504</v>
      </c>
      <c r="H4096" s="228">
        <v>0</v>
      </c>
      <c r="I4096" s="228">
        <v>0</v>
      </c>
      <c r="J4096" s="228">
        <v>0</v>
      </c>
      <c r="K4096" s="228">
        <v>0</v>
      </c>
      <c r="L4096" s="231">
        <v>0</v>
      </c>
      <c r="N4096" s="119" t="str">
        <f t="shared" si="195"/>
        <v>845065-MEHRD-SM</v>
      </c>
      <c r="O4096" s="122">
        <f>IF(B4096="NET","",IF(B4096="","",IFERROR(VLOOKUP(N4096,EAN!$A:$B,2,FALSE),"MANGLER - MÅ OPPDATERE EAN-FANEN")))</f>
        <v>7048652272577</v>
      </c>
      <c r="P4096" s="119">
        <f t="shared" si="196"/>
        <v>0</v>
      </c>
      <c r="Q4096" s="119">
        <f t="shared" si="197"/>
        <v>0</v>
      </c>
    </row>
    <row r="4097" spans="1:17" x14ac:dyDescent="0.2">
      <c r="A4097" s="228">
        <v>845065</v>
      </c>
      <c r="B4097" s="228" t="s">
        <v>3034</v>
      </c>
      <c r="C4097" s="228" t="s">
        <v>4204</v>
      </c>
      <c r="D4097" s="228" t="s">
        <v>902</v>
      </c>
      <c r="E4097" s="228" t="s">
        <v>2099</v>
      </c>
      <c r="F4097" s="228" t="s">
        <v>86</v>
      </c>
      <c r="G4097" s="228" t="s">
        <v>504</v>
      </c>
      <c r="H4097" s="228">
        <v>0</v>
      </c>
      <c r="I4097" s="228">
        <v>0</v>
      </c>
      <c r="J4097" s="228">
        <v>0</v>
      </c>
      <c r="K4097" s="228">
        <v>0</v>
      </c>
      <c r="L4097" s="231">
        <v>0</v>
      </c>
      <c r="N4097" s="119" t="str">
        <f t="shared" si="195"/>
        <v>845065-MEHRD-ML</v>
      </c>
      <c r="O4097" s="122">
        <f>IF(B4097="NET","",IF(B4097="","",IFERROR(VLOOKUP(N4097,EAN!$A:$B,2,FALSE),"MANGLER - MÅ OPPDATERE EAN-FANEN")))</f>
        <v>7048652272560</v>
      </c>
      <c r="P4097" s="119">
        <f t="shared" si="196"/>
        <v>0</v>
      </c>
      <c r="Q4097" s="119">
        <f t="shared" si="197"/>
        <v>0</v>
      </c>
    </row>
    <row r="4098" spans="1:17" x14ac:dyDescent="0.2">
      <c r="A4098" s="228">
        <v>845065</v>
      </c>
      <c r="B4098" s="228" t="s">
        <v>3034</v>
      </c>
      <c r="C4098" s="228" t="s">
        <v>4204</v>
      </c>
      <c r="D4098" s="228" t="s">
        <v>903</v>
      </c>
      <c r="E4098" s="228" t="s">
        <v>2099</v>
      </c>
      <c r="F4098" s="228" t="s">
        <v>87</v>
      </c>
      <c r="G4098" s="228" t="s">
        <v>504</v>
      </c>
      <c r="H4098" s="228">
        <v>0</v>
      </c>
      <c r="I4098" s="228">
        <v>0</v>
      </c>
      <c r="J4098" s="228">
        <v>0</v>
      </c>
      <c r="K4098" s="228">
        <v>0</v>
      </c>
      <c r="L4098" s="231">
        <v>0</v>
      </c>
      <c r="N4098" s="119" t="str">
        <f t="shared" si="195"/>
        <v>845065-MEHRD-LXL</v>
      </c>
      <c r="O4098" s="122">
        <f>IF(B4098="NET","",IF(B4098="","",IFERROR(VLOOKUP(N4098,EAN!$A:$B,2,FALSE),"MANGLER - MÅ OPPDATERE EAN-FANEN")))</f>
        <v>7048652272553</v>
      </c>
      <c r="P4098" s="119">
        <f t="shared" si="196"/>
        <v>0</v>
      </c>
      <c r="Q4098" s="119">
        <f t="shared" si="197"/>
        <v>0</v>
      </c>
    </row>
    <row r="4099" spans="1:17" x14ac:dyDescent="0.2">
      <c r="A4099" s="228">
        <v>845065</v>
      </c>
      <c r="B4099" s="228" t="s">
        <v>3034</v>
      </c>
      <c r="C4099" s="228" t="s">
        <v>4204</v>
      </c>
      <c r="D4099" s="228" t="s">
        <v>904</v>
      </c>
      <c r="E4099" s="228" t="s">
        <v>2100</v>
      </c>
      <c r="F4099" s="228" t="s">
        <v>85</v>
      </c>
      <c r="G4099" s="228" t="s">
        <v>504</v>
      </c>
      <c r="H4099" s="228">
        <v>0</v>
      </c>
      <c r="I4099" s="228">
        <v>0</v>
      </c>
      <c r="J4099" s="228">
        <v>0</v>
      </c>
      <c r="K4099" s="228">
        <v>0</v>
      </c>
      <c r="L4099" s="231">
        <v>0</v>
      </c>
      <c r="N4099" s="119" t="str">
        <f t="shared" si="195"/>
        <v>845065-MFGRN-SM</v>
      </c>
      <c r="O4099" s="122">
        <f>IF(B4099="NET","",IF(B4099="","",IFERROR(VLOOKUP(N4099,EAN!$A:$B,2,FALSE),"MANGLER - MÅ OPPDATERE EAN-FANEN")))</f>
        <v>7048652539434</v>
      </c>
      <c r="P4099" s="119">
        <f t="shared" si="196"/>
        <v>0</v>
      </c>
      <c r="Q4099" s="119">
        <f t="shared" si="197"/>
        <v>0</v>
      </c>
    </row>
    <row r="4100" spans="1:17" x14ac:dyDescent="0.2">
      <c r="A4100" s="228">
        <v>845065</v>
      </c>
      <c r="B4100" s="228" t="s">
        <v>3034</v>
      </c>
      <c r="C4100" s="228" t="s">
        <v>4204</v>
      </c>
      <c r="D4100" s="228" t="s">
        <v>905</v>
      </c>
      <c r="E4100" s="228" t="s">
        <v>2100</v>
      </c>
      <c r="F4100" s="228" t="s">
        <v>86</v>
      </c>
      <c r="G4100" s="228" t="s">
        <v>504</v>
      </c>
      <c r="H4100" s="228">
        <v>0</v>
      </c>
      <c r="I4100" s="228">
        <v>0</v>
      </c>
      <c r="J4100" s="228">
        <v>0</v>
      </c>
      <c r="K4100" s="228">
        <v>0</v>
      </c>
      <c r="L4100" s="231">
        <v>0</v>
      </c>
      <c r="N4100" s="119" t="str">
        <f t="shared" si="195"/>
        <v>845065-MFGRN-ML</v>
      </c>
      <c r="O4100" s="122">
        <f>IF(B4100="NET","",IF(B4100="","",IFERROR(VLOOKUP(N4100,EAN!$A:$B,2,FALSE),"MANGLER - MÅ OPPDATERE EAN-FANEN")))</f>
        <v>7048652539427</v>
      </c>
      <c r="P4100" s="119">
        <f t="shared" si="196"/>
        <v>0</v>
      </c>
      <c r="Q4100" s="119">
        <f t="shared" si="197"/>
        <v>0</v>
      </c>
    </row>
    <row r="4101" spans="1:17" x14ac:dyDescent="0.2">
      <c r="A4101" s="228">
        <v>845065</v>
      </c>
      <c r="B4101" s="228" t="s">
        <v>3034</v>
      </c>
      <c r="C4101" s="228" t="s">
        <v>4204</v>
      </c>
      <c r="D4101" s="228" t="s">
        <v>906</v>
      </c>
      <c r="E4101" s="228" t="s">
        <v>2100</v>
      </c>
      <c r="F4101" s="228" t="s">
        <v>87</v>
      </c>
      <c r="G4101" s="228" t="s">
        <v>504</v>
      </c>
      <c r="H4101" s="228">
        <v>0</v>
      </c>
      <c r="I4101" s="228">
        <v>0</v>
      </c>
      <c r="J4101" s="228">
        <v>0</v>
      </c>
      <c r="K4101" s="228">
        <v>0</v>
      </c>
      <c r="L4101" s="231">
        <v>0</v>
      </c>
      <c r="N4101" s="119" t="str">
        <f t="shared" si="195"/>
        <v>845065-MFGRN-LXL</v>
      </c>
      <c r="O4101" s="122">
        <f>IF(B4101="NET","",IF(B4101="","",IFERROR(VLOOKUP(N4101,EAN!$A:$B,2,FALSE),"MANGLER - MÅ OPPDATERE EAN-FANEN")))</f>
        <v>7048652539410</v>
      </c>
      <c r="P4101" s="119">
        <f t="shared" si="196"/>
        <v>0</v>
      </c>
      <c r="Q4101" s="119">
        <f t="shared" si="197"/>
        <v>0</v>
      </c>
    </row>
    <row r="4102" spans="1:17" x14ac:dyDescent="0.2">
      <c r="A4102" s="228">
        <v>845065</v>
      </c>
      <c r="B4102" s="228" t="s">
        <v>3034</v>
      </c>
      <c r="C4102" s="228" t="s">
        <v>4204</v>
      </c>
      <c r="D4102" s="228" t="s">
        <v>907</v>
      </c>
      <c r="E4102" s="228" t="s">
        <v>2101</v>
      </c>
      <c r="F4102" s="228" t="s">
        <v>85</v>
      </c>
      <c r="G4102" s="228" t="s">
        <v>504</v>
      </c>
      <c r="H4102" s="228">
        <v>0</v>
      </c>
      <c r="I4102" s="228">
        <v>0</v>
      </c>
      <c r="J4102" s="228">
        <v>0</v>
      </c>
      <c r="K4102" s="228">
        <v>0</v>
      </c>
      <c r="L4102" s="231">
        <v>0</v>
      </c>
      <c r="N4102" s="119" t="str">
        <f t="shared" si="195"/>
        <v>845065-MOEDB-SM</v>
      </c>
      <c r="O4102" s="122">
        <f>IF(B4102="NET","",IF(B4102="","",IFERROR(VLOOKUP(N4102,EAN!$A:$B,2,FALSE),"MANGLER - MÅ OPPDATERE EAN-FANEN")))</f>
        <v>7048652272638</v>
      </c>
      <c r="P4102" s="119">
        <f t="shared" si="196"/>
        <v>0</v>
      </c>
      <c r="Q4102" s="119">
        <f t="shared" si="197"/>
        <v>0</v>
      </c>
    </row>
    <row r="4103" spans="1:17" x14ac:dyDescent="0.2">
      <c r="A4103" s="228">
        <v>845065</v>
      </c>
      <c r="B4103" s="228" t="s">
        <v>3034</v>
      </c>
      <c r="C4103" s="228" t="s">
        <v>4204</v>
      </c>
      <c r="D4103" s="228" t="s">
        <v>908</v>
      </c>
      <c r="E4103" s="228" t="s">
        <v>2101</v>
      </c>
      <c r="F4103" s="228" t="s">
        <v>86</v>
      </c>
      <c r="G4103" s="228" t="s">
        <v>504</v>
      </c>
      <c r="H4103" s="228">
        <v>0</v>
      </c>
      <c r="I4103" s="228">
        <v>0</v>
      </c>
      <c r="J4103" s="228">
        <v>0</v>
      </c>
      <c r="K4103" s="228">
        <v>0</v>
      </c>
      <c r="L4103" s="231">
        <v>0</v>
      </c>
      <c r="N4103" s="119" t="str">
        <f t="shared" si="195"/>
        <v>845065-MOEDB-ML</v>
      </c>
      <c r="O4103" s="122">
        <f>IF(B4103="NET","",IF(B4103="","",IFERROR(VLOOKUP(N4103,EAN!$A:$B,2,FALSE),"MANGLER - MÅ OPPDATERE EAN-FANEN")))</f>
        <v>7048652272621</v>
      </c>
      <c r="P4103" s="119">
        <f t="shared" si="196"/>
        <v>0</v>
      </c>
      <c r="Q4103" s="119">
        <f t="shared" si="197"/>
        <v>0</v>
      </c>
    </row>
    <row r="4104" spans="1:17" x14ac:dyDescent="0.2">
      <c r="A4104" s="228">
        <v>845065</v>
      </c>
      <c r="B4104" s="228" t="s">
        <v>3034</v>
      </c>
      <c r="C4104" s="228" t="s">
        <v>4204</v>
      </c>
      <c r="D4104" s="228" t="s">
        <v>909</v>
      </c>
      <c r="E4104" s="228" t="s">
        <v>2101</v>
      </c>
      <c r="F4104" s="228" t="s">
        <v>87</v>
      </c>
      <c r="G4104" s="228" t="s">
        <v>504</v>
      </c>
      <c r="H4104" s="228">
        <v>0</v>
      </c>
      <c r="I4104" s="228">
        <v>0</v>
      </c>
      <c r="J4104" s="228">
        <v>0</v>
      </c>
      <c r="K4104" s="228">
        <v>0</v>
      </c>
      <c r="L4104" s="231">
        <v>0</v>
      </c>
      <c r="N4104" s="119" t="str">
        <f t="shared" si="195"/>
        <v>845065-MOEDB-LXL</v>
      </c>
      <c r="O4104" s="122">
        <f>IF(B4104="NET","",IF(B4104="","",IFERROR(VLOOKUP(N4104,EAN!$A:$B,2,FALSE),"MANGLER - MÅ OPPDATERE EAN-FANEN")))</f>
        <v>7048652272614</v>
      </c>
      <c r="P4104" s="119">
        <f t="shared" si="196"/>
        <v>0</v>
      </c>
      <c r="Q4104" s="119">
        <f t="shared" si="197"/>
        <v>0</v>
      </c>
    </row>
    <row r="4105" spans="1:17" x14ac:dyDescent="0.2">
      <c r="A4105" s="228">
        <v>845065</v>
      </c>
      <c r="B4105" s="228" t="s">
        <v>3034</v>
      </c>
      <c r="C4105" s="228" t="s">
        <v>4204</v>
      </c>
      <c r="D4105" s="228" t="s">
        <v>910</v>
      </c>
      <c r="E4105" s="228" t="s">
        <v>2092</v>
      </c>
      <c r="F4105" s="228" t="s">
        <v>85</v>
      </c>
      <c r="G4105" s="228" t="s">
        <v>504</v>
      </c>
      <c r="H4105" s="228">
        <v>0</v>
      </c>
      <c r="I4105" s="228">
        <v>0</v>
      </c>
      <c r="J4105" s="228">
        <v>0</v>
      </c>
      <c r="K4105" s="228">
        <v>0</v>
      </c>
      <c r="L4105" s="231">
        <v>0</v>
      </c>
      <c r="N4105" s="119" t="str">
        <f t="shared" si="195"/>
        <v>845065-MSGMC-SM</v>
      </c>
      <c r="O4105" s="122">
        <f>IF(B4105="NET","",IF(B4105="","",IFERROR(VLOOKUP(N4105,EAN!$A:$B,2,FALSE),"MANGLER - MÅ OPPDATERE EAN-FANEN")))</f>
        <v>7048652539465</v>
      </c>
      <c r="P4105" s="119">
        <f t="shared" si="196"/>
        <v>0</v>
      </c>
      <c r="Q4105" s="119">
        <f t="shared" si="197"/>
        <v>0</v>
      </c>
    </row>
    <row r="4106" spans="1:17" x14ac:dyDescent="0.2">
      <c r="A4106" s="228">
        <v>845065</v>
      </c>
      <c r="B4106" s="228" t="s">
        <v>3034</v>
      </c>
      <c r="C4106" s="228" t="s">
        <v>4204</v>
      </c>
      <c r="D4106" s="228" t="s">
        <v>911</v>
      </c>
      <c r="E4106" s="228" t="s">
        <v>2092</v>
      </c>
      <c r="F4106" s="228" t="s">
        <v>86</v>
      </c>
      <c r="G4106" s="228" t="s">
        <v>504</v>
      </c>
      <c r="H4106" s="228">
        <v>0</v>
      </c>
      <c r="I4106" s="228">
        <v>0</v>
      </c>
      <c r="J4106" s="228">
        <v>0</v>
      </c>
      <c r="K4106" s="228">
        <v>0</v>
      </c>
      <c r="L4106" s="231">
        <v>0</v>
      </c>
      <c r="N4106" s="119" t="str">
        <f t="shared" si="195"/>
        <v>845065-MSGMC-ML</v>
      </c>
      <c r="O4106" s="122">
        <f>IF(B4106="NET","",IF(B4106="","",IFERROR(VLOOKUP(N4106,EAN!$A:$B,2,FALSE),"MANGLER - MÅ OPPDATERE EAN-FANEN")))</f>
        <v>7048652539458</v>
      </c>
      <c r="P4106" s="119">
        <f t="shared" si="196"/>
        <v>0</v>
      </c>
      <c r="Q4106" s="119">
        <f t="shared" si="197"/>
        <v>0</v>
      </c>
    </row>
    <row r="4107" spans="1:17" x14ac:dyDescent="0.2">
      <c r="A4107" s="228">
        <v>845065</v>
      </c>
      <c r="B4107" s="228" t="s">
        <v>3034</v>
      </c>
      <c r="C4107" s="228" t="s">
        <v>4204</v>
      </c>
      <c r="D4107" s="228" t="s">
        <v>912</v>
      </c>
      <c r="E4107" s="228" t="s">
        <v>2092</v>
      </c>
      <c r="F4107" s="228" t="s">
        <v>87</v>
      </c>
      <c r="G4107" s="228" t="s">
        <v>504</v>
      </c>
      <c r="H4107" s="228">
        <v>0</v>
      </c>
      <c r="I4107" s="228">
        <v>0</v>
      </c>
      <c r="J4107" s="228">
        <v>0</v>
      </c>
      <c r="K4107" s="228">
        <v>0</v>
      </c>
      <c r="L4107" s="231">
        <v>0</v>
      </c>
      <c r="N4107" s="119" t="str">
        <f t="shared" si="195"/>
        <v>845065-MSGMC-LXL</v>
      </c>
      <c r="O4107" s="122">
        <f>IF(B4107="NET","",IF(B4107="","",IFERROR(VLOOKUP(N4107,EAN!$A:$B,2,FALSE),"MANGLER - MÅ OPPDATERE EAN-FANEN")))</f>
        <v>7048652539441</v>
      </c>
      <c r="P4107" s="119">
        <f t="shared" si="196"/>
        <v>0</v>
      </c>
      <c r="Q4107" s="119">
        <f t="shared" si="197"/>
        <v>0</v>
      </c>
    </row>
    <row r="4108" spans="1:17" x14ac:dyDescent="0.2">
      <c r="A4108" s="228">
        <v>845065</v>
      </c>
      <c r="B4108" s="228" t="s">
        <v>3034</v>
      </c>
      <c r="C4108" s="228" t="s">
        <v>4204</v>
      </c>
      <c r="D4108" s="228" t="s">
        <v>173</v>
      </c>
      <c r="E4108" s="228" t="s">
        <v>90</v>
      </c>
      <c r="F4108" s="228" t="s">
        <v>85</v>
      </c>
      <c r="G4108" s="228" t="s">
        <v>128</v>
      </c>
      <c r="H4108" s="228">
        <v>16</v>
      </c>
      <c r="I4108" s="228">
        <v>16</v>
      </c>
      <c r="J4108" s="228">
        <v>16</v>
      </c>
      <c r="K4108" s="228">
        <v>16</v>
      </c>
      <c r="L4108" s="231">
        <v>56</v>
      </c>
      <c r="N4108" s="119" t="str">
        <f t="shared" si="195"/>
        <v>845065-MWHTE-SM</v>
      </c>
      <c r="O4108" s="122">
        <f>IF(B4108="NET","",IF(B4108="","",IFERROR(VLOOKUP(N4108,EAN!$A:$B,2,FALSE),"MANGLER - MÅ OPPDATERE EAN-FANEN")))</f>
        <v>7048652272669</v>
      </c>
      <c r="P4108" s="119">
        <f t="shared" si="196"/>
        <v>16</v>
      </c>
      <c r="Q4108" s="119">
        <f t="shared" si="197"/>
        <v>56</v>
      </c>
    </row>
    <row r="4109" spans="1:17" x14ac:dyDescent="0.2">
      <c r="A4109" s="228">
        <v>845065</v>
      </c>
      <c r="B4109" s="228" t="s">
        <v>3034</v>
      </c>
      <c r="C4109" s="228" t="s">
        <v>4204</v>
      </c>
      <c r="D4109" s="228" t="s">
        <v>174</v>
      </c>
      <c r="E4109" s="228" t="s">
        <v>90</v>
      </c>
      <c r="F4109" s="228" t="s">
        <v>86</v>
      </c>
      <c r="G4109" s="228" t="s">
        <v>128</v>
      </c>
      <c r="H4109" s="228">
        <v>2</v>
      </c>
      <c r="I4109" s="228">
        <v>2</v>
      </c>
      <c r="J4109" s="228">
        <v>2</v>
      </c>
      <c r="K4109" s="228">
        <v>2</v>
      </c>
      <c r="L4109" s="231">
        <v>33</v>
      </c>
      <c r="N4109" s="119" t="str">
        <f t="shared" si="195"/>
        <v>845065-MWHTE-ML</v>
      </c>
      <c r="O4109" s="122">
        <f>IF(B4109="NET","",IF(B4109="","",IFERROR(VLOOKUP(N4109,EAN!$A:$B,2,FALSE),"MANGLER - MÅ OPPDATERE EAN-FANEN")))</f>
        <v>7048652272652</v>
      </c>
      <c r="P4109" s="119">
        <f t="shared" si="196"/>
        <v>2</v>
      </c>
      <c r="Q4109" s="119">
        <f t="shared" si="197"/>
        <v>33</v>
      </c>
    </row>
    <row r="4110" spans="1:17" x14ac:dyDescent="0.2">
      <c r="A4110" s="228">
        <v>845065</v>
      </c>
      <c r="B4110" s="228" t="s">
        <v>3034</v>
      </c>
      <c r="C4110" s="228" t="s">
        <v>4204</v>
      </c>
      <c r="D4110" s="228" t="s">
        <v>175</v>
      </c>
      <c r="E4110" s="228" t="s">
        <v>90</v>
      </c>
      <c r="F4110" s="228" t="s">
        <v>87</v>
      </c>
      <c r="G4110" s="228" t="s">
        <v>128</v>
      </c>
      <c r="H4110" s="228">
        <v>25</v>
      </c>
      <c r="I4110" s="228">
        <v>25</v>
      </c>
      <c r="J4110" s="228">
        <v>25</v>
      </c>
      <c r="K4110" s="228">
        <v>25</v>
      </c>
      <c r="L4110" s="231">
        <v>56</v>
      </c>
      <c r="N4110" s="119" t="str">
        <f t="shared" si="195"/>
        <v>845065-MWHTE-LXL</v>
      </c>
      <c r="O4110" s="122">
        <f>IF(B4110="NET","",IF(B4110="","",IFERROR(VLOOKUP(N4110,EAN!$A:$B,2,FALSE),"MANGLER - MÅ OPPDATERE EAN-FANEN")))</f>
        <v>7048652272645</v>
      </c>
      <c r="P4110" s="119">
        <f t="shared" si="196"/>
        <v>25</v>
      </c>
      <c r="Q4110" s="119">
        <f t="shared" si="197"/>
        <v>56</v>
      </c>
    </row>
    <row r="4111" spans="1:17" x14ac:dyDescent="0.2">
      <c r="A4111" s="228">
        <v>845065</v>
      </c>
      <c r="B4111" s="228" t="s">
        <v>3034</v>
      </c>
      <c r="C4111" s="228" t="s">
        <v>4204</v>
      </c>
      <c r="D4111" s="228" t="s">
        <v>176</v>
      </c>
      <c r="E4111" s="228" t="s">
        <v>102</v>
      </c>
      <c r="F4111" s="228" t="s">
        <v>85</v>
      </c>
      <c r="G4111" s="228" t="s">
        <v>128</v>
      </c>
      <c r="H4111" s="228">
        <v>28</v>
      </c>
      <c r="I4111" s="228">
        <v>28</v>
      </c>
      <c r="J4111" s="228">
        <v>28</v>
      </c>
      <c r="K4111" s="228">
        <v>28</v>
      </c>
      <c r="L4111" s="231">
        <v>28</v>
      </c>
      <c r="N4111" s="119" t="str">
        <f t="shared" si="195"/>
        <v>845065-SGRME-SM</v>
      </c>
      <c r="O4111" s="122">
        <f>IF(B4111="NET","",IF(B4111="","",IFERROR(VLOOKUP(N4111,EAN!$A:$B,2,FALSE),"MANGLER - MÅ OPPDATERE EAN-FANEN")))</f>
        <v>7048652660268</v>
      </c>
      <c r="P4111" s="119">
        <f t="shared" si="196"/>
        <v>28</v>
      </c>
      <c r="Q4111" s="119">
        <f t="shared" si="197"/>
        <v>28</v>
      </c>
    </row>
    <row r="4112" spans="1:17" x14ac:dyDescent="0.2">
      <c r="A4112" s="228">
        <v>845065</v>
      </c>
      <c r="B4112" s="228" t="s">
        <v>3034</v>
      </c>
      <c r="C4112" s="228" t="s">
        <v>4204</v>
      </c>
      <c r="D4112" s="228" t="s">
        <v>177</v>
      </c>
      <c r="E4112" s="228" t="s">
        <v>102</v>
      </c>
      <c r="F4112" s="228" t="s">
        <v>86</v>
      </c>
      <c r="G4112" s="228" t="s">
        <v>128</v>
      </c>
      <c r="H4112" s="228">
        <v>32</v>
      </c>
      <c r="I4112" s="228">
        <v>32</v>
      </c>
      <c r="J4112" s="228">
        <v>32</v>
      </c>
      <c r="K4112" s="228">
        <v>32</v>
      </c>
      <c r="L4112" s="231">
        <v>32</v>
      </c>
      <c r="N4112" s="119" t="str">
        <f t="shared" si="195"/>
        <v>845065-SGRME-ML</v>
      </c>
      <c r="O4112" s="122">
        <f>IF(B4112="NET","",IF(B4112="","",IFERROR(VLOOKUP(N4112,EAN!$A:$B,2,FALSE),"MANGLER - MÅ OPPDATERE EAN-FANEN")))</f>
        <v>7048652660251</v>
      </c>
      <c r="P4112" s="119">
        <f t="shared" si="196"/>
        <v>32</v>
      </c>
      <c r="Q4112" s="119">
        <f t="shared" si="197"/>
        <v>32</v>
      </c>
    </row>
    <row r="4113" spans="1:17" x14ac:dyDescent="0.2">
      <c r="A4113" s="228">
        <v>845065</v>
      </c>
      <c r="B4113" s="228" t="s">
        <v>3034</v>
      </c>
      <c r="C4113" s="228" t="s">
        <v>4204</v>
      </c>
      <c r="D4113" s="228" t="s">
        <v>521</v>
      </c>
      <c r="E4113" s="228" t="s">
        <v>102</v>
      </c>
      <c r="F4113" s="228" t="s">
        <v>87</v>
      </c>
      <c r="G4113" s="228" t="s">
        <v>128</v>
      </c>
      <c r="H4113" s="228">
        <v>23</v>
      </c>
      <c r="I4113" s="228">
        <v>23</v>
      </c>
      <c r="J4113" s="228">
        <v>23</v>
      </c>
      <c r="K4113" s="228">
        <v>23</v>
      </c>
      <c r="L4113" s="231">
        <v>23</v>
      </c>
      <c r="N4113" s="119" t="str">
        <f t="shared" si="195"/>
        <v>845065-SGRME-LXL</v>
      </c>
      <c r="O4113" s="122">
        <f>IF(B4113="NET","",IF(B4113="","",IFERROR(VLOOKUP(N4113,EAN!$A:$B,2,FALSE),"MANGLER - MÅ OPPDATERE EAN-FANEN")))</f>
        <v>7048652660244</v>
      </c>
      <c r="P4113" s="119">
        <f t="shared" si="196"/>
        <v>23</v>
      </c>
      <c r="Q4113" s="119">
        <f t="shared" si="197"/>
        <v>23</v>
      </c>
    </row>
    <row r="4114" spans="1:17" x14ac:dyDescent="0.2">
      <c r="A4114" s="229">
        <v>845066</v>
      </c>
      <c r="B4114" s="228" t="s">
        <v>248</v>
      </c>
      <c r="C4114" s="228"/>
      <c r="D4114" s="228"/>
      <c r="E4114" s="228"/>
      <c r="F4114" s="228"/>
      <c r="G4114" s="228"/>
      <c r="H4114" s="229">
        <v>202226</v>
      </c>
      <c r="I4114" s="229">
        <v>202227</v>
      </c>
      <c r="J4114" s="229">
        <v>202228</v>
      </c>
      <c r="K4114" s="229">
        <v>202229</v>
      </c>
      <c r="L4114" s="232">
        <v>202234</v>
      </c>
      <c r="N4114" s="119" t="str">
        <f t="shared" si="195"/>
        <v>845066-</v>
      </c>
      <c r="O4114" s="122" t="str">
        <f>IF(B4114="NET","",IF(B4114="","",IFERROR(VLOOKUP(N4114,EAN!$A:$B,2,FALSE),"MANGLER - MÅ OPPDATERE EAN-FANEN")))</f>
        <v/>
      </c>
      <c r="P4114" s="119">
        <f t="shared" si="196"/>
        <v>202226</v>
      </c>
      <c r="Q4114" s="119">
        <f t="shared" si="197"/>
        <v>202234</v>
      </c>
    </row>
    <row r="4115" spans="1:17" x14ac:dyDescent="0.2">
      <c r="A4115" s="228">
        <v>845066</v>
      </c>
      <c r="B4115" s="228" t="s">
        <v>3035</v>
      </c>
      <c r="C4115" s="228" t="s">
        <v>4204</v>
      </c>
      <c r="D4115" s="228" t="s">
        <v>913</v>
      </c>
      <c r="E4115" s="228" t="s">
        <v>2103</v>
      </c>
      <c r="F4115" s="228" t="s">
        <v>85</v>
      </c>
      <c r="G4115" s="228" t="s">
        <v>128</v>
      </c>
      <c r="H4115" s="228">
        <v>24</v>
      </c>
      <c r="I4115" s="228">
        <v>24</v>
      </c>
      <c r="J4115" s="228">
        <v>24</v>
      </c>
      <c r="K4115" s="228">
        <v>24</v>
      </c>
      <c r="L4115" s="231">
        <v>24</v>
      </c>
      <c r="N4115" s="119" t="str">
        <f t="shared" si="195"/>
        <v>845066-MBKME-SM</v>
      </c>
      <c r="O4115" s="122">
        <f>IF(B4115="NET","",IF(B4115="","",IFERROR(VLOOKUP(N4115,EAN!$A:$B,2,FALSE),"MANGLER - MÅ OPPDATERE EAN-FANEN")))</f>
        <v>7048652272690</v>
      </c>
      <c r="P4115" s="119">
        <f t="shared" si="196"/>
        <v>24</v>
      </c>
      <c r="Q4115" s="119">
        <f t="shared" si="197"/>
        <v>24</v>
      </c>
    </row>
    <row r="4116" spans="1:17" x14ac:dyDescent="0.2">
      <c r="A4116" s="228">
        <v>845066</v>
      </c>
      <c r="B4116" s="228" t="s">
        <v>3035</v>
      </c>
      <c r="C4116" s="228" t="s">
        <v>4204</v>
      </c>
      <c r="D4116" s="228" t="s">
        <v>914</v>
      </c>
      <c r="E4116" s="228" t="s">
        <v>2103</v>
      </c>
      <c r="F4116" s="228" t="s">
        <v>86</v>
      </c>
      <c r="G4116" s="228" t="s">
        <v>128</v>
      </c>
      <c r="H4116" s="228">
        <v>52</v>
      </c>
      <c r="I4116" s="228">
        <v>52</v>
      </c>
      <c r="J4116" s="228">
        <v>52</v>
      </c>
      <c r="K4116" s="228">
        <v>52</v>
      </c>
      <c r="L4116" s="231">
        <v>52</v>
      </c>
      <c r="N4116" s="119" t="str">
        <f t="shared" si="195"/>
        <v>845066-MBKME-ML</v>
      </c>
      <c r="O4116" s="122">
        <f>IF(B4116="NET","",IF(B4116="","",IFERROR(VLOOKUP(N4116,EAN!$A:$B,2,FALSE),"MANGLER - MÅ OPPDATERE EAN-FANEN")))</f>
        <v>7048652272683</v>
      </c>
      <c r="P4116" s="119">
        <f t="shared" si="196"/>
        <v>52</v>
      </c>
      <c r="Q4116" s="119">
        <f t="shared" si="197"/>
        <v>52</v>
      </c>
    </row>
    <row r="4117" spans="1:17" x14ac:dyDescent="0.2">
      <c r="A4117" s="228">
        <v>845066</v>
      </c>
      <c r="B4117" s="228" t="s">
        <v>3035</v>
      </c>
      <c r="C4117" s="228" t="s">
        <v>4204</v>
      </c>
      <c r="D4117" s="228" t="s">
        <v>915</v>
      </c>
      <c r="E4117" s="228" t="s">
        <v>2103</v>
      </c>
      <c r="F4117" s="228" t="s">
        <v>87</v>
      </c>
      <c r="G4117" s="228" t="s">
        <v>128</v>
      </c>
      <c r="H4117" s="228">
        <v>29</v>
      </c>
      <c r="I4117" s="228">
        <v>29</v>
      </c>
      <c r="J4117" s="228">
        <v>29</v>
      </c>
      <c r="K4117" s="228">
        <v>29</v>
      </c>
      <c r="L4117" s="231">
        <v>29</v>
      </c>
      <c r="N4117" s="119" t="str">
        <f t="shared" si="195"/>
        <v>845066-MBKME-LXL</v>
      </c>
      <c r="O4117" s="122">
        <f>IF(B4117="NET","",IF(B4117="","",IFERROR(VLOOKUP(N4117,EAN!$A:$B,2,FALSE),"MANGLER - MÅ OPPDATERE EAN-FANEN")))</f>
        <v>7048652272676</v>
      </c>
      <c r="P4117" s="119">
        <f t="shared" si="196"/>
        <v>29</v>
      </c>
      <c r="Q4117" s="119">
        <f t="shared" si="197"/>
        <v>29</v>
      </c>
    </row>
    <row r="4118" spans="1:17" x14ac:dyDescent="0.2">
      <c r="A4118" s="228">
        <v>845066</v>
      </c>
      <c r="B4118" s="228" t="s">
        <v>3035</v>
      </c>
      <c r="C4118" s="228" t="s">
        <v>4204</v>
      </c>
      <c r="D4118" s="228" t="s">
        <v>916</v>
      </c>
      <c r="E4118" s="228" t="s">
        <v>2104</v>
      </c>
      <c r="F4118" s="228" t="s">
        <v>85</v>
      </c>
      <c r="G4118" s="228" t="s">
        <v>128</v>
      </c>
      <c r="H4118" s="228">
        <v>46</v>
      </c>
      <c r="I4118" s="228">
        <v>46</v>
      </c>
      <c r="J4118" s="228">
        <v>46</v>
      </c>
      <c r="K4118" s="228">
        <v>46</v>
      </c>
      <c r="L4118" s="231">
        <v>46</v>
      </c>
      <c r="N4118" s="119" t="str">
        <f t="shared" si="195"/>
        <v>845066-MWEMC-SM</v>
      </c>
      <c r="O4118" s="122">
        <f>IF(B4118="NET","",IF(B4118="","",IFERROR(VLOOKUP(N4118,EAN!$A:$B,2,FALSE),"MANGLER - MÅ OPPDATERE EAN-FANEN")))</f>
        <v>7048652272720</v>
      </c>
      <c r="P4118" s="119">
        <f t="shared" si="196"/>
        <v>46</v>
      </c>
      <c r="Q4118" s="119">
        <f t="shared" si="197"/>
        <v>46</v>
      </c>
    </row>
    <row r="4119" spans="1:17" x14ac:dyDescent="0.2">
      <c r="A4119" s="228">
        <v>845066</v>
      </c>
      <c r="B4119" s="228" t="s">
        <v>3035</v>
      </c>
      <c r="C4119" s="228" t="s">
        <v>4204</v>
      </c>
      <c r="D4119" s="228" t="s">
        <v>917</v>
      </c>
      <c r="E4119" s="228" t="s">
        <v>2104</v>
      </c>
      <c r="F4119" s="228" t="s">
        <v>86</v>
      </c>
      <c r="G4119" s="228" t="s">
        <v>128</v>
      </c>
      <c r="H4119" s="228">
        <v>35</v>
      </c>
      <c r="I4119" s="228">
        <v>35</v>
      </c>
      <c r="J4119" s="228">
        <v>35</v>
      </c>
      <c r="K4119" s="228">
        <v>35</v>
      </c>
      <c r="L4119" s="231">
        <v>35</v>
      </c>
      <c r="N4119" s="119" t="str">
        <f t="shared" si="195"/>
        <v>845066-MWEMC-ML</v>
      </c>
      <c r="O4119" s="122">
        <f>IF(B4119="NET","",IF(B4119="","",IFERROR(VLOOKUP(N4119,EAN!$A:$B,2,FALSE),"MANGLER - MÅ OPPDATERE EAN-FANEN")))</f>
        <v>7048652272713</v>
      </c>
      <c r="P4119" s="119">
        <f t="shared" si="196"/>
        <v>35</v>
      </c>
      <c r="Q4119" s="119">
        <f t="shared" si="197"/>
        <v>35</v>
      </c>
    </row>
    <row r="4120" spans="1:17" x14ac:dyDescent="0.2">
      <c r="A4120" s="228">
        <v>845066</v>
      </c>
      <c r="B4120" s="228" t="s">
        <v>3035</v>
      </c>
      <c r="C4120" s="228" t="s">
        <v>4204</v>
      </c>
      <c r="D4120" s="228" t="s">
        <v>918</v>
      </c>
      <c r="E4120" s="228" t="s">
        <v>2104</v>
      </c>
      <c r="F4120" s="228" t="s">
        <v>87</v>
      </c>
      <c r="G4120" s="228" t="s">
        <v>128</v>
      </c>
      <c r="H4120" s="228">
        <v>43</v>
      </c>
      <c r="I4120" s="228">
        <v>43</v>
      </c>
      <c r="J4120" s="228">
        <v>43</v>
      </c>
      <c r="K4120" s="228">
        <v>43</v>
      </c>
      <c r="L4120" s="231">
        <v>43</v>
      </c>
      <c r="N4120" s="119" t="str">
        <f t="shared" si="195"/>
        <v>845066-MWEMC-LXL</v>
      </c>
      <c r="O4120" s="122">
        <f>IF(B4120="NET","",IF(B4120="","",IFERROR(VLOOKUP(N4120,EAN!$A:$B,2,FALSE),"MANGLER - MÅ OPPDATERE EAN-FANEN")))</f>
        <v>7048652272706</v>
      </c>
      <c r="P4120" s="119">
        <f t="shared" si="196"/>
        <v>43</v>
      </c>
      <c r="Q4120" s="119">
        <f t="shared" si="197"/>
        <v>43</v>
      </c>
    </row>
    <row r="4121" spans="1:17" x14ac:dyDescent="0.2">
      <c r="A4121" s="229">
        <v>845069</v>
      </c>
      <c r="B4121" s="228" t="s">
        <v>248</v>
      </c>
      <c r="C4121" s="228"/>
      <c r="D4121" s="228"/>
      <c r="E4121" s="228"/>
      <c r="F4121" s="228"/>
      <c r="G4121" s="228"/>
      <c r="H4121" s="229">
        <v>202226</v>
      </c>
      <c r="I4121" s="229">
        <v>202227</v>
      </c>
      <c r="J4121" s="229">
        <v>202228</v>
      </c>
      <c r="K4121" s="229">
        <v>202229</v>
      </c>
      <c r="L4121" s="232">
        <v>202234</v>
      </c>
      <c r="N4121" s="119" t="str">
        <f t="shared" si="195"/>
        <v>845069-</v>
      </c>
      <c r="O4121" s="122" t="str">
        <f>IF(B4121="NET","",IF(B4121="","",IFERROR(VLOOKUP(N4121,EAN!$A:$B,2,FALSE),"MANGLER - MÅ OPPDATERE EAN-FANEN")))</f>
        <v/>
      </c>
      <c r="P4121" s="119">
        <f t="shared" si="196"/>
        <v>202226</v>
      </c>
      <c r="Q4121" s="119">
        <f t="shared" si="197"/>
        <v>202234</v>
      </c>
    </row>
    <row r="4122" spans="1:17" x14ac:dyDescent="0.2">
      <c r="A4122" s="228">
        <v>845069</v>
      </c>
      <c r="B4122" s="228" t="s">
        <v>2200</v>
      </c>
      <c r="C4122" s="228" t="s">
        <v>4204</v>
      </c>
      <c r="D4122" s="228" t="s">
        <v>2342</v>
      </c>
      <c r="E4122" s="228" t="s">
        <v>4353</v>
      </c>
      <c r="F4122" s="228" t="s">
        <v>85</v>
      </c>
      <c r="G4122" s="228" t="s">
        <v>504</v>
      </c>
      <c r="H4122" s="228">
        <v>13</v>
      </c>
      <c r="I4122" s="228">
        <v>13</v>
      </c>
      <c r="J4122" s="228">
        <v>13</v>
      </c>
      <c r="K4122" s="228">
        <v>13</v>
      </c>
      <c r="L4122" s="231">
        <v>13</v>
      </c>
      <c r="N4122" s="119" t="str">
        <f t="shared" si="195"/>
        <v>845069-BRWHT-SM</v>
      </c>
      <c r="O4122" s="122">
        <f>IF(B4122="NET","",IF(B4122="","",IFERROR(VLOOKUP(N4122,EAN!$A:$B,2,FALSE),"MANGLER - MÅ OPPDATERE EAN-FANEN")))</f>
        <v>7048652766465</v>
      </c>
      <c r="P4122" s="119">
        <f t="shared" si="196"/>
        <v>13</v>
      </c>
      <c r="Q4122" s="119">
        <f t="shared" si="197"/>
        <v>13</v>
      </c>
    </row>
    <row r="4123" spans="1:17" x14ac:dyDescent="0.2">
      <c r="A4123" s="228">
        <v>845069</v>
      </c>
      <c r="B4123" s="228" t="s">
        <v>2200</v>
      </c>
      <c r="C4123" s="228" t="s">
        <v>4204</v>
      </c>
      <c r="D4123" s="228" t="s">
        <v>2343</v>
      </c>
      <c r="E4123" s="228" t="s">
        <v>4353</v>
      </c>
      <c r="F4123" s="228" t="s">
        <v>86</v>
      </c>
      <c r="G4123" s="228" t="s">
        <v>504</v>
      </c>
      <c r="H4123" s="228">
        <v>12</v>
      </c>
      <c r="I4123" s="228">
        <v>12</v>
      </c>
      <c r="J4123" s="228">
        <v>12</v>
      </c>
      <c r="K4123" s="228">
        <v>12</v>
      </c>
      <c r="L4123" s="231">
        <v>12</v>
      </c>
      <c r="N4123" s="119" t="str">
        <f t="shared" si="195"/>
        <v>845069-BRWHT-ML</v>
      </c>
      <c r="O4123" s="122">
        <f>IF(B4123="NET","",IF(B4123="","",IFERROR(VLOOKUP(N4123,EAN!$A:$B,2,FALSE),"MANGLER - MÅ OPPDATERE EAN-FANEN")))</f>
        <v>7048652766458</v>
      </c>
      <c r="P4123" s="119">
        <f t="shared" si="196"/>
        <v>12</v>
      </c>
      <c r="Q4123" s="119">
        <f t="shared" si="197"/>
        <v>12</v>
      </c>
    </row>
    <row r="4124" spans="1:17" x14ac:dyDescent="0.2">
      <c r="A4124" s="228">
        <v>845069</v>
      </c>
      <c r="B4124" s="228" t="s">
        <v>2200</v>
      </c>
      <c r="C4124" s="228" t="s">
        <v>4204</v>
      </c>
      <c r="D4124" s="228" t="s">
        <v>2344</v>
      </c>
      <c r="E4124" s="228" t="s">
        <v>4353</v>
      </c>
      <c r="F4124" s="228" t="s">
        <v>87</v>
      </c>
      <c r="G4124" s="228" t="s">
        <v>504</v>
      </c>
      <c r="H4124" s="228">
        <v>6</v>
      </c>
      <c r="I4124" s="228">
        <v>6</v>
      </c>
      <c r="J4124" s="228">
        <v>6</v>
      </c>
      <c r="K4124" s="228">
        <v>6</v>
      </c>
      <c r="L4124" s="231">
        <v>6</v>
      </c>
      <c r="N4124" s="119" t="str">
        <f t="shared" si="195"/>
        <v>845069-BRWHT-LXL</v>
      </c>
      <c r="O4124" s="122">
        <f>IF(B4124="NET","",IF(B4124="","",IFERROR(VLOOKUP(N4124,EAN!$A:$B,2,FALSE),"MANGLER - MÅ OPPDATERE EAN-FANEN")))</f>
        <v>7048652766441</v>
      </c>
      <c r="P4124" s="119">
        <f t="shared" si="196"/>
        <v>6</v>
      </c>
      <c r="Q4124" s="119">
        <f t="shared" si="197"/>
        <v>6</v>
      </c>
    </row>
    <row r="4125" spans="1:17" x14ac:dyDescent="0.2">
      <c r="A4125" s="228">
        <v>845069</v>
      </c>
      <c r="B4125" s="228" t="s">
        <v>2200</v>
      </c>
      <c r="C4125" s="228" t="s">
        <v>4204</v>
      </c>
      <c r="D4125" s="228" t="s">
        <v>3973</v>
      </c>
      <c r="E4125" s="228" t="s">
        <v>3959</v>
      </c>
      <c r="F4125" s="228" t="s">
        <v>85</v>
      </c>
      <c r="G4125" s="228" t="s">
        <v>128</v>
      </c>
      <c r="H4125" s="228">
        <v>0</v>
      </c>
      <c r="I4125" s="228">
        <v>0</v>
      </c>
      <c r="J4125" s="228">
        <v>0</v>
      </c>
      <c r="K4125" s="228">
        <v>0</v>
      </c>
      <c r="L4125" s="231">
        <v>0</v>
      </c>
      <c r="N4125" s="119" t="str">
        <f t="shared" si="195"/>
        <v>845069-DUSK-SM</v>
      </c>
      <c r="O4125" s="122" t="str">
        <f>IF(B4125="NET","",IF(B4125="","",IFERROR(VLOOKUP(N4125,EAN!$A:$B,2,FALSE),"MANGLER - MÅ OPPDATERE EAN-FANEN")))</f>
        <v>MANGLER - MÅ OPPDATERE EAN-FANEN</v>
      </c>
      <c r="P4125" s="119">
        <f t="shared" si="196"/>
        <v>0</v>
      </c>
      <c r="Q4125" s="119">
        <f t="shared" si="197"/>
        <v>0</v>
      </c>
    </row>
    <row r="4126" spans="1:17" x14ac:dyDescent="0.2">
      <c r="A4126" s="228">
        <v>845069</v>
      </c>
      <c r="B4126" s="228" t="s">
        <v>2200</v>
      </c>
      <c r="C4126" s="228" t="s">
        <v>4204</v>
      </c>
      <c r="D4126" s="228" t="s">
        <v>3974</v>
      </c>
      <c r="E4126" s="228" t="s">
        <v>3959</v>
      </c>
      <c r="F4126" s="228" t="s">
        <v>86</v>
      </c>
      <c r="G4126" s="228" t="s">
        <v>128</v>
      </c>
      <c r="H4126" s="228">
        <v>0</v>
      </c>
      <c r="I4126" s="228">
        <v>0</v>
      </c>
      <c r="J4126" s="228">
        <v>0</v>
      </c>
      <c r="K4126" s="228">
        <v>0</v>
      </c>
      <c r="L4126" s="231">
        <v>0</v>
      </c>
      <c r="N4126" s="119" t="str">
        <f t="shared" si="195"/>
        <v>845069-DUSK-ML</v>
      </c>
      <c r="O4126" s="122" t="str">
        <f>IF(B4126="NET","",IF(B4126="","",IFERROR(VLOOKUP(N4126,EAN!$A:$B,2,FALSE),"MANGLER - MÅ OPPDATERE EAN-FANEN")))</f>
        <v>MANGLER - MÅ OPPDATERE EAN-FANEN</v>
      </c>
      <c r="P4126" s="119">
        <f t="shared" si="196"/>
        <v>0</v>
      </c>
      <c r="Q4126" s="119">
        <f t="shared" si="197"/>
        <v>0</v>
      </c>
    </row>
    <row r="4127" spans="1:17" x14ac:dyDescent="0.2">
      <c r="A4127" s="228">
        <v>845069</v>
      </c>
      <c r="B4127" s="228" t="s">
        <v>2200</v>
      </c>
      <c r="C4127" s="228" t="s">
        <v>4204</v>
      </c>
      <c r="D4127" s="228" t="s">
        <v>3975</v>
      </c>
      <c r="E4127" s="228" t="s">
        <v>3959</v>
      </c>
      <c r="F4127" s="228" t="s">
        <v>87</v>
      </c>
      <c r="G4127" s="228" t="s">
        <v>128</v>
      </c>
      <c r="H4127" s="228">
        <v>0</v>
      </c>
      <c r="I4127" s="228">
        <v>0</v>
      </c>
      <c r="J4127" s="228">
        <v>0</v>
      </c>
      <c r="K4127" s="228">
        <v>0</v>
      </c>
      <c r="L4127" s="231">
        <v>0</v>
      </c>
      <c r="N4127" s="119" t="str">
        <f t="shared" si="195"/>
        <v>845069-DUSK-LXL</v>
      </c>
      <c r="O4127" s="122" t="str">
        <f>IF(B4127="NET","",IF(B4127="","",IFERROR(VLOOKUP(N4127,EAN!$A:$B,2,FALSE),"MANGLER - MÅ OPPDATERE EAN-FANEN")))</f>
        <v>MANGLER - MÅ OPPDATERE EAN-FANEN</v>
      </c>
      <c r="P4127" s="119">
        <f t="shared" si="196"/>
        <v>0</v>
      </c>
      <c r="Q4127" s="119">
        <f t="shared" si="197"/>
        <v>0</v>
      </c>
    </row>
    <row r="4128" spans="1:17" x14ac:dyDescent="0.2">
      <c r="A4128" s="228">
        <v>845069</v>
      </c>
      <c r="B4128" s="228" t="s">
        <v>2200</v>
      </c>
      <c r="C4128" s="228" t="s">
        <v>4204</v>
      </c>
      <c r="D4128" s="228" t="s">
        <v>919</v>
      </c>
      <c r="E4128" s="228" t="s">
        <v>4448</v>
      </c>
      <c r="F4128" s="228" t="s">
        <v>85</v>
      </c>
      <c r="G4128" s="228" t="s">
        <v>504</v>
      </c>
      <c r="H4128" s="228">
        <v>9</v>
      </c>
      <c r="I4128" s="228">
        <v>9</v>
      </c>
      <c r="J4128" s="228">
        <v>9</v>
      </c>
      <c r="K4128" s="228">
        <v>9</v>
      </c>
      <c r="L4128" s="231">
        <v>9</v>
      </c>
      <c r="N4128" s="119" t="str">
        <f t="shared" si="195"/>
        <v>845069-MBL21-SM</v>
      </c>
      <c r="O4128" s="122">
        <f>IF(B4128="NET","",IF(B4128="","",IFERROR(VLOOKUP(N4128,EAN!$A:$B,2,FALSE),"MANGLER - MÅ OPPDATERE EAN-FANEN")))</f>
        <v>7048652666413</v>
      </c>
      <c r="P4128" s="119">
        <f t="shared" si="196"/>
        <v>9</v>
      </c>
      <c r="Q4128" s="119">
        <f t="shared" si="197"/>
        <v>9</v>
      </c>
    </row>
    <row r="4129" spans="1:17" x14ac:dyDescent="0.2">
      <c r="A4129" s="228">
        <v>845069</v>
      </c>
      <c r="B4129" s="228" t="s">
        <v>2200</v>
      </c>
      <c r="C4129" s="228" t="s">
        <v>4204</v>
      </c>
      <c r="D4129" s="228" t="s">
        <v>920</v>
      </c>
      <c r="E4129" s="228" t="s">
        <v>4448</v>
      </c>
      <c r="F4129" s="228" t="s">
        <v>86</v>
      </c>
      <c r="G4129" s="228" t="s">
        <v>504</v>
      </c>
      <c r="H4129" s="228">
        <v>6</v>
      </c>
      <c r="I4129" s="228">
        <v>6</v>
      </c>
      <c r="J4129" s="228">
        <v>6</v>
      </c>
      <c r="K4129" s="228">
        <v>6</v>
      </c>
      <c r="L4129" s="231">
        <v>6</v>
      </c>
      <c r="N4129" s="119" t="str">
        <f t="shared" si="195"/>
        <v>845069-MBL21-ML</v>
      </c>
      <c r="O4129" s="122">
        <f>IF(B4129="NET","",IF(B4129="","",IFERROR(VLOOKUP(N4129,EAN!$A:$B,2,FALSE),"MANGLER - MÅ OPPDATERE EAN-FANEN")))</f>
        <v>7048652666406</v>
      </c>
      <c r="P4129" s="119">
        <f t="shared" si="196"/>
        <v>6</v>
      </c>
      <c r="Q4129" s="119">
        <f t="shared" si="197"/>
        <v>6</v>
      </c>
    </row>
    <row r="4130" spans="1:17" x14ac:dyDescent="0.2">
      <c r="A4130" s="228">
        <v>845069</v>
      </c>
      <c r="B4130" s="228" t="s">
        <v>2200</v>
      </c>
      <c r="C4130" s="228" t="s">
        <v>4204</v>
      </c>
      <c r="D4130" s="228" t="s">
        <v>921</v>
      </c>
      <c r="E4130" s="228" t="s">
        <v>4448</v>
      </c>
      <c r="F4130" s="228" t="s">
        <v>87</v>
      </c>
      <c r="G4130" s="228" t="s">
        <v>504</v>
      </c>
      <c r="H4130" s="228">
        <v>4</v>
      </c>
      <c r="I4130" s="228">
        <v>4</v>
      </c>
      <c r="J4130" s="228">
        <v>4</v>
      </c>
      <c r="K4130" s="228">
        <v>4</v>
      </c>
      <c r="L4130" s="231">
        <v>4</v>
      </c>
      <c r="N4130" s="119" t="str">
        <f t="shared" si="195"/>
        <v>845069-MBL21-LXL</v>
      </c>
      <c r="O4130" s="122">
        <f>IF(B4130="NET","",IF(B4130="","",IFERROR(VLOOKUP(N4130,EAN!$A:$B,2,FALSE),"MANGLER - MÅ OPPDATERE EAN-FANEN")))</f>
        <v>7048652666390</v>
      </c>
      <c r="P4130" s="119">
        <f t="shared" si="196"/>
        <v>4</v>
      </c>
      <c r="Q4130" s="119">
        <f t="shared" si="197"/>
        <v>4</v>
      </c>
    </row>
    <row r="4131" spans="1:17" x14ac:dyDescent="0.2">
      <c r="A4131" s="228">
        <v>845069</v>
      </c>
      <c r="B4131" s="228" t="s">
        <v>2200</v>
      </c>
      <c r="C4131" s="228" t="s">
        <v>4204</v>
      </c>
      <c r="D4131" s="228" t="s">
        <v>898</v>
      </c>
      <c r="E4131" s="228" t="s">
        <v>2097</v>
      </c>
      <c r="F4131" s="228" t="s">
        <v>85</v>
      </c>
      <c r="G4131" s="228" t="s">
        <v>128</v>
      </c>
      <c r="H4131" s="228">
        <v>0</v>
      </c>
      <c r="I4131" s="228">
        <v>0</v>
      </c>
      <c r="J4131" s="228">
        <v>0</v>
      </c>
      <c r="K4131" s="228">
        <v>0</v>
      </c>
      <c r="L4131" s="231">
        <v>0</v>
      </c>
      <c r="N4131" s="119" t="str">
        <f t="shared" si="195"/>
        <v>845069-MBLCK-SM</v>
      </c>
      <c r="O4131" s="122">
        <f>IF(B4131="NET","",IF(B4131="","",IFERROR(VLOOKUP(N4131,EAN!$A:$B,2,FALSE),"MANGLER - MÅ OPPDATERE EAN-FANEN")))</f>
        <v>7048652272812</v>
      </c>
      <c r="P4131" s="119">
        <f t="shared" si="196"/>
        <v>0</v>
      </c>
      <c r="Q4131" s="119">
        <f t="shared" si="197"/>
        <v>0</v>
      </c>
    </row>
    <row r="4132" spans="1:17" x14ac:dyDescent="0.2">
      <c r="A4132" s="228">
        <v>845069</v>
      </c>
      <c r="B4132" s="228" t="s">
        <v>2200</v>
      </c>
      <c r="C4132" s="228" t="s">
        <v>4204</v>
      </c>
      <c r="D4132" s="228" t="s">
        <v>899</v>
      </c>
      <c r="E4132" s="228" t="s">
        <v>2097</v>
      </c>
      <c r="F4132" s="228" t="s">
        <v>86</v>
      </c>
      <c r="G4132" s="228" t="s">
        <v>128</v>
      </c>
      <c r="H4132" s="228">
        <v>0</v>
      </c>
      <c r="I4132" s="228">
        <v>0</v>
      </c>
      <c r="J4132" s="228">
        <v>0</v>
      </c>
      <c r="K4132" s="228">
        <v>0</v>
      </c>
      <c r="L4132" s="231">
        <v>0</v>
      </c>
      <c r="N4132" s="119" t="str">
        <f t="shared" si="195"/>
        <v>845069-MBLCK-ML</v>
      </c>
      <c r="O4132" s="122">
        <f>IF(B4132="NET","",IF(B4132="","",IFERROR(VLOOKUP(N4132,EAN!$A:$B,2,FALSE),"MANGLER - MÅ OPPDATERE EAN-FANEN")))</f>
        <v>7048652272805</v>
      </c>
      <c r="P4132" s="119">
        <f t="shared" si="196"/>
        <v>0</v>
      </c>
      <c r="Q4132" s="119">
        <f t="shared" si="197"/>
        <v>0</v>
      </c>
    </row>
    <row r="4133" spans="1:17" x14ac:dyDescent="0.2">
      <c r="A4133" s="228">
        <v>845069</v>
      </c>
      <c r="B4133" s="228" t="s">
        <v>2200</v>
      </c>
      <c r="C4133" s="228" t="s">
        <v>4204</v>
      </c>
      <c r="D4133" s="228" t="s">
        <v>900</v>
      </c>
      <c r="E4133" s="228" t="s">
        <v>2097</v>
      </c>
      <c r="F4133" s="228" t="s">
        <v>87</v>
      </c>
      <c r="G4133" s="228" t="s">
        <v>128</v>
      </c>
      <c r="H4133" s="228">
        <v>0</v>
      </c>
      <c r="I4133" s="228">
        <v>0</v>
      </c>
      <c r="J4133" s="228">
        <v>0</v>
      </c>
      <c r="K4133" s="228">
        <v>0</v>
      </c>
      <c r="L4133" s="231">
        <v>0</v>
      </c>
      <c r="N4133" s="119" t="str">
        <f t="shared" si="195"/>
        <v>845069-MBLCK-LXL</v>
      </c>
      <c r="O4133" s="122">
        <f>IF(B4133="NET","",IF(B4133="","",IFERROR(VLOOKUP(N4133,EAN!$A:$B,2,FALSE),"MANGLER - MÅ OPPDATERE EAN-FANEN")))</f>
        <v>7048652272799</v>
      </c>
      <c r="P4133" s="119">
        <f t="shared" si="196"/>
        <v>0</v>
      </c>
      <c r="Q4133" s="119">
        <f t="shared" si="197"/>
        <v>0</v>
      </c>
    </row>
    <row r="4134" spans="1:17" x14ac:dyDescent="0.2">
      <c r="A4134" s="228">
        <v>845069</v>
      </c>
      <c r="B4134" s="228" t="s">
        <v>2200</v>
      </c>
      <c r="C4134" s="228" t="s">
        <v>4204</v>
      </c>
      <c r="D4134" s="228" t="s">
        <v>522</v>
      </c>
      <c r="E4134" s="228" t="s">
        <v>523</v>
      </c>
      <c r="F4134" s="228" t="s">
        <v>85</v>
      </c>
      <c r="G4134" s="228" t="s">
        <v>504</v>
      </c>
      <c r="H4134" s="228">
        <v>0</v>
      </c>
      <c r="I4134" s="228">
        <v>0</v>
      </c>
      <c r="J4134" s="228">
        <v>0</v>
      </c>
      <c r="K4134" s="228">
        <v>0</v>
      </c>
      <c r="L4134" s="231">
        <v>0</v>
      </c>
      <c r="N4134" s="119" t="str">
        <f t="shared" si="195"/>
        <v>845069-MEAME-SM</v>
      </c>
      <c r="O4134" s="122">
        <f>IF(B4134="NET","",IF(B4134="","",IFERROR(VLOOKUP(N4134,EAN!$A:$B,2,FALSE),"MANGLER - MÅ OPPDATERE EAN-FANEN")))</f>
        <v>7048652660329</v>
      </c>
      <c r="P4134" s="119">
        <f t="shared" si="196"/>
        <v>0</v>
      </c>
      <c r="Q4134" s="119">
        <f t="shared" si="197"/>
        <v>0</v>
      </c>
    </row>
    <row r="4135" spans="1:17" x14ac:dyDescent="0.2">
      <c r="A4135" s="228">
        <v>845069</v>
      </c>
      <c r="B4135" s="228" t="s">
        <v>2200</v>
      </c>
      <c r="C4135" s="228" t="s">
        <v>4204</v>
      </c>
      <c r="D4135" s="228" t="s">
        <v>524</v>
      </c>
      <c r="E4135" s="228" t="s">
        <v>523</v>
      </c>
      <c r="F4135" s="228" t="s">
        <v>86</v>
      </c>
      <c r="G4135" s="228" t="s">
        <v>504</v>
      </c>
      <c r="H4135" s="228">
        <v>0</v>
      </c>
      <c r="I4135" s="228">
        <v>0</v>
      </c>
      <c r="J4135" s="228">
        <v>0</v>
      </c>
      <c r="K4135" s="228">
        <v>0</v>
      </c>
      <c r="L4135" s="231">
        <v>0</v>
      </c>
      <c r="N4135" s="119" t="str">
        <f t="shared" si="195"/>
        <v>845069-MEAME-ML</v>
      </c>
      <c r="O4135" s="122">
        <f>IF(B4135="NET","",IF(B4135="","",IFERROR(VLOOKUP(N4135,EAN!$A:$B,2,FALSE),"MANGLER - MÅ OPPDATERE EAN-FANEN")))</f>
        <v>7048652660312</v>
      </c>
      <c r="P4135" s="119">
        <f t="shared" si="196"/>
        <v>0</v>
      </c>
      <c r="Q4135" s="119">
        <f t="shared" si="197"/>
        <v>0</v>
      </c>
    </row>
    <row r="4136" spans="1:17" x14ac:dyDescent="0.2">
      <c r="A4136" s="228">
        <v>845069</v>
      </c>
      <c r="B4136" s="228" t="s">
        <v>2200</v>
      </c>
      <c r="C4136" s="228" t="s">
        <v>4204</v>
      </c>
      <c r="D4136" s="228" t="s">
        <v>525</v>
      </c>
      <c r="E4136" s="228" t="s">
        <v>523</v>
      </c>
      <c r="F4136" s="228" t="s">
        <v>87</v>
      </c>
      <c r="G4136" s="228" t="s">
        <v>504</v>
      </c>
      <c r="H4136" s="228">
        <v>17</v>
      </c>
      <c r="I4136" s="228">
        <v>17</v>
      </c>
      <c r="J4136" s="228">
        <v>17</v>
      </c>
      <c r="K4136" s="228">
        <v>17</v>
      </c>
      <c r="L4136" s="231">
        <v>17</v>
      </c>
      <c r="N4136" s="119" t="str">
        <f t="shared" si="195"/>
        <v>845069-MEAME-LXL</v>
      </c>
      <c r="O4136" s="122">
        <f>IF(B4136="NET","",IF(B4136="","",IFERROR(VLOOKUP(N4136,EAN!$A:$B,2,FALSE),"MANGLER - MÅ OPPDATERE EAN-FANEN")))</f>
        <v>7048652660305</v>
      </c>
      <c r="P4136" s="119">
        <f t="shared" si="196"/>
        <v>17</v>
      </c>
      <c r="Q4136" s="119">
        <f t="shared" si="197"/>
        <v>17</v>
      </c>
    </row>
    <row r="4137" spans="1:17" x14ac:dyDescent="0.2">
      <c r="A4137" s="228">
        <v>845069</v>
      </c>
      <c r="B4137" s="228" t="s">
        <v>2200</v>
      </c>
      <c r="C4137" s="228" t="s">
        <v>4204</v>
      </c>
      <c r="D4137" s="228" t="s">
        <v>901</v>
      </c>
      <c r="E4137" s="228" t="s">
        <v>2099</v>
      </c>
      <c r="F4137" s="228" t="s">
        <v>85</v>
      </c>
      <c r="G4137" s="228" t="s">
        <v>504</v>
      </c>
      <c r="H4137" s="228">
        <v>0</v>
      </c>
      <c r="I4137" s="228">
        <v>0</v>
      </c>
      <c r="J4137" s="228">
        <v>0</v>
      </c>
      <c r="K4137" s="228">
        <v>0</v>
      </c>
      <c r="L4137" s="231">
        <v>0</v>
      </c>
      <c r="N4137" s="119" t="str">
        <f t="shared" si="195"/>
        <v>845069-MEHRD-SM</v>
      </c>
      <c r="O4137" s="122">
        <f>IF(B4137="NET","",IF(B4137="","",IFERROR(VLOOKUP(N4137,EAN!$A:$B,2,FALSE),"MANGLER - MÅ OPPDATERE EAN-FANEN")))</f>
        <v>7048652272843</v>
      </c>
      <c r="P4137" s="119">
        <f t="shared" si="196"/>
        <v>0</v>
      </c>
      <c r="Q4137" s="119">
        <f t="shared" si="197"/>
        <v>0</v>
      </c>
    </row>
    <row r="4138" spans="1:17" x14ac:dyDescent="0.2">
      <c r="A4138" s="228">
        <v>845069</v>
      </c>
      <c r="B4138" s="228" t="s">
        <v>2200</v>
      </c>
      <c r="C4138" s="228" t="s">
        <v>4204</v>
      </c>
      <c r="D4138" s="228" t="s">
        <v>902</v>
      </c>
      <c r="E4138" s="228" t="s">
        <v>2099</v>
      </c>
      <c r="F4138" s="228" t="s">
        <v>86</v>
      </c>
      <c r="G4138" s="228" t="s">
        <v>504</v>
      </c>
      <c r="H4138" s="228">
        <v>0</v>
      </c>
      <c r="I4138" s="228">
        <v>0</v>
      </c>
      <c r="J4138" s="228">
        <v>0</v>
      </c>
      <c r="K4138" s="228">
        <v>0</v>
      </c>
      <c r="L4138" s="231">
        <v>0</v>
      </c>
      <c r="N4138" s="119" t="str">
        <f t="shared" si="195"/>
        <v>845069-MEHRD-ML</v>
      </c>
      <c r="O4138" s="122">
        <f>IF(B4138="NET","",IF(B4138="","",IFERROR(VLOOKUP(N4138,EAN!$A:$B,2,FALSE),"MANGLER - MÅ OPPDATERE EAN-FANEN")))</f>
        <v>7048652272836</v>
      </c>
      <c r="P4138" s="119">
        <f t="shared" si="196"/>
        <v>0</v>
      </c>
      <c r="Q4138" s="119">
        <f t="shared" si="197"/>
        <v>0</v>
      </c>
    </row>
    <row r="4139" spans="1:17" x14ac:dyDescent="0.2">
      <c r="A4139" s="228">
        <v>845069</v>
      </c>
      <c r="B4139" s="228" t="s">
        <v>2200</v>
      </c>
      <c r="C4139" s="228" t="s">
        <v>4204</v>
      </c>
      <c r="D4139" s="228" t="s">
        <v>903</v>
      </c>
      <c r="E4139" s="228" t="s">
        <v>2099</v>
      </c>
      <c r="F4139" s="228" t="s">
        <v>87</v>
      </c>
      <c r="G4139" s="228" t="s">
        <v>504</v>
      </c>
      <c r="H4139" s="228">
        <v>0</v>
      </c>
      <c r="I4139" s="228">
        <v>0</v>
      </c>
      <c r="J4139" s="228">
        <v>0</v>
      </c>
      <c r="K4139" s="228">
        <v>0</v>
      </c>
      <c r="L4139" s="231">
        <v>0</v>
      </c>
      <c r="N4139" s="119" t="str">
        <f t="shared" si="195"/>
        <v>845069-MEHRD-LXL</v>
      </c>
      <c r="O4139" s="122">
        <f>IF(B4139="NET","",IF(B4139="","",IFERROR(VLOOKUP(N4139,EAN!$A:$B,2,FALSE),"MANGLER - MÅ OPPDATERE EAN-FANEN")))</f>
        <v>7048652272829</v>
      </c>
      <c r="P4139" s="119">
        <f t="shared" si="196"/>
        <v>0</v>
      </c>
      <c r="Q4139" s="119">
        <f t="shared" si="197"/>
        <v>0</v>
      </c>
    </row>
    <row r="4140" spans="1:17" x14ac:dyDescent="0.2">
      <c r="A4140" s="228">
        <v>845069</v>
      </c>
      <c r="B4140" s="228" t="s">
        <v>2200</v>
      </c>
      <c r="C4140" s="228" t="s">
        <v>4204</v>
      </c>
      <c r="D4140" s="228" t="s">
        <v>904</v>
      </c>
      <c r="E4140" s="228" t="s">
        <v>2100</v>
      </c>
      <c r="F4140" s="228" t="s">
        <v>85</v>
      </c>
      <c r="G4140" s="228" t="s">
        <v>504</v>
      </c>
      <c r="H4140" s="228">
        <v>0</v>
      </c>
      <c r="I4140" s="228">
        <v>0</v>
      </c>
      <c r="J4140" s="228">
        <v>0</v>
      </c>
      <c r="K4140" s="228">
        <v>0</v>
      </c>
      <c r="L4140" s="231">
        <v>0</v>
      </c>
      <c r="N4140" s="119" t="str">
        <f t="shared" si="195"/>
        <v>845069-MFGRN-SM</v>
      </c>
      <c r="O4140" s="122">
        <f>IF(B4140="NET","",IF(B4140="","",IFERROR(VLOOKUP(N4140,EAN!$A:$B,2,FALSE),"MANGLER - MÅ OPPDATERE EAN-FANEN")))</f>
        <v>7048652539496</v>
      </c>
      <c r="P4140" s="119">
        <f t="shared" si="196"/>
        <v>0</v>
      </c>
      <c r="Q4140" s="119">
        <f t="shared" si="197"/>
        <v>0</v>
      </c>
    </row>
    <row r="4141" spans="1:17" x14ac:dyDescent="0.2">
      <c r="A4141" s="228">
        <v>845069</v>
      </c>
      <c r="B4141" s="228" t="s">
        <v>2200</v>
      </c>
      <c r="C4141" s="228" t="s">
        <v>4204</v>
      </c>
      <c r="D4141" s="228" t="s">
        <v>905</v>
      </c>
      <c r="E4141" s="228" t="s">
        <v>2100</v>
      </c>
      <c r="F4141" s="228" t="s">
        <v>86</v>
      </c>
      <c r="G4141" s="228" t="s">
        <v>504</v>
      </c>
      <c r="H4141" s="228">
        <v>0</v>
      </c>
      <c r="I4141" s="228">
        <v>0</v>
      </c>
      <c r="J4141" s="228">
        <v>0</v>
      </c>
      <c r="K4141" s="228">
        <v>0</v>
      </c>
      <c r="L4141" s="231">
        <v>0</v>
      </c>
      <c r="N4141" s="119" t="str">
        <f t="shared" si="195"/>
        <v>845069-MFGRN-ML</v>
      </c>
      <c r="O4141" s="122">
        <f>IF(B4141="NET","",IF(B4141="","",IFERROR(VLOOKUP(N4141,EAN!$A:$B,2,FALSE),"MANGLER - MÅ OPPDATERE EAN-FANEN")))</f>
        <v>7048652539489</v>
      </c>
      <c r="P4141" s="119">
        <f t="shared" si="196"/>
        <v>0</v>
      </c>
      <c r="Q4141" s="119">
        <f t="shared" si="197"/>
        <v>0</v>
      </c>
    </row>
    <row r="4142" spans="1:17" x14ac:dyDescent="0.2">
      <c r="A4142" s="228">
        <v>845069</v>
      </c>
      <c r="B4142" s="228" t="s">
        <v>2200</v>
      </c>
      <c r="C4142" s="228" t="s">
        <v>4204</v>
      </c>
      <c r="D4142" s="228" t="s">
        <v>906</v>
      </c>
      <c r="E4142" s="228" t="s">
        <v>2100</v>
      </c>
      <c r="F4142" s="228" t="s">
        <v>87</v>
      </c>
      <c r="G4142" s="228" t="s">
        <v>504</v>
      </c>
      <c r="H4142" s="228">
        <v>0</v>
      </c>
      <c r="I4142" s="228">
        <v>0</v>
      </c>
      <c r="J4142" s="228">
        <v>0</v>
      </c>
      <c r="K4142" s="228">
        <v>0</v>
      </c>
      <c r="L4142" s="231">
        <v>0</v>
      </c>
      <c r="N4142" s="119" t="str">
        <f t="shared" si="195"/>
        <v>845069-MFGRN-LXL</v>
      </c>
      <c r="O4142" s="122">
        <f>IF(B4142="NET","",IF(B4142="","",IFERROR(VLOOKUP(N4142,EAN!$A:$B,2,FALSE),"MANGLER - MÅ OPPDATERE EAN-FANEN")))</f>
        <v>7048652539472</v>
      </c>
      <c r="P4142" s="119">
        <f t="shared" si="196"/>
        <v>0</v>
      </c>
      <c r="Q4142" s="119">
        <f t="shared" si="197"/>
        <v>0</v>
      </c>
    </row>
    <row r="4143" spans="1:17" x14ac:dyDescent="0.2">
      <c r="A4143" s="228">
        <v>845069</v>
      </c>
      <c r="B4143" s="228" t="s">
        <v>2200</v>
      </c>
      <c r="C4143" s="228" t="s">
        <v>4204</v>
      </c>
      <c r="D4143" s="228" t="s">
        <v>210</v>
      </c>
      <c r="E4143" s="228" t="s">
        <v>196</v>
      </c>
      <c r="F4143" s="228" t="s">
        <v>85</v>
      </c>
      <c r="G4143" s="228" t="s">
        <v>504</v>
      </c>
      <c r="H4143" s="228">
        <v>0</v>
      </c>
      <c r="I4143" s="228">
        <v>0</v>
      </c>
      <c r="J4143" s="228">
        <v>0</v>
      </c>
      <c r="K4143" s="228">
        <v>0</v>
      </c>
      <c r="L4143" s="231">
        <v>0</v>
      </c>
      <c r="N4143" s="119" t="str">
        <f t="shared" si="195"/>
        <v>845069-MMBLU-SM</v>
      </c>
      <c r="O4143" s="122">
        <f>IF(B4143="NET","",IF(B4143="","",IFERROR(VLOOKUP(N4143,EAN!$A:$B,2,FALSE),"MANGLER - MÅ OPPDATERE EAN-FANEN")))</f>
        <v>7048652539526</v>
      </c>
      <c r="P4143" s="119">
        <f t="shared" si="196"/>
        <v>0</v>
      </c>
      <c r="Q4143" s="119">
        <f t="shared" si="197"/>
        <v>0</v>
      </c>
    </row>
    <row r="4144" spans="1:17" x14ac:dyDescent="0.2">
      <c r="A4144" s="228">
        <v>845069</v>
      </c>
      <c r="B4144" s="228" t="s">
        <v>2200</v>
      </c>
      <c r="C4144" s="228" t="s">
        <v>4204</v>
      </c>
      <c r="D4144" s="228" t="s">
        <v>211</v>
      </c>
      <c r="E4144" s="228" t="s">
        <v>196</v>
      </c>
      <c r="F4144" s="228" t="s">
        <v>86</v>
      </c>
      <c r="G4144" s="228" t="s">
        <v>504</v>
      </c>
      <c r="H4144" s="228">
        <v>0</v>
      </c>
      <c r="I4144" s="228">
        <v>0</v>
      </c>
      <c r="J4144" s="228">
        <v>0</v>
      </c>
      <c r="K4144" s="228">
        <v>0</v>
      </c>
      <c r="L4144" s="231">
        <v>0</v>
      </c>
      <c r="N4144" s="119" t="str">
        <f t="shared" si="195"/>
        <v>845069-MMBLU-ML</v>
      </c>
      <c r="O4144" s="122">
        <f>IF(B4144="NET","",IF(B4144="","",IFERROR(VLOOKUP(N4144,EAN!$A:$B,2,FALSE),"MANGLER - MÅ OPPDATERE EAN-FANEN")))</f>
        <v>7048652539519</v>
      </c>
      <c r="P4144" s="119">
        <f t="shared" si="196"/>
        <v>0</v>
      </c>
      <c r="Q4144" s="119">
        <f t="shared" si="197"/>
        <v>0</v>
      </c>
    </row>
    <row r="4145" spans="1:17" x14ac:dyDescent="0.2">
      <c r="A4145" s="228">
        <v>845069</v>
      </c>
      <c r="B4145" s="228" t="s">
        <v>2200</v>
      </c>
      <c r="C4145" s="228" t="s">
        <v>4204</v>
      </c>
      <c r="D4145" s="228" t="s">
        <v>212</v>
      </c>
      <c r="E4145" s="228" t="s">
        <v>196</v>
      </c>
      <c r="F4145" s="228" t="s">
        <v>87</v>
      </c>
      <c r="G4145" s="228" t="s">
        <v>504</v>
      </c>
      <c r="H4145" s="228">
        <v>0</v>
      </c>
      <c r="I4145" s="228">
        <v>0</v>
      </c>
      <c r="J4145" s="228">
        <v>0</v>
      </c>
      <c r="K4145" s="228">
        <v>0</v>
      </c>
      <c r="L4145" s="231">
        <v>0</v>
      </c>
      <c r="N4145" s="119" t="str">
        <f t="shared" si="195"/>
        <v>845069-MMBLU-LXL</v>
      </c>
      <c r="O4145" s="122">
        <f>IF(B4145="NET","",IF(B4145="","",IFERROR(VLOOKUP(N4145,EAN!$A:$B,2,FALSE),"MANGLER - MÅ OPPDATERE EAN-FANEN")))</f>
        <v>7048652539502</v>
      </c>
      <c r="P4145" s="119">
        <f t="shared" si="196"/>
        <v>0</v>
      </c>
      <c r="Q4145" s="119">
        <f t="shared" si="197"/>
        <v>0</v>
      </c>
    </row>
    <row r="4146" spans="1:17" x14ac:dyDescent="0.2">
      <c r="A4146" s="228">
        <v>845069</v>
      </c>
      <c r="B4146" s="228" t="s">
        <v>2200</v>
      </c>
      <c r="C4146" s="228" t="s">
        <v>4204</v>
      </c>
      <c r="D4146" s="228" t="s">
        <v>527</v>
      </c>
      <c r="E4146" s="228" t="s">
        <v>89</v>
      </c>
      <c r="F4146" s="228" t="s">
        <v>85</v>
      </c>
      <c r="G4146" s="228" t="s">
        <v>504</v>
      </c>
      <c r="H4146" s="228">
        <v>0</v>
      </c>
      <c r="I4146" s="228">
        <v>0</v>
      </c>
      <c r="J4146" s="228">
        <v>0</v>
      </c>
      <c r="K4146" s="228">
        <v>0</v>
      </c>
      <c r="L4146" s="231">
        <v>0</v>
      </c>
      <c r="N4146" s="119" t="str">
        <f t="shared" si="195"/>
        <v>845069-MNAVY-SM</v>
      </c>
      <c r="O4146" s="122">
        <f>IF(B4146="NET","",IF(B4146="","",IFERROR(VLOOKUP(N4146,EAN!$A:$B,2,FALSE),"MANGLER - MÅ OPPDATERE EAN-FANEN")))</f>
        <v>7048652272874</v>
      </c>
      <c r="P4146" s="119">
        <f t="shared" si="196"/>
        <v>0</v>
      </c>
      <c r="Q4146" s="119">
        <f t="shared" si="197"/>
        <v>0</v>
      </c>
    </row>
    <row r="4147" spans="1:17" x14ac:dyDescent="0.2">
      <c r="A4147" s="228">
        <v>845069</v>
      </c>
      <c r="B4147" s="228" t="s">
        <v>2200</v>
      </c>
      <c r="C4147" s="228" t="s">
        <v>4204</v>
      </c>
      <c r="D4147" s="228" t="s">
        <v>528</v>
      </c>
      <c r="E4147" s="228" t="s">
        <v>89</v>
      </c>
      <c r="F4147" s="228" t="s">
        <v>86</v>
      </c>
      <c r="G4147" s="228" t="s">
        <v>504</v>
      </c>
      <c r="H4147" s="228">
        <v>0</v>
      </c>
      <c r="I4147" s="228">
        <v>0</v>
      </c>
      <c r="J4147" s="228">
        <v>0</v>
      </c>
      <c r="K4147" s="228">
        <v>0</v>
      </c>
      <c r="L4147" s="231">
        <v>0</v>
      </c>
      <c r="N4147" s="119" t="str">
        <f t="shared" si="195"/>
        <v>845069-MNAVY-ML</v>
      </c>
      <c r="O4147" s="122">
        <f>IF(B4147="NET","",IF(B4147="","",IFERROR(VLOOKUP(N4147,EAN!$A:$B,2,FALSE),"MANGLER - MÅ OPPDATERE EAN-FANEN")))</f>
        <v>7048652272867</v>
      </c>
      <c r="P4147" s="119">
        <f t="shared" si="196"/>
        <v>0</v>
      </c>
      <c r="Q4147" s="119">
        <f t="shared" si="197"/>
        <v>0</v>
      </c>
    </row>
    <row r="4148" spans="1:17" x14ac:dyDescent="0.2">
      <c r="A4148" s="228">
        <v>845069</v>
      </c>
      <c r="B4148" s="228" t="s">
        <v>2200</v>
      </c>
      <c r="C4148" s="228" t="s">
        <v>4204</v>
      </c>
      <c r="D4148" s="228" t="s">
        <v>529</v>
      </c>
      <c r="E4148" s="228" t="s">
        <v>89</v>
      </c>
      <c r="F4148" s="228" t="s">
        <v>87</v>
      </c>
      <c r="G4148" s="228" t="s">
        <v>504</v>
      </c>
      <c r="H4148" s="228">
        <v>0</v>
      </c>
      <c r="I4148" s="228">
        <v>0</v>
      </c>
      <c r="J4148" s="228">
        <v>0</v>
      </c>
      <c r="K4148" s="228">
        <v>0</v>
      </c>
      <c r="L4148" s="231">
        <v>0</v>
      </c>
      <c r="N4148" s="119" t="str">
        <f t="shared" si="195"/>
        <v>845069-MNAVY-LXL</v>
      </c>
      <c r="O4148" s="122">
        <f>IF(B4148="NET","",IF(B4148="","",IFERROR(VLOOKUP(N4148,EAN!$A:$B,2,FALSE),"MANGLER - MÅ OPPDATERE EAN-FANEN")))</f>
        <v>7048652272850</v>
      </c>
      <c r="P4148" s="119">
        <f t="shared" si="196"/>
        <v>0</v>
      </c>
      <c r="Q4148" s="119">
        <f t="shared" si="197"/>
        <v>0</v>
      </c>
    </row>
    <row r="4149" spans="1:17" x14ac:dyDescent="0.2">
      <c r="A4149" s="228">
        <v>845069</v>
      </c>
      <c r="B4149" s="228" t="s">
        <v>2200</v>
      </c>
      <c r="C4149" s="228" t="s">
        <v>4204</v>
      </c>
      <c r="D4149" s="228" t="s">
        <v>907</v>
      </c>
      <c r="E4149" s="228" t="s">
        <v>2101</v>
      </c>
      <c r="F4149" s="228" t="s">
        <v>85</v>
      </c>
      <c r="G4149" s="228" t="s">
        <v>504</v>
      </c>
      <c r="H4149" s="228">
        <v>0</v>
      </c>
      <c r="I4149" s="228">
        <v>0</v>
      </c>
      <c r="J4149" s="228">
        <v>0</v>
      </c>
      <c r="K4149" s="228">
        <v>0</v>
      </c>
      <c r="L4149" s="231">
        <v>0</v>
      </c>
      <c r="N4149" s="119" t="str">
        <f t="shared" si="195"/>
        <v>845069-MOEDB-SM</v>
      </c>
      <c r="O4149" s="122">
        <f>IF(B4149="NET","",IF(B4149="","",IFERROR(VLOOKUP(N4149,EAN!$A:$B,2,FALSE),"MANGLER - MÅ OPPDATERE EAN-FANEN")))</f>
        <v>7048652272904</v>
      </c>
      <c r="P4149" s="119">
        <f t="shared" si="196"/>
        <v>0</v>
      </c>
      <c r="Q4149" s="119">
        <f t="shared" si="197"/>
        <v>0</v>
      </c>
    </row>
    <row r="4150" spans="1:17" x14ac:dyDescent="0.2">
      <c r="A4150" s="228">
        <v>845069</v>
      </c>
      <c r="B4150" s="228" t="s">
        <v>2200</v>
      </c>
      <c r="C4150" s="228" t="s">
        <v>4204</v>
      </c>
      <c r="D4150" s="228" t="s">
        <v>908</v>
      </c>
      <c r="E4150" s="228" t="s">
        <v>2101</v>
      </c>
      <c r="F4150" s="228" t="s">
        <v>86</v>
      </c>
      <c r="G4150" s="228" t="s">
        <v>504</v>
      </c>
      <c r="H4150" s="228">
        <v>0</v>
      </c>
      <c r="I4150" s="228">
        <v>0</v>
      </c>
      <c r="J4150" s="228">
        <v>0</v>
      </c>
      <c r="K4150" s="228">
        <v>0</v>
      </c>
      <c r="L4150" s="231">
        <v>0</v>
      </c>
      <c r="N4150" s="119" t="str">
        <f t="shared" si="195"/>
        <v>845069-MOEDB-ML</v>
      </c>
      <c r="O4150" s="122">
        <f>IF(B4150="NET","",IF(B4150="","",IFERROR(VLOOKUP(N4150,EAN!$A:$B,2,FALSE),"MANGLER - MÅ OPPDATERE EAN-FANEN")))</f>
        <v>7048652272898</v>
      </c>
      <c r="P4150" s="119">
        <f t="shared" si="196"/>
        <v>0</v>
      </c>
      <c r="Q4150" s="119">
        <f t="shared" si="197"/>
        <v>0</v>
      </c>
    </row>
    <row r="4151" spans="1:17" x14ac:dyDescent="0.2">
      <c r="A4151" s="228">
        <v>845069</v>
      </c>
      <c r="B4151" s="228" t="s">
        <v>2200</v>
      </c>
      <c r="C4151" s="228" t="s">
        <v>4204</v>
      </c>
      <c r="D4151" s="228" t="s">
        <v>909</v>
      </c>
      <c r="E4151" s="228" t="s">
        <v>2101</v>
      </c>
      <c r="F4151" s="228" t="s">
        <v>87</v>
      </c>
      <c r="G4151" s="228" t="s">
        <v>504</v>
      </c>
      <c r="H4151" s="228">
        <v>0</v>
      </c>
      <c r="I4151" s="228">
        <v>0</v>
      </c>
      <c r="J4151" s="228">
        <v>0</v>
      </c>
      <c r="K4151" s="228">
        <v>0</v>
      </c>
      <c r="L4151" s="231">
        <v>0</v>
      </c>
      <c r="N4151" s="119" t="str">
        <f t="shared" si="195"/>
        <v>845069-MOEDB-LXL</v>
      </c>
      <c r="O4151" s="122">
        <f>IF(B4151="NET","",IF(B4151="","",IFERROR(VLOOKUP(N4151,EAN!$A:$B,2,FALSE),"MANGLER - MÅ OPPDATERE EAN-FANEN")))</f>
        <v>7048652272881</v>
      </c>
      <c r="P4151" s="119">
        <f t="shared" si="196"/>
        <v>0</v>
      </c>
      <c r="Q4151" s="119">
        <f t="shared" si="197"/>
        <v>0</v>
      </c>
    </row>
    <row r="4152" spans="1:17" x14ac:dyDescent="0.2">
      <c r="A4152" s="228">
        <v>845069</v>
      </c>
      <c r="B4152" s="228" t="s">
        <v>2200</v>
      </c>
      <c r="C4152" s="228" t="s">
        <v>4204</v>
      </c>
      <c r="D4152" s="228" t="s">
        <v>677</v>
      </c>
      <c r="E4152" s="228" t="s">
        <v>678</v>
      </c>
      <c r="F4152" s="228" t="s">
        <v>85</v>
      </c>
      <c r="G4152" s="228" t="s">
        <v>504</v>
      </c>
      <c r="H4152" s="228">
        <v>3</v>
      </c>
      <c r="I4152" s="228">
        <v>3</v>
      </c>
      <c r="J4152" s="228">
        <v>3</v>
      </c>
      <c r="K4152" s="228">
        <v>3</v>
      </c>
      <c r="L4152" s="231">
        <v>3</v>
      </c>
      <c r="N4152" s="119" t="str">
        <f t="shared" si="195"/>
        <v>845069-MROGD-SM</v>
      </c>
      <c r="O4152" s="122">
        <f>IF(B4152="NET","",IF(B4152="","",IFERROR(VLOOKUP(N4152,EAN!$A:$B,2,FALSE),"MANGLER - MÅ OPPDATERE EAN-FANEN")))</f>
        <v>7048652766496</v>
      </c>
      <c r="P4152" s="119">
        <f t="shared" si="196"/>
        <v>3</v>
      </c>
      <c r="Q4152" s="119">
        <f t="shared" si="197"/>
        <v>3</v>
      </c>
    </row>
    <row r="4153" spans="1:17" x14ac:dyDescent="0.2">
      <c r="A4153" s="228">
        <v>845069</v>
      </c>
      <c r="B4153" s="228" t="s">
        <v>2200</v>
      </c>
      <c r="C4153" s="228" t="s">
        <v>4204</v>
      </c>
      <c r="D4153" s="228" t="s">
        <v>679</v>
      </c>
      <c r="E4153" s="228" t="s">
        <v>678</v>
      </c>
      <c r="F4153" s="228" t="s">
        <v>86</v>
      </c>
      <c r="G4153" s="228" t="s">
        <v>504</v>
      </c>
      <c r="H4153" s="228">
        <v>6</v>
      </c>
      <c r="I4153" s="228">
        <v>6</v>
      </c>
      <c r="J4153" s="228">
        <v>6</v>
      </c>
      <c r="K4153" s="228">
        <v>6</v>
      </c>
      <c r="L4153" s="231">
        <v>6</v>
      </c>
      <c r="N4153" s="119" t="str">
        <f t="shared" ref="N4153:N4216" si="198">CONCATENATE(A4153,"-",D4153)</f>
        <v>845069-MROGD-ML</v>
      </c>
      <c r="O4153" s="122">
        <f>IF(B4153="NET","",IF(B4153="","",IFERROR(VLOOKUP(N4153,EAN!$A:$B,2,FALSE),"MANGLER - MÅ OPPDATERE EAN-FANEN")))</f>
        <v>7048652766489</v>
      </c>
      <c r="P4153" s="119">
        <f t="shared" ref="P4153:P4216" si="199">H4153</f>
        <v>6</v>
      </c>
      <c r="Q4153" s="119">
        <f t="shared" ref="Q4153:Q4216" si="200">L4153</f>
        <v>6</v>
      </c>
    </row>
    <row r="4154" spans="1:17" x14ac:dyDescent="0.2">
      <c r="A4154" s="228">
        <v>845069</v>
      </c>
      <c r="B4154" s="228" t="s">
        <v>2200</v>
      </c>
      <c r="C4154" s="228" t="s">
        <v>4204</v>
      </c>
      <c r="D4154" s="228" t="s">
        <v>680</v>
      </c>
      <c r="E4154" s="228" t="s">
        <v>678</v>
      </c>
      <c r="F4154" s="228" t="s">
        <v>87</v>
      </c>
      <c r="G4154" s="228" t="s">
        <v>504</v>
      </c>
      <c r="H4154" s="228">
        <v>5</v>
      </c>
      <c r="I4154" s="228">
        <v>5</v>
      </c>
      <c r="J4154" s="228">
        <v>5</v>
      </c>
      <c r="K4154" s="228">
        <v>5</v>
      </c>
      <c r="L4154" s="231">
        <v>5</v>
      </c>
      <c r="N4154" s="119" t="str">
        <f t="shared" si="198"/>
        <v>845069-MROGD-LXL</v>
      </c>
      <c r="O4154" s="122">
        <f>IF(B4154="NET","",IF(B4154="","",IFERROR(VLOOKUP(N4154,EAN!$A:$B,2,FALSE),"MANGLER - MÅ OPPDATERE EAN-FANEN")))</f>
        <v>7048652766472</v>
      </c>
      <c r="P4154" s="119">
        <f t="shared" si="199"/>
        <v>5</v>
      </c>
      <c r="Q4154" s="119">
        <f t="shared" si="200"/>
        <v>5</v>
      </c>
    </row>
    <row r="4155" spans="1:17" x14ac:dyDescent="0.2">
      <c r="A4155" s="228">
        <v>845069</v>
      </c>
      <c r="B4155" s="228" t="s">
        <v>2200</v>
      </c>
      <c r="C4155" s="228" t="s">
        <v>4204</v>
      </c>
      <c r="D4155" s="228" t="s">
        <v>213</v>
      </c>
      <c r="E4155" s="228" t="s">
        <v>197</v>
      </c>
      <c r="F4155" s="228" t="s">
        <v>85</v>
      </c>
      <c r="G4155" s="228" t="s">
        <v>504</v>
      </c>
      <c r="H4155" s="228">
        <v>0</v>
      </c>
      <c r="I4155" s="228">
        <v>0</v>
      </c>
      <c r="J4155" s="228">
        <v>0</v>
      </c>
      <c r="K4155" s="228">
        <v>0</v>
      </c>
      <c r="L4155" s="231">
        <v>0</v>
      </c>
      <c r="N4155" s="119" t="str">
        <f t="shared" si="198"/>
        <v>845069-MSBMC-SM</v>
      </c>
      <c r="O4155" s="122">
        <f>IF(B4155="NET","",IF(B4155="","",IFERROR(VLOOKUP(N4155,EAN!$A:$B,2,FALSE),"MANGLER - MÅ OPPDATERE EAN-FANEN")))</f>
        <v>7048652539557</v>
      </c>
      <c r="P4155" s="119">
        <f t="shared" si="199"/>
        <v>0</v>
      </c>
      <c r="Q4155" s="119">
        <f t="shared" si="200"/>
        <v>0</v>
      </c>
    </row>
    <row r="4156" spans="1:17" x14ac:dyDescent="0.2">
      <c r="A4156" s="228">
        <v>845069</v>
      </c>
      <c r="B4156" s="228" t="s">
        <v>2200</v>
      </c>
      <c r="C4156" s="228" t="s">
        <v>4204</v>
      </c>
      <c r="D4156" s="228" t="s">
        <v>214</v>
      </c>
      <c r="E4156" s="228" t="s">
        <v>197</v>
      </c>
      <c r="F4156" s="228" t="s">
        <v>86</v>
      </c>
      <c r="G4156" s="228" t="s">
        <v>504</v>
      </c>
      <c r="H4156" s="228">
        <v>0</v>
      </c>
      <c r="I4156" s="228">
        <v>0</v>
      </c>
      <c r="J4156" s="228">
        <v>0</v>
      </c>
      <c r="K4156" s="228">
        <v>0</v>
      </c>
      <c r="L4156" s="231">
        <v>0</v>
      </c>
      <c r="N4156" s="119" t="str">
        <f t="shared" si="198"/>
        <v>845069-MSBMC-ML</v>
      </c>
      <c r="O4156" s="122">
        <f>IF(B4156="NET","",IF(B4156="","",IFERROR(VLOOKUP(N4156,EAN!$A:$B,2,FALSE),"MANGLER - MÅ OPPDATERE EAN-FANEN")))</f>
        <v>7048652539540</v>
      </c>
      <c r="P4156" s="119">
        <f t="shared" si="199"/>
        <v>0</v>
      </c>
      <c r="Q4156" s="119">
        <f t="shared" si="200"/>
        <v>0</v>
      </c>
    </row>
    <row r="4157" spans="1:17" x14ac:dyDescent="0.2">
      <c r="A4157" s="228">
        <v>845069</v>
      </c>
      <c r="B4157" s="228" t="s">
        <v>2200</v>
      </c>
      <c r="C4157" s="228" t="s">
        <v>4204</v>
      </c>
      <c r="D4157" s="228" t="s">
        <v>215</v>
      </c>
      <c r="E4157" s="228" t="s">
        <v>197</v>
      </c>
      <c r="F4157" s="228" t="s">
        <v>87</v>
      </c>
      <c r="G4157" s="228" t="s">
        <v>504</v>
      </c>
      <c r="H4157" s="228">
        <v>0</v>
      </c>
      <c r="I4157" s="228">
        <v>0</v>
      </c>
      <c r="J4157" s="228">
        <v>0</v>
      </c>
      <c r="K4157" s="228">
        <v>0</v>
      </c>
      <c r="L4157" s="231">
        <v>0</v>
      </c>
      <c r="N4157" s="119" t="str">
        <f t="shared" si="198"/>
        <v>845069-MSBMC-LXL</v>
      </c>
      <c r="O4157" s="122">
        <f>IF(B4157="NET","",IF(B4157="","",IFERROR(VLOOKUP(N4157,EAN!$A:$B,2,FALSE),"MANGLER - MÅ OPPDATERE EAN-FANEN")))</f>
        <v>7048652539533</v>
      </c>
      <c r="P4157" s="119">
        <f t="shared" si="199"/>
        <v>0</v>
      </c>
      <c r="Q4157" s="119">
        <f t="shared" si="200"/>
        <v>0</v>
      </c>
    </row>
    <row r="4158" spans="1:17" x14ac:dyDescent="0.2">
      <c r="A4158" s="228">
        <v>845069</v>
      </c>
      <c r="B4158" s="228" t="s">
        <v>2200</v>
      </c>
      <c r="C4158" s="228" t="s">
        <v>4204</v>
      </c>
      <c r="D4158" s="228" t="s">
        <v>910</v>
      </c>
      <c r="E4158" s="228" t="s">
        <v>2092</v>
      </c>
      <c r="F4158" s="228" t="s">
        <v>85</v>
      </c>
      <c r="G4158" s="228" t="s">
        <v>504</v>
      </c>
      <c r="H4158" s="228">
        <v>0</v>
      </c>
      <c r="I4158" s="228">
        <v>0</v>
      </c>
      <c r="J4158" s="228">
        <v>0</v>
      </c>
      <c r="K4158" s="228">
        <v>0</v>
      </c>
      <c r="L4158" s="231">
        <v>0</v>
      </c>
      <c r="N4158" s="119" t="str">
        <f t="shared" si="198"/>
        <v>845069-MSGMC-SM</v>
      </c>
      <c r="O4158" s="122">
        <f>IF(B4158="NET","",IF(B4158="","",IFERROR(VLOOKUP(N4158,EAN!$A:$B,2,FALSE),"MANGLER - MÅ OPPDATERE EAN-FANEN")))</f>
        <v>7048652539588</v>
      </c>
      <c r="P4158" s="119">
        <f t="shared" si="199"/>
        <v>0</v>
      </c>
      <c r="Q4158" s="119">
        <f t="shared" si="200"/>
        <v>0</v>
      </c>
    </row>
    <row r="4159" spans="1:17" x14ac:dyDescent="0.2">
      <c r="A4159" s="228">
        <v>845069</v>
      </c>
      <c r="B4159" s="228" t="s">
        <v>2200</v>
      </c>
      <c r="C4159" s="228" t="s">
        <v>4204</v>
      </c>
      <c r="D4159" s="228" t="s">
        <v>911</v>
      </c>
      <c r="E4159" s="228" t="s">
        <v>2092</v>
      </c>
      <c r="F4159" s="228" t="s">
        <v>86</v>
      </c>
      <c r="G4159" s="228" t="s">
        <v>504</v>
      </c>
      <c r="H4159" s="228">
        <v>0</v>
      </c>
      <c r="I4159" s="228">
        <v>0</v>
      </c>
      <c r="J4159" s="228">
        <v>0</v>
      </c>
      <c r="K4159" s="228">
        <v>0</v>
      </c>
      <c r="L4159" s="231">
        <v>0</v>
      </c>
      <c r="N4159" s="119" t="str">
        <f t="shared" si="198"/>
        <v>845069-MSGMC-ML</v>
      </c>
      <c r="O4159" s="122">
        <f>IF(B4159="NET","",IF(B4159="","",IFERROR(VLOOKUP(N4159,EAN!$A:$B,2,FALSE),"MANGLER - MÅ OPPDATERE EAN-FANEN")))</f>
        <v>7048652539571</v>
      </c>
      <c r="P4159" s="119">
        <f t="shared" si="199"/>
        <v>0</v>
      </c>
      <c r="Q4159" s="119">
        <f t="shared" si="200"/>
        <v>0</v>
      </c>
    </row>
    <row r="4160" spans="1:17" x14ac:dyDescent="0.2">
      <c r="A4160" s="228">
        <v>845069</v>
      </c>
      <c r="B4160" s="228" t="s">
        <v>2200</v>
      </c>
      <c r="C4160" s="228" t="s">
        <v>4204</v>
      </c>
      <c r="D4160" s="228" t="s">
        <v>912</v>
      </c>
      <c r="E4160" s="228" t="s">
        <v>2092</v>
      </c>
      <c r="F4160" s="228" t="s">
        <v>87</v>
      </c>
      <c r="G4160" s="228" t="s">
        <v>504</v>
      </c>
      <c r="H4160" s="228">
        <v>0</v>
      </c>
      <c r="I4160" s="228">
        <v>0</v>
      </c>
      <c r="J4160" s="228">
        <v>0</v>
      </c>
      <c r="K4160" s="228">
        <v>0</v>
      </c>
      <c r="L4160" s="231">
        <v>0</v>
      </c>
      <c r="N4160" s="119" t="str">
        <f t="shared" si="198"/>
        <v>845069-MSGMC-LXL</v>
      </c>
      <c r="O4160" s="122">
        <f>IF(B4160="NET","",IF(B4160="","",IFERROR(VLOOKUP(N4160,EAN!$A:$B,2,FALSE),"MANGLER - MÅ OPPDATERE EAN-FANEN")))</f>
        <v>7048652539564</v>
      </c>
      <c r="P4160" s="119">
        <f t="shared" si="199"/>
        <v>0</v>
      </c>
      <c r="Q4160" s="119">
        <f t="shared" si="200"/>
        <v>0</v>
      </c>
    </row>
    <row r="4161" spans="1:17" x14ac:dyDescent="0.2">
      <c r="A4161" s="228">
        <v>845069</v>
      </c>
      <c r="B4161" s="228" t="s">
        <v>2200</v>
      </c>
      <c r="C4161" s="228" t="s">
        <v>4204</v>
      </c>
      <c r="D4161" s="228" t="s">
        <v>640</v>
      </c>
      <c r="E4161" s="228" t="s">
        <v>4439</v>
      </c>
      <c r="F4161" s="228" t="s">
        <v>85</v>
      </c>
      <c r="G4161" s="228" t="s">
        <v>504</v>
      </c>
      <c r="H4161" s="228">
        <v>17</v>
      </c>
      <c r="I4161" s="228">
        <v>17</v>
      </c>
      <c r="J4161" s="228">
        <v>17</v>
      </c>
      <c r="K4161" s="228">
        <v>17</v>
      </c>
      <c r="L4161" s="231">
        <v>17</v>
      </c>
      <c r="N4161" s="119" t="str">
        <f t="shared" si="198"/>
        <v>845069-MWH21-SM</v>
      </c>
      <c r="O4161" s="122">
        <f>IF(B4161="NET","",IF(B4161="","",IFERROR(VLOOKUP(N4161,EAN!$A:$B,2,FALSE),"MANGLER - MÅ OPPDATERE EAN-FANEN")))</f>
        <v>7048652666444</v>
      </c>
      <c r="P4161" s="119">
        <f t="shared" si="199"/>
        <v>17</v>
      </c>
      <c r="Q4161" s="119">
        <f t="shared" si="200"/>
        <v>17</v>
      </c>
    </row>
    <row r="4162" spans="1:17" x14ac:dyDescent="0.2">
      <c r="A4162" s="228">
        <v>845069</v>
      </c>
      <c r="B4162" s="228" t="s">
        <v>2200</v>
      </c>
      <c r="C4162" s="228" t="s">
        <v>4204</v>
      </c>
      <c r="D4162" s="228" t="s">
        <v>641</v>
      </c>
      <c r="E4162" s="228" t="s">
        <v>4439</v>
      </c>
      <c r="F4162" s="228" t="s">
        <v>86</v>
      </c>
      <c r="G4162" s="228" t="s">
        <v>504</v>
      </c>
      <c r="H4162" s="228">
        <v>4</v>
      </c>
      <c r="I4162" s="228">
        <v>4</v>
      </c>
      <c r="J4162" s="228">
        <v>4</v>
      </c>
      <c r="K4162" s="228">
        <v>4</v>
      </c>
      <c r="L4162" s="231">
        <v>4</v>
      </c>
      <c r="N4162" s="119" t="str">
        <f t="shared" si="198"/>
        <v>845069-MWH21-ML</v>
      </c>
      <c r="O4162" s="122">
        <f>IF(B4162="NET","",IF(B4162="","",IFERROR(VLOOKUP(N4162,EAN!$A:$B,2,FALSE),"MANGLER - MÅ OPPDATERE EAN-FANEN")))</f>
        <v>7048652666437</v>
      </c>
      <c r="P4162" s="119">
        <f t="shared" si="199"/>
        <v>4</v>
      </c>
      <c r="Q4162" s="119">
        <f t="shared" si="200"/>
        <v>4</v>
      </c>
    </row>
    <row r="4163" spans="1:17" x14ac:dyDescent="0.2">
      <c r="A4163" s="228">
        <v>845069</v>
      </c>
      <c r="B4163" s="228" t="s">
        <v>2200</v>
      </c>
      <c r="C4163" s="228" t="s">
        <v>4204</v>
      </c>
      <c r="D4163" s="228" t="s">
        <v>642</v>
      </c>
      <c r="E4163" s="228" t="s">
        <v>4439</v>
      </c>
      <c r="F4163" s="228" t="s">
        <v>87</v>
      </c>
      <c r="G4163" s="228" t="s">
        <v>504</v>
      </c>
      <c r="H4163" s="228">
        <v>43</v>
      </c>
      <c r="I4163" s="228">
        <v>43</v>
      </c>
      <c r="J4163" s="228">
        <v>43</v>
      </c>
      <c r="K4163" s="228">
        <v>43</v>
      </c>
      <c r="L4163" s="231">
        <v>43</v>
      </c>
      <c r="N4163" s="119" t="str">
        <f t="shared" si="198"/>
        <v>845069-MWH21-LXL</v>
      </c>
      <c r="O4163" s="122">
        <f>IF(B4163="NET","",IF(B4163="","",IFERROR(VLOOKUP(N4163,EAN!$A:$B,2,FALSE),"MANGLER - MÅ OPPDATERE EAN-FANEN")))</f>
        <v>7048652666420</v>
      </c>
      <c r="P4163" s="119">
        <f t="shared" si="199"/>
        <v>43</v>
      </c>
      <c r="Q4163" s="119">
        <f t="shared" si="200"/>
        <v>43</v>
      </c>
    </row>
    <row r="4164" spans="1:17" x14ac:dyDescent="0.2">
      <c r="A4164" s="228">
        <v>845069</v>
      </c>
      <c r="B4164" s="228" t="s">
        <v>2200</v>
      </c>
      <c r="C4164" s="228" t="s">
        <v>4204</v>
      </c>
      <c r="D4164" s="228" t="s">
        <v>173</v>
      </c>
      <c r="E4164" s="228" t="s">
        <v>90</v>
      </c>
      <c r="F4164" s="228" t="s">
        <v>85</v>
      </c>
      <c r="G4164" s="228" t="s">
        <v>128</v>
      </c>
      <c r="H4164" s="228">
        <v>0</v>
      </c>
      <c r="I4164" s="228">
        <v>0</v>
      </c>
      <c r="J4164" s="228">
        <v>0</v>
      </c>
      <c r="K4164" s="228">
        <v>0</v>
      </c>
      <c r="L4164" s="231">
        <v>0</v>
      </c>
      <c r="N4164" s="119" t="str">
        <f t="shared" si="198"/>
        <v>845069-MWHTE-SM</v>
      </c>
      <c r="O4164" s="122">
        <f>IF(B4164="NET","",IF(B4164="","",IFERROR(VLOOKUP(N4164,EAN!$A:$B,2,FALSE),"MANGLER - MÅ OPPDATERE EAN-FANEN")))</f>
        <v>7048652272935</v>
      </c>
      <c r="P4164" s="119">
        <f t="shared" si="199"/>
        <v>0</v>
      </c>
      <c r="Q4164" s="119">
        <f t="shared" si="200"/>
        <v>0</v>
      </c>
    </row>
    <row r="4165" spans="1:17" x14ac:dyDescent="0.2">
      <c r="A4165" s="228">
        <v>845069</v>
      </c>
      <c r="B4165" s="228" t="s">
        <v>2200</v>
      </c>
      <c r="C4165" s="228" t="s">
        <v>4204</v>
      </c>
      <c r="D4165" s="228" t="s">
        <v>174</v>
      </c>
      <c r="E4165" s="228" t="s">
        <v>90</v>
      </c>
      <c r="F4165" s="228" t="s">
        <v>86</v>
      </c>
      <c r="G4165" s="228" t="s">
        <v>128</v>
      </c>
      <c r="H4165" s="228">
        <v>0</v>
      </c>
      <c r="I4165" s="228">
        <v>0</v>
      </c>
      <c r="J4165" s="228">
        <v>0</v>
      </c>
      <c r="K4165" s="228">
        <v>0</v>
      </c>
      <c r="L4165" s="231">
        <v>0</v>
      </c>
      <c r="N4165" s="119" t="str">
        <f t="shared" si="198"/>
        <v>845069-MWHTE-ML</v>
      </c>
      <c r="O4165" s="122">
        <f>IF(B4165="NET","",IF(B4165="","",IFERROR(VLOOKUP(N4165,EAN!$A:$B,2,FALSE),"MANGLER - MÅ OPPDATERE EAN-FANEN")))</f>
        <v>7048652272928</v>
      </c>
      <c r="P4165" s="119">
        <f t="shared" si="199"/>
        <v>0</v>
      </c>
      <c r="Q4165" s="119">
        <f t="shared" si="200"/>
        <v>0</v>
      </c>
    </row>
    <row r="4166" spans="1:17" x14ac:dyDescent="0.2">
      <c r="A4166" s="228">
        <v>845069</v>
      </c>
      <c r="B4166" s="228" t="s">
        <v>2200</v>
      </c>
      <c r="C4166" s="228" t="s">
        <v>4204</v>
      </c>
      <c r="D4166" s="228" t="s">
        <v>175</v>
      </c>
      <c r="E4166" s="228" t="s">
        <v>90</v>
      </c>
      <c r="F4166" s="228" t="s">
        <v>87</v>
      </c>
      <c r="G4166" s="228" t="s">
        <v>128</v>
      </c>
      <c r="H4166" s="228">
        <v>0</v>
      </c>
      <c r="I4166" s="228">
        <v>0</v>
      </c>
      <c r="J4166" s="228">
        <v>0</v>
      </c>
      <c r="K4166" s="228">
        <v>0</v>
      </c>
      <c r="L4166" s="231">
        <v>0</v>
      </c>
      <c r="N4166" s="119" t="str">
        <f t="shared" si="198"/>
        <v>845069-MWHTE-LXL</v>
      </c>
      <c r="O4166" s="122">
        <f>IF(B4166="NET","",IF(B4166="","",IFERROR(VLOOKUP(N4166,EAN!$A:$B,2,FALSE),"MANGLER - MÅ OPPDATERE EAN-FANEN")))</f>
        <v>7048652272911</v>
      </c>
      <c r="P4166" s="119">
        <f t="shared" si="199"/>
        <v>0</v>
      </c>
      <c r="Q4166" s="119">
        <f t="shared" si="200"/>
        <v>0</v>
      </c>
    </row>
    <row r="4167" spans="1:17" x14ac:dyDescent="0.2">
      <c r="A4167" s="228">
        <v>845069</v>
      </c>
      <c r="B4167" s="228" t="s">
        <v>2200</v>
      </c>
      <c r="C4167" s="228" t="s">
        <v>4204</v>
      </c>
      <c r="D4167" s="228" t="s">
        <v>4116</v>
      </c>
      <c r="E4167" s="228" t="s">
        <v>3961</v>
      </c>
      <c r="F4167" s="228" t="s">
        <v>85</v>
      </c>
      <c r="G4167" s="228" t="s">
        <v>128</v>
      </c>
      <c r="H4167" s="228">
        <v>0</v>
      </c>
      <c r="I4167" s="228">
        <v>0</v>
      </c>
      <c r="J4167" s="228">
        <v>0</v>
      </c>
      <c r="K4167" s="228">
        <v>0</v>
      </c>
      <c r="L4167" s="231">
        <v>0</v>
      </c>
      <c r="N4167" s="119" t="str">
        <f t="shared" si="198"/>
        <v>845069-SEAME-SM</v>
      </c>
      <c r="O4167" s="122" t="str">
        <f>IF(B4167="NET","",IF(B4167="","",IFERROR(VLOOKUP(N4167,EAN!$A:$B,2,FALSE),"MANGLER - MÅ OPPDATERE EAN-FANEN")))</f>
        <v>MANGLER - MÅ OPPDATERE EAN-FANEN</v>
      </c>
      <c r="P4167" s="119">
        <f t="shared" si="199"/>
        <v>0</v>
      </c>
      <c r="Q4167" s="119">
        <f t="shared" si="200"/>
        <v>0</v>
      </c>
    </row>
    <row r="4168" spans="1:17" x14ac:dyDescent="0.2">
      <c r="A4168" s="228">
        <v>845069</v>
      </c>
      <c r="B4168" s="228" t="s">
        <v>2200</v>
      </c>
      <c r="C4168" s="228" t="s">
        <v>4204</v>
      </c>
      <c r="D4168" s="228" t="s">
        <v>4117</v>
      </c>
      <c r="E4168" s="228" t="s">
        <v>3961</v>
      </c>
      <c r="F4168" s="228" t="s">
        <v>86</v>
      </c>
      <c r="G4168" s="228" t="s">
        <v>128</v>
      </c>
      <c r="H4168" s="228">
        <v>0</v>
      </c>
      <c r="I4168" s="228">
        <v>0</v>
      </c>
      <c r="J4168" s="228">
        <v>0</v>
      </c>
      <c r="K4168" s="228">
        <v>0</v>
      </c>
      <c r="L4168" s="231">
        <v>0</v>
      </c>
      <c r="N4168" s="119" t="str">
        <f t="shared" si="198"/>
        <v>845069-SEAME-ML</v>
      </c>
      <c r="O4168" s="122" t="str">
        <f>IF(B4168="NET","",IF(B4168="","",IFERROR(VLOOKUP(N4168,EAN!$A:$B,2,FALSE),"MANGLER - MÅ OPPDATERE EAN-FANEN")))</f>
        <v>MANGLER - MÅ OPPDATERE EAN-FANEN</v>
      </c>
      <c r="P4168" s="119">
        <f t="shared" si="199"/>
        <v>0</v>
      </c>
      <c r="Q4168" s="119">
        <f t="shared" si="200"/>
        <v>0</v>
      </c>
    </row>
    <row r="4169" spans="1:17" x14ac:dyDescent="0.2">
      <c r="A4169" s="228">
        <v>845069</v>
      </c>
      <c r="B4169" s="228" t="s">
        <v>2200</v>
      </c>
      <c r="C4169" s="228" t="s">
        <v>4204</v>
      </c>
      <c r="D4169" s="228" t="s">
        <v>4118</v>
      </c>
      <c r="E4169" s="228" t="s">
        <v>3961</v>
      </c>
      <c r="F4169" s="228" t="s">
        <v>87</v>
      </c>
      <c r="G4169" s="228" t="s">
        <v>128</v>
      </c>
      <c r="H4169" s="228">
        <v>0</v>
      </c>
      <c r="I4169" s="228">
        <v>0</v>
      </c>
      <c r="J4169" s="228">
        <v>0</v>
      </c>
      <c r="K4169" s="228">
        <v>0</v>
      </c>
      <c r="L4169" s="231">
        <v>0</v>
      </c>
      <c r="N4169" s="119" t="str">
        <f t="shared" si="198"/>
        <v>845069-SEAME-LXL</v>
      </c>
      <c r="O4169" s="122" t="str">
        <f>IF(B4169="NET","",IF(B4169="","",IFERROR(VLOOKUP(N4169,EAN!$A:$B,2,FALSE),"MANGLER - MÅ OPPDATERE EAN-FANEN")))</f>
        <v>MANGLER - MÅ OPPDATERE EAN-FANEN</v>
      </c>
      <c r="P4169" s="119">
        <f t="shared" si="199"/>
        <v>0</v>
      </c>
      <c r="Q4169" s="119">
        <f t="shared" si="200"/>
        <v>0</v>
      </c>
    </row>
    <row r="4170" spans="1:17" x14ac:dyDescent="0.2">
      <c r="A4170" s="228">
        <v>845069</v>
      </c>
      <c r="B4170" s="228" t="s">
        <v>2200</v>
      </c>
      <c r="C4170" s="228" t="s">
        <v>4204</v>
      </c>
      <c r="D4170" s="228" t="s">
        <v>2345</v>
      </c>
      <c r="E4170" s="228" t="s">
        <v>3081</v>
      </c>
      <c r="F4170" s="228" t="s">
        <v>85</v>
      </c>
      <c r="G4170" s="228" t="s">
        <v>504</v>
      </c>
      <c r="H4170" s="228">
        <v>15</v>
      </c>
      <c r="I4170" s="228">
        <v>15</v>
      </c>
      <c r="J4170" s="228">
        <v>15</v>
      </c>
      <c r="K4170" s="228">
        <v>15</v>
      </c>
      <c r="L4170" s="231">
        <v>15</v>
      </c>
      <c r="N4170" s="119" t="str">
        <f t="shared" si="198"/>
        <v>845069-SGMFL-SM</v>
      </c>
      <c r="O4170" s="122">
        <f>IF(B4170="NET","",IF(B4170="","",IFERROR(VLOOKUP(N4170,EAN!$A:$B,2,FALSE),"MANGLER - MÅ OPPDATERE EAN-FANEN")))</f>
        <v>7048652766526</v>
      </c>
      <c r="P4170" s="119">
        <f t="shared" si="199"/>
        <v>15</v>
      </c>
      <c r="Q4170" s="119">
        <f t="shared" si="200"/>
        <v>15</v>
      </c>
    </row>
    <row r="4171" spans="1:17" x14ac:dyDescent="0.2">
      <c r="A4171" s="228">
        <v>845069</v>
      </c>
      <c r="B4171" s="228" t="s">
        <v>2200</v>
      </c>
      <c r="C4171" s="228" t="s">
        <v>4204</v>
      </c>
      <c r="D4171" s="228" t="s">
        <v>2346</v>
      </c>
      <c r="E4171" s="228" t="s">
        <v>3081</v>
      </c>
      <c r="F4171" s="228" t="s">
        <v>86</v>
      </c>
      <c r="G4171" s="228" t="s">
        <v>504</v>
      </c>
      <c r="H4171" s="228">
        <v>21</v>
      </c>
      <c r="I4171" s="228">
        <v>21</v>
      </c>
      <c r="J4171" s="228">
        <v>21</v>
      </c>
      <c r="K4171" s="228">
        <v>21</v>
      </c>
      <c r="L4171" s="231">
        <v>21</v>
      </c>
      <c r="N4171" s="119" t="str">
        <f t="shared" si="198"/>
        <v>845069-SGMFL-ML</v>
      </c>
      <c r="O4171" s="122">
        <f>IF(B4171="NET","",IF(B4171="","",IFERROR(VLOOKUP(N4171,EAN!$A:$B,2,FALSE),"MANGLER - MÅ OPPDATERE EAN-FANEN")))</f>
        <v>7048652766519</v>
      </c>
      <c r="P4171" s="119">
        <f t="shared" si="199"/>
        <v>21</v>
      </c>
      <c r="Q4171" s="119">
        <f t="shared" si="200"/>
        <v>21</v>
      </c>
    </row>
    <row r="4172" spans="1:17" x14ac:dyDescent="0.2">
      <c r="A4172" s="228">
        <v>845069</v>
      </c>
      <c r="B4172" s="228" t="s">
        <v>2200</v>
      </c>
      <c r="C4172" s="228" t="s">
        <v>4204</v>
      </c>
      <c r="D4172" s="228" t="s">
        <v>2347</v>
      </c>
      <c r="E4172" s="228" t="s">
        <v>3081</v>
      </c>
      <c r="F4172" s="228" t="s">
        <v>87</v>
      </c>
      <c r="G4172" s="228" t="s">
        <v>504</v>
      </c>
      <c r="H4172" s="228">
        <v>12</v>
      </c>
      <c r="I4172" s="228">
        <v>12</v>
      </c>
      <c r="J4172" s="228">
        <v>12</v>
      </c>
      <c r="K4172" s="228">
        <v>12</v>
      </c>
      <c r="L4172" s="231">
        <v>12</v>
      </c>
      <c r="N4172" s="119" t="str">
        <f t="shared" si="198"/>
        <v>845069-SGMFL-LXL</v>
      </c>
      <c r="O4172" s="122">
        <f>IF(B4172="NET","",IF(B4172="","",IFERROR(VLOOKUP(N4172,EAN!$A:$B,2,FALSE),"MANGLER - MÅ OPPDATERE EAN-FANEN")))</f>
        <v>7048652766502</v>
      </c>
      <c r="P4172" s="119">
        <f t="shared" si="199"/>
        <v>12</v>
      </c>
      <c r="Q4172" s="119">
        <f t="shared" si="200"/>
        <v>12</v>
      </c>
    </row>
    <row r="4173" spans="1:17" x14ac:dyDescent="0.2">
      <c r="A4173" s="228">
        <v>845069</v>
      </c>
      <c r="B4173" s="228" t="s">
        <v>2200</v>
      </c>
      <c r="C4173" s="228" t="s">
        <v>4204</v>
      </c>
      <c r="D4173" s="228" t="s">
        <v>176</v>
      </c>
      <c r="E4173" s="228" t="s">
        <v>102</v>
      </c>
      <c r="F4173" s="228" t="s">
        <v>85</v>
      </c>
      <c r="G4173" s="228" t="s">
        <v>504</v>
      </c>
      <c r="H4173" s="228">
        <v>0</v>
      </c>
      <c r="I4173" s="228">
        <v>0</v>
      </c>
      <c r="J4173" s="228">
        <v>0</v>
      </c>
      <c r="K4173" s="228">
        <v>0</v>
      </c>
      <c r="L4173" s="231">
        <v>0</v>
      </c>
      <c r="N4173" s="119" t="str">
        <f t="shared" si="198"/>
        <v>845069-SGRME-SM</v>
      </c>
      <c r="O4173" s="122">
        <f>IF(B4173="NET","",IF(B4173="","",IFERROR(VLOOKUP(N4173,EAN!$A:$B,2,FALSE),"MANGLER - MÅ OPPDATERE EAN-FANEN")))</f>
        <v>7048652660299</v>
      </c>
      <c r="P4173" s="119">
        <f t="shared" si="199"/>
        <v>0</v>
      </c>
      <c r="Q4173" s="119">
        <f t="shared" si="200"/>
        <v>0</v>
      </c>
    </row>
    <row r="4174" spans="1:17" x14ac:dyDescent="0.2">
      <c r="A4174" s="228">
        <v>845069</v>
      </c>
      <c r="B4174" s="228" t="s">
        <v>2200</v>
      </c>
      <c r="C4174" s="228" t="s">
        <v>4204</v>
      </c>
      <c r="D4174" s="228" t="s">
        <v>177</v>
      </c>
      <c r="E4174" s="228" t="s">
        <v>102</v>
      </c>
      <c r="F4174" s="228" t="s">
        <v>86</v>
      </c>
      <c r="G4174" s="228" t="s">
        <v>504</v>
      </c>
      <c r="H4174" s="228">
        <v>0</v>
      </c>
      <c r="I4174" s="228">
        <v>0</v>
      </c>
      <c r="J4174" s="228">
        <v>0</v>
      </c>
      <c r="K4174" s="228">
        <v>0</v>
      </c>
      <c r="L4174" s="231">
        <v>0</v>
      </c>
      <c r="N4174" s="119" t="str">
        <f t="shared" si="198"/>
        <v>845069-SGRME-ML</v>
      </c>
      <c r="O4174" s="122">
        <f>IF(B4174="NET","",IF(B4174="","",IFERROR(VLOOKUP(N4174,EAN!$A:$B,2,FALSE),"MANGLER - MÅ OPPDATERE EAN-FANEN")))</f>
        <v>7048652660282</v>
      </c>
      <c r="P4174" s="119">
        <f t="shared" si="199"/>
        <v>0</v>
      </c>
      <c r="Q4174" s="119">
        <f t="shared" si="200"/>
        <v>0</v>
      </c>
    </row>
    <row r="4175" spans="1:17" x14ac:dyDescent="0.2">
      <c r="A4175" s="228">
        <v>845069</v>
      </c>
      <c r="B4175" s="228" t="s">
        <v>2200</v>
      </c>
      <c r="C4175" s="228" t="s">
        <v>4204</v>
      </c>
      <c r="D4175" s="228" t="s">
        <v>521</v>
      </c>
      <c r="E4175" s="228" t="s">
        <v>102</v>
      </c>
      <c r="F4175" s="228" t="s">
        <v>87</v>
      </c>
      <c r="G4175" s="228" t="s">
        <v>504</v>
      </c>
      <c r="H4175" s="228">
        <v>0</v>
      </c>
      <c r="I4175" s="228">
        <v>0</v>
      </c>
      <c r="J4175" s="228">
        <v>0</v>
      </c>
      <c r="K4175" s="228">
        <v>0</v>
      </c>
      <c r="L4175" s="231">
        <v>0</v>
      </c>
      <c r="N4175" s="119" t="str">
        <f t="shared" si="198"/>
        <v>845069-SGRME-LXL</v>
      </c>
      <c r="O4175" s="122">
        <f>IF(B4175="NET","",IF(B4175="","",IFERROR(VLOOKUP(N4175,EAN!$A:$B,2,FALSE),"MANGLER - MÅ OPPDATERE EAN-FANEN")))</f>
        <v>7048652660275</v>
      </c>
      <c r="P4175" s="119">
        <f t="shared" si="199"/>
        <v>0</v>
      </c>
      <c r="Q4175" s="119">
        <f t="shared" si="200"/>
        <v>0</v>
      </c>
    </row>
    <row r="4176" spans="1:17" x14ac:dyDescent="0.2">
      <c r="A4176" s="228">
        <v>845069</v>
      </c>
      <c r="B4176" s="228" t="s">
        <v>2200</v>
      </c>
      <c r="C4176" s="228" t="s">
        <v>4204</v>
      </c>
      <c r="D4176" s="228" t="s">
        <v>3986</v>
      </c>
      <c r="E4176" s="228" t="s">
        <v>3964</v>
      </c>
      <c r="F4176" s="228" t="s">
        <v>85</v>
      </c>
      <c r="G4176" s="228" t="s">
        <v>128</v>
      </c>
      <c r="H4176" s="228">
        <v>0</v>
      </c>
      <c r="I4176" s="228">
        <v>0</v>
      </c>
      <c r="J4176" s="228">
        <v>0</v>
      </c>
      <c r="K4176" s="228">
        <v>0</v>
      </c>
      <c r="L4176" s="231">
        <v>0</v>
      </c>
      <c r="N4176" s="119" t="str">
        <f t="shared" si="198"/>
        <v>845069-WOLND-SM</v>
      </c>
      <c r="O4176" s="122" t="str">
        <f>IF(B4176="NET","",IF(B4176="","",IFERROR(VLOOKUP(N4176,EAN!$A:$B,2,FALSE),"MANGLER - MÅ OPPDATERE EAN-FANEN")))</f>
        <v>MANGLER - MÅ OPPDATERE EAN-FANEN</v>
      </c>
      <c r="P4176" s="119">
        <f t="shared" si="199"/>
        <v>0</v>
      </c>
      <c r="Q4176" s="119">
        <f t="shared" si="200"/>
        <v>0</v>
      </c>
    </row>
    <row r="4177" spans="1:17" x14ac:dyDescent="0.2">
      <c r="A4177" s="228">
        <v>845069</v>
      </c>
      <c r="B4177" s="228" t="s">
        <v>2200</v>
      </c>
      <c r="C4177" s="228" t="s">
        <v>4204</v>
      </c>
      <c r="D4177" s="228" t="s">
        <v>3987</v>
      </c>
      <c r="E4177" s="228" t="s">
        <v>3964</v>
      </c>
      <c r="F4177" s="228" t="s">
        <v>86</v>
      </c>
      <c r="G4177" s="228" t="s">
        <v>128</v>
      </c>
      <c r="H4177" s="228">
        <v>0</v>
      </c>
      <c r="I4177" s="228">
        <v>0</v>
      </c>
      <c r="J4177" s="228">
        <v>0</v>
      </c>
      <c r="K4177" s="228">
        <v>0</v>
      </c>
      <c r="L4177" s="231">
        <v>0</v>
      </c>
      <c r="N4177" s="119" t="str">
        <f t="shared" si="198"/>
        <v>845069-WOLND-ML</v>
      </c>
      <c r="O4177" s="122" t="str">
        <f>IF(B4177="NET","",IF(B4177="","",IFERROR(VLOOKUP(N4177,EAN!$A:$B,2,FALSE),"MANGLER - MÅ OPPDATERE EAN-FANEN")))</f>
        <v>MANGLER - MÅ OPPDATERE EAN-FANEN</v>
      </c>
      <c r="P4177" s="119">
        <f t="shared" si="199"/>
        <v>0</v>
      </c>
      <c r="Q4177" s="119">
        <f t="shared" si="200"/>
        <v>0</v>
      </c>
    </row>
    <row r="4178" spans="1:17" x14ac:dyDescent="0.2">
      <c r="A4178" s="228">
        <v>845069</v>
      </c>
      <c r="B4178" s="228" t="s">
        <v>2200</v>
      </c>
      <c r="C4178" s="228" t="s">
        <v>4204</v>
      </c>
      <c r="D4178" s="228" t="s">
        <v>3988</v>
      </c>
      <c r="E4178" s="228" t="s">
        <v>3964</v>
      </c>
      <c r="F4178" s="228" t="s">
        <v>87</v>
      </c>
      <c r="G4178" s="228" t="s">
        <v>128</v>
      </c>
      <c r="H4178" s="228">
        <v>0</v>
      </c>
      <c r="I4178" s="228">
        <v>0</v>
      </c>
      <c r="J4178" s="228">
        <v>0</v>
      </c>
      <c r="K4178" s="228">
        <v>0</v>
      </c>
      <c r="L4178" s="231">
        <v>0</v>
      </c>
      <c r="N4178" s="119" t="str">
        <f t="shared" si="198"/>
        <v>845069-WOLND-LXL</v>
      </c>
      <c r="O4178" s="122" t="str">
        <f>IF(B4178="NET","",IF(B4178="","",IFERROR(VLOOKUP(N4178,EAN!$A:$B,2,FALSE),"MANGLER - MÅ OPPDATERE EAN-FANEN")))</f>
        <v>MANGLER - MÅ OPPDATERE EAN-FANEN</v>
      </c>
      <c r="P4178" s="119">
        <f t="shared" si="199"/>
        <v>0</v>
      </c>
      <c r="Q4178" s="119">
        <f t="shared" si="200"/>
        <v>0</v>
      </c>
    </row>
    <row r="4179" spans="1:17" x14ac:dyDescent="0.2">
      <c r="A4179" s="229">
        <v>845070</v>
      </c>
      <c r="B4179" s="228" t="s">
        <v>248</v>
      </c>
      <c r="C4179" s="228"/>
      <c r="D4179" s="228"/>
      <c r="E4179" s="228"/>
      <c r="F4179" s="228"/>
      <c r="G4179" s="228"/>
      <c r="H4179" s="229">
        <v>202226</v>
      </c>
      <c r="I4179" s="229">
        <v>202227</v>
      </c>
      <c r="J4179" s="229">
        <v>202228</v>
      </c>
      <c r="K4179" s="229">
        <v>202229</v>
      </c>
      <c r="L4179" s="232">
        <v>202234</v>
      </c>
      <c r="N4179" s="119" t="str">
        <f t="shared" si="198"/>
        <v>845070-</v>
      </c>
      <c r="O4179" s="122" t="str">
        <f>IF(B4179="NET","",IF(B4179="","",IFERROR(VLOOKUP(N4179,EAN!$A:$B,2,FALSE),"MANGLER - MÅ OPPDATERE EAN-FANEN")))</f>
        <v/>
      </c>
      <c r="P4179" s="119">
        <f t="shared" si="199"/>
        <v>202226</v>
      </c>
      <c r="Q4179" s="119">
        <f t="shared" si="200"/>
        <v>202234</v>
      </c>
    </row>
    <row r="4180" spans="1:17" x14ac:dyDescent="0.2">
      <c r="A4180" s="228">
        <v>845070</v>
      </c>
      <c r="B4180" s="228" t="s">
        <v>3036</v>
      </c>
      <c r="C4180" s="228" t="s">
        <v>4204</v>
      </c>
      <c r="D4180" s="228" t="s">
        <v>2342</v>
      </c>
      <c r="E4180" s="228" t="s">
        <v>4353</v>
      </c>
      <c r="F4180" s="228" t="s">
        <v>85</v>
      </c>
      <c r="G4180" s="228" t="s">
        <v>504</v>
      </c>
      <c r="H4180" s="228">
        <v>16</v>
      </c>
      <c r="I4180" s="228">
        <v>16</v>
      </c>
      <c r="J4180" s="228">
        <v>16</v>
      </c>
      <c r="K4180" s="228">
        <v>16</v>
      </c>
      <c r="L4180" s="231">
        <v>64</v>
      </c>
      <c r="N4180" s="119" t="str">
        <f t="shared" si="198"/>
        <v>845070-BRWHT-SM</v>
      </c>
      <c r="O4180" s="122">
        <f>IF(B4180="NET","",IF(B4180="","",IFERROR(VLOOKUP(N4180,EAN!$A:$B,2,FALSE),"MANGLER - MÅ OPPDATERE EAN-FANEN")))</f>
        <v>7048652766557</v>
      </c>
      <c r="P4180" s="119">
        <f t="shared" si="199"/>
        <v>16</v>
      </c>
      <c r="Q4180" s="119">
        <f t="shared" si="200"/>
        <v>64</v>
      </c>
    </row>
    <row r="4181" spans="1:17" x14ac:dyDescent="0.2">
      <c r="A4181" s="228">
        <v>845070</v>
      </c>
      <c r="B4181" s="228" t="s">
        <v>3036</v>
      </c>
      <c r="C4181" s="228" t="s">
        <v>4204</v>
      </c>
      <c r="D4181" s="228" t="s">
        <v>2343</v>
      </c>
      <c r="E4181" s="228" t="s">
        <v>4353</v>
      </c>
      <c r="F4181" s="228" t="s">
        <v>86</v>
      </c>
      <c r="G4181" s="228" t="s">
        <v>504</v>
      </c>
      <c r="H4181" s="228">
        <v>26</v>
      </c>
      <c r="I4181" s="228">
        <v>26</v>
      </c>
      <c r="J4181" s="228">
        <v>26</v>
      </c>
      <c r="K4181" s="228">
        <v>26</v>
      </c>
      <c r="L4181" s="231">
        <v>114</v>
      </c>
      <c r="N4181" s="119" t="str">
        <f t="shared" si="198"/>
        <v>845070-BRWHT-ML</v>
      </c>
      <c r="O4181" s="122">
        <f>IF(B4181="NET","",IF(B4181="","",IFERROR(VLOOKUP(N4181,EAN!$A:$B,2,FALSE),"MANGLER - MÅ OPPDATERE EAN-FANEN")))</f>
        <v>7048652766540</v>
      </c>
      <c r="P4181" s="119">
        <f t="shared" si="199"/>
        <v>26</v>
      </c>
      <c r="Q4181" s="119">
        <f t="shared" si="200"/>
        <v>114</v>
      </c>
    </row>
    <row r="4182" spans="1:17" x14ac:dyDescent="0.2">
      <c r="A4182" s="228">
        <v>845070</v>
      </c>
      <c r="B4182" s="228" t="s">
        <v>3036</v>
      </c>
      <c r="C4182" s="228" t="s">
        <v>4204</v>
      </c>
      <c r="D4182" s="228" t="s">
        <v>2344</v>
      </c>
      <c r="E4182" s="228" t="s">
        <v>4353</v>
      </c>
      <c r="F4182" s="228" t="s">
        <v>87</v>
      </c>
      <c r="G4182" s="228" t="s">
        <v>504</v>
      </c>
      <c r="H4182" s="228">
        <v>4</v>
      </c>
      <c r="I4182" s="228">
        <v>4</v>
      </c>
      <c r="J4182" s="228">
        <v>4</v>
      </c>
      <c r="K4182" s="228">
        <v>4</v>
      </c>
      <c r="L4182" s="231">
        <v>44</v>
      </c>
      <c r="N4182" s="119" t="str">
        <f t="shared" si="198"/>
        <v>845070-BRWHT-LXL</v>
      </c>
      <c r="O4182" s="122">
        <f>IF(B4182="NET","",IF(B4182="","",IFERROR(VLOOKUP(N4182,EAN!$A:$B,2,FALSE),"MANGLER - MÅ OPPDATERE EAN-FANEN")))</f>
        <v>7048652766533</v>
      </c>
      <c r="P4182" s="119">
        <f t="shared" si="199"/>
        <v>4</v>
      </c>
      <c r="Q4182" s="119">
        <f t="shared" si="200"/>
        <v>44</v>
      </c>
    </row>
    <row r="4183" spans="1:17" x14ac:dyDescent="0.2">
      <c r="A4183" s="228">
        <v>845070</v>
      </c>
      <c r="B4183" s="228" t="s">
        <v>3036</v>
      </c>
      <c r="C4183" s="228" t="s">
        <v>4204</v>
      </c>
      <c r="D4183" s="228" t="s">
        <v>3973</v>
      </c>
      <c r="E4183" s="228" t="s">
        <v>3959</v>
      </c>
      <c r="F4183" s="228" t="s">
        <v>85</v>
      </c>
      <c r="G4183" s="228" t="s">
        <v>128</v>
      </c>
      <c r="H4183" s="228">
        <v>0</v>
      </c>
      <c r="I4183" s="228">
        <v>0</v>
      </c>
      <c r="J4183" s="228">
        <v>0</v>
      </c>
      <c r="K4183" s="228">
        <v>0</v>
      </c>
      <c r="L4183" s="231">
        <v>0</v>
      </c>
      <c r="N4183" s="119" t="str">
        <f t="shared" si="198"/>
        <v>845070-DUSK-SM</v>
      </c>
      <c r="O4183" s="122" t="str">
        <f>IF(B4183="NET","",IF(B4183="","",IFERROR(VLOOKUP(N4183,EAN!$A:$B,2,FALSE),"MANGLER - MÅ OPPDATERE EAN-FANEN")))</f>
        <v>MANGLER - MÅ OPPDATERE EAN-FANEN</v>
      </c>
      <c r="P4183" s="119">
        <f t="shared" si="199"/>
        <v>0</v>
      </c>
      <c r="Q4183" s="119">
        <f t="shared" si="200"/>
        <v>0</v>
      </c>
    </row>
    <row r="4184" spans="1:17" x14ac:dyDescent="0.2">
      <c r="A4184" s="228">
        <v>845070</v>
      </c>
      <c r="B4184" s="228" t="s">
        <v>3036</v>
      </c>
      <c r="C4184" s="228" t="s">
        <v>4204</v>
      </c>
      <c r="D4184" s="228" t="s">
        <v>3974</v>
      </c>
      <c r="E4184" s="228" t="s">
        <v>3959</v>
      </c>
      <c r="F4184" s="228" t="s">
        <v>86</v>
      </c>
      <c r="G4184" s="228" t="s">
        <v>128</v>
      </c>
      <c r="H4184" s="228">
        <v>0</v>
      </c>
      <c r="I4184" s="228">
        <v>0</v>
      </c>
      <c r="J4184" s="228">
        <v>0</v>
      </c>
      <c r="K4184" s="228">
        <v>0</v>
      </c>
      <c r="L4184" s="231">
        <v>0</v>
      </c>
      <c r="N4184" s="119" t="str">
        <f t="shared" si="198"/>
        <v>845070-DUSK-ML</v>
      </c>
      <c r="O4184" s="122" t="str">
        <f>IF(B4184="NET","",IF(B4184="","",IFERROR(VLOOKUP(N4184,EAN!$A:$B,2,FALSE),"MANGLER - MÅ OPPDATERE EAN-FANEN")))</f>
        <v>MANGLER - MÅ OPPDATERE EAN-FANEN</v>
      </c>
      <c r="P4184" s="119">
        <f t="shared" si="199"/>
        <v>0</v>
      </c>
      <c r="Q4184" s="119">
        <f t="shared" si="200"/>
        <v>0</v>
      </c>
    </row>
    <row r="4185" spans="1:17" x14ac:dyDescent="0.2">
      <c r="A4185" s="228">
        <v>845070</v>
      </c>
      <c r="B4185" s="228" t="s">
        <v>3036</v>
      </c>
      <c r="C4185" s="228" t="s">
        <v>4204</v>
      </c>
      <c r="D4185" s="228" t="s">
        <v>3975</v>
      </c>
      <c r="E4185" s="228" t="s">
        <v>3959</v>
      </c>
      <c r="F4185" s="228" t="s">
        <v>87</v>
      </c>
      <c r="G4185" s="228" t="s">
        <v>128</v>
      </c>
      <c r="H4185" s="228">
        <v>0</v>
      </c>
      <c r="I4185" s="228">
        <v>0</v>
      </c>
      <c r="J4185" s="228">
        <v>0</v>
      </c>
      <c r="K4185" s="228">
        <v>0</v>
      </c>
      <c r="L4185" s="231">
        <v>0</v>
      </c>
      <c r="N4185" s="119" t="str">
        <f t="shared" si="198"/>
        <v>845070-DUSK-LXL</v>
      </c>
      <c r="O4185" s="122" t="str">
        <f>IF(B4185="NET","",IF(B4185="","",IFERROR(VLOOKUP(N4185,EAN!$A:$B,2,FALSE),"MANGLER - MÅ OPPDATERE EAN-FANEN")))</f>
        <v>MANGLER - MÅ OPPDATERE EAN-FANEN</v>
      </c>
      <c r="P4185" s="119">
        <f t="shared" si="199"/>
        <v>0</v>
      </c>
      <c r="Q4185" s="119">
        <f t="shared" si="200"/>
        <v>0</v>
      </c>
    </row>
    <row r="4186" spans="1:17" x14ac:dyDescent="0.2">
      <c r="A4186" s="228">
        <v>845070</v>
      </c>
      <c r="B4186" s="228" t="s">
        <v>3036</v>
      </c>
      <c r="C4186" s="228" t="s">
        <v>4204</v>
      </c>
      <c r="D4186" s="228" t="s">
        <v>898</v>
      </c>
      <c r="E4186" s="228" t="s">
        <v>2097</v>
      </c>
      <c r="F4186" s="228" t="s">
        <v>85</v>
      </c>
      <c r="G4186" s="228" t="s">
        <v>128</v>
      </c>
      <c r="H4186" s="228">
        <v>86</v>
      </c>
      <c r="I4186" s="228">
        <v>86</v>
      </c>
      <c r="J4186" s="228">
        <v>86</v>
      </c>
      <c r="K4186" s="228">
        <v>86</v>
      </c>
      <c r="L4186" s="231">
        <v>86</v>
      </c>
      <c r="N4186" s="119" t="str">
        <f t="shared" si="198"/>
        <v>845070-MBLCK-SM</v>
      </c>
      <c r="O4186" s="122">
        <f>IF(B4186="NET","",IF(B4186="","",IFERROR(VLOOKUP(N4186,EAN!$A:$B,2,FALSE),"MANGLER - MÅ OPPDATERE EAN-FANEN")))</f>
        <v>7048652272966</v>
      </c>
      <c r="P4186" s="119">
        <f t="shared" si="199"/>
        <v>86</v>
      </c>
      <c r="Q4186" s="119">
        <f t="shared" si="200"/>
        <v>86</v>
      </c>
    </row>
    <row r="4187" spans="1:17" x14ac:dyDescent="0.2">
      <c r="A4187" s="228">
        <v>845070</v>
      </c>
      <c r="B4187" s="228" t="s">
        <v>3036</v>
      </c>
      <c r="C4187" s="228" t="s">
        <v>4204</v>
      </c>
      <c r="D4187" s="228" t="s">
        <v>899</v>
      </c>
      <c r="E4187" s="228" t="s">
        <v>2097</v>
      </c>
      <c r="F4187" s="228" t="s">
        <v>86</v>
      </c>
      <c r="G4187" s="228" t="s">
        <v>128</v>
      </c>
      <c r="H4187" s="228">
        <v>305</v>
      </c>
      <c r="I4187" s="228">
        <v>305</v>
      </c>
      <c r="J4187" s="228">
        <v>305</v>
      </c>
      <c r="K4187" s="228">
        <v>305</v>
      </c>
      <c r="L4187" s="231">
        <v>305</v>
      </c>
      <c r="N4187" s="119" t="str">
        <f t="shared" si="198"/>
        <v>845070-MBLCK-ML</v>
      </c>
      <c r="O4187" s="122">
        <f>IF(B4187="NET","",IF(B4187="","",IFERROR(VLOOKUP(N4187,EAN!$A:$B,2,FALSE),"MANGLER - MÅ OPPDATERE EAN-FANEN")))</f>
        <v>7048652272959</v>
      </c>
      <c r="P4187" s="119">
        <f t="shared" si="199"/>
        <v>305</v>
      </c>
      <c r="Q4187" s="119">
        <f t="shared" si="200"/>
        <v>305</v>
      </c>
    </row>
    <row r="4188" spans="1:17" x14ac:dyDescent="0.2">
      <c r="A4188" s="228">
        <v>845070</v>
      </c>
      <c r="B4188" s="228" t="s">
        <v>3036</v>
      </c>
      <c r="C4188" s="228" t="s">
        <v>4204</v>
      </c>
      <c r="D4188" s="228" t="s">
        <v>900</v>
      </c>
      <c r="E4188" s="228" t="s">
        <v>2097</v>
      </c>
      <c r="F4188" s="228" t="s">
        <v>87</v>
      </c>
      <c r="G4188" s="228" t="s">
        <v>128</v>
      </c>
      <c r="H4188" s="228">
        <v>174</v>
      </c>
      <c r="I4188" s="228">
        <v>174</v>
      </c>
      <c r="J4188" s="228">
        <v>174</v>
      </c>
      <c r="K4188" s="228">
        <v>174</v>
      </c>
      <c r="L4188" s="231">
        <v>174</v>
      </c>
      <c r="N4188" s="119" t="str">
        <f t="shared" si="198"/>
        <v>845070-MBLCK-LXL</v>
      </c>
      <c r="O4188" s="122">
        <f>IF(B4188="NET","",IF(B4188="","",IFERROR(VLOOKUP(N4188,EAN!$A:$B,2,FALSE),"MANGLER - MÅ OPPDATERE EAN-FANEN")))</f>
        <v>7048652272942</v>
      </c>
      <c r="P4188" s="119">
        <f t="shared" si="199"/>
        <v>174</v>
      </c>
      <c r="Q4188" s="119">
        <f t="shared" si="200"/>
        <v>174</v>
      </c>
    </row>
    <row r="4189" spans="1:17" x14ac:dyDescent="0.2">
      <c r="A4189" s="228">
        <v>845070</v>
      </c>
      <c r="B4189" s="228" t="s">
        <v>3036</v>
      </c>
      <c r="C4189" s="228" t="s">
        <v>4204</v>
      </c>
      <c r="D4189" s="228" t="s">
        <v>522</v>
      </c>
      <c r="E4189" s="228" t="s">
        <v>523</v>
      </c>
      <c r="F4189" s="228" t="s">
        <v>85</v>
      </c>
      <c r="G4189" s="228" t="s">
        <v>504</v>
      </c>
      <c r="H4189" s="228">
        <v>0</v>
      </c>
      <c r="I4189" s="228">
        <v>0</v>
      </c>
      <c r="J4189" s="228">
        <v>0</v>
      </c>
      <c r="K4189" s="228">
        <v>0</v>
      </c>
      <c r="L4189" s="231">
        <v>0</v>
      </c>
      <c r="N4189" s="119" t="str">
        <f t="shared" si="198"/>
        <v>845070-MEAME-SM</v>
      </c>
      <c r="O4189" s="122">
        <f>IF(B4189="NET","",IF(B4189="","",IFERROR(VLOOKUP(N4189,EAN!$A:$B,2,FALSE),"MANGLER - MÅ OPPDATERE EAN-FANEN")))</f>
        <v>7048652660350</v>
      </c>
      <c r="P4189" s="119">
        <f t="shared" si="199"/>
        <v>0</v>
      </c>
      <c r="Q4189" s="119">
        <f t="shared" si="200"/>
        <v>0</v>
      </c>
    </row>
    <row r="4190" spans="1:17" x14ac:dyDescent="0.2">
      <c r="A4190" s="228">
        <v>845070</v>
      </c>
      <c r="B4190" s="228" t="s">
        <v>3036</v>
      </c>
      <c r="C4190" s="228" t="s">
        <v>4204</v>
      </c>
      <c r="D4190" s="228" t="s">
        <v>524</v>
      </c>
      <c r="E4190" s="228" t="s">
        <v>523</v>
      </c>
      <c r="F4190" s="228" t="s">
        <v>86</v>
      </c>
      <c r="G4190" s="228" t="s">
        <v>504</v>
      </c>
      <c r="H4190" s="228">
        <v>0</v>
      </c>
      <c r="I4190" s="228">
        <v>0</v>
      </c>
      <c r="J4190" s="228">
        <v>0</v>
      </c>
      <c r="K4190" s="228">
        <v>0</v>
      </c>
      <c r="L4190" s="231">
        <v>0</v>
      </c>
      <c r="N4190" s="119" t="str">
        <f t="shared" si="198"/>
        <v>845070-MEAME-ML</v>
      </c>
      <c r="O4190" s="122">
        <f>IF(B4190="NET","",IF(B4190="","",IFERROR(VLOOKUP(N4190,EAN!$A:$B,2,FALSE),"MANGLER - MÅ OPPDATERE EAN-FANEN")))</f>
        <v>7048652660343</v>
      </c>
      <c r="P4190" s="119">
        <f t="shared" si="199"/>
        <v>0</v>
      </c>
      <c r="Q4190" s="119">
        <f t="shared" si="200"/>
        <v>0</v>
      </c>
    </row>
    <row r="4191" spans="1:17" x14ac:dyDescent="0.2">
      <c r="A4191" s="228">
        <v>845070</v>
      </c>
      <c r="B4191" s="228" t="s">
        <v>3036</v>
      </c>
      <c r="C4191" s="228" t="s">
        <v>4204</v>
      </c>
      <c r="D4191" s="228" t="s">
        <v>525</v>
      </c>
      <c r="E4191" s="228" t="s">
        <v>523</v>
      </c>
      <c r="F4191" s="228" t="s">
        <v>87</v>
      </c>
      <c r="G4191" s="228" t="s">
        <v>504</v>
      </c>
      <c r="H4191" s="228">
        <v>0</v>
      </c>
      <c r="I4191" s="228">
        <v>0</v>
      </c>
      <c r="J4191" s="228">
        <v>0</v>
      </c>
      <c r="K4191" s="228">
        <v>0</v>
      </c>
      <c r="L4191" s="231">
        <v>0</v>
      </c>
      <c r="N4191" s="119" t="str">
        <f t="shared" si="198"/>
        <v>845070-MEAME-LXL</v>
      </c>
      <c r="O4191" s="122">
        <f>IF(B4191="NET","",IF(B4191="","",IFERROR(VLOOKUP(N4191,EAN!$A:$B,2,FALSE),"MANGLER - MÅ OPPDATERE EAN-FANEN")))</f>
        <v>7048652660336</v>
      </c>
      <c r="P4191" s="119">
        <f t="shared" si="199"/>
        <v>0</v>
      </c>
      <c r="Q4191" s="119">
        <f t="shared" si="200"/>
        <v>0</v>
      </c>
    </row>
    <row r="4192" spans="1:17" x14ac:dyDescent="0.2">
      <c r="A4192" s="228">
        <v>845070</v>
      </c>
      <c r="B4192" s="228" t="s">
        <v>3036</v>
      </c>
      <c r="C4192" s="228" t="s">
        <v>4204</v>
      </c>
      <c r="D4192" s="228" t="s">
        <v>904</v>
      </c>
      <c r="E4192" s="228" t="s">
        <v>2100</v>
      </c>
      <c r="F4192" s="228" t="s">
        <v>85</v>
      </c>
      <c r="G4192" s="228" t="s">
        <v>504</v>
      </c>
      <c r="H4192" s="228">
        <v>0</v>
      </c>
      <c r="I4192" s="228">
        <v>0</v>
      </c>
      <c r="J4192" s="228">
        <v>0</v>
      </c>
      <c r="K4192" s="228">
        <v>0</v>
      </c>
      <c r="L4192" s="231">
        <v>0</v>
      </c>
      <c r="N4192" s="119" t="str">
        <f t="shared" si="198"/>
        <v>845070-MFGRN-SM</v>
      </c>
      <c r="O4192" s="122">
        <f>IF(B4192="NET","",IF(B4192="","",IFERROR(VLOOKUP(N4192,EAN!$A:$B,2,FALSE),"MANGLER - MÅ OPPDATERE EAN-FANEN")))</f>
        <v>7048652539618</v>
      </c>
      <c r="P4192" s="119">
        <f t="shared" si="199"/>
        <v>0</v>
      </c>
      <c r="Q4192" s="119">
        <f t="shared" si="200"/>
        <v>0</v>
      </c>
    </row>
    <row r="4193" spans="1:17" x14ac:dyDescent="0.2">
      <c r="A4193" s="228">
        <v>845070</v>
      </c>
      <c r="B4193" s="228" t="s">
        <v>3036</v>
      </c>
      <c r="C4193" s="228" t="s">
        <v>4204</v>
      </c>
      <c r="D4193" s="228" t="s">
        <v>905</v>
      </c>
      <c r="E4193" s="228" t="s">
        <v>2100</v>
      </c>
      <c r="F4193" s="228" t="s">
        <v>86</v>
      </c>
      <c r="G4193" s="228" t="s">
        <v>504</v>
      </c>
      <c r="H4193" s="228">
        <v>0</v>
      </c>
      <c r="I4193" s="228">
        <v>0</v>
      </c>
      <c r="J4193" s="228">
        <v>0</v>
      </c>
      <c r="K4193" s="228">
        <v>0</v>
      </c>
      <c r="L4193" s="231">
        <v>0</v>
      </c>
      <c r="N4193" s="119" t="str">
        <f t="shared" si="198"/>
        <v>845070-MFGRN-ML</v>
      </c>
      <c r="O4193" s="122">
        <f>IF(B4193="NET","",IF(B4193="","",IFERROR(VLOOKUP(N4193,EAN!$A:$B,2,FALSE),"MANGLER - MÅ OPPDATERE EAN-FANEN")))</f>
        <v>7048652539601</v>
      </c>
      <c r="P4193" s="119">
        <f t="shared" si="199"/>
        <v>0</v>
      </c>
      <c r="Q4193" s="119">
        <f t="shared" si="200"/>
        <v>0</v>
      </c>
    </row>
    <row r="4194" spans="1:17" x14ac:dyDescent="0.2">
      <c r="A4194" s="228">
        <v>845070</v>
      </c>
      <c r="B4194" s="228" t="s">
        <v>3036</v>
      </c>
      <c r="C4194" s="228" t="s">
        <v>4204</v>
      </c>
      <c r="D4194" s="228" t="s">
        <v>906</v>
      </c>
      <c r="E4194" s="228" t="s">
        <v>2100</v>
      </c>
      <c r="F4194" s="228" t="s">
        <v>87</v>
      </c>
      <c r="G4194" s="228" t="s">
        <v>504</v>
      </c>
      <c r="H4194" s="228">
        <v>0</v>
      </c>
      <c r="I4194" s="228">
        <v>0</v>
      </c>
      <c r="J4194" s="228">
        <v>0</v>
      </c>
      <c r="K4194" s="228">
        <v>0</v>
      </c>
      <c r="L4194" s="231">
        <v>0</v>
      </c>
      <c r="N4194" s="119" t="str">
        <f t="shared" si="198"/>
        <v>845070-MFGRN-LXL</v>
      </c>
      <c r="O4194" s="122">
        <f>IF(B4194="NET","",IF(B4194="","",IFERROR(VLOOKUP(N4194,EAN!$A:$B,2,FALSE),"MANGLER - MÅ OPPDATERE EAN-FANEN")))</f>
        <v>7048652539595</v>
      </c>
      <c r="P4194" s="119">
        <f t="shared" si="199"/>
        <v>0</v>
      </c>
      <c r="Q4194" s="119">
        <f t="shared" si="200"/>
        <v>0</v>
      </c>
    </row>
    <row r="4195" spans="1:17" x14ac:dyDescent="0.2">
      <c r="A4195" s="228">
        <v>845070</v>
      </c>
      <c r="B4195" s="228" t="s">
        <v>3036</v>
      </c>
      <c r="C4195" s="228" t="s">
        <v>4204</v>
      </c>
      <c r="D4195" s="228" t="s">
        <v>210</v>
      </c>
      <c r="E4195" s="228" t="s">
        <v>196</v>
      </c>
      <c r="F4195" s="228" t="s">
        <v>85</v>
      </c>
      <c r="G4195" s="228" t="s">
        <v>504</v>
      </c>
      <c r="H4195" s="228">
        <v>0</v>
      </c>
      <c r="I4195" s="228">
        <v>0</v>
      </c>
      <c r="J4195" s="228">
        <v>0</v>
      </c>
      <c r="K4195" s="228">
        <v>0</v>
      </c>
      <c r="L4195" s="231">
        <v>0</v>
      </c>
      <c r="N4195" s="119" t="str">
        <f t="shared" si="198"/>
        <v>845070-MMBLU-SM</v>
      </c>
      <c r="O4195" s="122">
        <f>IF(B4195="NET","",IF(B4195="","",IFERROR(VLOOKUP(N4195,EAN!$A:$B,2,FALSE),"MANGLER - MÅ OPPDATERE EAN-FANEN")))</f>
        <v>7048652539649</v>
      </c>
      <c r="P4195" s="119">
        <f t="shared" si="199"/>
        <v>0</v>
      </c>
      <c r="Q4195" s="119">
        <f t="shared" si="200"/>
        <v>0</v>
      </c>
    </row>
    <row r="4196" spans="1:17" x14ac:dyDescent="0.2">
      <c r="A4196" s="228">
        <v>845070</v>
      </c>
      <c r="B4196" s="228" t="s">
        <v>3036</v>
      </c>
      <c r="C4196" s="228" t="s">
        <v>4204</v>
      </c>
      <c r="D4196" s="228" t="s">
        <v>211</v>
      </c>
      <c r="E4196" s="228" t="s">
        <v>196</v>
      </c>
      <c r="F4196" s="228" t="s">
        <v>86</v>
      </c>
      <c r="G4196" s="228" t="s">
        <v>504</v>
      </c>
      <c r="H4196" s="228">
        <v>0</v>
      </c>
      <c r="I4196" s="228">
        <v>0</v>
      </c>
      <c r="J4196" s="228">
        <v>0</v>
      </c>
      <c r="K4196" s="228">
        <v>0</v>
      </c>
      <c r="L4196" s="231">
        <v>0</v>
      </c>
      <c r="N4196" s="119" t="str">
        <f t="shared" si="198"/>
        <v>845070-MMBLU-ML</v>
      </c>
      <c r="O4196" s="122">
        <f>IF(B4196="NET","",IF(B4196="","",IFERROR(VLOOKUP(N4196,EAN!$A:$B,2,FALSE),"MANGLER - MÅ OPPDATERE EAN-FANEN")))</f>
        <v>7048652539632</v>
      </c>
      <c r="P4196" s="119">
        <f t="shared" si="199"/>
        <v>0</v>
      </c>
      <c r="Q4196" s="119">
        <f t="shared" si="200"/>
        <v>0</v>
      </c>
    </row>
    <row r="4197" spans="1:17" x14ac:dyDescent="0.2">
      <c r="A4197" s="228">
        <v>845070</v>
      </c>
      <c r="B4197" s="228" t="s">
        <v>3036</v>
      </c>
      <c r="C4197" s="228" t="s">
        <v>4204</v>
      </c>
      <c r="D4197" s="228" t="s">
        <v>212</v>
      </c>
      <c r="E4197" s="228" t="s">
        <v>196</v>
      </c>
      <c r="F4197" s="228" t="s">
        <v>87</v>
      </c>
      <c r="G4197" s="228" t="s">
        <v>504</v>
      </c>
      <c r="H4197" s="228">
        <v>0</v>
      </c>
      <c r="I4197" s="228">
        <v>0</v>
      </c>
      <c r="J4197" s="228">
        <v>0</v>
      </c>
      <c r="K4197" s="228">
        <v>0</v>
      </c>
      <c r="L4197" s="231">
        <v>0</v>
      </c>
      <c r="N4197" s="119" t="str">
        <f t="shared" si="198"/>
        <v>845070-MMBLU-LXL</v>
      </c>
      <c r="O4197" s="122">
        <f>IF(B4197="NET","",IF(B4197="","",IFERROR(VLOOKUP(N4197,EAN!$A:$B,2,FALSE),"MANGLER - MÅ OPPDATERE EAN-FANEN")))</f>
        <v>7048652539625</v>
      </c>
      <c r="P4197" s="119">
        <f t="shared" si="199"/>
        <v>0</v>
      </c>
      <c r="Q4197" s="119">
        <f t="shared" si="200"/>
        <v>0</v>
      </c>
    </row>
    <row r="4198" spans="1:17" x14ac:dyDescent="0.2">
      <c r="A4198" s="228">
        <v>845070</v>
      </c>
      <c r="B4198" s="228" t="s">
        <v>3036</v>
      </c>
      <c r="C4198" s="228" t="s">
        <v>4204</v>
      </c>
      <c r="D4198" s="228" t="s">
        <v>677</v>
      </c>
      <c r="E4198" s="228" t="s">
        <v>678</v>
      </c>
      <c r="F4198" s="228" t="s">
        <v>85</v>
      </c>
      <c r="G4198" s="228" t="s">
        <v>504</v>
      </c>
      <c r="H4198" s="228">
        <v>4</v>
      </c>
      <c r="I4198" s="228">
        <v>4</v>
      </c>
      <c r="J4198" s="228">
        <v>4</v>
      </c>
      <c r="K4198" s="228">
        <v>4</v>
      </c>
      <c r="L4198" s="231">
        <v>84</v>
      </c>
      <c r="N4198" s="119" t="str">
        <f t="shared" si="198"/>
        <v>845070-MROGD-SM</v>
      </c>
      <c r="O4198" s="122">
        <f>IF(B4198="NET","",IF(B4198="","",IFERROR(VLOOKUP(N4198,EAN!$A:$B,2,FALSE),"MANGLER - MÅ OPPDATERE EAN-FANEN")))</f>
        <v>7048652766588</v>
      </c>
      <c r="P4198" s="119">
        <f t="shared" si="199"/>
        <v>4</v>
      </c>
      <c r="Q4198" s="119">
        <f t="shared" si="200"/>
        <v>84</v>
      </c>
    </row>
    <row r="4199" spans="1:17" x14ac:dyDescent="0.2">
      <c r="A4199" s="228">
        <v>845070</v>
      </c>
      <c r="B4199" s="228" t="s">
        <v>3036</v>
      </c>
      <c r="C4199" s="228" t="s">
        <v>4204</v>
      </c>
      <c r="D4199" s="228" t="s">
        <v>679</v>
      </c>
      <c r="E4199" s="228" t="s">
        <v>678</v>
      </c>
      <c r="F4199" s="228" t="s">
        <v>86</v>
      </c>
      <c r="G4199" s="228" t="s">
        <v>504</v>
      </c>
      <c r="H4199" s="228">
        <v>3</v>
      </c>
      <c r="I4199" s="228">
        <v>3</v>
      </c>
      <c r="J4199" s="228">
        <v>3</v>
      </c>
      <c r="K4199" s="228">
        <v>3</v>
      </c>
      <c r="L4199" s="231">
        <v>67</v>
      </c>
      <c r="N4199" s="119" t="str">
        <f t="shared" si="198"/>
        <v>845070-MROGD-ML</v>
      </c>
      <c r="O4199" s="122">
        <f>IF(B4199="NET","",IF(B4199="","",IFERROR(VLOOKUP(N4199,EAN!$A:$B,2,FALSE),"MANGLER - MÅ OPPDATERE EAN-FANEN")))</f>
        <v>7048652766571</v>
      </c>
      <c r="P4199" s="119">
        <f t="shared" si="199"/>
        <v>3</v>
      </c>
      <c r="Q4199" s="119">
        <f t="shared" si="200"/>
        <v>67</v>
      </c>
    </row>
    <row r="4200" spans="1:17" x14ac:dyDescent="0.2">
      <c r="A4200" s="228">
        <v>845070</v>
      </c>
      <c r="B4200" s="228" t="s">
        <v>3036</v>
      </c>
      <c r="C4200" s="228" t="s">
        <v>4204</v>
      </c>
      <c r="D4200" s="228" t="s">
        <v>680</v>
      </c>
      <c r="E4200" s="228" t="s">
        <v>678</v>
      </c>
      <c r="F4200" s="228" t="s">
        <v>87</v>
      </c>
      <c r="G4200" s="228" t="s">
        <v>504</v>
      </c>
      <c r="H4200" s="228">
        <v>2</v>
      </c>
      <c r="I4200" s="228">
        <v>2</v>
      </c>
      <c r="J4200" s="228">
        <v>2</v>
      </c>
      <c r="K4200" s="228">
        <v>2</v>
      </c>
      <c r="L4200" s="231">
        <v>50</v>
      </c>
      <c r="N4200" s="119" t="str">
        <f t="shared" si="198"/>
        <v>845070-MROGD-LXL</v>
      </c>
      <c r="O4200" s="122">
        <f>IF(B4200="NET","",IF(B4200="","",IFERROR(VLOOKUP(N4200,EAN!$A:$B,2,FALSE),"MANGLER - MÅ OPPDATERE EAN-FANEN")))</f>
        <v>7048652766564</v>
      </c>
      <c r="P4200" s="119">
        <f t="shared" si="199"/>
        <v>2</v>
      </c>
      <c r="Q4200" s="119">
        <f t="shared" si="200"/>
        <v>50</v>
      </c>
    </row>
    <row r="4201" spans="1:17" x14ac:dyDescent="0.2">
      <c r="A4201" s="228">
        <v>845070</v>
      </c>
      <c r="B4201" s="228" t="s">
        <v>3036</v>
      </c>
      <c r="C4201" s="228" t="s">
        <v>4204</v>
      </c>
      <c r="D4201" s="228" t="s">
        <v>213</v>
      </c>
      <c r="E4201" s="228" t="s">
        <v>197</v>
      </c>
      <c r="F4201" s="228" t="s">
        <v>85</v>
      </c>
      <c r="G4201" s="228" t="s">
        <v>504</v>
      </c>
      <c r="H4201" s="228">
        <v>0</v>
      </c>
      <c r="I4201" s="228">
        <v>0</v>
      </c>
      <c r="J4201" s="228">
        <v>0</v>
      </c>
      <c r="K4201" s="228">
        <v>0</v>
      </c>
      <c r="L4201" s="231">
        <v>0</v>
      </c>
      <c r="N4201" s="119" t="str">
        <f t="shared" si="198"/>
        <v>845070-MSBMC-SM</v>
      </c>
      <c r="O4201" s="122">
        <f>IF(B4201="NET","",IF(B4201="","",IFERROR(VLOOKUP(N4201,EAN!$A:$B,2,FALSE),"MANGLER - MÅ OPPDATERE EAN-FANEN")))</f>
        <v>7048652539670</v>
      </c>
      <c r="P4201" s="119">
        <f t="shared" si="199"/>
        <v>0</v>
      </c>
      <c r="Q4201" s="119">
        <f t="shared" si="200"/>
        <v>0</v>
      </c>
    </row>
    <row r="4202" spans="1:17" x14ac:dyDescent="0.2">
      <c r="A4202" s="228">
        <v>845070</v>
      </c>
      <c r="B4202" s="228" t="s">
        <v>3036</v>
      </c>
      <c r="C4202" s="228" t="s">
        <v>4204</v>
      </c>
      <c r="D4202" s="228" t="s">
        <v>214</v>
      </c>
      <c r="E4202" s="228" t="s">
        <v>197</v>
      </c>
      <c r="F4202" s="228" t="s">
        <v>86</v>
      </c>
      <c r="G4202" s="228" t="s">
        <v>504</v>
      </c>
      <c r="H4202" s="228">
        <v>0</v>
      </c>
      <c r="I4202" s="228">
        <v>0</v>
      </c>
      <c r="J4202" s="228">
        <v>0</v>
      </c>
      <c r="K4202" s="228">
        <v>0</v>
      </c>
      <c r="L4202" s="231">
        <v>0</v>
      </c>
      <c r="N4202" s="119" t="str">
        <f t="shared" si="198"/>
        <v>845070-MSBMC-ML</v>
      </c>
      <c r="O4202" s="122">
        <f>IF(B4202="NET","",IF(B4202="","",IFERROR(VLOOKUP(N4202,EAN!$A:$B,2,FALSE),"MANGLER - MÅ OPPDATERE EAN-FANEN")))</f>
        <v>7048652539663</v>
      </c>
      <c r="P4202" s="119">
        <f t="shared" si="199"/>
        <v>0</v>
      </c>
      <c r="Q4202" s="119">
        <f t="shared" si="200"/>
        <v>0</v>
      </c>
    </row>
    <row r="4203" spans="1:17" x14ac:dyDescent="0.2">
      <c r="A4203" s="228">
        <v>845070</v>
      </c>
      <c r="B4203" s="228" t="s">
        <v>3036</v>
      </c>
      <c r="C4203" s="228" t="s">
        <v>4204</v>
      </c>
      <c r="D4203" s="228" t="s">
        <v>215</v>
      </c>
      <c r="E4203" s="228" t="s">
        <v>197</v>
      </c>
      <c r="F4203" s="228" t="s">
        <v>87</v>
      </c>
      <c r="G4203" s="228" t="s">
        <v>504</v>
      </c>
      <c r="H4203" s="228">
        <v>0</v>
      </c>
      <c r="I4203" s="228">
        <v>0</v>
      </c>
      <c r="J4203" s="228">
        <v>0</v>
      </c>
      <c r="K4203" s="228">
        <v>0</v>
      </c>
      <c r="L4203" s="231">
        <v>0</v>
      </c>
      <c r="N4203" s="119" t="str">
        <f t="shared" si="198"/>
        <v>845070-MSBMC-LXL</v>
      </c>
      <c r="O4203" s="122">
        <f>IF(B4203="NET","",IF(B4203="","",IFERROR(VLOOKUP(N4203,EAN!$A:$B,2,FALSE),"MANGLER - MÅ OPPDATERE EAN-FANEN")))</f>
        <v>7048652539656</v>
      </c>
      <c r="P4203" s="119">
        <f t="shared" si="199"/>
        <v>0</v>
      </c>
      <c r="Q4203" s="119">
        <f t="shared" si="200"/>
        <v>0</v>
      </c>
    </row>
    <row r="4204" spans="1:17" x14ac:dyDescent="0.2">
      <c r="A4204" s="228">
        <v>845070</v>
      </c>
      <c r="B4204" s="228" t="s">
        <v>3036</v>
      </c>
      <c r="C4204" s="228" t="s">
        <v>4204</v>
      </c>
      <c r="D4204" s="228" t="s">
        <v>910</v>
      </c>
      <c r="E4204" s="228" t="s">
        <v>2092</v>
      </c>
      <c r="F4204" s="228" t="s">
        <v>85</v>
      </c>
      <c r="G4204" s="228" t="s">
        <v>504</v>
      </c>
      <c r="H4204" s="228">
        <v>0</v>
      </c>
      <c r="I4204" s="228">
        <v>0</v>
      </c>
      <c r="J4204" s="228">
        <v>0</v>
      </c>
      <c r="K4204" s="228">
        <v>0</v>
      </c>
      <c r="L4204" s="231">
        <v>0</v>
      </c>
      <c r="N4204" s="119" t="str">
        <f t="shared" si="198"/>
        <v>845070-MSGMC-SM</v>
      </c>
      <c r="O4204" s="122">
        <f>IF(B4204="NET","",IF(B4204="","",IFERROR(VLOOKUP(N4204,EAN!$A:$B,2,FALSE),"MANGLER - MÅ OPPDATERE EAN-FANEN")))</f>
        <v>7048652539700</v>
      </c>
      <c r="P4204" s="119">
        <f t="shared" si="199"/>
        <v>0</v>
      </c>
      <c r="Q4204" s="119">
        <f t="shared" si="200"/>
        <v>0</v>
      </c>
    </row>
    <row r="4205" spans="1:17" x14ac:dyDescent="0.2">
      <c r="A4205" s="228">
        <v>845070</v>
      </c>
      <c r="B4205" s="228" t="s">
        <v>3036</v>
      </c>
      <c r="C4205" s="228" t="s">
        <v>4204</v>
      </c>
      <c r="D4205" s="228" t="s">
        <v>911</v>
      </c>
      <c r="E4205" s="228" t="s">
        <v>2092</v>
      </c>
      <c r="F4205" s="228" t="s">
        <v>86</v>
      </c>
      <c r="G4205" s="228" t="s">
        <v>504</v>
      </c>
      <c r="H4205" s="228">
        <v>0</v>
      </c>
      <c r="I4205" s="228">
        <v>0</v>
      </c>
      <c r="J4205" s="228">
        <v>0</v>
      </c>
      <c r="K4205" s="228">
        <v>0</v>
      </c>
      <c r="L4205" s="231">
        <v>0</v>
      </c>
      <c r="N4205" s="119" t="str">
        <f t="shared" si="198"/>
        <v>845070-MSGMC-ML</v>
      </c>
      <c r="O4205" s="122">
        <f>IF(B4205="NET","",IF(B4205="","",IFERROR(VLOOKUP(N4205,EAN!$A:$B,2,FALSE),"MANGLER - MÅ OPPDATERE EAN-FANEN")))</f>
        <v>7048652539694</v>
      </c>
      <c r="P4205" s="119">
        <f t="shared" si="199"/>
        <v>0</v>
      </c>
      <c r="Q4205" s="119">
        <f t="shared" si="200"/>
        <v>0</v>
      </c>
    </row>
    <row r="4206" spans="1:17" x14ac:dyDescent="0.2">
      <c r="A4206" s="228">
        <v>845070</v>
      </c>
      <c r="B4206" s="228" t="s">
        <v>3036</v>
      </c>
      <c r="C4206" s="228" t="s">
        <v>4204</v>
      </c>
      <c r="D4206" s="228" t="s">
        <v>912</v>
      </c>
      <c r="E4206" s="228" t="s">
        <v>2092</v>
      </c>
      <c r="F4206" s="228" t="s">
        <v>87</v>
      </c>
      <c r="G4206" s="228" t="s">
        <v>504</v>
      </c>
      <c r="H4206" s="228">
        <v>0</v>
      </c>
      <c r="I4206" s="228">
        <v>0</v>
      </c>
      <c r="J4206" s="228">
        <v>0</v>
      </c>
      <c r="K4206" s="228">
        <v>0</v>
      </c>
      <c r="L4206" s="231">
        <v>0</v>
      </c>
      <c r="N4206" s="119" t="str">
        <f t="shared" si="198"/>
        <v>845070-MSGMC-LXL</v>
      </c>
      <c r="O4206" s="122">
        <f>IF(B4206="NET","",IF(B4206="","",IFERROR(VLOOKUP(N4206,EAN!$A:$B,2,FALSE),"MANGLER - MÅ OPPDATERE EAN-FANEN")))</f>
        <v>7048652539687</v>
      </c>
      <c r="P4206" s="119">
        <f t="shared" si="199"/>
        <v>0</v>
      </c>
      <c r="Q4206" s="119">
        <f t="shared" si="200"/>
        <v>0</v>
      </c>
    </row>
    <row r="4207" spans="1:17" x14ac:dyDescent="0.2">
      <c r="A4207" s="228">
        <v>845070</v>
      </c>
      <c r="B4207" s="228" t="s">
        <v>3036</v>
      </c>
      <c r="C4207" s="228" t="s">
        <v>4204</v>
      </c>
      <c r="D4207" s="228" t="s">
        <v>173</v>
      </c>
      <c r="E4207" s="228" t="s">
        <v>90</v>
      </c>
      <c r="F4207" s="228" t="s">
        <v>85</v>
      </c>
      <c r="G4207" s="228" t="s">
        <v>128</v>
      </c>
      <c r="H4207" s="228">
        <v>43</v>
      </c>
      <c r="I4207" s="228">
        <v>43</v>
      </c>
      <c r="J4207" s="228">
        <v>43</v>
      </c>
      <c r="K4207" s="228">
        <v>43</v>
      </c>
      <c r="L4207" s="231">
        <v>43</v>
      </c>
      <c r="N4207" s="119" t="str">
        <f t="shared" si="198"/>
        <v>845070-MWHTE-SM</v>
      </c>
      <c r="O4207" s="122">
        <f>IF(B4207="NET","",IF(B4207="","",IFERROR(VLOOKUP(N4207,EAN!$A:$B,2,FALSE),"MANGLER - MÅ OPPDATERE EAN-FANEN")))</f>
        <v>7048652273086</v>
      </c>
      <c r="P4207" s="119">
        <f t="shared" si="199"/>
        <v>43</v>
      </c>
      <c r="Q4207" s="119">
        <f t="shared" si="200"/>
        <v>43</v>
      </c>
    </row>
    <row r="4208" spans="1:17" x14ac:dyDescent="0.2">
      <c r="A4208" s="228">
        <v>845070</v>
      </c>
      <c r="B4208" s="228" t="s">
        <v>3036</v>
      </c>
      <c r="C4208" s="228" t="s">
        <v>4204</v>
      </c>
      <c r="D4208" s="228" t="s">
        <v>174</v>
      </c>
      <c r="E4208" s="228" t="s">
        <v>90</v>
      </c>
      <c r="F4208" s="228" t="s">
        <v>86</v>
      </c>
      <c r="G4208" s="228" t="s">
        <v>128</v>
      </c>
      <c r="H4208" s="228">
        <v>293</v>
      </c>
      <c r="I4208" s="228">
        <v>293</v>
      </c>
      <c r="J4208" s="228">
        <v>293</v>
      </c>
      <c r="K4208" s="228">
        <v>293</v>
      </c>
      <c r="L4208" s="231">
        <v>293</v>
      </c>
      <c r="N4208" s="119" t="str">
        <f t="shared" si="198"/>
        <v>845070-MWHTE-ML</v>
      </c>
      <c r="O4208" s="122">
        <f>IF(B4208="NET","",IF(B4208="","",IFERROR(VLOOKUP(N4208,EAN!$A:$B,2,FALSE),"MANGLER - MÅ OPPDATERE EAN-FANEN")))</f>
        <v>7048652273079</v>
      </c>
      <c r="P4208" s="119">
        <f t="shared" si="199"/>
        <v>293</v>
      </c>
      <c r="Q4208" s="119">
        <f t="shared" si="200"/>
        <v>293</v>
      </c>
    </row>
    <row r="4209" spans="1:17" x14ac:dyDescent="0.2">
      <c r="A4209" s="228">
        <v>845070</v>
      </c>
      <c r="B4209" s="228" t="s">
        <v>3036</v>
      </c>
      <c r="C4209" s="228" t="s">
        <v>4204</v>
      </c>
      <c r="D4209" s="228" t="s">
        <v>175</v>
      </c>
      <c r="E4209" s="228" t="s">
        <v>90</v>
      </c>
      <c r="F4209" s="228" t="s">
        <v>87</v>
      </c>
      <c r="G4209" s="228" t="s">
        <v>128</v>
      </c>
      <c r="H4209" s="228">
        <v>139</v>
      </c>
      <c r="I4209" s="228">
        <v>139</v>
      </c>
      <c r="J4209" s="228">
        <v>139</v>
      </c>
      <c r="K4209" s="228">
        <v>139</v>
      </c>
      <c r="L4209" s="231">
        <v>139</v>
      </c>
      <c r="N4209" s="119" t="str">
        <f t="shared" si="198"/>
        <v>845070-MWHTE-LXL</v>
      </c>
      <c r="O4209" s="122">
        <f>IF(B4209="NET","",IF(B4209="","",IFERROR(VLOOKUP(N4209,EAN!$A:$B,2,FALSE),"MANGLER - MÅ OPPDATERE EAN-FANEN")))</f>
        <v>7048652273062</v>
      </c>
      <c r="P4209" s="119">
        <f t="shared" si="199"/>
        <v>139</v>
      </c>
      <c r="Q4209" s="119">
        <f t="shared" si="200"/>
        <v>139</v>
      </c>
    </row>
    <row r="4210" spans="1:17" x14ac:dyDescent="0.2">
      <c r="A4210" s="228">
        <v>845070</v>
      </c>
      <c r="B4210" s="228" t="s">
        <v>3036</v>
      </c>
      <c r="C4210" s="228" t="s">
        <v>4204</v>
      </c>
      <c r="D4210" s="228" t="s">
        <v>4116</v>
      </c>
      <c r="E4210" s="228" t="s">
        <v>3961</v>
      </c>
      <c r="F4210" s="228" t="s">
        <v>85</v>
      </c>
      <c r="G4210" s="228" t="s">
        <v>128</v>
      </c>
      <c r="H4210" s="228">
        <v>0</v>
      </c>
      <c r="I4210" s="228">
        <v>0</v>
      </c>
      <c r="J4210" s="228">
        <v>0</v>
      </c>
      <c r="K4210" s="228">
        <v>0</v>
      </c>
      <c r="L4210" s="231">
        <v>0</v>
      </c>
      <c r="N4210" s="119" t="str">
        <f t="shared" si="198"/>
        <v>845070-SEAME-SM</v>
      </c>
      <c r="O4210" s="122" t="str">
        <f>IF(B4210="NET","",IF(B4210="","",IFERROR(VLOOKUP(N4210,EAN!$A:$B,2,FALSE),"MANGLER - MÅ OPPDATERE EAN-FANEN")))</f>
        <v>MANGLER - MÅ OPPDATERE EAN-FANEN</v>
      </c>
      <c r="P4210" s="119">
        <f t="shared" si="199"/>
        <v>0</v>
      </c>
      <c r="Q4210" s="119">
        <f t="shared" si="200"/>
        <v>0</v>
      </c>
    </row>
    <row r="4211" spans="1:17" x14ac:dyDescent="0.2">
      <c r="A4211" s="228">
        <v>845070</v>
      </c>
      <c r="B4211" s="228" t="s">
        <v>3036</v>
      </c>
      <c r="C4211" s="228" t="s">
        <v>4204</v>
      </c>
      <c r="D4211" s="228" t="s">
        <v>4117</v>
      </c>
      <c r="E4211" s="228" t="s">
        <v>3961</v>
      </c>
      <c r="F4211" s="228" t="s">
        <v>86</v>
      </c>
      <c r="G4211" s="228" t="s">
        <v>128</v>
      </c>
      <c r="H4211" s="228">
        <v>0</v>
      </c>
      <c r="I4211" s="228">
        <v>0</v>
      </c>
      <c r="J4211" s="228">
        <v>0</v>
      </c>
      <c r="K4211" s="228">
        <v>0</v>
      </c>
      <c r="L4211" s="231">
        <v>0</v>
      </c>
      <c r="N4211" s="119" t="str">
        <f t="shared" si="198"/>
        <v>845070-SEAME-ML</v>
      </c>
      <c r="O4211" s="122" t="str">
        <f>IF(B4211="NET","",IF(B4211="","",IFERROR(VLOOKUP(N4211,EAN!$A:$B,2,FALSE),"MANGLER - MÅ OPPDATERE EAN-FANEN")))</f>
        <v>MANGLER - MÅ OPPDATERE EAN-FANEN</v>
      </c>
      <c r="P4211" s="119">
        <f t="shared" si="199"/>
        <v>0</v>
      </c>
      <c r="Q4211" s="119">
        <f t="shared" si="200"/>
        <v>0</v>
      </c>
    </row>
    <row r="4212" spans="1:17" x14ac:dyDescent="0.2">
      <c r="A4212" s="228">
        <v>845070</v>
      </c>
      <c r="B4212" s="228" t="s">
        <v>3036</v>
      </c>
      <c r="C4212" s="228" t="s">
        <v>4204</v>
      </c>
      <c r="D4212" s="228" t="s">
        <v>4118</v>
      </c>
      <c r="E4212" s="228" t="s">
        <v>3961</v>
      </c>
      <c r="F4212" s="228" t="s">
        <v>87</v>
      </c>
      <c r="G4212" s="228" t="s">
        <v>128</v>
      </c>
      <c r="H4212" s="228">
        <v>0</v>
      </c>
      <c r="I4212" s="228">
        <v>0</v>
      </c>
      <c r="J4212" s="228">
        <v>0</v>
      </c>
      <c r="K4212" s="228">
        <v>0</v>
      </c>
      <c r="L4212" s="231">
        <v>0</v>
      </c>
      <c r="N4212" s="119" t="str">
        <f t="shared" si="198"/>
        <v>845070-SEAME-LXL</v>
      </c>
      <c r="O4212" s="122" t="str">
        <f>IF(B4212="NET","",IF(B4212="","",IFERROR(VLOOKUP(N4212,EAN!$A:$B,2,FALSE),"MANGLER - MÅ OPPDATERE EAN-FANEN")))</f>
        <v>MANGLER - MÅ OPPDATERE EAN-FANEN</v>
      </c>
      <c r="P4212" s="119">
        <f t="shared" si="199"/>
        <v>0</v>
      </c>
      <c r="Q4212" s="119">
        <f t="shared" si="200"/>
        <v>0</v>
      </c>
    </row>
    <row r="4213" spans="1:17" x14ac:dyDescent="0.2">
      <c r="A4213" s="228">
        <v>845070</v>
      </c>
      <c r="B4213" s="228" t="s">
        <v>3036</v>
      </c>
      <c r="C4213" s="228" t="s">
        <v>4204</v>
      </c>
      <c r="D4213" s="228" t="s">
        <v>2345</v>
      </c>
      <c r="E4213" s="228" t="s">
        <v>3081</v>
      </c>
      <c r="F4213" s="228" t="s">
        <v>85</v>
      </c>
      <c r="G4213" s="228" t="s">
        <v>504</v>
      </c>
      <c r="H4213" s="228">
        <v>19</v>
      </c>
      <c r="I4213" s="228">
        <v>19</v>
      </c>
      <c r="J4213" s="228">
        <v>19</v>
      </c>
      <c r="K4213" s="228">
        <v>19</v>
      </c>
      <c r="L4213" s="231">
        <v>19</v>
      </c>
      <c r="N4213" s="119" t="str">
        <f t="shared" si="198"/>
        <v>845070-SGMFL-SM</v>
      </c>
      <c r="O4213" s="122">
        <f>IF(B4213="NET","",IF(B4213="","",IFERROR(VLOOKUP(N4213,EAN!$A:$B,2,FALSE),"MANGLER - MÅ OPPDATERE EAN-FANEN")))</f>
        <v>7048652766618</v>
      </c>
      <c r="P4213" s="119">
        <f t="shared" si="199"/>
        <v>19</v>
      </c>
      <c r="Q4213" s="119">
        <f t="shared" si="200"/>
        <v>19</v>
      </c>
    </row>
    <row r="4214" spans="1:17" x14ac:dyDescent="0.2">
      <c r="A4214" s="228">
        <v>845070</v>
      </c>
      <c r="B4214" s="228" t="s">
        <v>3036</v>
      </c>
      <c r="C4214" s="228" t="s">
        <v>4204</v>
      </c>
      <c r="D4214" s="228" t="s">
        <v>2346</v>
      </c>
      <c r="E4214" s="228" t="s">
        <v>3081</v>
      </c>
      <c r="F4214" s="228" t="s">
        <v>86</v>
      </c>
      <c r="G4214" s="228" t="s">
        <v>504</v>
      </c>
      <c r="H4214" s="228">
        <v>94</v>
      </c>
      <c r="I4214" s="228">
        <v>94</v>
      </c>
      <c r="J4214" s="228">
        <v>94</v>
      </c>
      <c r="K4214" s="228">
        <v>94</v>
      </c>
      <c r="L4214" s="231">
        <v>94</v>
      </c>
      <c r="N4214" s="119" t="str">
        <f t="shared" si="198"/>
        <v>845070-SGMFL-ML</v>
      </c>
      <c r="O4214" s="122">
        <f>IF(B4214="NET","",IF(B4214="","",IFERROR(VLOOKUP(N4214,EAN!$A:$B,2,FALSE),"MANGLER - MÅ OPPDATERE EAN-FANEN")))</f>
        <v>7048652766601</v>
      </c>
      <c r="P4214" s="119">
        <f t="shared" si="199"/>
        <v>94</v>
      </c>
      <c r="Q4214" s="119">
        <f t="shared" si="200"/>
        <v>94</v>
      </c>
    </row>
    <row r="4215" spans="1:17" x14ac:dyDescent="0.2">
      <c r="A4215" s="228">
        <v>845070</v>
      </c>
      <c r="B4215" s="228" t="s">
        <v>3036</v>
      </c>
      <c r="C4215" s="228" t="s">
        <v>4204</v>
      </c>
      <c r="D4215" s="228" t="s">
        <v>2347</v>
      </c>
      <c r="E4215" s="228" t="s">
        <v>3081</v>
      </c>
      <c r="F4215" s="228" t="s">
        <v>87</v>
      </c>
      <c r="G4215" s="228" t="s">
        <v>504</v>
      </c>
      <c r="H4215" s="228">
        <v>48</v>
      </c>
      <c r="I4215" s="228">
        <v>48</v>
      </c>
      <c r="J4215" s="228">
        <v>48</v>
      </c>
      <c r="K4215" s="228">
        <v>48</v>
      </c>
      <c r="L4215" s="231">
        <v>48</v>
      </c>
      <c r="N4215" s="119" t="str">
        <f t="shared" si="198"/>
        <v>845070-SGMFL-LXL</v>
      </c>
      <c r="O4215" s="122">
        <f>IF(B4215="NET","",IF(B4215="","",IFERROR(VLOOKUP(N4215,EAN!$A:$B,2,FALSE),"MANGLER - MÅ OPPDATERE EAN-FANEN")))</f>
        <v>7048652766595</v>
      </c>
      <c r="P4215" s="119">
        <f t="shared" si="199"/>
        <v>48</v>
      </c>
      <c r="Q4215" s="119">
        <f t="shared" si="200"/>
        <v>48</v>
      </c>
    </row>
    <row r="4216" spans="1:17" x14ac:dyDescent="0.2">
      <c r="A4216" s="228">
        <v>845070</v>
      </c>
      <c r="B4216" s="228" t="s">
        <v>3036</v>
      </c>
      <c r="C4216" s="228" t="s">
        <v>4204</v>
      </c>
      <c r="D4216" s="228" t="s">
        <v>176</v>
      </c>
      <c r="E4216" s="228" t="s">
        <v>102</v>
      </c>
      <c r="F4216" s="228" t="s">
        <v>85</v>
      </c>
      <c r="G4216" s="228" t="s">
        <v>504</v>
      </c>
      <c r="H4216" s="228">
        <v>2</v>
      </c>
      <c r="I4216" s="228">
        <v>2</v>
      </c>
      <c r="J4216" s="228">
        <v>2</v>
      </c>
      <c r="K4216" s="228">
        <v>2</v>
      </c>
      <c r="L4216" s="231">
        <v>2</v>
      </c>
      <c r="N4216" s="119" t="str">
        <f t="shared" si="198"/>
        <v>845070-SGRME-SM</v>
      </c>
      <c r="O4216" s="122">
        <f>IF(B4216="NET","",IF(B4216="","",IFERROR(VLOOKUP(N4216,EAN!$A:$B,2,FALSE),"MANGLER - MÅ OPPDATERE EAN-FANEN")))</f>
        <v>7048652660381</v>
      </c>
      <c r="P4216" s="119">
        <f t="shared" si="199"/>
        <v>2</v>
      </c>
      <c r="Q4216" s="119">
        <f t="shared" si="200"/>
        <v>2</v>
      </c>
    </row>
    <row r="4217" spans="1:17" x14ac:dyDescent="0.2">
      <c r="A4217" s="228">
        <v>845070</v>
      </c>
      <c r="B4217" s="228" t="s">
        <v>3036</v>
      </c>
      <c r="C4217" s="228" t="s">
        <v>4204</v>
      </c>
      <c r="D4217" s="228" t="s">
        <v>177</v>
      </c>
      <c r="E4217" s="228" t="s">
        <v>102</v>
      </c>
      <c r="F4217" s="228" t="s">
        <v>86</v>
      </c>
      <c r="G4217" s="228" t="s">
        <v>504</v>
      </c>
      <c r="H4217" s="228">
        <v>0</v>
      </c>
      <c r="I4217" s="228">
        <v>0</v>
      </c>
      <c r="J4217" s="228">
        <v>0</v>
      </c>
      <c r="K4217" s="228">
        <v>0</v>
      </c>
      <c r="L4217" s="231">
        <v>0</v>
      </c>
      <c r="N4217" s="119" t="str">
        <f t="shared" ref="N4217:N4280" si="201">CONCATENATE(A4217,"-",D4217)</f>
        <v>845070-SGRME-ML</v>
      </c>
      <c r="O4217" s="122">
        <f>IF(B4217="NET","",IF(B4217="","",IFERROR(VLOOKUP(N4217,EAN!$A:$B,2,FALSE),"MANGLER - MÅ OPPDATERE EAN-FANEN")))</f>
        <v>7048652660374</v>
      </c>
      <c r="P4217" s="119">
        <f t="shared" ref="P4217:P4280" si="202">H4217</f>
        <v>0</v>
      </c>
      <c r="Q4217" s="119">
        <f t="shared" ref="Q4217:Q4280" si="203">L4217</f>
        <v>0</v>
      </c>
    </row>
    <row r="4218" spans="1:17" x14ac:dyDescent="0.2">
      <c r="A4218" s="228">
        <v>845070</v>
      </c>
      <c r="B4218" s="228" t="s">
        <v>3036</v>
      </c>
      <c r="C4218" s="228" t="s">
        <v>4204</v>
      </c>
      <c r="D4218" s="228" t="s">
        <v>521</v>
      </c>
      <c r="E4218" s="228" t="s">
        <v>102</v>
      </c>
      <c r="F4218" s="228" t="s">
        <v>87</v>
      </c>
      <c r="G4218" s="228" t="s">
        <v>504</v>
      </c>
      <c r="H4218" s="228">
        <v>0</v>
      </c>
      <c r="I4218" s="228">
        <v>0</v>
      </c>
      <c r="J4218" s="228">
        <v>0</v>
      </c>
      <c r="K4218" s="228">
        <v>0</v>
      </c>
      <c r="L4218" s="231">
        <v>0</v>
      </c>
      <c r="N4218" s="119" t="str">
        <f t="shared" si="201"/>
        <v>845070-SGRME-LXL</v>
      </c>
      <c r="O4218" s="122">
        <f>IF(B4218="NET","",IF(B4218="","",IFERROR(VLOOKUP(N4218,EAN!$A:$B,2,FALSE),"MANGLER - MÅ OPPDATERE EAN-FANEN")))</f>
        <v>7048652660367</v>
      </c>
      <c r="P4218" s="119">
        <f t="shared" si="202"/>
        <v>0</v>
      </c>
      <c r="Q4218" s="119">
        <f t="shared" si="203"/>
        <v>0</v>
      </c>
    </row>
    <row r="4219" spans="1:17" x14ac:dyDescent="0.2">
      <c r="A4219" s="228">
        <v>845070</v>
      </c>
      <c r="B4219" s="228" t="s">
        <v>3036</v>
      </c>
      <c r="C4219" s="228" t="s">
        <v>4204</v>
      </c>
      <c r="D4219" s="228" t="s">
        <v>3986</v>
      </c>
      <c r="E4219" s="228" t="s">
        <v>3964</v>
      </c>
      <c r="F4219" s="228" t="s">
        <v>85</v>
      </c>
      <c r="G4219" s="228" t="s">
        <v>128</v>
      </c>
      <c r="H4219" s="228">
        <v>0</v>
      </c>
      <c r="I4219" s="228">
        <v>0</v>
      </c>
      <c r="J4219" s="228">
        <v>0</v>
      </c>
      <c r="K4219" s="228">
        <v>0</v>
      </c>
      <c r="L4219" s="231">
        <v>0</v>
      </c>
      <c r="N4219" s="119" t="str">
        <f t="shared" si="201"/>
        <v>845070-WOLND-SM</v>
      </c>
      <c r="O4219" s="122" t="str">
        <f>IF(B4219="NET","",IF(B4219="","",IFERROR(VLOOKUP(N4219,EAN!$A:$B,2,FALSE),"MANGLER - MÅ OPPDATERE EAN-FANEN")))</f>
        <v>MANGLER - MÅ OPPDATERE EAN-FANEN</v>
      </c>
      <c r="P4219" s="119">
        <f t="shared" si="202"/>
        <v>0</v>
      </c>
      <c r="Q4219" s="119">
        <f t="shared" si="203"/>
        <v>0</v>
      </c>
    </row>
    <row r="4220" spans="1:17" x14ac:dyDescent="0.2">
      <c r="A4220" s="228">
        <v>845070</v>
      </c>
      <c r="B4220" s="228" t="s">
        <v>3036</v>
      </c>
      <c r="C4220" s="228" t="s">
        <v>4204</v>
      </c>
      <c r="D4220" s="228" t="s">
        <v>3987</v>
      </c>
      <c r="E4220" s="228" t="s">
        <v>3964</v>
      </c>
      <c r="F4220" s="228" t="s">
        <v>86</v>
      </c>
      <c r="G4220" s="228" t="s">
        <v>128</v>
      </c>
      <c r="H4220" s="228">
        <v>0</v>
      </c>
      <c r="I4220" s="228">
        <v>0</v>
      </c>
      <c r="J4220" s="228">
        <v>0</v>
      </c>
      <c r="K4220" s="228">
        <v>0</v>
      </c>
      <c r="L4220" s="231">
        <v>0</v>
      </c>
      <c r="N4220" s="119" t="str">
        <f t="shared" si="201"/>
        <v>845070-WOLND-ML</v>
      </c>
      <c r="O4220" s="122" t="str">
        <f>IF(B4220="NET","",IF(B4220="","",IFERROR(VLOOKUP(N4220,EAN!$A:$B,2,FALSE),"MANGLER - MÅ OPPDATERE EAN-FANEN")))</f>
        <v>MANGLER - MÅ OPPDATERE EAN-FANEN</v>
      </c>
      <c r="P4220" s="119">
        <f t="shared" si="202"/>
        <v>0</v>
      </c>
      <c r="Q4220" s="119">
        <f t="shared" si="203"/>
        <v>0</v>
      </c>
    </row>
    <row r="4221" spans="1:17" x14ac:dyDescent="0.2">
      <c r="A4221" s="228">
        <v>845070</v>
      </c>
      <c r="B4221" s="228" t="s">
        <v>3036</v>
      </c>
      <c r="C4221" s="228" t="s">
        <v>4204</v>
      </c>
      <c r="D4221" s="228" t="s">
        <v>3988</v>
      </c>
      <c r="E4221" s="228" t="s">
        <v>3964</v>
      </c>
      <c r="F4221" s="228" t="s">
        <v>87</v>
      </c>
      <c r="G4221" s="228" t="s">
        <v>128</v>
      </c>
      <c r="H4221" s="228">
        <v>0</v>
      </c>
      <c r="I4221" s="228">
        <v>0</v>
      </c>
      <c r="J4221" s="228">
        <v>0</v>
      </c>
      <c r="K4221" s="228">
        <v>0</v>
      </c>
      <c r="L4221" s="231">
        <v>0</v>
      </c>
      <c r="N4221" s="119" t="str">
        <f t="shared" si="201"/>
        <v>845070-WOLND-LXL</v>
      </c>
      <c r="O4221" s="122" t="str">
        <f>IF(B4221="NET","",IF(B4221="","",IFERROR(VLOOKUP(N4221,EAN!$A:$B,2,FALSE),"MANGLER - MÅ OPPDATERE EAN-FANEN")))</f>
        <v>MANGLER - MÅ OPPDATERE EAN-FANEN</v>
      </c>
      <c r="P4221" s="119">
        <f t="shared" si="202"/>
        <v>0</v>
      </c>
      <c r="Q4221" s="119">
        <f t="shared" si="203"/>
        <v>0</v>
      </c>
    </row>
    <row r="4222" spans="1:17" x14ac:dyDescent="0.2">
      <c r="A4222" s="229">
        <v>845073</v>
      </c>
      <c r="B4222" s="228" t="s">
        <v>248</v>
      </c>
      <c r="C4222" s="228"/>
      <c r="D4222" s="228"/>
      <c r="E4222" s="228"/>
      <c r="F4222" s="228"/>
      <c r="G4222" s="228"/>
      <c r="H4222" s="229">
        <v>202226</v>
      </c>
      <c r="I4222" s="229">
        <v>202227</v>
      </c>
      <c r="J4222" s="229">
        <v>202228</v>
      </c>
      <c r="K4222" s="229">
        <v>202229</v>
      </c>
      <c r="L4222" s="232">
        <v>202234</v>
      </c>
      <c r="N4222" s="119" t="str">
        <f t="shared" si="201"/>
        <v>845073-</v>
      </c>
      <c r="O4222" s="122" t="str">
        <f>IF(B4222="NET","",IF(B4222="","",IFERROR(VLOOKUP(N4222,EAN!$A:$B,2,FALSE),"MANGLER - MÅ OPPDATERE EAN-FANEN")))</f>
        <v/>
      </c>
      <c r="P4222" s="119">
        <f t="shared" si="202"/>
        <v>202226</v>
      </c>
      <c r="Q4222" s="119">
        <f t="shared" si="203"/>
        <v>202234</v>
      </c>
    </row>
    <row r="4223" spans="1:17" x14ac:dyDescent="0.2">
      <c r="A4223" s="228">
        <v>845073</v>
      </c>
      <c r="B4223" s="228" t="s">
        <v>3037</v>
      </c>
      <c r="C4223" s="228" t="s">
        <v>4204</v>
      </c>
      <c r="D4223" s="228" t="s">
        <v>2348</v>
      </c>
      <c r="E4223" s="228" t="s">
        <v>3082</v>
      </c>
      <c r="F4223" s="228" t="s">
        <v>85</v>
      </c>
      <c r="G4223" s="228" t="s">
        <v>504</v>
      </c>
      <c r="H4223" s="228">
        <v>48</v>
      </c>
      <c r="I4223" s="228">
        <v>48</v>
      </c>
      <c r="J4223" s="228">
        <v>48</v>
      </c>
      <c r="K4223" s="228">
        <v>48</v>
      </c>
      <c r="L4223" s="231">
        <v>111</v>
      </c>
      <c r="N4223" s="119" t="str">
        <f t="shared" si="201"/>
        <v>845073-BWHNC-SM</v>
      </c>
      <c r="O4223" s="122">
        <f>IF(B4223="NET","",IF(B4223="","",IFERROR(VLOOKUP(N4223,EAN!$A:$B,2,FALSE),"MANGLER - MÅ OPPDATERE EAN-FANEN")))</f>
        <v>7048652766632</v>
      </c>
      <c r="P4223" s="119">
        <f t="shared" si="202"/>
        <v>48</v>
      </c>
      <c r="Q4223" s="119">
        <f t="shared" si="203"/>
        <v>111</v>
      </c>
    </row>
    <row r="4224" spans="1:17" x14ac:dyDescent="0.2">
      <c r="A4224" s="228">
        <v>845073</v>
      </c>
      <c r="B4224" s="228" t="s">
        <v>3037</v>
      </c>
      <c r="C4224" s="228" t="s">
        <v>4204</v>
      </c>
      <c r="D4224" s="228" t="s">
        <v>2349</v>
      </c>
      <c r="E4224" s="228" t="s">
        <v>3082</v>
      </c>
      <c r="F4224" s="228" t="s">
        <v>86</v>
      </c>
      <c r="G4224" s="228" t="s">
        <v>504</v>
      </c>
      <c r="H4224" s="228">
        <v>52</v>
      </c>
      <c r="I4224" s="228">
        <v>52</v>
      </c>
      <c r="J4224" s="228">
        <v>52</v>
      </c>
      <c r="K4224" s="228">
        <v>52</v>
      </c>
      <c r="L4224" s="231">
        <v>115</v>
      </c>
      <c r="N4224" s="119" t="str">
        <f t="shared" si="201"/>
        <v>845073-BWHNC-ML</v>
      </c>
      <c r="O4224" s="122">
        <f>IF(B4224="NET","",IF(B4224="","",IFERROR(VLOOKUP(N4224,EAN!$A:$B,2,FALSE),"MANGLER - MÅ OPPDATERE EAN-FANEN")))</f>
        <v>7048652766625</v>
      </c>
      <c r="P4224" s="119">
        <f t="shared" si="202"/>
        <v>52</v>
      </c>
      <c r="Q4224" s="119">
        <f t="shared" si="203"/>
        <v>115</v>
      </c>
    </row>
    <row r="4225" spans="1:17" x14ac:dyDescent="0.2">
      <c r="A4225" s="228">
        <v>845073</v>
      </c>
      <c r="B4225" s="228" t="s">
        <v>3037</v>
      </c>
      <c r="C4225" s="228" t="s">
        <v>4204</v>
      </c>
      <c r="D4225" s="228" t="s">
        <v>922</v>
      </c>
      <c r="E4225" s="228" t="s">
        <v>2201</v>
      </c>
      <c r="F4225" s="228" t="s">
        <v>85</v>
      </c>
      <c r="G4225" s="228" t="s">
        <v>504</v>
      </c>
      <c r="H4225" s="228">
        <v>0</v>
      </c>
      <c r="I4225" s="228">
        <v>0</v>
      </c>
      <c r="J4225" s="228">
        <v>0</v>
      </c>
      <c r="K4225" s="228">
        <v>0</v>
      </c>
      <c r="L4225" s="231">
        <v>0</v>
      </c>
      <c r="N4225" s="119" t="str">
        <f t="shared" si="201"/>
        <v>845073-CORNC-SM</v>
      </c>
      <c r="O4225" s="122">
        <f>IF(B4225="NET","",IF(B4225="","",IFERROR(VLOOKUP(N4225,EAN!$A:$B,2,FALSE),"MANGLER - MÅ OPPDATERE EAN-FANEN")))</f>
        <v>7048652660404</v>
      </c>
      <c r="P4225" s="119">
        <f t="shared" si="202"/>
        <v>0</v>
      </c>
      <c r="Q4225" s="119">
        <f t="shared" si="203"/>
        <v>0</v>
      </c>
    </row>
    <row r="4226" spans="1:17" x14ac:dyDescent="0.2">
      <c r="A4226" s="228">
        <v>845073</v>
      </c>
      <c r="B4226" s="228" t="s">
        <v>3037</v>
      </c>
      <c r="C4226" s="228" t="s">
        <v>4204</v>
      </c>
      <c r="D4226" s="228" t="s">
        <v>923</v>
      </c>
      <c r="E4226" s="228" t="s">
        <v>2201</v>
      </c>
      <c r="F4226" s="228" t="s">
        <v>86</v>
      </c>
      <c r="G4226" s="228" t="s">
        <v>504</v>
      </c>
      <c r="H4226" s="228">
        <v>0</v>
      </c>
      <c r="I4226" s="228">
        <v>0</v>
      </c>
      <c r="J4226" s="228">
        <v>0</v>
      </c>
      <c r="K4226" s="228">
        <v>0</v>
      </c>
      <c r="L4226" s="231">
        <v>0</v>
      </c>
      <c r="N4226" s="119" t="str">
        <f t="shared" si="201"/>
        <v>845073-CORNC-ML</v>
      </c>
      <c r="O4226" s="122">
        <f>IF(B4226="NET","",IF(B4226="","",IFERROR(VLOOKUP(N4226,EAN!$A:$B,2,FALSE),"MANGLER - MÅ OPPDATERE EAN-FANEN")))</f>
        <v>7048652660398</v>
      </c>
      <c r="P4226" s="119">
        <f t="shared" si="202"/>
        <v>0</v>
      </c>
      <c r="Q4226" s="119">
        <f t="shared" si="203"/>
        <v>0</v>
      </c>
    </row>
    <row r="4227" spans="1:17" x14ac:dyDescent="0.2">
      <c r="A4227" s="228">
        <v>845073</v>
      </c>
      <c r="B4227" s="228" t="s">
        <v>3037</v>
      </c>
      <c r="C4227" s="228" t="s">
        <v>4204</v>
      </c>
      <c r="D4227" s="228" t="s">
        <v>2350</v>
      </c>
      <c r="E4227" s="228" t="s">
        <v>3083</v>
      </c>
      <c r="F4227" s="228" t="s">
        <v>85</v>
      </c>
      <c r="G4227" s="228" t="s">
        <v>504</v>
      </c>
      <c r="H4227" s="228">
        <v>38</v>
      </c>
      <c r="I4227" s="228">
        <v>38</v>
      </c>
      <c r="J4227" s="228">
        <v>38</v>
      </c>
      <c r="K4227" s="228">
        <v>38</v>
      </c>
      <c r="L4227" s="231">
        <v>38</v>
      </c>
      <c r="N4227" s="119" t="str">
        <f t="shared" si="201"/>
        <v>845073-DPUNC-SM</v>
      </c>
      <c r="O4227" s="122">
        <f>IF(B4227="NET","",IF(B4227="","",IFERROR(VLOOKUP(N4227,EAN!$A:$B,2,FALSE),"MANGLER - MÅ OPPDATERE EAN-FANEN")))</f>
        <v>7048652766656</v>
      </c>
      <c r="P4227" s="119">
        <f t="shared" si="202"/>
        <v>38</v>
      </c>
      <c r="Q4227" s="119">
        <f t="shared" si="203"/>
        <v>38</v>
      </c>
    </row>
    <row r="4228" spans="1:17" x14ac:dyDescent="0.2">
      <c r="A4228" s="228">
        <v>845073</v>
      </c>
      <c r="B4228" s="228" t="s">
        <v>3037</v>
      </c>
      <c r="C4228" s="228" t="s">
        <v>4204</v>
      </c>
      <c r="D4228" s="228" t="s">
        <v>2351</v>
      </c>
      <c r="E4228" s="228" t="s">
        <v>3083</v>
      </c>
      <c r="F4228" s="228" t="s">
        <v>86</v>
      </c>
      <c r="G4228" s="228" t="s">
        <v>504</v>
      </c>
      <c r="H4228" s="228">
        <v>66</v>
      </c>
      <c r="I4228" s="228">
        <v>66</v>
      </c>
      <c r="J4228" s="228">
        <v>66</v>
      </c>
      <c r="K4228" s="228">
        <v>66</v>
      </c>
      <c r="L4228" s="231">
        <v>66</v>
      </c>
      <c r="N4228" s="119" t="str">
        <f t="shared" si="201"/>
        <v>845073-DPUNC-ML</v>
      </c>
      <c r="O4228" s="122">
        <f>IF(B4228="NET","",IF(B4228="","",IFERROR(VLOOKUP(N4228,EAN!$A:$B,2,FALSE),"MANGLER - MÅ OPPDATERE EAN-FANEN")))</f>
        <v>7048652766649</v>
      </c>
      <c r="P4228" s="119">
        <f t="shared" si="202"/>
        <v>66</v>
      </c>
      <c r="Q4228" s="119">
        <f t="shared" si="203"/>
        <v>66</v>
      </c>
    </row>
    <row r="4229" spans="1:17" x14ac:dyDescent="0.2">
      <c r="A4229" s="228">
        <v>845073</v>
      </c>
      <c r="B4229" s="228" t="s">
        <v>3037</v>
      </c>
      <c r="C4229" s="228" t="s">
        <v>4204</v>
      </c>
      <c r="D4229" s="228" t="s">
        <v>3973</v>
      </c>
      <c r="E4229" s="228" t="s">
        <v>3959</v>
      </c>
      <c r="F4229" s="228" t="s">
        <v>85</v>
      </c>
      <c r="G4229" s="228" t="s">
        <v>128</v>
      </c>
      <c r="H4229" s="228">
        <v>0</v>
      </c>
      <c r="I4229" s="228">
        <v>0</v>
      </c>
      <c r="J4229" s="228">
        <v>0</v>
      </c>
      <c r="K4229" s="228">
        <v>0</v>
      </c>
      <c r="L4229" s="231">
        <v>0</v>
      </c>
      <c r="N4229" s="119" t="str">
        <f t="shared" si="201"/>
        <v>845073-DUSK-SM</v>
      </c>
      <c r="O4229" s="122" t="str">
        <f>IF(B4229="NET","",IF(B4229="","",IFERROR(VLOOKUP(N4229,EAN!$A:$B,2,FALSE),"MANGLER - MÅ OPPDATERE EAN-FANEN")))</f>
        <v>MANGLER - MÅ OPPDATERE EAN-FANEN</v>
      </c>
      <c r="P4229" s="119">
        <f t="shared" si="202"/>
        <v>0</v>
      </c>
      <c r="Q4229" s="119">
        <f t="shared" si="203"/>
        <v>0</v>
      </c>
    </row>
    <row r="4230" spans="1:17" x14ac:dyDescent="0.2">
      <c r="A4230" s="228">
        <v>845073</v>
      </c>
      <c r="B4230" s="228" t="s">
        <v>3037</v>
      </c>
      <c r="C4230" s="228" t="s">
        <v>4204</v>
      </c>
      <c r="D4230" s="228" t="s">
        <v>3974</v>
      </c>
      <c r="E4230" s="228" t="s">
        <v>3959</v>
      </c>
      <c r="F4230" s="228" t="s">
        <v>86</v>
      </c>
      <c r="G4230" s="228" t="s">
        <v>128</v>
      </c>
      <c r="H4230" s="228">
        <v>0</v>
      </c>
      <c r="I4230" s="228">
        <v>0</v>
      </c>
      <c r="J4230" s="228">
        <v>0</v>
      </c>
      <c r="K4230" s="228">
        <v>0</v>
      </c>
      <c r="L4230" s="231">
        <v>0</v>
      </c>
      <c r="N4230" s="119" t="str">
        <f t="shared" si="201"/>
        <v>845073-DUSK-ML</v>
      </c>
      <c r="O4230" s="122" t="str">
        <f>IF(B4230="NET","",IF(B4230="","",IFERROR(VLOOKUP(N4230,EAN!$A:$B,2,FALSE),"MANGLER - MÅ OPPDATERE EAN-FANEN")))</f>
        <v>MANGLER - MÅ OPPDATERE EAN-FANEN</v>
      </c>
      <c r="P4230" s="119">
        <f t="shared" si="202"/>
        <v>0</v>
      </c>
      <c r="Q4230" s="119">
        <f t="shared" si="203"/>
        <v>0</v>
      </c>
    </row>
    <row r="4231" spans="1:17" x14ac:dyDescent="0.2">
      <c r="A4231" s="228">
        <v>845073</v>
      </c>
      <c r="B4231" s="228" t="s">
        <v>3037</v>
      </c>
      <c r="C4231" s="228" t="s">
        <v>4204</v>
      </c>
      <c r="D4231" s="228" t="s">
        <v>3976</v>
      </c>
      <c r="E4231" s="228" t="s">
        <v>3966</v>
      </c>
      <c r="F4231" s="228" t="s">
        <v>85</v>
      </c>
      <c r="G4231" s="228" t="s">
        <v>128</v>
      </c>
      <c r="H4231" s="228">
        <v>0</v>
      </c>
      <c r="I4231" s="228">
        <v>0</v>
      </c>
      <c r="J4231" s="228">
        <v>0</v>
      </c>
      <c r="K4231" s="228">
        <v>0</v>
      </c>
      <c r="L4231" s="231">
        <v>0</v>
      </c>
      <c r="N4231" s="119" t="str">
        <f t="shared" si="201"/>
        <v>845073-LAVA-SM</v>
      </c>
      <c r="O4231" s="122" t="str">
        <f>IF(B4231="NET","",IF(B4231="","",IFERROR(VLOOKUP(N4231,EAN!$A:$B,2,FALSE),"MANGLER - MÅ OPPDATERE EAN-FANEN")))</f>
        <v>MANGLER - MÅ OPPDATERE EAN-FANEN</v>
      </c>
      <c r="P4231" s="119">
        <f t="shared" si="202"/>
        <v>0</v>
      </c>
      <c r="Q4231" s="119">
        <f t="shared" si="203"/>
        <v>0</v>
      </c>
    </row>
    <row r="4232" spans="1:17" x14ac:dyDescent="0.2">
      <c r="A4232" s="228">
        <v>845073</v>
      </c>
      <c r="B4232" s="228" t="s">
        <v>3037</v>
      </c>
      <c r="C4232" s="228" t="s">
        <v>4204</v>
      </c>
      <c r="D4232" s="228" t="s">
        <v>3977</v>
      </c>
      <c r="E4232" s="228" t="s">
        <v>3966</v>
      </c>
      <c r="F4232" s="228" t="s">
        <v>86</v>
      </c>
      <c r="G4232" s="228" t="s">
        <v>128</v>
      </c>
      <c r="H4232" s="228">
        <v>0</v>
      </c>
      <c r="I4232" s="228">
        <v>0</v>
      </c>
      <c r="J4232" s="228">
        <v>0</v>
      </c>
      <c r="K4232" s="228">
        <v>0</v>
      </c>
      <c r="L4232" s="231">
        <v>0</v>
      </c>
      <c r="N4232" s="119" t="str">
        <f t="shared" si="201"/>
        <v>845073-LAVA-ML</v>
      </c>
      <c r="O4232" s="122" t="str">
        <f>IF(B4232="NET","",IF(B4232="","",IFERROR(VLOOKUP(N4232,EAN!$A:$B,2,FALSE),"MANGLER - MÅ OPPDATERE EAN-FANEN")))</f>
        <v>MANGLER - MÅ OPPDATERE EAN-FANEN</v>
      </c>
      <c r="P4232" s="119">
        <f t="shared" si="202"/>
        <v>0</v>
      </c>
      <c r="Q4232" s="119">
        <f t="shared" si="203"/>
        <v>0</v>
      </c>
    </row>
    <row r="4233" spans="1:17" x14ac:dyDescent="0.2">
      <c r="A4233" s="228">
        <v>845073</v>
      </c>
      <c r="B4233" s="228" t="s">
        <v>3037</v>
      </c>
      <c r="C4233" s="228" t="s">
        <v>4204</v>
      </c>
      <c r="D4233" s="228" t="s">
        <v>924</v>
      </c>
      <c r="E4233" s="228" t="s">
        <v>2202</v>
      </c>
      <c r="F4233" s="228" t="s">
        <v>85</v>
      </c>
      <c r="G4233" s="228" t="s">
        <v>128</v>
      </c>
      <c r="H4233" s="228">
        <v>79</v>
      </c>
      <c r="I4233" s="228">
        <v>79</v>
      </c>
      <c r="J4233" s="228">
        <v>79</v>
      </c>
      <c r="K4233" s="228">
        <v>79</v>
      </c>
      <c r="L4233" s="231">
        <v>174</v>
      </c>
      <c r="N4233" s="119" t="str">
        <f t="shared" si="201"/>
        <v>845073-MBKNC-SM</v>
      </c>
      <c r="O4233" s="122">
        <f>IF(B4233="NET","",IF(B4233="","",IFERROR(VLOOKUP(N4233,EAN!$A:$B,2,FALSE),"MANGLER - MÅ OPPDATERE EAN-FANEN")))</f>
        <v>7048652273154</v>
      </c>
      <c r="P4233" s="119">
        <f t="shared" si="202"/>
        <v>79</v>
      </c>
      <c r="Q4233" s="119">
        <f t="shared" si="203"/>
        <v>174</v>
      </c>
    </row>
    <row r="4234" spans="1:17" x14ac:dyDescent="0.2">
      <c r="A4234" s="228">
        <v>845073</v>
      </c>
      <c r="B4234" s="228" t="s">
        <v>3037</v>
      </c>
      <c r="C4234" s="228" t="s">
        <v>4204</v>
      </c>
      <c r="D4234" s="228" t="s">
        <v>925</v>
      </c>
      <c r="E4234" s="228" t="s">
        <v>2202</v>
      </c>
      <c r="F4234" s="228" t="s">
        <v>86</v>
      </c>
      <c r="G4234" s="228" t="s">
        <v>128</v>
      </c>
      <c r="H4234" s="228">
        <v>132</v>
      </c>
      <c r="I4234" s="228">
        <v>132</v>
      </c>
      <c r="J4234" s="228">
        <v>132</v>
      </c>
      <c r="K4234" s="228">
        <v>132</v>
      </c>
      <c r="L4234" s="231">
        <v>355</v>
      </c>
      <c r="N4234" s="119" t="str">
        <f t="shared" si="201"/>
        <v>845073-MBKNC-ML</v>
      </c>
      <c r="O4234" s="122">
        <f>IF(B4234="NET","",IF(B4234="","",IFERROR(VLOOKUP(N4234,EAN!$A:$B,2,FALSE),"MANGLER - MÅ OPPDATERE EAN-FANEN")))</f>
        <v>7048652273147</v>
      </c>
      <c r="P4234" s="119">
        <f t="shared" si="202"/>
        <v>132</v>
      </c>
      <c r="Q4234" s="119">
        <f t="shared" si="203"/>
        <v>355</v>
      </c>
    </row>
    <row r="4235" spans="1:17" x14ac:dyDescent="0.2">
      <c r="A4235" s="228">
        <v>845073</v>
      </c>
      <c r="B4235" s="228" t="s">
        <v>3037</v>
      </c>
      <c r="C4235" s="228" t="s">
        <v>4204</v>
      </c>
      <c r="D4235" s="228" t="s">
        <v>2352</v>
      </c>
      <c r="E4235" s="228" t="s">
        <v>3084</v>
      </c>
      <c r="F4235" s="228" t="s">
        <v>85</v>
      </c>
      <c r="G4235" s="228" t="s">
        <v>504</v>
      </c>
      <c r="H4235" s="228">
        <v>62</v>
      </c>
      <c r="I4235" s="228">
        <v>62</v>
      </c>
      <c r="J4235" s="228">
        <v>62</v>
      </c>
      <c r="K4235" s="228">
        <v>62</v>
      </c>
      <c r="L4235" s="231">
        <v>62</v>
      </c>
      <c r="N4235" s="119" t="str">
        <f t="shared" si="201"/>
        <v>845073-MFLNC-SM</v>
      </c>
      <c r="O4235" s="122">
        <f>IF(B4235="NET","",IF(B4235="","",IFERROR(VLOOKUP(N4235,EAN!$A:$B,2,FALSE),"MANGLER - MÅ OPPDATERE EAN-FANEN")))</f>
        <v>7048652766670</v>
      </c>
      <c r="P4235" s="119">
        <f t="shared" si="202"/>
        <v>62</v>
      </c>
      <c r="Q4235" s="119">
        <f t="shared" si="203"/>
        <v>62</v>
      </c>
    </row>
    <row r="4236" spans="1:17" x14ac:dyDescent="0.2">
      <c r="A4236" s="228">
        <v>845073</v>
      </c>
      <c r="B4236" s="228" t="s">
        <v>3037</v>
      </c>
      <c r="C4236" s="228" t="s">
        <v>4204</v>
      </c>
      <c r="D4236" s="228" t="s">
        <v>2353</v>
      </c>
      <c r="E4236" s="228" t="s">
        <v>3084</v>
      </c>
      <c r="F4236" s="228" t="s">
        <v>86</v>
      </c>
      <c r="G4236" s="228" t="s">
        <v>504</v>
      </c>
      <c r="H4236" s="228">
        <v>86</v>
      </c>
      <c r="I4236" s="228">
        <v>86</v>
      </c>
      <c r="J4236" s="228">
        <v>86</v>
      </c>
      <c r="K4236" s="228">
        <v>86</v>
      </c>
      <c r="L4236" s="231">
        <v>86</v>
      </c>
      <c r="N4236" s="119" t="str">
        <f t="shared" si="201"/>
        <v>845073-MFLNC-ML</v>
      </c>
      <c r="O4236" s="122">
        <f>IF(B4236="NET","",IF(B4236="","",IFERROR(VLOOKUP(N4236,EAN!$A:$B,2,FALSE),"MANGLER - MÅ OPPDATERE EAN-FANEN")))</f>
        <v>7048652766663</v>
      </c>
      <c r="P4236" s="119">
        <f t="shared" si="202"/>
        <v>86</v>
      </c>
      <c r="Q4236" s="119">
        <f t="shared" si="203"/>
        <v>86</v>
      </c>
    </row>
    <row r="4237" spans="1:17" x14ac:dyDescent="0.2">
      <c r="A4237" s="228">
        <v>845073</v>
      </c>
      <c r="B4237" s="228" t="s">
        <v>3037</v>
      </c>
      <c r="C4237" s="228" t="s">
        <v>4204</v>
      </c>
      <c r="D4237" s="228" t="s">
        <v>926</v>
      </c>
      <c r="E4237" s="228" t="s">
        <v>2203</v>
      </c>
      <c r="F4237" s="228" t="s">
        <v>85</v>
      </c>
      <c r="G4237" s="228" t="s">
        <v>504</v>
      </c>
      <c r="H4237" s="228">
        <v>0</v>
      </c>
      <c r="I4237" s="228">
        <v>0</v>
      </c>
      <c r="J4237" s="228">
        <v>0</v>
      </c>
      <c r="K4237" s="228">
        <v>0</v>
      </c>
      <c r="L4237" s="231">
        <v>0</v>
      </c>
      <c r="N4237" s="119" t="str">
        <f t="shared" si="201"/>
        <v>845073-NGRNC-SM</v>
      </c>
      <c r="O4237" s="122">
        <f>IF(B4237="NET","",IF(B4237="","",IFERROR(VLOOKUP(N4237,EAN!$A:$B,2,FALSE),"MANGLER - MÅ OPPDATERE EAN-FANEN")))</f>
        <v>7048652660428</v>
      </c>
      <c r="P4237" s="119">
        <f t="shared" si="202"/>
        <v>0</v>
      </c>
      <c r="Q4237" s="119">
        <f t="shared" si="203"/>
        <v>0</v>
      </c>
    </row>
    <row r="4238" spans="1:17" x14ac:dyDescent="0.2">
      <c r="A4238" s="228">
        <v>845073</v>
      </c>
      <c r="B4238" s="228" t="s">
        <v>3037</v>
      </c>
      <c r="C4238" s="228" t="s">
        <v>4204</v>
      </c>
      <c r="D4238" s="228" t="s">
        <v>927</v>
      </c>
      <c r="E4238" s="228" t="s">
        <v>2203</v>
      </c>
      <c r="F4238" s="228" t="s">
        <v>86</v>
      </c>
      <c r="G4238" s="228" t="s">
        <v>504</v>
      </c>
      <c r="H4238" s="228">
        <v>0</v>
      </c>
      <c r="I4238" s="228">
        <v>0</v>
      </c>
      <c r="J4238" s="228">
        <v>0</v>
      </c>
      <c r="K4238" s="228">
        <v>0</v>
      </c>
      <c r="L4238" s="231">
        <v>0</v>
      </c>
      <c r="N4238" s="119" t="str">
        <f t="shared" si="201"/>
        <v>845073-NGRNC-ML</v>
      </c>
      <c r="O4238" s="122">
        <f>IF(B4238="NET","",IF(B4238="","",IFERROR(VLOOKUP(N4238,EAN!$A:$B,2,FALSE),"MANGLER - MÅ OPPDATERE EAN-FANEN")))</f>
        <v>7048652660411</v>
      </c>
      <c r="P4238" s="119">
        <f t="shared" si="202"/>
        <v>0</v>
      </c>
      <c r="Q4238" s="119">
        <f t="shared" si="203"/>
        <v>0</v>
      </c>
    </row>
    <row r="4239" spans="1:17" x14ac:dyDescent="0.2">
      <c r="A4239" s="228">
        <v>845073</v>
      </c>
      <c r="B4239" s="228" t="s">
        <v>3037</v>
      </c>
      <c r="C4239" s="228" t="s">
        <v>4204</v>
      </c>
      <c r="D4239" s="228" t="s">
        <v>928</v>
      </c>
      <c r="E4239" s="228" t="s">
        <v>2204</v>
      </c>
      <c r="F4239" s="228" t="s">
        <v>85</v>
      </c>
      <c r="G4239" s="228" t="s">
        <v>504</v>
      </c>
      <c r="H4239" s="228">
        <v>0</v>
      </c>
      <c r="I4239" s="228">
        <v>0</v>
      </c>
      <c r="J4239" s="228">
        <v>0</v>
      </c>
      <c r="K4239" s="228">
        <v>0</v>
      </c>
      <c r="L4239" s="231">
        <v>0</v>
      </c>
      <c r="N4239" s="119" t="str">
        <f t="shared" si="201"/>
        <v>845073-RBNCN-SM</v>
      </c>
      <c r="O4239" s="122">
        <f>IF(B4239="NET","",IF(B4239="","",IFERROR(VLOOKUP(N4239,EAN!$A:$B,2,FALSE),"MANGLER - MÅ OPPDATERE EAN-FANEN")))</f>
        <v>7048652273185</v>
      </c>
      <c r="P4239" s="119">
        <f t="shared" si="202"/>
        <v>0</v>
      </c>
      <c r="Q4239" s="119">
        <f t="shared" si="203"/>
        <v>0</v>
      </c>
    </row>
    <row r="4240" spans="1:17" x14ac:dyDescent="0.2">
      <c r="A4240" s="228">
        <v>845073</v>
      </c>
      <c r="B4240" s="228" t="s">
        <v>3037</v>
      </c>
      <c r="C4240" s="228" t="s">
        <v>4204</v>
      </c>
      <c r="D4240" s="228" t="s">
        <v>929</v>
      </c>
      <c r="E4240" s="228" t="s">
        <v>2204</v>
      </c>
      <c r="F4240" s="228" t="s">
        <v>86</v>
      </c>
      <c r="G4240" s="228" t="s">
        <v>504</v>
      </c>
      <c r="H4240" s="228">
        <v>0</v>
      </c>
      <c r="I4240" s="228">
        <v>0</v>
      </c>
      <c r="J4240" s="228">
        <v>0</v>
      </c>
      <c r="K4240" s="228">
        <v>0</v>
      </c>
      <c r="L4240" s="231">
        <v>0</v>
      </c>
      <c r="N4240" s="119" t="str">
        <f t="shared" si="201"/>
        <v>845073-RBNCN-ML</v>
      </c>
      <c r="O4240" s="122">
        <f>IF(B4240="NET","",IF(B4240="","",IFERROR(VLOOKUP(N4240,EAN!$A:$B,2,FALSE),"MANGLER - MÅ OPPDATERE EAN-FANEN")))</f>
        <v>7048652273178</v>
      </c>
      <c r="P4240" s="119">
        <f t="shared" si="202"/>
        <v>0</v>
      </c>
      <c r="Q4240" s="119">
        <f t="shared" si="203"/>
        <v>0</v>
      </c>
    </row>
    <row r="4241" spans="1:17" x14ac:dyDescent="0.2">
      <c r="A4241" s="228">
        <v>845073</v>
      </c>
      <c r="B4241" s="228" t="s">
        <v>3037</v>
      </c>
      <c r="C4241" s="228" t="s">
        <v>4204</v>
      </c>
      <c r="D4241" s="228" t="s">
        <v>176</v>
      </c>
      <c r="E4241" s="228" t="s">
        <v>102</v>
      </c>
      <c r="F4241" s="228" t="s">
        <v>85</v>
      </c>
      <c r="G4241" s="228" t="s">
        <v>504</v>
      </c>
      <c r="H4241" s="228">
        <v>0</v>
      </c>
      <c r="I4241" s="228">
        <v>0</v>
      </c>
      <c r="J4241" s="228">
        <v>0</v>
      </c>
      <c r="K4241" s="228">
        <v>0</v>
      </c>
      <c r="L4241" s="231">
        <v>0</v>
      </c>
      <c r="N4241" s="119" t="str">
        <f t="shared" si="201"/>
        <v>845073-SGRME-SM</v>
      </c>
      <c r="O4241" s="122">
        <f>IF(B4241="NET","",IF(B4241="","",IFERROR(VLOOKUP(N4241,EAN!$A:$B,2,FALSE),"MANGLER - MÅ OPPDATERE EAN-FANEN")))</f>
        <v>7048652539748</v>
      </c>
      <c r="P4241" s="119">
        <f t="shared" si="202"/>
        <v>0</v>
      </c>
      <c r="Q4241" s="119">
        <f t="shared" si="203"/>
        <v>0</v>
      </c>
    </row>
    <row r="4242" spans="1:17" x14ac:dyDescent="0.2">
      <c r="A4242" s="228">
        <v>845073</v>
      </c>
      <c r="B4242" s="228" t="s">
        <v>3037</v>
      </c>
      <c r="C4242" s="228" t="s">
        <v>4204</v>
      </c>
      <c r="D4242" s="228" t="s">
        <v>177</v>
      </c>
      <c r="E4242" s="228" t="s">
        <v>102</v>
      </c>
      <c r="F4242" s="228" t="s">
        <v>86</v>
      </c>
      <c r="G4242" s="228" t="s">
        <v>504</v>
      </c>
      <c r="H4242" s="228">
        <v>0</v>
      </c>
      <c r="I4242" s="228">
        <v>0</v>
      </c>
      <c r="J4242" s="228">
        <v>0</v>
      </c>
      <c r="K4242" s="228">
        <v>0</v>
      </c>
      <c r="L4242" s="231">
        <v>0</v>
      </c>
      <c r="N4242" s="119" t="str">
        <f t="shared" si="201"/>
        <v>845073-SGRME-ML</v>
      </c>
      <c r="O4242" s="122">
        <f>IF(B4242="NET","",IF(B4242="","",IFERROR(VLOOKUP(N4242,EAN!$A:$B,2,FALSE),"MANGLER - MÅ OPPDATERE EAN-FANEN")))</f>
        <v>7048652539731</v>
      </c>
      <c r="P4242" s="119">
        <f t="shared" si="202"/>
        <v>0</v>
      </c>
      <c r="Q4242" s="119">
        <f t="shared" si="203"/>
        <v>0</v>
      </c>
    </row>
    <row r="4243" spans="1:17" x14ac:dyDescent="0.2">
      <c r="A4243" s="228">
        <v>845073</v>
      </c>
      <c r="B4243" s="228" t="s">
        <v>3037</v>
      </c>
      <c r="C4243" s="228" t="s">
        <v>4204</v>
      </c>
      <c r="D4243" s="228" t="s">
        <v>3986</v>
      </c>
      <c r="E4243" s="228" t="s">
        <v>3964</v>
      </c>
      <c r="F4243" s="228" t="s">
        <v>85</v>
      </c>
      <c r="G4243" s="228" t="s">
        <v>128</v>
      </c>
      <c r="H4243" s="228">
        <v>0</v>
      </c>
      <c r="I4243" s="228">
        <v>0</v>
      </c>
      <c r="J4243" s="228">
        <v>0</v>
      </c>
      <c r="K4243" s="228">
        <v>0</v>
      </c>
      <c r="L4243" s="231">
        <v>0</v>
      </c>
      <c r="N4243" s="119" t="str">
        <f t="shared" si="201"/>
        <v>845073-WOLND-SM</v>
      </c>
      <c r="O4243" s="122" t="str">
        <f>IF(B4243="NET","",IF(B4243="","",IFERROR(VLOOKUP(N4243,EAN!$A:$B,2,FALSE),"MANGLER - MÅ OPPDATERE EAN-FANEN")))</f>
        <v>MANGLER - MÅ OPPDATERE EAN-FANEN</v>
      </c>
      <c r="P4243" s="119">
        <f t="shared" si="202"/>
        <v>0</v>
      </c>
      <c r="Q4243" s="119">
        <f t="shared" si="203"/>
        <v>0</v>
      </c>
    </row>
    <row r="4244" spans="1:17" x14ac:dyDescent="0.2">
      <c r="A4244" s="228">
        <v>845073</v>
      </c>
      <c r="B4244" s="228" t="s">
        <v>3037</v>
      </c>
      <c r="C4244" s="228" t="s">
        <v>4204</v>
      </c>
      <c r="D4244" s="228" t="s">
        <v>3987</v>
      </c>
      <c r="E4244" s="228" t="s">
        <v>3964</v>
      </c>
      <c r="F4244" s="228" t="s">
        <v>86</v>
      </c>
      <c r="G4244" s="228" t="s">
        <v>128</v>
      </c>
      <c r="H4244" s="228">
        <v>0</v>
      </c>
      <c r="I4244" s="228">
        <v>0</v>
      </c>
      <c r="J4244" s="228">
        <v>0</v>
      </c>
      <c r="K4244" s="228">
        <v>0</v>
      </c>
      <c r="L4244" s="231">
        <v>0</v>
      </c>
      <c r="N4244" s="119" t="str">
        <f t="shared" si="201"/>
        <v>845073-WOLND-ML</v>
      </c>
      <c r="O4244" s="122" t="str">
        <f>IF(B4244="NET","",IF(B4244="","",IFERROR(VLOOKUP(N4244,EAN!$A:$B,2,FALSE),"MANGLER - MÅ OPPDATERE EAN-FANEN")))</f>
        <v>MANGLER - MÅ OPPDATERE EAN-FANEN</v>
      </c>
      <c r="P4244" s="119">
        <f t="shared" si="202"/>
        <v>0</v>
      </c>
      <c r="Q4244" s="119">
        <f t="shared" si="203"/>
        <v>0</v>
      </c>
    </row>
    <row r="4245" spans="1:17" x14ac:dyDescent="0.2">
      <c r="A4245" s="229">
        <v>845074</v>
      </c>
      <c r="B4245" s="228" t="s">
        <v>248</v>
      </c>
      <c r="C4245" s="228"/>
      <c r="D4245" s="228"/>
      <c r="E4245" s="228"/>
      <c r="F4245" s="228"/>
      <c r="G4245" s="228"/>
      <c r="H4245" s="229">
        <v>202226</v>
      </c>
      <c r="I4245" s="229">
        <v>202227</v>
      </c>
      <c r="J4245" s="229">
        <v>202228</v>
      </c>
      <c r="K4245" s="229">
        <v>202229</v>
      </c>
      <c r="L4245" s="232">
        <v>202234</v>
      </c>
      <c r="N4245" s="119" t="str">
        <f t="shared" si="201"/>
        <v>845074-</v>
      </c>
      <c r="O4245" s="122" t="str">
        <f>IF(B4245="NET","",IF(B4245="","",IFERROR(VLOOKUP(N4245,EAN!$A:$B,2,FALSE),"MANGLER - MÅ OPPDATERE EAN-FANEN")))</f>
        <v/>
      </c>
      <c r="P4245" s="119">
        <f t="shared" si="202"/>
        <v>202226</v>
      </c>
      <c r="Q4245" s="119">
        <f t="shared" si="203"/>
        <v>202234</v>
      </c>
    </row>
    <row r="4246" spans="1:17" x14ac:dyDescent="0.2">
      <c r="A4246" s="228">
        <v>845074</v>
      </c>
      <c r="B4246" s="228" t="s">
        <v>4449</v>
      </c>
      <c r="C4246" s="228" t="s">
        <v>4204</v>
      </c>
      <c r="D4246" s="228" t="s">
        <v>4119</v>
      </c>
      <c r="E4246" s="228" t="s">
        <v>3957</v>
      </c>
      <c r="F4246" s="228" t="s">
        <v>88</v>
      </c>
      <c r="G4246" s="228" t="s">
        <v>128</v>
      </c>
      <c r="H4246" s="228">
        <v>0</v>
      </c>
      <c r="I4246" s="228">
        <v>0</v>
      </c>
      <c r="J4246" s="228">
        <v>0</v>
      </c>
      <c r="K4246" s="228">
        <v>0</v>
      </c>
      <c r="L4246" s="231">
        <v>0</v>
      </c>
      <c r="N4246" s="119" t="str">
        <f t="shared" si="201"/>
        <v>845074-DALIM-XSS</v>
      </c>
      <c r="O4246" s="122" t="str">
        <f>IF(B4246="NET","",IF(B4246="","",IFERROR(VLOOKUP(N4246,EAN!$A:$B,2,FALSE),"MANGLER - MÅ OPPDATERE EAN-FANEN")))</f>
        <v>MANGLER - MÅ OPPDATERE EAN-FANEN</v>
      </c>
      <c r="P4246" s="119">
        <f t="shared" si="202"/>
        <v>0</v>
      </c>
      <c r="Q4246" s="119">
        <f t="shared" si="203"/>
        <v>0</v>
      </c>
    </row>
    <row r="4247" spans="1:17" x14ac:dyDescent="0.2">
      <c r="A4247" s="228">
        <v>845074</v>
      </c>
      <c r="B4247" s="228" t="s">
        <v>4449</v>
      </c>
      <c r="C4247" s="228" t="s">
        <v>4204</v>
      </c>
      <c r="D4247" s="228" t="s">
        <v>4120</v>
      </c>
      <c r="E4247" s="228" t="s">
        <v>3957</v>
      </c>
      <c r="F4247" s="228" t="s">
        <v>85</v>
      </c>
      <c r="G4247" s="228" t="s">
        <v>128</v>
      </c>
      <c r="H4247" s="228">
        <v>0</v>
      </c>
      <c r="I4247" s="228">
        <v>0</v>
      </c>
      <c r="J4247" s="228">
        <v>0</v>
      </c>
      <c r="K4247" s="228">
        <v>0</v>
      </c>
      <c r="L4247" s="231">
        <v>0</v>
      </c>
      <c r="N4247" s="119" t="str">
        <f t="shared" si="201"/>
        <v>845074-DALIM-SM</v>
      </c>
      <c r="O4247" s="122" t="str">
        <f>IF(B4247="NET","",IF(B4247="","",IFERROR(VLOOKUP(N4247,EAN!$A:$B,2,FALSE),"MANGLER - MÅ OPPDATERE EAN-FANEN")))</f>
        <v>MANGLER - MÅ OPPDATERE EAN-FANEN</v>
      </c>
      <c r="P4247" s="119">
        <f t="shared" si="202"/>
        <v>0</v>
      </c>
      <c r="Q4247" s="119">
        <f t="shared" si="203"/>
        <v>0</v>
      </c>
    </row>
    <row r="4248" spans="1:17" x14ac:dyDescent="0.2">
      <c r="A4248" s="228">
        <v>845074</v>
      </c>
      <c r="B4248" s="228" t="s">
        <v>4449</v>
      </c>
      <c r="C4248" s="228" t="s">
        <v>4204</v>
      </c>
      <c r="D4248" s="228" t="s">
        <v>2354</v>
      </c>
      <c r="E4248" s="228" t="s">
        <v>3064</v>
      </c>
      <c r="F4248" s="228" t="s">
        <v>88</v>
      </c>
      <c r="G4248" s="228" t="s">
        <v>504</v>
      </c>
      <c r="H4248" s="228">
        <v>28</v>
      </c>
      <c r="I4248" s="228">
        <v>28</v>
      </c>
      <c r="J4248" s="228">
        <v>28</v>
      </c>
      <c r="K4248" s="228">
        <v>28</v>
      </c>
      <c r="L4248" s="231">
        <v>28</v>
      </c>
      <c r="N4248" s="119" t="str">
        <f t="shared" si="201"/>
        <v>845074-GLBLM-XSS</v>
      </c>
      <c r="O4248" s="122">
        <f>IF(B4248="NET","",IF(B4248="","",IFERROR(VLOOKUP(N4248,EAN!$A:$B,2,FALSE),"MANGLER - MÅ OPPDATERE EAN-FANEN")))</f>
        <v>7048652766694</v>
      </c>
      <c r="P4248" s="119">
        <f t="shared" si="202"/>
        <v>28</v>
      </c>
      <c r="Q4248" s="119">
        <f t="shared" si="203"/>
        <v>28</v>
      </c>
    </row>
    <row r="4249" spans="1:17" x14ac:dyDescent="0.2">
      <c r="A4249" s="228">
        <v>845074</v>
      </c>
      <c r="B4249" s="228" t="s">
        <v>4449</v>
      </c>
      <c r="C4249" s="228" t="s">
        <v>4204</v>
      </c>
      <c r="D4249" s="228" t="s">
        <v>2355</v>
      </c>
      <c r="E4249" s="228" t="s">
        <v>3064</v>
      </c>
      <c r="F4249" s="228" t="s">
        <v>85</v>
      </c>
      <c r="G4249" s="228" t="s">
        <v>504</v>
      </c>
      <c r="H4249" s="228">
        <v>40</v>
      </c>
      <c r="I4249" s="228">
        <v>40</v>
      </c>
      <c r="J4249" s="228">
        <v>40</v>
      </c>
      <c r="K4249" s="228">
        <v>40</v>
      </c>
      <c r="L4249" s="231">
        <v>40</v>
      </c>
      <c r="N4249" s="119" t="str">
        <f t="shared" si="201"/>
        <v>845074-GLBLM-SM</v>
      </c>
      <c r="O4249" s="122">
        <f>IF(B4249="NET","",IF(B4249="","",IFERROR(VLOOKUP(N4249,EAN!$A:$B,2,FALSE),"MANGLER - MÅ OPPDATERE EAN-FANEN")))</f>
        <v>7048652766687</v>
      </c>
      <c r="P4249" s="119">
        <f t="shared" si="202"/>
        <v>40</v>
      </c>
      <c r="Q4249" s="119">
        <f t="shared" si="203"/>
        <v>40</v>
      </c>
    </row>
    <row r="4250" spans="1:17" x14ac:dyDescent="0.2">
      <c r="A4250" s="228">
        <v>845074</v>
      </c>
      <c r="B4250" s="228" t="s">
        <v>4449</v>
      </c>
      <c r="C4250" s="228" t="s">
        <v>4204</v>
      </c>
      <c r="D4250" s="228" t="s">
        <v>2356</v>
      </c>
      <c r="E4250" s="228" t="s">
        <v>4351</v>
      </c>
      <c r="F4250" s="228" t="s">
        <v>88</v>
      </c>
      <c r="G4250" s="228" t="s">
        <v>504</v>
      </c>
      <c r="H4250" s="228">
        <v>44</v>
      </c>
      <c r="I4250" s="228">
        <v>44</v>
      </c>
      <c r="J4250" s="228">
        <v>44</v>
      </c>
      <c r="K4250" s="228">
        <v>44</v>
      </c>
      <c r="L4250" s="231">
        <v>44</v>
      </c>
      <c r="N4250" s="119" t="str">
        <f t="shared" si="201"/>
        <v>845074-MFLUO-XSS</v>
      </c>
      <c r="O4250" s="122">
        <f>IF(B4250="NET","",IF(B4250="","",IFERROR(VLOOKUP(N4250,EAN!$A:$B,2,FALSE),"MANGLER - MÅ OPPDATERE EAN-FANEN")))</f>
        <v>7048652766717</v>
      </c>
      <c r="P4250" s="119">
        <f t="shared" si="202"/>
        <v>44</v>
      </c>
      <c r="Q4250" s="119">
        <f t="shared" si="203"/>
        <v>44</v>
      </c>
    </row>
    <row r="4251" spans="1:17" x14ac:dyDescent="0.2">
      <c r="A4251" s="228">
        <v>845074</v>
      </c>
      <c r="B4251" s="228" t="s">
        <v>4449</v>
      </c>
      <c r="C4251" s="228" t="s">
        <v>4204</v>
      </c>
      <c r="D4251" s="228" t="s">
        <v>2357</v>
      </c>
      <c r="E4251" s="228" t="s">
        <v>4351</v>
      </c>
      <c r="F4251" s="228" t="s">
        <v>85</v>
      </c>
      <c r="G4251" s="228" t="s">
        <v>504</v>
      </c>
      <c r="H4251" s="228">
        <v>52</v>
      </c>
      <c r="I4251" s="228">
        <v>52</v>
      </c>
      <c r="J4251" s="228">
        <v>52</v>
      </c>
      <c r="K4251" s="228">
        <v>52</v>
      </c>
      <c r="L4251" s="231">
        <v>52</v>
      </c>
      <c r="N4251" s="119" t="str">
        <f t="shared" si="201"/>
        <v>845074-MFLUO-SM</v>
      </c>
      <c r="O4251" s="122">
        <f>IF(B4251="NET","",IF(B4251="","",IFERROR(VLOOKUP(N4251,EAN!$A:$B,2,FALSE),"MANGLER - MÅ OPPDATERE EAN-FANEN")))</f>
        <v>7048652766700</v>
      </c>
      <c r="P4251" s="119">
        <f t="shared" si="202"/>
        <v>52</v>
      </c>
      <c r="Q4251" s="119">
        <f t="shared" si="203"/>
        <v>52</v>
      </c>
    </row>
    <row r="4252" spans="1:17" x14ac:dyDescent="0.2">
      <c r="A4252" s="228">
        <v>845074</v>
      </c>
      <c r="B4252" s="228" t="s">
        <v>4449</v>
      </c>
      <c r="C4252" s="228" t="s">
        <v>4204</v>
      </c>
      <c r="D4252" s="228" t="s">
        <v>683</v>
      </c>
      <c r="E4252" s="228" t="s">
        <v>518</v>
      </c>
      <c r="F4252" s="228" t="s">
        <v>88</v>
      </c>
      <c r="G4252" s="228" t="s">
        <v>504</v>
      </c>
      <c r="H4252" s="228">
        <v>25</v>
      </c>
      <c r="I4252" s="228">
        <v>25</v>
      </c>
      <c r="J4252" s="228">
        <v>25</v>
      </c>
      <c r="K4252" s="228">
        <v>25</v>
      </c>
      <c r="L4252" s="231">
        <v>25</v>
      </c>
      <c r="N4252" s="119" t="str">
        <f t="shared" si="201"/>
        <v>845074-MNGRY-XSS</v>
      </c>
      <c r="O4252" s="122">
        <f>IF(B4252="NET","",IF(B4252="","",IFERROR(VLOOKUP(N4252,EAN!$A:$B,2,FALSE),"MANGLER - MÅ OPPDATERE EAN-FANEN")))</f>
        <v>7048652766731</v>
      </c>
      <c r="P4252" s="119">
        <f t="shared" si="202"/>
        <v>25</v>
      </c>
      <c r="Q4252" s="119">
        <f t="shared" si="203"/>
        <v>25</v>
      </c>
    </row>
    <row r="4253" spans="1:17" x14ac:dyDescent="0.2">
      <c r="A4253" s="228">
        <v>845074</v>
      </c>
      <c r="B4253" s="228" t="s">
        <v>4449</v>
      </c>
      <c r="C4253" s="228" t="s">
        <v>4204</v>
      </c>
      <c r="D4253" s="228" t="s">
        <v>517</v>
      </c>
      <c r="E4253" s="228" t="s">
        <v>518</v>
      </c>
      <c r="F4253" s="228" t="s">
        <v>85</v>
      </c>
      <c r="G4253" s="228" t="s">
        <v>504</v>
      </c>
      <c r="H4253" s="228">
        <v>29</v>
      </c>
      <c r="I4253" s="228">
        <v>29</v>
      </c>
      <c r="J4253" s="228">
        <v>29</v>
      </c>
      <c r="K4253" s="228">
        <v>29</v>
      </c>
      <c r="L4253" s="231">
        <v>29</v>
      </c>
      <c r="N4253" s="119" t="str">
        <f t="shared" si="201"/>
        <v>845074-MNGRY-SM</v>
      </c>
      <c r="O4253" s="122">
        <f>IF(B4253="NET","",IF(B4253="","",IFERROR(VLOOKUP(N4253,EAN!$A:$B,2,FALSE),"MANGLER - MÅ OPPDATERE EAN-FANEN")))</f>
        <v>7048652766724</v>
      </c>
      <c r="P4253" s="119">
        <f t="shared" si="202"/>
        <v>29</v>
      </c>
      <c r="Q4253" s="119">
        <f t="shared" si="203"/>
        <v>29</v>
      </c>
    </row>
    <row r="4254" spans="1:17" x14ac:dyDescent="0.2">
      <c r="A4254" s="228">
        <v>845074</v>
      </c>
      <c r="B4254" s="228" t="s">
        <v>4449</v>
      </c>
      <c r="C4254" s="228" t="s">
        <v>4204</v>
      </c>
      <c r="D4254" s="228" t="s">
        <v>931</v>
      </c>
      <c r="E4254" s="228" t="s">
        <v>96</v>
      </c>
      <c r="F4254" s="228" t="s">
        <v>88</v>
      </c>
      <c r="G4254" s="228" t="s">
        <v>504</v>
      </c>
      <c r="H4254" s="228">
        <v>0</v>
      </c>
      <c r="I4254" s="228">
        <v>0</v>
      </c>
      <c r="J4254" s="228">
        <v>0</v>
      </c>
      <c r="K4254" s="228">
        <v>0</v>
      </c>
      <c r="L4254" s="231">
        <v>0</v>
      </c>
      <c r="N4254" s="119" t="str">
        <f t="shared" si="201"/>
        <v>845074-MOPRE-XSS</v>
      </c>
      <c r="O4254" s="122">
        <f>IF(B4254="NET","",IF(B4254="","",IFERROR(VLOOKUP(N4254,EAN!$A:$B,2,FALSE),"MANGLER - MÅ OPPDATERE EAN-FANEN")))</f>
        <v>7048652327420</v>
      </c>
      <c r="P4254" s="119">
        <f t="shared" si="202"/>
        <v>0</v>
      </c>
      <c r="Q4254" s="119">
        <f t="shared" si="203"/>
        <v>0</v>
      </c>
    </row>
    <row r="4255" spans="1:17" x14ac:dyDescent="0.2">
      <c r="A4255" s="228">
        <v>845074</v>
      </c>
      <c r="B4255" s="228" t="s">
        <v>4449</v>
      </c>
      <c r="C4255" s="228" t="s">
        <v>4204</v>
      </c>
      <c r="D4255" s="228" t="s">
        <v>178</v>
      </c>
      <c r="E4255" s="228" t="s">
        <v>96</v>
      </c>
      <c r="F4255" s="228" t="s">
        <v>85</v>
      </c>
      <c r="G4255" s="228" t="s">
        <v>504</v>
      </c>
      <c r="H4255" s="228">
        <v>4</v>
      </c>
      <c r="I4255" s="228">
        <v>4</v>
      </c>
      <c r="J4255" s="228">
        <v>4</v>
      </c>
      <c r="K4255" s="228">
        <v>4</v>
      </c>
      <c r="L4255" s="231">
        <v>4</v>
      </c>
      <c r="N4255" s="119" t="str">
        <f t="shared" si="201"/>
        <v>845074-MOPRE-SM</v>
      </c>
      <c r="O4255" s="122">
        <f>IF(B4255="NET","",IF(B4255="","",IFERROR(VLOOKUP(N4255,EAN!$A:$B,2,FALSE),"MANGLER - MÅ OPPDATERE EAN-FANEN")))</f>
        <v>7048652327413</v>
      </c>
      <c r="P4255" s="119">
        <f t="shared" si="202"/>
        <v>4</v>
      </c>
      <c r="Q4255" s="119">
        <f t="shared" si="203"/>
        <v>4</v>
      </c>
    </row>
    <row r="4256" spans="1:17" x14ac:dyDescent="0.2">
      <c r="A4256" s="228">
        <v>845074</v>
      </c>
      <c r="B4256" s="228" t="s">
        <v>4449</v>
      </c>
      <c r="C4256" s="228" t="s">
        <v>4204</v>
      </c>
      <c r="D4256" s="228" t="s">
        <v>932</v>
      </c>
      <c r="E4256" s="228" t="s">
        <v>2206</v>
      </c>
      <c r="F4256" s="228" t="s">
        <v>88</v>
      </c>
      <c r="G4256" s="228" t="s">
        <v>504</v>
      </c>
      <c r="H4256" s="228">
        <v>6</v>
      </c>
      <c r="I4256" s="228">
        <v>6</v>
      </c>
      <c r="J4256" s="228">
        <v>6</v>
      </c>
      <c r="K4256" s="228">
        <v>6</v>
      </c>
      <c r="L4256" s="231">
        <v>6</v>
      </c>
      <c r="N4256" s="119" t="str">
        <f t="shared" si="201"/>
        <v>845074-MRBCO-XSS</v>
      </c>
      <c r="O4256" s="122">
        <f>IF(B4256="NET","",IF(B4256="","",IFERROR(VLOOKUP(N4256,EAN!$A:$B,2,FALSE),"MANGLER - MÅ OPPDATERE EAN-FANEN")))</f>
        <v>7048652327444</v>
      </c>
      <c r="P4256" s="119">
        <f t="shared" si="202"/>
        <v>6</v>
      </c>
      <c r="Q4256" s="119">
        <f t="shared" si="203"/>
        <v>6</v>
      </c>
    </row>
    <row r="4257" spans="1:17" x14ac:dyDescent="0.2">
      <c r="A4257" s="228">
        <v>845074</v>
      </c>
      <c r="B4257" s="228" t="s">
        <v>4449</v>
      </c>
      <c r="C4257" s="228" t="s">
        <v>4204</v>
      </c>
      <c r="D4257" s="228" t="s">
        <v>933</v>
      </c>
      <c r="E4257" s="228" t="s">
        <v>2206</v>
      </c>
      <c r="F4257" s="228" t="s">
        <v>85</v>
      </c>
      <c r="G4257" s="228" t="s">
        <v>504</v>
      </c>
      <c r="H4257" s="228">
        <v>50</v>
      </c>
      <c r="I4257" s="228">
        <v>50</v>
      </c>
      <c r="J4257" s="228">
        <v>50</v>
      </c>
      <c r="K4257" s="228">
        <v>50</v>
      </c>
      <c r="L4257" s="231">
        <v>50</v>
      </c>
      <c r="N4257" s="119" t="str">
        <f t="shared" si="201"/>
        <v>845074-MRBCO-SM</v>
      </c>
      <c r="O4257" s="122">
        <f>IF(B4257="NET","",IF(B4257="","",IFERROR(VLOOKUP(N4257,EAN!$A:$B,2,FALSE),"MANGLER - MÅ OPPDATERE EAN-FANEN")))</f>
        <v>7048652327437</v>
      </c>
      <c r="P4257" s="119">
        <f t="shared" si="202"/>
        <v>50</v>
      </c>
      <c r="Q4257" s="119">
        <f t="shared" si="203"/>
        <v>50</v>
      </c>
    </row>
    <row r="4258" spans="1:17" x14ac:dyDescent="0.2">
      <c r="A4258" s="228">
        <v>845074</v>
      </c>
      <c r="B4258" s="228" t="s">
        <v>4449</v>
      </c>
      <c r="C4258" s="228" t="s">
        <v>4204</v>
      </c>
      <c r="D4258" s="228" t="s">
        <v>4121</v>
      </c>
      <c r="E4258" s="228" t="s">
        <v>3065</v>
      </c>
      <c r="F4258" s="228" t="s">
        <v>88</v>
      </c>
      <c r="G4258" s="228" t="s">
        <v>128</v>
      </c>
      <c r="H4258" s="228">
        <v>0</v>
      </c>
      <c r="I4258" s="228">
        <v>0</v>
      </c>
      <c r="J4258" s="228">
        <v>0</v>
      </c>
      <c r="K4258" s="228">
        <v>0</v>
      </c>
      <c r="L4258" s="231">
        <v>0</v>
      </c>
      <c r="N4258" s="119" t="str">
        <f t="shared" si="201"/>
        <v>845074-SKBLM-XSS</v>
      </c>
      <c r="O4258" s="122" t="str">
        <f>IF(B4258="NET","",IF(B4258="","",IFERROR(VLOOKUP(N4258,EAN!$A:$B,2,FALSE),"MANGLER - MÅ OPPDATERE EAN-FANEN")))</f>
        <v>MANGLER - MÅ OPPDATERE EAN-FANEN</v>
      </c>
      <c r="P4258" s="119">
        <f t="shared" si="202"/>
        <v>0</v>
      </c>
      <c r="Q4258" s="119">
        <f t="shared" si="203"/>
        <v>0</v>
      </c>
    </row>
    <row r="4259" spans="1:17" x14ac:dyDescent="0.2">
      <c r="A4259" s="228">
        <v>845074</v>
      </c>
      <c r="B4259" s="228" t="s">
        <v>4449</v>
      </c>
      <c r="C4259" s="228" t="s">
        <v>4204</v>
      </c>
      <c r="D4259" s="228" t="s">
        <v>4122</v>
      </c>
      <c r="E4259" s="228" t="s">
        <v>3065</v>
      </c>
      <c r="F4259" s="228" t="s">
        <v>85</v>
      </c>
      <c r="G4259" s="228" t="s">
        <v>128</v>
      </c>
      <c r="H4259" s="228">
        <v>0</v>
      </c>
      <c r="I4259" s="228">
        <v>0</v>
      </c>
      <c r="J4259" s="228">
        <v>0</v>
      </c>
      <c r="K4259" s="228">
        <v>0</v>
      </c>
      <c r="L4259" s="231">
        <v>0</v>
      </c>
      <c r="N4259" s="119" t="str">
        <f t="shared" si="201"/>
        <v>845074-SKBLM-SM</v>
      </c>
      <c r="O4259" s="122" t="str">
        <f>IF(B4259="NET","",IF(B4259="","",IFERROR(VLOOKUP(N4259,EAN!$A:$B,2,FALSE),"MANGLER - MÅ OPPDATERE EAN-FANEN")))</f>
        <v>MANGLER - MÅ OPPDATERE EAN-FANEN</v>
      </c>
      <c r="P4259" s="119">
        <f t="shared" si="202"/>
        <v>0</v>
      </c>
      <c r="Q4259" s="119">
        <f t="shared" si="203"/>
        <v>0</v>
      </c>
    </row>
    <row r="4260" spans="1:17" x14ac:dyDescent="0.2">
      <c r="A4260" s="228">
        <v>845074</v>
      </c>
      <c r="B4260" s="228" t="s">
        <v>4449</v>
      </c>
      <c r="C4260" s="228" t="s">
        <v>4204</v>
      </c>
      <c r="D4260" s="228" t="s">
        <v>4123</v>
      </c>
      <c r="E4260" s="228" t="s">
        <v>3964</v>
      </c>
      <c r="F4260" s="228" t="s">
        <v>88</v>
      </c>
      <c r="G4260" s="228" t="s">
        <v>128</v>
      </c>
      <c r="H4260" s="228">
        <v>0</v>
      </c>
      <c r="I4260" s="228">
        <v>0</v>
      </c>
      <c r="J4260" s="228">
        <v>0</v>
      </c>
      <c r="K4260" s="228">
        <v>0</v>
      </c>
      <c r="L4260" s="231">
        <v>0</v>
      </c>
      <c r="N4260" s="119" t="str">
        <f t="shared" si="201"/>
        <v>845074-WOLND-XSS</v>
      </c>
      <c r="O4260" s="122" t="str">
        <f>IF(B4260="NET","",IF(B4260="","",IFERROR(VLOOKUP(N4260,EAN!$A:$B,2,FALSE),"MANGLER - MÅ OPPDATERE EAN-FANEN")))</f>
        <v>MANGLER - MÅ OPPDATERE EAN-FANEN</v>
      </c>
      <c r="P4260" s="119">
        <f t="shared" si="202"/>
        <v>0</v>
      </c>
      <c r="Q4260" s="119">
        <f t="shared" si="203"/>
        <v>0</v>
      </c>
    </row>
    <row r="4261" spans="1:17" x14ac:dyDescent="0.2">
      <c r="A4261" s="228">
        <v>845074</v>
      </c>
      <c r="B4261" s="228" t="s">
        <v>4449</v>
      </c>
      <c r="C4261" s="228" t="s">
        <v>4204</v>
      </c>
      <c r="D4261" s="228" t="s">
        <v>3986</v>
      </c>
      <c r="E4261" s="228" t="s">
        <v>3964</v>
      </c>
      <c r="F4261" s="228" t="s">
        <v>85</v>
      </c>
      <c r="G4261" s="228" t="s">
        <v>128</v>
      </c>
      <c r="H4261" s="228">
        <v>0</v>
      </c>
      <c r="I4261" s="228">
        <v>0</v>
      </c>
      <c r="J4261" s="228">
        <v>0</v>
      </c>
      <c r="K4261" s="228">
        <v>0</v>
      </c>
      <c r="L4261" s="231">
        <v>0</v>
      </c>
      <c r="N4261" s="119" t="str">
        <f t="shared" si="201"/>
        <v>845074-WOLND-SM</v>
      </c>
      <c r="O4261" s="122" t="str">
        <f>IF(B4261="NET","",IF(B4261="","",IFERROR(VLOOKUP(N4261,EAN!$A:$B,2,FALSE),"MANGLER - MÅ OPPDATERE EAN-FANEN")))</f>
        <v>MANGLER - MÅ OPPDATERE EAN-FANEN</v>
      </c>
      <c r="P4261" s="119">
        <f t="shared" si="202"/>
        <v>0</v>
      </c>
      <c r="Q4261" s="119">
        <f t="shared" si="203"/>
        <v>0</v>
      </c>
    </row>
    <row r="4262" spans="1:17" x14ac:dyDescent="0.2">
      <c r="A4262" s="229">
        <v>845075</v>
      </c>
      <c r="B4262" s="228" t="s">
        <v>248</v>
      </c>
      <c r="C4262" s="228"/>
      <c r="D4262" s="228"/>
      <c r="E4262" s="228"/>
      <c r="F4262" s="228"/>
      <c r="G4262" s="228"/>
      <c r="H4262" s="229">
        <v>202226</v>
      </c>
      <c r="I4262" s="229">
        <v>202227</v>
      </c>
      <c r="J4262" s="229">
        <v>202228</v>
      </c>
      <c r="K4262" s="229">
        <v>202229</v>
      </c>
      <c r="L4262" s="232">
        <v>202234</v>
      </c>
      <c r="N4262" s="119" t="str">
        <f t="shared" si="201"/>
        <v>845075-</v>
      </c>
      <c r="O4262" s="122" t="str">
        <f>IF(B4262="NET","",IF(B4262="","",IFERROR(VLOOKUP(N4262,EAN!$A:$B,2,FALSE),"MANGLER - MÅ OPPDATERE EAN-FANEN")))</f>
        <v/>
      </c>
      <c r="P4262" s="119">
        <f t="shared" si="202"/>
        <v>202226</v>
      </c>
      <c r="Q4262" s="119">
        <f t="shared" si="203"/>
        <v>202234</v>
      </c>
    </row>
    <row r="4263" spans="1:17" x14ac:dyDescent="0.2">
      <c r="A4263" s="228">
        <v>845075</v>
      </c>
      <c r="B4263" s="228" t="s">
        <v>2207</v>
      </c>
      <c r="C4263" s="228" t="s">
        <v>4204</v>
      </c>
      <c r="D4263" s="228" t="s">
        <v>2247</v>
      </c>
      <c r="E4263" s="228" t="s">
        <v>4450</v>
      </c>
      <c r="F4263" s="228" t="s">
        <v>7</v>
      </c>
      <c r="G4263" s="228" t="s">
        <v>128</v>
      </c>
      <c r="H4263" s="228">
        <v>68</v>
      </c>
      <c r="I4263" s="228">
        <v>68</v>
      </c>
      <c r="J4263" s="228">
        <v>68</v>
      </c>
      <c r="K4263" s="228">
        <v>68</v>
      </c>
      <c r="L4263" s="231">
        <v>68</v>
      </c>
      <c r="N4263" s="119" t="str">
        <f t="shared" si="201"/>
        <v>845075-BUORE-M</v>
      </c>
      <c r="O4263" s="122">
        <f>IF(B4263="NET","",IF(B4263="","",IFERROR(VLOOKUP(N4263,EAN!$A:$B,2,FALSE),"MANGLER - MÅ OPPDATERE EAN-FANEN")))</f>
        <v>7048652766755</v>
      </c>
      <c r="P4263" s="119">
        <f t="shared" si="202"/>
        <v>68</v>
      </c>
      <c r="Q4263" s="119">
        <f t="shared" si="203"/>
        <v>68</v>
      </c>
    </row>
    <row r="4264" spans="1:17" x14ac:dyDescent="0.2">
      <c r="A4264" s="228">
        <v>845075</v>
      </c>
      <c r="B4264" s="228" t="s">
        <v>2207</v>
      </c>
      <c r="C4264" s="228" t="s">
        <v>4204</v>
      </c>
      <c r="D4264" s="228" t="s">
        <v>2248</v>
      </c>
      <c r="E4264" s="228" t="s">
        <v>4450</v>
      </c>
      <c r="F4264" s="228" t="s">
        <v>67</v>
      </c>
      <c r="G4264" s="228" t="s">
        <v>128</v>
      </c>
      <c r="H4264" s="228">
        <v>24</v>
      </c>
      <c r="I4264" s="228">
        <v>24</v>
      </c>
      <c r="J4264" s="228">
        <v>24</v>
      </c>
      <c r="K4264" s="228">
        <v>24</v>
      </c>
      <c r="L4264" s="231">
        <v>24</v>
      </c>
      <c r="N4264" s="119" t="str">
        <f t="shared" si="201"/>
        <v>845075-BUORE-L</v>
      </c>
      <c r="O4264" s="122">
        <f>IF(B4264="NET","",IF(B4264="","",IFERROR(VLOOKUP(N4264,EAN!$A:$B,2,FALSE),"MANGLER - MÅ OPPDATERE EAN-FANEN")))</f>
        <v>7048652766748</v>
      </c>
      <c r="P4264" s="119">
        <f t="shared" si="202"/>
        <v>24</v>
      </c>
      <c r="Q4264" s="119">
        <f t="shared" si="203"/>
        <v>24</v>
      </c>
    </row>
    <row r="4265" spans="1:17" x14ac:dyDescent="0.2">
      <c r="A4265" s="228">
        <v>845075</v>
      </c>
      <c r="B4265" s="228" t="s">
        <v>2207</v>
      </c>
      <c r="C4265" s="228" t="s">
        <v>4204</v>
      </c>
      <c r="D4265" s="228" t="s">
        <v>934</v>
      </c>
      <c r="E4265" s="228" t="s">
        <v>2125</v>
      </c>
      <c r="F4265" s="228" t="s">
        <v>7</v>
      </c>
      <c r="G4265" s="228" t="s">
        <v>504</v>
      </c>
      <c r="H4265" s="228">
        <v>0</v>
      </c>
      <c r="I4265" s="228">
        <v>0</v>
      </c>
      <c r="J4265" s="228">
        <v>0</v>
      </c>
      <c r="K4265" s="228">
        <v>0</v>
      </c>
      <c r="L4265" s="231">
        <v>0</v>
      </c>
      <c r="N4265" s="119" t="str">
        <f t="shared" si="201"/>
        <v>845075-GFGRN-M</v>
      </c>
      <c r="O4265" s="122">
        <f>IF(B4265="NET","",IF(B4265="","",IFERROR(VLOOKUP(N4265,EAN!$A:$B,2,FALSE),"MANGLER - MÅ OPPDATERE EAN-FANEN")))</f>
        <v>7048652539786</v>
      </c>
      <c r="P4265" s="119">
        <f t="shared" si="202"/>
        <v>0</v>
      </c>
      <c r="Q4265" s="119">
        <f t="shared" si="203"/>
        <v>0</v>
      </c>
    </row>
    <row r="4266" spans="1:17" x14ac:dyDescent="0.2">
      <c r="A4266" s="228">
        <v>845075</v>
      </c>
      <c r="B4266" s="228" t="s">
        <v>2207</v>
      </c>
      <c r="C4266" s="228" t="s">
        <v>4204</v>
      </c>
      <c r="D4266" s="228" t="s">
        <v>935</v>
      </c>
      <c r="E4266" s="228" t="s">
        <v>2125</v>
      </c>
      <c r="F4266" s="228" t="s">
        <v>67</v>
      </c>
      <c r="G4266" s="228" t="s">
        <v>504</v>
      </c>
      <c r="H4266" s="228">
        <v>0</v>
      </c>
      <c r="I4266" s="228">
        <v>0</v>
      </c>
      <c r="J4266" s="228">
        <v>0</v>
      </c>
      <c r="K4266" s="228">
        <v>0</v>
      </c>
      <c r="L4266" s="231">
        <v>0</v>
      </c>
      <c r="N4266" s="119" t="str">
        <f t="shared" si="201"/>
        <v>845075-GFGRN-L</v>
      </c>
      <c r="O4266" s="122">
        <f>IF(B4266="NET","",IF(B4266="","",IFERROR(VLOOKUP(N4266,EAN!$A:$B,2,FALSE),"MANGLER - MÅ OPPDATERE EAN-FANEN")))</f>
        <v>7048652539779</v>
      </c>
      <c r="P4266" s="119">
        <f t="shared" si="202"/>
        <v>0</v>
      </c>
      <c r="Q4266" s="119">
        <f t="shared" si="203"/>
        <v>0</v>
      </c>
    </row>
    <row r="4267" spans="1:17" x14ac:dyDescent="0.2">
      <c r="A4267" s="228">
        <v>845075</v>
      </c>
      <c r="B4267" s="228" t="s">
        <v>2207</v>
      </c>
      <c r="C4267" s="228" t="s">
        <v>4204</v>
      </c>
      <c r="D4267" s="228" t="s">
        <v>783</v>
      </c>
      <c r="E4267" s="228" t="s">
        <v>2097</v>
      </c>
      <c r="F4267" s="228" t="s">
        <v>7</v>
      </c>
      <c r="G4267" s="228" t="s">
        <v>128</v>
      </c>
      <c r="H4267" s="228">
        <v>80</v>
      </c>
      <c r="I4267" s="228">
        <v>80</v>
      </c>
      <c r="J4267" s="228">
        <v>80</v>
      </c>
      <c r="K4267" s="228">
        <v>80</v>
      </c>
      <c r="L4267" s="231">
        <v>80</v>
      </c>
      <c r="N4267" s="119" t="str">
        <f t="shared" si="201"/>
        <v>845075-MBLCK-M</v>
      </c>
      <c r="O4267" s="122">
        <f>IF(B4267="NET","",IF(B4267="","",IFERROR(VLOOKUP(N4267,EAN!$A:$B,2,FALSE),"MANGLER - MÅ OPPDATERE EAN-FANEN")))</f>
        <v>7048652329257</v>
      </c>
      <c r="P4267" s="119">
        <f t="shared" si="202"/>
        <v>80</v>
      </c>
      <c r="Q4267" s="119">
        <f t="shared" si="203"/>
        <v>80</v>
      </c>
    </row>
    <row r="4268" spans="1:17" x14ac:dyDescent="0.2">
      <c r="A4268" s="228">
        <v>845075</v>
      </c>
      <c r="B4268" s="228" t="s">
        <v>2207</v>
      </c>
      <c r="C4268" s="228" t="s">
        <v>4204</v>
      </c>
      <c r="D4268" s="228" t="s">
        <v>784</v>
      </c>
      <c r="E4268" s="228" t="s">
        <v>2097</v>
      </c>
      <c r="F4268" s="228" t="s">
        <v>67</v>
      </c>
      <c r="G4268" s="228" t="s">
        <v>128</v>
      </c>
      <c r="H4268" s="228">
        <v>22</v>
      </c>
      <c r="I4268" s="228">
        <v>22</v>
      </c>
      <c r="J4268" s="228">
        <v>22</v>
      </c>
      <c r="K4268" s="228">
        <v>22</v>
      </c>
      <c r="L4268" s="231">
        <v>22</v>
      </c>
      <c r="N4268" s="119" t="str">
        <f t="shared" si="201"/>
        <v>845075-MBLCK-L</v>
      </c>
      <c r="O4268" s="122">
        <f>IF(B4268="NET","",IF(B4268="","",IFERROR(VLOOKUP(N4268,EAN!$A:$B,2,FALSE),"MANGLER - MÅ OPPDATERE EAN-FANEN")))</f>
        <v>7048652329240</v>
      </c>
      <c r="P4268" s="119">
        <f t="shared" si="202"/>
        <v>22</v>
      </c>
      <c r="Q4268" s="119">
        <f t="shared" si="203"/>
        <v>22</v>
      </c>
    </row>
    <row r="4269" spans="1:17" x14ac:dyDescent="0.2">
      <c r="A4269" s="228">
        <v>845075</v>
      </c>
      <c r="B4269" s="228" t="s">
        <v>2207</v>
      </c>
      <c r="C4269" s="228" t="s">
        <v>4204</v>
      </c>
      <c r="D4269" s="228" t="s">
        <v>785</v>
      </c>
      <c r="E4269" s="228" t="s">
        <v>2098</v>
      </c>
      <c r="F4269" s="228" t="s">
        <v>7</v>
      </c>
      <c r="G4269" s="228" t="s">
        <v>128</v>
      </c>
      <c r="H4269" s="228">
        <v>97</v>
      </c>
      <c r="I4269" s="228">
        <v>97</v>
      </c>
      <c r="J4269" s="228">
        <v>97</v>
      </c>
      <c r="K4269" s="228">
        <v>97</v>
      </c>
      <c r="L4269" s="231">
        <v>97</v>
      </c>
      <c r="N4269" s="119" t="str">
        <f t="shared" si="201"/>
        <v>845075-MCDGY-M</v>
      </c>
      <c r="O4269" s="122">
        <f>IF(B4269="NET","",IF(B4269="","",IFERROR(VLOOKUP(N4269,EAN!$A:$B,2,FALSE),"MANGLER - MÅ OPPDATERE EAN-FANEN")))</f>
        <v>7048652766779</v>
      </c>
      <c r="P4269" s="119">
        <f t="shared" si="202"/>
        <v>97</v>
      </c>
      <c r="Q4269" s="119">
        <f t="shared" si="203"/>
        <v>97</v>
      </c>
    </row>
    <row r="4270" spans="1:17" x14ac:dyDescent="0.2">
      <c r="A4270" s="228">
        <v>845075</v>
      </c>
      <c r="B4270" s="228" t="s">
        <v>2207</v>
      </c>
      <c r="C4270" s="228" t="s">
        <v>4204</v>
      </c>
      <c r="D4270" s="228" t="s">
        <v>786</v>
      </c>
      <c r="E4270" s="228" t="s">
        <v>2098</v>
      </c>
      <c r="F4270" s="228" t="s">
        <v>67</v>
      </c>
      <c r="G4270" s="228" t="s">
        <v>128</v>
      </c>
      <c r="H4270" s="228">
        <v>76</v>
      </c>
      <c r="I4270" s="228">
        <v>76</v>
      </c>
      <c r="J4270" s="228">
        <v>76</v>
      </c>
      <c r="K4270" s="228">
        <v>76</v>
      </c>
      <c r="L4270" s="231">
        <v>76</v>
      </c>
      <c r="N4270" s="119" t="str">
        <f t="shared" si="201"/>
        <v>845075-MCDGY-L</v>
      </c>
      <c r="O4270" s="122">
        <f>IF(B4270="NET","",IF(B4270="","",IFERROR(VLOOKUP(N4270,EAN!$A:$B,2,FALSE),"MANGLER - MÅ OPPDATERE EAN-FANEN")))</f>
        <v>7048652766762</v>
      </c>
      <c r="P4270" s="119">
        <f t="shared" si="202"/>
        <v>76</v>
      </c>
      <c r="Q4270" s="119">
        <f t="shared" si="203"/>
        <v>76</v>
      </c>
    </row>
    <row r="4271" spans="1:17" x14ac:dyDescent="0.2">
      <c r="A4271" s="228">
        <v>845075</v>
      </c>
      <c r="B4271" s="228" t="s">
        <v>2207</v>
      </c>
      <c r="C4271" s="228" t="s">
        <v>4204</v>
      </c>
      <c r="D4271" s="228" t="s">
        <v>788</v>
      </c>
      <c r="E4271" s="228" t="s">
        <v>634</v>
      </c>
      <c r="F4271" s="228" t="s">
        <v>67</v>
      </c>
      <c r="G4271" s="228" t="s">
        <v>504</v>
      </c>
      <c r="H4271" s="228">
        <v>23</v>
      </c>
      <c r="I4271" s="228">
        <v>23</v>
      </c>
      <c r="J4271" s="228">
        <v>23</v>
      </c>
      <c r="K4271" s="228">
        <v>23</v>
      </c>
      <c r="L4271" s="231">
        <v>23</v>
      </c>
      <c r="N4271" s="119" t="str">
        <f t="shared" si="201"/>
        <v>845075-MCHOR-L</v>
      </c>
      <c r="O4271" s="122">
        <f>IF(B4271="NET","",IF(B4271="","",IFERROR(VLOOKUP(N4271,EAN!$A:$B,2,FALSE),"MANGLER - MÅ OPPDATERE EAN-FANEN")))</f>
        <v>7048652660459</v>
      </c>
      <c r="P4271" s="119">
        <f t="shared" si="202"/>
        <v>23</v>
      </c>
      <c r="Q4271" s="119">
        <f t="shared" si="203"/>
        <v>23</v>
      </c>
    </row>
    <row r="4272" spans="1:17" x14ac:dyDescent="0.2">
      <c r="A4272" s="228">
        <v>845075</v>
      </c>
      <c r="B4272" s="228" t="s">
        <v>2207</v>
      </c>
      <c r="C4272" s="228" t="s">
        <v>4204</v>
      </c>
      <c r="D4272" s="228" t="s">
        <v>787</v>
      </c>
      <c r="E4272" s="228" t="s">
        <v>634</v>
      </c>
      <c r="F4272" s="228" t="s">
        <v>7</v>
      </c>
      <c r="G4272" s="228" t="s">
        <v>504</v>
      </c>
      <c r="H4272" s="228">
        <v>26</v>
      </c>
      <c r="I4272" s="228">
        <v>26</v>
      </c>
      <c r="J4272" s="228">
        <v>26</v>
      </c>
      <c r="K4272" s="228">
        <v>26</v>
      </c>
      <c r="L4272" s="231">
        <v>26</v>
      </c>
      <c r="N4272" s="119" t="str">
        <f t="shared" si="201"/>
        <v>845075-MCHOR-M</v>
      </c>
      <c r="O4272" s="122">
        <f>IF(B4272="NET","",IF(B4272="","",IFERROR(VLOOKUP(N4272,EAN!$A:$B,2,FALSE),"MANGLER - MÅ OPPDATERE EAN-FANEN")))</f>
        <v>7048652660435</v>
      </c>
      <c r="P4272" s="119">
        <f t="shared" si="202"/>
        <v>26</v>
      </c>
      <c r="Q4272" s="119">
        <f t="shared" si="203"/>
        <v>26</v>
      </c>
    </row>
    <row r="4273" spans="1:17" x14ac:dyDescent="0.2">
      <c r="A4273" s="228">
        <v>845075</v>
      </c>
      <c r="B4273" s="228" t="s">
        <v>2207</v>
      </c>
      <c r="C4273" s="228" t="s">
        <v>4204</v>
      </c>
      <c r="D4273" s="228" t="s">
        <v>936</v>
      </c>
      <c r="E4273" s="228" t="s">
        <v>89</v>
      </c>
      <c r="F4273" s="228" t="s">
        <v>7</v>
      </c>
      <c r="G4273" s="228" t="s">
        <v>504</v>
      </c>
      <c r="H4273" s="228">
        <v>0</v>
      </c>
      <c r="I4273" s="228">
        <v>0</v>
      </c>
      <c r="J4273" s="228">
        <v>0</v>
      </c>
      <c r="K4273" s="228">
        <v>0</v>
      </c>
      <c r="L4273" s="231">
        <v>0</v>
      </c>
      <c r="N4273" s="119" t="str">
        <f t="shared" si="201"/>
        <v>845075-MNAVY-M</v>
      </c>
      <c r="O4273" s="122">
        <f>IF(B4273="NET","",IF(B4273="","",IFERROR(VLOOKUP(N4273,EAN!$A:$B,2,FALSE),"MANGLER - MÅ OPPDATERE EAN-FANEN")))</f>
        <v>7048652329271</v>
      </c>
      <c r="P4273" s="119">
        <f t="shared" si="202"/>
        <v>0</v>
      </c>
      <c r="Q4273" s="119">
        <f t="shared" si="203"/>
        <v>0</v>
      </c>
    </row>
    <row r="4274" spans="1:17" x14ac:dyDescent="0.2">
      <c r="A4274" s="228">
        <v>845075</v>
      </c>
      <c r="B4274" s="228" t="s">
        <v>2207</v>
      </c>
      <c r="C4274" s="228" t="s">
        <v>4204</v>
      </c>
      <c r="D4274" s="228" t="s">
        <v>937</v>
      </c>
      <c r="E4274" s="228" t="s">
        <v>89</v>
      </c>
      <c r="F4274" s="228" t="s">
        <v>67</v>
      </c>
      <c r="G4274" s="228" t="s">
        <v>504</v>
      </c>
      <c r="H4274" s="228">
        <v>0</v>
      </c>
      <c r="I4274" s="228">
        <v>0</v>
      </c>
      <c r="J4274" s="228">
        <v>0</v>
      </c>
      <c r="K4274" s="228">
        <v>0</v>
      </c>
      <c r="L4274" s="231">
        <v>0</v>
      </c>
      <c r="N4274" s="119" t="str">
        <f t="shared" si="201"/>
        <v>845075-MNAVY-L</v>
      </c>
      <c r="O4274" s="122">
        <f>IF(B4274="NET","",IF(B4274="","",IFERROR(VLOOKUP(N4274,EAN!$A:$B,2,FALSE),"MANGLER - MÅ OPPDATERE EAN-FANEN")))</f>
        <v>7048652329264</v>
      </c>
      <c r="P4274" s="119">
        <f t="shared" si="202"/>
        <v>0</v>
      </c>
      <c r="Q4274" s="119">
        <f t="shared" si="203"/>
        <v>0</v>
      </c>
    </row>
    <row r="4275" spans="1:17" x14ac:dyDescent="0.2">
      <c r="A4275" s="228">
        <v>845075</v>
      </c>
      <c r="B4275" s="228" t="s">
        <v>2207</v>
      </c>
      <c r="C4275" s="228" t="s">
        <v>4204</v>
      </c>
      <c r="D4275" s="228" t="s">
        <v>796</v>
      </c>
      <c r="E4275" s="228" t="s">
        <v>518</v>
      </c>
      <c r="F4275" s="228" t="s">
        <v>67</v>
      </c>
      <c r="G4275" s="228" t="s">
        <v>504</v>
      </c>
      <c r="H4275" s="228">
        <v>0</v>
      </c>
      <c r="I4275" s="228">
        <v>0</v>
      </c>
      <c r="J4275" s="228">
        <v>0</v>
      </c>
      <c r="K4275" s="228">
        <v>0</v>
      </c>
      <c r="L4275" s="231">
        <v>0</v>
      </c>
      <c r="N4275" s="119" t="str">
        <f t="shared" si="201"/>
        <v>845075-MNGRY-L</v>
      </c>
      <c r="O4275" s="122">
        <f>IF(B4275="NET","",IF(B4275="","",IFERROR(VLOOKUP(N4275,EAN!$A:$B,2,FALSE),"MANGLER - MÅ OPPDATERE EAN-FANEN")))</f>
        <v>7048652660466</v>
      </c>
      <c r="P4275" s="119">
        <f t="shared" si="202"/>
        <v>0</v>
      </c>
      <c r="Q4275" s="119">
        <f t="shared" si="203"/>
        <v>0</v>
      </c>
    </row>
    <row r="4276" spans="1:17" x14ac:dyDescent="0.2">
      <c r="A4276" s="228">
        <v>845075</v>
      </c>
      <c r="B4276" s="228" t="s">
        <v>2207</v>
      </c>
      <c r="C4276" s="228" t="s">
        <v>4204</v>
      </c>
      <c r="D4276" s="228" t="s">
        <v>795</v>
      </c>
      <c r="E4276" s="228" t="s">
        <v>518</v>
      </c>
      <c r="F4276" s="228" t="s">
        <v>7</v>
      </c>
      <c r="G4276" s="228" t="s">
        <v>504</v>
      </c>
      <c r="H4276" s="228">
        <v>1</v>
      </c>
      <c r="I4276" s="228">
        <v>1</v>
      </c>
      <c r="J4276" s="228">
        <v>1</v>
      </c>
      <c r="K4276" s="228">
        <v>1</v>
      </c>
      <c r="L4276" s="231">
        <v>1</v>
      </c>
      <c r="N4276" s="119" t="str">
        <f t="shared" si="201"/>
        <v>845075-MNGRY-M</v>
      </c>
      <c r="O4276" s="122">
        <f>IF(B4276="NET","",IF(B4276="","",IFERROR(VLOOKUP(N4276,EAN!$A:$B,2,FALSE),"MANGLER - MÅ OPPDATERE EAN-FANEN")))</f>
        <v>7048652660442</v>
      </c>
      <c r="P4276" s="119">
        <f t="shared" si="202"/>
        <v>1</v>
      </c>
      <c r="Q4276" s="119">
        <f t="shared" si="203"/>
        <v>1</v>
      </c>
    </row>
    <row r="4277" spans="1:17" x14ac:dyDescent="0.2">
      <c r="A4277" s="228">
        <v>845075</v>
      </c>
      <c r="B4277" s="228" t="s">
        <v>2207</v>
      </c>
      <c r="C4277" s="228" t="s">
        <v>4204</v>
      </c>
      <c r="D4277" s="228" t="s">
        <v>940</v>
      </c>
      <c r="E4277" s="228" t="s">
        <v>90</v>
      </c>
      <c r="F4277" s="228" t="s">
        <v>7</v>
      </c>
      <c r="G4277" s="228" t="s">
        <v>128</v>
      </c>
      <c r="H4277" s="228">
        <v>25</v>
      </c>
      <c r="I4277" s="228">
        <v>25</v>
      </c>
      <c r="J4277" s="228">
        <v>25</v>
      </c>
      <c r="K4277" s="228">
        <v>25</v>
      </c>
      <c r="L4277" s="231">
        <v>25</v>
      </c>
      <c r="N4277" s="119" t="str">
        <f t="shared" si="201"/>
        <v>845075-MWH20-M</v>
      </c>
      <c r="O4277" s="122">
        <f>IF(B4277="NET","",IF(B4277="","",IFERROR(VLOOKUP(N4277,EAN!$A:$B,2,FALSE),"MANGLER - MÅ OPPDATERE EAN-FANEN")))</f>
        <v>7048652555540</v>
      </c>
      <c r="P4277" s="119">
        <f t="shared" si="202"/>
        <v>25</v>
      </c>
      <c r="Q4277" s="119">
        <f t="shared" si="203"/>
        <v>25</v>
      </c>
    </row>
    <row r="4278" spans="1:17" x14ac:dyDescent="0.2">
      <c r="A4278" s="228">
        <v>845075</v>
      </c>
      <c r="B4278" s="228" t="s">
        <v>2207</v>
      </c>
      <c r="C4278" s="228" t="s">
        <v>4204</v>
      </c>
      <c r="D4278" s="228" t="s">
        <v>941</v>
      </c>
      <c r="E4278" s="228" t="s">
        <v>90</v>
      </c>
      <c r="F4278" s="228" t="s">
        <v>67</v>
      </c>
      <c r="G4278" s="228" t="s">
        <v>128</v>
      </c>
      <c r="H4278" s="228">
        <v>40</v>
      </c>
      <c r="I4278" s="228">
        <v>40</v>
      </c>
      <c r="J4278" s="228">
        <v>40</v>
      </c>
      <c r="K4278" s="228">
        <v>40</v>
      </c>
      <c r="L4278" s="231">
        <v>40</v>
      </c>
      <c r="N4278" s="119" t="str">
        <f t="shared" si="201"/>
        <v>845075-MWH20-L</v>
      </c>
      <c r="O4278" s="122">
        <f>IF(B4278="NET","",IF(B4278="","",IFERROR(VLOOKUP(N4278,EAN!$A:$B,2,FALSE),"MANGLER - MÅ OPPDATERE EAN-FANEN")))</f>
        <v>7048652555533</v>
      </c>
      <c r="P4278" s="119">
        <f t="shared" si="202"/>
        <v>40</v>
      </c>
      <c r="Q4278" s="119">
        <f t="shared" si="203"/>
        <v>40</v>
      </c>
    </row>
    <row r="4279" spans="1:17" x14ac:dyDescent="0.2">
      <c r="A4279" s="228">
        <v>845075</v>
      </c>
      <c r="B4279" s="228" t="s">
        <v>2207</v>
      </c>
      <c r="C4279" s="228" t="s">
        <v>4204</v>
      </c>
      <c r="D4279" s="228" t="s">
        <v>942</v>
      </c>
      <c r="E4279" s="228" t="s">
        <v>90</v>
      </c>
      <c r="F4279" s="228" t="s">
        <v>7</v>
      </c>
      <c r="G4279" s="228" t="s">
        <v>504</v>
      </c>
      <c r="H4279" s="228">
        <v>0</v>
      </c>
      <c r="I4279" s="228">
        <v>0</v>
      </c>
      <c r="J4279" s="228">
        <v>0</v>
      </c>
      <c r="K4279" s="228">
        <v>0</v>
      </c>
      <c r="L4279" s="231">
        <v>0</v>
      </c>
      <c r="N4279" s="119" t="str">
        <f t="shared" si="201"/>
        <v>845075-MWHTE-M</v>
      </c>
      <c r="O4279" s="122">
        <f>IF(B4279="NET","",IF(B4279="","",IFERROR(VLOOKUP(N4279,EAN!$A:$B,2,FALSE),"MANGLER - MÅ OPPDATERE EAN-FANEN")))</f>
        <v>7048652329295</v>
      </c>
      <c r="P4279" s="119">
        <f t="shared" si="202"/>
        <v>0</v>
      </c>
      <c r="Q4279" s="119">
        <f t="shared" si="203"/>
        <v>0</v>
      </c>
    </row>
    <row r="4280" spans="1:17" x14ac:dyDescent="0.2">
      <c r="A4280" s="228">
        <v>845075</v>
      </c>
      <c r="B4280" s="228" t="s">
        <v>2207</v>
      </c>
      <c r="C4280" s="228" t="s">
        <v>4204</v>
      </c>
      <c r="D4280" s="228" t="s">
        <v>943</v>
      </c>
      <c r="E4280" s="228" t="s">
        <v>90</v>
      </c>
      <c r="F4280" s="228" t="s">
        <v>67</v>
      </c>
      <c r="G4280" s="228" t="s">
        <v>504</v>
      </c>
      <c r="H4280" s="228">
        <v>0</v>
      </c>
      <c r="I4280" s="228">
        <v>0</v>
      </c>
      <c r="J4280" s="228">
        <v>0</v>
      </c>
      <c r="K4280" s="228">
        <v>0</v>
      </c>
      <c r="L4280" s="231">
        <v>0</v>
      </c>
      <c r="N4280" s="119" t="str">
        <f t="shared" si="201"/>
        <v>845075-MWHTE-L</v>
      </c>
      <c r="O4280" s="122">
        <f>IF(B4280="NET","",IF(B4280="","",IFERROR(VLOOKUP(N4280,EAN!$A:$B,2,FALSE),"MANGLER - MÅ OPPDATERE EAN-FANEN")))</f>
        <v>7048652329288</v>
      </c>
      <c r="P4280" s="119">
        <f t="shared" si="202"/>
        <v>0</v>
      </c>
      <c r="Q4280" s="119">
        <f t="shared" si="203"/>
        <v>0</v>
      </c>
    </row>
    <row r="4281" spans="1:17" x14ac:dyDescent="0.2">
      <c r="A4281" s="228">
        <v>845075</v>
      </c>
      <c r="B4281" s="228" t="s">
        <v>2207</v>
      </c>
      <c r="C4281" s="228" t="s">
        <v>4204</v>
      </c>
      <c r="D4281" s="228" t="s">
        <v>2358</v>
      </c>
      <c r="E4281" s="228" t="s">
        <v>3081</v>
      </c>
      <c r="F4281" s="228" t="s">
        <v>7</v>
      </c>
      <c r="G4281" s="228" t="s">
        <v>128</v>
      </c>
      <c r="H4281" s="228">
        <v>15</v>
      </c>
      <c r="I4281" s="228">
        <v>15</v>
      </c>
      <c r="J4281" s="228">
        <v>15</v>
      </c>
      <c r="K4281" s="228">
        <v>15</v>
      </c>
      <c r="L4281" s="231">
        <v>15</v>
      </c>
      <c r="N4281" s="119" t="str">
        <f t="shared" ref="N4281:N4344" si="204">CONCATENATE(A4281,"-",D4281)</f>
        <v>845075-SGMFL-M</v>
      </c>
      <c r="O4281" s="122">
        <f>IF(B4281="NET","",IF(B4281="","",IFERROR(VLOOKUP(N4281,EAN!$A:$B,2,FALSE),"MANGLER - MÅ OPPDATERE EAN-FANEN")))</f>
        <v>7048652766793</v>
      </c>
      <c r="P4281" s="119">
        <f t="shared" ref="P4281:P4344" si="205">H4281</f>
        <v>15</v>
      </c>
      <c r="Q4281" s="119">
        <f t="shared" ref="Q4281:Q4344" si="206">L4281</f>
        <v>15</v>
      </c>
    </row>
    <row r="4282" spans="1:17" x14ac:dyDescent="0.2">
      <c r="A4282" s="228">
        <v>845075</v>
      </c>
      <c r="B4282" s="228" t="s">
        <v>2207</v>
      </c>
      <c r="C4282" s="228" t="s">
        <v>4204</v>
      </c>
      <c r="D4282" s="228" t="s">
        <v>2359</v>
      </c>
      <c r="E4282" s="228" t="s">
        <v>3081</v>
      </c>
      <c r="F4282" s="228" t="s">
        <v>67</v>
      </c>
      <c r="G4282" s="228" t="s">
        <v>128</v>
      </c>
      <c r="H4282" s="228">
        <v>12</v>
      </c>
      <c r="I4282" s="228">
        <v>12</v>
      </c>
      <c r="J4282" s="228">
        <v>12</v>
      </c>
      <c r="K4282" s="228">
        <v>12</v>
      </c>
      <c r="L4282" s="231">
        <v>12</v>
      </c>
      <c r="N4282" s="119" t="str">
        <f t="shared" si="204"/>
        <v>845075-SGMFL-L</v>
      </c>
      <c r="O4282" s="122">
        <f>IF(B4282="NET","",IF(B4282="","",IFERROR(VLOOKUP(N4282,EAN!$A:$B,2,FALSE),"MANGLER - MÅ OPPDATERE EAN-FANEN")))</f>
        <v>7048652766786</v>
      </c>
      <c r="P4282" s="119">
        <f t="shared" si="205"/>
        <v>12</v>
      </c>
      <c r="Q4282" s="119">
        <f t="shared" si="206"/>
        <v>12</v>
      </c>
    </row>
    <row r="4283" spans="1:17" x14ac:dyDescent="0.2">
      <c r="A4283" s="228">
        <v>845075</v>
      </c>
      <c r="B4283" s="228" t="s">
        <v>2207</v>
      </c>
      <c r="C4283" s="228" t="s">
        <v>4204</v>
      </c>
      <c r="D4283" s="228" t="s">
        <v>2251</v>
      </c>
      <c r="E4283" s="228" t="s">
        <v>3065</v>
      </c>
      <c r="F4283" s="228" t="s">
        <v>7</v>
      </c>
      <c r="G4283" s="228" t="s">
        <v>128</v>
      </c>
      <c r="H4283" s="228">
        <v>12</v>
      </c>
      <c r="I4283" s="228">
        <v>12</v>
      </c>
      <c r="J4283" s="228">
        <v>12</v>
      </c>
      <c r="K4283" s="228">
        <v>12</v>
      </c>
      <c r="L4283" s="231">
        <v>12</v>
      </c>
      <c r="N4283" s="119" t="str">
        <f t="shared" si="204"/>
        <v>845075-SKBLM-M</v>
      </c>
      <c r="O4283" s="122">
        <f>IF(B4283="NET","",IF(B4283="","",IFERROR(VLOOKUP(N4283,EAN!$A:$B,2,FALSE),"MANGLER - MÅ OPPDATERE EAN-FANEN")))</f>
        <v>7048652766816</v>
      </c>
      <c r="P4283" s="119">
        <f t="shared" si="205"/>
        <v>12</v>
      </c>
      <c r="Q4283" s="119">
        <f t="shared" si="206"/>
        <v>12</v>
      </c>
    </row>
    <row r="4284" spans="1:17" x14ac:dyDescent="0.2">
      <c r="A4284" s="228">
        <v>845075</v>
      </c>
      <c r="B4284" s="228" t="s">
        <v>2207</v>
      </c>
      <c r="C4284" s="228" t="s">
        <v>4204</v>
      </c>
      <c r="D4284" s="228" t="s">
        <v>2252</v>
      </c>
      <c r="E4284" s="228" t="s">
        <v>3065</v>
      </c>
      <c r="F4284" s="228" t="s">
        <v>67</v>
      </c>
      <c r="G4284" s="228" t="s">
        <v>128</v>
      </c>
      <c r="H4284" s="228">
        <v>13</v>
      </c>
      <c r="I4284" s="228">
        <v>13</v>
      </c>
      <c r="J4284" s="228">
        <v>13</v>
      </c>
      <c r="K4284" s="228">
        <v>13</v>
      </c>
      <c r="L4284" s="231">
        <v>13</v>
      </c>
      <c r="N4284" s="119" t="str">
        <f t="shared" si="204"/>
        <v>845075-SKBLM-L</v>
      </c>
      <c r="O4284" s="122">
        <f>IF(B4284="NET","",IF(B4284="","",IFERROR(VLOOKUP(N4284,EAN!$A:$B,2,FALSE),"MANGLER - MÅ OPPDATERE EAN-FANEN")))</f>
        <v>7048652766809</v>
      </c>
      <c r="P4284" s="119">
        <f t="shared" si="205"/>
        <v>13</v>
      </c>
      <c r="Q4284" s="119">
        <f t="shared" si="206"/>
        <v>13</v>
      </c>
    </row>
    <row r="4285" spans="1:17" x14ac:dyDescent="0.2">
      <c r="A4285" s="229">
        <v>845076</v>
      </c>
      <c r="B4285" s="228" t="s">
        <v>248</v>
      </c>
      <c r="C4285" s="228"/>
      <c r="D4285" s="228"/>
      <c r="E4285" s="228"/>
      <c r="F4285" s="228"/>
      <c r="G4285" s="228"/>
      <c r="H4285" s="229">
        <v>202226</v>
      </c>
      <c r="I4285" s="229">
        <v>202227</v>
      </c>
      <c r="J4285" s="229">
        <v>202228</v>
      </c>
      <c r="K4285" s="229">
        <v>202229</v>
      </c>
      <c r="L4285" s="232">
        <v>202234</v>
      </c>
      <c r="N4285" s="119" t="str">
        <f t="shared" si="204"/>
        <v>845076-</v>
      </c>
      <c r="O4285" s="122" t="str">
        <f>IF(B4285="NET","",IF(B4285="","",IFERROR(VLOOKUP(N4285,EAN!$A:$B,2,FALSE),"MANGLER - MÅ OPPDATERE EAN-FANEN")))</f>
        <v/>
      </c>
      <c r="P4285" s="119">
        <f t="shared" si="205"/>
        <v>202226</v>
      </c>
      <c r="Q4285" s="119">
        <f t="shared" si="206"/>
        <v>202234</v>
      </c>
    </row>
    <row r="4286" spans="1:17" x14ac:dyDescent="0.2">
      <c r="A4286" s="228">
        <v>845076</v>
      </c>
      <c r="B4286" s="228" t="s">
        <v>3038</v>
      </c>
      <c r="C4286" s="228" t="s">
        <v>4204</v>
      </c>
      <c r="D4286" s="228" t="s">
        <v>2247</v>
      </c>
      <c r="E4286" s="228" t="s">
        <v>4450</v>
      </c>
      <c r="F4286" s="228" t="s">
        <v>7</v>
      </c>
      <c r="G4286" s="228" t="s">
        <v>128</v>
      </c>
      <c r="H4286" s="228">
        <v>49</v>
      </c>
      <c r="I4286" s="228">
        <v>49</v>
      </c>
      <c r="J4286" s="228">
        <v>49</v>
      </c>
      <c r="K4286" s="228">
        <v>49</v>
      </c>
      <c r="L4286" s="231">
        <v>49</v>
      </c>
      <c r="N4286" s="119" t="str">
        <f t="shared" si="204"/>
        <v>845076-BUORE-M</v>
      </c>
      <c r="O4286" s="122">
        <f>IF(B4286="NET","",IF(B4286="","",IFERROR(VLOOKUP(N4286,EAN!$A:$B,2,FALSE),"MANGLER - MÅ OPPDATERE EAN-FANEN")))</f>
        <v>7048652766830</v>
      </c>
      <c r="P4286" s="119">
        <f t="shared" si="205"/>
        <v>49</v>
      </c>
      <c r="Q4286" s="119">
        <f t="shared" si="206"/>
        <v>49</v>
      </c>
    </row>
    <row r="4287" spans="1:17" x14ac:dyDescent="0.2">
      <c r="A4287" s="228">
        <v>845076</v>
      </c>
      <c r="B4287" s="228" t="s">
        <v>3038</v>
      </c>
      <c r="C4287" s="228" t="s">
        <v>4204</v>
      </c>
      <c r="D4287" s="228" t="s">
        <v>2248</v>
      </c>
      <c r="E4287" s="228" t="s">
        <v>4450</v>
      </c>
      <c r="F4287" s="228" t="s">
        <v>67</v>
      </c>
      <c r="G4287" s="228" t="s">
        <v>128</v>
      </c>
      <c r="H4287" s="228">
        <v>51</v>
      </c>
      <c r="I4287" s="228">
        <v>51</v>
      </c>
      <c r="J4287" s="228">
        <v>51</v>
      </c>
      <c r="K4287" s="228">
        <v>51</v>
      </c>
      <c r="L4287" s="231">
        <v>51</v>
      </c>
      <c r="N4287" s="119" t="str">
        <f t="shared" si="204"/>
        <v>845076-BUORE-L</v>
      </c>
      <c r="O4287" s="122">
        <f>IF(B4287="NET","",IF(B4287="","",IFERROR(VLOOKUP(N4287,EAN!$A:$B,2,FALSE),"MANGLER - MÅ OPPDATERE EAN-FANEN")))</f>
        <v>7048652766823</v>
      </c>
      <c r="P4287" s="119">
        <f t="shared" si="205"/>
        <v>51</v>
      </c>
      <c r="Q4287" s="119">
        <f t="shared" si="206"/>
        <v>51</v>
      </c>
    </row>
    <row r="4288" spans="1:17" x14ac:dyDescent="0.2">
      <c r="A4288" s="228">
        <v>845076</v>
      </c>
      <c r="B4288" s="228" t="s">
        <v>3038</v>
      </c>
      <c r="C4288" s="228" t="s">
        <v>4204</v>
      </c>
      <c r="D4288" s="228" t="s">
        <v>944</v>
      </c>
      <c r="E4288" s="228" t="s">
        <v>2095</v>
      </c>
      <c r="F4288" s="228" t="s">
        <v>7</v>
      </c>
      <c r="G4288" s="228" t="s">
        <v>504</v>
      </c>
      <c r="H4288" s="228">
        <v>0</v>
      </c>
      <c r="I4288" s="228">
        <v>0</v>
      </c>
      <c r="J4288" s="228">
        <v>0</v>
      </c>
      <c r="K4288" s="228">
        <v>0</v>
      </c>
      <c r="L4288" s="231">
        <v>0</v>
      </c>
      <c r="N4288" s="119" t="str">
        <f t="shared" si="204"/>
        <v>845076-MBKCE-M</v>
      </c>
      <c r="O4288" s="122">
        <f>IF(B4288="NET","",IF(B4288="","",IFERROR(VLOOKUP(N4288,EAN!$A:$B,2,FALSE),"MANGLER - MÅ OPPDATERE EAN-FANEN")))</f>
        <v>7048652273901</v>
      </c>
      <c r="P4288" s="119">
        <f t="shared" si="205"/>
        <v>0</v>
      </c>
      <c r="Q4288" s="119">
        <f t="shared" si="206"/>
        <v>0</v>
      </c>
    </row>
    <row r="4289" spans="1:17" x14ac:dyDescent="0.2">
      <c r="A4289" s="228">
        <v>845076</v>
      </c>
      <c r="B4289" s="228" t="s">
        <v>3038</v>
      </c>
      <c r="C4289" s="228" t="s">
        <v>4204</v>
      </c>
      <c r="D4289" s="228" t="s">
        <v>945</v>
      </c>
      <c r="E4289" s="228" t="s">
        <v>2095</v>
      </c>
      <c r="F4289" s="228" t="s">
        <v>67</v>
      </c>
      <c r="G4289" s="228" t="s">
        <v>504</v>
      </c>
      <c r="H4289" s="228">
        <v>0</v>
      </c>
      <c r="I4289" s="228">
        <v>0</v>
      </c>
      <c r="J4289" s="228">
        <v>0</v>
      </c>
      <c r="K4289" s="228">
        <v>0</v>
      </c>
      <c r="L4289" s="231">
        <v>0</v>
      </c>
      <c r="N4289" s="119" t="str">
        <f t="shared" si="204"/>
        <v>845076-MBKCE-L</v>
      </c>
      <c r="O4289" s="122">
        <f>IF(B4289="NET","",IF(B4289="","",IFERROR(VLOOKUP(N4289,EAN!$A:$B,2,FALSE),"MANGLER - MÅ OPPDATERE EAN-FANEN")))</f>
        <v>7048652273895</v>
      </c>
      <c r="P4289" s="119">
        <f t="shared" si="205"/>
        <v>0</v>
      </c>
      <c r="Q4289" s="119">
        <f t="shared" si="206"/>
        <v>0</v>
      </c>
    </row>
    <row r="4290" spans="1:17" x14ac:dyDescent="0.2">
      <c r="A4290" s="228">
        <v>845076</v>
      </c>
      <c r="B4290" s="228" t="s">
        <v>3038</v>
      </c>
      <c r="C4290" s="228" t="s">
        <v>4204</v>
      </c>
      <c r="D4290" s="228" t="s">
        <v>783</v>
      </c>
      <c r="E4290" s="228" t="s">
        <v>2097</v>
      </c>
      <c r="F4290" s="228" t="s">
        <v>7</v>
      </c>
      <c r="G4290" s="228" t="s">
        <v>128</v>
      </c>
      <c r="H4290" s="228">
        <v>44</v>
      </c>
      <c r="I4290" s="228">
        <v>44</v>
      </c>
      <c r="J4290" s="228">
        <v>44</v>
      </c>
      <c r="K4290" s="228">
        <v>44</v>
      </c>
      <c r="L4290" s="231">
        <v>44</v>
      </c>
      <c r="N4290" s="119" t="str">
        <f t="shared" si="204"/>
        <v>845076-MBLCK-M</v>
      </c>
      <c r="O4290" s="122">
        <f>IF(B4290="NET","",IF(B4290="","",IFERROR(VLOOKUP(N4290,EAN!$A:$B,2,FALSE),"MANGLER - MÅ OPPDATERE EAN-FANEN")))</f>
        <v>7048652539847</v>
      </c>
      <c r="P4290" s="119">
        <f t="shared" si="205"/>
        <v>44</v>
      </c>
      <c r="Q4290" s="119">
        <f t="shared" si="206"/>
        <v>44</v>
      </c>
    </row>
    <row r="4291" spans="1:17" x14ac:dyDescent="0.2">
      <c r="A4291" s="228">
        <v>845076</v>
      </c>
      <c r="B4291" s="228" t="s">
        <v>3038</v>
      </c>
      <c r="C4291" s="228" t="s">
        <v>4204</v>
      </c>
      <c r="D4291" s="228" t="s">
        <v>784</v>
      </c>
      <c r="E4291" s="228" t="s">
        <v>2097</v>
      </c>
      <c r="F4291" s="228" t="s">
        <v>67</v>
      </c>
      <c r="G4291" s="228" t="s">
        <v>128</v>
      </c>
      <c r="H4291" s="228">
        <v>24</v>
      </c>
      <c r="I4291" s="228">
        <v>24</v>
      </c>
      <c r="J4291" s="228">
        <v>24</v>
      </c>
      <c r="K4291" s="228">
        <v>24</v>
      </c>
      <c r="L4291" s="231">
        <v>24</v>
      </c>
      <c r="N4291" s="119" t="str">
        <f t="shared" si="204"/>
        <v>845076-MBLCK-L</v>
      </c>
      <c r="O4291" s="122">
        <f>IF(B4291="NET","",IF(B4291="","",IFERROR(VLOOKUP(N4291,EAN!$A:$B,2,FALSE),"MANGLER - MÅ OPPDATERE EAN-FANEN")))</f>
        <v>7048652539830</v>
      </c>
      <c r="P4291" s="119">
        <f t="shared" si="205"/>
        <v>24</v>
      </c>
      <c r="Q4291" s="119">
        <f t="shared" si="206"/>
        <v>24</v>
      </c>
    </row>
    <row r="4292" spans="1:17" x14ac:dyDescent="0.2">
      <c r="A4292" s="228">
        <v>845076</v>
      </c>
      <c r="B4292" s="228" t="s">
        <v>3038</v>
      </c>
      <c r="C4292" s="228" t="s">
        <v>4204</v>
      </c>
      <c r="D4292" s="228" t="s">
        <v>785</v>
      </c>
      <c r="E4292" s="228" t="s">
        <v>2098</v>
      </c>
      <c r="F4292" s="228" t="s">
        <v>7</v>
      </c>
      <c r="G4292" s="228" t="s">
        <v>128</v>
      </c>
      <c r="H4292" s="228">
        <v>58</v>
      </c>
      <c r="I4292" s="228">
        <v>58</v>
      </c>
      <c r="J4292" s="228">
        <v>58</v>
      </c>
      <c r="K4292" s="228">
        <v>58</v>
      </c>
      <c r="L4292" s="231">
        <v>58</v>
      </c>
      <c r="N4292" s="119" t="str">
        <f t="shared" si="204"/>
        <v>845076-MCDGY-M</v>
      </c>
      <c r="O4292" s="122">
        <f>IF(B4292="NET","",IF(B4292="","",IFERROR(VLOOKUP(N4292,EAN!$A:$B,2,FALSE),"MANGLER - MÅ OPPDATERE EAN-FANEN")))</f>
        <v>7048652766854</v>
      </c>
      <c r="P4292" s="119">
        <f t="shared" si="205"/>
        <v>58</v>
      </c>
      <c r="Q4292" s="119">
        <f t="shared" si="206"/>
        <v>58</v>
      </c>
    </row>
    <row r="4293" spans="1:17" x14ac:dyDescent="0.2">
      <c r="A4293" s="228">
        <v>845076</v>
      </c>
      <c r="B4293" s="228" t="s">
        <v>3038</v>
      </c>
      <c r="C4293" s="228" t="s">
        <v>4204</v>
      </c>
      <c r="D4293" s="228" t="s">
        <v>786</v>
      </c>
      <c r="E4293" s="228" t="s">
        <v>2098</v>
      </c>
      <c r="F4293" s="228" t="s">
        <v>67</v>
      </c>
      <c r="G4293" s="228" t="s">
        <v>128</v>
      </c>
      <c r="H4293" s="228">
        <v>70</v>
      </c>
      <c r="I4293" s="228">
        <v>70</v>
      </c>
      <c r="J4293" s="228">
        <v>70</v>
      </c>
      <c r="K4293" s="228">
        <v>70</v>
      </c>
      <c r="L4293" s="231">
        <v>70</v>
      </c>
      <c r="N4293" s="119" t="str">
        <f t="shared" si="204"/>
        <v>845076-MCDGY-L</v>
      </c>
      <c r="O4293" s="122">
        <f>IF(B4293="NET","",IF(B4293="","",IFERROR(VLOOKUP(N4293,EAN!$A:$B,2,FALSE),"MANGLER - MÅ OPPDATERE EAN-FANEN")))</f>
        <v>7048652766847</v>
      </c>
      <c r="P4293" s="119">
        <f t="shared" si="205"/>
        <v>70</v>
      </c>
      <c r="Q4293" s="119">
        <f t="shared" si="206"/>
        <v>70</v>
      </c>
    </row>
    <row r="4294" spans="1:17" x14ac:dyDescent="0.2">
      <c r="A4294" s="228">
        <v>845076</v>
      </c>
      <c r="B4294" s="228" t="s">
        <v>3038</v>
      </c>
      <c r="C4294" s="228" t="s">
        <v>4204</v>
      </c>
      <c r="D4294" s="228" t="s">
        <v>787</v>
      </c>
      <c r="E4294" s="228" t="s">
        <v>634</v>
      </c>
      <c r="F4294" s="228" t="s">
        <v>7</v>
      </c>
      <c r="G4294" s="228" t="s">
        <v>504</v>
      </c>
      <c r="H4294" s="228">
        <v>32</v>
      </c>
      <c r="I4294" s="228">
        <v>32</v>
      </c>
      <c r="J4294" s="228">
        <v>32</v>
      </c>
      <c r="K4294" s="228">
        <v>32</v>
      </c>
      <c r="L4294" s="231">
        <v>32</v>
      </c>
      <c r="N4294" s="119" t="str">
        <f t="shared" si="204"/>
        <v>845076-MCHOR-M</v>
      </c>
      <c r="O4294" s="122">
        <f>IF(B4294="NET","",IF(B4294="","",IFERROR(VLOOKUP(N4294,EAN!$A:$B,2,FALSE),"MANGLER - MÅ OPPDATERE EAN-FANEN")))</f>
        <v>7048652660480</v>
      </c>
      <c r="P4294" s="119">
        <f t="shared" si="205"/>
        <v>32</v>
      </c>
      <c r="Q4294" s="119">
        <f t="shared" si="206"/>
        <v>32</v>
      </c>
    </row>
    <row r="4295" spans="1:17" x14ac:dyDescent="0.2">
      <c r="A4295" s="228">
        <v>845076</v>
      </c>
      <c r="B4295" s="228" t="s">
        <v>3038</v>
      </c>
      <c r="C4295" s="228" t="s">
        <v>4204</v>
      </c>
      <c r="D4295" s="228" t="s">
        <v>788</v>
      </c>
      <c r="E4295" s="228" t="s">
        <v>634</v>
      </c>
      <c r="F4295" s="228" t="s">
        <v>67</v>
      </c>
      <c r="G4295" s="228" t="s">
        <v>504</v>
      </c>
      <c r="H4295" s="228">
        <v>25</v>
      </c>
      <c r="I4295" s="228">
        <v>25</v>
      </c>
      <c r="J4295" s="228">
        <v>25</v>
      </c>
      <c r="K4295" s="228">
        <v>25</v>
      </c>
      <c r="L4295" s="231">
        <v>25</v>
      </c>
      <c r="N4295" s="119" t="str">
        <f t="shared" si="204"/>
        <v>845076-MCHOR-L</v>
      </c>
      <c r="O4295" s="122">
        <f>IF(B4295="NET","",IF(B4295="","",IFERROR(VLOOKUP(N4295,EAN!$A:$B,2,FALSE),"MANGLER - MÅ OPPDATERE EAN-FANEN")))</f>
        <v>7048652660473</v>
      </c>
      <c r="P4295" s="119">
        <f t="shared" si="205"/>
        <v>25</v>
      </c>
      <c r="Q4295" s="119">
        <f t="shared" si="206"/>
        <v>25</v>
      </c>
    </row>
    <row r="4296" spans="1:17" x14ac:dyDescent="0.2">
      <c r="A4296" s="228">
        <v>845076</v>
      </c>
      <c r="B4296" s="228" t="s">
        <v>3038</v>
      </c>
      <c r="C4296" s="228" t="s">
        <v>4204</v>
      </c>
      <c r="D4296" s="228" t="s">
        <v>936</v>
      </c>
      <c r="E4296" s="228" t="s">
        <v>89</v>
      </c>
      <c r="F4296" s="228" t="s">
        <v>7</v>
      </c>
      <c r="G4296" s="228" t="s">
        <v>504</v>
      </c>
      <c r="H4296" s="228">
        <v>0</v>
      </c>
      <c r="I4296" s="228">
        <v>0</v>
      </c>
      <c r="J4296" s="228">
        <v>0</v>
      </c>
      <c r="K4296" s="228">
        <v>0</v>
      </c>
      <c r="L4296" s="231">
        <v>0</v>
      </c>
      <c r="N4296" s="119" t="str">
        <f t="shared" si="204"/>
        <v>845076-MNAVY-M</v>
      </c>
      <c r="O4296" s="122">
        <f>IF(B4296="NET","",IF(B4296="","",IFERROR(VLOOKUP(N4296,EAN!$A:$B,2,FALSE),"MANGLER - MÅ OPPDATERE EAN-FANEN")))</f>
        <v>7048652273925</v>
      </c>
      <c r="P4296" s="119">
        <f t="shared" si="205"/>
        <v>0</v>
      </c>
      <c r="Q4296" s="119">
        <f t="shared" si="206"/>
        <v>0</v>
      </c>
    </row>
    <row r="4297" spans="1:17" x14ac:dyDescent="0.2">
      <c r="A4297" s="228">
        <v>845076</v>
      </c>
      <c r="B4297" s="228" t="s">
        <v>3038</v>
      </c>
      <c r="C4297" s="228" t="s">
        <v>4204</v>
      </c>
      <c r="D4297" s="228" t="s">
        <v>937</v>
      </c>
      <c r="E4297" s="228" t="s">
        <v>89</v>
      </c>
      <c r="F4297" s="228" t="s">
        <v>67</v>
      </c>
      <c r="G4297" s="228" t="s">
        <v>504</v>
      </c>
      <c r="H4297" s="228">
        <v>0</v>
      </c>
      <c r="I4297" s="228">
        <v>0</v>
      </c>
      <c r="J4297" s="228">
        <v>0</v>
      </c>
      <c r="K4297" s="228">
        <v>0</v>
      </c>
      <c r="L4297" s="231">
        <v>0</v>
      </c>
      <c r="N4297" s="119" t="str">
        <f t="shared" si="204"/>
        <v>845076-MNAVY-L</v>
      </c>
      <c r="O4297" s="122">
        <f>IF(B4297="NET","",IF(B4297="","",IFERROR(VLOOKUP(N4297,EAN!$A:$B,2,FALSE),"MANGLER - MÅ OPPDATERE EAN-FANEN")))</f>
        <v>7048652273918</v>
      </c>
      <c r="P4297" s="119">
        <f t="shared" si="205"/>
        <v>0</v>
      </c>
      <c r="Q4297" s="119">
        <f t="shared" si="206"/>
        <v>0</v>
      </c>
    </row>
    <row r="4298" spans="1:17" x14ac:dyDescent="0.2">
      <c r="A4298" s="228">
        <v>845076</v>
      </c>
      <c r="B4298" s="228" t="s">
        <v>3038</v>
      </c>
      <c r="C4298" s="228" t="s">
        <v>4204</v>
      </c>
      <c r="D4298" s="228" t="s">
        <v>795</v>
      </c>
      <c r="E4298" s="228" t="s">
        <v>518</v>
      </c>
      <c r="F4298" s="228" t="s">
        <v>7</v>
      </c>
      <c r="G4298" s="228" t="s">
        <v>504</v>
      </c>
      <c r="H4298" s="228">
        <v>0</v>
      </c>
      <c r="I4298" s="228">
        <v>0</v>
      </c>
      <c r="J4298" s="228">
        <v>0</v>
      </c>
      <c r="K4298" s="228">
        <v>0</v>
      </c>
      <c r="L4298" s="231">
        <v>0</v>
      </c>
      <c r="N4298" s="119" t="str">
        <f t="shared" si="204"/>
        <v>845076-MNGRY-M</v>
      </c>
      <c r="O4298" s="122">
        <f>IF(B4298="NET","",IF(B4298="","",IFERROR(VLOOKUP(N4298,EAN!$A:$B,2,FALSE),"MANGLER - MÅ OPPDATERE EAN-FANEN")))</f>
        <v>7048652660503</v>
      </c>
      <c r="P4298" s="119">
        <f t="shared" si="205"/>
        <v>0</v>
      </c>
      <c r="Q4298" s="119">
        <f t="shared" si="206"/>
        <v>0</v>
      </c>
    </row>
    <row r="4299" spans="1:17" x14ac:dyDescent="0.2">
      <c r="A4299" s="228">
        <v>845076</v>
      </c>
      <c r="B4299" s="228" t="s">
        <v>3038</v>
      </c>
      <c r="C4299" s="228" t="s">
        <v>4204</v>
      </c>
      <c r="D4299" s="228" t="s">
        <v>796</v>
      </c>
      <c r="E4299" s="228" t="s">
        <v>518</v>
      </c>
      <c r="F4299" s="228" t="s">
        <v>67</v>
      </c>
      <c r="G4299" s="228" t="s">
        <v>504</v>
      </c>
      <c r="H4299" s="228">
        <v>3</v>
      </c>
      <c r="I4299" s="228">
        <v>3</v>
      </c>
      <c r="J4299" s="228">
        <v>3</v>
      </c>
      <c r="K4299" s="228">
        <v>3</v>
      </c>
      <c r="L4299" s="231">
        <v>3</v>
      </c>
      <c r="N4299" s="119" t="str">
        <f t="shared" si="204"/>
        <v>845076-MNGRY-L</v>
      </c>
      <c r="O4299" s="122">
        <f>IF(B4299="NET","",IF(B4299="","",IFERROR(VLOOKUP(N4299,EAN!$A:$B,2,FALSE),"MANGLER - MÅ OPPDATERE EAN-FANEN")))</f>
        <v>7048652660497</v>
      </c>
      <c r="P4299" s="119">
        <f t="shared" si="205"/>
        <v>3</v>
      </c>
      <c r="Q4299" s="119">
        <f t="shared" si="206"/>
        <v>3</v>
      </c>
    </row>
    <row r="4300" spans="1:17" x14ac:dyDescent="0.2">
      <c r="A4300" s="228">
        <v>845076</v>
      </c>
      <c r="B4300" s="228" t="s">
        <v>3038</v>
      </c>
      <c r="C4300" s="228" t="s">
        <v>4204</v>
      </c>
      <c r="D4300" s="228" t="s">
        <v>938</v>
      </c>
      <c r="E4300" s="228" t="s">
        <v>2092</v>
      </c>
      <c r="F4300" s="228" t="s">
        <v>7</v>
      </c>
      <c r="G4300" s="228" t="s">
        <v>504</v>
      </c>
      <c r="H4300" s="228">
        <v>0</v>
      </c>
      <c r="I4300" s="228">
        <v>0</v>
      </c>
      <c r="J4300" s="228">
        <v>0</v>
      </c>
      <c r="K4300" s="228">
        <v>0</v>
      </c>
      <c r="L4300" s="231">
        <v>0</v>
      </c>
      <c r="N4300" s="119" t="str">
        <f t="shared" si="204"/>
        <v>845076-MSGMC-M</v>
      </c>
      <c r="O4300" s="122">
        <f>IF(B4300="NET","",IF(B4300="","",IFERROR(VLOOKUP(N4300,EAN!$A:$B,2,FALSE),"MANGLER - MÅ OPPDATERE EAN-FANEN")))</f>
        <v>7048652539861</v>
      </c>
      <c r="P4300" s="119">
        <f t="shared" si="205"/>
        <v>0</v>
      </c>
      <c r="Q4300" s="119">
        <f t="shared" si="206"/>
        <v>0</v>
      </c>
    </row>
    <row r="4301" spans="1:17" x14ac:dyDescent="0.2">
      <c r="A4301" s="228">
        <v>845076</v>
      </c>
      <c r="B4301" s="228" t="s">
        <v>3038</v>
      </c>
      <c r="C4301" s="228" t="s">
        <v>4204</v>
      </c>
      <c r="D4301" s="228" t="s">
        <v>939</v>
      </c>
      <c r="E4301" s="228" t="s">
        <v>2092</v>
      </c>
      <c r="F4301" s="228" t="s">
        <v>67</v>
      </c>
      <c r="G4301" s="228" t="s">
        <v>504</v>
      </c>
      <c r="H4301" s="228">
        <v>0</v>
      </c>
      <c r="I4301" s="228">
        <v>0</v>
      </c>
      <c r="J4301" s="228">
        <v>0</v>
      </c>
      <c r="K4301" s="228">
        <v>0</v>
      </c>
      <c r="L4301" s="231">
        <v>0</v>
      </c>
      <c r="N4301" s="119" t="str">
        <f t="shared" si="204"/>
        <v>845076-MSGMC-L</v>
      </c>
      <c r="O4301" s="122">
        <f>IF(B4301="NET","",IF(B4301="","",IFERROR(VLOOKUP(N4301,EAN!$A:$B,2,FALSE),"MANGLER - MÅ OPPDATERE EAN-FANEN")))</f>
        <v>7048652539854</v>
      </c>
      <c r="P4301" s="119">
        <f t="shared" si="205"/>
        <v>0</v>
      </c>
      <c r="Q4301" s="119">
        <f t="shared" si="206"/>
        <v>0</v>
      </c>
    </row>
    <row r="4302" spans="1:17" x14ac:dyDescent="0.2">
      <c r="A4302" s="228">
        <v>845076</v>
      </c>
      <c r="B4302" s="228" t="s">
        <v>3038</v>
      </c>
      <c r="C4302" s="228" t="s">
        <v>4204</v>
      </c>
      <c r="D4302" s="228" t="s">
        <v>942</v>
      </c>
      <c r="E4302" s="228" t="s">
        <v>90</v>
      </c>
      <c r="F4302" s="228" t="s">
        <v>7</v>
      </c>
      <c r="G4302" s="228" t="s">
        <v>128</v>
      </c>
      <c r="H4302" s="228">
        <v>22</v>
      </c>
      <c r="I4302" s="228">
        <v>22</v>
      </c>
      <c r="J4302" s="228">
        <v>22</v>
      </c>
      <c r="K4302" s="228">
        <v>22</v>
      </c>
      <c r="L4302" s="231">
        <v>22</v>
      </c>
      <c r="N4302" s="119" t="str">
        <f t="shared" si="204"/>
        <v>845076-MWHTE-M</v>
      </c>
      <c r="O4302" s="122">
        <f>IF(B4302="NET","",IF(B4302="","",IFERROR(VLOOKUP(N4302,EAN!$A:$B,2,FALSE),"MANGLER - MÅ OPPDATERE EAN-FANEN")))</f>
        <v>7048652273949</v>
      </c>
      <c r="P4302" s="119">
        <f t="shared" si="205"/>
        <v>22</v>
      </c>
      <c r="Q4302" s="119">
        <f t="shared" si="206"/>
        <v>22</v>
      </c>
    </row>
    <row r="4303" spans="1:17" x14ac:dyDescent="0.2">
      <c r="A4303" s="228">
        <v>845076</v>
      </c>
      <c r="B4303" s="228" t="s">
        <v>3038</v>
      </c>
      <c r="C4303" s="228" t="s">
        <v>4204</v>
      </c>
      <c r="D4303" s="228" t="s">
        <v>943</v>
      </c>
      <c r="E4303" s="228" t="s">
        <v>90</v>
      </c>
      <c r="F4303" s="228" t="s">
        <v>67</v>
      </c>
      <c r="G4303" s="228" t="s">
        <v>128</v>
      </c>
      <c r="H4303" s="228">
        <v>45</v>
      </c>
      <c r="I4303" s="228">
        <v>45</v>
      </c>
      <c r="J4303" s="228">
        <v>45</v>
      </c>
      <c r="K4303" s="228">
        <v>45</v>
      </c>
      <c r="L4303" s="231">
        <v>45</v>
      </c>
      <c r="N4303" s="119" t="str">
        <f t="shared" si="204"/>
        <v>845076-MWHTE-L</v>
      </c>
      <c r="O4303" s="122">
        <f>IF(B4303="NET","",IF(B4303="","",IFERROR(VLOOKUP(N4303,EAN!$A:$B,2,FALSE),"MANGLER - MÅ OPPDATERE EAN-FANEN")))</f>
        <v>7048652273932</v>
      </c>
      <c r="P4303" s="119">
        <f t="shared" si="205"/>
        <v>45</v>
      </c>
      <c r="Q4303" s="119">
        <f t="shared" si="206"/>
        <v>45</v>
      </c>
    </row>
    <row r="4304" spans="1:17" x14ac:dyDescent="0.2">
      <c r="A4304" s="228">
        <v>845076</v>
      </c>
      <c r="B4304" s="228" t="s">
        <v>3038</v>
      </c>
      <c r="C4304" s="228" t="s">
        <v>4204</v>
      </c>
      <c r="D4304" s="228" t="s">
        <v>2358</v>
      </c>
      <c r="E4304" s="228" t="s">
        <v>3081</v>
      </c>
      <c r="F4304" s="228" t="s">
        <v>7</v>
      </c>
      <c r="G4304" s="228" t="s">
        <v>128</v>
      </c>
      <c r="H4304" s="228">
        <v>38</v>
      </c>
      <c r="I4304" s="228">
        <v>38</v>
      </c>
      <c r="J4304" s="228">
        <v>38</v>
      </c>
      <c r="K4304" s="228">
        <v>38</v>
      </c>
      <c r="L4304" s="231">
        <v>38</v>
      </c>
      <c r="N4304" s="119" t="str">
        <f t="shared" si="204"/>
        <v>845076-SGMFL-M</v>
      </c>
      <c r="O4304" s="122">
        <f>IF(B4304="NET","",IF(B4304="","",IFERROR(VLOOKUP(N4304,EAN!$A:$B,2,FALSE),"MANGLER - MÅ OPPDATERE EAN-FANEN")))</f>
        <v>7048652766878</v>
      </c>
      <c r="P4304" s="119">
        <f t="shared" si="205"/>
        <v>38</v>
      </c>
      <c r="Q4304" s="119">
        <f t="shared" si="206"/>
        <v>38</v>
      </c>
    </row>
    <row r="4305" spans="1:17" x14ac:dyDescent="0.2">
      <c r="A4305" s="228">
        <v>845076</v>
      </c>
      <c r="B4305" s="228" t="s">
        <v>3038</v>
      </c>
      <c r="C4305" s="228" t="s">
        <v>4204</v>
      </c>
      <c r="D4305" s="228" t="s">
        <v>2359</v>
      </c>
      <c r="E4305" s="228" t="s">
        <v>3081</v>
      </c>
      <c r="F4305" s="228" t="s">
        <v>67</v>
      </c>
      <c r="G4305" s="228" t="s">
        <v>128</v>
      </c>
      <c r="H4305" s="228">
        <v>29</v>
      </c>
      <c r="I4305" s="228">
        <v>29</v>
      </c>
      <c r="J4305" s="228">
        <v>29</v>
      </c>
      <c r="K4305" s="228">
        <v>29</v>
      </c>
      <c r="L4305" s="231">
        <v>29</v>
      </c>
      <c r="N4305" s="119" t="str">
        <f t="shared" si="204"/>
        <v>845076-SGMFL-L</v>
      </c>
      <c r="O4305" s="122">
        <f>IF(B4305="NET","",IF(B4305="","",IFERROR(VLOOKUP(N4305,EAN!$A:$B,2,FALSE),"MANGLER - MÅ OPPDATERE EAN-FANEN")))</f>
        <v>7048652766861</v>
      </c>
      <c r="P4305" s="119">
        <f t="shared" si="205"/>
        <v>29</v>
      </c>
      <c r="Q4305" s="119">
        <f t="shared" si="206"/>
        <v>29</v>
      </c>
    </row>
    <row r="4306" spans="1:17" x14ac:dyDescent="0.2">
      <c r="A4306" s="228">
        <v>845076</v>
      </c>
      <c r="B4306" s="228" t="s">
        <v>3038</v>
      </c>
      <c r="C4306" s="228" t="s">
        <v>4204</v>
      </c>
      <c r="D4306" s="228" t="s">
        <v>2251</v>
      </c>
      <c r="E4306" s="228" t="s">
        <v>3065</v>
      </c>
      <c r="F4306" s="228" t="s">
        <v>7</v>
      </c>
      <c r="G4306" s="228" t="s">
        <v>128</v>
      </c>
      <c r="H4306" s="228">
        <v>34</v>
      </c>
      <c r="I4306" s="228">
        <v>34</v>
      </c>
      <c r="J4306" s="228">
        <v>34</v>
      </c>
      <c r="K4306" s="228">
        <v>34</v>
      </c>
      <c r="L4306" s="231">
        <v>34</v>
      </c>
      <c r="N4306" s="119" t="str">
        <f t="shared" si="204"/>
        <v>845076-SKBLM-M</v>
      </c>
      <c r="O4306" s="122">
        <f>IF(B4306="NET","",IF(B4306="","",IFERROR(VLOOKUP(N4306,EAN!$A:$B,2,FALSE),"MANGLER - MÅ OPPDATERE EAN-FANEN")))</f>
        <v>7048652766892</v>
      </c>
      <c r="P4306" s="119">
        <f t="shared" si="205"/>
        <v>34</v>
      </c>
      <c r="Q4306" s="119">
        <f t="shared" si="206"/>
        <v>34</v>
      </c>
    </row>
    <row r="4307" spans="1:17" x14ac:dyDescent="0.2">
      <c r="A4307" s="228">
        <v>845076</v>
      </c>
      <c r="B4307" s="228" t="s">
        <v>3038</v>
      </c>
      <c r="C4307" s="228" t="s">
        <v>4204</v>
      </c>
      <c r="D4307" s="228" t="s">
        <v>2252</v>
      </c>
      <c r="E4307" s="228" t="s">
        <v>3065</v>
      </c>
      <c r="F4307" s="228" t="s">
        <v>67</v>
      </c>
      <c r="G4307" s="228" t="s">
        <v>128</v>
      </c>
      <c r="H4307" s="228">
        <v>35</v>
      </c>
      <c r="I4307" s="228">
        <v>35</v>
      </c>
      <c r="J4307" s="228">
        <v>35</v>
      </c>
      <c r="K4307" s="228">
        <v>35</v>
      </c>
      <c r="L4307" s="231">
        <v>35</v>
      </c>
      <c r="N4307" s="119" t="str">
        <f t="shared" si="204"/>
        <v>845076-SKBLM-L</v>
      </c>
      <c r="O4307" s="122">
        <f>IF(B4307="NET","",IF(B4307="","",IFERROR(VLOOKUP(N4307,EAN!$A:$B,2,FALSE),"MANGLER - MÅ OPPDATERE EAN-FANEN")))</f>
        <v>7048652766885</v>
      </c>
      <c r="P4307" s="119">
        <f t="shared" si="205"/>
        <v>35</v>
      </c>
      <c r="Q4307" s="119">
        <f t="shared" si="206"/>
        <v>35</v>
      </c>
    </row>
    <row r="4308" spans="1:17" x14ac:dyDescent="0.2">
      <c r="A4308" s="229">
        <v>845077</v>
      </c>
      <c r="B4308" s="228" t="s">
        <v>248</v>
      </c>
      <c r="C4308" s="228"/>
      <c r="D4308" s="228"/>
      <c r="E4308" s="228"/>
      <c r="F4308" s="228"/>
      <c r="G4308" s="228"/>
      <c r="H4308" s="229">
        <v>202226</v>
      </c>
      <c r="I4308" s="229">
        <v>202227</v>
      </c>
      <c r="J4308" s="229">
        <v>202228</v>
      </c>
      <c r="K4308" s="229">
        <v>202229</v>
      </c>
      <c r="L4308" s="232">
        <v>202234</v>
      </c>
      <c r="N4308" s="119" t="str">
        <f t="shared" si="204"/>
        <v>845077-</v>
      </c>
      <c r="O4308" s="122" t="str">
        <f>IF(B4308="NET","",IF(B4308="","",IFERROR(VLOOKUP(N4308,EAN!$A:$B,2,FALSE),"MANGLER - MÅ OPPDATERE EAN-FANEN")))</f>
        <v/>
      </c>
      <c r="P4308" s="119">
        <f t="shared" si="205"/>
        <v>202226</v>
      </c>
      <c r="Q4308" s="119">
        <f t="shared" si="206"/>
        <v>202234</v>
      </c>
    </row>
    <row r="4309" spans="1:17" x14ac:dyDescent="0.2">
      <c r="A4309" s="228">
        <v>845077</v>
      </c>
      <c r="B4309" s="228" t="s">
        <v>2208</v>
      </c>
      <c r="C4309" s="228" t="s">
        <v>4204</v>
      </c>
      <c r="D4309" s="228" t="s">
        <v>946</v>
      </c>
      <c r="E4309" s="228" t="s">
        <v>4512</v>
      </c>
      <c r="F4309" s="228" t="s">
        <v>7</v>
      </c>
      <c r="G4309" s="228" t="s">
        <v>128</v>
      </c>
      <c r="H4309" s="228">
        <v>294</v>
      </c>
      <c r="I4309" s="228">
        <v>294</v>
      </c>
      <c r="J4309" s="228">
        <v>294</v>
      </c>
      <c r="K4309" s="228">
        <v>294</v>
      </c>
      <c r="L4309" s="231">
        <v>294</v>
      </c>
      <c r="N4309" s="119" t="str">
        <f t="shared" si="204"/>
        <v>845077-ABLCK-M</v>
      </c>
      <c r="O4309" s="122">
        <f>IF(B4309="NET","",IF(B4309="","",IFERROR(VLOOKUP(N4309,EAN!$A:$B,2,FALSE),"MANGLER - MÅ OPPDATERE EAN-FANEN")))</f>
        <v>7048652660527</v>
      </c>
      <c r="P4309" s="119">
        <f t="shared" si="205"/>
        <v>294</v>
      </c>
      <c r="Q4309" s="119">
        <f t="shared" si="206"/>
        <v>294</v>
      </c>
    </row>
    <row r="4310" spans="1:17" x14ac:dyDescent="0.2">
      <c r="A4310" s="228">
        <v>845077</v>
      </c>
      <c r="B4310" s="228" t="s">
        <v>2208</v>
      </c>
      <c r="C4310" s="228" t="s">
        <v>4204</v>
      </c>
      <c r="D4310" s="228" t="s">
        <v>947</v>
      </c>
      <c r="E4310" s="228" t="s">
        <v>4512</v>
      </c>
      <c r="F4310" s="228" t="s">
        <v>67</v>
      </c>
      <c r="G4310" s="228" t="s">
        <v>128</v>
      </c>
      <c r="H4310" s="228">
        <v>109</v>
      </c>
      <c r="I4310" s="228">
        <v>109</v>
      </c>
      <c r="J4310" s="228">
        <v>109</v>
      </c>
      <c r="K4310" s="228">
        <v>109</v>
      </c>
      <c r="L4310" s="231">
        <v>109</v>
      </c>
      <c r="N4310" s="119" t="str">
        <f t="shared" si="204"/>
        <v>845077-ABLCK-L</v>
      </c>
      <c r="O4310" s="122">
        <f>IF(B4310="NET","",IF(B4310="","",IFERROR(VLOOKUP(N4310,EAN!$A:$B,2,FALSE),"MANGLER - MÅ OPPDATERE EAN-FANEN")))</f>
        <v>7048652660510</v>
      </c>
      <c r="P4310" s="119">
        <f t="shared" si="205"/>
        <v>109</v>
      </c>
      <c r="Q4310" s="119">
        <f t="shared" si="206"/>
        <v>109</v>
      </c>
    </row>
    <row r="4311" spans="1:17" x14ac:dyDescent="0.2">
      <c r="A4311" s="228">
        <v>845077</v>
      </c>
      <c r="B4311" s="228" t="s">
        <v>2208</v>
      </c>
      <c r="C4311" s="228" t="s">
        <v>4204</v>
      </c>
      <c r="D4311" s="228" t="s">
        <v>2247</v>
      </c>
      <c r="E4311" s="228" t="s">
        <v>4450</v>
      </c>
      <c r="F4311" s="228" t="s">
        <v>7</v>
      </c>
      <c r="G4311" s="228" t="s">
        <v>128</v>
      </c>
      <c r="H4311" s="228">
        <v>43</v>
      </c>
      <c r="I4311" s="228">
        <v>43</v>
      </c>
      <c r="J4311" s="228">
        <v>43</v>
      </c>
      <c r="K4311" s="228">
        <v>43</v>
      </c>
      <c r="L4311" s="231">
        <v>43</v>
      </c>
      <c r="N4311" s="119" t="str">
        <f t="shared" si="204"/>
        <v>845077-BUORE-M</v>
      </c>
      <c r="O4311" s="122">
        <f>IF(B4311="NET","",IF(B4311="","",IFERROR(VLOOKUP(N4311,EAN!$A:$B,2,FALSE),"MANGLER - MÅ OPPDATERE EAN-FANEN")))</f>
        <v>7048652766915</v>
      </c>
      <c r="P4311" s="119">
        <f t="shared" si="205"/>
        <v>43</v>
      </c>
      <c r="Q4311" s="119">
        <f t="shared" si="206"/>
        <v>43</v>
      </c>
    </row>
    <row r="4312" spans="1:17" x14ac:dyDescent="0.2">
      <c r="A4312" s="228">
        <v>845077</v>
      </c>
      <c r="B4312" s="228" t="s">
        <v>2208</v>
      </c>
      <c r="C4312" s="228" t="s">
        <v>4204</v>
      </c>
      <c r="D4312" s="228" t="s">
        <v>2248</v>
      </c>
      <c r="E4312" s="228" t="s">
        <v>4450</v>
      </c>
      <c r="F4312" s="228" t="s">
        <v>67</v>
      </c>
      <c r="G4312" s="228" t="s">
        <v>128</v>
      </c>
      <c r="H4312" s="228">
        <v>26</v>
      </c>
      <c r="I4312" s="228">
        <v>26</v>
      </c>
      <c r="J4312" s="228">
        <v>26</v>
      </c>
      <c r="K4312" s="228">
        <v>26</v>
      </c>
      <c r="L4312" s="231">
        <v>26</v>
      </c>
      <c r="N4312" s="119" t="str">
        <f t="shared" si="204"/>
        <v>845077-BUORE-L</v>
      </c>
      <c r="O4312" s="122">
        <f>IF(B4312="NET","",IF(B4312="","",IFERROR(VLOOKUP(N4312,EAN!$A:$B,2,FALSE),"MANGLER - MÅ OPPDATERE EAN-FANEN")))</f>
        <v>7048652766908</v>
      </c>
      <c r="P4312" s="119">
        <f t="shared" si="205"/>
        <v>26</v>
      </c>
      <c r="Q4312" s="119">
        <f t="shared" si="206"/>
        <v>26</v>
      </c>
    </row>
    <row r="4313" spans="1:17" x14ac:dyDescent="0.2">
      <c r="A4313" s="228">
        <v>845077</v>
      </c>
      <c r="B4313" s="228" t="s">
        <v>2208</v>
      </c>
      <c r="C4313" s="228" t="s">
        <v>4204</v>
      </c>
      <c r="D4313" s="228" t="s">
        <v>948</v>
      </c>
      <c r="E4313" s="228" t="s">
        <v>198</v>
      </c>
      <c r="F4313" s="228" t="s">
        <v>7</v>
      </c>
      <c r="G4313" s="228" t="s">
        <v>504</v>
      </c>
      <c r="H4313" s="228">
        <v>0</v>
      </c>
      <c r="I4313" s="228">
        <v>0</v>
      </c>
      <c r="J4313" s="228">
        <v>0</v>
      </c>
      <c r="K4313" s="228">
        <v>0</v>
      </c>
      <c r="L4313" s="231">
        <v>0</v>
      </c>
      <c r="N4313" s="119" t="str">
        <f t="shared" si="204"/>
        <v>845077-GMBLU-M</v>
      </c>
      <c r="O4313" s="122">
        <f>IF(B4313="NET","",IF(B4313="","",IFERROR(VLOOKUP(N4313,EAN!$A:$B,2,FALSE),"MANGLER - MÅ OPPDATERE EAN-FANEN")))</f>
        <v>7048652539885</v>
      </c>
      <c r="P4313" s="119">
        <f t="shared" si="205"/>
        <v>0</v>
      </c>
      <c r="Q4313" s="119">
        <f t="shared" si="206"/>
        <v>0</v>
      </c>
    </row>
    <row r="4314" spans="1:17" x14ac:dyDescent="0.2">
      <c r="A4314" s="228">
        <v>845077</v>
      </c>
      <c r="B4314" s="228" t="s">
        <v>2208</v>
      </c>
      <c r="C4314" s="228" t="s">
        <v>4204</v>
      </c>
      <c r="D4314" s="228" t="s">
        <v>949</v>
      </c>
      <c r="E4314" s="228" t="s">
        <v>198</v>
      </c>
      <c r="F4314" s="228" t="s">
        <v>67</v>
      </c>
      <c r="G4314" s="228" t="s">
        <v>504</v>
      </c>
      <c r="H4314" s="228">
        <v>0</v>
      </c>
      <c r="I4314" s="228">
        <v>0</v>
      </c>
      <c r="J4314" s="228">
        <v>0</v>
      </c>
      <c r="K4314" s="228">
        <v>0</v>
      </c>
      <c r="L4314" s="231">
        <v>0</v>
      </c>
      <c r="N4314" s="119" t="str">
        <f t="shared" si="204"/>
        <v>845077-GMBLU-L</v>
      </c>
      <c r="O4314" s="122">
        <f>IF(B4314="NET","",IF(B4314="","",IFERROR(VLOOKUP(N4314,EAN!$A:$B,2,FALSE),"MANGLER - MÅ OPPDATERE EAN-FANEN")))</f>
        <v>7048652539878</v>
      </c>
      <c r="P4314" s="119">
        <f t="shared" si="205"/>
        <v>0</v>
      </c>
      <c r="Q4314" s="119">
        <f t="shared" si="206"/>
        <v>0</v>
      </c>
    </row>
    <row r="4315" spans="1:17" x14ac:dyDescent="0.2">
      <c r="A4315" s="228">
        <v>845077</v>
      </c>
      <c r="B4315" s="228" t="s">
        <v>2208</v>
      </c>
      <c r="C4315" s="228" t="s">
        <v>4204</v>
      </c>
      <c r="D4315" s="228" t="s">
        <v>783</v>
      </c>
      <c r="E4315" s="228" t="s">
        <v>2097</v>
      </c>
      <c r="F4315" s="228" t="s">
        <v>7</v>
      </c>
      <c r="G4315" s="228" t="s">
        <v>504</v>
      </c>
      <c r="H4315" s="228">
        <v>0</v>
      </c>
      <c r="I4315" s="228">
        <v>0</v>
      </c>
      <c r="J4315" s="228">
        <v>0</v>
      </c>
      <c r="K4315" s="228">
        <v>0</v>
      </c>
      <c r="L4315" s="231">
        <v>0</v>
      </c>
      <c r="N4315" s="119" t="str">
        <f t="shared" si="204"/>
        <v>845077-MBLCK-M</v>
      </c>
      <c r="O4315" s="122">
        <f>IF(B4315="NET","",IF(B4315="","",IFERROR(VLOOKUP(N4315,EAN!$A:$B,2,FALSE),"MANGLER - MÅ OPPDATERE EAN-FANEN")))</f>
        <v>7048652273963</v>
      </c>
      <c r="P4315" s="119">
        <f t="shared" si="205"/>
        <v>0</v>
      </c>
      <c r="Q4315" s="119">
        <f t="shared" si="206"/>
        <v>0</v>
      </c>
    </row>
    <row r="4316" spans="1:17" x14ac:dyDescent="0.2">
      <c r="A4316" s="228">
        <v>845077</v>
      </c>
      <c r="B4316" s="228" t="s">
        <v>2208</v>
      </c>
      <c r="C4316" s="228" t="s">
        <v>4204</v>
      </c>
      <c r="D4316" s="228" t="s">
        <v>784</v>
      </c>
      <c r="E4316" s="228" t="s">
        <v>2097</v>
      </c>
      <c r="F4316" s="228" t="s">
        <v>67</v>
      </c>
      <c r="G4316" s="228" t="s">
        <v>504</v>
      </c>
      <c r="H4316" s="228">
        <v>0</v>
      </c>
      <c r="I4316" s="228">
        <v>0</v>
      </c>
      <c r="J4316" s="228">
        <v>0</v>
      </c>
      <c r="K4316" s="228">
        <v>0</v>
      </c>
      <c r="L4316" s="231">
        <v>0</v>
      </c>
      <c r="N4316" s="119" t="str">
        <f t="shared" si="204"/>
        <v>845077-MBLCK-L</v>
      </c>
      <c r="O4316" s="122">
        <f>IF(B4316="NET","",IF(B4316="","",IFERROR(VLOOKUP(N4316,EAN!$A:$B,2,FALSE),"MANGLER - MÅ OPPDATERE EAN-FANEN")))</f>
        <v>7048652273956</v>
      </c>
      <c r="P4316" s="119">
        <f t="shared" si="205"/>
        <v>0</v>
      </c>
      <c r="Q4316" s="119">
        <f t="shared" si="206"/>
        <v>0</v>
      </c>
    </row>
    <row r="4317" spans="1:17" x14ac:dyDescent="0.2">
      <c r="A4317" s="228">
        <v>845077</v>
      </c>
      <c r="B4317" s="228" t="s">
        <v>2208</v>
      </c>
      <c r="C4317" s="228" t="s">
        <v>4204</v>
      </c>
      <c r="D4317" s="228" t="s">
        <v>785</v>
      </c>
      <c r="E4317" s="228" t="s">
        <v>2098</v>
      </c>
      <c r="F4317" s="228" t="s">
        <v>7</v>
      </c>
      <c r="G4317" s="228" t="s">
        <v>128</v>
      </c>
      <c r="H4317" s="228">
        <v>76</v>
      </c>
      <c r="I4317" s="228">
        <v>76</v>
      </c>
      <c r="J4317" s="228">
        <v>76</v>
      </c>
      <c r="K4317" s="228">
        <v>76</v>
      </c>
      <c r="L4317" s="231">
        <v>76</v>
      </c>
      <c r="N4317" s="119" t="str">
        <f t="shared" si="204"/>
        <v>845077-MCDGY-M</v>
      </c>
      <c r="O4317" s="122">
        <f>IF(B4317="NET","",IF(B4317="","",IFERROR(VLOOKUP(N4317,EAN!$A:$B,2,FALSE),"MANGLER - MÅ OPPDATERE EAN-FANEN")))</f>
        <v>7048652660541</v>
      </c>
      <c r="P4317" s="119">
        <f t="shared" si="205"/>
        <v>76</v>
      </c>
      <c r="Q4317" s="119">
        <f t="shared" si="206"/>
        <v>76</v>
      </c>
    </row>
    <row r="4318" spans="1:17" x14ac:dyDescent="0.2">
      <c r="A4318" s="228">
        <v>845077</v>
      </c>
      <c r="B4318" s="228" t="s">
        <v>2208</v>
      </c>
      <c r="C4318" s="228" t="s">
        <v>4204</v>
      </c>
      <c r="D4318" s="228" t="s">
        <v>786</v>
      </c>
      <c r="E4318" s="228" t="s">
        <v>2098</v>
      </c>
      <c r="F4318" s="228" t="s">
        <v>67</v>
      </c>
      <c r="G4318" s="228" t="s">
        <v>128</v>
      </c>
      <c r="H4318" s="228">
        <v>64</v>
      </c>
      <c r="I4318" s="228">
        <v>64</v>
      </c>
      <c r="J4318" s="228">
        <v>64</v>
      </c>
      <c r="K4318" s="228">
        <v>64</v>
      </c>
      <c r="L4318" s="231">
        <v>64</v>
      </c>
      <c r="N4318" s="119" t="str">
        <f t="shared" si="204"/>
        <v>845077-MCDGY-L</v>
      </c>
      <c r="O4318" s="122">
        <f>IF(B4318="NET","",IF(B4318="","",IFERROR(VLOOKUP(N4318,EAN!$A:$B,2,FALSE),"MANGLER - MÅ OPPDATERE EAN-FANEN")))</f>
        <v>7048652660534</v>
      </c>
      <c r="P4318" s="119">
        <f t="shared" si="205"/>
        <v>64</v>
      </c>
      <c r="Q4318" s="119">
        <f t="shared" si="206"/>
        <v>64</v>
      </c>
    </row>
    <row r="4319" spans="1:17" x14ac:dyDescent="0.2">
      <c r="A4319" s="228">
        <v>845077</v>
      </c>
      <c r="B4319" s="228" t="s">
        <v>2208</v>
      </c>
      <c r="C4319" s="228" t="s">
        <v>4204</v>
      </c>
      <c r="D4319" s="228" t="s">
        <v>787</v>
      </c>
      <c r="E4319" s="228" t="s">
        <v>634</v>
      </c>
      <c r="F4319" s="228" t="s">
        <v>7</v>
      </c>
      <c r="G4319" s="228" t="s">
        <v>504</v>
      </c>
      <c r="H4319" s="228">
        <v>43</v>
      </c>
      <c r="I4319" s="228">
        <v>43</v>
      </c>
      <c r="J4319" s="228">
        <v>43</v>
      </c>
      <c r="K4319" s="228">
        <v>43</v>
      </c>
      <c r="L4319" s="231">
        <v>43</v>
      </c>
      <c r="N4319" s="119" t="str">
        <f t="shared" si="204"/>
        <v>845077-MCHOR-M</v>
      </c>
      <c r="O4319" s="122">
        <f>IF(B4319="NET","",IF(B4319="","",IFERROR(VLOOKUP(N4319,EAN!$A:$B,2,FALSE),"MANGLER - MÅ OPPDATERE EAN-FANEN")))</f>
        <v>7048652660565</v>
      </c>
      <c r="P4319" s="119">
        <f t="shared" si="205"/>
        <v>43</v>
      </c>
      <c r="Q4319" s="119">
        <f t="shared" si="206"/>
        <v>43</v>
      </c>
    </row>
    <row r="4320" spans="1:17" x14ac:dyDescent="0.2">
      <c r="A4320" s="228">
        <v>845077</v>
      </c>
      <c r="B4320" s="228" t="s">
        <v>2208</v>
      </c>
      <c r="C4320" s="228" t="s">
        <v>4204</v>
      </c>
      <c r="D4320" s="228" t="s">
        <v>788</v>
      </c>
      <c r="E4320" s="228" t="s">
        <v>634</v>
      </c>
      <c r="F4320" s="228" t="s">
        <v>67</v>
      </c>
      <c r="G4320" s="228" t="s">
        <v>504</v>
      </c>
      <c r="H4320" s="228">
        <v>43</v>
      </c>
      <c r="I4320" s="228">
        <v>43</v>
      </c>
      <c r="J4320" s="228">
        <v>43</v>
      </c>
      <c r="K4320" s="228">
        <v>43</v>
      </c>
      <c r="L4320" s="231">
        <v>43</v>
      </c>
      <c r="N4320" s="119" t="str">
        <f t="shared" si="204"/>
        <v>845077-MCHOR-L</v>
      </c>
      <c r="O4320" s="122">
        <f>IF(B4320="NET","",IF(B4320="","",IFERROR(VLOOKUP(N4320,EAN!$A:$B,2,FALSE),"MANGLER - MÅ OPPDATERE EAN-FANEN")))</f>
        <v>7048652660558</v>
      </c>
      <c r="P4320" s="119">
        <f t="shared" si="205"/>
        <v>43</v>
      </c>
      <c r="Q4320" s="119">
        <f t="shared" si="206"/>
        <v>43</v>
      </c>
    </row>
    <row r="4321" spans="1:17" x14ac:dyDescent="0.2">
      <c r="A4321" s="228">
        <v>845077</v>
      </c>
      <c r="B4321" s="228" t="s">
        <v>2208</v>
      </c>
      <c r="C4321" s="228" t="s">
        <v>4204</v>
      </c>
      <c r="D4321" s="228" t="s">
        <v>950</v>
      </c>
      <c r="E4321" s="228" t="s">
        <v>2209</v>
      </c>
      <c r="F4321" s="228" t="s">
        <v>7</v>
      </c>
      <c r="G4321" s="228" t="s">
        <v>504</v>
      </c>
      <c r="H4321" s="228">
        <v>0</v>
      </c>
      <c r="I4321" s="228">
        <v>0</v>
      </c>
      <c r="J4321" s="228">
        <v>0</v>
      </c>
      <c r="K4321" s="228">
        <v>0</v>
      </c>
      <c r="L4321" s="231">
        <v>0</v>
      </c>
      <c r="N4321" s="119" t="str">
        <f t="shared" si="204"/>
        <v>845077-MMGRN-M</v>
      </c>
      <c r="O4321" s="122">
        <f>IF(B4321="NET","",IF(B4321="","",IFERROR(VLOOKUP(N4321,EAN!$A:$B,2,FALSE),"MANGLER - MÅ OPPDATERE EAN-FANEN")))</f>
        <v>7048652539908</v>
      </c>
      <c r="P4321" s="119">
        <f t="shared" si="205"/>
        <v>0</v>
      </c>
      <c r="Q4321" s="119">
        <f t="shared" si="206"/>
        <v>0</v>
      </c>
    </row>
    <row r="4322" spans="1:17" x14ac:dyDescent="0.2">
      <c r="A4322" s="228">
        <v>845077</v>
      </c>
      <c r="B4322" s="228" t="s">
        <v>2208</v>
      </c>
      <c r="C4322" s="228" t="s">
        <v>4204</v>
      </c>
      <c r="D4322" s="228" t="s">
        <v>951</v>
      </c>
      <c r="E4322" s="228" t="s">
        <v>2209</v>
      </c>
      <c r="F4322" s="228" t="s">
        <v>67</v>
      </c>
      <c r="G4322" s="228" t="s">
        <v>504</v>
      </c>
      <c r="H4322" s="228">
        <v>0</v>
      </c>
      <c r="I4322" s="228">
        <v>0</v>
      </c>
      <c r="J4322" s="228">
        <v>0</v>
      </c>
      <c r="K4322" s="228">
        <v>0</v>
      </c>
      <c r="L4322" s="231">
        <v>0</v>
      </c>
      <c r="N4322" s="119" t="str">
        <f t="shared" si="204"/>
        <v>845077-MMGRN-L</v>
      </c>
      <c r="O4322" s="122">
        <f>IF(B4322="NET","",IF(B4322="","",IFERROR(VLOOKUP(N4322,EAN!$A:$B,2,FALSE),"MANGLER - MÅ OPPDATERE EAN-FANEN")))</f>
        <v>7048652539892</v>
      </c>
      <c r="P4322" s="119">
        <f t="shared" si="205"/>
        <v>0</v>
      </c>
      <c r="Q4322" s="119">
        <f t="shared" si="206"/>
        <v>0</v>
      </c>
    </row>
    <row r="4323" spans="1:17" x14ac:dyDescent="0.2">
      <c r="A4323" s="228">
        <v>845077</v>
      </c>
      <c r="B4323" s="228" t="s">
        <v>2208</v>
      </c>
      <c r="C4323" s="228" t="s">
        <v>4204</v>
      </c>
      <c r="D4323" s="228" t="s">
        <v>795</v>
      </c>
      <c r="E4323" s="228" t="s">
        <v>518</v>
      </c>
      <c r="F4323" s="228" t="s">
        <v>7</v>
      </c>
      <c r="G4323" s="228" t="s">
        <v>504</v>
      </c>
      <c r="H4323" s="228">
        <v>0</v>
      </c>
      <c r="I4323" s="228">
        <v>0</v>
      </c>
      <c r="J4323" s="228">
        <v>0</v>
      </c>
      <c r="K4323" s="228">
        <v>0</v>
      </c>
      <c r="L4323" s="231">
        <v>0</v>
      </c>
      <c r="N4323" s="119" t="str">
        <f t="shared" si="204"/>
        <v>845077-MNGRY-M</v>
      </c>
      <c r="O4323" s="122">
        <f>IF(B4323="NET","",IF(B4323="","",IFERROR(VLOOKUP(N4323,EAN!$A:$B,2,FALSE),"MANGLER - MÅ OPPDATERE EAN-FANEN")))</f>
        <v>7048652660589</v>
      </c>
      <c r="P4323" s="119">
        <f t="shared" si="205"/>
        <v>0</v>
      </c>
      <c r="Q4323" s="119">
        <f t="shared" si="206"/>
        <v>0</v>
      </c>
    </row>
    <row r="4324" spans="1:17" x14ac:dyDescent="0.2">
      <c r="A4324" s="228">
        <v>845077</v>
      </c>
      <c r="B4324" s="228" t="s">
        <v>2208</v>
      </c>
      <c r="C4324" s="228" t="s">
        <v>4204</v>
      </c>
      <c r="D4324" s="228" t="s">
        <v>796</v>
      </c>
      <c r="E4324" s="228" t="s">
        <v>518</v>
      </c>
      <c r="F4324" s="228" t="s">
        <v>67</v>
      </c>
      <c r="G4324" s="228" t="s">
        <v>504</v>
      </c>
      <c r="H4324" s="228">
        <v>8</v>
      </c>
      <c r="I4324" s="228">
        <v>8</v>
      </c>
      <c r="J4324" s="228">
        <v>8</v>
      </c>
      <c r="K4324" s="228">
        <v>8</v>
      </c>
      <c r="L4324" s="231">
        <v>8</v>
      </c>
      <c r="N4324" s="119" t="str">
        <f t="shared" si="204"/>
        <v>845077-MNGRY-L</v>
      </c>
      <c r="O4324" s="122">
        <f>IF(B4324="NET","",IF(B4324="","",IFERROR(VLOOKUP(N4324,EAN!$A:$B,2,FALSE),"MANGLER - MÅ OPPDATERE EAN-FANEN")))</f>
        <v>7048652660572</v>
      </c>
      <c r="P4324" s="119">
        <f t="shared" si="205"/>
        <v>8</v>
      </c>
      <c r="Q4324" s="119">
        <f t="shared" si="206"/>
        <v>8</v>
      </c>
    </row>
    <row r="4325" spans="1:17" x14ac:dyDescent="0.2">
      <c r="A4325" s="228">
        <v>845077</v>
      </c>
      <c r="B4325" s="228" t="s">
        <v>2208</v>
      </c>
      <c r="C4325" s="228" t="s">
        <v>4204</v>
      </c>
      <c r="D4325" s="228" t="s">
        <v>797</v>
      </c>
      <c r="E4325" s="228" t="s">
        <v>2101</v>
      </c>
      <c r="F4325" s="228" t="s">
        <v>7</v>
      </c>
      <c r="G4325" s="228" t="s">
        <v>504</v>
      </c>
      <c r="H4325" s="228">
        <v>0</v>
      </c>
      <c r="I4325" s="228">
        <v>0</v>
      </c>
      <c r="J4325" s="228">
        <v>0</v>
      </c>
      <c r="K4325" s="228">
        <v>0</v>
      </c>
      <c r="L4325" s="231">
        <v>0</v>
      </c>
      <c r="N4325" s="119" t="str">
        <f t="shared" si="204"/>
        <v>845077-MOEDB-M</v>
      </c>
      <c r="O4325" s="122">
        <f>IF(B4325="NET","",IF(B4325="","",IFERROR(VLOOKUP(N4325,EAN!$A:$B,2,FALSE),"MANGLER - MÅ OPPDATERE EAN-FANEN")))</f>
        <v>7048652273987</v>
      </c>
      <c r="P4325" s="119">
        <f t="shared" si="205"/>
        <v>0</v>
      </c>
      <c r="Q4325" s="119">
        <f t="shared" si="206"/>
        <v>0</v>
      </c>
    </row>
    <row r="4326" spans="1:17" x14ac:dyDescent="0.2">
      <c r="A4326" s="228">
        <v>845077</v>
      </c>
      <c r="B4326" s="228" t="s">
        <v>2208</v>
      </c>
      <c r="C4326" s="228" t="s">
        <v>4204</v>
      </c>
      <c r="D4326" s="228" t="s">
        <v>798</v>
      </c>
      <c r="E4326" s="228" t="s">
        <v>2101</v>
      </c>
      <c r="F4326" s="228" t="s">
        <v>67</v>
      </c>
      <c r="G4326" s="228" t="s">
        <v>504</v>
      </c>
      <c r="H4326" s="228">
        <v>0</v>
      </c>
      <c r="I4326" s="228">
        <v>0</v>
      </c>
      <c r="J4326" s="228">
        <v>0</v>
      </c>
      <c r="K4326" s="228">
        <v>0</v>
      </c>
      <c r="L4326" s="231">
        <v>0</v>
      </c>
      <c r="N4326" s="119" t="str">
        <f t="shared" si="204"/>
        <v>845077-MOEDB-L</v>
      </c>
      <c r="O4326" s="122">
        <f>IF(B4326="NET","",IF(B4326="","",IFERROR(VLOOKUP(N4326,EAN!$A:$B,2,FALSE),"MANGLER - MÅ OPPDATERE EAN-FANEN")))</f>
        <v>7048652273970</v>
      </c>
      <c r="P4326" s="119">
        <f t="shared" si="205"/>
        <v>0</v>
      </c>
      <c r="Q4326" s="119">
        <f t="shared" si="206"/>
        <v>0</v>
      </c>
    </row>
    <row r="4327" spans="1:17" x14ac:dyDescent="0.2">
      <c r="A4327" s="228">
        <v>845077</v>
      </c>
      <c r="B4327" s="228" t="s">
        <v>2208</v>
      </c>
      <c r="C4327" s="228" t="s">
        <v>4204</v>
      </c>
      <c r="D4327" s="228" t="s">
        <v>799</v>
      </c>
      <c r="E4327" s="228" t="s">
        <v>2119</v>
      </c>
      <c r="F4327" s="228" t="s">
        <v>7</v>
      </c>
      <c r="G4327" s="228" t="s">
        <v>504</v>
      </c>
      <c r="H4327" s="228">
        <v>0</v>
      </c>
      <c r="I4327" s="228">
        <v>0</v>
      </c>
      <c r="J4327" s="228">
        <v>0</v>
      </c>
      <c r="K4327" s="228">
        <v>0</v>
      </c>
      <c r="L4327" s="231">
        <v>0</v>
      </c>
      <c r="N4327" s="119" t="str">
        <f t="shared" si="204"/>
        <v>845077-MOWHT-M</v>
      </c>
      <c r="O4327" s="122">
        <f>IF(B4327="NET","",IF(B4327="","",IFERROR(VLOOKUP(N4327,EAN!$A:$B,2,FALSE),"MANGLER - MÅ OPPDATERE EAN-FANEN")))</f>
        <v>7048652274007</v>
      </c>
      <c r="P4327" s="119">
        <f t="shared" si="205"/>
        <v>0</v>
      </c>
      <c r="Q4327" s="119">
        <f t="shared" si="206"/>
        <v>0</v>
      </c>
    </row>
    <row r="4328" spans="1:17" x14ac:dyDescent="0.2">
      <c r="A4328" s="228">
        <v>845077</v>
      </c>
      <c r="B4328" s="228" t="s">
        <v>2208</v>
      </c>
      <c r="C4328" s="228" t="s">
        <v>4204</v>
      </c>
      <c r="D4328" s="228" t="s">
        <v>800</v>
      </c>
      <c r="E4328" s="228" t="s">
        <v>2119</v>
      </c>
      <c r="F4328" s="228" t="s">
        <v>67</v>
      </c>
      <c r="G4328" s="228" t="s">
        <v>504</v>
      </c>
      <c r="H4328" s="228">
        <v>0</v>
      </c>
      <c r="I4328" s="228">
        <v>0</v>
      </c>
      <c r="J4328" s="228">
        <v>0</v>
      </c>
      <c r="K4328" s="228">
        <v>0</v>
      </c>
      <c r="L4328" s="231">
        <v>0</v>
      </c>
      <c r="N4328" s="119" t="str">
        <f t="shared" si="204"/>
        <v>845077-MOWHT-L</v>
      </c>
      <c r="O4328" s="122">
        <f>IF(B4328="NET","",IF(B4328="","",IFERROR(VLOOKUP(N4328,EAN!$A:$B,2,FALSE),"MANGLER - MÅ OPPDATERE EAN-FANEN")))</f>
        <v>7048652273994</v>
      </c>
      <c r="P4328" s="119">
        <f t="shared" si="205"/>
        <v>0</v>
      </c>
      <c r="Q4328" s="119">
        <f t="shared" si="206"/>
        <v>0</v>
      </c>
    </row>
    <row r="4329" spans="1:17" x14ac:dyDescent="0.2">
      <c r="A4329" s="228">
        <v>845077</v>
      </c>
      <c r="B4329" s="228" t="s">
        <v>2208</v>
      </c>
      <c r="C4329" s="228" t="s">
        <v>4204</v>
      </c>
      <c r="D4329" s="228" t="s">
        <v>2360</v>
      </c>
      <c r="E4329" s="228" t="s">
        <v>4439</v>
      </c>
      <c r="F4329" s="228" t="s">
        <v>7</v>
      </c>
      <c r="G4329" s="228" t="s">
        <v>128</v>
      </c>
      <c r="H4329" s="228">
        <v>71</v>
      </c>
      <c r="I4329" s="228">
        <v>71</v>
      </c>
      <c r="J4329" s="228">
        <v>71</v>
      </c>
      <c r="K4329" s="228">
        <v>71</v>
      </c>
      <c r="L4329" s="231">
        <v>71</v>
      </c>
      <c r="N4329" s="119" t="str">
        <f t="shared" si="204"/>
        <v>845077-MWH22-M</v>
      </c>
      <c r="O4329" s="122">
        <f>IF(B4329="NET","",IF(B4329="","",IFERROR(VLOOKUP(N4329,EAN!$A:$B,2,FALSE),"MANGLER - MÅ OPPDATERE EAN-FANEN")))</f>
        <v>7048652768513</v>
      </c>
      <c r="P4329" s="119">
        <f t="shared" si="205"/>
        <v>71</v>
      </c>
      <c r="Q4329" s="119">
        <f t="shared" si="206"/>
        <v>71</v>
      </c>
    </row>
    <row r="4330" spans="1:17" x14ac:dyDescent="0.2">
      <c r="A4330" s="228">
        <v>845077</v>
      </c>
      <c r="B4330" s="228" t="s">
        <v>2208</v>
      </c>
      <c r="C4330" s="228" t="s">
        <v>4204</v>
      </c>
      <c r="D4330" s="228" t="s">
        <v>2361</v>
      </c>
      <c r="E4330" s="228" t="s">
        <v>4439</v>
      </c>
      <c r="F4330" s="228" t="s">
        <v>67</v>
      </c>
      <c r="G4330" s="228" t="s">
        <v>128</v>
      </c>
      <c r="H4330" s="228">
        <v>61</v>
      </c>
      <c r="I4330" s="228">
        <v>61</v>
      </c>
      <c r="J4330" s="228">
        <v>61</v>
      </c>
      <c r="K4330" s="228">
        <v>61</v>
      </c>
      <c r="L4330" s="231">
        <v>61</v>
      </c>
      <c r="N4330" s="119" t="str">
        <f t="shared" si="204"/>
        <v>845077-MWH22-L</v>
      </c>
      <c r="O4330" s="122">
        <f>IF(B4330="NET","",IF(B4330="","",IFERROR(VLOOKUP(N4330,EAN!$A:$B,2,FALSE),"MANGLER - MÅ OPPDATERE EAN-FANEN")))</f>
        <v>7048652768506</v>
      </c>
      <c r="P4330" s="119">
        <f t="shared" si="205"/>
        <v>61</v>
      </c>
      <c r="Q4330" s="119">
        <f t="shared" si="206"/>
        <v>61</v>
      </c>
    </row>
    <row r="4331" spans="1:17" x14ac:dyDescent="0.2">
      <c r="A4331" s="228">
        <v>845077</v>
      </c>
      <c r="B4331" s="228" t="s">
        <v>2208</v>
      </c>
      <c r="C4331" s="228" t="s">
        <v>4204</v>
      </c>
      <c r="D4331" s="228" t="s">
        <v>942</v>
      </c>
      <c r="E4331" s="228" t="s">
        <v>90</v>
      </c>
      <c r="F4331" s="228" t="s">
        <v>7</v>
      </c>
      <c r="G4331" s="228" t="s">
        <v>504</v>
      </c>
      <c r="H4331" s="228">
        <v>0</v>
      </c>
      <c r="I4331" s="228">
        <v>0</v>
      </c>
      <c r="J4331" s="228">
        <v>0</v>
      </c>
      <c r="K4331" s="228">
        <v>0</v>
      </c>
      <c r="L4331" s="231">
        <v>0</v>
      </c>
      <c r="N4331" s="119" t="str">
        <f t="shared" si="204"/>
        <v>845077-MWHTE-M</v>
      </c>
      <c r="O4331" s="122">
        <f>IF(B4331="NET","",IF(B4331="","",IFERROR(VLOOKUP(N4331,EAN!$A:$B,2,FALSE),"MANGLER - MÅ OPPDATERE EAN-FANEN")))</f>
        <v>7048652274021</v>
      </c>
      <c r="P4331" s="119">
        <f t="shared" si="205"/>
        <v>0</v>
      </c>
      <c r="Q4331" s="119">
        <f t="shared" si="206"/>
        <v>0</v>
      </c>
    </row>
    <row r="4332" spans="1:17" x14ac:dyDescent="0.2">
      <c r="A4332" s="228">
        <v>845077</v>
      </c>
      <c r="B4332" s="228" t="s">
        <v>2208</v>
      </c>
      <c r="C4332" s="228" t="s">
        <v>4204</v>
      </c>
      <c r="D4332" s="228" t="s">
        <v>943</v>
      </c>
      <c r="E4332" s="228" t="s">
        <v>90</v>
      </c>
      <c r="F4332" s="228" t="s">
        <v>67</v>
      </c>
      <c r="G4332" s="228" t="s">
        <v>504</v>
      </c>
      <c r="H4332" s="228">
        <v>0</v>
      </c>
      <c r="I4332" s="228">
        <v>0</v>
      </c>
      <c r="J4332" s="228">
        <v>0</v>
      </c>
      <c r="K4332" s="228">
        <v>0</v>
      </c>
      <c r="L4332" s="231">
        <v>0</v>
      </c>
      <c r="N4332" s="119" t="str">
        <f t="shared" si="204"/>
        <v>845077-MWHTE-L</v>
      </c>
      <c r="O4332" s="122">
        <f>IF(B4332="NET","",IF(B4332="","",IFERROR(VLOOKUP(N4332,EAN!$A:$B,2,FALSE),"MANGLER - MÅ OPPDATERE EAN-FANEN")))</f>
        <v>7048652274014</v>
      </c>
      <c r="P4332" s="119">
        <f t="shared" si="205"/>
        <v>0</v>
      </c>
      <c r="Q4332" s="119">
        <f t="shared" si="206"/>
        <v>0</v>
      </c>
    </row>
    <row r="4333" spans="1:17" x14ac:dyDescent="0.2">
      <c r="A4333" s="228">
        <v>845077</v>
      </c>
      <c r="B4333" s="228" t="s">
        <v>2208</v>
      </c>
      <c r="C4333" s="228" t="s">
        <v>4204</v>
      </c>
      <c r="D4333" s="228" t="s">
        <v>2358</v>
      </c>
      <c r="E4333" s="228" t="s">
        <v>3081</v>
      </c>
      <c r="F4333" s="228" t="s">
        <v>7</v>
      </c>
      <c r="G4333" s="228" t="s">
        <v>128</v>
      </c>
      <c r="H4333" s="228">
        <v>23</v>
      </c>
      <c r="I4333" s="228">
        <v>23</v>
      </c>
      <c r="J4333" s="228">
        <v>23</v>
      </c>
      <c r="K4333" s="228">
        <v>23</v>
      </c>
      <c r="L4333" s="231">
        <v>23</v>
      </c>
      <c r="N4333" s="119" t="str">
        <f t="shared" si="204"/>
        <v>845077-SGMFL-M</v>
      </c>
      <c r="O4333" s="122">
        <f>IF(B4333="NET","",IF(B4333="","",IFERROR(VLOOKUP(N4333,EAN!$A:$B,2,FALSE),"MANGLER - MÅ OPPDATERE EAN-FANEN")))</f>
        <v>7048652766939</v>
      </c>
      <c r="P4333" s="119">
        <f t="shared" si="205"/>
        <v>23</v>
      </c>
      <c r="Q4333" s="119">
        <f t="shared" si="206"/>
        <v>23</v>
      </c>
    </row>
    <row r="4334" spans="1:17" x14ac:dyDescent="0.2">
      <c r="A4334" s="228">
        <v>845077</v>
      </c>
      <c r="B4334" s="228" t="s">
        <v>2208</v>
      </c>
      <c r="C4334" s="228" t="s">
        <v>4204</v>
      </c>
      <c r="D4334" s="228" t="s">
        <v>2359</v>
      </c>
      <c r="E4334" s="228" t="s">
        <v>3081</v>
      </c>
      <c r="F4334" s="228" t="s">
        <v>67</v>
      </c>
      <c r="G4334" s="228" t="s">
        <v>128</v>
      </c>
      <c r="H4334" s="228">
        <v>23</v>
      </c>
      <c r="I4334" s="228">
        <v>23</v>
      </c>
      <c r="J4334" s="228">
        <v>23</v>
      </c>
      <c r="K4334" s="228">
        <v>23</v>
      </c>
      <c r="L4334" s="231">
        <v>23</v>
      </c>
      <c r="N4334" s="119" t="str">
        <f t="shared" si="204"/>
        <v>845077-SGMFL-L</v>
      </c>
      <c r="O4334" s="122">
        <f>IF(B4334="NET","",IF(B4334="","",IFERROR(VLOOKUP(N4334,EAN!$A:$B,2,FALSE),"MANGLER - MÅ OPPDATERE EAN-FANEN")))</f>
        <v>7048652766922</v>
      </c>
      <c r="P4334" s="119">
        <f t="shared" si="205"/>
        <v>23</v>
      </c>
      <c r="Q4334" s="119">
        <f t="shared" si="206"/>
        <v>23</v>
      </c>
    </row>
    <row r="4335" spans="1:17" x14ac:dyDescent="0.2">
      <c r="A4335" s="228">
        <v>845077</v>
      </c>
      <c r="B4335" s="228" t="s">
        <v>2208</v>
      </c>
      <c r="C4335" s="228" t="s">
        <v>4204</v>
      </c>
      <c r="D4335" s="228" t="s">
        <v>2251</v>
      </c>
      <c r="E4335" s="228" t="s">
        <v>3065</v>
      </c>
      <c r="F4335" s="228" t="s">
        <v>7</v>
      </c>
      <c r="G4335" s="228" t="s">
        <v>128</v>
      </c>
      <c r="H4335" s="228">
        <v>14</v>
      </c>
      <c r="I4335" s="228">
        <v>14</v>
      </c>
      <c r="J4335" s="228">
        <v>14</v>
      </c>
      <c r="K4335" s="228">
        <v>14</v>
      </c>
      <c r="L4335" s="231">
        <v>14</v>
      </c>
      <c r="N4335" s="119" t="str">
        <f t="shared" si="204"/>
        <v>845077-SKBLM-M</v>
      </c>
      <c r="O4335" s="122">
        <f>IF(B4335="NET","",IF(B4335="","",IFERROR(VLOOKUP(N4335,EAN!$A:$B,2,FALSE),"MANGLER - MÅ OPPDATERE EAN-FANEN")))</f>
        <v>7048652766953</v>
      </c>
      <c r="P4335" s="119">
        <f t="shared" si="205"/>
        <v>14</v>
      </c>
      <c r="Q4335" s="119">
        <f t="shared" si="206"/>
        <v>14</v>
      </c>
    </row>
    <row r="4336" spans="1:17" x14ac:dyDescent="0.2">
      <c r="A4336" s="228">
        <v>845077</v>
      </c>
      <c r="B4336" s="228" t="s">
        <v>2208</v>
      </c>
      <c r="C4336" s="228" t="s">
        <v>4204</v>
      </c>
      <c r="D4336" s="228" t="s">
        <v>2252</v>
      </c>
      <c r="E4336" s="228" t="s">
        <v>3065</v>
      </c>
      <c r="F4336" s="228" t="s">
        <v>67</v>
      </c>
      <c r="G4336" s="228" t="s">
        <v>128</v>
      </c>
      <c r="H4336" s="228">
        <v>15</v>
      </c>
      <c r="I4336" s="228">
        <v>15</v>
      </c>
      <c r="J4336" s="228">
        <v>15</v>
      </c>
      <c r="K4336" s="228">
        <v>15</v>
      </c>
      <c r="L4336" s="231">
        <v>15</v>
      </c>
      <c r="N4336" s="119" t="str">
        <f t="shared" si="204"/>
        <v>845077-SKBLM-L</v>
      </c>
      <c r="O4336" s="122">
        <f>IF(B4336="NET","",IF(B4336="","",IFERROR(VLOOKUP(N4336,EAN!$A:$B,2,FALSE),"MANGLER - MÅ OPPDATERE EAN-FANEN")))</f>
        <v>7048652766946</v>
      </c>
      <c r="P4336" s="119">
        <f t="shared" si="205"/>
        <v>15</v>
      </c>
      <c r="Q4336" s="119">
        <f t="shared" si="206"/>
        <v>15</v>
      </c>
    </row>
    <row r="4337" spans="1:17" x14ac:dyDescent="0.2">
      <c r="A4337" s="229">
        <v>845078</v>
      </c>
      <c r="B4337" s="228" t="s">
        <v>248</v>
      </c>
      <c r="C4337" s="228"/>
      <c r="D4337" s="228"/>
      <c r="E4337" s="228"/>
      <c r="F4337" s="228"/>
      <c r="G4337" s="228"/>
      <c r="H4337" s="229">
        <v>202226</v>
      </c>
      <c r="I4337" s="229">
        <v>202227</v>
      </c>
      <c r="J4337" s="229">
        <v>202228</v>
      </c>
      <c r="K4337" s="229">
        <v>202229</v>
      </c>
      <c r="L4337" s="232">
        <v>202234</v>
      </c>
      <c r="N4337" s="119" t="str">
        <f t="shared" si="204"/>
        <v>845078-</v>
      </c>
      <c r="O4337" s="122" t="str">
        <f>IF(B4337="NET","",IF(B4337="","",IFERROR(VLOOKUP(N4337,EAN!$A:$B,2,FALSE),"MANGLER - MÅ OPPDATERE EAN-FANEN")))</f>
        <v/>
      </c>
      <c r="P4337" s="119">
        <f t="shared" si="205"/>
        <v>202226</v>
      </c>
      <c r="Q4337" s="119">
        <f t="shared" si="206"/>
        <v>202234</v>
      </c>
    </row>
    <row r="4338" spans="1:17" x14ac:dyDescent="0.2">
      <c r="A4338" s="228">
        <v>845078</v>
      </c>
      <c r="B4338" s="228" t="s">
        <v>2210</v>
      </c>
      <c r="C4338" s="228" t="s">
        <v>4204</v>
      </c>
      <c r="D4338" s="228" t="s">
        <v>2247</v>
      </c>
      <c r="E4338" s="228" t="s">
        <v>4450</v>
      </c>
      <c r="F4338" s="228" t="s">
        <v>7</v>
      </c>
      <c r="G4338" s="228" t="s">
        <v>128</v>
      </c>
      <c r="H4338" s="228">
        <v>0</v>
      </c>
      <c r="I4338" s="228">
        <v>0</v>
      </c>
      <c r="J4338" s="228">
        <v>0</v>
      </c>
      <c r="K4338" s="228">
        <v>0</v>
      </c>
      <c r="L4338" s="231">
        <v>0</v>
      </c>
      <c r="N4338" s="119" t="str">
        <f t="shared" si="204"/>
        <v>845078-BUORE-M</v>
      </c>
      <c r="O4338" s="122">
        <f>IF(B4338="NET","",IF(B4338="","",IFERROR(VLOOKUP(N4338,EAN!$A:$B,2,FALSE),"MANGLER - MÅ OPPDATERE EAN-FANEN")))</f>
        <v>7048652766977</v>
      </c>
      <c r="P4338" s="119">
        <f t="shared" si="205"/>
        <v>0</v>
      </c>
      <c r="Q4338" s="119">
        <f t="shared" si="206"/>
        <v>0</v>
      </c>
    </row>
    <row r="4339" spans="1:17" x14ac:dyDescent="0.2">
      <c r="A4339" s="228">
        <v>845078</v>
      </c>
      <c r="B4339" s="228" t="s">
        <v>2210</v>
      </c>
      <c r="C4339" s="228" t="s">
        <v>4204</v>
      </c>
      <c r="D4339" s="228" t="s">
        <v>2248</v>
      </c>
      <c r="E4339" s="228" t="s">
        <v>4450</v>
      </c>
      <c r="F4339" s="228" t="s">
        <v>67</v>
      </c>
      <c r="G4339" s="228" t="s">
        <v>128</v>
      </c>
      <c r="H4339" s="228">
        <v>0</v>
      </c>
      <c r="I4339" s="228">
        <v>0</v>
      </c>
      <c r="J4339" s="228">
        <v>0</v>
      </c>
      <c r="K4339" s="228">
        <v>0</v>
      </c>
      <c r="L4339" s="231">
        <v>0</v>
      </c>
      <c r="N4339" s="119" t="str">
        <f t="shared" si="204"/>
        <v>845078-BUORE-L</v>
      </c>
      <c r="O4339" s="122">
        <f>IF(B4339="NET","",IF(B4339="","",IFERROR(VLOOKUP(N4339,EAN!$A:$B,2,FALSE),"MANGLER - MÅ OPPDATERE EAN-FANEN")))</f>
        <v>7048652766960</v>
      </c>
      <c r="P4339" s="119">
        <f t="shared" si="205"/>
        <v>0</v>
      </c>
      <c r="Q4339" s="119">
        <f t="shared" si="206"/>
        <v>0</v>
      </c>
    </row>
    <row r="4340" spans="1:17" x14ac:dyDescent="0.2">
      <c r="A4340" s="228">
        <v>845078</v>
      </c>
      <c r="B4340" s="228" t="s">
        <v>2210</v>
      </c>
      <c r="C4340" s="228" t="s">
        <v>4204</v>
      </c>
      <c r="D4340" s="228" t="s">
        <v>783</v>
      </c>
      <c r="E4340" s="228" t="s">
        <v>2097</v>
      </c>
      <c r="F4340" s="228" t="s">
        <v>7</v>
      </c>
      <c r="G4340" s="228" t="s">
        <v>504</v>
      </c>
      <c r="H4340" s="228">
        <v>0</v>
      </c>
      <c r="I4340" s="228">
        <v>0</v>
      </c>
      <c r="J4340" s="228">
        <v>0</v>
      </c>
      <c r="K4340" s="228">
        <v>0</v>
      </c>
      <c r="L4340" s="231">
        <v>0</v>
      </c>
      <c r="N4340" s="119" t="str">
        <f t="shared" si="204"/>
        <v>845078-MBLCK-M</v>
      </c>
      <c r="O4340" s="122">
        <f>IF(B4340="NET","",IF(B4340="","",IFERROR(VLOOKUP(N4340,EAN!$A:$B,2,FALSE),"MANGLER - MÅ OPPDATERE EAN-FANEN")))</f>
        <v>7048652274045</v>
      </c>
      <c r="P4340" s="119">
        <f t="shared" si="205"/>
        <v>0</v>
      </c>
      <c r="Q4340" s="119">
        <f t="shared" si="206"/>
        <v>0</v>
      </c>
    </row>
    <row r="4341" spans="1:17" x14ac:dyDescent="0.2">
      <c r="A4341" s="228">
        <v>845078</v>
      </c>
      <c r="B4341" s="228" t="s">
        <v>2210</v>
      </c>
      <c r="C4341" s="228" t="s">
        <v>4204</v>
      </c>
      <c r="D4341" s="228" t="s">
        <v>784</v>
      </c>
      <c r="E4341" s="228" t="s">
        <v>2097</v>
      </c>
      <c r="F4341" s="228" t="s">
        <v>67</v>
      </c>
      <c r="G4341" s="228" t="s">
        <v>504</v>
      </c>
      <c r="H4341" s="228">
        <v>0</v>
      </c>
      <c r="I4341" s="228">
        <v>0</v>
      </c>
      <c r="J4341" s="228">
        <v>0</v>
      </c>
      <c r="K4341" s="228">
        <v>0</v>
      </c>
      <c r="L4341" s="231">
        <v>0</v>
      </c>
      <c r="N4341" s="119" t="str">
        <f t="shared" si="204"/>
        <v>845078-MBLCK-L</v>
      </c>
      <c r="O4341" s="122">
        <f>IF(B4341="NET","",IF(B4341="","",IFERROR(VLOOKUP(N4341,EAN!$A:$B,2,FALSE),"MANGLER - MÅ OPPDATERE EAN-FANEN")))</f>
        <v>7048652274038</v>
      </c>
      <c r="P4341" s="119">
        <f t="shared" si="205"/>
        <v>0</v>
      </c>
      <c r="Q4341" s="119">
        <f t="shared" si="206"/>
        <v>0</v>
      </c>
    </row>
    <row r="4342" spans="1:17" x14ac:dyDescent="0.2">
      <c r="A4342" s="228">
        <v>845078</v>
      </c>
      <c r="B4342" s="228" t="s">
        <v>2210</v>
      </c>
      <c r="C4342" s="228" t="s">
        <v>4204</v>
      </c>
      <c r="D4342" s="228" t="s">
        <v>785</v>
      </c>
      <c r="E4342" s="228" t="s">
        <v>2098</v>
      </c>
      <c r="F4342" s="228" t="s">
        <v>7</v>
      </c>
      <c r="G4342" s="228" t="s">
        <v>128</v>
      </c>
      <c r="H4342" s="228">
        <v>0</v>
      </c>
      <c r="I4342" s="228">
        <v>0</v>
      </c>
      <c r="J4342" s="228">
        <v>0</v>
      </c>
      <c r="K4342" s="228">
        <v>0</v>
      </c>
      <c r="L4342" s="231">
        <v>0</v>
      </c>
      <c r="N4342" s="119" t="str">
        <f t="shared" si="204"/>
        <v>845078-MCDGY-M</v>
      </c>
      <c r="O4342" s="122">
        <f>IF(B4342="NET","",IF(B4342="","",IFERROR(VLOOKUP(N4342,EAN!$A:$B,2,FALSE),"MANGLER - MÅ OPPDATERE EAN-FANEN")))</f>
        <v>7048652766991</v>
      </c>
      <c r="P4342" s="119">
        <f t="shared" si="205"/>
        <v>0</v>
      </c>
      <c r="Q4342" s="119">
        <f t="shared" si="206"/>
        <v>0</v>
      </c>
    </row>
    <row r="4343" spans="1:17" x14ac:dyDescent="0.2">
      <c r="A4343" s="228">
        <v>845078</v>
      </c>
      <c r="B4343" s="228" t="s">
        <v>2210</v>
      </c>
      <c r="C4343" s="228" t="s">
        <v>4204</v>
      </c>
      <c r="D4343" s="228" t="s">
        <v>786</v>
      </c>
      <c r="E4343" s="228" t="s">
        <v>2098</v>
      </c>
      <c r="F4343" s="228" t="s">
        <v>67</v>
      </c>
      <c r="G4343" s="228" t="s">
        <v>128</v>
      </c>
      <c r="H4343" s="228">
        <v>0</v>
      </c>
      <c r="I4343" s="228">
        <v>0</v>
      </c>
      <c r="J4343" s="228">
        <v>0</v>
      </c>
      <c r="K4343" s="228">
        <v>0</v>
      </c>
      <c r="L4343" s="231">
        <v>0</v>
      </c>
      <c r="N4343" s="119" t="str">
        <f t="shared" si="204"/>
        <v>845078-MCDGY-L</v>
      </c>
      <c r="O4343" s="122">
        <f>IF(B4343="NET","",IF(B4343="","",IFERROR(VLOOKUP(N4343,EAN!$A:$B,2,FALSE),"MANGLER - MÅ OPPDATERE EAN-FANEN")))</f>
        <v>7048652766984</v>
      </c>
      <c r="P4343" s="119">
        <f t="shared" si="205"/>
        <v>0</v>
      </c>
      <c r="Q4343" s="119">
        <f t="shared" si="206"/>
        <v>0</v>
      </c>
    </row>
    <row r="4344" spans="1:17" x14ac:dyDescent="0.2">
      <c r="A4344" s="228">
        <v>845078</v>
      </c>
      <c r="B4344" s="228" t="s">
        <v>2210</v>
      </c>
      <c r="C4344" s="228" t="s">
        <v>4204</v>
      </c>
      <c r="D4344" s="228" t="s">
        <v>940</v>
      </c>
      <c r="E4344" s="228" t="s">
        <v>90</v>
      </c>
      <c r="F4344" s="228" t="s">
        <v>7</v>
      </c>
      <c r="G4344" s="228" t="s">
        <v>504</v>
      </c>
      <c r="H4344" s="228">
        <v>0</v>
      </c>
      <c r="I4344" s="228">
        <v>0</v>
      </c>
      <c r="J4344" s="228">
        <v>0</v>
      </c>
      <c r="K4344" s="228">
        <v>0</v>
      </c>
      <c r="L4344" s="231">
        <v>0</v>
      </c>
      <c r="N4344" s="119" t="str">
        <f t="shared" si="204"/>
        <v>845078-MWH20-M</v>
      </c>
      <c r="O4344" s="122">
        <f>IF(B4344="NET","",IF(B4344="","",IFERROR(VLOOKUP(N4344,EAN!$A:$B,2,FALSE),"MANGLER - MÅ OPPDATERE EAN-FANEN")))</f>
        <v>7048652671431</v>
      </c>
      <c r="P4344" s="119">
        <f t="shared" si="205"/>
        <v>0</v>
      </c>
      <c r="Q4344" s="119">
        <f t="shared" si="206"/>
        <v>0</v>
      </c>
    </row>
    <row r="4345" spans="1:17" x14ac:dyDescent="0.2">
      <c r="A4345" s="228">
        <v>845078</v>
      </c>
      <c r="B4345" s="228" t="s">
        <v>2210</v>
      </c>
      <c r="C4345" s="228" t="s">
        <v>4204</v>
      </c>
      <c r="D4345" s="228" t="s">
        <v>941</v>
      </c>
      <c r="E4345" s="228" t="s">
        <v>90</v>
      </c>
      <c r="F4345" s="228" t="s">
        <v>67</v>
      </c>
      <c r="G4345" s="228" t="s">
        <v>504</v>
      </c>
      <c r="H4345" s="228">
        <v>0</v>
      </c>
      <c r="I4345" s="228">
        <v>0</v>
      </c>
      <c r="J4345" s="228">
        <v>0</v>
      </c>
      <c r="K4345" s="228">
        <v>0</v>
      </c>
      <c r="L4345" s="231">
        <v>0</v>
      </c>
      <c r="N4345" s="119" t="str">
        <f t="shared" ref="N4345:N4408" si="207">CONCATENATE(A4345,"-",D4345)</f>
        <v>845078-MWH20-L</v>
      </c>
      <c r="O4345" s="122">
        <f>IF(B4345="NET","",IF(B4345="","",IFERROR(VLOOKUP(N4345,EAN!$A:$B,2,FALSE),"MANGLER - MÅ OPPDATERE EAN-FANEN")))</f>
        <v>7048652671424</v>
      </c>
      <c r="P4345" s="119">
        <f t="shared" ref="P4345:P4408" si="208">H4345</f>
        <v>0</v>
      </c>
      <c r="Q4345" s="119">
        <f t="shared" ref="Q4345:Q4408" si="209">L4345</f>
        <v>0</v>
      </c>
    </row>
    <row r="4346" spans="1:17" x14ac:dyDescent="0.2">
      <c r="A4346" s="228">
        <v>845078</v>
      </c>
      <c r="B4346" s="228" t="s">
        <v>2210</v>
      </c>
      <c r="C4346" s="228" t="s">
        <v>4204</v>
      </c>
      <c r="D4346" s="228" t="s">
        <v>942</v>
      </c>
      <c r="E4346" s="228" t="s">
        <v>90</v>
      </c>
      <c r="F4346" s="228" t="s">
        <v>7</v>
      </c>
      <c r="G4346" s="228" t="s">
        <v>504</v>
      </c>
      <c r="H4346" s="228">
        <v>0</v>
      </c>
      <c r="I4346" s="228">
        <v>0</v>
      </c>
      <c r="J4346" s="228">
        <v>0</v>
      </c>
      <c r="K4346" s="228">
        <v>0</v>
      </c>
      <c r="L4346" s="231">
        <v>0</v>
      </c>
      <c r="N4346" s="119" t="str">
        <f t="shared" si="207"/>
        <v>845078-MWHTE-M</v>
      </c>
      <c r="O4346" s="122">
        <f>IF(B4346="NET","",IF(B4346="","",IFERROR(VLOOKUP(N4346,EAN!$A:$B,2,FALSE),"MANGLER - MÅ OPPDATERE EAN-FANEN")))</f>
        <v>7048652274083</v>
      </c>
      <c r="P4346" s="119">
        <f t="shared" si="208"/>
        <v>0</v>
      </c>
      <c r="Q4346" s="119">
        <f t="shared" si="209"/>
        <v>0</v>
      </c>
    </row>
    <row r="4347" spans="1:17" x14ac:dyDescent="0.2">
      <c r="A4347" s="228">
        <v>845078</v>
      </c>
      <c r="B4347" s="228" t="s">
        <v>2210</v>
      </c>
      <c r="C4347" s="228" t="s">
        <v>4204</v>
      </c>
      <c r="D4347" s="228" t="s">
        <v>943</v>
      </c>
      <c r="E4347" s="228" t="s">
        <v>90</v>
      </c>
      <c r="F4347" s="228" t="s">
        <v>67</v>
      </c>
      <c r="G4347" s="228" t="s">
        <v>504</v>
      </c>
      <c r="H4347" s="228">
        <v>0</v>
      </c>
      <c r="I4347" s="228">
        <v>0</v>
      </c>
      <c r="J4347" s="228">
        <v>0</v>
      </c>
      <c r="K4347" s="228">
        <v>0</v>
      </c>
      <c r="L4347" s="231">
        <v>0</v>
      </c>
      <c r="N4347" s="119" t="str">
        <f t="shared" si="207"/>
        <v>845078-MWHTE-L</v>
      </c>
      <c r="O4347" s="122">
        <f>IF(B4347="NET","",IF(B4347="","",IFERROR(VLOOKUP(N4347,EAN!$A:$B,2,FALSE),"MANGLER - MÅ OPPDATERE EAN-FANEN")))</f>
        <v>7048652274076</v>
      </c>
      <c r="P4347" s="119">
        <f t="shared" si="208"/>
        <v>0</v>
      </c>
      <c r="Q4347" s="119">
        <f t="shared" si="209"/>
        <v>0</v>
      </c>
    </row>
    <row r="4348" spans="1:17" x14ac:dyDescent="0.2">
      <c r="A4348" s="228">
        <v>845078</v>
      </c>
      <c r="B4348" s="228" t="s">
        <v>2210</v>
      </c>
      <c r="C4348" s="228" t="s">
        <v>4204</v>
      </c>
      <c r="D4348" s="228" t="s">
        <v>2358</v>
      </c>
      <c r="E4348" s="228" t="s">
        <v>3081</v>
      </c>
      <c r="F4348" s="228" t="s">
        <v>7</v>
      </c>
      <c r="G4348" s="228" t="s">
        <v>128</v>
      </c>
      <c r="H4348" s="228">
        <v>0</v>
      </c>
      <c r="I4348" s="228">
        <v>0</v>
      </c>
      <c r="J4348" s="228">
        <v>0</v>
      </c>
      <c r="K4348" s="228">
        <v>0</v>
      </c>
      <c r="L4348" s="231">
        <v>0</v>
      </c>
      <c r="N4348" s="119" t="str">
        <f t="shared" si="207"/>
        <v>845078-SGMFL-M</v>
      </c>
      <c r="O4348" s="122">
        <f>IF(B4348="NET","",IF(B4348="","",IFERROR(VLOOKUP(N4348,EAN!$A:$B,2,FALSE),"MANGLER - MÅ OPPDATERE EAN-FANEN")))</f>
        <v>7048652767011</v>
      </c>
      <c r="P4348" s="119">
        <f t="shared" si="208"/>
        <v>0</v>
      </c>
      <c r="Q4348" s="119">
        <f t="shared" si="209"/>
        <v>0</v>
      </c>
    </row>
    <row r="4349" spans="1:17" x14ac:dyDescent="0.2">
      <c r="A4349" s="228">
        <v>845078</v>
      </c>
      <c r="B4349" s="228" t="s">
        <v>2210</v>
      </c>
      <c r="C4349" s="228" t="s">
        <v>4204</v>
      </c>
      <c r="D4349" s="228" t="s">
        <v>2359</v>
      </c>
      <c r="E4349" s="228" t="s">
        <v>3081</v>
      </c>
      <c r="F4349" s="228" t="s">
        <v>67</v>
      </c>
      <c r="G4349" s="228" t="s">
        <v>128</v>
      </c>
      <c r="H4349" s="228">
        <v>0</v>
      </c>
      <c r="I4349" s="228">
        <v>0</v>
      </c>
      <c r="J4349" s="228">
        <v>0</v>
      </c>
      <c r="K4349" s="228">
        <v>0</v>
      </c>
      <c r="L4349" s="231">
        <v>0</v>
      </c>
      <c r="N4349" s="119" t="str">
        <f t="shared" si="207"/>
        <v>845078-SGMFL-L</v>
      </c>
      <c r="O4349" s="122">
        <f>IF(B4349="NET","",IF(B4349="","",IFERROR(VLOOKUP(N4349,EAN!$A:$B,2,FALSE),"MANGLER - MÅ OPPDATERE EAN-FANEN")))</f>
        <v>7048652767004</v>
      </c>
      <c r="P4349" s="119">
        <f t="shared" si="208"/>
        <v>0</v>
      </c>
      <c r="Q4349" s="119">
        <f t="shared" si="209"/>
        <v>0</v>
      </c>
    </row>
    <row r="4350" spans="1:17" x14ac:dyDescent="0.2">
      <c r="A4350" s="229">
        <v>845079</v>
      </c>
      <c r="B4350" s="228" t="s">
        <v>248</v>
      </c>
      <c r="C4350" s="228"/>
      <c r="D4350" s="228"/>
      <c r="E4350" s="228"/>
      <c r="F4350" s="228"/>
      <c r="G4350" s="228"/>
      <c r="H4350" s="229">
        <v>202226</v>
      </c>
      <c r="I4350" s="229">
        <v>202227</v>
      </c>
      <c r="J4350" s="229">
        <v>202228</v>
      </c>
      <c r="K4350" s="229">
        <v>202229</v>
      </c>
      <c r="L4350" s="232">
        <v>202234</v>
      </c>
      <c r="N4350" s="119" t="str">
        <f t="shared" si="207"/>
        <v>845079-</v>
      </c>
      <c r="O4350" s="122" t="str">
        <f>IF(B4350="NET","",IF(B4350="","",IFERROR(VLOOKUP(N4350,EAN!$A:$B,2,FALSE),"MANGLER - MÅ OPPDATERE EAN-FANEN")))</f>
        <v/>
      </c>
      <c r="P4350" s="119">
        <f t="shared" si="208"/>
        <v>202226</v>
      </c>
      <c r="Q4350" s="119">
        <f t="shared" si="209"/>
        <v>202234</v>
      </c>
    </row>
    <row r="4351" spans="1:17" x14ac:dyDescent="0.2">
      <c r="A4351" s="228">
        <v>845079</v>
      </c>
      <c r="B4351" s="228" t="s">
        <v>3039</v>
      </c>
      <c r="C4351" s="228" t="s">
        <v>4204</v>
      </c>
      <c r="D4351" s="228" t="s">
        <v>2247</v>
      </c>
      <c r="E4351" s="228" t="s">
        <v>4450</v>
      </c>
      <c r="F4351" s="228" t="s">
        <v>7</v>
      </c>
      <c r="G4351" s="228" t="s">
        <v>128</v>
      </c>
      <c r="H4351" s="228">
        <v>0</v>
      </c>
      <c r="I4351" s="228">
        <v>0</v>
      </c>
      <c r="J4351" s="228">
        <v>0</v>
      </c>
      <c r="K4351" s="228">
        <v>0</v>
      </c>
      <c r="L4351" s="231">
        <v>0</v>
      </c>
      <c r="N4351" s="119" t="str">
        <f t="shared" si="207"/>
        <v>845079-BUORE-M</v>
      </c>
      <c r="O4351" s="122">
        <f>IF(B4351="NET","",IF(B4351="","",IFERROR(VLOOKUP(N4351,EAN!$A:$B,2,FALSE),"MANGLER - MÅ OPPDATERE EAN-FANEN")))</f>
        <v>7048652767035</v>
      </c>
      <c r="P4351" s="119">
        <f t="shared" si="208"/>
        <v>0</v>
      </c>
      <c r="Q4351" s="119">
        <f t="shared" si="209"/>
        <v>0</v>
      </c>
    </row>
    <row r="4352" spans="1:17" x14ac:dyDescent="0.2">
      <c r="A4352" s="228">
        <v>845079</v>
      </c>
      <c r="B4352" s="228" t="s">
        <v>3039</v>
      </c>
      <c r="C4352" s="228" t="s">
        <v>4204</v>
      </c>
      <c r="D4352" s="228" t="s">
        <v>2248</v>
      </c>
      <c r="E4352" s="228" t="s">
        <v>4450</v>
      </c>
      <c r="F4352" s="228" t="s">
        <v>67</v>
      </c>
      <c r="G4352" s="228" t="s">
        <v>128</v>
      </c>
      <c r="H4352" s="228">
        <v>0</v>
      </c>
      <c r="I4352" s="228">
        <v>0</v>
      </c>
      <c r="J4352" s="228">
        <v>0</v>
      </c>
      <c r="K4352" s="228">
        <v>0</v>
      </c>
      <c r="L4352" s="231">
        <v>0</v>
      </c>
      <c r="N4352" s="119" t="str">
        <f t="shared" si="207"/>
        <v>845079-BUORE-L</v>
      </c>
      <c r="O4352" s="122">
        <f>IF(B4352="NET","",IF(B4352="","",IFERROR(VLOOKUP(N4352,EAN!$A:$B,2,FALSE),"MANGLER - MÅ OPPDATERE EAN-FANEN")))</f>
        <v>7048652767028</v>
      </c>
      <c r="P4352" s="119">
        <f t="shared" si="208"/>
        <v>0</v>
      </c>
      <c r="Q4352" s="119">
        <f t="shared" si="209"/>
        <v>0</v>
      </c>
    </row>
    <row r="4353" spans="1:17" x14ac:dyDescent="0.2">
      <c r="A4353" s="228">
        <v>845079</v>
      </c>
      <c r="B4353" s="228" t="s">
        <v>3039</v>
      </c>
      <c r="C4353" s="228" t="s">
        <v>4204</v>
      </c>
      <c r="D4353" s="228" t="s">
        <v>944</v>
      </c>
      <c r="E4353" s="228" t="s">
        <v>2095</v>
      </c>
      <c r="F4353" s="228" t="s">
        <v>7</v>
      </c>
      <c r="G4353" s="228" t="s">
        <v>504</v>
      </c>
      <c r="H4353" s="228">
        <v>0</v>
      </c>
      <c r="I4353" s="228">
        <v>0</v>
      </c>
      <c r="J4353" s="228">
        <v>0</v>
      </c>
      <c r="K4353" s="228">
        <v>0</v>
      </c>
      <c r="L4353" s="231">
        <v>0</v>
      </c>
      <c r="N4353" s="119" t="str">
        <f t="shared" si="207"/>
        <v>845079-MBKCE-M</v>
      </c>
      <c r="O4353" s="122">
        <f>IF(B4353="NET","",IF(B4353="","",IFERROR(VLOOKUP(N4353,EAN!$A:$B,2,FALSE),"MANGLER - MÅ OPPDATERE EAN-FANEN")))</f>
        <v>7048652490346</v>
      </c>
      <c r="P4353" s="119">
        <f t="shared" si="208"/>
        <v>0</v>
      </c>
      <c r="Q4353" s="119">
        <f t="shared" si="209"/>
        <v>0</v>
      </c>
    </row>
    <row r="4354" spans="1:17" x14ac:dyDescent="0.2">
      <c r="A4354" s="228">
        <v>845079</v>
      </c>
      <c r="B4354" s="228" t="s">
        <v>3039</v>
      </c>
      <c r="C4354" s="228" t="s">
        <v>4204</v>
      </c>
      <c r="D4354" s="228" t="s">
        <v>945</v>
      </c>
      <c r="E4354" s="228" t="s">
        <v>2095</v>
      </c>
      <c r="F4354" s="228" t="s">
        <v>67</v>
      </c>
      <c r="G4354" s="228" t="s">
        <v>504</v>
      </c>
      <c r="H4354" s="228">
        <v>0</v>
      </c>
      <c r="I4354" s="228">
        <v>0</v>
      </c>
      <c r="J4354" s="228">
        <v>0</v>
      </c>
      <c r="K4354" s="228">
        <v>0</v>
      </c>
      <c r="L4354" s="231">
        <v>0</v>
      </c>
      <c r="N4354" s="119" t="str">
        <f t="shared" si="207"/>
        <v>845079-MBKCE-L</v>
      </c>
      <c r="O4354" s="122">
        <f>IF(B4354="NET","",IF(B4354="","",IFERROR(VLOOKUP(N4354,EAN!$A:$B,2,FALSE),"MANGLER - MÅ OPPDATERE EAN-FANEN")))</f>
        <v>7048652490339</v>
      </c>
      <c r="P4354" s="119">
        <f t="shared" si="208"/>
        <v>0</v>
      </c>
      <c r="Q4354" s="119">
        <f t="shared" si="209"/>
        <v>0</v>
      </c>
    </row>
    <row r="4355" spans="1:17" x14ac:dyDescent="0.2">
      <c r="A4355" s="228">
        <v>845079</v>
      </c>
      <c r="B4355" s="228" t="s">
        <v>3039</v>
      </c>
      <c r="C4355" s="228" t="s">
        <v>4204</v>
      </c>
      <c r="D4355" s="228" t="s">
        <v>783</v>
      </c>
      <c r="E4355" s="228" t="s">
        <v>2097</v>
      </c>
      <c r="F4355" s="228" t="s">
        <v>7</v>
      </c>
      <c r="G4355" s="228" t="s">
        <v>128</v>
      </c>
      <c r="H4355" s="228">
        <v>0</v>
      </c>
      <c r="I4355" s="228">
        <v>0</v>
      </c>
      <c r="J4355" s="228">
        <v>0</v>
      </c>
      <c r="K4355" s="228">
        <v>0</v>
      </c>
      <c r="L4355" s="231">
        <v>0</v>
      </c>
      <c r="N4355" s="119" t="str">
        <f t="shared" si="207"/>
        <v>845079-MBLCK-M</v>
      </c>
      <c r="O4355" s="122">
        <f>IF(B4355="NET","",IF(B4355="","",IFERROR(VLOOKUP(N4355,EAN!$A:$B,2,FALSE),"MANGLER - MÅ OPPDATERE EAN-FANEN")))</f>
        <v>7048652274106</v>
      </c>
      <c r="P4355" s="119">
        <f t="shared" si="208"/>
        <v>0</v>
      </c>
      <c r="Q4355" s="119">
        <f t="shared" si="209"/>
        <v>0</v>
      </c>
    </row>
    <row r="4356" spans="1:17" x14ac:dyDescent="0.2">
      <c r="A4356" s="228">
        <v>845079</v>
      </c>
      <c r="B4356" s="228" t="s">
        <v>3039</v>
      </c>
      <c r="C4356" s="228" t="s">
        <v>4204</v>
      </c>
      <c r="D4356" s="228" t="s">
        <v>784</v>
      </c>
      <c r="E4356" s="228" t="s">
        <v>2097</v>
      </c>
      <c r="F4356" s="228" t="s">
        <v>67</v>
      </c>
      <c r="G4356" s="228" t="s">
        <v>128</v>
      </c>
      <c r="H4356" s="228">
        <v>0</v>
      </c>
      <c r="I4356" s="228">
        <v>0</v>
      </c>
      <c r="J4356" s="228">
        <v>0</v>
      </c>
      <c r="K4356" s="228">
        <v>0</v>
      </c>
      <c r="L4356" s="231">
        <v>0</v>
      </c>
      <c r="N4356" s="119" t="str">
        <f t="shared" si="207"/>
        <v>845079-MBLCK-L</v>
      </c>
      <c r="O4356" s="122">
        <f>IF(B4356="NET","",IF(B4356="","",IFERROR(VLOOKUP(N4356,EAN!$A:$B,2,FALSE),"MANGLER - MÅ OPPDATERE EAN-FANEN")))</f>
        <v>7048652274090</v>
      </c>
      <c r="P4356" s="119">
        <f t="shared" si="208"/>
        <v>0</v>
      </c>
      <c r="Q4356" s="119">
        <f t="shared" si="209"/>
        <v>0</v>
      </c>
    </row>
    <row r="4357" spans="1:17" x14ac:dyDescent="0.2">
      <c r="A4357" s="228">
        <v>845079</v>
      </c>
      <c r="B4357" s="228" t="s">
        <v>3039</v>
      </c>
      <c r="C4357" s="228" t="s">
        <v>4204</v>
      </c>
      <c r="D4357" s="228" t="s">
        <v>785</v>
      </c>
      <c r="E4357" s="228" t="s">
        <v>2098</v>
      </c>
      <c r="F4357" s="228" t="s">
        <v>7</v>
      </c>
      <c r="G4357" s="228" t="s">
        <v>128</v>
      </c>
      <c r="H4357" s="228">
        <v>0</v>
      </c>
      <c r="I4357" s="228">
        <v>0</v>
      </c>
      <c r="J4357" s="228">
        <v>0</v>
      </c>
      <c r="K4357" s="228">
        <v>0</v>
      </c>
      <c r="L4357" s="231">
        <v>0</v>
      </c>
      <c r="N4357" s="119" t="str">
        <f t="shared" si="207"/>
        <v>845079-MCDGY-M</v>
      </c>
      <c r="O4357" s="122">
        <f>IF(B4357="NET","",IF(B4357="","",IFERROR(VLOOKUP(N4357,EAN!$A:$B,2,FALSE),"MANGLER - MÅ OPPDATERE EAN-FANEN")))</f>
        <v>7048652767059</v>
      </c>
      <c r="P4357" s="119">
        <f t="shared" si="208"/>
        <v>0</v>
      </c>
      <c r="Q4357" s="119">
        <f t="shared" si="209"/>
        <v>0</v>
      </c>
    </row>
    <row r="4358" spans="1:17" x14ac:dyDescent="0.2">
      <c r="A4358" s="228">
        <v>845079</v>
      </c>
      <c r="B4358" s="228" t="s">
        <v>3039</v>
      </c>
      <c r="C4358" s="228" t="s">
        <v>4204</v>
      </c>
      <c r="D4358" s="228" t="s">
        <v>786</v>
      </c>
      <c r="E4358" s="228" t="s">
        <v>2098</v>
      </c>
      <c r="F4358" s="228" t="s">
        <v>67</v>
      </c>
      <c r="G4358" s="228" t="s">
        <v>128</v>
      </c>
      <c r="H4358" s="228">
        <v>0</v>
      </c>
      <c r="I4358" s="228">
        <v>0</v>
      </c>
      <c r="J4358" s="228">
        <v>0</v>
      </c>
      <c r="K4358" s="228">
        <v>0</v>
      </c>
      <c r="L4358" s="231">
        <v>0</v>
      </c>
      <c r="N4358" s="119" t="str">
        <f t="shared" si="207"/>
        <v>845079-MCDGY-L</v>
      </c>
      <c r="O4358" s="122">
        <f>IF(B4358="NET","",IF(B4358="","",IFERROR(VLOOKUP(N4358,EAN!$A:$B,2,FALSE),"MANGLER - MÅ OPPDATERE EAN-FANEN")))</f>
        <v>7048652767042</v>
      </c>
      <c r="P4358" s="119">
        <f t="shared" si="208"/>
        <v>0</v>
      </c>
      <c r="Q4358" s="119">
        <f t="shared" si="209"/>
        <v>0</v>
      </c>
    </row>
    <row r="4359" spans="1:17" x14ac:dyDescent="0.2">
      <c r="A4359" s="228">
        <v>845079</v>
      </c>
      <c r="B4359" s="228" t="s">
        <v>3039</v>
      </c>
      <c r="C4359" s="228" t="s">
        <v>4204</v>
      </c>
      <c r="D4359" s="228" t="s">
        <v>936</v>
      </c>
      <c r="E4359" s="228" t="s">
        <v>89</v>
      </c>
      <c r="F4359" s="228" t="s">
        <v>7</v>
      </c>
      <c r="G4359" s="228" t="s">
        <v>504</v>
      </c>
      <c r="H4359" s="228">
        <v>0</v>
      </c>
      <c r="I4359" s="228">
        <v>0</v>
      </c>
      <c r="J4359" s="228">
        <v>0</v>
      </c>
      <c r="K4359" s="228">
        <v>0</v>
      </c>
      <c r="L4359" s="231">
        <v>0</v>
      </c>
      <c r="N4359" s="119" t="str">
        <f t="shared" si="207"/>
        <v>845079-MNAVY-M</v>
      </c>
      <c r="O4359" s="122">
        <f>IF(B4359="NET","",IF(B4359="","",IFERROR(VLOOKUP(N4359,EAN!$A:$B,2,FALSE),"MANGLER - MÅ OPPDATERE EAN-FANEN")))</f>
        <v>7048652344311</v>
      </c>
      <c r="P4359" s="119">
        <f t="shared" si="208"/>
        <v>0</v>
      </c>
      <c r="Q4359" s="119">
        <f t="shared" si="209"/>
        <v>0</v>
      </c>
    </row>
    <row r="4360" spans="1:17" x14ac:dyDescent="0.2">
      <c r="A4360" s="228">
        <v>845079</v>
      </c>
      <c r="B4360" s="228" t="s">
        <v>3039</v>
      </c>
      <c r="C4360" s="228" t="s">
        <v>4204</v>
      </c>
      <c r="D4360" s="228" t="s">
        <v>937</v>
      </c>
      <c r="E4360" s="228" t="s">
        <v>89</v>
      </c>
      <c r="F4360" s="228" t="s">
        <v>67</v>
      </c>
      <c r="G4360" s="228" t="s">
        <v>504</v>
      </c>
      <c r="H4360" s="228">
        <v>0</v>
      </c>
      <c r="I4360" s="228">
        <v>0</v>
      </c>
      <c r="J4360" s="228">
        <v>0</v>
      </c>
      <c r="K4360" s="228">
        <v>0</v>
      </c>
      <c r="L4360" s="231">
        <v>0</v>
      </c>
      <c r="N4360" s="119" t="str">
        <f t="shared" si="207"/>
        <v>845079-MNAVY-L</v>
      </c>
      <c r="O4360" s="122">
        <f>IF(B4360="NET","",IF(B4360="","",IFERROR(VLOOKUP(N4360,EAN!$A:$B,2,FALSE),"MANGLER - MÅ OPPDATERE EAN-FANEN")))</f>
        <v>7048652344304</v>
      </c>
      <c r="P4360" s="119">
        <f t="shared" si="208"/>
        <v>0</v>
      </c>
      <c r="Q4360" s="119">
        <f t="shared" si="209"/>
        <v>0</v>
      </c>
    </row>
    <row r="4361" spans="1:17" x14ac:dyDescent="0.2">
      <c r="A4361" s="228">
        <v>845079</v>
      </c>
      <c r="B4361" s="228" t="s">
        <v>3039</v>
      </c>
      <c r="C4361" s="228" t="s">
        <v>4204</v>
      </c>
      <c r="D4361" s="228" t="s">
        <v>795</v>
      </c>
      <c r="E4361" s="228" t="s">
        <v>518</v>
      </c>
      <c r="F4361" s="228" t="s">
        <v>7</v>
      </c>
      <c r="G4361" s="228" t="s">
        <v>504</v>
      </c>
      <c r="H4361" s="228">
        <v>0</v>
      </c>
      <c r="I4361" s="228">
        <v>0</v>
      </c>
      <c r="J4361" s="228">
        <v>0</v>
      </c>
      <c r="K4361" s="228">
        <v>0</v>
      </c>
      <c r="L4361" s="231">
        <v>0</v>
      </c>
      <c r="N4361" s="119" t="str">
        <f t="shared" si="207"/>
        <v>845079-MNGRY-M</v>
      </c>
      <c r="O4361" s="122">
        <f>IF(B4361="NET","",IF(B4361="","",IFERROR(VLOOKUP(N4361,EAN!$A:$B,2,FALSE),"MANGLER - MÅ OPPDATERE EAN-FANEN")))</f>
        <v>7048652660749</v>
      </c>
      <c r="P4361" s="119">
        <f t="shared" si="208"/>
        <v>0</v>
      </c>
      <c r="Q4361" s="119">
        <f t="shared" si="209"/>
        <v>0</v>
      </c>
    </row>
    <row r="4362" spans="1:17" x14ac:dyDescent="0.2">
      <c r="A4362" s="228">
        <v>845079</v>
      </c>
      <c r="B4362" s="228" t="s">
        <v>3039</v>
      </c>
      <c r="C4362" s="228" t="s">
        <v>4204</v>
      </c>
      <c r="D4362" s="228" t="s">
        <v>796</v>
      </c>
      <c r="E4362" s="228" t="s">
        <v>518</v>
      </c>
      <c r="F4362" s="228" t="s">
        <v>67</v>
      </c>
      <c r="G4362" s="228" t="s">
        <v>504</v>
      </c>
      <c r="H4362" s="228">
        <v>0</v>
      </c>
      <c r="I4362" s="228">
        <v>0</v>
      </c>
      <c r="J4362" s="228">
        <v>0</v>
      </c>
      <c r="K4362" s="228">
        <v>0</v>
      </c>
      <c r="L4362" s="231">
        <v>0</v>
      </c>
      <c r="N4362" s="119" t="str">
        <f t="shared" si="207"/>
        <v>845079-MNGRY-L</v>
      </c>
      <c r="O4362" s="122">
        <f>IF(B4362="NET","",IF(B4362="","",IFERROR(VLOOKUP(N4362,EAN!$A:$B,2,FALSE),"MANGLER - MÅ OPPDATERE EAN-FANEN")))</f>
        <v>7048652660732</v>
      </c>
      <c r="P4362" s="119">
        <f t="shared" si="208"/>
        <v>0</v>
      </c>
      <c r="Q4362" s="119">
        <f t="shared" si="209"/>
        <v>0</v>
      </c>
    </row>
    <row r="4363" spans="1:17" x14ac:dyDescent="0.2">
      <c r="A4363" s="228">
        <v>845079</v>
      </c>
      <c r="B4363" s="228" t="s">
        <v>3039</v>
      </c>
      <c r="C4363" s="228" t="s">
        <v>4204</v>
      </c>
      <c r="D4363" s="228" t="s">
        <v>942</v>
      </c>
      <c r="E4363" s="228" t="s">
        <v>90</v>
      </c>
      <c r="F4363" s="228" t="s">
        <v>7</v>
      </c>
      <c r="G4363" s="228" t="s">
        <v>504</v>
      </c>
      <c r="H4363" s="228">
        <v>0</v>
      </c>
      <c r="I4363" s="228">
        <v>0</v>
      </c>
      <c r="J4363" s="228">
        <v>0</v>
      </c>
      <c r="K4363" s="228">
        <v>0</v>
      </c>
      <c r="L4363" s="231">
        <v>0</v>
      </c>
      <c r="N4363" s="119" t="str">
        <f t="shared" si="207"/>
        <v>845079-MWHTE-M</v>
      </c>
      <c r="O4363" s="122">
        <f>IF(B4363="NET","",IF(B4363="","",IFERROR(VLOOKUP(N4363,EAN!$A:$B,2,FALSE),"MANGLER - MÅ OPPDATERE EAN-FANEN")))</f>
        <v>7048652274120</v>
      </c>
      <c r="P4363" s="119">
        <f t="shared" si="208"/>
        <v>0</v>
      </c>
      <c r="Q4363" s="119">
        <f t="shared" si="209"/>
        <v>0</v>
      </c>
    </row>
    <row r="4364" spans="1:17" x14ac:dyDescent="0.2">
      <c r="A4364" s="228">
        <v>845079</v>
      </c>
      <c r="B4364" s="228" t="s">
        <v>3039</v>
      </c>
      <c r="C4364" s="228" t="s">
        <v>4204</v>
      </c>
      <c r="D4364" s="228" t="s">
        <v>943</v>
      </c>
      <c r="E4364" s="228" t="s">
        <v>90</v>
      </c>
      <c r="F4364" s="228" t="s">
        <v>67</v>
      </c>
      <c r="G4364" s="228" t="s">
        <v>504</v>
      </c>
      <c r="H4364" s="228">
        <v>0</v>
      </c>
      <c r="I4364" s="228">
        <v>0</v>
      </c>
      <c r="J4364" s="228">
        <v>0</v>
      </c>
      <c r="K4364" s="228">
        <v>0</v>
      </c>
      <c r="L4364" s="231">
        <v>0</v>
      </c>
      <c r="N4364" s="119" t="str">
        <f t="shared" si="207"/>
        <v>845079-MWHTE-L</v>
      </c>
      <c r="O4364" s="122">
        <f>IF(B4364="NET","",IF(B4364="","",IFERROR(VLOOKUP(N4364,EAN!$A:$B,2,FALSE),"MANGLER - MÅ OPPDATERE EAN-FANEN")))</f>
        <v>7048652274113</v>
      </c>
      <c r="P4364" s="119">
        <f t="shared" si="208"/>
        <v>0</v>
      </c>
      <c r="Q4364" s="119">
        <f t="shared" si="209"/>
        <v>0</v>
      </c>
    </row>
    <row r="4365" spans="1:17" x14ac:dyDescent="0.2">
      <c r="A4365" s="228">
        <v>845079</v>
      </c>
      <c r="B4365" s="228" t="s">
        <v>3039</v>
      </c>
      <c r="C4365" s="228" t="s">
        <v>4204</v>
      </c>
      <c r="D4365" s="228" t="s">
        <v>2358</v>
      </c>
      <c r="E4365" s="228" t="s">
        <v>3081</v>
      </c>
      <c r="F4365" s="228" t="s">
        <v>7</v>
      </c>
      <c r="G4365" s="228" t="s">
        <v>128</v>
      </c>
      <c r="H4365" s="228">
        <v>0</v>
      </c>
      <c r="I4365" s="228">
        <v>0</v>
      </c>
      <c r="J4365" s="228">
        <v>0</v>
      </c>
      <c r="K4365" s="228">
        <v>0</v>
      </c>
      <c r="L4365" s="231">
        <v>0</v>
      </c>
      <c r="N4365" s="119" t="str">
        <f t="shared" si="207"/>
        <v>845079-SGMFL-M</v>
      </c>
      <c r="O4365" s="122">
        <f>IF(B4365="NET","",IF(B4365="","",IFERROR(VLOOKUP(N4365,EAN!$A:$B,2,FALSE),"MANGLER - MÅ OPPDATERE EAN-FANEN")))</f>
        <v>7048652767073</v>
      </c>
      <c r="P4365" s="119">
        <f t="shared" si="208"/>
        <v>0</v>
      </c>
      <c r="Q4365" s="119">
        <f t="shared" si="209"/>
        <v>0</v>
      </c>
    </row>
    <row r="4366" spans="1:17" x14ac:dyDescent="0.2">
      <c r="A4366" s="228">
        <v>845079</v>
      </c>
      <c r="B4366" s="228" t="s">
        <v>3039</v>
      </c>
      <c r="C4366" s="228" t="s">
        <v>4204</v>
      </c>
      <c r="D4366" s="228" t="s">
        <v>2359</v>
      </c>
      <c r="E4366" s="228" t="s">
        <v>3081</v>
      </c>
      <c r="F4366" s="228" t="s">
        <v>67</v>
      </c>
      <c r="G4366" s="228" t="s">
        <v>128</v>
      </c>
      <c r="H4366" s="228">
        <v>0</v>
      </c>
      <c r="I4366" s="228">
        <v>0</v>
      </c>
      <c r="J4366" s="228">
        <v>0</v>
      </c>
      <c r="K4366" s="228">
        <v>0</v>
      </c>
      <c r="L4366" s="231">
        <v>0</v>
      </c>
      <c r="N4366" s="119" t="str">
        <f t="shared" si="207"/>
        <v>845079-SGMFL-L</v>
      </c>
      <c r="O4366" s="122">
        <f>IF(B4366="NET","",IF(B4366="","",IFERROR(VLOOKUP(N4366,EAN!$A:$B,2,FALSE),"MANGLER - MÅ OPPDATERE EAN-FANEN")))</f>
        <v>7048652767066</v>
      </c>
      <c r="P4366" s="119">
        <f t="shared" si="208"/>
        <v>0</v>
      </c>
      <c r="Q4366" s="119">
        <f t="shared" si="209"/>
        <v>0</v>
      </c>
    </row>
    <row r="4367" spans="1:17" x14ac:dyDescent="0.2">
      <c r="A4367" s="229">
        <v>845081</v>
      </c>
      <c r="B4367" s="228" t="s">
        <v>248</v>
      </c>
      <c r="C4367" s="228"/>
      <c r="D4367" s="228"/>
      <c r="E4367" s="228"/>
      <c r="F4367" s="228"/>
      <c r="G4367" s="228"/>
      <c r="H4367" s="229">
        <v>202226</v>
      </c>
      <c r="I4367" s="229">
        <v>202227</v>
      </c>
      <c r="J4367" s="229">
        <v>202228</v>
      </c>
      <c r="K4367" s="229">
        <v>202229</v>
      </c>
      <c r="L4367" s="232">
        <v>202234</v>
      </c>
      <c r="N4367" s="119" t="str">
        <f t="shared" si="207"/>
        <v>845081-</v>
      </c>
      <c r="O4367" s="122" t="str">
        <f>IF(B4367="NET","",IF(B4367="","",IFERROR(VLOOKUP(N4367,EAN!$A:$B,2,FALSE),"MANGLER - MÅ OPPDATERE EAN-FANEN")))</f>
        <v/>
      </c>
      <c r="P4367" s="119">
        <f t="shared" si="208"/>
        <v>202226</v>
      </c>
      <c r="Q4367" s="119">
        <f t="shared" si="209"/>
        <v>202234</v>
      </c>
    </row>
    <row r="4368" spans="1:17" x14ac:dyDescent="0.2">
      <c r="A4368" s="228">
        <v>845081</v>
      </c>
      <c r="B4368" s="228" t="s">
        <v>2211</v>
      </c>
      <c r="C4368" s="228" t="s">
        <v>4204</v>
      </c>
      <c r="D4368" s="228" t="s">
        <v>2362</v>
      </c>
      <c r="E4368" s="228" t="s">
        <v>685</v>
      </c>
      <c r="F4368" s="228" t="s">
        <v>8</v>
      </c>
      <c r="G4368" s="228" t="s">
        <v>504</v>
      </c>
      <c r="H4368" s="228">
        <v>1</v>
      </c>
      <c r="I4368" s="228">
        <v>1</v>
      </c>
      <c r="J4368" s="228">
        <v>1</v>
      </c>
      <c r="K4368" s="228">
        <v>1</v>
      </c>
      <c r="L4368" s="231">
        <v>1</v>
      </c>
      <c r="N4368" s="119" t="str">
        <f t="shared" si="207"/>
        <v>845081-BGRRG-S</v>
      </c>
      <c r="O4368" s="122">
        <f>IF(B4368="NET","",IF(B4368="","",IFERROR(VLOOKUP(N4368,EAN!$A:$B,2,FALSE),"MANGLER - MÅ OPPDATERE EAN-FANEN")))</f>
        <v>7048652767103</v>
      </c>
      <c r="P4368" s="119">
        <f t="shared" si="208"/>
        <v>1</v>
      </c>
      <c r="Q4368" s="119">
        <f t="shared" si="209"/>
        <v>1</v>
      </c>
    </row>
    <row r="4369" spans="1:17" x14ac:dyDescent="0.2">
      <c r="A4369" s="228">
        <v>845081</v>
      </c>
      <c r="B4369" s="228" t="s">
        <v>2211</v>
      </c>
      <c r="C4369" s="228" t="s">
        <v>4204</v>
      </c>
      <c r="D4369" s="228" t="s">
        <v>2363</v>
      </c>
      <c r="E4369" s="228" t="s">
        <v>685</v>
      </c>
      <c r="F4369" s="228" t="s">
        <v>7</v>
      </c>
      <c r="G4369" s="228" t="s">
        <v>504</v>
      </c>
      <c r="H4369" s="228">
        <v>0</v>
      </c>
      <c r="I4369" s="228">
        <v>0</v>
      </c>
      <c r="J4369" s="228">
        <v>0</v>
      </c>
      <c r="K4369" s="228">
        <v>0</v>
      </c>
      <c r="L4369" s="231">
        <v>0</v>
      </c>
      <c r="N4369" s="119" t="str">
        <f t="shared" si="207"/>
        <v>845081-BGRRG-M</v>
      </c>
      <c r="O4369" s="122">
        <f>IF(B4369="NET","",IF(B4369="","",IFERROR(VLOOKUP(N4369,EAN!$A:$B,2,FALSE),"MANGLER - MÅ OPPDATERE EAN-FANEN")))</f>
        <v>7048652767097</v>
      </c>
      <c r="P4369" s="119">
        <f t="shared" si="208"/>
        <v>0</v>
      </c>
      <c r="Q4369" s="119">
        <f t="shared" si="209"/>
        <v>0</v>
      </c>
    </row>
    <row r="4370" spans="1:17" x14ac:dyDescent="0.2">
      <c r="A4370" s="228">
        <v>845081</v>
      </c>
      <c r="B4370" s="228" t="s">
        <v>2211</v>
      </c>
      <c r="C4370" s="228" t="s">
        <v>4204</v>
      </c>
      <c r="D4370" s="228" t="s">
        <v>2364</v>
      </c>
      <c r="E4370" s="228" t="s">
        <v>685</v>
      </c>
      <c r="F4370" s="228" t="s">
        <v>67</v>
      </c>
      <c r="G4370" s="228" t="s">
        <v>504</v>
      </c>
      <c r="H4370" s="228">
        <v>0</v>
      </c>
      <c r="I4370" s="228">
        <v>0</v>
      </c>
      <c r="J4370" s="228">
        <v>0</v>
      </c>
      <c r="K4370" s="228">
        <v>0</v>
      </c>
      <c r="L4370" s="231">
        <v>0</v>
      </c>
      <c r="N4370" s="119" t="str">
        <f t="shared" si="207"/>
        <v>845081-BGRRG-L</v>
      </c>
      <c r="O4370" s="122">
        <f>IF(B4370="NET","",IF(B4370="","",IFERROR(VLOOKUP(N4370,EAN!$A:$B,2,FALSE),"MANGLER - MÅ OPPDATERE EAN-FANEN")))</f>
        <v>7048652767080</v>
      </c>
      <c r="P4370" s="119">
        <f t="shared" si="208"/>
        <v>0</v>
      </c>
      <c r="Q4370" s="119">
        <f t="shared" si="209"/>
        <v>0</v>
      </c>
    </row>
    <row r="4371" spans="1:17" x14ac:dyDescent="0.2">
      <c r="A4371" s="228">
        <v>845081</v>
      </c>
      <c r="B4371" s="228" t="s">
        <v>2211</v>
      </c>
      <c r="C4371" s="228" t="s">
        <v>4204</v>
      </c>
      <c r="D4371" s="228" t="s">
        <v>2365</v>
      </c>
      <c r="E4371" s="228" t="s">
        <v>4353</v>
      </c>
      <c r="F4371" s="228" t="s">
        <v>8</v>
      </c>
      <c r="G4371" s="228" t="s">
        <v>504</v>
      </c>
      <c r="H4371" s="228">
        <v>0</v>
      </c>
      <c r="I4371" s="228">
        <v>0</v>
      </c>
      <c r="J4371" s="228">
        <v>0</v>
      </c>
      <c r="K4371" s="228">
        <v>0</v>
      </c>
      <c r="L4371" s="231">
        <v>0</v>
      </c>
      <c r="N4371" s="119" t="str">
        <f t="shared" si="207"/>
        <v>845081-BRWHT-S</v>
      </c>
      <c r="O4371" s="122">
        <f>IF(B4371="NET","",IF(B4371="","",IFERROR(VLOOKUP(N4371,EAN!$A:$B,2,FALSE),"MANGLER - MÅ OPPDATERE EAN-FANEN")))</f>
        <v>7048652767134</v>
      </c>
      <c r="P4371" s="119">
        <f t="shared" si="208"/>
        <v>0</v>
      </c>
      <c r="Q4371" s="119">
        <f t="shared" si="209"/>
        <v>0</v>
      </c>
    </row>
    <row r="4372" spans="1:17" x14ac:dyDescent="0.2">
      <c r="A4372" s="228">
        <v>845081</v>
      </c>
      <c r="B4372" s="228" t="s">
        <v>2211</v>
      </c>
      <c r="C4372" s="228" t="s">
        <v>4204</v>
      </c>
      <c r="D4372" s="228" t="s">
        <v>2366</v>
      </c>
      <c r="E4372" s="228" t="s">
        <v>4353</v>
      </c>
      <c r="F4372" s="228" t="s">
        <v>7</v>
      </c>
      <c r="G4372" s="228" t="s">
        <v>504</v>
      </c>
      <c r="H4372" s="228">
        <v>0</v>
      </c>
      <c r="I4372" s="228">
        <v>0</v>
      </c>
      <c r="J4372" s="228">
        <v>0</v>
      </c>
      <c r="K4372" s="228">
        <v>0</v>
      </c>
      <c r="L4372" s="231">
        <v>0</v>
      </c>
      <c r="N4372" s="119" t="str">
        <f t="shared" si="207"/>
        <v>845081-BRWHT-M</v>
      </c>
      <c r="O4372" s="122">
        <f>IF(B4372="NET","",IF(B4372="","",IFERROR(VLOOKUP(N4372,EAN!$A:$B,2,FALSE),"MANGLER - MÅ OPPDATERE EAN-FANEN")))</f>
        <v>7048652767127</v>
      </c>
      <c r="P4372" s="119">
        <f t="shared" si="208"/>
        <v>0</v>
      </c>
      <c r="Q4372" s="119">
        <f t="shared" si="209"/>
        <v>0</v>
      </c>
    </row>
    <row r="4373" spans="1:17" x14ac:dyDescent="0.2">
      <c r="A4373" s="228">
        <v>845081</v>
      </c>
      <c r="B4373" s="228" t="s">
        <v>2211</v>
      </c>
      <c r="C4373" s="228" t="s">
        <v>4204</v>
      </c>
      <c r="D4373" s="228" t="s">
        <v>2367</v>
      </c>
      <c r="E4373" s="228" t="s">
        <v>4353</v>
      </c>
      <c r="F4373" s="228" t="s">
        <v>67</v>
      </c>
      <c r="G4373" s="228" t="s">
        <v>504</v>
      </c>
      <c r="H4373" s="228">
        <v>0</v>
      </c>
      <c r="I4373" s="228">
        <v>0</v>
      </c>
      <c r="J4373" s="228">
        <v>0</v>
      </c>
      <c r="K4373" s="228">
        <v>0</v>
      </c>
      <c r="L4373" s="231">
        <v>0</v>
      </c>
      <c r="N4373" s="119" t="str">
        <f t="shared" si="207"/>
        <v>845081-BRWHT-L</v>
      </c>
      <c r="O4373" s="122">
        <f>IF(B4373="NET","",IF(B4373="","",IFERROR(VLOOKUP(N4373,EAN!$A:$B,2,FALSE),"MANGLER - MÅ OPPDATERE EAN-FANEN")))</f>
        <v>7048652767110</v>
      </c>
      <c r="P4373" s="119">
        <f t="shared" si="208"/>
        <v>0</v>
      </c>
      <c r="Q4373" s="119">
        <f t="shared" si="209"/>
        <v>0</v>
      </c>
    </row>
    <row r="4374" spans="1:17" x14ac:dyDescent="0.2">
      <c r="A4374" s="228">
        <v>845081</v>
      </c>
      <c r="B4374" s="228" t="s">
        <v>2211</v>
      </c>
      <c r="C4374" s="228" t="s">
        <v>4204</v>
      </c>
      <c r="D4374" s="228" t="s">
        <v>2368</v>
      </c>
      <c r="E4374" s="228" t="s">
        <v>4450</v>
      </c>
      <c r="F4374" s="228" t="s">
        <v>8</v>
      </c>
      <c r="G4374" s="228" t="s">
        <v>504</v>
      </c>
      <c r="H4374" s="228">
        <v>0</v>
      </c>
      <c r="I4374" s="228">
        <v>0</v>
      </c>
      <c r="J4374" s="228">
        <v>0</v>
      </c>
      <c r="K4374" s="228">
        <v>0</v>
      </c>
      <c r="L4374" s="231">
        <v>0</v>
      </c>
      <c r="N4374" s="119" t="str">
        <f t="shared" si="207"/>
        <v>845081-BUORE-S</v>
      </c>
      <c r="O4374" s="122">
        <f>IF(B4374="NET","",IF(B4374="","",IFERROR(VLOOKUP(N4374,EAN!$A:$B,2,FALSE),"MANGLER - MÅ OPPDATERE EAN-FANEN")))</f>
        <v>7048652767165</v>
      </c>
      <c r="P4374" s="119">
        <f t="shared" si="208"/>
        <v>0</v>
      </c>
      <c r="Q4374" s="119">
        <f t="shared" si="209"/>
        <v>0</v>
      </c>
    </row>
    <row r="4375" spans="1:17" x14ac:dyDescent="0.2">
      <c r="A4375" s="228">
        <v>845081</v>
      </c>
      <c r="B4375" s="228" t="s">
        <v>2211</v>
      </c>
      <c r="C4375" s="228" t="s">
        <v>4204</v>
      </c>
      <c r="D4375" s="228" t="s">
        <v>2247</v>
      </c>
      <c r="E4375" s="228" t="s">
        <v>4450</v>
      </c>
      <c r="F4375" s="228" t="s">
        <v>7</v>
      </c>
      <c r="G4375" s="228" t="s">
        <v>504</v>
      </c>
      <c r="H4375" s="228">
        <v>2</v>
      </c>
      <c r="I4375" s="228">
        <v>2</v>
      </c>
      <c r="J4375" s="228">
        <v>2</v>
      </c>
      <c r="K4375" s="228">
        <v>2</v>
      </c>
      <c r="L4375" s="231">
        <v>2</v>
      </c>
      <c r="N4375" s="119" t="str">
        <f t="shared" si="207"/>
        <v>845081-BUORE-M</v>
      </c>
      <c r="O4375" s="122">
        <f>IF(B4375="NET","",IF(B4375="","",IFERROR(VLOOKUP(N4375,EAN!$A:$B,2,FALSE),"MANGLER - MÅ OPPDATERE EAN-FANEN")))</f>
        <v>7048652767158</v>
      </c>
      <c r="P4375" s="119">
        <f t="shared" si="208"/>
        <v>2</v>
      </c>
      <c r="Q4375" s="119">
        <f t="shared" si="209"/>
        <v>2</v>
      </c>
    </row>
    <row r="4376" spans="1:17" x14ac:dyDescent="0.2">
      <c r="A4376" s="228">
        <v>845081</v>
      </c>
      <c r="B4376" s="228" t="s">
        <v>2211</v>
      </c>
      <c r="C4376" s="228" t="s">
        <v>4204</v>
      </c>
      <c r="D4376" s="228" t="s">
        <v>2248</v>
      </c>
      <c r="E4376" s="228" t="s">
        <v>4450</v>
      </c>
      <c r="F4376" s="228" t="s">
        <v>67</v>
      </c>
      <c r="G4376" s="228" t="s">
        <v>504</v>
      </c>
      <c r="H4376" s="228">
        <v>8</v>
      </c>
      <c r="I4376" s="228">
        <v>8</v>
      </c>
      <c r="J4376" s="228">
        <v>8</v>
      </c>
      <c r="K4376" s="228">
        <v>8</v>
      </c>
      <c r="L4376" s="231">
        <v>8</v>
      </c>
      <c r="N4376" s="119" t="str">
        <f t="shared" si="207"/>
        <v>845081-BUORE-L</v>
      </c>
      <c r="O4376" s="122">
        <f>IF(B4376="NET","",IF(B4376="","",IFERROR(VLOOKUP(N4376,EAN!$A:$B,2,FALSE),"MANGLER - MÅ OPPDATERE EAN-FANEN")))</f>
        <v>7048652767141</v>
      </c>
      <c r="P4376" s="119">
        <f t="shared" si="208"/>
        <v>8</v>
      </c>
      <c r="Q4376" s="119">
        <f t="shared" si="209"/>
        <v>8</v>
      </c>
    </row>
    <row r="4377" spans="1:17" x14ac:dyDescent="0.2">
      <c r="A4377" s="228">
        <v>845081</v>
      </c>
      <c r="B4377" s="228" t="s">
        <v>2211</v>
      </c>
      <c r="C4377" s="228" t="s">
        <v>4204</v>
      </c>
      <c r="D4377" s="228" t="s">
        <v>4124</v>
      </c>
      <c r="E4377" s="228" t="s">
        <v>3959</v>
      </c>
      <c r="F4377" s="228" t="s">
        <v>8</v>
      </c>
      <c r="G4377" s="228" t="s">
        <v>128</v>
      </c>
      <c r="H4377" s="228">
        <v>0</v>
      </c>
      <c r="I4377" s="228">
        <v>0</v>
      </c>
      <c r="J4377" s="228">
        <v>0</v>
      </c>
      <c r="K4377" s="228">
        <v>0</v>
      </c>
      <c r="L4377" s="231">
        <v>0</v>
      </c>
      <c r="N4377" s="119" t="str">
        <f t="shared" si="207"/>
        <v>845081-DUSK-S</v>
      </c>
      <c r="O4377" s="122" t="str">
        <f>IF(B4377="NET","",IF(B4377="","",IFERROR(VLOOKUP(N4377,EAN!$A:$B,2,FALSE),"MANGLER - MÅ OPPDATERE EAN-FANEN")))</f>
        <v>MANGLER - MÅ OPPDATERE EAN-FANEN</v>
      </c>
      <c r="P4377" s="119">
        <f t="shared" si="208"/>
        <v>0</v>
      </c>
      <c r="Q4377" s="119">
        <f t="shared" si="209"/>
        <v>0</v>
      </c>
    </row>
    <row r="4378" spans="1:17" x14ac:dyDescent="0.2">
      <c r="A4378" s="228">
        <v>845081</v>
      </c>
      <c r="B4378" s="228" t="s">
        <v>2211</v>
      </c>
      <c r="C4378" s="228" t="s">
        <v>4204</v>
      </c>
      <c r="D4378" s="228" t="s">
        <v>4125</v>
      </c>
      <c r="E4378" s="228" t="s">
        <v>3959</v>
      </c>
      <c r="F4378" s="228" t="s">
        <v>7</v>
      </c>
      <c r="G4378" s="228" t="s">
        <v>128</v>
      </c>
      <c r="H4378" s="228">
        <v>0</v>
      </c>
      <c r="I4378" s="228">
        <v>0</v>
      </c>
      <c r="J4378" s="228">
        <v>0</v>
      </c>
      <c r="K4378" s="228">
        <v>0</v>
      </c>
      <c r="L4378" s="231">
        <v>0</v>
      </c>
      <c r="N4378" s="119" t="str">
        <f t="shared" si="207"/>
        <v>845081-DUSK-M</v>
      </c>
      <c r="O4378" s="122" t="str">
        <f>IF(B4378="NET","",IF(B4378="","",IFERROR(VLOOKUP(N4378,EAN!$A:$B,2,FALSE),"MANGLER - MÅ OPPDATERE EAN-FANEN")))</f>
        <v>MANGLER - MÅ OPPDATERE EAN-FANEN</v>
      </c>
      <c r="P4378" s="119">
        <f t="shared" si="208"/>
        <v>0</v>
      </c>
      <c r="Q4378" s="119">
        <f t="shared" si="209"/>
        <v>0</v>
      </c>
    </row>
    <row r="4379" spans="1:17" x14ac:dyDescent="0.2">
      <c r="A4379" s="228">
        <v>845081</v>
      </c>
      <c r="B4379" s="228" t="s">
        <v>2211</v>
      </c>
      <c r="C4379" s="228" t="s">
        <v>4204</v>
      </c>
      <c r="D4379" s="228" t="s">
        <v>4126</v>
      </c>
      <c r="E4379" s="228" t="s">
        <v>3959</v>
      </c>
      <c r="F4379" s="228" t="s">
        <v>67</v>
      </c>
      <c r="G4379" s="228" t="s">
        <v>128</v>
      </c>
      <c r="H4379" s="228">
        <v>0</v>
      </c>
      <c r="I4379" s="228">
        <v>0</v>
      </c>
      <c r="J4379" s="228">
        <v>0</v>
      </c>
      <c r="K4379" s="228">
        <v>0</v>
      </c>
      <c r="L4379" s="231">
        <v>0</v>
      </c>
      <c r="N4379" s="119" t="str">
        <f t="shared" si="207"/>
        <v>845081-DUSK-L</v>
      </c>
      <c r="O4379" s="122" t="str">
        <f>IF(B4379="NET","",IF(B4379="","",IFERROR(VLOOKUP(N4379,EAN!$A:$B,2,FALSE),"MANGLER - MÅ OPPDATERE EAN-FANEN")))</f>
        <v>MANGLER - MÅ OPPDATERE EAN-FANEN</v>
      </c>
      <c r="P4379" s="119">
        <f t="shared" si="208"/>
        <v>0</v>
      </c>
      <c r="Q4379" s="119">
        <f t="shared" si="209"/>
        <v>0</v>
      </c>
    </row>
    <row r="4380" spans="1:17" x14ac:dyDescent="0.2">
      <c r="A4380" s="228">
        <v>845081</v>
      </c>
      <c r="B4380" s="228" t="s">
        <v>2211</v>
      </c>
      <c r="C4380" s="228" t="s">
        <v>4204</v>
      </c>
      <c r="D4380" s="228" t="s">
        <v>4127</v>
      </c>
      <c r="E4380" s="228" t="s">
        <v>4128</v>
      </c>
      <c r="F4380" s="228" t="s">
        <v>8</v>
      </c>
      <c r="G4380" s="228" t="s">
        <v>128</v>
      </c>
      <c r="H4380" s="228">
        <v>0</v>
      </c>
      <c r="I4380" s="228">
        <v>0</v>
      </c>
      <c r="J4380" s="228">
        <v>0</v>
      </c>
      <c r="K4380" s="228">
        <v>0</v>
      </c>
      <c r="L4380" s="231">
        <v>0</v>
      </c>
      <c r="N4380" s="119" t="str">
        <f t="shared" si="207"/>
        <v>845081-FLARM-S</v>
      </c>
      <c r="O4380" s="122" t="str">
        <f>IF(B4380="NET","",IF(B4380="","",IFERROR(VLOOKUP(N4380,EAN!$A:$B,2,FALSE),"MANGLER - MÅ OPPDATERE EAN-FANEN")))</f>
        <v>MANGLER - MÅ OPPDATERE EAN-FANEN</v>
      </c>
      <c r="P4380" s="119">
        <f t="shared" si="208"/>
        <v>0</v>
      </c>
      <c r="Q4380" s="119">
        <f t="shared" si="209"/>
        <v>0</v>
      </c>
    </row>
    <row r="4381" spans="1:17" x14ac:dyDescent="0.2">
      <c r="A4381" s="228">
        <v>845081</v>
      </c>
      <c r="B4381" s="228" t="s">
        <v>2211</v>
      </c>
      <c r="C4381" s="228" t="s">
        <v>4204</v>
      </c>
      <c r="D4381" s="228" t="s">
        <v>4129</v>
      </c>
      <c r="E4381" s="228" t="s">
        <v>4128</v>
      </c>
      <c r="F4381" s="228" t="s">
        <v>7</v>
      </c>
      <c r="G4381" s="228" t="s">
        <v>128</v>
      </c>
      <c r="H4381" s="228">
        <v>0</v>
      </c>
      <c r="I4381" s="228">
        <v>0</v>
      </c>
      <c r="J4381" s="228">
        <v>0</v>
      </c>
      <c r="K4381" s="228">
        <v>0</v>
      </c>
      <c r="L4381" s="231">
        <v>0</v>
      </c>
      <c r="N4381" s="119" t="str">
        <f t="shared" si="207"/>
        <v>845081-FLARM-M</v>
      </c>
      <c r="O4381" s="122" t="str">
        <f>IF(B4381="NET","",IF(B4381="","",IFERROR(VLOOKUP(N4381,EAN!$A:$B,2,FALSE),"MANGLER - MÅ OPPDATERE EAN-FANEN")))</f>
        <v>MANGLER - MÅ OPPDATERE EAN-FANEN</v>
      </c>
      <c r="P4381" s="119">
        <f t="shared" si="208"/>
        <v>0</v>
      </c>
      <c r="Q4381" s="119">
        <f t="shared" si="209"/>
        <v>0</v>
      </c>
    </row>
    <row r="4382" spans="1:17" x14ac:dyDescent="0.2">
      <c r="A4382" s="228">
        <v>845081</v>
      </c>
      <c r="B4382" s="228" t="s">
        <v>2211</v>
      </c>
      <c r="C4382" s="228" t="s">
        <v>4204</v>
      </c>
      <c r="D4382" s="228" t="s">
        <v>4130</v>
      </c>
      <c r="E4382" s="228" t="s">
        <v>4128</v>
      </c>
      <c r="F4382" s="228" t="s">
        <v>67</v>
      </c>
      <c r="G4382" s="228" t="s">
        <v>128</v>
      </c>
      <c r="H4382" s="228">
        <v>0</v>
      </c>
      <c r="I4382" s="228">
        <v>0</v>
      </c>
      <c r="J4382" s="228">
        <v>0</v>
      </c>
      <c r="K4382" s="228">
        <v>0</v>
      </c>
      <c r="L4382" s="231">
        <v>0</v>
      </c>
      <c r="N4382" s="119" t="str">
        <f t="shared" si="207"/>
        <v>845081-FLARM-L</v>
      </c>
      <c r="O4382" s="122" t="str">
        <f>IF(B4382="NET","",IF(B4382="","",IFERROR(VLOOKUP(N4382,EAN!$A:$B,2,FALSE),"MANGLER - MÅ OPPDATERE EAN-FANEN")))</f>
        <v>MANGLER - MÅ OPPDATERE EAN-FANEN</v>
      </c>
      <c r="P4382" s="119">
        <f t="shared" si="208"/>
        <v>0</v>
      </c>
      <c r="Q4382" s="119">
        <f t="shared" si="209"/>
        <v>0</v>
      </c>
    </row>
    <row r="4383" spans="1:17" x14ac:dyDescent="0.2">
      <c r="A4383" s="228">
        <v>845081</v>
      </c>
      <c r="B4383" s="228" t="s">
        <v>2211</v>
      </c>
      <c r="C4383" s="228" t="s">
        <v>4204</v>
      </c>
      <c r="D4383" s="228" t="s">
        <v>952</v>
      </c>
      <c r="E4383" s="228" t="s">
        <v>2125</v>
      </c>
      <c r="F4383" s="228" t="s">
        <v>8</v>
      </c>
      <c r="G4383" s="228" t="s">
        <v>504</v>
      </c>
      <c r="H4383" s="228">
        <v>0</v>
      </c>
      <c r="I4383" s="228">
        <v>0</v>
      </c>
      <c r="J4383" s="228">
        <v>0</v>
      </c>
      <c r="K4383" s="228">
        <v>0</v>
      </c>
      <c r="L4383" s="231">
        <v>0</v>
      </c>
      <c r="N4383" s="119" t="str">
        <f t="shared" si="207"/>
        <v>845081-GFGRN-S</v>
      </c>
      <c r="O4383" s="122">
        <f>IF(B4383="NET","",IF(B4383="","",IFERROR(VLOOKUP(N4383,EAN!$A:$B,2,FALSE),"MANGLER - MÅ OPPDATERE EAN-FANEN")))</f>
        <v>7048652539939</v>
      </c>
      <c r="P4383" s="119">
        <f t="shared" si="208"/>
        <v>0</v>
      </c>
      <c r="Q4383" s="119">
        <f t="shared" si="209"/>
        <v>0</v>
      </c>
    </row>
    <row r="4384" spans="1:17" x14ac:dyDescent="0.2">
      <c r="A4384" s="228">
        <v>845081</v>
      </c>
      <c r="B4384" s="228" t="s">
        <v>2211</v>
      </c>
      <c r="C4384" s="228" t="s">
        <v>4204</v>
      </c>
      <c r="D4384" s="228" t="s">
        <v>934</v>
      </c>
      <c r="E4384" s="228" t="s">
        <v>2125</v>
      </c>
      <c r="F4384" s="228" t="s">
        <v>7</v>
      </c>
      <c r="G4384" s="228" t="s">
        <v>504</v>
      </c>
      <c r="H4384" s="228">
        <v>0</v>
      </c>
      <c r="I4384" s="228">
        <v>0</v>
      </c>
      <c r="J4384" s="228">
        <v>0</v>
      </c>
      <c r="K4384" s="228">
        <v>0</v>
      </c>
      <c r="L4384" s="231">
        <v>0</v>
      </c>
      <c r="N4384" s="119" t="str">
        <f t="shared" si="207"/>
        <v>845081-GFGRN-M</v>
      </c>
      <c r="O4384" s="122">
        <f>IF(B4384="NET","",IF(B4384="","",IFERROR(VLOOKUP(N4384,EAN!$A:$B,2,FALSE),"MANGLER - MÅ OPPDATERE EAN-FANEN")))</f>
        <v>7048652539922</v>
      </c>
      <c r="P4384" s="119">
        <f t="shared" si="208"/>
        <v>0</v>
      </c>
      <c r="Q4384" s="119">
        <f t="shared" si="209"/>
        <v>0</v>
      </c>
    </row>
    <row r="4385" spans="1:17" x14ac:dyDescent="0.2">
      <c r="A4385" s="228">
        <v>845081</v>
      </c>
      <c r="B4385" s="228" t="s">
        <v>2211</v>
      </c>
      <c r="C4385" s="228" t="s">
        <v>4204</v>
      </c>
      <c r="D4385" s="228" t="s">
        <v>935</v>
      </c>
      <c r="E4385" s="228" t="s">
        <v>2125</v>
      </c>
      <c r="F4385" s="228" t="s">
        <v>67</v>
      </c>
      <c r="G4385" s="228" t="s">
        <v>504</v>
      </c>
      <c r="H4385" s="228">
        <v>0</v>
      </c>
      <c r="I4385" s="228">
        <v>0</v>
      </c>
      <c r="J4385" s="228">
        <v>0</v>
      </c>
      <c r="K4385" s="228">
        <v>0</v>
      </c>
      <c r="L4385" s="231">
        <v>0</v>
      </c>
      <c r="N4385" s="119" t="str">
        <f t="shared" si="207"/>
        <v>845081-GFGRN-L</v>
      </c>
      <c r="O4385" s="122">
        <f>IF(B4385="NET","",IF(B4385="","",IFERROR(VLOOKUP(N4385,EAN!$A:$B,2,FALSE),"MANGLER - MÅ OPPDATERE EAN-FANEN")))</f>
        <v>7048652539915</v>
      </c>
      <c r="P4385" s="119">
        <f t="shared" si="208"/>
        <v>0</v>
      </c>
      <c r="Q4385" s="119">
        <f t="shared" si="209"/>
        <v>0</v>
      </c>
    </row>
    <row r="4386" spans="1:17" x14ac:dyDescent="0.2">
      <c r="A4386" s="228">
        <v>845081</v>
      </c>
      <c r="B4386" s="228" t="s">
        <v>2211</v>
      </c>
      <c r="C4386" s="228" t="s">
        <v>4204</v>
      </c>
      <c r="D4386" s="228" t="s">
        <v>953</v>
      </c>
      <c r="E4386" s="228" t="s">
        <v>198</v>
      </c>
      <c r="F4386" s="228" t="s">
        <v>8</v>
      </c>
      <c r="G4386" s="228" t="s">
        <v>504</v>
      </c>
      <c r="H4386" s="228">
        <v>0</v>
      </c>
      <c r="I4386" s="228">
        <v>0</v>
      </c>
      <c r="J4386" s="228">
        <v>0</v>
      </c>
      <c r="K4386" s="228">
        <v>0</v>
      </c>
      <c r="L4386" s="231">
        <v>0</v>
      </c>
      <c r="N4386" s="119" t="str">
        <f t="shared" si="207"/>
        <v>845081-GMBLU-S</v>
      </c>
      <c r="O4386" s="122">
        <f>IF(B4386="NET","",IF(B4386="","",IFERROR(VLOOKUP(N4386,EAN!$A:$B,2,FALSE),"MANGLER - MÅ OPPDATERE EAN-FANEN")))</f>
        <v>7048652539960</v>
      </c>
      <c r="P4386" s="119">
        <f t="shared" si="208"/>
        <v>0</v>
      </c>
      <c r="Q4386" s="119">
        <f t="shared" si="209"/>
        <v>0</v>
      </c>
    </row>
    <row r="4387" spans="1:17" x14ac:dyDescent="0.2">
      <c r="A4387" s="228">
        <v>845081</v>
      </c>
      <c r="B4387" s="228" t="s">
        <v>2211</v>
      </c>
      <c r="C4387" s="228" t="s">
        <v>4204</v>
      </c>
      <c r="D4387" s="228" t="s">
        <v>948</v>
      </c>
      <c r="E4387" s="228" t="s">
        <v>198</v>
      </c>
      <c r="F4387" s="228" t="s">
        <v>7</v>
      </c>
      <c r="G4387" s="228" t="s">
        <v>504</v>
      </c>
      <c r="H4387" s="228">
        <v>0</v>
      </c>
      <c r="I4387" s="228">
        <v>0</v>
      </c>
      <c r="J4387" s="228">
        <v>0</v>
      </c>
      <c r="K4387" s="228">
        <v>0</v>
      </c>
      <c r="L4387" s="231">
        <v>0</v>
      </c>
      <c r="N4387" s="119" t="str">
        <f t="shared" si="207"/>
        <v>845081-GMBLU-M</v>
      </c>
      <c r="O4387" s="122">
        <f>IF(B4387="NET","",IF(B4387="","",IFERROR(VLOOKUP(N4387,EAN!$A:$B,2,FALSE),"MANGLER - MÅ OPPDATERE EAN-FANEN")))</f>
        <v>7048652539953</v>
      </c>
      <c r="P4387" s="119">
        <f t="shared" si="208"/>
        <v>0</v>
      </c>
      <c r="Q4387" s="119">
        <f t="shared" si="209"/>
        <v>0</v>
      </c>
    </row>
    <row r="4388" spans="1:17" x14ac:dyDescent="0.2">
      <c r="A4388" s="228">
        <v>845081</v>
      </c>
      <c r="B4388" s="228" t="s">
        <v>2211</v>
      </c>
      <c r="C4388" s="228" t="s">
        <v>4204</v>
      </c>
      <c r="D4388" s="228" t="s">
        <v>949</v>
      </c>
      <c r="E4388" s="228" t="s">
        <v>198</v>
      </c>
      <c r="F4388" s="228" t="s">
        <v>67</v>
      </c>
      <c r="G4388" s="228" t="s">
        <v>504</v>
      </c>
      <c r="H4388" s="228">
        <v>0</v>
      </c>
      <c r="I4388" s="228">
        <v>0</v>
      </c>
      <c r="J4388" s="228">
        <v>0</v>
      </c>
      <c r="K4388" s="228">
        <v>0</v>
      </c>
      <c r="L4388" s="231">
        <v>0</v>
      </c>
      <c r="N4388" s="119" t="str">
        <f t="shared" si="207"/>
        <v>845081-GMBLU-L</v>
      </c>
      <c r="O4388" s="122">
        <f>IF(B4388="NET","",IF(B4388="","",IFERROR(VLOOKUP(N4388,EAN!$A:$B,2,FALSE),"MANGLER - MÅ OPPDATERE EAN-FANEN")))</f>
        <v>7048652539946</v>
      </c>
      <c r="P4388" s="119">
        <f t="shared" si="208"/>
        <v>0</v>
      </c>
      <c r="Q4388" s="119">
        <f t="shared" si="209"/>
        <v>0</v>
      </c>
    </row>
    <row r="4389" spans="1:17" x14ac:dyDescent="0.2">
      <c r="A4389" s="228">
        <v>845081</v>
      </c>
      <c r="B4389" s="228" t="s">
        <v>2211</v>
      </c>
      <c r="C4389" s="228" t="s">
        <v>4204</v>
      </c>
      <c r="D4389" s="228" t="s">
        <v>4131</v>
      </c>
      <c r="E4389" s="228" t="s">
        <v>3966</v>
      </c>
      <c r="F4389" s="228" t="s">
        <v>8</v>
      </c>
      <c r="G4389" s="228" t="s">
        <v>128</v>
      </c>
      <c r="H4389" s="228">
        <v>0</v>
      </c>
      <c r="I4389" s="228">
        <v>0</v>
      </c>
      <c r="J4389" s="228">
        <v>0</v>
      </c>
      <c r="K4389" s="228">
        <v>0</v>
      </c>
      <c r="L4389" s="231">
        <v>0</v>
      </c>
      <c r="N4389" s="119" t="str">
        <f t="shared" si="207"/>
        <v>845081-LAVA-S</v>
      </c>
      <c r="O4389" s="122" t="str">
        <f>IF(B4389="NET","",IF(B4389="","",IFERROR(VLOOKUP(N4389,EAN!$A:$B,2,FALSE),"MANGLER - MÅ OPPDATERE EAN-FANEN")))</f>
        <v>MANGLER - MÅ OPPDATERE EAN-FANEN</v>
      </c>
      <c r="P4389" s="119">
        <f t="shared" si="208"/>
        <v>0</v>
      </c>
      <c r="Q4389" s="119">
        <f t="shared" si="209"/>
        <v>0</v>
      </c>
    </row>
    <row r="4390" spans="1:17" x14ac:dyDescent="0.2">
      <c r="A4390" s="228">
        <v>845081</v>
      </c>
      <c r="B4390" s="228" t="s">
        <v>2211</v>
      </c>
      <c r="C4390" s="228" t="s">
        <v>4204</v>
      </c>
      <c r="D4390" s="228" t="s">
        <v>4132</v>
      </c>
      <c r="E4390" s="228" t="s">
        <v>3966</v>
      </c>
      <c r="F4390" s="228" t="s">
        <v>7</v>
      </c>
      <c r="G4390" s="228" t="s">
        <v>128</v>
      </c>
      <c r="H4390" s="228">
        <v>0</v>
      </c>
      <c r="I4390" s="228">
        <v>0</v>
      </c>
      <c r="J4390" s="228">
        <v>0</v>
      </c>
      <c r="K4390" s="228">
        <v>0</v>
      </c>
      <c r="L4390" s="231">
        <v>0</v>
      </c>
      <c r="N4390" s="119" t="str">
        <f t="shared" si="207"/>
        <v>845081-LAVA-M</v>
      </c>
      <c r="O4390" s="122" t="str">
        <f>IF(B4390="NET","",IF(B4390="","",IFERROR(VLOOKUP(N4390,EAN!$A:$B,2,FALSE),"MANGLER - MÅ OPPDATERE EAN-FANEN")))</f>
        <v>MANGLER - MÅ OPPDATERE EAN-FANEN</v>
      </c>
      <c r="P4390" s="119">
        <f t="shared" si="208"/>
        <v>0</v>
      </c>
      <c r="Q4390" s="119">
        <f t="shared" si="209"/>
        <v>0</v>
      </c>
    </row>
    <row r="4391" spans="1:17" x14ac:dyDescent="0.2">
      <c r="A4391" s="228">
        <v>845081</v>
      </c>
      <c r="B4391" s="228" t="s">
        <v>2211</v>
      </c>
      <c r="C4391" s="228" t="s">
        <v>4204</v>
      </c>
      <c r="D4391" s="228" t="s">
        <v>4133</v>
      </c>
      <c r="E4391" s="228" t="s">
        <v>3966</v>
      </c>
      <c r="F4391" s="228" t="s">
        <v>67</v>
      </c>
      <c r="G4391" s="228" t="s">
        <v>128</v>
      </c>
      <c r="H4391" s="228">
        <v>0</v>
      </c>
      <c r="I4391" s="228">
        <v>0</v>
      </c>
      <c r="J4391" s="228">
        <v>0</v>
      </c>
      <c r="K4391" s="228">
        <v>0</v>
      </c>
      <c r="L4391" s="231">
        <v>0</v>
      </c>
      <c r="N4391" s="119" t="str">
        <f t="shared" si="207"/>
        <v>845081-LAVA-L</v>
      </c>
      <c r="O4391" s="122" t="str">
        <f>IF(B4391="NET","",IF(B4391="","",IFERROR(VLOOKUP(N4391,EAN!$A:$B,2,FALSE),"MANGLER - MÅ OPPDATERE EAN-FANEN")))</f>
        <v>MANGLER - MÅ OPPDATERE EAN-FANEN</v>
      </c>
      <c r="P4391" s="119">
        <f t="shared" si="208"/>
        <v>0</v>
      </c>
      <c r="Q4391" s="119">
        <f t="shared" si="209"/>
        <v>0</v>
      </c>
    </row>
    <row r="4392" spans="1:17" x14ac:dyDescent="0.2">
      <c r="A4392" s="228">
        <v>845081</v>
      </c>
      <c r="B4392" s="228" t="s">
        <v>2211</v>
      </c>
      <c r="C4392" s="228" t="s">
        <v>4204</v>
      </c>
      <c r="D4392" s="228" t="s">
        <v>4134</v>
      </c>
      <c r="E4392" s="228" t="s">
        <v>3980</v>
      </c>
      <c r="F4392" s="228" t="s">
        <v>8</v>
      </c>
      <c r="G4392" s="228" t="s">
        <v>128</v>
      </c>
      <c r="H4392" s="228">
        <v>0</v>
      </c>
      <c r="I4392" s="228">
        <v>0</v>
      </c>
      <c r="J4392" s="228">
        <v>0</v>
      </c>
      <c r="K4392" s="228">
        <v>0</v>
      </c>
      <c r="L4392" s="231">
        <v>0</v>
      </c>
      <c r="N4392" s="119" t="str">
        <f t="shared" si="207"/>
        <v>845081-LUSH-S</v>
      </c>
      <c r="O4392" s="122" t="str">
        <f>IF(B4392="NET","",IF(B4392="","",IFERROR(VLOOKUP(N4392,EAN!$A:$B,2,FALSE),"MANGLER - MÅ OPPDATERE EAN-FANEN")))</f>
        <v>MANGLER - MÅ OPPDATERE EAN-FANEN</v>
      </c>
      <c r="P4392" s="119">
        <f t="shared" si="208"/>
        <v>0</v>
      </c>
      <c r="Q4392" s="119">
        <f t="shared" si="209"/>
        <v>0</v>
      </c>
    </row>
    <row r="4393" spans="1:17" x14ac:dyDescent="0.2">
      <c r="A4393" s="228">
        <v>845081</v>
      </c>
      <c r="B4393" s="228" t="s">
        <v>2211</v>
      </c>
      <c r="C4393" s="228" t="s">
        <v>4204</v>
      </c>
      <c r="D4393" s="228" t="s">
        <v>4135</v>
      </c>
      <c r="E4393" s="228" t="s">
        <v>3980</v>
      </c>
      <c r="F4393" s="228" t="s">
        <v>7</v>
      </c>
      <c r="G4393" s="228" t="s">
        <v>128</v>
      </c>
      <c r="H4393" s="228">
        <v>0</v>
      </c>
      <c r="I4393" s="228">
        <v>0</v>
      </c>
      <c r="J4393" s="228">
        <v>0</v>
      </c>
      <c r="K4393" s="228">
        <v>0</v>
      </c>
      <c r="L4393" s="231">
        <v>0</v>
      </c>
      <c r="N4393" s="119" t="str">
        <f t="shared" si="207"/>
        <v>845081-LUSH-M</v>
      </c>
      <c r="O4393" s="122" t="str">
        <f>IF(B4393="NET","",IF(B4393="","",IFERROR(VLOOKUP(N4393,EAN!$A:$B,2,FALSE),"MANGLER - MÅ OPPDATERE EAN-FANEN")))</f>
        <v>MANGLER - MÅ OPPDATERE EAN-FANEN</v>
      </c>
      <c r="P4393" s="119">
        <f t="shared" si="208"/>
        <v>0</v>
      </c>
      <c r="Q4393" s="119">
        <f t="shared" si="209"/>
        <v>0</v>
      </c>
    </row>
    <row r="4394" spans="1:17" x14ac:dyDescent="0.2">
      <c r="A4394" s="228">
        <v>845081</v>
      </c>
      <c r="B4394" s="228" t="s">
        <v>2211</v>
      </c>
      <c r="C4394" s="228" t="s">
        <v>4204</v>
      </c>
      <c r="D4394" s="228" t="s">
        <v>4136</v>
      </c>
      <c r="E4394" s="228" t="s">
        <v>3980</v>
      </c>
      <c r="F4394" s="228" t="s">
        <v>67</v>
      </c>
      <c r="G4394" s="228" t="s">
        <v>128</v>
      </c>
      <c r="H4394" s="228">
        <v>0</v>
      </c>
      <c r="I4394" s="228">
        <v>0</v>
      </c>
      <c r="J4394" s="228">
        <v>0</v>
      </c>
      <c r="K4394" s="228">
        <v>0</v>
      </c>
      <c r="L4394" s="231">
        <v>0</v>
      </c>
      <c r="N4394" s="119" t="str">
        <f t="shared" si="207"/>
        <v>845081-LUSH-L</v>
      </c>
      <c r="O4394" s="122" t="str">
        <f>IF(B4394="NET","",IF(B4394="","",IFERROR(VLOOKUP(N4394,EAN!$A:$B,2,FALSE),"MANGLER - MÅ OPPDATERE EAN-FANEN")))</f>
        <v>MANGLER - MÅ OPPDATERE EAN-FANEN</v>
      </c>
      <c r="P4394" s="119">
        <f t="shared" si="208"/>
        <v>0</v>
      </c>
      <c r="Q4394" s="119">
        <f t="shared" si="209"/>
        <v>0</v>
      </c>
    </row>
    <row r="4395" spans="1:17" x14ac:dyDescent="0.2">
      <c r="A4395" s="228">
        <v>845081</v>
      </c>
      <c r="B4395" s="228" t="s">
        <v>2211</v>
      </c>
      <c r="C4395" s="228" t="s">
        <v>4204</v>
      </c>
      <c r="D4395" s="228" t="s">
        <v>954</v>
      </c>
      <c r="E4395" s="228" t="s">
        <v>523</v>
      </c>
      <c r="F4395" s="228" t="s">
        <v>8</v>
      </c>
      <c r="G4395" s="228" t="s">
        <v>504</v>
      </c>
      <c r="H4395" s="228">
        <v>28</v>
      </c>
      <c r="I4395" s="228">
        <v>28</v>
      </c>
      <c r="J4395" s="228">
        <v>28</v>
      </c>
      <c r="K4395" s="228">
        <v>28</v>
      </c>
      <c r="L4395" s="231">
        <v>28</v>
      </c>
      <c r="N4395" s="119" t="str">
        <f t="shared" si="207"/>
        <v>845081-MAQM-S</v>
      </c>
      <c r="O4395" s="122">
        <f>IF(B4395="NET","",IF(B4395="","",IFERROR(VLOOKUP(N4395,EAN!$A:$B,2,FALSE),"MANGLER - MÅ OPPDATERE EAN-FANEN")))</f>
        <v>7048652662446</v>
      </c>
      <c r="P4395" s="119">
        <f t="shared" si="208"/>
        <v>28</v>
      </c>
      <c r="Q4395" s="119">
        <f t="shared" si="209"/>
        <v>28</v>
      </c>
    </row>
    <row r="4396" spans="1:17" x14ac:dyDescent="0.2">
      <c r="A4396" s="228">
        <v>845081</v>
      </c>
      <c r="B4396" s="228" t="s">
        <v>2211</v>
      </c>
      <c r="C4396" s="228" t="s">
        <v>4204</v>
      </c>
      <c r="D4396" s="228" t="s">
        <v>955</v>
      </c>
      <c r="E4396" s="228" t="s">
        <v>523</v>
      </c>
      <c r="F4396" s="228" t="s">
        <v>7</v>
      </c>
      <c r="G4396" s="228" t="s">
        <v>504</v>
      </c>
      <c r="H4396" s="228">
        <v>0</v>
      </c>
      <c r="I4396" s="228">
        <v>0</v>
      </c>
      <c r="J4396" s="228">
        <v>0</v>
      </c>
      <c r="K4396" s="228">
        <v>0</v>
      </c>
      <c r="L4396" s="231">
        <v>0</v>
      </c>
      <c r="N4396" s="119" t="str">
        <f t="shared" si="207"/>
        <v>845081-MAQM-M</v>
      </c>
      <c r="O4396" s="122">
        <f>IF(B4396="NET","",IF(B4396="","",IFERROR(VLOOKUP(N4396,EAN!$A:$B,2,FALSE),"MANGLER - MÅ OPPDATERE EAN-FANEN")))</f>
        <v>7048652662439</v>
      </c>
      <c r="P4396" s="119">
        <f t="shared" si="208"/>
        <v>0</v>
      </c>
      <c r="Q4396" s="119">
        <f t="shared" si="209"/>
        <v>0</v>
      </c>
    </row>
    <row r="4397" spans="1:17" x14ac:dyDescent="0.2">
      <c r="A4397" s="228">
        <v>845081</v>
      </c>
      <c r="B4397" s="228" t="s">
        <v>2211</v>
      </c>
      <c r="C4397" s="228" t="s">
        <v>4204</v>
      </c>
      <c r="D4397" s="228" t="s">
        <v>956</v>
      </c>
      <c r="E4397" s="228" t="s">
        <v>523</v>
      </c>
      <c r="F4397" s="228" t="s">
        <v>67</v>
      </c>
      <c r="G4397" s="228" t="s">
        <v>504</v>
      </c>
      <c r="H4397" s="228">
        <v>0</v>
      </c>
      <c r="I4397" s="228">
        <v>0</v>
      </c>
      <c r="J4397" s="228">
        <v>0</v>
      </c>
      <c r="K4397" s="228">
        <v>0</v>
      </c>
      <c r="L4397" s="231">
        <v>0</v>
      </c>
      <c r="N4397" s="119" t="str">
        <f t="shared" si="207"/>
        <v>845081-MAQM-L</v>
      </c>
      <c r="O4397" s="122">
        <f>IF(B4397="NET","",IF(B4397="","",IFERROR(VLOOKUP(N4397,EAN!$A:$B,2,FALSE),"MANGLER - MÅ OPPDATERE EAN-FANEN")))</f>
        <v>7048652662422</v>
      </c>
      <c r="P4397" s="119">
        <f t="shared" si="208"/>
        <v>0</v>
      </c>
      <c r="Q4397" s="119">
        <f t="shared" si="209"/>
        <v>0</v>
      </c>
    </row>
    <row r="4398" spans="1:17" x14ac:dyDescent="0.2">
      <c r="A4398" s="228">
        <v>845081</v>
      </c>
      <c r="B4398" s="228" t="s">
        <v>2211</v>
      </c>
      <c r="C4398" s="228" t="s">
        <v>4204</v>
      </c>
      <c r="D4398" s="228" t="s">
        <v>969</v>
      </c>
      <c r="E4398" s="228" t="s">
        <v>2097</v>
      </c>
      <c r="F4398" s="228" t="s">
        <v>8</v>
      </c>
      <c r="G4398" s="228" t="s">
        <v>128</v>
      </c>
      <c r="H4398" s="228">
        <v>0</v>
      </c>
      <c r="I4398" s="228">
        <v>0</v>
      </c>
      <c r="J4398" s="228">
        <v>0</v>
      </c>
      <c r="K4398" s="228">
        <v>0</v>
      </c>
      <c r="L4398" s="231">
        <v>0</v>
      </c>
      <c r="N4398" s="119" t="str">
        <f t="shared" si="207"/>
        <v>845081-MBL20-S</v>
      </c>
      <c r="O4398" s="122" t="str">
        <f>IF(B4398="NET","",IF(B4398="","",IFERROR(VLOOKUP(N4398,EAN!$A:$B,2,FALSE),"MANGLER - MÅ OPPDATERE EAN-FANEN")))</f>
        <v>MANGLER - MÅ OPPDATERE EAN-FANEN</v>
      </c>
      <c r="P4398" s="119">
        <f t="shared" si="208"/>
        <v>0</v>
      </c>
      <c r="Q4398" s="119">
        <f t="shared" si="209"/>
        <v>0</v>
      </c>
    </row>
    <row r="4399" spans="1:17" x14ac:dyDescent="0.2">
      <c r="A4399" s="228">
        <v>845081</v>
      </c>
      <c r="B4399" s="228" t="s">
        <v>2211</v>
      </c>
      <c r="C4399" s="228" t="s">
        <v>4204</v>
      </c>
      <c r="D4399" s="228" t="s">
        <v>970</v>
      </c>
      <c r="E4399" s="228" t="s">
        <v>2097</v>
      </c>
      <c r="F4399" s="228" t="s">
        <v>7</v>
      </c>
      <c r="G4399" s="228" t="s">
        <v>128</v>
      </c>
      <c r="H4399" s="228">
        <v>0</v>
      </c>
      <c r="I4399" s="228">
        <v>0</v>
      </c>
      <c r="J4399" s="228">
        <v>0</v>
      </c>
      <c r="K4399" s="228">
        <v>0</v>
      </c>
      <c r="L4399" s="231">
        <v>0</v>
      </c>
      <c r="N4399" s="119" t="str">
        <f t="shared" si="207"/>
        <v>845081-MBL20-M</v>
      </c>
      <c r="O4399" s="122" t="str">
        <f>IF(B4399="NET","",IF(B4399="","",IFERROR(VLOOKUP(N4399,EAN!$A:$B,2,FALSE),"MANGLER - MÅ OPPDATERE EAN-FANEN")))</f>
        <v>MANGLER - MÅ OPPDATERE EAN-FANEN</v>
      </c>
      <c r="P4399" s="119">
        <f t="shared" si="208"/>
        <v>0</v>
      </c>
      <c r="Q4399" s="119">
        <f t="shared" si="209"/>
        <v>0</v>
      </c>
    </row>
    <row r="4400" spans="1:17" x14ac:dyDescent="0.2">
      <c r="A4400" s="228">
        <v>845081</v>
      </c>
      <c r="B4400" s="228" t="s">
        <v>2211</v>
      </c>
      <c r="C4400" s="228" t="s">
        <v>4204</v>
      </c>
      <c r="D4400" s="228" t="s">
        <v>971</v>
      </c>
      <c r="E4400" s="228" t="s">
        <v>2097</v>
      </c>
      <c r="F4400" s="228" t="s">
        <v>67</v>
      </c>
      <c r="G4400" s="228" t="s">
        <v>128</v>
      </c>
      <c r="H4400" s="228">
        <v>0</v>
      </c>
      <c r="I4400" s="228">
        <v>0</v>
      </c>
      <c r="J4400" s="228">
        <v>0</v>
      </c>
      <c r="K4400" s="228">
        <v>0</v>
      </c>
      <c r="L4400" s="231">
        <v>0</v>
      </c>
      <c r="N4400" s="119" t="str">
        <f t="shared" si="207"/>
        <v>845081-MBL20-L</v>
      </c>
      <c r="O4400" s="122" t="str">
        <f>IF(B4400="NET","",IF(B4400="","",IFERROR(VLOOKUP(N4400,EAN!$A:$B,2,FALSE),"MANGLER - MÅ OPPDATERE EAN-FANEN")))</f>
        <v>MANGLER - MÅ OPPDATERE EAN-FANEN</v>
      </c>
      <c r="P4400" s="119">
        <f t="shared" si="208"/>
        <v>0</v>
      </c>
      <c r="Q4400" s="119">
        <f t="shared" si="209"/>
        <v>0</v>
      </c>
    </row>
    <row r="4401" spans="1:17" x14ac:dyDescent="0.2">
      <c r="A4401" s="228">
        <v>845081</v>
      </c>
      <c r="B4401" s="228" t="s">
        <v>2211</v>
      </c>
      <c r="C4401" s="228" t="s">
        <v>4204</v>
      </c>
      <c r="D4401" s="228" t="s">
        <v>957</v>
      </c>
      <c r="E4401" s="228" t="s">
        <v>2097</v>
      </c>
      <c r="F4401" s="228" t="s">
        <v>8</v>
      </c>
      <c r="G4401" s="228" t="s">
        <v>504</v>
      </c>
      <c r="H4401" s="228">
        <v>0</v>
      </c>
      <c r="I4401" s="228">
        <v>0</v>
      </c>
      <c r="J4401" s="228">
        <v>0</v>
      </c>
      <c r="K4401" s="228">
        <v>0</v>
      </c>
      <c r="L4401" s="231">
        <v>0</v>
      </c>
      <c r="N4401" s="119" t="str">
        <f t="shared" si="207"/>
        <v>845081-MBLCK-S</v>
      </c>
      <c r="O4401" s="122">
        <f>IF(B4401="NET","",IF(B4401="","",IFERROR(VLOOKUP(N4401,EAN!$A:$B,2,FALSE),"MANGLER - MÅ OPPDATERE EAN-FANEN")))</f>
        <v>7048652274236</v>
      </c>
      <c r="P4401" s="119">
        <f t="shared" si="208"/>
        <v>0</v>
      </c>
      <c r="Q4401" s="119">
        <f t="shared" si="209"/>
        <v>0</v>
      </c>
    </row>
    <row r="4402" spans="1:17" x14ac:dyDescent="0.2">
      <c r="A4402" s="228">
        <v>845081</v>
      </c>
      <c r="B4402" s="228" t="s">
        <v>2211</v>
      </c>
      <c r="C4402" s="228" t="s">
        <v>4204</v>
      </c>
      <c r="D4402" s="228" t="s">
        <v>783</v>
      </c>
      <c r="E4402" s="228" t="s">
        <v>2097</v>
      </c>
      <c r="F4402" s="228" t="s">
        <v>7</v>
      </c>
      <c r="G4402" s="228" t="s">
        <v>504</v>
      </c>
      <c r="H4402" s="228">
        <v>29</v>
      </c>
      <c r="I4402" s="228">
        <v>29</v>
      </c>
      <c r="J4402" s="228">
        <v>29</v>
      </c>
      <c r="K4402" s="228">
        <v>29</v>
      </c>
      <c r="L4402" s="231">
        <v>29</v>
      </c>
      <c r="N4402" s="119" t="str">
        <f t="shared" si="207"/>
        <v>845081-MBLCK-M</v>
      </c>
      <c r="O4402" s="122">
        <f>IF(B4402="NET","",IF(B4402="","",IFERROR(VLOOKUP(N4402,EAN!$A:$B,2,FALSE),"MANGLER - MÅ OPPDATERE EAN-FANEN")))</f>
        <v>7048652274229</v>
      </c>
      <c r="P4402" s="119">
        <f t="shared" si="208"/>
        <v>29</v>
      </c>
      <c r="Q4402" s="119">
        <f t="shared" si="209"/>
        <v>29</v>
      </c>
    </row>
    <row r="4403" spans="1:17" x14ac:dyDescent="0.2">
      <c r="A4403" s="228">
        <v>845081</v>
      </c>
      <c r="B4403" s="228" t="s">
        <v>2211</v>
      </c>
      <c r="C4403" s="228" t="s">
        <v>4204</v>
      </c>
      <c r="D4403" s="228" t="s">
        <v>784</v>
      </c>
      <c r="E4403" s="228" t="s">
        <v>2097</v>
      </c>
      <c r="F4403" s="228" t="s">
        <v>67</v>
      </c>
      <c r="G4403" s="228" t="s">
        <v>504</v>
      </c>
      <c r="H4403" s="228">
        <v>21</v>
      </c>
      <c r="I4403" s="228">
        <v>21</v>
      </c>
      <c r="J4403" s="228">
        <v>21</v>
      </c>
      <c r="K4403" s="228">
        <v>21</v>
      </c>
      <c r="L4403" s="231">
        <v>21</v>
      </c>
      <c r="N4403" s="119" t="str">
        <f t="shared" si="207"/>
        <v>845081-MBLCK-L</v>
      </c>
      <c r="O4403" s="122">
        <f>IF(B4403="NET","",IF(B4403="","",IFERROR(VLOOKUP(N4403,EAN!$A:$B,2,FALSE),"MANGLER - MÅ OPPDATERE EAN-FANEN")))</f>
        <v>7048652274212</v>
      </c>
      <c r="P4403" s="119">
        <f t="shared" si="208"/>
        <v>21</v>
      </c>
      <c r="Q4403" s="119">
        <f t="shared" si="209"/>
        <v>21</v>
      </c>
    </row>
    <row r="4404" spans="1:17" x14ac:dyDescent="0.2">
      <c r="A4404" s="228">
        <v>845081</v>
      </c>
      <c r="B4404" s="228" t="s">
        <v>2211</v>
      </c>
      <c r="C4404" s="228" t="s">
        <v>4204</v>
      </c>
      <c r="D4404" s="228" t="s">
        <v>958</v>
      </c>
      <c r="E4404" s="228" t="s">
        <v>634</v>
      </c>
      <c r="F4404" s="228" t="s">
        <v>8</v>
      </c>
      <c r="G4404" s="228" t="s">
        <v>504</v>
      </c>
      <c r="H4404" s="228">
        <v>0</v>
      </c>
      <c r="I4404" s="228">
        <v>0</v>
      </c>
      <c r="J4404" s="228">
        <v>0</v>
      </c>
      <c r="K4404" s="228">
        <v>0</v>
      </c>
      <c r="L4404" s="231">
        <v>0</v>
      </c>
      <c r="N4404" s="119" t="str">
        <f t="shared" si="207"/>
        <v>845081-MCHOR-S</v>
      </c>
      <c r="O4404" s="122">
        <f>IF(B4404="NET","",IF(B4404="","",IFERROR(VLOOKUP(N4404,EAN!$A:$B,2,FALSE),"MANGLER - MÅ OPPDATERE EAN-FANEN")))</f>
        <v>7048652660886</v>
      </c>
      <c r="P4404" s="119">
        <f t="shared" si="208"/>
        <v>0</v>
      </c>
      <c r="Q4404" s="119">
        <f t="shared" si="209"/>
        <v>0</v>
      </c>
    </row>
    <row r="4405" spans="1:17" x14ac:dyDescent="0.2">
      <c r="A4405" s="228">
        <v>845081</v>
      </c>
      <c r="B4405" s="228" t="s">
        <v>2211</v>
      </c>
      <c r="C4405" s="228" t="s">
        <v>4204</v>
      </c>
      <c r="D4405" s="228" t="s">
        <v>787</v>
      </c>
      <c r="E4405" s="228" t="s">
        <v>634</v>
      </c>
      <c r="F4405" s="228" t="s">
        <v>7</v>
      </c>
      <c r="G4405" s="228" t="s">
        <v>504</v>
      </c>
      <c r="H4405" s="228">
        <v>0</v>
      </c>
      <c r="I4405" s="228">
        <v>0</v>
      </c>
      <c r="J4405" s="228">
        <v>0</v>
      </c>
      <c r="K4405" s="228">
        <v>0</v>
      </c>
      <c r="L4405" s="231">
        <v>0</v>
      </c>
      <c r="N4405" s="119" t="str">
        <f t="shared" si="207"/>
        <v>845081-MCHOR-M</v>
      </c>
      <c r="O4405" s="122">
        <f>IF(B4405="NET","",IF(B4405="","",IFERROR(VLOOKUP(N4405,EAN!$A:$B,2,FALSE),"MANGLER - MÅ OPPDATERE EAN-FANEN")))</f>
        <v>7048652660879</v>
      </c>
      <c r="P4405" s="119">
        <f t="shared" si="208"/>
        <v>0</v>
      </c>
      <c r="Q4405" s="119">
        <f t="shared" si="209"/>
        <v>0</v>
      </c>
    </row>
    <row r="4406" spans="1:17" x14ac:dyDescent="0.2">
      <c r="A4406" s="228">
        <v>845081</v>
      </c>
      <c r="B4406" s="228" t="s">
        <v>2211</v>
      </c>
      <c r="C4406" s="228" t="s">
        <v>4204</v>
      </c>
      <c r="D4406" s="228" t="s">
        <v>788</v>
      </c>
      <c r="E4406" s="228" t="s">
        <v>634</v>
      </c>
      <c r="F4406" s="228" t="s">
        <v>67</v>
      </c>
      <c r="G4406" s="228" t="s">
        <v>504</v>
      </c>
      <c r="H4406" s="228">
        <v>0</v>
      </c>
      <c r="I4406" s="228">
        <v>0</v>
      </c>
      <c r="J4406" s="228">
        <v>0</v>
      </c>
      <c r="K4406" s="228">
        <v>0</v>
      </c>
      <c r="L4406" s="231">
        <v>0</v>
      </c>
      <c r="N4406" s="119" t="str">
        <f t="shared" si="207"/>
        <v>845081-MCHOR-L</v>
      </c>
      <c r="O4406" s="122">
        <f>IF(B4406="NET","",IF(B4406="","",IFERROR(VLOOKUP(N4406,EAN!$A:$B,2,FALSE),"MANGLER - MÅ OPPDATERE EAN-FANEN")))</f>
        <v>7048652660862</v>
      </c>
      <c r="P4406" s="119">
        <f t="shared" si="208"/>
        <v>0</v>
      </c>
      <c r="Q4406" s="119">
        <f t="shared" si="209"/>
        <v>0</v>
      </c>
    </row>
    <row r="4407" spans="1:17" x14ac:dyDescent="0.2">
      <c r="A4407" s="228">
        <v>845081</v>
      </c>
      <c r="B4407" s="228" t="s">
        <v>2211</v>
      </c>
      <c r="C4407" s="228" t="s">
        <v>4204</v>
      </c>
      <c r="D4407" s="228" t="s">
        <v>959</v>
      </c>
      <c r="E4407" s="228" t="s">
        <v>89</v>
      </c>
      <c r="F4407" s="228" t="s">
        <v>8</v>
      </c>
      <c r="G4407" s="228" t="s">
        <v>504</v>
      </c>
      <c r="H4407" s="228">
        <v>0</v>
      </c>
      <c r="I4407" s="228">
        <v>0</v>
      </c>
      <c r="J4407" s="228">
        <v>0</v>
      </c>
      <c r="K4407" s="228">
        <v>0</v>
      </c>
      <c r="L4407" s="231">
        <v>0</v>
      </c>
      <c r="N4407" s="119" t="str">
        <f t="shared" si="207"/>
        <v>845081-MNAVY-S</v>
      </c>
      <c r="O4407" s="122">
        <f>IF(B4407="NET","",IF(B4407="","",IFERROR(VLOOKUP(N4407,EAN!$A:$B,2,FALSE),"MANGLER - MÅ OPPDATERE EAN-FANEN")))</f>
        <v>7048652274267</v>
      </c>
      <c r="P4407" s="119">
        <f t="shared" si="208"/>
        <v>0</v>
      </c>
      <c r="Q4407" s="119">
        <f t="shared" si="209"/>
        <v>0</v>
      </c>
    </row>
    <row r="4408" spans="1:17" x14ac:dyDescent="0.2">
      <c r="A4408" s="228">
        <v>845081</v>
      </c>
      <c r="B4408" s="228" t="s">
        <v>2211</v>
      </c>
      <c r="C4408" s="228" t="s">
        <v>4204</v>
      </c>
      <c r="D4408" s="228" t="s">
        <v>936</v>
      </c>
      <c r="E4408" s="228" t="s">
        <v>89</v>
      </c>
      <c r="F4408" s="228" t="s">
        <v>7</v>
      </c>
      <c r="G4408" s="228" t="s">
        <v>504</v>
      </c>
      <c r="H4408" s="228">
        <v>0</v>
      </c>
      <c r="I4408" s="228">
        <v>0</v>
      </c>
      <c r="J4408" s="228">
        <v>0</v>
      </c>
      <c r="K4408" s="228">
        <v>0</v>
      </c>
      <c r="L4408" s="231">
        <v>0</v>
      </c>
      <c r="N4408" s="119" t="str">
        <f t="shared" si="207"/>
        <v>845081-MNAVY-M</v>
      </c>
      <c r="O4408" s="122">
        <f>IF(B4408="NET","",IF(B4408="","",IFERROR(VLOOKUP(N4408,EAN!$A:$B,2,FALSE),"MANGLER - MÅ OPPDATERE EAN-FANEN")))</f>
        <v>7048652274250</v>
      </c>
      <c r="P4408" s="119">
        <f t="shared" si="208"/>
        <v>0</v>
      </c>
      <c r="Q4408" s="119">
        <f t="shared" si="209"/>
        <v>0</v>
      </c>
    </row>
    <row r="4409" spans="1:17" x14ac:dyDescent="0.2">
      <c r="A4409" s="228">
        <v>845081</v>
      </c>
      <c r="B4409" s="228" t="s">
        <v>2211</v>
      </c>
      <c r="C4409" s="228" t="s">
        <v>4204</v>
      </c>
      <c r="D4409" s="228" t="s">
        <v>937</v>
      </c>
      <c r="E4409" s="228" t="s">
        <v>89</v>
      </c>
      <c r="F4409" s="228" t="s">
        <v>67</v>
      </c>
      <c r="G4409" s="228" t="s">
        <v>504</v>
      </c>
      <c r="H4409" s="228">
        <v>0</v>
      </c>
      <c r="I4409" s="228">
        <v>0</v>
      </c>
      <c r="J4409" s="228">
        <v>0</v>
      </c>
      <c r="K4409" s="228">
        <v>0</v>
      </c>
      <c r="L4409" s="231">
        <v>0</v>
      </c>
      <c r="N4409" s="119" t="str">
        <f t="shared" ref="N4409:N4472" si="210">CONCATENATE(A4409,"-",D4409)</f>
        <v>845081-MNAVY-L</v>
      </c>
      <c r="O4409" s="122">
        <f>IF(B4409="NET","",IF(B4409="","",IFERROR(VLOOKUP(N4409,EAN!$A:$B,2,FALSE),"MANGLER - MÅ OPPDATERE EAN-FANEN")))</f>
        <v>7048652274243</v>
      </c>
      <c r="P4409" s="119">
        <f t="shared" ref="P4409:P4472" si="211">H4409</f>
        <v>0</v>
      </c>
      <c r="Q4409" s="119">
        <f t="shared" ref="Q4409:Q4472" si="212">L4409</f>
        <v>0</v>
      </c>
    </row>
    <row r="4410" spans="1:17" x14ac:dyDescent="0.2">
      <c r="A4410" s="228">
        <v>845081</v>
      </c>
      <c r="B4410" s="228" t="s">
        <v>2211</v>
      </c>
      <c r="C4410" s="228" t="s">
        <v>4204</v>
      </c>
      <c r="D4410" s="228" t="s">
        <v>960</v>
      </c>
      <c r="E4410" s="228" t="s">
        <v>518</v>
      </c>
      <c r="F4410" s="228" t="s">
        <v>8</v>
      </c>
      <c r="G4410" s="228" t="s">
        <v>504</v>
      </c>
      <c r="H4410" s="228">
        <v>0</v>
      </c>
      <c r="I4410" s="228">
        <v>0</v>
      </c>
      <c r="J4410" s="228">
        <v>0</v>
      </c>
      <c r="K4410" s="228">
        <v>0</v>
      </c>
      <c r="L4410" s="231">
        <v>0</v>
      </c>
      <c r="N4410" s="119" t="str">
        <f t="shared" si="210"/>
        <v>845081-MNGRY-S</v>
      </c>
      <c r="O4410" s="122">
        <f>IF(B4410="NET","",IF(B4410="","",IFERROR(VLOOKUP(N4410,EAN!$A:$B,2,FALSE),"MANGLER - MÅ OPPDATERE EAN-FANEN")))</f>
        <v>7048652660916</v>
      </c>
      <c r="P4410" s="119">
        <f t="shared" si="211"/>
        <v>0</v>
      </c>
      <c r="Q4410" s="119">
        <f t="shared" si="212"/>
        <v>0</v>
      </c>
    </row>
    <row r="4411" spans="1:17" x14ac:dyDescent="0.2">
      <c r="A4411" s="228">
        <v>845081</v>
      </c>
      <c r="B4411" s="228" t="s">
        <v>2211</v>
      </c>
      <c r="C4411" s="228" t="s">
        <v>4204</v>
      </c>
      <c r="D4411" s="228" t="s">
        <v>795</v>
      </c>
      <c r="E4411" s="228" t="s">
        <v>518</v>
      </c>
      <c r="F4411" s="228" t="s">
        <v>7</v>
      </c>
      <c r="G4411" s="228" t="s">
        <v>504</v>
      </c>
      <c r="H4411" s="228">
        <v>0</v>
      </c>
      <c r="I4411" s="228">
        <v>0</v>
      </c>
      <c r="J4411" s="228">
        <v>0</v>
      </c>
      <c r="K4411" s="228">
        <v>0</v>
      </c>
      <c r="L4411" s="231">
        <v>0</v>
      </c>
      <c r="N4411" s="119" t="str">
        <f t="shared" si="210"/>
        <v>845081-MNGRY-M</v>
      </c>
      <c r="O4411" s="122">
        <f>IF(B4411="NET","",IF(B4411="","",IFERROR(VLOOKUP(N4411,EAN!$A:$B,2,FALSE),"MANGLER - MÅ OPPDATERE EAN-FANEN")))</f>
        <v>7048652660909</v>
      </c>
      <c r="P4411" s="119">
        <f t="shared" si="211"/>
        <v>0</v>
      </c>
      <c r="Q4411" s="119">
        <f t="shared" si="212"/>
        <v>0</v>
      </c>
    </row>
    <row r="4412" spans="1:17" x14ac:dyDescent="0.2">
      <c r="A4412" s="228">
        <v>845081</v>
      </c>
      <c r="B4412" s="228" t="s">
        <v>2211</v>
      </c>
      <c r="C4412" s="228" t="s">
        <v>4204</v>
      </c>
      <c r="D4412" s="228" t="s">
        <v>796</v>
      </c>
      <c r="E4412" s="228" t="s">
        <v>518</v>
      </c>
      <c r="F4412" s="228" t="s">
        <v>67</v>
      </c>
      <c r="G4412" s="228" t="s">
        <v>504</v>
      </c>
      <c r="H4412" s="228">
        <v>0</v>
      </c>
      <c r="I4412" s="228">
        <v>0</v>
      </c>
      <c r="J4412" s="228">
        <v>0</v>
      </c>
      <c r="K4412" s="228">
        <v>0</v>
      </c>
      <c r="L4412" s="231">
        <v>0</v>
      </c>
      <c r="N4412" s="119" t="str">
        <f t="shared" si="210"/>
        <v>845081-MNGRY-L</v>
      </c>
      <c r="O4412" s="122">
        <f>IF(B4412="NET","",IF(B4412="","",IFERROR(VLOOKUP(N4412,EAN!$A:$B,2,FALSE),"MANGLER - MÅ OPPDATERE EAN-FANEN")))</f>
        <v>7048652660893</v>
      </c>
      <c r="P4412" s="119">
        <f t="shared" si="211"/>
        <v>0</v>
      </c>
      <c r="Q4412" s="119">
        <f t="shared" si="212"/>
        <v>0</v>
      </c>
    </row>
    <row r="4413" spans="1:17" x14ac:dyDescent="0.2">
      <c r="A4413" s="228">
        <v>845081</v>
      </c>
      <c r="B4413" s="228" t="s">
        <v>2211</v>
      </c>
      <c r="C4413" s="228" t="s">
        <v>4204</v>
      </c>
      <c r="D4413" s="228" t="s">
        <v>961</v>
      </c>
      <c r="E4413" s="228" t="s">
        <v>2101</v>
      </c>
      <c r="F4413" s="228" t="s">
        <v>8</v>
      </c>
      <c r="G4413" s="228" t="s">
        <v>504</v>
      </c>
      <c r="H4413" s="228">
        <v>0</v>
      </c>
      <c r="I4413" s="228">
        <v>0</v>
      </c>
      <c r="J4413" s="228">
        <v>0</v>
      </c>
      <c r="K4413" s="228">
        <v>0</v>
      </c>
      <c r="L4413" s="231">
        <v>0</v>
      </c>
      <c r="N4413" s="119" t="str">
        <f t="shared" si="210"/>
        <v>845081-MOEDB-S</v>
      </c>
      <c r="O4413" s="122">
        <f>IF(B4413="NET","",IF(B4413="","",IFERROR(VLOOKUP(N4413,EAN!$A:$B,2,FALSE),"MANGLER - MÅ OPPDATERE EAN-FANEN")))</f>
        <v>7048652274298</v>
      </c>
      <c r="P4413" s="119">
        <f t="shared" si="211"/>
        <v>0</v>
      </c>
      <c r="Q4413" s="119">
        <f t="shared" si="212"/>
        <v>0</v>
      </c>
    </row>
    <row r="4414" spans="1:17" x14ac:dyDescent="0.2">
      <c r="A4414" s="228">
        <v>845081</v>
      </c>
      <c r="B4414" s="228" t="s">
        <v>2211</v>
      </c>
      <c r="C4414" s="228" t="s">
        <v>4204</v>
      </c>
      <c r="D4414" s="228" t="s">
        <v>797</v>
      </c>
      <c r="E4414" s="228" t="s">
        <v>2101</v>
      </c>
      <c r="F4414" s="228" t="s">
        <v>7</v>
      </c>
      <c r="G4414" s="228" t="s">
        <v>504</v>
      </c>
      <c r="H4414" s="228">
        <v>0</v>
      </c>
      <c r="I4414" s="228">
        <v>0</v>
      </c>
      <c r="J4414" s="228">
        <v>0</v>
      </c>
      <c r="K4414" s="228">
        <v>0</v>
      </c>
      <c r="L4414" s="231">
        <v>0</v>
      </c>
      <c r="N4414" s="119" t="str">
        <f t="shared" si="210"/>
        <v>845081-MOEDB-M</v>
      </c>
      <c r="O4414" s="122">
        <f>IF(B4414="NET","",IF(B4414="","",IFERROR(VLOOKUP(N4414,EAN!$A:$B,2,FALSE),"MANGLER - MÅ OPPDATERE EAN-FANEN")))</f>
        <v>7048652274281</v>
      </c>
      <c r="P4414" s="119">
        <f t="shared" si="211"/>
        <v>0</v>
      </c>
      <c r="Q4414" s="119">
        <f t="shared" si="212"/>
        <v>0</v>
      </c>
    </row>
    <row r="4415" spans="1:17" x14ac:dyDescent="0.2">
      <c r="A4415" s="228">
        <v>845081</v>
      </c>
      <c r="B4415" s="228" t="s">
        <v>2211</v>
      </c>
      <c r="C4415" s="228" t="s">
        <v>4204</v>
      </c>
      <c r="D4415" s="228" t="s">
        <v>798</v>
      </c>
      <c r="E4415" s="228" t="s">
        <v>2101</v>
      </c>
      <c r="F4415" s="228" t="s">
        <v>67</v>
      </c>
      <c r="G4415" s="228" t="s">
        <v>504</v>
      </c>
      <c r="H4415" s="228">
        <v>0</v>
      </c>
      <c r="I4415" s="228">
        <v>0</v>
      </c>
      <c r="J4415" s="228">
        <v>0</v>
      </c>
      <c r="K4415" s="228">
        <v>0</v>
      </c>
      <c r="L4415" s="231">
        <v>0</v>
      </c>
      <c r="N4415" s="119" t="str">
        <f t="shared" si="210"/>
        <v>845081-MOEDB-L</v>
      </c>
      <c r="O4415" s="122">
        <f>IF(B4415="NET","",IF(B4415="","",IFERROR(VLOOKUP(N4415,EAN!$A:$B,2,FALSE),"MANGLER - MÅ OPPDATERE EAN-FANEN")))</f>
        <v>7048652274274</v>
      </c>
      <c r="P4415" s="119">
        <f t="shared" si="211"/>
        <v>0</v>
      </c>
      <c r="Q4415" s="119">
        <f t="shared" si="212"/>
        <v>0</v>
      </c>
    </row>
    <row r="4416" spans="1:17" x14ac:dyDescent="0.2">
      <c r="A4416" s="228">
        <v>845081</v>
      </c>
      <c r="B4416" s="228" t="s">
        <v>2211</v>
      </c>
      <c r="C4416" s="228" t="s">
        <v>4204</v>
      </c>
      <c r="D4416" s="228" t="s">
        <v>962</v>
      </c>
      <c r="E4416" s="228" t="s">
        <v>2119</v>
      </c>
      <c r="F4416" s="228" t="s">
        <v>8</v>
      </c>
      <c r="G4416" s="228" t="s">
        <v>504</v>
      </c>
      <c r="H4416" s="228">
        <v>0</v>
      </c>
      <c r="I4416" s="228">
        <v>0</v>
      </c>
      <c r="J4416" s="228">
        <v>0</v>
      </c>
      <c r="K4416" s="228">
        <v>0</v>
      </c>
      <c r="L4416" s="231">
        <v>0</v>
      </c>
      <c r="N4416" s="119" t="str">
        <f t="shared" si="210"/>
        <v>845081-MOWHT-S</v>
      </c>
      <c r="O4416" s="122">
        <f>IF(B4416="NET","",IF(B4416="","",IFERROR(VLOOKUP(N4416,EAN!$A:$B,2,FALSE),"MANGLER - MÅ OPPDATERE EAN-FANEN")))</f>
        <v>7048652274328</v>
      </c>
      <c r="P4416" s="119">
        <f t="shared" si="211"/>
        <v>0</v>
      </c>
      <c r="Q4416" s="119">
        <f t="shared" si="212"/>
        <v>0</v>
      </c>
    </row>
    <row r="4417" spans="1:17" x14ac:dyDescent="0.2">
      <c r="A4417" s="228">
        <v>845081</v>
      </c>
      <c r="B4417" s="228" t="s">
        <v>2211</v>
      </c>
      <c r="C4417" s="228" t="s">
        <v>4204</v>
      </c>
      <c r="D4417" s="228" t="s">
        <v>799</v>
      </c>
      <c r="E4417" s="228" t="s">
        <v>2119</v>
      </c>
      <c r="F4417" s="228" t="s">
        <v>7</v>
      </c>
      <c r="G4417" s="228" t="s">
        <v>504</v>
      </c>
      <c r="H4417" s="228">
        <v>0</v>
      </c>
      <c r="I4417" s="228">
        <v>0</v>
      </c>
      <c r="J4417" s="228">
        <v>0</v>
      </c>
      <c r="K4417" s="228">
        <v>0</v>
      </c>
      <c r="L4417" s="231">
        <v>0</v>
      </c>
      <c r="N4417" s="119" t="str">
        <f t="shared" si="210"/>
        <v>845081-MOWHT-M</v>
      </c>
      <c r="O4417" s="122">
        <f>IF(B4417="NET","",IF(B4417="","",IFERROR(VLOOKUP(N4417,EAN!$A:$B,2,FALSE),"MANGLER - MÅ OPPDATERE EAN-FANEN")))</f>
        <v>7048652274311</v>
      </c>
      <c r="P4417" s="119">
        <f t="shared" si="211"/>
        <v>0</v>
      </c>
      <c r="Q4417" s="119">
        <f t="shared" si="212"/>
        <v>0</v>
      </c>
    </row>
    <row r="4418" spans="1:17" x14ac:dyDescent="0.2">
      <c r="A4418" s="228">
        <v>845081</v>
      </c>
      <c r="B4418" s="228" t="s">
        <v>2211</v>
      </c>
      <c r="C4418" s="228" t="s">
        <v>4204</v>
      </c>
      <c r="D4418" s="228" t="s">
        <v>800</v>
      </c>
      <c r="E4418" s="228" t="s">
        <v>2119</v>
      </c>
      <c r="F4418" s="228" t="s">
        <v>67</v>
      </c>
      <c r="G4418" s="228" t="s">
        <v>504</v>
      </c>
      <c r="H4418" s="228">
        <v>0</v>
      </c>
      <c r="I4418" s="228">
        <v>0</v>
      </c>
      <c r="J4418" s="228">
        <v>0</v>
      </c>
      <c r="K4418" s="228">
        <v>0</v>
      </c>
      <c r="L4418" s="231">
        <v>0</v>
      </c>
      <c r="N4418" s="119" t="str">
        <f t="shared" si="210"/>
        <v>845081-MOWHT-L</v>
      </c>
      <c r="O4418" s="122">
        <f>IF(B4418="NET","",IF(B4418="","",IFERROR(VLOOKUP(N4418,EAN!$A:$B,2,FALSE),"MANGLER - MÅ OPPDATERE EAN-FANEN")))</f>
        <v>7048652274304</v>
      </c>
      <c r="P4418" s="119">
        <f t="shared" si="211"/>
        <v>0</v>
      </c>
      <c r="Q4418" s="119">
        <f t="shared" si="212"/>
        <v>0</v>
      </c>
    </row>
    <row r="4419" spans="1:17" x14ac:dyDescent="0.2">
      <c r="A4419" s="228">
        <v>845081</v>
      </c>
      <c r="B4419" s="228" t="s">
        <v>2211</v>
      </c>
      <c r="C4419" s="228" t="s">
        <v>4204</v>
      </c>
      <c r="D4419" s="228" t="s">
        <v>963</v>
      </c>
      <c r="E4419" s="228" t="s">
        <v>197</v>
      </c>
      <c r="F4419" s="228" t="s">
        <v>8</v>
      </c>
      <c r="G4419" s="228" t="s">
        <v>504</v>
      </c>
      <c r="H4419" s="228">
        <v>0</v>
      </c>
      <c r="I4419" s="228">
        <v>0</v>
      </c>
      <c r="J4419" s="228">
        <v>0</v>
      </c>
      <c r="K4419" s="228">
        <v>0</v>
      </c>
      <c r="L4419" s="231">
        <v>0</v>
      </c>
      <c r="N4419" s="119" t="str">
        <f t="shared" si="210"/>
        <v>845081-MSBMC-S</v>
      </c>
      <c r="O4419" s="122">
        <f>IF(B4419="NET","",IF(B4419="","",IFERROR(VLOOKUP(N4419,EAN!$A:$B,2,FALSE),"MANGLER - MÅ OPPDATERE EAN-FANEN")))</f>
        <v>7048652539991</v>
      </c>
      <c r="P4419" s="119">
        <f t="shared" si="211"/>
        <v>0</v>
      </c>
      <c r="Q4419" s="119">
        <f t="shared" si="212"/>
        <v>0</v>
      </c>
    </row>
    <row r="4420" spans="1:17" x14ac:dyDescent="0.2">
      <c r="A4420" s="228">
        <v>845081</v>
      </c>
      <c r="B4420" s="228" t="s">
        <v>2211</v>
      </c>
      <c r="C4420" s="228" t="s">
        <v>4204</v>
      </c>
      <c r="D4420" s="228" t="s">
        <v>964</v>
      </c>
      <c r="E4420" s="228" t="s">
        <v>197</v>
      </c>
      <c r="F4420" s="228" t="s">
        <v>7</v>
      </c>
      <c r="G4420" s="228" t="s">
        <v>504</v>
      </c>
      <c r="H4420" s="228">
        <v>0</v>
      </c>
      <c r="I4420" s="228">
        <v>0</v>
      </c>
      <c r="J4420" s="228">
        <v>0</v>
      </c>
      <c r="K4420" s="228">
        <v>0</v>
      </c>
      <c r="L4420" s="231">
        <v>0</v>
      </c>
      <c r="N4420" s="119" t="str">
        <f t="shared" si="210"/>
        <v>845081-MSBMC-M</v>
      </c>
      <c r="O4420" s="122">
        <f>IF(B4420="NET","",IF(B4420="","",IFERROR(VLOOKUP(N4420,EAN!$A:$B,2,FALSE),"MANGLER - MÅ OPPDATERE EAN-FANEN")))</f>
        <v>7048652539984</v>
      </c>
      <c r="P4420" s="119">
        <f t="shared" si="211"/>
        <v>0</v>
      </c>
      <c r="Q4420" s="119">
        <f t="shared" si="212"/>
        <v>0</v>
      </c>
    </row>
    <row r="4421" spans="1:17" x14ac:dyDescent="0.2">
      <c r="A4421" s="228">
        <v>845081</v>
      </c>
      <c r="B4421" s="228" t="s">
        <v>2211</v>
      </c>
      <c r="C4421" s="228" t="s">
        <v>4204</v>
      </c>
      <c r="D4421" s="228" t="s">
        <v>965</v>
      </c>
      <c r="E4421" s="228" t="s">
        <v>197</v>
      </c>
      <c r="F4421" s="228" t="s">
        <v>67</v>
      </c>
      <c r="G4421" s="228" t="s">
        <v>504</v>
      </c>
      <c r="H4421" s="228">
        <v>0</v>
      </c>
      <c r="I4421" s="228">
        <v>0</v>
      </c>
      <c r="J4421" s="228">
        <v>0</v>
      </c>
      <c r="K4421" s="228">
        <v>0</v>
      </c>
      <c r="L4421" s="231">
        <v>0</v>
      </c>
      <c r="N4421" s="119" t="str">
        <f t="shared" si="210"/>
        <v>845081-MSBMC-L</v>
      </c>
      <c r="O4421" s="122">
        <f>IF(B4421="NET","",IF(B4421="","",IFERROR(VLOOKUP(N4421,EAN!$A:$B,2,FALSE),"MANGLER - MÅ OPPDATERE EAN-FANEN")))</f>
        <v>7048652539977</v>
      </c>
      <c r="P4421" s="119">
        <f t="shared" si="211"/>
        <v>0</v>
      </c>
      <c r="Q4421" s="119">
        <f t="shared" si="212"/>
        <v>0</v>
      </c>
    </row>
    <row r="4422" spans="1:17" x14ac:dyDescent="0.2">
      <c r="A4422" s="228">
        <v>845081</v>
      </c>
      <c r="B4422" s="228" t="s">
        <v>2211</v>
      </c>
      <c r="C4422" s="228" t="s">
        <v>4204</v>
      </c>
      <c r="D4422" s="228" t="s">
        <v>966</v>
      </c>
      <c r="E4422" s="228" t="s">
        <v>2092</v>
      </c>
      <c r="F4422" s="228" t="s">
        <v>8</v>
      </c>
      <c r="G4422" s="228" t="s">
        <v>504</v>
      </c>
      <c r="H4422" s="228">
        <v>0</v>
      </c>
      <c r="I4422" s="228">
        <v>0</v>
      </c>
      <c r="J4422" s="228">
        <v>0</v>
      </c>
      <c r="K4422" s="228">
        <v>0</v>
      </c>
      <c r="L4422" s="231">
        <v>0</v>
      </c>
      <c r="N4422" s="119" t="str">
        <f t="shared" si="210"/>
        <v>845081-MSGMC-S</v>
      </c>
      <c r="O4422" s="122">
        <f>IF(B4422="NET","",IF(B4422="","",IFERROR(VLOOKUP(N4422,EAN!$A:$B,2,FALSE),"MANGLER - MÅ OPPDATERE EAN-FANEN")))</f>
        <v>7048652540027</v>
      </c>
      <c r="P4422" s="119">
        <f t="shared" si="211"/>
        <v>0</v>
      </c>
      <c r="Q4422" s="119">
        <f t="shared" si="212"/>
        <v>0</v>
      </c>
    </row>
    <row r="4423" spans="1:17" x14ac:dyDescent="0.2">
      <c r="A4423" s="228">
        <v>845081</v>
      </c>
      <c r="B4423" s="228" t="s">
        <v>2211</v>
      </c>
      <c r="C4423" s="228" t="s">
        <v>4204</v>
      </c>
      <c r="D4423" s="228" t="s">
        <v>938</v>
      </c>
      <c r="E4423" s="228" t="s">
        <v>2092</v>
      </c>
      <c r="F4423" s="228" t="s">
        <v>7</v>
      </c>
      <c r="G4423" s="228" t="s">
        <v>504</v>
      </c>
      <c r="H4423" s="228">
        <v>0</v>
      </c>
      <c r="I4423" s="228">
        <v>0</v>
      </c>
      <c r="J4423" s="228">
        <v>0</v>
      </c>
      <c r="K4423" s="228">
        <v>0</v>
      </c>
      <c r="L4423" s="231">
        <v>0</v>
      </c>
      <c r="N4423" s="119" t="str">
        <f t="shared" si="210"/>
        <v>845081-MSGMC-M</v>
      </c>
      <c r="O4423" s="122">
        <f>IF(B4423="NET","",IF(B4423="","",IFERROR(VLOOKUP(N4423,EAN!$A:$B,2,FALSE),"MANGLER - MÅ OPPDATERE EAN-FANEN")))</f>
        <v>7048652540010</v>
      </c>
      <c r="P4423" s="119">
        <f t="shared" si="211"/>
        <v>0</v>
      </c>
      <c r="Q4423" s="119">
        <f t="shared" si="212"/>
        <v>0</v>
      </c>
    </row>
    <row r="4424" spans="1:17" x14ac:dyDescent="0.2">
      <c r="A4424" s="228">
        <v>845081</v>
      </c>
      <c r="B4424" s="228" t="s">
        <v>2211</v>
      </c>
      <c r="C4424" s="228" t="s">
        <v>4204</v>
      </c>
      <c r="D4424" s="228" t="s">
        <v>939</v>
      </c>
      <c r="E4424" s="228" t="s">
        <v>2092</v>
      </c>
      <c r="F4424" s="228" t="s">
        <v>67</v>
      </c>
      <c r="G4424" s="228" t="s">
        <v>504</v>
      </c>
      <c r="H4424" s="228">
        <v>0</v>
      </c>
      <c r="I4424" s="228">
        <v>0</v>
      </c>
      <c r="J4424" s="228">
        <v>0</v>
      </c>
      <c r="K4424" s="228">
        <v>0</v>
      </c>
      <c r="L4424" s="231">
        <v>0</v>
      </c>
      <c r="N4424" s="119" t="str">
        <f t="shared" si="210"/>
        <v>845081-MSGMC-L</v>
      </c>
      <c r="O4424" s="122">
        <f>IF(B4424="NET","",IF(B4424="","",IFERROR(VLOOKUP(N4424,EAN!$A:$B,2,FALSE),"MANGLER - MÅ OPPDATERE EAN-FANEN")))</f>
        <v>7048652540003</v>
      </c>
      <c r="P4424" s="119">
        <f t="shared" si="211"/>
        <v>0</v>
      </c>
      <c r="Q4424" s="119">
        <f t="shared" si="212"/>
        <v>0</v>
      </c>
    </row>
    <row r="4425" spans="1:17" x14ac:dyDescent="0.2">
      <c r="A4425" s="228">
        <v>845081</v>
      </c>
      <c r="B4425" s="228" t="s">
        <v>2211</v>
      </c>
      <c r="C4425" s="228" t="s">
        <v>4204</v>
      </c>
      <c r="D4425" s="228" t="s">
        <v>967</v>
      </c>
      <c r="E4425" s="228" t="s">
        <v>90</v>
      </c>
      <c r="F4425" s="228" t="s">
        <v>8</v>
      </c>
      <c r="G4425" s="228" t="s">
        <v>504</v>
      </c>
      <c r="H4425" s="228">
        <v>0</v>
      </c>
      <c r="I4425" s="228">
        <v>0</v>
      </c>
      <c r="J4425" s="228">
        <v>0</v>
      </c>
      <c r="K4425" s="228">
        <v>0</v>
      </c>
      <c r="L4425" s="231">
        <v>0</v>
      </c>
      <c r="N4425" s="119" t="str">
        <f t="shared" si="210"/>
        <v>845081-MWH20-S</v>
      </c>
      <c r="O4425" s="122">
        <f>IF(B4425="NET","",IF(B4425="","",IFERROR(VLOOKUP(N4425,EAN!$A:$B,2,FALSE),"MANGLER - MÅ OPPDATERE EAN-FANEN")))</f>
        <v>7048652555496</v>
      </c>
      <c r="P4425" s="119">
        <f t="shared" si="211"/>
        <v>0</v>
      </c>
      <c r="Q4425" s="119">
        <f t="shared" si="212"/>
        <v>0</v>
      </c>
    </row>
    <row r="4426" spans="1:17" x14ac:dyDescent="0.2">
      <c r="A4426" s="228">
        <v>845081</v>
      </c>
      <c r="B4426" s="228" t="s">
        <v>2211</v>
      </c>
      <c r="C4426" s="228" t="s">
        <v>4204</v>
      </c>
      <c r="D4426" s="228" t="s">
        <v>940</v>
      </c>
      <c r="E4426" s="228" t="s">
        <v>90</v>
      </c>
      <c r="F4426" s="228" t="s">
        <v>7</v>
      </c>
      <c r="G4426" s="228" t="s">
        <v>504</v>
      </c>
      <c r="H4426" s="228">
        <v>7</v>
      </c>
      <c r="I4426" s="228">
        <v>7</v>
      </c>
      <c r="J4426" s="228">
        <v>7</v>
      </c>
      <c r="K4426" s="228">
        <v>7</v>
      </c>
      <c r="L4426" s="231">
        <v>7</v>
      </c>
      <c r="N4426" s="119" t="str">
        <f t="shared" si="210"/>
        <v>845081-MWH20-M</v>
      </c>
      <c r="O4426" s="122">
        <f>IF(B4426="NET","",IF(B4426="","",IFERROR(VLOOKUP(N4426,EAN!$A:$B,2,FALSE),"MANGLER - MÅ OPPDATERE EAN-FANEN")))</f>
        <v>7048652555489</v>
      </c>
      <c r="P4426" s="119">
        <f t="shared" si="211"/>
        <v>7</v>
      </c>
      <c r="Q4426" s="119">
        <f t="shared" si="212"/>
        <v>7</v>
      </c>
    </row>
    <row r="4427" spans="1:17" x14ac:dyDescent="0.2">
      <c r="A4427" s="228">
        <v>845081</v>
      </c>
      <c r="B4427" s="228" t="s">
        <v>2211</v>
      </c>
      <c r="C4427" s="228" t="s">
        <v>4204</v>
      </c>
      <c r="D4427" s="228" t="s">
        <v>941</v>
      </c>
      <c r="E4427" s="228" t="s">
        <v>90</v>
      </c>
      <c r="F4427" s="228" t="s">
        <v>67</v>
      </c>
      <c r="G4427" s="228" t="s">
        <v>504</v>
      </c>
      <c r="H4427" s="228">
        <v>0</v>
      </c>
      <c r="I4427" s="228">
        <v>0</v>
      </c>
      <c r="J4427" s="228">
        <v>0</v>
      </c>
      <c r="K4427" s="228">
        <v>0</v>
      </c>
      <c r="L4427" s="231">
        <v>0</v>
      </c>
      <c r="N4427" s="119" t="str">
        <f t="shared" si="210"/>
        <v>845081-MWH20-L</v>
      </c>
      <c r="O4427" s="122">
        <f>IF(B4427="NET","",IF(B4427="","",IFERROR(VLOOKUP(N4427,EAN!$A:$B,2,FALSE),"MANGLER - MÅ OPPDATERE EAN-FANEN")))</f>
        <v>7048652555472</v>
      </c>
      <c r="P4427" s="119">
        <f t="shared" si="211"/>
        <v>0</v>
      </c>
      <c r="Q4427" s="119">
        <f t="shared" si="212"/>
        <v>0</v>
      </c>
    </row>
    <row r="4428" spans="1:17" x14ac:dyDescent="0.2">
      <c r="A4428" s="228">
        <v>845081</v>
      </c>
      <c r="B4428" s="228" t="s">
        <v>2211</v>
      </c>
      <c r="C4428" s="228" t="s">
        <v>4204</v>
      </c>
      <c r="D4428" s="228" t="s">
        <v>968</v>
      </c>
      <c r="E4428" s="228" t="s">
        <v>90</v>
      </c>
      <c r="F4428" s="228" t="s">
        <v>8</v>
      </c>
      <c r="G4428" s="228" t="s">
        <v>128</v>
      </c>
      <c r="H4428" s="228">
        <v>0</v>
      </c>
      <c r="I4428" s="228">
        <v>0</v>
      </c>
      <c r="J4428" s="228">
        <v>0</v>
      </c>
      <c r="K4428" s="228">
        <v>0</v>
      </c>
      <c r="L4428" s="231">
        <v>0</v>
      </c>
      <c r="N4428" s="119" t="str">
        <f t="shared" si="210"/>
        <v>845081-MWHTE-S</v>
      </c>
      <c r="O4428" s="122">
        <f>IF(B4428="NET","",IF(B4428="","",IFERROR(VLOOKUP(N4428,EAN!$A:$B,2,FALSE),"MANGLER - MÅ OPPDATERE EAN-FANEN")))</f>
        <v>7048652274359</v>
      </c>
      <c r="P4428" s="119">
        <f t="shared" si="211"/>
        <v>0</v>
      </c>
      <c r="Q4428" s="119">
        <f t="shared" si="212"/>
        <v>0</v>
      </c>
    </row>
    <row r="4429" spans="1:17" x14ac:dyDescent="0.2">
      <c r="A4429" s="228">
        <v>845081</v>
      </c>
      <c r="B4429" s="228" t="s">
        <v>2211</v>
      </c>
      <c r="C4429" s="228" t="s">
        <v>4204</v>
      </c>
      <c r="D4429" s="228" t="s">
        <v>942</v>
      </c>
      <c r="E4429" s="228" t="s">
        <v>90</v>
      </c>
      <c r="F4429" s="228" t="s">
        <v>7</v>
      </c>
      <c r="G4429" s="228" t="s">
        <v>128</v>
      </c>
      <c r="H4429" s="228">
        <v>0</v>
      </c>
      <c r="I4429" s="228">
        <v>0</v>
      </c>
      <c r="J4429" s="228">
        <v>0</v>
      </c>
      <c r="K4429" s="228">
        <v>0</v>
      </c>
      <c r="L4429" s="231">
        <v>0</v>
      </c>
      <c r="N4429" s="119" t="str">
        <f t="shared" si="210"/>
        <v>845081-MWHTE-M</v>
      </c>
      <c r="O4429" s="122">
        <f>IF(B4429="NET","",IF(B4429="","",IFERROR(VLOOKUP(N4429,EAN!$A:$B,2,FALSE),"MANGLER - MÅ OPPDATERE EAN-FANEN")))</f>
        <v>7048652274342</v>
      </c>
      <c r="P4429" s="119">
        <f t="shared" si="211"/>
        <v>0</v>
      </c>
      <c r="Q4429" s="119">
        <f t="shared" si="212"/>
        <v>0</v>
      </c>
    </row>
    <row r="4430" spans="1:17" x14ac:dyDescent="0.2">
      <c r="A4430" s="228">
        <v>845081</v>
      </c>
      <c r="B4430" s="228" t="s">
        <v>2211</v>
      </c>
      <c r="C4430" s="228" t="s">
        <v>4204</v>
      </c>
      <c r="D4430" s="228" t="s">
        <v>943</v>
      </c>
      <c r="E4430" s="228" t="s">
        <v>90</v>
      </c>
      <c r="F4430" s="228" t="s">
        <v>67</v>
      </c>
      <c r="G4430" s="228" t="s">
        <v>128</v>
      </c>
      <c r="H4430" s="228">
        <v>0</v>
      </c>
      <c r="I4430" s="228">
        <v>0</v>
      </c>
      <c r="J4430" s="228">
        <v>0</v>
      </c>
      <c r="K4430" s="228">
        <v>0</v>
      </c>
      <c r="L4430" s="231">
        <v>0</v>
      </c>
      <c r="N4430" s="119" t="str">
        <f t="shared" si="210"/>
        <v>845081-MWHTE-L</v>
      </c>
      <c r="O4430" s="122">
        <f>IF(B4430="NET","",IF(B4430="","",IFERROR(VLOOKUP(N4430,EAN!$A:$B,2,FALSE),"MANGLER - MÅ OPPDATERE EAN-FANEN")))</f>
        <v>7048652274335</v>
      </c>
      <c r="P4430" s="119">
        <f t="shared" si="211"/>
        <v>0</v>
      </c>
      <c r="Q4430" s="119">
        <f t="shared" si="212"/>
        <v>0</v>
      </c>
    </row>
    <row r="4431" spans="1:17" x14ac:dyDescent="0.2">
      <c r="A4431" s="228">
        <v>845081</v>
      </c>
      <c r="B4431" s="228" t="s">
        <v>2211</v>
      </c>
      <c r="C4431" s="228" t="s">
        <v>4204</v>
      </c>
      <c r="D4431" s="228" t="s">
        <v>2369</v>
      </c>
      <c r="E4431" s="228" t="s">
        <v>3081</v>
      </c>
      <c r="F4431" s="228" t="s">
        <v>8</v>
      </c>
      <c r="G4431" s="228" t="s">
        <v>504</v>
      </c>
      <c r="H4431" s="228">
        <v>5</v>
      </c>
      <c r="I4431" s="228">
        <v>5</v>
      </c>
      <c r="J4431" s="228">
        <v>5</v>
      </c>
      <c r="K4431" s="228">
        <v>5</v>
      </c>
      <c r="L4431" s="231">
        <v>5</v>
      </c>
      <c r="N4431" s="119" t="str">
        <f t="shared" si="210"/>
        <v>845081-SGMFL-S</v>
      </c>
      <c r="O4431" s="122">
        <f>IF(B4431="NET","",IF(B4431="","",IFERROR(VLOOKUP(N4431,EAN!$A:$B,2,FALSE),"MANGLER - MÅ OPPDATERE EAN-FANEN")))</f>
        <v>7048652767196</v>
      </c>
      <c r="P4431" s="119">
        <f t="shared" si="211"/>
        <v>5</v>
      </c>
      <c r="Q4431" s="119">
        <f t="shared" si="212"/>
        <v>5</v>
      </c>
    </row>
    <row r="4432" spans="1:17" x14ac:dyDescent="0.2">
      <c r="A4432" s="228">
        <v>845081</v>
      </c>
      <c r="B4432" s="228" t="s">
        <v>2211</v>
      </c>
      <c r="C4432" s="228" t="s">
        <v>4204</v>
      </c>
      <c r="D4432" s="228" t="s">
        <v>2358</v>
      </c>
      <c r="E4432" s="228" t="s">
        <v>3081</v>
      </c>
      <c r="F4432" s="228" t="s">
        <v>7</v>
      </c>
      <c r="G4432" s="228" t="s">
        <v>504</v>
      </c>
      <c r="H4432" s="228">
        <v>9</v>
      </c>
      <c r="I4432" s="228">
        <v>9</v>
      </c>
      <c r="J4432" s="228">
        <v>9</v>
      </c>
      <c r="K4432" s="228">
        <v>9</v>
      </c>
      <c r="L4432" s="231">
        <v>9</v>
      </c>
      <c r="N4432" s="119" t="str">
        <f t="shared" si="210"/>
        <v>845081-SGMFL-M</v>
      </c>
      <c r="O4432" s="122">
        <f>IF(B4432="NET","",IF(B4432="","",IFERROR(VLOOKUP(N4432,EAN!$A:$B,2,FALSE),"MANGLER - MÅ OPPDATERE EAN-FANEN")))</f>
        <v>7048652767189</v>
      </c>
      <c r="P4432" s="119">
        <f t="shared" si="211"/>
        <v>9</v>
      </c>
      <c r="Q4432" s="119">
        <f t="shared" si="212"/>
        <v>9</v>
      </c>
    </row>
    <row r="4433" spans="1:17" x14ac:dyDescent="0.2">
      <c r="A4433" s="228">
        <v>845081</v>
      </c>
      <c r="B4433" s="228" t="s">
        <v>2211</v>
      </c>
      <c r="C4433" s="228" t="s">
        <v>4204</v>
      </c>
      <c r="D4433" s="228" t="s">
        <v>2359</v>
      </c>
      <c r="E4433" s="228" t="s">
        <v>3081</v>
      </c>
      <c r="F4433" s="228" t="s">
        <v>67</v>
      </c>
      <c r="G4433" s="228" t="s">
        <v>504</v>
      </c>
      <c r="H4433" s="228">
        <v>0</v>
      </c>
      <c r="I4433" s="228">
        <v>0</v>
      </c>
      <c r="J4433" s="228">
        <v>0</v>
      </c>
      <c r="K4433" s="228">
        <v>0</v>
      </c>
      <c r="L4433" s="231">
        <v>0</v>
      </c>
      <c r="N4433" s="119" t="str">
        <f t="shared" si="210"/>
        <v>845081-SGMFL-L</v>
      </c>
      <c r="O4433" s="122">
        <f>IF(B4433="NET","",IF(B4433="","",IFERROR(VLOOKUP(N4433,EAN!$A:$B,2,FALSE),"MANGLER - MÅ OPPDATERE EAN-FANEN")))</f>
        <v>7048652767172</v>
      </c>
      <c r="P4433" s="119">
        <f t="shared" si="211"/>
        <v>0</v>
      </c>
      <c r="Q4433" s="119">
        <f t="shared" si="212"/>
        <v>0</v>
      </c>
    </row>
    <row r="4434" spans="1:17" x14ac:dyDescent="0.2">
      <c r="A4434" s="228">
        <v>845081</v>
      </c>
      <c r="B4434" s="228" t="s">
        <v>2211</v>
      </c>
      <c r="C4434" s="228" t="s">
        <v>4204</v>
      </c>
      <c r="D4434" s="228" t="s">
        <v>4137</v>
      </c>
      <c r="E4434" s="228" t="s">
        <v>3964</v>
      </c>
      <c r="F4434" s="228" t="s">
        <v>8</v>
      </c>
      <c r="G4434" s="228" t="s">
        <v>128</v>
      </c>
      <c r="H4434" s="228">
        <v>0</v>
      </c>
      <c r="I4434" s="228">
        <v>0</v>
      </c>
      <c r="J4434" s="228">
        <v>0</v>
      </c>
      <c r="K4434" s="228">
        <v>0</v>
      </c>
      <c r="L4434" s="231">
        <v>0</v>
      </c>
      <c r="N4434" s="119" t="str">
        <f t="shared" si="210"/>
        <v>845081-WOLND-S</v>
      </c>
      <c r="O4434" s="122" t="str">
        <f>IF(B4434="NET","",IF(B4434="","",IFERROR(VLOOKUP(N4434,EAN!$A:$B,2,FALSE),"MANGLER - MÅ OPPDATERE EAN-FANEN")))</f>
        <v>MANGLER - MÅ OPPDATERE EAN-FANEN</v>
      </c>
      <c r="P4434" s="119">
        <f t="shared" si="211"/>
        <v>0</v>
      </c>
      <c r="Q4434" s="119">
        <f t="shared" si="212"/>
        <v>0</v>
      </c>
    </row>
    <row r="4435" spans="1:17" x14ac:dyDescent="0.2">
      <c r="A4435" s="228">
        <v>845081</v>
      </c>
      <c r="B4435" s="228" t="s">
        <v>2211</v>
      </c>
      <c r="C4435" s="228" t="s">
        <v>4204</v>
      </c>
      <c r="D4435" s="228" t="s">
        <v>4138</v>
      </c>
      <c r="E4435" s="228" t="s">
        <v>3964</v>
      </c>
      <c r="F4435" s="228" t="s">
        <v>7</v>
      </c>
      <c r="G4435" s="228" t="s">
        <v>128</v>
      </c>
      <c r="H4435" s="228">
        <v>0</v>
      </c>
      <c r="I4435" s="228">
        <v>0</v>
      </c>
      <c r="J4435" s="228">
        <v>0</v>
      </c>
      <c r="K4435" s="228">
        <v>0</v>
      </c>
      <c r="L4435" s="231">
        <v>0</v>
      </c>
      <c r="N4435" s="119" t="str">
        <f t="shared" si="210"/>
        <v>845081-WOLND-M</v>
      </c>
      <c r="O4435" s="122" t="str">
        <f>IF(B4435="NET","",IF(B4435="","",IFERROR(VLOOKUP(N4435,EAN!$A:$B,2,FALSE),"MANGLER - MÅ OPPDATERE EAN-FANEN")))</f>
        <v>MANGLER - MÅ OPPDATERE EAN-FANEN</v>
      </c>
      <c r="P4435" s="119">
        <f t="shared" si="211"/>
        <v>0</v>
      </c>
      <c r="Q4435" s="119">
        <f t="shared" si="212"/>
        <v>0</v>
      </c>
    </row>
    <row r="4436" spans="1:17" x14ac:dyDescent="0.2">
      <c r="A4436" s="228">
        <v>845081</v>
      </c>
      <c r="B4436" s="228" t="s">
        <v>2211</v>
      </c>
      <c r="C4436" s="228" t="s">
        <v>4204</v>
      </c>
      <c r="D4436" s="228" t="s">
        <v>4139</v>
      </c>
      <c r="E4436" s="228" t="s">
        <v>3964</v>
      </c>
      <c r="F4436" s="228" t="s">
        <v>67</v>
      </c>
      <c r="G4436" s="228" t="s">
        <v>128</v>
      </c>
      <c r="H4436" s="228">
        <v>0</v>
      </c>
      <c r="I4436" s="228">
        <v>0</v>
      </c>
      <c r="J4436" s="228">
        <v>0</v>
      </c>
      <c r="K4436" s="228">
        <v>0</v>
      </c>
      <c r="L4436" s="231">
        <v>0</v>
      </c>
      <c r="N4436" s="119" t="str">
        <f t="shared" si="210"/>
        <v>845081-WOLND-L</v>
      </c>
      <c r="O4436" s="122" t="str">
        <f>IF(B4436="NET","",IF(B4436="","",IFERROR(VLOOKUP(N4436,EAN!$A:$B,2,FALSE),"MANGLER - MÅ OPPDATERE EAN-FANEN")))</f>
        <v>MANGLER - MÅ OPPDATERE EAN-FANEN</v>
      </c>
      <c r="P4436" s="119">
        <f t="shared" si="211"/>
        <v>0</v>
      </c>
      <c r="Q4436" s="119">
        <f t="shared" si="212"/>
        <v>0</v>
      </c>
    </row>
    <row r="4437" spans="1:17" x14ac:dyDescent="0.2">
      <c r="A4437" s="229">
        <v>845082</v>
      </c>
      <c r="B4437" s="228" t="s">
        <v>248</v>
      </c>
      <c r="C4437" s="228"/>
      <c r="D4437" s="228"/>
      <c r="E4437" s="228"/>
      <c r="F4437" s="228"/>
      <c r="G4437" s="228"/>
      <c r="H4437" s="229">
        <v>202226</v>
      </c>
      <c r="I4437" s="229">
        <v>202227</v>
      </c>
      <c r="J4437" s="229">
        <v>202228</v>
      </c>
      <c r="K4437" s="229">
        <v>202229</v>
      </c>
      <c r="L4437" s="232">
        <v>202234</v>
      </c>
      <c r="N4437" s="119" t="str">
        <f t="shared" si="210"/>
        <v>845082-</v>
      </c>
      <c r="O4437" s="122" t="str">
        <f>IF(B4437="NET","",IF(B4437="","",IFERROR(VLOOKUP(N4437,EAN!$A:$B,2,FALSE),"MANGLER - MÅ OPPDATERE EAN-FANEN")))</f>
        <v/>
      </c>
      <c r="P4437" s="119">
        <f t="shared" si="211"/>
        <v>202226</v>
      </c>
      <c r="Q4437" s="119">
        <f t="shared" si="212"/>
        <v>202234</v>
      </c>
    </row>
    <row r="4438" spans="1:17" x14ac:dyDescent="0.2">
      <c r="A4438" s="228">
        <v>845082</v>
      </c>
      <c r="B4438" s="228" t="s">
        <v>3040</v>
      </c>
      <c r="C4438" s="228" t="s">
        <v>4204</v>
      </c>
      <c r="D4438" s="228" t="s">
        <v>2362</v>
      </c>
      <c r="E4438" s="228" t="s">
        <v>685</v>
      </c>
      <c r="F4438" s="228" t="s">
        <v>8</v>
      </c>
      <c r="G4438" s="228" t="s">
        <v>504</v>
      </c>
      <c r="H4438" s="228">
        <v>28</v>
      </c>
      <c r="I4438" s="228">
        <v>28</v>
      </c>
      <c r="J4438" s="228">
        <v>28</v>
      </c>
      <c r="K4438" s="228">
        <v>28</v>
      </c>
      <c r="L4438" s="231">
        <v>28</v>
      </c>
      <c r="N4438" s="119" t="str">
        <f t="shared" si="210"/>
        <v>845082-BGRRG-S</v>
      </c>
      <c r="O4438" s="122">
        <f>IF(B4438="NET","",IF(B4438="","",IFERROR(VLOOKUP(N4438,EAN!$A:$B,2,FALSE),"MANGLER - MÅ OPPDATERE EAN-FANEN")))</f>
        <v>7048652767226</v>
      </c>
      <c r="P4438" s="119">
        <f t="shared" si="211"/>
        <v>28</v>
      </c>
      <c r="Q4438" s="119">
        <f t="shared" si="212"/>
        <v>28</v>
      </c>
    </row>
    <row r="4439" spans="1:17" x14ac:dyDescent="0.2">
      <c r="A4439" s="228">
        <v>845082</v>
      </c>
      <c r="B4439" s="228" t="s">
        <v>3040</v>
      </c>
      <c r="C4439" s="228" t="s">
        <v>4204</v>
      </c>
      <c r="D4439" s="228" t="s">
        <v>2363</v>
      </c>
      <c r="E4439" s="228" t="s">
        <v>685</v>
      </c>
      <c r="F4439" s="228" t="s">
        <v>7</v>
      </c>
      <c r="G4439" s="228" t="s">
        <v>504</v>
      </c>
      <c r="H4439" s="228">
        <v>39</v>
      </c>
      <c r="I4439" s="228">
        <v>39</v>
      </c>
      <c r="J4439" s="228">
        <v>39</v>
      </c>
      <c r="K4439" s="228">
        <v>39</v>
      </c>
      <c r="L4439" s="231">
        <v>39</v>
      </c>
      <c r="N4439" s="119" t="str">
        <f t="shared" si="210"/>
        <v>845082-BGRRG-M</v>
      </c>
      <c r="O4439" s="122">
        <f>IF(B4439="NET","",IF(B4439="","",IFERROR(VLOOKUP(N4439,EAN!$A:$B,2,FALSE),"MANGLER - MÅ OPPDATERE EAN-FANEN")))</f>
        <v>7048652767219</v>
      </c>
      <c r="P4439" s="119">
        <f t="shared" si="211"/>
        <v>39</v>
      </c>
      <c r="Q4439" s="119">
        <f t="shared" si="212"/>
        <v>39</v>
      </c>
    </row>
    <row r="4440" spans="1:17" x14ac:dyDescent="0.2">
      <c r="A4440" s="228">
        <v>845082</v>
      </c>
      <c r="B4440" s="228" t="s">
        <v>3040</v>
      </c>
      <c r="C4440" s="228" t="s">
        <v>4204</v>
      </c>
      <c r="D4440" s="228" t="s">
        <v>2364</v>
      </c>
      <c r="E4440" s="228" t="s">
        <v>685</v>
      </c>
      <c r="F4440" s="228" t="s">
        <v>67</v>
      </c>
      <c r="G4440" s="228" t="s">
        <v>504</v>
      </c>
      <c r="H4440" s="228">
        <v>10</v>
      </c>
      <c r="I4440" s="228">
        <v>10</v>
      </c>
      <c r="J4440" s="228">
        <v>10</v>
      </c>
      <c r="K4440" s="228">
        <v>10</v>
      </c>
      <c r="L4440" s="231">
        <v>10</v>
      </c>
      <c r="N4440" s="119" t="str">
        <f t="shared" si="210"/>
        <v>845082-BGRRG-L</v>
      </c>
      <c r="O4440" s="122">
        <f>IF(B4440="NET","",IF(B4440="","",IFERROR(VLOOKUP(N4440,EAN!$A:$B,2,FALSE),"MANGLER - MÅ OPPDATERE EAN-FANEN")))</f>
        <v>7048652767202</v>
      </c>
      <c r="P4440" s="119">
        <f t="shared" si="211"/>
        <v>10</v>
      </c>
      <c r="Q4440" s="119">
        <f t="shared" si="212"/>
        <v>10</v>
      </c>
    </row>
    <row r="4441" spans="1:17" x14ac:dyDescent="0.2">
      <c r="A4441" s="228">
        <v>845082</v>
      </c>
      <c r="B4441" s="228" t="s">
        <v>3040</v>
      </c>
      <c r="C4441" s="228" t="s">
        <v>4204</v>
      </c>
      <c r="D4441" s="228" t="s">
        <v>2365</v>
      </c>
      <c r="E4441" s="228" t="s">
        <v>4353</v>
      </c>
      <c r="F4441" s="228" t="s">
        <v>8</v>
      </c>
      <c r="G4441" s="228" t="s">
        <v>504</v>
      </c>
      <c r="H4441" s="228">
        <v>31</v>
      </c>
      <c r="I4441" s="228">
        <v>31</v>
      </c>
      <c r="J4441" s="228">
        <v>31</v>
      </c>
      <c r="K4441" s="228">
        <v>31</v>
      </c>
      <c r="L4441" s="231">
        <v>95</v>
      </c>
      <c r="N4441" s="119" t="str">
        <f t="shared" si="210"/>
        <v>845082-BRWHT-S</v>
      </c>
      <c r="O4441" s="122">
        <f>IF(B4441="NET","",IF(B4441="","",IFERROR(VLOOKUP(N4441,EAN!$A:$B,2,FALSE),"MANGLER - MÅ OPPDATERE EAN-FANEN")))</f>
        <v>7048652767257</v>
      </c>
      <c r="P4441" s="119">
        <f t="shared" si="211"/>
        <v>31</v>
      </c>
      <c r="Q4441" s="119">
        <f t="shared" si="212"/>
        <v>95</v>
      </c>
    </row>
    <row r="4442" spans="1:17" x14ac:dyDescent="0.2">
      <c r="A4442" s="228">
        <v>845082</v>
      </c>
      <c r="B4442" s="228" t="s">
        <v>3040</v>
      </c>
      <c r="C4442" s="228" t="s">
        <v>4204</v>
      </c>
      <c r="D4442" s="228" t="s">
        <v>2366</v>
      </c>
      <c r="E4442" s="228" t="s">
        <v>4353</v>
      </c>
      <c r="F4442" s="228" t="s">
        <v>7</v>
      </c>
      <c r="G4442" s="228" t="s">
        <v>504</v>
      </c>
      <c r="H4442" s="228">
        <v>42</v>
      </c>
      <c r="I4442" s="228">
        <v>42</v>
      </c>
      <c r="J4442" s="228">
        <v>42</v>
      </c>
      <c r="K4442" s="228">
        <v>42</v>
      </c>
      <c r="L4442" s="231">
        <v>106</v>
      </c>
      <c r="N4442" s="119" t="str">
        <f t="shared" si="210"/>
        <v>845082-BRWHT-M</v>
      </c>
      <c r="O4442" s="122">
        <f>IF(B4442="NET","",IF(B4442="","",IFERROR(VLOOKUP(N4442,EAN!$A:$B,2,FALSE),"MANGLER - MÅ OPPDATERE EAN-FANEN")))</f>
        <v>7048652767240</v>
      </c>
      <c r="P4442" s="119">
        <f t="shared" si="211"/>
        <v>42</v>
      </c>
      <c r="Q4442" s="119">
        <f t="shared" si="212"/>
        <v>106</v>
      </c>
    </row>
    <row r="4443" spans="1:17" x14ac:dyDescent="0.2">
      <c r="A4443" s="228">
        <v>845082</v>
      </c>
      <c r="B4443" s="228" t="s">
        <v>3040</v>
      </c>
      <c r="C4443" s="228" t="s">
        <v>4204</v>
      </c>
      <c r="D4443" s="228" t="s">
        <v>2367</v>
      </c>
      <c r="E4443" s="228" t="s">
        <v>4353</v>
      </c>
      <c r="F4443" s="228" t="s">
        <v>67</v>
      </c>
      <c r="G4443" s="228" t="s">
        <v>504</v>
      </c>
      <c r="H4443" s="228">
        <v>27</v>
      </c>
      <c r="I4443" s="228">
        <v>27</v>
      </c>
      <c r="J4443" s="228">
        <v>27</v>
      </c>
      <c r="K4443" s="228">
        <v>27</v>
      </c>
      <c r="L4443" s="231">
        <v>67</v>
      </c>
      <c r="N4443" s="119" t="str">
        <f t="shared" si="210"/>
        <v>845082-BRWHT-L</v>
      </c>
      <c r="O4443" s="122">
        <f>IF(B4443="NET","",IF(B4443="","",IFERROR(VLOOKUP(N4443,EAN!$A:$B,2,FALSE),"MANGLER - MÅ OPPDATERE EAN-FANEN")))</f>
        <v>7048652767233</v>
      </c>
      <c r="P4443" s="119">
        <f t="shared" si="211"/>
        <v>27</v>
      </c>
      <c r="Q4443" s="119">
        <f t="shared" si="212"/>
        <v>67</v>
      </c>
    </row>
    <row r="4444" spans="1:17" x14ac:dyDescent="0.2">
      <c r="A4444" s="228">
        <v>845082</v>
      </c>
      <c r="B4444" s="228" t="s">
        <v>3040</v>
      </c>
      <c r="C4444" s="228" t="s">
        <v>4204</v>
      </c>
      <c r="D4444" s="228" t="s">
        <v>2368</v>
      </c>
      <c r="E4444" s="228" t="s">
        <v>4450</v>
      </c>
      <c r="F4444" s="228" t="s">
        <v>8</v>
      </c>
      <c r="G4444" s="228" t="s">
        <v>504</v>
      </c>
      <c r="H4444" s="228">
        <v>34</v>
      </c>
      <c r="I4444" s="228">
        <v>34</v>
      </c>
      <c r="J4444" s="228">
        <v>34</v>
      </c>
      <c r="K4444" s="228">
        <v>34</v>
      </c>
      <c r="L4444" s="231">
        <v>34</v>
      </c>
      <c r="N4444" s="119" t="str">
        <f t="shared" si="210"/>
        <v>845082-BUORE-S</v>
      </c>
      <c r="O4444" s="122">
        <f>IF(B4444="NET","",IF(B4444="","",IFERROR(VLOOKUP(N4444,EAN!$A:$B,2,FALSE),"MANGLER - MÅ OPPDATERE EAN-FANEN")))</f>
        <v>7048652767288</v>
      </c>
      <c r="P4444" s="119">
        <f t="shared" si="211"/>
        <v>34</v>
      </c>
      <c r="Q4444" s="119">
        <f t="shared" si="212"/>
        <v>34</v>
      </c>
    </row>
    <row r="4445" spans="1:17" x14ac:dyDescent="0.2">
      <c r="A4445" s="228">
        <v>845082</v>
      </c>
      <c r="B4445" s="228" t="s">
        <v>3040</v>
      </c>
      <c r="C4445" s="228" t="s">
        <v>4204</v>
      </c>
      <c r="D4445" s="228" t="s">
        <v>2247</v>
      </c>
      <c r="E4445" s="228" t="s">
        <v>4450</v>
      </c>
      <c r="F4445" s="228" t="s">
        <v>7</v>
      </c>
      <c r="G4445" s="228" t="s">
        <v>504</v>
      </c>
      <c r="H4445" s="228">
        <v>66</v>
      </c>
      <c r="I4445" s="228">
        <v>66</v>
      </c>
      <c r="J4445" s="228">
        <v>66</v>
      </c>
      <c r="K4445" s="228">
        <v>66</v>
      </c>
      <c r="L4445" s="231">
        <v>66</v>
      </c>
      <c r="N4445" s="119" t="str">
        <f t="shared" si="210"/>
        <v>845082-BUORE-M</v>
      </c>
      <c r="O4445" s="122">
        <f>IF(B4445="NET","",IF(B4445="","",IFERROR(VLOOKUP(N4445,EAN!$A:$B,2,FALSE),"MANGLER - MÅ OPPDATERE EAN-FANEN")))</f>
        <v>7048652767271</v>
      </c>
      <c r="P4445" s="119">
        <f t="shared" si="211"/>
        <v>66</v>
      </c>
      <c r="Q4445" s="119">
        <f t="shared" si="212"/>
        <v>66</v>
      </c>
    </row>
    <row r="4446" spans="1:17" x14ac:dyDescent="0.2">
      <c r="A4446" s="228">
        <v>845082</v>
      </c>
      <c r="B4446" s="228" t="s">
        <v>3040</v>
      </c>
      <c r="C4446" s="228" t="s">
        <v>4204</v>
      </c>
      <c r="D4446" s="228" t="s">
        <v>2248</v>
      </c>
      <c r="E4446" s="228" t="s">
        <v>4450</v>
      </c>
      <c r="F4446" s="228" t="s">
        <v>67</v>
      </c>
      <c r="G4446" s="228" t="s">
        <v>504</v>
      </c>
      <c r="H4446" s="228">
        <v>48</v>
      </c>
      <c r="I4446" s="228">
        <v>48</v>
      </c>
      <c r="J4446" s="228">
        <v>48</v>
      </c>
      <c r="K4446" s="228">
        <v>48</v>
      </c>
      <c r="L4446" s="231">
        <v>48</v>
      </c>
      <c r="N4446" s="119" t="str">
        <f t="shared" si="210"/>
        <v>845082-BUORE-L</v>
      </c>
      <c r="O4446" s="122">
        <f>IF(B4446="NET","",IF(B4446="","",IFERROR(VLOOKUP(N4446,EAN!$A:$B,2,FALSE),"MANGLER - MÅ OPPDATERE EAN-FANEN")))</f>
        <v>7048652767264</v>
      </c>
      <c r="P4446" s="119">
        <f t="shared" si="211"/>
        <v>48</v>
      </c>
      <c r="Q4446" s="119">
        <f t="shared" si="212"/>
        <v>48</v>
      </c>
    </row>
    <row r="4447" spans="1:17" x14ac:dyDescent="0.2">
      <c r="A4447" s="228">
        <v>845082</v>
      </c>
      <c r="B4447" s="228" t="s">
        <v>3040</v>
      </c>
      <c r="C4447" s="228" t="s">
        <v>4204</v>
      </c>
      <c r="D4447" s="228" t="s">
        <v>4124</v>
      </c>
      <c r="E4447" s="228" t="s">
        <v>3959</v>
      </c>
      <c r="F4447" s="228" t="s">
        <v>8</v>
      </c>
      <c r="G4447" s="228" t="s">
        <v>128</v>
      </c>
      <c r="H4447" s="228">
        <v>0</v>
      </c>
      <c r="I4447" s="228">
        <v>0</v>
      </c>
      <c r="J4447" s="228">
        <v>0</v>
      </c>
      <c r="K4447" s="228">
        <v>0</v>
      </c>
      <c r="L4447" s="231">
        <v>0</v>
      </c>
      <c r="N4447" s="119" t="str">
        <f t="shared" si="210"/>
        <v>845082-DUSK-S</v>
      </c>
      <c r="O4447" s="122" t="str">
        <f>IF(B4447="NET","",IF(B4447="","",IFERROR(VLOOKUP(N4447,EAN!$A:$B,2,FALSE),"MANGLER - MÅ OPPDATERE EAN-FANEN")))</f>
        <v>MANGLER - MÅ OPPDATERE EAN-FANEN</v>
      </c>
      <c r="P4447" s="119">
        <f t="shared" si="211"/>
        <v>0</v>
      </c>
      <c r="Q4447" s="119">
        <f t="shared" si="212"/>
        <v>0</v>
      </c>
    </row>
    <row r="4448" spans="1:17" x14ac:dyDescent="0.2">
      <c r="A4448" s="228">
        <v>845082</v>
      </c>
      <c r="B4448" s="228" t="s">
        <v>3040</v>
      </c>
      <c r="C4448" s="228" t="s">
        <v>4204</v>
      </c>
      <c r="D4448" s="228" t="s">
        <v>4125</v>
      </c>
      <c r="E4448" s="228" t="s">
        <v>3959</v>
      </c>
      <c r="F4448" s="228" t="s">
        <v>7</v>
      </c>
      <c r="G4448" s="228" t="s">
        <v>128</v>
      </c>
      <c r="H4448" s="228">
        <v>0</v>
      </c>
      <c r="I4448" s="228">
        <v>0</v>
      </c>
      <c r="J4448" s="228">
        <v>0</v>
      </c>
      <c r="K4448" s="228">
        <v>0</v>
      </c>
      <c r="L4448" s="231">
        <v>0</v>
      </c>
      <c r="N4448" s="119" t="str">
        <f t="shared" si="210"/>
        <v>845082-DUSK-M</v>
      </c>
      <c r="O4448" s="122" t="str">
        <f>IF(B4448="NET","",IF(B4448="","",IFERROR(VLOOKUP(N4448,EAN!$A:$B,2,FALSE),"MANGLER - MÅ OPPDATERE EAN-FANEN")))</f>
        <v>MANGLER - MÅ OPPDATERE EAN-FANEN</v>
      </c>
      <c r="P4448" s="119">
        <f t="shared" si="211"/>
        <v>0</v>
      </c>
      <c r="Q4448" s="119">
        <f t="shared" si="212"/>
        <v>0</v>
      </c>
    </row>
    <row r="4449" spans="1:17" x14ac:dyDescent="0.2">
      <c r="A4449" s="228">
        <v>845082</v>
      </c>
      <c r="B4449" s="228" t="s">
        <v>3040</v>
      </c>
      <c r="C4449" s="228" t="s">
        <v>4204</v>
      </c>
      <c r="D4449" s="228" t="s">
        <v>4126</v>
      </c>
      <c r="E4449" s="228" t="s">
        <v>3959</v>
      </c>
      <c r="F4449" s="228" t="s">
        <v>67</v>
      </c>
      <c r="G4449" s="228" t="s">
        <v>128</v>
      </c>
      <c r="H4449" s="228">
        <v>0</v>
      </c>
      <c r="I4449" s="228">
        <v>0</v>
      </c>
      <c r="J4449" s="228">
        <v>0</v>
      </c>
      <c r="K4449" s="228">
        <v>0</v>
      </c>
      <c r="L4449" s="231">
        <v>0</v>
      </c>
      <c r="N4449" s="119" t="str">
        <f t="shared" si="210"/>
        <v>845082-DUSK-L</v>
      </c>
      <c r="O4449" s="122" t="str">
        <f>IF(B4449="NET","",IF(B4449="","",IFERROR(VLOOKUP(N4449,EAN!$A:$B,2,FALSE),"MANGLER - MÅ OPPDATERE EAN-FANEN")))</f>
        <v>MANGLER - MÅ OPPDATERE EAN-FANEN</v>
      </c>
      <c r="P4449" s="119">
        <f t="shared" si="211"/>
        <v>0</v>
      </c>
      <c r="Q4449" s="119">
        <f t="shared" si="212"/>
        <v>0</v>
      </c>
    </row>
    <row r="4450" spans="1:17" x14ac:dyDescent="0.2">
      <c r="A4450" s="228">
        <v>845082</v>
      </c>
      <c r="B4450" s="228" t="s">
        <v>3040</v>
      </c>
      <c r="C4450" s="228" t="s">
        <v>4204</v>
      </c>
      <c r="D4450" s="228" t="s">
        <v>4127</v>
      </c>
      <c r="E4450" s="228" t="s">
        <v>4128</v>
      </c>
      <c r="F4450" s="228" t="s">
        <v>8</v>
      </c>
      <c r="G4450" s="228" t="s">
        <v>128</v>
      </c>
      <c r="H4450" s="228">
        <v>0</v>
      </c>
      <c r="I4450" s="228">
        <v>0</v>
      </c>
      <c r="J4450" s="228">
        <v>0</v>
      </c>
      <c r="K4450" s="228">
        <v>0</v>
      </c>
      <c r="L4450" s="231">
        <v>0</v>
      </c>
      <c r="N4450" s="119" t="str">
        <f t="shared" si="210"/>
        <v>845082-FLARM-S</v>
      </c>
      <c r="O4450" s="122" t="str">
        <f>IF(B4450="NET","",IF(B4450="","",IFERROR(VLOOKUP(N4450,EAN!$A:$B,2,FALSE),"MANGLER - MÅ OPPDATERE EAN-FANEN")))</f>
        <v>MANGLER - MÅ OPPDATERE EAN-FANEN</v>
      </c>
      <c r="P4450" s="119">
        <f t="shared" si="211"/>
        <v>0</v>
      </c>
      <c r="Q4450" s="119">
        <f t="shared" si="212"/>
        <v>0</v>
      </c>
    </row>
    <row r="4451" spans="1:17" x14ac:dyDescent="0.2">
      <c r="A4451" s="228">
        <v>845082</v>
      </c>
      <c r="B4451" s="228" t="s">
        <v>3040</v>
      </c>
      <c r="C4451" s="228" t="s">
        <v>4204</v>
      </c>
      <c r="D4451" s="228" t="s">
        <v>4129</v>
      </c>
      <c r="E4451" s="228" t="s">
        <v>4128</v>
      </c>
      <c r="F4451" s="228" t="s">
        <v>7</v>
      </c>
      <c r="G4451" s="228" t="s">
        <v>128</v>
      </c>
      <c r="H4451" s="228">
        <v>0</v>
      </c>
      <c r="I4451" s="228">
        <v>0</v>
      </c>
      <c r="J4451" s="228">
        <v>0</v>
      </c>
      <c r="K4451" s="228">
        <v>0</v>
      </c>
      <c r="L4451" s="231">
        <v>0</v>
      </c>
      <c r="N4451" s="119" t="str">
        <f t="shared" si="210"/>
        <v>845082-FLARM-M</v>
      </c>
      <c r="O4451" s="122" t="str">
        <f>IF(B4451="NET","",IF(B4451="","",IFERROR(VLOOKUP(N4451,EAN!$A:$B,2,FALSE),"MANGLER - MÅ OPPDATERE EAN-FANEN")))</f>
        <v>MANGLER - MÅ OPPDATERE EAN-FANEN</v>
      </c>
      <c r="P4451" s="119">
        <f t="shared" si="211"/>
        <v>0</v>
      </c>
      <c r="Q4451" s="119">
        <f t="shared" si="212"/>
        <v>0</v>
      </c>
    </row>
    <row r="4452" spans="1:17" x14ac:dyDescent="0.2">
      <c r="A4452" s="228">
        <v>845082</v>
      </c>
      <c r="B4452" s="228" t="s">
        <v>3040</v>
      </c>
      <c r="C4452" s="228" t="s">
        <v>4204</v>
      </c>
      <c r="D4452" s="228" t="s">
        <v>4130</v>
      </c>
      <c r="E4452" s="228" t="s">
        <v>4128</v>
      </c>
      <c r="F4452" s="228" t="s">
        <v>67</v>
      </c>
      <c r="G4452" s="228" t="s">
        <v>128</v>
      </c>
      <c r="H4452" s="228">
        <v>0</v>
      </c>
      <c r="I4452" s="228">
        <v>0</v>
      </c>
      <c r="J4452" s="228">
        <v>0</v>
      </c>
      <c r="K4452" s="228">
        <v>0</v>
      </c>
      <c r="L4452" s="231">
        <v>0</v>
      </c>
      <c r="N4452" s="119" t="str">
        <f t="shared" si="210"/>
        <v>845082-FLARM-L</v>
      </c>
      <c r="O4452" s="122" t="str">
        <f>IF(B4452="NET","",IF(B4452="","",IFERROR(VLOOKUP(N4452,EAN!$A:$B,2,FALSE),"MANGLER - MÅ OPPDATERE EAN-FANEN")))</f>
        <v>MANGLER - MÅ OPPDATERE EAN-FANEN</v>
      </c>
      <c r="P4452" s="119">
        <f t="shared" si="211"/>
        <v>0</v>
      </c>
      <c r="Q4452" s="119">
        <f t="shared" si="212"/>
        <v>0</v>
      </c>
    </row>
    <row r="4453" spans="1:17" x14ac:dyDescent="0.2">
      <c r="A4453" s="228">
        <v>845082</v>
      </c>
      <c r="B4453" s="228" t="s">
        <v>3040</v>
      </c>
      <c r="C4453" s="228" t="s">
        <v>4204</v>
      </c>
      <c r="D4453" s="228" t="s">
        <v>952</v>
      </c>
      <c r="E4453" s="228" t="s">
        <v>2125</v>
      </c>
      <c r="F4453" s="228" t="s">
        <v>8</v>
      </c>
      <c r="G4453" s="228" t="s">
        <v>504</v>
      </c>
      <c r="H4453" s="228">
        <v>1</v>
      </c>
      <c r="I4453" s="228">
        <v>1</v>
      </c>
      <c r="J4453" s="228">
        <v>1</v>
      </c>
      <c r="K4453" s="228">
        <v>1</v>
      </c>
      <c r="L4453" s="231">
        <v>1</v>
      </c>
      <c r="N4453" s="119" t="str">
        <f t="shared" si="210"/>
        <v>845082-GFGRN-S</v>
      </c>
      <c r="O4453" s="122">
        <f>IF(B4453="NET","",IF(B4453="","",IFERROR(VLOOKUP(N4453,EAN!$A:$B,2,FALSE),"MANGLER - MÅ OPPDATERE EAN-FANEN")))</f>
        <v>7048652540058</v>
      </c>
      <c r="P4453" s="119">
        <f t="shared" si="211"/>
        <v>1</v>
      </c>
      <c r="Q4453" s="119">
        <f t="shared" si="212"/>
        <v>1</v>
      </c>
    </row>
    <row r="4454" spans="1:17" x14ac:dyDescent="0.2">
      <c r="A4454" s="228">
        <v>845082</v>
      </c>
      <c r="B4454" s="228" t="s">
        <v>3040</v>
      </c>
      <c r="C4454" s="228" t="s">
        <v>4204</v>
      </c>
      <c r="D4454" s="228" t="s">
        <v>934</v>
      </c>
      <c r="E4454" s="228" t="s">
        <v>2125</v>
      </c>
      <c r="F4454" s="228" t="s">
        <v>7</v>
      </c>
      <c r="G4454" s="228" t="s">
        <v>504</v>
      </c>
      <c r="H4454" s="228">
        <v>0</v>
      </c>
      <c r="I4454" s="228">
        <v>0</v>
      </c>
      <c r="J4454" s="228">
        <v>0</v>
      </c>
      <c r="K4454" s="228">
        <v>0</v>
      </c>
      <c r="L4454" s="231">
        <v>0</v>
      </c>
      <c r="N4454" s="119" t="str">
        <f t="shared" si="210"/>
        <v>845082-GFGRN-M</v>
      </c>
      <c r="O4454" s="122">
        <f>IF(B4454="NET","",IF(B4454="","",IFERROR(VLOOKUP(N4454,EAN!$A:$B,2,FALSE),"MANGLER - MÅ OPPDATERE EAN-FANEN")))</f>
        <v>7048652540041</v>
      </c>
      <c r="P4454" s="119">
        <f t="shared" si="211"/>
        <v>0</v>
      </c>
      <c r="Q4454" s="119">
        <f t="shared" si="212"/>
        <v>0</v>
      </c>
    </row>
    <row r="4455" spans="1:17" x14ac:dyDescent="0.2">
      <c r="A4455" s="228">
        <v>845082</v>
      </c>
      <c r="B4455" s="228" t="s">
        <v>3040</v>
      </c>
      <c r="C4455" s="228" t="s">
        <v>4204</v>
      </c>
      <c r="D4455" s="228" t="s">
        <v>935</v>
      </c>
      <c r="E4455" s="228" t="s">
        <v>2125</v>
      </c>
      <c r="F4455" s="228" t="s">
        <v>67</v>
      </c>
      <c r="G4455" s="228" t="s">
        <v>504</v>
      </c>
      <c r="H4455" s="228">
        <v>0</v>
      </c>
      <c r="I4455" s="228">
        <v>0</v>
      </c>
      <c r="J4455" s="228">
        <v>0</v>
      </c>
      <c r="K4455" s="228">
        <v>0</v>
      </c>
      <c r="L4455" s="231">
        <v>0</v>
      </c>
      <c r="N4455" s="119" t="str">
        <f t="shared" si="210"/>
        <v>845082-GFGRN-L</v>
      </c>
      <c r="O4455" s="122">
        <f>IF(B4455="NET","",IF(B4455="","",IFERROR(VLOOKUP(N4455,EAN!$A:$B,2,FALSE),"MANGLER - MÅ OPPDATERE EAN-FANEN")))</f>
        <v>7048652540034</v>
      </c>
      <c r="P4455" s="119">
        <f t="shared" si="211"/>
        <v>0</v>
      </c>
      <c r="Q4455" s="119">
        <f t="shared" si="212"/>
        <v>0</v>
      </c>
    </row>
    <row r="4456" spans="1:17" x14ac:dyDescent="0.2">
      <c r="A4456" s="228">
        <v>845082</v>
      </c>
      <c r="B4456" s="228" t="s">
        <v>3040</v>
      </c>
      <c r="C4456" s="228" t="s">
        <v>4204</v>
      </c>
      <c r="D4456" s="228" t="s">
        <v>953</v>
      </c>
      <c r="E4456" s="228" t="s">
        <v>198</v>
      </c>
      <c r="F4456" s="228" t="s">
        <v>8</v>
      </c>
      <c r="G4456" s="228" t="s">
        <v>504</v>
      </c>
      <c r="H4456" s="228">
        <v>0</v>
      </c>
      <c r="I4456" s="228">
        <v>0</v>
      </c>
      <c r="J4456" s="228">
        <v>0</v>
      </c>
      <c r="K4456" s="228">
        <v>0</v>
      </c>
      <c r="L4456" s="231">
        <v>0</v>
      </c>
      <c r="N4456" s="119" t="str">
        <f t="shared" si="210"/>
        <v>845082-GMBLU-S</v>
      </c>
      <c r="O4456" s="122">
        <f>IF(B4456="NET","",IF(B4456="","",IFERROR(VLOOKUP(N4456,EAN!$A:$B,2,FALSE),"MANGLER - MÅ OPPDATERE EAN-FANEN")))</f>
        <v>7048652540089</v>
      </c>
      <c r="P4456" s="119">
        <f t="shared" si="211"/>
        <v>0</v>
      </c>
      <c r="Q4456" s="119">
        <f t="shared" si="212"/>
        <v>0</v>
      </c>
    </row>
    <row r="4457" spans="1:17" x14ac:dyDescent="0.2">
      <c r="A4457" s="228">
        <v>845082</v>
      </c>
      <c r="B4457" s="228" t="s">
        <v>3040</v>
      </c>
      <c r="C4457" s="228" t="s">
        <v>4204</v>
      </c>
      <c r="D4457" s="228" t="s">
        <v>948</v>
      </c>
      <c r="E4457" s="228" t="s">
        <v>198</v>
      </c>
      <c r="F4457" s="228" t="s">
        <v>7</v>
      </c>
      <c r="G4457" s="228" t="s">
        <v>504</v>
      </c>
      <c r="H4457" s="228">
        <v>0</v>
      </c>
      <c r="I4457" s="228">
        <v>0</v>
      </c>
      <c r="J4457" s="228">
        <v>0</v>
      </c>
      <c r="K4457" s="228">
        <v>0</v>
      </c>
      <c r="L4457" s="231">
        <v>0</v>
      </c>
      <c r="N4457" s="119" t="str">
        <f t="shared" si="210"/>
        <v>845082-GMBLU-M</v>
      </c>
      <c r="O4457" s="122">
        <f>IF(B4457="NET","",IF(B4457="","",IFERROR(VLOOKUP(N4457,EAN!$A:$B,2,FALSE),"MANGLER - MÅ OPPDATERE EAN-FANEN")))</f>
        <v>7048652540072</v>
      </c>
      <c r="P4457" s="119">
        <f t="shared" si="211"/>
        <v>0</v>
      </c>
      <c r="Q4457" s="119">
        <f t="shared" si="212"/>
        <v>0</v>
      </c>
    </row>
    <row r="4458" spans="1:17" x14ac:dyDescent="0.2">
      <c r="A4458" s="228">
        <v>845082</v>
      </c>
      <c r="B4458" s="228" t="s">
        <v>3040</v>
      </c>
      <c r="C4458" s="228" t="s">
        <v>4204</v>
      </c>
      <c r="D4458" s="228" t="s">
        <v>949</v>
      </c>
      <c r="E4458" s="228" t="s">
        <v>198</v>
      </c>
      <c r="F4458" s="228" t="s">
        <v>67</v>
      </c>
      <c r="G4458" s="228" t="s">
        <v>504</v>
      </c>
      <c r="H4458" s="228">
        <v>0</v>
      </c>
      <c r="I4458" s="228">
        <v>0</v>
      </c>
      <c r="J4458" s="228">
        <v>0</v>
      </c>
      <c r="K4458" s="228">
        <v>0</v>
      </c>
      <c r="L4458" s="231">
        <v>0</v>
      </c>
      <c r="N4458" s="119" t="str">
        <f t="shared" si="210"/>
        <v>845082-GMBLU-L</v>
      </c>
      <c r="O4458" s="122">
        <f>IF(B4458="NET","",IF(B4458="","",IFERROR(VLOOKUP(N4458,EAN!$A:$B,2,FALSE),"MANGLER - MÅ OPPDATERE EAN-FANEN")))</f>
        <v>7048652540065</v>
      </c>
      <c r="P4458" s="119">
        <f t="shared" si="211"/>
        <v>0</v>
      </c>
      <c r="Q4458" s="119">
        <f t="shared" si="212"/>
        <v>0</v>
      </c>
    </row>
    <row r="4459" spans="1:17" x14ac:dyDescent="0.2">
      <c r="A4459" s="228">
        <v>845082</v>
      </c>
      <c r="B4459" s="228" t="s">
        <v>3040</v>
      </c>
      <c r="C4459" s="228" t="s">
        <v>4204</v>
      </c>
      <c r="D4459" s="228" t="s">
        <v>4131</v>
      </c>
      <c r="E4459" s="228" t="s">
        <v>3966</v>
      </c>
      <c r="F4459" s="228" t="s">
        <v>8</v>
      </c>
      <c r="G4459" s="228" t="s">
        <v>128</v>
      </c>
      <c r="H4459" s="228">
        <v>0</v>
      </c>
      <c r="I4459" s="228">
        <v>0</v>
      </c>
      <c r="J4459" s="228">
        <v>0</v>
      </c>
      <c r="K4459" s="228">
        <v>0</v>
      </c>
      <c r="L4459" s="231">
        <v>0</v>
      </c>
      <c r="N4459" s="119" t="str">
        <f t="shared" si="210"/>
        <v>845082-LAVA-S</v>
      </c>
      <c r="O4459" s="122" t="str">
        <f>IF(B4459="NET","",IF(B4459="","",IFERROR(VLOOKUP(N4459,EAN!$A:$B,2,FALSE),"MANGLER - MÅ OPPDATERE EAN-FANEN")))</f>
        <v>MANGLER - MÅ OPPDATERE EAN-FANEN</v>
      </c>
      <c r="P4459" s="119">
        <f t="shared" si="211"/>
        <v>0</v>
      </c>
      <c r="Q4459" s="119">
        <f t="shared" si="212"/>
        <v>0</v>
      </c>
    </row>
    <row r="4460" spans="1:17" x14ac:dyDescent="0.2">
      <c r="A4460" s="228">
        <v>845082</v>
      </c>
      <c r="B4460" s="228" t="s">
        <v>3040</v>
      </c>
      <c r="C4460" s="228" t="s">
        <v>4204</v>
      </c>
      <c r="D4460" s="228" t="s">
        <v>4132</v>
      </c>
      <c r="E4460" s="228" t="s">
        <v>3966</v>
      </c>
      <c r="F4460" s="228" t="s">
        <v>7</v>
      </c>
      <c r="G4460" s="228" t="s">
        <v>128</v>
      </c>
      <c r="H4460" s="228">
        <v>0</v>
      </c>
      <c r="I4460" s="228">
        <v>0</v>
      </c>
      <c r="J4460" s="228">
        <v>0</v>
      </c>
      <c r="K4460" s="228">
        <v>0</v>
      </c>
      <c r="L4460" s="231">
        <v>0</v>
      </c>
      <c r="N4460" s="119" t="str">
        <f t="shared" si="210"/>
        <v>845082-LAVA-M</v>
      </c>
      <c r="O4460" s="122" t="str">
        <f>IF(B4460="NET","",IF(B4460="","",IFERROR(VLOOKUP(N4460,EAN!$A:$B,2,FALSE),"MANGLER - MÅ OPPDATERE EAN-FANEN")))</f>
        <v>MANGLER - MÅ OPPDATERE EAN-FANEN</v>
      </c>
      <c r="P4460" s="119">
        <f t="shared" si="211"/>
        <v>0</v>
      </c>
      <c r="Q4460" s="119">
        <f t="shared" si="212"/>
        <v>0</v>
      </c>
    </row>
    <row r="4461" spans="1:17" x14ac:dyDescent="0.2">
      <c r="A4461" s="228">
        <v>845082</v>
      </c>
      <c r="B4461" s="228" t="s">
        <v>3040</v>
      </c>
      <c r="C4461" s="228" t="s">
        <v>4204</v>
      </c>
      <c r="D4461" s="228" t="s">
        <v>4133</v>
      </c>
      <c r="E4461" s="228" t="s">
        <v>3966</v>
      </c>
      <c r="F4461" s="228" t="s">
        <v>67</v>
      </c>
      <c r="G4461" s="228" t="s">
        <v>128</v>
      </c>
      <c r="H4461" s="228">
        <v>0</v>
      </c>
      <c r="I4461" s="228">
        <v>0</v>
      </c>
      <c r="J4461" s="228">
        <v>0</v>
      </c>
      <c r="K4461" s="228">
        <v>0</v>
      </c>
      <c r="L4461" s="231">
        <v>0</v>
      </c>
      <c r="N4461" s="119" t="str">
        <f t="shared" si="210"/>
        <v>845082-LAVA-L</v>
      </c>
      <c r="O4461" s="122" t="str">
        <f>IF(B4461="NET","",IF(B4461="","",IFERROR(VLOOKUP(N4461,EAN!$A:$B,2,FALSE),"MANGLER - MÅ OPPDATERE EAN-FANEN")))</f>
        <v>MANGLER - MÅ OPPDATERE EAN-FANEN</v>
      </c>
      <c r="P4461" s="119">
        <f t="shared" si="211"/>
        <v>0</v>
      </c>
      <c r="Q4461" s="119">
        <f t="shared" si="212"/>
        <v>0</v>
      </c>
    </row>
    <row r="4462" spans="1:17" x14ac:dyDescent="0.2">
      <c r="A4462" s="228">
        <v>845082</v>
      </c>
      <c r="B4462" s="228" t="s">
        <v>3040</v>
      </c>
      <c r="C4462" s="228" t="s">
        <v>4204</v>
      </c>
      <c r="D4462" s="228" t="s">
        <v>4134</v>
      </c>
      <c r="E4462" s="228" t="s">
        <v>3980</v>
      </c>
      <c r="F4462" s="228" t="s">
        <v>8</v>
      </c>
      <c r="G4462" s="228" t="s">
        <v>128</v>
      </c>
      <c r="H4462" s="228">
        <v>0</v>
      </c>
      <c r="I4462" s="228">
        <v>0</v>
      </c>
      <c r="J4462" s="228">
        <v>0</v>
      </c>
      <c r="K4462" s="228">
        <v>0</v>
      </c>
      <c r="L4462" s="231">
        <v>0</v>
      </c>
      <c r="N4462" s="119" t="str">
        <f t="shared" si="210"/>
        <v>845082-LUSH-S</v>
      </c>
      <c r="O4462" s="122" t="str">
        <f>IF(B4462="NET","",IF(B4462="","",IFERROR(VLOOKUP(N4462,EAN!$A:$B,2,FALSE),"MANGLER - MÅ OPPDATERE EAN-FANEN")))</f>
        <v>MANGLER - MÅ OPPDATERE EAN-FANEN</v>
      </c>
      <c r="P4462" s="119">
        <f t="shared" si="211"/>
        <v>0</v>
      </c>
      <c r="Q4462" s="119">
        <f t="shared" si="212"/>
        <v>0</v>
      </c>
    </row>
    <row r="4463" spans="1:17" x14ac:dyDescent="0.2">
      <c r="A4463" s="228">
        <v>845082</v>
      </c>
      <c r="B4463" s="228" t="s">
        <v>3040</v>
      </c>
      <c r="C4463" s="228" t="s">
        <v>4204</v>
      </c>
      <c r="D4463" s="228" t="s">
        <v>4135</v>
      </c>
      <c r="E4463" s="228" t="s">
        <v>3980</v>
      </c>
      <c r="F4463" s="228" t="s">
        <v>7</v>
      </c>
      <c r="G4463" s="228" t="s">
        <v>128</v>
      </c>
      <c r="H4463" s="228">
        <v>0</v>
      </c>
      <c r="I4463" s="228">
        <v>0</v>
      </c>
      <c r="J4463" s="228">
        <v>0</v>
      </c>
      <c r="K4463" s="228">
        <v>0</v>
      </c>
      <c r="L4463" s="231">
        <v>0</v>
      </c>
      <c r="N4463" s="119" t="str">
        <f t="shared" si="210"/>
        <v>845082-LUSH-M</v>
      </c>
      <c r="O4463" s="122" t="str">
        <f>IF(B4463="NET","",IF(B4463="","",IFERROR(VLOOKUP(N4463,EAN!$A:$B,2,FALSE),"MANGLER - MÅ OPPDATERE EAN-FANEN")))</f>
        <v>MANGLER - MÅ OPPDATERE EAN-FANEN</v>
      </c>
      <c r="P4463" s="119">
        <f t="shared" si="211"/>
        <v>0</v>
      </c>
      <c r="Q4463" s="119">
        <f t="shared" si="212"/>
        <v>0</v>
      </c>
    </row>
    <row r="4464" spans="1:17" x14ac:dyDescent="0.2">
      <c r="A4464" s="228">
        <v>845082</v>
      </c>
      <c r="B4464" s="228" t="s">
        <v>3040</v>
      </c>
      <c r="C4464" s="228" t="s">
        <v>4204</v>
      </c>
      <c r="D4464" s="228" t="s">
        <v>4136</v>
      </c>
      <c r="E4464" s="228" t="s">
        <v>3980</v>
      </c>
      <c r="F4464" s="228" t="s">
        <v>67</v>
      </c>
      <c r="G4464" s="228" t="s">
        <v>128</v>
      </c>
      <c r="H4464" s="228">
        <v>0</v>
      </c>
      <c r="I4464" s="228">
        <v>0</v>
      </c>
      <c r="J4464" s="228">
        <v>0</v>
      </c>
      <c r="K4464" s="228">
        <v>0</v>
      </c>
      <c r="L4464" s="231">
        <v>0</v>
      </c>
      <c r="N4464" s="119" t="str">
        <f t="shared" si="210"/>
        <v>845082-LUSH-L</v>
      </c>
      <c r="O4464" s="122" t="str">
        <f>IF(B4464="NET","",IF(B4464="","",IFERROR(VLOOKUP(N4464,EAN!$A:$B,2,FALSE),"MANGLER - MÅ OPPDATERE EAN-FANEN")))</f>
        <v>MANGLER - MÅ OPPDATERE EAN-FANEN</v>
      </c>
      <c r="P4464" s="119">
        <f t="shared" si="211"/>
        <v>0</v>
      </c>
      <c r="Q4464" s="119">
        <f t="shared" si="212"/>
        <v>0</v>
      </c>
    </row>
    <row r="4465" spans="1:17" x14ac:dyDescent="0.2">
      <c r="A4465" s="228">
        <v>845082</v>
      </c>
      <c r="B4465" s="228" t="s">
        <v>3040</v>
      </c>
      <c r="C4465" s="228" t="s">
        <v>4204</v>
      </c>
      <c r="D4465" s="228" t="s">
        <v>969</v>
      </c>
      <c r="E4465" s="228" t="s">
        <v>2097</v>
      </c>
      <c r="F4465" s="228" t="s">
        <v>8</v>
      </c>
      <c r="G4465" s="228" t="s">
        <v>128</v>
      </c>
      <c r="H4465" s="228">
        <v>113</v>
      </c>
      <c r="I4465" s="228">
        <v>113</v>
      </c>
      <c r="J4465" s="228">
        <v>113</v>
      </c>
      <c r="K4465" s="228">
        <v>113</v>
      </c>
      <c r="L4465" s="231">
        <v>199</v>
      </c>
      <c r="N4465" s="119" t="str">
        <f t="shared" si="210"/>
        <v>845082-MBL20-S</v>
      </c>
      <c r="O4465" s="122">
        <f>IF(B4465="NET","",IF(B4465="","",IFERROR(VLOOKUP(N4465,EAN!$A:$B,2,FALSE),"MANGLER - MÅ OPPDATERE EAN-FANEN")))</f>
        <v>7048652555526</v>
      </c>
      <c r="P4465" s="119">
        <f t="shared" si="211"/>
        <v>113</v>
      </c>
      <c r="Q4465" s="119">
        <f t="shared" si="212"/>
        <v>199</v>
      </c>
    </row>
    <row r="4466" spans="1:17" x14ac:dyDescent="0.2">
      <c r="A4466" s="228">
        <v>845082</v>
      </c>
      <c r="B4466" s="228" t="s">
        <v>3040</v>
      </c>
      <c r="C4466" s="228" t="s">
        <v>4204</v>
      </c>
      <c r="D4466" s="228" t="s">
        <v>970</v>
      </c>
      <c r="E4466" s="228" t="s">
        <v>2097</v>
      </c>
      <c r="F4466" s="228" t="s">
        <v>7</v>
      </c>
      <c r="G4466" s="228" t="s">
        <v>128</v>
      </c>
      <c r="H4466" s="228">
        <v>593</v>
      </c>
      <c r="I4466" s="228">
        <v>593</v>
      </c>
      <c r="J4466" s="228">
        <v>593</v>
      </c>
      <c r="K4466" s="228">
        <v>593</v>
      </c>
      <c r="L4466" s="231">
        <v>911</v>
      </c>
      <c r="N4466" s="119" t="str">
        <f t="shared" si="210"/>
        <v>845082-MBL20-M</v>
      </c>
      <c r="O4466" s="122">
        <f>IF(B4466="NET","",IF(B4466="","",IFERROR(VLOOKUP(N4466,EAN!$A:$B,2,FALSE),"MANGLER - MÅ OPPDATERE EAN-FANEN")))</f>
        <v>7048652555519</v>
      </c>
      <c r="P4466" s="119">
        <f t="shared" si="211"/>
        <v>593</v>
      </c>
      <c r="Q4466" s="119">
        <f t="shared" si="212"/>
        <v>911</v>
      </c>
    </row>
    <row r="4467" spans="1:17" x14ac:dyDescent="0.2">
      <c r="A4467" s="228">
        <v>845082</v>
      </c>
      <c r="B4467" s="228" t="s">
        <v>3040</v>
      </c>
      <c r="C4467" s="228" t="s">
        <v>4204</v>
      </c>
      <c r="D4467" s="228" t="s">
        <v>971</v>
      </c>
      <c r="E4467" s="228" t="s">
        <v>2097</v>
      </c>
      <c r="F4467" s="228" t="s">
        <v>67</v>
      </c>
      <c r="G4467" s="228" t="s">
        <v>128</v>
      </c>
      <c r="H4467" s="228">
        <v>304</v>
      </c>
      <c r="I4467" s="228">
        <v>304</v>
      </c>
      <c r="J4467" s="228">
        <v>304</v>
      </c>
      <c r="K4467" s="228">
        <v>304</v>
      </c>
      <c r="L4467" s="231">
        <v>422</v>
      </c>
      <c r="N4467" s="119" t="str">
        <f t="shared" si="210"/>
        <v>845082-MBL20-L</v>
      </c>
      <c r="O4467" s="122">
        <f>IF(B4467="NET","",IF(B4467="","",IFERROR(VLOOKUP(N4467,EAN!$A:$B,2,FALSE),"MANGLER - MÅ OPPDATERE EAN-FANEN")))</f>
        <v>7048652555502</v>
      </c>
      <c r="P4467" s="119">
        <f t="shared" si="211"/>
        <v>304</v>
      </c>
      <c r="Q4467" s="119">
        <f t="shared" si="212"/>
        <v>422</v>
      </c>
    </row>
    <row r="4468" spans="1:17" x14ac:dyDescent="0.2">
      <c r="A4468" s="228">
        <v>845082</v>
      </c>
      <c r="B4468" s="228" t="s">
        <v>3040</v>
      </c>
      <c r="C4468" s="228" t="s">
        <v>4204</v>
      </c>
      <c r="D4468" s="228" t="s">
        <v>957</v>
      </c>
      <c r="E4468" s="228" t="s">
        <v>2097</v>
      </c>
      <c r="F4468" s="228" t="s">
        <v>8</v>
      </c>
      <c r="G4468" s="228" t="s">
        <v>504</v>
      </c>
      <c r="H4468" s="228">
        <v>0</v>
      </c>
      <c r="I4468" s="228">
        <v>0</v>
      </c>
      <c r="J4468" s="228">
        <v>0</v>
      </c>
      <c r="K4468" s="228">
        <v>0</v>
      </c>
      <c r="L4468" s="231">
        <v>0</v>
      </c>
      <c r="N4468" s="119" t="str">
        <f t="shared" si="210"/>
        <v>845082-MBLCK-S</v>
      </c>
      <c r="O4468" s="122">
        <f>IF(B4468="NET","",IF(B4468="","",IFERROR(VLOOKUP(N4468,EAN!$A:$B,2,FALSE),"MANGLER - MÅ OPPDATERE EAN-FANEN")))</f>
        <v>7048652274380</v>
      </c>
      <c r="P4468" s="119">
        <f t="shared" si="211"/>
        <v>0</v>
      </c>
      <c r="Q4468" s="119">
        <f t="shared" si="212"/>
        <v>0</v>
      </c>
    </row>
    <row r="4469" spans="1:17" x14ac:dyDescent="0.2">
      <c r="A4469" s="228">
        <v>845082</v>
      </c>
      <c r="B4469" s="228" t="s">
        <v>3040</v>
      </c>
      <c r="C4469" s="228" t="s">
        <v>4204</v>
      </c>
      <c r="D4469" s="228" t="s">
        <v>783</v>
      </c>
      <c r="E4469" s="228" t="s">
        <v>2097</v>
      </c>
      <c r="F4469" s="228" t="s">
        <v>7</v>
      </c>
      <c r="G4469" s="228" t="s">
        <v>504</v>
      </c>
      <c r="H4469" s="228">
        <v>0</v>
      </c>
      <c r="I4469" s="228">
        <v>0</v>
      </c>
      <c r="J4469" s="228">
        <v>0</v>
      </c>
      <c r="K4469" s="228">
        <v>0</v>
      </c>
      <c r="L4469" s="231">
        <v>0</v>
      </c>
      <c r="N4469" s="119" t="str">
        <f t="shared" si="210"/>
        <v>845082-MBLCK-M</v>
      </c>
      <c r="O4469" s="122">
        <f>IF(B4469="NET","",IF(B4469="","",IFERROR(VLOOKUP(N4469,EAN!$A:$B,2,FALSE),"MANGLER - MÅ OPPDATERE EAN-FANEN")))</f>
        <v>7048652274373</v>
      </c>
      <c r="P4469" s="119">
        <f t="shared" si="211"/>
        <v>0</v>
      </c>
      <c r="Q4469" s="119">
        <f t="shared" si="212"/>
        <v>0</v>
      </c>
    </row>
    <row r="4470" spans="1:17" x14ac:dyDescent="0.2">
      <c r="A4470" s="228">
        <v>845082</v>
      </c>
      <c r="B4470" s="228" t="s">
        <v>3040</v>
      </c>
      <c r="C4470" s="228" t="s">
        <v>4204</v>
      </c>
      <c r="D4470" s="228" t="s">
        <v>784</v>
      </c>
      <c r="E4470" s="228" t="s">
        <v>2097</v>
      </c>
      <c r="F4470" s="228" t="s">
        <v>67</v>
      </c>
      <c r="G4470" s="228" t="s">
        <v>504</v>
      </c>
      <c r="H4470" s="228">
        <v>0</v>
      </c>
      <c r="I4470" s="228">
        <v>0</v>
      </c>
      <c r="J4470" s="228">
        <v>0</v>
      </c>
      <c r="K4470" s="228">
        <v>0</v>
      </c>
      <c r="L4470" s="231">
        <v>0</v>
      </c>
      <c r="N4470" s="119" t="str">
        <f t="shared" si="210"/>
        <v>845082-MBLCK-L</v>
      </c>
      <c r="O4470" s="122">
        <f>IF(B4470="NET","",IF(B4470="","",IFERROR(VLOOKUP(N4470,EAN!$A:$B,2,FALSE),"MANGLER - MÅ OPPDATERE EAN-FANEN")))</f>
        <v>7048652274366</v>
      </c>
      <c r="P4470" s="119">
        <f t="shared" si="211"/>
        <v>0</v>
      </c>
      <c r="Q4470" s="119">
        <f t="shared" si="212"/>
        <v>0</v>
      </c>
    </row>
    <row r="4471" spans="1:17" x14ac:dyDescent="0.2">
      <c r="A4471" s="228">
        <v>845082</v>
      </c>
      <c r="B4471" s="228" t="s">
        <v>3040</v>
      </c>
      <c r="C4471" s="228" t="s">
        <v>4204</v>
      </c>
      <c r="D4471" s="228" t="s">
        <v>958</v>
      </c>
      <c r="E4471" s="228" t="s">
        <v>634</v>
      </c>
      <c r="F4471" s="228" t="s">
        <v>8</v>
      </c>
      <c r="G4471" s="228" t="s">
        <v>504</v>
      </c>
      <c r="H4471" s="228">
        <v>11</v>
      </c>
      <c r="I4471" s="228">
        <v>11</v>
      </c>
      <c r="J4471" s="228">
        <v>11</v>
      </c>
      <c r="K4471" s="228">
        <v>11</v>
      </c>
      <c r="L4471" s="231">
        <v>11</v>
      </c>
      <c r="N4471" s="119" t="str">
        <f t="shared" si="210"/>
        <v>845082-MCHOR-S</v>
      </c>
      <c r="O4471" s="122">
        <f>IF(B4471="NET","",IF(B4471="","",IFERROR(VLOOKUP(N4471,EAN!$A:$B,2,FALSE),"MANGLER - MÅ OPPDATERE EAN-FANEN")))</f>
        <v>7048652660947</v>
      </c>
      <c r="P4471" s="119">
        <f t="shared" si="211"/>
        <v>11</v>
      </c>
      <c r="Q4471" s="119">
        <f t="shared" si="212"/>
        <v>11</v>
      </c>
    </row>
    <row r="4472" spans="1:17" x14ac:dyDescent="0.2">
      <c r="A4472" s="228">
        <v>845082</v>
      </c>
      <c r="B4472" s="228" t="s">
        <v>3040</v>
      </c>
      <c r="C4472" s="228" t="s">
        <v>4204</v>
      </c>
      <c r="D4472" s="228" t="s">
        <v>787</v>
      </c>
      <c r="E4472" s="228" t="s">
        <v>634</v>
      </c>
      <c r="F4472" s="228" t="s">
        <v>7</v>
      </c>
      <c r="G4472" s="228" t="s">
        <v>504</v>
      </c>
      <c r="H4472" s="228">
        <v>0</v>
      </c>
      <c r="I4472" s="228">
        <v>0</v>
      </c>
      <c r="J4472" s="228">
        <v>0</v>
      </c>
      <c r="K4472" s="228">
        <v>0</v>
      </c>
      <c r="L4472" s="231">
        <v>0</v>
      </c>
      <c r="N4472" s="119" t="str">
        <f t="shared" si="210"/>
        <v>845082-MCHOR-M</v>
      </c>
      <c r="O4472" s="122">
        <f>IF(B4472="NET","",IF(B4472="","",IFERROR(VLOOKUP(N4472,EAN!$A:$B,2,FALSE),"MANGLER - MÅ OPPDATERE EAN-FANEN")))</f>
        <v>7048652660930</v>
      </c>
      <c r="P4472" s="119">
        <f t="shared" si="211"/>
        <v>0</v>
      </c>
      <c r="Q4472" s="119">
        <f t="shared" si="212"/>
        <v>0</v>
      </c>
    </row>
    <row r="4473" spans="1:17" x14ac:dyDescent="0.2">
      <c r="A4473" s="228">
        <v>845082</v>
      </c>
      <c r="B4473" s="228" t="s">
        <v>3040</v>
      </c>
      <c r="C4473" s="228" t="s">
        <v>4204</v>
      </c>
      <c r="D4473" s="228" t="s">
        <v>788</v>
      </c>
      <c r="E4473" s="228" t="s">
        <v>634</v>
      </c>
      <c r="F4473" s="228" t="s">
        <v>67</v>
      </c>
      <c r="G4473" s="228" t="s">
        <v>504</v>
      </c>
      <c r="H4473" s="228">
        <v>0</v>
      </c>
      <c r="I4473" s="228">
        <v>0</v>
      </c>
      <c r="J4473" s="228">
        <v>0</v>
      </c>
      <c r="K4473" s="228">
        <v>0</v>
      </c>
      <c r="L4473" s="231">
        <v>0</v>
      </c>
      <c r="N4473" s="119" t="str">
        <f t="shared" ref="N4473:N4536" si="213">CONCATENATE(A4473,"-",D4473)</f>
        <v>845082-MCHOR-L</v>
      </c>
      <c r="O4473" s="122">
        <f>IF(B4473="NET","",IF(B4473="","",IFERROR(VLOOKUP(N4473,EAN!$A:$B,2,FALSE),"MANGLER - MÅ OPPDATERE EAN-FANEN")))</f>
        <v>7048652660923</v>
      </c>
      <c r="P4473" s="119">
        <f t="shared" ref="P4473:P4536" si="214">H4473</f>
        <v>0</v>
      </c>
      <c r="Q4473" s="119">
        <f t="shared" ref="Q4473:Q4536" si="215">L4473</f>
        <v>0</v>
      </c>
    </row>
    <row r="4474" spans="1:17" x14ac:dyDescent="0.2">
      <c r="A4474" s="228">
        <v>845082</v>
      </c>
      <c r="B4474" s="228" t="s">
        <v>3040</v>
      </c>
      <c r="C4474" s="228" t="s">
        <v>4204</v>
      </c>
      <c r="D4474" s="228" t="s">
        <v>972</v>
      </c>
      <c r="E4474" s="228" t="s">
        <v>523</v>
      </c>
      <c r="F4474" s="228" t="s">
        <v>8</v>
      </c>
      <c r="G4474" s="228" t="s">
        <v>504</v>
      </c>
      <c r="H4474" s="228">
        <v>3</v>
      </c>
      <c r="I4474" s="228">
        <v>3</v>
      </c>
      <c r="J4474" s="228">
        <v>3</v>
      </c>
      <c r="K4474" s="228">
        <v>3</v>
      </c>
      <c r="L4474" s="231">
        <v>3</v>
      </c>
      <c r="N4474" s="119" t="str">
        <f t="shared" si="213"/>
        <v>845082-MEAME-S</v>
      </c>
      <c r="O4474" s="122">
        <f>IF(B4474="NET","",IF(B4474="","",IFERROR(VLOOKUP(N4474,EAN!$A:$B,2,FALSE),"MANGLER - MÅ OPPDATERE EAN-FANEN")))</f>
        <v>7048652660978</v>
      </c>
      <c r="P4474" s="119">
        <f t="shared" si="214"/>
        <v>3</v>
      </c>
      <c r="Q4474" s="119">
        <f t="shared" si="215"/>
        <v>3</v>
      </c>
    </row>
    <row r="4475" spans="1:17" x14ac:dyDescent="0.2">
      <c r="A4475" s="228">
        <v>845082</v>
      </c>
      <c r="B4475" s="228" t="s">
        <v>3040</v>
      </c>
      <c r="C4475" s="228" t="s">
        <v>4204</v>
      </c>
      <c r="D4475" s="228" t="s">
        <v>973</v>
      </c>
      <c r="E4475" s="228" t="s">
        <v>523</v>
      </c>
      <c r="F4475" s="228" t="s">
        <v>7</v>
      </c>
      <c r="G4475" s="228" t="s">
        <v>504</v>
      </c>
      <c r="H4475" s="228">
        <v>0</v>
      </c>
      <c r="I4475" s="228">
        <v>0</v>
      </c>
      <c r="J4475" s="228">
        <v>0</v>
      </c>
      <c r="K4475" s="228">
        <v>0</v>
      </c>
      <c r="L4475" s="231">
        <v>0</v>
      </c>
      <c r="N4475" s="119" t="str">
        <f t="shared" si="213"/>
        <v>845082-MEAME-M</v>
      </c>
      <c r="O4475" s="122">
        <f>IF(B4475="NET","",IF(B4475="","",IFERROR(VLOOKUP(N4475,EAN!$A:$B,2,FALSE),"MANGLER - MÅ OPPDATERE EAN-FANEN")))</f>
        <v>7048652660961</v>
      </c>
      <c r="P4475" s="119">
        <f t="shared" si="214"/>
        <v>0</v>
      </c>
      <c r="Q4475" s="119">
        <f t="shared" si="215"/>
        <v>0</v>
      </c>
    </row>
    <row r="4476" spans="1:17" x14ac:dyDescent="0.2">
      <c r="A4476" s="228">
        <v>845082</v>
      </c>
      <c r="B4476" s="228" t="s">
        <v>3040</v>
      </c>
      <c r="C4476" s="228" t="s">
        <v>4204</v>
      </c>
      <c r="D4476" s="228" t="s">
        <v>974</v>
      </c>
      <c r="E4476" s="228" t="s">
        <v>523</v>
      </c>
      <c r="F4476" s="228" t="s">
        <v>67</v>
      </c>
      <c r="G4476" s="228" t="s">
        <v>504</v>
      </c>
      <c r="H4476" s="228">
        <v>0</v>
      </c>
      <c r="I4476" s="228">
        <v>0</v>
      </c>
      <c r="J4476" s="228">
        <v>0</v>
      </c>
      <c r="K4476" s="228">
        <v>0</v>
      </c>
      <c r="L4476" s="231">
        <v>0</v>
      </c>
      <c r="N4476" s="119" t="str">
        <f t="shared" si="213"/>
        <v>845082-MEAME-L</v>
      </c>
      <c r="O4476" s="122">
        <f>IF(B4476="NET","",IF(B4476="","",IFERROR(VLOOKUP(N4476,EAN!$A:$B,2,FALSE),"MANGLER - MÅ OPPDATERE EAN-FANEN")))</f>
        <v>7048652660954</v>
      </c>
      <c r="P4476" s="119">
        <f t="shared" si="214"/>
        <v>0</v>
      </c>
      <c r="Q4476" s="119">
        <f t="shared" si="215"/>
        <v>0</v>
      </c>
    </row>
    <row r="4477" spans="1:17" x14ac:dyDescent="0.2">
      <c r="A4477" s="228">
        <v>845082</v>
      </c>
      <c r="B4477" s="228" t="s">
        <v>3040</v>
      </c>
      <c r="C4477" s="228" t="s">
        <v>4204</v>
      </c>
      <c r="D4477" s="228" t="s">
        <v>959</v>
      </c>
      <c r="E4477" s="228" t="s">
        <v>89</v>
      </c>
      <c r="F4477" s="228" t="s">
        <v>8</v>
      </c>
      <c r="G4477" s="228" t="s">
        <v>504</v>
      </c>
      <c r="H4477" s="228">
        <v>0</v>
      </c>
      <c r="I4477" s="228">
        <v>0</v>
      </c>
      <c r="J4477" s="228">
        <v>0</v>
      </c>
      <c r="K4477" s="228">
        <v>0</v>
      </c>
      <c r="L4477" s="231">
        <v>0</v>
      </c>
      <c r="N4477" s="119" t="str">
        <f t="shared" si="213"/>
        <v>845082-MNAVY-S</v>
      </c>
      <c r="O4477" s="122">
        <f>IF(B4477="NET","",IF(B4477="","",IFERROR(VLOOKUP(N4477,EAN!$A:$B,2,FALSE),"MANGLER - MÅ OPPDATERE EAN-FANEN")))</f>
        <v>7048652274410</v>
      </c>
      <c r="P4477" s="119">
        <f t="shared" si="214"/>
        <v>0</v>
      </c>
      <c r="Q4477" s="119">
        <f t="shared" si="215"/>
        <v>0</v>
      </c>
    </row>
    <row r="4478" spans="1:17" x14ac:dyDescent="0.2">
      <c r="A4478" s="228">
        <v>845082</v>
      </c>
      <c r="B4478" s="228" t="s">
        <v>3040</v>
      </c>
      <c r="C4478" s="228" t="s">
        <v>4204</v>
      </c>
      <c r="D4478" s="228" t="s">
        <v>936</v>
      </c>
      <c r="E4478" s="228" t="s">
        <v>89</v>
      </c>
      <c r="F4478" s="228" t="s">
        <v>7</v>
      </c>
      <c r="G4478" s="228" t="s">
        <v>504</v>
      </c>
      <c r="H4478" s="228">
        <v>0</v>
      </c>
      <c r="I4478" s="228">
        <v>0</v>
      </c>
      <c r="J4478" s="228">
        <v>0</v>
      </c>
      <c r="K4478" s="228">
        <v>0</v>
      </c>
      <c r="L4478" s="231">
        <v>0</v>
      </c>
      <c r="N4478" s="119" t="str">
        <f t="shared" si="213"/>
        <v>845082-MNAVY-M</v>
      </c>
      <c r="O4478" s="122">
        <f>IF(B4478="NET","",IF(B4478="","",IFERROR(VLOOKUP(N4478,EAN!$A:$B,2,FALSE),"MANGLER - MÅ OPPDATERE EAN-FANEN")))</f>
        <v>7048652274403</v>
      </c>
      <c r="P4478" s="119">
        <f t="shared" si="214"/>
        <v>0</v>
      </c>
      <c r="Q4478" s="119">
        <f t="shared" si="215"/>
        <v>0</v>
      </c>
    </row>
    <row r="4479" spans="1:17" x14ac:dyDescent="0.2">
      <c r="A4479" s="228">
        <v>845082</v>
      </c>
      <c r="B4479" s="228" t="s">
        <v>3040</v>
      </c>
      <c r="C4479" s="228" t="s">
        <v>4204</v>
      </c>
      <c r="D4479" s="228" t="s">
        <v>937</v>
      </c>
      <c r="E4479" s="228" t="s">
        <v>89</v>
      </c>
      <c r="F4479" s="228" t="s">
        <v>67</v>
      </c>
      <c r="G4479" s="228" t="s">
        <v>504</v>
      </c>
      <c r="H4479" s="228">
        <v>0</v>
      </c>
      <c r="I4479" s="228">
        <v>0</v>
      </c>
      <c r="J4479" s="228">
        <v>0</v>
      </c>
      <c r="K4479" s="228">
        <v>0</v>
      </c>
      <c r="L4479" s="231">
        <v>0</v>
      </c>
      <c r="N4479" s="119" t="str">
        <f t="shared" si="213"/>
        <v>845082-MNAVY-L</v>
      </c>
      <c r="O4479" s="122">
        <f>IF(B4479="NET","",IF(B4479="","",IFERROR(VLOOKUP(N4479,EAN!$A:$B,2,FALSE),"MANGLER - MÅ OPPDATERE EAN-FANEN")))</f>
        <v>7048652274397</v>
      </c>
      <c r="P4479" s="119">
        <f t="shared" si="214"/>
        <v>0</v>
      </c>
      <c r="Q4479" s="119">
        <f t="shared" si="215"/>
        <v>0</v>
      </c>
    </row>
    <row r="4480" spans="1:17" x14ac:dyDescent="0.2">
      <c r="A4480" s="228">
        <v>845082</v>
      </c>
      <c r="B4480" s="228" t="s">
        <v>3040</v>
      </c>
      <c r="C4480" s="228" t="s">
        <v>4204</v>
      </c>
      <c r="D4480" s="228" t="s">
        <v>960</v>
      </c>
      <c r="E4480" s="228" t="s">
        <v>518</v>
      </c>
      <c r="F4480" s="228" t="s">
        <v>8</v>
      </c>
      <c r="G4480" s="228" t="s">
        <v>504</v>
      </c>
      <c r="H4480" s="228">
        <v>0</v>
      </c>
      <c r="I4480" s="228">
        <v>0</v>
      </c>
      <c r="J4480" s="228">
        <v>0</v>
      </c>
      <c r="K4480" s="228">
        <v>0</v>
      </c>
      <c r="L4480" s="231">
        <v>0</v>
      </c>
      <c r="N4480" s="119" t="str">
        <f t="shared" si="213"/>
        <v>845082-MNGRY-S</v>
      </c>
      <c r="O4480" s="122">
        <f>IF(B4480="NET","",IF(B4480="","",IFERROR(VLOOKUP(N4480,EAN!$A:$B,2,FALSE),"MANGLER - MÅ OPPDATERE EAN-FANEN")))</f>
        <v>7048652661005</v>
      </c>
      <c r="P4480" s="119">
        <f t="shared" si="214"/>
        <v>0</v>
      </c>
      <c r="Q4480" s="119">
        <f t="shared" si="215"/>
        <v>0</v>
      </c>
    </row>
    <row r="4481" spans="1:17" x14ac:dyDescent="0.2">
      <c r="A4481" s="228">
        <v>845082</v>
      </c>
      <c r="B4481" s="228" t="s">
        <v>3040</v>
      </c>
      <c r="C4481" s="228" t="s">
        <v>4204</v>
      </c>
      <c r="D4481" s="228" t="s">
        <v>795</v>
      </c>
      <c r="E4481" s="228" t="s">
        <v>518</v>
      </c>
      <c r="F4481" s="228" t="s">
        <v>7</v>
      </c>
      <c r="G4481" s="228" t="s">
        <v>504</v>
      </c>
      <c r="H4481" s="228">
        <v>0</v>
      </c>
      <c r="I4481" s="228">
        <v>0</v>
      </c>
      <c r="J4481" s="228">
        <v>0</v>
      </c>
      <c r="K4481" s="228">
        <v>0</v>
      </c>
      <c r="L4481" s="231">
        <v>0</v>
      </c>
      <c r="N4481" s="119" t="str">
        <f t="shared" si="213"/>
        <v>845082-MNGRY-M</v>
      </c>
      <c r="O4481" s="122">
        <f>IF(B4481="NET","",IF(B4481="","",IFERROR(VLOOKUP(N4481,EAN!$A:$B,2,FALSE),"MANGLER - MÅ OPPDATERE EAN-FANEN")))</f>
        <v>7048652660992</v>
      </c>
      <c r="P4481" s="119">
        <f t="shared" si="214"/>
        <v>0</v>
      </c>
      <c r="Q4481" s="119">
        <f t="shared" si="215"/>
        <v>0</v>
      </c>
    </row>
    <row r="4482" spans="1:17" x14ac:dyDescent="0.2">
      <c r="A4482" s="228">
        <v>845082</v>
      </c>
      <c r="B4482" s="228" t="s">
        <v>3040</v>
      </c>
      <c r="C4482" s="228" t="s">
        <v>4204</v>
      </c>
      <c r="D4482" s="228" t="s">
        <v>796</v>
      </c>
      <c r="E4482" s="228" t="s">
        <v>518</v>
      </c>
      <c r="F4482" s="228" t="s">
        <v>67</v>
      </c>
      <c r="G4482" s="228" t="s">
        <v>504</v>
      </c>
      <c r="H4482" s="228">
        <v>0</v>
      </c>
      <c r="I4482" s="228">
        <v>0</v>
      </c>
      <c r="J4482" s="228">
        <v>0</v>
      </c>
      <c r="K4482" s="228">
        <v>0</v>
      </c>
      <c r="L4482" s="231">
        <v>0</v>
      </c>
      <c r="N4482" s="119" t="str">
        <f t="shared" si="213"/>
        <v>845082-MNGRY-L</v>
      </c>
      <c r="O4482" s="122">
        <f>IF(B4482="NET","",IF(B4482="","",IFERROR(VLOOKUP(N4482,EAN!$A:$B,2,FALSE),"MANGLER - MÅ OPPDATERE EAN-FANEN")))</f>
        <v>7048652660985</v>
      </c>
      <c r="P4482" s="119">
        <f t="shared" si="214"/>
        <v>0</v>
      </c>
      <c r="Q4482" s="119">
        <f t="shared" si="215"/>
        <v>0</v>
      </c>
    </row>
    <row r="4483" spans="1:17" x14ac:dyDescent="0.2">
      <c r="A4483" s="228">
        <v>845082</v>
      </c>
      <c r="B4483" s="228" t="s">
        <v>3040</v>
      </c>
      <c r="C4483" s="228" t="s">
        <v>4204</v>
      </c>
      <c r="D4483" s="228" t="s">
        <v>961</v>
      </c>
      <c r="E4483" s="228" t="s">
        <v>2101</v>
      </c>
      <c r="F4483" s="228" t="s">
        <v>8</v>
      </c>
      <c r="G4483" s="228" t="s">
        <v>504</v>
      </c>
      <c r="H4483" s="228">
        <v>0</v>
      </c>
      <c r="I4483" s="228">
        <v>0</v>
      </c>
      <c r="J4483" s="228">
        <v>0</v>
      </c>
      <c r="K4483" s="228">
        <v>0</v>
      </c>
      <c r="L4483" s="231">
        <v>0</v>
      </c>
      <c r="N4483" s="119" t="str">
        <f t="shared" si="213"/>
        <v>845082-MOEDB-S</v>
      </c>
      <c r="O4483" s="122">
        <f>IF(B4483="NET","",IF(B4483="","",IFERROR(VLOOKUP(N4483,EAN!$A:$B,2,FALSE),"MANGLER - MÅ OPPDATERE EAN-FANEN")))</f>
        <v>7048652274441</v>
      </c>
      <c r="P4483" s="119">
        <f t="shared" si="214"/>
        <v>0</v>
      </c>
      <c r="Q4483" s="119">
        <f t="shared" si="215"/>
        <v>0</v>
      </c>
    </row>
    <row r="4484" spans="1:17" x14ac:dyDescent="0.2">
      <c r="A4484" s="228">
        <v>845082</v>
      </c>
      <c r="B4484" s="228" t="s">
        <v>3040</v>
      </c>
      <c r="C4484" s="228" t="s">
        <v>4204</v>
      </c>
      <c r="D4484" s="228" t="s">
        <v>797</v>
      </c>
      <c r="E4484" s="228" t="s">
        <v>2101</v>
      </c>
      <c r="F4484" s="228" t="s">
        <v>7</v>
      </c>
      <c r="G4484" s="228" t="s">
        <v>504</v>
      </c>
      <c r="H4484" s="228">
        <v>0</v>
      </c>
      <c r="I4484" s="228">
        <v>0</v>
      </c>
      <c r="J4484" s="228">
        <v>0</v>
      </c>
      <c r="K4484" s="228">
        <v>0</v>
      </c>
      <c r="L4484" s="231">
        <v>0</v>
      </c>
      <c r="N4484" s="119" t="str">
        <f t="shared" si="213"/>
        <v>845082-MOEDB-M</v>
      </c>
      <c r="O4484" s="122">
        <f>IF(B4484="NET","",IF(B4484="","",IFERROR(VLOOKUP(N4484,EAN!$A:$B,2,FALSE),"MANGLER - MÅ OPPDATERE EAN-FANEN")))</f>
        <v>7048652274434</v>
      </c>
      <c r="P4484" s="119">
        <f t="shared" si="214"/>
        <v>0</v>
      </c>
      <c r="Q4484" s="119">
        <f t="shared" si="215"/>
        <v>0</v>
      </c>
    </row>
    <row r="4485" spans="1:17" x14ac:dyDescent="0.2">
      <c r="A4485" s="228">
        <v>845082</v>
      </c>
      <c r="B4485" s="228" t="s">
        <v>3040</v>
      </c>
      <c r="C4485" s="228" t="s">
        <v>4204</v>
      </c>
      <c r="D4485" s="228" t="s">
        <v>798</v>
      </c>
      <c r="E4485" s="228" t="s">
        <v>2101</v>
      </c>
      <c r="F4485" s="228" t="s">
        <v>67</v>
      </c>
      <c r="G4485" s="228" t="s">
        <v>504</v>
      </c>
      <c r="H4485" s="228">
        <v>0</v>
      </c>
      <c r="I4485" s="228">
        <v>0</v>
      </c>
      <c r="J4485" s="228">
        <v>0</v>
      </c>
      <c r="K4485" s="228">
        <v>0</v>
      </c>
      <c r="L4485" s="231">
        <v>0</v>
      </c>
      <c r="N4485" s="119" t="str">
        <f t="shared" si="213"/>
        <v>845082-MOEDB-L</v>
      </c>
      <c r="O4485" s="122">
        <f>IF(B4485="NET","",IF(B4485="","",IFERROR(VLOOKUP(N4485,EAN!$A:$B,2,FALSE),"MANGLER - MÅ OPPDATERE EAN-FANEN")))</f>
        <v>7048652274427</v>
      </c>
      <c r="P4485" s="119">
        <f t="shared" si="214"/>
        <v>0</v>
      </c>
      <c r="Q4485" s="119">
        <f t="shared" si="215"/>
        <v>0</v>
      </c>
    </row>
    <row r="4486" spans="1:17" x14ac:dyDescent="0.2">
      <c r="A4486" s="228">
        <v>845082</v>
      </c>
      <c r="B4486" s="228" t="s">
        <v>3040</v>
      </c>
      <c r="C4486" s="228" t="s">
        <v>4204</v>
      </c>
      <c r="D4486" s="228" t="s">
        <v>962</v>
      </c>
      <c r="E4486" s="228" t="s">
        <v>2119</v>
      </c>
      <c r="F4486" s="228" t="s">
        <v>8</v>
      </c>
      <c r="G4486" s="228" t="s">
        <v>504</v>
      </c>
      <c r="H4486" s="228">
        <v>0</v>
      </c>
      <c r="I4486" s="228">
        <v>0</v>
      </c>
      <c r="J4486" s="228">
        <v>0</v>
      </c>
      <c r="K4486" s="228">
        <v>0</v>
      </c>
      <c r="L4486" s="231">
        <v>0</v>
      </c>
      <c r="N4486" s="119" t="str">
        <f t="shared" si="213"/>
        <v>845082-MOWHT-S</v>
      </c>
      <c r="O4486" s="122">
        <f>IF(B4486="NET","",IF(B4486="","",IFERROR(VLOOKUP(N4486,EAN!$A:$B,2,FALSE),"MANGLER - MÅ OPPDATERE EAN-FANEN")))</f>
        <v>7048652274472</v>
      </c>
      <c r="P4486" s="119">
        <f t="shared" si="214"/>
        <v>0</v>
      </c>
      <c r="Q4486" s="119">
        <f t="shared" si="215"/>
        <v>0</v>
      </c>
    </row>
    <row r="4487" spans="1:17" x14ac:dyDescent="0.2">
      <c r="A4487" s="228">
        <v>845082</v>
      </c>
      <c r="B4487" s="228" t="s">
        <v>3040</v>
      </c>
      <c r="C4487" s="228" t="s">
        <v>4204</v>
      </c>
      <c r="D4487" s="228" t="s">
        <v>799</v>
      </c>
      <c r="E4487" s="228" t="s">
        <v>2119</v>
      </c>
      <c r="F4487" s="228" t="s">
        <v>7</v>
      </c>
      <c r="G4487" s="228" t="s">
        <v>504</v>
      </c>
      <c r="H4487" s="228">
        <v>0</v>
      </c>
      <c r="I4487" s="228">
        <v>0</v>
      </c>
      <c r="J4487" s="228">
        <v>0</v>
      </c>
      <c r="K4487" s="228">
        <v>0</v>
      </c>
      <c r="L4487" s="231">
        <v>0</v>
      </c>
      <c r="N4487" s="119" t="str">
        <f t="shared" si="213"/>
        <v>845082-MOWHT-M</v>
      </c>
      <c r="O4487" s="122">
        <f>IF(B4487="NET","",IF(B4487="","",IFERROR(VLOOKUP(N4487,EAN!$A:$B,2,FALSE),"MANGLER - MÅ OPPDATERE EAN-FANEN")))</f>
        <v>7048652274465</v>
      </c>
      <c r="P4487" s="119">
        <f t="shared" si="214"/>
        <v>0</v>
      </c>
      <c r="Q4487" s="119">
        <f t="shared" si="215"/>
        <v>0</v>
      </c>
    </row>
    <row r="4488" spans="1:17" x14ac:dyDescent="0.2">
      <c r="A4488" s="228">
        <v>845082</v>
      </c>
      <c r="B4488" s="228" t="s">
        <v>3040</v>
      </c>
      <c r="C4488" s="228" t="s">
        <v>4204</v>
      </c>
      <c r="D4488" s="228" t="s">
        <v>800</v>
      </c>
      <c r="E4488" s="228" t="s">
        <v>2119</v>
      </c>
      <c r="F4488" s="228" t="s">
        <v>67</v>
      </c>
      <c r="G4488" s="228" t="s">
        <v>504</v>
      </c>
      <c r="H4488" s="228">
        <v>0</v>
      </c>
      <c r="I4488" s="228">
        <v>0</v>
      </c>
      <c r="J4488" s="228">
        <v>0</v>
      </c>
      <c r="K4488" s="228">
        <v>0</v>
      </c>
      <c r="L4488" s="231">
        <v>0</v>
      </c>
      <c r="N4488" s="119" t="str">
        <f t="shared" si="213"/>
        <v>845082-MOWHT-L</v>
      </c>
      <c r="O4488" s="122">
        <f>IF(B4488="NET","",IF(B4488="","",IFERROR(VLOOKUP(N4488,EAN!$A:$B,2,FALSE),"MANGLER - MÅ OPPDATERE EAN-FANEN")))</f>
        <v>7048652274458</v>
      </c>
      <c r="P4488" s="119">
        <f t="shared" si="214"/>
        <v>0</v>
      </c>
      <c r="Q4488" s="119">
        <f t="shared" si="215"/>
        <v>0</v>
      </c>
    </row>
    <row r="4489" spans="1:17" x14ac:dyDescent="0.2">
      <c r="A4489" s="228">
        <v>845082</v>
      </c>
      <c r="B4489" s="228" t="s">
        <v>3040</v>
      </c>
      <c r="C4489" s="228" t="s">
        <v>4204</v>
      </c>
      <c r="D4489" s="228" t="s">
        <v>963</v>
      </c>
      <c r="E4489" s="228" t="s">
        <v>197</v>
      </c>
      <c r="F4489" s="228" t="s">
        <v>8</v>
      </c>
      <c r="G4489" s="228" t="s">
        <v>504</v>
      </c>
      <c r="H4489" s="228">
        <v>0</v>
      </c>
      <c r="I4489" s="228">
        <v>0</v>
      </c>
      <c r="J4489" s="228">
        <v>0</v>
      </c>
      <c r="K4489" s="228">
        <v>0</v>
      </c>
      <c r="L4489" s="231">
        <v>0</v>
      </c>
      <c r="N4489" s="119" t="str">
        <f t="shared" si="213"/>
        <v>845082-MSBMC-S</v>
      </c>
      <c r="O4489" s="122">
        <f>IF(B4489="NET","",IF(B4489="","",IFERROR(VLOOKUP(N4489,EAN!$A:$B,2,FALSE),"MANGLER - MÅ OPPDATERE EAN-FANEN")))</f>
        <v>7048652540119</v>
      </c>
      <c r="P4489" s="119">
        <f t="shared" si="214"/>
        <v>0</v>
      </c>
      <c r="Q4489" s="119">
        <f t="shared" si="215"/>
        <v>0</v>
      </c>
    </row>
    <row r="4490" spans="1:17" x14ac:dyDescent="0.2">
      <c r="A4490" s="228">
        <v>845082</v>
      </c>
      <c r="B4490" s="228" t="s">
        <v>3040</v>
      </c>
      <c r="C4490" s="228" t="s">
        <v>4204</v>
      </c>
      <c r="D4490" s="228" t="s">
        <v>964</v>
      </c>
      <c r="E4490" s="228" t="s">
        <v>197</v>
      </c>
      <c r="F4490" s="228" t="s">
        <v>7</v>
      </c>
      <c r="G4490" s="228" t="s">
        <v>504</v>
      </c>
      <c r="H4490" s="228">
        <v>0</v>
      </c>
      <c r="I4490" s="228">
        <v>0</v>
      </c>
      <c r="J4490" s="228">
        <v>0</v>
      </c>
      <c r="K4490" s="228">
        <v>0</v>
      </c>
      <c r="L4490" s="231">
        <v>0</v>
      </c>
      <c r="N4490" s="119" t="str">
        <f t="shared" si="213"/>
        <v>845082-MSBMC-M</v>
      </c>
      <c r="O4490" s="122">
        <f>IF(B4490="NET","",IF(B4490="","",IFERROR(VLOOKUP(N4490,EAN!$A:$B,2,FALSE),"MANGLER - MÅ OPPDATERE EAN-FANEN")))</f>
        <v>7048652540102</v>
      </c>
      <c r="P4490" s="119">
        <f t="shared" si="214"/>
        <v>0</v>
      </c>
      <c r="Q4490" s="119">
        <f t="shared" si="215"/>
        <v>0</v>
      </c>
    </row>
    <row r="4491" spans="1:17" x14ac:dyDescent="0.2">
      <c r="A4491" s="228">
        <v>845082</v>
      </c>
      <c r="B4491" s="228" t="s">
        <v>3040</v>
      </c>
      <c r="C4491" s="228" t="s">
        <v>4204</v>
      </c>
      <c r="D4491" s="228" t="s">
        <v>965</v>
      </c>
      <c r="E4491" s="228" t="s">
        <v>197</v>
      </c>
      <c r="F4491" s="228" t="s">
        <v>67</v>
      </c>
      <c r="G4491" s="228" t="s">
        <v>504</v>
      </c>
      <c r="H4491" s="228">
        <v>0</v>
      </c>
      <c r="I4491" s="228">
        <v>0</v>
      </c>
      <c r="J4491" s="228">
        <v>0</v>
      </c>
      <c r="K4491" s="228">
        <v>0</v>
      </c>
      <c r="L4491" s="231">
        <v>0</v>
      </c>
      <c r="N4491" s="119" t="str">
        <f t="shared" si="213"/>
        <v>845082-MSBMC-L</v>
      </c>
      <c r="O4491" s="122">
        <f>IF(B4491="NET","",IF(B4491="","",IFERROR(VLOOKUP(N4491,EAN!$A:$B,2,FALSE),"MANGLER - MÅ OPPDATERE EAN-FANEN")))</f>
        <v>7048652540096</v>
      </c>
      <c r="P4491" s="119">
        <f t="shared" si="214"/>
        <v>0</v>
      </c>
      <c r="Q4491" s="119">
        <f t="shared" si="215"/>
        <v>0</v>
      </c>
    </row>
    <row r="4492" spans="1:17" x14ac:dyDescent="0.2">
      <c r="A4492" s="228">
        <v>845082</v>
      </c>
      <c r="B4492" s="228" t="s">
        <v>3040</v>
      </c>
      <c r="C4492" s="228" t="s">
        <v>4204</v>
      </c>
      <c r="D4492" s="228" t="s">
        <v>966</v>
      </c>
      <c r="E4492" s="228" t="s">
        <v>2092</v>
      </c>
      <c r="F4492" s="228" t="s">
        <v>8</v>
      </c>
      <c r="G4492" s="228" t="s">
        <v>504</v>
      </c>
      <c r="H4492" s="228">
        <v>0</v>
      </c>
      <c r="I4492" s="228">
        <v>0</v>
      </c>
      <c r="J4492" s="228">
        <v>0</v>
      </c>
      <c r="K4492" s="228">
        <v>0</v>
      </c>
      <c r="L4492" s="231">
        <v>0</v>
      </c>
      <c r="N4492" s="119" t="str">
        <f t="shared" si="213"/>
        <v>845082-MSGMC-S</v>
      </c>
      <c r="O4492" s="122">
        <f>IF(B4492="NET","",IF(B4492="","",IFERROR(VLOOKUP(N4492,EAN!$A:$B,2,FALSE),"MANGLER - MÅ OPPDATERE EAN-FANEN")))</f>
        <v>7048652540140</v>
      </c>
      <c r="P4492" s="119">
        <f t="shared" si="214"/>
        <v>0</v>
      </c>
      <c r="Q4492" s="119">
        <f t="shared" si="215"/>
        <v>0</v>
      </c>
    </row>
    <row r="4493" spans="1:17" x14ac:dyDescent="0.2">
      <c r="A4493" s="228">
        <v>845082</v>
      </c>
      <c r="B4493" s="228" t="s">
        <v>3040</v>
      </c>
      <c r="C4493" s="228" t="s">
        <v>4204</v>
      </c>
      <c r="D4493" s="228" t="s">
        <v>938</v>
      </c>
      <c r="E4493" s="228" t="s">
        <v>2092</v>
      </c>
      <c r="F4493" s="228" t="s">
        <v>7</v>
      </c>
      <c r="G4493" s="228" t="s">
        <v>504</v>
      </c>
      <c r="H4493" s="228">
        <v>0</v>
      </c>
      <c r="I4493" s="228">
        <v>0</v>
      </c>
      <c r="J4493" s="228">
        <v>0</v>
      </c>
      <c r="K4493" s="228">
        <v>0</v>
      </c>
      <c r="L4493" s="231">
        <v>0</v>
      </c>
      <c r="N4493" s="119" t="str">
        <f t="shared" si="213"/>
        <v>845082-MSGMC-M</v>
      </c>
      <c r="O4493" s="122">
        <f>IF(B4493="NET","",IF(B4493="","",IFERROR(VLOOKUP(N4493,EAN!$A:$B,2,FALSE),"MANGLER - MÅ OPPDATERE EAN-FANEN")))</f>
        <v>7048652540133</v>
      </c>
      <c r="P4493" s="119">
        <f t="shared" si="214"/>
        <v>0</v>
      </c>
      <c r="Q4493" s="119">
        <f t="shared" si="215"/>
        <v>0</v>
      </c>
    </row>
    <row r="4494" spans="1:17" x14ac:dyDescent="0.2">
      <c r="A4494" s="228">
        <v>845082</v>
      </c>
      <c r="B4494" s="228" t="s">
        <v>3040</v>
      </c>
      <c r="C4494" s="228" t="s">
        <v>4204</v>
      </c>
      <c r="D4494" s="228" t="s">
        <v>939</v>
      </c>
      <c r="E4494" s="228" t="s">
        <v>2092</v>
      </c>
      <c r="F4494" s="228" t="s">
        <v>67</v>
      </c>
      <c r="G4494" s="228" t="s">
        <v>504</v>
      </c>
      <c r="H4494" s="228">
        <v>0</v>
      </c>
      <c r="I4494" s="228">
        <v>0</v>
      </c>
      <c r="J4494" s="228">
        <v>0</v>
      </c>
      <c r="K4494" s="228">
        <v>0</v>
      </c>
      <c r="L4494" s="231">
        <v>0</v>
      </c>
      <c r="N4494" s="119" t="str">
        <f t="shared" si="213"/>
        <v>845082-MSGMC-L</v>
      </c>
      <c r="O4494" s="122">
        <f>IF(B4494="NET","",IF(B4494="","",IFERROR(VLOOKUP(N4494,EAN!$A:$B,2,FALSE),"MANGLER - MÅ OPPDATERE EAN-FANEN")))</f>
        <v>7048652540126</v>
      </c>
      <c r="P4494" s="119">
        <f t="shared" si="214"/>
        <v>0</v>
      </c>
      <c r="Q4494" s="119">
        <f t="shared" si="215"/>
        <v>0</v>
      </c>
    </row>
    <row r="4495" spans="1:17" x14ac:dyDescent="0.2">
      <c r="A4495" s="228">
        <v>845082</v>
      </c>
      <c r="B4495" s="228" t="s">
        <v>3040</v>
      </c>
      <c r="C4495" s="228" t="s">
        <v>4204</v>
      </c>
      <c r="D4495" s="228" t="s">
        <v>968</v>
      </c>
      <c r="E4495" s="228" t="s">
        <v>90</v>
      </c>
      <c r="F4495" s="228" t="s">
        <v>8</v>
      </c>
      <c r="G4495" s="228" t="s">
        <v>128</v>
      </c>
      <c r="H4495" s="228">
        <v>126</v>
      </c>
      <c r="I4495" s="228">
        <v>126</v>
      </c>
      <c r="J4495" s="228">
        <v>126</v>
      </c>
      <c r="K4495" s="228">
        <v>126</v>
      </c>
      <c r="L4495" s="231">
        <v>126</v>
      </c>
      <c r="N4495" s="119" t="str">
        <f t="shared" si="213"/>
        <v>845082-MWHTE-S</v>
      </c>
      <c r="O4495" s="122">
        <f>IF(B4495="NET","",IF(B4495="","",IFERROR(VLOOKUP(N4495,EAN!$A:$B,2,FALSE),"MANGLER - MÅ OPPDATERE EAN-FANEN")))</f>
        <v>7048652274502</v>
      </c>
      <c r="P4495" s="119">
        <f t="shared" si="214"/>
        <v>126</v>
      </c>
      <c r="Q4495" s="119">
        <f t="shared" si="215"/>
        <v>126</v>
      </c>
    </row>
    <row r="4496" spans="1:17" x14ac:dyDescent="0.2">
      <c r="A4496" s="228">
        <v>845082</v>
      </c>
      <c r="B4496" s="228" t="s">
        <v>3040</v>
      </c>
      <c r="C4496" s="228" t="s">
        <v>4204</v>
      </c>
      <c r="D4496" s="228" t="s">
        <v>942</v>
      </c>
      <c r="E4496" s="228" t="s">
        <v>90</v>
      </c>
      <c r="F4496" s="228" t="s">
        <v>7</v>
      </c>
      <c r="G4496" s="228" t="s">
        <v>128</v>
      </c>
      <c r="H4496" s="228">
        <v>371</v>
      </c>
      <c r="I4496" s="228">
        <v>371</v>
      </c>
      <c r="J4496" s="228">
        <v>371</v>
      </c>
      <c r="K4496" s="228">
        <v>371</v>
      </c>
      <c r="L4496" s="231">
        <v>410</v>
      </c>
      <c r="N4496" s="119" t="str">
        <f t="shared" si="213"/>
        <v>845082-MWHTE-M</v>
      </c>
      <c r="O4496" s="122">
        <f>IF(B4496="NET","",IF(B4496="","",IFERROR(VLOOKUP(N4496,EAN!$A:$B,2,FALSE),"MANGLER - MÅ OPPDATERE EAN-FANEN")))</f>
        <v>7048652274496</v>
      </c>
      <c r="P4496" s="119">
        <f t="shared" si="214"/>
        <v>371</v>
      </c>
      <c r="Q4496" s="119">
        <f t="shared" si="215"/>
        <v>410</v>
      </c>
    </row>
    <row r="4497" spans="1:17" x14ac:dyDescent="0.2">
      <c r="A4497" s="228">
        <v>845082</v>
      </c>
      <c r="B4497" s="228" t="s">
        <v>3040</v>
      </c>
      <c r="C4497" s="228" t="s">
        <v>4204</v>
      </c>
      <c r="D4497" s="228" t="s">
        <v>943</v>
      </c>
      <c r="E4497" s="228" t="s">
        <v>90</v>
      </c>
      <c r="F4497" s="228" t="s">
        <v>67</v>
      </c>
      <c r="G4497" s="228" t="s">
        <v>128</v>
      </c>
      <c r="H4497" s="228">
        <v>242</v>
      </c>
      <c r="I4497" s="228">
        <v>242</v>
      </c>
      <c r="J4497" s="228">
        <v>242</v>
      </c>
      <c r="K4497" s="228">
        <v>242</v>
      </c>
      <c r="L4497" s="231">
        <v>242</v>
      </c>
      <c r="N4497" s="119" t="str">
        <f t="shared" si="213"/>
        <v>845082-MWHTE-L</v>
      </c>
      <c r="O4497" s="122">
        <f>IF(B4497="NET","",IF(B4497="","",IFERROR(VLOOKUP(N4497,EAN!$A:$B,2,FALSE),"MANGLER - MÅ OPPDATERE EAN-FANEN")))</f>
        <v>7048652274489</v>
      </c>
      <c r="P4497" s="119">
        <f t="shared" si="214"/>
        <v>242</v>
      </c>
      <c r="Q4497" s="119">
        <f t="shared" si="215"/>
        <v>242</v>
      </c>
    </row>
    <row r="4498" spans="1:17" x14ac:dyDescent="0.2">
      <c r="A4498" s="228">
        <v>845082</v>
      </c>
      <c r="B4498" s="228" t="s">
        <v>3040</v>
      </c>
      <c r="C4498" s="228" t="s">
        <v>4204</v>
      </c>
      <c r="D4498" s="228" t="s">
        <v>2369</v>
      </c>
      <c r="E4498" s="228" t="s">
        <v>3081</v>
      </c>
      <c r="F4498" s="228" t="s">
        <v>8</v>
      </c>
      <c r="G4498" s="228" t="s">
        <v>504</v>
      </c>
      <c r="H4498" s="228">
        <v>35</v>
      </c>
      <c r="I4498" s="228">
        <v>35</v>
      </c>
      <c r="J4498" s="228">
        <v>35</v>
      </c>
      <c r="K4498" s="228">
        <v>35</v>
      </c>
      <c r="L4498" s="231">
        <v>35</v>
      </c>
      <c r="N4498" s="119" t="str">
        <f t="shared" si="213"/>
        <v>845082-SGMFL-S</v>
      </c>
      <c r="O4498" s="122">
        <f>IF(B4498="NET","",IF(B4498="","",IFERROR(VLOOKUP(N4498,EAN!$A:$B,2,FALSE),"MANGLER - MÅ OPPDATERE EAN-FANEN")))</f>
        <v>7048652767318</v>
      </c>
      <c r="P4498" s="119">
        <f t="shared" si="214"/>
        <v>35</v>
      </c>
      <c r="Q4498" s="119">
        <f t="shared" si="215"/>
        <v>35</v>
      </c>
    </row>
    <row r="4499" spans="1:17" x14ac:dyDescent="0.2">
      <c r="A4499" s="228">
        <v>845082</v>
      </c>
      <c r="B4499" s="228" t="s">
        <v>3040</v>
      </c>
      <c r="C4499" s="228" t="s">
        <v>4204</v>
      </c>
      <c r="D4499" s="228" t="s">
        <v>2358</v>
      </c>
      <c r="E4499" s="228" t="s">
        <v>3081</v>
      </c>
      <c r="F4499" s="228" t="s">
        <v>7</v>
      </c>
      <c r="G4499" s="228" t="s">
        <v>504</v>
      </c>
      <c r="H4499" s="228">
        <v>83</v>
      </c>
      <c r="I4499" s="228">
        <v>83</v>
      </c>
      <c r="J4499" s="228">
        <v>83</v>
      </c>
      <c r="K4499" s="228">
        <v>83</v>
      </c>
      <c r="L4499" s="231">
        <v>83</v>
      </c>
      <c r="N4499" s="119" t="str">
        <f t="shared" si="213"/>
        <v>845082-SGMFL-M</v>
      </c>
      <c r="O4499" s="122">
        <f>IF(B4499="NET","",IF(B4499="","",IFERROR(VLOOKUP(N4499,EAN!$A:$B,2,FALSE),"MANGLER - MÅ OPPDATERE EAN-FANEN")))</f>
        <v>7048652767301</v>
      </c>
      <c r="P4499" s="119">
        <f t="shared" si="214"/>
        <v>83</v>
      </c>
      <c r="Q4499" s="119">
        <f t="shared" si="215"/>
        <v>83</v>
      </c>
    </row>
    <row r="4500" spans="1:17" x14ac:dyDescent="0.2">
      <c r="A4500" s="228">
        <v>845082</v>
      </c>
      <c r="B4500" s="228" t="s">
        <v>3040</v>
      </c>
      <c r="C4500" s="228" t="s">
        <v>4204</v>
      </c>
      <c r="D4500" s="228" t="s">
        <v>2359</v>
      </c>
      <c r="E4500" s="228" t="s">
        <v>3081</v>
      </c>
      <c r="F4500" s="228" t="s">
        <v>67</v>
      </c>
      <c r="G4500" s="228" t="s">
        <v>504</v>
      </c>
      <c r="H4500" s="228">
        <v>52</v>
      </c>
      <c r="I4500" s="228">
        <v>52</v>
      </c>
      <c r="J4500" s="228">
        <v>52</v>
      </c>
      <c r="K4500" s="228">
        <v>52</v>
      </c>
      <c r="L4500" s="231">
        <v>52</v>
      </c>
      <c r="N4500" s="119" t="str">
        <f t="shared" si="213"/>
        <v>845082-SGMFL-L</v>
      </c>
      <c r="O4500" s="122">
        <f>IF(B4500="NET","",IF(B4500="","",IFERROR(VLOOKUP(N4500,EAN!$A:$B,2,FALSE),"MANGLER - MÅ OPPDATERE EAN-FANEN")))</f>
        <v>7048652767295</v>
      </c>
      <c r="P4500" s="119">
        <f t="shared" si="214"/>
        <v>52</v>
      </c>
      <c r="Q4500" s="119">
        <f t="shared" si="215"/>
        <v>52</v>
      </c>
    </row>
    <row r="4501" spans="1:17" x14ac:dyDescent="0.2">
      <c r="A4501" s="228">
        <v>845082</v>
      </c>
      <c r="B4501" s="228" t="s">
        <v>3040</v>
      </c>
      <c r="C4501" s="228" t="s">
        <v>4204</v>
      </c>
      <c r="D4501" s="228" t="s">
        <v>4137</v>
      </c>
      <c r="E4501" s="228" t="s">
        <v>3964</v>
      </c>
      <c r="F4501" s="228" t="s">
        <v>8</v>
      </c>
      <c r="G4501" s="228" t="s">
        <v>128</v>
      </c>
      <c r="H4501" s="228">
        <v>0</v>
      </c>
      <c r="I4501" s="228">
        <v>0</v>
      </c>
      <c r="J4501" s="228">
        <v>0</v>
      </c>
      <c r="K4501" s="228">
        <v>0</v>
      </c>
      <c r="L4501" s="231">
        <v>0</v>
      </c>
      <c r="N4501" s="119" t="str">
        <f t="shared" si="213"/>
        <v>845082-WOLND-S</v>
      </c>
      <c r="O4501" s="122" t="str">
        <f>IF(B4501="NET","",IF(B4501="","",IFERROR(VLOOKUP(N4501,EAN!$A:$B,2,FALSE),"MANGLER - MÅ OPPDATERE EAN-FANEN")))</f>
        <v>MANGLER - MÅ OPPDATERE EAN-FANEN</v>
      </c>
      <c r="P4501" s="119">
        <f t="shared" si="214"/>
        <v>0</v>
      </c>
      <c r="Q4501" s="119">
        <f t="shared" si="215"/>
        <v>0</v>
      </c>
    </row>
    <row r="4502" spans="1:17" x14ac:dyDescent="0.2">
      <c r="A4502" s="228">
        <v>845082</v>
      </c>
      <c r="B4502" s="228" t="s">
        <v>3040</v>
      </c>
      <c r="C4502" s="228" t="s">
        <v>4204</v>
      </c>
      <c r="D4502" s="228" t="s">
        <v>4138</v>
      </c>
      <c r="E4502" s="228" t="s">
        <v>3964</v>
      </c>
      <c r="F4502" s="228" t="s">
        <v>7</v>
      </c>
      <c r="G4502" s="228" t="s">
        <v>128</v>
      </c>
      <c r="H4502" s="228">
        <v>0</v>
      </c>
      <c r="I4502" s="228">
        <v>0</v>
      </c>
      <c r="J4502" s="228">
        <v>0</v>
      </c>
      <c r="K4502" s="228">
        <v>0</v>
      </c>
      <c r="L4502" s="231">
        <v>0</v>
      </c>
      <c r="N4502" s="119" t="str">
        <f t="shared" si="213"/>
        <v>845082-WOLND-M</v>
      </c>
      <c r="O4502" s="122" t="str">
        <f>IF(B4502="NET","",IF(B4502="","",IFERROR(VLOOKUP(N4502,EAN!$A:$B,2,FALSE),"MANGLER - MÅ OPPDATERE EAN-FANEN")))</f>
        <v>MANGLER - MÅ OPPDATERE EAN-FANEN</v>
      </c>
      <c r="P4502" s="119">
        <f t="shared" si="214"/>
        <v>0</v>
      </c>
      <c r="Q4502" s="119">
        <f t="shared" si="215"/>
        <v>0</v>
      </c>
    </row>
    <row r="4503" spans="1:17" x14ac:dyDescent="0.2">
      <c r="A4503" s="228">
        <v>845082</v>
      </c>
      <c r="B4503" s="228" t="s">
        <v>3040</v>
      </c>
      <c r="C4503" s="228" t="s">
        <v>4204</v>
      </c>
      <c r="D4503" s="228" t="s">
        <v>4139</v>
      </c>
      <c r="E4503" s="228" t="s">
        <v>3964</v>
      </c>
      <c r="F4503" s="228" t="s">
        <v>67</v>
      </c>
      <c r="G4503" s="228" t="s">
        <v>128</v>
      </c>
      <c r="H4503" s="228">
        <v>0</v>
      </c>
      <c r="I4503" s="228">
        <v>0</v>
      </c>
      <c r="J4503" s="228">
        <v>0</v>
      </c>
      <c r="K4503" s="228">
        <v>0</v>
      </c>
      <c r="L4503" s="231">
        <v>0</v>
      </c>
      <c r="N4503" s="119" t="str">
        <f t="shared" si="213"/>
        <v>845082-WOLND-L</v>
      </c>
      <c r="O4503" s="122" t="str">
        <f>IF(B4503="NET","",IF(B4503="","",IFERROR(VLOOKUP(N4503,EAN!$A:$B,2,FALSE),"MANGLER - MÅ OPPDATERE EAN-FANEN")))</f>
        <v>MANGLER - MÅ OPPDATERE EAN-FANEN</v>
      </c>
      <c r="P4503" s="119">
        <f t="shared" si="214"/>
        <v>0</v>
      </c>
      <c r="Q4503" s="119">
        <f t="shared" si="215"/>
        <v>0</v>
      </c>
    </row>
    <row r="4504" spans="1:17" x14ac:dyDescent="0.2">
      <c r="A4504" s="229">
        <v>845086</v>
      </c>
      <c r="B4504" s="228" t="s">
        <v>248</v>
      </c>
      <c r="C4504" s="228"/>
      <c r="D4504" s="228"/>
      <c r="E4504" s="228"/>
      <c r="F4504" s="228"/>
      <c r="G4504" s="228"/>
      <c r="H4504" s="229">
        <v>202226</v>
      </c>
      <c r="I4504" s="229">
        <v>202227</v>
      </c>
      <c r="J4504" s="229">
        <v>202228</v>
      </c>
      <c r="K4504" s="229">
        <v>202229</v>
      </c>
      <c r="L4504" s="232">
        <v>202234</v>
      </c>
      <c r="N4504" s="119" t="str">
        <f t="shared" si="213"/>
        <v>845086-</v>
      </c>
      <c r="O4504" s="122" t="str">
        <f>IF(B4504="NET","",IF(B4504="","",IFERROR(VLOOKUP(N4504,EAN!$A:$B,2,FALSE),"MANGLER - MÅ OPPDATERE EAN-FANEN")))</f>
        <v/>
      </c>
      <c r="P4504" s="119">
        <f t="shared" si="214"/>
        <v>202226</v>
      </c>
      <c r="Q4504" s="119">
        <f t="shared" si="215"/>
        <v>202234</v>
      </c>
    </row>
    <row r="4505" spans="1:17" x14ac:dyDescent="0.2">
      <c r="A4505" s="228">
        <v>845086</v>
      </c>
      <c r="B4505" s="228" t="s">
        <v>3041</v>
      </c>
      <c r="C4505" s="228" t="s">
        <v>4204</v>
      </c>
      <c r="D4505" s="228" t="s">
        <v>783</v>
      </c>
      <c r="E4505" s="228" t="s">
        <v>2097</v>
      </c>
      <c r="F4505" s="228" t="s">
        <v>7</v>
      </c>
      <c r="G4505" s="228" t="s">
        <v>128</v>
      </c>
      <c r="H4505" s="228">
        <v>62</v>
      </c>
      <c r="I4505" s="228">
        <v>62</v>
      </c>
      <c r="J4505" s="228">
        <v>62</v>
      </c>
      <c r="K4505" s="228">
        <v>62</v>
      </c>
      <c r="L4505" s="231">
        <v>62</v>
      </c>
      <c r="N4505" s="119" t="str">
        <f t="shared" si="213"/>
        <v>845086-MBLCK-M</v>
      </c>
      <c r="O4505" s="122">
        <f>IF(B4505="NET","",IF(B4505="","",IFERROR(VLOOKUP(N4505,EAN!$A:$B,2,FALSE),"MANGLER - MÅ OPPDATERE EAN-FANEN")))</f>
        <v>7048652274564</v>
      </c>
      <c r="P4505" s="119">
        <f t="shared" si="214"/>
        <v>62</v>
      </c>
      <c r="Q4505" s="119">
        <f t="shared" si="215"/>
        <v>62</v>
      </c>
    </row>
    <row r="4506" spans="1:17" x14ac:dyDescent="0.2">
      <c r="A4506" s="228">
        <v>845086</v>
      </c>
      <c r="B4506" s="228" t="s">
        <v>3041</v>
      </c>
      <c r="C4506" s="228" t="s">
        <v>4204</v>
      </c>
      <c r="D4506" s="228" t="s">
        <v>784</v>
      </c>
      <c r="E4506" s="228" t="s">
        <v>2097</v>
      </c>
      <c r="F4506" s="228" t="s">
        <v>67</v>
      </c>
      <c r="G4506" s="228" t="s">
        <v>128</v>
      </c>
      <c r="H4506" s="228">
        <v>65</v>
      </c>
      <c r="I4506" s="228">
        <v>65</v>
      </c>
      <c r="J4506" s="228">
        <v>65</v>
      </c>
      <c r="K4506" s="228">
        <v>65</v>
      </c>
      <c r="L4506" s="231">
        <v>65</v>
      </c>
      <c r="N4506" s="119" t="str">
        <f t="shared" si="213"/>
        <v>845086-MBLCK-L</v>
      </c>
      <c r="O4506" s="122">
        <f>IF(B4506="NET","",IF(B4506="","",IFERROR(VLOOKUP(N4506,EAN!$A:$B,2,FALSE),"MANGLER - MÅ OPPDATERE EAN-FANEN")))</f>
        <v>7048652274557</v>
      </c>
      <c r="P4506" s="119">
        <f t="shared" si="214"/>
        <v>65</v>
      </c>
      <c r="Q4506" s="119">
        <f t="shared" si="215"/>
        <v>65</v>
      </c>
    </row>
    <row r="4507" spans="1:17" x14ac:dyDescent="0.2">
      <c r="A4507" s="228">
        <v>845086</v>
      </c>
      <c r="B4507" s="228" t="s">
        <v>3041</v>
      </c>
      <c r="C4507" s="228" t="s">
        <v>4204</v>
      </c>
      <c r="D4507" s="228" t="s">
        <v>975</v>
      </c>
      <c r="E4507" s="228" t="s">
        <v>199</v>
      </c>
      <c r="F4507" s="228" t="s">
        <v>7</v>
      </c>
      <c r="G4507" s="228" t="s">
        <v>504</v>
      </c>
      <c r="H4507" s="228">
        <v>1</v>
      </c>
      <c r="I4507" s="228">
        <v>1</v>
      </c>
      <c r="J4507" s="228">
        <v>1</v>
      </c>
      <c r="K4507" s="228">
        <v>1</v>
      </c>
      <c r="L4507" s="231">
        <v>1</v>
      </c>
      <c r="N4507" s="119" t="str">
        <f t="shared" si="213"/>
        <v>845086-MSLGY-M</v>
      </c>
      <c r="O4507" s="122">
        <f>IF(B4507="NET","",IF(B4507="","",IFERROR(VLOOKUP(N4507,EAN!$A:$B,2,FALSE),"MANGLER - MÅ OPPDATERE EAN-FANEN")))</f>
        <v>7048652274588</v>
      </c>
      <c r="P4507" s="119">
        <f t="shared" si="214"/>
        <v>1</v>
      </c>
      <c r="Q4507" s="119">
        <f t="shared" si="215"/>
        <v>1</v>
      </c>
    </row>
    <row r="4508" spans="1:17" x14ac:dyDescent="0.2">
      <c r="A4508" s="228">
        <v>845086</v>
      </c>
      <c r="B4508" s="228" t="s">
        <v>3041</v>
      </c>
      <c r="C4508" s="228" t="s">
        <v>4204</v>
      </c>
      <c r="D4508" s="228" t="s">
        <v>976</v>
      </c>
      <c r="E4508" s="228" t="s">
        <v>199</v>
      </c>
      <c r="F4508" s="228" t="s">
        <v>67</v>
      </c>
      <c r="G4508" s="228" t="s">
        <v>504</v>
      </c>
      <c r="H4508" s="228">
        <v>6</v>
      </c>
      <c r="I4508" s="228">
        <v>6</v>
      </c>
      <c r="J4508" s="228">
        <v>6</v>
      </c>
      <c r="K4508" s="228">
        <v>6</v>
      </c>
      <c r="L4508" s="231">
        <v>6</v>
      </c>
      <c r="N4508" s="119" t="str">
        <f t="shared" si="213"/>
        <v>845086-MSLGY-L</v>
      </c>
      <c r="O4508" s="122">
        <f>IF(B4508="NET","",IF(B4508="","",IFERROR(VLOOKUP(N4508,EAN!$A:$B,2,FALSE),"MANGLER - MÅ OPPDATERE EAN-FANEN")))</f>
        <v>7048652274571</v>
      </c>
      <c r="P4508" s="119">
        <f t="shared" si="214"/>
        <v>6</v>
      </c>
      <c r="Q4508" s="119">
        <f t="shared" si="215"/>
        <v>6</v>
      </c>
    </row>
    <row r="4509" spans="1:17" x14ac:dyDescent="0.2">
      <c r="A4509" s="228">
        <v>845086</v>
      </c>
      <c r="B4509" s="228" t="s">
        <v>3041</v>
      </c>
      <c r="C4509" s="228" t="s">
        <v>4204</v>
      </c>
      <c r="D4509" s="228" t="s">
        <v>942</v>
      </c>
      <c r="E4509" s="228" t="s">
        <v>90</v>
      </c>
      <c r="F4509" s="228" t="s">
        <v>7</v>
      </c>
      <c r="G4509" s="228" t="s">
        <v>128</v>
      </c>
      <c r="H4509" s="228">
        <v>57</v>
      </c>
      <c r="I4509" s="228">
        <v>57</v>
      </c>
      <c r="J4509" s="228">
        <v>57</v>
      </c>
      <c r="K4509" s="228">
        <v>57</v>
      </c>
      <c r="L4509" s="231">
        <v>57</v>
      </c>
      <c r="N4509" s="119" t="str">
        <f t="shared" si="213"/>
        <v>845086-MWHTE-M</v>
      </c>
      <c r="O4509" s="122">
        <f>IF(B4509="NET","",IF(B4509="","",IFERROR(VLOOKUP(N4509,EAN!$A:$B,2,FALSE),"MANGLER - MÅ OPPDATERE EAN-FANEN")))</f>
        <v>7048652274601</v>
      </c>
      <c r="P4509" s="119">
        <f t="shared" si="214"/>
        <v>57</v>
      </c>
      <c r="Q4509" s="119">
        <f t="shared" si="215"/>
        <v>57</v>
      </c>
    </row>
    <row r="4510" spans="1:17" x14ac:dyDescent="0.2">
      <c r="A4510" s="228">
        <v>845086</v>
      </c>
      <c r="B4510" s="228" t="s">
        <v>3041</v>
      </c>
      <c r="C4510" s="228" t="s">
        <v>4204</v>
      </c>
      <c r="D4510" s="228" t="s">
        <v>943</v>
      </c>
      <c r="E4510" s="228" t="s">
        <v>90</v>
      </c>
      <c r="F4510" s="228" t="s">
        <v>67</v>
      </c>
      <c r="G4510" s="228" t="s">
        <v>128</v>
      </c>
      <c r="H4510" s="228">
        <v>59</v>
      </c>
      <c r="I4510" s="228">
        <v>59</v>
      </c>
      <c r="J4510" s="228">
        <v>59</v>
      </c>
      <c r="K4510" s="228">
        <v>59</v>
      </c>
      <c r="L4510" s="231">
        <v>59</v>
      </c>
      <c r="N4510" s="119" t="str">
        <f t="shared" si="213"/>
        <v>845086-MWHTE-L</v>
      </c>
      <c r="O4510" s="122">
        <f>IF(B4510="NET","",IF(B4510="","",IFERROR(VLOOKUP(N4510,EAN!$A:$B,2,FALSE),"MANGLER - MÅ OPPDATERE EAN-FANEN")))</f>
        <v>7048652274595</v>
      </c>
      <c r="P4510" s="119">
        <f t="shared" si="214"/>
        <v>59</v>
      </c>
      <c r="Q4510" s="119">
        <f t="shared" si="215"/>
        <v>59</v>
      </c>
    </row>
    <row r="4511" spans="1:17" x14ac:dyDescent="0.2">
      <c r="A4511" s="229">
        <v>845087</v>
      </c>
      <c r="B4511" s="228" t="s">
        <v>248</v>
      </c>
      <c r="C4511" s="228"/>
      <c r="D4511" s="228"/>
      <c r="E4511" s="228"/>
      <c r="F4511" s="228"/>
      <c r="G4511" s="228"/>
      <c r="H4511" s="229">
        <v>202226</v>
      </c>
      <c r="I4511" s="229">
        <v>202227</v>
      </c>
      <c r="J4511" s="229">
        <v>202228</v>
      </c>
      <c r="K4511" s="229">
        <v>202229</v>
      </c>
      <c r="L4511" s="232">
        <v>202234</v>
      </c>
      <c r="N4511" s="119" t="str">
        <f t="shared" si="213"/>
        <v>845087-</v>
      </c>
      <c r="O4511" s="122" t="str">
        <f>IF(B4511="NET","",IF(B4511="","",IFERROR(VLOOKUP(N4511,EAN!$A:$B,2,FALSE),"MANGLER - MÅ OPPDATERE EAN-FANEN")))</f>
        <v/>
      </c>
      <c r="P4511" s="119">
        <f t="shared" si="214"/>
        <v>202226</v>
      </c>
      <c r="Q4511" s="119">
        <f t="shared" si="215"/>
        <v>202234</v>
      </c>
    </row>
    <row r="4512" spans="1:17" x14ac:dyDescent="0.2">
      <c r="A4512" s="228">
        <v>845087</v>
      </c>
      <c r="B4512" s="228" t="s">
        <v>2212</v>
      </c>
      <c r="C4512" s="228" t="s">
        <v>4204</v>
      </c>
      <c r="D4512" s="228" t="s">
        <v>895</v>
      </c>
      <c r="E4512" s="228" t="s">
        <v>2095</v>
      </c>
      <c r="F4512" s="228" t="s">
        <v>85</v>
      </c>
      <c r="G4512" s="228" t="s">
        <v>504</v>
      </c>
      <c r="H4512" s="228">
        <v>0</v>
      </c>
      <c r="I4512" s="228">
        <v>0</v>
      </c>
      <c r="J4512" s="228">
        <v>0</v>
      </c>
      <c r="K4512" s="228">
        <v>0</v>
      </c>
      <c r="L4512" s="231">
        <v>0</v>
      </c>
      <c r="N4512" s="119" t="str">
        <f t="shared" si="213"/>
        <v>845087-MBKCE-SM</v>
      </c>
      <c r="O4512" s="122">
        <f>IF(B4512="NET","",IF(B4512="","",IFERROR(VLOOKUP(N4512,EAN!$A:$B,2,FALSE),"MANGLER - MÅ OPPDATERE EAN-FANEN")))</f>
        <v>7048652274632</v>
      </c>
      <c r="P4512" s="119">
        <f t="shared" si="214"/>
        <v>0</v>
      </c>
      <c r="Q4512" s="119">
        <f t="shared" si="215"/>
        <v>0</v>
      </c>
    </row>
    <row r="4513" spans="1:17" x14ac:dyDescent="0.2">
      <c r="A4513" s="228">
        <v>845087</v>
      </c>
      <c r="B4513" s="228" t="s">
        <v>2212</v>
      </c>
      <c r="C4513" s="228" t="s">
        <v>4204</v>
      </c>
      <c r="D4513" s="228" t="s">
        <v>896</v>
      </c>
      <c r="E4513" s="228" t="s">
        <v>2095</v>
      </c>
      <c r="F4513" s="228" t="s">
        <v>86</v>
      </c>
      <c r="G4513" s="228" t="s">
        <v>504</v>
      </c>
      <c r="H4513" s="228">
        <v>0</v>
      </c>
      <c r="I4513" s="228">
        <v>0</v>
      </c>
      <c r="J4513" s="228">
        <v>0</v>
      </c>
      <c r="K4513" s="228">
        <v>0</v>
      </c>
      <c r="L4513" s="231">
        <v>0</v>
      </c>
      <c r="N4513" s="119" t="str">
        <f t="shared" si="213"/>
        <v>845087-MBKCE-ML</v>
      </c>
      <c r="O4513" s="122">
        <f>IF(B4513="NET","",IF(B4513="","",IFERROR(VLOOKUP(N4513,EAN!$A:$B,2,FALSE),"MANGLER - MÅ OPPDATERE EAN-FANEN")))</f>
        <v>7048652274625</v>
      </c>
      <c r="P4513" s="119">
        <f t="shared" si="214"/>
        <v>0</v>
      </c>
      <c r="Q4513" s="119">
        <f t="shared" si="215"/>
        <v>0</v>
      </c>
    </row>
    <row r="4514" spans="1:17" x14ac:dyDescent="0.2">
      <c r="A4514" s="228">
        <v>845087</v>
      </c>
      <c r="B4514" s="228" t="s">
        <v>2212</v>
      </c>
      <c r="C4514" s="228" t="s">
        <v>4204</v>
      </c>
      <c r="D4514" s="228" t="s">
        <v>897</v>
      </c>
      <c r="E4514" s="228" t="s">
        <v>2095</v>
      </c>
      <c r="F4514" s="228" t="s">
        <v>87</v>
      </c>
      <c r="G4514" s="228" t="s">
        <v>504</v>
      </c>
      <c r="H4514" s="228">
        <v>0</v>
      </c>
      <c r="I4514" s="228">
        <v>0</v>
      </c>
      <c r="J4514" s="228">
        <v>0</v>
      </c>
      <c r="K4514" s="228">
        <v>0</v>
      </c>
      <c r="L4514" s="231">
        <v>0</v>
      </c>
      <c r="N4514" s="119" t="str">
        <f t="shared" si="213"/>
        <v>845087-MBKCE-LXL</v>
      </c>
      <c r="O4514" s="122">
        <f>IF(B4514="NET","",IF(B4514="","",IFERROR(VLOOKUP(N4514,EAN!$A:$B,2,FALSE),"MANGLER - MÅ OPPDATERE EAN-FANEN")))</f>
        <v>7048652274618</v>
      </c>
      <c r="P4514" s="119">
        <f t="shared" si="214"/>
        <v>0</v>
      </c>
      <c r="Q4514" s="119">
        <f t="shared" si="215"/>
        <v>0</v>
      </c>
    </row>
    <row r="4515" spans="1:17" x14ac:dyDescent="0.2">
      <c r="A4515" s="228">
        <v>845087</v>
      </c>
      <c r="B4515" s="228" t="s">
        <v>2212</v>
      </c>
      <c r="C4515" s="228" t="s">
        <v>4204</v>
      </c>
      <c r="D4515" s="228" t="s">
        <v>898</v>
      </c>
      <c r="E4515" s="228" t="s">
        <v>2097</v>
      </c>
      <c r="F4515" s="228" t="s">
        <v>85</v>
      </c>
      <c r="G4515" s="228" t="s">
        <v>128</v>
      </c>
      <c r="H4515" s="228">
        <v>0</v>
      </c>
      <c r="I4515" s="228">
        <v>0</v>
      </c>
      <c r="J4515" s="228">
        <v>0</v>
      </c>
      <c r="K4515" s="228">
        <v>0</v>
      </c>
      <c r="L4515" s="231">
        <v>0</v>
      </c>
      <c r="N4515" s="119" t="str">
        <f t="shared" si="213"/>
        <v>845087-MBLCK-SM</v>
      </c>
      <c r="O4515" s="122">
        <f>IF(B4515="NET","",IF(B4515="","",IFERROR(VLOOKUP(N4515,EAN!$A:$B,2,FALSE),"MANGLER - MÅ OPPDATERE EAN-FANEN")))</f>
        <v>7048652274663</v>
      </c>
      <c r="P4515" s="119">
        <f t="shared" si="214"/>
        <v>0</v>
      </c>
      <c r="Q4515" s="119">
        <f t="shared" si="215"/>
        <v>0</v>
      </c>
    </row>
    <row r="4516" spans="1:17" x14ac:dyDescent="0.2">
      <c r="A4516" s="228">
        <v>845087</v>
      </c>
      <c r="B4516" s="228" t="s">
        <v>2212</v>
      </c>
      <c r="C4516" s="228" t="s">
        <v>4204</v>
      </c>
      <c r="D4516" s="228" t="s">
        <v>899</v>
      </c>
      <c r="E4516" s="228" t="s">
        <v>2097</v>
      </c>
      <c r="F4516" s="228" t="s">
        <v>86</v>
      </c>
      <c r="G4516" s="228" t="s">
        <v>128</v>
      </c>
      <c r="H4516" s="228">
        <v>0</v>
      </c>
      <c r="I4516" s="228">
        <v>0</v>
      </c>
      <c r="J4516" s="228">
        <v>0</v>
      </c>
      <c r="K4516" s="228">
        <v>0</v>
      </c>
      <c r="L4516" s="231">
        <v>0</v>
      </c>
      <c r="N4516" s="119" t="str">
        <f t="shared" si="213"/>
        <v>845087-MBLCK-ML</v>
      </c>
      <c r="O4516" s="122">
        <f>IF(B4516="NET","",IF(B4516="","",IFERROR(VLOOKUP(N4516,EAN!$A:$B,2,FALSE),"MANGLER - MÅ OPPDATERE EAN-FANEN")))</f>
        <v>7048652274656</v>
      </c>
      <c r="P4516" s="119">
        <f t="shared" si="214"/>
        <v>0</v>
      </c>
      <c r="Q4516" s="119">
        <f t="shared" si="215"/>
        <v>0</v>
      </c>
    </row>
    <row r="4517" spans="1:17" x14ac:dyDescent="0.2">
      <c r="A4517" s="228">
        <v>845087</v>
      </c>
      <c r="B4517" s="228" t="s">
        <v>2212</v>
      </c>
      <c r="C4517" s="228" t="s">
        <v>4204</v>
      </c>
      <c r="D4517" s="228" t="s">
        <v>900</v>
      </c>
      <c r="E4517" s="228" t="s">
        <v>2097</v>
      </c>
      <c r="F4517" s="228" t="s">
        <v>87</v>
      </c>
      <c r="G4517" s="228" t="s">
        <v>128</v>
      </c>
      <c r="H4517" s="228">
        <v>1</v>
      </c>
      <c r="I4517" s="228">
        <v>1</v>
      </c>
      <c r="J4517" s="228">
        <v>1</v>
      </c>
      <c r="K4517" s="228">
        <v>1</v>
      </c>
      <c r="L4517" s="231">
        <v>1</v>
      </c>
      <c r="N4517" s="119" t="str">
        <f t="shared" si="213"/>
        <v>845087-MBLCK-LXL</v>
      </c>
      <c r="O4517" s="122">
        <f>IF(B4517="NET","",IF(B4517="","",IFERROR(VLOOKUP(N4517,EAN!$A:$B,2,FALSE),"MANGLER - MÅ OPPDATERE EAN-FANEN")))</f>
        <v>7048652274649</v>
      </c>
      <c r="P4517" s="119">
        <f t="shared" si="214"/>
        <v>1</v>
      </c>
      <c r="Q4517" s="119">
        <f t="shared" si="215"/>
        <v>1</v>
      </c>
    </row>
    <row r="4518" spans="1:17" x14ac:dyDescent="0.2">
      <c r="A4518" s="228">
        <v>845087</v>
      </c>
      <c r="B4518" s="228" t="s">
        <v>2212</v>
      </c>
      <c r="C4518" s="228" t="s">
        <v>4204</v>
      </c>
      <c r="D4518" s="228" t="s">
        <v>517</v>
      </c>
      <c r="E4518" s="228" t="s">
        <v>518</v>
      </c>
      <c r="F4518" s="228" t="s">
        <v>85</v>
      </c>
      <c r="G4518" s="228" t="s">
        <v>128</v>
      </c>
      <c r="H4518" s="228">
        <v>0</v>
      </c>
      <c r="I4518" s="228">
        <v>0</v>
      </c>
      <c r="J4518" s="228">
        <v>0</v>
      </c>
      <c r="K4518" s="228">
        <v>0</v>
      </c>
      <c r="L4518" s="231">
        <v>0</v>
      </c>
      <c r="N4518" s="119" t="str">
        <f t="shared" si="213"/>
        <v>845087-MNGRY-SM</v>
      </c>
      <c r="O4518" s="122">
        <f>IF(B4518="NET","",IF(B4518="","",IFERROR(VLOOKUP(N4518,EAN!$A:$B,2,FALSE),"MANGLER - MÅ OPPDATERE EAN-FANEN")))</f>
        <v>7048652661036</v>
      </c>
      <c r="P4518" s="119">
        <f t="shared" si="214"/>
        <v>0</v>
      </c>
      <c r="Q4518" s="119">
        <f t="shared" si="215"/>
        <v>0</v>
      </c>
    </row>
    <row r="4519" spans="1:17" x14ac:dyDescent="0.2">
      <c r="A4519" s="228">
        <v>845087</v>
      </c>
      <c r="B4519" s="228" t="s">
        <v>2212</v>
      </c>
      <c r="C4519" s="228" t="s">
        <v>4204</v>
      </c>
      <c r="D4519" s="228" t="s">
        <v>519</v>
      </c>
      <c r="E4519" s="228" t="s">
        <v>518</v>
      </c>
      <c r="F4519" s="228" t="s">
        <v>86</v>
      </c>
      <c r="G4519" s="228" t="s">
        <v>128</v>
      </c>
      <c r="H4519" s="228">
        <v>0</v>
      </c>
      <c r="I4519" s="228">
        <v>0</v>
      </c>
      <c r="J4519" s="228">
        <v>0</v>
      </c>
      <c r="K4519" s="228">
        <v>0</v>
      </c>
      <c r="L4519" s="231">
        <v>0</v>
      </c>
      <c r="N4519" s="119" t="str">
        <f t="shared" si="213"/>
        <v>845087-MNGRY-ML</v>
      </c>
      <c r="O4519" s="122">
        <f>IF(B4519="NET","",IF(B4519="","",IFERROR(VLOOKUP(N4519,EAN!$A:$B,2,FALSE),"MANGLER - MÅ OPPDATERE EAN-FANEN")))</f>
        <v>7048652661029</v>
      </c>
      <c r="P4519" s="119">
        <f t="shared" si="214"/>
        <v>0</v>
      </c>
      <c r="Q4519" s="119">
        <f t="shared" si="215"/>
        <v>0</v>
      </c>
    </row>
    <row r="4520" spans="1:17" x14ac:dyDescent="0.2">
      <c r="A4520" s="228">
        <v>845087</v>
      </c>
      <c r="B4520" s="228" t="s">
        <v>2212</v>
      </c>
      <c r="C4520" s="228" t="s">
        <v>4204</v>
      </c>
      <c r="D4520" s="228" t="s">
        <v>520</v>
      </c>
      <c r="E4520" s="228" t="s">
        <v>518</v>
      </c>
      <c r="F4520" s="228" t="s">
        <v>87</v>
      </c>
      <c r="G4520" s="228" t="s">
        <v>128</v>
      </c>
      <c r="H4520" s="228">
        <v>0</v>
      </c>
      <c r="I4520" s="228">
        <v>0</v>
      </c>
      <c r="J4520" s="228">
        <v>0</v>
      </c>
      <c r="K4520" s="228">
        <v>0</v>
      </c>
      <c r="L4520" s="231">
        <v>0</v>
      </c>
      <c r="N4520" s="119" t="str">
        <f t="shared" si="213"/>
        <v>845087-MNGRY-LXL</v>
      </c>
      <c r="O4520" s="122">
        <f>IF(B4520="NET","",IF(B4520="","",IFERROR(VLOOKUP(N4520,EAN!$A:$B,2,FALSE),"MANGLER - MÅ OPPDATERE EAN-FANEN")))</f>
        <v>7048652661012</v>
      </c>
      <c r="P4520" s="119">
        <f t="shared" si="214"/>
        <v>0</v>
      </c>
      <c r="Q4520" s="119">
        <f t="shared" si="215"/>
        <v>0</v>
      </c>
    </row>
    <row r="4521" spans="1:17" x14ac:dyDescent="0.2">
      <c r="A4521" s="229">
        <v>845088</v>
      </c>
      <c r="B4521" s="228" t="s">
        <v>248</v>
      </c>
      <c r="C4521" s="228"/>
      <c r="D4521" s="228"/>
      <c r="E4521" s="228"/>
      <c r="F4521" s="228"/>
      <c r="G4521" s="228"/>
      <c r="H4521" s="229">
        <v>202226</v>
      </c>
      <c r="I4521" s="229">
        <v>202227</v>
      </c>
      <c r="J4521" s="229">
        <v>202228</v>
      </c>
      <c r="K4521" s="229">
        <v>202229</v>
      </c>
      <c r="L4521" s="232">
        <v>202234</v>
      </c>
      <c r="N4521" s="119" t="str">
        <f t="shared" si="213"/>
        <v>845088-</v>
      </c>
      <c r="O4521" s="122" t="str">
        <f>IF(B4521="NET","",IF(B4521="","",IFERROR(VLOOKUP(N4521,EAN!$A:$B,2,FALSE),"MANGLER - MÅ OPPDATERE EAN-FANEN")))</f>
        <v/>
      </c>
      <c r="P4521" s="119">
        <f t="shared" si="214"/>
        <v>202226</v>
      </c>
      <c r="Q4521" s="119">
        <f t="shared" si="215"/>
        <v>202234</v>
      </c>
    </row>
    <row r="4522" spans="1:17" x14ac:dyDescent="0.2">
      <c r="A4522" s="228">
        <v>845088</v>
      </c>
      <c r="B4522" s="228" t="s">
        <v>3042</v>
      </c>
      <c r="C4522" s="228" t="s">
        <v>4204</v>
      </c>
      <c r="D4522" s="228" t="s">
        <v>895</v>
      </c>
      <c r="E4522" s="228" t="s">
        <v>2095</v>
      </c>
      <c r="F4522" s="228" t="s">
        <v>85</v>
      </c>
      <c r="G4522" s="228" t="s">
        <v>504</v>
      </c>
      <c r="H4522" s="228">
        <v>0</v>
      </c>
      <c r="I4522" s="228">
        <v>0</v>
      </c>
      <c r="J4522" s="228">
        <v>0</v>
      </c>
      <c r="K4522" s="228">
        <v>0</v>
      </c>
      <c r="L4522" s="231">
        <v>0</v>
      </c>
      <c r="N4522" s="119" t="str">
        <f t="shared" si="213"/>
        <v>845088-MBKCE-SM</v>
      </c>
      <c r="O4522" s="122">
        <f>IF(B4522="NET","",IF(B4522="","",IFERROR(VLOOKUP(N4522,EAN!$A:$B,2,FALSE),"MANGLER - MÅ OPPDATERE EAN-FANEN")))</f>
        <v>7048652274694</v>
      </c>
      <c r="P4522" s="119">
        <f t="shared" si="214"/>
        <v>0</v>
      </c>
      <c r="Q4522" s="119">
        <f t="shared" si="215"/>
        <v>0</v>
      </c>
    </row>
    <row r="4523" spans="1:17" x14ac:dyDescent="0.2">
      <c r="A4523" s="228">
        <v>845088</v>
      </c>
      <c r="B4523" s="228" t="s">
        <v>3042</v>
      </c>
      <c r="C4523" s="228" t="s">
        <v>4204</v>
      </c>
      <c r="D4523" s="228" t="s">
        <v>896</v>
      </c>
      <c r="E4523" s="228" t="s">
        <v>2095</v>
      </c>
      <c r="F4523" s="228" t="s">
        <v>86</v>
      </c>
      <c r="G4523" s="228" t="s">
        <v>504</v>
      </c>
      <c r="H4523" s="228">
        <v>0</v>
      </c>
      <c r="I4523" s="228">
        <v>0</v>
      </c>
      <c r="J4523" s="228">
        <v>0</v>
      </c>
      <c r="K4523" s="228">
        <v>0</v>
      </c>
      <c r="L4523" s="231">
        <v>0</v>
      </c>
      <c r="N4523" s="119" t="str">
        <f t="shared" si="213"/>
        <v>845088-MBKCE-ML</v>
      </c>
      <c r="O4523" s="122">
        <f>IF(B4523="NET","",IF(B4523="","",IFERROR(VLOOKUP(N4523,EAN!$A:$B,2,FALSE),"MANGLER - MÅ OPPDATERE EAN-FANEN")))</f>
        <v>7048652274687</v>
      </c>
      <c r="P4523" s="119">
        <f t="shared" si="214"/>
        <v>0</v>
      </c>
      <c r="Q4523" s="119">
        <f t="shared" si="215"/>
        <v>0</v>
      </c>
    </row>
    <row r="4524" spans="1:17" x14ac:dyDescent="0.2">
      <c r="A4524" s="228">
        <v>845088</v>
      </c>
      <c r="B4524" s="228" t="s">
        <v>3042</v>
      </c>
      <c r="C4524" s="228" t="s">
        <v>4204</v>
      </c>
      <c r="D4524" s="228" t="s">
        <v>897</v>
      </c>
      <c r="E4524" s="228" t="s">
        <v>2095</v>
      </c>
      <c r="F4524" s="228" t="s">
        <v>87</v>
      </c>
      <c r="G4524" s="228" t="s">
        <v>504</v>
      </c>
      <c r="H4524" s="228">
        <v>0</v>
      </c>
      <c r="I4524" s="228">
        <v>0</v>
      </c>
      <c r="J4524" s="228">
        <v>0</v>
      </c>
      <c r="K4524" s="228">
        <v>0</v>
      </c>
      <c r="L4524" s="231">
        <v>0</v>
      </c>
      <c r="N4524" s="119" t="str">
        <f t="shared" si="213"/>
        <v>845088-MBKCE-LXL</v>
      </c>
      <c r="O4524" s="122">
        <f>IF(B4524="NET","",IF(B4524="","",IFERROR(VLOOKUP(N4524,EAN!$A:$B,2,FALSE),"MANGLER - MÅ OPPDATERE EAN-FANEN")))</f>
        <v>7048652274670</v>
      </c>
      <c r="P4524" s="119">
        <f t="shared" si="214"/>
        <v>0</v>
      </c>
      <c r="Q4524" s="119">
        <f t="shared" si="215"/>
        <v>0</v>
      </c>
    </row>
    <row r="4525" spans="1:17" x14ac:dyDescent="0.2">
      <c r="A4525" s="228">
        <v>845088</v>
      </c>
      <c r="B4525" s="228" t="s">
        <v>3042</v>
      </c>
      <c r="C4525" s="228" t="s">
        <v>4204</v>
      </c>
      <c r="D4525" s="228" t="s">
        <v>898</v>
      </c>
      <c r="E4525" s="228" t="s">
        <v>2097</v>
      </c>
      <c r="F4525" s="228" t="s">
        <v>85</v>
      </c>
      <c r="G4525" s="228" t="s">
        <v>128</v>
      </c>
      <c r="H4525" s="228">
        <v>25</v>
      </c>
      <c r="I4525" s="228">
        <v>25</v>
      </c>
      <c r="J4525" s="228">
        <v>25</v>
      </c>
      <c r="K4525" s="228">
        <v>25</v>
      </c>
      <c r="L4525" s="231">
        <v>25</v>
      </c>
      <c r="N4525" s="119" t="str">
        <f t="shared" si="213"/>
        <v>845088-MBLCK-SM</v>
      </c>
      <c r="O4525" s="122">
        <f>IF(B4525="NET","",IF(B4525="","",IFERROR(VLOOKUP(N4525,EAN!$A:$B,2,FALSE),"MANGLER - MÅ OPPDATERE EAN-FANEN")))</f>
        <v>7048652274724</v>
      </c>
      <c r="P4525" s="119">
        <f t="shared" si="214"/>
        <v>25</v>
      </c>
      <c r="Q4525" s="119">
        <f t="shared" si="215"/>
        <v>25</v>
      </c>
    </row>
    <row r="4526" spans="1:17" x14ac:dyDescent="0.2">
      <c r="A4526" s="228">
        <v>845088</v>
      </c>
      <c r="B4526" s="228" t="s">
        <v>3042</v>
      </c>
      <c r="C4526" s="228" t="s">
        <v>4204</v>
      </c>
      <c r="D4526" s="228" t="s">
        <v>899</v>
      </c>
      <c r="E4526" s="228" t="s">
        <v>2097</v>
      </c>
      <c r="F4526" s="228" t="s">
        <v>86</v>
      </c>
      <c r="G4526" s="228" t="s">
        <v>128</v>
      </c>
      <c r="H4526" s="228">
        <v>73</v>
      </c>
      <c r="I4526" s="228">
        <v>73</v>
      </c>
      <c r="J4526" s="228">
        <v>73</v>
      </c>
      <c r="K4526" s="228">
        <v>73</v>
      </c>
      <c r="L4526" s="231">
        <v>73</v>
      </c>
      <c r="N4526" s="119" t="str">
        <f t="shared" si="213"/>
        <v>845088-MBLCK-ML</v>
      </c>
      <c r="O4526" s="122">
        <f>IF(B4526="NET","",IF(B4526="","",IFERROR(VLOOKUP(N4526,EAN!$A:$B,2,FALSE),"MANGLER - MÅ OPPDATERE EAN-FANEN")))</f>
        <v>7048652274717</v>
      </c>
      <c r="P4526" s="119">
        <f t="shared" si="214"/>
        <v>73</v>
      </c>
      <c r="Q4526" s="119">
        <f t="shared" si="215"/>
        <v>73</v>
      </c>
    </row>
    <row r="4527" spans="1:17" x14ac:dyDescent="0.2">
      <c r="A4527" s="228">
        <v>845088</v>
      </c>
      <c r="B4527" s="228" t="s">
        <v>3042</v>
      </c>
      <c r="C4527" s="228" t="s">
        <v>4204</v>
      </c>
      <c r="D4527" s="228" t="s">
        <v>900</v>
      </c>
      <c r="E4527" s="228" t="s">
        <v>2097</v>
      </c>
      <c r="F4527" s="228" t="s">
        <v>87</v>
      </c>
      <c r="G4527" s="228" t="s">
        <v>128</v>
      </c>
      <c r="H4527" s="228">
        <v>55</v>
      </c>
      <c r="I4527" s="228">
        <v>55</v>
      </c>
      <c r="J4527" s="228">
        <v>55</v>
      </c>
      <c r="K4527" s="228">
        <v>55</v>
      </c>
      <c r="L4527" s="231">
        <v>55</v>
      </c>
      <c r="N4527" s="119" t="str">
        <f t="shared" si="213"/>
        <v>845088-MBLCK-LXL</v>
      </c>
      <c r="O4527" s="122">
        <f>IF(B4527="NET","",IF(B4527="","",IFERROR(VLOOKUP(N4527,EAN!$A:$B,2,FALSE),"MANGLER - MÅ OPPDATERE EAN-FANEN")))</f>
        <v>7048652274700</v>
      </c>
      <c r="P4527" s="119">
        <f t="shared" si="214"/>
        <v>55</v>
      </c>
      <c r="Q4527" s="119">
        <f t="shared" si="215"/>
        <v>55</v>
      </c>
    </row>
    <row r="4528" spans="1:17" x14ac:dyDescent="0.2">
      <c r="A4528" s="228">
        <v>845088</v>
      </c>
      <c r="B4528" s="228" t="s">
        <v>3042</v>
      </c>
      <c r="C4528" s="228" t="s">
        <v>4204</v>
      </c>
      <c r="D4528" s="228" t="s">
        <v>517</v>
      </c>
      <c r="E4528" s="228" t="s">
        <v>518</v>
      </c>
      <c r="F4528" s="228" t="s">
        <v>85</v>
      </c>
      <c r="G4528" s="228" t="s">
        <v>128</v>
      </c>
      <c r="H4528" s="228">
        <v>24</v>
      </c>
      <c r="I4528" s="228">
        <v>24</v>
      </c>
      <c r="J4528" s="228">
        <v>24</v>
      </c>
      <c r="K4528" s="228">
        <v>24</v>
      </c>
      <c r="L4528" s="231">
        <v>24</v>
      </c>
      <c r="N4528" s="119" t="str">
        <f t="shared" si="213"/>
        <v>845088-MNGRY-SM</v>
      </c>
      <c r="O4528" s="122">
        <f>IF(B4528="NET","",IF(B4528="","",IFERROR(VLOOKUP(N4528,EAN!$A:$B,2,FALSE),"MANGLER - MÅ OPPDATERE EAN-FANEN")))</f>
        <v>7048652661067</v>
      </c>
      <c r="P4528" s="119">
        <f t="shared" si="214"/>
        <v>24</v>
      </c>
      <c r="Q4528" s="119">
        <f t="shared" si="215"/>
        <v>24</v>
      </c>
    </row>
    <row r="4529" spans="1:17" x14ac:dyDescent="0.2">
      <c r="A4529" s="228">
        <v>845088</v>
      </c>
      <c r="B4529" s="228" t="s">
        <v>3042</v>
      </c>
      <c r="C4529" s="228" t="s">
        <v>4204</v>
      </c>
      <c r="D4529" s="228" t="s">
        <v>519</v>
      </c>
      <c r="E4529" s="228" t="s">
        <v>518</v>
      </c>
      <c r="F4529" s="228" t="s">
        <v>86</v>
      </c>
      <c r="G4529" s="228" t="s">
        <v>128</v>
      </c>
      <c r="H4529" s="228">
        <v>22</v>
      </c>
      <c r="I4529" s="228">
        <v>22</v>
      </c>
      <c r="J4529" s="228">
        <v>22</v>
      </c>
      <c r="K4529" s="228">
        <v>22</v>
      </c>
      <c r="L4529" s="231">
        <v>22</v>
      </c>
      <c r="N4529" s="119" t="str">
        <f t="shared" si="213"/>
        <v>845088-MNGRY-ML</v>
      </c>
      <c r="O4529" s="122">
        <f>IF(B4529="NET","",IF(B4529="","",IFERROR(VLOOKUP(N4529,EAN!$A:$B,2,FALSE),"MANGLER - MÅ OPPDATERE EAN-FANEN")))</f>
        <v>7048652661050</v>
      </c>
      <c r="P4529" s="119">
        <f t="shared" si="214"/>
        <v>22</v>
      </c>
      <c r="Q4529" s="119">
        <f t="shared" si="215"/>
        <v>22</v>
      </c>
    </row>
    <row r="4530" spans="1:17" x14ac:dyDescent="0.2">
      <c r="A4530" s="228">
        <v>845088</v>
      </c>
      <c r="B4530" s="228" t="s">
        <v>3042</v>
      </c>
      <c r="C4530" s="228" t="s">
        <v>4204</v>
      </c>
      <c r="D4530" s="228" t="s">
        <v>520</v>
      </c>
      <c r="E4530" s="228" t="s">
        <v>518</v>
      </c>
      <c r="F4530" s="228" t="s">
        <v>87</v>
      </c>
      <c r="G4530" s="228" t="s">
        <v>128</v>
      </c>
      <c r="H4530" s="228">
        <v>19</v>
      </c>
      <c r="I4530" s="228">
        <v>19</v>
      </c>
      <c r="J4530" s="228">
        <v>19</v>
      </c>
      <c r="K4530" s="228">
        <v>19</v>
      </c>
      <c r="L4530" s="231">
        <v>19</v>
      </c>
      <c r="N4530" s="119" t="str">
        <f t="shared" si="213"/>
        <v>845088-MNGRY-LXL</v>
      </c>
      <c r="O4530" s="122">
        <f>IF(B4530="NET","",IF(B4530="","",IFERROR(VLOOKUP(N4530,EAN!$A:$B,2,FALSE),"MANGLER - MÅ OPPDATERE EAN-FANEN")))</f>
        <v>7048652661043</v>
      </c>
      <c r="P4530" s="119">
        <f t="shared" si="214"/>
        <v>19</v>
      </c>
      <c r="Q4530" s="119">
        <f t="shared" si="215"/>
        <v>19</v>
      </c>
    </row>
    <row r="4531" spans="1:17" x14ac:dyDescent="0.2">
      <c r="A4531" s="229">
        <v>845091</v>
      </c>
      <c r="B4531" s="228" t="s">
        <v>248</v>
      </c>
      <c r="C4531" s="228"/>
      <c r="D4531" s="228"/>
      <c r="E4531" s="228"/>
      <c r="F4531" s="228"/>
      <c r="G4531" s="228"/>
      <c r="H4531" s="229">
        <v>202226</v>
      </c>
      <c r="I4531" s="229">
        <v>202227</v>
      </c>
      <c r="J4531" s="229">
        <v>202228</v>
      </c>
      <c r="K4531" s="229">
        <v>202229</v>
      </c>
      <c r="L4531" s="232">
        <v>202234</v>
      </c>
      <c r="N4531" s="119" t="str">
        <f t="shared" si="213"/>
        <v>845091-</v>
      </c>
      <c r="O4531" s="122" t="str">
        <f>IF(B4531="NET","",IF(B4531="","",IFERROR(VLOOKUP(N4531,EAN!$A:$B,2,FALSE),"MANGLER - MÅ OPPDATERE EAN-FANEN")))</f>
        <v/>
      </c>
      <c r="P4531" s="119">
        <f t="shared" si="214"/>
        <v>202226</v>
      </c>
      <c r="Q4531" s="119">
        <f t="shared" si="215"/>
        <v>202234</v>
      </c>
    </row>
    <row r="4532" spans="1:17" x14ac:dyDescent="0.2">
      <c r="A4532" s="228">
        <v>845091</v>
      </c>
      <c r="B4532" s="228" t="s">
        <v>2213</v>
      </c>
      <c r="C4532" s="228" t="s">
        <v>4204</v>
      </c>
      <c r="D4532" s="228" t="s">
        <v>2370</v>
      </c>
      <c r="E4532" s="228" t="s">
        <v>3063</v>
      </c>
      <c r="F4532" s="228" t="s">
        <v>85</v>
      </c>
      <c r="G4532" s="228" t="s">
        <v>504</v>
      </c>
      <c r="H4532" s="228">
        <v>22</v>
      </c>
      <c r="I4532" s="228">
        <v>22</v>
      </c>
      <c r="J4532" s="228">
        <v>22</v>
      </c>
      <c r="K4532" s="228">
        <v>22</v>
      </c>
      <c r="L4532" s="231">
        <v>22</v>
      </c>
      <c r="N4532" s="119" t="str">
        <f t="shared" si="213"/>
        <v>845091-DPUMC-SM</v>
      </c>
      <c r="O4532" s="122">
        <f>IF(B4532="NET","",IF(B4532="","",IFERROR(VLOOKUP(N4532,EAN!$A:$B,2,FALSE),"MANGLER - MÅ OPPDATERE EAN-FANEN")))</f>
        <v>7048652767349</v>
      </c>
      <c r="P4532" s="119">
        <f t="shared" si="214"/>
        <v>22</v>
      </c>
      <c r="Q4532" s="119">
        <f t="shared" si="215"/>
        <v>22</v>
      </c>
    </row>
    <row r="4533" spans="1:17" x14ac:dyDescent="0.2">
      <c r="A4533" s="228">
        <v>845091</v>
      </c>
      <c r="B4533" s="228" t="s">
        <v>2213</v>
      </c>
      <c r="C4533" s="228" t="s">
        <v>4204</v>
      </c>
      <c r="D4533" s="228" t="s">
        <v>2371</v>
      </c>
      <c r="E4533" s="228" t="s">
        <v>3063</v>
      </c>
      <c r="F4533" s="228" t="s">
        <v>86</v>
      </c>
      <c r="G4533" s="228" t="s">
        <v>504</v>
      </c>
      <c r="H4533" s="228">
        <v>24</v>
      </c>
      <c r="I4533" s="228">
        <v>24</v>
      </c>
      <c r="J4533" s="228">
        <v>24</v>
      </c>
      <c r="K4533" s="228">
        <v>24</v>
      </c>
      <c r="L4533" s="231">
        <v>24</v>
      </c>
      <c r="N4533" s="119" t="str">
        <f t="shared" si="213"/>
        <v>845091-DPUMC-ML</v>
      </c>
      <c r="O4533" s="122">
        <f>IF(B4533="NET","",IF(B4533="","",IFERROR(VLOOKUP(N4533,EAN!$A:$B,2,FALSE),"MANGLER - MÅ OPPDATERE EAN-FANEN")))</f>
        <v>7048652767332</v>
      </c>
      <c r="P4533" s="119">
        <f t="shared" si="214"/>
        <v>24</v>
      </c>
      <c r="Q4533" s="119">
        <f t="shared" si="215"/>
        <v>24</v>
      </c>
    </row>
    <row r="4534" spans="1:17" x14ac:dyDescent="0.2">
      <c r="A4534" s="228">
        <v>845091</v>
      </c>
      <c r="B4534" s="228" t="s">
        <v>2213</v>
      </c>
      <c r="C4534" s="228" t="s">
        <v>4204</v>
      </c>
      <c r="D4534" s="228" t="s">
        <v>2372</v>
      </c>
      <c r="E4534" s="228" t="s">
        <v>3063</v>
      </c>
      <c r="F4534" s="228" t="s">
        <v>87</v>
      </c>
      <c r="G4534" s="228" t="s">
        <v>504</v>
      </c>
      <c r="H4534" s="228">
        <v>10</v>
      </c>
      <c r="I4534" s="228">
        <v>10</v>
      </c>
      <c r="J4534" s="228">
        <v>10</v>
      </c>
      <c r="K4534" s="228">
        <v>10</v>
      </c>
      <c r="L4534" s="231">
        <v>10</v>
      </c>
      <c r="N4534" s="119" t="str">
        <f t="shared" si="213"/>
        <v>845091-DPUMC-LXL</v>
      </c>
      <c r="O4534" s="122">
        <f>IF(B4534="NET","",IF(B4534="","",IFERROR(VLOOKUP(N4534,EAN!$A:$B,2,FALSE),"MANGLER - MÅ OPPDATERE EAN-FANEN")))</f>
        <v>7048652767325</v>
      </c>
      <c r="P4534" s="119">
        <f t="shared" si="214"/>
        <v>10</v>
      </c>
      <c r="Q4534" s="119">
        <f t="shared" si="215"/>
        <v>10</v>
      </c>
    </row>
    <row r="4535" spans="1:17" x14ac:dyDescent="0.2">
      <c r="A4535" s="228">
        <v>845091</v>
      </c>
      <c r="B4535" s="228" t="s">
        <v>2213</v>
      </c>
      <c r="C4535" s="228" t="s">
        <v>4204</v>
      </c>
      <c r="D4535" s="228" t="s">
        <v>249</v>
      </c>
      <c r="E4535" s="228" t="s">
        <v>240</v>
      </c>
      <c r="F4535" s="228" t="s">
        <v>85</v>
      </c>
      <c r="G4535" s="228" t="s">
        <v>128</v>
      </c>
      <c r="H4535" s="228">
        <v>11</v>
      </c>
      <c r="I4535" s="228">
        <v>11</v>
      </c>
      <c r="J4535" s="228">
        <v>11</v>
      </c>
      <c r="K4535" s="228">
        <v>11</v>
      </c>
      <c r="L4535" s="231">
        <v>40</v>
      </c>
      <c r="N4535" s="119" t="str">
        <f t="shared" si="213"/>
        <v>845091-DTBLK-SM</v>
      </c>
      <c r="O4535" s="122">
        <f>IF(B4535="NET","",IF(B4535="","",IFERROR(VLOOKUP(N4535,EAN!$A:$B,2,FALSE),"MANGLER - MÅ OPPDATERE EAN-FANEN")))</f>
        <v>7048652274755</v>
      </c>
      <c r="P4535" s="119">
        <f t="shared" si="214"/>
        <v>11</v>
      </c>
      <c r="Q4535" s="119">
        <f t="shared" si="215"/>
        <v>40</v>
      </c>
    </row>
    <row r="4536" spans="1:17" x14ac:dyDescent="0.2">
      <c r="A4536" s="228">
        <v>845091</v>
      </c>
      <c r="B4536" s="228" t="s">
        <v>2213</v>
      </c>
      <c r="C4536" s="228" t="s">
        <v>4204</v>
      </c>
      <c r="D4536" s="228" t="s">
        <v>250</v>
      </c>
      <c r="E4536" s="228" t="s">
        <v>240</v>
      </c>
      <c r="F4536" s="228" t="s">
        <v>86</v>
      </c>
      <c r="G4536" s="228" t="s">
        <v>128</v>
      </c>
      <c r="H4536" s="228">
        <v>10</v>
      </c>
      <c r="I4536" s="228">
        <v>10</v>
      </c>
      <c r="J4536" s="228">
        <v>10</v>
      </c>
      <c r="K4536" s="228">
        <v>10</v>
      </c>
      <c r="L4536" s="231">
        <v>63</v>
      </c>
      <c r="N4536" s="119" t="str">
        <f t="shared" si="213"/>
        <v>845091-DTBLK-ML</v>
      </c>
      <c r="O4536" s="122">
        <f>IF(B4536="NET","",IF(B4536="","",IFERROR(VLOOKUP(N4536,EAN!$A:$B,2,FALSE),"MANGLER - MÅ OPPDATERE EAN-FANEN")))</f>
        <v>7048652274748</v>
      </c>
      <c r="P4536" s="119">
        <f t="shared" si="214"/>
        <v>10</v>
      </c>
      <c r="Q4536" s="119">
        <f t="shared" si="215"/>
        <v>63</v>
      </c>
    </row>
    <row r="4537" spans="1:17" x14ac:dyDescent="0.2">
      <c r="A4537" s="228">
        <v>845091</v>
      </c>
      <c r="B4537" s="228" t="s">
        <v>2213</v>
      </c>
      <c r="C4537" s="228" t="s">
        <v>4204</v>
      </c>
      <c r="D4537" s="228" t="s">
        <v>251</v>
      </c>
      <c r="E4537" s="228" t="s">
        <v>240</v>
      </c>
      <c r="F4537" s="228" t="s">
        <v>87</v>
      </c>
      <c r="G4537" s="228" t="s">
        <v>128</v>
      </c>
      <c r="H4537" s="228">
        <v>0</v>
      </c>
      <c r="I4537" s="228">
        <v>0</v>
      </c>
      <c r="J4537" s="228">
        <v>0</v>
      </c>
      <c r="K4537" s="228">
        <v>0</v>
      </c>
      <c r="L4537" s="231">
        <v>55</v>
      </c>
      <c r="N4537" s="119" t="str">
        <f t="shared" ref="N4537:N4600" si="216">CONCATENATE(A4537,"-",D4537)</f>
        <v>845091-DTBLK-LXL</v>
      </c>
      <c r="O4537" s="122">
        <f>IF(B4537="NET","",IF(B4537="","",IFERROR(VLOOKUP(N4537,EAN!$A:$B,2,FALSE),"MANGLER - MÅ OPPDATERE EAN-FANEN")))</f>
        <v>7048652274731</v>
      </c>
      <c r="P4537" s="119">
        <f t="shared" ref="P4537:P4600" si="217">H4537</f>
        <v>0</v>
      </c>
      <c r="Q4537" s="119">
        <f t="shared" ref="Q4537:Q4600" si="218">L4537</f>
        <v>55</v>
      </c>
    </row>
    <row r="4538" spans="1:17" x14ac:dyDescent="0.2">
      <c r="A4538" s="228">
        <v>845091</v>
      </c>
      <c r="B4538" s="228" t="s">
        <v>2213</v>
      </c>
      <c r="C4538" s="228" t="s">
        <v>4204</v>
      </c>
      <c r="D4538" s="228" t="s">
        <v>977</v>
      </c>
      <c r="E4538" s="228" t="s">
        <v>2214</v>
      </c>
      <c r="F4538" s="228" t="s">
        <v>85</v>
      </c>
      <c r="G4538" s="228" t="s">
        <v>504</v>
      </c>
      <c r="H4538" s="228">
        <v>42</v>
      </c>
      <c r="I4538" s="228">
        <v>42</v>
      </c>
      <c r="J4538" s="228">
        <v>42</v>
      </c>
      <c r="K4538" s="228">
        <v>42</v>
      </c>
      <c r="L4538" s="231">
        <v>42</v>
      </c>
      <c r="N4538" s="119" t="str">
        <f t="shared" si="216"/>
        <v>845091-GCHOR-SM</v>
      </c>
      <c r="O4538" s="122">
        <f>IF(B4538="NET","",IF(B4538="","",IFERROR(VLOOKUP(N4538,EAN!$A:$B,2,FALSE),"MANGLER - MÅ OPPDATERE EAN-FANEN")))</f>
        <v>7048652661272</v>
      </c>
      <c r="P4538" s="119">
        <f t="shared" si="217"/>
        <v>42</v>
      </c>
      <c r="Q4538" s="119">
        <f t="shared" si="218"/>
        <v>42</v>
      </c>
    </row>
    <row r="4539" spans="1:17" x14ac:dyDescent="0.2">
      <c r="A4539" s="228">
        <v>845091</v>
      </c>
      <c r="B4539" s="228" t="s">
        <v>2213</v>
      </c>
      <c r="C4539" s="228" t="s">
        <v>4204</v>
      </c>
      <c r="D4539" s="228" t="s">
        <v>978</v>
      </c>
      <c r="E4539" s="228" t="s">
        <v>2214</v>
      </c>
      <c r="F4539" s="228" t="s">
        <v>86</v>
      </c>
      <c r="G4539" s="228" t="s">
        <v>504</v>
      </c>
      <c r="H4539" s="228">
        <v>0</v>
      </c>
      <c r="I4539" s="228">
        <v>0</v>
      </c>
      <c r="J4539" s="228">
        <v>0</v>
      </c>
      <c r="K4539" s="228">
        <v>0</v>
      </c>
      <c r="L4539" s="231">
        <v>0</v>
      </c>
      <c r="N4539" s="119" t="str">
        <f t="shared" si="216"/>
        <v>845091-GCHOR-ML</v>
      </c>
      <c r="O4539" s="122">
        <f>IF(B4539="NET","",IF(B4539="","",IFERROR(VLOOKUP(N4539,EAN!$A:$B,2,FALSE),"MANGLER - MÅ OPPDATERE EAN-FANEN")))</f>
        <v>7048652661265</v>
      </c>
      <c r="P4539" s="119">
        <f t="shared" si="217"/>
        <v>0</v>
      </c>
      <c r="Q4539" s="119">
        <f t="shared" si="218"/>
        <v>0</v>
      </c>
    </row>
    <row r="4540" spans="1:17" x14ac:dyDescent="0.2">
      <c r="A4540" s="228">
        <v>845091</v>
      </c>
      <c r="B4540" s="228" t="s">
        <v>2213</v>
      </c>
      <c r="C4540" s="228" t="s">
        <v>4204</v>
      </c>
      <c r="D4540" s="228" t="s">
        <v>979</v>
      </c>
      <c r="E4540" s="228" t="s">
        <v>2214</v>
      </c>
      <c r="F4540" s="228" t="s">
        <v>87</v>
      </c>
      <c r="G4540" s="228" t="s">
        <v>504</v>
      </c>
      <c r="H4540" s="228">
        <v>0</v>
      </c>
      <c r="I4540" s="228">
        <v>0</v>
      </c>
      <c r="J4540" s="228">
        <v>0</v>
      </c>
      <c r="K4540" s="228">
        <v>0</v>
      </c>
      <c r="L4540" s="231">
        <v>0</v>
      </c>
      <c r="N4540" s="119" t="str">
        <f t="shared" si="216"/>
        <v>845091-GCHOR-LXL</v>
      </c>
      <c r="O4540" s="122">
        <f>IF(B4540="NET","",IF(B4540="","",IFERROR(VLOOKUP(N4540,EAN!$A:$B,2,FALSE),"MANGLER - MÅ OPPDATERE EAN-FANEN")))</f>
        <v>7048652661258</v>
      </c>
      <c r="P4540" s="119">
        <f t="shared" si="217"/>
        <v>0</v>
      </c>
      <c r="Q4540" s="119">
        <f t="shared" si="218"/>
        <v>0</v>
      </c>
    </row>
    <row r="4541" spans="1:17" x14ac:dyDescent="0.2">
      <c r="A4541" s="228">
        <v>845091</v>
      </c>
      <c r="B4541" s="228" t="s">
        <v>2213</v>
      </c>
      <c r="C4541" s="228" t="s">
        <v>4204</v>
      </c>
      <c r="D4541" s="228" t="s">
        <v>252</v>
      </c>
      <c r="E4541" s="228" t="s">
        <v>253</v>
      </c>
      <c r="F4541" s="228" t="s">
        <v>85</v>
      </c>
      <c r="G4541" s="228" t="s">
        <v>504</v>
      </c>
      <c r="H4541" s="228">
        <v>12</v>
      </c>
      <c r="I4541" s="228">
        <v>12</v>
      </c>
      <c r="J4541" s="228">
        <v>12</v>
      </c>
      <c r="K4541" s="228">
        <v>12</v>
      </c>
      <c r="L4541" s="231">
        <v>12</v>
      </c>
      <c r="N4541" s="119" t="str">
        <f t="shared" si="216"/>
        <v>845091-GFRED-SM</v>
      </c>
      <c r="O4541" s="122">
        <f>IF(B4541="NET","",IF(B4541="","",IFERROR(VLOOKUP(N4541,EAN!$A:$B,2,FALSE),"MANGLER - MÅ OPPDATERE EAN-FANEN")))</f>
        <v>7048652543301</v>
      </c>
      <c r="P4541" s="119">
        <f t="shared" si="217"/>
        <v>12</v>
      </c>
      <c r="Q4541" s="119">
        <f t="shared" si="218"/>
        <v>12</v>
      </c>
    </row>
    <row r="4542" spans="1:17" x14ac:dyDescent="0.2">
      <c r="A4542" s="228">
        <v>845091</v>
      </c>
      <c r="B4542" s="228" t="s">
        <v>2213</v>
      </c>
      <c r="C4542" s="228" t="s">
        <v>4204</v>
      </c>
      <c r="D4542" s="228" t="s">
        <v>254</v>
      </c>
      <c r="E4542" s="228" t="s">
        <v>253</v>
      </c>
      <c r="F4542" s="228" t="s">
        <v>86</v>
      </c>
      <c r="G4542" s="228" t="s">
        <v>504</v>
      </c>
      <c r="H4542" s="228">
        <v>0</v>
      </c>
      <c r="I4542" s="228">
        <v>0</v>
      </c>
      <c r="J4542" s="228">
        <v>0</v>
      </c>
      <c r="K4542" s="228">
        <v>0</v>
      </c>
      <c r="L4542" s="231">
        <v>0</v>
      </c>
      <c r="N4542" s="119" t="str">
        <f t="shared" si="216"/>
        <v>845091-GFRED-ML</v>
      </c>
      <c r="O4542" s="122">
        <f>IF(B4542="NET","",IF(B4542="","",IFERROR(VLOOKUP(N4542,EAN!$A:$B,2,FALSE),"MANGLER - MÅ OPPDATERE EAN-FANEN")))</f>
        <v>7048652543295</v>
      </c>
      <c r="P4542" s="119">
        <f t="shared" si="217"/>
        <v>0</v>
      </c>
      <c r="Q4542" s="119">
        <f t="shared" si="218"/>
        <v>0</v>
      </c>
    </row>
    <row r="4543" spans="1:17" x14ac:dyDescent="0.2">
      <c r="A4543" s="228">
        <v>845091</v>
      </c>
      <c r="B4543" s="228" t="s">
        <v>2213</v>
      </c>
      <c r="C4543" s="228" t="s">
        <v>4204</v>
      </c>
      <c r="D4543" s="228" t="s">
        <v>255</v>
      </c>
      <c r="E4543" s="228" t="s">
        <v>253</v>
      </c>
      <c r="F4543" s="228" t="s">
        <v>87</v>
      </c>
      <c r="G4543" s="228" t="s">
        <v>504</v>
      </c>
      <c r="H4543" s="228">
        <v>7</v>
      </c>
      <c r="I4543" s="228">
        <v>7</v>
      </c>
      <c r="J4543" s="228">
        <v>7</v>
      </c>
      <c r="K4543" s="228">
        <v>7</v>
      </c>
      <c r="L4543" s="231">
        <v>7</v>
      </c>
      <c r="N4543" s="119" t="str">
        <f t="shared" si="216"/>
        <v>845091-GFRED-LXL</v>
      </c>
      <c r="O4543" s="122">
        <f>IF(B4543="NET","",IF(B4543="","",IFERROR(VLOOKUP(N4543,EAN!$A:$B,2,FALSE),"MANGLER - MÅ OPPDATERE EAN-FANEN")))</f>
        <v>7048652543288</v>
      </c>
      <c r="P4543" s="119">
        <f t="shared" si="217"/>
        <v>7</v>
      </c>
      <c r="Q4543" s="119">
        <f t="shared" si="218"/>
        <v>7</v>
      </c>
    </row>
    <row r="4544" spans="1:17" x14ac:dyDescent="0.2">
      <c r="A4544" s="228">
        <v>845091</v>
      </c>
      <c r="B4544" s="228" t="s">
        <v>2213</v>
      </c>
      <c r="C4544" s="228" t="s">
        <v>4204</v>
      </c>
      <c r="D4544" s="228" t="s">
        <v>980</v>
      </c>
      <c r="E4544" s="228" t="s">
        <v>2215</v>
      </c>
      <c r="F4544" s="228" t="s">
        <v>85</v>
      </c>
      <c r="G4544" s="228" t="s">
        <v>504</v>
      </c>
      <c r="H4544" s="228">
        <v>7</v>
      </c>
      <c r="I4544" s="228">
        <v>7</v>
      </c>
      <c r="J4544" s="228">
        <v>7</v>
      </c>
      <c r="K4544" s="228">
        <v>7</v>
      </c>
      <c r="L4544" s="231">
        <v>7</v>
      </c>
      <c r="N4544" s="119" t="str">
        <f t="shared" si="216"/>
        <v>845091-GLIAQM-SM</v>
      </c>
      <c r="O4544" s="122">
        <f>IF(B4544="NET","",IF(B4544="","",IFERROR(VLOOKUP(N4544,EAN!$A:$B,2,FALSE),"MANGLER - MÅ OPPDATERE EAN-FANEN")))</f>
        <v>7048652661302</v>
      </c>
      <c r="P4544" s="119">
        <f t="shared" si="217"/>
        <v>7</v>
      </c>
      <c r="Q4544" s="119">
        <f t="shared" si="218"/>
        <v>7</v>
      </c>
    </row>
    <row r="4545" spans="1:17" x14ac:dyDescent="0.2">
      <c r="A4545" s="228">
        <v>845091</v>
      </c>
      <c r="B4545" s="228" t="s">
        <v>2213</v>
      </c>
      <c r="C4545" s="228" t="s">
        <v>4204</v>
      </c>
      <c r="D4545" s="228" t="s">
        <v>981</v>
      </c>
      <c r="E4545" s="228" t="s">
        <v>2215</v>
      </c>
      <c r="F4545" s="228" t="s">
        <v>86</v>
      </c>
      <c r="G4545" s="228" t="s">
        <v>504</v>
      </c>
      <c r="H4545" s="228">
        <v>0</v>
      </c>
      <c r="I4545" s="228">
        <v>0</v>
      </c>
      <c r="J4545" s="228">
        <v>0</v>
      </c>
      <c r="K4545" s="228">
        <v>0</v>
      </c>
      <c r="L4545" s="231">
        <v>0</v>
      </c>
      <c r="N4545" s="119" t="str">
        <f t="shared" si="216"/>
        <v>845091-GLIAQM-ML</v>
      </c>
      <c r="O4545" s="122">
        <f>IF(B4545="NET","",IF(B4545="","",IFERROR(VLOOKUP(N4545,EAN!$A:$B,2,FALSE),"MANGLER - MÅ OPPDATERE EAN-FANEN")))</f>
        <v>7048652661296</v>
      </c>
      <c r="P4545" s="119">
        <f t="shared" si="217"/>
        <v>0</v>
      </c>
      <c r="Q4545" s="119">
        <f t="shared" si="218"/>
        <v>0</v>
      </c>
    </row>
    <row r="4546" spans="1:17" x14ac:dyDescent="0.2">
      <c r="A4546" s="228">
        <v>845091</v>
      </c>
      <c r="B4546" s="228" t="s">
        <v>2213</v>
      </c>
      <c r="C4546" s="228" t="s">
        <v>4204</v>
      </c>
      <c r="D4546" s="228" t="s">
        <v>982</v>
      </c>
      <c r="E4546" s="228" t="s">
        <v>2215</v>
      </c>
      <c r="F4546" s="228" t="s">
        <v>87</v>
      </c>
      <c r="G4546" s="228" t="s">
        <v>504</v>
      </c>
      <c r="H4546" s="228">
        <v>0</v>
      </c>
      <c r="I4546" s="228">
        <v>0</v>
      </c>
      <c r="J4546" s="228">
        <v>0</v>
      </c>
      <c r="K4546" s="228">
        <v>0</v>
      </c>
      <c r="L4546" s="231">
        <v>0</v>
      </c>
      <c r="N4546" s="119" t="str">
        <f t="shared" si="216"/>
        <v>845091-GLIAQM-LXL</v>
      </c>
      <c r="O4546" s="122">
        <f>IF(B4546="NET","",IF(B4546="","",IFERROR(VLOOKUP(N4546,EAN!$A:$B,2,FALSE),"MANGLER - MÅ OPPDATERE EAN-FANEN")))</f>
        <v>7048652661289</v>
      </c>
      <c r="P4546" s="119">
        <f t="shared" si="217"/>
        <v>0</v>
      </c>
      <c r="Q4546" s="119">
        <f t="shared" si="218"/>
        <v>0</v>
      </c>
    </row>
    <row r="4547" spans="1:17" x14ac:dyDescent="0.2">
      <c r="A4547" s="228">
        <v>845091</v>
      </c>
      <c r="B4547" s="228" t="s">
        <v>2213</v>
      </c>
      <c r="C4547" s="228" t="s">
        <v>4204</v>
      </c>
      <c r="D4547" s="228" t="s">
        <v>256</v>
      </c>
      <c r="E4547" s="228" t="s">
        <v>241</v>
      </c>
      <c r="F4547" s="228" t="s">
        <v>85</v>
      </c>
      <c r="G4547" s="228" t="s">
        <v>128</v>
      </c>
      <c r="H4547" s="228">
        <v>9</v>
      </c>
      <c r="I4547" s="228">
        <v>9</v>
      </c>
      <c r="J4547" s="228">
        <v>9</v>
      </c>
      <c r="K4547" s="228">
        <v>9</v>
      </c>
      <c r="L4547" s="231">
        <v>39</v>
      </c>
      <c r="N4547" s="119" t="str">
        <f t="shared" si="216"/>
        <v>845091-GSWHT-SM</v>
      </c>
      <c r="O4547" s="122">
        <f>IF(B4547="NET","",IF(B4547="","",IFERROR(VLOOKUP(N4547,EAN!$A:$B,2,FALSE),"MANGLER - MÅ OPPDATERE EAN-FANEN")))</f>
        <v>7048652274786</v>
      </c>
      <c r="P4547" s="119">
        <f t="shared" si="217"/>
        <v>9</v>
      </c>
      <c r="Q4547" s="119">
        <f t="shared" si="218"/>
        <v>39</v>
      </c>
    </row>
    <row r="4548" spans="1:17" x14ac:dyDescent="0.2">
      <c r="A4548" s="228">
        <v>845091</v>
      </c>
      <c r="B4548" s="228" t="s">
        <v>2213</v>
      </c>
      <c r="C4548" s="228" t="s">
        <v>4204</v>
      </c>
      <c r="D4548" s="228" t="s">
        <v>257</v>
      </c>
      <c r="E4548" s="228" t="s">
        <v>241</v>
      </c>
      <c r="F4548" s="228" t="s">
        <v>86</v>
      </c>
      <c r="G4548" s="228" t="s">
        <v>128</v>
      </c>
      <c r="H4548" s="228">
        <v>5</v>
      </c>
      <c r="I4548" s="228">
        <v>5</v>
      </c>
      <c r="J4548" s="228">
        <v>5</v>
      </c>
      <c r="K4548" s="228">
        <v>5</v>
      </c>
      <c r="L4548" s="231">
        <v>66</v>
      </c>
      <c r="N4548" s="119" t="str">
        <f t="shared" si="216"/>
        <v>845091-GSWHT-ML</v>
      </c>
      <c r="O4548" s="122">
        <f>IF(B4548="NET","",IF(B4548="","",IFERROR(VLOOKUP(N4548,EAN!$A:$B,2,FALSE),"MANGLER - MÅ OPPDATERE EAN-FANEN")))</f>
        <v>7048652274779</v>
      </c>
      <c r="P4548" s="119">
        <f t="shared" si="217"/>
        <v>5</v>
      </c>
      <c r="Q4548" s="119">
        <f t="shared" si="218"/>
        <v>66</v>
      </c>
    </row>
    <row r="4549" spans="1:17" x14ac:dyDescent="0.2">
      <c r="A4549" s="228">
        <v>845091</v>
      </c>
      <c r="B4549" s="228" t="s">
        <v>2213</v>
      </c>
      <c r="C4549" s="228" t="s">
        <v>4204</v>
      </c>
      <c r="D4549" s="228" t="s">
        <v>258</v>
      </c>
      <c r="E4549" s="228" t="s">
        <v>241</v>
      </c>
      <c r="F4549" s="228" t="s">
        <v>87</v>
      </c>
      <c r="G4549" s="228" t="s">
        <v>128</v>
      </c>
      <c r="H4549" s="228">
        <v>2</v>
      </c>
      <c r="I4549" s="228">
        <v>2</v>
      </c>
      <c r="J4549" s="228">
        <v>2</v>
      </c>
      <c r="K4549" s="228">
        <v>2</v>
      </c>
      <c r="L4549" s="231">
        <v>64</v>
      </c>
      <c r="N4549" s="119" t="str">
        <f t="shared" si="216"/>
        <v>845091-GSWHT-LXL</v>
      </c>
      <c r="O4549" s="122">
        <f>IF(B4549="NET","",IF(B4549="","",IFERROR(VLOOKUP(N4549,EAN!$A:$B,2,FALSE),"MANGLER - MÅ OPPDATERE EAN-FANEN")))</f>
        <v>7048652274762</v>
      </c>
      <c r="P4549" s="119">
        <f t="shared" si="217"/>
        <v>2</v>
      </c>
      <c r="Q4549" s="119">
        <f t="shared" si="218"/>
        <v>64</v>
      </c>
    </row>
    <row r="4550" spans="1:17" x14ac:dyDescent="0.2">
      <c r="A4550" s="228">
        <v>845091</v>
      </c>
      <c r="B4550" s="228" t="s">
        <v>2213</v>
      </c>
      <c r="C4550" s="228" t="s">
        <v>4204</v>
      </c>
      <c r="D4550" s="228" t="s">
        <v>2373</v>
      </c>
      <c r="E4550" s="228" t="s">
        <v>4350</v>
      </c>
      <c r="F4550" s="228" t="s">
        <v>85</v>
      </c>
      <c r="G4550" s="228" t="s">
        <v>504</v>
      </c>
      <c r="H4550" s="228">
        <v>11</v>
      </c>
      <c r="I4550" s="228">
        <v>11</v>
      </c>
      <c r="J4550" s="228">
        <v>11</v>
      </c>
      <c r="K4550" s="228">
        <v>11</v>
      </c>
      <c r="L4550" s="231">
        <v>11</v>
      </c>
      <c r="N4550" s="119" t="str">
        <f t="shared" si="216"/>
        <v>845091-MBUOE-SM</v>
      </c>
      <c r="O4550" s="122">
        <f>IF(B4550="NET","",IF(B4550="","",IFERROR(VLOOKUP(N4550,EAN!$A:$B,2,FALSE),"MANGLER - MÅ OPPDATERE EAN-FANEN")))</f>
        <v>7048652767370</v>
      </c>
      <c r="P4550" s="119">
        <f t="shared" si="217"/>
        <v>11</v>
      </c>
      <c r="Q4550" s="119">
        <f t="shared" si="218"/>
        <v>11</v>
      </c>
    </row>
    <row r="4551" spans="1:17" x14ac:dyDescent="0.2">
      <c r="A4551" s="228">
        <v>845091</v>
      </c>
      <c r="B4551" s="228" t="s">
        <v>2213</v>
      </c>
      <c r="C4551" s="228" t="s">
        <v>4204</v>
      </c>
      <c r="D4551" s="228" t="s">
        <v>2374</v>
      </c>
      <c r="E4551" s="228" t="s">
        <v>4350</v>
      </c>
      <c r="F4551" s="228" t="s">
        <v>86</v>
      </c>
      <c r="G4551" s="228" t="s">
        <v>504</v>
      </c>
      <c r="H4551" s="228">
        <v>12</v>
      </c>
      <c r="I4551" s="228">
        <v>12</v>
      </c>
      <c r="J4551" s="228">
        <v>12</v>
      </c>
      <c r="K4551" s="228">
        <v>12</v>
      </c>
      <c r="L4551" s="231">
        <v>12</v>
      </c>
      <c r="N4551" s="119" t="str">
        <f t="shared" si="216"/>
        <v>845091-MBUOE-ML</v>
      </c>
      <c r="O4551" s="122">
        <f>IF(B4551="NET","",IF(B4551="","",IFERROR(VLOOKUP(N4551,EAN!$A:$B,2,FALSE),"MANGLER - MÅ OPPDATERE EAN-FANEN")))</f>
        <v>7048652767363</v>
      </c>
      <c r="P4551" s="119">
        <f t="shared" si="217"/>
        <v>12</v>
      </c>
      <c r="Q4551" s="119">
        <f t="shared" si="218"/>
        <v>12</v>
      </c>
    </row>
    <row r="4552" spans="1:17" x14ac:dyDescent="0.2">
      <c r="A4552" s="228">
        <v>845091</v>
      </c>
      <c r="B4552" s="228" t="s">
        <v>2213</v>
      </c>
      <c r="C4552" s="228" t="s">
        <v>4204</v>
      </c>
      <c r="D4552" s="228" t="s">
        <v>2375</v>
      </c>
      <c r="E4552" s="228" t="s">
        <v>4350</v>
      </c>
      <c r="F4552" s="228" t="s">
        <v>87</v>
      </c>
      <c r="G4552" s="228" t="s">
        <v>504</v>
      </c>
      <c r="H4552" s="228">
        <v>15</v>
      </c>
      <c r="I4552" s="228">
        <v>15</v>
      </c>
      <c r="J4552" s="228">
        <v>15</v>
      </c>
      <c r="K4552" s="228">
        <v>15</v>
      </c>
      <c r="L4552" s="231">
        <v>15</v>
      </c>
      <c r="N4552" s="119" t="str">
        <f t="shared" si="216"/>
        <v>845091-MBUOE-LXL</v>
      </c>
      <c r="O4552" s="122">
        <f>IF(B4552="NET","",IF(B4552="","",IFERROR(VLOOKUP(N4552,EAN!$A:$B,2,FALSE),"MANGLER - MÅ OPPDATERE EAN-FANEN")))</f>
        <v>7048652767356</v>
      </c>
      <c r="P4552" s="119">
        <f t="shared" si="217"/>
        <v>15</v>
      </c>
      <c r="Q4552" s="119">
        <f t="shared" si="218"/>
        <v>15</v>
      </c>
    </row>
    <row r="4553" spans="1:17" x14ac:dyDescent="0.2">
      <c r="A4553" s="228">
        <v>845091</v>
      </c>
      <c r="B4553" s="228" t="s">
        <v>2213</v>
      </c>
      <c r="C4553" s="228" t="s">
        <v>4204</v>
      </c>
      <c r="D4553" s="228" t="s">
        <v>983</v>
      </c>
      <c r="E4553" s="228" t="s">
        <v>2216</v>
      </c>
      <c r="F4553" s="228" t="s">
        <v>85</v>
      </c>
      <c r="G4553" s="228" t="s">
        <v>504</v>
      </c>
      <c r="H4553" s="228">
        <v>0</v>
      </c>
      <c r="I4553" s="228">
        <v>0</v>
      </c>
      <c r="J4553" s="228">
        <v>0</v>
      </c>
      <c r="K4553" s="228">
        <v>0</v>
      </c>
      <c r="L4553" s="231">
        <v>0</v>
      </c>
      <c r="N4553" s="119" t="str">
        <f t="shared" si="216"/>
        <v>845091-MFGMC-SM</v>
      </c>
      <c r="O4553" s="122">
        <f>IF(B4553="NET","",IF(B4553="","",IFERROR(VLOOKUP(N4553,EAN!$A:$B,2,FALSE),"MANGLER - MÅ OPPDATERE EAN-FANEN")))</f>
        <v>7048652543332</v>
      </c>
      <c r="P4553" s="119">
        <f t="shared" si="217"/>
        <v>0</v>
      </c>
      <c r="Q4553" s="119">
        <f t="shared" si="218"/>
        <v>0</v>
      </c>
    </row>
    <row r="4554" spans="1:17" x14ac:dyDescent="0.2">
      <c r="A4554" s="228">
        <v>845091</v>
      </c>
      <c r="B4554" s="228" t="s">
        <v>2213</v>
      </c>
      <c r="C4554" s="228" t="s">
        <v>4204</v>
      </c>
      <c r="D4554" s="228" t="s">
        <v>984</v>
      </c>
      <c r="E4554" s="228" t="s">
        <v>2216</v>
      </c>
      <c r="F4554" s="228" t="s">
        <v>86</v>
      </c>
      <c r="G4554" s="228" t="s">
        <v>504</v>
      </c>
      <c r="H4554" s="228">
        <v>0</v>
      </c>
      <c r="I4554" s="228">
        <v>0</v>
      </c>
      <c r="J4554" s="228">
        <v>0</v>
      </c>
      <c r="K4554" s="228">
        <v>0</v>
      </c>
      <c r="L4554" s="231">
        <v>0</v>
      </c>
      <c r="N4554" s="119" t="str">
        <f t="shared" si="216"/>
        <v>845091-MFGMC-ML</v>
      </c>
      <c r="O4554" s="122">
        <f>IF(B4554="NET","",IF(B4554="","",IFERROR(VLOOKUP(N4554,EAN!$A:$B,2,FALSE),"MANGLER - MÅ OPPDATERE EAN-FANEN")))</f>
        <v>7048652543325</v>
      </c>
      <c r="P4554" s="119">
        <f t="shared" si="217"/>
        <v>0</v>
      </c>
      <c r="Q4554" s="119">
        <f t="shared" si="218"/>
        <v>0</v>
      </c>
    </row>
    <row r="4555" spans="1:17" x14ac:dyDescent="0.2">
      <c r="A4555" s="228">
        <v>845091</v>
      </c>
      <c r="B4555" s="228" t="s">
        <v>2213</v>
      </c>
      <c r="C4555" s="228" t="s">
        <v>4204</v>
      </c>
      <c r="D4555" s="228" t="s">
        <v>985</v>
      </c>
      <c r="E4555" s="228" t="s">
        <v>2216</v>
      </c>
      <c r="F4555" s="228" t="s">
        <v>87</v>
      </c>
      <c r="G4555" s="228" t="s">
        <v>504</v>
      </c>
      <c r="H4555" s="228">
        <v>0</v>
      </c>
      <c r="I4555" s="228">
        <v>0</v>
      </c>
      <c r="J4555" s="228">
        <v>0</v>
      </c>
      <c r="K4555" s="228">
        <v>0</v>
      </c>
      <c r="L4555" s="231">
        <v>0</v>
      </c>
      <c r="N4555" s="119" t="str">
        <f t="shared" si="216"/>
        <v>845091-MFGMC-LXL</v>
      </c>
      <c r="O4555" s="122">
        <f>IF(B4555="NET","",IF(B4555="","",IFERROR(VLOOKUP(N4555,EAN!$A:$B,2,FALSE),"MANGLER - MÅ OPPDATERE EAN-FANEN")))</f>
        <v>7048652543318</v>
      </c>
      <c r="P4555" s="119">
        <f t="shared" si="217"/>
        <v>0</v>
      </c>
      <c r="Q4555" s="119">
        <f t="shared" si="218"/>
        <v>0</v>
      </c>
    </row>
    <row r="4556" spans="1:17" x14ac:dyDescent="0.2">
      <c r="A4556" s="228">
        <v>845091</v>
      </c>
      <c r="B4556" s="228" t="s">
        <v>2213</v>
      </c>
      <c r="C4556" s="228" t="s">
        <v>4204</v>
      </c>
      <c r="D4556" s="228" t="s">
        <v>2357</v>
      </c>
      <c r="E4556" s="228" t="s">
        <v>4351</v>
      </c>
      <c r="F4556" s="228" t="s">
        <v>85</v>
      </c>
      <c r="G4556" s="228" t="s">
        <v>504</v>
      </c>
      <c r="H4556" s="228">
        <v>9</v>
      </c>
      <c r="I4556" s="228">
        <v>9</v>
      </c>
      <c r="J4556" s="228">
        <v>9</v>
      </c>
      <c r="K4556" s="228">
        <v>9</v>
      </c>
      <c r="L4556" s="231">
        <v>43</v>
      </c>
      <c r="N4556" s="119" t="str">
        <f t="shared" si="216"/>
        <v>845091-MFLUO-SM</v>
      </c>
      <c r="O4556" s="122">
        <f>IF(B4556="NET","",IF(B4556="","",IFERROR(VLOOKUP(N4556,EAN!$A:$B,2,FALSE),"MANGLER - MÅ OPPDATERE EAN-FANEN")))</f>
        <v>7048652767400</v>
      </c>
      <c r="P4556" s="119">
        <f t="shared" si="217"/>
        <v>9</v>
      </c>
      <c r="Q4556" s="119">
        <f t="shared" si="218"/>
        <v>43</v>
      </c>
    </row>
    <row r="4557" spans="1:17" x14ac:dyDescent="0.2">
      <c r="A4557" s="228">
        <v>845091</v>
      </c>
      <c r="B4557" s="228" t="s">
        <v>2213</v>
      </c>
      <c r="C4557" s="228" t="s">
        <v>4204</v>
      </c>
      <c r="D4557" s="228" t="s">
        <v>2376</v>
      </c>
      <c r="E4557" s="228" t="s">
        <v>4351</v>
      </c>
      <c r="F4557" s="228" t="s">
        <v>86</v>
      </c>
      <c r="G4557" s="228" t="s">
        <v>504</v>
      </c>
      <c r="H4557" s="228">
        <v>20</v>
      </c>
      <c r="I4557" s="228">
        <v>20</v>
      </c>
      <c r="J4557" s="228">
        <v>20</v>
      </c>
      <c r="K4557" s="228">
        <v>20</v>
      </c>
      <c r="L4557" s="231">
        <v>69</v>
      </c>
      <c r="N4557" s="119" t="str">
        <f t="shared" si="216"/>
        <v>845091-MFLUO-ML</v>
      </c>
      <c r="O4557" s="122">
        <f>IF(B4557="NET","",IF(B4557="","",IFERROR(VLOOKUP(N4557,EAN!$A:$B,2,FALSE),"MANGLER - MÅ OPPDATERE EAN-FANEN")))</f>
        <v>7048652767394</v>
      </c>
      <c r="P4557" s="119">
        <f t="shared" si="217"/>
        <v>20</v>
      </c>
      <c r="Q4557" s="119">
        <f t="shared" si="218"/>
        <v>69</v>
      </c>
    </row>
    <row r="4558" spans="1:17" x14ac:dyDescent="0.2">
      <c r="A4558" s="228">
        <v>845091</v>
      </c>
      <c r="B4558" s="228" t="s">
        <v>2213</v>
      </c>
      <c r="C4558" s="228" t="s">
        <v>4204</v>
      </c>
      <c r="D4558" s="228" t="s">
        <v>2377</v>
      </c>
      <c r="E4558" s="228" t="s">
        <v>4351</v>
      </c>
      <c r="F4558" s="228" t="s">
        <v>87</v>
      </c>
      <c r="G4558" s="228" t="s">
        <v>504</v>
      </c>
      <c r="H4558" s="228">
        <v>17</v>
      </c>
      <c r="I4558" s="228">
        <v>17</v>
      </c>
      <c r="J4558" s="228">
        <v>17</v>
      </c>
      <c r="K4558" s="228">
        <v>17</v>
      </c>
      <c r="L4558" s="231">
        <v>59</v>
      </c>
      <c r="N4558" s="119" t="str">
        <f t="shared" si="216"/>
        <v>845091-MFLUO-LXL</v>
      </c>
      <c r="O4558" s="122">
        <f>IF(B4558="NET","",IF(B4558="","",IFERROR(VLOOKUP(N4558,EAN!$A:$B,2,FALSE),"MANGLER - MÅ OPPDATERE EAN-FANEN")))</f>
        <v>7048652767387</v>
      </c>
      <c r="P4558" s="119">
        <f t="shared" si="217"/>
        <v>17</v>
      </c>
      <c r="Q4558" s="119">
        <f t="shared" si="218"/>
        <v>59</v>
      </c>
    </row>
    <row r="4559" spans="1:17" x14ac:dyDescent="0.2">
      <c r="A4559" s="228">
        <v>845091</v>
      </c>
      <c r="B4559" s="228" t="s">
        <v>2213</v>
      </c>
      <c r="C4559" s="228" t="s">
        <v>4204</v>
      </c>
      <c r="D4559" s="228" t="s">
        <v>517</v>
      </c>
      <c r="E4559" s="228" t="s">
        <v>518</v>
      </c>
      <c r="F4559" s="228" t="s">
        <v>85</v>
      </c>
      <c r="G4559" s="228" t="s">
        <v>504</v>
      </c>
      <c r="H4559" s="228">
        <v>29</v>
      </c>
      <c r="I4559" s="228">
        <v>29</v>
      </c>
      <c r="J4559" s="228">
        <v>29</v>
      </c>
      <c r="K4559" s="228">
        <v>29</v>
      </c>
      <c r="L4559" s="231">
        <v>29</v>
      </c>
      <c r="N4559" s="119" t="str">
        <f t="shared" si="216"/>
        <v>845091-MNGRY-SM</v>
      </c>
      <c r="O4559" s="122">
        <f>IF(B4559="NET","",IF(B4559="","",IFERROR(VLOOKUP(N4559,EAN!$A:$B,2,FALSE),"MANGLER - MÅ OPPDATERE EAN-FANEN")))</f>
        <v>7048652661333</v>
      </c>
      <c r="P4559" s="119">
        <f t="shared" si="217"/>
        <v>29</v>
      </c>
      <c r="Q4559" s="119">
        <f t="shared" si="218"/>
        <v>29</v>
      </c>
    </row>
    <row r="4560" spans="1:17" x14ac:dyDescent="0.2">
      <c r="A4560" s="228">
        <v>845091</v>
      </c>
      <c r="B4560" s="228" t="s">
        <v>2213</v>
      </c>
      <c r="C4560" s="228" t="s">
        <v>4204</v>
      </c>
      <c r="D4560" s="228" t="s">
        <v>519</v>
      </c>
      <c r="E4560" s="228" t="s">
        <v>518</v>
      </c>
      <c r="F4560" s="228" t="s">
        <v>86</v>
      </c>
      <c r="G4560" s="228" t="s">
        <v>504</v>
      </c>
      <c r="H4560" s="228">
        <v>0</v>
      </c>
      <c r="I4560" s="228">
        <v>0</v>
      </c>
      <c r="J4560" s="228">
        <v>0</v>
      </c>
      <c r="K4560" s="228">
        <v>0</v>
      </c>
      <c r="L4560" s="231">
        <v>0</v>
      </c>
      <c r="N4560" s="119" t="str">
        <f t="shared" si="216"/>
        <v>845091-MNGRY-ML</v>
      </c>
      <c r="O4560" s="122">
        <f>IF(B4560="NET","",IF(B4560="","",IFERROR(VLOOKUP(N4560,EAN!$A:$B,2,FALSE),"MANGLER - MÅ OPPDATERE EAN-FANEN")))</f>
        <v>7048652661326</v>
      </c>
      <c r="P4560" s="119">
        <f t="shared" si="217"/>
        <v>0</v>
      </c>
      <c r="Q4560" s="119">
        <f t="shared" si="218"/>
        <v>0</v>
      </c>
    </row>
    <row r="4561" spans="1:17" x14ac:dyDescent="0.2">
      <c r="A4561" s="228">
        <v>845091</v>
      </c>
      <c r="B4561" s="228" t="s">
        <v>2213</v>
      </c>
      <c r="C4561" s="228" t="s">
        <v>4204</v>
      </c>
      <c r="D4561" s="228" t="s">
        <v>520</v>
      </c>
      <c r="E4561" s="228" t="s">
        <v>518</v>
      </c>
      <c r="F4561" s="228" t="s">
        <v>87</v>
      </c>
      <c r="G4561" s="228" t="s">
        <v>504</v>
      </c>
      <c r="H4561" s="228">
        <v>0</v>
      </c>
      <c r="I4561" s="228">
        <v>0</v>
      </c>
      <c r="J4561" s="228">
        <v>0</v>
      </c>
      <c r="K4561" s="228">
        <v>0</v>
      </c>
      <c r="L4561" s="231">
        <v>0</v>
      </c>
      <c r="N4561" s="119" t="str">
        <f t="shared" si="216"/>
        <v>845091-MNGRY-LXL</v>
      </c>
      <c r="O4561" s="122">
        <f>IF(B4561="NET","",IF(B4561="","",IFERROR(VLOOKUP(N4561,EAN!$A:$B,2,FALSE),"MANGLER - MÅ OPPDATERE EAN-FANEN")))</f>
        <v>7048652661319</v>
      </c>
      <c r="P4561" s="119">
        <f t="shared" si="217"/>
        <v>0</v>
      </c>
      <c r="Q4561" s="119">
        <f t="shared" si="218"/>
        <v>0</v>
      </c>
    </row>
    <row r="4562" spans="1:17" x14ac:dyDescent="0.2">
      <c r="A4562" s="228">
        <v>845091</v>
      </c>
      <c r="B4562" s="228" t="s">
        <v>2213</v>
      </c>
      <c r="C4562" s="228" t="s">
        <v>4204</v>
      </c>
      <c r="D4562" s="228" t="s">
        <v>986</v>
      </c>
      <c r="E4562" s="228" t="s">
        <v>2217</v>
      </c>
      <c r="F4562" s="228" t="s">
        <v>85</v>
      </c>
      <c r="G4562" s="228" t="s">
        <v>504</v>
      </c>
      <c r="H4562" s="228">
        <v>0</v>
      </c>
      <c r="I4562" s="228">
        <v>0</v>
      </c>
      <c r="J4562" s="228">
        <v>0</v>
      </c>
      <c r="K4562" s="228">
        <v>0</v>
      </c>
      <c r="L4562" s="231">
        <v>0</v>
      </c>
      <c r="N4562" s="119" t="str">
        <f t="shared" si="216"/>
        <v>845091-NAYME-SM</v>
      </c>
      <c r="O4562" s="122">
        <f>IF(B4562="NET","",IF(B4562="","",IFERROR(VLOOKUP(N4562,EAN!$A:$B,2,FALSE),"MANGLER - MÅ OPPDATERE EAN-FANEN")))</f>
        <v>7048652338488</v>
      </c>
      <c r="P4562" s="119">
        <f t="shared" si="217"/>
        <v>0</v>
      </c>
      <c r="Q4562" s="119">
        <f t="shared" si="218"/>
        <v>0</v>
      </c>
    </row>
    <row r="4563" spans="1:17" x14ac:dyDescent="0.2">
      <c r="A4563" s="228">
        <v>845091</v>
      </c>
      <c r="B4563" s="228" t="s">
        <v>2213</v>
      </c>
      <c r="C4563" s="228" t="s">
        <v>4204</v>
      </c>
      <c r="D4563" s="228" t="s">
        <v>987</v>
      </c>
      <c r="E4563" s="228" t="s">
        <v>2217</v>
      </c>
      <c r="F4563" s="228" t="s">
        <v>86</v>
      </c>
      <c r="G4563" s="228" t="s">
        <v>504</v>
      </c>
      <c r="H4563" s="228">
        <v>0</v>
      </c>
      <c r="I4563" s="228">
        <v>0</v>
      </c>
      <c r="J4563" s="228">
        <v>0</v>
      </c>
      <c r="K4563" s="228">
        <v>0</v>
      </c>
      <c r="L4563" s="231">
        <v>0</v>
      </c>
      <c r="N4563" s="119" t="str">
        <f t="shared" si="216"/>
        <v>845091-NAYME-ML</v>
      </c>
      <c r="O4563" s="122">
        <f>IF(B4563="NET","",IF(B4563="","",IFERROR(VLOOKUP(N4563,EAN!$A:$B,2,FALSE),"MANGLER - MÅ OPPDATERE EAN-FANEN")))</f>
        <v>7048652338471</v>
      </c>
      <c r="P4563" s="119">
        <f t="shared" si="217"/>
        <v>0</v>
      </c>
      <c r="Q4563" s="119">
        <f t="shared" si="218"/>
        <v>0</v>
      </c>
    </row>
    <row r="4564" spans="1:17" x14ac:dyDescent="0.2">
      <c r="A4564" s="228">
        <v>845091</v>
      </c>
      <c r="B4564" s="228" t="s">
        <v>2213</v>
      </c>
      <c r="C4564" s="228" t="s">
        <v>4204</v>
      </c>
      <c r="D4564" s="228" t="s">
        <v>988</v>
      </c>
      <c r="E4564" s="228" t="s">
        <v>2217</v>
      </c>
      <c r="F4564" s="228" t="s">
        <v>87</v>
      </c>
      <c r="G4564" s="228" t="s">
        <v>504</v>
      </c>
      <c r="H4564" s="228">
        <v>0</v>
      </c>
      <c r="I4564" s="228">
        <v>0</v>
      </c>
      <c r="J4564" s="228">
        <v>0</v>
      </c>
      <c r="K4564" s="228">
        <v>0</v>
      </c>
      <c r="L4564" s="231">
        <v>0</v>
      </c>
      <c r="N4564" s="119" t="str">
        <f t="shared" si="216"/>
        <v>845091-NAYME-LXL</v>
      </c>
      <c r="O4564" s="122">
        <f>IF(B4564="NET","",IF(B4564="","",IFERROR(VLOOKUP(N4564,EAN!$A:$B,2,FALSE),"MANGLER - MÅ OPPDATERE EAN-FANEN")))</f>
        <v>7048652338464</v>
      </c>
      <c r="P4564" s="119">
        <f t="shared" si="217"/>
        <v>0</v>
      </c>
      <c r="Q4564" s="119">
        <f t="shared" si="218"/>
        <v>0</v>
      </c>
    </row>
    <row r="4565" spans="1:17" x14ac:dyDescent="0.2">
      <c r="A4565" s="228">
        <v>845091</v>
      </c>
      <c r="B4565" s="228" t="s">
        <v>2213</v>
      </c>
      <c r="C4565" s="228" t="s">
        <v>4204</v>
      </c>
      <c r="D4565" s="228" t="s">
        <v>4140</v>
      </c>
      <c r="E4565" s="228" t="s">
        <v>4141</v>
      </c>
      <c r="F4565" s="228" t="s">
        <v>85</v>
      </c>
      <c r="G4565" s="228" t="s">
        <v>128</v>
      </c>
      <c r="H4565" s="228">
        <v>0</v>
      </c>
      <c r="I4565" s="228">
        <v>0</v>
      </c>
      <c r="J4565" s="228">
        <v>0</v>
      </c>
      <c r="K4565" s="228">
        <v>0</v>
      </c>
      <c r="L4565" s="231">
        <v>0</v>
      </c>
      <c r="N4565" s="119" t="str">
        <f t="shared" si="216"/>
        <v>845091-NEOBL-SM</v>
      </c>
      <c r="O4565" s="122" t="str">
        <f>IF(B4565="NET","",IF(B4565="","",IFERROR(VLOOKUP(N4565,EAN!$A:$B,2,FALSE),"MANGLER - MÅ OPPDATERE EAN-FANEN")))</f>
        <v>MANGLER - MÅ OPPDATERE EAN-FANEN</v>
      </c>
      <c r="P4565" s="119">
        <f t="shared" si="217"/>
        <v>0</v>
      </c>
      <c r="Q4565" s="119">
        <f t="shared" si="218"/>
        <v>0</v>
      </c>
    </row>
    <row r="4566" spans="1:17" x14ac:dyDescent="0.2">
      <c r="A4566" s="228">
        <v>845091</v>
      </c>
      <c r="B4566" s="228" t="s">
        <v>2213</v>
      </c>
      <c r="C4566" s="228" t="s">
        <v>4204</v>
      </c>
      <c r="D4566" s="228" t="s">
        <v>4142</v>
      </c>
      <c r="E4566" s="228" t="s">
        <v>4141</v>
      </c>
      <c r="F4566" s="228" t="s">
        <v>86</v>
      </c>
      <c r="G4566" s="228" t="s">
        <v>128</v>
      </c>
      <c r="H4566" s="228">
        <v>0</v>
      </c>
      <c r="I4566" s="228">
        <v>0</v>
      </c>
      <c r="J4566" s="228">
        <v>0</v>
      </c>
      <c r="K4566" s="228">
        <v>0</v>
      </c>
      <c r="L4566" s="231">
        <v>0</v>
      </c>
      <c r="N4566" s="119" t="str">
        <f t="shared" si="216"/>
        <v>845091-NEOBL-ML</v>
      </c>
      <c r="O4566" s="122" t="str">
        <f>IF(B4566="NET","",IF(B4566="","",IFERROR(VLOOKUP(N4566,EAN!$A:$B,2,FALSE),"MANGLER - MÅ OPPDATERE EAN-FANEN")))</f>
        <v>MANGLER - MÅ OPPDATERE EAN-FANEN</v>
      </c>
      <c r="P4566" s="119">
        <f t="shared" si="217"/>
        <v>0</v>
      </c>
      <c r="Q4566" s="119">
        <f t="shared" si="218"/>
        <v>0</v>
      </c>
    </row>
    <row r="4567" spans="1:17" x14ac:dyDescent="0.2">
      <c r="A4567" s="228">
        <v>845091</v>
      </c>
      <c r="B4567" s="228" t="s">
        <v>2213</v>
      </c>
      <c r="C4567" s="228" t="s">
        <v>4204</v>
      </c>
      <c r="D4567" s="228" t="s">
        <v>4143</v>
      </c>
      <c r="E4567" s="228" t="s">
        <v>4141</v>
      </c>
      <c r="F4567" s="228" t="s">
        <v>87</v>
      </c>
      <c r="G4567" s="228" t="s">
        <v>128</v>
      </c>
      <c r="H4567" s="228">
        <v>0</v>
      </c>
      <c r="I4567" s="228">
        <v>0</v>
      </c>
      <c r="J4567" s="228">
        <v>0</v>
      </c>
      <c r="K4567" s="228">
        <v>0</v>
      </c>
      <c r="L4567" s="231">
        <v>0</v>
      </c>
      <c r="N4567" s="119" t="str">
        <f t="shared" si="216"/>
        <v>845091-NEOBL-LXL</v>
      </c>
      <c r="O4567" s="122" t="str">
        <f>IF(B4567="NET","",IF(B4567="","",IFERROR(VLOOKUP(N4567,EAN!$A:$B,2,FALSE),"MANGLER - MÅ OPPDATERE EAN-FANEN")))</f>
        <v>MANGLER - MÅ OPPDATERE EAN-FANEN</v>
      </c>
      <c r="P4567" s="119">
        <f t="shared" si="217"/>
        <v>0</v>
      </c>
      <c r="Q4567" s="119">
        <f t="shared" si="218"/>
        <v>0</v>
      </c>
    </row>
    <row r="4568" spans="1:17" x14ac:dyDescent="0.2">
      <c r="A4568" s="228">
        <v>845091</v>
      </c>
      <c r="B4568" s="228" t="s">
        <v>2213</v>
      </c>
      <c r="C4568" s="228" t="s">
        <v>4204</v>
      </c>
      <c r="D4568" s="228" t="s">
        <v>4144</v>
      </c>
      <c r="E4568" s="228" t="s">
        <v>4145</v>
      </c>
      <c r="F4568" s="228" t="s">
        <v>85</v>
      </c>
      <c r="G4568" s="228" t="s">
        <v>128</v>
      </c>
      <c r="H4568" s="228">
        <v>0</v>
      </c>
      <c r="I4568" s="228">
        <v>0</v>
      </c>
      <c r="J4568" s="228">
        <v>0</v>
      </c>
      <c r="K4568" s="228">
        <v>0</v>
      </c>
      <c r="L4568" s="231">
        <v>0</v>
      </c>
      <c r="N4568" s="119" t="str">
        <f t="shared" si="216"/>
        <v>845091-NEOPI-SM</v>
      </c>
      <c r="O4568" s="122" t="str">
        <f>IF(B4568="NET","",IF(B4568="","",IFERROR(VLOOKUP(N4568,EAN!$A:$B,2,FALSE),"MANGLER - MÅ OPPDATERE EAN-FANEN")))</f>
        <v>MANGLER - MÅ OPPDATERE EAN-FANEN</v>
      </c>
      <c r="P4568" s="119">
        <f t="shared" si="217"/>
        <v>0</v>
      </c>
      <c r="Q4568" s="119">
        <f t="shared" si="218"/>
        <v>0</v>
      </c>
    </row>
    <row r="4569" spans="1:17" x14ac:dyDescent="0.2">
      <c r="A4569" s="228">
        <v>845091</v>
      </c>
      <c r="B4569" s="228" t="s">
        <v>2213</v>
      </c>
      <c r="C4569" s="228" t="s">
        <v>4204</v>
      </c>
      <c r="D4569" s="228" t="s">
        <v>4146</v>
      </c>
      <c r="E4569" s="228" t="s">
        <v>4145</v>
      </c>
      <c r="F4569" s="228" t="s">
        <v>86</v>
      </c>
      <c r="G4569" s="228" t="s">
        <v>128</v>
      </c>
      <c r="H4569" s="228">
        <v>0</v>
      </c>
      <c r="I4569" s="228">
        <v>0</v>
      </c>
      <c r="J4569" s="228">
        <v>0</v>
      </c>
      <c r="K4569" s="228">
        <v>0</v>
      </c>
      <c r="L4569" s="231">
        <v>0</v>
      </c>
      <c r="N4569" s="119" t="str">
        <f t="shared" si="216"/>
        <v>845091-NEOPI-ML</v>
      </c>
      <c r="O4569" s="122" t="str">
        <f>IF(B4569="NET","",IF(B4569="","",IFERROR(VLOOKUP(N4569,EAN!$A:$B,2,FALSE),"MANGLER - MÅ OPPDATERE EAN-FANEN")))</f>
        <v>MANGLER - MÅ OPPDATERE EAN-FANEN</v>
      </c>
      <c r="P4569" s="119">
        <f t="shared" si="217"/>
        <v>0</v>
      </c>
      <c r="Q4569" s="119">
        <f t="shared" si="218"/>
        <v>0</v>
      </c>
    </row>
    <row r="4570" spans="1:17" x14ac:dyDescent="0.2">
      <c r="A4570" s="228">
        <v>845091</v>
      </c>
      <c r="B4570" s="228" t="s">
        <v>2213</v>
      </c>
      <c r="C4570" s="228" t="s">
        <v>4204</v>
      </c>
      <c r="D4570" s="228" t="s">
        <v>4147</v>
      </c>
      <c r="E4570" s="228" t="s">
        <v>4145</v>
      </c>
      <c r="F4570" s="228" t="s">
        <v>87</v>
      </c>
      <c r="G4570" s="228" t="s">
        <v>128</v>
      </c>
      <c r="H4570" s="228">
        <v>0</v>
      </c>
      <c r="I4570" s="228">
        <v>0</v>
      </c>
      <c r="J4570" s="228">
        <v>0</v>
      </c>
      <c r="K4570" s="228">
        <v>0</v>
      </c>
      <c r="L4570" s="231">
        <v>0</v>
      </c>
      <c r="N4570" s="119" t="str">
        <f t="shared" si="216"/>
        <v>845091-NEOPI-LXL</v>
      </c>
      <c r="O4570" s="122" t="str">
        <f>IF(B4570="NET","",IF(B4570="","",IFERROR(VLOOKUP(N4570,EAN!$A:$B,2,FALSE),"MANGLER - MÅ OPPDATERE EAN-FANEN")))</f>
        <v>MANGLER - MÅ OPPDATERE EAN-FANEN</v>
      </c>
      <c r="P4570" s="119">
        <f t="shared" si="217"/>
        <v>0</v>
      </c>
      <c r="Q4570" s="119">
        <f t="shared" si="218"/>
        <v>0</v>
      </c>
    </row>
    <row r="4571" spans="1:17" x14ac:dyDescent="0.2">
      <c r="A4571" s="228">
        <v>845091</v>
      </c>
      <c r="B4571" s="228" t="s">
        <v>2213</v>
      </c>
      <c r="C4571" s="228" t="s">
        <v>4204</v>
      </c>
      <c r="D4571" s="228" t="s">
        <v>989</v>
      </c>
      <c r="E4571" s="228" t="s">
        <v>91</v>
      </c>
      <c r="F4571" s="228" t="s">
        <v>85</v>
      </c>
      <c r="G4571" s="228" t="s">
        <v>504</v>
      </c>
      <c r="H4571" s="228">
        <v>12</v>
      </c>
      <c r="I4571" s="228">
        <v>12</v>
      </c>
      <c r="J4571" s="228">
        <v>12</v>
      </c>
      <c r="K4571" s="228">
        <v>12</v>
      </c>
      <c r="L4571" s="231">
        <v>12</v>
      </c>
      <c r="N4571" s="119" t="str">
        <f t="shared" si="216"/>
        <v>845091-RBLUE-SM</v>
      </c>
      <c r="O4571" s="122">
        <f>IF(B4571="NET","",IF(B4571="","",IFERROR(VLOOKUP(N4571,EAN!$A:$B,2,FALSE),"MANGLER - MÅ OPPDATERE EAN-FANEN")))</f>
        <v>7048652274816</v>
      </c>
      <c r="P4571" s="119">
        <f t="shared" si="217"/>
        <v>12</v>
      </c>
      <c r="Q4571" s="119">
        <f t="shared" si="218"/>
        <v>12</v>
      </c>
    </row>
    <row r="4572" spans="1:17" x14ac:dyDescent="0.2">
      <c r="A4572" s="228">
        <v>845091</v>
      </c>
      <c r="B4572" s="228" t="s">
        <v>2213</v>
      </c>
      <c r="C4572" s="228" t="s">
        <v>4204</v>
      </c>
      <c r="D4572" s="228" t="s">
        <v>990</v>
      </c>
      <c r="E4572" s="228" t="s">
        <v>91</v>
      </c>
      <c r="F4572" s="228" t="s">
        <v>86</v>
      </c>
      <c r="G4572" s="228" t="s">
        <v>504</v>
      </c>
      <c r="H4572" s="228">
        <v>15</v>
      </c>
      <c r="I4572" s="228">
        <v>15</v>
      </c>
      <c r="J4572" s="228">
        <v>15</v>
      </c>
      <c r="K4572" s="228">
        <v>15</v>
      </c>
      <c r="L4572" s="231">
        <v>15</v>
      </c>
      <c r="N4572" s="119" t="str">
        <f t="shared" si="216"/>
        <v>845091-RBLUE-ML</v>
      </c>
      <c r="O4572" s="122">
        <f>IF(B4572="NET","",IF(B4572="","",IFERROR(VLOOKUP(N4572,EAN!$A:$B,2,FALSE),"MANGLER - MÅ OPPDATERE EAN-FANEN")))</f>
        <v>7048652274809</v>
      </c>
      <c r="P4572" s="119">
        <f t="shared" si="217"/>
        <v>15</v>
      </c>
      <c r="Q4572" s="119">
        <f t="shared" si="218"/>
        <v>15</v>
      </c>
    </row>
    <row r="4573" spans="1:17" x14ac:dyDescent="0.2">
      <c r="A4573" s="228">
        <v>845091</v>
      </c>
      <c r="B4573" s="228" t="s">
        <v>2213</v>
      </c>
      <c r="C4573" s="228" t="s">
        <v>4204</v>
      </c>
      <c r="D4573" s="228" t="s">
        <v>991</v>
      </c>
      <c r="E4573" s="228" t="s">
        <v>91</v>
      </c>
      <c r="F4573" s="228" t="s">
        <v>87</v>
      </c>
      <c r="G4573" s="228" t="s">
        <v>504</v>
      </c>
      <c r="H4573" s="228">
        <v>0</v>
      </c>
      <c r="I4573" s="228">
        <v>0</v>
      </c>
      <c r="J4573" s="228">
        <v>0</v>
      </c>
      <c r="K4573" s="228">
        <v>0</v>
      </c>
      <c r="L4573" s="231">
        <v>0</v>
      </c>
      <c r="N4573" s="119" t="str">
        <f t="shared" si="216"/>
        <v>845091-RBLUE-LXL</v>
      </c>
      <c r="O4573" s="122">
        <f>IF(B4573="NET","",IF(B4573="","",IFERROR(VLOOKUP(N4573,EAN!$A:$B,2,FALSE),"MANGLER - MÅ OPPDATERE EAN-FANEN")))</f>
        <v>7048652274793</v>
      </c>
      <c r="P4573" s="119">
        <f t="shared" si="217"/>
        <v>0</v>
      </c>
      <c r="Q4573" s="119">
        <f t="shared" si="218"/>
        <v>0</v>
      </c>
    </row>
    <row r="4574" spans="1:17" x14ac:dyDescent="0.2">
      <c r="A4574" s="228">
        <v>845091</v>
      </c>
      <c r="B4574" s="228" t="s">
        <v>2213</v>
      </c>
      <c r="C4574" s="228" t="s">
        <v>4204</v>
      </c>
      <c r="D4574" s="228" t="s">
        <v>992</v>
      </c>
      <c r="E4574" s="228" t="s">
        <v>2218</v>
      </c>
      <c r="F4574" s="228" t="s">
        <v>85</v>
      </c>
      <c r="G4574" s="228" t="s">
        <v>504</v>
      </c>
      <c r="H4574" s="228">
        <v>0</v>
      </c>
      <c r="I4574" s="228">
        <v>0</v>
      </c>
      <c r="J4574" s="228">
        <v>0</v>
      </c>
      <c r="K4574" s="228">
        <v>0</v>
      </c>
      <c r="L4574" s="231">
        <v>0</v>
      </c>
      <c r="N4574" s="119" t="str">
        <f t="shared" si="216"/>
        <v>845091-SHRED-SM</v>
      </c>
      <c r="O4574" s="122">
        <f>IF(B4574="NET","",IF(B4574="","",IFERROR(VLOOKUP(N4574,EAN!$A:$B,2,FALSE),"MANGLER - MÅ OPPDATERE EAN-FANEN")))</f>
        <v>7048652274847</v>
      </c>
      <c r="P4574" s="119">
        <f t="shared" si="217"/>
        <v>0</v>
      </c>
      <c r="Q4574" s="119">
        <f t="shared" si="218"/>
        <v>0</v>
      </c>
    </row>
    <row r="4575" spans="1:17" x14ac:dyDescent="0.2">
      <c r="A4575" s="228">
        <v>845091</v>
      </c>
      <c r="B4575" s="228" t="s">
        <v>2213</v>
      </c>
      <c r="C4575" s="228" t="s">
        <v>4204</v>
      </c>
      <c r="D4575" s="228" t="s">
        <v>993</v>
      </c>
      <c r="E4575" s="228" t="s">
        <v>2218</v>
      </c>
      <c r="F4575" s="228" t="s">
        <v>86</v>
      </c>
      <c r="G4575" s="228" t="s">
        <v>504</v>
      </c>
      <c r="H4575" s="228">
        <v>0</v>
      </c>
      <c r="I4575" s="228">
        <v>0</v>
      </c>
      <c r="J4575" s="228">
        <v>0</v>
      </c>
      <c r="K4575" s="228">
        <v>0</v>
      </c>
      <c r="L4575" s="231">
        <v>0</v>
      </c>
      <c r="N4575" s="119" t="str">
        <f t="shared" si="216"/>
        <v>845091-SHRED-ML</v>
      </c>
      <c r="O4575" s="122">
        <f>IF(B4575="NET","",IF(B4575="","",IFERROR(VLOOKUP(N4575,EAN!$A:$B,2,FALSE),"MANGLER - MÅ OPPDATERE EAN-FANEN")))</f>
        <v>7048652274830</v>
      </c>
      <c r="P4575" s="119">
        <f t="shared" si="217"/>
        <v>0</v>
      </c>
      <c r="Q4575" s="119">
        <f t="shared" si="218"/>
        <v>0</v>
      </c>
    </row>
    <row r="4576" spans="1:17" x14ac:dyDescent="0.2">
      <c r="A4576" s="228">
        <v>845091</v>
      </c>
      <c r="B4576" s="228" t="s">
        <v>2213</v>
      </c>
      <c r="C4576" s="228" t="s">
        <v>4204</v>
      </c>
      <c r="D4576" s="228" t="s">
        <v>994</v>
      </c>
      <c r="E4576" s="228" t="s">
        <v>2218</v>
      </c>
      <c r="F4576" s="228" t="s">
        <v>87</v>
      </c>
      <c r="G4576" s="228" t="s">
        <v>504</v>
      </c>
      <c r="H4576" s="228">
        <v>0</v>
      </c>
      <c r="I4576" s="228">
        <v>0</v>
      </c>
      <c r="J4576" s="228">
        <v>0</v>
      </c>
      <c r="K4576" s="228">
        <v>0</v>
      </c>
      <c r="L4576" s="231">
        <v>0</v>
      </c>
      <c r="N4576" s="119" t="str">
        <f t="shared" si="216"/>
        <v>845091-SHRED-LXL</v>
      </c>
      <c r="O4576" s="122">
        <f>IF(B4576="NET","",IF(B4576="","",IFERROR(VLOOKUP(N4576,EAN!$A:$B,2,FALSE),"MANGLER - MÅ OPPDATERE EAN-FANEN")))</f>
        <v>7048652274823</v>
      </c>
      <c r="P4576" s="119">
        <f t="shared" si="217"/>
        <v>0</v>
      </c>
      <c r="Q4576" s="119">
        <f t="shared" si="218"/>
        <v>0</v>
      </c>
    </row>
    <row r="4577" spans="1:17" x14ac:dyDescent="0.2">
      <c r="A4577" s="228">
        <v>845091</v>
      </c>
      <c r="B4577" s="228" t="s">
        <v>2213</v>
      </c>
      <c r="C4577" s="228" t="s">
        <v>4204</v>
      </c>
      <c r="D4577" s="228" t="s">
        <v>3986</v>
      </c>
      <c r="E4577" s="228" t="s">
        <v>3964</v>
      </c>
      <c r="F4577" s="228" t="s">
        <v>85</v>
      </c>
      <c r="G4577" s="228" t="s">
        <v>128</v>
      </c>
      <c r="H4577" s="228">
        <v>0</v>
      </c>
      <c r="I4577" s="228">
        <v>0</v>
      </c>
      <c r="J4577" s="228">
        <v>0</v>
      </c>
      <c r="K4577" s="228">
        <v>0</v>
      </c>
      <c r="L4577" s="231">
        <v>0</v>
      </c>
      <c r="N4577" s="119" t="str">
        <f t="shared" si="216"/>
        <v>845091-WOLND-SM</v>
      </c>
      <c r="O4577" s="122" t="str">
        <f>IF(B4577="NET","",IF(B4577="","",IFERROR(VLOOKUP(N4577,EAN!$A:$B,2,FALSE),"MANGLER - MÅ OPPDATERE EAN-FANEN")))</f>
        <v>MANGLER - MÅ OPPDATERE EAN-FANEN</v>
      </c>
      <c r="P4577" s="119">
        <f t="shared" si="217"/>
        <v>0</v>
      </c>
      <c r="Q4577" s="119">
        <f t="shared" si="218"/>
        <v>0</v>
      </c>
    </row>
    <row r="4578" spans="1:17" x14ac:dyDescent="0.2">
      <c r="A4578" s="228">
        <v>845091</v>
      </c>
      <c r="B4578" s="228" t="s">
        <v>2213</v>
      </c>
      <c r="C4578" s="228" t="s">
        <v>4204</v>
      </c>
      <c r="D4578" s="228" t="s">
        <v>3987</v>
      </c>
      <c r="E4578" s="228" t="s">
        <v>3964</v>
      </c>
      <c r="F4578" s="228" t="s">
        <v>86</v>
      </c>
      <c r="G4578" s="228" t="s">
        <v>128</v>
      </c>
      <c r="H4578" s="228">
        <v>0</v>
      </c>
      <c r="I4578" s="228">
        <v>0</v>
      </c>
      <c r="J4578" s="228">
        <v>0</v>
      </c>
      <c r="K4578" s="228">
        <v>0</v>
      </c>
      <c r="L4578" s="231">
        <v>0</v>
      </c>
      <c r="N4578" s="119" t="str">
        <f t="shared" si="216"/>
        <v>845091-WOLND-ML</v>
      </c>
      <c r="O4578" s="122" t="str">
        <f>IF(B4578="NET","",IF(B4578="","",IFERROR(VLOOKUP(N4578,EAN!$A:$B,2,FALSE),"MANGLER - MÅ OPPDATERE EAN-FANEN")))</f>
        <v>MANGLER - MÅ OPPDATERE EAN-FANEN</v>
      </c>
      <c r="P4578" s="119">
        <f t="shared" si="217"/>
        <v>0</v>
      </c>
      <c r="Q4578" s="119">
        <f t="shared" si="218"/>
        <v>0</v>
      </c>
    </row>
    <row r="4579" spans="1:17" x14ac:dyDescent="0.2">
      <c r="A4579" s="228">
        <v>845091</v>
      </c>
      <c r="B4579" s="228" t="s">
        <v>2213</v>
      </c>
      <c r="C4579" s="228" t="s">
        <v>4204</v>
      </c>
      <c r="D4579" s="228" t="s">
        <v>3988</v>
      </c>
      <c r="E4579" s="228" t="s">
        <v>3964</v>
      </c>
      <c r="F4579" s="228" t="s">
        <v>87</v>
      </c>
      <c r="G4579" s="228" t="s">
        <v>128</v>
      </c>
      <c r="H4579" s="228">
        <v>0</v>
      </c>
      <c r="I4579" s="228">
        <v>0</v>
      </c>
      <c r="J4579" s="228">
        <v>0</v>
      </c>
      <c r="K4579" s="228">
        <v>0</v>
      </c>
      <c r="L4579" s="231">
        <v>0</v>
      </c>
      <c r="N4579" s="119" t="str">
        <f t="shared" si="216"/>
        <v>845091-WOLND-LXL</v>
      </c>
      <c r="O4579" s="122" t="str">
        <f>IF(B4579="NET","",IF(B4579="","",IFERROR(VLOOKUP(N4579,EAN!$A:$B,2,FALSE),"MANGLER - MÅ OPPDATERE EAN-FANEN")))</f>
        <v>MANGLER - MÅ OPPDATERE EAN-FANEN</v>
      </c>
      <c r="P4579" s="119">
        <f t="shared" si="217"/>
        <v>0</v>
      </c>
      <c r="Q4579" s="119">
        <f t="shared" si="218"/>
        <v>0</v>
      </c>
    </row>
    <row r="4580" spans="1:17" x14ac:dyDescent="0.2">
      <c r="A4580" s="229">
        <v>845103</v>
      </c>
      <c r="B4580" s="228" t="s">
        <v>248</v>
      </c>
      <c r="C4580" s="228"/>
      <c r="D4580" s="228"/>
      <c r="E4580" s="228"/>
      <c r="F4580" s="228"/>
      <c r="G4580" s="228"/>
      <c r="H4580" s="229">
        <v>202226</v>
      </c>
      <c r="I4580" s="229">
        <v>202227</v>
      </c>
      <c r="J4580" s="229">
        <v>202228</v>
      </c>
      <c r="K4580" s="229">
        <v>202229</v>
      </c>
      <c r="L4580" s="232">
        <v>202234</v>
      </c>
      <c r="N4580" s="119" t="str">
        <f t="shared" si="216"/>
        <v>845103-</v>
      </c>
      <c r="O4580" s="122" t="str">
        <f>IF(B4580="NET","",IF(B4580="","",IFERROR(VLOOKUP(N4580,EAN!$A:$B,2,FALSE),"MANGLER - MÅ OPPDATERE EAN-FANEN")))</f>
        <v/>
      </c>
      <c r="P4580" s="119">
        <f t="shared" si="217"/>
        <v>202226</v>
      </c>
      <c r="Q4580" s="119">
        <f t="shared" si="218"/>
        <v>202234</v>
      </c>
    </row>
    <row r="4581" spans="1:17" x14ac:dyDescent="0.2">
      <c r="A4581" s="228">
        <v>845103</v>
      </c>
      <c r="B4581" s="228" t="s">
        <v>2219</v>
      </c>
      <c r="C4581" s="228" t="s">
        <v>4204</v>
      </c>
      <c r="D4581" s="228" t="s">
        <v>684</v>
      </c>
      <c r="E4581" s="228" t="s">
        <v>685</v>
      </c>
      <c r="F4581" s="228" t="s">
        <v>85</v>
      </c>
      <c r="G4581" s="228" t="s">
        <v>504</v>
      </c>
      <c r="H4581" s="228">
        <v>7</v>
      </c>
      <c r="I4581" s="228">
        <v>7</v>
      </c>
      <c r="J4581" s="228">
        <v>7</v>
      </c>
      <c r="K4581" s="228">
        <v>7</v>
      </c>
      <c r="L4581" s="231">
        <v>7</v>
      </c>
      <c r="N4581" s="119" t="str">
        <f t="shared" si="216"/>
        <v>845103-BGRRG-SM</v>
      </c>
      <c r="O4581" s="122">
        <f>IF(B4581="NET","",IF(B4581="","",IFERROR(VLOOKUP(N4581,EAN!$A:$B,2,FALSE),"MANGLER - MÅ OPPDATERE EAN-FANEN")))</f>
        <v>7048652767431</v>
      </c>
      <c r="P4581" s="119">
        <f t="shared" si="217"/>
        <v>7</v>
      </c>
      <c r="Q4581" s="119">
        <f t="shared" si="218"/>
        <v>7</v>
      </c>
    </row>
    <row r="4582" spans="1:17" x14ac:dyDescent="0.2">
      <c r="A4582" s="228">
        <v>845103</v>
      </c>
      <c r="B4582" s="228" t="s">
        <v>2219</v>
      </c>
      <c r="C4582" s="228" t="s">
        <v>4204</v>
      </c>
      <c r="D4582" s="228" t="s">
        <v>686</v>
      </c>
      <c r="E4582" s="228" t="s">
        <v>685</v>
      </c>
      <c r="F4582" s="228" t="s">
        <v>86</v>
      </c>
      <c r="G4582" s="228" t="s">
        <v>504</v>
      </c>
      <c r="H4582" s="228">
        <v>13</v>
      </c>
      <c r="I4582" s="228">
        <v>13</v>
      </c>
      <c r="J4582" s="228">
        <v>13</v>
      </c>
      <c r="K4582" s="228">
        <v>13</v>
      </c>
      <c r="L4582" s="231">
        <v>13</v>
      </c>
      <c r="N4582" s="119" t="str">
        <f t="shared" si="216"/>
        <v>845103-BGRRG-ML</v>
      </c>
      <c r="O4582" s="122">
        <f>IF(B4582="NET","",IF(B4582="","",IFERROR(VLOOKUP(N4582,EAN!$A:$B,2,FALSE),"MANGLER - MÅ OPPDATERE EAN-FANEN")))</f>
        <v>7048652767424</v>
      </c>
      <c r="P4582" s="119">
        <f t="shared" si="217"/>
        <v>13</v>
      </c>
      <c r="Q4582" s="119">
        <f t="shared" si="218"/>
        <v>13</v>
      </c>
    </row>
    <row r="4583" spans="1:17" x14ac:dyDescent="0.2">
      <c r="A4583" s="228">
        <v>845103</v>
      </c>
      <c r="B4583" s="228" t="s">
        <v>2219</v>
      </c>
      <c r="C4583" s="228" t="s">
        <v>4204</v>
      </c>
      <c r="D4583" s="228" t="s">
        <v>687</v>
      </c>
      <c r="E4583" s="228" t="s">
        <v>685</v>
      </c>
      <c r="F4583" s="228" t="s">
        <v>87</v>
      </c>
      <c r="G4583" s="228" t="s">
        <v>504</v>
      </c>
      <c r="H4583" s="228">
        <v>36</v>
      </c>
      <c r="I4583" s="228">
        <v>36</v>
      </c>
      <c r="J4583" s="228">
        <v>36</v>
      </c>
      <c r="K4583" s="228">
        <v>36</v>
      </c>
      <c r="L4583" s="231">
        <v>36</v>
      </c>
      <c r="N4583" s="119" t="str">
        <f t="shared" si="216"/>
        <v>845103-BGRRG-LXL</v>
      </c>
      <c r="O4583" s="122">
        <f>IF(B4583="NET","",IF(B4583="","",IFERROR(VLOOKUP(N4583,EAN!$A:$B,2,FALSE),"MANGLER - MÅ OPPDATERE EAN-FANEN")))</f>
        <v>7048652767417</v>
      </c>
      <c r="P4583" s="119">
        <f t="shared" si="217"/>
        <v>36</v>
      </c>
      <c r="Q4583" s="119">
        <f t="shared" si="218"/>
        <v>36</v>
      </c>
    </row>
    <row r="4584" spans="1:17" x14ac:dyDescent="0.2">
      <c r="A4584" s="228">
        <v>845103</v>
      </c>
      <c r="B4584" s="228" t="s">
        <v>2219</v>
      </c>
      <c r="C4584" s="228" t="s">
        <v>4204</v>
      </c>
      <c r="D4584" s="228" t="s">
        <v>2342</v>
      </c>
      <c r="E4584" s="228" t="s">
        <v>4353</v>
      </c>
      <c r="F4584" s="228" t="s">
        <v>85</v>
      </c>
      <c r="G4584" s="228" t="s">
        <v>504</v>
      </c>
      <c r="H4584" s="228">
        <v>0</v>
      </c>
      <c r="I4584" s="228">
        <v>0</v>
      </c>
      <c r="J4584" s="228">
        <v>0</v>
      </c>
      <c r="K4584" s="228">
        <v>0</v>
      </c>
      <c r="L4584" s="231">
        <v>0</v>
      </c>
      <c r="N4584" s="119" t="str">
        <f t="shared" si="216"/>
        <v>845103-BRWHT-SM</v>
      </c>
      <c r="O4584" s="122">
        <f>IF(B4584="NET","",IF(B4584="","",IFERROR(VLOOKUP(N4584,EAN!$A:$B,2,FALSE),"MANGLER - MÅ OPPDATERE EAN-FANEN")))</f>
        <v>7048652767462</v>
      </c>
      <c r="P4584" s="119">
        <f t="shared" si="217"/>
        <v>0</v>
      </c>
      <c r="Q4584" s="119">
        <f t="shared" si="218"/>
        <v>0</v>
      </c>
    </row>
    <row r="4585" spans="1:17" x14ac:dyDescent="0.2">
      <c r="A4585" s="228">
        <v>845103</v>
      </c>
      <c r="B4585" s="228" t="s">
        <v>2219</v>
      </c>
      <c r="C4585" s="228" t="s">
        <v>4204</v>
      </c>
      <c r="D4585" s="228" t="s">
        <v>2343</v>
      </c>
      <c r="E4585" s="228" t="s">
        <v>4353</v>
      </c>
      <c r="F4585" s="228" t="s">
        <v>86</v>
      </c>
      <c r="G4585" s="228" t="s">
        <v>504</v>
      </c>
      <c r="H4585" s="228">
        <v>14</v>
      </c>
      <c r="I4585" s="228">
        <v>14</v>
      </c>
      <c r="J4585" s="228">
        <v>14</v>
      </c>
      <c r="K4585" s="228">
        <v>14</v>
      </c>
      <c r="L4585" s="231">
        <v>14</v>
      </c>
      <c r="N4585" s="119" t="str">
        <f t="shared" si="216"/>
        <v>845103-BRWHT-ML</v>
      </c>
      <c r="O4585" s="122">
        <f>IF(B4585="NET","",IF(B4585="","",IFERROR(VLOOKUP(N4585,EAN!$A:$B,2,FALSE),"MANGLER - MÅ OPPDATERE EAN-FANEN")))</f>
        <v>7048652767455</v>
      </c>
      <c r="P4585" s="119">
        <f t="shared" si="217"/>
        <v>14</v>
      </c>
      <c r="Q4585" s="119">
        <f t="shared" si="218"/>
        <v>14</v>
      </c>
    </row>
    <row r="4586" spans="1:17" x14ac:dyDescent="0.2">
      <c r="A4586" s="228">
        <v>845103</v>
      </c>
      <c r="B4586" s="228" t="s">
        <v>2219</v>
      </c>
      <c r="C4586" s="228" t="s">
        <v>4204</v>
      </c>
      <c r="D4586" s="228" t="s">
        <v>2344</v>
      </c>
      <c r="E4586" s="228" t="s">
        <v>4353</v>
      </c>
      <c r="F4586" s="228" t="s">
        <v>87</v>
      </c>
      <c r="G4586" s="228" t="s">
        <v>504</v>
      </c>
      <c r="H4586" s="228">
        <v>8</v>
      </c>
      <c r="I4586" s="228">
        <v>8</v>
      </c>
      <c r="J4586" s="228">
        <v>8</v>
      </c>
      <c r="K4586" s="228">
        <v>8</v>
      </c>
      <c r="L4586" s="231">
        <v>8</v>
      </c>
      <c r="N4586" s="119" t="str">
        <f t="shared" si="216"/>
        <v>845103-BRWHT-LXL</v>
      </c>
      <c r="O4586" s="122">
        <f>IF(B4586="NET","",IF(B4586="","",IFERROR(VLOOKUP(N4586,EAN!$A:$B,2,FALSE),"MANGLER - MÅ OPPDATERE EAN-FANEN")))</f>
        <v>7048652767448</v>
      </c>
      <c r="P4586" s="119">
        <f t="shared" si="217"/>
        <v>8</v>
      </c>
      <c r="Q4586" s="119">
        <f t="shared" si="218"/>
        <v>8</v>
      </c>
    </row>
    <row r="4587" spans="1:17" x14ac:dyDescent="0.2">
      <c r="A4587" s="228">
        <v>845103</v>
      </c>
      <c r="B4587" s="228" t="s">
        <v>2219</v>
      </c>
      <c r="C4587" s="228" t="s">
        <v>4204</v>
      </c>
      <c r="D4587" s="228" t="s">
        <v>3973</v>
      </c>
      <c r="E4587" s="228" t="s">
        <v>3959</v>
      </c>
      <c r="F4587" s="228" t="s">
        <v>85</v>
      </c>
      <c r="G4587" s="228" t="s">
        <v>128</v>
      </c>
      <c r="H4587" s="228">
        <v>-1</v>
      </c>
      <c r="I4587" s="228">
        <v>-1</v>
      </c>
      <c r="J4587" s="228">
        <v>-1</v>
      </c>
      <c r="K4587" s="228">
        <v>-1</v>
      </c>
      <c r="L4587" s="231">
        <v>-1</v>
      </c>
      <c r="N4587" s="119" t="str">
        <f t="shared" si="216"/>
        <v>845103-DUSK-SM</v>
      </c>
      <c r="O4587" s="122" t="str">
        <f>IF(B4587="NET","",IF(B4587="","",IFERROR(VLOOKUP(N4587,EAN!$A:$B,2,FALSE),"MANGLER - MÅ OPPDATERE EAN-FANEN")))</f>
        <v>MANGLER - MÅ OPPDATERE EAN-FANEN</v>
      </c>
      <c r="P4587" s="119">
        <f t="shared" si="217"/>
        <v>-1</v>
      </c>
      <c r="Q4587" s="119">
        <f t="shared" si="218"/>
        <v>-1</v>
      </c>
    </row>
    <row r="4588" spans="1:17" x14ac:dyDescent="0.2">
      <c r="A4588" s="228">
        <v>845103</v>
      </c>
      <c r="B4588" s="228" t="s">
        <v>2219</v>
      </c>
      <c r="C4588" s="228" t="s">
        <v>4204</v>
      </c>
      <c r="D4588" s="228" t="s">
        <v>3974</v>
      </c>
      <c r="E4588" s="228" t="s">
        <v>3959</v>
      </c>
      <c r="F4588" s="228" t="s">
        <v>86</v>
      </c>
      <c r="G4588" s="228" t="s">
        <v>128</v>
      </c>
      <c r="H4588" s="228">
        <v>-2</v>
      </c>
      <c r="I4588" s="228">
        <v>-2</v>
      </c>
      <c r="J4588" s="228">
        <v>-2</v>
      </c>
      <c r="K4588" s="228">
        <v>-2</v>
      </c>
      <c r="L4588" s="231">
        <v>-2</v>
      </c>
      <c r="N4588" s="119" t="str">
        <f t="shared" si="216"/>
        <v>845103-DUSK-ML</v>
      </c>
      <c r="O4588" s="122" t="str">
        <f>IF(B4588="NET","",IF(B4588="","",IFERROR(VLOOKUP(N4588,EAN!$A:$B,2,FALSE),"MANGLER - MÅ OPPDATERE EAN-FANEN")))</f>
        <v>MANGLER - MÅ OPPDATERE EAN-FANEN</v>
      </c>
      <c r="P4588" s="119">
        <f t="shared" si="217"/>
        <v>-2</v>
      </c>
      <c r="Q4588" s="119">
        <f t="shared" si="218"/>
        <v>-2</v>
      </c>
    </row>
    <row r="4589" spans="1:17" x14ac:dyDescent="0.2">
      <c r="A4589" s="228">
        <v>845103</v>
      </c>
      <c r="B4589" s="228" t="s">
        <v>2219</v>
      </c>
      <c r="C4589" s="228" t="s">
        <v>4204</v>
      </c>
      <c r="D4589" s="228" t="s">
        <v>3975</v>
      </c>
      <c r="E4589" s="228" t="s">
        <v>3959</v>
      </c>
      <c r="F4589" s="228" t="s">
        <v>87</v>
      </c>
      <c r="G4589" s="228" t="s">
        <v>128</v>
      </c>
      <c r="H4589" s="228">
        <v>-1</v>
      </c>
      <c r="I4589" s="228">
        <v>-1</v>
      </c>
      <c r="J4589" s="228">
        <v>-1</v>
      </c>
      <c r="K4589" s="228">
        <v>-1</v>
      </c>
      <c r="L4589" s="231">
        <v>-1</v>
      </c>
      <c r="N4589" s="119" t="str">
        <f t="shared" si="216"/>
        <v>845103-DUSK-LXL</v>
      </c>
      <c r="O4589" s="122" t="str">
        <f>IF(B4589="NET","",IF(B4589="","",IFERROR(VLOOKUP(N4589,EAN!$A:$B,2,FALSE),"MANGLER - MÅ OPPDATERE EAN-FANEN")))</f>
        <v>MANGLER - MÅ OPPDATERE EAN-FANEN</v>
      </c>
      <c r="P4589" s="119">
        <f t="shared" si="217"/>
        <v>-1</v>
      </c>
      <c r="Q4589" s="119">
        <f t="shared" si="218"/>
        <v>-1</v>
      </c>
    </row>
    <row r="4590" spans="1:17" x14ac:dyDescent="0.2">
      <c r="A4590" s="228">
        <v>845103</v>
      </c>
      <c r="B4590" s="228" t="s">
        <v>2219</v>
      </c>
      <c r="C4590" s="228" t="s">
        <v>4204</v>
      </c>
      <c r="D4590" s="228" t="s">
        <v>3976</v>
      </c>
      <c r="E4590" s="228" t="s">
        <v>3966</v>
      </c>
      <c r="F4590" s="228" t="s">
        <v>85</v>
      </c>
      <c r="G4590" s="228" t="s">
        <v>128</v>
      </c>
      <c r="H4590" s="228">
        <v>0</v>
      </c>
      <c r="I4590" s="228">
        <v>0</v>
      </c>
      <c r="J4590" s="228">
        <v>0</v>
      </c>
      <c r="K4590" s="228">
        <v>0</v>
      </c>
      <c r="L4590" s="231">
        <v>0</v>
      </c>
      <c r="N4590" s="119" t="str">
        <f t="shared" si="216"/>
        <v>845103-LAVA-SM</v>
      </c>
      <c r="O4590" s="122" t="str">
        <f>IF(B4590="NET","",IF(B4590="","",IFERROR(VLOOKUP(N4590,EAN!$A:$B,2,FALSE),"MANGLER - MÅ OPPDATERE EAN-FANEN")))</f>
        <v>MANGLER - MÅ OPPDATERE EAN-FANEN</v>
      </c>
      <c r="P4590" s="119">
        <f t="shared" si="217"/>
        <v>0</v>
      </c>
      <c r="Q4590" s="119">
        <f t="shared" si="218"/>
        <v>0</v>
      </c>
    </row>
    <row r="4591" spans="1:17" x14ac:dyDescent="0.2">
      <c r="A4591" s="228">
        <v>845103</v>
      </c>
      <c r="B4591" s="228" t="s">
        <v>2219</v>
      </c>
      <c r="C4591" s="228" t="s">
        <v>4204</v>
      </c>
      <c r="D4591" s="228" t="s">
        <v>3977</v>
      </c>
      <c r="E4591" s="228" t="s">
        <v>3966</v>
      </c>
      <c r="F4591" s="228" t="s">
        <v>86</v>
      </c>
      <c r="G4591" s="228" t="s">
        <v>128</v>
      </c>
      <c r="H4591" s="228">
        <v>0</v>
      </c>
      <c r="I4591" s="228">
        <v>0</v>
      </c>
      <c r="J4591" s="228">
        <v>0</v>
      </c>
      <c r="K4591" s="228">
        <v>0</v>
      </c>
      <c r="L4591" s="231">
        <v>0</v>
      </c>
      <c r="N4591" s="119" t="str">
        <f t="shared" si="216"/>
        <v>845103-LAVA-ML</v>
      </c>
      <c r="O4591" s="122" t="str">
        <f>IF(B4591="NET","",IF(B4591="","",IFERROR(VLOOKUP(N4591,EAN!$A:$B,2,FALSE),"MANGLER - MÅ OPPDATERE EAN-FANEN")))</f>
        <v>MANGLER - MÅ OPPDATERE EAN-FANEN</v>
      </c>
      <c r="P4591" s="119">
        <f t="shared" si="217"/>
        <v>0</v>
      </c>
      <c r="Q4591" s="119">
        <f t="shared" si="218"/>
        <v>0</v>
      </c>
    </row>
    <row r="4592" spans="1:17" x14ac:dyDescent="0.2">
      <c r="A4592" s="228">
        <v>845103</v>
      </c>
      <c r="B4592" s="228" t="s">
        <v>2219</v>
      </c>
      <c r="C4592" s="228" t="s">
        <v>4204</v>
      </c>
      <c r="D4592" s="228" t="s">
        <v>3978</v>
      </c>
      <c r="E4592" s="228" t="s">
        <v>3966</v>
      </c>
      <c r="F4592" s="228" t="s">
        <v>87</v>
      </c>
      <c r="G4592" s="228" t="s">
        <v>128</v>
      </c>
      <c r="H4592" s="228">
        <v>0</v>
      </c>
      <c r="I4592" s="228">
        <v>0</v>
      </c>
      <c r="J4592" s="228">
        <v>0</v>
      </c>
      <c r="K4592" s="228">
        <v>0</v>
      </c>
      <c r="L4592" s="231">
        <v>0</v>
      </c>
      <c r="N4592" s="119" t="str">
        <f t="shared" si="216"/>
        <v>845103-LAVA-LXL</v>
      </c>
      <c r="O4592" s="122" t="str">
        <f>IF(B4592="NET","",IF(B4592="","",IFERROR(VLOOKUP(N4592,EAN!$A:$B,2,FALSE),"MANGLER - MÅ OPPDATERE EAN-FANEN")))</f>
        <v>MANGLER - MÅ OPPDATERE EAN-FANEN</v>
      </c>
      <c r="P4592" s="119">
        <f t="shared" si="217"/>
        <v>0</v>
      </c>
      <c r="Q4592" s="119">
        <f t="shared" si="218"/>
        <v>0</v>
      </c>
    </row>
    <row r="4593" spans="1:17" x14ac:dyDescent="0.2">
      <c r="A4593" s="228">
        <v>845103</v>
      </c>
      <c r="B4593" s="228" t="s">
        <v>2219</v>
      </c>
      <c r="C4593" s="228" t="s">
        <v>4204</v>
      </c>
      <c r="D4593" s="228" t="s">
        <v>4148</v>
      </c>
      <c r="E4593" s="228" t="s">
        <v>3970</v>
      </c>
      <c r="F4593" s="228" t="s">
        <v>85</v>
      </c>
      <c r="G4593" s="228" t="s">
        <v>504</v>
      </c>
      <c r="H4593" s="228">
        <v>0</v>
      </c>
      <c r="I4593" s="228">
        <v>0</v>
      </c>
      <c r="J4593" s="228">
        <v>0</v>
      </c>
      <c r="K4593" s="228">
        <v>0</v>
      </c>
      <c r="L4593" s="231">
        <v>0</v>
      </c>
      <c r="N4593" s="119" t="str">
        <f t="shared" si="216"/>
        <v>845103-LILAM-SM</v>
      </c>
      <c r="O4593" s="122" t="str">
        <f>IF(B4593="NET","",IF(B4593="","",IFERROR(VLOOKUP(N4593,EAN!$A:$B,2,FALSE),"MANGLER - MÅ OPPDATERE EAN-FANEN")))</f>
        <v>MANGLER - MÅ OPPDATERE EAN-FANEN</v>
      </c>
      <c r="P4593" s="119">
        <f t="shared" si="217"/>
        <v>0</v>
      </c>
      <c r="Q4593" s="119">
        <f t="shared" si="218"/>
        <v>0</v>
      </c>
    </row>
    <row r="4594" spans="1:17" x14ac:dyDescent="0.2">
      <c r="A4594" s="228">
        <v>845103</v>
      </c>
      <c r="B4594" s="228" t="s">
        <v>2219</v>
      </c>
      <c r="C4594" s="228" t="s">
        <v>4204</v>
      </c>
      <c r="D4594" s="228" t="s">
        <v>4149</v>
      </c>
      <c r="E4594" s="228" t="s">
        <v>3970</v>
      </c>
      <c r="F4594" s="228" t="s">
        <v>86</v>
      </c>
      <c r="G4594" s="228" t="s">
        <v>504</v>
      </c>
      <c r="H4594" s="228">
        <v>0</v>
      </c>
      <c r="I4594" s="228">
        <v>0</v>
      </c>
      <c r="J4594" s="228">
        <v>0</v>
      </c>
      <c r="K4594" s="228">
        <v>0</v>
      </c>
      <c r="L4594" s="231">
        <v>0</v>
      </c>
      <c r="N4594" s="119" t="str">
        <f t="shared" si="216"/>
        <v>845103-LILAM-ML</v>
      </c>
      <c r="O4594" s="122" t="str">
        <f>IF(B4594="NET","",IF(B4594="","",IFERROR(VLOOKUP(N4594,EAN!$A:$B,2,FALSE),"MANGLER - MÅ OPPDATERE EAN-FANEN")))</f>
        <v>MANGLER - MÅ OPPDATERE EAN-FANEN</v>
      </c>
      <c r="P4594" s="119">
        <f t="shared" si="217"/>
        <v>0</v>
      </c>
      <c r="Q4594" s="119">
        <f t="shared" si="218"/>
        <v>0</v>
      </c>
    </row>
    <row r="4595" spans="1:17" x14ac:dyDescent="0.2">
      <c r="A4595" s="228">
        <v>845103</v>
      </c>
      <c r="B4595" s="228" t="s">
        <v>2219</v>
      </c>
      <c r="C4595" s="228" t="s">
        <v>4204</v>
      </c>
      <c r="D4595" s="228" t="s">
        <v>4150</v>
      </c>
      <c r="E4595" s="228" t="s">
        <v>3970</v>
      </c>
      <c r="F4595" s="228" t="s">
        <v>87</v>
      </c>
      <c r="G4595" s="228" t="s">
        <v>504</v>
      </c>
      <c r="H4595" s="228">
        <v>0</v>
      </c>
      <c r="I4595" s="228">
        <v>0</v>
      </c>
      <c r="J4595" s="228">
        <v>0</v>
      </c>
      <c r="K4595" s="228">
        <v>0</v>
      </c>
      <c r="L4595" s="231">
        <v>0</v>
      </c>
      <c r="N4595" s="119" t="str">
        <f t="shared" si="216"/>
        <v>845103-LILAM-LXL</v>
      </c>
      <c r="O4595" s="122" t="str">
        <f>IF(B4595="NET","",IF(B4595="","",IFERROR(VLOOKUP(N4595,EAN!$A:$B,2,FALSE),"MANGLER - MÅ OPPDATERE EAN-FANEN")))</f>
        <v>MANGLER - MÅ OPPDATERE EAN-FANEN</v>
      </c>
      <c r="P4595" s="119">
        <f t="shared" si="217"/>
        <v>0</v>
      </c>
      <c r="Q4595" s="119">
        <f t="shared" si="218"/>
        <v>0</v>
      </c>
    </row>
    <row r="4596" spans="1:17" x14ac:dyDescent="0.2">
      <c r="A4596" s="228">
        <v>845103</v>
      </c>
      <c r="B4596" s="228" t="s">
        <v>2219</v>
      </c>
      <c r="C4596" s="228" t="s">
        <v>4204</v>
      </c>
      <c r="D4596" s="228" t="s">
        <v>898</v>
      </c>
      <c r="E4596" s="228" t="s">
        <v>2097</v>
      </c>
      <c r="F4596" s="228" t="s">
        <v>85</v>
      </c>
      <c r="G4596" s="228" t="s">
        <v>128</v>
      </c>
      <c r="H4596" s="228">
        <v>21</v>
      </c>
      <c r="I4596" s="228">
        <v>21</v>
      </c>
      <c r="J4596" s="228">
        <v>21</v>
      </c>
      <c r="K4596" s="228">
        <v>21</v>
      </c>
      <c r="L4596" s="231">
        <v>21</v>
      </c>
      <c r="N4596" s="119" t="str">
        <f t="shared" si="216"/>
        <v>845103-MBLCK-SM</v>
      </c>
      <c r="O4596" s="122">
        <f>IF(B4596="NET","",IF(B4596="","",IFERROR(VLOOKUP(N4596,EAN!$A:$B,2,FALSE),"MANGLER - MÅ OPPDATERE EAN-FANEN")))</f>
        <v>7048652540225</v>
      </c>
      <c r="P4596" s="119">
        <f t="shared" si="217"/>
        <v>21</v>
      </c>
      <c r="Q4596" s="119">
        <f t="shared" si="218"/>
        <v>21</v>
      </c>
    </row>
    <row r="4597" spans="1:17" x14ac:dyDescent="0.2">
      <c r="A4597" s="228">
        <v>845103</v>
      </c>
      <c r="B4597" s="228" t="s">
        <v>2219</v>
      </c>
      <c r="C4597" s="228" t="s">
        <v>4204</v>
      </c>
      <c r="D4597" s="228" t="s">
        <v>899</v>
      </c>
      <c r="E4597" s="228" t="s">
        <v>2097</v>
      </c>
      <c r="F4597" s="228" t="s">
        <v>86</v>
      </c>
      <c r="G4597" s="228" t="s">
        <v>128</v>
      </c>
      <c r="H4597" s="228">
        <v>64</v>
      </c>
      <c r="I4597" s="228">
        <v>64</v>
      </c>
      <c r="J4597" s="228">
        <v>64</v>
      </c>
      <c r="K4597" s="228">
        <v>64</v>
      </c>
      <c r="L4597" s="231">
        <v>64</v>
      </c>
      <c r="N4597" s="119" t="str">
        <f t="shared" si="216"/>
        <v>845103-MBLCK-ML</v>
      </c>
      <c r="O4597" s="122">
        <f>IF(B4597="NET","",IF(B4597="","",IFERROR(VLOOKUP(N4597,EAN!$A:$B,2,FALSE),"MANGLER - MÅ OPPDATERE EAN-FANEN")))</f>
        <v>7048652540218</v>
      </c>
      <c r="P4597" s="119">
        <f t="shared" si="217"/>
        <v>64</v>
      </c>
      <c r="Q4597" s="119">
        <f t="shared" si="218"/>
        <v>64</v>
      </c>
    </row>
    <row r="4598" spans="1:17" x14ac:dyDescent="0.2">
      <c r="A4598" s="228">
        <v>845103</v>
      </c>
      <c r="B4598" s="228" t="s">
        <v>2219</v>
      </c>
      <c r="C4598" s="228" t="s">
        <v>4204</v>
      </c>
      <c r="D4598" s="228" t="s">
        <v>900</v>
      </c>
      <c r="E4598" s="228" t="s">
        <v>2097</v>
      </c>
      <c r="F4598" s="228" t="s">
        <v>87</v>
      </c>
      <c r="G4598" s="228" t="s">
        <v>128</v>
      </c>
      <c r="H4598" s="228">
        <v>58</v>
      </c>
      <c r="I4598" s="228">
        <v>58</v>
      </c>
      <c r="J4598" s="228">
        <v>58</v>
      </c>
      <c r="K4598" s="228">
        <v>58</v>
      </c>
      <c r="L4598" s="231">
        <v>58</v>
      </c>
      <c r="N4598" s="119" t="str">
        <f t="shared" si="216"/>
        <v>845103-MBLCK-LXL</v>
      </c>
      <c r="O4598" s="122">
        <f>IF(B4598="NET","",IF(B4598="","",IFERROR(VLOOKUP(N4598,EAN!$A:$B,2,FALSE),"MANGLER - MÅ OPPDATERE EAN-FANEN")))</f>
        <v>7048652540201</v>
      </c>
      <c r="P4598" s="119">
        <f t="shared" si="217"/>
        <v>58</v>
      </c>
      <c r="Q4598" s="119">
        <f t="shared" si="218"/>
        <v>58</v>
      </c>
    </row>
    <row r="4599" spans="1:17" x14ac:dyDescent="0.2">
      <c r="A4599" s="228">
        <v>845103</v>
      </c>
      <c r="B4599" s="228" t="s">
        <v>2219</v>
      </c>
      <c r="C4599" s="228" t="s">
        <v>4204</v>
      </c>
      <c r="D4599" s="228" t="s">
        <v>522</v>
      </c>
      <c r="E4599" s="228" t="s">
        <v>523</v>
      </c>
      <c r="F4599" s="228" t="s">
        <v>85</v>
      </c>
      <c r="G4599" s="228" t="s">
        <v>504</v>
      </c>
      <c r="H4599" s="228">
        <v>0</v>
      </c>
      <c r="I4599" s="228">
        <v>0</v>
      </c>
      <c r="J4599" s="228">
        <v>0</v>
      </c>
      <c r="K4599" s="228">
        <v>0</v>
      </c>
      <c r="L4599" s="231">
        <v>0</v>
      </c>
      <c r="N4599" s="119" t="str">
        <f t="shared" si="216"/>
        <v>845103-MEAME-SM</v>
      </c>
      <c r="O4599" s="122">
        <f>IF(B4599="NET","",IF(B4599="","",IFERROR(VLOOKUP(N4599,EAN!$A:$B,2,FALSE),"MANGLER - MÅ OPPDATERE EAN-FANEN")))</f>
        <v>7048652661098</v>
      </c>
      <c r="P4599" s="119">
        <f t="shared" si="217"/>
        <v>0</v>
      </c>
      <c r="Q4599" s="119">
        <f t="shared" si="218"/>
        <v>0</v>
      </c>
    </row>
    <row r="4600" spans="1:17" x14ac:dyDescent="0.2">
      <c r="A4600" s="228">
        <v>845103</v>
      </c>
      <c r="B4600" s="228" t="s">
        <v>2219</v>
      </c>
      <c r="C4600" s="228" t="s">
        <v>4204</v>
      </c>
      <c r="D4600" s="228" t="s">
        <v>524</v>
      </c>
      <c r="E4600" s="228" t="s">
        <v>523</v>
      </c>
      <c r="F4600" s="228" t="s">
        <v>86</v>
      </c>
      <c r="G4600" s="228" t="s">
        <v>504</v>
      </c>
      <c r="H4600" s="228">
        <v>0</v>
      </c>
      <c r="I4600" s="228">
        <v>0</v>
      </c>
      <c r="J4600" s="228">
        <v>0</v>
      </c>
      <c r="K4600" s="228">
        <v>0</v>
      </c>
      <c r="L4600" s="231">
        <v>0</v>
      </c>
      <c r="N4600" s="119" t="str">
        <f t="shared" si="216"/>
        <v>845103-MEAME-ML</v>
      </c>
      <c r="O4600" s="122">
        <f>IF(B4600="NET","",IF(B4600="","",IFERROR(VLOOKUP(N4600,EAN!$A:$B,2,FALSE),"MANGLER - MÅ OPPDATERE EAN-FANEN")))</f>
        <v>7048652661081</v>
      </c>
      <c r="P4600" s="119">
        <f t="shared" si="217"/>
        <v>0</v>
      </c>
      <c r="Q4600" s="119">
        <f t="shared" si="218"/>
        <v>0</v>
      </c>
    </row>
    <row r="4601" spans="1:17" x14ac:dyDescent="0.2">
      <c r="A4601" s="228">
        <v>845103</v>
      </c>
      <c r="B4601" s="228" t="s">
        <v>2219</v>
      </c>
      <c r="C4601" s="228" t="s">
        <v>4204</v>
      </c>
      <c r="D4601" s="228" t="s">
        <v>525</v>
      </c>
      <c r="E4601" s="228" t="s">
        <v>523</v>
      </c>
      <c r="F4601" s="228" t="s">
        <v>87</v>
      </c>
      <c r="G4601" s="228" t="s">
        <v>504</v>
      </c>
      <c r="H4601" s="228">
        <v>4</v>
      </c>
      <c r="I4601" s="228">
        <v>4</v>
      </c>
      <c r="J4601" s="228">
        <v>4</v>
      </c>
      <c r="K4601" s="228">
        <v>4</v>
      </c>
      <c r="L4601" s="231">
        <v>4</v>
      </c>
      <c r="N4601" s="119" t="str">
        <f t="shared" ref="N4601:N4664" si="219">CONCATENATE(A4601,"-",D4601)</f>
        <v>845103-MEAME-LXL</v>
      </c>
      <c r="O4601" s="122">
        <f>IF(B4601="NET","",IF(B4601="","",IFERROR(VLOOKUP(N4601,EAN!$A:$B,2,FALSE),"MANGLER - MÅ OPPDATERE EAN-FANEN")))</f>
        <v>7048652661074</v>
      </c>
      <c r="P4601" s="119">
        <f t="shared" ref="P4601:P4664" si="220">H4601</f>
        <v>4</v>
      </c>
      <c r="Q4601" s="119">
        <f t="shared" ref="Q4601:Q4664" si="221">L4601</f>
        <v>4</v>
      </c>
    </row>
    <row r="4602" spans="1:17" x14ac:dyDescent="0.2">
      <c r="A4602" s="228">
        <v>845103</v>
      </c>
      <c r="B4602" s="228" t="s">
        <v>2219</v>
      </c>
      <c r="C4602" s="228" t="s">
        <v>4204</v>
      </c>
      <c r="D4602" s="228" t="s">
        <v>2357</v>
      </c>
      <c r="E4602" s="228" t="s">
        <v>4351</v>
      </c>
      <c r="F4602" s="228" t="s">
        <v>85</v>
      </c>
      <c r="G4602" s="228" t="s">
        <v>504</v>
      </c>
      <c r="H4602" s="228">
        <v>2</v>
      </c>
      <c r="I4602" s="228">
        <v>2</v>
      </c>
      <c r="J4602" s="228">
        <v>2</v>
      </c>
      <c r="K4602" s="228">
        <v>2</v>
      </c>
      <c r="L4602" s="231">
        <v>2</v>
      </c>
      <c r="N4602" s="119" t="str">
        <f t="shared" si="219"/>
        <v>845103-MFLUO-SM</v>
      </c>
      <c r="O4602" s="122">
        <f>IF(B4602="NET","",IF(B4602="","",IFERROR(VLOOKUP(N4602,EAN!$A:$B,2,FALSE),"MANGLER - MÅ OPPDATERE EAN-FANEN")))</f>
        <v>7048652767493</v>
      </c>
      <c r="P4602" s="119">
        <f t="shared" si="220"/>
        <v>2</v>
      </c>
      <c r="Q4602" s="119">
        <f t="shared" si="221"/>
        <v>2</v>
      </c>
    </row>
    <row r="4603" spans="1:17" x14ac:dyDescent="0.2">
      <c r="A4603" s="228">
        <v>845103</v>
      </c>
      <c r="B4603" s="228" t="s">
        <v>2219</v>
      </c>
      <c r="C4603" s="228" t="s">
        <v>4204</v>
      </c>
      <c r="D4603" s="228" t="s">
        <v>2376</v>
      </c>
      <c r="E4603" s="228" t="s">
        <v>4351</v>
      </c>
      <c r="F4603" s="228" t="s">
        <v>86</v>
      </c>
      <c r="G4603" s="228" t="s">
        <v>504</v>
      </c>
      <c r="H4603" s="228">
        <v>12</v>
      </c>
      <c r="I4603" s="228">
        <v>12</v>
      </c>
      <c r="J4603" s="228">
        <v>12</v>
      </c>
      <c r="K4603" s="228">
        <v>12</v>
      </c>
      <c r="L4603" s="231">
        <v>12</v>
      </c>
      <c r="N4603" s="119" t="str">
        <f t="shared" si="219"/>
        <v>845103-MFLUO-ML</v>
      </c>
      <c r="O4603" s="122">
        <f>IF(B4603="NET","",IF(B4603="","",IFERROR(VLOOKUP(N4603,EAN!$A:$B,2,FALSE),"MANGLER - MÅ OPPDATERE EAN-FANEN")))</f>
        <v>7048652767486</v>
      </c>
      <c r="P4603" s="119">
        <f t="shared" si="220"/>
        <v>12</v>
      </c>
      <c r="Q4603" s="119">
        <f t="shared" si="221"/>
        <v>12</v>
      </c>
    </row>
    <row r="4604" spans="1:17" x14ac:dyDescent="0.2">
      <c r="A4604" s="228">
        <v>845103</v>
      </c>
      <c r="B4604" s="228" t="s">
        <v>2219</v>
      </c>
      <c r="C4604" s="228" t="s">
        <v>4204</v>
      </c>
      <c r="D4604" s="228" t="s">
        <v>2377</v>
      </c>
      <c r="E4604" s="228" t="s">
        <v>4351</v>
      </c>
      <c r="F4604" s="228" t="s">
        <v>87</v>
      </c>
      <c r="G4604" s="228" t="s">
        <v>504</v>
      </c>
      <c r="H4604" s="228">
        <v>5</v>
      </c>
      <c r="I4604" s="228">
        <v>5</v>
      </c>
      <c r="J4604" s="228">
        <v>5</v>
      </c>
      <c r="K4604" s="228">
        <v>5</v>
      </c>
      <c r="L4604" s="231">
        <v>5</v>
      </c>
      <c r="N4604" s="119" t="str">
        <f t="shared" si="219"/>
        <v>845103-MFLUO-LXL</v>
      </c>
      <c r="O4604" s="122">
        <f>IF(B4604="NET","",IF(B4604="","",IFERROR(VLOOKUP(N4604,EAN!$A:$B,2,FALSE),"MANGLER - MÅ OPPDATERE EAN-FANEN")))</f>
        <v>7048652767479</v>
      </c>
      <c r="P4604" s="119">
        <f t="shared" si="220"/>
        <v>5</v>
      </c>
      <c r="Q4604" s="119">
        <f t="shared" si="221"/>
        <v>5</v>
      </c>
    </row>
    <row r="4605" spans="1:17" x14ac:dyDescent="0.2">
      <c r="A4605" s="228">
        <v>845103</v>
      </c>
      <c r="B4605" s="228" t="s">
        <v>2219</v>
      </c>
      <c r="C4605" s="228" t="s">
        <v>4204</v>
      </c>
      <c r="D4605" s="228" t="s">
        <v>517</v>
      </c>
      <c r="E4605" s="228" t="s">
        <v>518</v>
      </c>
      <c r="F4605" s="228" t="s">
        <v>85</v>
      </c>
      <c r="G4605" s="228" t="s">
        <v>504</v>
      </c>
      <c r="H4605" s="228">
        <v>0</v>
      </c>
      <c r="I4605" s="228">
        <v>0</v>
      </c>
      <c r="J4605" s="228">
        <v>0</v>
      </c>
      <c r="K4605" s="228">
        <v>0</v>
      </c>
      <c r="L4605" s="231">
        <v>0</v>
      </c>
      <c r="N4605" s="119" t="str">
        <f t="shared" si="219"/>
        <v>845103-MNGRY-SM</v>
      </c>
      <c r="O4605" s="122">
        <f>IF(B4605="NET","",IF(B4605="","",IFERROR(VLOOKUP(N4605,EAN!$A:$B,2,FALSE),"MANGLER - MÅ OPPDATERE EAN-FANEN")))</f>
        <v>7048652661128</v>
      </c>
      <c r="P4605" s="119">
        <f t="shared" si="220"/>
        <v>0</v>
      </c>
      <c r="Q4605" s="119">
        <f t="shared" si="221"/>
        <v>0</v>
      </c>
    </row>
    <row r="4606" spans="1:17" x14ac:dyDescent="0.2">
      <c r="A4606" s="228">
        <v>845103</v>
      </c>
      <c r="B4606" s="228" t="s">
        <v>2219</v>
      </c>
      <c r="C4606" s="228" t="s">
        <v>4204</v>
      </c>
      <c r="D4606" s="228" t="s">
        <v>519</v>
      </c>
      <c r="E4606" s="228" t="s">
        <v>518</v>
      </c>
      <c r="F4606" s="228" t="s">
        <v>86</v>
      </c>
      <c r="G4606" s="228" t="s">
        <v>504</v>
      </c>
      <c r="H4606" s="228">
        <v>0</v>
      </c>
      <c r="I4606" s="228">
        <v>0</v>
      </c>
      <c r="J4606" s="228">
        <v>0</v>
      </c>
      <c r="K4606" s="228">
        <v>0</v>
      </c>
      <c r="L4606" s="231">
        <v>0</v>
      </c>
      <c r="N4606" s="119" t="str">
        <f t="shared" si="219"/>
        <v>845103-MNGRY-ML</v>
      </c>
      <c r="O4606" s="122">
        <f>IF(B4606="NET","",IF(B4606="","",IFERROR(VLOOKUP(N4606,EAN!$A:$B,2,FALSE),"MANGLER - MÅ OPPDATERE EAN-FANEN")))</f>
        <v>7048652661111</v>
      </c>
      <c r="P4606" s="119">
        <f t="shared" si="220"/>
        <v>0</v>
      </c>
      <c r="Q4606" s="119">
        <f t="shared" si="221"/>
        <v>0</v>
      </c>
    </row>
    <row r="4607" spans="1:17" x14ac:dyDescent="0.2">
      <c r="A4607" s="228">
        <v>845103</v>
      </c>
      <c r="B4607" s="228" t="s">
        <v>2219</v>
      </c>
      <c r="C4607" s="228" t="s">
        <v>4204</v>
      </c>
      <c r="D4607" s="228" t="s">
        <v>520</v>
      </c>
      <c r="E4607" s="228" t="s">
        <v>518</v>
      </c>
      <c r="F4607" s="228" t="s">
        <v>87</v>
      </c>
      <c r="G4607" s="228" t="s">
        <v>504</v>
      </c>
      <c r="H4607" s="228">
        <v>0</v>
      </c>
      <c r="I4607" s="228">
        <v>0</v>
      </c>
      <c r="J4607" s="228">
        <v>0</v>
      </c>
      <c r="K4607" s="228">
        <v>0</v>
      </c>
      <c r="L4607" s="231">
        <v>0</v>
      </c>
      <c r="N4607" s="119" t="str">
        <f t="shared" si="219"/>
        <v>845103-MNGRY-LXL</v>
      </c>
      <c r="O4607" s="122">
        <f>IF(B4607="NET","",IF(B4607="","",IFERROR(VLOOKUP(N4607,EAN!$A:$B,2,FALSE),"MANGLER - MÅ OPPDATERE EAN-FANEN")))</f>
        <v>7048652661104</v>
      </c>
      <c r="P4607" s="119">
        <f t="shared" si="220"/>
        <v>0</v>
      </c>
      <c r="Q4607" s="119">
        <f t="shared" si="221"/>
        <v>0</v>
      </c>
    </row>
    <row r="4608" spans="1:17" x14ac:dyDescent="0.2">
      <c r="A4608" s="228">
        <v>845103</v>
      </c>
      <c r="B4608" s="228" t="s">
        <v>2219</v>
      </c>
      <c r="C4608" s="228" t="s">
        <v>4204</v>
      </c>
      <c r="D4608" s="228" t="s">
        <v>213</v>
      </c>
      <c r="E4608" s="228" t="s">
        <v>197</v>
      </c>
      <c r="F4608" s="228" t="s">
        <v>85</v>
      </c>
      <c r="G4608" s="228" t="s">
        <v>504</v>
      </c>
      <c r="H4608" s="228">
        <v>0</v>
      </c>
      <c r="I4608" s="228">
        <v>0</v>
      </c>
      <c r="J4608" s="228">
        <v>0</v>
      </c>
      <c r="K4608" s="228">
        <v>0</v>
      </c>
      <c r="L4608" s="231">
        <v>0</v>
      </c>
      <c r="N4608" s="119" t="str">
        <f t="shared" si="219"/>
        <v>845103-MSBMC-SM</v>
      </c>
      <c r="O4608" s="122">
        <f>IF(B4608="NET","",IF(B4608="","",IFERROR(VLOOKUP(N4608,EAN!$A:$B,2,FALSE),"MANGLER - MÅ OPPDATERE EAN-FANEN")))</f>
        <v>7048652540287</v>
      </c>
      <c r="P4608" s="119">
        <f t="shared" si="220"/>
        <v>0</v>
      </c>
      <c r="Q4608" s="119">
        <f t="shared" si="221"/>
        <v>0</v>
      </c>
    </row>
    <row r="4609" spans="1:17" x14ac:dyDescent="0.2">
      <c r="A4609" s="228">
        <v>845103</v>
      </c>
      <c r="B4609" s="228" t="s">
        <v>2219</v>
      </c>
      <c r="C4609" s="228" t="s">
        <v>4204</v>
      </c>
      <c r="D4609" s="228" t="s">
        <v>214</v>
      </c>
      <c r="E4609" s="228" t="s">
        <v>197</v>
      </c>
      <c r="F4609" s="228" t="s">
        <v>86</v>
      </c>
      <c r="G4609" s="228" t="s">
        <v>504</v>
      </c>
      <c r="H4609" s="228">
        <v>0</v>
      </c>
      <c r="I4609" s="228">
        <v>0</v>
      </c>
      <c r="J4609" s="228">
        <v>0</v>
      </c>
      <c r="K4609" s="228">
        <v>0</v>
      </c>
      <c r="L4609" s="231">
        <v>0</v>
      </c>
      <c r="N4609" s="119" t="str">
        <f t="shared" si="219"/>
        <v>845103-MSBMC-ML</v>
      </c>
      <c r="O4609" s="122">
        <f>IF(B4609="NET","",IF(B4609="","",IFERROR(VLOOKUP(N4609,EAN!$A:$B,2,FALSE),"MANGLER - MÅ OPPDATERE EAN-FANEN")))</f>
        <v>7048652540270</v>
      </c>
      <c r="P4609" s="119">
        <f t="shared" si="220"/>
        <v>0</v>
      </c>
      <c r="Q4609" s="119">
        <f t="shared" si="221"/>
        <v>0</v>
      </c>
    </row>
    <row r="4610" spans="1:17" x14ac:dyDescent="0.2">
      <c r="A4610" s="228">
        <v>845103</v>
      </c>
      <c r="B4610" s="228" t="s">
        <v>2219</v>
      </c>
      <c r="C4610" s="228" t="s">
        <v>4204</v>
      </c>
      <c r="D4610" s="228" t="s">
        <v>215</v>
      </c>
      <c r="E4610" s="228" t="s">
        <v>197</v>
      </c>
      <c r="F4610" s="228" t="s">
        <v>87</v>
      </c>
      <c r="G4610" s="228" t="s">
        <v>504</v>
      </c>
      <c r="H4610" s="228">
        <v>0</v>
      </c>
      <c r="I4610" s="228">
        <v>0</v>
      </c>
      <c r="J4610" s="228">
        <v>0</v>
      </c>
      <c r="K4610" s="228">
        <v>0</v>
      </c>
      <c r="L4610" s="231">
        <v>0</v>
      </c>
      <c r="N4610" s="119" t="str">
        <f t="shared" si="219"/>
        <v>845103-MSBMC-LXL</v>
      </c>
      <c r="O4610" s="122">
        <f>IF(B4610="NET","",IF(B4610="","",IFERROR(VLOOKUP(N4610,EAN!$A:$B,2,FALSE),"MANGLER - MÅ OPPDATERE EAN-FANEN")))</f>
        <v>7048652540263</v>
      </c>
      <c r="P4610" s="119">
        <f t="shared" si="220"/>
        <v>0</v>
      </c>
      <c r="Q4610" s="119">
        <f t="shared" si="221"/>
        <v>0</v>
      </c>
    </row>
    <row r="4611" spans="1:17" x14ac:dyDescent="0.2">
      <c r="A4611" s="228">
        <v>845103</v>
      </c>
      <c r="B4611" s="228" t="s">
        <v>2219</v>
      </c>
      <c r="C4611" s="228" t="s">
        <v>4204</v>
      </c>
      <c r="D4611" s="228" t="s">
        <v>910</v>
      </c>
      <c r="E4611" s="228" t="s">
        <v>2092</v>
      </c>
      <c r="F4611" s="228" t="s">
        <v>85</v>
      </c>
      <c r="G4611" s="228" t="s">
        <v>504</v>
      </c>
      <c r="H4611" s="228">
        <v>0</v>
      </c>
      <c r="I4611" s="228">
        <v>0</v>
      </c>
      <c r="J4611" s="228">
        <v>0</v>
      </c>
      <c r="K4611" s="228">
        <v>0</v>
      </c>
      <c r="L4611" s="231">
        <v>0</v>
      </c>
      <c r="N4611" s="119" t="str">
        <f t="shared" si="219"/>
        <v>845103-MSGMC-SM</v>
      </c>
      <c r="O4611" s="122">
        <f>IF(B4611="NET","",IF(B4611="","",IFERROR(VLOOKUP(N4611,EAN!$A:$B,2,FALSE),"MANGLER - MÅ OPPDATERE EAN-FANEN")))</f>
        <v>7048652540317</v>
      </c>
      <c r="P4611" s="119">
        <f t="shared" si="220"/>
        <v>0</v>
      </c>
      <c r="Q4611" s="119">
        <f t="shared" si="221"/>
        <v>0</v>
      </c>
    </row>
    <row r="4612" spans="1:17" x14ac:dyDescent="0.2">
      <c r="A4612" s="228">
        <v>845103</v>
      </c>
      <c r="B4612" s="228" t="s">
        <v>2219</v>
      </c>
      <c r="C4612" s="228" t="s">
        <v>4204</v>
      </c>
      <c r="D4612" s="228" t="s">
        <v>911</v>
      </c>
      <c r="E4612" s="228" t="s">
        <v>2092</v>
      </c>
      <c r="F4612" s="228" t="s">
        <v>86</v>
      </c>
      <c r="G4612" s="228" t="s">
        <v>504</v>
      </c>
      <c r="H4612" s="228">
        <v>0</v>
      </c>
      <c r="I4612" s="228">
        <v>0</v>
      </c>
      <c r="J4612" s="228">
        <v>0</v>
      </c>
      <c r="K4612" s="228">
        <v>0</v>
      </c>
      <c r="L4612" s="231">
        <v>0</v>
      </c>
      <c r="N4612" s="119" t="str">
        <f t="shared" si="219"/>
        <v>845103-MSGMC-ML</v>
      </c>
      <c r="O4612" s="122">
        <f>IF(B4612="NET","",IF(B4612="","",IFERROR(VLOOKUP(N4612,EAN!$A:$B,2,FALSE),"MANGLER - MÅ OPPDATERE EAN-FANEN")))</f>
        <v>7048652540300</v>
      </c>
      <c r="P4612" s="119">
        <f t="shared" si="220"/>
        <v>0</v>
      </c>
      <c r="Q4612" s="119">
        <f t="shared" si="221"/>
        <v>0</v>
      </c>
    </row>
    <row r="4613" spans="1:17" x14ac:dyDescent="0.2">
      <c r="A4613" s="228">
        <v>845103</v>
      </c>
      <c r="B4613" s="228" t="s">
        <v>2219</v>
      </c>
      <c r="C4613" s="228" t="s">
        <v>4204</v>
      </c>
      <c r="D4613" s="228" t="s">
        <v>912</v>
      </c>
      <c r="E4613" s="228" t="s">
        <v>2092</v>
      </c>
      <c r="F4613" s="228" t="s">
        <v>87</v>
      </c>
      <c r="G4613" s="228" t="s">
        <v>504</v>
      </c>
      <c r="H4613" s="228">
        <v>0</v>
      </c>
      <c r="I4613" s="228">
        <v>0</v>
      </c>
      <c r="J4613" s="228">
        <v>0</v>
      </c>
      <c r="K4613" s="228">
        <v>0</v>
      </c>
      <c r="L4613" s="231">
        <v>0</v>
      </c>
      <c r="N4613" s="119" t="str">
        <f t="shared" si="219"/>
        <v>845103-MSGMC-LXL</v>
      </c>
      <c r="O4613" s="122">
        <f>IF(B4613="NET","",IF(B4613="","",IFERROR(VLOOKUP(N4613,EAN!$A:$B,2,FALSE),"MANGLER - MÅ OPPDATERE EAN-FANEN")))</f>
        <v>7048652540294</v>
      </c>
      <c r="P4613" s="119">
        <f t="shared" si="220"/>
        <v>0</v>
      </c>
      <c r="Q4613" s="119">
        <f t="shared" si="221"/>
        <v>0</v>
      </c>
    </row>
    <row r="4614" spans="1:17" x14ac:dyDescent="0.2">
      <c r="A4614" s="228">
        <v>845103</v>
      </c>
      <c r="B4614" s="228" t="s">
        <v>2219</v>
      </c>
      <c r="C4614" s="228" t="s">
        <v>4204</v>
      </c>
      <c r="D4614" s="228" t="s">
        <v>173</v>
      </c>
      <c r="E4614" s="228" t="s">
        <v>90</v>
      </c>
      <c r="F4614" s="228" t="s">
        <v>85</v>
      </c>
      <c r="G4614" s="228" t="s">
        <v>128</v>
      </c>
      <c r="H4614" s="228">
        <v>41</v>
      </c>
      <c r="I4614" s="228">
        <v>41</v>
      </c>
      <c r="J4614" s="228">
        <v>41</v>
      </c>
      <c r="K4614" s="228">
        <v>41</v>
      </c>
      <c r="L4614" s="231">
        <v>41</v>
      </c>
      <c r="N4614" s="119" t="str">
        <f t="shared" si="219"/>
        <v>845103-MWHTE-SM</v>
      </c>
      <c r="O4614" s="122">
        <f>IF(B4614="NET","",IF(B4614="","",IFERROR(VLOOKUP(N4614,EAN!$A:$B,2,FALSE),"MANGLER - MÅ OPPDATERE EAN-FANEN")))</f>
        <v>7048652540348</v>
      </c>
      <c r="P4614" s="119">
        <f t="shared" si="220"/>
        <v>41</v>
      </c>
      <c r="Q4614" s="119">
        <f t="shared" si="221"/>
        <v>41</v>
      </c>
    </row>
    <row r="4615" spans="1:17" x14ac:dyDescent="0.2">
      <c r="A4615" s="228">
        <v>845103</v>
      </c>
      <c r="B4615" s="228" t="s">
        <v>2219</v>
      </c>
      <c r="C4615" s="228" t="s">
        <v>4204</v>
      </c>
      <c r="D4615" s="228" t="s">
        <v>174</v>
      </c>
      <c r="E4615" s="228" t="s">
        <v>90</v>
      </c>
      <c r="F4615" s="228" t="s">
        <v>86</v>
      </c>
      <c r="G4615" s="228" t="s">
        <v>128</v>
      </c>
      <c r="H4615" s="228">
        <v>80</v>
      </c>
      <c r="I4615" s="228">
        <v>80</v>
      </c>
      <c r="J4615" s="228">
        <v>80</v>
      </c>
      <c r="K4615" s="228">
        <v>80</v>
      </c>
      <c r="L4615" s="231">
        <v>80</v>
      </c>
      <c r="N4615" s="119" t="str">
        <f t="shared" si="219"/>
        <v>845103-MWHTE-ML</v>
      </c>
      <c r="O4615" s="122">
        <f>IF(B4615="NET","",IF(B4615="","",IFERROR(VLOOKUP(N4615,EAN!$A:$B,2,FALSE),"MANGLER - MÅ OPPDATERE EAN-FANEN")))</f>
        <v>7048652540331</v>
      </c>
      <c r="P4615" s="119">
        <f t="shared" si="220"/>
        <v>80</v>
      </c>
      <c r="Q4615" s="119">
        <f t="shared" si="221"/>
        <v>80</v>
      </c>
    </row>
    <row r="4616" spans="1:17" x14ac:dyDescent="0.2">
      <c r="A4616" s="228">
        <v>845103</v>
      </c>
      <c r="B4616" s="228" t="s">
        <v>2219</v>
      </c>
      <c r="C4616" s="228" t="s">
        <v>4204</v>
      </c>
      <c r="D4616" s="228" t="s">
        <v>175</v>
      </c>
      <c r="E4616" s="228" t="s">
        <v>90</v>
      </c>
      <c r="F4616" s="228" t="s">
        <v>87</v>
      </c>
      <c r="G4616" s="228" t="s">
        <v>128</v>
      </c>
      <c r="H4616" s="228">
        <v>57</v>
      </c>
      <c r="I4616" s="228">
        <v>57</v>
      </c>
      <c r="J4616" s="228">
        <v>57</v>
      </c>
      <c r="K4616" s="228">
        <v>57</v>
      </c>
      <c r="L4616" s="231">
        <v>57</v>
      </c>
      <c r="N4616" s="119" t="str">
        <f t="shared" si="219"/>
        <v>845103-MWHTE-LXL</v>
      </c>
      <c r="O4616" s="122">
        <f>IF(B4616="NET","",IF(B4616="","",IFERROR(VLOOKUP(N4616,EAN!$A:$B,2,FALSE),"MANGLER - MÅ OPPDATERE EAN-FANEN")))</f>
        <v>7048652540324</v>
      </c>
      <c r="P4616" s="119">
        <f t="shared" si="220"/>
        <v>57</v>
      </c>
      <c r="Q4616" s="119">
        <f t="shared" si="221"/>
        <v>57</v>
      </c>
    </row>
    <row r="4617" spans="1:17" x14ac:dyDescent="0.2">
      <c r="A4617" s="228">
        <v>845103</v>
      </c>
      <c r="B4617" s="228" t="s">
        <v>2219</v>
      </c>
      <c r="C4617" s="228" t="s">
        <v>4204</v>
      </c>
      <c r="D4617" s="228" t="s">
        <v>3983</v>
      </c>
      <c r="E4617" s="228" t="s">
        <v>3972</v>
      </c>
      <c r="F4617" s="228" t="s">
        <v>85</v>
      </c>
      <c r="G4617" s="228" t="s">
        <v>128</v>
      </c>
      <c r="H4617" s="228">
        <v>0</v>
      </c>
      <c r="I4617" s="228">
        <v>0</v>
      </c>
      <c r="J4617" s="228">
        <v>0</v>
      </c>
      <c r="K4617" s="228">
        <v>0</v>
      </c>
      <c r="L4617" s="231">
        <v>0</v>
      </c>
      <c r="N4617" s="119" t="str">
        <f t="shared" si="219"/>
        <v>845103-NANI-SM</v>
      </c>
      <c r="O4617" s="122" t="str">
        <f>IF(B4617="NET","",IF(B4617="","",IFERROR(VLOOKUP(N4617,EAN!$A:$B,2,FALSE),"MANGLER - MÅ OPPDATERE EAN-FANEN")))</f>
        <v>MANGLER - MÅ OPPDATERE EAN-FANEN</v>
      </c>
      <c r="P4617" s="119">
        <f t="shared" si="220"/>
        <v>0</v>
      </c>
      <c r="Q4617" s="119">
        <f t="shared" si="221"/>
        <v>0</v>
      </c>
    </row>
    <row r="4618" spans="1:17" x14ac:dyDescent="0.2">
      <c r="A4618" s="228">
        <v>845103</v>
      </c>
      <c r="B4618" s="228" t="s">
        <v>2219</v>
      </c>
      <c r="C4618" s="228" t="s">
        <v>4204</v>
      </c>
      <c r="D4618" s="228" t="s">
        <v>3984</v>
      </c>
      <c r="E4618" s="228" t="s">
        <v>3972</v>
      </c>
      <c r="F4618" s="228" t="s">
        <v>86</v>
      </c>
      <c r="G4618" s="228" t="s">
        <v>128</v>
      </c>
      <c r="H4618" s="228">
        <v>0</v>
      </c>
      <c r="I4618" s="228">
        <v>0</v>
      </c>
      <c r="J4618" s="228">
        <v>0</v>
      </c>
      <c r="K4618" s="228">
        <v>0</v>
      </c>
      <c r="L4618" s="231">
        <v>0</v>
      </c>
      <c r="N4618" s="119" t="str">
        <f t="shared" si="219"/>
        <v>845103-NANI-ML</v>
      </c>
      <c r="O4618" s="122" t="str">
        <f>IF(B4618="NET","",IF(B4618="","",IFERROR(VLOOKUP(N4618,EAN!$A:$B,2,FALSE),"MANGLER - MÅ OPPDATERE EAN-FANEN")))</f>
        <v>MANGLER - MÅ OPPDATERE EAN-FANEN</v>
      </c>
      <c r="P4618" s="119">
        <f t="shared" si="220"/>
        <v>0</v>
      </c>
      <c r="Q4618" s="119">
        <f t="shared" si="221"/>
        <v>0</v>
      </c>
    </row>
    <row r="4619" spans="1:17" x14ac:dyDescent="0.2">
      <c r="A4619" s="228">
        <v>845103</v>
      </c>
      <c r="B4619" s="228" t="s">
        <v>2219</v>
      </c>
      <c r="C4619" s="228" t="s">
        <v>4204</v>
      </c>
      <c r="D4619" s="228" t="s">
        <v>3985</v>
      </c>
      <c r="E4619" s="228" t="s">
        <v>3972</v>
      </c>
      <c r="F4619" s="228" t="s">
        <v>87</v>
      </c>
      <c r="G4619" s="228" t="s">
        <v>128</v>
      </c>
      <c r="H4619" s="228">
        <v>0</v>
      </c>
      <c r="I4619" s="228">
        <v>0</v>
      </c>
      <c r="J4619" s="228">
        <v>0</v>
      </c>
      <c r="K4619" s="228">
        <v>0</v>
      </c>
      <c r="L4619" s="231">
        <v>0</v>
      </c>
      <c r="N4619" s="119" t="str">
        <f t="shared" si="219"/>
        <v>845103-NANI-LXL</v>
      </c>
      <c r="O4619" s="122" t="str">
        <f>IF(B4619="NET","",IF(B4619="","",IFERROR(VLOOKUP(N4619,EAN!$A:$B,2,FALSE),"MANGLER - MÅ OPPDATERE EAN-FANEN")))</f>
        <v>MANGLER - MÅ OPPDATERE EAN-FANEN</v>
      </c>
      <c r="P4619" s="119">
        <f t="shared" si="220"/>
        <v>0</v>
      </c>
      <c r="Q4619" s="119">
        <f t="shared" si="221"/>
        <v>0</v>
      </c>
    </row>
    <row r="4620" spans="1:17" x14ac:dyDescent="0.2">
      <c r="A4620" s="228">
        <v>845103</v>
      </c>
      <c r="B4620" s="228" t="s">
        <v>2219</v>
      </c>
      <c r="C4620" s="228" t="s">
        <v>4204</v>
      </c>
      <c r="D4620" s="228" t="s">
        <v>3989</v>
      </c>
      <c r="E4620" s="228" t="s">
        <v>3968</v>
      </c>
      <c r="F4620" s="228" t="s">
        <v>85</v>
      </c>
      <c r="G4620" s="228" t="s">
        <v>504</v>
      </c>
      <c r="H4620" s="228">
        <v>0</v>
      </c>
      <c r="I4620" s="228">
        <v>0</v>
      </c>
      <c r="J4620" s="228">
        <v>0</v>
      </c>
      <c r="K4620" s="228">
        <v>0</v>
      </c>
      <c r="L4620" s="231">
        <v>0</v>
      </c>
      <c r="N4620" s="119" t="str">
        <f t="shared" si="219"/>
        <v>845103-NOMAD-SM</v>
      </c>
      <c r="O4620" s="122" t="str">
        <f>IF(B4620="NET","",IF(B4620="","",IFERROR(VLOOKUP(N4620,EAN!$A:$B,2,FALSE),"MANGLER - MÅ OPPDATERE EAN-FANEN")))</f>
        <v>MANGLER - MÅ OPPDATERE EAN-FANEN</v>
      </c>
      <c r="P4620" s="119">
        <f t="shared" si="220"/>
        <v>0</v>
      </c>
      <c r="Q4620" s="119">
        <f t="shared" si="221"/>
        <v>0</v>
      </c>
    </row>
    <row r="4621" spans="1:17" x14ac:dyDescent="0.2">
      <c r="A4621" s="228">
        <v>845103</v>
      </c>
      <c r="B4621" s="228" t="s">
        <v>2219</v>
      </c>
      <c r="C4621" s="228" t="s">
        <v>4204</v>
      </c>
      <c r="D4621" s="228" t="s">
        <v>3990</v>
      </c>
      <c r="E4621" s="228" t="s">
        <v>3968</v>
      </c>
      <c r="F4621" s="228" t="s">
        <v>86</v>
      </c>
      <c r="G4621" s="228" t="s">
        <v>504</v>
      </c>
      <c r="H4621" s="228">
        <v>0</v>
      </c>
      <c r="I4621" s="228">
        <v>0</v>
      </c>
      <c r="J4621" s="228">
        <v>0</v>
      </c>
      <c r="K4621" s="228">
        <v>0</v>
      </c>
      <c r="L4621" s="231">
        <v>0</v>
      </c>
      <c r="N4621" s="119" t="str">
        <f t="shared" si="219"/>
        <v>845103-NOMAD-ML</v>
      </c>
      <c r="O4621" s="122" t="str">
        <f>IF(B4621="NET","",IF(B4621="","",IFERROR(VLOOKUP(N4621,EAN!$A:$B,2,FALSE),"MANGLER - MÅ OPPDATERE EAN-FANEN")))</f>
        <v>MANGLER - MÅ OPPDATERE EAN-FANEN</v>
      </c>
      <c r="P4621" s="119">
        <f t="shared" si="220"/>
        <v>0</v>
      </c>
      <c r="Q4621" s="119">
        <f t="shared" si="221"/>
        <v>0</v>
      </c>
    </row>
    <row r="4622" spans="1:17" x14ac:dyDescent="0.2">
      <c r="A4622" s="228">
        <v>845103</v>
      </c>
      <c r="B4622" s="228" t="s">
        <v>2219</v>
      </c>
      <c r="C4622" s="228" t="s">
        <v>4204</v>
      </c>
      <c r="D4622" s="228" t="s">
        <v>3991</v>
      </c>
      <c r="E4622" s="228" t="s">
        <v>3968</v>
      </c>
      <c r="F4622" s="228" t="s">
        <v>87</v>
      </c>
      <c r="G4622" s="228" t="s">
        <v>504</v>
      </c>
      <c r="H4622" s="228">
        <v>0</v>
      </c>
      <c r="I4622" s="228">
        <v>0</v>
      </c>
      <c r="J4622" s="228">
        <v>0</v>
      </c>
      <c r="K4622" s="228">
        <v>0</v>
      </c>
      <c r="L4622" s="231">
        <v>0</v>
      </c>
      <c r="N4622" s="119" t="str">
        <f t="shared" si="219"/>
        <v>845103-NOMAD-LXL</v>
      </c>
      <c r="O4622" s="122" t="str">
        <f>IF(B4622="NET","",IF(B4622="","",IFERROR(VLOOKUP(N4622,EAN!$A:$B,2,FALSE),"MANGLER - MÅ OPPDATERE EAN-FANEN")))</f>
        <v>MANGLER - MÅ OPPDATERE EAN-FANEN</v>
      </c>
      <c r="P4622" s="119">
        <f t="shared" si="220"/>
        <v>0</v>
      </c>
      <c r="Q4622" s="119">
        <f t="shared" si="221"/>
        <v>0</v>
      </c>
    </row>
    <row r="4623" spans="1:17" x14ac:dyDescent="0.2">
      <c r="A4623" s="228">
        <v>845103</v>
      </c>
      <c r="B4623" s="228" t="s">
        <v>2219</v>
      </c>
      <c r="C4623" s="228" t="s">
        <v>4204</v>
      </c>
      <c r="D4623" s="228" t="s">
        <v>2378</v>
      </c>
      <c r="E4623" s="228" t="s">
        <v>3085</v>
      </c>
      <c r="F4623" s="228" t="s">
        <v>85</v>
      </c>
      <c r="G4623" s="228" t="s">
        <v>504</v>
      </c>
      <c r="H4623" s="228">
        <v>3</v>
      </c>
      <c r="I4623" s="228">
        <v>3</v>
      </c>
      <c r="J4623" s="228">
        <v>3</v>
      </c>
      <c r="K4623" s="228">
        <v>3</v>
      </c>
      <c r="L4623" s="231">
        <v>51</v>
      </c>
      <c r="N4623" s="119" t="str">
        <f t="shared" si="219"/>
        <v>845103-SGRBO-SM</v>
      </c>
      <c r="O4623" s="122">
        <f>IF(B4623="NET","",IF(B4623="","",IFERROR(VLOOKUP(N4623,EAN!$A:$B,2,FALSE),"MANGLER - MÅ OPPDATERE EAN-FANEN")))</f>
        <v>7048652767523</v>
      </c>
      <c r="P4623" s="119">
        <f t="shared" si="220"/>
        <v>3</v>
      </c>
      <c r="Q4623" s="119">
        <f t="shared" si="221"/>
        <v>51</v>
      </c>
    </row>
    <row r="4624" spans="1:17" x14ac:dyDescent="0.2">
      <c r="A4624" s="228">
        <v>845103</v>
      </c>
      <c r="B4624" s="228" t="s">
        <v>2219</v>
      </c>
      <c r="C4624" s="228" t="s">
        <v>4204</v>
      </c>
      <c r="D4624" s="228" t="s">
        <v>2379</v>
      </c>
      <c r="E4624" s="228" t="s">
        <v>3085</v>
      </c>
      <c r="F4624" s="228" t="s">
        <v>86</v>
      </c>
      <c r="G4624" s="228" t="s">
        <v>504</v>
      </c>
      <c r="H4624" s="228">
        <v>14</v>
      </c>
      <c r="I4624" s="228">
        <v>14</v>
      </c>
      <c r="J4624" s="228">
        <v>14</v>
      </c>
      <c r="K4624" s="228">
        <v>14</v>
      </c>
      <c r="L4624" s="231">
        <v>86</v>
      </c>
      <c r="N4624" s="119" t="str">
        <f t="shared" si="219"/>
        <v>845103-SGRBO-ML</v>
      </c>
      <c r="O4624" s="122">
        <f>IF(B4624="NET","",IF(B4624="","",IFERROR(VLOOKUP(N4624,EAN!$A:$B,2,FALSE),"MANGLER - MÅ OPPDATERE EAN-FANEN")))</f>
        <v>7048652767516</v>
      </c>
      <c r="P4624" s="119">
        <f t="shared" si="220"/>
        <v>14</v>
      </c>
      <c r="Q4624" s="119">
        <f t="shared" si="221"/>
        <v>86</v>
      </c>
    </row>
    <row r="4625" spans="1:17" x14ac:dyDescent="0.2">
      <c r="A4625" s="228">
        <v>845103</v>
      </c>
      <c r="B4625" s="228" t="s">
        <v>2219</v>
      </c>
      <c r="C4625" s="228" t="s">
        <v>4204</v>
      </c>
      <c r="D4625" s="228" t="s">
        <v>2380</v>
      </c>
      <c r="E4625" s="228" t="s">
        <v>3085</v>
      </c>
      <c r="F4625" s="228" t="s">
        <v>87</v>
      </c>
      <c r="G4625" s="228" t="s">
        <v>504</v>
      </c>
      <c r="H4625" s="228">
        <v>11</v>
      </c>
      <c r="I4625" s="228">
        <v>11</v>
      </c>
      <c r="J4625" s="228">
        <v>11</v>
      </c>
      <c r="K4625" s="228">
        <v>11</v>
      </c>
      <c r="L4625" s="231">
        <v>91</v>
      </c>
      <c r="N4625" s="119" t="str">
        <f t="shared" si="219"/>
        <v>845103-SGRBO-LXL</v>
      </c>
      <c r="O4625" s="122">
        <f>IF(B4625="NET","",IF(B4625="","",IFERROR(VLOOKUP(N4625,EAN!$A:$B,2,FALSE),"MANGLER - MÅ OPPDATERE EAN-FANEN")))</f>
        <v>7048652767509</v>
      </c>
      <c r="P4625" s="119">
        <f t="shared" si="220"/>
        <v>11</v>
      </c>
      <c r="Q4625" s="119">
        <f t="shared" si="221"/>
        <v>91</v>
      </c>
    </row>
    <row r="4626" spans="1:17" x14ac:dyDescent="0.2">
      <c r="A4626" s="228">
        <v>845103</v>
      </c>
      <c r="B4626" s="228" t="s">
        <v>2219</v>
      </c>
      <c r="C4626" s="228" t="s">
        <v>4204</v>
      </c>
      <c r="D4626" s="228" t="s">
        <v>176</v>
      </c>
      <c r="E4626" s="228" t="s">
        <v>102</v>
      </c>
      <c r="F4626" s="228" t="s">
        <v>85</v>
      </c>
      <c r="G4626" s="228" t="s">
        <v>504</v>
      </c>
      <c r="H4626" s="228">
        <v>3</v>
      </c>
      <c r="I4626" s="228">
        <v>3</v>
      </c>
      <c r="J4626" s="228">
        <v>3</v>
      </c>
      <c r="K4626" s="228">
        <v>3</v>
      </c>
      <c r="L4626" s="231">
        <v>3</v>
      </c>
      <c r="N4626" s="119" t="str">
        <f t="shared" si="219"/>
        <v>845103-SGRME-SM</v>
      </c>
      <c r="O4626" s="122">
        <f>IF(B4626="NET","",IF(B4626="","",IFERROR(VLOOKUP(N4626,EAN!$A:$B,2,FALSE),"MANGLER - MÅ OPPDATERE EAN-FANEN")))</f>
        <v>7048652661159</v>
      </c>
      <c r="P4626" s="119">
        <f t="shared" si="220"/>
        <v>3</v>
      </c>
      <c r="Q4626" s="119">
        <f t="shared" si="221"/>
        <v>3</v>
      </c>
    </row>
    <row r="4627" spans="1:17" x14ac:dyDescent="0.2">
      <c r="A4627" s="228">
        <v>845103</v>
      </c>
      <c r="B4627" s="228" t="s">
        <v>2219</v>
      </c>
      <c r="C4627" s="228" t="s">
        <v>4204</v>
      </c>
      <c r="D4627" s="228" t="s">
        <v>177</v>
      </c>
      <c r="E4627" s="228" t="s">
        <v>102</v>
      </c>
      <c r="F4627" s="228" t="s">
        <v>86</v>
      </c>
      <c r="G4627" s="228" t="s">
        <v>504</v>
      </c>
      <c r="H4627" s="228">
        <v>0</v>
      </c>
      <c r="I4627" s="228">
        <v>0</v>
      </c>
      <c r="J4627" s="228">
        <v>0</v>
      </c>
      <c r="K4627" s="228">
        <v>0</v>
      </c>
      <c r="L4627" s="231">
        <v>0</v>
      </c>
      <c r="N4627" s="119" t="str">
        <f t="shared" si="219"/>
        <v>845103-SGRME-ML</v>
      </c>
      <c r="O4627" s="122">
        <f>IF(B4627="NET","",IF(B4627="","",IFERROR(VLOOKUP(N4627,EAN!$A:$B,2,FALSE),"MANGLER - MÅ OPPDATERE EAN-FANEN")))</f>
        <v>7048652661142</v>
      </c>
      <c r="P4627" s="119">
        <f t="shared" si="220"/>
        <v>0</v>
      </c>
      <c r="Q4627" s="119">
        <f t="shared" si="221"/>
        <v>0</v>
      </c>
    </row>
    <row r="4628" spans="1:17" x14ac:dyDescent="0.2">
      <c r="A4628" s="228">
        <v>845103</v>
      </c>
      <c r="B4628" s="228" t="s">
        <v>2219</v>
      </c>
      <c r="C4628" s="228" t="s">
        <v>4204</v>
      </c>
      <c r="D4628" s="228" t="s">
        <v>521</v>
      </c>
      <c r="E4628" s="228" t="s">
        <v>102</v>
      </c>
      <c r="F4628" s="228" t="s">
        <v>87</v>
      </c>
      <c r="G4628" s="228" t="s">
        <v>504</v>
      </c>
      <c r="H4628" s="228">
        <v>0</v>
      </c>
      <c r="I4628" s="228">
        <v>0</v>
      </c>
      <c r="J4628" s="228">
        <v>0</v>
      </c>
      <c r="K4628" s="228">
        <v>0</v>
      </c>
      <c r="L4628" s="231">
        <v>0</v>
      </c>
      <c r="N4628" s="119" t="str">
        <f t="shared" si="219"/>
        <v>845103-SGRME-LXL</v>
      </c>
      <c r="O4628" s="122">
        <f>IF(B4628="NET","",IF(B4628="","",IFERROR(VLOOKUP(N4628,EAN!$A:$B,2,FALSE),"MANGLER - MÅ OPPDATERE EAN-FANEN")))</f>
        <v>7048652661135</v>
      </c>
      <c r="P4628" s="119">
        <f t="shared" si="220"/>
        <v>0</v>
      </c>
      <c r="Q4628" s="119">
        <f t="shared" si="221"/>
        <v>0</v>
      </c>
    </row>
    <row r="4629" spans="1:17" x14ac:dyDescent="0.2">
      <c r="A4629" s="228">
        <v>845103</v>
      </c>
      <c r="B4629" s="228" t="s">
        <v>2219</v>
      </c>
      <c r="C4629" s="228" t="s">
        <v>4204</v>
      </c>
      <c r="D4629" s="228" t="s">
        <v>3986</v>
      </c>
      <c r="E4629" s="228" t="s">
        <v>3964</v>
      </c>
      <c r="F4629" s="228" t="s">
        <v>85</v>
      </c>
      <c r="G4629" s="228" t="s">
        <v>128</v>
      </c>
      <c r="H4629" s="228">
        <v>0</v>
      </c>
      <c r="I4629" s="228">
        <v>0</v>
      </c>
      <c r="J4629" s="228">
        <v>0</v>
      </c>
      <c r="K4629" s="228">
        <v>0</v>
      </c>
      <c r="L4629" s="231">
        <v>0</v>
      </c>
      <c r="N4629" s="119" t="str">
        <f t="shared" si="219"/>
        <v>845103-WOLND-SM</v>
      </c>
      <c r="O4629" s="122" t="str">
        <f>IF(B4629="NET","",IF(B4629="","",IFERROR(VLOOKUP(N4629,EAN!$A:$B,2,FALSE),"MANGLER - MÅ OPPDATERE EAN-FANEN")))</f>
        <v>MANGLER - MÅ OPPDATERE EAN-FANEN</v>
      </c>
      <c r="P4629" s="119">
        <f t="shared" si="220"/>
        <v>0</v>
      </c>
      <c r="Q4629" s="119">
        <f t="shared" si="221"/>
        <v>0</v>
      </c>
    </row>
    <row r="4630" spans="1:17" x14ac:dyDescent="0.2">
      <c r="A4630" s="228">
        <v>845103</v>
      </c>
      <c r="B4630" s="228" t="s">
        <v>2219</v>
      </c>
      <c r="C4630" s="228" t="s">
        <v>4204</v>
      </c>
      <c r="D4630" s="228" t="s">
        <v>3987</v>
      </c>
      <c r="E4630" s="228" t="s">
        <v>3964</v>
      </c>
      <c r="F4630" s="228" t="s">
        <v>86</v>
      </c>
      <c r="G4630" s="228" t="s">
        <v>128</v>
      </c>
      <c r="H4630" s="228">
        <v>0</v>
      </c>
      <c r="I4630" s="228">
        <v>0</v>
      </c>
      <c r="J4630" s="228">
        <v>0</v>
      </c>
      <c r="K4630" s="228">
        <v>0</v>
      </c>
      <c r="L4630" s="231">
        <v>0</v>
      </c>
      <c r="N4630" s="119" t="str">
        <f t="shared" si="219"/>
        <v>845103-WOLND-ML</v>
      </c>
      <c r="O4630" s="122" t="str">
        <f>IF(B4630="NET","",IF(B4630="","",IFERROR(VLOOKUP(N4630,EAN!$A:$B,2,FALSE),"MANGLER - MÅ OPPDATERE EAN-FANEN")))</f>
        <v>MANGLER - MÅ OPPDATERE EAN-FANEN</v>
      </c>
      <c r="P4630" s="119">
        <f t="shared" si="220"/>
        <v>0</v>
      </c>
      <c r="Q4630" s="119">
        <f t="shared" si="221"/>
        <v>0</v>
      </c>
    </row>
    <row r="4631" spans="1:17" x14ac:dyDescent="0.2">
      <c r="A4631" s="228">
        <v>845103</v>
      </c>
      <c r="B4631" s="228" t="s">
        <v>2219</v>
      </c>
      <c r="C4631" s="228" t="s">
        <v>4204</v>
      </c>
      <c r="D4631" s="228" t="s">
        <v>3988</v>
      </c>
      <c r="E4631" s="228" t="s">
        <v>3964</v>
      </c>
      <c r="F4631" s="228" t="s">
        <v>87</v>
      </c>
      <c r="G4631" s="228" t="s">
        <v>128</v>
      </c>
      <c r="H4631" s="228">
        <v>0</v>
      </c>
      <c r="I4631" s="228">
        <v>0</v>
      </c>
      <c r="J4631" s="228">
        <v>0</v>
      </c>
      <c r="K4631" s="228">
        <v>0</v>
      </c>
      <c r="L4631" s="231">
        <v>0</v>
      </c>
      <c r="N4631" s="119" t="str">
        <f t="shared" si="219"/>
        <v>845103-WOLND-LXL</v>
      </c>
      <c r="O4631" s="122" t="str">
        <f>IF(B4631="NET","",IF(B4631="","",IFERROR(VLOOKUP(N4631,EAN!$A:$B,2,FALSE),"MANGLER - MÅ OPPDATERE EAN-FANEN")))</f>
        <v>MANGLER - MÅ OPPDATERE EAN-FANEN</v>
      </c>
      <c r="P4631" s="119">
        <f t="shared" si="220"/>
        <v>0</v>
      </c>
      <c r="Q4631" s="119">
        <f t="shared" si="221"/>
        <v>0</v>
      </c>
    </row>
    <row r="4632" spans="1:17" x14ac:dyDescent="0.2">
      <c r="A4632" s="229">
        <v>845104</v>
      </c>
      <c r="B4632" s="228" t="s">
        <v>248</v>
      </c>
      <c r="C4632" s="228"/>
      <c r="D4632" s="228"/>
      <c r="E4632" s="228"/>
      <c r="F4632" s="228"/>
      <c r="G4632" s="228"/>
      <c r="H4632" s="229">
        <v>202226</v>
      </c>
      <c r="I4632" s="229">
        <v>202227</v>
      </c>
      <c r="J4632" s="229">
        <v>202228</v>
      </c>
      <c r="K4632" s="229">
        <v>202229</v>
      </c>
      <c r="L4632" s="232">
        <v>202234</v>
      </c>
      <c r="N4632" s="119" t="str">
        <f t="shared" si="219"/>
        <v>845104-</v>
      </c>
      <c r="O4632" s="122" t="str">
        <f>IF(B4632="NET","",IF(B4632="","",IFERROR(VLOOKUP(N4632,EAN!$A:$B,2,FALSE),"MANGLER - MÅ OPPDATERE EAN-FANEN")))</f>
        <v/>
      </c>
      <c r="P4632" s="119">
        <f t="shared" si="220"/>
        <v>202226</v>
      </c>
      <c r="Q4632" s="119">
        <f t="shared" si="221"/>
        <v>202234</v>
      </c>
    </row>
    <row r="4633" spans="1:17" x14ac:dyDescent="0.2">
      <c r="A4633" s="228">
        <v>845104</v>
      </c>
      <c r="B4633" s="228" t="s">
        <v>3043</v>
      </c>
      <c r="C4633" s="228" t="s">
        <v>4204</v>
      </c>
      <c r="D4633" s="228" t="s">
        <v>684</v>
      </c>
      <c r="E4633" s="228" t="s">
        <v>685</v>
      </c>
      <c r="F4633" s="228" t="s">
        <v>85</v>
      </c>
      <c r="G4633" s="228" t="s">
        <v>504</v>
      </c>
      <c r="H4633" s="228">
        <v>75</v>
      </c>
      <c r="I4633" s="228">
        <v>75</v>
      </c>
      <c r="J4633" s="228">
        <v>75</v>
      </c>
      <c r="K4633" s="228">
        <v>75</v>
      </c>
      <c r="L4633" s="231">
        <v>75</v>
      </c>
      <c r="N4633" s="119" t="str">
        <f t="shared" si="219"/>
        <v>845104-BGRRG-SM</v>
      </c>
      <c r="O4633" s="122">
        <f>IF(B4633="NET","",IF(B4633="","",IFERROR(VLOOKUP(N4633,EAN!$A:$B,2,FALSE),"MANGLER - MÅ OPPDATERE EAN-FANEN")))</f>
        <v>7048652767554</v>
      </c>
      <c r="P4633" s="119">
        <f t="shared" si="220"/>
        <v>75</v>
      </c>
      <c r="Q4633" s="119">
        <f t="shared" si="221"/>
        <v>75</v>
      </c>
    </row>
    <row r="4634" spans="1:17" x14ac:dyDescent="0.2">
      <c r="A4634" s="228">
        <v>845104</v>
      </c>
      <c r="B4634" s="228" t="s">
        <v>3043</v>
      </c>
      <c r="C4634" s="228" t="s">
        <v>4204</v>
      </c>
      <c r="D4634" s="228" t="s">
        <v>686</v>
      </c>
      <c r="E4634" s="228" t="s">
        <v>685</v>
      </c>
      <c r="F4634" s="228" t="s">
        <v>86</v>
      </c>
      <c r="G4634" s="228" t="s">
        <v>504</v>
      </c>
      <c r="H4634" s="228">
        <v>80</v>
      </c>
      <c r="I4634" s="228">
        <v>80</v>
      </c>
      <c r="J4634" s="228">
        <v>80</v>
      </c>
      <c r="K4634" s="228">
        <v>80</v>
      </c>
      <c r="L4634" s="231">
        <v>80</v>
      </c>
      <c r="N4634" s="119" t="str">
        <f t="shared" si="219"/>
        <v>845104-BGRRG-ML</v>
      </c>
      <c r="O4634" s="122">
        <f>IF(B4634="NET","",IF(B4634="","",IFERROR(VLOOKUP(N4634,EAN!$A:$B,2,FALSE),"MANGLER - MÅ OPPDATERE EAN-FANEN")))</f>
        <v>7048652767547</v>
      </c>
      <c r="P4634" s="119">
        <f t="shared" si="220"/>
        <v>80</v>
      </c>
      <c r="Q4634" s="119">
        <f t="shared" si="221"/>
        <v>80</v>
      </c>
    </row>
    <row r="4635" spans="1:17" x14ac:dyDescent="0.2">
      <c r="A4635" s="228">
        <v>845104</v>
      </c>
      <c r="B4635" s="228" t="s">
        <v>3043</v>
      </c>
      <c r="C4635" s="228" t="s">
        <v>4204</v>
      </c>
      <c r="D4635" s="228" t="s">
        <v>687</v>
      </c>
      <c r="E4635" s="228" t="s">
        <v>685</v>
      </c>
      <c r="F4635" s="228" t="s">
        <v>87</v>
      </c>
      <c r="G4635" s="228" t="s">
        <v>504</v>
      </c>
      <c r="H4635" s="228">
        <v>31</v>
      </c>
      <c r="I4635" s="228">
        <v>31</v>
      </c>
      <c r="J4635" s="228">
        <v>31</v>
      </c>
      <c r="K4635" s="228">
        <v>31</v>
      </c>
      <c r="L4635" s="231">
        <v>31</v>
      </c>
      <c r="N4635" s="119" t="str">
        <f t="shared" si="219"/>
        <v>845104-BGRRG-LXL</v>
      </c>
      <c r="O4635" s="122">
        <f>IF(B4635="NET","",IF(B4635="","",IFERROR(VLOOKUP(N4635,EAN!$A:$B,2,FALSE),"MANGLER - MÅ OPPDATERE EAN-FANEN")))</f>
        <v>7048652767530</v>
      </c>
      <c r="P4635" s="119">
        <f t="shared" si="220"/>
        <v>31</v>
      </c>
      <c r="Q4635" s="119">
        <f t="shared" si="221"/>
        <v>31</v>
      </c>
    </row>
    <row r="4636" spans="1:17" x14ac:dyDescent="0.2">
      <c r="A4636" s="228">
        <v>845104</v>
      </c>
      <c r="B4636" s="228" t="s">
        <v>3043</v>
      </c>
      <c r="C4636" s="228" t="s">
        <v>4204</v>
      </c>
      <c r="D4636" s="228" t="s">
        <v>2342</v>
      </c>
      <c r="E4636" s="228" t="s">
        <v>4353</v>
      </c>
      <c r="F4636" s="228" t="s">
        <v>85</v>
      </c>
      <c r="G4636" s="228" t="s">
        <v>504</v>
      </c>
      <c r="H4636" s="228">
        <v>25</v>
      </c>
      <c r="I4636" s="228">
        <v>25</v>
      </c>
      <c r="J4636" s="228">
        <v>25</v>
      </c>
      <c r="K4636" s="228">
        <v>25</v>
      </c>
      <c r="L4636" s="231">
        <v>25</v>
      </c>
      <c r="N4636" s="119" t="str">
        <f t="shared" si="219"/>
        <v>845104-BRWHT-SM</v>
      </c>
      <c r="O4636" s="122">
        <f>IF(B4636="NET","",IF(B4636="","",IFERROR(VLOOKUP(N4636,EAN!$A:$B,2,FALSE),"MANGLER - MÅ OPPDATERE EAN-FANEN")))</f>
        <v>7048652767585</v>
      </c>
      <c r="P4636" s="119">
        <f t="shared" si="220"/>
        <v>25</v>
      </c>
      <c r="Q4636" s="119">
        <f t="shared" si="221"/>
        <v>25</v>
      </c>
    </row>
    <row r="4637" spans="1:17" x14ac:dyDescent="0.2">
      <c r="A4637" s="228">
        <v>845104</v>
      </c>
      <c r="B4637" s="228" t="s">
        <v>3043</v>
      </c>
      <c r="C4637" s="228" t="s">
        <v>4204</v>
      </c>
      <c r="D4637" s="228" t="s">
        <v>2343</v>
      </c>
      <c r="E4637" s="228" t="s">
        <v>4353</v>
      </c>
      <c r="F4637" s="228" t="s">
        <v>86</v>
      </c>
      <c r="G4637" s="228" t="s">
        <v>504</v>
      </c>
      <c r="H4637" s="228">
        <v>30</v>
      </c>
      <c r="I4637" s="228">
        <v>30</v>
      </c>
      <c r="J4637" s="228">
        <v>30</v>
      </c>
      <c r="K4637" s="228">
        <v>30</v>
      </c>
      <c r="L4637" s="231">
        <v>30</v>
      </c>
      <c r="N4637" s="119" t="str">
        <f t="shared" si="219"/>
        <v>845104-BRWHT-ML</v>
      </c>
      <c r="O4637" s="122">
        <f>IF(B4637="NET","",IF(B4637="","",IFERROR(VLOOKUP(N4637,EAN!$A:$B,2,FALSE),"MANGLER - MÅ OPPDATERE EAN-FANEN")))</f>
        <v>7048652767578</v>
      </c>
      <c r="P4637" s="119">
        <f t="shared" si="220"/>
        <v>30</v>
      </c>
      <c r="Q4637" s="119">
        <f t="shared" si="221"/>
        <v>30</v>
      </c>
    </row>
    <row r="4638" spans="1:17" x14ac:dyDescent="0.2">
      <c r="A4638" s="228">
        <v>845104</v>
      </c>
      <c r="B4638" s="228" t="s">
        <v>3043</v>
      </c>
      <c r="C4638" s="228" t="s">
        <v>4204</v>
      </c>
      <c r="D4638" s="228" t="s">
        <v>2344</v>
      </c>
      <c r="E4638" s="228" t="s">
        <v>4353</v>
      </c>
      <c r="F4638" s="228" t="s">
        <v>87</v>
      </c>
      <c r="G4638" s="228" t="s">
        <v>504</v>
      </c>
      <c r="H4638" s="228">
        <v>19</v>
      </c>
      <c r="I4638" s="228">
        <v>19</v>
      </c>
      <c r="J4638" s="228">
        <v>19</v>
      </c>
      <c r="K4638" s="228">
        <v>19</v>
      </c>
      <c r="L4638" s="231">
        <v>19</v>
      </c>
      <c r="N4638" s="119" t="str">
        <f t="shared" si="219"/>
        <v>845104-BRWHT-LXL</v>
      </c>
      <c r="O4638" s="122">
        <f>IF(B4638="NET","",IF(B4638="","",IFERROR(VLOOKUP(N4638,EAN!$A:$B,2,FALSE),"MANGLER - MÅ OPPDATERE EAN-FANEN")))</f>
        <v>7048652767561</v>
      </c>
      <c r="P4638" s="119">
        <f t="shared" si="220"/>
        <v>19</v>
      </c>
      <c r="Q4638" s="119">
        <f t="shared" si="221"/>
        <v>19</v>
      </c>
    </row>
    <row r="4639" spans="1:17" x14ac:dyDescent="0.2">
      <c r="A4639" s="228">
        <v>845104</v>
      </c>
      <c r="B4639" s="228" t="s">
        <v>3043</v>
      </c>
      <c r="C4639" s="228" t="s">
        <v>4204</v>
      </c>
      <c r="D4639" s="228" t="s">
        <v>3973</v>
      </c>
      <c r="E4639" s="228" t="s">
        <v>3959</v>
      </c>
      <c r="F4639" s="228" t="s">
        <v>85</v>
      </c>
      <c r="G4639" s="228" t="s">
        <v>128</v>
      </c>
      <c r="H4639" s="228">
        <v>0</v>
      </c>
      <c r="I4639" s="228">
        <v>0</v>
      </c>
      <c r="J4639" s="228">
        <v>0</v>
      </c>
      <c r="K4639" s="228">
        <v>0</v>
      </c>
      <c r="L4639" s="231">
        <v>0</v>
      </c>
      <c r="N4639" s="119" t="str">
        <f t="shared" si="219"/>
        <v>845104-DUSK-SM</v>
      </c>
      <c r="O4639" s="122" t="str">
        <f>IF(B4639="NET","",IF(B4639="","",IFERROR(VLOOKUP(N4639,EAN!$A:$B,2,FALSE),"MANGLER - MÅ OPPDATERE EAN-FANEN")))</f>
        <v>MANGLER - MÅ OPPDATERE EAN-FANEN</v>
      </c>
      <c r="P4639" s="119">
        <f t="shared" si="220"/>
        <v>0</v>
      </c>
      <c r="Q4639" s="119">
        <f t="shared" si="221"/>
        <v>0</v>
      </c>
    </row>
    <row r="4640" spans="1:17" x14ac:dyDescent="0.2">
      <c r="A4640" s="228">
        <v>845104</v>
      </c>
      <c r="B4640" s="228" t="s">
        <v>3043</v>
      </c>
      <c r="C4640" s="228" t="s">
        <v>4204</v>
      </c>
      <c r="D4640" s="228" t="s">
        <v>3974</v>
      </c>
      <c r="E4640" s="228" t="s">
        <v>3959</v>
      </c>
      <c r="F4640" s="228" t="s">
        <v>86</v>
      </c>
      <c r="G4640" s="228" t="s">
        <v>128</v>
      </c>
      <c r="H4640" s="228">
        <v>0</v>
      </c>
      <c r="I4640" s="228">
        <v>0</v>
      </c>
      <c r="J4640" s="228">
        <v>0</v>
      </c>
      <c r="K4640" s="228">
        <v>0</v>
      </c>
      <c r="L4640" s="231">
        <v>0</v>
      </c>
      <c r="N4640" s="119" t="str">
        <f t="shared" si="219"/>
        <v>845104-DUSK-ML</v>
      </c>
      <c r="O4640" s="122" t="str">
        <f>IF(B4640="NET","",IF(B4640="","",IFERROR(VLOOKUP(N4640,EAN!$A:$B,2,FALSE),"MANGLER - MÅ OPPDATERE EAN-FANEN")))</f>
        <v>MANGLER - MÅ OPPDATERE EAN-FANEN</v>
      </c>
      <c r="P4640" s="119">
        <f t="shared" si="220"/>
        <v>0</v>
      </c>
      <c r="Q4640" s="119">
        <f t="shared" si="221"/>
        <v>0</v>
      </c>
    </row>
    <row r="4641" spans="1:17" x14ac:dyDescent="0.2">
      <c r="A4641" s="228">
        <v>845104</v>
      </c>
      <c r="B4641" s="228" t="s">
        <v>3043</v>
      </c>
      <c r="C4641" s="228" t="s">
        <v>4204</v>
      </c>
      <c r="D4641" s="228" t="s">
        <v>3975</v>
      </c>
      <c r="E4641" s="228" t="s">
        <v>3959</v>
      </c>
      <c r="F4641" s="228" t="s">
        <v>87</v>
      </c>
      <c r="G4641" s="228" t="s">
        <v>128</v>
      </c>
      <c r="H4641" s="228">
        <v>0</v>
      </c>
      <c r="I4641" s="228">
        <v>0</v>
      </c>
      <c r="J4641" s="228">
        <v>0</v>
      </c>
      <c r="K4641" s="228">
        <v>0</v>
      </c>
      <c r="L4641" s="231">
        <v>0</v>
      </c>
      <c r="N4641" s="119" t="str">
        <f t="shared" si="219"/>
        <v>845104-DUSK-LXL</v>
      </c>
      <c r="O4641" s="122" t="str">
        <f>IF(B4641="NET","",IF(B4641="","",IFERROR(VLOOKUP(N4641,EAN!$A:$B,2,FALSE),"MANGLER - MÅ OPPDATERE EAN-FANEN")))</f>
        <v>MANGLER - MÅ OPPDATERE EAN-FANEN</v>
      </c>
      <c r="P4641" s="119">
        <f t="shared" si="220"/>
        <v>0</v>
      </c>
      <c r="Q4641" s="119">
        <f t="shared" si="221"/>
        <v>0</v>
      </c>
    </row>
    <row r="4642" spans="1:17" x14ac:dyDescent="0.2">
      <c r="A4642" s="228">
        <v>845104</v>
      </c>
      <c r="B4642" s="228" t="s">
        <v>3043</v>
      </c>
      <c r="C4642" s="228" t="s">
        <v>4204</v>
      </c>
      <c r="D4642" s="228" t="s">
        <v>995</v>
      </c>
      <c r="E4642" s="228" t="s">
        <v>2125</v>
      </c>
      <c r="F4642" s="228" t="s">
        <v>85</v>
      </c>
      <c r="G4642" s="228" t="s">
        <v>504</v>
      </c>
      <c r="H4642" s="228">
        <v>0</v>
      </c>
      <c r="I4642" s="228">
        <v>0</v>
      </c>
      <c r="J4642" s="228">
        <v>0</v>
      </c>
      <c r="K4642" s="228">
        <v>0</v>
      </c>
      <c r="L4642" s="231">
        <v>0</v>
      </c>
      <c r="N4642" s="119" t="str">
        <f t="shared" si="219"/>
        <v>845104-GFGRN-SM</v>
      </c>
      <c r="O4642" s="122">
        <f>IF(B4642="NET","",IF(B4642="","",IFERROR(VLOOKUP(N4642,EAN!$A:$B,2,FALSE),"MANGLER - MÅ OPPDATERE EAN-FANEN")))</f>
        <v>7048652540379</v>
      </c>
      <c r="P4642" s="119">
        <f t="shared" si="220"/>
        <v>0</v>
      </c>
      <c r="Q4642" s="119">
        <f t="shared" si="221"/>
        <v>0</v>
      </c>
    </row>
    <row r="4643" spans="1:17" x14ac:dyDescent="0.2">
      <c r="A4643" s="228">
        <v>845104</v>
      </c>
      <c r="B4643" s="228" t="s">
        <v>3043</v>
      </c>
      <c r="C4643" s="228" t="s">
        <v>4204</v>
      </c>
      <c r="D4643" s="228" t="s">
        <v>996</v>
      </c>
      <c r="E4643" s="228" t="s">
        <v>2125</v>
      </c>
      <c r="F4643" s="228" t="s">
        <v>86</v>
      </c>
      <c r="G4643" s="228" t="s">
        <v>504</v>
      </c>
      <c r="H4643" s="228">
        <v>0</v>
      </c>
      <c r="I4643" s="228">
        <v>0</v>
      </c>
      <c r="J4643" s="228">
        <v>0</v>
      </c>
      <c r="K4643" s="228">
        <v>0</v>
      </c>
      <c r="L4643" s="231">
        <v>0</v>
      </c>
      <c r="N4643" s="119" t="str">
        <f t="shared" si="219"/>
        <v>845104-GFGRN-ML</v>
      </c>
      <c r="O4643" s="122">
        <f>IF(B4643="NET","",IF(B4643="","",IFERROR(VLOOKUP(N4643,EAN!$A:$B,2,FALSE),"MANGLER - MÅ OPPDATERE EAN-FANEN")))</f>
        <v>7048652540362</v>
      </c>
      <c r="P4643" s="119">
        <f t="shared" si="220"/>
        <v>0</v>
      </c>
      <c r="Q4643" s="119">
        <f t="shared" si="221"/>
        <v>0</v>
      </c>
    </row>
    <row r="4644" spans="1:17" x14ac:dyDescent="0.2">
      <c r="A4644" s="228">
        <v>845104</v>
      </c>
      <c r="B4644" s="228" t="s">
        <v>3043</v>
      </c>
      <c r="C4644" s="228" t="s">
        <v>4204</v>
      </c>
      <c r="D4644" s="228" t="s">
        <v>997</v>
      </c>
      <c r="E4644" s="228" t="s">
        <v>2125</v>
      </c>
      <c r="F4644" s="228" t="s">
        <v>87</v>
      </c>
      <c r="G4644" s="228" t="s">
        <v>504</v>
      </c>
      <c r="H4644" s="228">
        <v>0</v>
      </c>
      <c r="I4644" s="228">
        <v>0</v>
      </c>
      <c r="J4644" s="228">
        <v>0</v>
      </c>
      <c r="K4644" s="228">
        <v>0</v>
      </c>
      <c r="L4644" s="231">
        <v>0</v>
      </c>
      <c r="N4644" s="119" t="str">
        <f t="shared" si="219"/>
        <v>845104-GFGRN-LXL</v>
      </c>
      <c r="O4644" s="122">
        <f>IF(B4644="NET","",IF(B4644="","",IFERROR(VLOOKUP(N4644,EAN!$A:$B,2,FALSE),"MANGLER - MÅ OPPDATERE EAN-FANEN")))</f>
        <v>7048652540355</v>
      </c>
      <c r="P4644" s="119">
        <f t="shared" si="220"/>
        <v>0</v>
      </c>
      <c r="Q4644" s="119">
        <f t="shared" si="221"/>
        <v>0</v>
      </c>
    </row>
    <row r="4645" spans="1:17" x14ac:dyDescent="0.2">
      <c r="A4645" s="228">
        <v>845104</v>
      </c>
      <c r="B4645" s="228" t="s">
        <v>3043</v>
      </c>
      <c r="C4645" s="228" t="s">
        <v>4204</v>
      </c>
      <c r="D4645" s="228" t="s">
        <v>3976</v>
      </c>
      <c r="E4645" s="228" t="s">
        <v>3966</v>
      </c>
      <c r="F4645" s="228" t="s">
        <v>85</v>
      </c>
      <c r="G4645" s="228" t="s">
        <v>128</v>
      </c>
      <c r="H4645" s="228">
        <v>0</v>
      </c>
      <c r="I4645" s="228">
        <v>0</v>
      </c>
      <c r="J4645" s="228">
        <v>0</v>
      </c>
      <c r="K4645" s="228">
        <v>0</v>
      </c>
      <c r="L4645" s="231">
        <v>0</v>
      </c>
      <c r="N4645" s="119" t="str">
        <f t="shared" si="219"/>
        <v>845104-LAVA-SM</v>
      </c>
      <c r="O4645" s="122" t="str">
        <f>IF(B4645="NET","",IF(B4645="","",IFERROR(VLOOKUP(N4645,EAN!$A:$B,2,FALSE),"MANGLER - MÅ OPPDATERE EAN-FANEN")))</f>
        <v>MANGLER - MÅ OPPDATERE EAN-FANEN</v>
      </c>
      <c r="P4645" s="119">
        <f t="shared" si="220"/>
        <v>0</v>
      </c>
      <c r="Q4645" s="119">
        <f t="shared" si="221"/>
        <v>0</v>
      </c>
    </row>
    <row r="4646" spans="1:17" x14ac:dyDescent="0.2">
      <c r="A4646" s="228">
        <v>845104</v>
      </c>
      <c r="B4646" s="228" t="s">
        <v>3043</v>
      </c>
      <c r="C4646" s="228" t="s">
        <v>4204</v>
      </c>
      <c r="D4646" s="228" t="s">
        <v>3977</v>
      </c>
      <c r="E4646" s="228" t="s">
        <v>3966</v>
      </c>
      <c r="F4646" s="228" t="s">
        <v>86</v>
      </c>
      <c r="G4646" s="228" t="s">
        <v>128</v>
      </c>
      <c r="H4646" s="228">
        <v>0</v>
      </c>
      <c r="I4646" s="228">
        <v>0</v>
      </c>
      <c r="J4646" s="228">
        <v>0</v>
      </c>
      <c r="K4646" s="228">
        <v>0</v>
      </c>
      <c r="L4646" s="231">
        <v>0</v>
      </c>
      <c r="N4646" s="119" t="str">
        <f t="shared" si="219"/>
        <v>845104-LAVA-ML</v>
      </c>
      <c r="O4646" s="122" t="str">
        <f>IF(B4646="NET","",IF(B4646="","",IFERROR(VLOOKUP(N4646,EAN!$A:$B,2,FALSE),"MANGLER - MÅ OPPDATERE EAN-FANEN")))</f>
        <v>MANGLER - MÅ OPPDATERE EAN-FANEN</v>
      </c>
      <c r="P4646" s="119">
        <f t="shared" si="220"/>
        <v>0</v>
      </c>
      <c r="Q4646" s="119">
        <f t="shared" si="221"/>
        <v>0</v>
      </c>
    </row>
    <row r="4647" spans="1:17" x14ac:dyDescent="0.2">
      <c r="A4647" s="228">
        <v>845104</v>
      </c>
      <c r="B4647" s="228" t="s">
        <v>3043</v>
      </c>
      <c r="C4647" s="228" t="s">
        <v>4204</v>
      </c>
      <c r="D4647" s="228" t="s">
        <v>3978</v>
      </c>
      <c r="E4647" s="228" t="s">
        <v>3966</v>
      </c>
      <c r="F4647" s="228" t="s">
        <v>87</v>
      </c>
      <c r="G4647" s="228" t="s">
        <v>128</v>
      </c>
      <c r="H4647" s="228">
        <v>0</v>
      </c>
      <c r="I4647" s="228">
        <v>0</v>
      </c>
      <c r="J4647" s="228">
        <v>0</v>
      </c>
      <c r="K4647" s="228">
        <v>0</v>
      </c>
      <c r="L4647" s="231">
        <v>0</v>
      </c>
      <c r="N4647" s="119" t="str">
        <f t="shared" si="219"/>
        <v>845104-LAVA-LXL</v>
      </c>
      <c r="O4647" s="122" t="str">
        <f>IF(B4647="NET","",IF(B4647="","",IFERROR(VLOOKUP(N4647,EAN!$A:$B,2,FALSE),"MANGLER - MÅ OPPDATERE EAN-FANEN")))</f>
        <v>MANGLER - MÅ OPPDATERE EAN-FANEN</v>
      </c>
      <c r="P4647" s="119">
        <f t="shared" si="220"/>
        <v>0</v>
      </c>
      <c r="Q4647" s="119">
        <f t="shared" si="221"/>
        <v>0</v>
      </c>
    </row>
    <row r="4648" spans="1:17" x14ac:dyDescent="0.2">
      <c r="A4648" s="228">
        <v>845104</v>
      </c>
      <c r="B4648" s="228" t="s">
        <v>3043</v>
      </c>
      <c r="C4648" s="228" t="s">
        <v>4204</v>
      </c>
      <c r="D4648" s="228" t="s">
        <v>4148</v>
      </c>
      <c r="E4648" s="228" t="s">
        <v>3970</v>
      </c>
      <c r="F4648" s="228" t="s">
        <v>85</v>
      </c>
      <c r="G4648" s="228" t="s">
        <v>504</v>
      </c>
      <c r="H4648" s="228">
        <v>0</v>
      </c>
      <c r="I4648" s="228">
        <v>0</v>
      </c>
      <c r="J4648" s="228">
        <v>0</v>
      </c>
      <c r="K4648" s="228">
        <v>0</v>
      </c>
      <c r="L4648" s="231">
        <v>0</v>
      </c>
      <c r="N4648" s="119" t="str">
        <f t="shared" si="219"/>
        <v>845104-LILAM-SM</v>
      </c>
      <c r="O4648" s="122" t="str">
        <f>IF(B4648="NET","",IF(B4648="","",IFERROR(VLOOKUP(N4648,EAN!$A:$B,2,FALSE),"MANGLER - MÅ OPPDATERE EAN-FANEN")))</f>
        <v>MANGLER - MÅ OPPDATERE EAN-FANEN</v>
      </c>
      <c r="P4648" s="119">
        <f t="shared" si="220"/>
        <v>0</v>
      </c>
      <c r="Q4648" s="119">
        <f t="shared" si="221"/>
        <v>0</v>
      </c>
    </row>
    <row r="4649" spans="1:17" x14ac:dyDescent="0.2">
      <c r="A4649" s="228">
        <v>845104</v>
      </c>
      <c r="B4649" s="228" t="s">
        <v>3043</v>
      </c>
      <c r="C4649" s="228" t="s">
        <v>4204</v>
      </c>
      <c r="D4649" s="228" t="s">
        <v>4149</v>
      </c>
      <c r="E4649" s="228" t="s">
        <v>3970</v>
      </c>
      <c r="F4649" s="228" t="s">
        <v>86</v>
      </c>
      <c r="G4649" s="228" t="s">
        <v>504</v>
      </c>
      <c r="H4649" s="228">
        <v>0</v>
      </c>
      <c r="I4649" s="228">
        <v>0</v>
      </c>
      <c r="J4649" s="228">
        <v>0</v>
      </c>
      <c r="K4649" s="228">
        <v>0</v>
      </c>
      <c r="L4649" s="231">
        <v>0</v>
      </c>
      <c r="N4649" s="119" t="str">
        <f t="shared" si="219"/>
        <v>845104-LILAM-ML</v>
      </c>
      <c r="O4649" s="122" t="str">
        <f>IF(B4649="NET","",IF(B4649="","",IFERROR(VLOOKUP(N4649,EAN!$A:$B,2,FALSE),"MANGLER - MÅ OPPDATERE EAN-FANEN")))</f>
        <v>MANGLER - MÅ OPPDATERE EAN-FANEN</v>
      </c>
      <c r="P4649" s="119">
        <f t="shared" si="220"/>
        <v>0</v>
      </c>
      <c r="Q4649" s="119">
        <f t="shared" si="221"/>
        <v>0</v>
      </c>
    </row>
    <row r="4650" spans="1:17" x14ac:dyDescent="0.2">
      <c r="A4650" s="228">
        <v>845104</v>
      </c>
      <c r="B4650" s="228" t="s">
        <v>3043</v>
      </c>
      <c r="C4650" s="228" t="s">
        <v>4204</v>
      </c>
      <c r="D4650" s="228" t="s">
        <v>4150</v>
      </c>
      <c r="E4650" s="228" t="s">
        <v>3970</v>
      </c>
      <c r="F4650" s="228" t="s">
        <v>87</v>
      </c>
      <c r="G4650" s="228" t="s">
        <v>504</v>
      </c>
      <c r="H4650" s="228">
        <v>0</v>
      </c>
      <c r="I4650" s="228">
        <v>0</v>
      </c>
      <c r="J4650" s="228">
        <v>0</v>
      </c>
      <c r="K4650" s="228">
        <v>0</v>
      </c>
      <c r="L4650" s="231">
        <v>0</v>
      </c>
      <c r="N4650" s="119" t="str">
        <f t="shared" si="219"/>
        <v>845104-LILAM-LXL</v>
      </c>
      <c r="O4650" s="122" t="str">
        <f>IF(B4650="NET","",IF(B4650="","",IFERROR(VLOOKUP(N4650,EAN!$A:$B,2,FALSE),"MANGLER - MÅ OPPDATERE EAN-FANEN")))</f>
        <v>MANGLER - MÅ OPPDATERE EAN-FANEN</v>
      </c>
      <c r="P4650" s="119">
        <f t="shared" si="220"/>
        <v>0</v>
      </c>
      <c r="Q4650" s="119">
        <f t="shared" si="221"/>
        <v>0</v>
      </c>
    </row>
    <row r="4651" spans="1:17" x14ac:dyDescent="0.2">
      <c r="A4651" s="228">
        <v>845104</v>
      </c>
      <c r="B4651" s="228" t="s">
        <v>3043</v>
      </c>
      <c r="C4651" s="228" t="s">
        <v>4204</v>
      </c>
      <c r="D4651" s="228" t="s">
        <v>898</v>
      </c>
      <c r="E4651" s="228" t="s">
        <v>2097</v>
      </c>
      <c r="F4651" s="228" t="s">
        <v>85</v>
      </c>
      <c r="G4651" s="228" t="s">
        <v>128</v>
      </c>
      <c r="H4651" s="228">
        <v>80</v>
      </c>
      <c r="I4651" s="228">
        <v>80</v>
      </c>
      <c r="J4651" s="228">
        <v>80</v>
      </c>
      <c r="K4651" s="228">
        <v>80</v>
      </c>
      <c r="L4651" s="231">
        <v>80</v>
      </c>
      <c r="N4651" s="119" t="str">
        <f t="shared" si="219"/>
        <v>845104-MBLCK-SM</v>
      </c>
      <c r="O4651" s="122">
        <f>IF(B4651="NET","",IF(B4651="","",IFERROR(VLOOKUP(N4651,EAN!$A:$B,2,FALSE),"MANGLER - MÅ OPPDATERE EAN-FANEN")))</f>
        <v>7048652540409</v>
      </c>
      <c r="P4651" s="119">
        <f t="shared" si="220"/>
        <v>80</v>
      </c>
      <c r="Q4651" s="119">
        <f t="shared" si="221"/>
        <v>80</v>
      </c>
    </row>
    <row r="4652" spans="1:17" x14ac:dyDescent="0.2">
      <c r="A4652" s="228">
        <v>845104</v>
      </c>
      <c r="B4652" s="228" t="s">
        <v>3043</v>
      </c>
      <c r="C4652" s="228" t="s">
        <v>4204</v>
      </c>
      <c r="D4652" s="228" t="s">
        <v>899</v>
      </c>
      <c r="E4652" s="228" t="s">
        <v>2097</v>
      </c>
      <c r="F4652" s="228" t="s">
        <v>86</v>
      </c>
      <c r="G4652" s="228" t="s">
        <v>128</v>
      </c>
      <c r="H4652" s="228">
        <v>431</v>
      </c>
      <c r="I4652" s="228">
        <v>431</v>
      </c>
      <c r="J4652" s="228">
        <v>431</v>
      </c>
      <c r="K4652" s="228">
        <v>431</v>
      </c>
      <c r="L4652" s="231">
        <v>517</v>
      </c>
      <c r="N4652" s="119" t="str">
        <f t="shared" si="219"/>
        <v>845104-MBLCK-ML</v>
      </c>
      <c r="O4652" s="122">
        <f>IF(B4652="NET","",IF(B4652="","",IFERROR(VLOOKUP(N4652,EAN!$A:$B,2,FALSE),"MANGLER - MÅ OPPDATERE EAN-FANEN")))</f>
        <v>7048652540393</v>
      </c>
      <c r="P4652" s="119">
        <f t="shared" si="220"/>
        <v>431</v>
      </c>
      <c r="Q4652" s="119">
        <f t="shared" si="221"/>
        <v>517</v>
      </c>
    </row>
    <row r="4653" spans="1:17" x14ac:dyDescent="0.2">
      <c r="A4653" s="228">
        <v>845104</v>
      </c>
      <c r="B4653" s="228" t="s">
        <v>3043</v>
      </c>
      <c r="C4653" s="228" t="s">
        <v>4204</v>
      </c>
      <c r="D4653" s="228" t="s">
        <v>900</v>
      </c>
      <c r="E4653" s="228" t="s">
        <v>2097</v>
      </c>
      <c r="F4653" s="228" t="s">
        <v>87</v>
      </c>
      <c r="G4653" s="228" t="s">
        <v>128</v>
      </c>
      <c r="H4653" s="228">
        <v>273</v>
      </c>
      <c r="I4653" s="228">
        <v>273</v>
      </c>
      <c r="J4653" s="228">
        <v>273</v>
      </c>
      <c r="K4653" s="228">
        <v>273</v>
      </c>
      <c r="L4653" s="231">
        <v>303</v>
      </c>
      <c r="N4653" s="119" t="str">
        <f t="shared" si="219"/>
        <v>845104-MBLCK-LXL</v>
      </c>
      <c r="O4653" s="122">
        <f>IF(B4653="NET","",IF(B4653="","",IFERROR(VLOOKUP(N4653,EAN!$A:$B,2,FALSE),"MANGLER - MÅ OPPDATERE EAN-FANEN")))</f>
        <v>7048652540386</v>
      </c>
      <c r="P4653" s="119">
        <f t="shared" si="220"/>
        <v>273</v>
      </c>
      <c r="Q4653" s="119">
        <f t="shared" si="221"/>
        <v>303</v>
      </c>
    </row>
    <row r="4654" spans="1:17" x14ac:dyDescent="0.2">
      <c r="A4654" s="228">
        <v>845104</v>
      </c>
      <c r="B4654" s="228" t="s">
        <v>3043</v>
      </c>
      <c r="C4654" s="228" t="s">
        <v>4204</v>
      </c>
      <c r="D4654" s="228" t="s">
        <v>522</v>
      </c>
      <c r="E4654" s="228" t="s">
        <v>523</v>
      </c>
      <c r="F4654" s="228" t="s">
        <v>85</v>
      </c>
      <c r="G4654" s="228" t="s">
        <v>504</v>
      </c>
      <c r="H4654" s="228">
        <v>53</v>
      </c>
      <c r="I4654" s="228">
        <v>53</v>
      </c>
      <c r="J4654" s="228">
        <v>53</v>
      </c>
      <c r="K4654" s="228">
        <v>53</v>
      </c>
      <c r="L4654" s="231">
        <v>53</v>
      </c>
      <c r="N4654" s="119" t="str">
        <f t="shared" si="219"/>
        <v>845104-MEAME-SM</v>
      </c>
      <c r="O4654" s="122">
        <f>IF(B4654="NET","",IF(B4654="","",IFERROR(VLOOKUP(N4654,EAN!$A:$B,2,FALSE),"MANGLER - MÅ OPPDATERE EAN-FANEN")))</f>
        <v>7048652661180</v>
      </c>
      <c r="P4654" s="119">
        <f t="shared" si="220"/>
        <v>53</v>
      </c>
      <c r="Q4654" s="119">
        <f t="shared" si="221"/>
        <v>53</v>
      </c>
    </row>
    <row r="4655" spans="1:17" x14ac:dyDescent="0.2">
      <c r="A4655" s="228">
        <v>845104</v>
      </c>
      <c r="B4655" s="228" t="s">
        <v>3043</v>
      </c>
      <c r="C4655" s="228" t="s">
        <v>4204</v>
      </c>
      <c r="D4655" s="228" t="s">
        <v>524</v>
      </c>
      <c r="E4655" s="228" t="s">
        <v>523</v>
      </c>
      <c r="F4655" s="228" t="s">
        <v>86</v>
      </c>
      <c r="G4655" s="228" t="s">
        <v>504</v>
      </c>
      <c r="H4655" s="228">
        <v>0</v>
      </c>
      <c r="I4655" s="228">
        <v>0</v>
      </c>
      <c r="J4655" s="228">
        <v>0</v>
      </c>
      <c r="K4655" s="228">
        <v>0</v>
      </c>
      <c r="L4655" s="231">
        <v>0</v>
      </c>
      <c r="N4655" s="119" t="str">
        <f t="shared" si="219"/>
        <v>845104-MEAME-ML</v>
      </c>
      <c r="O4655" s="122">
        <f>IF(B4655="NET","",IF(B4655="","",IFERROR(VLOOKUP(N4655,EAN!$A:$B,2,FALSE),"MANGLER - MÅ OPPDATERE EAN-FANEN")))</f>
        <v>7048652661173</v>
      </c>
      <c r="P4655" s="119">
        <f t="shared" si="220"/>
        <v>0</v>
      </c>
      <c r="Q4655" s="119">
        <f t="shared" si="221"/>
        <v>0</v>
      </c>
    </row>
    <row r="4656" spans="1:17" x14ac:dyDescent="0.2">
      <c r="A4656" s="228">
        <v>845104</v>
      </c>
      <c r="B4656" s="228" t="s">
        <v>3043</v>
      </c>
      <c r="C4656" s="228" t="s">
        <v>4204</v>
      </c>
      <c r="D4656" s="228" t="s">
        <v>525</v>
      </c>
      <c r="E4656" s="228" t="s">
        <v>523</v>
      </c>
      <c r="F4656" s="228" t="s">
        <v>87</v>
      </c>
      <c r="G4656" s="228" t="s">
        <v>504</v>
      </c>
      <c r="H4656" s="228">
        <v>0</v>
      </c>
      <c r="I4656" s="228">
        <v>0</v>
      </c>
      <c r="J4656" s="228">
        <v>0</v>
      </c>
      <c r="K4656" s="228">
        <v>0</v>
      </c>
      <c r="L4656" s="231">
        <v>0</v>
      </c>
      <c r="N4656" s="119" t="str">
        <f t="shared" si="219"/>
        <v>845104-MEAME-LXL</v>
      </c>
      <c r="O4656" s="122">
        <f>IF(B4656="NET","",IF(B4656="","",IFERROR(VLOOKUP(N4656,EAN!$A:$B,2,FALSE),"MANGLER - MÅ OPPDATERE EAN-FANEN")))</f>
        <v>7048652661166</v>
      </c>
      <c r="P4656" s="119">
        <f t="shared" si="220"/>
        <v>0</v>
      </c>
      <c r="Q4656" s="119">
        <f t="shared" si="221"/>
        <v>0</v>
      </c>
    </row>
    <row r="4657" spans="1:17" x14ac:dyDescent="0.2">
      <c r="A4657" s="228">
        <v>845104</v>
      </c>
      <c r="B4657" s="228" t="s">
        <v>3043</v>
      </c>
      <c r="C4657" s="228" t="s">
        <v>4204</v>
      </c>
      <c r="D4657" s="228" t="s">
        <v>2357</v>
      </c>
      <c r="E4657" s="228" t="s">
        <v>4351</v>
      </c>
      <c r="F4657" s="228" t="s">
        <v>85</v>
      </c>
      <c r="G4657" s="228" t="s">
        <v>504</v>
      </c>
      <c r="H4657" s="228">
        <v>29</v>
      </c>
      <c r="I4657" s="228">
        <v>29</v>
      </c>
      <c r="J4657" s="228">
        <v>29</v>
      </c>
      <c r="K4657" s="228">
        <v>29</v>
      </c>
      <c r="L4657" s="231">
        <v>29</v>
      </c>
      <c r="N4657" s="119" t="str">
        <f t="shared" si="219"/>
        <v>845104-MFLUO-SM</v>
      </c>
      <c r="O4657" s="122">
        <f>IF(B4657="NET","",IF(B4657="","",IFERROR(VLOOKUP(N4657,EAN!$A:$B,2,FALSE),"MANGLER - MÅ OPPDATERE EAN-FANEN")))</f>
        <v>7048652767615</v>
      </c>
      <c r="P4657" s="119">
        <f t="shared" si="220"/>
        <v>29</v>
      </c>
      <c r="Q4657" s="119">
        <f t="shared" si="221"/>
        <v>29</v>
      </c>
    </row>
    <row r="4658" spans="1:17" x14ac:dyDescent="0.2">
      <c r="A4658" s="228">
        <v>845104</v>
      </c>
      <c r="B4658" s="228" t="s">
        <v>3043</v>
      </c>
      <c r="C4658" s="228" t="s">
        <v>4204</v>
      </c>
      <c r="D4658" s="228" t="s">
        <v>2376</v>
      </c>
      <c r="E4658" s="228" t="s">
        <v>4351</v>
      </c>
      <c r="F4658" s="228" t="s">
        <v>86</v>
      </c>
      <c r="G4658" s="228" t="s">
        <v>504</v>
      </c>
      <c r="H4658" s="228">
        <v>49</v>
      </c>
      <c r="I4658" s="228">
        <v>49</v>
      </c>
      <c r="J4658" s="228">
        <v>49</v>
      </c>
      <c r="K4658" s="228">
        <v>49</v>
      </c>
      <c r="L4658" s="231">
        <v>49</v>
      </c>
      <c r="N4658" s="119" t="str">
        <f t="shared" si="219"/>
        <v>845104-MFLUO-ML</v>
      </c>
      <c r="O4658" s="122">
        <f>IF(B4658="NET","",IF(B4658="","",IFERROR(VLOOKUP(N4658,EAN!$A:$B,2,FALSE),"MANGLER - MÅ OPPDATERE EAN-FANEN")))</f>
        <v>7048652767608</v>
      </c>
      <c r="P4658" s="119">
        <f t="shared" si="220"/>
        <v>49</v>
      </c>
      <c r="Q4658" s="119">
        <f t="shared" si="221"/>
        <v>49</v>
      </c>
    </row>
    <row r="4659" spans="1:17" x14ac:dyDescent="0.2">
      <c r="A4659" s="228">
        <v>845104</v>
      </c>
      <c r="B4659" s="228" t="s">
        <v>3043</v>
      </c>
      <c r="C4659" s="228" t="s">
        <v>4204</v>
      </c>
      <c r="D4659" s="228" t="s">
        <v>2377</v>
      </c>
      <c r="E4659" s="228" t="s">
        <v>4351</v>
      </c>
      <c r="F4659" s="228" t="s">
        <v>87</v>
      </c>
      <c r="G4659" s="228" t="s">
        <v>504</v>
      </c>
      <c r="H4659" s="228">
        <v>30</v>
      </c>
      <c r="I4659" s="228">
        <v>30</v>
      </c>
      <c r="J4659" s="228">
        <v>30</v>
      </c>
      <c r="K4659" s="228">
        <v>30</v>
      </c>
      <c r="L4659" s="231">
        <v>30</v>
      </c>
      <c r="N4659" s="119" t="str">
        <f t="shared" si="219"/>
        <v>845104-MFLUO-LXL</v>
      </c>
      <c r="O4659" s="122">
        <f>IF(B4659="NET","",IF(B4659="","",IFERROR(VLOOKUP(N4659,EAN!$A:$B,2,FALSE),"MANGLER - MÅ OPPDATERE EAN-FANEN")))</f>
        <v>7048652767592</v>
      </c>
      <c r="P4659" s="119">
        <f t="shared" si="220"/>
        <v>30</v>
      </c>
      <c r="Q4659" s="119">
        <f t="shared" si="221"/>
        <v>30</v>
      </c>
    </row>
    <row r="4660" spans="1:17" x14ac:dyDescent="0.2">
      <c r="A4660" s="228">
        <v>845104</v>
      </c>
      <c r="B4660" s="228" t="s">
        <v>3043</v>
      </c>
      <c r="C4660" s="228" t="s">
        <v>4204</v>
      </c>
      <c r="D4660" s="228" t="s">
        <v>517</v>
      </c>
      <c r="E4660" s="228" t="s">
        <v>518</v>
      </c>
      <c r="F4660" s="228" t="s">
        <v>85</v>
      </c>
      <c r="G4660" s="228" t="s">
        <v>504</v>
      </c>
      <c r="H4660" s="228">
        <v>12</v>
      </c>
      <c r="I4660" s="228">
        <v>12</v>
      </c>
      <c r="J4660" s="228">
        <v>12</v>
      </c>
      <c r="K4660" s="228">
        <v>12</v>
      </c>
      <c r="L4660" s="231">
        <v>12</v>
      </c>
      <c r="N4660" s="119" t="str">
        <f t="shared" si="219"/>
        <v>845104-MNGRY-SM</v>
      </c>
      <c r="O4660" s="122">
        <f>IF(B4660="NET","",IF(B4660="","",IFERROR(VLOOKUP(N4660,EAN!$A:$B,2,FALSE),"MANGLER - MÅ OPPDATERE EAN-FANEN")))</f>
        <v>7048652661210</v>
      </c>
      <c r="P4660" s="119">
        <f t="shared" si="220"/>
        <v>12</v>
      </c>
      <c r="Q4660" s="119">
        <f t="shared" si="221"/>
        <v>12</v>
      </c>
    </row>
    <row r="4661" spans="1:17" x14ac:dyDescent="0.2">
      <c r="A4661" s="228">
        <v>845104</v>
      </c>
      <c r="B4661" s="228" t="s">
        <v>3043</v>
      </c>
      <c r="C4661" s="228" t="s">
        <v>4204</v>
      </c>
      <c r="D4661" s="228" t="s">
        <v>519</v>
      </c>
      <c r="E4661" s="228" t="s">
        <v>518</v>
      </c>
      <c r="F4661" s="228" t="s">
        <v>86</v>
      </c>
      <c r="G4661" s="228" t="s">
        <v>504</v>
      </c>
      <c r="H4661" s="228">
        <v>0</v>
      </c>
      <c r="I4661" s="228">
        <v>0</v>
      </c>
      <c r="J4661" s="228">
        <v>0</v>
      </c>
      <c r="K4661" s="228">
        <v>0</v>
      </c>
      <c r="L4661" s="231">
        <v>0</v>
      </c>
      <c r="N4661" s="119" t="str">
        <f t="shared" si="219"/>
        <v>845104-MNGRY-ML</v>
      </c>
      <c r="O4661" s="122">
        <f>IF(B4661="NET","",IF(B4661="","",IFERROR(VLOOKUP(N4661,EAN!$A:$B,2,FALSE),"MANGLER - MÅ OPPDATERE EAN-FANEN")))</f>
        <v>7048652661203</v>
      </c>
      <c r="P4661" s="119">
        <f t="shared" si="220"/>
        <v>0</v>
      </c>
      <c r="Q4661" s="119">
        <f t="shared" si="221"/>
        <v>0</v>
      </c>
    </row>
    <row r="4662" spans="1:17" x14ac:dyDescent="0.2">
      <c r="A4662" s="228">
        <v>845104</v>
      </c>
      <c r="B4662" s="228" t="s">
        <v>3043</v>
      </c>
      <c r="C4662" s="228" t="s">
        <v>4204</v>
      </c>
      <c r="D4662" s="228" t="s">
        <v>520</v>
      </c>
      <c r="E4662" s="228" t="s">
        <v>518</v>
      </c>
      <c r="F4662" s="228" t="s">
        <v>87</v>
      </c>
      <c r="G4662" s="228" t="s">
        <v>504</v>
      </c>
      <c r="H4662" s="228">
        <v>1</v>
      </c>
      <c r="I4662" s="228">
        <v>1</v>
      </c>
      <c r="J4662" s="228">
        <v>1</v>
      </c>
      <c r="K4662" s="228">
        <v>1</v>
      </c>
      <c r="L4662" s="231">
        <v>1</v>
      </c>
      <c r="N4662" s="119" t="str">
        <f t="shared" si="219"/>
        <v>845104-MNGRY-LXL</v>
      </c>
      <c r="O4662" s="122">
        <f>IF(B4662="NET","",IF(B4662="","",IFERROR(VLOOKUP(N4662,EAN!$A:$B,2,FALSE),"MANGLER - MÅ OPPDATERE EAN-FANEN")))</f>
        <v>7048652661197</v>
      </c>
      <c r="P4662" s="119">
        <f t="shared" si="220"/>
        <v>1</v>
      </c>
      <c r="Q4662" s="119">
        <f t="shared" si="221"/>
        <v>1</v>
      </c>
    </row>
    <row r="4663" spans="1:17" x14ac:dyDescent="0.2">
      <c r="A4663" s="228">
        <v>845104</v>
      </c>
      <c r="B4663" s="228" t="s">
        <v>3043</v>
      </c>
      <c r="C4663" s="228" t="s">
        <v>4204</v>
      </c>
      <c r="D4663" s="228" t="s">
        <v>213</v>
      </c>
      <c r="E4663" s="228" t="s">
        <v>197</v>
      </c>
      <c r="F4663" s="228" t="s">
        <v>85</v>
      </c>
      <c r="G4663" s="228" t="s">
        <v>504</v>
      </c>
      <c r="H4663" s="228">
        <v>0</v>
      </c>
      <c r="I4663" s="228">
        <v>0</v>
      </c>
      <c r="J4663" s="228">
        <v>0</v>
      </c>
      <c r="K4663" s="228">
        <v>0</v>
      </c>
      <c r="L4663" s="231">
        <v>0</v>
      </c>
      <c r="N4663" s="119" t="str">
        <f t="shared" si="219"/>
        <v>845104-MSBMC-SM</v>
      </c>
      <c r="O4663" s="122">
        <f>IF(B4663="NET","",IF(B4663="","",IFERROR(VLOOKUP(N4663,EAN!$A:$B,2,FALSE),"MANGLER - MÅ OPPDATERE EAN-FANEN")))</f>
        <v>7048652540461</v>
      </c>
      <c r="P4663" s="119">
        <f t="shared" si="220"/>
        <v>0</v>
      </c>
      <c r="Q4663" s="119">
        <f t="shared" si="221"/>
        <v>0</v>
      </c>
    </row>
    <row r="4664" spans="1:17" x14ac:dyDescent="0.2">
      <c r="A4664" s="228">
        <v>845104</v>
      </c>
      <c r="B4664" s="228" t="s">
        <v>3043</v>
      </c>
      <c r="C4664" s="228" t="s">
        <v>4204</v>
      </c>
      <c r="D4664" s="228" t="s">
        <v>214</v>
      </c>
      <c r="E4664" s="228" t="s">
        <v>197</v>
      </c>
      <c r="F4664" s="228" t="s">
        <v>86</v>
      </c>
      <c r="G4664" s="228" t="s">
        <v>504</v>
      </c>
      <c r="H4664" s="228">
        <v>0</v>
      </c>
      <c r="I4664" s="228">
        <v>0</v>
      </c>
      <c r="J4664" s="228">
        <v>0</v>
      </c>
      <c r="K4664" s="228">
        <v>0</v>
      </c>
      <c r="L4664" s="231">
        <v>0</v>
      </c>
      <c r="N4664" s="119" t="str">
        <f t="shared" si="219"/>
        <v>845104-MSBMC-ML</v>
      </c>
      <c r="O4664" s="122">
        <f>IF(B4664="NET","",IF(B4664="","",IFERROR(VLOOKUP(N4664,EAN!$A:$B,2,FALSE),"MANGLER - MÅ OPPDATERE EAN-FANEN")))</f>
        <v>7048652540454</v>
      </c>
      <c r="P4664" s="119">
        <f t="shared" si="220"/>
        <v>0</v>
      </c>
      <c r="Q4664" s="119">
        <f t="shared" si="221"/>
        <v>0</v>
      </c>
    </row>
    <row r="4665" spans="1:17" x14ac:dyDescent="0.2">
      <c r="A4665" s="228">
        <v>845104</v>
      </c>
      <c r="B4665" s="228" t="s">
        <v>3043</v>
      </c>
      <c r="C4665" s="228" t="s">
        <v>4204</v>
      </c>
      <c r="D4665" s="228" t="s">
        <v>215</v>
      </c>
      <c r="E4665" s="228" t="s">
        <v>197</v>
      </c>
      <c r="F4665" s="228" t="s">
        <v>87</v>
      </c>
      <c r="G4665" s="228" t="s">
        <v>504</v>
      </c>
      <c r="H4665" s="228">
        <v>0</v>
      </c>
      <c r="I4665" s="228">
        <v>0</v>
      </c>
      <c r="J4665" s="228">
        <v>0</v>
      </c>
      <c r="K4665" s="228">
        <v>0</v>
      </c>
      <c r="L4665" s="231">
        <v>0</v>
      </c>
      <c r="N4665" s="119" t="str">
        <f t="shared" ref="N4665:N4728" si="222">CONCATENATE(A4665,"-",D4665)</f>
        <v>845104-MSBMC-LXL</v>
      </c>
      <c r="O4665" s="122">
        <f>IF(B4665="NET","",IF(B4665="","",IFERROR(VLOOKUP(N4665,EAN!$A:$B,2,FALSE),"MANGLER - MÅ OPPDATERE EAN-FANEN")))</f>
        <v>7048652540447</v>
      </c>
      <c r="P4665" s="119">
        <f t="shared" ref="P4665:P4728" si="223">H4665</f>
        <v>0</v>
      </c>
      <c r="Q4665" s="119">
        <f t="shared" ref="Q4665:Q4728" si="224">L4665</f>
        <v>0</v>
      </c>
    </row>
    <row r="4666" spans="1:17" x14ac:dyDescent="0.2">
      <c r="A4666" s="228">
        <v>845104</v>
      </c>
      <c r="B4666" s="228" t="s">
        <v>3043</v>
      </c>
      <c r="C4666" s="228" t="s">
        <v>4204</v>
      </c>
      <c r="D4666" s="228" t="s">
        <v>910</v>
      </c>
      <c r="E4666" s="228" t="s">
        <v>2092</v>
      </c>
      <c r="F4666" s="228" t="s">
        <v>85</v>
      </c>
      <c r="G4666" s="228" t="s">
        <v>504</v>
      </c>
      <c r="H4666" s="228">
        <v>0</v>
      </c>
      <c r="I4666" s="228">
        <v>0</v>
      </c>
      <c r="J4666" s="228">
        <v>0</v>
      </c>
      <c r="K4666" s="228">
        <v>0</v>
      </c>
      <c r="L4666" s="231">
        <v>0</v>
      </c>
      <c r="N4666" s="119" t="str">
        <f t="shared" si="222"/>
        <v>845104-MSGMC-SM</v>
      </c>
      <c r="O4666" s="122">
        <f>IF(B4666="NET","",IF(B4666="","",IFERROR(VLOOKUP(N4666,EAN!$A:$B,2,FALSE),"MANGLER - MÅ OPPDATERE EAN-FANEN")))</f>
        <v>7048652540492</v>
      </c>
      <c r="P4666" s="119">
        <f t="shared" si="223"/>
        <v>0</v>
      </c>
      <c r="Q4666" s="119">
        <f t="shared" si="224"/>
        <v>0</v>
      </c>
    </row>
    <row r="4667" spans="1:17" x14ac:dyDescent="0.2">
      <c r="A4667" s="228">
        <v>845104</v>
      </c>
      <c r="B4667" s="228" t="s">
        <v>3043</v>
      </c>
      <c r="C4667" s="228" t="s">
        <v>4204</v>
      </c>
      <c r="D4667" s="228" t="s">
        <v>911</v>
      </c>
      <c r="E4667" s="228" t="s">
        <v>2092</v>
      </c>
      <c r="F4667" s="228" t="s">
        <v>86</v>
      </c>
      <c r="G4667" s="228" t="s">
        <v>504</v>
      </c>
      <c r="H4667" s="228">
        <v>0</v>
      </c>
      <c r="I4667" s="228">
        <v>0</v>
      </c>
      <c r="J4667" s="228">
        <v>0</v>
      </c>
      <c r="K4667" s="228">
        <v>0</v>
      </c>
      <c r="L4667" s="231">
        <v>0</v>
      </c>
      <c r="N4667" s="119" t="str">
        <f t="shared" si="222"/>
        <v>845104-MSGMC-ML</v>
      </c>
      <c r="O4667" s="122">
        <f>IF(B4667="NET","",IF(B4667="","",IFERROR(VLOOKUP(N4667,EAN!$A:$B,2,FALSE),"MANGLER - MÅ OPPDATERE EAN-FANEN")))</f>
        <v>7048652540485</v>
      </c>
      <c r="P4667" s="119">
        <f t="shared" si="223"/>
        <v>0</v>
      </c>
      <c r="Q4667" s="119">
        <f t="shared" si="224"/>
        <v>0</v>
      </c>
    </row>
    <row r="4668" spans="1:17" x14ac:dyDescent="0.2">
      <c r="A4668" s="228">
        <v>845104</v>
      </c>
      <c r="B4668" s="228" t="s">
        <v>3043</v>
      </c>
      <c r="C4668" s="228" t="s">
        <v>4204</v>
      </c>
      <c r="D4668" s="228" t="s">
        <v>912</v>
      </c>
      <c r="E4668" s="228" t="s">
        <v>2092</v>
      </c>
      <c r="F4668" s="228" t="s">
        <v>87</v>
      </c>
      <c r="G4668" s="228" t="s">
        <v>504</v>
      </c>
      <c r="H4668" s="228">
        <v>0</v>
      </c>
      <c r="I4668" s="228">
        <v>0</v>
      </c>
      <c r="J4668" s="228">
        <v>0</v>
      </c>
      <c r="K4668" s="228">
        <v>0</v>
      </c>
      <c r="L4668" s="231">
        <v>0</v>
      </c>
      <c r="N4668" s="119" t="str">
        <f t="shared" si="222"/>
        <v>845104-MSGMC-LXL</v>
      </c>
      <c r="O4668" s="122">
        <f>IF(B4668="NET","",IF(B4668="","",IFERROR(VLOOKUP(N4668,EAN!$A:$B,2,FALSE),"MANGLER - MÅ OPPDATERE EAN-FANEN")))</f>
        <v>7048652540478</v>
      </c>
      <c r="P4668" s="119">
        <f t="shared" si="223"/>
        <v>0</v>
      </c>
      <c r="Q4668" s="119">
        <f t="shared" si="224"/>
        <v>0</v>
      </c>
    </row>
    <row r="4669" spans="1:17" x14ac:dyDescent="0.2">
      <c r="A4669" s="228">
        <v>845104</v>
      </c>
      <c r="B4669" s="228" t="s">
        <v>3043</v>
      </c>
      <c r="C4669" s="228" t="s">
        <v>4204</v>
      </c>
      <c r="D4669" s="228" t="s">
        <v>173</v>
      </c>
      <c r="E4669" s="228" t="s">
        <v>90</v>
      </c>
      <c r="F4669" s="228" t="s">
        <v>85</v>
      </c>
      <c r="G4669" s="228" t="s">
        <v>128</v>
      </c>
      <c r="H4669" s="228">
        <v>47</v>
      </c>
      <c r="I4669" s="228">
        <v>47</v>
      </c>
      <c r="J4669" s="228">
        <v>47</v>
      </c>
      <c r="K4669" s="228">
        <v>47</v>
      </c>
      <c r="L4669" s="231">
        <v>47</v>
      </c>
      <c r="N4669" s="119" t="str">
        <f t="shared" si="222"/>
        <v>845104-MWHTE-SM</v>
      </c>
      <c r="O4669" s="122">
        <f>IF(B4669="NET","",IF(B4669="","",IFERROR(VLOOKUP(N4669,EAN!$A:$B,2,FALSE),"MANGLER - MÅ OPPDATERE EAN-FANEN")))</f>
        <v>7048652540522</v>
      </c>
      <c r="P4669" s="119">
        <f t="shared" si="223"/>
        <v>47</v>
      </c>
      <c r="Q4669" s="119">
        <f t="shared" si="224"/>
        <v>47</v>
      </c>
    </row>
    <row r="4670" spans="1:17" x14ac:dyDescent="0.2">
      <c r="A4670" s="228">
        <v>845104</v>
      </c>
      <c r="B4670" s="228" t="s">
        <v>3043</v>
      </c>
      <c r="C4670" s="228" t="s">
        <v>4204</v>
      </c>
      <c r="D4670" s="228" t="s">
        <v>174</v>
      </c>
      <c r="E4670" s="228" t="s">
        <v>90</v>
      </c>
      <c r="F4670" s="228" t="s">
        <v>86</v>
      </c>
      <c r="G4670" s="228" t="s">
        <v>128</v>
      </c>
      <c r="H4670" s="228">
        <v>98</v>
      </c>
      <c r="I4670" s="228">
        <v>98</v>
      </c>
      <c r="J4670" s="228">
        <v>98</v>
      </c>
      <c r="K4670" s="228">
        <v>98</v>
      </c>
      <c r="L4670" s="231">
        <v>185</v>
      </c>
      <c r="N4670" s="119" t="str">
        <f t="shared" si="222"/>
        <v>845104-MWHTE-ML</v>
      </c>
      <c r="O4670" s="122">
        <f>IF(B4670="NET","",IF(B4670="","",IFERROR(VLOOKUP(N4670,EAN!$A:$B,2,FALSE),"MANGLER - MÅ OPPDATERE EAN-FANEN")))</f>
        <v>7048652540515</v>
      </c>
      <c r="P4670" s="119">
        <f t="shared" si="223"/>
        <v>98</v>
      </c>
      <c r="Q4670" s="119">
        <f t="shared" si="224"/>
        <v>185</v>
      </c>
    </row>
    <row r="4671" spans="1:17" x14ac:dyDescent="0.2">
      <c r="A4671" s="228">
        <v>845104</v>
      </c>
      <c r="B4671" s="228" t="s">
        <v>3043</v>
      </c>
      <c r="C4671" s="228" t="s">
        <v>4204</v>
      </c>
      <c r="D4671" s="228" t="s">
        <v>175</v>
      </c>
      <c r="E4671" s="228" t="s">
        <v>90</v>
      </c>
      <c r="F4671" s="228" t="s">
        <v>87</v>
      </c>
      <c r="G4671" s="228" t="s">
        <v>128</v>
      </c>
      <c r="H4671" s="228">
        <v>70</v>
      </c>
      <c r="I4671" s="228">
        <v>70</v>
      </c>
      <c r="J4671" s="228">
        <v>70</v>
      </c>
      <c r="K4671" s="228">
        <v>70</v>
      </c>
      <c r="L4671" s="231">
        <v>70</v>
      </c>
      <c r="N4671" s="119" t="str">
        <f t="shared" si="222"/>
        <v>845104-MWHTE-LXL</v>
      </c>
      <c r="O4671" s="122">
        <f>IF(B4671="NET","",IF(B4671="","",IFERROR(VLOOKUP(N4671,EAN!$A:$B,2,FALSE),"MANGLER - MÅ OPPDATERE EAN-FANEN")))</f>
        <v>7048652540508</v>
      </c>
      <c r="P4671" s="119">
        <f t="shared" si="223"/>
        <v>70</v>
      </c>
      <c r="Q4671" s="119">
        <f t="shared" si="224"/>
        <v>70</v>
      </c>
    </row>
    <row r="4672" spans="1:17" x14ac:dyDescent="0.2">
      <c r="A4672" s="228">
        <v>845104</v>
      </c>
      <c r="B4672" s="228" t="s">
        <v>3043</v>
      </c>
      <c r="C4672" s="228" t="s">
        <v>4204</v>
      </c>
      <c r="D4672" s="228" t="s">
        <v>3983</v>
      </c>
      <c r="E4672" s="228" t="s">
        <v>3972</v>
      </c>
      <c r="F4672" s="228" t="s">
        <v>85</v>
      </c>
      <c r="G4672" s="228" t="s">
        <v>128</v>
      </c>
      <c r="H4672" s="228">
        <v>0</v>
      </c>
      <c r="I4672" s="228">
        <v>0</v>
      </c>
      <c r="J4672" s="228">
        <v>0</v>
      </c>
      <c r="K4672" s="228">
        <v>0</v>
      </c>
      <c r="L4672" s="231">
        <v>0</v>
      </c>
      <c r="N4672" s="119" t="str">
        <f t="shared" si="222"/>
        <v>845104-NANI-SM</v>
      </c>
      <c r="O4672" s="122" t="str">
        <f>IF(B4672="NET","",IF(B4672="","",IFERROR(VLOOKUP(N4672,EAN!$A:$B,2,FALSE),"MANGLER - MÅ OPPDATERE EAN-FANEN")))</f>
        <v>MANGLER - MÅ OPPDATERE EAN-FANEN</v>
      </c>
      <c r="P4672" s="119">
        <f t="shared" si="223"/>
        <v>0</v>
      </c>
      <c r="Q4672" s="119">
        <f t="shared" si="224"/>
        <v>0</v>
      </c>
    </row>
    <row r="4673" spans="1:17" x14ac:dyDescent="0.2">
      <c r="A4673" s="228">
        <v>845104</v>
      </c>
      <c r="B4673" s="228" t="s">
        <v>3043</v>
      </c>
      <c r="C4673" s="228" t="s">
        <v>4204</v>
      </c>
      <c r="D4673" s="228" t="s">
        <v>3984</v>
      </c>
      <c r="E4673" s="228" t="s">
        <v>3972</v>
      </c>
      <c r="F4673" s="228" t="s">
        <v>86</v>
      </c>
      <c r="G4673" s="228" t="s">
        <v>128</v>
      </c>
      <c r="H4673" s="228">
        <v>0</v>
      </c>
      <c r="I4673" s="228">
        <v>0</v>
      </c>
      <c r="J4673" s="228">
        <v>0</v>
      </c>
      <c r="K4673" s="228">
        <v>0</v>
      </c>
      <c r="L4673" s="231">
        <v>0</v>
      </c>
      <c r="N4673" s="119" t="str">
        <f t="shared" si="222"/>
        <v>845104-NANI-ML</v>
      </c>
      <c r="O4673" s="122" t="str">
        <f>IF(B4673="NET","",IF(B4673="","",IFERROR(VLOOKUP(N4673,EAN!$A:$B,2,FALSE),"MANGLER - MÅ OPPDATERE EAN-FANEN")))</f>
        <v>MANGLER - MÅ OPPDATERE EAN-FANEN</v>
      </c>
      <c r="P4673" s="119">
        <f t="shared" si="223"/>
        <v>0</v>
      </c>
      <c r="Q4673" s="119">
        <f t="shared" si="224"/>
        <v>0</v>
      </c>
    </row>
    <row r="4674" spans="1:17" x14ac:dyDescent="0.2">
      <c r="A4674" s="228">
        <v>845104</v>
      </c>
      <c r="B4674" s="228" t="s">
        <v>3043</v>
      </c>
      <c r="C4674" s="228" t="s">
        <v>4204</v>
      </c>
      <c r="D4674" s="228" t="s">
        <v>3985</v>
      </c>
      <c r="E4674" s="228" t="s">
        <v>3972</v>
      </c>
      <c r="F4674" s="228" t="s">
        <v>87</v>
      </c>
      <c r="G4674" s="228" t="s">
        <v>128</v>
      </c>
      <c r="H4674" s="228">
        <v>0</v>
      </c>
      <c r="I4674" s="228">
        <v>0</v>
      </c>
      <c r="J4674" s="228">
        <v>0</v>
      </c>
      <c r="K4674" s="228">
        <v>0</v>
      </c>
      <c r="L4674" s="231">
        <v>0</v>
      </c>
      <c r="N4674" s="119" t="str">
        <f t="shared" si="222"/>
        <v>845104-NANI-LXL</v>
      </c>
      <c r="O4674" s="122" t="str">
        <f>IF(B4674="NET","",IF(B4674="","",IFERROR(VLOOKUP(N4674,EAN!$A:$B,2,FALSE),"MANGLER - MÅ OPPDATERE EAN-FANEN")))</f>
        <v>MANGLER - MÅ OPPDATERE EAN-FANEN</v>
      </c>
      <c r="P4674" s="119">
        <f t="shared" si="223"/>
        <v>0</v>
      </c>
      <c r="Q4674" s="119">
        <f t="shared" si="224"/>
        <v>0</v>
      </c>
    </row>
    <row r="4675" spans="1:17" x14ac:dyDescent="0.2">
      <c r="A4675" s="228">
        <v>845104</v>
      </c>
      <c r="B4675" s="228" t="s">
        <v>3043</v>
      </c>
      <c r="C4675" s="228" t="s">
        <v>4204</v>
      </c>
      <c r="D4675" s="228" t="s">
        <v>3989</v>
      </c>
      <c r="E4675" s="228" t="s">
        <v>3968</v>
      </c>
      <c r="F4675" s="228" t="s">
        <v>85</v>
      </c>
      <c r="G4675" s="228" t="s">
        <v>504</v>
      </c>
      <c r="H4675" s="228">
        <v>0</v>
      </c>
      <c r="I4675" s="228">
        <v>0</v>
      </c>
      <c r="J4675" s="228">
        <v>0</v>
      </c>
      <c r="K4675" s="228">
        <v>0</v>
      </c>
      <c r="L4675" s="231">
        <v>0</v>
      </c>
      <c r="N4675" s="119" t="str">
        <f t="shared" si="222"/>
        <v>845104-NOMAD-SM</v>
      </c>
      <c r="O4675" s="122" t="str">
        <f>IF(B4675="NET","",IF(B4675="","",IFERROR(VLOOKUP(N4675,EAN!$A:$B,2,FALSE),"MANGLER - MÅ OPPDATERE EAN-FANEN")))</f>
        <v>MANGLER - MÅ OPPDATERE EAN-FANEN</v>
      </c>
      <c r="P4675" s="119">
        <f t="shared" si="223"/>
        <v>0</v>
      </c>
      <c r="Q4675" s="119">
        <f t="shared" si="224"/>
        <v>0</v>
      </c>
    </row>
    <row r="4676" spans="1:17" x14ac:dyDescent="0.2">
      <c r="A4676" s="228">
        <v>845104</v>
      </c>
      <c r="B4676" s="228" t="s">
        <v>3043</v>
      </c>
      <c r="C4676" s="228" t="s">
        <v>4204</v>
      </c>
      <c r="D4676" s="228" t="s">
        <v>3990</v>
      </c>
      <c r="E4676" s="228" t="s">
        <v>3968</v>
      </c>
      <c r="F4676" s="228" t="s">
        <v>86</v>
      </c>
      <c r="G4676" s="228" t="s">
        <v>504</v>
      </c>
      <c r="H4676" s="228">
        <v>0</v>
      </c>
      <c r="I4676" s="228">
        <v>0</v>
      </c>
      <c r="J4676" s="228">
        <v>0</v>
      </c>
      <c r="K4676" s="228">
        <v>0</v>
      </c>
      <c r="L4676" s="231">
        <v>0</v>
      </c>
      <c r="N4676" s="119" t="str">
        <f t="shared" si="222"/>
        <v>845104-NOMAD-ML</v>
      </c>
      <c r="O4676" s="122" t="str">
        <f>IF(B4676="NET","",IF(B4676="","",IFERROR(VLOOKUP(N4676,EAN!$A:$B,2,FALSE),"MANGLER - MÅ OPPDATERE EAN-FANEN")))</f>
        <v>MANGLER - MÅ OPPDATERE EAN-FANEN</v>
      </c>
      <c r="P4676" s="119">
        <f t="shared" si="223"/>
        <v>0</v>
      </c>
      <c r="Q4676" s="119">
        <f t="shared" si="224"/>
        <v>0</v>
      </c>
    </row>
    <row r="4677" spans="1:17" x14ac:dyDescent="0.2">
      <c r="A4677" s="228">
        <v>845104</v>
      </c>
      <c r="B4677" s="228" t="s">
        <v>3043</v>
      </c>
      <c r="C4677" s="228" t="s">
        <v>4204</v>
      </c>
      <c r="D4677" s="228" t="s">
        <v>3991</v>
      </c>
      <c r="E4677" s="228" t="s">
        <v>3968</v>
      </c>
      <c r="F4677" s="228" t="s">
        <v>87</v>
      </c>
      <c r="G4677" s="228" t="s">
        <v>504</v>
      </c>
      <c r="H4677" s="228">
        <v>0</v>
      </c>
      <c r="I4677" s="228">
        <v>0</v>
      </c>
      <c r="J4677" s="228">
        <v>0</v>
      </c>
      <c r="K4677" s="228">
        <v>0</v>
      </c>
      <c r="L4677" s="231">
        <v>0</v>
      </c>
      <c r="N4677" s="119" t="str">
        <f t="shared" si="222"/>
        <v>845104-NOMAD-LXL</v>
      </c>
      <c r="O4677" s="122" t="str">
        <f>IF(B4677="NET","",IF(B4677="","",IFERROR(VLOOKUP(N4677,EAN!$A:$B,2,FALSE),"MANGLER - MÅ OPPDATERE EAN-FANEN")))</f>
        <v>MANGLER - MÅ OPPDATERE EAN-FANEN</v>
      </c>
      <c r="P4677" s="119">
        <f t="shared" si="223"/>
        <v>0</v>
      </c>
      <c r="Q4677" s="119">
        <f t="shared" si="224"/>
        <v>0</v>
      </c>
    </row>
    <row r="4678" spans="1:17" x14ac:dyDescent="0.2">
      <c r="A4678" s="228">
        <v>845104</v>
      </c>
      <c r="B4678" s="228" t="s">
        <v>3043</v>
      </c>
      <c r="C4678" s="228" t="s">
        <v>4204</v>
      </c>
      <c r="D4678" s="228" t="s">
        <v>2378</v>
      </c>
      <c r="E4678" s="228" t="s">
        <v>3085</v>
      </c>
      <c r="F4678" s="228" t="s">
        <v>85</v>
      </c>
      <c r="G4678" s="228" t="s">
        <v>504</v>
      </c>
      <c r="H4678" s="228">
        <v>28</v>
      </c>
      <c r="I4678" s="228">
        <v>28</v>
      </c>
      <c r="J4678" s="228">
        <v>28</v>
      </c>
      <c r="K4678" s="228">
        <v>28</v>
      </c>
      <c r="L4678" s="231">
        <v>92</v>
      </c>
      <c r="N4678" s="119" t="str">
        <f t="shared" si="222"/>
        <v>845104-SGRBO-SM</v>
      </c>
      <c r="O4678" s="122">
        <f>IF(B4678="NET","",IF(B4678="","",IFERROR(VLOOKUP(N4678,EAN!$A:$B,2,FALSE),"MANGLER - MÅ OPPDATERE EAN-FANEN")))</f>
        <v>7048652767646</v>
      </c>
      <c r="P4678" s="119">
        <f t="shared" si="223"/>
        <v>28</v>
      </c>
      <c r="Q4678" s="119">
        <f t="shared" si="224"/>
        <v>92</v>
      </c>
    </row>
    <row r="4679" spans="1:17" x14ac:dyDescent="0.2">
      <c r="A4679" s="228">
        <v>845104</v>
      </c>
      <c r="B4679" s="228" t="s">
        <v>3043</v>
      </c>
      <c r="C4679" s="228" t="s">
        <v>4204</v>
      </c>
      <c r="D4679" s="228" t="s">
        <v>2379</v>
      </c>
      <c r="E4679" s="228" t="s">
        <v>3085</v>
      </c>
      <c r="F4679" s="228" t="s">
        <v>86</v>
      </c>
      <c r="G4679" s="228" t="s">
        <v>504</v>
      </c>
      <c r="H4679" s="228">
        <v>156</v>
      </c>
      <c r="I4679" s="228">
        <v>156</v>
      </c>
      <c r="J4679" s="228">
        <v>156</v>
      </c>
      <c r="K4679" s="228">
        <v>156</v>
      </c>
      <c r="L4679" s="231">
        <v>156</v>
      </c>
      <c r="N4679" s="119" t="str">
        <f t="shared" si="222"/>
        <v>845104-SGRBO-ML</v>
      </c>
      <c r="O4679" s="122">
        <f>IF(B4679="NET","",IF(B4679="","",IFERROR(VLOOKUP(N4679,EAN!$A:$B,2,FALSE),"MANGLER - MÅ OPPDATERE EAN-FANEN")))</f>
        <v>7048652767639</v>
      </c>
      <c r="P4679" s="119">
        <f t="shared" si="223"/>
        <v>156</v>
      </c>
      <c r="Q4679" s="119">
        <f t="shared" si="224"/>
        <v>156</v>
      </c>
    </row>
    <row r="4680" spans="1:17" x14ac:dyDescent="0.2">
      <c r="A4680" s="228">
        <v>845104</v>
      </c>
      <c r="B4680" s="228" t="s">
        <v>3043</v>
      </c>
      <c r="C4680" s="228" t="s">
        <v>4204</v>
      </c>
      <c r="D4680" s="228" t="s">
        <v>2380</v>
      </c>
      <c r="E4680" s="228" t="s">
        <v>3085</v>
      </c>
      <c r="F4680" s="228" t="s">
        <v>87</v>
      </c>
      <c r="G4680" s="228" t="s">
        <v>504</v>
      </c>
      <c r="H4680" s="228">
        <v>130</v>
      </c>
      <c r="I4680" s="228">
        <v>130</v>
      </c>
      <c r="J4680" s="228">
        <v>130</v>
      </c>
      <c r="K4680" s="228">
        <v>130</v>
      </c>
      <c r="L4680" s="231">
        <v>130</v>
      </c>
      <c r="N4680" s="119" t="str">
        <f t="shared" si="222"/>
        <v>845104-SGRBO-LXL</v>
      </c>
      <c r="O4680" s="122">
        <f>IF(B4680="NET","",IF(B4680="","",IFERROR(VLOOKUP(N4680,EAN!$A:$B,2,FALSE),"MANGLER - MÅ OPPDATERE EAN-FANEN")))</f>
        <v>7048652767622</v>
      </c>
      <c r="P4680" s="119">
        <f t="shared" si="223"/>
        <v>130</v>
      </c>
      <c r="Q4680" s="119">
        <f t="shared" si="224"/>
        <v>130</v>
      </c>
    </row>
    <row r="4681" spans="1:17" x14ac:dyDescent="0.2">
      <c r="A4681" s="228">
        <v>845104</v>
      </c>
      <c r="B4681" s="228" t="s">
        <v>3043</v>
      </c>
      <c r="C4681" s="228" t="s">
        <v>4204</v>
      </c>
      <c r="D4681" s="228" t="s">
        <v>176</v>
      </c>
      <c r="E4681" s="228" t="s">
        <v>102</v>
      </c>
      <c r="F4681" s="228" t="s">
        <v>85</v>
      </c>
      <c r="G4681" s="228" t="s">
        <v>504</v>
      </c>
      <c r="H4681" s="228">
        <v>31</v>
      </c>
      <c r="I4681" s="228">
        <v>31</v>
      </c>
      <c r="J4681" s="228">
        <v>31</v>
      </c>
      <c r="K4681" s="228">
        <v>31</v>
      </c>
      <c r="L4681" s="231">
        <v>31</v>
      </c>
      <c r="N4681" s="119" t="str">
        <f t="shared" si="222"/>
        <v>845104-SGRME-SM</v>
      </c>
      <c r="O4681" s="122">
        <f>IF(B4681="NET","",IF(B4681="","",IFERROR(VLOOKUP(N4681,EAN!$A:$B,2,FALSE),"MANGLER - MÅ OPPDATERE EAN-FANEN")))</f>
        <v>7048652661241</v>
      </c>
      <c r="P4681" s="119">
        <f t="shared" si="223"/>
        <v>31</v>
      </c>
      <c r="Q4681" s="119">
        <f t="shared" si="224"/>
        <v>31</v>
      </c>
    </row>
    <row r="4682" spans="1:17" x14ac:dyDescent="0.2">
      <c r="A4682" s="228">
        <v>845104</v>
      </c>
      <c r="B4682" s="228" t="s">
        <v>3043</v>
      </c>
      <c r="C4682" s="228" t="s">
        <v>4204</v>
      </c>
      <c r="D4682" s="228" t="s">
        <v>177</v>
      </c>
      <c r="E4682" s="228" t="s">
        <v>102</v>
      </c>
      <c r="F4682" s="228" t="s">
        <v>86</v>
      </c>
      <c r="G4682" s="228" t="s">
        <v>504</v>
      </c>
      <c r="H4682" s="228">
        <v>0</v>
      </c>
      <c r="I4682" s="228">
        <v>0</v>
      </c>
      <c r="J4682" s="228">
        <v>0</v>
      </c>
      <c r="K4682" s="228">
        <v>0</v>
      </c>
      <c r="L4682" s="231">
        <v>0</v>
      </c>
      <c r="N4682" s="119" t="str">
        <f t="shared" si="222"/>
        <v>845104-SGRME-ML</v>
      </c>
      <c r="O4682" s="122">
        <f>IF(B4682="NET","",IF(B4682="","",IFERROR(VLOOKUP(N4682,EAN!$A:$B,2,FALSE),"MANGLER - MÅ OPPDATERE EAN-FANEN")))</f>
        <v>7048652661234</v>
      </c>
      <c r="P4682" s="119">
        <f t="shared" si="223"/>
        <v>0</v>
      </c>
      <c r="Q4682" s="119">
        <f t="shared" si="224"/>
        <v>0</v>
      </c>
    </row>
    <row r="4683" spans="1:17" x14ac:dyDescent="0.2">
      <c r="A4683" s="228">
        <v>845104</v>
      </c>
      <c r="B4683" s="228" t="s">
        <v>3043</v>
      </c>
      <c r="C4683" s="228" t="s">
        <v>4204</v>
      </c>
      <c r="D4683" s="228" t="s">
        <v>521</v>
      </c>
      <c r="E4683" s="228" t="s">
        <v>102</v>
      </c>
      <c r="F4683" s="228" t="s">
        <v>87</v>
      </c>
      <c r="G4683" s="228" t="s">
        <v>504</v>
      </c>
      <c r="H4683" s="228">
        <v>0</v>
      </c>
      <c r="I4683" s="228">
        <v>0</v>
      </c>
      <c r="J4683" s="228">
        <v>0</v>
      </c>
      <c r="K4683" s="228">
        <v>0</v>
      </c>
      <c r="L4683" s="231">
        <v>0</v>
      </c>
      <c r="N4683" s="119" t="str">
        <f t="shared" si="222"/>
        <v>845104-SGRME-LXL</v>
      </c>
      <c r="O4683" s="122">
        <f>IF(B4683="NET","",IF(B4683="","",IFERROR(VLOOKUP(N4683,EAN!$A:$B,2,FALSE),"MANGLER - MÅ OPPDATERE EAN-FANEN")))</f>
        <v>7048652661227</v>
      </c>
      <c r="P4683" s="119">
        <f t="shared" si="223"/>
        <v>0</v>
      </c>
      <c r="Q4683" s="119">
        <f t="shared" si="224"/>
        <v>0</v>
      </c>
    </row>
    <row r="4684" spans="1:17" x14ac:dyDescent="0.2">
      <c r="A4684" s="228">
        <v>845104</v>
      </c>
      <c r="B4684" s="228" t="s">
        <v>3043</v>
      </c>
      <c r="C4684" s="228" t="s">
        <v>4204</v>
      </c>
      <c r="D4684" s="228" t="s">
        <v>3986</v>
      </c>
      <c r="E4684" s="228" t="s">
        <v>3964</v>
      </c>
      <c r="F4684" s="228" t="s">
        <v>85</v>
      </c>
      <c r="G4684" s="228" t="s">
        <v>128</v>
      </c>
      <c r="H4684" s="228">
        <v>0</v>
      </c>
      <c r="I4684" s="228">
        <v>0</v>
      </c>
      <c r="J4684" s="228">
        <v>0</v>
      </c>
      <c r="K4684" s="228">
        <v>0</v>
      </c>
      <c r="L4684" s="231">
        <v>0</v>
      </c>
      <c r="N4684" s="119" t="str">
        <f t="shared" si="222"/>
        <v>845104-WOLND-SM</v>
      </c>
      <c r="O4684" s="122" t="str">
        <f>IF(B4684="NET","",IF(B4684="","",IFERROR(VLOOKUP(N4684,EAN!$A:$B,2,FALSE),"MANGLER - MÅ OPPDATERE EAN-FANEN")))</f>
        <v>MANGLER - MÅ OPPDATERE EAN-FANEN</v>
      </c>
      <c r="P4684" s="119">
        <f t="shared" si="223"/>
        <v>0</v>
      </c>
      <c r="Q4684" s="119">
        <f t="shared" si="224"/>
        <v>0</v>
      </c>
    </row>
    <row r="4685" spans="1:17" x14ac:dyDescent="0.2">
      <c r="A4685" s="228">
        <v>845104</v>
      </c>
      <c r="B4685" s="228" t="s">
        <v>3043</v>
      </c>
      <c r="C4685" s="228" t="s">
        <v>4204</v>
      </c>
      <c r="D4685" s="228" t="s">
        <v>3987</v>
      </c>
      <c r="E4685" s="228" t="s">
        <v>3964</v>
      </c>
      <c r="F4685" s="228" t="s">
        <v>86</v>
      </c>
      <c r="G4685" s="228" t="s">
        <v>128</v>
      </c>
      <c r="H4685" s="228">
        <v>0</v>
      </c>
      <c r="I4685" s="228">
        <v>0</v>
      </c>
      <c r="J4685" s="228">
        <v>0</v>
      </c>
      <c r="K4685" s="228">
        <v>0</v>
      </c>
      <c r="L4685" s="231">
        <v>0</v>
      </c>
      <c r="N4685" s="119" t="str">
        <f t="shared" si="222"/>
        <v>845104-WOLND-ML</v>
      </c>
      <c r="O4685" s="122" t="str">
        <f>IF(B4685="NET","",IF(B4685="","",IFERROR(VLOOKUP(N4685,EAN!$A:$B,2,FALSE),"MANGLER - MÅ OPPDATERE EAN-FANEN")))</f>
        <v>MANGLER - MÅ OPPDATERE EAN-FANEN</v>
      </c>
      <c r="P4685" s="119">
        <f t="shared" si="223"/>
        <v>0</v>
      </c>
      <c r="Q4685" s="119">
        <f t="shared" si="224"/>
        <v>0</v>
      </c>
    </row>
    <row r="4686" spans="1:17" x14ac:dyDescent="0.2">
      <c r="A4686" s="228">
        <v>845104</v>
      </c>
      <c r="B4686" s="228" t="s">
        <v>3043</v>
      </c>
      <c r="C4686" s="228" t="s">
        <v>4204</v>
      </c>
      <c r="D4686" s="228" t="s">
        <v>3988</v>
      </c>
      <c r="E4686" s="228" t="s">
        <v>3964</v>
      </c>
      <c r="F4686" s="228" t="s">
        <v>87</v>
      </c>
      <c r="G4686" s="228" t="s">
        <v>128</v>
      </c>
      <c r="H4686" s="228">
        <v>0</v>
      </c>
      <c r="I4686" s="228">
        <v>0</v>
      </c>
      <c r="J4686" s="228">
        <v>0</v>
      </c>
      <c r="K4686" s="228">
        <v>0</v>
      </c>
      <c r="L4686" s="231">
        <v>0</v>
      </c>
      <c r="N4686" s="119" t="str">
        <f t="shared" si="222"/>
        <v>845104-WOLND-LXL</v>
      </c>
      <c r="O4686" s="122" t="str">
        <f>IF(B4686="NET","",IF(B4686="","",IFERROR(VLOOKUP(N4686,EAN!$A:$B,2,FALSE),"MANGLER - MÅ OPPDATERE EAN-FANEN")))</f>
        <v>MANGLER - MÅ OPPDATERE EAN-FANEN</v>
      </c>
      <c r="P4686" s="119">
        <f t="shared" si="223"/>
        <v>0</v>
      </c>
      <c r="Q4686" s="119">
        <f t="shared" si="224"/>
        <v>0</v>
      </c>
    </row>
    <row r="4687" spans="1:17" x14ac:dyDescent="0.2">
      <c r="A4687" s="229">
        <v>845105</v>
      </c>
      <c r="B4687" s="228" t="s">
        <v>248</v>
      </c>
      <c r="C4687" s="228"/>
      <c r="D4687" s="228"/>
      <c r="E4687" s="228"/>
      <c r="F4687" s="228"/>
      <c r="G4687" s="228"/>
      <c r="H4687" s="229">
        <v>202226</v>
      </c>
      <c r="I4687" s="229">
        <v>202227</v>
      </c>
      <c r="J4687" s="229">
        <v>202228</v>
      </c>
      <c r="K4687" s="229">
        <v>202229</v>
      </c>
      <c r="L4687" s="232">
        <v>202234</v>
      </c>
      <c r="N4687" s="119" t="str">
        <f t="shared" si="222"/>
        <v>845105-</v>
      </c>
      <c r="O4687" s="122" t="str">
        <f>IF(B4687="NET","",IF(B4687="","",IFERROR(VLOOKUP(N4687,EAN!$A:$B,2,FALSE),"MANGLER - MÅ OPPDATERE EAN-FANEN")))</f>
        <v/>
      </c>
      <c r="P4687" s="119">
        <f t="shared" si="223"/>
        <v>202226</v>
      </c>
      <c r="Q4687" s="119">
        <f t="shared" si="224"/>
        <v>202234</v>
      </c>
    </row>
    <row r="4688" spans="1:17" x14ac:dyDescent="0.2">
      <c r="A4688" s="228">
        <v>845105</v>
      </c>
      <c r="B4688" s="228" t="s">
        <v>2220</v>
      </c>
      <c r="C4688" s="228" t="s">
        <v>4204</v>
      </c>
      <c r="D4688" s="228" t="s">
        <v>2381</v>
      </c>
      <c r="E4688" s="228" t="s">
        <v>685</v>
      </c>
      <c r="F4688" s="228" t="s">
        <v>3086</v>
      </c>
      <c r="G4688" s="228" t="s">
        <v>504</v>
      </c>
      <c r="H4688" s="228">
        <v>18</v>
      </c>
      <c r="I4688" s="228">
        <v>18</v>
      </c>
      <c r="J4688" s="228">
        <v>18</v>
      </c>
      <c r="K4688" s="228">
        <v>18</v>
      </c>
      <c r="L4688" s="231">
        <v>18</v>
      </c>
      <c r="N4688" s="119" t="str">
        <f t="shared" si="222"/>
        <v>845105-BGRG-53/61</v>
      </c>
      <c r="O4688" s="122">
        <f>IF(B4688="NET","",IF(B4688="","",IFERROR(VLOOKUP(N4688,EAN!$A:$B,2,FALSE),"MANGLER - MÅ OPPDATERE EAN-FANEN")))</f>
        <v>7048652767653</v>
      </c>
      <c r="P4688" s="119">
        <f t="shared" si="223"/>
        <v>18</v>
      </c>
      <c r="Q4688" s="119">
        <f t="shared" si="224"/>
        <v>18</v>
      </c>
    </row>
    <row r="4689" spans="1:17" x14ac:dyDescent="0.2">
      <c r="A4689" s="228">
        <v>845105</v>
      </c>
      <c r="B4689" s="228" t="s">
        <v>2220</v>
      </c>
      <c r="C4689" s="228" t="s">
        <v>4204</v>
      </c>
      <c r="D4689" s="228" t="s">
        <v>2382</v>
      </c>
      <c r="E4689" s="228" t="s">
        <v>4353</v>
      </c>
      <c r="F4689" s="228" t="s">
        <v>3086</v>
      </c>
      <c r="G4689" s="228" t="s">
        <v>504</v>
      </c>
      <c r="H4689" s="228">
        <v>41</v>
      </c>
      <c r="I4689" s="228">
        <v>41</v>
      </c>
      <c r="J4689" s="228">
        <v>41</v>
      </c>
      <c r="K4689" s="228">
        <v>41</v>
      </c>
      <c r="L4689" s="231">
        <v>41</v>
      </c>
      <c r="N4689" s="119" t="str">
        <f t="shared" si="222"/>
        <v>845105-BRWT-53/61</v>
      </c>
      <c r="O4689" s="122">
        <f>IF(B4689="NET","",IF(B4689="","",IFERROR(VLOOKUP(N4689,EAN!$A:$B,2,FALSE),"MANGLER - MÅ OPPDATERE EAN-FANEN")))</f>
        <v>7048652767660</v>
      </c>
      <c r="P4689" s="119">
        <f t="shared" si="223"/>
        <v>41</v>
      </c>
      <c r="Q4689" s="119">
        <f t="shared" si="224"/>
        <v>41</v>
      </c>
    </row>
    <row r="4690" spans="1:17" x14ac:dyDescent="0.2">
      <c r="A4690" s="228">
        <v>845105</v>
      </c>
      <c r="B4690" s="228" t="s">
        <v>2220</v>
      </c>
      <c r="C4690" s="228" t="s">
        <v>4204</v>
      </c>
      <c r="D4690" s="228" t="s">
        <v>2383</v>
      </c>
      <c r="E4690" s="228" t="s">
        <v>4450</v>
      </c>
      <c r="F4690" s="228" t="s">
        <v>3086</v>
      </c>
      <c r="G4690" s="228" t="s">
        <v>504</v>
      </c>
      <c r="H4690" s="228">
        <v>35</v>
      </c>
      <c r="I4690" s="228">
        <v>35</v>
      </c>
      <c r="J4690" s="228">
        <v>35</v>
      </c>
      <c r="K4690" s="228">
        <v>35</v>
      </c>
      <c r="L4690" s="231">
        <v>35</v>
      </c>
      <c r="N4690" s="119" t="str">
        <f t="shared" si="222"/>
        <v>845105-BUOR-53/61</v>
      </c>
      <c r="O4690" s="122">
        <f>IF(B4690="NET","",IF(B4690="","",IFERROR(VLOOKUP(N4690,EAN!$A:$B,2,FALSE),"MANGLER - MÅ OPPDATERE EAN-FANEN")))</f>
        <v>7048652767677</v>
      </c>
      <c r="P4690" s="119">
        <f t="shared" si="223"/>
        <v>35</v>
      </c>
      <c r="Q4690" s="119">
        <f t="shared" si="224"/>
        <v>35</v>
      </c>
    </row>
    <row r="4691" spans="1:17" x14ac:dyDescent="0.2">
      <c r="A4691" s="228">
        <v>845105</v>
      </c>
      <c r="B4691" s="228" t="s">
        <v>2220</v>
      </c>
      <c r="C4691" s="228" t="s">
        <v>4204</v>
      </c>
      <c r="D4691" s="228" t="s">
        <v>2384</v>
      </c>
      <c r="E4691" s="228" t="s">
        <v>3063</v>
      </c>
      <c r="F4691" s="228" t="s">
        <v>3086</v>
      </c>
      <c r="G4691" s="228" t="s">
        <v>504</v>
      </c>
      <c r="H4691" s="228">
        <v>40</v>
      </c>
      <c r="I4691" s="228">
        <v>40</v>
      </c>
      <c r="J4691" s="228">
        <v>40</v>
      </c>
      <c r="K4691" s="228">
        <v>40</v>
      </c>
      <c r="L4691" s="231">
        <v>40</v>
      </c>
      <c r="N4691" s="119" t="str">
        <f t="shared" si="222"/>
        <v>845105-DPMC-53/61</v>
      </c>
      <c r="O4691" s="122">
        <f>IF(B4691="NET","",IF(B4691="","",IFERROR(VLOOKUP(N4691,EAN!$A:$B,2,FALSE),"MANGLER - MÅ OPPDATERE EAN-FANEN")))</f>
        <v>7048652767684</v>
      </c>
      <c r="P4691" s="119">
        <f t="shared" si="223"/>
        <v>40</v>
      </c>
      <c r="Q4691" s="119">
        <f t="shared" si="224"/>
        <v>40</v>
      </c>
    </row>
    <row r="4692" spans="1:17" x14ac:dyDescent="0.2">
      <c r="A4692" s="228">
        <v>845105</v>
      </c>
      <c r="B4692" s="228" t="s">
        <v>2220</v>
      </c>
      <c r="C4692" s="228" t="s">
        <v>4204</v>
      </c>
      <c r="D4692" s="228" t="s">
        <v>4451</v>
      </c>
      <c r="E4692" s="228" t="s">
        <v>3959</v>
      </c>
      <c r="F4692" s="228" t="s">
        <v>3086</v>
      </c>
      <c r="G4692" s="228" t="s">
        <v>128</v>
      </c>
      <c r="H4692" s="228">
        <v>0</v>
      </c>
      <c r="I4692" s="228">
        <v>0</v>
      </c>
      <c r="J4692" s="228">
        <v>0</v>
      </c>
      <c r="K4692" s="228">
        <v>0</v>
      </c>
      <c r="L4692" s="231">
        <v>0</v>
      </c>
      <c r="N4692" s="119" t="str">
        <f t="shared" si="222"/>
        <v>845105-DUSK-53/61</v>
      </c>
      <c r="O4692" s="122" t="str">
        <f>IF(B4692="NET","",IF(B4692="","",IFERROR(VLOOKUP(N4692,EAN!$A:$B,2,FALSE),"MANGLER - MÅ OPPDATERE EAN-FANEN")))</f>
        <v>MANGLER - MÅ OPPDATERE EAN-FANEN</v>
      </c>
      <c r="P4692" s="119">
        <f t="shared" si="223"/>
        <v>0</v>
      </c>
      <c r="Q4692" s="119">
        <f t="shared" si="224"/>
        <v>0</v>
      </c>
    </row>
    <row r="4693" spans="1:17" x14ac:dyDescent="0.2">
      <c r="A4693" s="228">
        <v>845105</v>
      </c>
      <c r="B4693" s="228" t="s">
        <v>2220</v>
      </c>
      <c r="C4693" s="228" t="s">
        <v>4204</v>
      </c>
      <c r="D4693" s="228" t="s">
        <v>4452</v>
      </c>
      <c r="E4693" s="228" t="s">
        <v>4128</v>
      </c>
      <c r="F4693" s="228" t="s">
        <v>3086</v>
      </c>
      <c r="G4693" s="228" t="s">
        <v>128</v>
      </c>
      <c r="H4693" s="228">
        <v>0</v>
      </c>
      <c r="I4693" s="228">
        <v>0</v>
      </c>
      <c r="J4693" s="228">
        <v>0</v>
      </c>
      <c r="K4693" s="228">
        <v>0</v>
      </c>
      <c r="L4693" s="231">
        <v>0</v>
      </c>
      <c r="N4693" s="119" t="str">
        <f t="shared" si="222"/>
        <v>845105-FLRM-53/61</v>
      </c>
      <c r="O4693" s="122" t="str">
        <f>IF(B4693="NET","",IF(B4693="","",IFERROR(VLOOKUP(N4693,EAN!$A:$B,2,FALSE),"MANGLER - MÅ OPPDATERE EAN-FANEN")))</f>
        <v>MANGLER - MÅ OPPDATERE EAN-FANEN</v>
      </c>
      <c r="P4693" s="119">
        <f t="shared" si="223"/>
        <v>0</v>
      </c>
      <c r="Q4693" s="119">
        <f t="shared" si="224"/>
        <v>0</v>
      </c>
    </row>
    <row r="4694" spans="1:17" x14ac:dyDescent="0.2">
      <c r="A4694" s="228">
        <v>845105</v>
      </c>
      <c r="B4694" s="228" t="s">
        <v>2220</v>
      </c>
      <c r="C4694" s="228" t="s">
        <v>4204</v>
      </c>
      <c r="D4694" s="228" t="s">
        <v>4453</v>
      </c>
      <c r="E4694" s="228" t="s">
        <v>3966</v>
      </c>
      <c r="F4694" s="228" t="s">
        <v>3086</v>
      </c>
      <c r="G4694" s="228" t="s">
        <v>128</v>
      </c>
      <c r="H4694" s="228">
        <v>0</v>
      </c>
      <c r="I4694" s="228">
        <v>0</v>
      </c>
      <c r="J4694" s="228">
        <v>0</v>
      </c>
      <c r="K4694" s="228">
        <v>0</v>
      </c>
      <c r="L4694" s="231">
        <v>0</v>
      </c>
      <c r="N4694" s="119" t="str">
        <f t="shared" si="222"/>
        <v>845105-LAVA-53/61</v>
      </c>
      <c r="O4694" s="122" t="str">
        <f>IF(B4694="NET","",IF(B4694="","",IFERROR(VLOOKUP(N4694,EAN!$A:$B,2,FALSE),"MANGLER - MÅ OPPDATERE EAN-FANEN")))</f>
        <v>MANGLER - MÅ OPPDATERE EAN-FANEN</v>
      </c>
      <c r="P4694" s="119">
        <f t="shared" si="223"/>
        <v>0</v>
      </c>
      <c r="Q4694" s="119">
        <f t="shared" si="224"/>
        <v>0</v>
      </c>
    </row>
    <row r="4695" spans="1:17" x14ac:dyDescent="0.2">
      <c r="A4695" s="228">
        <v>845105</v>
      </c>
      <c r="B4695" s="228" t="s">
        <v>2220</v>
      </c>
      <c r="C4695" s="228" t="s">
        <v>4204</v>
      </c>
      <c r="D4695" s="228" t="s">
        <v>4454</v>
      </c>
      <c r="E4695" s="228" t="s">
        <v>3970</v>
      </c>
      <c r="F4695" s="228" t="s">
        <v>3086</v>
      </c>
      <c r="G4695" s="228" t="s">
        <v>128</v>
      </c>
      <c r="H4695" s="228">
        <v>0</v>
      </c>
      <c r="I4695" s="228">
        <v>0</v>
      </c>
      <c r="J4695" s="228">
        <v>0</v>
      </c>
      <c r="K4695" s="228">
        <v>0</v>
      </c>
      <c r="L4695" s="231">
        <v>0</v>
      </c>
      <c r="N4695" s="119" t="str">
        <f t="shared" si="222"/>
        <v>845105-LIAM-53/61</v>
      </c>
      <c r="O4695" s="122" t="str">
        <f>IF(B4695="NET","",IF(B4695="","",IFERROR(VLOOKUP(N4695,EAN!$A:$B,2,FALSE),"MANGLER - MÅ OPPDATERE EAN-FANEN")))</f>
        <v>MANGLER - MÅ OPPDATERE EAN-FANEN</v>
      </c>
      <c r="P4695" s="119">
        <f t="shared" si="223"/>
        <v>0</v>
      </c>
      <c r="Q4695" s="119">
        <f t="shared" si="224"/>
        <v>0</v>
      </c>
    </row>
    <row r="4696" spans="1:17" x14ac:dyDescent="0.2">
      <c r="A4696" s="228">
        <v>845105</v>
      </c>
      <c r="B4696" s="228" t="s">
        <v>2220</v>
      </c>
      <c r="C4696" s="228" t="s">
        <v>4204</v>
      </c>
      <c r="D4696" s="228" t="s">
        <v>998</v>
      </c>
      <c r="E4696" s="228" t="s">
        <v>523</v>
      </c>
      <c r="F4696" s="228" t="s">
        <v>3086</v>
      </c>
      <c r="G4696" s="228" t="s">
        <v>504</v>
      </c>
      <c r="H4696" s="228">
        <v>0</v>
      </c>
      <c r="I4696" s="228">
        <v>0</v>
      </c>
      <c r="J4696" s="228">
        <v>0</v>
      </c>
      <c r="K4696" s="228">
        <v>0</v>
      </c>
      <c r="L4696" s="231">
        <v>0</v>
      </c>
      <c r="N4696" s="119" t="str">
        <f t="shared" si="222"/>
        <v>845105-MAQM-53/61</v>
      </c>
      <c r="O4696" s="122">
        <f>IF(B4696="NET","",IF(B4696="","",IFERROR(VLOOKUP(N4696,EAN!$A:$B,2,FALSE),"MANGLER - MÅ OPPDATERE EAN-FANEN")))</f>
        <v>7048652661722</v>
      </c>
      <c r="P4696" s="119">
        <f t="shared" si="223"/>
        <v>0</v>
      </c>
      <c r="Q4696" s="119">
        <f t="shared" si="224"/>
        <v>0</v>
      </c>
    </row>
    <row r="4697" spans="1:17" x14ac:dyDescent="0.2">
      <c r="A4697" s="228">
        <v>845105</v>
      </c>
      <c r="B4697" s="228" t="s">
        <v>2220</v>
      </c>
      <c r="C4697" s="228" t="s">
        <v>4204</v>
      </c>
      <c r="D4697" s="228" t="s">
        <v>999</v>
      </c>
      <c r="E4697" s="228" t="s">
        <v>2097</v>
      </c>
      <c r="F4697" s="228" t="s">
        <v>3086</v>
      </c>
      <c r="G4697" s="228" t="s">
        <v>128</v>
      </c>
      <c r="H4697" s="228">
        <v>280</v>
      </c>
      <c r="I4697" s="228">
        <v>280</v>
      </c>
      <c r="J4697" s="228">
        <v>280</v>
      </c>
      <c r="K4697" s="228">
        <v>280</v>
      </c>
      <c r="L4697" s="231">
        <v>280</v>
      </c>
      <c r="N4697" s="119" t="str">
        <f t="shared" si="222"/>
        <v>845105-MBLK-53/61</v>
      </c>
      <c r="O4697" s="122">
        <f>IF(B4697="NET","",IF(B4697="","",IFERROR(VLOOKUP(N4697,EAN!$A:$B,2,FALSE),"MANGLER - MÅ OPPDATERE EAN-FANEN")))</f>
        <v>7048652540935</v>
      </c>
      <c r="P4697" s="119">
        <f t="shared" si="223"/>
        <v>280</v>
      </c>
      <c r="Q4697" s="119">
        <f t="shared" si="224"/>
        <v>280</v>
      </c>
    </row>
    <row r="4698" spans="1:17" x14ac:dyDescent="0.2">
      <c r="A4698" s="228">
        <v>845105</v>
      </c>
      <c r="B4698" s="228" t="s">
        <v>2220</v>
      </c>
      <c r="C4698" s="228" t="s">
        <v>4204</v>
      </c>
      <c r="D4698" s="228" t="s">
        <v>1003</v>
      </c>
      <c r="E4698" s="228" t="s">
        <v>90</v>
      </c>
      <c r="F4698" s="228" t="s">
        <v>3086</v>
      </c>
      <c r="G4698" s="228" t="s">
        <v>128</v>
      </c>
      <c r="H4698" s="228">
        <v>309</v>
      </c>
      <c r="I4698" s="228">
        <v>309</v>
      </c>
      <c r="J4698" s="228">
        <v>309</v>
      </c>
      <c r="K4698" s="228">
        <v>309</v>
      </c>
      <c r="L4698" s="231">
        <v>309</v>
      </c>
      <c r="N4698" s="119" t="str">
        <f t="shared" si="222"/>
        <v>845105-MWHT-53/61</v>
      </c>
      <c r="O4698" s="122">
        <f>IF(B4698="NET","",IF(B4698="","",IFERROR(VLOOKUP(N4698,EAN!$A:$B,2,FALSE),"MANGLER - MÅ OPPDATERE EAN-FANEN")))</f>
        <v>7048652540973</v>
      </c>
      <c r="P4698" s="119">
        <f t="shared" si="223"/>
        <v>309</v>
      </c>
      <c r="Q4698" s="119">
        <f t="shared" si="224"/>
        <v>309</v>
      </c>
    </row>
    <row r="4699" spans="1:17" x14ac:dyDescent="0.2">
      <c r="A4699" s="228">
        <v>845105</v>
      </c>
      <c r="B4699" s="228" t="s">
        <v>2220</v>
      </c>
      <c r="C4699" s="228" t="s">
        <v>4204</v>
      </c>
      <c r="D4699" s="228" t="s">
        <v>4455</v>
      </c>
      <c r="E4699" s="228" t="s">
        <v>3961</v>
      </c>
      <c r="F4699" s="228" t="s">
        <v>3086</v>
      </c>
      <c r="G4699" s="228" t="s">
        <v>128</v>
      </c>
      <c r="H4699" s="228">
        <v>0</v>
      </c>
      <c r="I4699" s="228">
        <v>0</v>
      </c>
      <c r="J4699" s="228">
        <v>0</v>
      </c>
      <c r="K4699" s="228">
        <v>0</v>
      </c>
      <c r="L4699" s="231">
        <v>0</v>
      </c>
      <c r="N4699" s="119" t="str">
        <f t="shared" si="222"/>
        <v>845105-SAME-53/61</v>
      </c>
      <c r="O4699" s="122" t="str">
        <f>IF(B4699="NET","",IF(B4699="","",IFERROR(VLOOKUP(N4699,EAN!$A:$B,2,FALSE),"MANGLER - MÅ OPPDATERE EAN-FANEN")))</f>
        <v>MANGLER - MÅ OPPDATERE EAN-FANEN</v>
      </c>
      <c r="P4699" s="119">
        <f t="shared" si="223"/>
        <v>0</v>
      </c>
      <c r="Q4699" s="119">
        <f t="shared" si="224"/>
        <v>0</v>
      </c>
    </row>
    <row r="4700" spans="1:17" x14ac:dyDescent="0.2">
      <c r="A4700" s="228">
        <v>845105</v>
      </c>
      <c r="B4700" s="228" t="s">
        <v>2220</v>
      </c>
      <c r="C4700" s="228" t="s">
        <v>4204</v>
      </c>
      <c r="D4700" s="228" t="s">
        <v>1004</v>
      </c>
      <c r="E4700" s="228" t="s">
        <v>4359</v>
      </c>
      <c r="F4700" s="228" t="s">
        <v>3086</v>
      </c>
      <c r="G4700" s="228" t="s">
        <v>504</v>
      </c>
      <c r="H4700" s="228">
        <v>4</v>
      </c>
      <c r="I4700" s="228">
        <v>4</v>
      </c>
      <c r="J4700" s="228">
        <v>4</v>
      </c>
      <c r="K4700" s="228">
        <v>4</v>
      </c>
      <c r="L4700" s="231">
        <v>4</v>
      </c>
      <c r="N4700" s="119" t="str">
        <f t="shared" si="222"/>
        <v>845105-SGRM-53/61</v>
      </c>
      <c r="O4700" s="122">
        <f>IF(B4700="NET","",IF(B4700="","",IFERROR(VLOOKUP(N4700,EAN!$A:$B,2,FALSE),"MANGLER - MÅ OPPDATERE EAN-FANEN")))</f>
        <v>7048652661739</v>
      </c>
      <c r="P4700" s="119">
        <f t="shared" si="223"/>
        <v>4</v>
      </c>
      <c r="Q4700" s="119">
        <f t="shared" si="224"/>
        <v>4</v>
      </c>
    </row>
    <row r="4701" spans="1:17" x14ac:dyDescent="0.2">
      <c r="A4701" s="228">
        <v>845105</v>
      </c>
      <c r="B4701" s="228" t="s">
        <v>2220</v>
      </c>
      <c r="C4701" s="228" t="s">
        <v>4204</v>
      </c>
      <c r="D4701" s="228" t="s">
        <v>4456</v>
      </c>
      <c r="E4701" s="228" t="s">
        <v>3964</v>
      </c>
      <c r="F4701" s="228" t="s">
        <v>3086</v>
      </c>
      <c r="G4701" s="228" t="s">
        <v>128</v>
      </c>
      <c r="H4701" s="228">
        <v>0</v>
      </c>
      <c r="I4701" s="228">
        <v>0</v>
      </c>
      <c r="J4701" s="228">
        <v>0</v>
      </c>
      <c r="K4701" s="228">
        <v>0</v>
      </c>
      <c r="L4701" s="231">
        <v>0</v>
      </c>
      <c r="N4701" s="119" t="str">
        <f t="shared" si="222"/>
        <v>845105-WOLD-53/61</v>
      </c>
      <c r="O4701" s="122" t="str">
        <f>IF(B4701="NET","",IF(B4701="","",IFERROR(VLOOKUP(N4701,EAN!$A:$B,2,FALSE),"MANGLER - MÅ OPPDATERE EAN-FANEN")))</f>
        <v>MANGLER - MÅ OPPDATERE EAN-FANEN</v>
      </c>
      <c r="P4701" s="119">
        <f t="shared" si="223"/>
        <v>0</v>
      </c>
      <c r="Q4701" s="119">
        <f t="shared" si="224"/>
        <v>0</v>
      </c>
    </row>
    <row r="4702" spans="1:17" x14ac:dyDescent="0.2">
      <c r="A4702" s="229">
        <v>845106</v>
      </c>
      <c r="B4702" s="228" t="s">
        <v>248</v>
      </c>
      <c r="C4702" s="228"/>
      <c r="D4702" s="228"/>
      <c r="E4702" s="228"/>
      <c r="F4702" s="228"/>
      <c r="G4702" s="228"/>
      <c r="H4702" s="229">
        <v>202226</v>
      </c>
      <c r="I4702" s="229">
        <v>202227</v>
      </c>
      <c r="J4702" s="229">
        <v>202228</v>
      </c>
      <c r="K4702" s="229">
        <v>202229</v>
      </c>
      <c r="L4702" s="232">
        <v>202234</v>
      </c>
      <c r="N4702" s="119" t="str">
        <f t="shared" si="222"/>
        <v>845106-</v>
      </c>
      <c r="O4702" s="122" t="str">
        <f>IF(B4702="NET","",IF(B4702="","",IFERROR(VLOOKUP(N4702,EAN!$A:$B,2,FALSE),"MANGLER - MÅ OPPDATERE EAN-FANEN")))</f>
        <v/>
      </c>
      <c r="P4702" s="119">
        <f t="shared" si="223"/>
        <v>202226</v>
      </c>
      <c r="Q4702" s="119">
        <f t="shared" si="224"/>
        <v>202234</v>
      </c>
    </row>
    <row r="4703" spans="1:17" x14ac:dyDescent="0.2">
      <c r="A4703" s="228">
        <v>845106</v>
      </c>
      <c r="B4703" s="228" t="s">
        <v>3044</v>
      </c>
      <c r="C4703" s="228" t="s">
        <v>4204</v>
      </c>
      <c r="D4703" s="228" t="s">
        <v>2381</v>
      </c>
      <c r="E4703" s="228" t="s">
        <v>685</v>
      </c>
      <c r="F4703" s="228" t="s">
        <v>3086</v>
      </c>
      <c r="G4703" s="228" t="s">
        <v>504</v>
      </c>
      <c r="H4703" s="228">
        <v>179</v>
      </c>
      <c r="I4703" s="228">
        <v>179</v>
      </c>
      <c r="J4703" s="228">
        <v>179</v>
      </c>
      <c r="K4703" s="228">
        <v>179</v>
      </c>
      <c r="L4703" s="231">
        <v>179</v>
      </c>
      <c r="N4703" s="119" t="str">
        <f t="shared" si="222"/>
        <v>845106-BGRG-53/61</v>
      </c>
      <c r="O4703" s="122">
        <f>IF(B4703="NET","",IF(B4703="","",IFERROR(VLOOKUP(N4703,EAN!$A:$B,2,FALSE),"MANGLER - MÅ OPPDATERE EAN-FANEN")))</f>
        <v>7048652767691</v>
      </c>
      <c r="P4703" s="119">
        <f t="shared" si="223"/>
        <v>179</v>
      </c>
      <c r="Q4703" s="119">
        <f t="shared" si="224"/>
        <v>179</v>
      </c>
    </row>
    <row r="4704" spans="1:17" x14ac:dyDescent="0.2">
      <c r="A4704" s="228">
        <v>845106</v>
      </c>
      <c r="B4704" s="228" t="s">
        <v>3044</v>
      </c>
      <c r="C4704" s="228" t="s">
        <v>4204</v>
      </c>
      <c r="D4704" s="228" t="s">
        <v>2382</v>
      </c>
      <c r="E4704" s="228" t="s">
        <v>4353</v>
      </c>
      <c r="F4704" s="228" t="s">
        <v>3086</v>
      </c>
      <c r="G4704" s="228" t="s">
        <v>504</v>
      </c>
      <c r="H4704" s="228">
        <v>167</v>
      </c>
      <c r="I4704" s="228">
        <v>167</v>
      </c>
      <c r="J4704" s="228">
        <v>167</v>
      </c>
      <c r="K4704" s="228">
        <v>167</v>
      </c>
      <c r="L4704" s="231">
        <v>167</v>
      </c>
      <c r="N4704" s="119" t="str">
        <f t="shared" si="222"/>
        <v>845106-BRWT-53/61</v>
      </c>
      <c r="O4704" s="122">
        <f>IF(B4704="NET","",IF(B4704="","",IFERROR(VLOOKUP(N4704,EAN!$A:$B,2,FALSE),"MANGLER - MÅ OPPDATERE EAN-FANEN")))</f>
        <v>7048652767707</v>
      </c>
      <c r="P4704" s="119">
        <f t="shared" si="223"/>
        <v>167</v>
      </c>
      <c r="Q4704" s="119">
        <f t="shared" si="224"/>
        <v>167</v>
      </c>
    </row>
    <row r="4705" spans="1:17" x14ac:dyDescent="0.2">
      <c r="A4705" s="228">
        <v>845106</v>
      </c>
      <c r="B4705" s="228" t="s">
        <v>3044</v>
      </c>
      <c r="C4705" s="228" t="s">
        <v>4204</v>
      </c>
      <c r="D4705" s="228" t="s">
        <v>2383</v>
      </c>
      <c r="E4705" s="228" t="s">
        <v>4450</v>
      </c>
      <c r="F4705" s="228" t="s">
        <v>3086</v>
      </c>
      <c r="G4705" s="228" t="s">
        <v>504</v>
      </c>
      <c r="H4705" s="228">
        <v>198</v>
      </c>
      <c r="I4705" s="228">
        <v>198</v>
      </c>
      <c r="J4705" s="228">
        <v>198</v>
      </c>
      <c r="K4705" s="228">
        <v>198</v>
      </c>
      <c r="L4705" s="231">
        <v>198</v>
      </c>
      <c r="N4705" s="119" t="str">
        <f t="shared" si="222"/>
        <v>845106-BUOR-53/61</v>
      </c>
      <c r="O4705" s="122">
        <f>IF(B4705="NET","",IF(B4705="","",IFERROR(VLOOKUP(N4705,EAN!$A:$B,2,FALSE),"MANGLER - MÅ OPPDATERE EAN-FANEN")))</f>
        <v>7048652767714</v>
      </c>
      <c r="P4705" s="119">
        <f t="shared" si="223"/>
        <v>198</v>
      </c>
      <c r="Q4705" s="119">
        <f t="shared" si="224"/>
        <v>198</v>
      </c>
    </row>
    <row r="4706" spans="1:17" x14ac:dyDescent="0.2">
      <c r="A4706" s="228">
        <v>845106</v>
      </c>
      <c r="B4706" s="228" t="s">
        <v>3044</v>
      </c>
      <c r="C4706" s="228" t="s">
        <v>4204</v>
      </c>
      <c r="D4706" s="228" t="s">
        <v>2384</v>
      </c>
      <c r="E4706" s="228" t="s">
        <v>3063</v>
      </c>
      <c r="F4706" s="228" t="s">
        <v>3086</v>
      </c>
      <c r="G4706" s="228" t="s">
        <v>504</v>
      </c>
      <c r="H4706" s="228">
        <v>78</v>
      </c>
      <c r="I4706" s="228">
        <v>78</v>
      </c>
      <c r="J4706" s="228">
        <v>78</v>
      </c>
      <c r="K4706" s="228">
        <v>78</v>
      </c>
      <c r="L4706" s="231">
        <v>78</v>
      </c>
      <c r="N4706" s="119" t="str">
        <f t="shared" si="222"/>
        <v>845106-DPMC-53/61</v>
      </c>
      <c r="O4706" s="122">
        <f>IF(B4706="NET","",IF(B4706="","",IFERROR(VLOOKUP(N4706,EAN!$A:$B,2,FALSE),"MANGLER - MÅ OPPDATERE EAN-FANEN")))</f>
        <v>7048652767721</v>
      </c>
      <c r="P4706" s="119">
        <f t="shared" si="223"/>
        <v>78</v>
      </c>
      <c r="Q4706" s="119">
        <f t="shared" si="224"/>
        <v>78</v>
      </c>
    </row>
    <row r="4707" spans="1:17" x14ac:dyDescent="0.2">
      <c r="A4707" s="228">
        <v>845106</v>
      </c>
      <c r="B4707" s="228" t="s">
        <v>3044</v>
      </c>
      <c r="C4707" s="228" t="s">
        <v>4204</v>
      </c>
      <c r="D4707" s="228" t="s">
        <v>4451</v>
      </c>
      <c r="E4707" s="228" t="s">
        <v>3959</v>
      </c>
      <c r="F4707" s="228" t="s">
        <v>3086</v>
      </c>
      <c r="G4707" s="228" t="s">
        <v>128</v>
      </c>
      <c r="H4707" s="228">
        <v>-2</v>
      </c>
      <c r="I4707" s="228">
        <v>-2</v>
      </c>
      <c r="J4707" s="228">
        <v>-2</v>
      </c>
      <c r="K4707" s="228">
        <v>-2</v>
      </c>
      <c r="L4707" s="231">
        <v>-2</v>
      </c>
      <c r="N4707" s="119" t="str">
        <f t="shared" si="222"/>
        <v>845106-DUSK-53/61</v>
      </c>
      <c r="O4707" s="122" t="str">
        <f>IF(B4707="NET","",IF(B4707="","",IFERROR(VLOOKUP(N4707,EAN!$A:$B,2,FALSE),"MANGLER - MÅ OPPDATERE EAN-FANEN")))</f>
        <v>MANGLER - MÅ OPPDATERE EAN-FANEN</v>
      </c>
      <c r="P4707" s="119">
        <f t="shared" si="223"/>
        <v>-2</v>
      </c>
      <c r="Q4707" s="119">
        <f t="shared" si="224"/>
        <v>-2</v>
      </c>
    </row>
    <row r="4708" spans="1:17" x14ac:dyDescent="0.2">
      <c r="A4708" s="228">
        <v>845106</v>
      </c>
      <c r="B4708" s="228" t="s">
        <v>3044</v>
      </c>
      <c r="C4708" s="228" t="s">
        <v>4204</v>
      </c>
      <c r="D4708" s="228" t="s">
        <v>4452</v>
      </c>
      <c r="E4708" s="228" t="s">
        <v>4128</v>
      </c>
      <c r="F4708" s="228" t="s">
        <v>3086</v>
      </c>
      <c r="G4708" s="228" t="s">
        <v>128</v>
      </c>
      <c r="H4708" s="228">
        <v>-2</v>
      </c>
      <c r="I4708" s="228">
        <v>-2</v>
      </c>
      <c r="J4708" s="228">
        <v>-2</v>
      </c>
      <c r="K4708" s="228">
        <v>-2</v>
      </c>
      <c r="L4708" s="231">
        <v>-2</v>
      </c>
      <c r="N4708" s="119" t="str">
        <f t="shared" si="222"/>
        <v>845106-FLRM-53/61</v>
      </c>
      <c r="O4708" s="122" t="str">
        <f>IF(B4708="NET","",IF(B4708="","",IFERROR(VLOOKUP(N4708,EAN!$A:$B,2,FALSE),"MANGLER - MÅ OPPDATERE EAN-FANEN")))</f>
        <v>MANGLER - MÅ OPPDATERE EAN-FANEN</v>
      </c>
      <c r="P4708" s="119">
        <f t="shared" si="223"/>
        <v>-2</v>
      </c>
      <c r="Q4708" s="119">
        <f t="shared" si="224"/>
        <v>-2</v>
      </c>
    </row>
    <row r="4709" spans="1:17" x14ac:dyDescent="0.2">
      <c r="A4709" s="228">
        <v>845106</v>
      </c>
      <c r="B4709" s="228" t="s">
        <v>3044</v>
      </c>
      <c r="C4709" s="228" t="s">
        <v>4204</v>
      </c>
      <c r="D4709" s="228" t="s">
        <v>4453</v>
      </c>
      <c r="E4709" s="228" t="s">
        <v>3966</v>
      </c>
      <c r="F4709" s="228" t="s">
        <v>3086</v>
      </c>
      <c r="G4709" s="228" t="s">
        <v>128</v>
      </c>
      <c r="H4709" s="228">
        <v>-2</v>
      </c>
      <c r="I4709" s="228">
        <v>-2</v>
      </c>
      <c r="J4709" s="228">
        <v>-2</v>
      </c>
      <c r="K4709" s="228">
        <v>-2</v>
      </c>
      <c r="L4709" s="231">
        <v>-2</v>
      </c>
      <c r="N4709" s="119" t="str">
        <f t="shared" si="222"/>
        <v>845106-LAVA-53/61</v>
      </c>
      <c r="O4709" s="122" t="str">
        <f>IF(B4709="NET","",IF(B4709="","",IFERROR(VLOOKUP(N4709,EAN!$A:$B,2,FALSE),"MANGLER - MÅ OPPDATERE EAN-FANEN")))</f>
        <v>MANGLER - MÅ OPPDATERE EAN-FANEN</v>
      </c>
      <c r="P4709" s="119">
        <f t="shared" si="223"/>
        <v>-2</v>
      </c>
      <c r="Q4709" s="119">
        <f t="shared" si="224"/>
        <v>-2</v>
      </c>
    </row>
    <row r="4710" spans="1:17" x14ac:dyDescent="0.2">
      <c r="A4710" s="228">
        <v>845106</v>
      </c>
      <c r="B4710" s="228" t="s">
        <v>3044</v>
      </c>
      <c r="C4710" s="228" t="s">
        <v>4204</v>
      </c>
      <c r="D4710" s="228" t="s">
        <v>4454</v>
      </c>
      <c r="E4710" s="228" t="s">
        <v>3970</v>
      </c>
      <c r="F4710" s="228" t="s">
        <v>3086</v>
      </c>
      <c r="G4710" s="228" t="s">
        <v>128</v>
      </c>
      <c r="H4710" s="228">
        <v>-2</v>
      </c>
      <c r="I4710" s="228">
        <v>-2</v>
      </c>
      <c r="J4710" s="228">
        <v>-2</v>
      </c>
      <c r="K4710" s="228">
        <v>-2</v>
      </c>
      <c r="L4710" s="231">
        <v>-2</v>
      </c>
      <c r="N4710" s="119" t="str">
        <f t="shared" si="222"/>
        <v>845106-LIAM-53/61</v>
      </c>
      <c r="O4710" s="122" t="str">
        <f>IF(B4710="NET","",IF(B4710="","",IFERROR(VLOOKUP(N4710,EAN!$A:$B,2,FALSE),"MANGLER - MÅ OPPDATERE EAN-FANEN")))</f>
        <v>MANGLER - MÅ OPPDATERE EAN-FANEN</v>
      </c>
      <c r="P4710" s="119">
        <f t="shared" si="223"/>
        <v>-2</v>
      </c>
      <c r="Q4710" s="119">
        <f t="shared" si="224"/>
        <v>-2</v>
      </c>
    </row>
    <row r="4711" spans="1:17" x14ac:dyDescent="0.2">
      <c r="A4711" s="228">
        <v>845106</v>
      </c>
      <c r="B4711" s="228" t="s">
        <v>3044</v>
      </c>
      <c r="C4711" s="228" t="s">
        <v>4204</v>
      </c>
      <c r="D4711" s="228" t="s">
        <v>998</v>
      </c>
      <c r="E4711" s="228" t="s">
        <v>523</v>
      </c>
      <c r="F4711" s="228" t="s">
        <v>3086</v>
      </c>
      <c r="G4711" s="228" t="s">
        <v>504</v>
      </c>
      <c r="H4711" s="228">
        <v>0</v>
      </c>
      <c r="I4711" s="228">
        <v>0</v>
      </c>
      <c r="J4711" s="228">
        <v>0</v>
      </c>
      <c r="K4711" s="228">
        <v>0</v>
      </c>
      <c r="L4711" s="231">
        <v>0</v>
      </c>
      <c r="N4711" s="119" t="str">
        <f t="shared" si="222"/>
        <v>845106-MAQM-53/61</v>
      </c>
      <c r="O4711" s="122">
        <f>IF(B4711="NET","",IF(B4711="","",IFERROR(VLOOKUP(N4711,EAN!$A:$B,2,FALSE),"MANGLER - MÅ OPPDATERE EAN-FANEN")))</f>
        <v>7048652661746</v>
      </c>
      <c r="P4711" s="119">
        <f t="shared" si="223"/>
        <v>0</v>
      </c>
      <c r="Q4711" s="119">
        <f t="shared" si="224"/>
        <v>0</v>
      </c>
    </row>
    <row r="4712" spans="1:17" x14ac:dyDescent="0.2">
      <c r="A4712" s="228">
        <v>845106</v>
      </c>
      <c r="B4712" s="228" t="s">
        <v>3044</v>
      </c>
      <c r="C4712" s="228" t="s">
        <v>4204</v>
      </c>
      <c r="D4712" s="228" t="s">
        <v>999</v>
      </c>
      <c r="E4712" s="228" t="s">
        <v>2097</v>
      </c>
      <c r="F4712" s="228" t="s">
        <v>3086</v>
      </c>
      <c r="G4712" s="228" t="s">
        <v>128</v>
      </c>
      <c r="H4712" s="228">
        <v>1051</v>
      </c>
      <c r="I4712" s="228">
        <v>1051</v>
      </c>
      <c r="J4712" s="228">
        <v>1051</v>
      </c>
      <c r="K4712" s="228">
        <v>1051</v>
      </c>
      <c r="L4712" s="231">
        <v>1051</v>
      </c>
      <c r="N4712" s="119" t="str">
        <f t="shared" si="222"/>
        <v>845106-MBLK-53/61</v>
      </c>
      <c r="O4712" s="122">
        <f>IF(B4712="NET","",IF(B4712="","",IFERROR(VLOOKUP(N4712,EAN!$A:$B,2,FALSE),"MANGLER - MÅ OPPDATERE EAN-FANEN")))</f>
        <v>7048652540980</v>
      </c>
      <c r="P4712" s="119">
        <f t="shared" si="223"/>
        <v>1051</v>
      </c>
      <c r="Q4712" s="119">
        <f t="shared" si="224"/>
        <v>1051</v>
      </c>
    </row>
    <row r="4713" spans="1:17" x14ac:dyDescent="0.2">
      <c r="A4713" s="228">
        <v>845106</v>
      </c>
      <c r="B4713" s="228" t="s">
        <v>3044</v>
      </c>
      <c r="C4713" s="228" t="s">
        <v>4204</v>
      </c>
      <c r="D4713" s="228" t="s">
        <v>1000</v>
      </c>
      <c r="E4713" s="228" t="s">
        <v>2100</v>
      </c>
      <c r="F4713" s="228" t="s">
        <v>3086</v>
      </c>
      <c r="G4713" s="228" t="s">
        <v>504</v>
      </c>
      <c r="H4713" s="228">
        <v>0</v>
      </c>
      <c r="I4713" s="228">
        <v>0</v>
      </c>
      <c r="J4713" s="228">
        <v>0</v>
      </c>
      <c r="K4713" s="228">
        <v>0</v>
      </c>
      <c r="L4713" s="231">
        <v>0</v>
      </c>
      <c r="N4713" s="119" t="str">
        <f t="shared" si="222"/>
        <v>845106-MFGN-53/61</v>
      </c>
      <c r="O4713" s="122">
        <f>IF(B4713="NET","",IF(B4713="","",IFERROR(VLOOKUP(N4713,EAN!$A:$B,2,FALSE),"MANGLER - MÅ OPPDATERE EAN-FANEN")))</f>
        <v>7048652540997</v>
      </c>
      <c r="P4713" s="119">
        <f t="shared" si="223"/>
        <v>0</v>
      </c>
      <c r="Q4713" s="119">
        <f t="shared" si="224"/>
        <v>0</v>
      </c>
    </row>
    <row r="4714" spans="1:17" x14ac:dyDescent="0.2">
      <c r="A4714" s="228">
        <v>845106</v>
      </c>
      <c r="B4714" s="228" t="s">
        <v>3044</v>
      </c>
      <c r="C4714" s="228" t="s">
        <v>4204</v>
      </c>
      <c r="D4714" s="228" t="s">
        <v>1001</v>
      </c>
      <c r="E4714" s="228" t="s">
        <v>197</v>
      </c>
      <c r="F4714" s="228" t="s">
        <v>3086</v>
      </c>
      <c r="G4714" s="228" t="s">
        <v>504</v>
      </c>
      <c r="H4714" s="228">
        <v>0</v>
      </c>
      <c r="I4714" s="228">
        <v>0</v>
      </c>
      <c r="J4714" s="228">
        <v>0</v>
      </c>
      <c r="K4714" s="228">
        <v>0</v>
      </c>
      <c r="L4714" s="231">
        <v>0</v>
      </c>
      <c r="N4714" s="119" t="str">
        <f t="shared" si="222"/>
        <v>845106-MSBM-53/61</v>
      </c>
      <c r="O4714" s="122">
        <f>IF(B4714="NET","",IF(B4714="","",IFERROR(VLOOKUP(N4714,EAN!$A:$B,2,FALSE),"MANGLER - MÅ OPPDATERE EAN-FANEN")))</f>
        <v>7048652541000</v>
      </c>
      <c r="P4714" s="119">
        <f t="shared" si="223"/>
        <v>0</v>
      </c>
      <c r="Q4714" s="119">
        <f t="shared" si="224"/>
        <v>0</v>
      </c>
    </row>
    <row r="4715" spans="1:17" x14ac:dyDescent="0.2">
      <c r="A4715" s="228">
        <v>845106</v>
      </c>
      <c r="B4715" s="228" t="s">
        <v>3044</v>
      </c>
      <c r="C4715" s="228" t="s">
        <v>4204</v>
      </c>
      <c r="D4715" s="228" t="s">
        <v>1002</v>
      </c>
      <c r="E4715" s="228" t="s">
        <v>2092</v>
      </c>
      <c r="F4715" s="228" t="s">
        <v>3086</v>
      </c>
      <c r="G4715" s="228" t="s">
        <v>504</v>
      </c>
      <c r="H4715" s="228">
        <v>0</v>
      </c>
      <c r="I4715" s="228">
        <v>0</v>
      </c>
      <c r="J4715" s="228">
        <v>0</v>
      </c>
      <c r="K4715" s="228">
        <v>0</v>
      </c>
      <c r="L4715" s="231">
        <v>0</v>
      </c>
      <c r="N4715" s="119" t="str">
        <f t="shared" si="222"/>
        <v>845106-MSGM-53/61</v>
      </c>
      <c r="O4715" s="122">
        <f>IF(B4715="NET","",IF(B4715="","",IFERROR(VLOOKUP(N4715,EAN!$A:$B,2,FALSE),"MANGLER - MÅ OPPDATERE EAN-FANEN")))</f>
        <v>7048652541017</v>
      </c>
      <c r="P4715" s="119">
        <f t="shared" si="223"/>
        <v>0</v>
      </c>
      <c r="Q4715" s="119">
        <f t="shared" si="224"/>
        <v>0</v>
      </c>
    </row>
    <row r="4716" spans="1:17" x14ac:dyDescent="0.2">
      <c r="A4716" s="228">
        <v>845106</v>
      </c>
      <c r="B4716" s="228" t="s">
        <v>3044</v>
      </c>
      <c r="C4716" s="228" t="s">
        <v>4204</v>
      </c>
      <c r="D4716" s="228" t="s">
        <v>1003</v>
      </c>
      <c r="E4716" s="228" t="s">
        <v>90</v>
      </c>
      <c r="F4716" s="228" t="s">
        <v>3086</v>
      </c>
      <c r="G4716" s="228" t="s">
        <v>128</v>
      </c>
      <c r="H4716" s="228">
        <v>1170</v>
      </c>
      <c r="I4716" s="228">
        <v>1170</v>
      </c>
      <c r="J4716" s="228">
        <v>1170</v>
      </c>
      <c r="K4716" s="228">
        <v>1170</v>
      </c>
      <c r="L4716" s="231">
        <v>1170</v>
      </c>
      <c r="N4716" s="119" t="str">
        <f t="shared" si="222"/>
        <v>845106-MWHT-53/61</v>
      </c>
      <c r="O4716" s="122">
        <f>IF(B4716="NET","",IF(B4716="","",IFERROR(VLOOKUP(N4716,EAN!$A:$B,2,FALSE),"MANGLER - MÅ OPPDATERE EAN-FANEN")))</f>
        <v>7048652541024</v>
      </c>
      <c r="P4716" s="119">
        <f t="shared" si="223"/>
        <v>1170</v>
      </c>
      <c r="Q4716" s="119">
        <f t="shared" si="224"/>
        <v>1170</v>
      </c>
    </row>
    <row r="4717" spans="1:17" x14ac:dyDescent="0.2">
      <c r="A4717" s="228">
        <v>845106</v>
      </c>
      <c r="B4717" s="228" t="s">
        <v>3044</v>
      </c>
      <c r="C4717" s="228" t="s">
        <v>4204</v>
      </c>
      <c r="D4717" s="228" t="s">
        <v>4455</v>
      </c>
      <c r="E4717" s="228" t="s">
        <v>3961</v>
      </c>
      <c r="F4717" s="228" t="s">
        <v>3086</v>
      </c>
      <c r="G4717" s="228" t="s">
        <v>128</v>
      </c>
      <c r="H4717" s="228">
        <v>-2</v>
      </c>
      <c r="I4717" s="228">
        <v>-2</v>
      </c>
      <c r="J4717" s="228">
        <v>-2</v>
      </c>
      <c r="K4717" s="228">
        <v>-2</v>
      </c>
      <c r="L4717" s="231">
        <v>-2</v>
      </c>
      <c r="N4717" s="119" t="str">
        <f t="shared" si="222"/>
        <v>845106-SAME-53/61</v>
      </c>
      <c r="O4717" s="122" t="str">
        <f>IF(B4717="NET","",IF(B4717="","",IFERROR(VLOOKUP(N4717,EAN!$A:$B,2,FALSE),"MANGLER - MÅ OPPDATERE EAN-FANEN")))</f>
        <v>MANGLER - MÅ OPPDATERE EAN-FANEN</v>
      </c>
      <c r="P4717" s="119">
        <f t="shared" si="223"/>
        <v>-2</v>
      </c>
      <c r="Q4717" s="119">
        <f t="shared" si="224"/>
        <v>-2</v>
      </c>
    </row>
    <row r="4718" spans="1:17" x14ac:dyDescent="0.2">
      <c r="A4718" s="228">
        <v>845106</v>
      </c>
      <c r="B4718" s="228" t="s">
        <v>3044</v>
      </c>
      <c r="C4718" s="228" t="s">
        <v>4204</v>
      </c>
      <c r="D4718" s="228" t="s">
        <v>1004</v>
      </c>
      <c r="E4718" s="228" t="s">
        <v>4359</v>
      </c>
      <c r="F4718" s="228" t="s">
        <v>3086</v>
      </c>
      <c r="G4718" s="228" t="s">
        <v>504</v>
      </c>
      <c r="H4718" s="228">
        <v>289</v>
      </c>
      <c r="I4718" s="228">
        <v>289</v>
      </c>
      <c r="J4718" s="228">
        <v>289</v>
      </c>
      <c r="K4718" s="228">
        <v>289</v>
      </c>
      <c r="L4718" s="231">
        <v>289</v>
      </c>
      <c r="N4718" s="119" t="str">
        <f t="shared" si="222"/>
        <v>845106-SGRM-53/61</v>
      </c>
      <c r="O4718" s="122">
        <f>IF(B4718="NET","",IF(B4718="","",IFERROR(VLOOKUP(N4718,EAN!$A:$B,2,FALSE),"MANGLER - MÅ OPPDATERE EAN-FANEN")))</f>
        <v>7048652661753</v>
      </c>
      <c r="P4718" s="119">
        <f t="shared" si="223"/>
        <v>289</v>
      </c>
      <c r="Q4718" s="119">
        <f t="shared" si="224"/>
        <v>289</v>
      </c>
    </row>
    <row r="4719" spans="1:17" x14ac:dyDescent="0.2">
      <c r="A4719" s="228">
        <v>845106</v>
      </c>
      <c r="B4719" s="228" t="s">
        <v>3044</v>
      </c>
      <c r="C4719" s="228" t="s">
        <v>4204</v>
      </c>
      <c r="D4719" s="228" t="s">
        <v>4456</v>
      </c>
      <c r="E4719" s="228" t="s">
        <v>3964</v>
      </c>
      <c r="F4719" s="228" t="s">
        <v>3086</v>
      </c>
      <c r="G4719" s="228" t="s">
        <v>128</v>
      </c>
      <c r="H4719" s="228">
        <v>-2</v>
      </c>
      <c r="I4719" s="228">
        <v>-2</v>
      </c>
      <c r="J4719" s="228">
        <v>-2</v>
      </c>
      <c r="K4719" s="228">
        <v>-2</v>
      </c>
      <c r="L4719" s="231">
        <v>-2</v>
      </c>
      <c r="N4719" s="119" t="str">
        <f t="shared" si="222"/>
        <v>845106-WOLD-53/61</v>
      </c>
      <c r="O4719" s="122" t="str">
        <f>IF(B4719="NET","",IF(B4719="","",IFERROR(VLOOKUP(N4719,EAN!$A:$B,2,FALSE),"MANGLER - MÅ OPPDATERE EAN-FANEN")))</f>
        <v>MANGLER - MÅ OPPDATERE EAN-FANEN</v>
      </c>
      <c r="P4719" s="119">
        <f t="shared" si="223"/>
        <v>-2</v>
      </c>
      <c r="Q4719" s="119">
        <f t="shared" si="224"/>
        <v>-2</v>
      </c>
    </row>
    <row r="4720" spans="1:17" x14ac:dyDescent="0.2">
      <c r="A4720" s="229">
        <v>845107</v>
      </c>
      <c r="B4720" s="228" t="s">
        <v>248</v>
      </c>
      <c r="C4720" s="228"/>
      <c r="D4720" s="228"/>
      <c r="E4720" s="228"/>
      <c r="F4720" s="228"/>
      <c r="G4720" s="228"/>
      <c r="H4720" s="229">
        <v>202226</v>
      </c>
      <c r="I4720" s="229">
        <v>202227</v>
      </c>
      <c r="J4720" s="229">
        <v>202228</v>
      </c>
      <c r="K4720" s="229">
        <v>202229</v>
      </c>
      <c r="L4720" s="232">
        <v>202234</v>
      </c>
      <c r="N4720" s="119" t="str">
        <f t="shared" si="222"/>
        <v>845107-</v>
      </c>
      <c r="O4720" s="122" t="str">
        <f>IF(B4720="NET","",IF(B4720="","",IFERROR(VLOOKUP(N4720,EAN!$A:$B,2,FALSE),"MANGLER - MÅ OPPDATERE EAN-FANEN")))</f>
        <v/>
      </c>
      <c r="P4720" s="119">
        <f t="shared" si="223"/>
        <v>202226</v>
      </c>
      <c r="Q4720" s="119">
        <f t="shared" si="224"/>
        <v>202234</v>
      </c>
    </row>
    <row r="4721" spans="1:17" x14ac:dyDescent="0.2">
      <c r="A4721" s="228">
        <v>845107</v>
      </c>
      <c r="B4721" s="228" t="s">
        <v>4457</v>
      </c>
      <c r="C4721" s="228" t="s">
        <v>4204</v>
      </c>
      <c r="D4721" s="228" t="s">
        <v>4458</v>
      </c>
      <c r="E4721" s="228" t="s">
        <v>4151</v>
      </c>
      <c r="F4721" s="228" t="s">
        <v>3087</v>
      </c>
      <c r="G4721" s="228" t="s">
        <v>128</v>
      </c>
      <c r="H4721" s="228">
        <v>0</v>
      </c>
      <c r="I4721" s="228">
        <v>0</v>
      </c>
      <c r="J4721" s="228">
        <v>0</v>
      </c>
      <c r="K4721" s="228">
        <v>0</v>
      </c>
      <c r="L4721" s="231">
        <v>0</v>
      </c>
      <c r="N4721" s="119" t="str">
        <f t="shared" si="222"/>
        <v>845107-BLTI-48/53</v>
      </c>
      <c r="O4721" s="122" t="str">
        <f>IF(B4721="NET","",IF(B4721="","",IFERROR(VLOOKUP(N4721,EAN!$A:$B,2,FALSE),"MANGLER - MÅ OPPDATERE EAN-FANEN")))</f>
        <v>MANGLER - MÅ OPPDATERE EAN-FANEN</v>
      </c>
      <c r="P4721" s="119">
        <f t="shared" si="223"/>
        <v>0</v>
      </c>
      <c r="Q4721" s="119">
        <f t="shared" si="224"/>
        <v>0</v>
      </c>
    </row>
    <row r="4722" spans="1:17" x14ac:dyDescent="0.2">
      <c r="A4722" s="228">
        <v>845107</v>
      </c>
      <c r="B4722" s="228" t="s">
        <v>4457</v>
      </c>
      <c r="C4722" s="228" t="s">
        <v>4204</v>
      </c>
      <c r="D4722" s="228" t="s">
        <v>4459</v>
      </c>
      <c r="E4722" s="228" t="s">
        <v>3957</v>
      </c>
      <c r="F4722" s="228" t="s">
        <v>3087</v>
      </c>
      <c r="G4722" s="228" t="s">
        <v>128</v>
      </c>
      <c r="H4722" s="228">
        <v>-4</v>
      </c>
      <c r="I4722" s="228">
        <v>-4</v>
      </c>
      <c r="J4722" s="228">
        <v>-4</v>
      </c>
      <c r="K4722" s="228">
        <v>-4</v>
      </c>
      <c r="L4722" s="231">
        <v>-4</v>
      </c>
      <c r="N4722" s="119" t="str">
        <f t="shared" si="222"/>
        <v>845107-DLIM-48/53</v>
      </c>
      <c r="O4722" s="122" t="str">
        <f>IF(B4722="NET","",IF(B4722="","",IFERROR(VLOOKUP(N4722,EAN!$A:$B,2,FALSE),"MANGLER - MÅ OPPDATERE EAN-FANEN")))</f>
        <v>MANGLER - MÅ OPPDATERE EAN-FANEN</v>
      </c>
      <c r="P4722" s="119">
        <f t="shared" si="223"/>
        <v>-4</v>
      </c>
      <c r="Q4722" s="119">
        <f t="shared" si="224"/>
        <v>-4</v>
      </c>
    </row>
    <row r="4723" spans="1:17" x14ac:dyDescent="0.2">
      <c r="A4723" s="228">
        <v>845107</v>
      </c>
      <c r="B4723" s="228" t="s">
        <v>4457</v>
      </c>
      <c r="C4723" s="228" t="s">
        <v>4204</v>
      </c>
      <c r="D4723" s="228" t="s">
        <v>2385</v>
      </c>
      <c r="E4723" s="228" t="s">
        <v>4460</v>
      </c>
      <c r="F4723" s="228" t="s">
        <v>3087</v>
      </c>
      <c r="G4723" s="228" t="s">
        <v>504</v>
      </c>
      <c r="H4723" s="228">
        <v>156</v>
      </c>
      <c r="I4723" s="228">
        <v>156</v>
      </c>
      <c r="J4723" s="228">
        <v>156</v>
      </c>
      <c r="K4723" s="228">
        <v>156</v>
      </c>
      <c r="L4723" s="231">
        <v>156</v>
      </c>
      <c r="N4723" s="119" t="str">
        <f t="shared" si="222"/>
        <v>845107-GLBM-48/53</v>
      </c>
      <c r="O4723" s="122">
        <f>IF(B4723="NET","",IF(B4723="","",IFERROR(VLOOKUP(N4723,EAN!$A:$B,2,FALSE),"MANGLER - MÅ OPPDATERE EAN-FANEN")))</f>
        <v>7048652767776</v>
      </c>
      <c r="P4723" s="119">
        <f t="shared" si="223"/>
        <v>156</v>
      </c>
      <c r="Q4723" s="119">
        <f t="shared" si="224"/>
        <v>156</v>
      </c>
    </row>
    <row r="4724" spans="1:17" x14ac:dyDescent="0.2">
      <c r="A4724" s="228">
        <v>845107</v>
      </c>
      <c r="B4724" s="228" t="s">
        <v>4457</v>
      </c>
      <c r="C4724" s="228" t="s">
        <v>4204</v>
      </c>
      <c r="D4724" s="228" t="s">
        <v>1005</v>
      </c>
      <c r="E4724" s="228" t="s">
        <v>2097</v>
      </c>
      <c r="F4724" s="228" t="s">
        <v>3087</v>
      </c>
      <c r="G4724" s="228" t="s">
        <v>128</v>
      </c>
      <c r="H4724" s="228">
        <v>113</v>
      </c>
      <c r="I4724" s="228">
        <v>113</v>
      </c>
      <c r="J4724" s="228">
        <v>113</v>
      </c>
      <c r="K4724" s="228">
        <v>113</v>
      </c>
      <c r="L4724" s="231">
        <v>113</v>
      </c>
      <c r="N4724" s="119" t="str">
        <f t="shared" si="222"/>
        <v>845107-MBLK-48/53</v>
      </c>
      <c r="O4724" s="122">
        <f>IF(B4724="NET","",IF(B4724="","",IFERROR(VLOOKUP(N4724,EAN!$A:$B,2,FALSE),"MANGLER - MÅ OPPDATERE EAN-FANEN")))</f>
        <v>7048652540836</v>
      </c>
      <c r="P4724" s="119">
        <f t="shared" si="223"/>
        <v>113</v>
      </c>
      <c r="Q4724" s="119">
        <f t="shared" si="224"/>
        <v>113</v>
      </c>
    </row>
    <row r="4725" spans="1:17" x14ac:dyDescent="0.2">
      <c r="A4725" s="228">
        <v>845107</v>
      </c>
      <c r="B4725" s="228" t="s">
        <v>4457</v>
      </c>
      <c r="C4725" s="228" t="s">
        <v>4204</v>
      </c>
      <c r="D4725" s="228" t="s">
        <v>2386</v>
      </c>
      <c r="E4725" s="228" t="s">
        <v>4351</v>
      </c>
      <c r="F4725" s="228" t="s">
        <v>3087</v>
      </c>
      <c r="G4725" s="228" t="s">
        <v>128</v>
      </c>
      <c r="H4725" s="228">
        <v>130</v>
      </c>
      <c r="I4725" s="228">
        <v>130</v>
      </c>
      <c r="J4725" s="228">
        <v>130</v>
      </c>
      <c r="K4725" s="228">
        <v>130</v>
      </c>
      <c r="L4725" s="231">
        <v>130</v>
      </c>
      <c r="N4725" s="119" t="str">
        <f t="shared" si="222"/>
        <v>845107-MFLU-48/53</v>
      </c>
      <c r="O4725" s="122">
        <f>IF(B4725="NET","",IF(B4725="","",IFERROR(VLOOKUP(N4725,EAN!$A:$B,2,FALSE),"MANGLER - MÅ OPPDATERE EAN-FANEN")))</f>
        <v>7048652767738</v>
      </c>
      <c r="P4725" s="119">
        <f t="shared" si="223"/>
        <v>130</v>
      </c>
      <c r="Q4725" s="119">
        <f t="shared" si="224"/>
        <v>130</v>
      </c>
    </row>
    <row r="4726" spans="1:17" x14ac:dyDescent="0.2">
      <c r="A4726" s="228">
        <v>845107</v>
      </c>
      <c r="B4726" s="228" t="s">
        <v>4457</v>
      </c>
      <c r="C4726" s="228" t="s">
        <v>4204</v>
      </c>
      <c r="D4726" s="228" t="s">
        <v>1006</v>
      </c>
      <c r="E4726" s="228" t="s">
        <v>2107</v>
      </c>
      <c r="F4726" s="228" t="s">
        <v>3087</v>
      </c>
      <c r="G4726" s="228" t="s">
        <v>504</v>
      </c>
      <c r="H4726" s="228">
        <v>4</v>
      </c>
      <c r="I4726" s="228">
        <v>4</v>
      </c>
      <c r="J4726" s="228">
        <v>4</v>
      </c>
      <c r="K4726" s="228">
        <v>4</v>
      </c>
      <c r="L4726" s="231">
        <v>4</v>
      </c>
      <c r="N4726" s="119" t="str">
        <f t="shared" si="222"/>
        <v>845107-MRBE-48/53</v>
      </c>
      <c r="O4726" s="122">
        <f>IF(B4726="NET","",IF(B4726="","",IFERROR(VLOOKUP(N4726,EAN!$A:$B,2,FALSE),"MANGLER - MÅ OPPDATERE EAN-FANEN")))</f>
        <v>7048652552518</v>
      </c>
      <c r="P4726" s="119">
        <f t="shared" si="223"/>
        <v>4</v>
      </c>
      <c r="Q4726" s="119">
        <f t="shared" si="224"/>
        <v>4</v>
      </c>
    </row>
    <row r="4727" spans="1:17" x14ac:dyDescent="0.2">
      <c r="A4727" s="228">
        <v>845107</v>
      </c>
      <c r="B4727" s="228" t="s">
        <v>4457</v>
      </c>
      <c r="C4727" s="228" t="s">
        <v>4204</v>
      </c>
      <c r="D4727" s="228" t="s">
        <v>1007</v>
      </c>
      <c r="E4727" s="228" t="s">
        <v>96</v>
      </c>
      <c r="F4727" s="228" t="s">
        <v>3087</v>
      </c>
      <c r="G4727" s="228" t="s">
        <v>504</v>
      </c>
      <c r="H4727" s="228">
        <v>0</v>
      </c>
      <c r="I4727" s="228">
        <v>0</v>
      </c>
      <c r="J4727" s="228">
        <v>0</v>
      </c>
      <c r="K4727" s="228">
        <v>0</v>
      </c>
      <c r="L4727" s="231">
        <v>0</v>
      </c>
      <c r="N4727" s="119" t="str">
        <f t="shared" si="222"/>
        <v>845107-MROP-48/53</v>
      </c>
      <c r="O4727" s="122">
        <f>IF(B4727="NET","",IF(B4727="","",IFERROR(VLOOKUP(N4727,EAN!$A:$B,2,FALSE),"MANGLER - MÅ OPPDATERE EAN-FANEN")))</f>
        <v>7048652552525</v>
      </c>
      <c r="P4727" s="119">
        <f t="shared" si="223"/>
        <v>0</v>
      </c>
      <c r="Q4727" s="119">
        <f t="shared" si="224"/>
        <v>0</v>
      </c>
    </row>
    <row r="4728" spans="1:17" x14ac:dyDescent="0.2">
      <c r="A4728" s="228">
        <v>845107</v>
      </c>
      <c r="B4728" s="228" t="s">
        <v>4457</v>
      </c>
      <c r="C4728" s="228" t="s">
        <v>4204</v>
      </c>
      <c r="D4728" s="228" t="s">
        <v>1008</v>
      </c>
      <c r="E4728" s="228" t="s">
        <v>90</v>
      </c>
      <c r="F4728" s="228" t="s">
        <v>3087</v>
      </c>
      <c r="G4728" s="228" t="s">
        <v>128</v>
      </c>
      <c r="H4728" s="228">
        <v>55</v>
      </c>
      <c r="I4728" s="228">
        <v>55</v>
      </c>
      <c r="J4728" s="228">
        <v>55</v>
      </c>
      <c r="K4728" s="228">
        <v>55</v>
      </c>
      <c r="L4728" s="231">
        <v>55</v>
      </c>
      <c r="N4728" s="119" t="str">
        <f t="shared" si="222"/>
        <v>845107-MWHT-48/53</v>
      </c>
      <c r="O4728" s="122">
        <f>IF(B4728="NET","",IF(B4728="","",IFERROR(VLOOKUP(N4728,EAN!$A:$B,2,FALSE),"MANGLER - MÅ OPPDATERE EAN-FANEN")))</f>
        <v>7048652540874</v>
      </c>
      <c r="P4728" s="119">
        <f t="shared" si="223"/>
        <v>55</v>
      </c>
      <c r="Q4728" s="119">
        <f t="shared" si="224"/>
        <v>55</v>
      </c>
    </row>
    <row r="4729" spans="1:17" x14ac:dyDescent="0.2">
      <c r="A4729" s="228">
        <v>845107</v>
      </c>
      <c r="B4729" s="228" t="s">
        <v>4457</v>
      </c>
      <c r="C4729" s="228" t="s">
        <v>4204</v>
      </c>
      <c r="D4729" s="228" t="s">
        <v>2387</v>
      </c>
      <c r="E4729" s="228" t="s">
        <v>4461</v>
      </c>
      <c r="F4729" s="228" t="s">
        <v>3087</v>
      </c>
      <c r="G4729" s="228" t="s">
        <v>504</v>
      </c>
      <c r="H4729" s="228">
        <v>7</v>
      </c>
      <c r="I4729" s="228">
        <v>7</v>
      </c>
      <c r="J4729" s="228">
        <v>7</v>
      </c>
      <c r="K4729" s="228">
        <v>7</v>
      </c>
      <c r="L4729" s="231">
        <v>7</v>
      </c>
      <c r="N4729" s="119" t="str">
        <f t="shared" ref="N4729:N4792" si="225">CONCATENATE(A4729,"-",D4729)</f>
        <v>845107-NGFL-48/53</v>
      </c>
      <c r="O4729" s="122">
        <f>IF(B4729="NET","",IF(B4729="","",IFERROR(VLOOKUP(N4729,EAN!$A:$B,2,FALSE),"MANGLER - MÅ OPPDATERE EAN-FANEN")))</f>
        <v>7048652767745</v>
      </c>
      <c r="P4729" s="119">
        <f t="shared" ref="P4729:P4792" si="226">H4729</f>
        <v>7</v>
      </c>
      <c r="Q4729" s="119">
        <f t="shared" ref="Q4729:Q4792" si="227">L4729</f>
        <v>7</v>
      </c>
    </row>
    <row r="4730" spans="1:17" x14ac:dyDescent="0.2">
      <c r="A4730" s="228">
        <v>845107</v>
      </c>
      <c r="B4730" s="228" t="s">
        <v>4457</v>
      </c>
      <c r="C4730" s="228" t="s">
        <v>4204</v>
      </c>
      <c r="D4730" s="228" t="s">
        <v>2388</v>
      </c>
      <c r="E4730" s="228" t="s">
        <v>3088</v>
      </c>
      <c r="F4730" s="228" t="s">
        <v>3087</v>
      </c>
      <c r="G4730" s="228" t="s">
        <v>504</v>
      </c>
      <c r="H4730" s="228">
        <v>27</v>
      </c>
      <c r="I4730" s="228">
        <v>27</v>
      </c>
      <c r="J4730" s="228">
        <v>27</v>
      </c>
      <c r="K4730" s="228">
        <v>27</v>
      </c>
      <c r="L4730" s="231">
        <v>27</v>
      </c>
      <c r="N4730" s="119" t="str">
        <f t="shared" si="225"/>
        <v>845107-RGLD-48/53</v>
      </c>
      <c r="O4730" s="122">
        <f>IF(B4730="NET","",IF(B4730="","",IFERROR(VLOOKUP(N4730,EAN!$A:$B,2,FALSE),"MANGLER - MÅ OPPDATERE EAN-FANEN")))</f>
        <v>7048652767752</v>
      </c>
      <c r="P4730" s="119">
        <f t="shared" si="226"/>
        <v>27</v>
      </c>
      <c r="Q4730" s="119">
        <f t="shared" si="227"/>
        <v>27</v>
      </c>
    </row>
    <row r="4731" spans="1:17" x14ac:dyDescent="0.2">
      <c r="A4731" s="228">
        <v>845107</v>
      </c>
      <c r="B4731" s="228" t="s">
        <v>4457</v>
      </c>
      <c r="C4731" s="228" t="s">
        <v>4204</v>
      </c>
      <c r="D4731" s="228" t="s">
        <v>4462</v>
      </c>
      <c r="E4731" s="228" t="s">
        <v>3961</v>
      </c>
      <c r="F4731" s="228" t="s">
        <v>3087</v>
      </c>
      <c r="G4731" s="228" t="s">
        <v>128</v>
      </c>
      <c r="H4731" s="228">
        <v>0</v>
      </c>
      <c r="I4731" s="228">
        <v>0</v>
      </c>
      <c r="J4731" s="228">
        <v>0</v>
      </c>
      <c r="K4731" s="228">
        <v>0</v>
      </c>
      <c r="L4731" s="231">
        <v>0</v>
      </c>
      <c r="N4731" s="119" t="str">
        <f t="shared" si="225"/>
        <v>845107-SAME-48/53</v>
      </c>
      <c r="O4731" s="122" t="str">
        <f>IF(B4731="NET","",IF(B4731="","",IFERROR(VLOOKUP(N4731,EAN!$A:$B,2,FALSE),"MANGLER - MÅ OPPDATERE EAN-FANEN")))</f>
        <v>MANGLER - MÅ OPPDATERE EAN-FANEN</v>
      </c>
      <c r="P4731" s="119">
        <f t="shared" si="226"/>
        <v>0</v>
      </c>
      <c r="Q4731" s="119">
        <f t="shared" si="227"/>
        <v>0</v>
      </c>
    </row>
    <row r="4732" spans="1:17" x14ac:dyDescent="0.2">
      <c r="A4732" s="228">
        <v>845107</v>
      </c>
      <c r="B4732" s="228" t="s">
        <v>4457</v>
      </c>
      <c r="C4732" s="228" t="s">
        <v>4204</v>
      </c>
      <c r="D4732" s="228" t="s">
        <v>2389</v>
      </c>
      <c r="E4732" s="228" t="s">
        <v>4463</v>
      </c>
      <c r="F4732" s="228" t="s">
        <v>3087</v>
      </c>
      <c r="G4732" s="228" t="s">
        <v>128</v>
      </c>
      <c r="H4732" s="228">
        <v>6</v>
      </c>
      <c r="I4732" s="228">
        <v>6</v>
      </c>
      <c r="J4732" s="228">
        <v>6</v>
      </c>
      <c r="K4732" s="228">
        <v>6</v>
      </c>
      <c r="L4732" s="231">
        <v>6</v>
      </c>
      <c r="N4732" s="119" t="str">
        <f t="shared" si="225"/>
        <v>845107-SBLM-48/53</v>
      </c>
      <c r="O4732" s="122">
        <f>IF(B4732="NET","",IF(B4732="","",IFERROR(VLOOKUP(N4732,EAN!$A:$B,2,FALSE),"MANGLER - MÅ OPPDATERE EAN-FANEN")))</f>
        <v>7048652767769</v>
      </c>
      <c r="P4732" s="119">
        <f t="shared" si="226"/>
        <v>6</v>
      </c>
      <c r="Q4732" s="119">
        <f t="shared" si="227"/>
        <v>6</v>
      </c>
    </row>
    <row r="4733" spans="1:17" x14ac:dyDescent="0.2">
      <c r="A4733" s="228">
        <v>845107</v>
      </c>
      <c r="B4733" s="228" t="s">
        <v>4457</v>
      </c>
      <c r="C4733" s="228" t="s">
        <v>4204</v>
      </c>
      <c r="D4733" s="228" t="s">
        <v>1009</v>
      </c>
      <c r="E4733" s="228" t="s">
        <v>4359</v>
      </c>
      <c r="F4733" s="228" t="s">
        <v>3087</v>
      </c>
      <c r="G4733" s="228" t="s">
        <v>504</v>
      </c>
      <c r="H4733" s="228">
        <v>65</v>
      </c>
      <c r="I4733" s="228">
        <v>65</v>
      </c>
      <c r="J4733" s="228">
        <v>65</v>
      </c>
      <c r="K4733" s="228">
        <v>65</v>
      </c>
      <c r="L4733" s="231">
        <v>65</v>
      </c>
      <c r="N4733" s="119" t="str">
        <f t="shared" si="225"/>
        <v>845107-SGRM-48/53</v>
      </c>
      <c r="O4733" s="122">
        <f>IF(B4733="NET","",IF(B4733="","",IFERROR(VLOOKUP(N4733,EAN!$A:$B,2,FALSE),"MANGLER - MÅ OPPDATERE EAN-FANEN")))</f>
        <v>7048652661715</v>
      </c>
      <c r="P4733" s="119">
        <f t="shared" si="226"/>
        <v>65</v>
      </c>
      <c r="Q4733" s="119">
        <f t="shared" si="227"/>
        <v>65</v>
      </c>
    </row>
    <row r="4734" spans="1:17" x14ac:dyDescent="0.2">
      <c r="A4734" s="228">
        <v>845107</v>
      </c>
      <c r="B4734" s="228" t="s">
        <v>4457</v>
      </c>
      <c r="C4734" s="228" t="s">
        <v>4204</v>
      </c>
      <c r="D4734" s="228" t="s">
        <v>4464</v>
      </c>
      <c r="E4734" s="228" t="s">
        <v>3964</v>
      </c>
      <c r="F4734" s="228" t="s">
        <v>3087</v>
      </c>
      <c r="G4734" s="228" t="s">
        <v>128</v>
      </c>
      <c r="H4734" s="228">
        <v>0</v>
      </c>
      <c r="I4734" s="228">
        <v>0</v>
      </c>
      <c r="J4734" s="228">
        <v>0</v>
      </c>
      <c r="K4734" s="228">
        <v>0</v>
      </c>
      <c r="L4734" s="231">
        <v>0</v>
      </c>
      <c r="N4734" s="119" t="str">
        <f t="shared" si="225"/>
        <v>845107-WOLD-48/53</v>
      </c>
      <c r="O4734" s="122" t="str">
        <f>IF(B4734="NET","",IF(B4734="","",IFERROR(VLOOKUP(N4734,EAN!$A:$B,2,FALSE),"MANGLER - MÅ OPPDATERE EAN-FANEN")))</f>
        <v>MANGLER - MÅ OPPDATERE EAN-FANEN</v>
      </c>
      <c r="P4734" s="119">
        <f t="shared" si="226"/>
        <v>0</v>
      </c>
      <c r="Q4734" s="119">
        <f t="shared" si="227"/>
        <v>0</v>
      </c>
    </row>
    <row r="4735" spans="1:17" x14ac:dyDescent="0.2">
      <c r="A4735" s="229">
        <v>845108</v>
      </c>
      <c r="B4735" s="228" t="s">
        <v>248</v>
      </c>
      <c r="C4735" s="228"/>
      <c r="D4735" s="228"/>
      <c r="E4735" s="228"/>
      <c r="F4735" s="228"/>
      <c r="G4735" s="228"/>
      <c r="H4735" s="229">
        <v>202226</v>
      </c>
      <c r="I4735" s="229">
        <v>202227</v>
      </c>
      <c r="J4735" s="229">
        <v>202228</v>
      </c>
      <c r="K4735" s="229">
        <v>202229</v>
      </c>
      <c r="L4735" s="232">
        <v>202234</v>
      </c>
      <c r="N4735" s="119" t="str">
        <f t="shared" si="225"/>
        <v>845108-</v>
      </c>
      <c r="O4735" s="122" t="str">
        <f>IF(B4735="NET","",IF(B4735="","",IFERROR(VLOOKUP(N4735,EAN!$A:$B,2,FALSE),"MANGLER - MÅ OPPDATERE EAN-FANEN")))</f>
        <v/>
      </c>
      <c r="P4735" s="119">
        <f t="shared" si="226"/>
        <v>202226</v>
      </c>
      <c r="Q4735" s="119">
        <f t="shared" si="227"/>
        <v>202234</v>
      </c>
    </row>
    <row r="4736" spans="1:17" x14ac:dyDescent="0.2">
      <c r="A4736" s="228">
        <v>845108</v>
      </c>
      <c r="B4736" s="228" t="s">
        <v>4465</v>
      </c>
      <c r="C4736" s="228" t="s">
        <v>4204</v>
      </c>
      <c r="D4736" s="228" t="s">
        <v>4458</v>
      </c>
      <c r="E4736" s="228" t="s">
        <v>4151</v>
      </c>
      <c r="F4736" s="228" t="s">
        <v>3087</v>
      </c>
      <c r="G4736" s="228" t="s">
        <v>128</v>
      </c>
      <c r="H4736" s="228">
        <v>0</v>
      </c>
      <c r="I4736" s="228">
        <v>0</v>
      </c>
      <c r="J4736" s="228">
        <v>0</v>
      </c>
      <c r="K4736" s="228">
        <v>0</v>
      </c>
      <c r="L4736" s="231">
        <v>0</v>
      </c>
      <c r="N4736" s="119" t="str">
        <f t="shared" si="225"/>
        <v>845108-BLTI-48/53</v>
      </c>
      <c r="O4736" s="122" t="str">
        <f>IF(B4736="NET","",IF(B4736="","",IFERROR(VLOOKUP(N4736,EAN!$A:$B,2,FALSE),"MANGLER - MÅ OPPDATERE EAN-FANEN")))</f>
        <v>MANGLER - MÅ OPPDATERE EAN-FANEN</v>
      </c>
      <c r="P4736" s="119">
        <f t="shared" si="226"/>
        <v>0</v>
      </c>
      <c r="Q4736" s="119">
        <f t="shared" si="227"/>
        <v>0</v>
      </c>
    </row>
    <row r="4737" spans="1:17" x14ac:dyDescent="0.2">
      <c r="A4737" s="228">
        <v>845108</v>
      </c>
      <c r="B4737" s="228" t="s">
        <v>4465</v>
      </c>
      <c r="C4737" s="228" t="s">
        <v>4204</v>
      </c>
      <c r="D4737" s="228" t="s">
        <v>4459</v>
      </c>
      <c r="E4737" s="228" t="s">
        <v>3957</v>
      </c>
      <c r="F4737" s="228" t="s">
        <v>3087</v>
      </c>
      <c r="G4737" s="228" t="s">
        <v>128</v>
      </c>
      <c r="H4737" s="228">
        <v>0</v>
      </c>
      <c r="I4737" s="228">
        <v>0</v>
      </c>
      <c r="J4737" s="228">
        <v>0</v>
      </c>
      <c r="K4737" s="228">
        <v>0</v>
      </c>
      <c r="L4737" s="231">
        <v>0</v>
      </c>
      <c r="N4737" s="119" t="str">
        <f t="shared" si="225"/>
        <v>845108-DLIM-48/53</v>
      </c>
      <c r="O4737" s="122" t="str">
        <f>IF(B4737="NET","",IF(B4737="","",IFERROR(VLOOKUP(N4737,EAN!$A:$B,2,FALSE),"MANGLER - MÅ OPPDATERE EAN-FANEN")))</f>
        <v>MANGLER - MÅ OPPDATERE EAN-FANEN</v>
      </c>
      <c r="P4737" s="119">
        <f t="shared" si="226"/>
        <v>0</v>
      </c>
      <c r="Q4737" s="119">
        <f t="shared" si="227"/>
        <v>0</v>
      </c>
    </row>
    <row r="4738" spans="1:17" x14ac:dyDescent="0.2">
      <c r="A4738" s="228">
        <v>845108</v>
      </c>
      <c r="B4738" s="228" t="s">
        <v>4465</v>
      </c>
      <c r="C4738" s="228" t="s">
        <v>4204</v>
      </c>
      <c r="D4738" s="228" t="s">
        <v>2385</v>
      </c>
      <c r="E4738" s="228" t="s">
        <v>4460</v>
      </c>
      <c r="F4738" s="228" t="s">
        <v>3087</v>
      </c>
      <c r="G4738" s="228" t="s">
        <v>504</v>
      </c>
      <c r="H4738" s="228">
        <v>113</v>
      </c>
      <c r="I4738" s="228">
        <v>113</v>
      </c>
      <c r="J4738" s="228">
        <v>113</v>
      </c>
      <c r="K4738" s="228">
        <v>113</v>
      </c>
      <c r="L4738" s="231">
        <v>113</v>
      </c>
      <c r="N4738" s="119" t="str">
        <f t="shared" si="225"/>
        <v>845108-GLBM-48/53</v>
      </c>
      <c r="O4738" s="122">
        <f>IF(B4738="NET","",IF(B4738="","",IFERROR(VLOOKUP(N4738,EAN!$A:$B,2,FALSE),"MANGLER - MÅ OPPDATERE EAN-FANEN")))</f>
        <v>7048652767783</v>
      </c>
      <c r="P4738" s="119">
        <f t="shared" si="226"/>
        <v>113</v>
      </c>
      <c r="Q4738" s="119">
        <f t="shared" si="227"/>
        <v>113</v>
      </c>
    </row>
    <row r="4739" spans="1:17" x14ac:dyDescent="0.2">
      <c r="A4739" s="228">
        <v>845108</v>
      </c>
      <c r="B4739" s="228" t="s">
        <v>4465</v>
      </c>
      <c r="C4739" s="228" t="s">
        <v>4204</v>
      </c>
      <c r="D4739" s="228" t="s">
        <v>1005</v>
      </c>
      <c r="E4739" s="228" t="s">
        <v>2097</v>
      </c>
      <c r="F4739" s="228" t="s">
        <v>3087</v>
      </c>
      <c r="G4739" s="228" t="s">
        <v>128</v>
      </c>
      <c r="H4739" s="228">
        <v>404</v>
      </c>
      <c r="I4739" s="228">
        <v>404</v>
      </c>
      <c r="J4739" s="228">
        <v>404</v>
      </c>
      <c r="K4739" s="228">
        <v>404</v>
      </c>
      <c r="L4739" s="231">
        <v>404</v>
      </c>
      <c r="N4739" s="119" t="str">
        <f t="shared" si="225"/>
        <v>845108-MBLK-48/53</v>
      </c>
      <c r="O4739" s="122">
        <f>IF(B4739="NET","",IF(B4739="","",IFERROR(VLOOKUP(N4739,EAN!$A:$B,2,FALSE),"MANGLER - MÅ OPPDATERE EAN-FANEN")))</f>
        <v>7048652540881</v>
      </c>
      <c r="P4739" s="119">
        <f t="shared" si="226"/>
        <v>404</v>
      </c>
      <c r="Q4739" s="119">
        <f t="shared" si="227"/>
        <v>404</v>
      </c>
    </row>
    <row r="4740" spans="1:17" x14ac:dyDescent="0.2">
      <c r="A4740" s="228">
        <v>845108</v>
      </c>
      <c r="B4740" s="228" t="s">
        <v>4465</v>
      </c>
      <c r="C4740" s="228" t="s">
        <v>4204</v>
      </c>
      <c r="D4740" s="228" t="s">
        <v>2386</v>
      </c>
      <c r="E4740" s="228" t="s">
        <v>4351</v>
      </c>
      <c r="F4740" s="228" t="s">
        <v>3087</v>
      </c>
      <c r="G4740" s="228" t="s">
        <v>128</v>
      </c>
      <c r="H4740" s="228">
        <v>164</v>
      </c>
      <c r="I4740" s="228">
        <v>164</v>
      </c>
      <c r="J4740" s="228">
        <v>164</v>
      </c>
      <c r="K4740" s="228">
        <v>164</v>
      </c>
      <c r="L4740" s="231">
        <v>164</v>
      </c>
      <c r="N4740" s="119" t="str">
        <f t="shared" si="225"/>
        <v>845108-MFLU-48/53</v>
      </c>
      <c r="O4740" s="122">
        <f>IF(B4740="NET","",IF(B4740="","",IFERROR(VLOOKUP(N4740,EAN!$A:$B,2,FALSE),"MANGLER - MÅ OPPDATERE EAN-FANEN")))</f>
        <v>7048652767790</v>
      </c>
      <c r="P4740" s="119">
        <f t="shared" si="226"/>
        <v>164</v>
      </c>
      <c r="Q4740" s="119">
        <f t="shared" si="227"/>
        <v>164</v>
      </c>
    </row>
    <row r="4741" spans="1:17" x14ac:dyDescent="0.2">
      <c r="A4741" s="228">
        <v>845108</v>
      </c>
      <c r="B4741" s="228" t="s">
        <v>4465</v>
      </c>
      <c r="C4741" s="228" t="s">
        <v>4204</v>
      </c>
      <c r="D4741" s="228" t="s">
        <v>1006</v>
      </c>
      <c r="E4741" s="228" t="s">
        <v>2107</v>
      </c>
      <c r="F4741" s="228" t="s">
        <v>3087</v>
      </c>
      <c r="G4741" s="228" t="s">
        <v>504</v>
      </c>
      <c r="H4741" s="228">
        <v>704</v>
      </c>
      <c r="I4741" s="228">
        <v>704</v>
      </c>
      <c r="J4741" s="228">
        <v>704</v>
      </c>
      <c r="K4741" s="228">
        <v>704</v>
      </c>
      <c r="L4741" s="231">
        <v>704</v>
      </c>
      <c r="N4741" s="119" t="str">
        <f t="shared" si="225"/>
        <v>845108-MRBE-48/53</v>
      </c>
      <c r="O4741" s="122">
        <f>IF(B4741="NET","",IF(B4741="","",IFERROR(VLOOKUP(N4741,EAN!$A:$B,2,FALSE),"MANGLER - MÅ OPPDATERE EAN-FANEN")))</f>
        <v>7048652552532</v>
      </c>
      <c r="P4741" s="119">
        <f t="shared" si="226"/>
        <v>704</v>
      </c>
      <c r="Q4741" s="119">
        <f t="shared" si="227"/>
        <v>704</v>
      </c>
    </row>
    <row r="4742" spans="1:17" x14ac:dyDescent="0.2">
      <c r="A4742" s="228">
        <v>845108</v>
      </c>
      <c r="B4742" s="228" t="s">
        <v>4465</v>
      </c>
      <c r="C4742" s="228" t="s">
        <v>4204</v>
      </c>
      <c r="D4742" s="228" t="s">
        <v>1007</v>
      </c>
      <c r="E4742" s="228" t="s">
        <v>96</v>
      </c>
      <c r="F4742" s="228" t="s">
        <v>3087</v>
      </c>
      <c r="G4742" s="228" t="s">
        <v>504</v>
      </c>
      <c r="H4742" s="228">
        <v>108</v>
      </c>
      <c r="I4742" s="228">
        <v>108</v>
      </c>
      <c r="J4742" s="228">
        <v>108</v>
      </c>
      <c r="K4742" s="228">
        <v>108</v>
      </c>
      <c r="L4742" s="231">
        <v>108</v>
      </c>
      <c r="N4742" s="119" t="str">
        <f t="shared" si="225"/>
        <v>845108-MROP-48/53</v>
      </c>
      <c r="O4742" s="122">
        <f>IF(B4742="NET","",IF(B4742="","",IFERROR(VLOOKUP(N4742,EAN!$A:$B,2,FALSE),"MANGLER - MÅ OPPDATERE EAN-FANEN")))</f>
        <v>7048652552549</v>
      </c>
      <c r="P4742" s="119">
        <f t="shared" si="226"/>
        <v>108</v>
      </c>
      <c r="Q4742" s="119">
        <f t="shared" si="227"/>
        <v>108</v>
      </c>
    </row>
    <row r="4743" spans="1:17" x14ac:dyDescent="0.2">
      <c r="A4743" s="228">
        <v>845108</v>
      </c>
      <c r="B4743" s="228" t="s">
        <v>4465</v>
      </c>
      <c r="C4743" s="228" t="s">
        <v>4204</v>
      </c>
      <c r="D4743" s="228" t="s">
        <v>1008</v>
      </c>
      <c r="E4743" s="228" t="s">
        <v>90</v>
      </c>
      <c r="F4743" s="228" t="s">
        <v>3087</v>
      </c>
      <c r="G4743" s="228" t="s">
        <v>128</v>
      </c>
      <c r="H4743" s="228">
        <v>57</v>
      </c>
      <c r="I4743" s="228">
        <v>57</v>
      </c>
      <c r="J4743" s="228">
        <v>57</v>
      </c>
      <c r="K4743" s="228">
        <v>57</v>
      </c>
      <c r="L4743" s="231">
        <v>57</v>
      </c>
      <c r="N4743" s="119" t="str">
        <f t="shared" si="225"/>
        <v>845108-MWHT-48/53</v>
      </c>
      <c r="O4743" s="122">
        <f>IF(B4743="NET","",IF(B4743="","",IFERROR(VLOOKUP(N4743,EAN!$A:$B,2,FALSE),"MANGLER - MÅ OPPDATERE EAN-FANEN")))</f>
        <v>7048652540928</v>
      </c>
      <c r="P4743" s="119">
        <f t="shared" si="226"/>
        <v>57</v>
      </c>
      <c r="Q4743" s="119">
        <f t="shared" si="227"/>
        <v>57</v>
      </c>
    </row>
    <row r="4744" spans="1:17" x14ac:dyDescent="0.2">
      <c r="A4744" s="228">
        <v>845108</v>
      </c>
      <c r="B4744" s="228" t="s">
        <v>4465</v>
      </c>
      <c r="C4744" s="228" t="s">
        <v>4204</v>
      </c>
      <c r="D4744" s="228" t="s">
        <v>2387</v>
      </c>
      <c r="E4744" s="228" t="s">
        <v>4461</v>
      </c>
      <c r="F4744" s="228" t="s">
        <v>3087</v>
      </c>
      <c r="G4744" s="228" t="s">
        <v>504</v>
      </c>
      <c r="H4744" s="228">
        <v>81</v>
      </c>
      <c r="I4744" s="228">
        <v>81</v>
      </c>
      <c r="J4744" s="228">
        <v>81</v>
      </c>
      <c r="K4744" s="228">
        <v>81</v>
      </c>
      <c r="L4744" s="231">
        <v>81</v>
      </c>
      <c r="N4744" s="119" t="str">
        <f t="shared" si="225"/>
        <v>845108-NGFL-48/53</v>
      </c>
      <c r="O4744" s="122">
        <f>IF(B4744="NET","",IF(B4744="","",IFERROR(VLOOKUP(N4744,EAN!$A:$B,2,FALSE),"MANGLER - MÅ OPPDATERE EAN-FANEN")))</f>
        <v>7048652767806</v>
      </c>
      <c r="P4744" s="119">
        <f t="shared" si="226"/>
        <v>81</v>
      </c>
      <c r="Q4744" s="119">
        <f t="shared" si="227"/>
        <v>81</v>
      </c>
    </row>
    <row r="4745" spans="1:17" x14ac:dyDescent="0.2">
      <c r="A4745" s="228">
        <v>845108</v>
      </c>
      <c r="B4745" s="228" t="s">
        <v>4465</v>
      </c>
      <c r="C4745" s="228" t="s">
        <v>4204</v>
      </c>
      <c r="D4745" s="228" t="s">
        <v>2388</v>
      </c>
      <c r="E4745" s="228" t="s">
        <v>3088</v>
      </c>
      <c r="F4745" s="228" t="s">
        <v>3087</v>
      </c>
      <c r="G4745" s="228" t="s">
        <v>504</v>
      </c>
      <c r="H4745" s="228">
        <v>618</v>
      </c>
      <c r="I4745" s="228">
        <v>618</v>
      </c>
      <c r="J4745" s="228">
        <v>618</v>
      </c>
      <c r="K4745" s="228">
        <v>618</v>
      </c>
      <c r="L4745" s="231">
        <v>618</v>
      </c>
      <c r="N4745" s="119" t="str">
        <f t="shared" si="225"/>
        <v>845108-RGLD-48/53</v>
      </c>
      <c r="O4745" s="122">
        <f>IF(B4745="NET","",IF(B4745="","",IFERROR(VLOOKUP(N4745,EAN!$A:$B,2,FALSE),"MANGLER - MÅ OPPDATERE EAN-FANEN")))</f>
        <v>7048652767813</v>
      </c>
      <c r="P4745" s="119">
        <f t="shared" si="226"/>
        <v>618</v>
      </c>
      <c r="Q4745" s="119">
        <f t="shared" si="227"/>
        <v>618</v>
      </c>
    </row>
    <row r="4746" spans="1:17" x14ac:dyDescent="0.2">
      <c r="A4746" s="228">
        <v>845108</v>
      </c>
      <c r="B4746" s="228" t="s">
        <v>4465</v>
      </c>
      <c r="C4746" s="228" t="s">
        <v>4204</v>
      </c>
      <c r="D4746" s="228" t="s">
        <v>4462</v>
      </c>
      <c r="E4746" s="228" t="s">
        <v>3961</v>
      </c>
      <c r="F4746" s="228" t="s">
        <v>3087</v>
      </c>
      <c r="G4746" s="228" t="s">
        <v>128</v>
      </c>
      <c r="H4746" s="228">
        <v>0</v>
      </c>
      <c r="I4746" s="228">
        <v>0</v>
      </c>
      <c r="J4746" s="228">
        <v>0</v>
      </c>
      <c r="K4746" s="228">
        <v>0</v>
      </c>
      <c r="L4746" s="231">
        <v>0</v>
      </c>
      <c r="N4746" s="119" t="str">
        <f t="shared" si="225"/>
        <v>845108-SAME-48/53</v>
      </c>
      <c r="O4746" s="122" t="str">
        <f>IF(B4746="NET","",IF(B4746="","",IFERROR(VLOOKUP(N4746,EAN!$A:$B,2,FALSE),"MANGLER - MÅ OPPDATERE EAN-FANEN")))</f>
        <v>MANGLER - MÅ OPPDATERE EAN-FANEN</v>
      </c>
      <c r="P4746" s="119">
        <f t="shared" si="226"/>
        <v>0</v>
      </c>
      <c r="Q4746" s="119">
        <f t="shared" si="227"/>
        <v>0</v>
      </c>
    </row>
    <row r="4747" spans="1:17" x14ac:dyDescent="0.2">
      <c r="A4747" s="228">
        <v>845108</v>
      </c>
      <c r="B4747" s="228" t="s">
        <v>4465</v>
      </c>
      <c r="C4747" s="228" t="s">
        <v>4204</v>
      </c>
      <c r="D4747" s="228" t="s">
        <v>2389</v>
      </c>
      <c r="E4747" s="228" t="s">
        <v>4463</v>
      </c>
      <c r="F4747" s="228" t="s">
        <v>3087</v>
      </c>
      <c r="G4747" s="228" t="s">
        <v>128</v>
      </c>
      <c r="H4747" s="228">
        <v>210</v>
      </c>
      <c r="I4747" s="228">
        <v>210</v>
      </c>
      <c r="J4747" s="228">
        <v>210</v>
      </c>
      <c r="K4747" s="228">
        <v>210</v>
      </c>
      <c r="L4747" s="231">
        <v>210</v>
      </c>
      <c r="N4747" s="119" t="str">
        <f t="shared" si="225"/>
        <v>845108-SBLM-48/53</v>
      </c>
      <c r="O4747" s="122">
        <f>IF(B4747="NET","",IF(B4747="","",IFERROR(VLOOKUP(N4747,EAN!$A:$B,2,FALSE),"MANGLER - MÅ OPPDATERE EAN-FANEN")))</f>
        <v>7048652767820</v>
      </c>
      <c r="P4747" s="119">
        <f t="shared" si="226"/>
        <v>210</v>
      </c>
      <c r="Q4747" s="119">
        <f t="shared" si="227"/>
        <v>210</v>
      </c>
    </row>
    <row r="4748" spans="1:17" x14ac:dyDescent="0.2">
      <c r="A4748" s="228">
        <v>845108</v>
      </c>
      <c r="B4748" s="228" t="s">
        <v>4465</v>
      </c>
      <c r="C4748" s="228" t="s">
        <v>4204</v>
      </c>
      <c r="D4748" s="228" t="s">
        <v>1009</v>
      </c>
      <c r="E4748" s="228" t="s">
        <v>4359</v>
      </c>
      <c r="F4748" s="228" t="s">
        <v>3087</v>
      </c>
      <c r="G4748" s="228" t="s">
        <v>504</v>
      </c>
      <c r="H4748" s="228">
        <v>633</v>
      </c>
      <c r="I4748" s="228">
        <v>633</v>
      </c>
      <c r="J4748" s="228">
        <v>633</v>
      </c>
      <c r="K4748" s="228">
        <v>633</v>
      </c>
      <c r="L4748" s="231">
        <v>633</v>
      </c>
      <c r="N4748" s="119" t="str">
        <f t="shared" si="225"/>
        <v>845108-SGRM-48/53</v>
      </c>
      <c r="O4748" s="122">
        <f>IF(B4748="NET","",IF(B4748="","",IFERROR(VLOOKUP(N4748,EAN!$A:$B,2,FALSE),"MANGLER - MÅ OPPDATERE EAN-FANEN")))</f>
        <v>7048652661708</v>
      </c>
      <c r="P4748" s="119">
        <f t="shared" si="226"/>
        <v>633</v>
      </c>
      <c r="Q4748" s="119">
        <f t="shared" si="227"/>
        <v>633</v>
      </c>
    </row>
    <row r="4749" spans="1:17" x14ac:dyDescent="0.2">
      <c r="A4749" s="228">
        <v>845108</v>
      </c>
      <c r="B4749" s="228" t="s">
        <v>4465</v>
      </c>
      <c r="C4749" s="228" t="s">
        <v>4204</v>
      </c>
      <c r="D4749" s="228" t="s">
        <v>4464</v>
      </c>
      <c r="E4749" s="228" t="s">
        <v>3964</v>
      </c>
      <c r="F4749" s="228" t="s">
        <v>3087</v>
      </c>
      <c r="G4749" s="228" t="s">
        <v>128</v>
      </c>
      <c r="H4749" s="228">
        <v>0</v>
      </c>
      <c r="I4749" s="228">
        <v>0</v>
      </c>
      <c r="J4749" s="228">
        <v>0</v>
      </c>
      <c r="K4749" s="228">
        <v>0</v>
      </c>
      <c r="L4749" s="231">
        <v>0</v>
      </c>
      <c r="N4749" s="119" t="str">
        <f t="shared" si="225"/>
        <v>845108-WOLD-48/53</v>
      </c>
      <c r="O4749" s="122" t="str">
        <f>IF(B4749="NET","",IF(B4749="","",IFERROR(VLOOKUP(N4749,EAN!$A:$B,2,FALSE),"MANGLER - MÅ OPPDATERE EAN-FANEN")))</f>
        <v>MANGLER - MÅ OPPDATERE EAN-FANEN</v>
      </c>
      <c r="P4749" s="119">
        <f t="shared" si="226"/>
        <v>0</v>
      </c>
      <c r="Q4749" s="119">
        <f t="shared" si="227"/>
        <v>0</v>
      </c>
    </row>
    <row r="4750" spans="1:17" x14ac:dyDescent="0.2">
      <c r="A4750" s="229">
        <v>845109</v>
      </c>
      <c r="B4750" s="228" t="s">
        <v>248</v>
      </c>
      <c r="C4750" s="228"/>
      <c r="D4750" s="228"/>
      <c r="E4750" s="228"/>
      <c r="F4750" s="228"/>
      <c r="G4750" s="228"/>
      <c r="H4750" s="229">
        <v>202226</v>
      </c>
      <c r="I4750" s="229">
        <v>202227</v>
      </c>
      <c r="J4750" s="229">
        <v>202228</v>
      </c>
      <c r="K4750" s="229">
        <v>202229</v>
      </c>
      <c r="L4750" s="232">
        <v>202234</v>
      </c>
      <c r="N4750" s="119" t="str">
        <f t="shared" si="225"/>
        <v>845109-</v>
      </c>
      <c r="O4750" s="122" t="str">
        <f>IF(B4750="NET","",IF(B4750="","",IFERROR(VLOOKUP(N4750,EAN!$A:$B,2,FALSE),"MANGLER - MÅ OPPDATERE EAN-FANEN")))</f>
        <v/>
      </c>
      <c r="P4750" s="119">
        <f t="shared" si="226"/>
        <v>202226</v>
      </c>
      <c r="Q4750" s="119">
        <f t="shared" si="227"/>
        <v>202234</v>
      </c>
    </row>
    <row r="4751" spans="1:17" x14ac:dyDescent="0.2">
      <c r="A4751" s="228">
        <v>845109</v>
      </c>
      <c r="B4751" s="228" t="s">
        <v>2222</v>
      </c>
      <c r="C4751" s="228" t="s">
        <v>4204</v>
      </c>
      <c r="D4751" s="228" t="s">
        <v>2371</v>
      </c>
      <c r="E4751" s="228" t="s">
        <v>3063</v>
      </c>
      <c r="F4751" s="228" t="s">
        <v>86</v>
      </c>
      <c r="G4751" s="228" t="s">
        <v>504</v>
      </c>
      <c r="H4751" s="228">
        <v>0</v>
      </c>
      <c r="I4751" s="228">
        <v>0</v>
      </c>
      <c r="J4751" s="228">
        <v>0</v>
      </c>
      <c r="K4751" s="228">
        <v>0</v>
      </c>
      <c r="L4751" s="231">
        <v>0</v>
      </c>
      <c r="N4751" s="119" t="str">
        <f t="shared" si="225"/>
        <v>845109-DPUMC-ML</v>
      </c>
      <c r="O4751" s="122">
        <f>IF(B4751="NET","",IF(B4751="","",IFERROR(VLOOKUP(N4751,EAN!$A:$B,2,FALSE),"MANGLER - MÅ OPPDATERE EAN-FANEN")))</f>
        <v>7048652774927</v>
      </c>
      <c r="P4751" s="119">
        <f t="shared" si="226"/>
        <v>0</v>
      </c>
      <c r="Q4751" s="119">
        <f t="shared" si="227"/>
        <v>0</v>
      </c>
    </row>
    <row r="4752" spans="1:17" x14ac:dyDescent="0.2">
      <c r="A4752" s="228">
        <v>845109</v>
      </c>
      <c r="B4752" s="228" t="s">
        <v>2222</v>
      </c>
      <c r="C4752" s="228" t="s">
        <v>4204</v>
      </c>
      <c r="D4752" s="228" t="s">
        <v>2372</v>
      </c>
      <c r="E4752" s="228" t="s">
        <v>3063</v>
      </c>
      <c r="F4752" s="228" t="s">
        <v>87</v>
      </c>
      <c r="G4752" s="228" t="s">
        <v>504</v>
      </c>
      <c r="H4752" s="228">
        <v>0</v>
      </c>
      <c r="I4752" s="228">
        <v>0</v>
      </c>
      <c r="J4752" s="228">
        <v>0</v>
      </c>
      <c r="K4752" s="228">
        <v>0</v>
      </c>
      <c r="L4752" s="231">
        <v>7</v>
      </c>
      <c r="N4752" s="119" t="str">
        <f t="shared" si="225"/>
        <v>845109-DPUMC-LXL</v>
      </c>
      <c r="O4752" s="122">
        <f>IF(B4752="NET","",IF(B4752="","",IFERROR(VLOOKUP(N4752,EAN!$A:$B,2,FALSE),"MANGLER - MÅ OPPDATERE EAN-FANEN")))</f>
        <v>7048652774910</v>
      </c>
      <c r="P4752" s="119">
        <f t="shared" si="226"/>
        <v>0</v>
      </c>
      <c r="Q4752" s="119">
        <f t="shared" si="227"/>
        <v>7</v>
      </c>
    </row>
    <row r="4753" spans="1:17" x14ac:dyDescent="0.2">
      <c r="A4753" s="228">
        <v>845109</v>
      </c>
      <c r="B4753" s="228" t="s">
        <v>2222</v>
      </c>
      <c r="C4753" s="228" t="s">
        <v>4204</v>
      </c>
      <c r="D4753" s="228" t="s">
        <v>250</v>
      </c>
      <c r="E4753" s="228" t="s">
        <v>240</v>
      </c>
      <c r="F4753" s="228" t="s">
        <v>86</v>
      </c>
      <c r="G4753" s="228" t="s">
        <v>128</v>
      </c>
      <c r="H4753" s="228">
        <v>0</v>
      </c>
      <c r="I4753" s="228">
        <v>0</v>
      </c>
      <c r="J4753" s="228">
        <v>0</v>
      </c>
      <c r="K4753" s="228">
        <v>0</v>
      </c>
      <c r="L4753" s="231">
        <v>25</v>
      </c>
      <c r="N4753" s="119" t="str">
        <f t="shared" si="225"/>
        <v>845109-DTBLK-ML</v>
      </c>
      <c r="O4753" s="122">
        <f>IF(B4753="NET","",IF(B4753="","",IFERROR(VLOOKUP(N4753,EAN!$A:$B,2,FALSE),"MANGLER - MÅ OPPDATERE EAN-FANEN")))</f>
        <v>7048652543165</v>
      </c>
      <c r="P4753" s="119">
        <f t="shared" si="226"/>
        <v>0</v>
      </c>
      <c r="Q4753" s="119">
        <f t="shared" si="227"/>
        <v>25</v>
      </c>
    </row>
    <row r="4754" spans="1:17" x14ac:dyDescent="0.2">
      <c r="A4754" s="228">
        <v>845109</v>
      </c>
      <c r="B4754" s="228" t="s">
        <v>2222</v>
      </c>
      <c r="C4754" s="228" t="s">
        <v>4204</v>
      </c>
      <c r="D4754" s="228" t="s">
        <v>251</v>
      </c>
      <c r="E4754" s="228" t="s">
        <v>240</v>
      </c>
      <c r="F4754" s="228" t="s">
        <v>87</v>
      </c>
      <c r="G4754" s="228" t="s">
        <v>128</v>
      </c>
      <c r="H4754" s="228">
        <v>0</v>
      </c>
      <c r="I4754" s="228">
        <v>0</v>
      </c>
      <c r="J4754" s="228">
        <v>0</v>
      </c>
      <c r="K4754" s="228">
        <v>0</v>
      </c>
      <c r="L4754" s="231">
        <v>18</v>
      </c>
      <c r="N4754" s="119" t="str">
        <f t="shared" si="225"/>
        <v>845109-DTBLK-LXL</v>
      </c>
      <c r="O4754" s="122">
        <f>IF(B4754="NET","",IF(B4754="","",IFERROR(VLOOKUP(N4754,EAN!$A:$B,2,FALSE),"MANGLER - MÅ OPPDATERE EAN-FANEN")))</f>
        <v>7048652543158</v>
      </c>
      <c r="P4754" s="119">
        <f t="shared" si="226"/>
        <v>0</v>
      </c>
      <c r="Q4754" s="119">
        <f t="shared" si="227"/>
        <v>18</v>
      </c>
    </row>
    <row r="4755" spans="1:17" x14ac:dyDescent="0.2">
      <c r="A4755" s="228">
        <v>845109</v>
      </c>
      <c r="B4755" s="228" t="s">
        <v>2222</v>
      </c>
      <c r="C4755" s="228" t="s">
        <v>4204</v>
      </c>
      <c r="D4755" s="228" t="s">
        <v>257</v>
      </c>
      <c r="E4755" s="228" t="s">
        <v>241</v>
      </c>
      <c r="F4755" s="228" t="s">
        <v>86</v>
      </c>
      <c r="G4755" s="228" t="s">
        <v>128</v>
      </c>
      <c r="H4755" s="228">
        <v>0</v>
      </c>
      <c r="I4755" s="228">
        <v>0</v>
      </c>
      <c r="J4755" s="228">
        <v>0</v>
      </c>
      <c r="K4755" s="228">
        <v>0</v>
      </c>
      <c r="L4755" s="231">
        <v>18</v>
      </c>
      <c r="N4755" s="119" t="str">
        <f t="shared" si="225"/>
        <v>845109-GSWHT-ML</v>
      </c>
      <c r="O4755" s="122">
        <f>IF(B4755="NET","",IF(B4755="","",IFERROR(VLOOKUP(N4755,EAN!$A:$B,2,FALSE),"MANGLER - MÅ OPPDATERE EAN-FANEN")))</f>
        <v>7048652543202</v>
      </c>
      <c r="P4755" s="119">
        <f t="shared" si="226"/>
        <v>0</v>
      </c>
      <c r="Q4755" s="119">
        <f t="shared" si="227"/>
        <v>18</v>
      </c>
    </row>
    <row r="4756" spans="1:17" x14ac:dyDescent="0.2">
      <c r="A4756" s="228">
        <v>845109</v>
      </c>
      <c r="B4756" s="228" t="s">
        <v>2222</v>
      </c>
      <c r="C4756" s="228" t="s">
        <v>4204</v>
      </c>
      <c r="D4756" s="228" t="s">
        <v>258</v>
      </c>
      <c r="E4756" s="228" t="s">
        <v>241</v>
      </c>
      <c r="F4756" s="228" t="s">
        <v>87</v>
      </c>
      <c r="G4756" s="228" t="s">
        <v>128</v>
      </c>
      <c r="H4756" s="228">
        <v>0</v>
      </c>
      <c r="I4756" s="228">
        <v>0</v>
      </c>
      <c r="J4756" s="228">
        <v>0</v>
      </c>
      <c r="K4756" s="228">
        <v>0</v>
      </c>
      <c r="L4756" s="231">
        <v>15</v>
      </c>
      <c r="N4756" s="119" t="str">
        <f t="shared" si="225"/>
        <v>845109-GSWHT-LXL</v>
      </c>
      <c r="O4756" s="122">
        <f>IF(B4756="NET","",IF(B4756="","",IFERROR(VLOOKUP(N4756,EAN!$A:$B,2,FALSE),"MANGLER - MÅ OPPDATERE EAN-FANEN")))</f>
        <v>7048652543196</v>
      </c>
      <c r="P4756" s="119">
        <f t="shared" si="226"/>
        <v>0</v>
      </c>
      <c r="Q4756" s="119">
        <f t="shared" si="227"/>
        <v>15</v>
      </c>
    </row>
    <row r="4757" spans="1:17" x14ac:dyDescent="0.2">
      <c r="A4757" s="228">
        <v>845109</v>
      </c>
      <c r="B4757" s="228" t="s">
        <v>2222</v>
      </c>
      <c r="C4757" s="228" t="s">
        <v>4204</v>
      </c>
      <c r="D4757" s="228" t="s">
        <v>1010</v>
      </c>
      <c r="E4757" s="228" t="s">
        <v>2223</v>
      </c>
      <c r="F4757" s="228" t="s">
        <v>86</v>
      </c>
      <c r="G4757" s="228" t="s">
        <v>504</v>
      </c>
      <c r="H4757" s="228">
        <v>0</v>
      </c>
      <c r="I4757" s="228">
        <v>0</v>
      </c>
      <c r="J4757" s="228">
        <v>0</v>
      </c>
      <c r="K4757" s="228">
        <v>0</v>
      </c>
      <c r="L4757" s="231">
        <v>0</v>
      </c>
      <c r="N4757" s="119" t="str">
        <f t="shared" si="225"/>
        <v>845109-MAQMM-ML</v>
      </c>
      <c r="O4757" s="122">
        <f>IF(B4757="NET","",IF(B4757="","",IFERROR(VLOOKUP(N4757,EAN!$A:$B,2,FALSE),"MANGLER - MÅ OPPDATERE EAN-FANEN")))</f>
        <v>7048652661357</v>
      </c>
      <c r="P4757" s="119">
        <f t="shared" si="226"/>
        <v>0</v>
      </c>
      <c r="Q4757" s="119">
        <f t="shared" si="227"/>
        <v>0</v>
      </c>
    </row>
    <row r="4758" spans="1:17" x14ac:dyDescent="0.2">
      <c r="A4758" s="228">
        <v>845109</v>
      </c>
      <c r="B4758" s="228" t="s">
        <v>2222</v>
      </c>
      <c r="C4758" s="228" t="s">
        <v>4204</v>
      </c>
      <c r="D4758" s="228" t="s">
        <v>1011</v>
      </c>
      <c r="E4758" s="228" t="s">
        <v>2223</v>
      </c>
      <c r="F4758" s="228" t="s">
        <v>87</v>
      </c>
      <c r="G4758" s="228" t="s">
        <v>504</v>
      </c>
      <c r="H4758" s="228">
        <v>0</v>
      </c>
      <c r="I4758" s="228">
        <v>0</v>
      </c>
      <c r="J4758" s="228">
        <v>0</v>
      </c>
      <c r="K4758" s="228">
        <v>0</v>
      </c>
      <c r="L4758" s="231">
        <v>0</v>
      </c>
      <c r="N4758" s="119" t="str">
        <f t="shared" si="225"/>
        <v>845109-MAQMM-LXL</v>
      </c>
      <c r="O4758" s="122">
        <f>IF(B4758="NET","",IF(B4758="","",IFERROR(VLOOKUP(N4758,EAN!$A:$B,2,FALSE),"MANGLER - MÅ OPPDATERE EAN-FANEN")))</f>
        <v>7048652661340</v>
      </c>
      <c r="P4758" s="119">
        <f t="shared" si="226"/>
        <v>0</v>
      </c>
      <c r="Q4758" s="119">
        <f t="shared" si="227"/>
        <v>0</v>
      </c>
    </row>
    <row r="4759" spans="1:17" x14ac:dyDescent="0.2">
      <c r="A4759" s="228">
        <v>845109</v>
      </c>
      <c r="B4759" s="228" t="s">
        <v>2222</v>
      </c>
      <c r="C4759" s="228" t="s">
        <v>4204</v>
      </c>
      <c r="D4759" s="228" t="s">
        <v>2374</v>
      </c>
      <c r="E4759" s="228" t="s">
        <v>4350</v>
      </c>
      <c r="F4759" s="228" t="s">
        <v>86</v>
      </c>
      <c r="G4759" s="228" t="s">
        <v>504</v>
      </c>
      <c r="H4759" s="228">
        <v>0</v>
      </c>
      <c r="I4759" s="228">
        <v>0</v>
      </c>
      <c r="J4759" s="228">
        <v>0</v>
      </c>
      <c r="K4759" s="228">
        <v>0</v>
      </c>
      <c r="L4759" s="231">
        <v>0</v>
      </c>
      <c r="N4759" s="119" t="str">
        <f t="shared" si="225"/>
        <v>845109-MBUOE-ML</v>
      </c>
      <c r="O4759" s="122">
        <f>IF(B4759="NET","",IF(B4759="","",IFERROR(VLOOKUP(N4759,EAN!$A:$B,2,FALSE),"MANGLER - MÅ OPPDATERE EAN-FANEN")))</f>
        <v>7048652767868</v>
      </c>
      <c r="P4759" s="119">
        <f t="shared" si="226"/>
        <v>0</v>
      </c>
      <c r="Q4759" s="119">
        <f t="shared" si="227"/>
        <v>0</v>
      </c>
    </row>
    <row r="4760" spans="1:17" x14ac:dyDescent="0.2">
      <c r="A4760" s="228">
        <v>845109</v>
      </c>
      <c r="B4760" s="228" t="s">
        <v>2222</v>
      </c>
      <c r="C4760" s="228" t="s">
        <v>4204</v>
      </c>
      <c r="D4760" s="228" t="s">
        <v>2375</v>
      </c>
      <c r="E4760" s="228" t="s">
        <v>4350</v>
      </c>
      <c r="F4760" s="228" t="s">
        <v>87</v>
      </c>
      <c r="G4760" s="228" t="s">
        <v>504</v>
      </c>
      <c r="H4760" s="228">
        <v>0</v>
      </c>
      <c r="I4760" s="228">
        <v>0</v>
      </c>
      <c r="J4760" s="228">
        <v>0</v>
      </c>
      <c r="K4760" s="228">
        <v>0</v>
      </c>
      <c r="L4760" s="231">
        <v>0</v>
      </c>
      <c r="N4760" s="119" t="str">
        <f t="shared" si="225"/>
        <v>845109-MBUOE-LXL</v>
      </c>
      <c r="O4760" s="122">
        <f>IF(B4760="NET","",IF(B4760="","",IFERROR(VLOOKUP(N4760,EAN!$A:$B,2,FALSE),"MANGLER - MÅ OPPDATERE EAN-FANEN")))</f>
        <v>7048652767851</v>
      </c>
      <c r="P4760" s="119">
        <f t="shared" si="226"/>
        <v>0</v>
      </c>
      <c r="Q4760" s="119">
        <f t="shared" si="227"/>
        <v>0</v>
      </c>
    </row>
    <row r="4761" spans="1:17" x14ac:dyDescent="0.2">
      <c r="A4761" s="228">
        <v>845109</v>
      </c>
      <c r="B4761" s="228" t="s">
        <v>2222</v>
      </c>
      <c r="C4761" s="228" t="s">
        <v>4204</v>
      </c>
      <c r="D4761" s="228" t="s">
        <v>1012</v>
      </c>
      <c r="E4761" s="228" t="s">
        <v>2224</v>
      </c>
      <c r="F4761" s="228" t="s">
        <v>86</v>
      </c>
      <c r="G4761" s="228" t="s">
        <v>504</v>
      </c>
      <c r="H4761" s="228">
        <v>0</v>
      </c>
      <c r="I4761" s="228">
        <v>0</v>
      </c>
      <c r="J4761" s="228">
        <v>0</v>
      </c>
      <c r="K4761" s="228">
        <v>0</v>
      </c>
      <c r="L4761" s="231">
        <v>0</v>
      </c>
      <c r="N4761" s="119" t="str">
        <f t="shared" si="225"/>
        <v>845109-MCHORM-ML</v>
      </c>
      <c r="O4761" s="122">
        <f>IF(B4761="NET","",IF(B4761="","",IFERROR(VLOOKUP(N4761,EAN!$A:$B,2,FALSE),"MANGLER - MÅ OPPDATERE EAN-FANEN")))</f>
        <v>7048652661371</v>
      </c>
      <c r="P4761" s="119">
        <f t="shared" si="226"/>
        <v>0</v>
      </c>
      <c r="Q4761" s="119">
        <f t="shared" si="227"/>
        <v>0</v>
      </c>
    </row>
    <row r="4762" spans="1:17" x14ac:dyDescent="0.2">
      <c r="A4762" s="228">
        <v>845109</v>
      </c>
      <c r="B4762" s="228" t="s">
        <v>2222</v>
      </c>
      <c r="C4762" s="228" t="s">
        <v>4204</v>
      </c>
      <c r="D4762" s="228" t="s">
        <v>1013</v>
      </c>
      <c r="E4762" s="228" t="s">
        <v>2224</v>
      </c>
      <c r="F4762" s="228" t="s">
        <v>87</v>
      </c>
      <c r="G4762" s="228" t="s">
        <v>504</v>
      </c>
      <c r="H4762" s="228">
        <v>0</v>
      </c>
      <c r="I4762" s="228">
        <v>0</v>
      </c>
      <c r="J4762" s="228">
        <v>0</v>
      </c>
      <c r="K4762" s="228">
        <v>0</v>
      </c>
      <c r="L4762" s="231">
        <v>0</v>
      </c>
      <c r="N4762" s="119" t="str">
        <f t="shared" si="225"/>
        <v>845109-MCHORM-LXL</v>
      </c>
      <c r="O4762" s="122">
        <f>IF(B4762="NET","",IF(B4762="","",IFERROR(VLOOKUP(N4762,EAN!$A:$B,2,FALSE),"MANGLER - MÅ OPPDATERE EAN-FANEN")))</f>
        <v>7048652661364</v>
      </c>
      <c r="P4762" s="119">
        <f t="shared" si="226"/>
        <v>0</v>
      </c>
      <c r="Q4762" s="119">
        <f t="shared" si="227"/>
        <v>0</v>
      </c>
    </row>
    <row r="4763" spans="1:17" x14ac:dyDescent="0.2">
      <c r="A4763" s="228">
        <v>845109</v>
      </c>
      <c r="B4763" s="228" t="s">
        <v>2222</v>
      </c>
      <c r="C4763" s="228" t="s">
        <v>4204</v>
      </c>
      <c r="D4763" s="228" t="s">
        <v>2390</v>
      </c>
      <c r="E4763" s="228" t="s">
        <v>4351</v>
      </c>
      <c r="F4763" s="228" t="s">
        <v>86</v>
      </c>
      <c r="G4763" s="228" t="s">
        <v>504</v>
      </c>
      <c r="H4763" s="228">
        <v>0</v>
      </c>
      <c r="I4763" s="228">
        <v>0</v>
      </c>
      <c r="J4763" s="228">
        <v>0</v>
      </c>
      <c r="K4763" s="228">
        <v>0</v>
      </c>
      <c r="L4763" s="231">
        <v>0</v>
      </c>
      <c r="N4763" s="119" t="str">
        <f t="shared" si="225"/>
        <v>845109-MFLU-ML</v>
      </c>
      <c r="O4763" s="122">
        <f>IF(B4763="NET","",IF(B4763="","",IFERROR(VLOOKUP(N4763,EAN!$A:$B,2,FALSE),"MANGLER - MÅ OPPDATERE EAN-FANEN")))</f>
        <v>7048652767882</v>
      </c>
      <c r="P4763" s="119">
        <f t="shared" si="226"/>
        <v>0</v>
      </c>
      <c r="Q4763" s="119">
        <f t="shared" si="227"/>
        <v>0</v>
      </c>
    </row>
    <row r="4764" spans="1:17" x14ac:dyDescent="0.2">
      <c r="A4764" s="228">
        <v>845109</v>
      </c>
      <c r="B4764" s="228" t="s">
        <v>2222</v>
      </c>
      <c r="C4764" s="228" t="s">
        <v>4204</v>
      </c>
      <c r="D4764" s="228" t="s">
        <v>2391</v>
      </c>
      <c r="E4764" s="228" t="s">
        <v>4351</v>
      </c>
      <c r="F4764" s="228" t="s">
        <v>87</v>
      </c>
      <c r="G4764" s="228" t="s">
        <v>504</v>
      </c>
      <c r="H4764" s="228">
        <v>0</v>
      </c>
      <c r="I4764" s="228">
        <v>0</v>
      </c>
      <c r="J4764" s="228">
        <v>0</v>
      </c>
      <c r="K4764" s="228">
        <v>0</v>
      </c>
      <c r="L4764" s="231">
        <v>0</v>
      </c>
      <c r="N4764" s="119" t="str">
        <f t="shared" si="225"/>
        <v>845109-MFLU-LXL</v>
      </c>
      <c r="O4764" s="122">
        <f>IF(B4764="NET","",IF(B4764="","",IFERROR(VLOOKUP(N4764,EAN!$A:$B,2,FALSE),"MANGLER - MÅ OPPDATERE EAN-FANEN")))</f>
        <v>7048652767875</v>
      </c>
      <c r="P4764" s="119">
        <f t="shared" si="226"/>
        <v>0</v>
      </c>
      <c r="Q4764" s="119">
        <f t="shared" si="227"/>
        <v>0</v>
      </c>
    </row>
    <row r="4765" spans="1:17" x14ac:dyDescent="0.2">
      <c r="A4765" s="228">
        <v>845109</v>
      </c>
      <c r="B4765" s="228" t="s">
        <v>2222</v>
      </c>
      <c r="C4765" s="228" t="s">
        <v>4204</v>
      </c>
      <c r="D4765" s="228" t="s">
        <v>1014</v>
      </c>
      <c r="E4765" s="228" t="s">
        <v>2225</v>
      </c>
      <c r="F4765" s="228" t="s">
        <v>86</v>
      </c>
      <c r="G4765" s="228" t="s">
        <v>504</v>
      </c>
      <c r="H4765" s="228">
        <v>0</v>
      </c>
      <c r="I4765" s="228">
        <v>0</v>
      </c>
      <c r="J4765" s="228">
        <v>0</v>
      </c>
      <c r="K4765" s="228">
        <v>0</v>
      </c>
      <c r="L4765" s="231">
        <v>0</v>
      </c>
      <c r="N4765" s="119" t="str">
        <f t="shared" si="225"/>
        <v>845109-MFRMC-ML</v>
      </c>
      <c r="O4765" s="122">
        <f>IF(B4765="NET","",IF(B4765="","",IFERROR(VLOOKUP(N4765,EAN!$A:$B,2,FALSE),"MANGLER - MÅ OPPDATERE EAN-FANEN")))</f>
        <v>7048652553768</v>
      </c>
      <c r="P4765" s="119">
        <f t="shared" si="226"/>
        <v>0</v>
      </c>
      <c r="Q4765" s="119">
        <f t="shared" si="227"/>
        <v>0</v>
      </c>
    </row>
    <row r="4766" spans="1:17" x14ac:dyDescent="0.2">
      <c r="A4766" s="228">
        <v>845109</v>
      </c>
      <c r="B4766" s="228" t="s">
        <v>2222</v>
      </c>
      <c r="C4766" s="228" t="s">
        <v>4204</v>
      </c>
      <c r="D4766" s="228" t="s">
        <v>1015</v>
      </c>
      <c r="E4766" s="228" t="s">
        <v>2225</v>
      </c>
      <c r="F4766" s="228" t="s">
        <v>87</v>
      </c>
      <c r="G4766" s="228" t="s">
        <v>504</v>
      </c>
      <c r="H4766" s="228">
        <v>0</v>
      </c>
      <c r="I4766" s="228">
        <v>0</v>
      </c>
      <c r="J4766" s="228">
        <v>0</v>
      </c>
      <c r="K4766" s="228">
        <v>0</v>
      </c>
      <c r="L4766" s="231">
        <v>0</v>
      </c>
      <c r="N4766" s="119" t="str">
        <f t="shared" si="225"/>
        <v>845109-MFRMC-LXL</v>
      </c>
      <c r="O4766" s="122">
        <f>IF(B4766="NET","",IF(B4766="","",IFERROR(VLOOKUP(N4766,EAN!$A:$B,2,FALSE),"MANGLER - MÅ OPPDATERE EAN-FANEN")))</f>
        <v>7048652553751</v>
      </c>
      <c r="P4766" s="119">
        <f t="shared" si="226"/>
        <v>0</v>
      </c>
      <c r="Q4766" s="119">
        <f t="shared" si="227"/>
        <v>0</v>
      </c>
    </row>
    <row r="4767" spans="1:17" x14ac:dyDescent="0.2">
      <c r="A4767" s="228">
        <v>845109</v>
      </c>
      <c r="B4767" s="228" t="s">
        <v>2222</v>
      </c>
      <c r="C4767" s="228" t="s">
        <v>4204</v>
      </c>
      <c r="D4767" s="228" t="s">
        <v>1016</v>
      </c>
      <c r="E4767" s="228" t="s">
        <v>2226</v>
      </c>
      <c r="F4767" s="228" t="s">
        <v>86</v>
      </c>
      <c r="G4767" s="228" t="s">
        <v>504</v>
      </c>
      <c r="H4767" s="228">
        <v>0</v>
      </c>
      <c r="I4767" s="228">
        <v>0</v>
      </c>
      <c r="J4767" s="228">
        <v>0</v>
      </c>
      <c r="K4767" s="228">
        <v>0</v>
      </c>
      <c r="L4767" s="231">
        <v>0</v>
      </c>
      <c r="N4767" s="119" t="str">
        <f t="shared" si="225"/>
        <v>845109-MRBMC-ML</v>
      </c>
      <c r="O4767" s="122">
        <f>IF(B4767="NET","",IF(B4767="","",IFERROR(VLOOKUP(N4767,EAN!$A:$B,2,FALSE),"MANGLER - MÅ OPPDATERE EAN-FANEN")))</f>
        <v>7048652553782</v>
      </c>
      <c r="P4767" s="119">
        <f t="shared" si="226"/>
        <v>0</v>
      </c>
      <c r="Q4767" s="119">
        <f t="shared" si="227"/>
        <v>0</v>
      </c>
    </row>
    <row r="4768" spans="1:17" x14ac:dyDescent="0.2">
      <c r="A4768" s="228">
        <v>845109</v>
      </c>
      <c r="B4768" s="228" t="s">
        <v>2222</v>
      </c>
      <c r="C4768" s="228" t="s">
        <v>4204</v>
      </c>
      <c r="D4768" s="228" t="s">
        <v>1017</v>
      </c>
      <c r="E4768" s="228" t="s">
        <v>2226</v>
      </c>
      <c r="F4768" s="228" t="s">
        <v>87</v>
      </c>
      <c r="G4768" s="228" t="s">
        <v>504</v>
      </c>
      <c r="H4768" s="228">
        <v>0</v>
      </c>
      <c r="I4768" s="228">
        <v>0</v>
      </c>
      <c r="J4768" s="228">
        <v>0</v>
      </c>
      <c r="K4768" s="228">
        <v>0</v>
      </c>
      <c r="L4768" s="231">
        <v>0</v>
      </c>
      <c r="N4768" s="119" t="str">
        <f t="shared" si="225"/>
        <v>845109-MRBMC-LXL</v>
      </c>
      <c r="O4768" s="122">
        <f>IF(B4768="NET","",IF(B4768="","",IFERROR(VLOOKUP(N4768,EAN!$A:$B,2,FALSE),"MANGLER - MÅ OPPDATERE EAN-FANEN")))</f>
        <v>7048652553775</v>
      </c>
      <c r="P4768" s="119">
        <f t="shared" si="226"/>
        <v>0</v>
      </c>
      <c r="Q4768" s="119">
        <f t="shared" si="227"/>
        <v>0</v>
      </c>
    </row>
    <row r="4769" spans="1:17" x14ac:dyDescent="0.2">
      <c r="A4769" s="228">
        <v>845109</v>
      </c>
      <c r="B4769" s="228" t="s">
        <v>2222</v>
      </c>
      <c r="C4769" s="228" t="s">
        <v>4204</v>
      </c>
      <c r="D4769" s="228" t="s">
        <v>4146</v>
      </c>
      <c r="E4769" s="228" t="s">
        <v>4145</v>
      </c>
      <c r="F4769" s="228" t="s">
        <v>86</v>
      </c>
      <c r="G4769" s="228" t="s">
        <v>128</v>
      </c>
      <c r="H4769" s="228">
        <v>0</v>
      </c>
      <c r="I4769" s="228">
        <v>0</v>
      </c>
      <c r="J4769" s="228">
        <v>0</v>
      </c>
      <c r="K4769" s="228">
        <v>0</v>
      </c>
      <c r="L4769" s="231">
        <v>0</v>
      </c>
      <c r="N4769" s="119" t="str">
        <f t="shared" si="225"/>
        <v>845109-NEOPI-ML</v>
      </c>
      <c r="O4769" s="122" t="str">
        <f>IF(B4769="NET","",IF(B4769="","",IFERROR(VLOOKUP(N4769,EAN!$A:$B,2,FALSE),"MANGLER - MÅ OPPDATERE EAN-FANEN")))</f>
        <v>MANGLER - MÅ OPPDATERE EAN-FANEN</v>
      </c>
      <c r="P4769" s="119">
        <f t="shared" si="226"/>
        <v>0</v>
      </c>
      <c r="Q4769" s="119">
        <f t="shared" si="227"/>
        <v>0</v>
      </c>
    </row>
    <row r="4770" spans="1:17" x14ac:dyDescent="0.2">
      <c r="A4770" s="228">
        <v>845109</v>
      </c>
      <c r="B4770" s="228" t="s">
        <v>2222</v>
      </c>
      <c r="C4770" s="228" t="s">
        <v>4204</v>
      </c>
      <c r="D4770" s="228" t="s">
        <v>4147</v>
      </c>
      <c r="E4770" s="228" t="s">
        <v>4145</v>
      </c>
      <c r="F4770" s="228" t="s">
        <v>87</v>
      </c>
      <c r="G4770" s="228" t="s">
        <v>128</v>
      </c>
      <c r="H4770" s="228">
        <v>0</v>
      </c>
      <c r="I4770" s="228">
        <v>0</v>
      </c>
      <c r="J4770" s="228">
        <v>0</v>
      </c>
      <c r="K4770" s="228">
        <v>0</v>
      </c>
      <c r="L4770" s="231">
        <v>0</v>
      </c>
      <c r="N4770" s="119" t="str">
        <f t="shared" si="225"/>
        <v>845109-NEOPI-LXL</v>
      </c>
      <c r="O4770" s="122" t="str">
        <f>IF(B4770="NET","",IF(B4770="","",IFERROR(VLOOKUP(N4770,EAN!$A:$B,2,FALSE),"MANGLER - MÅ OPPDATERE EAN-FANEN")))</f>
        <v>MANGLER - MÅ OPPDATERE EAN-FANEN</v>
      </c>
      <c r="P4770" s="119">
        <f t="shared" si="226"/>
        <v>0</v>
      </c>
      <c r="Q4770" s="119">
        <f t="shared" si="227"/>
        <v>0</v>
      </c>
    </row>
    <row r="4771" spans="1:17" x14ac:dyDescent="0.2">
      <c r="A4771" s="228">
        <v>845109</v>
      </c>
      <c r="B4771" s="228" t="s">
        <v>2222</v>
      </c>
      <c r="C4771" s="228" t="s">
        <v>4204</v>
      </c>
      <c r="D4771" s="228" t="s">
        <v>4152</v>
      </c>
      <c r="E4771" s="228" t="s">
        <v>4466</v>
      </c>
      <c r="F4771" s="228" t="s">
        <v>86</v>
      </c>
      <c r="G4771" s="228" t="s">
        <v>128</v>
      </c>
      <c r="H4771" s="228">
        <v>0</v>
      </c>
      <c r="I4771" s="228">
        <v>0</v>
      </c>
      <c r="J4771" s="228">
        <v>0</v>
      </c>
      <c r="K4771" s="228">
        <v>0</v>
      </c>
      <c r="L4771" s="231">
        <v>0</v>
      </c>
      <c r="N4771" s="119" t="str">
        <f t="shared" si="225"/>
        <v>845109-SASGR-ML</v>
      </c>
      <c r="O4771" s="122" t="str">
        <f>IF(B4771="NET","",IF(B4771="","",IFERROR(VLOOKUP(N4771,EAN!$A:$B,2,FALSE),"MANGLER - MÅ OPPDATERE EAN-FANEN")))</f>
        <v>MANGLER - MÅ OPPDATERE EAN-FANEN</v>
      </c>
      <c r="P4771" s="119">
        <f t="shared" si="226"/>
        <v>0</v>
      </c>
      <c r="Q4771" s="119">
        <f t="shared" si="227"/>
        <v>0</v>
      </c>
    </row>
    <row r="4772" spans="1:17" x14ac:dyDescent="0.2">
      <c r="A4772" s="228">
        <v>845109</v>
      </c>
      <c r="B4772" s="228" t="s">
        <v>2222</v>
      </c>
      <c r="C4772" s="228" t="s">
        <v>4204</v>
      </c>
      <c r="D4772" s="228" t="s">
        <v>4153</v>
      </c>
      <c r="E4772" s="228" t="s">
        <v>4466</v>
      </c>
      <c r="F4772" s="228" t="s">
        <v>87</v>
      </c>
      <c r="G4772" s="228" t="s">
        <v>128</v>
      </c>
      <c r="H4772" s="228">
        <v>0</v>
      </c>
      <c r="I4772" s="228">
        <v>0</v>
      </c>
      <c r="J4772" s="228">
        <v>0</v>
      </c>
      <c r="K4772" s="228">
        <v>0</v>
      </c>
      <c r="L4772" s="231">
        <v>0</v>
      </c>
      <c r="N4772" s="119" t="str">
        <f t="shared" si="225"/>
        <v>845109-SASGR-LXL</v>
      </c>
      <c r="O4772" s="122" t="str">
        <f>IF(B4772="NET","",IF(B4772="","",IFERROR(VLOOKUP(N4772,EAN!$A:$B,2,FALSE),"MANGLER - MÅ OPPDATERE EAN-FANEN")))</f>
        <v>MANGLER - MÅ OPPDATERE EAN-FANEN</v>
      </c>
      <c r="P4772" s="119">
        <f t="shared" si="226"/>
        <v>0</v>
      </c>
      <c r="Q4772" s="119">
        <f t="shared" si="227"/>
        <v>0</v>
      </c>
    </row>
    <row r="4773" spans="1:17" x14ac:dyDescent="0.2">
      <c r="A4773" s="228">
        <v>845109</v>
      </c>
      <c r="B4773" s="228" t="s">
        <v>2222</v>
      </c>
      <c r="C4773" s="228" t="s">
        <v>4204</v>
      </c>
      <c r="D4773" s="228" t="s">
        <v>3987</v>
      </c>
      <c r="E4773" s="228" t="s">
        <v>3964</v>
      </c>
      <c r="F4773" s="228" t="s">
        <v>86</v>
      </c>
      <c r="G4773" s="228" t="s">
        <v>128</v>
      </c>
      <c r="H4773" s="228">
        <v>0</v>
      </c>
      <c r="I4773" s="228">
        <v>0</v>
      </c>
      <c r="J4773" s="228">
        <v>0</v>
      </c>
      <c r="K4773" s="228">
        <v>0</v>
      </c>
      <c r="L4773" s="231">
        <v>0</v>
      </c>
      <c r="N4773" s="119" t="str">
        <f t="shared" si="225"/>
        <v>845109-WOLND-ML</v>
      </c>
      <c r="O4773" s="122" t="str">
        <f>IF(B4773="NET","",IF(B4773="","",IFERROR(VLOOKUP(N4773,EAN!$A:$B,2,FALSE),"MANGLER - MÅ OPPDATERE EAN-FANEN")))</f>
        <v>MANGLER - MÅ OPPDATERE EAN-FANEN</v>
      </c>
      <c r="P4773" s="119">
        <f t="shared" si="226"/>
        <v>0</v>
      </c>
      <c r="Q4773" s="119">
        <f t="shared" si="227"/>
        <v>0</v>
      </c>
    </row>
    <row r="4774" spans="1:17" x14ac:dyDescent="0.2">
      <c r="A4774" s="228">
        <v>845109</v>
      </c>
      <c r="B4774" s="228" t="s">
        <v>2222</v>
      </c>
      <c r="C4774" s="228" t="s">
        <v>4204</v>
      </c>
      <c r="D4774" s="228" t="s">
        <v>3988</v>
      </c>
      <c r="E4774" s="228" t="s">
        <v>3964</v>
      </c>
      <c r="F4774" s="228" t="s">
        <v>87</v>
      </c>
      <c r="G4774" s="228" t="s">
        <v>128</v>
      </c>
      <c r="H4774" s="228">
        <v>0</v>
      </c>
      <c r="I4774" s="228">
        <v>0</v>
      </c>
      <c r="J4774" s="228">
        <v>0</v>
      </c>
      <c r="K4774" s="228">
        <v>0</v>
      </c>
      <c r="L4774" s="231">
        <v>0</v>
      </c>
      <c r="N4774" s="119" t="str">
        <f t="shared" si="225"/>
        <v>845109-WOLND-LXL</v>
      </c>
      <c r="O4774" s="122" t="str">
        <f>IF(B4774="NET","",IF(B4774="","",IFERROR(VLOOKUP(N4774,EAN!$A:$B,2,FALSE),"MANGLER - MÅ OPPDATERE EAN-FANEN")))</f>
        <v>MANGLER - MÅ OPPDATERE EAN-FANEN</v>
      </c>
      <c r="P4774" s="119">
        <f t="shared" si="226"/>
        <v>0</v>
      </c>
      <c r="Q4774" s="119">
        <f t="shared" si="227"/>
        <v>0</v>
      </c>
    </row>
    <row r="4775" spans="1:17" x14ac:dyDescent="0.2">
      <c r="A4775" s="229">
        <v>845110</v>
      </c>
      <c r="B4775" s="228" t="s">
        <v>248</v>
      </c>
      <c r="C4775" s="228"/>
      <c r="D4775" s="228"/>
      <c r="E4775" s="228"/>
      <c r="F4775" s="228"/>
      <c r="G4775" s="228"/>
      <c r="H4775" s="229">
        <v>202226</v>
      </c>
      <c r="I4775" s="229">
        <v>202227</v>
      </c>
      <c r="J4775" s="229">
        <v>202228</v>
      </c>
      <c r="K4775" s="229">
        <v>202229</v>
      </c>
      <c r="L4775" s="232">
        <v>202234</v>
      </c>
      <c r="N4775" s="119" t="str">
        <f t="shared" si="225"/>
        <v>845110-</v>
      </c>
      <c r="O4775" s="122" t="str">
        <f>IF(B4775="NET","",IF(B4775="","",IFERROR(VLOOKUP(N4775,EAN!$A:$B,2,FALSE),"MANGLER - MÅ OPPDATERE EAN-FANEN")))</f>
        <v/>
      </c>
      <c r="P4775" s="119">
        <f t="shared" si="226"/>
        <v>202226</v>
      </c>
      <c r="Q4775" s="119">
        <f t="shared" si="227"/>
        <v>202234</v>
      </c>
    </row>
    <row r="4776" spans="1:17" x14ac:dyDescent="0.2">
      <c r="A4776" s="228">
        <v>845110</v>
      </c>
      <c r="B4776" s="228" t="s">
        <v>2227</v>
      </c>
      <c r="C4776" s="228" t="s">
        <v>4204</v>
      </c>
      <c r="D4776" s="228" t="s">
        <v>257</v>
      </c>
      <c r="E4776" s="228" t="s">
        <v>241</v>
      </c>
      <c r="F4776" s="228" t="s">
        <v>86</v>
      </c>
      <c r="G4776" s="228" t="s">
        <v>128</v>
      </c>
      <c r="H4776" s="228">
        <v>10</v>
      </c>
      <c r="I4776" s="228">
        <v>10</v>
      </c>
      <c r="J4776" s="228">
        <v>10</v>
      </c>
      <c r="K4776" s="228">
        <v>10</v>
      </c>
      <c r="L4776" s="231">
        <v>10</v>
      </c>
      <c r="N4776" s="119" t="str">
        <f t="shared" si="225"/>
        <v>845110-GSWHT-ML</v>
      </c>
      <c r="O4776" s="122">
        <f>IF(B4776="NET","",IF(B4776="","",IFERROR(VLOOKUP(N4776,EAN!$A:$B,2,FALSE),"MANGLER - MÅ OPPDATERE EAN-FANEN")))</f>
        <v>7048652543103</v>
      </c>
      <c r="P4776" s="119">
        <f t="shared" si="226"/>
        <v>10</v>
      </c>
      <c r="Q4776" s="119">
        <f t="shared" si="227"/>
        <v>10</v>
      </c>
    </row>
    <row r="4777" spans="1:17" x14ac:dyDescent="0.2">
      <c r="A4777" s="228">
        <v>845110</v>
      </c>
      <c r="B4777" s="228" t="s">
        <v>2227</v>
      </c>
      <c r="C4777" s="228" t="s">
        <v>4204</v>
      </c>
      <c r="D4777" s="228" t="s">
        <v>258</v>
      </c>
      <c r="E4777" s="228" t="s">
        <v>241</v>
      </c>
      <c r="F4777" s="228" t="s">
        <v>87</v>
      </c>
      <c r="G4777" s="228" t="s">
        <v>128</v>
      </c>
      <c r="H4777" s="228">
        <v>15</v>
      </c>
      <c r="I4777" s="228">
        <v>15</v>
      </c>
      <c r="J4777" s="228">
        <v>15</v>
      </c>
      <c r="K4777" s="228">
        <v>15</v>
      </c>
      <c r="L4777" s="231">
        <v>15</v>
      </c>
      <c r="N4777" s="119" t="str">
        <f t="shared" si="225"/>
        <v>845110-GSWHT-LXL</v>
      </c>
      <c r="O4777" s="122">
        <f>IF(B4777="NET","",IF(B4777="","",IFERROR(VLOOKUP(N4777,EAN!$A:$B,2,FALSE),"MANGLER - MÅ OPPDATERE EAN-FANEN")))</f>
        <v>7048652543097</v>
      </c>
      <c r="P4777" s="119">
        <f t="shared" si="226"/>
        <v>15</v>
      </c>
      <c r="Q4777" s="119">
        <f t="shared" si="227"/>
        <v>15</v>
      </c>
    </row>
    <row r="4778" spans="1:17" x14ac:dyDescent="0.2">
      <c r="A4778" s="228">
        <v>845110</v>
      </c>
      <c r="B4778" s="228" t="s">
        <v>2227</v>
      </c>
      <c r="C4778" s="228" t="s">
        <v>4204</v>
      </c>
      <c r="D4778" s="228" t="s">
        <v>1010</v>
      </c>
      <c r="E4778" s="228" t="s">
        <v>2223</v>
      </c>
      <c r="F4778" s="228" t="s">
        <v>86</v>
      </c>
      <c r="G4778" s="228" t="s">
        <v>504</v>
      </c>
      <c r="H4778" s="228">
        <v>17</v>
      </c>
      <c r="I4778" s="228">
        <v>17</v>
      </c>
      <c r="J4778" s="228">
        <v>17</v>
      </c>
      <c r="K4778" s="228">
        <v>17</v>
      </c>
      <c r="L4778" s="231">
        <v>17</v>
      </c>
      <c r="N4778" s="119" t="str">
        <f t="shared" si="225"/>
        <v>845110-MAQMM-ML</v>
      </c>
      <c r="O4778" s="122">
        <f>IF(B4778="NET","",IF(B4778="","",IFERROR(VLOOKUP(N4778,EAN!$A:$B,2,FALSE),"MANGLER - MÅ OPPDATERE EAN-FANEN")))</f>
        <v>7048652661395</v>
      </c>
      <c r="P4778" s="119">
        <f t="shared" si="226"/>
        <v>17</v>
      </c>
      <c r="Q4778" s="119">
        <f t="shared" si="227"/>
        <v>17</v>
      </c>
    </row>
    <row r="4779" spans="1:17" x14ac:dyDescent="0.2">
      <c r="A4779" s="228">
        <v>845110</v>
      </c>
      <c r="B4779" s="228" t="s">
        <v>2227</v>
      </c>
      <c r="C4779" s="228" t="s">
        <v>4204</v>
      </c>
      <c r="D4779" s="228" t="s">
        <v>1011</v>
      </c>
      <c r="E4779" s="228" t="s">
        <v>2223</v>
      </c>
      <c r="F4779" s="228" t="s">
        <v>87</v>
      </c>
      <c r="G4779" s="228" t="s">
        <v>504</v>
      </c>
      <c r="H4779" s="228">
        <v>27</v>
      </c>
      <c r="I4779" s="228">
        <v>27</v>
      </c>
      <c r="J4779" s="228">
        <v>27</v>
      </c>
      <c r="K4779" s="228">
        <v>27</v>
      </c>
      <c r="L4779" s="231">
        <v>27</v>
      </c>
      <c r="N4779" s="119" t="str">
        <f t="shared" si="225"/>
        <v>845110-MAQMM-LXL</v>
      </c>
      <c r="O4779" s="122">
        <f>IF(B4779="NET","",IF(B4779="","",IFERROR(VLOOKUP(N4779,EAN!$A:$B,2,FALSE),"MANGLER - MÅ OPPDATERE EAN-FANEN")))</f>
        <v>7048652661388</v>
      </c>
      <c r="P4779" s="119">
        <f t="shared" si="226"/>
        <v>27</v>
      </c>
      <c r="Q4779" s="119">
        <f t="shared" si="227"/>
        <v>27</v>
      </c>
    </row>
    <row r="4780" spans="1:17" x14ac:dyDescent="0.2">
      <c r="A4780" s="228">
        <v>845110</v>
      </c>
      <c r="B4780" s="228" t="s">
        <v>2227</v>
      </c>
      <c r="C4780" s="228" t="s">
        <v>4204</v>
      </c>
      <c r="D4780" s="228" t="s">
        <v>2374</v>
      </c>
      <c r="E4780" s="228" t="s">
        <v>4350</v>
      </c>
      <c r="F4780" s="228" t="s">
        <v>86</v>
      </c>
      <c r="G4780" s="228" t="s">
        <v>504</v>
      </c>
      <c r="H4780" s="228">
        <v>2</v>
      </c>
      <c r="I4780" s="228">
        <v>2</v>
      </c>
      <c r="J4780" s="228">
        <v>2</v>
      </c>
      <c r="K4780" s="228">
        <v>2</v>
      </c>
      <c r="L4780" s="231">
        <v>2</v>
      </c>
      <c r="N4780" s="119" t="str">
        <f t="shared" si="225"/>
        <v>845110-MBUOE-ML</v>
      </c>
      <c r="O4780" s="122">
        <f>IF(B4780="NET","",IF(B4780="","",IFERROR(VLOOKUP(N4780,EAN!$A:$B,2,FALSE),"MANGLER - MÅ OPPDATERE EAN-FANEN")))</f>
        <v>7048652767905</v>
      </c>
      <c r="P4780" s="119">
        <f t="shared" si="226"/>
        <v>2</v>
      </c>
      <c r="Q4780" s="119">
        <f t="shared" si="227"/>
        <v>2</v>
      </c>
    </row>
    <row r="4781" spans="1:17" x14ac:dyDescent="0.2">
      <c r="A4781" s="228">
        <v>845110</v>
      </c>
      <c r="B4781" s="228" t="s">
        <v>2227</v>
      </c>
      <c r="C4781" s="228" t="s">
        <v>4204</v>
      </c>
      <c r="D4781" s="228" t="s">
        <v>2375</v>
      </c>
      <c r="E4781" s="228" t="s">
        <v>4350</v>
      </c>
      <c r="F4781" s="228" t="s">
        <v>87</v>
      </c>
      <c r="G4781" s="228" t="s">
        <v>504</v>
      </c>
      <c r="H4781" s="228">
        <v>2</v>
      </c>
      <c r="I4781" s="228">
        <v>2</v>
      </c>
      <c r="J4781" s="228">
        <v>2</v>
      </c>
      <c r="K4781" s="228">
        <v>2</v>
      </c>
      <c r="L4781" s="231">
        <v>2</v>
      </c>
      <c r="N4781" s="119" t="str">
        <f t="shared" si="225"/>
        <v>845110-MBUOE-LXL</v>
      </c>
      <c r="O4781" s="122">
        <f>IF(B4781="NET","",IF(B4781="","",IFERROR(VLOOKUP(N4781,EAN!$A:$B,2,FALSE),"MANGLER - MÅ OPPDATERE EAN-FANEN")))</f>
        <v>7048652767899</v>
      </c>
      <c r="P4781" s="119">
        <f t="shared" si="226"/>
        <v>2</v>
      </c>
      <c r="Q4781" s="119">
        <f t="shared" si="227"/>
        <v>2</v>
      </c>
    </row>
    <row r="4782" spans="1:17" x14ac:dyDescent="0.2">
      <c r="A4782" s="228">
        <v>845110</v>
      </c>
      <c r="B4782" s="228" t="s">
        <v>2227</v>
      </c>
      <c r="C4782" s="228" t="s">
        <v>4204</v>
      </c>
      <c r="D4782" s="228" t="s">
        <v>1012</v>
      </c>
      <c r="E4782" s="228" t="s">
        <v>2224</v>
      </c>
      <c r="F4782" s="228" t="s">
        <v>86</v>
      </c>
      <c r="G4782" s="228" t="s">
        <v>504</v>
      </c>
      <c r="H4782" s="228">
        <v>16</v>
      </c>
      <c r="I4782" s="228">
        <v>16</v>
      </c>
      <c r="J4782" s="228">
        <v>16</v>
      </c>
      <c r="K4782" s="228">
        <v>16</v>
      </c>
      <c r="L4782" s="231">
        <v>16</v>
      </c>
      <c r="N4782" s="119" t="str">
        <f t="shared" si="225"/>
        <v>845110-MCHORM-ML</v>
      </c>
      <c r="O4782" s="122">
        <f>IF(B4782="NET","",IF(B4782="","",IFERROR(VLOOKUP(N4782,EAN!$A:$B,2,FALSE),"MANGLER - MÅ OPPDATERE EAN-FANEN")))</f>
        <v>7048652661418</v>
      </c>
      <c r="P4782" s="119">
        <f t="shared" si="226"/>
        <v>16</v>
      </c>
      <c r="Q4782" s="119">
        <f t="shared" si="227"/>
        <v>16</v>
      </c>
    </row>
    <row r="4783" spans="1:17" x14ac:dyDescent="0.2">
      <c r="A4783" s="228">
        <v>845110</v>
      </c>
      <c r="B4783" s="228" t="s">
        <v>2227</v>
      </c>
      <c r="C4783" s="228" t="s">
        <v>4204</v>
      </c>
      <c r="D4783" s="228" t="s">
        <v>1013</v>
      </c>
      <c r="E4783" s="228" t="s">
        <v>2224</v>
      </c>
      <c r="F4783" s="228" t="s">
        <v>87</v>
      </c>
      <c r="G4783" s="228" t="s">
        <v>504</v>
      </c>
      <c r="H4783" s="228">
        <v>17</v>
      </c>
      <c r="I4783" s="228">
        <v>17</v>
      </c>
      <c r="J4783" s="228">
        <v>17</v>
      </c>
      <c r="K4783" s="228">
        <v>17</v>
      </c>
      <c r="L4783" s="231">
        <v>17</v>
      </c>
      <c r="N4783" s="119" t="str">
        <f t="shared" si="225"/>
        <v>845110-MCHORM-LXL</v>
      </c>
      <c r="O4783" s="122">
        <f>IF(B4783="NET","",IF(B4783="","",IFERROR(VLOOKUP(N4783,EAN!$A:$B,2,FALSE),"MANGLER - MÅ OPPDATERE EAN-FANEN")))</f>
        <v>7048652661401</v>
      </c>
      <c r="P4783" s="119">
        <f t="shared" si="226"/>
        <v>17</v>
      </c>
      <c r="Q4783" s="119">
        <f t="shared" si="227"/>
        <v>17</v>
      </c>
    </row>
    <row r="4784" spans="1:17" x14ac:dyDescent="0.2">
      <c r="A4784" s="228">
        <v>845110</v>
      </c>
      <c r="B4784" s="228" t="s">
        <v>2227</v>
      </c>
      <c r="C4784" s="228" t="s">
        <v>4204</v>
      </c>
      <c r="D4784" s="228" t="s">
        <v>2376</v>
      </c>
      <c r="E4784" s="228" t="s">
        <v>4351</v>
      </c>
      <c r="F4784" s="228" t="s">
        <v>86</v>
      </c>
      <c r="G4784" s="228" t="s">
        <v>504</v>
      </c>
      <c r="H4784" s="228">
        <v>4</v>
      </c>
      <c r="I4784" s="228">
        <v>4</v>
      </c>
      <c r="J4784" s="228">
        <v>4</v>
      </c>
      <c r="K4784" s="228">
        <v>4</v>
      </c>
      <c r="L4784" s="231">
        <v>43</v>
      </c>
      <c r="N4784" s="119" t="str">
        <f t="shared" si="225"/>
        <v>845110-MFLUO-ML</v>
      </c>
      <c r="O4784" s="122">
        <f>IF(B4784="NET","",IF(B4784="","",IFERROR(VLOOKUP(N4784,EAN!$A:$B,2,FALSE),"MANGLER - MÅ OPPDATERE EAN-FANEN")))</f>
        <v>7048652774941</v>
      </c>
      <c r="P4784" s="119">
        <f t="shared" si="226"/>
        <v>4</v>
      </c>
      <c r="Q4784" s="119">
        <f t="shared" si="227"/>
        <v>43</v>
      </c>
    </row>
    <row r="4785" spans="1:17" x14ac:dyDescent="0.2">
      <c r="A4785" s="228">
        <v>845110</v>
      </c>
      <c r="B4785" s="228" t="s">
        <v>2227</v>
      </c>
      <c r="C4785" s="228" t="s">
        <v>4204</v>
      </c>
      <c r="D4785" s="228" t="s">
        <v>2377</v>
      </c>
      <c r="E4785" s="228" t="s">
        <v>4351</v>
      </c>
      <c r="F4785" s="228" t="s">
        <v>87</v>
      </c>
      <c r="G4785" s="228" t="s">
        <v>504</v>
      </c>
      <c r="H4785" s="228">
        <v>9</v>
      </c>
      <c r="I4785" s="228">
        <v>9</v>
      </c>
      <c r="J4785" s="228">
        <v>9</v>
      </c>
      <c r="K4785" s="228">
        <v>9</v>
      </c>
      <c r="L4785" s="231">
        <v>48</v>
      </c>
      <c r="N4785" s="119" t="str">
        <f t="shared" si="225"/>
        <v>845110-MFLUO-LXL</v>
      </c>
      <c r="O4785" s="122">
        <f>IF(B4785="NET","",IF(B4785="","",IFERROR(VLOOKUP(N4785,EAN!$A:$B,2,FALSE),"MANGLER - MÅ OPPDATERE EAN-FANEN")))</f>
        <v>7048652774934</v>
      </c>
      <c r="P4785" s="119">
        <f t="shared" si="226"/>
        <v>9</v>
      </c>
      <c r="Q4785" s="119">
        <f t="shared" si="227"/>
        <v>48</v>
      </c>
    </row>
    <row r="4786" spans="1:17" x14ac:dyDescent="0.2">
      <c r="A4786" s="228">
        <v>845110</v>
      </c>
      <c r="B4786" s="228" t="s">
        <v>2227</v>
      </c>
      <c r="C4786" s="228" t="s">
        <v>4204</v>
      </c>
      <c r="D4786" s="228" t="s">
        <v>1014</v>
      </c>
      <c r="E4786" s="228" t="s">
        <v>2225</v>
      </c>
      <c r="F4786" s="228" t="s">
        <v>86</v>
      </c>
      <c r="G4786" s="228" t="s">
        <v>504</v>
      </c>
      <c r="H4786" s="228">
        <v>5</v>
      </c>
      <c r="I4786" s="228">
        <v>5</v>
      </c>
      <c r="J4786" s="228">
        <v>5</v>
      </c>
      <c r="K4786" s="228">
        <v>5</v>
      </c>
      <c r="L4786" s="231">
        <v>5</v>
      </c>
      <c r="N4786" s="119" t="str">
        <f t="shared" si="225"/>
        <v>845110-MFRMC-ML</v>
      </c>
      <c r="O4786" s="122">
        <f>IF(B4786="NET","",IF(B4786="","",IFERROR(VLOOKUP(N4786,EAN!$A:$B,2,FALSE),"MANGLER - MÅ OPPDATERE EAN-FANEN")))</f>
        <v>7048652543127</v>
      </c>
      <c r="P4786" s="119">
        <f t="shared" si="226"/>
        <v>5</v>
      </c>
      <c r="Q4786" s="119">
        <f t="shared" si="227"/>
        <v>5</v>
      </c>
    </row>
    <row r="4787" spans="1:17" x14ac:dyDescent="0.2">
      <c r="A4787" s="228">
        <v>845110</v>
      </c>
      <c r="B4787" s="228" t="s">
        <v>2227</v>
      </c>
      <c r="C4787" s="228" t="s">
        <v>4204</v>
      </c>
      <c r="D4787" s="228" t="s">
        <v>1015</v>
      </c>
      <c r="E4787" s="228" t="s">
        <v>2225</v>
      </c>
      <c r="F4787" s="228" t="s">
        <v>87</v>
      </c>
      <c r="G4787" s="228" t="s">
        <v>504</v>
      </c>
      <c r="H4787" s="228">
        <v>17</v>
      </c>
      <c r="I4787" s="228">
        <v>17</v>
      </c>
      <c r="J4787" s="228">
        <v>17</v>
      </c>
      <c r="K4787" s="228">
        <v>17</v>
      </c>
      <c r="L4787" s="231">
        <v>17</v>
      </c>
      <c r="N4787" s="119" t="str">
        <f t="shared" si="225"/>
        <v>845110-MFRMC-LXL</v>
      </c>
      <c r="O4787" s="122">
        <f>IF(B4787="NET","",IF(B4787="","",IFERROR(VLOOKUP(N4787,EAN!$A:$B,2,FALSE),"MANGLER - MÅ OPPDATERE EAN-FANEN")))</f>
        <v>7048652543110</v>
      </c>
      <c r="P4787" s="119">
        <f t="shared" si="226"/>
        <v>17</v>
      </c>
      <c r="Q4787" s="119">
        <f t="shared" si="227"/>
        <v>17</v>
      </c>
    </row>
    <row r="4788" spans="1:17" x14ac:dyDescent="0.2">
      <c r="A4788" s="228">
        <v>845110</v>
      </c>
      <c r="B4788" s="228" t="s">
        <v>2227</v>
      </c>
      <c r="C4788" s="228" t="s">
        <v>4204</v>
      </c>
      <c r="D4788" s="228" t="s">
        <v>1016</v>
      </c>
      <c r="E4788" s="228" t="s">
        <v>2226</v>
      </c>
      <c r="F4788" s="228" t="s">
        <v>86</v>
      </c>
      <c r="G4788" s="228" t="s">
        <v>504</v>
      </c>
      <c r="H4788" s="228">
        <v>5</v>
      </c>
      <c r="I4788" s="228">
        <v>5</v>
      </c>
      <c r="J4788" s="228">
        <v>5</v>
      </c>
      <c r="K4788" s="228">
        <v>5</v>
      </c>
      <c r="L4788" s="231">
        <v>5</v>
      </c>
      <c r="N4788" s="119" t="str">
        <f t="shared" si="225"/>
        <v>845110-MRBMC-ML</v>
      </c>
      <c r="O4788" s="122">
        <f>IF(B4788="NET","",IF(B4788="","",IFERROR(VLOOKUP(N4788,EAN!$A:$B,2,FALSE),"MANGLER - MÅ OPPDATERE EAN-FANEN")))</f>
        <v>7048652543141</v>
      </c>
      <c r="P4788" s="119">
        <f t="shared" si="226"/>
        <v>5</v>
      </c>
      <c r="Q4788" s="119">
        <f t="shared" si="227"/>
        <v>5</v>
      </c>
    </row>
    <row r="4789" spans="1:17" x14ac:dyDescent="0.2">
      <c r="A4789" s="228">
        <v>845110</v>
      </c>
      <c r="B4789" s="228" t="s">
        <v>2227</v>
      </c>
      <c r="C4789" s="228" t="s">
        <v>4204</v>
      </c>
      <c r="D4789" s="228" t="s">
        <v>1017</v>
      </c>
      <c r="E4789" s="228" t="s">
        <v>2226</v>
      </c>
      <c r="F4789" s="228" t="s">
        <v>87</v>
      </c>
      <c r="G4789" s="228" t="s">
        <v>504</v>
      </c>
      <c r="H4789" s="228">
        <v>6</v>
      </c>
      <c r="I4789" s="228">
        <v>6</v>
      </c>
      <c r="J4789" s="228">
        <v>6</v>
      </c>
      <c r="K4789" s="228">
        <v>6</v>
      </c>
      <c r="L4789" s="231">
        <v>6</v>
      </c>
      <c r="N4789" s="119" t="str">
        <f t="shared" si="225"/>
        <v>845110-MRBMC-LXL</v>
      </c>
      <c r="O4789" s="122">
        <f>IF(B4789="NET","",IF(B4789="","",IFERROR(VLOOKUP(N4789,EAN!$A:$B,2,FALSE),"MANGLER - MÅ OPPDATERE EAN-FANEN")))</f>
        <v>7048652543134</v>
      </c>
      <c r="P4789" s="119">
        <f t="shared" si="226"/>
        <v>6</v>
      </c>
      <c r="Q4789" s="119">
        <f t="shared" si="227"/>
        <v>6</v>
      </c>
    </row>
    <row r="4790" spans="1:17" x14ac:dyDescent="0.2">
      <c r="A4790" s="228">
        <v>845110</v>
      </c>
      <c r="B4790" s="228" t="s">
        <v>2227</v>
      </c>
      <c r="C4790" s="228" t="s">
        <v>4204</v>
      </c>
      <c r="D4790" s="228" t="s">
        <v>4142</v>
      </c>
      <c r="E4790" s="228" t="s">
        <v>4141</v>
      </c>
      <c r="F4790" s="228" t="s">
        <v>86</v>
      </c>
      <c r="G4790" s="228" t="s">
        <v>128</v>
      </c>
      <c r="H4790" s="228">
        <v>0</v>
      </c>
      <c r="I4790" s="228">
        <v>0</v>
      </c>
      <c r="J4790" s="228">
        <v>0</v>
      </c>
      <c r="K4790" s="228">
        <v>0</v>
      </c>
      <c r="L4790" s="231">
        <v>0</v>
      </c>
      <c r="N4790" s="119" t="str">
        <f t="shared" si="225"/>
        <v>845110-NEOBL-ML</v>
      </c>
      <c r="O4790" s="122" t="str">
        <f>IF(B4790="NET","",IF(B4790="","",IFERROR(VLOOKUP(N4790,EAN!$A:$B,2,FALSE),"MANGLER - MÅ OPPDATERE EAN-FANEN")))</f>
        <v>MANGLER - MÅ OPPDATERE EAN-FANEN</v>
      </c>
      <c r="P4790" s="119">
        <f t="shared" si="226"/>
        <v>0</v>
      </c>
      <c r="Q4790" s="119">
        <f t="shared" si="227"/>
        <v>0</v>
      </c>
    </row>
    <row r="4791" spans="1:17" x14ac:dyDescent="0.2">
      <c r="A4791" s="228">
        <v>845110</v>
      </c>
      <c r="B4791" s="228" t="s">
        <v>2227</v>
      </c>
      <c r="C4791" s="228" t="s">
        <v>4204</v>
      </c>
      <c r="D4791" s="228" t="s">
        <v>4143</v>
      </c>
      <c r="E4791" s="228" t="s">
        <v>4141</v>
      </c>
      <c r="F4791" s="228" t="s">
        <v>87</v>
      </c>
      <c r="G4791" s="228" t="s">
        <v>128</v>
      </c>
      <c r="H4791" s="228">
        <v>0</v>
      </c>
      <c r="I4791" s="228">
        <v>0</v>
      </c>
      <c r="J4791" s="228">
        <v>0</v>
      </c>
      <c r="K4791" s="228">
        <v>0</v>
      </c>
      <c r="L4791" s="231">
        <v>0</v>
      </c>
      <c r="N4791" s="119" t="str">
        <f t="shared" si="225"/>
        <v>845110-NEOBL-LXL</v>
      </c>
      <c r="O4791" s="122" t="str">
        <f>IF(B4791="NET","",IF(B4791="","",IFERROR(VLOOKUP(N4791,EAN!$A:$B,2,FALSE),"MANGLER - MÅ OPPDATERE EAN-FANEN")))</f>
        <v>MANGLER - MÅ OPPDATERE EAN-FANEN</v>
      </c>
      <c r="P4791" s="119">
        <f t="shared" si="226"/>
        <v>0</v>
      </c>
      <c r="Q4791" s="119">
        <f t="shared" si="227"/>
        <v>0</v>
      </c>
    </row>
    <row r="4792" spans="1:17" x14ac:dyDescent="0.2">
      <c r="A4792" s="228">
        <v>845110</v>
      </c>
      <c r="B4792" s="228" t="s">
        <v>2227</v>
      </c>
      <c r="C4792" s="228" t="s">
        <v>4204</v>
      </c>
      <c r="D4792" s="228" t="s">
        <v>4152</v>
      </c>
      <c r="E4792" s="228" t="s">
        <v>4466</v>
      </c>
      <c r="F4792" s="228" t="s">
        <v>86</v>
      </c>
      <c r="G4792" s="228" t="s">
        <v>128</v>
      </c>
      <c r="H4792" s="228">
        <v>0</v>
      </c>
      <c r="I4792" s="228">
        <v>0</v>
      </c>
      <c r="J4792" s="228">
        <v>0</v>
      </c>
      <c r="K4792" s="228">
        <v>0</v>
      </c>
      <c r="L4792" s="231">
        <v>0</v>
      </c>
      <c r="N4792" s="119" t="str">
        <f t="shared" si="225"/>
        <v>845110-SASGR-ML</v>
      </c>
      <c r="O4792" s="122" t="str">
        <f>IF(B4792="NET","",IF(B4792="","",IFERROR(VLOOKUP(N4792,EAN!$A:$B,2,FALSE),"MANGLER - MÅ OPPDATERE EAN-FANEN")))</f>
        <v>MANGLER - MÅ OPPDATERE EAN-FANEN</v>
      </c>
      <c r="P4792" s="119">
        <f t="shared" si="226"/>
        <v>0</v>
      </c>
      <c r="Q4792" s="119">
        <f t="shared" si="227"/>
        <v>0</v>
      </c>
    </row>
    <row r="4793" spans="1:17" x14ac:dyDescent="0.2">
      <c r="A4793" s="228">
        <v>845110</v>
      </c>
      <c r="B4793" s="228" t="s">
        <v>2227</v>
      </c>
      <c r="C4793" s="228" t="s">
        <v>4204</v>
      </c>
      <c r="D4793" s="228" t="s">
        <v>4153</v>
      </c>
      <c r="E4793" s="228" t="s">
        <v>4466</v>
      </c>
      <c r="F4793" s="228" t="s">
        <v>87</v>
      </c>
      <c r="G4793" s="228" t="s">
        <v>128</v>
      </c>
      <c r="H4793" s="228">
        <v>0</v>
      </c>
      <c r="I4793" s="228">
        <v>0</v>
      </c>
      <c r="J4793" s="228">
        <v>0</v>
      </c>
      <c r="K4793" s="228">
        <v>0</v>
      </c>
      <c r="L4793" s="231">
        <v>0</v>
      </c>
      <c r="N4793" s="119" t="str">
        <f t="shared" ref="N4793:N4856" si="228">CONCATENATE(A4793,"-",D4793)</f>
        <v>845110-SASGR-LXL</v>
      </c>
      <c r="O4793" s="122" t="str">
        <f>IF(B4793="NET","",IF(B4793="","",IFERROR(VLOOKUP(N4793,EAN!$A:$B,2,FALSE),"MANGLER - MÅ OPPDATERE EAN-FANEN")))</f>
        <v>MANGLER - MÅ OPPDATERE EAN-FANEN</v>
      </c>
      <c r="P4793" s="119">
        <f t="shared" ref="P4793:P4856" si="229">H4793</f>
        <v>0</v>
      </c>
      <c r="Q4793" s="119">
        <f t="shared" ref="Q4793:Q4856" si="230">L4793</f>
        <v>0</v>
      </c>
    </row>
    <row r="4794" spans="1:17" x14ac:dyDescent="0.2">
      <c r="A4794" s="228">
        <v>845110</v>
      </c>
      <c r="B4794" s="228" t="s">
        <v>2227</v>
      </c>
      <c r="C4794" s="228" t="s">
        <v>4204</v>
      </c>
      <c r="D4794" s="228" t="s">
        <v>3987</v>
      </c>
      <c r="E4794" s="228" t="s">
        <v>3964</v>
      </c>
      <c r="F4794" s="228" t="s">
        <v>86</v>
      </c>
      <c r="G4794" s="228" t="s">
        <v>128</v>
      </c>
      <c r="H4794" s="228">
        <v>0</v>
      </c>
      <c r="I4794" s="228">
        <v>0</v>
      </c>
      <c r="J4794" s="228">
        <v>0</v>
      </c>
      <c r="K4794" s="228">
        <v>0</v>
      </c>
      <c r="L4794" s="231">
        <v>0</v>
      </c>
      <c r="N4794" s="119" t="str">
        <f t="shared" si="228"/>
        <v>845110-WOLND-ML</v>
      </c>
      <c r="O4794" s="122" t="str">
        <f>IF(B4794="NET","",IF(B4794="","",IFERROR(VLOOKUP(N4794,EAN!$A:$B,2,FALSE),"MANGLER - MÅ OPPDATERE EAN-FANEN")))</f>
        <v>MANGLER - MÅ OPPDATERE EAN-FANEN</v>
      </c>
      <c r="P4794" s="119">
        <f t="shared" si="229"/>
        <v>0</v>
      </c>
      <c r="Q4794" s="119">
        <f t="shared" si="230"/>
        <v>0</v>
      </c>
    </row>
    <row r="4795" spans="1:17" x14ac:dyDescent="0.2">
      <c r="A4795" s="228">
        <v>845110</v>
      </c>
      <c r="B4795" s="228" t="s">
        <v>2227</v>
      </c>
      <c r="C4795" s="228" t="s">
        <v>4204</v>
      </c>
      <c r="D4795" s="228" t="s">
        <v>3988</v>
      </c>
      <c r="E4795" s="228" t="s">
        <v>3964</v>
      </c>
      <c r="F4795" s="228" t="s">
        <v>87</v>
      </c>
      <c r="G4795" s="228" t="s">
        <v>128</v>
      </c>
      <c r="H4795" s="228">
        <v>0</v>
      </c>
      <c r="I4795" s="228">
        <v>0</v>
      </c>
      <c r="J4795" s="228">
        <v>0</v>
      </c>
      <c r="K4795" s="228">
        <v>0</v>
      </c>
      <c r="L4795" s="231">
        <v>0</v>
      </c>
      <c r="N4795" s="119" t="str">
        <f t="shared" si="228"/>
        <v>845110-WOLND-LXL</v>
      </c>
      <c r="O4795" s="122" t="str">
        <f>IF(B4795="NET","",IF(B4795="","",IFERROR(VLOOKUP(N4795,EAN!$A:$B,2,FALSE),"MANGLER - MÅ OPPDATERE EAN-FANEN")))</f>
        <v>MANGLER - MÅ OPPDATERE EAN-FANEN</v>
      </c>
      <c r="P4795" s="119">
        <f t="shared" si="229"/>
        <v>0</v>
      </c>
      <c r="Q4795" s="119">
        <f t="shared" si="230"/>
        <v>0</v>
      </c>
    </row>
    <row r="4796" spans="1:17" x14ac:dyDescent="0.2">
      <c r="A4796" s="229">
        <v>845111</v>
      </c>
      <c r="B4796" s="228" t="s">
        <v>248</v>
      </c>
      <c r="C4796" s="228"/>
      <c r="D4796" s="228"/>
      <c r="E4796" s="228"/>
      <c r="F4796" s="228"/>
      <c r="G4796" s="228"/>
      <c r="H4796" s="229">
        <v>202226</v>
      </c>
      <c r="I4796" s="229">
        <v>202227</v>
      </c>
      <c r="J4796" s="229">
        <v>202228</v>
      </c>
      <c r="K4796" s="229">
        <v>202229</v>
      </c>
      <c r="L4796" s="232">
        <v>202234</v>
      </c>
      <c r="N4796" s="119" t="str">
        <f t="shared" si="228"/>
        <v>845111-</v>
      </c>
      <c r="O4796" s="122" t="str">
        <f>IF(B4796="NET","",IF(B4796="","",IFERROR(VLOOKUP(N4796,EAN!$A:$B,2,FALSE),"MANGLER - MÅ OPPDATERE EAN-FANEN")))</f>
        <v/>
      </c>
      <c r="P4796" s="119">
        <f t="shared" si="229"/>
        <v>202226</v>
      </c>
      <c r="Q4796" s="119">
        <f t="shared" si="230"/>
        <v>202234</v>
      </c>
    </row>
    <row r="4797" spans="1:17" x14ac:dyDescent="0.2">
      <c r="A4797" s="228">
        <v>845111</v>
      </c>
      <c r="B4797" s="228" t="s">
        <v>2228</v>
      </c>
      <c r="C4797" s="228" t="s">
        <v>4204</v>
      </c>
      <c r="D4797" s="228" t="s">
        <v>946</v>
      </c>
      <c r="E4797" s="228" t="s">
        <v>4512</v>
      </c>
      <c r="F4797" s="228" t="s">
        <v>7</v>
      </c>
      <c r="G4797" s="228" t="s">
        <v>128</v>
      </c>
      <c r="H4797" s="228">
        <v>161</v>
      </c>
      <c r="I4797" s="228">
        <v>161</v>
      </c>
      <c r="J4797" s="228">
        <v>161</v>
      </c>
      <c r="K4797" s="228">
        <v>161</v>
      </c>
      <c r="L4797" s="231">
        <v>161</v>
      </c>
      <c r="N4797" s="119" t="str">
        <f t="shared" si="228"/>
        <v>845111-ABLCK-M</v>
      </c>
      <c r="O4797" s="122">
        <f>IF(B4797="NET","",IF(B4797="","",IFERROR(VLOOKUP(N4797,EAN!$A:$B,2,FALSE),"MANGLER - MÅ OPPDATERE EAN-FANEN")))</f>
        <v>7048652660602</v>
      </c>
      <c r="P4797" s="119">
        <f t="shared" si="229"/>
        <v>161</v>
      </c>
      <c r="Q4797" s="119">
        <f t="shared" si="230"/>
        <v>161</v>
      </c>
    </row>
    <row r="4798" spans="1:17" x14ac:dyDescent="0.2">
      <c r="A4798" s="228">
        <v>845111</v>
      </c>
      <c r="B4798" s="228" t="s">
        <v>2228</v>
      </c>
      <c r="C4798" s="228" t="s">
        <v>4204</v>
      </c>
      <c r="D4798" s="228" t="s">
        <v>947</v>
      </c>
      <c r="E4798" s="228" t="s">
        <v>4512</v>
      </c>
      <c r="F4798" s="228" t="s">
        <v>67</v>
      </c>
      <c r="G4798" s="228" t="s">
        <v>128</v>
      </c>
      <c r="H4798" s="228">
        <v>83</v>
      </c>
      <c r="I4798" s="228">
        <v>83</v>
      </c>
      <c r="J4798" s="228">
        <v>83</v>
      </c>
      <c r="K4798" s="228">
        <v>83</v>
      </c>
      <c r="L4798" s="231">
        <v>83</v>
      </c>
      <c r="N4798" s="119" t="str">
        <f t="shared" si="228"/>
        <v>845111-ABLCK-L</v>
      </c>
      <c r="O4798" s="122">
        <f>IF(B4798="NET","",IF(B4798="","",IFERROR(VLOOKUP(N4798,EAN!$A:$B,2,FALSE),"MANGLER - MÅ OPPDATERE EAN-FANEN")))</f>
        <v>7048652660596</v>
      </c>
      <c r="P4798" s="119">
        <f t="shared" si="229"/>
        <v>83</v>
      </c>
      <c r="Q4798" s="119">
        <f t="shared" si="230"/>
        <v>83</v>
      </c>
    </row>
    <row r="4799" spans="1:17" x14ac:dyDescent="0.2">
      <c r="A4799" s="228">
        <v>845111</v>
      </c>
      <c r="B4799" s="228" t="s">
        <v>2228</v>
      </c>
      <c r="C4799" s="228" t="s">
        <v>4204</v>
      </c>
      <c r="D4799" s="228" t="s">
        <v>2247</v>
      </c>
      <c r="E4799" s="228" t="s">
        <v>4450</v>
      </c>
      <c r="F4799" s="228" t="s">
        <v>7</v>
      </c>
      <c r="G4799" s="228" t="s">
        <v>128</v>
      </c>
      <c r="H4799" s="228">
        <v>23</v>
      </c>
      <c r="I4799" s="228">
        <v>23</v>
      </c>
      <c r="J4799" s="228">
        <v>23</v>
      </c>
      <c r="K4799" s="228">
        <v>23</v>
      </c>
      <c r="L4799" s="231">
        <v>23</v>
      </c>
      <c r="N4799" s="119" t="str">
        <f t="shared" si="228"/>
        <v>845111-BUORE-M</v>
      </c>
      <c r="O4799" s="122">
        <f>IF(B4799="NET","",IF(B4799="","",IFERROR(VLOOKUP(N4799,EAN!$A:$B,2,FALSE),"MANGLER - MÅ OPPDATERE EAN-FANEN")))</f>
        <v>7048652774972</v>
      </c>
      <c r="P4799" s="119">
        <f t="shared" si="229"/>
        <v>23</v>
      </c>
      <c r="Q4799" s="119">
        <f t="shared" si="230"/>
        <v>23</v>
      </c>
    </row>
    <row r="4800" spans="1:17" x14ac:dyDescent="0.2">
      <c r="A4800" s="228">
        <v>845111</v>
      </c>
      <c r="B4800" s="228" t="s">
        <v>2228</v>
      </c>
      <c r="C4800" s="228" t="s">
        <v>4204</v>
      </c>
      <c r="D4800" s="228" t="s">
        <v>2248</v>
      </c>
      <c r="E4800" s="228" t="s">
        <v>4450</v>
      </c>
      <c r="F4800" s="228" t="s">
        <v>67</v>
      </c>
      <c r="G4800" s="228" t="s">
        <v>128</v>
      </c>
      <c r="H4800" s="228">
        <v>23</v>
      </c>
      <c r="I4800" s="228">
        <v>23</v>
      </c>
      <c r="J4800" s="228">
        <v>23</v>
      </c>
      <c r="K4800" s="228">
        <v>23</v>
      </c>
      <c r="L4800" s="231">
        <v>23</v>
      </c>
      <c r="N4800" s="119" t="str">
        <f t="shared" si="228"/>
        <v>845111-BUORE-L</v>
      </c>
      <c r="O4800" s="122">
        <f>IF(B4800="NET","",IF(B4800="","",IFERROR(VLOOKUP(N4800,EAN!$A:$B,2,FALSE),"MANGLER - MÅ OPPDATERE EAN-FANEN")))</f>
        <v>7048652774965</v>
      </c>
      <c r="P4800" s="119">
        <f t="shared" si="229"/>
        <v>23</v>
      </c>
      <c r="Q4800" s="119">
        <f t="shared" si="230"/>
        <v>23</v>
      </c>
    </row>
    <row r="4801" spans="1:17" x14ac:dyDescent="0.2">
      <c r="A4801" s="228">
        <v>845111</v>
      </c>
      <c r="B4801" s="228" t="s">
        <v>2228</v>
      </c>
      <c r="C4801" s="228" t="s">
        <v>4204</v>
      </c>
      <c r="D4801" s="228" t="s">
        <v>948</v>
      </c>
      <c r="E4801" s="228" t="s">
        <v>198</v>
      </c>
      <c r="F4801" s="228" t="s">
        <v>7</v>
      </c>
      <c r="G4801" s="228" t="s">
        <v>504</v>
      </c>
      <c r="H4801" s="228">
        <v>0</v>
      </c>
      <c r="I4801" s="228">
        <v>0</v>
      </c>
      <c r="J4801" s="228">
        <v>0</v>
      </c>
      <c r="K4801" s="228">
        <v>0</v>
      </c>
      <c r="L4801" s="231">
        <v>0</v>
      </c>
      <c r="N4801" s="119" t="str">
        <f t="shared" si="228"/>
        <v>845111-GMBLU-M</v>
      </c>
      <c r="O4801" s="122">
        <f>IF(B4801="NET","",IF(B4801="","",IFERROR(VLOOKUP(N4801,EAN!$A:$B,2,FALSE),"MANGLER - MÅ OPPDATERE EAN-FANEN")))</f>
        <v>7048652543813</v>
      </c>
      <c r="P4801" s="119">
        <f t="shared" si="229"/>
        <v>0</v>
      </c>
      <c r="Q4801" s="119">
        <f t="shared" si="230"/>
        <v>0</v>
      </c>
    </row>
    <row r="4802" spans="1:17" x14ac:dyDescent="0.2">
      <c r="A4802" s="228">
        <v>845111</v>
      </c>
      <c r="B4802" s="228" t="s">
        <v>2228</v>
      </c>
      <c r="C4802" s="228" t="s">
        <v>4204</v>
      </c>
      <c r="D4802" s="228" t="s">
        <v>949</v>
      </c>
      <c r="E4802" s="228" t="s">
        <v>198</v>
      </c>
      <c r="F4802" s="228" t="s">
        <v>67</v>
      </c>
      <c r="G4802" s="228" t="s">
        <v>504</v>
      </c>
      <c r="H4802" s="228">
        <v>0</v>
      </c>
      <c r="I4802" s="228">
        <v>0</v>
      </c>
      <c r="J4802" s="228">
        <v>0</v>
      </c>
      <c r="K4802" s="228">
        <v>0</v>
      </c>
      <c r="L4802" s="231">
        <v>0</v>
      </c>
      <c r="N4802" s="119" t="str">
        <f t="shared" si="228"/>
        <v>845111-GMBLU-L</v>
      </c>
      <c r="O4802" s="122">
        <f>IF(B4802="NET","",IF(B4802="","",IFERROR(VLOOKUP(N4802,EAN!$A:$B,2,FALSE),"MANGLER - MÅ OPPDATERE EAN-FANEN")))</f>
        <v>7048652543806</v>
      </c>
      <c r="P4802" s="119">
        <f t="shared" si="229"/>
        <v>0</v>
      </c>
      <c r="Q4802" s="119">
        <f t="shared" si="230"/>
        <v>0</v>
      </c>
    </row>
    <row r="4803" spans="1:17" x14ac:dyDescent="0.2">
      <c r="A4803" s="228">
        <v>845111</v>
      </c>
      <c r="B4803" s="228" t="s">
        <v>2228</v>
      </c>
      <c r="C4803" s="228" t="s">
        <v>4204</v>
      </c>
      <c r="D4803" s="228" t="s">
        <v>783</v>
      </c>
      <c r="E4803" s="228" t="s">
        <v>2097</v>
      </c>
      <c r="F4803" s="228" t="s">
        <v>7</v>
      </c>
      <c r="G4803" s="228" t="s">
        <v>504</v>
      </c>
      <c r="H4803" s="228">
        <v>0</v>
      </c>
      <c r="I4803" s="228">
        <v>0</v>
      </c>
      <c r="J4803" s="228">
        <v>0</v>
      </c>
      <c r="K4803" s="228">
        <v>0</v>
      </c>
      <c r="L4803" s="231">
        <v>0</v>
      </c>
      <c r="N4803" s="119" t="str">
        <f t="shared" si="228"/>
        <v>845111-MBLCK-M</v>
      </c>
      <c r="O4803" s="122">
        <f>IF(B4803="NET","",IF(B4803="","",IFERROR(VLOOKUP(N4803,EAN!$A:$B,2,FALSE),"MANGLER - MÅ OPPDATERE EAN-FANEN")))</f>
        <v>7048652543837</v>
      </c>
      <c r="P4803" s="119">
        <f t="shared" si="229"/>
        <v>0</v>
      </c>
      <c r="Q4803" s="119">
        <f t="shared" si="230"/>
        <v>0</v>
      </c>
    </row>
    <row r="4804" spans="1:17" x14ac:dyDescent="0.2">
      <c r="A4804" s="228">
        <v>845111</v>
      </c>
      <c r="B4804" s="228" t="s">
        <v>2228</v>
      </c>
      <c r="C4804" s="228" t="s">
        <v>4204</v>
      </c>
      <c r="D4804" s="228" t="s">
        <v>784</v>
      </c>
      <c r="E4804" s="228" t="s">
        <v>2097</v>
      </c>
      <c r="F4804" s="228" t="s">
        <v>67</v>
      </c>
      <c r="G4804" s="228" t="s">
        <v>504</v>
      </c>
      <c r="H4804" s="228">
        <v>0</v>
      </c>
      <c r="I4804" s="228">
        <v>0</v>
      </c>
      <c r="J4804" s="228">
        <v>0</v>
      </c>
      <c r="K4804" s="228">
        <v>0</v>
      </c>
      <c r="L4804" s="231">
        <v>0</v>
      </c>
      <c r="N4804" s="119" t="str">
        <f t="shared" si="228"/>
        <v>845111-MBLCK-L</v>
      </c>
      <c r="O4804" s="122">
        <f>IF(B4804="NET","",IF(B4804="","",IFERROR(VLOOKUP(N4804,EAN!$A:$B,2,FALSE),"MANGLER - MÅ OPPDATERE EAN-FANEN")))</f>
        <v>7048652543820</v>
      </c>
      <c r="P4804" s="119">
        <f t="shared" si="229"/>
        <v>0</v>
      </c>
      <c r="Q4804" s="119">
        <f t="shared" si="230"/>
        <v>0</v>
      </c>
    </row>
    <row r="4805" spans="1:17" x14ac:dyDescent="0.2">
      <c r="A4805" s="228">
        <v>845111</v>
      </c>
      <c r="B4805" s="228" t="s">
        <v>2228</v>
      </c>
      <c r="C4805" s="228" t="s">
        <v>4204</v>
      </c>
      <c r="D4805" s="228" t="s">
        <v>785</v>
      </c>
      <c r="E4805" s="228" t="s">
        <v>2098</v>
      </c>
      <c r="F4805" s="228" t="s">
        <v>7</v>
      </c>
      <c r="G4805" s="228" t="s">
        <v>128</v>
      </c>
      <c r="H4805" s="228">
        <v>50</v>
      </c>
      <c r="I4805" s="228">
        <v>50</v>
      </c>
      <c r="J4805" s="228">
        <v>50</v>
      </c>
      <c r="K4805" s="228">
        <v>50</v>
      </c>
      <c r="L4805" s="231">
        <v>50</v>
      </c>
      <c r="N4805" s="119" t="str">
        <f t="shared" si="228"/>
        <v>845111-MCDGY-M</v>
      </c>
      <c r="O4805" s="122">
        <f>IF(B4805="NET","",IF(B4805="","",IFERROR(VLOOKUP(N4805,EAN!$A:$B,2,FALSE),"MANGLER - MÅ OPPDATERE EAN-FANEN")))</f>
        <v>7048652660626</v>
      </c>
      <c r="P4805" s="119">
        <f t="shared" si="229"/>
        <v>50</v>
      </c>
      <c r="Q4805" s="119">
        <f t="shared" si="230"/>
        <v>50</v>
      </c>
    </row>
    <row r="4806" spans="1:17" x14ac:dyDescent="0.2">
      <c r="A4806" s="228">
        <v>845111</v>
      </c>
      <c r="B4806" s="228" t="s">
        <v>2228</v>
      </c>
      <c r="C4806" s="228" t="s">
        <v>4204</v>
      </c>
      <c r="D4806" s="228" t="s">
        <v>786</v>
      </c>
      <c r="E4806" s="228" t="s">
        <v>2098</v>
      </c>
      <c r="F4806" s="228" t="s">
        <v>67</v>
      </c>
      <c r="G4806" s="228" t="s">
        <v>128</v>
      </c>
      <c r="H4806" s="228">
        <v>43</v>
      </c>
      <c r="I4806" s="228">
        <v>43</v>
      </c>
      <c r="J4806" s="228">
        <v>43</v>
      </c>
      <c r="K4806" s="228">
        <v>43</v>
      </c>
      <c r="L4806" s="231">
        <v>43</v>
      </c>
      <c r="N4806" s="119" t="str">
        <f t="shared" si="228"/>
        <v>845111-MCDGY-L</v>
      </c>
      <c r="O4806" s="122">
        <f>IF(B4806="NET","",IF(B4806="","",IFERROR(VLOOKUP(N4806,EAN!$A:$B,2,FALSE),"MANGLER - MÅ OPPDATERE EAN-FANEN")))</f>
        <v>7048652660619</v>
      </c>
      <c r="P4806" s="119">
        <f t="shared" si="229"/>
        <v>43</v>
      </c>
      <c r="Q4806" s="119">
        <f t="shared" si="230"/>
        <v>43</v>
      </c>
    </row>
    <row r="4807" spans="1:17" x14ac:dyDescent="0.2">
      <c r="A4807" s="228">
        <v>845111</v>
      </c>
      <c r="B4807" s="228" t="s">
        <v>2228</v>
      </c>
      <c r="C4807" s="228" t="s">
        <v>4204</v>
      </c>
      <c r="D4807" s="228" t="s">
        <v>787</v>
      </c>
      <c r="E4807" s="228" t="s">
        <v>634</v>
      </c>
      <c r="F4807" s="228" t="s">
        <v>7</v>
      </c>
      <c r="G4807" s="228" t="s">
        <v>504</v>
      </c>
      <c r="H4807" s="228">
        <v>2</v>
      </c>
      <c r="I4807" s="228">
        <v>2</v>
      </c>
      <c r="J4807" s="228">
        <v>2</v>
      </c>
      <c r="K4807" s="228">
        <v>2</v>
      </c>
      <c r="L4807" s="231">
        <v>2</v>
      </c>
      <c r="N4807" s="119" t="str">
        <f t="shared" si="228"/>
        <v>845111-MCHOR-M</v>
      </c>
      <c r="O4807" s="122">
        <f>IF(B4807="NET","",IF(B4807="","",IFERROR(VLOOKUP(N4807,EAN!$A:$B,2,FALSE),"MANGLER - MÅ OPPDATERE EAN-FANEN")))</f>
        <v>7048652660640</v>
      </c>
      <c r="P4807" s="119">
        <f t="shared" si="229"/>
        <v>2</v>
      </c>
      <c r="Q4807" s="119">
        <f t="shared" si="230"/>
        <v>2</v>
      </c>
    </row>
    <row r="4808" spans="1:17" x14ac:dyDescent="0.2">
      <c r="A4808" s="228">
        <v>845111</v>
      </c>
      <c r="B4808" s="228" t="s">
        <v>2228</v>
      </c>
      <c r="C4808" s="228" t="s">
        <v>4204</v>
      </c>
      <c r="D4808" s="228" t="s">
        <v>788</v>
      </c>
      <c r="E4808" s="228" t="s">
        <v>634</v>
      </c>
      <c r="F4808" s="228" t="s">
        <v>67</v>
      </c>
      <c r="G4808" s="228" t="s">
        <v>504</v>
      </c>
      <c r="H4808" s="228">
        <v>9</v>
      </c>
      <c r="I4808" s="228">
        <v>9</v>
      </c>
      <c r="J4808" s="228">
        <v>9</v>
      </c>
      <c r="K4808" s="228">
        <v>9</v>
      </c>
      <c r="L4808" s="231">
        <v>9</v>
      </c>
      <c r="N4808" s="119" t="str">
        <f t="shared" si="228"/>
        <v>845111-MCHOR-L</v>
      </c>
      <c r="O4808" s="122">
        <f>IF(B4808="NET","",IF(B4808="","",IFERROR(VLOOKUP(N4808,EAN!$A:$B,2,FALSE),"MANGLER - MÅ OPPDATERE EAN-FANEN")))</f>
        <v>7048652660633</v>
      </c>
      <c r="P4808" s="119">
        <f t="shared" si="229"/>
        <v>9</v>
      </c>
      <c r="Q4808" s="119">
        <f t="shared" si="230"/>
        <v>9</v>
      </c>
    </row>
    <row r="4809" spans="1:17" x14ac:dyDescent="0.2">
      <c r="A4809" s="228">
        <v>845111</v>
      </c>
      <c r="B4809" s="228" t="s">
        <v>2228</v>
      </c>
      <c r="C4809" s="228" t="s">
        <v>4204</v>
      </c>
      <c r="D4809" s="228" t="s">
        <v>950</v>
      </c>
      <c r="E4809" s="228" t="s">
        <v>2209</v>
      </c>
      <c r="F4809" s="228" t="s">
        <v>7</v>
      </c>
      <c r="G4809" s="228" t="s">
        <v>504</v>
      </c>
      <c r="H4809" s="228">
        <v>0</v>
      </c>
      <c r="I4809" s="228">
        <v>0</v>
      </c>
      <c r="J4809" s="228">
        <v>0</v>
      </c>
      <c r="K4809" s="228">
        <v>0</v>
      </c>
      <c r="L4809" s="231">
        <v>0</v>
      </c>
      <c r="N4809" s="119" t="str">
        <f t="shared" si="228"/>
        <v>845111-MMGRN-M</v>
      </c>
      <c r="O4809" s="122">
        <f>IF(B4809="NET","",IF(B4809="","",IFERROR(VLOOKUP(N4809,EAN!$A:$B,2,FALSE),"MANGLER - MÅ OPPDATERE EAN-FANEN")))</f>
        <v>7048652543851</v>
      </c>
      <c r="P4809" s="119">
        <f t="shared" si="229"/>
        <v>0</v>
      </c>
      <c r="Q4809" s="119">
        <f t="shared" si="230"/>
        <v>0</v>
      </c>
    </row>
    <row r="4810" spans="1:17" x14ac:dyDescent="0.2">
      <c r="A4810" s="228">
        <v>845111</v>
      </c>
      <c r="B4810" s="228" t="s">
        <v>2228</v>
      </c>
      <c r="C4810" s="228" t="s">
        <v>4204</v>
      </c>
      <c r="D4810" s="228" t="s">
        <v>951</v>
      </c>
      <c r="E4810" s="228" t="s">
        <v>2209</v>
      </c>
      <c r="F4810" s="228" t="s">
        <v>67</v>
      </c>
      <c r="G4810" s="228" t="s">
        <v>504</v>
      </c>
      <c r="H4810" s="228">
        <v>0</v>
      </c>
      <c r="I4810" s="228">
        <v>0</v>
      </c>
      <c r="J4810" s="228">
        <v>0</v>
      </c>
      <c r="K4810" s="228">
        <v>0</v>
      </c>
      <c r="L4810" s="231">
        <v>0</v>
      </c>
      <c r="N4810" s="119" t="str">
        <f t="shared" si="228"/>
        <v>845111-MMGRN-L</v>
      </c>
      <c r="O4810" s="122">
        <f>IF(B4810="NET","",IF(B4810="","",IFERROR(VLOOKUP(N4810,EAN!$A:$B,2,FALSE),"MANGLER - MÅ OPPDATERE EAN-FANEN")))</f>
        <v>7048652543844</v>
      </c>
      <c r="P4810" s="119">
        <f t="shared" si="229"/>
        <v>0</v>
      </c>
      <c r="Q4810" s="119">
        <f t="shared" si="230"/>
        <v>0</v>
      </c>
    </row>
    <row r="4811" spans="1:17" x14ac:dyDescent="0.2">
      <c r="A4811" s="228">
        <v>845111</v>
      </c>
      <c r="B4811" s="228" t="s">
        <v>2228</v>
      </c>
      <c r="C4811" s="228" t="s">
        <v>4204</v>
      </c>
      <c r="D4811" s="228" t="s">
        <v>795</v>
      </c>
      <c r="E4811" s="228" t="s">
        <v>518</v>
      </c>
      <c r="F4811" s="228" t="s">
        <v>7</v>
      </c>
      <c r="G4811" s="228" t="s">
        <v>504</v>
      </c>
      <c r="H4811" s="228">
        <v>0</v>
      </c>
      <c r="I4811" s="228">
        <v>0</v>
      </c>
      <c r="J4811" s="228">
        <v>0</v>
      </c>
      <c r="K4811" s="228">
        <v>0</v>
      </c>
      <c r="L4811" s="231">
        <v>0</v>
      </c>
      <c r="N4811" s="119" t="str">
        <f t="shared" si="228"/>
        <v>845111-MNGRY-M</v>
      </c>
      <c r="O4811" s="122">
        <f>IF(B4811="NET","",IF(B4811="","",IFERROR(VLOOKUP(N4811,EAN!$A:$B,2,FALSE),"MANGLER - MÅ OPPDATERE EAN-FANEN")))</f>
        <v>7048652660664</v>
      </c>
      <c r="P4811" s="119">
        <f t="shared" si="229"/>
        <v>0</v>
      </c>
      <c r="Q4811" s="119">
        <f t="shared" si="230"/>
        <v>0</v>
      </c>
    </row>
    <row r="4812" spans="1:17" x14ac:dyDescent="0.2">
      <c r="A4812" s="228">
        <v>845111</v>
      </c>
      <c r="B4812" s="228" t="s">
        <v>2228</v>
      </c>
      <c r="C4812" s="228" t="s">
        <v>4204</v>
      </c>
      <c r="D4812" s="228" t="s">
        <v>796</v>
      </c>
      <c r="E4812" s="228" t="s">
        <v>518</v>
      </c>
      <c r="F4812" s="228" t="s">
        <v>67</v>
      </c>
      <c r="G4812" s="228" t="s">
        <v>504</v>
      </c>
      <c r="H4812" s="228">
        <v>0</v>
      </c>
      <c r="I4812" s="228">
        <v>0</v>
      </c>
      <c r="J4812" s="228">
        <v>0</v>
      </c>
      <c r="K4812" s="228">
        <v>0</v>
      </c>
      <c r="L4812" s="231">
        <v>0</v>
      </c>
      <c r="N4812" s="119" t="str">
        <f t="shared" si="228"/>
        <v>845111-MNGRY-L</v>
      </c>
      <c r="O4812" s="122">
        <f>IF(B4812="NET","",IF(B4812="","",IFERROR(VLOOKUP(N4812,EAN!$A:$B,2,FALSE),"MANGLER - MÅ OPPDATERE EAN-FANEN")))</f>
        <v>7048652660657</v>
      </c>
      <c r="P4812" s="119">
        <f t="shared" si="229"/>
        <v>0</v>
      </c>
      <c r="Q4812" s="119">
        <f t="shared" si="230"/>
        <v>0</v>
      </c>
    </row>
    <row r="4813" spans="1:17" x14ac:dyDescent="0.2">
      <c r="A4813" s="228">
        <v>845111</v>
      </c>
      <c r="B4813" s="228" t="s">
        <v>2228</v>
      </c>
      <c r="C4813" s="228" t="s">
        <v>4204</v>
      </c>
      <c r="D4813" s="228" t="s">
        <v>942</v>
      </c>
      <c r="E4813" s="228" t="s">
        <v>90</v>
      </c>
      <c r="F4813" s="228" t="s">
        <v>7</v>
      </c>
      <c r="G4813" s="228" t="s">
        <v>128</v>
      </c>
      <c r="H4813" s="228">
        <v>33</v>
      </c>
      <c r="I4813" s="228">
        <v>33</v>
      </c>
      <c r="J4813" s="228">
        <v>33</v>
      </c>
      <c r="K4813" s="228">
        <v>33</v>
      </c>
      <c r="L4813" s="231">
        <v>33</v>
      </c>
      <c r="N4813" s="119" t="str">
        <f t="shared" si="228"/>
        <v>845111-MWHTE-M</v>
      </c>
      <c r="O4813" s="122">
        <f>IF(B4813="NET","",IF(B4813="","",IFERROR(VLOOKUP(N4813,EAN!$A:$B,2,FALSE),"MANGLER - MÅ OPPDATERE EAN-FANEN")))</f>
        <v>7048652543875</v>
      </c>
      <c r="P4813" s="119">
        <f t="shared" si="229"/>
        <v>33</v>
      </c>
      <c r="Q4813" s="119">
        <f t="shared" si="230"/>
        <v>33</v>
      </c>
    </row>
    <row r="4814" spans="1:17" x14ac:dyDescent="0.2">
      <c r="A4814" s="228">
        <v>845111</v>
      </c>
      <c r="B4814" s="228" t="s">
        <v>2228</v>
      </c>
      <c r="C4814" s="228" t="s">
        <v>4204</v>
      </c>
      <c r="D4814" s="228" t="s">
        <v>943</v>
      </c>
      <c r="E4814" s="228" t="s">
        <v>90</v>
      </c>
      <c r="F4814" s="228" t="s">
        <v>67</v>
      </c>
      <c r="G4814" s="228" t="s">
        <v>128</v>
      </c>
      <c r="H4814" s="228">
        <v>51</v>
      </c>
      <c r="I4814" s="228">
        <v>51</v>
      </c>
      <c r="J4814" s="228">
        <v>51</v>
      </c>
      <c r="K4814" s="228">
        <v>51</v>
      </c>
      <c r="L4814" s="231">
        <v>51</v>
      </c>
      <c r="N4814" s="119" t="str">
        <f t="shared" si="228"/>
        <v>845111-MWHTE-L</v>
      </c>
      <c r="O4814" s="122">
        <f>IF(B4814="NET","",IF(B4814="","",IFERROR(VLOOKUP(N4814,EAN!$A:$B,2,FALSE),"MANGLER - MÅ OPPDATERE EAN-FANEN")))</f>
        <v>7048652543868</v>
      </c>
      <c r="P4814" s="119">
        <f t="shared" si="229"/>
        <v>51</v>
      </c>
      <c r="Q4814" s="119">
        <f t="shared" si="230"/>
        <v>51</v>
      </c>
    </row>
    <row r="4815" spans="1:17" x14ac:dyDescent="0.2">
      <c r="A4815" s="228">
        <v>845111</v>
      </c>
      <c r="B4815" s="228" t="s">
        <v>2228</v>
      </c>
      <c r="C4815" s="228" t="s">
        <v>4204</v>
      </c>
      <c r="D4815" s="228" t="s">
        <v>2358</v>
      </c>
      <c r="E4815" s="228" t="s">
        <v>3081</v>
      </c>
      <c r="F4815" s="228" t="s">
        <v>7</v>
      </c>
      <c r="G4815" s="228" t="s">
        <v>128</v>
      </c>
      <c r="H4815" s="228">
        <v>48</v>
      </c>
      <c r="I4815" s="228">
        <v>48</v>
      </c>
      <c r="J4815" s="228">
        <v>48</v>
      </c>
      <c r="K4815" s="228">
        <v>48</v>
      </c>
      <c r="L4815" s="231">
        <v>48</v>
      </c>
      <c r="N4815" s="119" t="str">
        <f t="shared" si="228"/>
        <v>845111-SGMFL-M</v>
      </c>
      <c r="O4815" s="122">
        <f>IF(B4815="NET","",IF(B4815="","",IFERROR(VLOOKUP(N4815,EAN!$A:$B,2,FALSE),"MANGLER - MÅ OPPDATERE EAN-FANEN")))</f>
        <v>7048652775030</v>
      </c>
      <c r="P4815" s="119">
        <f t="shared" si="229"/>
        <v>48</v>
      </c>
      <c r="Q4815" s="119">
        <f t="shared" si="230"/>
        <v>48</v>
      </c>
    </row>
    <row r="4816" spans="1:17" x14ac:dyDescent="0.2">
      <c r="A4816" s="228">
        <v>845111</v>
      </c>
      <c r="B4816" s="228" t="s">
        <v>2228</v>
      </c>
      <c r="C4816" s="228" t="s">
        <v>4204</v>
      </c>
      <c r="D4816" s="228" t="s">
        <v>2359</v>
      </c>
      <c r="E4816" s="228" t="s">
        <v>3081</v>
      </c>
      <c r="F4816" s="228" t="s">
        <v>67</v>
      </c>
      <c r="G4816" s="228" t="s">
        <v>128</v>
      </c>
      <c r="H4816" s="228">
        <v>41</v>
      </c>
      <c r="I4816" s="228">
        <v>41</v>
      </c>
      <c r="J4816" s="228">
        <v>41</v>
      </c>
      <c r="K4816" s="228">
        <v>41</v>
      </c>
      <c r="L4816" s="231">
        <v>41</v>
      </c>
      <c r="N4816" s="119" t="str">
        <f t="shared" si="228"/>
        <v>845111-SGMFL-L</v>
      </c>
      <c r="O4816" s="122">
        <f>IF(B4816="NET","",IF(B4816="","",IFERROR(VLOOKUP(N4816,EAN!$A:$B,2,FALSE),"MANGLER - MÅ OPPDATERE EAN-FANEN")))</f>
        <v>7048652775023</v>
      </c>
      <c r="P4816" s="119">
        <f t="shared" si="229"/>
        <v>41</v>
      </c>
      <c r="Q4816" s="119">
        <f t="shared" si="230"/>
        <v>41</v>
      </c>
    </row>
    <row r="4817" spans="1:17" x14ac:dyDescent="0.2">
      <c r="A4817" s="228">
        <v>845111</v>
      </c>
      <c r="B4817" s="228" t="s">
        <v>2228</v>
      </c>
      <c r="C4817" s="228" t="s">
        <v>4204</v>
      </c>
      <c r="D4817" s="228" t="s">
        <v>2251</v>
      </c>
      <c r="E4817" s="228" t="s">
        <v>3065</v>
      </c>
      <c r="F4817" s="228" t="s">
        <v>7</v>
      </c>
      <c r="G4817" s="228" t="s">
        <v>128</v>
      </c>
      <c r="H4817" s="228">
        <v>33</v>
      </c>
      <c r="I4817" s="228">
        <v>33</v>
      </c>
      <c r="J4817" s="228">
        <v>33</v>
      </c>
      <c r="K4817" s="228">
        <v>33</v>
      </c>
      <c r="L4817" s="231">
        <v>33</v>
      </c>
      <c r="N4817" s="119" t="str">
        <f t="shared" si="228"/>
        <v>845111-SKBLM-M</v>
      </c>
      <c r="O4817" s="122">
        <f>IF(B4817="NET","",IF(B4817="","",IFERROR(VLOOKUP(N4817,EAN!$A:$B,2,FALSE),"MANGLER - MÅ OPPDATERE EAN-FANEN")))</f>
        <v>7048652774996</v>
      </c>
      <c r="P4817" s="119">
        <f t="shared" si="229"/>
        <v>33</v>
      </c>
      <c r="Q4817" s="119">
        <f t="shared" si="230"/>
        <v>33</v>
      </c>
    </row>
    <row r="4818" spans="1:17" x14ac:dyDescent="0.2">
      <c r="A4818" s="228">
        <v>845111</v>
      </c>
      <c r="B4818" s="228" t="s">
        <v>2228</v>
      </c>
      <c r="C4818" s="228" t="s">
        <v>4204</v>
      </c>
      <c r="D4818" s="228" t="s">
        <v>2252</v>
      </c>
      <c r="E4818" s="228" t="s">
        <v>3065</v>
      </c>
      <c r="F4818" s="228" t="s">
        <v>67</v>
      </c>
      <c r="G4818" s="228" t="s">
        <v>128</v>
      </c>
      <c r="H4818" s="228">
        <v>22</v>
      </c>
      <c r="I4818" s="228">
        <v>22</v>
      </c>
      <c r="J4818" s="228">
        <v>22</v>
      </c>
      <c r="K4818" s="228">
        <v>22</v>
      </c>
      <c r="L4818" s="231">
        <v>22</v>
      </c>
      <c r="N4818" s="119" t="str">
        <f t="shared" si="228"/>
        <v>845111-SKBLM-L</v>
      </c>
      <c r="O4818" s="122">
        <f>IF(B4818="NET","",IF(B4818="","",IFERROR(VLOOKUP(N4818,EAN!$A:$B,2,FALSE),"MANGLER - MÅ OPPDATERE EAN-FANEN")))</f>
        <v>7048652774989</v>
      </c>
      <c r="P4818" s="119">
        <f t="shared" si="229"/>
        <v>22</v>
      </c>
      <c r="Q4818" s="119">
        <f t="shared" si="230"/>
        <v>22</v>
      </c>
    </row>
    <row r="4819" spans="1:17" x14ac:dyDescent="0.2">
      <c r="A4819" s="229">
        <v>845125</v>
      </c>
      <c r="B4819" s="228" t="s">
        <v>248</v>
      </c>
      <c r="C4819" s="228"/>
      <c r="D4819" s="228"/>
      <c r="E4819" s="228"/>
      <c r="F4819" s="228"/>
      <c r="G4819" s="228"/>
      <c r="H4819" s="229">
        <v>202226</v>
      </c>
      <c r="I4819" s="229">
        <v>202227</v>
      </c>
      <c r="J4819" s="229">
        <v>202228</v>
      </c>
      <c r="K4819" s="229">
        <v>202229</v>
      </c>
      <c r="L4819" s="232">
        <v>202234</v>
      </c>
      <c r="N4819" s="119" t="str">
        <f t="shared" si="228"/>
        <v>845125-</v>
      </c>
      <c r="O4819" s="122" t="str">
        <f>IF(B4819="NET","",IF(B4819="","",IFERROR(VLOOKUP(N4819,EAN!$A:$B,2,FALSE),"MANGLER - MÅ OPPDATERE EAN-FANEN")))</f>
        <v/>
      </c>
      <c r="P4819" s="119">
        <f t="shared" si="229"/>
        <v>202226</v>
      </c>
      <c r="Q4819" s="119">
        <f t="shared" si="230"/>
        <v>202234</v>
      </c>
    </row>
    <row r="4820" spans="1:17" x14ac:dyDescent="0.2">
      <c r="A4820" s="228">
        <v>845125</v>
      </c>
      <c r="B4820" s="228" t="s">
        <v>2229</v>
      </c>
      <c r="C4820" s="228" t="s">
        <v>4204</v>
      </c>
      <c r="D4820" s="228" t="s">
        <v>2084</v>
      </c>
      <c r="E4820" s="228" t="s">
        <v>241</v>
      </c>
      <c r="F4820" s="228" t="s">
        <v>7</v>
      </c>
      <c r="G4820" s="228" t="s">
        <v>504</v>
      </c>
      <c r="H4820" s="228">
        <v>0</v>
      </c>
      <c r="I4820" s="228">
        <v>0</v>
      </c>
      <c r="J4820" s="228">
        <v>0</v>
      </c>
      <c r="K4820" s="228">
        <v>0</v>
      </c>
      <c r="L4820" s="231">
        <v>0</v>
      </c>
      <c r="N4820" s="119" t="str">
        <f t="shared" si="228"/>
        <v>845125-GSWHT-M</v>
      </c>
      <c r="O4820" s="122">
        <f>IF(B4820="NET","",IF(B4820="","",IFERROR(VLOOKUP(N4820,EAN!$A:$B,2,FALSE),"MANGLER - MÅ OPPDATERE EAN-FANEN")))</f>
        <v>7048652617460</v>
      </c>
      <c r="P4820" s="119">
        <f t="shared" si="229"/>
        <v>0</v>
      </c>
      <c r="Q4820" s="119">
        <f t="shared" si="230"/>
        <v>0</v>
      </c>
    </row>
    <row r="4821" spans="1:17" x14ac:dyDescent="0.2">
      <c r="A4821" s="228">
        <v>845125</v>
      </c>
      <c r="B4821" s="228" t="s">
        <v>2229</v>
      </c>
      <c r="C4821" s="228" t="s">
        <v>4204</v>
      </c>
      <c r="D4821" s="228" t="s">
        <v>2085</v>
      </c>
      <c r="E4821" s="228" t="s">
        <v>241</v>
      </c>
      <c r="F4821" s="228" t="s">
        <v>67</v>
      </c>
      <c r="G4821" s="228" t="s">
        <v>504</v>
      </c>
      <c r="H4821" s="228">
        <v>0</v>
      </c>
      <c r="I4821" s="228">
        <v>0</v>
      </c>
      <c r="J4821" s="228">
        <v>0</v>
      </c>
      <c r="K4821" s="228">
        <v>0</v>
      </c>
      <c r="L4821" s="231">
        <v>0</v>
      </c>
      <c r="N4821" s="119" t="str">
        <f t="shared" si="228"/>
        <v>845125-GSWHT-L</v>
      </c>
      <c r="O4821" s="122">
        <f>IF(B4821="NET","",IF(B4821="","",IFERROR(VLOOKUP(N4821,EAN!$A:$B,2,FALSE),"MANGLER - MÅ OPPDATERE EAN-FANEN")))</f>
        <v>7048652617453</v>
      </c>
      <c r="P4821" s="119">
        <f t="shared" si="229"/>
        <v>0</v>
      </c>
      <c r="Q4821" s="119">
        <f t="shared" si="230"/>
        <v>0</v>
      </c>
    </row>
    <row r="4822" spans="1:17" x14ac:dyDescent="0.2">
      <c r="A4822" s="228">
        <v>845125</v>
      </c>
      <c r="B4822" s="228" t="s">
        <v>2229</v>
      </c>
      <c r="C4822" s="228" t="s">
        <v>4204</v>
      </c>
      <c r="D4822" s="228" t="s">
        <v>944</v>
      </c>
      <c r="E4822" s="228" t="s">
        <v>2095</v>
      </c>
      <c r="F4822" s="228" t="s">
        <v>7</v>
      </c>
      <c r="G4822" s="228" t="s">
        <v>128</v>
      </c>
      <c r="H4822" s="228">
        <v>0</v>
      </c>
      <c r="I4822" s="228">
        <v>0</v>
      </c>
      <c r="J4822" s="228">
        <v>0</v>
      </c>
      <c r="K4822" s="228">
        <v>0</v>
      </c>
      <c r="L4822" s="231">
        <v>0</v>
      </c>
      <c r="N4822" s="119" t="str">
        <f t="shared" si="228"/>
        <v>845125-MBKCE-M</v>
      </c>
      <c r="O4822" s="122" t="str">
        <f>IF(B4822="NET","",IF(B4822="","",IFERROR(VLOOKUP(N4822,EAN!$A:$B,2,FALSE),"MANGLER - MÅ OPPDATERE EAN-FANEN")))</f>
        <v>MANGLER - MÅ OPPDATERE EAN-FANEN</v>
      </c>
      <c r="P4822" s="119">
        <f t="shared" si="229"/>
        <v>0</v>
      </c>
      <c r="Q4822" s="119">
        <f t="shared" si="230"/>
        <v>0</v>
      </c>
    </row>
    <row r="4823" spans="1:17" x14ac:dyDescent="0.2">
      <c r="A4823" s="228">
        <v>845125</v>
      </c>
      <c r="B4823" s="228" t="s">
        <v>2229</v>
      </c>
      <c r="C4823" s="228" t="s">
        <v>4204</v>
      </c>
      <c r="D4823" s="228" t="s">
        <v>945</v>
      </c>
      <c r="E4823" s="228" t="s">
        <v>2095</v>
      </c>
      <c r="F4823" s="228" t="s">
        <v>67</v>
      </c>
      <c r="G4823" s="228" t="s">
        <v>128</v>
      </c>
      <c r="H4823" s="228">
        <v>0</v>
      </c>
      <c r="I4823" s="228">
        <v>0</v>
      </c>
      <c r="J4823" s="228">
        <v>0</v>
      </c>
      <c r="K4823" s="228">
        <v>0</v>
      </c>
      <c r="L4823" s="231">
        <v>0</v>
      </c>
      <c r="N4823" s="119" t="str">
        <f t="shared" si="228"/>
        <v>845125-MBKCE-L</v>
      </c>
      <c r="O4823" s="122" t="str">
        <f>IF(B4823="NET","",IF(B4823="","",IFERROR(VLOOKUP(N4823,EAN!$A:$B,2,FALSE),"MANGLER - MÅ OPPDATERE EAN-FANEN")))</f>
        <v>MANGLER - MÅ OPPDATERE EAN-FANEN</v>
      </c>
      <c r="P4823" s="119">
        <f t="shared" si="229"/>
        <v>0</v>
      </c>
      <c r="Q4823" s="119">
        <f t="shared" si="230"/>
        <v>0</v>
      </c>
    </row>
    <row r="4824" spans="1:17" x14ac:dyDescent="0.2">
      <c r="A4824" s="229">
        <v>845126</v>
      </c>
      <c r="B4824" s="228" t="s">
        <v>248</v>
      </c>
      <c r="C4824" s="228"/>
      <c r="D4824" s="228"/>
      <c r="E4824" s="228"/>
      <c r="F4824" s="228"/>
      <c r="G4824" s="228"/>
      <c r="H4824" s="229">
        <v>202226</v>
      </c>
      <c r="I4824" s="229">
        <v>202227</v>
      </c>
      <c r="J4824" s="229">
        <v>202228</v>
      </c>
      <c r="K4824" s="229">
        <v>202229</v>
      </c>
      <c r="L4824" s="232">
        <v>202234</v>
      </c>
      <c r="N4824" s="119" t="str">
        <f t="shared" si="228"/>
        <v>845126-</v>
      </c>
      <c r="O4824" s="122" t="str">
        <f>IF(B4824="NET","",IF(B4824="","",IFERROR(VLOOKUP(N4824,EAN!$A:$B,2,FALSE),"MANGLER - MÅ OPPDATERE EAN-FANEN")))</f>
        <v/>
      </c>
      <c r="P4824" s="119">
        <f t="shared" si="229"/>
        <v>202226</v>
      </c>
      <c r="Q4824" s="119">
        <f t="shared" si="230"/>
        <v>202234</v>
      </c>
    </row>
    <row r="4825" spans="1:17" x14ac:dyDescent="0.2">
      <c r="A4825" s="228">
        <v>845126</v>
      </c>
      <c r="B4825" s="228" t="s">
        <v>4513</v>
      </c>
      <c r="C4825" s="228" t="s">
        <v>4204</v>
      </c>
      <c r="D4825" s="228" t="s">
        <v>946</v>
      </c>
      <c r="E4825" s="228" t="s">
        <v>4512</v>
      </c>
      <c r="F4825" s="228" t="s">
        <v>7</v>
      </c>
      <c r="G4825" s="228" t="s">
        <v>128</v>
      </c>
      <c r="H4825" s="228">
        <v>0</v>
      </c>
      <c r="I4825" s="228">
        <v>0</v>
      </c>
      <c r="J4825" s="228">
        <v>0</v>
      </c>
      <c r="K4825" s="228">
        <v>0</v>
      </c>
      <c r="L4825" s="231">
        <v>0</v>
      </c>
      <c r="N4825" s="119" t="str">
        <f t="shared" si="228"/>
        <v>845126-ABLCK-M</v>
      </c>
      <c r="O4825" s="122">
        <f>IF(B4825="NET","",IF(B4825="","",IFERROR(VLOOKUP(N4825,EAN!$A:$B,2,FALSE),"MANGLER - MÅ OPPDATERE EAN-FANEN")))</f>
        <v>7048652671394</v>
      </c>
      <c r="P4825" s="119">
        <f t="shared" si="229"/>
        <v>0</v>
      </c>
      <c r="Q4825" s="119">
        <f t="shared" si="230"/>
        <v>0</v>
      </c>
    </row>
    <row r="4826" spans="1:17" x14ac:dyDescent="0.2">
      <c r="A4826" s="228">
        <v>845126</v>
      </c>
      <c r="B4826" s="228" t="s">
        <v>4513</v>
      </c>
      <c r="C4826" s="228" t="s">
        <v>4204</v>
      </c>
      <c r="D4826" s="228" t="s">
        <v>947</v>
      </c>
      <c r="E4826" s="228" t="s">
        <v>4512</v>
      </c>
      <c r="F4826" s="228" t="s">
        <v>67</v>
      </c>
      <c r="G4826" s="228" t="s">
        <v>128</v>
      </c>
      <c r="H4826" s="228">
        <v>0</v>
      </c>
      <c r="I4826" s="228">
        <v>0</v>
      </c>
      <c r="J4826" s="228">
        <v>0</v>
      </c>
      <c r="K4826" s="228">
        <v>0</v>
      </c>
      <c r="L4826" s="231">
        <v>0</v>
      </c>
      <c r="N4826" s="119" t="str">
        <f t="shared" si="228"/>
        <v>845126-ABLCK-L</v>
      </c>
      <c r="O4826" s="122">
        <f>IF(B4826="NET","",IF(B4826="","",IFERROR(VLOOKUP(N4826,EAN!$A:$B,2,FALSE),"MANGLER - MÅ OPPDATERE EAN-FANEN")))</f>
        <v>7048652671387</v>
      </c>
      <c r="P4826" s="119">
        <f t="shared" si="229"/>
        <v>0</v>
      </c>
      <c r="Q4826" s="119">
        <f t="shared" si="230"/>
        <v>0</v>
      </c>
    </row>
    <row r="4827" spans="1:17" x14ac:dyDescent="0.2">
      <c r="A4827" s="228">
        <v>845126</v>
      </c>
      <c r="B4827" s="228" t="s">
        <v>4513</v>
      </c>
      <c r="C4827" s="228" t="s">
        <v>4204</v>
      </c>
      <c r="D4827" s="228" t="s">
        <v>785</v>
      </c>
      <c r="E4827" s="228" t="s">
        <v>2098</v>
      </c>
      <c r="F4827" s="228" t="s">
        <v>7</v>
      </c>
      <c r="G4827" s="228" t="s">
        <v>128</v>
      </c>
      <c r="H4827" s="228">
        <v>0</v>
      </c>
      <c r="I4827" s="228">
        <v>0</v>
      </c>
      <c r="J4827" s="228">
        <v>0</v>
      </c>
      <c r="K4827" s="228">
        <v>0</v>
      </c>
      <c r="L4827" s="231">
        <v>0</v>
      </c>
      <c r="N4827" s="119" t="str">
        <f t="shared" si="228"/>
        <v>845126-MCDGY-M</v>
      </c>
      <c r="O4827" s="122">
        <f>IF(B4827="NET","",IF(B4827="","",IFERROR(VLOOKUP(N4827,EAN!$A:$B,2,FALSE),"MANGLER - MÅ OPPDATERE EAN-FANEN")))</f>
        <v>7048652671455</v>
      </c>
      <c r="P4827" s="119">
        <f t="shared" si="229"/>
        <v>0</v>
      </c>
      <c r="Q4827" s="119">
        <f t="shared" si="230"/>
        <v>0</v>
      </c>
    </row>
    <row r="4828" spans="1:17" x14ac:dyDescent="0.2">
      <c r="A4828" s="228">
        <v>845126</v>
      </c>
      <c r="B4828" s="228" t="s">
        <v>4513</v>
      </c>
      <c r="C4828" s="228" t="s">
        <v>4204</v>
      </c>
      <c r="D4828" s="228" t="s">
        <v>786</v>
      </c>
      <c r="E4828" s="228" t="s">
        <v>2098</v>
      </c>
      <c r="F4828" s="228" t="s">
        <v>67</v>
      </c>
      <c r="G4828" s="228" t="s">
        <v>128</v>
      </c>
      <c r="H4828" s="228">
        <v>0</v>
      </c>
      <c r="I4828" s="228">
        <v>0</v>
      </c>
      <c r="J4828" s="228">
        <v>0</v>
      </c>
      <c r="K4828" s="228">
        <v>0</v>
      </c>
      <c r="L4828" s="231">
        <v>0</v>
      </c>
      <c r="N4828" s="119" t="str">
        <f t="shared" si="228"/>
        <v>845126-MCDGY-L</v>
      </c>
      <c r="O4828" s="122">
        <f>IF(B4828="NET","",IF(B4828="","",IFERROR(VLOOKUP(N4828,EAN!$A:$B,2,FALSE),"MANGLER - MÅ OPPDATERE EAN-FANEN")))</f>
        <v>7048652671448</v>
      </c>
      <c r="P4828" s="119">
        <f t="shared" si="229"/>
        <v>0</v>
      </c>
      <c r="Q4828" s="119">
        <f t="shared" si="230"/>
        <v>0</v>
      </c>
    </row>
    <row r="4829" spans="1:17" x14ac:dyDescent="0.2">
      <c r="A4829" s="228">
        <v>845126</v>
      </c>
      <c r="B4829" s="228" t="s">
        <v>4513</v>
      </c>
      <c r="C4829" s="228" t="s">
        <v>4204</v>
      </c>
      <c r="D4829" s="228" t="s">
        <v>2358</v>
      </c>
      <c r="E4829" s="228" t="s">
        <v>3081</v>
      </c>
      <c r="F4829" s="228" t="s">
        <v>7</v>
      </c>
      <c r="G4829" s="228" t="s">
        <v>128</v>
      </c>
      <c r="H4829" s="228">
        <v>0</v>
      </c>
      <c r="I4829" s="228">
        <v>0</v>
      </c>
      <c r="J4829" s="228">
        <v>0</v>
      </c>
      <c r="K4829" s="228">
        <v>0</v>
      </c>
      <c r="L4829" s="231">
        <v>0</v>
      </c>
      <c r="N4829" s="119" t="str">
        <f t="shared" si="228"/>
        <v>845126-SGMFL-M</v>
      </c>
      <c r="O4829" s="122">
        <f>IF(B4829="NET","",IF(B4829="","",IFERROR(VLOOKUP(N4829,EAN!$A:$B,2,FALSE),"MANGLER - MÅ OPPDATERE EAN-FANEN")))</f>
        <v>7048652768032</v>
      </c>
      <c r="P4829" s="119">
        <f t="shared" si="229"/>
        <v>0</v>
      </c>
      <c r="Q4829" s="119">
        <f t="shared" si="230"/>
        <v>0</v>
      </c>
    </row>
    <row r="4830" spans="1:17" x14ac:dyDescent="0.2">
      <c r="A4830" s="228">
        <v>845126</v>
      </c>
      <c r="B4830" s="228" t="s">
        <v>4513</v>
      </c>
      <c r="C4830" s="228" t="s">
        <v>4204</v>
      </c>
      <c r="D4830" s="228" t="s">
        <v>2359</v>
      </c>
      <c r="E4830" s="228" t="s">
        <v>3081</v>
      </c>
      <c r="F4830" s="228" t="s">
        <v>67</v>
      </c>
      <c r="G4830" s="228" t="s">
        <v>128</v>
      </c>
      <c r="H4830" s="228">
        <v>0</v>
      </c>
      <c r="I4830" s="228">
        <v>0</v>
      </c>
      <c r="J4830" s="228">
        <v>0</v>
      </c>
      <c r="K4830" s="228">
        <v>0</v>
      </c>
      <c r="L4830" s="231">
        <v>0</v>
      </c>
      <c r="N4830" s="119" t="str">
        <f t="shared" si="228"/>
        <v>845126-SGMFL-L</v>
      </c>
      <c r="O4830" s="122">
        <f>IF(B4830="NET","",IF(B4830="","",IFERROR(VLOOKUP(N4830,EAN!$A:$B,2,FALSE),"MANGLER - MÅ OPPDATERE EAN-FANEN")))</f>
        <v>7048652768025</v>
      </c>
      <c r="P4830" s="119">
        <f t="shared" si="229"/>
        <v>0</v>
      </c>
      <c r="Q4830" s="119">
        <f t="shared" si="230"/>
        <v>0</v>
      </c>
    </row>
    <row r="4831" spans="1:17" x14ac:dyDescent="0.2">
      <c r="A4831" s="229">
        <v>845128</v>
      </c>
      <c r="B4831" s="228" t="s">
        <v>248</v>
      </c>
      <c r="C4831" s="228"/>
      <c r="D4831" s="228"/>
      <c r="E4831" s="228"/>
      <c r="F4831" s="228"/>
      <c r="G4831" s="228"/>
      <c r="H4831" s="229">
        <v>202226</v>
      </c>
      <c r="I4831" s="229">
        <v>202227</v>
      </c>
      <c r="J4831" s="229">
        <v>202228</v>
      </c>
      <c r="K4831" s="229">
        <v>202229</v>
      </c>
      <c r="L4831" s="232">
        <v>202234</v>
      </c>
      <c r="N4831" s="119" t="str">
        <f t="shared" si="228"/>
        <v>845128-</v>
      </c>
      <c r="O4831" s="122" t="str">
        <f>IF(B4831="NET","",IF(B4831="","",IFERROR(VLOOKUP(N4831,EAN!$A:$B,2,FALSE),"MANGLER - MÅ OPPDATERE EAN-FANEN")))</f>
        <v/>
      </c>
      <c r="P4831" s="119">
        <f t="shared" si="229"/>
        <v>202226</v>
      </c>
      <c r="Q4831" s="119">
        <f t="shared" si="230"/>
        <v>202234</v>
      </c>
    </row>
    <row r="4832" spans="1:17" x14ac:dyDescent="0.2">
      <c r="A4832" s="228">
        <v>845128</v>
      </c>
      <c r="B4832" s="228" t="s">
        <v>3049</v>
      </c>
      <c r="C4832" s="228" t="s">
        <v>4204</v>
      </c>
      <c r="D4832" s="228" t="s">
        <v>2370</v>
      </c>
      <c r="E4832" s="228" t="s">
        <v>3063</v>
      </c>
      <c r="F4832" s="228" t="s">
        <v>85</v>
      </c>
      <c r="G4832" s="228" t="s">
        <v>504</v>
      </c>
      <c r="H4832" s="228">
        <v>0</v>
      </c>
      <c r="I4832" s="228">
        <v>0</v>
      </c>
      <c r="J4832" s="228">
        <v>0</v>
      </c>
      <c r="K4832" s="228">
        <v>0</v>
      </c>
      <c r="L4832" s="231">
        <v>0</v>
      </c>
      <c r="N4832" s="119" t="str">
        <f t="shared" si="228"/>
        <v>845128-DPUMC-SM</v>
      </c>
      <c r="O4832" s="122">
        <f>IF(B4832="NET","",IF(B4832="","",IFERROR(VLOOKUP(N4832,EAN!$A:$B,2,FALSE),"MANGLER - MÅ OPPDATERE EAN-FANEN")))</f>
        <v>7048652776662</v>
      </c>
      <c r="P4832" s="119">
        <f t="shared" si="229"/>
        <v>0</v>
      </c>
      <c r="Q4832" s="119">
        <f t="shared" si="230"/>
        <v>0</v>
      </c>
    </row>
    <row r="4833" spans="1:17" x14ac:dyDescent="0.2">
      <c r="A4833" s="228">
        <v>845128</v>
      </c>
      <c r="B4833" s="228" t="s">
        <v>3049</v>
      </c>
      <c r="C4833" s="228" t="s">
        <v>4204</v>
      </c>
      <c r="D4833" s="228" t="s">
        <v>2371</v>
      </c>
      <c r="E4833" s="228" t="s">
        <v>3063</v>
      </c>
      <c r="F4833" s="228" t="s">
        <v>86</v>
      </c>
      <c r="G4833" s="228" t="s">
        <v>504</v>
      </c>
      <c r="H4833" s="228">
        <v>0</v>
      </c>
      <c r="I4833" s="228">
        <v>0</v>
      </c>
      <c r="J4833" s="228">
        <v>0</v>
      </c>
      <c r="K4833" s="228">
        <v>0</v>
      </c>
      <c r="L4833" s="231">
        <v>0</v>
      </c>
      <c r="N4833" s="119" t="str">
        <f t="shared" si="228"/>
        <v>845128-DPUMC-ML</v>
      </c>
      <c r="O4833" s="122">
        <f>IF(B4833="NET","",IF(B4833="","",IFERROR(VLOOKUP(N4833,EAN!$A:$B,2,FALSE),"MANGLER - MÅ OPPDATERE EAN-FANEN")))</f>
        <v>7048652775016</v>
      </c>
      <c r="P4833" s="119">
        <f t="shared" si="229"/>
        <v>0</v>
      </c>
      <c r="Q4833" s="119">
        <f t="shared" si="230"/>
        <v>0</v>
      </c>
    </row>
    <row r="4834" spans="1:17" x14ac:dyDescent="0.2">
      <c r="A4834" s="228">
        <v>845128</v>
      </c>
      <c r="B4834" s="228" t="s">
        <v>3049</v>
      </c>
      <c r="C4834" s="228" t="s">
        <v>4204</v>
      </c>
      <c r="D4834" s="228" t="s">
        <v>2372</v>
      </c>
      <c r="E4834" s="228" t="s">
        <v>3063</v>
      </c>
      <c r="F4834" s="228" t="s">
        <v>87</v>
      </c>
      <c r="G4834" s="228" t="s">
        <v>504</v>
      </c>
      <c r="H4834" s="228">
        <v>1</v>
      </c>
      <c r="I4834" s="228">
        <v>1</v>
      </c>
      <c r="J4834" s="228">
        <v>1</v>
      </c>
      <c r="K4834" s="228">
        <v>1</v>
      </c>
      <c r="L4834" s="231">
        <v>1</v>
      </c>
      <c r="N4834" s="119" t="str">
        <f t="shared" si="228"/>
        <v>845128-DPUMC-LXL</v>
      </c>
      <c r="O4834" s="122">
        <f>IF(B4834="NET","",IF(B4834="","",IFERROR(VLOOKUP(N4834,EAN!$A:$B,2,FALSE),"MANGLER - MÅ OPPDATERE EAN-FANEN")))</f>
        <v>7048652775009</v>
      </c>
      <c r="P4834" s="119">
        <f t="shared" si="229"/>
        <v>1</v>
      </c>
      <c r="Q4834" s="119">
        <f t="shared" si="230"/>
        <v>1</v>
      </c>
    </row>
    <row r="4835" spans="1:17" x14ac:dyDescent="0.2">
      <c r="A4835" s="228">
        <v>845128</v>
      </c>
      <c r="B4835" s="228" t="s">
        <v>3049</v>
      </c>
      <c r="C4835" s="228" t="s">
        <v>4204</v>
      </c>
      <c r="D4835" s="228" t="s">
        <v>249</v>
      </c>
      <c r="E4835" s="228" t="s">
        <v>240</v>
      </c>
      <c r="F4835" s="228" t="s">
        <v>85</v>
      </c>
      <c r="G4835" s="228" t="s">
        <v>128</v>
      </c>
      <c r="H4835" s="228">
        <v>1</v>
      </c>
      <c r="I4835" s="228">
        <v>1</v>
      </c>
      <c r="J4835" s="228">
        <v>1</v>
      </c>
      <c r="K4835" s="228">
        <v>1</v>
      </c>
      <c r="L4835" s="231">
        <v>23</v>
      </c>
      <c r="N4835" s="119" t="str">
        <f t="shared" si="228"/>
        <v>845128-DTBLK-SM</v>
      </c>
      <c r="O4835" s="122">
        <f>IF(B4835="NET","",IF(B4835="","",IFERROR(VLOOKUP(N4835,EAN!$A:$B,2,FALSE),"MANGLER - MÅ OPPDATERE EAN-FANEN")))</f>
        <v>7048652776679</v>
      </c>
      <c r="P4835" s="119">
        <f t="shared" si="229"/>
        <v>1</v>
      </c>
      <c r="Q4835" s="119">
        <f t="shared" si="230"/>
        <v>23</v>
      </c>
    </row>
    <row r="4836" spans="1:17" x14ac:dyDescent="0.2">
      <c r="A4836" s="228">
        <v>845128</v>
      </c>
      <c r="B4836" s="228" t="s">
        <v>3049</v>
      </c>
      <c r="C4836" s="228" t="s">
        <v>4204</v>
      </c>
      <c r="D4836" s="228" t="s">
        <v>250</v>
      </c>
      <c r="E4836" s="228" t="s">
        <v>240</v>
      </c>
      <c r="F4836" s="228" t="s">
        <v>86</v>
      </c>
      <c r="G4836" s="228" t="s">
        <v>128</v>
      </c>
      <c r="H4836" s="228">
        <v>0</v>
      </c>
      <c r="I4836" s="228">
        <v>0</v>
      </c>
      <c r="J4836" s="228">
        <v>0</v>
      </c>
      <c r="K4836" s="228">
        <v>0</v>
      </c>
      <c r="L4836" s="231">
        <v>27</v>
      </c>
      <c r="N4836" s="119" t="str">
        <f t="shared" si="228"/>
        <v>845128-DTBLK-ML</v>
      </c>
      <c r="O4836" s="122">
        <f>IF(B4836="NET","",IF(B4836="","",IFERROR(VLOOKUP(N4836,EAN!$A:$B,2,FALSE),"MANGLER - MÅ OPPDATERE EAN-FANEN")))</f>
        <v>7048652768056</v>
      </c>
      <c r="P4836" s="119">
        <f t="shared" si="229"/>
        <v>0</v>
      </c>
      <c r="Q4836" s="119">
        <f t="shared" si="230"/>
        <v>27</v>
      </c>
    </row>
    <row r="4837" spans="1:17" x14ac:dyDescent="0.2">
      <c r="A4837" s="228">
        <v>845128</v>
      </c>
      <c r="B4837" s="228" t="s">
        <v>3049</v>
      </c>
      <c r="C4837" s="228" t="s">
        <v>4204</v>
      </c>
      <c r="D4837" s="228" t="s">
        <v>251</v>
      </c>
      <c r="E4837" s="228" t="s">
        <v>240</v>
      </c>
      <c r="F4837" s="228" t="s">
        <v>87</v>
      </c>
      <c r="G4837" s="228" t="s">
        <v>128</v>
      </c>
      <c r="H4837" s="228">
        <v>0</v>
      </c>
      <c r="I4837" s="228">
        <v>0</v>
      </c>
      <c r="J4837" s="228">
        <v>0</v>
      </c>
      <c r="K4837" s="228">
        <v>0</v>
      </c>
      <c r="L4837" s="231">
        <v>41</v>
      </c>
      <c r="N4837" s="119" t="str">
        <f t="shared" si="228"/>
        <v>845128-DTBLK-LXL</v>
      </c>
      <c r="O4837" s="122">
        <f>IF(B4837="NET","",IF(B4837="","",IFERROR(VLOOKUP(N4837,EAN!$A:$B,2,FALSE),"MANGLER - MÅ OPPDATERE EAN-FANEN")))</f>
        <v>7048652768049</v>
      </c>
      <c r="P4837" s="119">
        <f t="shared" si="229"/>
        <v>0</v>
      </c>
      <c r="Q4837" s="119">
        <f t="shared" si="230"/>
        <v>41</v>
      </c>
    </row>
    <row r="4838" spans="1:17" x14ac:dyDescent="0.2">
      <c r="A4838" s="228">
        <v>845128</v>
      </c>
      <c r="B4838" s="228" t="s">
        <v>3049</v>
      </c>
      <c r="C4838" s="228" t="s">
        <v>4204</v>
      </c>
      <c r="D4838" s="228" t="s">
        <v>3127</v>
      </c>
      <c r="E4838" s="228" t="s">
        <v>4440</v>
      </c>
      <c r="F4838" s="228" t="s">
        <v>85</v>
      </c>
      <c r="G4838" s="228" t="s">
        <v>504</v>
      </c>
      <c r="H4838" s="228">
        <v>0</v>
      </c>
      <c r="I4838" s="228">
        <v>0</v>
      </c>
      <c r="J4838" s="228">
        <v>0</v>
      </c>
      <c r="K4838" s="228">
        <v>0</v>
      </c>
      <c r="L4838" s="231">
        <v>20</v>
      </c>
      <c r="N4838" s="119" t="str">
        <f t="shared" si="228"/>
        <v>845128-GFLUO-SM</v>
      </c>
      <c r="O4838" s="122">
        <f>IF(B4838="NET","",IF(B4838="","",IFERROR(VLOOKUP(N4838,EAN!$A:$B,2,FALSE),"MANGLER - MÅ OPPDATERE EAN-FANEN")))</f>
        <v>7048652776686</v>
      </c>
      <c r="P4838" s="119">
        <f t="shared" si="229"/>
        <v>0</v>
      </c>
      <c r="Q4838" s="119">
        <f t="shared" si="230"/>
        <v>20</v>
      </c>
    </row>
    <row r="4839" spans="1:17" x14ac:dyDescent="0.2">
      <c r="A4839" s="228">
        <v>845128</v>
      </c>
      <c r="B4839" s="228" t="s">
        <v>3049</v>
      </c>
      <c r="C4839" s="228" t="s">
        <v>4204</v>
      </c>
      <c r="D4839" s="228" t="s">
        <v>681</v>
      </c>
      <c r="E4839" s="228" t="s">
        <v>4440</v>
      </c>
      <c r="F4839" s="228" t="s">
        <v>86</v>
      </c>
      <c r="G4839" s="228" t="s">
        <v>504</v>
      </c>
      <c r="H4839" s="228">
        <v>0</v>
      </c>
      <c r="I4839" s="228">
        <v>0</v>
      </c>
      <c r="J4839" s="228">
        <v>0</v>
      </c>
      <c r="K4839" s="228">
        <v>0</v>
      </c>
      <c r="L4839" s="231">
        <v>20</v>
      </c>
      <c r="N4839" s="119" t="str">
        <f t="shared" si="228"/>
        <v>845128-GFLUO-ML</v>
      </c>
      <c r="O4839" s="122">
        <f>IF(B4839="NET","",IF(B4839="","",IFERROR(VLOOKUP(N4839,EAN!$A:$B,2,FALSE),"MANGLER - MÅ OPPDATERE EAN-FANEN")))</f>
        <v>7048652768117</v>
      </c>
      <c r="P4839" s="119">
        <f t="shared" si="229"/>
        <v>0</v>
      </c>
      <c r="Q4839" s="119">
        <f t="shared" si="230"/>
        <v>20</v>
      </c>
    </row>
    <row r="4840" spans="1:17" x14ac:dyDescent="0.2">
      <c r="A4840" s="228">
        <v>845128</v>
      </c>
      <c r="B4840" s="228" t="s">
        <v>3049</v>
      </c>
      <c r="C4840" s="228" t="s">
        <v>4204</v>
      </c>
      <c r="D4840" s="228" t="s">
        <v>682</v>
      </c>
      <c r="E4840" s="228" t="s">
        <v>4440</v>
      </c>
      <c r="F4840" s="228" t="s">
        <v>87</v>
      </c>
      <c r="G4840" s="228" t="s">
        <v>504</v>
      </c>
      <c r="H4840" s="228">
        <v>0</v>
      </c>
      <c r="I4840" s="228">
        <v>0</v>
      </c>
      <c r="J4840" s="228">
        <v>0</v>
      </c>
      <c r="K4840" s="228">
        <v>0</v>
      </c>
      <c r="L4840" s="231">
        <v>44</v>
      </c>
      <c r="N4840" s="119" t="str">
        <f t="shared" si="228"/>
        <v>845128-GFLUO-LXL</v>
      </c>
      <c r="O4840" s="122">
        <f>IF(B4840="NET","",IF(B4840="","",IFERROR(VLOOKUP(N4840,EAN!$A:$B,2,FALSE),"MANGLER - MÅ OPPDATERE EAN-FANEN")))</f>
        <v>7048652768100</v>
      </c>
      <c r="P4840" s="119">
        <f t="shared" si="229"/>
        <v>0</v>
      </c>
      <c r="Q4840" s="119">
        <f t="shared" si="230"/>
        <v>44</v>
      </c>
    </row>
    <row r="4841" spans="1:17" x14ac:dyDescent="0.2">
      <c r="A4841" s="228">
        <v>845128</v>
      </c>
      <c r="B4841" s="228" t="s">
        <v>3049</v>
      </c>
      <c r="C4841" s="228" t="s">
        <v>4204</v>
      </c>
      <c r="D4841" s="228" t="s">
        <v>3128</v>
      </c>
      <c r="E4841" s="228" t="s">
        <v>4467</v>
      </c>
      <c r="F4841" s="228" t="s">
        <v>85</v>
      </c>
      <c r="G4841" s="228" t="s">
        <v>504</v>
      </c>
      <c r="H4841" s="228">
        <v>0</v>
      </c>
      <c r="I4841" s="228">
        <v>0</v>
      </c>
      <c r="J4841" s="228">
        <v>0</v>
      </c>
      <c r="K4841" s="228">
        <v>0</v>
      </c>
      <c r="L4841" s="231">
        <v>11</v>
      </c>
      <c r="N4841" s="119" t="str">
        <f t="shared" si="228"/>
        <v>845128-GLBOR-SM</v>
      </c>
      <c r="O4841" s="122">
        <f>IF(B4841="NET","",IF(B4841="","",IFERROR(VLOOKUP(N4841,EAN!$A:$B,2,FALSE),"MANGLER - MÅ OPPDATERE EAN-FANEN")))</f>
        <v>7048652776693</v>
      </c>
      <c r="P4841" s="119">
        <f t="shared" si="229"/>
        <v>0</v>
      </c>
      <c r="Q4841" s="119">
        <f t="shared" si="230"/>
        <v>11</v>
      </c>
    </row>
    <row r="4842" spans="1:17" x14ac:dyDescent="0.2">
      <c r="A4842" s="228">
        <v>845128</v>
      </c>
      <c r="B4842" s="228" t="s">
        <v>3049</v>
      </c>
      <c r="C4842" s="228" t="s">
        <v>4204</v>
      </c>
      <c r="D4842" s="228" t="s">
        <v>2392</v>
      </c>
      <c r="E4842" s="228" t="s">
        <v>4467</v>
      </c>
      <c r="F4842" s="228" t="s">
        <v>86</v>
      </c>
      <c r="G4842" s="228" t="s">
        <v>504</v>
      </c>
      <c r="H4842" s="228">
        <v>0</v>
      </c>
      <c r="I4842" s="228">
        <v>0</v>
      </c>
      <c r="J4842" s="228">
        <v>0</v>
      </c>
      <c r="K4842" s="228">
        <v>0</v>
      </c>
      <c r="L4842" s="231">
        <v>11</v>
      </c>
      <c r="N4842" s="119" t="str">
        <f t="shared" si="228"/>
        <v>845128-GLBOR-ML</v>
      </c>
      <c r="O4842" s="122">
        <f>IF(B4842="NET","",IF(B4842="","",IFERROR(VLOOKUP(N4842,EAN!$A:$B,2,FALSE),"MANGLER - MÅ OPPDATERE EAN-FANEN")))</f>
        <v>7048652768131</v>
      </c>
      <c r="P4842" s="119">
        <f t="shared" si="229"/>
        <v>0</v>
      </c>
      <c r="Q4842" s="119">
        <f t="shared" si="230"/>
        <v>11</v>
      </c>
    </row>
    <row r="4843" spans="1:17" x14ac:dyDescent="0.2">
      <c r="A4843" s="228">
        <v>845128</v>
      </c>
      <c r="B4843" s="228" t="s">
        <v>3049</v>
      </c>
      <c r="C4843" s="228" t="s">
        <v>4204</v>
      </c>
      <c r="D4843" s="228" t="s">
        <v>2393</v>
      </c>
      <c r="E4843" s="228" t="s">
        <v>4467</v>
      </c>
      <c r="F4843" s="228" t="s">
        <v>87</v>
      </c>
      <c r="G4843" s="228" t="s">
        <v>504</v>
      </c>
      <c r="H4843" s="228">
        <v>0</v>
      </c>
      <c r="I4843" s="228">
        <v>0</v>
      </c>
      <c r="J4843" s="228">
        <v>0</v>
      </c>
      <c r="K4843" s="228">
        <v>0</v>
      </c>
      <c r="L4843" s="231">
        <v>35</v>
      </c>
      <c r="N4843" s="119" t="str">
        <f t="shared" si="228"/>
        <v>845128-GLBOR-LXL</v>
      </c>
      <c r="O4843" s="122">
        <f>IF(B4843="NET","",IF(B4843="","",IFERROR(VLOOKUP(N4843,EAN!$A:$B,2,FALSE),"MANGLER - MÅ OPPDATERE EAN-FANEN")))</f>
        <v>7048652768124</v>
      </c>
      <c r="P4843" s="119">
        <f t="shared" si="229"/>
        <v>0</v>
      </c>
      <c r="Q4843" s="119">
        <f t="shared" si="230"/>
        <v>35</v>
      </c>
    </row>
    <row r="4844" spans="1:17" x14ac:dyDescent="0.2">
      <c r="A4844" s="228">
        <v>845128</v>
      </c>
      <c r="B4844" s="228" t="s">
        <v>3049</v>
      </c>
      <c r="C4844" s="228" t="s">
        <v>4204</v>
      </c>
      <c r="D4844" s="228" t="s">
        <v>256</v>
      </c>
      <c r="E4844" s="228" t="s">
        <v>241</v>
      </c>
      <c r="F4844" s="228" t="s">
        <v>85</v>
      </c>
      <c r="G4844" s="228" t="s">
        <v>128</v>
      </c>
      <c r="H4844" s="228">
        <v>0</v>
      </c>
      <c r="I4844" s="228">
        <v>0</v>
      </c>
      <c r="J4844" s="228">
        <v>0</v>
      </c>
      <c r="K4844" s="228">
        <v>0</v>
      </c>
      <c r="L4844" s="231">
        <v>10</v>
      </c>
      <c r="N4844" s="119" t="str">
        <f t="shared" si="228"/>
        <v>845128-GSWHT-SM</v>
      </c>
      <c r="O4844" s="122">
        <f>IF(B4844="NET","",IF(B4844="","",IFERROR(VLOOKUP(N4844,EAN!$A:$B,2,FALSE),"MANGLER - MÅ OPPDATERE EAN-FANEN")))</f>
        <v>7048652776709</v>
      </c>
      <c r="P4844" s="119">
        <f t="shared" si="229"/>
        <v>0</v>
      </c>
      <c r="Q4844" s="119">
        <f t="shared" si="230"/>
        <v>10</v>
      </c>
    </row>
    <row r="4845" spans="1:17" x14ac:dyDescent="0.2">
      <c r="A4845" s="228">
        <v>845128</v>
      </c>
      <c r="B4845" s="228" t="s">
        <v>3049</v>
      </c>
      <c r="C4845" s="228" t="s">
        <v>4204</v>
      </c>
      <c r="D4845" s="228" t="s">
        <v>257</v>
      </c>
      <c r="E4845" s="228" t="s">
        <v>241</v>
      </c>
      <c r="F4845" s="228" t="s">
        <v>86</v>
      </c>
      <c r="G4845" s="228" t="s">
        <v>128</v>
      </c>
      <c r="H4845" s="228">
        <v>0</v>
      </c>
      <c r="I4845" s="228">
        <v>0</v>
      </c>
      <c r="J4845" s="228">
        <v>0</v>
      </c>
      <c r="K4845" s="228">
        <v>0</v>
      </c>
      <c r="L4845" s="231">
        <v>17</v>
      </c>
      <c r="N4845" s="119" t="str">
        <f t="shared" si="228"/>
        <v>845128-GSWHT-ML</v>
      </c>
      <c r="O4845" s="122">
        <f>IF(B4845="NET","",IF(B4845="","",IFERROR(VLOOKUP(N4845,EAN!$A:$B,2,FALSE),"MANGLER - MÅ OPPDATERE EAN-FANEN")))</f>
        <v>7048652768070</v>
      </c>
      <c r="P4845" s="119">
        <f t="shared" si="229"/>
        <v>0</v>
      </c>
      <c r="Q4845" s="119">
        <f t="shared" si="230"/>
        <v>17</v>
      </c>
    </row>
    <row r="4846" spans="1:17" x14ac:dyDescent="0.2">
      <c r="A4846" s="228">
        <v>845128</v>
      </c>
      <c r="B4846" s="228" t="s">
        <v>3049</v>
      </c>
      <c r="C4846" s="228" t="s">
        <v>4204</v>
      </c>
      <c r="D4846" s="228" t="s">
        <v>258</v>
      </c>
      <c r="E4846" s="228" t="s">
        <v>241</v>
      </c>
      <c r="F4846" s="228" t="s">
        <v>87</v>
      </c>
      <c r="G4846" s="228" t="s">
        <v>128</v>
      </c>
      <c r="H4846" s="228">
        <v>0</v>
      </c>
      <c r="I4846" s="228">
        <v>0</v>
      </c>
      <c r="J4846" s="228">
        <v>0</v>
      </c>
      <c r="K4846" s="228">
        <v>0</v>
      </c>
      <c r="L4846" s="231">
        <v>16</v>
      </c>
      <c r="N4846" s="119" t="str">
        <f t="shared" si="228"/>
        <v>845128-GSWHT-LXL</v>
      </c>
      <c r="O4846" s="122">
        <f>IF(B4846="NET","",IF(B4846="","",IFERROR(VLOOKUP(N4846,EAN!$A:$B,2,FALSE),"MANGLER - MÅ OPPDATERE EAN-FANEN")))</f>
        <v>7048652768063</v>
      </c>
      <c r="P4846" s="119">
        <f t="shared" si="229"/>
        <v>0</v>
      </c>
      <c r="Q4846" s="119">
        <f t="shared" si="230"/>
        <v>16</v>
      </c>
    </row>
    <row r="4847" spans="1:17" x14ac:dyDescent="0.2">
      <c r="A4847" s="228">
        <v>845128</v>
      </c>
      <c r="B4847" s="228" t="s">
        <v>3049</v>
      </c>
      <c r="C4847" s="228" t="s">
        <v>4204</v>
      </c>
      <c r="D4847" s="228" t="s">
        <v>4140</v>
      </c>
      <c r="E4847" s="228" t="s">
        <v>4141</v>
      </c>
      <c r="F4847" s="228" t="s">
        <v>85</v>
      </c>
      <c r="G4847" s="228" t="s">
        <v>128</v>
      </c>
      <c r="H4847" s="228">
        <v>0</v>
      </c>
      <c r="I4847" s="228">
        <v>0</v>
      </c>
      <c r="J4847" s="228">
        <v>0</v>
      </c>
      <c r="K4847" s="228">
        <v>0</v>
      </c>
      <c r="L4847" s="231">
        <v>0</v>
      </c>
      <c r="N4847" s="119" t="str">
        <f t="shared" si="228"/>
        <v>845128-NEOBL-SM</v>
      </c>
      <c r="O4847" s="122" t="str">
        <f>IF(B4847="NET","",IF(B4847="","",IFERROR(VLOOKUP(N4847,EAN!$A:$B,2,FALSE),"MANGLER - MÅ OPPDATERE EAN-FANEN")))</f>
        <v>MANGLER - MÅ OPPDATERE EAN-FANEN</v>
      </c>
      <c r="P4847" s="119">
        <f t="shared" si="229"/>
        <v>0</v>
      </c>
      <c r="Q4847" s="119">
        <f t="shared" si="230"/>
        <v>0</v>
      </c>
    </row>
    <row r="4848" spans="1:17" x14ac:dyDescent="0.2">
      <c r="A4848" s="228">
        <v>845128</v>
      </c>
      <c r="B4848" s="228" t="s">
        <v>3049</v>
      </c>
      <c r="C4848" s="228" t="s">
        <v>4204</v>
      </c>
      <c r="D4848" s="228" t="s">
        <v>4142</v>
      </c>
      <c r="E4848" s="228" t="s">
        <v>4141</v>
      </c>
      <c r="F4848" s="228" t="s">
        <v>86</v>
      </c>
      <c r="G4848" s="228" t="s">
        <v>128</v>
      </c>
      <c r="H4848" s="228">
        <v>0</v>
      </c>
      <c r="I4848" s="228">
        <v>0</v>
      </c>
      <c r="J4848" s="228">
        <v>0</v>
      </c>
      <c r="K4848" s="228">
        <v>0</v>
      </c>
      <c r="L4848" s="231">
        <v>0</v>
      </c>
      <c r="N4848" s="119" t="str">
        <f t="shared" si="228"/>
        <v>845128-NEOBL-ML</v>
      </c>
      <c r="O4848" s="122" t="str">
        <f>IF(B4848="NET","",IF(B4848="","",IFERROR(VLOOKUP(N4848,EAN!$A:$B,2,FALSE),"MANGLER - MÅ OPPDATERE EAN-FANEN")))</f>
        <v>MANGLER - MÅ OPPDATERE EAN-FANEN</v>
      </c>
      <c r="P4848" s="119">
        <f t="shared" si="229"/>
        <v>0</v>
      </c>
      <c r="Q4848" s="119">
        <f t="shared" si="230"/>
        <v>0</v>
      </c>
    </row>
    <row r="4849" spans="1:17" x14ac:dyDescent="0.2">
      <c r="A4849" s="228">
        <v>845128</v>
      </c>
      <c r="B4849" s="228" t="s">
        <v>3049</v>
      </c>
      <c r="C4849" s="228" t="s">
        <v>4204</v>
      </c>
      <c r="D4849" s="228" t="s">
        <v>4143</v>
      </c>
      <c r="E4849" s="228" t="s">
        <v>4141</v>
      </c>
      <c r="F4849" s="228" t="s">
        <v>87</v>
      </c>
      <c r="G4849" s="228" t="s">
        <v>128</v>
      </c>
      <c r="H4849" s="228">
        <v>0</v>
      </c>
      <c r="I4849" s="228">
        <v>0</v>
      </c>
      <c r="J4849" s="228">
        <v>0</v>
      </c>
      <c r="K4849" s="228">
        <v>0</v>
      </c>
      <c r="L4849" s="231">
        <v>0</v>
      </c>
      <c r="N4849" s="119" t="str">
        <f t="shared" si="228"/>
        <v>845128-NEOBL-LXL</v>
      </c>
      <c r="O4849" s="122" t="str">
        <f>IF(B4849="NET","",IF(B4849="","",IFERROR(VLOOKUP(N4849,EAN!$A:$B,2,FALSE),"MANGLER - MÅ OPPDATERE EAN-FANEN")))</f>
        <v>MANGLER - MÅ OPPDATERE EAN-FANEN</v>
      </c>
      <c r="P4849" s="119">
        <f t="shared" si="229"/>
        <v>0</v>
      </c>
      <c r="Q4849" s="119">
        <f t="shared" si="230"/>
        <v>0</v>
      </c>
    </row>
    <row r="4850" spans="1:17" x14ac:dyDescent="0.2">
      <c r="A4850" s="228">
        <v>845128</v>
      </c>
      <c r="B4850" s="228" t="s">
        <v>3049</v>
      </c>
      <c r="C4850" s="228" t="s">
        <v>4204</v>
      </c>
      <c r="D4850" s="228" t="s">
        <v>4144</v>
      </c>
      <c r="E4850" s="228" t="s">
        <v>4145</v>
      </c>
      <c r="F4850" s="228" t="s">
        <v>85</v>
      </c>
      <c r="G4850" s="228" t="s">
        <v>128</v>
      </c>
      <c r="H4850" s="228">
        <v>0</v>
      </c>
      <c r="I4850" s="228">
        <v>0</v>
      </c>
      <c r="J4850" s="228">
        <v>0</v>
      </c>
      <c r="K4850" s="228">
        <v>0</v>
      </c>
      <c r="L4850" s="231">
        <v>0</v>
      </c>
      <c r="N4850" s="119" t="str">
        <f t="shared" si="228"/>
        <v>845128-NEOPI-SM</v>
      </c>
      <c r="O4850" s="122" t="str">
        <f>IF(B4850="NET","",IF(B4850="","",IFERROR(VLOOKUP(N4850,EAN!$A:$B,2,FALSE),"MANGLER - MÅ OPPDATERE EAN-FANEN")))</f>
        <v>MANGLER - MÅ OPPDATERE EAN-FANEN</v>
      </c>
      <c r="P4850" s="119">
        <f t="shared" si="229"/>
        <v>0</v>
      </c>
      <c r="Q4850" s="119">
        <f t="shared" si="230"/>
        <v>0</v>
      </c>
    </row>
    <row r="4851" spans="1:17" x14ac:dyDescent="0.2">
      <c r="A4851" s="228">
        <v>845128</v>
      </c>
      <c r="B4851" s="228" t="s">
        <v>3049</v>
      </c>
      <c r="C4851" s="228" t="s">
        <v>4204</v>
      </c>
      <c r="D4851" s="228" t="s">
        <v>4146</v>
      </c>
      <c r="E4851" s="228" t="s">
        <v>4145</v>
      </c>
      <c r="F4851" s="228" t="s">
        <v>86</v>
      </c>
      <c r="G4851" s="228" t="s">
        <v>128</v>
      </c>
      <c r="H4851" s="228">
        <v>0</v>
      </c>
      <c r="I4851" s="228">
        <v>0</v>
      </c>
      <c r="J4851" s="228">
        <v>0</v>
      </c>
      <c r="K4851" s="228">
        <v>0</v>
      </c>
      <c r="L4851" s="231">
        <v>0</v>
      </c>
      <c r="N4851" s="119" t="str">
        <f t="shared" si="228"/>
        <v>845128-NEOPI-ML</v>
      </c>
      <c r="O4851" s="122" t="str">
        <f>IF(B4851="NET","",IF(B4851="","",IFERROR(VLOOKUP(N4851,EAN!$A:$B,2,FALSE),"MANGLER - MÅ OPPDATERE EAN-FANEN")))</f>
        <v>MANGLER - MÅ OPPDATERE EAN-FANEN</v>
      </c>
      <c r="P4851" s="119">
        <f t="shared" si="229"/>
        <v>0</v>
      </c>
      <c r="Q4851" s="119">
        <f t="shared" si="230"/>
        <v>0</v>
      </c>
    </row>
    <row r="4852" spans="1:17" x14ac:dyDescent="0.2">
      <c r="A4852" s="228">
        <v>845128</v>
      </c>
      <c r="B4852" s="228" t="s">
        <v>3049</v>
      </c>
      <c r="C4852" s="228" t="s">
        <v>4204</v>
      </c>
      <c r="D4852" s="228" t="s">
        <v>4147</v>
      </c>
      <c r="E4852" s="228" t="s">
        <v>4145</v>
      </c>
      <c r="F4852" s="228" t="s">
        <v>87</v>
      </c>
      <c r="G4852" s="228" t="s">
        <v>128</v>
      </c>
      <c r="H4852" s="228">
        <v>0</v>
      </c>
      <c r="I4852" s="228">
        <v>0</v>
      </c>
      <c r="J4852" s="228">
        <v>0</v>
      </c>
      <c r="K4852" s="228">
        <v>0</v>
      </c>
      <c r="L4852" s="231">
        <v>0</v>
      </c>
      <c r="N4852" s="119" t="str">
        <f t="shared" si="228"/>
        <v>845128-NEOPI-LXL</v>
      </c>
      <c r="O4852" s="122" t="str">
        <f>IF(B4852="NET","",IF(B4852="","",IFERROR(VLOOKUP(N4852,EAN!$A:$B,2,FALSE),"MANGLER - MÅ OPPDATERE EAN-FANEN")))</f>
        <v>MANGLER - MÅ OPPDATERE EAN-FANEN</v>
      </c>
      <c r="P4852" s="119">
        <f t="shared" si="229"/>
        <v>0</v>
      </c>
      <c r="Q4852" s="119">
        <f t="shared" si="230"/>
        <v>0</v>
      </c>
    </row>
    <row r="4853" spans="1:17" x14ac:dyDescent="0.2">
      <c r="A4853" s="228">
        <v>845128</v>
      </c>
      <c r="B4853" s="228" t="s">
        <v>3049</v>
      </c>
      <c r="C4853" s="228" t="s">
        <v>4204</v>
      </c>
      <c r="D4853" s="228" t="s">
        <v>4154</v>
      </c>
      <c r="E4853" s="228" t="s">
        <v>4466</v>
      </c>
      <c r="F4853" s="228" t="s">
        <v>85</v>
      </c>
      <c r="G4853" s="228" t="s">
        <v>128</v>
      </c>
      <c r="H4853" s="228">
        <v>0</v>
      </c>
      <c r="I4853" s="228">
        <v>0</v>
      </c>
      <c r="J4853" s="228">
        <v>0</v>
      </c>
      <c r="K4853" s="228">
        <v>0</v>
      </c>
      <c r="L4853" s="231">
        <v>0</v>
      </c>
      <c r="N4853" s="119" t="str">
        <f t="shared" si="228"/>
        <v>845128-SASGR-SM</v>
      </c>
      <c r="O4853" s="122" t="str">
        <f>IF(B4853="NET","",IF(B4853="","",IFERROR(VLOOKUP(N4853,EAN!$A:$B,2,FALSE),"MANGLER - MÅ OPPDATERE EAN-FANEN")))</f>
        <v>MANGLER - MÅ OPPDATERE EAN-FANEN</v>
      </c>
      <c r="P4853" s="119">
        <f t="shared" si="229"/>
        <v>0</v>
      </c>
      <c r="Q4853" s="119">
        <f t="shared" si="230"/>
        <v>0</v>
      </c>
    </row>
    <row r="4854" spans="1:17" x14ac:dyDescent="0.2">
      <c r="A4854" s="228">
        <v>845128</v>
      </c>
      <c r="B4854" s="228" t="s">
        <v>3049</v>
      </c>
      <c r="C4854" s="228" t="s">
        <v>4204</v>
      </c>
      <c r="D4854" s="228" t="s">
        <v>4152</v>
      </c>
      <c r="E4854" s="228" t="s">
        <v>4466</v>
      </c>
      <c r="F4854" s="228" t="s">
        <v>86</v>
      </c>
      <c r="G4854" s="228" t="s">
        <v>128</v>
      </c>
      <c r="H4854" s="228">
        <v>0</v>
      </c>
      <c r="I4854" s="228">
        <v>0</v>
      </c>
      <c r="J4854" s="228">
        <v>0</v>
      </c>
      <c r="K4854" s="228">
        <v>0</v>
      </c>
      <c r="L4854" s="231">
        <v>0</v>
      </c>
      <c r="N4854" s="119" t="str">
        <f t="shared" si="228"/>
        <v>845128-SASGR-ML</v>
      </c>
      <c r="O4854" s="122" t="str">
        <f>IF(B4854="NET","",IF(B4854="","",IFERROR(VLOOKUP(N4854,EAN!$A:$B,2,FALSE),"MANGLER - MÅ OPPDATERE EAN-FANEN")))</f>
        <v>MANGLER - MÅ OPPDATERE EAN-FANEN</v>
      </c>
      <c r="P4854" s="119">
        <f t="shared" si="229"/>
        <v>0</v>
      </c>
      <c r="Q4854" s="119">
        <f t="shared" si="230"/>
        <v>0</v>
      </c>
    </row>
    <row r="4855" spans="1:17" x14ac:dyDescent="0.2">
      <c r="A4855" s="228">
        <v>845128</v>
      </c>
      <c r="B4855" s="228" t="s">
        <v>3049</v>
      </c>
      <c r="C4855" s="228" t="s">
        <v>4204</v>
      </c>
      <c r="D4855" s="228" t="s">
        <v>4153</v>
      </c>
      <c r="E4855" s="228" t="s">
        <v>4466</v>
      </c>
      <c r="F4855" s="228" t="s">
        <v>87</v>
      </c>
      <c r="G4855" s="228" t="s">
        <v>128</v>
      </c>
      <c r="H4855" s="228">
        <v>0</v>
      </c>
      <c r="I4855" s="228">
        <v>0</v>
      </c>
      <c r="J4855" s="228">
        <v>0</v>
      </c>
      <c r="K4855" s="228">
        <v>0</v>
      </c>
      <c r="L4855" s="231">
        <v>0</v>
      </c>
      <c r="N4855" s="119" t="str">
        <f t="shared" si="228"/>
        <v>845128-SASGR-LXL</v>
      </c>
      <c r="O4855" s="122" t="str">
        <f>IF(B4855="NET","",IF(B4855="","",IFERROR(VLOOKUP(N4855,EAN!$A:$B,2,FALSE),"MANGLER - MÅ OPPDATERE EAN-FANEN")))</f>
        <v>MANGLER - MÅ OPPDATERE EAN-FANEN</v>
      </c>
      <c r="P4855" s="119">
        <f t="shared" si="229"/>
        <v>0</v>
      </c>
      <c r="Q4855" s="119">
        <f t="shared" si="230"/>
        <v>0</v>
      </c>
    </row>
    <row r="4856" spans="1:17" x14ac:dyDescent="0.2">
      <c r="A4856" s="228">
        <v>845128</v>
      </c>
      <c r="B4856" s="228" t="s">
        <v>3049</v>
      </c>
      <c r="C4856" s="228" t="s">
        <v>4204</v>
      </c>
      <c r="D4856" s="228" t="s">
        <v>3986</v>
      </c>
      <c r="E4856" s="228" t="s">
        <v>3964</v>
      </c>
      <c r="F4856" s="228" t="s">
        <v>85</v>
      </c>
      <c r="G4856" s="228" t="s">
        <v>128</v>
      </c>
      <c r="H4856" s="228">
        <v>0</v>
      </c>
      <c r="I4856" s="228">
        <v>0</v>
      </c>
      <c r="J4856" s="228">
        <v>0</v>
      </c>
      <c r="K4856" s="228">
        <v>0</v>
      </c>
      <c r="L4856" s="231">
        <v>0</v>
      </c>
      <c r="N4856" s="119" t="str">
        <f t="shared" si="228"/>
        <v>845128-WOLND-SM</v>
      </c>
      <c r="O4856" s="122" t="str">
        <f>IF(B4856="NET","",IF(B4856="","",IFERROR(VLOOKUP(N4856,EAN!$A:$B,2,FALSE),"MANGLER - MÅ OPPDATERE EAN-FANEN")))</f>
        <v>MANGLER - MÅ OPPDATERE EAN-FANEN</v>
      </c>
      <c r="P4856" s="119">
        <f t="shared" si="229"/>
        <v>0</v>
      </c>
      <c r="Q4856" s="119">
        <f t="shared" si="230"/>
        <v>0</v>
      </c>
    </row>
    <row r="4857" spans="1:17" x14ac:dyDescent="0.2">
      <c r="A4857" s="228">
        <v>845128</v>
      </c>
      <c r="B4857" s="228" t="s">
        <v>3049</v>
      </c>
      <c r="C4857" s="228" t="s">
        <v>4204</v>
      </c>
      <c r="D4857" s="228" t="s">
        <v>3987</v>
      </c>
      <c r="E4857" s="228" t="s">
        <v>3964</v>
      </c>
      <c r="F4857" s="228" t="s">
        <v>86</v>
      </c>
      <c r="G4857" s="228" t="s">
        <v>128</v>
      </c>
      <c r="H4857" s="228">
        <v>0</v>
      </c>
      <c r="I4857" s="228">
        <v>0</v>
      </c>
      <c r="J4857" s="228">
        <v>0</v>
      </c>
      <c r="K4857" s="228">
        <v>0</v>
      </c>
      <c r="L4857" s="231">
        <v>0</v>
      </c>
      <c r="N4857" s="119" t="str">
        <f t="shared" ref="N4857:N4920" si="231">CONCATENATE(A4857,"-",D4857)</f>
        <v>845128-WOLND-ML</v>
      </c>
      <c r="O4857" s="122" t="str">
        <f>IF(B4857="NET","",IF(B4857="","",IFERROR(VLOOKUP(N4857,EAN!$A:$B,2,FALSE),"MANGLER - MÅ OPPDATERE EAN-FANEN")))</f>
        <v>MANGLER - MÅ OPPDATERE EAN-FANEN</v>
      </c>
      <c r="P4857" s="119">
        <f t="shared" ref="P4857:P4920" si="232">H4857</f>
        <v>0</v>
      </c>
      <c r="Q4857" s="119">
        <f t="shared" ref="Q4857:Q4920" si="233">L4857</f>
        <v>0</v>
      </c>
    </row>
    <row r="4858" spans="1:17" x14ac:dyDescent="0.2">
      <c r="A4858" s="228">
        <v>845128</v>
      </c>
      <c r="B4858" s="228" t="s">
        <v>3049</v>
      </c>
      <c r="C4858" s="228" t="s">
        <v>4204</v>
      </c>
      <c r="D4858" s="228" t="s">
        <v>3988</v>
      </c>
      <c r="E4858" s="228" t="s">
        <v>3964</v>
      </c>
      <c r="F4858" s="228" t="s">
        <v>87</v>
      </c>
      <c r="G4858" s="228" t="s">
        <v>128</v>
      </c>
      <c r="H4858" s="228">
        <v>0</v>
      </c>
      <c r="I4858" s="228">
        <v>0</v>
      </c>
      <c r="J4858" s="228">
        <v>0</v>
      </c>
      <c r="K4858" s="228">
        <v>0</v>
      </c>
      <c r="L4858" s="231">
        <v>0</v>
      </c>
      <c r="N4858" s="119" t="str">
        <f t="shared" si="231"/>
        <v>845128-WOLND-LXL</v>
      </c>
      <c r="O4858" s="122" t="str">
        <f>IF(B4858="NET","",IF(B4858="","",IFERROR(VLOOKUP(N4858,EAN!$A:$B,2,FALSE),"MANGLER - MÅ OPPDATERE EAN-FANEN")))</f>
        <v>MANGLER - MÅ OPPDATERE EAN-FANEN</v>
      </c>
      <c r="P4858" s="119">
        <f t="shared" si="232"/>
        <v>0</v>
      </c>
      <c r="Q4858" s="119">
        <f t="shared" si="233"/>
        <v>0</v>
      </c>
    </row>
    <row r="4859" spans="1:17" x14ac:dyDescent="0.2">
      <c r="A4859" s="229">
        <v>845129</v>
      </c>
      <c r="B4859" s="228" t="s">
        <v>248</v>
      </c>
      <c r="C4859" s="228"/>
      <c r="D4859" s="228"/>
      <c r="E4859" s="228"/>
      <c r="F4859" s="228"/>
      <c r="G4859" s="228"/>
      <c r="H4859" s="229">
        <v>202226</v>
      </c>
      <c r="I4859" s="229">
        <v>202227</v>
      </c>
      <c r="J4859" s="229">
        <v>202228</v>
      </c>
      <c r="K4859" s="229">
        <v>202229</v>
      </c>
      <c r="L4859" s="232">
        <v>202234</v>
      </c>
      <c r="N4859" s="119" t="str">
        <f t="shared" si="231"/>
        <v>845129-</v>
      </c>
      <c r="O4859" s="122" t="str">
        <f>IF(B4859="NET","",IF(B4859="","",IFERROR(VLOOKUP(N4859,EAN!$A:$B,2,FALSE),"MANGLER - MÅ OPPDATERE EAN-FANEN")))</f>
        <v/>
      </c>
      <c r="P4859" s="119">
        <f t="shared" si="232"/>
        <v>202226</v>
      </c>
      <c r="Q4859" s="119">
        <f t="shared" si="233"/>
        <v>202234</v>
      </c>
    </row>
    <row r="4860" spans="1:17" x14ac:dyDescent="0.2">
      <c r="A4860" s="228">
        <v>845129</v>
      </c>
      <c r="B4860" s="228" t="s">
        <v>3050</v>
      </c>
      <c r="C4860" s="228" t="s">
        <v>4204</v>
      </c>
      <c r="D4860" s="228" t="s">
        <v>2381</v>
      </c>
      <c r="E4860" s="228" t="s">
        <v>685</v>
      </c>
      <c r="F4860" s="228" t="s">
        <v>3086</v>
      </c>
      <c r="G4860" s="228" t="s">
        <v>504</v>
      </c>
      <c r="H4860" s="228">
        <v>18</v>
      </c>
      <c r="I4860" s="228">
        <v>18</v>
      </c>
      <c r="J4860" s="228">
        <v>18</v>
      </c>
      <c r="K4860" s="228">
        <v>18</v>
      </c>
      <c r="L4860" s="231">
        <v>18</v>
      </c>
      <c r="N4860" s="119" t="str">
        <f t="shared" si="231"/>
        <v>845129-BGRG-53/61</v>
      </c>
      <c r="O4860" s="122">
        <f>IF(B4860="NET","",IF(B4860="","",IFERROR(VLOOKUP(N4860,EAN!$A:$B,2,FALSE),"MANGLER - MÅ OPPDATERE EAN-FANEN")))</f>
        <v>7048652768155</v>
      </c>
      <c r="P4860" s="119">
        <f t="shared" si="232"/>
        <v>18</v>
      </c>
      <c r="Q4860" s="119">
        <f t="shared" si="233"/>
        <v>18</v>
      </c>
    </row>
    <row r="4861" spans="1:17" x14ac:dyDescent="0.2">
      <c r="A4861" s="228">
        <v>845129</v>
      </c>
      <c r="B4861" s="228" t="s">
        <v>3050</v>
      </c>
      <c r="C4861" s="228" t="s">
        <v>4204</v>
      </c>
      <c r="D4861" s="228" t="s">
        <v>2383</v>
      </c>
      <c r="E4861" s="228" t="s">
        <v>4450</v>
      </c>
      <c r="F4861" s="228" t="s">
        <v>3086</v>
      </c>
      <c r="G4861" s="228" t="s">
        <v>504</v>
      </c>
      <c r="H4861" s="228">
        <v>30</v>
      </c>
      <c r="I4861" s="228">
        <v>30</v>
      </c>
      <c r="J4861" s="228">
        <v>30</v>
      </c>
      <c r="K4861" s="228">
        <v>30</v>
      </c>
      <c r="L4861" s="231">
        <v>30</v>
      </c>
      <c r="N4861" s="119" t="str">
        <f t="shared" si="231"/>
        <v>845129-BUOR-53/61</v>
      </c>
      <c r="O4861" s="122">
        <f>IF(B4861="NET","",IF(B4861="","",IFERROR(VLOOKUP(N4861,EAN!$A:$B,2,FALSE),"MANGLER - MÅ OPPDATERE EAN-FANEN")))</f>
        <v>7048652768162</v>
      </c>
      <c r="P4861" s="119">
        <f t="shared" si="232"/>
        <v>30</v>
      </c>
      <c r="Q4861" s="119">
        <f t="shared" si="233"/>
        <v>30</v>
      </c>
    </row>
    <row r="4862" spans="1:17" x14ac:dyDescent="0.2">
      <c r="A4862" s="228">
        <v>845129</v>
      </c>
      <c r="B4862" s="228" t="s">
        <v>3050</v>
      </c>
      <c r="C4862" s="228" t="s">
        <v>4204</v>
      </c>
      <c r="D4862" s="228" t="s">
        <v>4468</v>
      </c>
      <c r="E4862" s="228" t="s">
        <v>3959</v>
      </c>
      <c r="F4862" s="228" t="s">
        <v>3087</v>
      </c>
      <c r="G4862" s="228" t="s">
        <v>128</v>
      </c>
      <c r="H4862" s="228">
        <v>0</v>
      </c>
      <c r="I4862" s="228">
        <v>0</v>
      </c>
      <c r="J4862" s="228">
        <v>0</v>
      </c>
      <c r="K4862" s="228">
        <v>0</v>
      </c>
      <c r="L4862" s="231">
        <v>0</v>
      </c>
      <c r="N4862" s="119" t="str">
        <f t="shared" si="231"/>
        <v>845129-DUSK-48/53</v>
      </c>
      <c r="O4862" s="122" t="str">
        <f>IF(B4862="NET","",IF(B4862="","",IFERROR(VLOOKUP(N4862,EAN!$A:$B,2,FALSE),"MANGLER - MÅ OPPDATERE EAN-FANEN")))</f>
        <v>MANGLER - MÅ OPPDATERE EAN-FANEN</v>
      </c>
      <c r="P4862" s="119">
        <f t="shared" si="232"/>
        <v>0</v>
      </c>
      <c r="Q4862" s="119">
        <f t="shared" si="233"/>
        <v>0</v>
      </c>
    </row>
    <row r="4863" spans="1:17" x14ac:dyDescent="0.2">
      <c r="A4863" s="228">
        <v>845129</v>
      </c>
      <c r="B4863" s="228" t="s">
        <v>3050</v>
      </c>
      <c r="C4863" s="228" t="s">
        <v>4204</v>
      </c>
      <c r="D4863" s="228" t="s">
        <v>4451</v>
      </c>
      <c r="E4863" s="228" t="s">
        <v>3959</v>
      </c>
      <c r="F4863" s="228" t="s">
        <v>3086</v>
      </c>
      <c r="G4863" s="228" t="s">
        <v>128</v>
      </c>
      <c r="H4863" s="228">
        <v>0</v>
      </c>
      <c r="I4863" s="228">
        <v>0</v>
      </c>
      <c r="J4863" s="228">
        <v>0</v>
      </c>
      <c r="K4863" s="228">
        <v>0</v>
      </c>
      <c r="L4863" s="231">
        <v>0</v>
      </c>
      <c r="N4863" s="119" t="str">
        <f t="shared" si="231"/>
        <v>845129-DUSK-53/61</v>
      </c>
      <c r="O4863" s="122" t="str">
        <f>IF(B4863="NET","",IF(B4863="","",IFERROR(VLOOKUP(N4863,EAN!$A:$B,2,FALSE),"MANGLER - MÅ OPPDATERE EAN-FANEN")))</f>
        <v>MANGLER - MÅ OPPDATERE EAN-FANEN</v>
      </c>
      <c r="P4863" s="119">
        <f t="shared" si="232"/>
        <v>0</v>
      </c>
      <c r="Q4863" s="119">
        <f t="shared" si="233"/>
        <v>0</v>
      </c>
    </row>
    <row r="4864" spans="1:17" x14ac:dyDescent="0.2">
      <c r="A4864" s="228">
        <v>845129</v>
      </c>
      <c r="B4864" s="228" t="s">
        <v>3050</v>
      </c>
      <c r="C4864" s="228" t="s">
        <v>4204</v>
      </c>
      <c r="D4864" s="228" t="s">
        <v>4469</v>
      </c>
      <c r="E4864" s="228" t="s">
        <v>4128</v>
      </c>
      <c r="F4864" s="228" t="s">
        <v>3087</v>
      </c>
      <c r="G4864" s="228" t="s">
        <v>128</v>
      </c>
      <c r="H4864" s="228">
        <v>0</v>
      </c>
      <c r="I4864" s="228">
        <v>0</v>
      </c>
      <c r="J4864" s="228">
        <v>0</v>
      </c>
      <c r="K4864" s="228">
        <v>0</v>
      </c>
      <c r="L4864" s="231">
        <v>0</v>
      </c>
      <c r="N4864" s="119" t="str">
        <f t="shared" si="231"/>
        <v>845129-FLRM-48/53</v>
      </c>
      <c r="O4864" s="122" t="str">
        <f>IF(B4864="NET","",IF(B4864="","",IFERROR(VLOOKUP(N4864,EAN!$A:$B,2,FALSE),"MANGLER - MÅ OPPDATERE EAN-FANEN")))</f>
        <v>MANGLER - MÅ OPPDATERE EAN-FANEN</v>
      </c>
      <c r="P4864" s="119">
        <f t="shared" si="232"/>
        <v>0</v>
      </c>
      <c r="Q4864" s="119">
        <f t="shared" si="233"/>
        <v>0</v>
      </c>
    </row>
    <row r="4865" spans="1:17" x14ac:dyDescent="0.2">
      <c r="A4865" s="228">
        <v>845129</v>
      </c>
      <c r="B4865" s="228" t="s">
        <v>3050</v>
      </c>
      <c r="C4865" s="228" t="s">
        <v>4204</v>
      </c>
      <c r="D4865" s="228" t="s">
        <v>4452</v>
      </c>
      <c r="E4865" s="228" t="s">
        <v>4128</v>
      </c>
      <c r="F4865" s="228" t="s">
        <v>3086</v>
      </c>
      <c r="G4865" s="228" t="s">
        <v>128</v>
      </c>
      <c r="H4865" s="228">
        <v>0</v>
      </c>
      <c r="I4865" s="228">
        <v>0</v>
      </c>
      <c r="J4865" s="228">
        <v>0</v>
      </c>
      <c r="K4865" s="228">
        <v>0</v>
      </c>
      <c r="L4865" s="231">
        <v>0</v>
      </c>
      <c r="N4865" s="119" t="str">
        <f t="shared" si="231"/>
        <v>845129-FLRM-53/61</v>
      </c>
      <c r="O4865" s="122" t="str">
        <f>IF(B4865="NET","",IF(B4865="","",IFERROR(VLOOKUP(N4865,EAN!$A:$B,2,FALSE),"MANGLER - MÅ OPPDATERE EAN-FANEN")))</f>
        <v>MANGLER - MÅ OPPDATERE EAN-FANEN</v>
      </c>
      <c r="P4865" s="119">
        <f t="shared" si="232"/>
        <v>0</v>
      </c>
      <c r="Q4865" s="119">
        <f t="shared" si="233"/>
        <v>0</v>
      </c>
    </row>
    <row r="4866" spans="1:17" x14ac:dyDescent="0.2">
      <c r="A4866" s="228">
        <v>845129</v>
      </c>
      <c r="B4866" s="228" t="s">
        <v>3050</v>
      </c>
      <c r="C4866" s="228" t="s">
        <v>4204</v>
      </c>
      <c r="D4866" s="228" t="s">
        <v>4470</v>
      </c>
      <c r="E4866" s="228" t="s">
        <v>3966</v>
      </c>
      <c r="F4866" s="228" t="s">
        <v>3087</v>
      </c>
      <c r="G4866" s="228" t="s">
        <v>128</v>
      </c>
      <c r="H4866" s="228">
        <v>0</v>
      </c>
      <c r="I4866" s="228">
        <v>0</v>
      </c>
      <c r="J4866" s="228">
        <v>0</v>
      </c>
      <c r="K4866" s="228">
        <v>0</v>
      </c>
      <c r="L4866" s="231">
        <v>0</v>
      </c>
      <c r="N4866" s="119" t="str">
        <f t="shared" si="231"/>
        <v>845129-LAVA-48/53</v>
      </c>
      <c r="O4866" s="122" t="str">
        <f>IF(B4866="NET","",IF(B4866="","",IFERROR(VLOOKUP(N4866,EAN!$A:$B,2,FALSE),"MANGLER - MÅ OPPDATERE EAN-FANEN")))</f>
        <v>MANGLER - MÅ OPPDATERE EAN-FANEN</v>
      </c>
      <c r="P4866" s="119">
        <f t="shared" si="232"/>
        <v>0</v>
      </c>
      <c r="Q4866" s="119">
        <f t="shared" si="233"/>
        <v>0</v>
      </c>
    </row>
    <row r="4867" spans="1:17" x14ac:dyDescent="0.2">
      <c r="A4867" s="228">
        <v>845129</v>
      </c>
      <c r="B4867" s="228" t="s">
        <v>3050</v>
      </c>
      <c r="C4867" s="228" t="s">
        <v>4204</v>
      </c>
      <c r="D4867" s="228" t="s">
        <v>4453</v>
      </c>
      <c r="E4867" s="228" t="s">
        <v>3966</v>
      </c>
      <c r="F4867" s="228" t="s">
        <v>3086</v>
      </c>
      <c r="G4867" s="228" t="s">
        <v>128</v>
      </c>
      <c r="H4867" s="228">
        <v>0</v>
      </c>
      <c r="I4867" s="228">
        <v>0</v>
      </c>
      <c r="J4867" s="228">
        <v>0</v>
      </c>
      <c r="K4867" s="228">
        <v>0</v>
      </c>
      <c r="L4867" s="231">
        <v>0</v>
      </c>
      <c r="N4867" s="119" t="str">
        <f t="shared" si="231"/>
        <v>845129-LAVA-53/61</v>
      </c>
      <c r="O4867" s="122" t="str">
        <f>IF(B4867="NET","",IF(B4867="","",IFERROR(VLOOKUP(N4867,EAN!$A:$B,2,FALSE),"MANGLER - MÅ OPPDATERE EAN-FANEN")))</f>
        <v>MANGLER - MÅ OPPDATERE EAN-FANEN</v>
      </c>
      <c r="P4867" s="119">
        <f t="shared" si="232"/>
        <v>0</v>
      </c>
      <c r="Q4867" s="119">
        <f t="shared" si="233"/>
        <v>0</v>
      </c>
    </row>
    <row r="4868" spans="1:17" x14ac:dyDescent="0.2">
      <c r="A4868" s="228">
        <v>845129</v>
      </c>
      <c r="B4868" s="228" t="s">
        <v>3050</v>
      </c>
      <c r="C4868" s="228" t="s">
        <v>4204</v>
      </c>
      <c r="D4868" s="228" t="s">
        <v>1005</v>
      </c>
      <c r="E4868" s="228" t="s">
        <v>2097</v>
      </c>
      <c r="F4868" s="228" t="s">
        <v>3087</v>
      </c>
      <c r="G4868" s="228" t="s">
        <v>128</v>
      </c>
      <c r="H4868" s="228">
        <v>0</v>
      </c>
      <c r="I4868" s="228">
        <v>0</v>
      </c>
      <c r="J4868" s="228">
        <v>0</v>
      </c>
      <c r="K4868" s="228">
        <v>0</v>
      </c>
      <c r="L4868" s="231">
        <v>0</v>
      </c>
      <c r="N4868" s="119" t="str">
        <f t="shared" si="231"/>
        <v>845129-MBLK-48/53</v>
      </c>
      <c r="O4868" s="122" t="str">
        <f>IF(B4868="NET","",IF(B4868="","",IFERROR(VLOOKUP(N4868,EAN!$A:$B,2,FALSE),"MANGLER - MÅ OPPDATERE EAN-FANEN")))</f>
        <v>MANGLER - MÅ OPPDATERE EAN-FANEN</v>
      </c>
      <c r="P4868" s="119">
        <f t="shared" si="232"/>
        <v>0</v>
      </c>
      <c r="Q4868" s="119">
        <f t="shared" si="233"/>
        <v>0</v>
      </c>
    </row>
    <row r="4869" spans="1:17" x14ac:dyDescent="0.2">
      <c r="A4869" s="228">
        <v>845129</v>
      </c>
      <c r="B4869" s="228" t="s">
        <v>3050</v>
      </c>
      <c r="C4869" s="228" t="s">
        <v>4204</v>
      </c>
      <c r="D4869" s="228" t="s">
        <v>999</v>
      </c>
      <c r="E4869" s="228" t="s">
        <v>2097</v>
      </c>
      <c r="F4869" s="228" t="s">
        <v>3086</v>
      </c>
      <c r="G4869" s="228" t="s">
        <v>128</v>
      </c>
      <c r="H4869" s="228">
        <v>21</v>
      </c>
      <c r="I4869" s="228">
        <v>21</v>
      </c>
      <c r="J4869" s="228">
        <v>21</v>
      </c>
      <c r="K4869" s="228">
        <v>21</v>
      </c>
      <c r="L4869" s="231">
        <v>21</v>
      </c>
      <c r="N4869" s="119" t="str">
        <f t="shared" si="231"/>
        <v>845129-MBLK-53/61</v>
      </c>
      <c r="O4869" s="122">
        <f>IF(B4869="NET","",IF(B4869="","",IFERROR(VLOOKUP(N4869,EAN!$A:$B,2,FALSE),"MANGLER - MÅ OPPDATERE EAN-FANEN")))</f>
        <v>7048652768148</v>
      </c>
      <c r="P4869" s="119">
        <f t="shared" si="232"/>
        <v>21</v>
      </c>
      <c r="Q4869" s="119">
        <f t="shared" si="233"/>
        <v>21</v>
      </c>
    </row>
    <row r="4870" spans="1:17" x14ac:dyDescent="0.2">
      <c r="A4870" s="228">
        <v>845129</v>
      </c>
      <c r="B4870" s="228" t="s">
        <v>3050</v>
      </c>
      <c r="C4870" s="228" t="s">
        <v>4204</v>
      </c>
      <c r="D4870" s="228" t="s">
        <v>2394</v>
      </c>
      <c r="E4870" s="228" t="s">
        <v>4351</v>
      </c>
      <c r="F4870" s="228" t="s">
        <v>3086</v>
      </c>
      <c r="G4870" s="228" t="s">
        <v>504</v>
      </c>
      <c r="H4870" s="228">
        <v>11</v>
      </c>
      <c r="I4870" s="228">
        <v>11</v>
      </c>
      <c r="J4870" s="228">
        <v>11</v>
      </c>
      <c r="K4870" s="228">
        <v>11</v>
      </c>
      <c r="L4870" s="231">
        <v>11</v>
      </c>
      <c r="N4870" s="119" t="str">
        <f t="shared" si="231"/>
        <v>845129-MFLU-53/61</v>
      </c>
      <c r="O4870" s="122">
        <f>IF(B4870="NET","",IF(B4870="","",IFERROR(VLOOKUP(N4870,EAN!$A:$B,2,FALSE),"MANGLER - MÅ OPPDATERE EAN-FANEN")))</f>
        <v>7048652768179</v>
      </c>
      <c r="P4870" s="119">
        <f t="shared" si="232"/>
        <v>11</v>
      </c>
      <c r="Q4870" s="119">
        <f t="shared" si="233"/>
        <v>11</v>
      </c>
    </row>
    <row r="4871" spans="1:17" x14ac:dyDescent="0.2">
      <c r="A4871" s="228">
        <v>845129</v>
      </c>
      <c r="B4871" s="228" t="s">
        <v>3050</v>
      </c>
      <c r="C4871" s="228" t="s">
        <v>4204</v>
      </c>
      <c r="D4871" s="228" t="s">
        <v>1008</v>
      </c>
      <c r="E4871" s="228" t="s">
        <v>90</v>
      </c>
      <c r="F4871" s="228" t="s">
        <v>3087</v>
      </c>
      <c r="G4871" s="228" t="s">
        <v>128</v>
      </c>
      <c r="H4871" s="228">
        <v>0</v>
      </c>
      <c r="I4871" s="228">
        <v>0</v>
      </c>
      <c r="J4871" s="228">
        <v>0</v>
      </c>
      <c r="K4871" s="228">
        <v>0</v>
      </c>
      <c r="L4871" s="231">
        <v>0</v>
      </c>
      <c r="N4871" s="119" t="str">
        <f t="shared" si="231"/>
        <v>845129-MWHT-48/53</v>
      </c>
      <c r="O4871" s="122" t="str">
        <f>IF(B4871="NET","",IF(B4871="","",IFERROR(VLOOKUP(N4871,EAN!$A:$B,2,FALSE),"MANGLER - MÅ OPPDATERE EAN-FANEN")))</f>
        <v>MANGLER - MÅ OPPDATERE EAN-FANEN</v>
      </c>
      <c r="P4871" s="119">
        <f t="shared" si="232"/>
        <v>0</v>
      </c>
      <c r="Q4871" s="119">
        <f t="shared" si="233"/>
        <v>0</v>
      </c>
    </row>
    <row r="4872" spans="1:17" x14ac:dyDescent="0.2">
      <c r="A4872" s="228">
        <v>845129</v>
      </c>
      <c r="B4872" s="228" t="s">
        <v>3050</v>
      </c>
      <c r="C4872" s="228" t="s">
        <v>4204</v>
      </c>
      <c r="D4872" s="228" t="s">
        <v>1003</v>
      </c>
      <c r="E4872" s="228" t="s">
        <v>90</v>
      </c>
      <c r="F4872" s="228" t="s">
        <v>3086</v>
      </c>
      <c r="G4872" s="228" t="s">
        <v>128</v>
      </c>
      <c r="H4872" s="228">
        <v>21</v>
      </c>
      <c r="I4872" s="228">
        <v>21</v>
      </c>
      <c r="J4872" s="228">
        <v>21</v>
      </c>
      <c r="K4872" s="228">
        <v>21</v>
      </c>
      <c r="L4872" s="231">
        <v>21</v>
      </c>
      <c r="N4872" s="119" t="str">
        <f t="shared" si="231"/>
        <v>845129-MWHT-53/61</v>
      </c>
      <c r="O4872" s="122">
        <f>IF(B4872="NET","",IF(B4872="","",IFERROR(VLOOKUP(N4872,EAN!$A:$B,2,FALSE),"MANGLER - MÅ OPPDATERE EAN-FANEN")))</f>
        <v>7048652768186</v>
      </c>
      <c r="P4872" s="119">
        <f t="shared" si="232"/>
        <v>21</v>
      </c>
      <c r="Q4872" s="119">
        <f t="shared" si="233"/>
        <v>21</v>
      </c>
    </row>
    <row r="4873" spans="1:17" x14ac:dyDescent="0.2">
      <c r="A4873" s="228">
        <v>845129</v>
      </c>
      <c r="B4873" s="228" t="s">
        <v>3050</v>
      </c>
      <c r="C4873" s="228" t="s">
        <v>4204</v>
      </c>
      <c r="D4873" s="228" t="s">
        <v>2395</v>
      </c>
      <c r="E4873" s="228" t="s">
        <v>4463</v>
      </c>
      <c r="F4873" s="228" t="s">
        <v>3086</v>
      </c>
      <c r="G4873" s="228" t="s">
        <v>504</v>
      </c>
      <c r="H4873" s="228">
        <v>15</v>
      </c>
      <c r="I4873" s="228">
        <v>15</v>
      </c>
      <c r="J4873" s="228">
        <v>15</v>
      </c>
      <c r="K4873" s="228">
        <v>15</v>
      </c>
      <c r="L4873" s="231">
        <v>15</v>
      </c>
      <c r="N4873" s="119" t="str">
        <f t="shared" si="231"/>
        <v>845129-SBLM-53/61</v>
      </c>
      <c r="O4873" s="122">
        <f>IF(B4873="NET","",IF(B4873="","",IFERROR(VLOOKUP(N4873,EAN!$A:$B,2,FALSE),"MANGLER - MÅ OPPDATERE EAN-FANEN")))</f>
        <v>7048652768193</v>
      </c>
      <c r="P4873" s="119">
        <f t="shared" si="232"/>
        <v>15</v>
      </c>
      <c r="Q4873" s="119">
        <f t="shared" si="233"/>
        <v>15</v>
      </c>
    </row>
    <row r="4874" spans="1:17" x14ac:dyDescent="0.2">
      <c r="A4874" s="228">
        <v>845129</v>
      </c>
      <c r="B4874" s="228" t="s">
        <v>3050</v>
      </c>
      <c r="C4874" s="228" t="s">
        <v>4204</v>
      </c>
      <c r="D4874" s="228" t="s">
        <v>4464</v>
      </c>
      <c r="E4874" s="228" t="s">
        <v>3964</v>
      </c>
      <c r="F4874" s="228" t="s">
        <v>3087</v>
      </c>
      <c r="G4874" s="228" t="s">
        <v>128</v>
      </c>
      <c r="H4874" s="228">
        <v>0</v>
      </c>
      <c r="I4874" s="228">
        <v>0</v>
      </c>
      <c r="J4874" s="228">
        <v>0</v>
      </c>
      <c r="K4874" s="228">
        <v>0</v>
      </c>
      <c r="L4874" s="231">
        <v>0</v>
      </c>
      <c r="N4874" s="119" t="str">
        <f t="shared" si="231"/>
        <v>845129-WOLD-48/53</v>
      </c>
      <c r="O4874" s="122" t="str">
        <f>IF(B4874="NET","",IF(B4874="","",IFERROR(VLOOKUP(N4874,EAN!$A:$B,2,FALSE),"MANGLER - MÅ OPPDATERE EAN-FANEN")))</f>
        <v>MANGLER - MÅ OPPDATERE EAN-FANEN</v>
      </c>
      <c r="P4874" s="119">
        <f t="shared" si="232"/>
        <v>0</v>
      </c>
      <c r="Q4874" s="119">
        <f t="shared" si="233"/>
        <v>0</v>
      </c>
    </row>
    <row r="4875" spans="1:17" x14ac:dyDescent="0.2">
      <c r="A4875" s="228">
        <v>845129</v>
      </c>
      <c r="B4875" s="228" t="s">
        <v>3050</v>
      </c>
      <c r="C4875" s="228" t="s">
        <v>4204</v>
      </c>
      <c r="D4875" s="228" t="s">
        <v>4456</v>
      </c>
      <c r="E4875" s="228" t="s">
        <v>3964</v>
      </c>
      <c r="F4875" s="228" t="s">
        <v>3086</v>
      </c>
      <c r="G4875" s="228" t="s">
        <v>128</v>
      </c>
      <c r="H4875" s="228">
        <v>0</v>
      </c>
      <c r="I4875" s="228">
        <v>0</v>
      </c>
      <c r="J4875" s="228">
        <v>0</v>
      </c>
      <c r="K4875" s="228">
        <v>0</v>
      </c>
      <c r="L4875" s="231">
        <v>0</v>
      </c>
      <c r="N4875" s="119" t="str">
        <f t="shared" si="231"/>
        <v>845129-WOLD-53/61</v>
      </c>
      <c r="O4875" s="122" t="str">
        <f>IF(B4875="NET","",IF(B4875="","",IFERROR(VLOOKUP(N4875,EAN!$A:$B,2,FALSE),"MANGLER - MÅ OPPDATERE EAN-FANEN")))</f>
        <v>MANGLER - MÅ OPPDATERE EAN-FANEN</v>
      </c>
      <c r="P4875" s="119">
        <f t="shared" si="232"/>
        <v>0</v>
      </c>
      <c r="Q4875" s="119">
        <f t="shared" si="233"/>
        <v>0</v>
      </c>
    </row>
    <row r="4876" spans="1:17" x14ac:dyDescent="0.2">
      <c r="A4876" s="229">
        <v>845130</v>
      </c>
      <c r="B4876" s="228" t="s">
        <v>248</v>
      </c>
      <c r="C4876" s="228"/>
      <c r="D4876" s="228"/>
      <c r="E4876" s="228"/>
      <c r="F4876" s="228"/>
      <c r="G4876" s="228"/>
      <c r="H4876" s="229">
        <v>202226</v>
      </c>
      <c r="I4876" s="229">
        <v>202227</v>
      </c>
      <c r="J4876" s="229">
        <v>202228</v>
      </c>
      <c r="K4876" s="229">
        <v>202229</v>
      </c>
      <c r="L4876" s="232">
        <v>202234</v>
      </c>
      <c r="N4876" s="119" t="str">
        <f t="shared" si="231"/>
        <v>845130-</v>
      </c>
      <c r="O4876" s="122" t="str">
        <f>IF(B4876="NET","",IF(B4876="","",IFERROR(VLOOKUP(N4876,EAN!$A:$B,2,FALSE),"MANGLER - MÅ OPPDATERE EAN-FANEN")))</f>
        <v/>
      </c>
      <c r="P4876" s="119">
        <f t="shared" si="232"/>
        <v>202226</v>
      </c>
      <c r="Q4876" s="119">
        <f t="shared" si="233"/>
        <v>202234</v>
      </c>
    </row>
    <row r="4877" spans="1:17" x14ac:dyDescent="0.2">
      <c r="A4877" s="228">
        <v>845130</v>
      </c>
      <c r="B4877" s="228" t="s">
        <v>3051</v>
      </c>
      <c r="C4877" s="228" t="s">
        <v>4204</v>
      </c>
      <c r="D4877" s="228" t="s">
        <v>2381</v>
      </c>
      <c r="E4877" s="228" t="s">
        <v>685</v>
      </c>
      <c r="F4877" s="228" t="s">
        <v>3086</v>
      </c>
      <c r="G4877" s="228" t="s">
        <v>504</v>
      </c>
      <c r="H4877" s="228">
        <v>28</v>
      </c>
      <c r="I4877" s="228">
        <v>28</v>
      </c>
      <c r="J4877" s="228">
        <v>28</v>
      </c>
      <c r="K4877" s="228">
        <v>28</v>
      </c>
      <c r="L4877" s="231">
        <v>28</v>
      </c>
      <c r="N4877" s="119" t="str">
        <f t="shared" si="231"/>
        <v>845130-BGRG-53/61</v>
      </c>
      <c r="O4877" s="122">
        <f>IF(B4877="NET","",IF(B4877="","",IFERROR(VLOOKUP(N4877,EAN!$A:$B,2,FALSE),"MANGLER - MÅ OPPDATERE EAN-FANEN")))</f>
        <v>7048652768209</v>
      </c>
      <c r="P4877" s="119">
        <f t="shared" si="232"/>
        <v>28</v>
      </c>
      <c r="Q4877" s="119">
        <f t="shared" si="233"/>
        <v>28</v>
      </c>
    </row>
    <row r="4878" spans="1:17" x14ac:dyDescent="0.2">
      <c r="A4878" s="228">
        <v>845130</v>
      </c>
      <c r="B4878" s="228" t="s">
        <v>3051</v>
      </c>
      <c r="C4878" s="228" t="s">
        <v>4204</v>
      </c>
      <c r="D4878" s="228" t="s">
        <v>2383</v>
      </c>
      <c r="E4878" s="228" t="s">
        <v>4450</v>
      </c>
      <c r="F4878" s="228" t="s">
        <v>3086</v>
      </c>
      <c r="G4878" s="228" t="s">
        <v>504</v>
      </c>
      <c r="H4878" s="228">
        <v>189</v>
      </c>
      <c r="I4878" s="228">
        <v>189</v>
      </c>
      <c r="J4878" s="228">
        <v>189</v>
      </c>
      <c r="K4878" s="228">
        <v>189</v>
      </c>
      <c r="L4878" s="231">
        <v>189</v>
      </c>
      <c r="N4878" s="119" t="str">
        <f t="shared" si="231"/>
        <v>845130-BUOR-53/61</v>
      </c>
      <c r="O4878" s="122">
        <f>IF(B4878="NET","",IF(B4878="","",IFERROR(VLOOKUP(N4878,EAN!$A:$B,2,FALSE),"MANGLER - MÅ OPPDATERE EAN-FANEN")))</f>
        <v>7048652768216</v>
      </c>
      <c r="P4878" s="119">
        <f t="shared" si="232"/>
        <v>189</v>
      </c>
      <c r="Q4878" s="119">
        <f t="shared" si="233"/>
        <v>189</v>
      </c>
    </row>
    <row r="4879" spans="1:17" x14ac:dyDescent="0.2">
      <c r="A4879" s="228">
        <v>845130</v>
      </c>
      <c r="B4879" s="228" t="s">
        <v>3051</v>
      </c>
      <c r="C4879" s="228" t="s">
        <v>4204</v>
      </c>
      <c r="D4879" s="228" t="s">
        <v>4468</v>
      </c>
      <c r="E4879" s="228" t="s">
        <v>3959</v>
      </c>
      <c r="F4879" s="228" t="s">
        <v>3087</v>
      </c>
      <c r="G4879" s="228" t="s">
        <v>128</v>
      </c>
      <c r="H4879" s="228">
        <v>0</v>
      </c>
      <c r="I4879" s="228">
        <v>0</v>
      </c>
      <c r="J4879" s="228">
        <v>0</v>
      </c>
      <c r="K4879" s="228">
        <v>0</v>
      </c>
      <c r="L4879" s="231">
        <v>0</v>
      </c>
      <c r="N4879" s="119" t="str">
        <f t="shared" si="231"/>
        <v>845130-DUSK-48/53</v>
      </c>
      <c r="O4879" s="122" t="str">
        <f>IF(B4879="NET","",IF(B4879="","",IFERROR(VLOOKUP(N4879,EAN!$A:$B,2,FALSE),"MANGLER - MÅ OPPDATERE EAN-FANEN")))</f>
        <v>MANGLER - MÅ OPPDATERE EAN-FANEN</v>
      </c>
      <c r="P4879" s="119">
        <f t="shared" si="232"/>
        <v>0</v>
      </c>
      <c r="Q4879" s="119">
        <f t="shared" si="233"/>
        <v>0</v>
      </c>
    </row>
    <row r="4880" spans="1:17" x14ac:dyDescent="0.2">
      <c r="A4880" s="228">
        <v>845130</v>
      </c>
      <c r="B4880" s="228" t="s">
        <v>3051</v>
      </c>
      <c r="C4880" s="228" t="s">
        <v>4204</v>
      </c>
      <c r="D4880" s="228" t="s">
        <v>4451</v>
      </c>
      <c r="E4880" s="228" t="s">
        <v>3959</v>
      </c>
      <c r="F4880" s="228" t="s">
        <v>3086</v>
      </c>
      <c r="G4880" s="228" t="s">
        <v>128</v>
      </c>
      <c r="H4880" s="228">
        <v>0</v>
      </c>
      <c r="I4880" s="228">
        <v>0</v>
      </c>
      <c r="J4880" s="228">
        <v>0</v>
      </c>
      <c r="K4880" s="228">
        <v>0</v>
      </c>
      <c r="L4880" s="231">
        <v>0</v>
      </c>
      <c r="N4880" s="119" t="str">
        <f t="shared" si="231"/>
        <v>845130-DUSK-53/61</v>
      </c>
      <c r="O4880" s="122" t="str">
        <f>IF(B4880="NET","",IF(B4880="","",IFERROR(VLOOKUP(N4880,EAN!$A:$B,2,FALSE),"MANGLER - MÅ OPPDATERE EAN-FANEN")))</f>
        <v>MANGLER - MÅ OPPDATERE EAN-FANEN</v>
      </c>
      <c r="P4880" s="119">
        <f t="shared" si="232"/>
        <v>0</v>
      </c>
      <c r="Q4880" s="119">
        <f t="shared" si="233"/>
        <v>0</v>
      </c>
    </row>
    <row r="4881" spans="1:17" x14ac:dyDescent="0.2">
      <c r="A4881" s="228">
        <v>845130</v>
      </c>
      <c r="B4881" s="228" t="s">
        <v>3051</v>
      </c>
      <c r="C4881" s="228" t="s">
        <v>4204</v>
      </c>
      <c r="D4881" s="228" t="s">
        <v>4469</v>
      </c>
      <c r="E4881" s="228" t="s">
        <v>4128</v>
      </c>
      <c r="F4881" s="228" t="s">
        <v>3087</v>
      </c>
      <c r="G4881" s="228" t="s">
        <v>128</v>
      </c>
      <c r="H4881" s="228">
        <v>0</v>
      </c>
      <c r="I4881" s="228">
        <v>0</v>
      </c>
      <c r="J4881" s="228">
        <v>0</v>
      </c>
      <c r="K4881" s="228">
        <v>0</v>
      </c>
      <c r="L4881" s="231">
        <v>0</v>
      </c>
      <c r="N4881" s="119" t="str">
        <f t="shared" si="231"/>
        <v>845130-FLRM-48/53</v>
      </c>
      <c r="O4881" s="122" t="str">
        <f>IF(B4881="NET","",IF(B4881="","",IFERROR(VLOOKUP(N4881,EAN!$A:$B,2,FALSE),"MANGLER - MÅ OPPDATERE EAN-FANEN")))</f>
        <v>MANGLER - MÅ OPPDATERE EAN-FANEN</v>
      </c>
      <c r="P4881" s="119">
        <f t="shared" si="232"/>
        <v>0</v>
      </c>
      <c r="Q4881" s="119">
        <f t="shared" si="233"/>
        <v>0</v>
      </c>
    </row>
    <row r="4882" spans="1:17" x14ac:dyDescent="0.2">
      <c r="A4882" s="228">
        <v>845130</v>
      </c>
      <c r="B4882" s="228" t="s">
        <v>3051</v>
      </c>
      <c r="C4882" s="228" t="s">
        <v>4204</v>
      </c>
      <c r="D4882" s="228" t="s">
        <v>4452</v>
      </c>
      <c r="E4882" s="228" t="s">
        <v>4128</v>
      </c>
      <c r="F4882" s="228" t="s">
        <v>3086</v>
      </c>
      <c r="G4882" s="228" t="s">
        <v>128</v>
      </c>
      <c r="H4882" s="228">
        <v>0</v>
      </c>
      <c r="I4882" s="228">
        <v>0</v>
      </c>
      <c r="J4882" s="228">
        <v>0</v>
      </c>
      <c r="K4882" s="228">
        <v>0</v>
      </c>
      <c r="L4882" s="231">
        <v>0</v>
      </c>
      <c r="N4882" s="119" t="str">
        <f t="shared" si="231"/>
        <v>845130-FLRM-53/61</v>
      </c>
      <c r="O4882" s="122" t="str">
        <f>IF(B4882="NET","",IF(B4882="","",IFERROR(VLOOKUP(N4882,EAN!$A:$B,2,FALSE),"MANGLER - MÅ OPPDATERE EAN-FANEN")))</f>
        <v>MANGLER - MÅ OPPDATERE EAN-FANEN</v>
      </c>
      <c r="P4882" s="119">
        <f t="shared" si="232"/>
        <v>0</v>
      </c>
      <c r="Q4882" s="119">
        <f t="shared" si="233"/>
        <v>0</v>
      </c>
    </row>
    <row r="4883" spans="1:17" x14ac:dyDescent="0.2">
      <c r="A4883" s="228">
        <v>845130</v>
      </c>
      <c r="B4883" s="228" t="s">
        <v>3051</v>
      </c>
      <c r="C4883" s="228" t="s">
        <v>4204</v>
      </c>
      <c r="D4883" s="228" t="s">
        <v>4470</v>
      </c>
      <c r="E4883" s="228" t="s">
        <v>3966</v>
      </c>
      <c r="F4883" s="228" t="s">
        <v>3087</v>
      </c>
      <c r="G4883" s="228" t="s">
        <v>128</v>
      </c>
      <c r="H4883" s="228">
        <v>0</v>
      </c>
      <c r="I4883" s="228">
        <v>0</v>
      </c>
      <c r="J4883" s="228">
        <v>0</v>
      </c>
      <c r="K4883" s="228">
        <v>0</v>
      </c>
      <c r="L4883" s="231">
        <v>0</v>
      </c>
      <c r="N4883" s="119" t="str">
        <f t="shared" si="231"/>
        <v>845130-LAVA-48/53</v>
      </c>
      <c r="O4883" s="122" t="str">
        <f>IF(B4883="NET","",IF(B4883="","",IFERROR(VLOOKUP(N4883,EAN!$A:$B,2,FALSE),"MANGLER - MÅ OPPDATERE EAN-FANEN")))</f>
        <v>MANGLER - MÅ OPPDATERE EAN-FANEN</v>
      </c>
      <c r="P4883" s="119">
        <f t="shared" si="232"/>
        <v>0</v>
      </c>
      <c r="Q4883" s="119">
        <f t="shared" si="233"/>
        <v>0</v>
      </c>
    </row>
    <row r="4884" spans="1:17" x14ac:dyDescent="0.2">
      <c r="A4884" s="228">
        <v>845130</v>
      </c>
      <c r="B4884" s="228" t="s">
        <v>3051</v>
      </c>
      <c r="C4884" s="228" t="s">
        <v>4204</v>
      </c>
      <c r="D4884" s="228" t="s">
        <v>4453</v>
      </c>
      <c r="E4884" s="228" t="s">
        <v>3966</v>
      </c>
      <c r="F4884" s="228" t="s">
        <v>3086</v>
      </c>
      <c r="G4884" s="228" t="s">
        <v>128</v>
      </c>
      <c r="H4884" s="228">
        <v>0</v>
      </c>
      <c r="I4884" s="228">
        <v>0</v>
      </c>
      <c r="J4884" s="228">
        <v>0</v>
      </c>
      <c r="K4884" s="228">
        <v>0</v>
      </c>
      <c r="L4884" s="231">
        <v>0</v>
      </c>
      <c r="N4884" s="119" t="str">
        <f t="shared" si="231"/>
        <v>845130-LAVA-53/61</v>
      </c>
      <c r="O4884" s="122" t="str">
        <f>IF(B4884="NET","",IF(B4884="","",IFERROR(VLOOKUP(N4884,EAN!$A:$B,2,FALSE),"MANGLER - MÅ OPPDATERE EAN-FANEN")))</f>
        <v>MANGLER - MÅ OPPDATERE EAN-FANEN</v>
      </c>
      <c r="P4884" s="119">
        <f t="shared" si="232"/>
        <v>0</v>
      </c>
      <c r="Q4884" s="119">
        <f t="shared" si="233"/>
        <v>0</v>
      </c>
    </row>
    <row r="4885" spans="1:17" x14ac:dyDescent="0.2">
      <c r="A4885" s="228">
        <v>845130</v>
      </c>
      <c r="B4885" s="228" t="s">
        <v>3051</v>
      </c>
      <c r="C4885" s="228" t="s">
        <v>4204</v>
      </c>
      <c r="D4885" s="228" t="s">
        <v>1005</v>
      </c>
      <c r="E4885" s="228" t="s">
        <v>2097</v>
      </c>
      <c r="F4885" s="228" t="s">
        <v>3087</v>
      </c>
      <c r="G4885" s="228" t="s">
        <v>128</v>
      </c>
      <c r="H4885" s="228">
        <v>0</v>
      </c>
      <c r="I4885" s="228">
        <v>0</v>
      </c>
      <c r="J4885" s="228">
        <v>0</v>
      </c>
      <c r="K4885" s="228">
        <v>0</v>
      </c>
      <c r="L4885" s="231">
        <v>0</v>
      </c>
      <c r="N4885" s="119" t="str">
        <f t="shared" si="231"/>
        <v>845130-MBLK-48/53</v>
      </c>
      <c r="O4885" s="122" t="str">
        <f>IF(B4885="NET","",IF(B4885="","",IFERROR(VLOOKUP(N4885,EAN!$A:$B,2,FALSE),"MANGLER - MÅ OPPDATERE EAN-FANEN")))</f>
        <v>MANGLER - MÅ OPPDATERE EAN-FANEN</v>
      </c>
      <c r="P4885" s="119">
        <f t="shared" si="232"/>
        <v>0</v>
      </c>
      <c r="Q4885" s="119">
        <f t="shared" si="233"/>
        <v>0</v>
      </c>
    </row>
    <row r="4886" spans="1:17" x14ac:dyDescent="0.2">
      <c r="A4886" s="228">
        <v>845130</v>
      </c>
      <c r="B4886" s="228" t="s">
        <v>3051</v>
      </c>
      <c r="C4886" s="228" t="s">
        <v>4204</v>
      </c>
      <c r="D4886" s="228" t="s">
        <v>999</v>
      </c>
      <c r="E4886" s="228" t="s">
        <v>2097</v>
      </c>
      <c r="F4886" s="228" t="s">
        <v>3086</v>
      </c>
      <c r="G4886" s="228" t="s">
        <v>128</v>
      </c>
      <c r="H4886" s="228">
        <v>599</v>
      </c>
      <c r="I4886" s="228">
        <v>599</v>
      </c>
      <c r="J4886" s="228">
        <v>599</v>
      </c>
      <c r="K4886" s="228">
        <v>599</v>
      </c>
      <c r="L4886" s="231">
        <v>599</v>
      </c>
      <c r="N4886" s="119" t="str">
        <f t="shared" si="231"/>
        <v>845130-MBLK-53/61</v>
      </c>
      <c r="O4886" s="122">
        <f>IF(B4886="NET","",IF(B4886="","",IFERROR(VLOOKUP(N4886,EAN!$A:$B,2,FALSE),"MANGLER - MÅ OPPDATERE EAN-FANEN")))</f>
        <v>7048652768223</v>
      </c>
      <c r="P4886" s="119">
        <f t="shared" si="232"/>
        <v>599</v>
      </c>
      <c r="Q4886" s="119">
        <f t="shared" si="233"/>
        <v>599</v>
      </c>
    </row>
    <row r="4887" spans="1:17" x14ac:dyDescent="0.2">
      <c r="A4887" s="228">
        <v>845130</v>
      </c>
      <c r="B4887" s="228" t="s">
        <v>3051</v>
      </c>
      <c r="C4887" s="228" t="s">
        <v>4204</v>
      </c>
      <c r="D4887" s="228" t="s">
        <v>2394</v>
      </c>
      <c r="E4887" s="228" t="s">
        <v>4351</v>
      </c>
      <c r="F4887" s="228" t="s">
        <v>3086</v>
      </c>
      <c r="G4887" s="228" t="s">
        <v>504</v>
      </c>
      <c r="H4887" s="228">
        <v>262</v>
      </c>
      <c r="I4887" s="228">
        <v>262</v>
      </c>
      <c r="J4887" s="228">
        <v>262</v>
      </c>
      <c r="K4887" s="228">
        <v>262</v>
      </c>
      <c r="L4887" s="231">
        <v>262</v>
      </c>
      <c r="N4887" s="119" t="str">
        <f t="shared" si="231"/>
        <v>845130-MFLU-53/61</v>
      </c>
      <c r="O4887" s="122">
        <f>IF(B4887="NET","",IF(B4887="","",IFERROR(VLOOKUP(N4887,EAN!$A:$B,2,FALSE),"MANGLER - MÅ OPPDATERE EAN-FANEN")))</f>
        <v>7048652768230</v>
      </c>
      <c r="P4887" s="119">
        <f t="shared" si="232"/>
        <v>262</v>
      </c>
      <c r="Q4887" s="119">
        <f t="shared" si="233"/>
        <v>262</v>
      </c>
    </row>
    <row r="4888" spans="1:17" x14ac:dyDescent="0.2">
      <c r="A4888" s="228">
        <v>845130</v>
      </c>
      <c r="B4888" s="228" t="s">
        <v>3051</v>
      </c>
      <c r="C4888" s="228" t="s">
        <v>4204</v>
      </c>
      <c r="D4888" s="228" t="s">
        <v>1008</v>
      </c>
      <c r="E4888" s="228" t="s">
        <v>90</v>
      </c>
      <c r="F4888" s="228" t="s">
        <v>3087</v>
      </c>
      <c r="G4888" s="228" t="s">
        <v>128</v>
      </c>
      <c r="H4888" s="228">
        <v>0</v>
      </c>
      <c r="I4888" s="228">
        <v>0</v>
      </c>
      <c r="J4888" s="228">
        <v>0</v>
      </c>
      <c r="K4888" s="228">
        <v>0</v>
      </c>
      <c r="L4888" s="231">
        <v>0</v>
      </c>
      <c r="N4888" s="119" t="str">
        <f t="shared" si="231"/>
        <v>845130-MWHT-48/53</v>
      </c>
      <c r="O4888" s="122" t="str">
        <f>IF(B4888="NET","",IF(B4888="","",IFERROR(VLOOKUP(N4888,EAN!$A:$B,2,FALSE),"MANGLER - MÅ OPPDATERE EAN-FANEN")))</f>
        <v>MANGLER - MÅ OPPDATERE EAN-FANEN</v>
      </c>
      <c r="P4888" s="119">
        <f t="shared" si="232"/>
        <v>0</v>
      </c>
      <c r="Q4888" s="119">
        <f t="shared" si="233"/>
        <v>0</v>
      </c>
    </row>
    <row r="4889" spans="1:17" x14ac:dyDescent="0.2">
      <c r="A4889" s="228">
        <v>845130</v>
      </c>
      <c r="B4889" s="228" t="s">
        <v>3051</v>
      </c>
      <c r="C4889" s="228" t="s">
        <v>4204</v>
      </c>
      <c r="D4889" s="228" t="s">
        <v>1003</v>
      </c>
      <c r="E4889" s="228" t="s">
        <v>90</v>
      </c>
      <c r="F4889" s="228" t="s">
        <v>3086</v>
      </c>
      <c r="G4889" s="228" t="s">
        <v>128</v>
      </c>
      <c r="H4889" s="228">
        <v>252</v>
      </c>
      <c r="I4889" s="228">
        <v>252</v>
      </c>
      <c r="J4889" s="228">
        <v>252</v>
      </c>
      <c r="K4889" s="228">
        <v>252</v>
      </c>
      <c r="L4889" s="231">
        <v>252</v>
      </c>
      <c r="N4889" s="119" t="str">
        <f t="shared" si="231"/>
        <v>845130-MWHT-53/61</v>
      </c>
      <c r="O4889" s="122">
        <f>IF(B4889="NET","",IF(B4889="","",IFERROR(VLOOKUP(N4889,EAN!$A:$B,2,FALSE),"MANGLER - MÅ OPPDATERE EAN-FANEN")))</f>
        <v>7048652768247</v>
      </c>
      <c r="P4889" s="119">
        <f t="shared" si="232"/>
        <v>252</v>
      </c>
      <c r="Q4889" s="119">
        <f t="shared" si="233"/>
        <v>252</v>
      </c>
    </row>
    <row r="4890" spans="1:17" x14ac:dyDescent="0.2">
      <c r="A4890" s="228">
        <v>845130</v>
      </c>
      <c r="B4890" s="228" t="s">
        <v>3051</v>
      </c>
      <c r="C4890" s="228" t="s">
        <v>4204</v>
      </c>
      <c r="D4890" s="228" t="s">
        <v>2395</v>
      </c>
      <c r="E4890" s="228" t="s">
        <v>4463</v>
      </c>
      <c r="F4890" s="228" t="s">
        <v>3086</v>
      </c>
      <c r="G4890" s="228" t="s">
        <v>504</v>
      </c>
      <c r="H4890" s="228">
        <v>90</v>
      </c>
      <c r="I4890" s="228">
        <v>90</v>
      </c>
      <c r="J4890" s="228">
        <v>90</v>
      </c>
      <c r="K4890" s="228">
        <v>90</v>
      </c>
      <c r="L4890" s="231">
        <v>90</v>
      </c>
      <c r="N4890" s="119" t="str">
        <f t="shared" si="231"/>
        <v>845130-SBLM-53/61</v>
      </c>
      <c r="O4890" s="122">
        <f>IF(B4890="NET","",IF(B4890="","",IFERROR(VLOOKUP(N4890,EAN!$A:$B,2,FALSE),"MANGLER - MÅ OPPDATERE EAN-FANEN")))</f>
        <v>7048652768254</v>
      </c>
      <c r="P4890" s="119">
        <f t="shared" si="232"/>
        <v>90</v>
      </c>
      <c r="Q4890" s="119">
        <f t="shared" si="233"/>
        <v>90</v>
      </c>
    </row>
    <row r="4891" spans="1:17" x14ac:dyDescent="0.2">
      <c r="A4891" s="228">
        <v>845130</v>
      </c>
      <c r="B4891" s="228" t="s">
        <v>3051</v>
      </c>
      <c r="C4891" s="228" t="s">
        <v>4204</v>
      </c>
      <c r="D4891" s="228" t="s">
        <v>4464</v>
      </c>
      <c r="E4891" s="228" t="s">
        <v>3964</v>
      </c>
      <c r="F4891" s="228" t="s">
        <v>3087</v>
      </c>
      <c r="G4891" s="228" t="s">
        <v>128</v>
      </c>
      <c r="H4891" s="228">
        <v>0</v>
      </c>
      <c r="I4891" s="228">
        <v>0</v>
      </c>
      <c r="J4891" s="228">
        <v>0</v>
      </c>
      <c r="K4891" s="228">
        <v>0</v>
      </c>
      <c r="L4891" s="231">
        <v>0</v>
      </c>
      <c r="N4891" s="119" t="str">
        <f t="shared" si="231"/>
        <v>845130-WOLD-48/53</v>
      </c>
      <c r="O4891" s="122" t="str">
        <f>IF(B4891="NET","",IF(B4891="","",IFERROR(VLOOKUP(N4891,EAN!$A:$B,2,FALSE),"MANGLER - MÅ OPPDATERE EAN-FANEN")))</f>
        <v>MANGLER - MÅ OPPDATERE EAN-FANEN</v>
      </c>
      <c r="P4891" s="119">
        <f t="shared" si="232"/>
        <v>0</v>
      </c>
      <c r="Q4891" s="119">
        <f t="shared" si="233"/>
        <v>0</v>
      </c>
    </row>
    <row r="4892" spans="1:17" x14ac:dyDescent="0.2">
      <c r="A4892" s="228">
        <v>845130</v>
      </c>
      <c r="B4892" s="228" t="s">
        <v>3051</v>
      </c>
      <c r="C4892" s="228" t="s">
        <v>4204</v>
      </c>
      <c r="D4892" s="228" t="s">
        <v>4456</v>
      </c>
      <c r="E4892" s="228" t="s">
        <v>3964</v>
      </c>
      <c r="F4892" s="228" t="s">
        <v>3086</v>
      </c>
      <c r="G4892" s="228" t="s">
        <v>128</v>
      </c>
      <c r="H4892" s="228">
        <v>0</v>
      </c>
      <c r="I4892" s="228">
        <v>0</v>
      </c>
      <c r="J4892" s="228">
        <v>0</v>
      </c>
      <c r="K4892" s="228">
        <v>0</v>
      </c>
      <c r="L4892" s="231">
        <v>0</v>
      </c>
      <c r="N4892" s="119" t="str">
        <f t="shared" si="231"/>
        <v>845130-WOLD-53/61</v>
      </c>
      <c r="O4892" s="122" t="str">
        <f>IF(B4892="NET","",IF(B4892="","",IFERROR(VLOOKUP(N4892,EAN!$A:$B,2,FALSE),"MANGLER - MÅ OPPDATERE EAN-FANEN")))</f>
        <v>MANGLER - MÅ OPPDATERE EAN-FANEN</v>
      </c>
      <c r="P4892" s="119">
        <f t="shared" si="232"/>
        <v>0</v>
      </c>
      <c r="Q4892" s="119">
        <f t="shared" si="233"/>
        <v>0</v>
      </c>
    </row>
    <row r="4893" spans="1:17" x14ac:dyDescent="0.2">
      <c r="A4893" s="229">
        <v>845131</v>
      </c>
      <c r="B4893" s="228" t="s">
        <v>248</v>
      </c>
      <c r="C4893" s="228"/>
      <c r="D4893" s="228"/>
      <c r="E4893" s="228"/>
      <c r="F4893" s="228"/>
      <c r="G4893" s="228"/>
      <c r="H4893" s="229">
        <v>202226</v>
      </c>
      <c r="I4893" s="229">
        <v>202227</v>
      </c>
      <c r="J4893" s="229">
        <v>202228</v>
      </c>
      <c r="K4893" s="229">
        <v>202229</v>
      </c>
      <c r="L4893" s="232">
        <v>202234</v>
      </c>
      <c r="N4893" s="119" t="str">
        <f t="shared" si="231"/>
        <v>845131-</v>
      </c>
      <c r="O4893" s="122" t="str">
        <f>IF(B4893="NET","",IF(B4893="","",IFERROR(VLOOKUP(N4893,EAN!$A:$B,2,FALSE),"MANGLER - MÅ OPPDATERE EAN-FANEN")))</f>
        <v/>
      </c>
      <c r="P4893" s="119">
        <f t="shared" si="232"/>
        <v>202226</v>
      </c>
      <c r="Q4893" s="119">
        <f t="shared" si="233"/>
        <v>202234</v>
      </c>
    </row>
    <row r="4894" spans="1:17" x14ac:dyDescent="0.2">
      <c r="A4894" s="228">
        <v>845131</v>
      </c>
      <c r="B4894" s="228" t="s">
        <v>3052</v>
      </c>
      <c r="C4894" s="228" t="s">
        <v>4204</v>
      </c>
      <c r="D4894" s="228" t="s">
        <v>2396</v>
      </c>
      <c r="E4894" s="228" t="s">
        <v>685</v>
      </c>
      <c r="F4894" s="228" t="s">
        <v>3087</v>
      </c>
      <c r="G4894" s="228" t="s">
        <v>128</v>
      </c>
      <c r="H4894" s="228">
        <v>49</v>
      </c>
      <c r="I4894" s="228">
        <v>49</v>
      </c>
      <c r="J4894" s="228">
        <v>49</v>
      </c>
      <c r="K4894" s="228">
        <v>49</v>
      </c>
      <c r="L4894" s="231">
        <v>49</v>
      </c>
      <c r="N4894" s="119" t="str">
        <f t="shared" si="231"/>
        <v>845131-BGRG-48/53</v>
      </c>
      <c r="O4894" s="122">
        <f>IF(B4894="NET","",IF(B4894="","",IFERROR(VLOOKUP(N4894,EAN!$A:$B,2,FALSE),"MANGLER - MÅ OPPDATERE EAN-FANEN")))</f>
        <v>7048652768261</v>
      </c>
      <c r="P4894" s="119">
        <f t="shared" si="232"/>
        <v>49</v>
      </c>
      <c r="Q4894" s="119">
        <f t="shared" si="233"/>
        <v>49</v>
      </c>
    </row>
    <row r="4895" spans="1:17" x14ac:dyDescent="0.2">
      <c r="A4895" s="228">
        <v>845131</v>
      </c>
      <c r="B4895" s="228" t="s">
        <v>3052</v>
      </c>
      <c r="C4895" s="228" t="s">
        <v>4204</v>
      </c>
      <c r="D4895" s="228" t="s">
        <v>2397</v>
      </c>
      <c r="E4895" s="228" t="s">
        <v>4450</v>
      </c>
      <c r="F4895" s="228" t="s">
        <v>3087</v>
      </c>
      <c r="G4895" s="228" t="s">
        <v>128</v>
      </c>
      <c r="H4895" s="228">
        <v>94</v>
      </c>
      <c r="I4895" s="228">
        <v>94</v>
      </c>
      <c r="J4895" s="228">
        <v>94</v>
      </c>
      <c r="K4895" s="228">
        <v>94</v>
      </c>
      <c r="L4895" s="231">
        <v>94</v>
      </c>
      <c r="N4895" s="119" t="str">
        <f t="shared" si="231"/>
        <v>845131-BUOR-48/53</v>
      </c>
      <c r="O4895" s="122">
        <f>IF(B4895="NET","",IF(B4895="","",IFERROR(VLOOKUP(N4895,EAN!$A:$B,2,FALSE),"MANGLER - MÅ OPPDATERE EAN-FANEN")))</f>
        <v>7048652768278</v>
      </c>
      <c r="P4895" s="119">
        <f t="shared" si="232"/>
        <v>94</v>
      </c>
      <c r="Q4895" s="119">
        <f t="shared" si="233"/>
        <v>94</v>
      </c>
    </row>
    <row r="4896" spans="1:17" x14ac:dyDescent="0.2">
      <c r="A4896" s="228">
        <v>845131</v>
      </c>
      <c r="B4896" s="228" t="s">
        <v>3052</v>
      </c>
      <c r="C4896" s="228" t="s">
        <v>4204</v>
      </c>
      <c r="D4896" s="228" t="s">
        <v>1005</v>
      </c>
      <c r="E4896" s="228" t="s">
        <v>2097</v>
      </c>
      <c r="F4896" s="228" t="s">
        <v>3087</v>
      </c>
      <c r="G4896" s="228" t="s">
        <v>128</v>
      </c>
      <c r="H4896" s="228">
        <v>101</v>
      </c>
      <c r="I4896" s="228">
        <v>101</v>
      </c>
      <c r="J4896" s="228">
        <v>101</v>
      </c>
      <c r="K4896" s="228">
        <v>101</v>
      </c>
      <c r="L4896" s="231">
        <v>101</v>
      </c>
      <c r="N4896" s="119" t="str">
        <f t="shared" si="231"/>
        <v>845131-MBLK-48/53</v>
      </c>
      <c r="O4896" s="122">
        <f>IF(B4896="NET","",IF(B4896="","",IFERROR(VLOOKUP(N4896,EAN!$A:$B,2,FALSE),"MANGLER - MÅ OPPDATERE EAN-FANEN")))</f>
        <v>7048652768285</v>
      </c>
      <c r="P4896" s="119">
        <f t="shared" si="232"/>
        <v>101</v>
      </c>
      <c r="Q4896" s="119">
        <f t="shared" si="233"/>
        <v>101</v>
      </c>
    </row>
    <row r="4897" spans="1:17" x14ac:dyDescent="0.2">
      <c r="A4897" s="228">
        <v>845131</v>
      </c>
      <c r="B4897" s="228" t="s">
        <v>3052</v>
      </c>
      <c r="C4897" s="228" t="s">
        <v>4204</v>
      </c>
      <c r="D4897" s="228" t="s">
        <v>2386</v>
      </c>
      <c r="E4897" s="228" t="s">
        <v>4351</v>
      </c>
      <c r="F4897" s="228" t="s">
        <v>3087</v>
      </c>
      <c r="G4897" s="228" t="s">
        <v>128</v>
      </c>
      <c r="H4897" s="228">
        <v>110</v>
      </c>
      <c r="I4897" s="228">
        <v>110</v>
      </c>
      <c r="J4897" s="228">
        <v>110</v>
      </c>
      <c r="K4897" s="228">
        <v>110</v>
      </c>
      <c r="L4897" s="231">
        <v>110</v>
      </c>
      <c r="N4897" s="119" t="str">
        <f t="shared" si="231"/>
        <v>845131-MFLU-48/53</v>
      </c>
      <c r="O4897" s="122">
        <f>IF(B4897="NET","",IF(B4897="","",IFERROR(VLOOKUP(N4897,EAN!$A:$B,2,FALSE),"MANGLER - MÅ OPPDATERE EAN-FANEN")))</f>
        <v>7048652768292</v>
      </c>
      <c r="P4897" s="119">
        <f t="shared" si="232"/>
        <v>110</v>
      </c>
      <c r="Q4897" s="119">
        <f t="shared" si="233"/>
        <v>110</v>
      </c>
    </row>
    <row r="4898" spans="1:17" x14ac:dyDescent="0.2">
      <c r="A4898" s="228">
        <v>845131</v>
      </c>
      <c r="B4898" s="228" t="s">
        <v>3052</v>
      </c>
      <c r="C4898" s="228" t="s">
        <v>4204</v>
      </c>
      <c r="D4898" s="228" t="s">
        <v>1008</v>
      </c>
      <c r="E4898" s="228" t="s">
        <v>90</v>
      </c>
      <c r="F4898" s="228" t="s">
        <v>3087</v>
      </c>
      <c r="G4898" s="228" t="s">
        <v>128</v>
      </c>
      <c r="H4898" s="228">
        <v>97</v>
      </c>
      <c r="I4898" s="228">
        <v>97</v>
      </c>
      <c r="J4898" s="228">
        <v>97</v>
      </c>
      <c r="K4898" s="228">
        <v>97</v>
      </c>
      <c r="L4898" s="231">
        <v>97</v>
      </c>
      <c r="N4898" s="119" t="str">
        <f t="shared" si="231"/>
        <v>845131-MWHT-48/53</v>
      </c>
      <c r="O4898" s="122">
        <f>IF(B4898="NET","",IF(B4898="","",IFERROR(VLOOKUP(N4898,EAN!$A:$B,2,FALSE),"MANGLER - MÅ OPPDATERE EAN-FANEN")))</f>
        <v>7048652768308</v>
      </c>
      <c r="P4898" s="119">
        <f t="shared" si="232"/>
        <v>97</v>
      </c>
      <c r="Q4898" s="119">
        <f t="shared" si="233"/>
        <v>97</v>
      </c>
    </row>
    <row r="4899" spans="1:17" x14ac:dyDescent="0.2">
      <c r="A4899" s="228">
        <v>845131</v>
      </c>
      <c r="B4899" s="228" t="s">
        <v>3052</v>
      </c>
      <c r="C4899" s="228" t="s">
        <v>4204</v>
      </c>
      <c r="D4899" s="228" t="s">
        <v>2389</v>
      </c>
      <c r="E4899" s="228" t="s">
        <v>4463</v>
      </c>
      <c r="F4899" s="228" t="s">
        <v>3087</v>
      </c>
      <c r="G4899" s="228" t="s">
        <v>128</v>
      </c>
      <c r="H4899" s="228">
        <v>65</v>
      </c>
      <c r="I4899" s="228">
        <v>65</v>
      </c>
      <c r="J4899" s="228">
        <v>65</v>
      </c>
      <c r="K4899" s="228">
        <v>65</v>
      </c>
      <c r="L4899" s="231">
        <v>65</v>
      </c>
      <c r="N4899" s="119" t="str">
        <f t="shared" si="231"/>
        <v>845131-SBLM-48/53</v>
      </c>
      <c r="O4899" s="122">
        <f>IF(B4899="NET","",IF(B4899="","",IFERROR(VLOOKUP(N4899,EAN!$A:$B,2,FALSE),"MANGLER - MÅ OPPDATERE EAN-FANEN")))</f>
        <v>7048652768315</v>
      </c>
      <c r="P4899" s="119">
        <f t="shared" si="232"/>
        <v>65</v>
      </c>
      <c r="Q4899" s="119">
        <f t="shared" si="233"/>
        <v>65</v>
      </c>
    </row>
    <row r="4900" spans="1:17" x14ac:dyDescent="0.2">
      <c r="A4900" s="229">
        <v>845132</v>
      </c>
      <c r="B4900" s="228" t="s">
        <v>248</v>
      </c>
      <c r="C4900" s="228"/>
      <c r="D4900" s="228"/>
      <c r="E4900" s="228"/>
      <c r="F4900" s="228"/>
      <c r="G4900" s="228"/>
      <c r="H4900" s="229">
        <v>202226</v>
      </c>
      <c r="I4900" s="229">
        <v>202227</v>
      </c>
      <c r="J4900" s="229">
        <v>202228</v>
      </c>
      <c r="K4900" s="229">
        <v>202229</v>
      </c>
      <c r="L4900" s="232">
        <v>202234</v>
      </c>
      <c r="N4900" s="119" t="str">
        <f t="shared" si="231"/>
        <v>845132-</v>
      </c>
      <c r="O4900" s="122" t="str">
        <f>IF(B4900="NET","",IF(B4900="","",IFERROR(VLOOKUP(N4900,EAN!$A:$B,2,FALSE),"MANGLER - MÅ OPPDATERE EAN-FANEN")))</f>
        <v/>
      </c>
      <c r="P4900" s="119">
        <f t="shared" si="232"/>
        <v>202226</v>
      </c>
      <c r="Q4900" s="119">
        <f t="shared" si="233"/>
        <v>202234</v>
      </c>
    </row>
    <row r="4901" spans="1:17" x14ac:dyDescent="0.2">
      <c r="A4901" s="228">
        <v>845132</v>
      </c>
      <c r="B4901" s="228" t="s">
        <v>3053</v>
      </c>
      <c r="C4901" s="228" t="s">
        <v>4204</v>
      </c>
      <c r="D4901" s="228" t="s">
        <v>2396</v>
      </c>
      <c r="E4901" s="228" t="s">
        <v>685</v>
      </c>
      <c r="F4901" s="228" t="s">
        <v>3087</v>
      </c>
      <c r="G4901" s="228" t="s">
        <v>128</v>
      </c>
      <c r="H4901" s="228">
        <v>143</v>
      </c>
      <c r="I4901" s="228">
        <v>143</v>
      </c>
      <c r="J4901" s="228">
        <v>143</v>
      </c>
      <c r="K4901" s="228">
        <v>143</v>
      </c>
      <c r="L4901" s="231">
        <v>143</v>
      </c>
      <c r="N4901" s="119" t="str">
        <f t="shared" si="231"/>
        <v>845132-BGRG-48/53</v>
      </c>
      <c r="O4901" s="122">
        <f>IF(B4901="NET","",IF(B4901="","",IFERROR(VLOOKUP(N4901,EAN!$A:$B,2,FALSE),"MANGLER - MÅ OPPDATERE EAN-FANEN")))</f>
        <v>7048652768322</v>
      </c>
      <c r="P4901" s="119">
        <f t="shared" si="232"/>
        <v>143</v>
      </c>
      <c r="Q4901" s="119">
        <f t="shared" si="233"/>
        <v>143</v>
      </c>
    </row>
    <row r="4902" spans="1:17" x14ac:dyDescent="0.2">
      <c r="A4902" s="228">
        <v>845132</v>
      </c>
      <c r="B4902" s="228" t="s">
        <v>3053</v>
      </c>
      <c r="C4902" s="228" t="s">
        <v>4204</v>
      </c>
      <c r="D4902" s="228" t="s">
        <v>2397</v>
      </c>
      <c r="E4902" s="228" t="s">
        <v>4450</v>
      </c>
      <c r="F4902" s="228" t="s">
        <v>3087</v>
      </c>
      <c r="G4902" s="228" t="s">
        <v>128</v>
      </c>
      <c r="H4902" s="228">
        <v>234</v>
      </c>
      <c r="I4902" s="228">
        <v>234</v>
      </c>
      <c r="J4902" s="228">
        <v>234</v>
      </c>
      <c r="K4902" s="228">
        <v>234</v>
      </c>
      <c r="L4902" s="231">
        <v>234</v>
      </c>
      <c r="N4902" s="119" t="str">
        <f t="shared" si="231"/>
        <v>845132-BUOR-48/53</v>
      </c>
      <c r="O4902" s="122">
        <f>IF(B4902="NET","",IF(B4902="","",IFERROR(VLOOKUP(N4902,EAN!$A:$B,2,FALSE),"MANGLER - MÅ OPPDATERE EAN-FANEN")))</f>
        <v>7048652768339</v>
      </c>
      <c r="P4902" s="119">
        <f t="shared" si="232"/>
        <v>234</v>
      </c>
      <c r="Q4902" s="119">
        <f t="shared" si="233"/>
        <v>234</v>
      </c>
    </row>
    <row r="4903" spans="1:17" x14ac:dyDescent="0.2">
      <c r="A4903" s="228">
        <v>845132</v>
      </c>
      <c r="B4903" s="228" t="s">
        <v>3053</v>
      </c>
      <c r="C4903" s="228" t="s">
        <v>4204</v>
      </c>
      <c r="D4903" s="228" t="s">
        <v>1005</v>
      </c>
      <c r="E4903" s="228" t="s">
        <v>2097</v>
      </c>
      <c r="F4903" s="228" t="s">
        <v>3087</v>
      </c>
      <c r="G4903" s="228" t="s">
        <v>128</v>
      </c>
      <c r="H4903" s="228">
        <v>352</v>
      </c>
      <c r="I4903" s="228">
        <v>352</v>
      </c>
      <c r="J4903" s="228">
        <v>352</v>
      </c>
      <c r="K4903" s="228">
        <v>352</v>
      </c>
      <c r="L4903" s="231">
        <v>352</v>
      </c>
      <c r="N4903" s="119" t="str">
        <f t="shared" si="231"/>
        <v>845132-MBLK-48/53</v>
      </c>
      <c r="O4903" s="122">
        <f>IF(B4903="NET","",IF(B4903="","",IFERROR(VLOOKUP(N4903,EAN!$A:$B,2,FALSE),"MANGLER - MÅ OPPDATERE EAN-FANEN")))</f>
        <v>7048652768346</v>
      </c>
      <c r="P4903" s="119">
        <f t="shared" si="232"/>
        <v>352</v>
      </c>
      <c r="Q4903" s="119">
        <f t="shared" si="233"/>
        <v>352</v>
      </c>
    </row>
    <row r="4904" spans="1:17" x14ac:dyDescent="0.2">
      <c r="A4904" s="228">
        <v>845132</v>
      </c>
      <c r="B4904" s="228" t="s">
        <v>3053</v>
      </c>
      <c r="C4904" s="228" t="s">
        <v>4204</v>
      </c>
      <c r="D4904" s="228" t="s">
        <v>2386</v>
      </c>
      <c r="E4904" s="228" t="s">
        <v>4351</v>
      </c>
      <c r="F4904" s="228" t="s">
        <v>3087</v>
      </c>
      <c r="G4904" s="228" t="s">
        <v>128</v>
      </c>
      <c r="H4904" s="228">
        <v>195</v>
      </c>
      <c r="I4904" s="228">
        <v>195</v>
      </c>
      <c r="J4904" s="228">
        <v>195</v>
      </c>
      <c r="K4904" s="228">
        <v>195</v>
      </c>
      <c r="L4904" s="231">
        <v>195</v>
      </c>
      <c r="N4904" s="119" t="str">
        <f t="shared" si="231"/>
        <v>845132-MFLU-48/53</v>
      </c>
      <c r="O4904" s="122">
        <f>IF(B4904="NET","",IF(B4904="","",IFERROR(VLOOKUP(N4904,EAN!$A:$B,2,FALSE),"MANGLER - MÅ OPPDATERE EAN-FANEN")))</f>
        <v>7048652768353</v>
      </c>
      <c r="P4904" s="119">
        <f t="shared" si="232"/>
        <v>195</v>
      </c>
      <c r="Q4904" s="119">
        <f t="shared" si="233"/>
        <v>195</v>
      </c>
    </row>
    <row r="4905" spans="1:17" x14ac:dyDescent="0.2">
      <c r="A4905" s="228">
        <v>845132</v>
      </c>
      <c r="B4905" s="228" t="s">
        <v>3053</v>
      </c>
      <c r="C4905" s="228" t="s">
        <v>4204</v>
      </c>
      <c r="D4905" s="228" t="s">
        <v>1008</v>
      </c>
      <c r="E4905" s="228" t="s">
        <v>90</v>
      </c>
      <c r="F4905" s="228" t="s">
        <v>3087</v>
      </c>
      <c r="G4905" s="228" t="s">
        <v>128</v>
      </c>
      <c r="H4905" s="228">
        <v>173</v>
      </c>
      <c r="I4905" s="228">
        <v>173</v>
      </c>
      <c r="J4905" s="228">
        <v>173</v>
      </c>
      <c r="K4905" s="228">
        <v>173</v>
      </c>
      <c r="L4905" s="231">
        <v>173</v>
      </c>
      <c r="N4905" s="119" t="str">
        <f t="shared" si="231"/>
        <v>845132-MWHT-48/53</v>
      </c>
      <c r="O4905" s="122">
        <f>IF(B4905="NET","",IF(B4905="","",IFERROR(VLOOKUP(N4905,EAN!$A:$B,2,FALSE),"MANGLER - MÅ OPPDATERE EAN-FANEN")))</f>
        <v>7048652768360</v>
      </c>
      <c r="P4905" s="119">
        <f t="shared" si="232"/>
        <v>173</v>
      </c>
      <c r="Q4905" s="119">
        <f t="shared" si="233"/>
        <v>173</v>
      </c>
    </row>
    <row r="4906" spans="1:17" x14ac:dyDescent="0.2">
      <c r="A4906" s="228">
        <v>845132</v>
      </c>
      <c r="B4906" s="228" t="s">
        <v>3053</v>
      </c>
      <c r="C4906" s="228" t="s">
        <v>4204</v>
      </c>
      <c r="D4906" s="228" t="s">
        <v>2389</v>
      </c>
      <c r="E4906" s="228" t="s">
        <v>4463</v>
      </c>
      <c r="F4906" s="228" t="s">
        <v>3087</v>
      </c>
      <c r="G4906" s="228" t="s">
        <v>128</v>
      </c>
      <c r="H4906" s="228">
        <v>88</v>
      </c>
      <c r="I4906" s="228">
        <v>88</v>
      </c>
      <c r="J4906" s="228">
        <v>88</v>
      </c>
      <c r="K4906" s="228">
        <v>88</v>
      </c>
      <c r="L4906" s="231">
        <v>88</v>
      </c>
      <c r="N4906" s="119" t="str">
        <f t="shared" si="231"/>
        <v>845132-SBLM-48/53</v>
      </c>
      <c r="O4906" s="122">
        <f>IF(B4906="NET","",IF(B4906="","",IFERROR(VLOOKUP(N4906,EAN!$A:$B,2,FALSE),"MANGLER - MÅ OPPDATERE EAN-FANEN")))</f>
        <v>7048652768377</v>
      </c>
      <c r="P4906" s="119">
        <f t="shared" si="232"/>
        <v>88</v>
      </c>
      <c r="Q4906" s="119">
        <f t="shared" si="233"/>
        <v>88</v>
      </c>
    </row>
    <row r="4907" spans="1:17" x14ac:dyDescent="0.2">
      <c r="A4907" s="229">
        <v>845134</v>
      </c>
      <c r="B4907" s="228" t="s">
        <v>248</v>
      </c>
      <c r="C4907" s="228"/>
      <c r="D4907" s="228"/>
      <c r="E4907" s="228"/>
      <c r="F4907" s="228"/>
      <c r="G4907" s="228"/>
      <c r="H4907" s="229">
        <v>202226</v>
      </c>
      <c r="I4907" s="229">
        <v>202227</v>
      </c>
      <c r="J4907" s="229">
        <v>202228</v>
      </c>
      <c r="K4907" s="229">
        <v>202229</v>
      </c>
      <c r="L4907" s="232">
        <v>202234</v>
      </c>
      <c r="N4907" s="119" t="str">
        <f t="shared" si="231"/>
        <v>845134-</v>
      </c>
      <c r="O4907" s="122" t="str">
        <f>IF(B4907="NET","",IF(B4907="","",IFERROR(VLOOKUP(N4907,EAN!$A:$B,2,FALSE),"MANGLER - MÅ OPPDATERE EAN-FANEN")))</f>
        <v/>
      </c>
      <c r="P4907" s="119">
        <f t="shared" si="232"/>
        <v>202226</v>
      </c>
      <c r="Q4907" s="119">
        <f t="shared" si="233"/>
        <v>202234</v>
      </c>
    </row>
    <row r="4908" spans="1:17" x14ac:dyDescent="0.2">
      <c r="A4908" s="229">
        <v>845135</v>
      </c>
      <c r="B4908" s="228" t="s">
        <v>248</v>
      </c>
      <c r="C4908" s="228"/>
      <c r="D4908" s="228"/>
      <c r="E4908" s="228"/>
      <c r="F4908" s="228"/>
      <c r="G4908" s="228"/>
      <c r="H4908" s="229">
        <v>202226</v>
      </c>
      <c r="I4908" s="229">
        <v>202227</v>
      </c>
      <c r="J4908" s="229">
        <v>202228</v>
      </c>
      <c r="K4908" s="229">
        <v>202229</v>
      </c>
      <c r="L4908" s="232">
        <v>202234</v>
      </c>
      <c r="N4908" s="119" t="str">
        <f t="shared" si="231"/>
        <v>845135-</v>
      </c>
      <c r="O4908" s="122" t="str">
        <f>IF(B4908="NET","",IF(B4908="","",IFERROR(VLOOKUP(N4908,EAN!$A:$B,2,FALSE),"MANGLER - MÅ OPPDATERE EAN-FANEN")))</f>
        <v/>
      </c>
      <c r="P4908" s="119">
        <f t="shared" si="232"/>
        <v>202226</v>
      </c>
      <c r="Q4908" s="119">
        <f t="shared" si="233"/>
        <v>202234</v>
      </c>
    </row>
    <row r="4909" spans="1:17" x14ac:dyDescent="0.2">
      <c r="A4909" s="229">
        <v>845136</v>
      </c>
      <c r="B4909" s="228" t="s">
        <v>248</v>
      </c>
      <c r="C4909" s="228"/>
      <c r="D4909" s="228"/>
      <c r="E4909" s="228"/>
      <c r="F4909" s="228"/>
      <c r="G4909" s="228"/>
      <c r="H4909" s="229">
        <v>202226</v>
      </c>
      <c r="I4909" s="229">
        <v>202227</v>
      </c>
      <c r="J4909" s="229">
        <v>202228</v>
      </c>
      <c r="K4909" s="229">
        <v>202229</v>
      </c>
      <c r="L4909" s="232">
        <v>202234</v>
      </c>
      <c r="N4909" s="119" t="str">
        <f t="shared" si="231"/>
        <v>845136-</v>
      </c>
      <c r="O4909" s="122" t="str">
        <f>IF(B4909="NET","",IF(B4909="","",IFERROR(VLOOKUP(N4909,EAN!$A:$B,2,FALSE),"MANGLER - MÅ OPPDATERE EAN-FANEN")))</f>
        <v/>
      </c>
      <c r="P4909" s="119">
        <f t="shared" si="232"/>
        <v>202226</v>
      </c>
      <c r="Q4909" s="119">
        <f t="shared" si="233"/>
        <v>202234</v>
      </c>
    </row>
    <row r="4910" spans="1:17" x14ac:dyDescent="0.2">
      <c r="A4910" s="229">
        <v>845137</v>
      </c>
      <c r="B4910" s="228" t="s">
        <v>248</v>
      </c>
      <c r="C4910" s="228"/>
      <c r="D4910" s="228"/>
      <c r="E4910" s="228"/>
      <c r="F4910" s="228"/>
      <c r="G4910" s="228"/>
      <c r="H4910" s="229">
        <v>202226</v>
      </c>
      <c r="I4910" s="229">
        <v>202227</v>
      </c>
      <c r="J4910" s="229">
        <v>202228</v>
      </c>
      <c r="K4910" s="229">
        <v>202229</v>
      </c>
      <c r="L4910" s="232">
        <v>202234</v>
      </c>
      <c r="N4910" s="119" t="str">
        <f t="shared" si="231"/>
        <v>845137-</v>
      </c>
      <c r="O4910" s="122" t="str">
        <f>IF(B4910="NET","",IF(B4910="","",IFERROR(VLOOKUP(N4910,EAN!$A:$B,2,FALSE),"MANGLER - MÅ OPPDATERE EAN-FANEN")))</f>
        <v/>
      </c>
      <c r="P4910" s="119">
        <f t="shared" si="232"/>
        <v>202226</v>
      </c>
      <c r="Q4910" s="119">
        <f t="shared" si="233"/>
        <v>202234</v>
      </c>
    </row>
    <row r="4911" spans="1:17" x14ac:dyDescent="0.2">
      <c r="A4911" s="229">
        <v>845138</v>
      </c>
      <c r="B4911" s="228" t="s">
        <v>248</v>
      </c>
      <c r="C4911" s="228"/>
      <c r="D4911" s="228"/>
      <c r="E4911" s="228"/>
      <c r="F4911" s="228"/>
      <c r="G4911" s="228"/>
      <c r="H4911" s="229">
        <v>202226</v>
      </c>
      <c r="I4911" s="229">
        <v>202227</v>
      </c>
      <c r="J4911" s="229">
        <v>202228</v>
      </c>
      <c r="K4911" s="229">
        <v>202229</v>
      </c>
      <c r="L4911" s="232">
        <v>202234</v>
      </c>
      <c r="N4911" s="119" t="str">
        <f t="shared" si="231"/>
        <v>845138-</v>
      </c>
      <c r="O4911" s="122" t="str">
        <f>IF(B4911="NET","",IF(B4911="","",IFERROR(VLOOKUP(N4911,EAN!$A:$B,2,FALSE),"MANGLER - MÅ OPPDATERE EAN-FANEN")))</f>
        <v/>
      </c>
      <c r="P4911" s="119">
        <f t="shared" si="232"/>
        <v>202226</v>
      </c>
      <c r="Q4911" s="119">
        <f t="shared" si="233"/>
        <v>202234</v>
      </c>
    </row>
    <row r="4912" spans="1:17" x14ac:dyDescent="0.2">
      <c r="A4912" s="228">
        <v>845138</v>
      </c>
      <c r="B4912" s="228" t="s">
        <v>3133</v>
      </c>
      <c r="C4912" s="228" t="s">
        <v>4204</v>
      </c>
      <c r="D4912" s="228" t="s">
        <v>2382</v>
      </c>
      <c r="E4912" s="228" t="s">
        <v>4353</v>
      </c>
      <c r="F4912" s="228" t="s">
        <v>3086</v>
      </c>
      <c r="G4912" s="228" t="s">
        <v>128</v>
      </c>
      <c r="H4912" s="228">
        <v>0</v>
      </c>
      <c r="I4912" s="228">
        <v>0</v>
      </c>
      <c r="J4912" s="228">
        <v>0</v>
      </c>
      <c r="K4912" s="228">
        <v>0</v>
      </c>
      <c r="L4912" s="231">
        <v>0</v>
      </c>
      <c r="N4912" s="119" t="str">
        <f t="shared" si="231"/>
        <v>845138-BRWT-53/61</v>
      </c>
      <c r="O4912" s="122">
        <f>IF(B4912="NET","",IF(B4912="","",IFERROR(VLOOKUP(N4912,EAN!$A:$B,2,FALSE),"MANGLER - MÅ OPPDATERE EAN-FANEN")))</f>
        <v>7048652777379</v>
      </c>
      <c r="P4912" s="119">
        <f t="shared" si="232"/>
        <v>0</v>
      </c>
      <c r="Q4912" s="119">
        <f t="shared" si="233"/>
        <v>0</v>
      </c>
    </row>
    <row r="4913" spans="1:17" x14ac:dyDescent="0.2">
      <c r="A4913" s="228">
        <v>845138</v>
      </c>
      <c r="B4913" s="228" t="s">
        <v>3133</v>
      </c>
      <c r="C4913" s="228" t="s">
        <v>4204</v>
      </c>
      <c r="D4913" s="228" t="s">
        <v>2383</v>
      </c>
      <c r="E4913" s="228" t="s">
        <v>4450</v>
      </c>
      <c r="F4913" s="228" t="s">
        <v>3086</v>
      </c>
      <c r="G4913" s="228" t="s">
        <v>128</v>
      </c>
      <c r="H4913" s="228">
        <v>0</v>
      </c>
      <c r="I4913" s="228">
        <v>0</v>
      </c>
      <c r="J4913" s="228">
        <v>0</v>
      </c>
      <c r="K4913" s="228">
        <v>0</v>
      </c>
      <c r="L4913" s="231">
        <v>0</v>
      </c>
      <c r="N4913" s="119" t="str">
        <f t="shared" si="231"/>
        <v>845138-BUOR-53/61</v>
      </c>
      <c r="O4913" s="122">
        <f>IF(B4913="NET","",IF(B4913="","",IFERROR(VLOOKUP(N4913,EAN!$A:$B,2,FALSE),"MANGLER - MÅ OPPDATERE EAN-FANEN")))</f>
        <v>7048652777386</v>
      </c>
      <c r="P4913" s="119">
        <f t="shared" si="232"/>
        <v>0</v>
      </c>
      <c r="Q4913" s="119">
        <f t="shared" si="233"/>
        <v>0</v>
      </c>
    </row>
    <row r="4914" spans="1:17" x14ac:dyDescent="0.2">
      <c r="A4914" s="228">
        <v>845138</v>
      </c>
      <c r="B4914" s="228" t="s">
        <v>3133</v>
      </c>
      <c r="C4914" s="228" t="s">
        <v>4204</v>
      </c>
      <c r="D4914" s="228" t="s">
        <v>999</v>
      </c>
      <c r="E4914" s="228" t="s">
        <v>2097</v>
      </c>
      <c r="F4914" s="228" t="s">
        <v>3086</v>
      </c>
      <c r="G4914" s="228" t="s">
        <v>128</v>
      </c>
      <c r="H4914" s="228">
        <v>0</v>
      </c>
      <c r="I4914" s="228">
        <v>0</v>
      </c>
      <c r="J4914" s="228">
        <v>0</v>
      </c>
      <c r="K4914" s="228">
        <v>0</v>
      </c>
      <c r="L4914" s="231">
        <v>0</v>
      </c>
      <c r="N4914" s="119" t="str">
        <f t="shared" si="231"/>
        <v>845138-MBLK-53/61</v>
      </c>
      <c r="O4914" s="122">
        <f>IF(B4914="NET","",IF(B4914="","",IFERROR(VLOOKUP(N4914,EAN!$A:$B,2,FALSE),"MANGLER - MÅ OPPDATERE EAN-FANEN")))</f>
        <v>7048652777393</v>
      </c>
      <c r="P4914" s="119">
        <f t="shared" si="232"/>
        <v>0</v>
      </c>
      <c r="Q4914" s="119">
        <f t="shared" si="233"/>
        <v>0</v>
      </c>
    </row>
    <row r="4915" spans="1:17" x14ac:dyDescent="0.2">
      <c r="A4915" s="228">
        <v>845138</v>
      </c>
      <c r="B4915" s="228" t="s">
        <v>3133</v>
      </c>
      <c r="C4915" s="228" t="s">
        <v>4204</v>
      </c>
      <c r="D4915" s="228" t="s">
        <v>1004</v>
      </c>
      <c r="E4915" s="228" t="s">
        <v>4359</v>
      </c>
      <c r="F4915" s="228" t="s">
        <v>3086</v>
      </c>
      <c r="G4915" s="228" t="s">
        <v>128</v>
      </c>
      <c r="H4915" s="228">
        <v>0</v>
      </c>
      <c r="I4915" s="228">
        <v>0</v>
      </c>
      <c r="J4915" s="228">
        <v>0</v>
      </c>
      <c r="K4915" s="228">
        <v>0</v>
      </c>
      <c r="L4915" s="231">
        <v>0</v>
      </c>
      <c r="N4915" s="119" t="str">
        <f t="shared" si="231"/>
        <v>845138-SGRM-53/61</v>
      </c>
      <c r="O4915" s="122">
        <f>IF(B4915="NET","",IF(B4915="","",IFERROR(VLOOKUP(N4915,EAN!$A:$B,2,FALSE),"MANGLER - MÅ OPPDATERE EAN-FANEN")))</f>
        <v>7048652777409</v>
      </c>
      <c r="P4915" s="119">
        <f t="shared" si="232"/>
        <v>0</v>
      </c>
      <c r="Q4915" s="119">
        <f t="shared" si="233"/>
        <v>0</v>
      </c>
    </row>
    <row r="4916" spans="1:17" x14ac:dyDescent="0.2">
      <c r="A4916" s="229">
        <v>845139</v>
      </c>
      <c r="B4916" s="228" t="s">
        <v>248</v>
      </c>
      <c r="C4916" s="228"/>
      <c r="D4916" s="228"/>
      <c r="E4916" s="228"/>
      <c r="F4916" s="228"/>
      <c r="G4916" s="228"/>
      <c r="H4916" s="229">
        <v>202226</v>
      </c>
      <c r="I4916" s="229">
        <v>202227</v>
      </c>
      <c r="J4916" s="229">
        <v>202228</v>
      </c>
      <c r="K4916" s="229">
        <v>202229</v>
      </c>
      <c r="L4916" s="232">
        <v>202234</v>
      </c>
      <c r="N4916" s="119" t="str">
        <f t="shared" si="231"/>
        <v>845139-</v>
      </c>
      <c r="O4916" s="122" t="str">
        <f>IF(B4916="NET","",IF(B4916="","",IFERROR(VLOOKUP(N4916,EAN!$A:$B,2,FALSE),"MANGLER - MÅ OPPDATERE EAN-FANEN")))</f>
        <v/>
      </c>
      <c r="P4916" s="119">
        <f t="shared" si="232"/>
        <v>202226</v>
      </c>
      <c r="Q4916" s="119">
        <f t="shared" si="233"/>
        <v>202234</v>
      </c>
    </row>
    <row r="4917" spans="1:17" x14ac:dyDescent="0.2">
      <c r="A4917" s="228">
        <v>845139</v>
      </c>
      <c r="B4917" s="228" t="s">
        <v>3134</v>
      </c>
      <c r="C4917" s="228" t="s">
        <v>4204</v>
      </c>
      <c r="D4917" s="228" t="s">
        <v>2382</v>
      </c>
      <c r="E4917" s="228" t="s">
        <v>4353</v>
      </c>
      <c r="F4917" s="228" t="s">
        <v>3086</v>
      </c>
      <c r="G4917" s="228" t="s">
        <v>128</v>
      </c>
      <c r="H4917" s="228">
        <v>0</v>
      </c>
      <c r="I4917" s="228">
        <v>0</v>
      </c>
      <c r="J4917" s="228">
        <v>0</v>
      </c>
      <c r="K4917" s="228">
        <v>0</v>
      </c>
      <c r="L4917" s="231">
        <v>0</v>
      </c>
      <c r="N4917" s="119" t="str">
        <f t="shared" si="231"/>
        <v>845139-BRWT-53/61</v>
      </c>
      <c r="O4917" s="122">
        <f>IF(B4917="NET","",IF(B4917="","",IFERROR(VLOOKUP(N4917,EAN!$A:$B,2,FALSE),"MANGLER - MÅ OPPDATERE EAN-FANEN")))</f>
        <v>7048652777416</v>
      </c>
      <c r="P4917" s="119">
        <f t="shared" si="232"/>
        <v>0</v>
      </c>
      <c r="Q4917" s="119">
        <f t="shared" si="233"/>
        <v>0</v>
      </c>
    </row>
    <row r="4918" spans="1:17" x14ac:dyDescent="0.2">
      <c r="A4918" s="228">
        <v>845139</v>
      </c>
      <c r="B4918" s="228" t="s">
        <v>3134</v>
      </c>
      <c r="C4918" s="228" t="s">
        <v>4204</v>
      </c>
      <c r="D4918" s="228" t="s">
        <v>2383</v>
      </c>
      <c r="E4918" s="228" t="s">
        <v>4450</v>
      </c>
      <c r="F4918" s="228" t="s">
        <v>3086</v>
      </c>
      <c r="G4918" s="228" t="s">
        <v>128</v>
      </c>
      <c r="H4918" s="228">
        <v>0</v>
      </c>
      <c r="I4918" s="228">
        <v>0</v>
      </c>
      <c r="J4918" s="228">
        <v>0</v>
      </c>
      <c r="K4918" s="228">
        <v>0</v>
      </c>
      <c r="L4918" s="231">
        <v>0</v>
      </c>
      <c r="N4918" s="119" t="str">
        <f t="shared" si="231"/>
        <v>845139-BUOR-53/61</v>
      </c>
      <c r="O4918" s="122">
        <f>IF(B4918="NET","",IF(B4918="","",IFERROR(VLOOKUP(N4918,EAN!$A:$B,2,FALSE),"MANGLER - MÅ OPPDATERE EAN-FANEN")))</f>
        <v>7048652777423</v>
      </c>
      <c r="P4918" s="119">
        <f t="shared" si="232"/>
        <v>0</v>
      </c>
      <c r="Q4918" s="119">
        <f t="shared" si="233"/>
        <v>0</v>
      </c>
    </row>
    <row r="4919" spans="1:17" x14ac:dyDescent="0.2">
      <c r="A4919" s="228">
        <v>845139</v>
      </c>
      <c r="B4919" s="228" t="s">
        <v>3134</v>
      </c>
      <c r="C4919" s="228" t="s">
        <v>4204</v>
      </c>
      <c r="D4919" s="228" t="s">
        <v>999</v>
      </c>
      <c r="E4919" s="228" t="s">
        <v>2097</v>
      </c>
      <c r="F4919" s="228" t="s">
        <v>3086</v>
      </c>
      <c r="G4919" s="228" t="s">
        <v>128</v>
      </c>
      <c r="H4919" s="228">
        <v>0</v>
      </c>
      <c r="I4919" s="228">
        <v>0</v>
      </c>
      <c r="J4919" s="228">
        <v>0</v>
      </c>
      <c r="K4919" s="228">
        <v>0</v>
      </c>
      <c r="L4919" s="231">
        <v>0</v>
      </c>
      <c r="N4919" s="119" t="str">
        <f t="shared" si="231"/>
        <v>845139-MBLK-53/61</v>
      </c>
      <c r="O4919" s="122">
        <f>IF(B4919="NET","",IF(B4919="","",IFERROR(VLOOKUP(N4919,EAN!$A:$B,2,FALSE),"MANGLER - MÅ OPPDATERE EAN-FANEN")))</f>
        <v>7048652777430</v>
      </c>
      <c r="P4919" s="119">
        <f t="shared" si="232"/>
        <v>0</v>
      </c>
      <c r="Q4919" s="119">
        <f t="shared" si="233"/>
        <v>0</v>
      </c>
    </row>
    <row r="4920" spans="1:17" x14ac:dyDescent="0.2">
      <c r="A4920" s="228">
        <v>845139</v>
      </c>
      <c r="B4920" s="228" t="s">
        <v>3134</v>
      </c>
      <c r="C4920" s="228" t="s">
        <v>4204</v>
      </c>
      <c r="D4920" s="228" t="s">
        <v>1004</v>
      </c>
      <c r="E4920" s="228" t="s">
        <v>4359</v>
      </c>
      <c r="F4920" s="228" t="s">
        <v>3086</v>
      </c>
      <c r="G4920" s="228" t="s">
        <v>128</v>
      </c>
      <c r="H4920" s="228">
        <v>0</v>
      </c>
      <c r="I4920" s="228">
        <v>0</v>
      </c>
      <c r="J4920" s="228">
        <v>0</v>
      </c>
      <c r="K4920" s="228">
        <v>0</v>
      </c>
      <c r="L4920" s="231">
        <v>0</v>
      </c>
      <c r="N4920" s="119" t="str">
        <f t="shared" si="231"/>
        <v>845139-SGRM-53/61</v>
      </c>
      <c r="O4920" s="122">
        <f>IF(B4920="NET","",IF(B4920="","",IFERROR(VLOOKUP(N4920,EAN!$A:$B,2,FALSE),"MANGLER - MÅ OPPDATERE EAN-FANEN")))</f>
        <v>7048652777447</v>
      </c>
      <c r="P4920" s="119">
        <f t="shared" si="232"/>
        <v>0</v>
      </c>
      <c r="Q4920" s="119">
        <f t="shared" si="233"/>
        <v>0</v>
      </c>
    </row>
    <row r="4921" spans="1:17" x14ac:dyDescent="0.2">
      <c r="A4921" s="229">
        <v>845140</v>
      </c>
      <c r="B4921" s="228" t="s">
        <v>248</v>
      </c>
      <c r="C4921" s="228"/>
      <c r="D4921" s="228"/>
      <c r="E4921" s="228"/>
      <c r="F4921" s="228"/>
      <c r="G4921" s="228"/>
      <c r="H4921" s="229">
        <v>202226</v>
      </c>
      <c r="I4921" s="229">
        <v>202227</v>
      </c>
      <c r="J4921" s="229">
        <v>202228</v>
      </c>
      <c r="K4921" s="229">
        <v>202229</v>
      </c>
      <c r="L4921" s="232">
        <v>202234</v>
      </c>
      <c r="N4921" s="119" t="str">
        <f t="shared" ref="N4921:N4984" si="234">CONCATENATE(A4921,"-",D4921)</f>
        <v>845140-</v>
      </c>
      <c r="O4921" s="122" t="str">
        <f>IF(B4921="NET","",IF(B4921="","",IFERROR(VLOOKUP(N4921,EAN!$A:$B,2,FALSE),"MANGLER - MÅ OPPDATERE EAN-FANEN")))</f>
        <v/>
      </c>
      <c r="P4921" s="119">
        <f t="shared" ref="P4921:P4984" si="235">H4921</f>
        <v>202226</v>
      </c>
      <c r="Q4921" s="119">
        <f t="shared" ref="Q4921:Q4984" si="236">L4921</f>
        <v>202234</v>
      </c>
    </row>
    <row r="4922" spans="1:17" x14ac:dyDescent="0.2">
      <c r="A4922" s="228">
        <v>845140</v>
      </c>
      <c r="B4922" s="228" t="s">
        <v>3135</v>
      </c>
      <c r="C4922" s="228" t="s">
        <v>4204</v>
      </c>
      <c r="D4922" s="228" t="s">
        <v>4458</v>
      </c>
      <c r="E4922" s="228" t="s">
        <v>4151</v>
      </c>
      <c r="F4922" s="228" t="s">
        <v>3087</v>
      </c>
      <c r="G4922" s="228" t="s">
        <v>128</v>
      </c>
      <c r="H4922" s="228">
        <v>0</v>
      </c>
      <c r="I4922" s="228">
        <v>0</v>
      </c>
      <c r="J4922" s="228">
        <v>0</v>
      </c>
      <c r="K4922" s="228">
        <v>0</v>
      </c>
      <c r="L4922" s="231">
        <v>0</v>
      </c>
      <c r="N4922" s="119" t="str">
        <f t="shared" si="234"/>
        <v>845140-BLTI-48/53</v>
      </c>
      <c r="O4922" s="122" t="str">
        <f>IF(B4922="NET","",IF(B4922="","",IFERROR(VLOOKUP(N4922,EAN!$A:$B,2,FALSE),"MANGLER - MÅ OPPDATERE EAN-FANEN")))</f>
        <v>MANGLER - MÅ OPPDATERE EAN-FANEN</v>
      </c>
      <c r="P4922" s="119">
        <f t="shared" si="235"/>
        <v>0</v>
      </c>
      <c r="Q4922" s="119">
        <f t="shared" si="236"/>
        <v>0</v>
      </c>
    </row>
    <row r="4923" spans="1:17" x14ac:dyDescent="0.2">
      <c r="A4923" s="228">
        <v>845140</v>
      </c>
      <c r="B4923" s="228" t="s">
        <v>3135</v>
      </c>
      <c r="C4923" s="228" t="s">
        <v>4204</v>
      </c>
      <c r="D4923" s="228" t="s">
        <v>4459</v>
      </c>
      <c r="E4923" s="228" t="s">
        <v>3957</v>
      </c>
      <c r="F4923" s="228" t="s">
        <v>3087</v>
      </c>
      <c r="G4923" s="228" t="s">
        <v>128</v>
      </c>
      <c r="H4923" s="228">
        <v>0</v>
      </c>
      <c r="I4923" s="228">
        <v>0</v>
      </c>
      <c r="J4923" s="228">
        <v>0</v>
      </c>
      <c r="K4923" s="228">
        <v>0</v>
      </c>
      <c r="L4923" s="231">
        <v>0</v>
      </c>
      <c r="N4923" s="119" t="str">
        <f t="shared" si="234"/>
        <v>845140-DLIM-48/53</v>
      </c>
      <c r="O4923" s="122" t="str">
        <f>IF(B4923="NET","",IF(B4923="","",IFERROR(VLOOKUP(N4923,EAN!$A:$B,2,FALSE),"MANGLER - MÅ OPPDATERE EAN-FANEN")))</f>
        <v>MANGLER - MÅ OPPDATERE EAN-FANEN</v>
      </c>
      <c r="P4923" s="119">
        <f t="shared" si="235"/>
        <v>0</v>
      </c>
      <c r="Q4923" s="119">
        <f t="shared" si="236"/>
        <v>0</v>
      </c>
    </row>
    <row r="4924" spans="1:17" x14ac:dyDescent="0.2">
      <c r="A4924" s="228">
        <v>845140</v>
      </c>
      <c r="B4924" s="228" t="s">
        <v>3135</v>
      </c>
      <c r="C4924" s="228" t="s">
        <v>4204</v>
      </c>
      <c r="D4924" s="228" t="s">
        <v>1005</v>
      </c>
      <c r="E4924" s="228" t="s">
        <v>2097</v>
      </c>
      <c r="F4924" s="228" t="s">
        <v>3087</v>
      </c>
      <c r="G4924" s="228" t="s">
        <v>128</v>
      </c>
      <c r="H4924" s="228">
        <v>0</v>
      </c>
      <c r="I4924" s="228">
        <v>0</v>
      </c>
      <c r="J4924" s="228">
        <v>0</v>
      </c>
      <c r="K4924" s="228">
        <v>0</v>
      </c>
      <c r="L4924" s="231">
        <v>0</v>
      </c>
      <c r="N4924" s="119" t="str">
        <f t="shared" si="234"/>
        <v>845140-MBLK-48/53</v>
      </c>
      <c r="O4924" s="122">
        <f>IF(B4924="NET","",IF(B4924="","",IFERROR(VLOOKUP(N4924,EAN!$A:$B,2,FALSE),"MANGLER - MÅ OPPDATERE EAN-FANEN")))</f>
        <v>7048652777454</v>
      </c>
      <c r="P4924" s="119">
        <f t="shared" si="235"/>
        <v>0</v>
      </c>
      <c r="Q4924" s="119">
        <f t="shared" si="236"/>
        <v>0</v>
      </c>
    </row>
    <row r="4925" spans="1:17" x14ac:dyDescent="0.2">
      <c r="A4925" s="228">
        <v>845140</v>
      </c>
      <c r="B4925" s="228" t="s">
        <v>3135</v>
      </c>
      <c r="C4925" s="228" t="s">
        <v>4204</v>
      </c>
      <c r="D4925" s="228" t="s">
        <v>2386</v>
      </c>
      <c r="E4925" s="228" t="s">
        <v>4351</v>
      </c>
      <c r="F4925" s="228" t="s">
        <v>3087</v>
      </c>
      <c r="G4925" s="228" t="s">
        <v>128</v>
      </c>
      <c r="H4925" s="228">
        <v>0</v>
      </c>
      <c r="I4925" s="228">
        <v>0</v>
      </c>
      <c r="J4925" s="228">
        <v>0</v>
      </c>
      <c r="K4925" s="228">
        <v>0</v>
      </c>
      <c r="L4925" s="231">
        <v>0</v>
      </c>
      <c r="N4925" s="119" t="str">
        <f t="shared" si="234"/>
        <v>845140-MFLU-48/53</v>
      </c>
      <c r="O4925" s="122">
        <f>IF(B4925="NET","",IF(B4925="","",IFERROR(VLOOKUP(N4925,EAN!$A:$B,2,FALSE),"MANGLER - MÅ OPPDATERE EAN-FANEN")))</f>
        <v>7048652777461</v>
      </c>
      <c r="P4925" s="119">
        <f t="shared" si="235"/>
        <v>0</v>
      </c>
      <c r="Q4925" s="119">
        <f t="shared" si="236"/>
        <v>0</v>
      </c>
    </row>
    <row r="4926" spans="1:17" x14ac:dyDescent="0.2">
      <c r="A4926" s="228">
        <v>845140</v>
      </c>
      <c r="B4926" s="228" t="s">
        <v>3135</v>
      </c>
      <c r="C4926" s="228" t="s">
        <v>4204</v>
      </c>
      <c r="D4926" s="228" t="s">
        <v>1008</v>
      </c>
      <c r="E4926" s="228" t="s">
        <v>90</v>
      </c>
      <c r="F4926" s="228" t="s">
        <v>3087</v>
      </c>
      <c r="G4926" s="228" t="s">
        <v>128</v>
      </c>
      <c r="H4926" s="228">
        <v>0</v>
      </c>
      <c r="I4926" s="228">
        <v>0</v>
      </c>
      <c r="J4926" s="228">
        <v>0</v>
      </c>
      <c r="K4926" s="228">
        <v>0</v>
      </c>
      <c r="L4926" s="231">
        <v>0</v>
      </c>
      <c r="N4926" s="119" t="str">
        <f t="shared" si="234"/>
        <v>845140-MWHT-48/53</v>
      </c>
      <c r="O4926" s="122">
        <f>IF(B4926="NET","",IF(B4926="","",IFERROR(VLOOKUP(N4926,EAN!$A:$B,2,FALSE),"MANGLER - MÅ OPPDATERE EAN-FANEN")))</f>
        <v>7048652777478</v>
      </c>
      <c r="P4926" s="119">
        <f t="shared" si="235"/>
        <v>0</v>
      </c>
      <c r="Q4926" s="119">
        <f t="shared" si="236"/>
        <v>0</v>
      </c>
    </row>
    <row r="4927" spans="1:17" x14ac:dyDescent="0.2">
      <c r="A4927" s="228">
        <v>845140</v>
      </c>
      <c r="B4927" s="228" t="s">
        <v>3135</v>
      </c>
      <c r="C4927" s="228" t="s">
        <v>4204</v>
      </c>
      <c r="D4927" s="228" t="s">
        <v>4462</v>
      </c>
      <c r="E4927" s="228" t="s">
        <v>3961</v>
      </c>
      <c r="F4927" s="228" t="s">
        <v>3087</v>
      </c>
      <c r="G4927" s="228" t="s">
        <v>128</v>
      </c>
      <c r="H4927" s="228">
        <v>0</v>
      </c>
      <c r="I4927" s="228">
        <v>0</v>
      </c>
      <c r="J4927" s="228">
        <v>0</v>
      </c>
      <c r="K4927" s="228">
        <v>0</v>
      </c>
      <c r="L4927" s="231">
        <v>0</v>
      </c>
      <c r="N4927" s="119" t="str">
        <f t="shared" si="234"/>
        <v>845140-SAME-48/53</v>
      </c>
      <c r="O4927" s="122" t="str">
        <f>IF(B4927="NET","",IF(B4927="","",IFERROR(VLOOKUP(N4927,EAN!$A:$B,2,FALSE),"MANGLER - MÅ OPPDATERE EAN-FANEN")))</f>
        <v>MANGLER - MÅ OPPDATERE EAN-FANEN</v>
      </c>
      <c r="P4927" s="119">
        <f t="shared" si="235"/>
        <v>0</v>
      </c>
      <c r="Q4927" s="119">
        <f t="shared" si="236"/>
        <v>0</v>
      </c>
    </row>
    <row r="4928" spans="1:17" x14ac:dyDescent="0.2">
      <c r="A4928" s="228">
        <v>845140</v>
      </c>
      <c r="B4928" s="228" t="s">
        <v>3135</v>
      </c>
      <c r="C4928" s="228" t="s">
        <v>4204</v>
      </c>
      <c r="D4928" s="228" t="s">
        <v>2389</v>
      </c>
      <c r="E4928" s="228" t="s">
        <v>4463</v>
      </c>
      <c r="F4928" s="228" t="s">
        <v>3087</v>
      </c>
      <c r="G4928" s="228" t="s">
        <v>128</v>
      </c>
      <c r="H4928" s="228">
        <v>0</v>
      </c>
      <c r="I4928" s="228">
        <v>0</v>
      </c>
      <c r="J4928" s="228">
        <v>0</v>
      </c>
      <c r="K4928" s="228">
        <v>0</v>
      </c>
      <c r="L4928" s="231">
        <v>0</v>
      </c>
      <c r="N4928" s="119" t="str">
        <f t="shared" si="234"/>
        <v>845140-SBLM-48/53</v>
      </c>
      <c r="O4928" s="122" t="str">
        <f>IF(B4928="NET","",IF(B4928="","",IFERROR(VLOOKUP(N4928,EAN!$A:$B,2,FALSE),"MANGLER - MÅ OPPDATERE EAN-FANEN")))</f>
        <v>MANGLER - MÅ OPPDATERE EAN-FANEN</v>
      </c>
      <c r="P4928" s="119">
        <f t="shared" si="235"/>
        <v>0</v>
      </c>
      <c r="Q4928" s="119">
        <f t="shared" si="236"/>
        <v>0</v>
      </c>
    </row>
    <row r="4929" spans="1:17" x14ac:dyDescent="0.2">
      <c r="A4929" s="228">
        <v>845140</v>
      </c>
      <c r="B4929" s="228" t="s">
        <v>3135</v>
      </c>
      <c r="C4929" s="228" t="s">
        <v>4204</v>
      </c>
      <c r="D4929" s="228" t="s">
        <v>4464</v>
      </c>
      <c r="E4929" s="228" t="s">
        <v>3964</v>
      </c>
      <c r="F4929" s="228" t="s">
        <v>3087</v>
      </c>
      <c r="G4929" s="228" t="s">
        <v>128</v>
      </c>
      <c r="H4929" s="228">
        <v>0</v>
      </c>
      <c r="I4929" s="228">
        <v>0</v>
      </c>
      <c r="J4929" s="228">
        <v>0</v>
      </c>
      <c r="K4929" s="228">
        <v>0</v>
      </c>
      <c r="L4929" s="231">
        <v>0</v>
      </c>
      <c r="N4929" s="119" t="str">
        <f t="shared" si="234"/>
        <v>845140-WOLD-48/53</v>
      </c>
      <c r="O4929" s="122" t="str">
        <f>IF(B4929="NET","",IF(B4929="","",IFERROR(VLOOKUP(N4929,EAN!$A:$B,2,FALSE),"MANGLER - MÅ OPPDATERE EAN-FANEN")))</f>
        <v>MANGLER - MÅ OPPDATERE EAN-FANEN</v>
      </c>
      <c r="P4929" s="119">
        <f t="shared" si="235"/>
        <v>0</v>
      </c>
      <c r="Q4929" s="119">
        <f t="shared" si="236"/>
        <v>0</v>
      </c>
    </row>
    <row r="4930" spans="1:17" x14ac:dyDescent="0.2">
      <c r="A4930" s="229">
        <v>845141</v>
      </c>
      <c r="B4930" s="228" t="s">
        <v>248</v>
      </c>
      <c r="C4930" s="228"/>
      <c r="D4930" s="228"/>
      <c r="E4930" s="228"/>
      <c r="F4930" s="228"/>
      <c r="G4930" s="228"/>
      <c r="H4930" s="229">
        <v>202226</v>
      </c>
      <c r="I4930" s="229">
        <v>202227</v>
      </c>
      <c r="J4930" s="229">
        <v>202228</v>
      </c>
      <c r="K4930" s="229">
        <v>202229</v>
      </c>
      <c r="L4930" s="232">
        <v>202234</v>
      </c>
      <c r="N4930" s="119" t="str">
        <f t="shared" si="234"/>
        <v>845141-</v>
      </c>
      <c r="O4930" s="122" t="str">
        <f>IF(B4930="NET","",IF(B4930="","",IFERROR(VLOOKUP(N4930,EAN!$A:$B,2,FALSE),"MANGLER - MÅ OPPDATERE EAN-FANEN")))</f>
        <v/>
      </c>
      <c r="P4930" s="119">
        <f t="shared" si="235"/>
        <v>202226</v>
      </c>
      <c r="Q4930" s="119">
        <f t="shared" si="236"/>
        <v>202234</v>
      </c>
    </row>
    <row r="4931" spans="1:17" x14ac:dyDescent="0.2">
      <c r="A4931" s="228">
        <v>845141</v>
      </c>
      <c r="B4931" s="228" t="s">
        <v>3136</v>
      </c>
      <c r="C4931" s="228" t="s">
        <v>4204</v>
      </c>
      <c r="D4931" s="228" t="s">
        <v>4458</v>
      </c>
      <c r="E4931" s="228" t="s">
        <v>4151</v>
      </c>
      <c r="F4931" s="228" t="s">
        <v>3087</v>
      </c>
      <c r="G4931" s="228" t="s">
        <v>128</v>
      </c>
      <c r="H4931" s="228">
        <v>0</v>
      </c>
      <c r="I4931" s="228">
        <v>0</v>
      </c>
      <c r="J4931" s="228">
        <v>0</v>
      </c>
      <c r="K4931" s="228">
        <v>0</v>
      </c>
      <c r="L4931" s="231">
        <v>0</v>
      </c>
      <c r="N4931" s="119" t="str">
        <f t="shared" si="234"/>
        <v>845141-BLTI-48/53</v>
      </c>
      <c r="O4931" s="122" t="str">
        <f>IF(B4931="NET","",IF(B4931="","",IFERROR(VLOOKUP(N4931,EAN!$A:$B,2,FALSE),"MANGLER - MÅ OPPDATERE EAN-FANEN")))</f>
        <v>MANGLER - MÅ OPPDATERE EAN-FANEN</v>
      </c>
      <c r="P4931" s="119">
        <f t="shared" si="235"/>
        <v>0</v>
      </c>
      <c r="Q4931" s="119">
        <f t="shared" si="236"/>
        <v>0</v>
      </c>
    </row>
    <row r="4932" spans="1:17" x14ac:dyDescent="0.2">
      <c r="A4932" s="228">
        <v>845141</v>
      </c>
      <c r="B4932" s="228" t="s">
        <v>3136</v>
      </c>
      <c r="C4932" s="228" t="s">
        <v>4204</v>
      </c>
      <c r="D4932" s="228" t="s">
        <v>4459</v>
      </c>
      <c r="E4932" s="228" t="s">
        <v>3957</v>
      </c>
      <c r="F4932" s="228" t="s">
        <v>3087</v>
      </c>
      <c r="G4932" s="228" t="s">
        <v>128</v>
      </c>
      <c r="H4932" s="228">
        <v>0</v>
      </c>
      <c r="I4932" s="228">
        <v>0</v>
      </c>
      <c r="J4932" s="228">
        <v>0</v>
      </c>
      <c r="K4932" s="228">
        <v>0</v>
      </c>
      <c r="L4932" s="231">
        <v>0</v>
      </c>
      <c r="N4932" s="119" t="str">
        <f t="shared" si="234"/>
        <v>845141-DLIM-48/53</v>
      </c>
      <c r="O4932" s="122" t="str">
        <f>IF(B4932="NET","",IF(B4932="","",IFERROR(VLOOKUP(N4932,EAN!$A:$B,2,FALSE),"MANGLER - MÅ OPPDATERE EAN-FANEN")))</f>
        <v>MANGLER - MÅ OPPDATERE EAN-FANEN</v>
      </c>
      <c r="P4932" s="119">
        <f t="shared" si="235"/>
        <v>0</v>
      </c>
      <c r="Q4932" s="119">
        <f t="shared" si="236"/>
        <v>0</v>
      </c>
    </row>
    <row r="4933" spans="1:17" x14ac:dyDescent="0.2">
      <c r="A4933" s="228">
        <v>845141</v>
      </c>
      <c r="B4933" s="228" t="s">
        <v>3136</v>
      </c>
      <c r="C4933" s="228" t="s">
        <v>4204</v>
      </c>
      <c r="D4933" s="228" t="s">
        <v>1005</v>
      </c>
      <c r="E4933" s="228" t="s">
        <v>2097</v>
      </c>
      <c r="F4933" s="228" t="s">
        <v>3087</v>
      </c>
      <c r="G4933" s="228" t="s">
        <v>128</v>
      </c>
      <c r="H4933" s="228">
        <v>0</v>
      </c>
      <c r="I4933" s="228">
        <v>0</v>
      </c>
      <c r="J4933" s="228">
        <v>0</v>
      </c>
      <c r="K4933" s="228">
        <v>0</v>
      </c>
      <c r="L4933" s="231">
        <v>0</v>
      </c>
      <c r="N4933" s="119" t="str">
        <f t="shared" si="234"/>
        <v>845141-MBLK-48/53</v>
      </c>
      <c r="O4933" s="122">
        <f>IF(B4933="NET","",IF(B4933="","",IFERROR(VLOOKUP(N4933,EAN!$A:$B,2,FALSE),"MANGLER - MÅ OPPDATERE EAN-FANEN")))</f>
        <v>7048652777485</v>
      </c>
      <c r="P4933" s="119">
        <f t="shared" si="235"/>
        <v>0</v>
      </c>
      <c r="Q4933" s="119">
        <f t="shared" si="236"/>
        <v>0</v>
      </c>
    </row>
    <row r="4934" spans="1:17" x14ac:dyDescent="0.2">
      <c r="A4934" s="228">
        <v>845141</v>
      </c>
      <c r="B4934" s="228" t="s">
        <v>3136</v>
      </c>
      <c r="C4934" s="228" t="s">
        <v>4204</v>
      </c>
      <c r="D4934" s="228" t="s">
        <v>2386</v>
      </c>
      <c r="E4934" s="228" t="s">
        <v>4351</v>
      </c>
      <c r="F4934" s="228" t="s">
        <v>3087</v>
      </c>
      <c r="G4934" s="228" t="s">
        <v>128</v>
      </c>
      <c r="H4934" s="228">
        <v>0</v>
      </c>
      <c r="I4934" s="228">
        <v>0</v>
      </c>
      <c r="J4934" s="228">
        <v>0</v>
      </c>
      <c r="K4934" s="228">
        <v>0</v>
      </c>
      <c r="L4934" s="231">
        <v>0</v>
      </c>
      <c r="N4934" s="119" t="str">
        <f t="shared" si="234"/>
        <v>845141-MFLU-48/53</v>
      </c>
      <c r="O4934" s="122">
        <f>IF(B4934="NET","",IF(B4934="","",IFERROR(VLOOKUP(N4934,EAN!$A:$B,2,FALSE),"MANGLER - MÅ OPPDATERE EAN-FANEN")))</f>
        <v>7048652777492</v>
      </c>
      <c r="P4934" s="119">
        <f t="shared" si="235"/>
        <v>0</v>
      </c>
      <c r="Q4934" s="119">
        <f t="shared" si="236"/>
        <v>0</v>
      </c>
    </row>
    <row r="4935" spans="1:17" x14ac:dyDescent="0.2">
      <c r="A4935" s="228">
        <v>845141</v>
      </c>
      <c r="B4935" s="228" t="s">
        <v>3136</v>
      </c>
      <c r="C4935" s="228" t="s">
        <v>4204</v>
      </c>
      <c r="D4935" s="228" t="s">
        <v>1008</v>
      </c>
      <c r="E4935" s="228" t="s">
        <v>90</v>
      </c>
      <c r="F4935" s="228" t="s">
        <v>3087</v>
      </c>
      <c r="G4935" s="228" t="s">
        <v>128</v>
      </c>
      <c r="H4935" s="228">
        <v>0</v>
      </c>
      <c r="I4935" s="228">
        <v>0</v>
      </c>
      <c r="J4935" s="228">
        <v>0</v>
      </c>
      <c r="K4935" s="228">
        <v>0</v>
      </c>
      <c r="L4935" s="231">
        <v>0</v>
      </c>
      <c r="N4935" s="119" t="str">
        <f t="shared" si="234"/>
        <v>845141-MWHT-48/53</v>
      </c>
      <c r="O4935" s="122">
        <f>IF(B4935="NET","",IF(B4935="","",IFERROR(VLOOKUP(N4935,EAN!$A:$B,2,FALSE),"MANGLER - MÅ OPPDATERE EAN-FANEN")))</f>
        <v>7048652777508</v>
      </c>
      <c r="P4935" s="119">
        <f t="shared" si="235"/>
        <v>0</v>
      </c>
      <c r="Q4935" s="119">
        <f t="shared" si="236"/>
        <v>0</v>
      </c>
    </row>
    <row r="4936" spans="1:17" x14ac:dyDescent="0.2">
      <c r="A4936" s="228">
        <v>845141</v>
      </c>
      <c r="B4936" s="228" t="s">
        <v>3136</v>
      </c>
      <c r="C4936" s="228" t="s">
        <v>4204</v>
      </c>
      <c r="D4936" s="228" t="s">
        <v>4462</v>
      </c>
      <c r="E4936" s="228" t="s">
        <v>3961</v>
      </c>
      <c r="F4936" s="228" t="s">
        <v>3087</v>
      </c>
      <c r="G4936" s="228" t="s">
        <v>128</v>
      </c>
      <c r="H4936" s="228">
        <v>0</v>
      </c>
      <c r="I4936" s="228">
        <v>0</v>
      </c>
      <c r="J4936" s="228">
        <v>0</v>
      </c>
      <c r="K4936" s="228">
        <v>0</v>
      </c>
      <c r="L4936" s="231">
        <v>0</v>
      </c>
      <c r="N4936" s="119" t="str">
        <f t="shared" si="234"/>
        <v>845141-SAME-48/53</v>
      </c>
      <c r="O4936" s="122" t="str">
        <f>IF(B4936="NET","",IF(B4936="","",IFERROR(VLOOKUP(N4936,EAN!$A:$B,2,FALSE),"MANGLER - MÅ OPPDATERE EAN-FANEN")))</f>
        <v>MANGLER - MÅ OPPDATERE EAN-FANEN</v>
      </c>
      <c r="P4936" s="119">
        <f t="shared" si="235"/>
        <v>0</v>
      </c>
      <c r="Q4936" s="119">
        <f t="shared" si="236"/>
        <v>0</v>
      </c>
    </row>
    <row r="4937" spans="1:17" x14ac:dyDescent="0.2">
      <c r="A4937" s="228">
        <v>845141</v>
      </c>
      <c r="B4937" s="228" t="s">
        <v>3136</v>
      </c>
      <c r="C4937" s="228" t="s">
        <v>4204</v>
      </c>
      <c r="D4937" s="228" t="s">
        <v>2389</v>
      </c>
      <c r="E4937" s="228" t="s">
        <v>4463</v>
      </c>
      <c r="F4937" s="228" t="s">
        <v>3087</v>
      </c>
      <c r="G4937" s="228" t="s">
        <v>128</v>
      </c>
      <c r="H4937" s="228">
        <v>0</v>
      </c>
      <c r="I4937" s="228">
        <v>0</v>
      </c>
      <c r="J4937" s="228">
        <v>0</v>
      </c>
      <c r="K4937" s="228">
        <v>0</v>
      </c>
      <c r="L4937" s="231">
        <v>0</v>
      </c>
      <c r="N4937" s="119" t="str">
        <f t="shared" si="234"/>
        <v>845141-SBLM-48/53</v>
      </c>
      <c r="O4937" s="122" t="str">
        <f>IF(B4937="NET","",IF(B4937="","",IFERROR(VLOOKUP(N4937,EAN!$A:$B,2,FALSE),"MANGLER - MÅ OPPDATERE EAN-FANEN")))</f>
        <v>MANGLER - MÅ OPPDATERE EAN-FANEN</v>
      </c>
      <c r="P4937" s="119">
        <f t="shared" si="235"/>
        <v>0</v>
      </c>
      <c r="Q4937" s="119">
        <f t="shared" si="236"/>
        <v>0</v>
      </c>
    </row>
    <row r="4938" spans="1:17" x14ac:dyDescent="0.2">
      <c r="A4938" s="228">
        <v>845141</v>
      </c>
      <c r="B4938" s="228" t="s">
        <v>3136</v>
      </c>
      <c r="C4938" s="228" t="s">
        <v>4204</v>
      </c>
      <c r="D4938" s="228" t="s">
        <v>4464</v>
      </c>
      <c r="E4938" s="228" t="s">
        <v>3964</v>
      </c>
      <c r="F4938" s="228" t="s">
        <v>3087</v>
      </c>
      <c r="G4938" s="228" t="s">
        <v>128</v>
      </c>
      <c r="H4938" s="228">
        <v>0</v>
      </c>
      <c r="I4938" s="228">
        <v>0</v>
      </c>
      <c r="J4938" s="228">
        <v>0</v>
      </c>
      <c r="K4938" s="228">
        <v>0</v>
      </c>
      <c r="L4938" s="231">
        <v>0</v>
      </c>
      <c r="N4938" s="119" t="str">
        <f t="shared" si="234"/>
        <v>845141-WOLD-48/53</v>
      </c>
      <c r="O4938" s="122" t="str">
        <f>IF(B4938="NET","",IF(B4938="","",IFERROR(VLOOKUP(N4938,EAN!$A:$B,2,FALSE),"MANGLER - MÅ OPPDATERE EAN-FANEN")))</f>
        <v>MANGLER - MÅ OPPDATERE EAN-FANEN</v>
      </c>
      <c r="P4938" s="119">
        <f t="shared" si="235"/>
        <v>0</v>
      </c>
      <c r="Q4938" s="119">
        <f t="shared" si="236"/>
        <v>0</v>
      </c>
    </row>
    <row r="4939" spans="1:17" x14ac:dyDescent="0.2">
      <c r="A4939" s="229">
        <v>845142</v>
      </c>
      <c r="B4939" s="228" t="s">
        <v>248</v>
      </c>
      <c r="C4939" s="228"/>
      <c r="D4939" s="228"/>
      <c r="E4939" s="228"/>
      <c r="F4939" s="228"/>
      <c r="G4939" s="228"/>
      <c r="H4939" s="229">
        <v>202226</v>
      </c>
      <c r="I4939" s="229">
        <v>202227</v>
      </c>
      <c r="J4939" s="229">
        <v>202228</v>
      </c>
      <c r="K4939" s="229">
        <v>202229</v>
      </c>
      <c r="L4939" s="232">
        <v>202234</v>
      </c>
      <c r="N4939" s="119" t="str">
        <f t="shared" si="234"/>
        <v>845142-</v>
      </c>
      <c r="O4939" s="122" t="str">
        <f>IF(B4939="NET","",IF(B4939="","",IFERROR(VLOOKUP(N4939,EAN!$A:$B,2,FALSE),"MANGLER - MÅ OPPDATERE EAN-FANEN")))</f>
        <v/>
      </c>
      <c r="P4939" s="119">
        <f t="shared" si="235"/>
        <v>202226</v>
      </c>
      <c r="Q4939" s="119">
        <f t="shared" si="236"/>
        <v>202234</v>
      </c>
    </row>
    <row r="4940" spans="1:17" x14ac:dyDescent="0.2">
      <c r="A4940" s="228">
        <v>845142</v>
      </c>
      <c r="B4940" s="228" t="s">
        <v>3205</v>
      </c>
      <c r="C4940" s="228" t="s">
        <v>4204</v>
      </c>
      <c r="D4940" s="228" t="s">
        <v>3206</v>
      </c>
      <c r="E4940" s="228" t="s">
        <v>4514</v>
      </c>
      <c r="F4940" s="228" t="s">
        <v>7</v>
      </c>
      <c r="G4940" s="228" t="s">
        <v>128</v>
      </c>
      <c r="H4940" s="228">
        <v>0</v>
      </c>
      <c r="I4940" s="228">
        <v>0</v>
      </c>
      <c r="J4940" s="228">
        <v>0</v>
      </c>
      <c r="K4940" s="228">
        <v>0</v>
      </c>
      <c r="L4940" s="231">
        <v>0</v>
      </c>
      <c r="N4940" s="119" t="str">
        <f t="shared" si="234"/>
        <v>845142-DKBUR-M</v>
      </c>
      <c r="O4940" s="122" t="str">
        <f>IF(B4940="NET","",IF(B4940="","",IFERROR(VLOOKUP(N4940,EAN!$A:$B,2,FALSE),"MANGLER - MÅ OPPDATERE EAN-FANEN")))</f>
        <v>MANGLER - MÅ OPPDATERE EAN-FANEN</v>
      </c>
      <c r="P4940" s="119">
        <f t="shared" si="235"/>
        <v>0</v>
      </c>
      <c r="Q4940" s="119">
        <f t="shared" si="236"/>
        <v>0</v>
      </c>
    </row>
    <row r="4941" spans="1:17" x14ac:dyDescent="0.2">
      <c r="A4941" s="228">
        <v>845142</v>
      </c>
      <c r="B4941" s="228" t="s">
        <v>3205</v>
      </c>
      <c r="C4941" s="228" t="s">
        <v>4204</v>
      </c>
      <c r="D4941" s="228" t="s">
        <v>3207</v>
      </c>
      <c r="E4941" s="228" t="s">
        <v>4514</v>
      </c>
      <c r="F4941" s="228" t="s">
        <v>67</v>
      </c>
      <c r="G4941" s="228" t="s">
        <v>128</v>
      </c>
      <c r="H4941" s="228">
        <v>0</v>
      </c>
      <c r="I4941" s="228">
        <v>0</v>
      </c>
      <c r="J4941" s="228">
        <v>0</v>
      </c>
      <c r="K4941" s="228">
        <v>0</v>
      </c>
      <c r="L4941" s="231">
        <v>0</v>
      </c>
      <c r="N4941" s="119" t="str">
        <f t="shared" si="234"/>
        <v>845142-DKBUR-L</v>
      </c>
      <c r="O4941" s="122" t="str">
        <f>IF(B4941="NET","",IF(B4941="","",IFERROR(VLOOKUP(N4941,EAN!$A:$B,2,FALSE),"MANGLER - MÅ OPPDATERE EAN-FANEN")))</f>
        <v>MANGLER - MÅ OPPDATERE EAN-FANEN</v>
      </c>
      <c r="P4941" s="119">
        <f t="shared" si="235"/>
        <v>0</v>
      </c>
      <c r="Q4941" s="119">
        <f t="shared" si="236"/>
        <v>0</v>
      </c>
    </row>
    <row r="4942" spans="1:17" x14ac:dyDescent="0.2">
      <c r="A4942" s="228">
        <v>845142</v>
      </c>
      <c r="B4942" s="228" t="s">
        <v>3205</v>
      </c>
      <c r="C4942" s="228" t="s">
        <v>4204</v>
      </c>
      <c r="D4942" s="228" t="s">
        <v>3208</v>
      </c>
      <c r="E4942" s="228" t="s">
        <v>3209</v>
      </c>
      <c r="F4942" s="228" t="s">
        <v>7</v>
      </c>
      <c r="G4942" s="228" t="s">
        <v>128</v>
      </c>
      <c r="H4942" s="228">
        <v>0</v>
      </c>
      <c r="I4942" s="228">
        <v>0</v>
      </c>
      <c r="J4942" s="228">
        <v>0</v>
      </c>
      <c r="K4942" s="228">
        <v>0</v>
      </c>
      <c r="L4942" s="231">
        <v>0</v>
      </c>
      <c r="N4942" s="119" t="str">
        <f t="shared" si="234"/>
        <v>845142-MASND-M</v>
      </c>
      <c r="O4942" s="122" t="str">
        <f>IF(B4942="NET","",IF(B4942="","",IFERROR(VLOOKUP(N4942,EAN!$A:$B,2,FALSE),"MANGLER - MÅ OPPDATERE EAN-FANEN")))</f>
        <v>MANGLER - MÅ OPPDATERE EAN-FANEN</v>
      </c>
      <c r="P4942" s="119">
        <f t="shared" si="235"/>
        <v>0</v>
      </c>
      <c r="Q4942" s="119">
        <f t="shared" si="236"/>
        <v>0</v>
      </c>
    </row>
    <row r="4943" spans="1:17" x14ac:dyDescent="0.2">
      <c r="A4943" s="228">
        <v>845142</v>
      </c>
      <c r="B4943" s="228" t="s">
        <v>3205</v>
      </c>
      <c r="C4943" s="228" t="s">
        <v>4204</v>
      </c>
      <c r="D4943" s="228" t="s">
        <v>3210</v>
      </c>
      <c r="E4943" s="228" t="s">
        <v>3209</v>
      </c>
      <c r="F4943" s="228" t="s">
        <v>67</v>
      </c>
      <c r="G4943" s="228" t="s">
        <v>128</v>
      </c>
      <c r="H4943" s="228">
        <v>0</v>
      </c>
      <c r="I4943" s="228">
        <v>0</v>
      </c>
      <c r="J4943" s="228">
        <v>0</v>
      </c>
      <c r="K4943" s="228">
        <v>0</v>
      </c>
      <c r="L4943" s="231">
        <v>0</v>
      </c>
      <c r="N4943" s="119" t="str">
        <f t="shared" si="234"/>
        <v>845142-MASND-L</v>
      </c>
      <c r="O4943" s="122" t="str">
        <f>IF(B4943="NET","",IF(B4943="","",IFERROR(VLOOKUP(N4943,EAN!$A:$B,2,FALSE),"MANGLER - MÅ OPPDATERE EAN-FANEN")))</f>
        <v>MANGLER - MÅ OPPDATERE EAN-FANEN</v>
      </c>
      <c r="P4943" s="119">
        <f t="shared" si="235"/>
        <v>0</v>
      </c>
      <c r="Q4943" s="119">
        <f t="shared" si="236"/>
        <v>0</v>
      </c>
    </row>
    <row r="4944" spans="1:17" x14ac:dyDescent="0.2">
      <c r="A4944" s="229">
        <v>845143</v>
      </c>
      <c r="B4944" s="228" t="s">
        <v>248</v>
      </c>
      <c r="C4944" s="228"/>
      <c r="D4944" s="228"/>
      <c r="E4944" s="228"/>
      <c r="F4944" s="228"/>
      <c r="G4944" s="228"/>
      <c r="H4944" s="229">
        <v>202226</v>
      </c>
      <c r="I4944" s="229">
        <v>202227</v>
      </c>
      <c r="J4944" s="229">
        <v>202228</v>
      </c>
      <c r="K4944" s="229">
        <v>202229</v>
      </c>
      <c r="L4944" s="232">
        <v>202234</v>
      </c>
      <c r="N4944" s="119" t="str">
        <f t="shared" si="234"/>
        <v>845143-</v>
      </c>
      <c r="O4944" s="122" t="str">
        <f>IF(B4944="NET","",IF(B4944="","",IFERROR(VLOOKUP(N4944,EAN!$A:$B,2,FALSE),"MANGLER - MÅ OPPDATERE EAN-FANEN")))</f>
        <v/>
      </c>
      <c r="P4944" s="119">
        <f t="shared" si="235"/>
        <v>202226</v>
      </c>
      <c r="Q4944" s="119">
        <f t="shared" si="236"/>
        <v>202234</v>
      </c>
    </row>
    <row r="4945" spans="1:17" x14ac:dyDescent="0.2">
      <c r="A4945" s="228">
        <v>845143</v>
      </c>
      <c r="B4945" s="228" t="s">
        <v>3804</v>
      </c>
      <c r="C4945" s="228" t="s">
        <v>4204</v>
      </c>
      <c r="D4945" s="228" t="s">
        <v>3805</v>
      </c>
      <c r="E4945" s="228" t="s">
        <v>3801</v>
      </c>
      <c r="F4945" s="228" t="s">
        <v>85</v>
      </c>
      <c r="G4945" s="228" t="s">
        <v>128</v>
      </c>
      <c r="H4945" s="228">
        <v>25</v>
      </c>
      <c r="I4945" s="228">
        <v>25</v>
      </c>
      <c r="J4945" s="228">
        <v>25</v>
      </c>
      <c r="K4945" s="228">
        <v>25</v>
      </c>
      <c r="L4945" s="231">
        <v>25</v>
      </c>
      <c r="N4945" s="119" t="str">
        <f t="shared" si="234"/>
        <v>845143-RSYLW-SM</v>
      </c>
      <c r="O4945" s="122" t="str">
        <f>IF(B4945="NET","",IF(B4945="","",IFERROR(VLOOKUP(N4945,EAN!$A:$B,2,FALSE),"MANGLER - MÅ OPPDATERE EAN-FANEN")))</f>
        <v>MANGLER - MÅ OPPDATERE EAN-FANEN</v>
      </c>
      <c r="P4945" s="119">
        <f t="shared" si="235"/>
        <v>25</v>
      </c>
      <c r="Q4945" s="119">
        <f t="shared" si="236"/>
        <v>25</v>
      </c>
    </row>
    <row r="4946" spans="1:17" x14ac:dyDescent="0.2">
      <c r="A4946" s="228">
        <v>845143</v>
      </c>
      <c r="B4946" s="228" t="s">
        <v>3804</v>
      </c>
      <c r="C4946" s="228" t="s">
        <v>4204</v>
      </c>
      <c r="D4946" s="228" t="s">
        <v>3806</v>
      </c>
      <c r="E4946" s="228" t="s">
        <v>3801</v>
      </c>
      <c r="F4946" s="228" t="s">
        <v>86</v>
      </c>
      <c r="G4946" s="228" t="s">
        <v>128</v>
      </c>
      <c r="H4946" s="228">
        <v>79</v>
      </c>
      <c r="I4946" s="228">
        <v>79</v>
      </c>
      <c r="J4946" s="228">
        <v>79</v>
      </c>
      <c r="K4946" s="228">
        <v>79</v>
      </c>
      <c r="L4946" s="231">
        <v>79</v>
      </c>
      <c r="N4946" s="119" t="str">
        <f t="shared" si="234"/>
        <v>845143-RSYLW-ML</v>
      </c>
      <c r="O4946" s="122" t="str">
        <f>IF(B4946="NET","",IF(B4946="","",IFERROR(VLOOKUP(N4946,EAN!$A:$B,2,FALSE),"MANGLER - MÅ OPPDATERE EAN-FANEN")))</f>
        <v>MANGLER - MÅ OPPDATERE EAN-FANEN</v>
      </c>
      <c r="P4946" s="119">
        <f t="shared" si="235"/>
        <v>79</v>
      </c>
      <c r="Q4946" s="119">
        <f t="shared" si="236"/>
        <v>79</v>
      </c>
    </row>
    <row r="4947" spans="1:17" x14ac:dyDescent="0.2">
      <c r="A4947" s="228">
        <v>845143</v>
      </c>
      <c r="B4947" s="228" t="s">
        <v>3804</v>
      </c>
      <c r="C4947" s="228" t="s">
        <v>4204</v>
      </c>
      <c r="D4947" s="228" t="s">
        <v>3807</v>
      </c>
      <c r="E4947" s="228" t="s">
        <v>3801</v>
      </c>
      <c r="F4947" s="228" t="s">
        <v>87</v>
      </c>
      <c r="G4947" s="228" t="s">
        <v>128</v>
      </c>
      <c r="H4947" s="228">
        <v>47</v>
      </c>
      <c r="I4947" s="228">
        <v>47</v>
      </c>
      <c r="J4947" s="228">
        <v>47</v>
      </c>
      <c r="K4947" s="228">
        <v>47</v>
      </c>
      <c r="L4947" s="231">
        <v>47</v>
      </c>
      <c r="N4947" s="119" t="str">
        <f t="shared" si="234"/>
        <v>845143-RSYLW-LXL</v>
      </c>
      <c r="O4947" s="122" t="str">
        <f>IF(B4947="NET","",IF(B4947="","",IFERROR(VLOOKUP(N4947,EAN!$A:$B,2,FALSE),"MANGLER - MÅ OPPDATERE EAN-FANEN")))</f>
        <v>MANGLER - MÅ OPPDATERE EAN-FANEN</v>
      </c>
      <c r="P4947" s="119">
        <f t="shared" si="235"/>
        <v>47</v>
      </c>
      <c r="Q4947" s="119">
        <f t="shared" si="236"/>
        <v>47</v>
      </c>
    </row>
    <row r="4948" spans="1:17" x14ac:dyDescent="0.2">
      <c r="A4948" s="229">
        <v>845144</v>
      </c>
      <c r="B4948" s="228" t="s">
        <v>248</v>
      </c>
      <c r="C4948" s="228"/>
      <c r="D4948" s="228"/>
      <c r="E4948" s="228"/>
      <c r="F4948" s="228"/>
      <c r="G4948" s="228"/>
      <c r="H4948" s="229">
        <v>202226</v>
      </c>
      <c r="I4948" s="229">
        <v>202227</v>
      </c>
      <c r="J4948" s="229">
        <v>202228</v>
      </c>
      <c r="K4948" s="229">
        <v>202229</v>
      </c>
      <c r="L4948" s="232">
        <v>202234</v>
      </c>
      <c r="N4948" s="119" t="str">
        <f t="shared" si="234"/>
        <v>845144-</v>
      </c>
      <c r="O4948" s="122" t="str">
        <f>IF(B4948="NET","",IF(B4948="","",IFERROR(VLOOKUP(N4948,EAN!$A:$B,2,FALSE),"MANGLER - MÅ OPPDATERE EAN-FANEN")))</f>
        <v/>
      </c>
      <c r="P4948" s="119">
        <f t="shared" si="235"/>
        <v>202226</v>
      </c>
      <c r="Q4948" s="119">
        <f t="shared" si="236"/>
        <v>202234</v>
      </c>
    </row>
    <row r="4949" spans="1:17" x14ac:dyDescent="0.2">
      <c r="A4949" s="228">
        <v>845144</v>
      </c>
      <c r="B4949" s="228" t="s">
        <v>4471</v>
      </c>
      <c r="C4949" s="228" t="s">
        <v>4204</v>
      </c>
      <c r="D4949" s="228" t="s">
        <v>3973</v>
      </c>
      <c r="E4949" s="228" t="s">
        <v>3959</v>
      </c>
      <c r="F4949" s="228" t="s">
        <v>85</v>
      </c>
      <c r="G4949" s="228" t="s">
        <v>128</v>
      </c>
      <c r="H4949" s="228">
        <v>0</v>
      </c>
      <c r="I4949" s="228">
        <v>0</v>
      </c>
      <c r="J4949" s="228">
        <v>0</v>
      </c>
      <c r="K4949" s="228">
        <v>0</v>
      </c>
      <c r="L4949" s="231">
        <v>0</v>
      </c>
      <c r="N4949" s="119" t="str">
        <f t="shared" si="234"/>
        <v>845144-DUSK-SM</v>
      </c>
      <c r="O4949" s="122" t="str">
        <f>IF(B4949="NET","",IF(B4949="","",IFERROR(VLOOKUP(N4949,EAN!$A:$B,2,FALSE),"MANGLER - MÅ OPPDATERE EAN-FANEN")))</f>
        <v>MANGLER - MÅ OPPDATERE EAN-FANEN</v>
      </c>
      <c r="P4949" s="119">
        <f t="shared" si="235"/>
        <v>0</v>
      </c>
      <c r="Q4949" s="119">
        <f t="shared" si="236"/>
        <v>0</v>
      </c>
    </row>
    <row r="4950" spans="1:17" x14ac:dyDescent="0.2">
      <c r="A4950" s="228">
        <v>845144</v>
      </c>
      <c r="B4950" s="228" t="s">
        <v>4471</v>
      </c>
      <c r="C4950" s="228" t="s">
        <v>4204</v>
      </c>
      <c r="D4950" s="228" t="s">
        <v>3974</v>
      </c>
      <c r="E4950" s="228" t="s">
        <v>3959</v>
      </c>
      <c r="F4950" s="228" t="s">
        <v>86</v>
      </c>
      <c r="G4950" s="228" t="s">
        <v>128</v>
      </c>
      <c r="H4950" s="228">
        <v>0</v>
      </c>
      <c r="I4950" s="228">
        <v>0</v>
      </c>
      <c r="J4950" s="228">
        <v>0</v>
      </c>
      <c r="K4950" s="228">
        <v>0</v>
      </c>
      <c r="L4950" s="231">
        <v>0</v>
      </c>
      <c r="N4950" s="119" t="str">
        <f t="shared" si="234"/>
        <v>845144-DUSK-ML</v>
      </c>
      <c r="O4950" s="122" t="str">
        <f>IF(B4950="NET","",IF(B4950="","",IFERROR(VLOOKUP(N4950,EAN!$A:$B,2,FALSE),"MANGLER - MÅ OPPDATERE EAN-FANEN")))</f>
        <v>MANGLER - MÅ OPPDATERE EAN-FANEN</v>
      </c>
      <c r="P4950" s="119">
        <f t="shared" si="235"/>
        <v>0</v>
      </c>
      <c r="Q4950" s="119">
        <f t="shared" si="236"/>
        <v>0</v>
      </c>
    </row>
    <row r="4951" spans="1:17" x14ac:dyDescent="0.2">
      <c r="A4951" s="228">
        <v>845144</v>
      </c>
      <c r="B4951" s="228" t="s">
        <v>4471</v>
      </c>
      <c r="C4951" s="228" t="s">
        <v>4204</v>
      </c>
      <c r="D4951" s="228" t="s">
        <v>3975</v>
      </c>
      <c r="E4951" s="228" t="s">
        <v>3959</v>
      </c>
      <c r="F4951" s="228" t="s">
        <v>87</v>
      </c>
      <c r="G4951" s="228" t="s">
        <v>128</v>
      </c>
      <c r="H4951" s="228">
        <v>0</v>
      </c>
      <c r="I4951" s="228">
        <v>0</v>
      </c>
      <c r="J4951" s="228">
        <v>0</v>
      </c>
      <c r="K4951" s="228">
        <v>0</v>
      </c>
      <c r="L4951" s="231">
        <v>0</v>
      </c>
      <c r="N4951" s="119" t="str">
        <f t="shared" si="234"/>
        <v>845144-DUSK-LXL</v>
      </c>
      <c r="O4951" s="122" t="str">
        <f>IF(B4951="NET","",IF(B4951="","",IFERROR(VLOOKUP(N4951,EAN!$A:$B,2,FALSE),"MANGLER - MÅ OPPDATERE EAN-FANEN")))</f>
        <v>MANGLER - MÅ OPPDATERE EAN-FANEN</v>
      </c>
      <c r="P4951" s="119">
        <f t="shared" si="235"/>
        <v>0</v>
      </c>
      <c r="Q4951" s="119">
        <f t="shared" si="236"/>
        <v>0</v>
      </c>
    </row>
    <row r="4952" spans="1:17" x14ac:dyDescent="0.2">
      <c r="A4952" s="228">
        <v>845144</v>
      </c>
      <c r="B4952" s="228" t="s">
        <v>4471</v>
      </c>
      <c r="C4952" s="228" t="s">
        <v>4204</v>
      </c>
      <c r="D4952" s="228" t="s">
        <v>898</v>
      </c>
      <c r="E4952" s="228" t="s">
        <v>2097</v>
      </c>
      <c r="F4952" s="228" t="s">
        <v>85</v>
      </c>
      <c r="G4952" s="228" t="s">
        <v>128</v>
      </c>
      <c r="H4952" s="228">
        <v>0</v>
      </c>
      <c r="I4952" s="228">
        <v>0</v>
      </c>
      <c r="J4952" s="228">
        <v>0</v>
      </c>
      <c r="K4952" s="228">
        <v>0</v>
      </c>
      <c r="L4952" s="231">
        <v>0</v>
      </c>
      <c r="N4952" s="119" t="str">
        <f t="shared" si="234"/>
        <v>845144-MBLCK-SM</v>
      </c>
      <c r="O4952" s="122" t="str">
        <f>IF(B4952="NET","",IF(B4952="","",IFERROR(VLOOKUP(N4952,EAN!$A:$B,2,FALSE),"MANGLER - MÅ OPPDATERE EAN-FANEN")))</f>
        <v>MANGLER - MÅ OPPDATERE EAN-FANEN</v>
      </c>
      <c r="P4952" s="119">
        <f t="shared" si="235"/>
        <v>0</v>
      </c>
      <c r="Q4952" s="119">
        <f t="shared" si="236"/>
        <v>0</v>
      </c>
    </row>
    <row r="4953" spans="1:17" x14ac:dyDescent="0.2">
      <c r="A4953" s="228">
        <v>845144</v>
      </c>
      <c r="B4953" s="228" t="s">
        <v>4471</v>
      </c>
      <c r="C4953" s="228" t="s">
        <v>4204</v>
      </c>
      <c r="D4953" s="228" t="s">
        <v>899</v>
      </c>
      <c r="E4953" s="228" t="s">
        <v>2097</v>
      </c>
      <c r="F4953" s="228" t="s">
        <v>86</v>
      </c>
      <c r="G4953" s="228" t="s">
        <v>128</v>
      </c>
      <c r="H4953" s="228">
        <v>0</v>
      </c>
      <c r="I4953" s="228">
        <v>0</v>
      </c>
      <c r="J4953" s="228">
        <v>0</v>
      </c>
      <c r="K4953" s="228">
        <v>0</v>
      </c>
      <c r="L4953" s="231">
        <v>0</v>
      </c>
      <c r="N4953" s="119" t="str">
        <f t="shared" si="234"/>
        <v>845144-MBLCK-ML</v>
      </c>
      <c r="O4953" s="122" t="str">
        <f>IF(B4953="NET","",IF(B4953="","",IFERROR(VLOOKUP(N4953,EAN!$A:$B,2,FALSE),"MANGLER - MÅ OPPDATERE EAN-FANEN")))</f>
        <v>MANGLER - MÅ OPPDATERE EAN-FANEN</v>
      </c>
      <c r="P4953" s="119">
        <f t="shared" si="235"/>
        <v>0</v>
      </c>
      <c r="Q4953" s="119">
        <f t="shared" si="236"/>
        <v>0</v>
      </c>
    </row>
    <row r="4954" spans="1:17" x14ac:dyDescent="0.2">
      <c r="A4954" s="228">
        <v>845144</v>
      </c>
      <c r="B4954" s="228" t="s">
        <v>4471</v>
      </c>
      <c r="C4954" s="228" t="s">
        <v>4204</v>
      </c>
      <c r="D4954" s="228" t="s">
        <v>900</v>
      </c>
      <c r="E4954" s="228" t="s">
        <v>2097</v>
      </c>
      <c r="F4954" s="228" t="s">
        <v>87</v>
      </c>
      <c r="G4954" s="228" t="s">
        <v>128</v>
      </c>
      <c r="H4954" s="228">
        <v>0</v>
      </c>
      <c r="I4954" s="228">
        <v>0</v>
      </c>
      <c r="J4954" s="228">
        <v>0</v>
      </c>
      <c r="K4954" s="228">
        <v>0</v>
      </c>
      <c r="L4954" s="231">
        <v>0</v>
      </c>
      <c r="N4954" s="119" t="str">
        <f t="shared" si="234"/>
        <v>845144-MBLCK-LXL</v>
      </c>
      <c r="O4954" s="122" t="str">
        <f>IF(B4954="NET","",IF(B4954="","",IFERROR(VLOOKUP(N4954,EAN!$A:$B,2,FALSE),"MANGLER - MÅ OPPDATERE EAN-FANEN")))</f>
        <v>MANGLER - MÅ OPPDATERE EAN-FANEN</v>
      </c>
      <c r="P4954" s="119">
        <f t="shared" si="235"/>
        <v>0</v>
      </c>
      <c r="Q4954" s="119">
        <f t="shared" si="236"/>
        <v>0</v>
      </c>
    </row>
    <row r="4955" spans="1:17" x14ac:dyDescent="0.2">
      <c r="A4955" s="228">
        <v>845144</v>
      </c>
      <c r="B4955" s="228" t="s">
        <v>4471</v>
      </c>
      <c r="C4955" s="228" t="s">
        <v>4204</v>
      </c>
      <c r="D4955" s="228" t="s">
        <v>173</v>
      </c>
      <c r="E4955" s="228" t="s">
        <v>90</v>
      </c>
      <c r="F4955" s="228" t="s">
        <v>85</v>
      </c>
      <c r="G4955" s="228" t="s">
        <v>128</v>
      </c>
      <c r="H4955" s="228">
        <v>0</v>
      </c>
      <c r="I4955" s="228">
        <v>0</v>
      </c>
      <c r="J4955" s="228">
        <v>0</v>
      </c>
      <c r="K4955" s="228">
        <v>0</v>
      </c>
      <c r="L4955" s="231">
        <v>0</v>
      </c>
      <c r="N4955" s="119" t="str">
        <f t="shared" si="234"/>
        <v>845144-MWHTE-SM</v>
      </c>
      <c r="O4955" s="122" t="str">
        <f>IF(B4955="NET","",IF(B4955="","",IFERROR(VLOOKUP(N4955,EAN!$A:$B,2,FALSE),"MANGLER - MÅ OPPDATERE EAN-FANEN")))</f>
        <v>MANGLER - MÅ OPPDATERE EAN-FANEN</v>
      </c>
      <c r="P4955" s="119">
        <f t="shared" si="235"/>
        <v>0</v>
      </c>
      <c r="Q4955" s="119">
        <f t="shared" si="236"/>
        <v>0</v>
      </c>
    </row>
    <row r="4956" spans="1:17" x14ac:dyDescent="0.2">
      <c r="A4956" s="228">
        <v>845144</v>
      </c>
      <c r="B4956" s="228" t="s">
        <v>4471</v>
      </c>
      <c r="C4956" s="228" t="s">
        <v>4204</v>
      </c>
      <c r="D4956" s="228" t="s">
        <v>174</v>
      </c>
      <c r="E4956" s="228" t="s">
        <v>90</v>
      </c>
      <c r="F4956" s="228" t="s">
        <v>86</v>
      </c>
      <c r="G4956" s="228" t="s">
        <v>128</v>
      </c>
      <c r="H4956" s="228">
        <v>0</v>
      </c>
      <c r="I4956" s="228">
        <v>0</v>
      </c>
      <c r="J4956" s="228">
        <v>0</v>
      </c>
      <c r="K4956" s="228">
        <v>0</v>
      </c>
      <c r="L4956" s="231">
        <v>0</v>
      </c>
      <c r="N4956" s="119" t="str">
        <f t="shared" si="234"/>
        <v>845144-MWHTE-ML</v>
      </c>
      <c r="O4956" s="122" t="str">
        <f>IF(B4956="NET","",IF(B4956="","",IFERROR(VLOOKUP(N4956,EAN!$A:$B,2,FALSE),"MANGLER - MÅ OPPDATERE EAN-FANEN")))</f>
        <v>MANGLER - MÅ OPPDATERE EAN-FANEN</v>
      </c>
      <c r="P4956" s="119">
        <f t="shared" si="235"/>
        <v>0</v>
      </c>
      <c r="Q4956" s="119">
        <f t="shared" si="236"/>
        <v>0</v>
      </c>
    </row>
    <row r="4957" spans="1:17" x14ac:dyDescent="0.2">
      <c r="A4957" s="228">
        <v>845144</v>
      </c>
      <c r="B4957" s="228" t="s">
        <v>4471</v>
      </c>
      <c r="C4957" s="228" t="s">
        <v>4204</v>
      </c>
      <c r="D4957" s="228" t="s">
        <v>175</v>
      </c>
      <c r="E4957" s="228" t="s">
        <v>90</v>
      </c>
      <c r="F4957" s="228" t="s">
        <v>87</v>
      </c>
      <c r="G4957" s="228" t="s">
        <v>128</v>
      </c>
      <c r="H4957" s="228">
        <v>0</v>
      </c>
      <c r="I4957" s="228">
        <v>0</v>
      </c>
      <c r="J4957" s="228">
        <v>0</v>
      </c>
      <c r="K4957" s="228">
        <v>0</v>
      </c>
      <c r="L4957" s="231">
        <v>0</v>
      </c>
      <c r="N4957" s="119" t="str">
        <f t="shared" si="234"/>
        <v>845144-MWHTE-LXL</v>
      </c>
      <c r="O4957" s="122" t="str">
        <f>IF(B4957="NET","",IF(B4957="","",IFERROR(VLOOKUP(N4957,EAN!$A:$B,2,FALSE),"MANGLER - MÅ OPPDATERE EAN-FANEN")))</f>
        <v>MANGLER - MÅ OPPDATERE EAN-FANEN</v>
      </c>
      <c r="P4957" s="119">
        <f t="shared" si="235"/>
        <v>0</v>
      </c>
      <c r="Q4957" s="119">
        <f t="shared" si="236"/>
        <v>0</v>
      </c>
    </row>
    <row r="4958" spans="1:17" x14ac:dyDescent="0.2">
      <c r="A4958" s="228">
        <v>845144</v>
      </c>
      <c r="B4958" s="228" t="s">
        <v>4471</v>
      </c>
      <c r="C4958" s="228" t="s">
        <v>4204</v>
      </c>
      <c r="D4958" s="228" t="s">
        <v>3983</v>
      </c>
      <c r="E4958" s="228" t="s">
        <v>3972</v>
      </c>
      <c r="F4958" s="228" t="s">
        <v>85</v>
      </c>
      <c r="G4958" s="228" t="s">
        <v>128</v>
      </c>
      <c r="H4958" s="228">
        <v>0</v>
      </c>
      <c r="I4958" s="228">
        <v>0</v>
      </c>
      <c r="J4958" s="228">
        <v>0</v>
      </c>
      <c r="K4958" s="228">
        <v>0</v>
      </c>
      <c r="L4958" s="231">
        <v>0</v>
      </c>
      <c r="N4958" s="119" t="str">
        <f t="shared" si="234"/>
        <v>845144-NANI-SM</v>
      </c>
      <c r="O4958" s="122" t="str">
        <f>IF(B4958="NET","",IF(B4958="","",IFERROR(VLOOKUP(N4958,EAN!$A:$B,2,FALSE),"MANGLER - MÅ OPPDATERE EAN-FANEN")))</f>
        <v>MANGLER - MÅ OPPDATERE EAN-FANEN</v>
      </c>
      <c r="P4958" s="119">
        <f t="shared" si="235"/>
        <v>0</v>
      </c>
      <c r="Q4958" s="119">
        <f t="shared" si="236"/>
        <v>0</v>
      </c>
    </row>
    <row r="4959" spans="1:17" x14ac:dyDescent="0.2">
      <c r="A4959" s="228">
        <v>845144</v>
      </c>
      <c r="B4959" s="228" t="s">
        <v>4471</v>
      </c>
      <c r="C4959" s="228" t="s">
        <v>4204</v>
      </c>
      <c r="D4959" s="228" t="s">
        <v>3984</v>
      </c>
      <c r="E4959" s="228" t="s">
        <v>3972</v>
      </c>
      <c r="F4959" s="228" t="s">
        <v>86</v>
      </c>
      <c r="G4959" s="228" t="s">
        <v>128</v>
      </c>
      <c r="H4959" s="228">
        <v>0</v>
      </c>
      <c r="I4959" s="228">
        <v>0</v>
      </c>
      <c r="J4959" s="228">
        <v>0</v>
      </c>
      <c r="K4959" s="228">
        <v>0</v>
      </c>
      <c r="L4959" s="231">
        <v>0</v>
      </c>
      <c r="N4959" s="119" t="str">
        <f t="shared" si="234"/>
        <v>845144-NANI-ML</v>
      </c>
      <c r="O4959" s="122" t="str">
        <f>IF(B4959="NET","",IF(B4959="","",IFERROR(VLOOKUP(N4959,EAN!$A:$B,2,FALSE),"MANGLER - MÅ OPPDATERE EAN-FANEN")))</f>
        <v>MANGLER - MÅ OPPDATERE EAN-FANEN</v>
      </c>
      <c r="P4959" s="119">
        <f t="shared" si="235"/>
        <v>0</v>
      </c>
      <c r="Q4959" s="119">
        <f t="shared" si="236"/>
        <v>0</v>
      </c>
    </row>
    <row r="4960" spans="1:17" x14ac:dyDescent="0.2">
      <c r="A4960" s="228">
        <v>845144</v>
      </c>
      <c r="B4960" s="228" t="s">
        <v>4471</v>
      </c>
      <c r="C4960" s="228" t="s">
        <v>4204</v>
      </c>
      <c r="D4960" s="228" t="s">
        <v>3985</v>
      </c>
      <c r="E4960" s="228" t="s">
        <v>3972</v>
      </c>
      <c r="F4960" s="228" t="s">
        <v>87</v>
      </c>
      <c r="G4960" s="228" t="s">
        <v>128</v>
      </c>
      <c r="H4960" s="228">
        <v>0</v>
      </c>
      <c r="I4960" s="228">
        <v>0</v>
      </c>
      <c r="J4960" s="228">
        <v>0</v>
      </c>
      <c r="K4960" s="228">
        <v>0</v>
      </c>
      <c r="L4960" s="231">
        <v>0</v>
      </c>
      <c r="N4960" s="119" t="str">
        <f t="shared" si="234"/>
        <v>845144-NANI-LXL</v>
      </c>
      <c r="O4960" s="122" t="str">
        <f>IF(B4960="NET","",IF(B4960="","",IFERROR(VLOOKUP(N4960,EAN!$A:$B,2,FALSE),"MANGLER - MÅ OPPDATERE EAN-FANEN")))</f>
        <v>MANGLER - MÅ OPPDATERE EAN-FANEN</v>
      </c>
      <c r="P4960" s="119">
        <f t="shared" si="235"/>
        <v>0</v>
      </c>
      <c r="Q4960" s="119">
        <f t="shared" si="236"/>
        <v>0</v>
      </c>
    </row>
    <row r="4961" spans="1:17" x14ac:dyDescent="0.2">
      <c r="A4961" s="228">
        <v>845144</v>
      </c>
      <c r="B4961" s="228" t="s">
        <v>4471</v>
      </c>
      <c r="C4961" s="228" t="s">
        <v>4204</v>
      </c>
      <c r="D4961" s="228" t="s">
        <v>3989</v>
      </c>
      <c r="E4961" s="228" t="s">
        <v>3968</v>
      </c>
      <c r="F4961" s="228" t="s">
        <v>85</v>
      </c>
      <c r="G4961" s="228" t="s">
        <v>504</v>
      </c>
      <c r="H4961" s="228">
        <v>0</v>
      </c>
      <c r="I4961" s="228">
        <v>0</v>
      </c>
      <c r="J4961" s="228">
        <v>0</v>
      </c>
      <c r="K4961" s="228">
        <v>0</v>
      </c>
      <c r="L4961" s="231">
        <v>0</v>
      </c>
      <c r="N4961" s="119" t="str">
        <f t="shared" si="234"/>
        <v>845144-NOMAD-SM</v>
      </c>
      <c r="O4961" s="122" t="str">
        <f>IF(B4961="NET","",IF(B4961="","",IFERROR(VLOOKUP(N4961,EAN!$A:$B,2,FALSE),"MANGLER - MÅ OPPDATERE EAN-FANEN")))</f>
        <v>MANGLER - MÅ OPPDATERE EAN-FANEN</v>
      </c>
      <c r="P4961" s="119">
        <f t="shared" si="235"/>
        <v>0</v>
      </c>
      <c r="Q4961" s="119">
        <f t="shared" si="236"/>
        <v>0</v>
      </c>
    </row>
    <row r="4962" spans="1:17" x14ac:dyDescent="0.2">
      <c r="A4962" s="228">
        <v>845144</v>
      </c>
      <c r="B4962" s="228" t="s">
        <v>4471</v>
      </c>
      <c r="C4962" s="228" t="s">
        <v>4204</v>
      </c>
      <c r="D4962" s="228" t="s">
        <v>3990</v>
      </c>
      <c r="E4962" s="228" t="s">
        <v>3968</v>
      </c>
      <c r="F4962" s="228" t="s">
        <v>86</v>
      </c>
      <c r="G4962" s="228" t="s">
        <v>504</v>
      </c>
      <c r="H4962" s="228">
        <v>0</v>
      </c>
      <c r="I4962" s="228">
        <v>0</v>
      </c>
      <c r="J4962" s="228">
        <v>0</v>
      </c>
      <c r="K4962" s="228">
        <v>0</v>
      </c>
      <c r="L4962" s="231">
        <v>0</v>
      </c>
      <c r="N4962" s="119" t="str">
        <f t="shared" si="234"/>
        <v>845144-NOMAD-ML</v>
      </c>
      <c r="O4962" s="122" t="str">
        <f>IF(B4962="NET","",IF(B4962="","",IFERROR(VLOOKUP(N4962,EAN!$A:$B,2,FALSE),"MANGLER - MÅ OPPDATERE EAN-FANEN")))</f>
        <v>MANGLER - MÅ OPPDATERE EAN-FANEN</v>
      </c>
      <c r="P4962" s="119">
        <f t="shared" si="235"/>
        <v>0</v>
      </c>
      <c r="Q4962" s="119">
        <f t="shared" si="236"/>
        <v>0</v>
      </c>
    </row>
    <row r="4963" spans="1:17" x14ac:dyDescent="0.2">
      <c r="A4963" s="228">
        <v>845144</v>
      </c>
      <c r="B4963" s="228" t="s">
        <v>4471</v>
      </c>
      <c r="C4963" s="228" t="s">
        <v>4204</v>
      </c>
      <c r="D4963" s="228" t="s">
        <v>3991</v>
      </c>
      <c r="E4963" s="228" t="s">
        <v>3968</v>
      </c>
      <c r="F4963" s="228" t="s">
        <v>87</v>
      </c>
      <c r="G4963" s="228" t="s">
        <v>504</v>
      </c>
      <c r="H4963" s="228">
        <v>0</v>
      </c>
      <c r="I4963" s="228">
        <v>0</v>
      </c>
      <c r="J4963" s="228">
        <v>0</v>
      </c>
      <c r="K4963" s="228">
        <v>0</v>
      </c>
      <c r="L4963" s="231">
        <v>0</v>
      </c>
      <c r="N4963" s="119" t="str">
        <f t="shared" si="234"/>
        <v>845144-NOMAD-LXL</v>
      </c>
      <c r="O4963" s="122" t="str">
        <f>IF(B4963="NET","",IF(B4963="","",IFERROR(VLOOKUP(N4963,EAN!$A:$B,2,FALSE),"MANGLER - MÅ OPPDATERE EAN-FANEN")))</f>
        <v>MANGLER - MÅ OPPDATERE EAN-FANEN</v>
      </c>
      <c r="P4963" s="119">
        <f t="shared" si="235"/>
        <v>0</v>
      </c>
      <c r="Q4963" s="119">
        <f t="shared" si="236"/>
        <v>0</v>
      </c>
    </row>
    <row r="4964" spans="1:17" x14ac:dyDescent="0.2">
      <c r="A4964" s="228">
        <v>845144</v>
      </c>
      <c r="B4964" s="228" t="s">
        <v>4471</v>
      </c>
      <c r="C4964" s="228" t="s">
        <v>4204</v>
      </c>
      <c r="D4964" s="228" t="s">
        <v>3986</v>
      </c>
      <c r="E4964" s="228" t="s">
        <v>3964</v>
      </c>
      <c r="F4964" s="228" t="s">
        <v>85</v>
      </c>
      <c r="G4964" s="228" t="s">
        <v>128</v>
      </c>
      <c r="H4964" s="228">
        <v>0</v>
      </c>
      <c r="I4964" s="228">
        <v>0</v>
      </c>
      <c r="J4964" s="228">
        <v>0</v>
      </c>
      <c r="K4964" s="228">
        <v>0</v>
      </c>
      <c r="L4964" s="231">
        <v>0</v>
      </c>
      <c r="N4964" s="119" t="str">
        <f t="shared" si="234"/>
        <v>845144-WOLND-SM</v>
      </c>
      <c r="O4964" s="122" t="str">
        <f>IF(B4964="NET","",IF(B4964="","",IFERROR(VLOOKUP(N4964,EAN!$A:$B,2,FALSE),"MANGLER - MÅ OPPDATERE EAN-FANEN")))</f>
        <v>MANGLER - MÅ OPPDATERE EAN-FANEN</v>
      </c>
      <c r="P4964" s="119">
        <f t="shared" si="235"/>
        <v>0</v>
      </c>
      <c r="Q4964" s="119">
        <f t="shared" si="236"/>
        <v>0</v>
      </c>
    </row>
    <row r="4965" spans="1:17" x14ac:dyDescent="0.2">
      <c r="A4965" s="228">
        <v>845144</v>
      </c>
      <c r="B4965" s="228" t="s">
        <v>4471</v>
      </c>
      <c r="C4965" s="228" t="s">
        <v>4204</v>
      </c>
      <c r="D4965" s="228" t="s">
        <v>3987</v>
      </c>
      <c r="E4965" s="228" t="s">
        <v>3964</v>
      </c>
      <c r="F4965" s="228" t="s">
        <v>86</v>
      </c>
      <c r="G4965" s="228" t="s">
        <v>128</v>
      </c>
      <c r="H4965" s="228">
        <v>0</v>
      </c>
      <c r="I4965" s="228">
        <v>0</v>
      </c>
      <c r="J4965" s="228">
        <v>0</v>
      </c>
      <c r="K4965" s="228">
        <v>0</v>
      </c>
      <c r="L4965" s="231">
        <v>0</v>
      </c>
      <c r="N4965" s="119" t="str">
        <f t="shared" si="234"/>
        <v>845144-WOLND-ML</v>
      </c>
      <c r="O4965" s="122" t="str">
        <f>IF(B4965="NET","",IF(B4965="","",IFERROR(VLOOKUP(N4965,EAN!$A:$B,2,FALSE),"MANGLER - MÅ OPPDATERE EAN-FANEN")))</f>
        <v>MANGLER - MÅ OPPDATERE EAN-FANEN</v>
      </c>
      <c r="P4965" s="119">
        <f t="shared" si="235"/>
        <v>0</v>
      </c>
      <c r="Q4965" s="119">
        <f t="shared" si="236"/>
        <v>0</v>
      </c>
    </row>
    <row r="4966" spans="1:17" x14ac:dyDescent="0.2">
      <c r="A4966" s="228">
        <v>845144</v>
      </c>
      <c r="B4966" s="228" t="s">
        <v>4471</v>
      </c>
      <c r="C4966" s="228" t="s">
        <v>4204</v>
      </c>
      <c r="D4966" s="228" t="s">
        <v>3988</v>
      </c>
      <c r="E4966" s="228" t="s">
        <v>3964</v>
      </c>
      <c r="F4966" s="228" t="s">
        <v>87</v>
      </c>
      <c r="G4966" s="228" t="s">
        <v>128</v>
      </c>
      <c r="H4966" s="228">
        <v>0</v>
      </c>
      <c r="I4966" s="228">
        <v>0</v>
      </c>
      <c r="J4966" s="228">
        <v>0</v>
      </c>
      <c r="K4966" s="228">
        <v>0</v>
      </c>
      <c r="L4966" s="231">
        <v>0</v>
      </c>
      <c r="N4966" s="119" t="str">
        <f t="shared" si="234"/>
        <v>845144-WOLND-LXL</v>
      </c>
      <c r="O4966" s="122" t="str">
        <f>IF(B4966="NET","",IF(B4966="","",IFERROR(VLOOKUP(N4966,EAN!$A:$B,2,FALSE),"MANGLER - MÅ OPPDATERE EAN-FANEN")))</f>
        <v>MANGLER - MÅ OPPDATERE EAN-FANEN</v>
      </c>
      <c r="P4966" s="119">
        <f t="shared" si="235"/>
        <v>0</v>
      </c>
      <c r="Q4966" s="119">
        <f t="shared" si="236"/>
        <v>0</v>
      </c>
    </row>
    <row r="4967" spans="1:17" x14ac:dyDescent="0.2">
      <c r="A4967" s="229">
        <v>845145</v>
      </c>
      <c r="B4967" s="228" t="s">
        <v>248</v>
      </c>
      <c r="C4967" s="228"/>
      <c r="D4967" s="228"/>
      <c r="E4967" s="228"/>
      <c r="F4967" s="228"/>
      <c r="G4967" s="228"/>
      <c r="H4967" s="229">
        <v>202226</v>
      </c>
      <c r="I4967" s="229">
        <v>202227</v>
      </c>
      <c r="J4967" s="229">
        <v>202228</v>
      </c>
      <c r="K4967" s="229">
        <v>202229</v>
      </c>
      <c r="L4967" s="232">
        <v>202234</v>
      </c>
      <c r="N4967" s="119" t="str">
        <f t="shared" si="234"/>
        <v>845145-</v>
      </c>
      <c r="O4967" s="122" t="str">
        <f>IF(B4967="NET","",IF(B4967="","",IFERROR(VLOOKUP(N4967,EAN!$A:$B,2,FALSE),"MANGLER - MÅ OPPDATERE EAN-FANEN")))</f>
        <v/>
      </c>
      <c r="P4967" s="119">
        <f t="shared" si="235"/>
        <v>202226</v>
      </c>
      <c r="Q4967" s="119">
        <f t="shared" si="236"/>
        <v>202234</v>
      </c>
    </row>
    <row r="4968" spans="1:17" x14ac:dyDescent="0.2">
      <c r="A4968" s="228">
        <v>845145</v>
      </c>
      <c r="B4968" s="228" t="s">
        <v>4472</v>
      </c>
      <c r="C4968" s="228" t="s">
        <v>4204</v>
      </c>
      <c r="D4968" s="228" t="s">
        <v>2342</v>
      </c>
      <c r="E4968" s="228" t="s">
        <v>4353</v>
      </c>
      <c r="F4968" s="228" t="s">
        <v>85</v>
      </c>
      <c r="G4968" s="228" t="s">
        <v>128</v>
      </c>
      <c r="H4968" s="228">
        <v>0</v>
      </c>
      <c r="I4968" s="228">
        <v>0</v>
      </c>
      <c r="J4968" s="228">
        <v>0</v>
      </c>
      <c r="K4968" s="228">
        <v>0</v>
      </c>
      <c r="L4968" s="231">
        <v>0</v>
      </c>
      <c r="N4968" s="119" t="str">
        <f t="shared" si="234"/>
        <v>845145-BRWHT-SM</v>
      </c>
      <c r="O4968" s="122" t="str">
        <f>IF(B4968="NET","",IF(B4968="","",IFERROR(VLOOKUP(N4968,EAN!$A:$B,2,FALSE),"MANGLER - MÅ OPPDATERE EAN-FANEN")))</f>
        <v>MANGLER - MÅ OPPDATERE EAN-FANEN</v>
      </c>
      <c r="P4968" s="119">
        <f t="shared" si="235"/>
        <v>0</v>
      </c>
      <c r="Q4968" s="119">
        <f t="shared" si="236"/>
        <v>0</v>
      </c>
    </row>
    <row r="4969" spans="1:17" x14ac:dyDescent="0.2">
      <c r="A4969" s="228">
        <v>845145</v>
      </c>
      <c r="B4969" s="228" t="s">
        <v>4472</v>
      </c>
      <c r="C4969" s="228" t="s">
        <v>4204</v>
      </c>
      <c r="D4969" s="228" t="s">
        <v>2343</v>
      </c>
      <c r="E4969" s="228" t="s">
        <v>4353</v>
      </c>
      <c r="F4969" s="228" t="s">
        <v>86</v>
      </c>
      <c r="G4969" s="228" t="s">
        <v>128</v>
      </c>
      <c r="H4969" s="228">
        <v>0</v>
      </c>
      <c r="I4969" s="228">
        <v>0</v>
      </c>
      <c r="J4969" s="228">
        <v>0</v>
      </c>
      <c r="K4969" s="228">
        <v>0</v>
      </c>
      <c r="L4969" s="231">
        <v>0</v>
      </c>
      <c r="N4969" s="119" t="str">
        <f t="shared" si="234"/>
        <v>845145-BRWHT-ML</v>
      </c>
      <c r="O4969" s="122" t="str">
        <f>IF(B4969="NET","",IF(B4969="","",IFERROR(VLOOKUP(N4969,EAN!$A:$B,2,FALSE),"MANGLER - MÅ OPPDATERE EAN-FANEN")))</f>
        <v>MANGLER - MÅ OPPDATERE EAN-FANEN</v>
      </c>
      <c r="P4969" s="119">
        <f t="shared" si="235"/>
        <v>0</v>
      </c>
      <c r="Q4969" s="119">
        <f t="shared" si="236"/>
        <v>0</v>
      </c>
    </row>
    <row r="4970" spans="1:17" x14ac:dyDescent="0.2">
      <c r="A4970" s="228">
        <v>845145</v>
      </c>
      <c r="B4970" s="228" t="s">
        <v>4472</v>
      </c>
      <c r="C4970" s="228" t="s">
        <v>4204</v>
      </c>
      <c r="D4970" s="228" t="s">
        <v>2344</v>
      </c>
      <c r="E4970" s="228" t="s">
        <v>4353</v>
      </c>
      <c r="F4970" s="228" t="s">
        <v>87</v>
      </c>
      <c r="G4970" s="228" t="s">
        <v>128</v>
      </c>
      <c r="H4970" s="228">
        <v>0</v>
      </c>
      <c r="I4970" s="228">
        <v>0</v>
      </c>
      <c r="J4970" s="228">
        <v>0</v>
      </c>
      <c r="K4970" s="228">
        <v>0</v>
      </c>
      <c r="L4970" s="231">
        <v>0</v>
      </c>
      <c r="N4970" s="119" t="str">
        <f t="shared" si="234"/>
        <v>845145-BRWHT-LXL</v>
      </c>
      <c r="O4970" s="122" t="str">
        <f>IF(B4970="NET","",IF(B4970="","",IFERROR(VLOOKUP(N4970,EAN!$A:$B,2,FALSE),"MANGLER - MÅ OPPDATERE EAN-FANEN")))</f>
        <v>MANGLER - MÅ OPPDATERE EAN-FANEN</v>
      </c>
      <c r="P4970" s="119">
        <f t="shared" si="235"/>
        <v>0</v>
      </c>
      <c r="Q4970" s="119">
        <f t="shared" si="236"/>
        <v>0</v>
      </c>
    </row>
    <row r="4971" spans="1:17" x14ac:dyDescent="0.2">
      <c r="A4971" s="228">
        <v>845145</v>
      </c>
      <c r="B4971" s="228" t="s">
        <v>4472</v>
      </c>
      <c r="C4971" s="228" t="s">
        <v>4204</v>
      </c>
      <c r="D4971" s="228" t="s">
        <v>3973</v>
      </c>
      <c r="E4971" s="228" t="s">
        <v>3959</v>
      </c>
      <c r="F4971" s="228" t="s">
        <v>85</v>
      </c>
      <c r="G4971" s="228" t="s">
        <v>128</v>
      </c>
      <c r="H4971" s="228">
        <v>0</v>
      </c>
      <c r="I4971" s="228">
        <v>0</v>
      </c>
      <c r="J4971" s="228">
        <v>0</v>
      </c>
      <c r="K4971" s="228">
        <v>0</v>
      </c>
      <c r="L4971" s="231">
        <v>0</v>
      </c>
      <c r="N4971" s="119" t="str">
        <f t="shared" si="234"/>
        <v>845145-DUSK-SM</v>
      </c>
      <c r="O4971" s="122" t="str">
        <f>IF(B4971="NET","",IF(B4971="","",IFERROR(VLOOKUP(N4971,EAN!$A:$B,2,FALSE),"MANGLER - MÅ OPPDATERE EAN-FANEN")))</f>
        <v>MANGLER - MÅ OPPDATERE EAN-FANEN</v>
      </c>
      <c r="P4971" s="119">
        <f t="shared" si="235"/>
        <v>0</v>
      </c>
      <c r="Q4971" s="119">
        <f t="shared" si="236"/>
        <v>0</v>
      </c>
    </row>
    <row r="4972" spans="1:17" x14ac:dyDescent="0.2">
      <c r="A4972" s="228">
        <v>845145</v>
      </c>
      <c r="B4972" s="228" t="s">
        <v>4472</v>
      </c>
      <c r="C4972" s="228" t="s">
        <v>4204</v>
      </c>
      <c r="D4972" s="228" t="s">
        <v>3974</v>
      </c>
      <c r="E4972" s="228" t="s">
        <v>3959</v>
      </c>
      <c r="F4972" s="228" t="s">
        <v>86</v>
      </c>
      <c r="G4972" s="228" t="s">
        <v>128</v>
      </c>
      <c r="H4972" s="228">
        <v>0</v>
      </c>
      <c r="I4972" s="228">
        <v>0</v>
      </c>
      <c r="J4972" s="228">
        <v>0</v>
      </c>
      <c r="K4972" s="228">
        <v>0</v>
      </c>
      <c r="L4972" s="231">
        <v>0</v>
      </c>
      <c r="N4972" s="119" t="str">
        <f t="shared" si="234"/>
        <v>845145-DUSK-ML</v>
      </c>
      <c r="O4972" s="122" t="str">
        <f>IF(B4972="NET","",IF(B4972="","",IFERROR(VLOOKUP(N4972,EAN!$A:$B,2,FALSE),"MANGLER - MÅ OPPDATERE EAN-FANEN")))</f>
        <v>MANGLER - MÅ OPPDATERE EAN-FANEN</v>
      </c>
      <c r="P4972" s="119">
        <f t="shared" si="235"/>
        <v>0</v>
      </c>
      <c r="Q4972" s="119">
        <f t="shared" si="236"/>
        <v>0</v>
      </c>
    </row>
    <row r="4973" spans="1:17" x14ac:dyDescent="0.2">
      <c r="A4973" s="228">
        <v>845145</v>
      </c>
      <c r="B4973" s="228" t="s">
        <v>4472</v>
      </c>
      <c r="C4973" s="228" t="s">
        <v>4204</v>
      </c>
      <c r="D4973" s="228" t="s">
        <v>3975</v>
      </c>
      <c r="E4973" s="228" t="s">
        <v>3959</v>
      </c>
      <c r="F4973" s="228" t="s">
        <v>87</v>
      </c>
      <c r="G4973" s="228" t="s">
        <v>128</v>
      </c>
      <c r="H4973" s="228">
        <v>0</v>
      </c>
      <c r="I4973" s="228">
        <v>0</v>
      </c>
      <c r="J4973" s="228">
        <v>0</v>
      </c>
      <c r="K4973" s="228">
        <v>0</v>
      </c>
      <c r="L4973" s="231">
        <v>0</v>
      </c>
      <c r="N4973" s="119" t="str">
        <f t="shared" si="234"/>
        <v>845145-DUSK-LXL</v>
      </c>
      <c r="O4973" s="122" t="str">
        <f>IF(B4973="NET","",IF(B4973="","",IFERROR(VLOOKUP(N4973,EAN!$A:$B,2,FALSE),"MANGLER - MÅ OPPDATERE EAN-FANEN")))</f>
        <v>MANGLER - MÅ OPPDATERE EAN-FANEN</v>
      </c>
      <c r="P4973" s="119">
        <f t="shared" si="235"/>
        <v>0</v>
      </c>
      <c r="Q4973" s="119">
        <f t="shared" si="236"/>
        <v>0</v>
      </c>
    </row>
    <row r="4974" spans="1:17" x14ac:dyDescent="0.2">
      <c r="A4974" s="228">
        <v>845145</v>
      </c>
      <c r="B4974" s="228" t="s">
        <v>4472</v>
      </c>
      <c r="C4974" s="228" t="s">
        <v>4204</v>
      </c>
      <c r="D4974" s="228" t="s">
        <v>3976</v>
      </c>
      <c r="E4974" s="228" t="s">
        <v>3966</v>
      </c>
      <c r="F4974" s="228" t="s">
        <v>85</v>
      </c>
      <c r="G4974" s="228" t="s">
        <v>128</v>
      </c>
      <c r="H4974" s="228">
        <v>0</v>
      </c>
      <c r="I4974" s="228">
        <v>0</v>
      </c>
      <c r="J4974" s="228">
        <v>0</v>
      </c>
      <c r="K4974" s="228">
        <v>0</v>
      </c>
      <c r="L4974" s="231">
        <v>0</v>
      </c>
      <c r="N4974" s="119" t="str">
        <f t="shared" si="234"/>
        <v>845145-LAVA-SM</v>
      </c>
      <c r="O4974" s="122" t="str">
        <f>IF(B4974="NET","",IF(B4974="","",IFERROR(VLOOKUP(N4974,EAN!$A:$B,2,FALSE),"MANGLER - MÅ OPPDATERE EAN-FANEN")))</f>
        <v>MANGLER - MÅ OPPDATERE EAN-FANEN</v>
      </c>
      <c r="P4974" s="119">
        <f t="shared" si="235"/>
        <v>0</v>
      </c>
      <c r="Q4974" s="119">
        <f t="shared" si="236"/>
        <v>0</v>
      </c>
    </row>
    <row r="4975" spans="1:17" x14ac:dyDescent="0.2">
      <c r="A4975" s="228">
        <v>845145</v>
      </c>
      <c r="B4975" s="228" t="s">
        <v>4472</v>
      </c>
      <c r="C4975" s="228" t="s">
        <v>4204</v>
      </c>
      <c r="D4975" s="228" t="s">
        <v>3977</v>
      </c>
      <c r="E4975" s="228" t="s">
        <v>3966</v>
      </c>
      <c r="F4975" s="228" t="s">
        <v>86</v>
      </c>
      <c r="G4975" s="228" t="s">
        <v>128</v>
      </c>
      <c r="H4975" s="228">
        <v>0</v>
      </c>
      <c r="I4975" s="228">
        <v>0</v>
      </c>
      <c r="J4975" s="228">
        <v>0</v>
      </c>
      <c r="K4975" s="228">
        <v>0</v>
      </c>
      <c r="L4975" s="231">
        <v>0</v>
      </c>
      <c r="N4975" s="119" t="str">
        <f t="shared" si="234"/>
        <v>845145-LAVA-ML</v>
      </c>
      <c r="O4975" s="122" t="str">
        <f>IF(B4975="NET","",IF(B4975="","",IFERROR(VLOOKUP(N4975,EAN!$A:$B,2,FALSE),"MANGLER - MÅ OPPDATERE EAN-FANEN")))</f>
        <v>MANGLER - MÅ OPPDATERE EAN-FANEN</v>
      </c>
      <c r="P4975" s="119">
        <f t="shared" si="235"/>
        <v>0</v>
      </c>
      <c r="Q4975" s="119">
        <f t="shared" si="236"/>
        <v>0</v>
      </c>
    </row>
    <row r="4976" spans="1:17" x14ac:dyDescent="0.2">
      <c r="A4976" s="228">
        <v>845145</v>
      </c>
      <c r="B4976" s="228" t="s">
        <v>4472</v>
      </c>
      <c r="C4976" s="228" t="s">
        <v>4204</v>
      </c>
      <c r="D4976" s="228" t="s">
        <v>3978</v>
      </c>
      <c r="E4976" s="228" t="s">
        <v>3966</v>
      </c>
      <c r="F4976" s="228" t="s">
        <v>87</v>
      </c>
      <c r="G4976" s="228" t="s">
        <v>128</v>
      </c>
      <c r="H4976" s="228">
        <v>0</v>
      </c>
      <c r="I4976" s="228">
        <v>0</v>
      </c>
      <c r="J4976" s="228">
        <v>0</v>
      </c>
      <c r="K4976" s="228">
        <v>0</v>
      </c>
      <c r="L4976" s="231">
        <v>0</v>
      </c>
      <c r="N4976" s="119" t="str">
        <f t="shared" si="234"/>
        <v>845145-LAVA-LXL</v>
      </c>
      <c r="O4976" s="122" t="str">
        <f>IF(B4976="NET","",IF(B4976="","",IFERROR(VLOOKUP(N4976,EAN!$A:$B,2,FALSE),"MANGLER - MÅ OPPDATERE EAN-FANEN")))</f>
        <v>MANGLER - MÅ OPPDATERE EAN-FANEN</v>
      </c>
      <c r="P4976" s="119">
        <f t="shared" si="235"/>
        <v>0</v>
      </c>
      <c r="Q4976" s="119">
        <f t="shared" si="236"/>
        <v>0</v>
      </c>
    </row>
    <row r="4977" spans="1:17" x14ac:dyDescent="0.2">
      <c r="A4977" s="228">
        <v>845145</v>
      </c>
      <c r="B4977" s="228" t="s">
        <v>4472</v>
      </c>
      <c r="C4977" s="228" t="s">
        <v>4204</v>
      </c>
      <c r="D4977" s="228" t="s">
        <v>3979</v>
      </c>
      <c r="E4977" s="228" t="s">
        <v>3980</v>
      </c>
      <c r="F4977" s="228" t="s">
        <v>85</v>
      </c>
      <c r="G4977" s="228" t="s">
        <v>128</v>
      </c>
      <c r="H4977" s="228">
        <v>0</v>
      </c>
      <c r="I4977" s="228">
        <v>0</v>
      </c>
      <c r="J4977" s="228">
        <v>0</v>
      </c>
      <c r="K4977" s="228">
        <v>0</v>
      </c>
      <c r="L4977" s="231">
        <v>0</v>
      </c>
      <c r="N4977" s="119" t="str">
        <f t="shared" si="234"/>
        <v>845145-LUSH-SM</v>
      </c>
      <c r="O4977" s="122" t="str">
        <f>IF(B4977="NET","",IF(B4977="","",IFERROR(VLOOKUP(N4977,EAN!$A:$B,2,FALSE),"MANGLER - MÅ OPPDATERE EAN-FANEN")))</f>
        <v>MANGLER - MÅ OPPDATERE EAN-FANEN</v>
      </c>
      <c r="P4977" s="119">
        <f t="shared" si="235"/>
        <v>0</v>
      </c>
      <c r="Q4977" s="119">
        <f t="shared" si="236"/>
        <v>0</v>
      </c>
    </row>
    <row r="4978" spans="1:17" x14ac:dyDescent="0.2">
      <c r="A4978" s="228">
        <v>845145</v>
      </c>
      <c r="B4978" s="228" t="s">
        <v>4472</v>
      </c>
      <c r="C4978" s="228" t="s">
        <v>4204</v>
      </c>
      <c r="D4978" s="228" t="s">
        <v>3981</v>
      </c>
      <c r="E4978" s="228" t="s">
        <v>3980</v>
      </c>
      <c r="F4978" s="228" t="s">
        <v>86</v>
      </c>
      <c r="G4978" s="228" t="s">
        <v>128</v>
      </c>
      <c r="H4978" s="228">
        <v>0</v>
      </c>
      <c r="I4978" s="228">
        <v>0</v>
      </c>
      <c r="J4978" s="228">
        <v>0</v>
      </c>
      <c r="K4978" s="228">
        <v>0</v>
      </c>
      <c r="L4978" s="231">
        <v>0</v>
      </c>
      <c r="N4978" s="119" t="str">
        <f t="shared" si="234"/>
        <v>845145-LUSH-ML</v>
      </c>
      <c r="O4978" s="122" t="str">
        <f>IF(B4978="NET","",IF(B4978="","",IFERROR(VLOOKUP(N4978,EAN!$A:$B,2,FALSE),"MANGLER - MÅ OPPDATERE EAN-FANEN")))</f>
        <v>MANGLER - MÅ OPPDATERE EAN-FANEN</v>
      </c>
      <c r="P4978" s="119">
        <f t="shared" si="235"/>
        <v>0</v>
      </c>
      <c r="Q4978" s="119">
        <f t="shared" si="236"/>
        <v>0</v>
      </c>
    </row>
    <row r="4979" spans="1:17" x14ac:dyDescent="0.2">
      <c r="A4979" s="228">
        <v>845145</v>
      </c>
      <c r="B4979" s="228" t="s">
        <v>4472</v>
      </c>
      <c r="C4979" s="228" t="s">
        <v>4204</v>
      </c>
      <c r="D4979" s="228" t="s">
        <v>3982</v>
      </c>
      <c r="E4979" s="228" t="s">
        <v>3980</v>
      </c>
      <c r="F4979" s="228" t="s">
        <v>87</v>
      </c>
      <c r="G4979" s="228" t="s">
        <v>128</v>
      </c>
      <c r="H4979" s="228">
        <v>0</v>
      </c>
      <c r="I4979" s="228">
        <v>0</v>
      </c>
      <c r="J4979" s="228">
        <v>0</v>
      </c>
      <c r="K4979" s="228">
        <v>0</v>
      </c>
      <c r="L4979" s="231">
        <v>0</v>
      </c>
      <c r="N4979" s="119" t="str">
        <f t="shared" si="234"/>
        <v>845145-LUSH-LXL</v>
      </c>
      <c r="O4979" s="122" t="str">
        <f>IF(B4979="NET","",IF(B4979="","",IFERROR(VLOOKUP(N4979,EAN!$A:$B,2,FALSE),"MANGLER - MÅ OPPDATERE EAN-FANEN")))</f>
        <v>MANGLER - MÅ OPPDATERE EAN-FANEN</v>
      </c>
      <c r="P4979" s="119">
        <f t="shared" si="235"/>
        <v>0</v>
      </c>
      <c r="Q4979" s="119">
        <f t="shared" si="236"/>
        <v>0</v>
      </c>
    </row>
    <row r="4980" spans="1:17" x14ac:dyDescent="0.2">
      <c r="A4980" s="228">
        <v>845145</v>
      </c>
      <c r="B4980" s="228" t="s">
        <v>4472</v>
      </c>
      <c r="C4980" s="228" t="s">
        <v>4204</v>
      </c>
      <c r="D4980" s="228" t="s">
        <v>898</v>
      </c>
      <c r="E4980" s="228" t="s">
        <v>2097</v>
      </c>
      <c r="F4980" s="228" t="s">
        <v>85</v>
      </c>
      <c r="G4980" s="228" t="s">
        <v>128</v>
      </c>
      <c r="H4980" s="228">
        <v>0</v>
      </c>
      <c r="I4980" s="228">
        <v>0</v>
      </c>
      <c r="J4980" s="228">
        <v>0</v>
      </c>
      <c r="K4980" s="228">
        <v>0</v>
      </c>
      <c r="L4980" s="231">
        <v>0</v>
      </c>
      <c r="N4980" s="119" t="str">
        <f t="shared" si="234"/>
        <v>845145-MBLCK-SM</v>
      </c>
      <c r="O4980" s="122" t="str">
        <f>IF(B4980="NET","",IF(B4980="","",IFERROR(VLOOKUP(N4980,EAN!$A:$B,2,FALSE),"MANGLER - MÅ OPPDATERE EAN-FANEN")))</f>
        <v>MANGLER - MÅ OPPDATERE EAN-FANEN</v>
      </c>
      <c r="P4980" s="119">
        <f t="shared" si="235"/>
        <v>0</v>
      </c>
      <c r="Q4980" s="119">
        <f t="shared" si="236"/>
        <v>0</v>
      </c>
    </row>
    <row r="4981" spans="1:17" x14ac:dyDescent="0.2">
      <c r="A4981" s="228">
        <v>845145</v>
      </c>
      <c r="B4981" s="228" t="s">
        <v>4472</v>
      </c>
      <c r="C4981" s="228" t="s">
        <v>4204</v>
      </c>
      <c r="D4981" s="228" t="s">
        <v>899</v>
      </c>
      <c r="E4981" s="228" t="s">
        <v>2097</v>
      </c>
      <c r="F4981" s="228" t="s">
        <v>86</v>
      </c>
      <c r="G4981" s="228" t="s">
        <v>128</v>
      </c>
      <c r="H4981" s="228">
        <v>0</v>
      </c>
      <c r="I4981" s="228">
        <v>0</v>
      </c>
      <c r="J4981" s="228">
        <v>0</v>
      </c>
      <c r="K4981" s="228">
        <v>0</v>
      </c>
      <c r="L4981" s="231">
        <v>0</v>
      </c>
      <c r="N4981" s="119" t="str">
        <f t="shared" si="234"/>
        <v>845145-MBLCK-ML</v>
      </c>
      <c r="O4981" s="122" t="str">
        <f>IF(B4981="NET","",IF(B4981="","",IFERROR(VLOOKUP(N4981,EAN!$A:$B,2,FALSE),"MANGLER - MÅ OPPDATERE EAN-FANEN")))</f>
        <v>MANGLER - MÅ OPPDATERE EAN-FANEN</v>
      </c>
      <c r="P4981" s="119">
        <f t="shared" si="235"/>
        <v>0</v>
      </c>
      <c r="Q4981" s="119">
        <f t="shared" si="236"/>
        <v>0</v>
      </c>
    </row>
    <row r="4982" spans="1:17" x14ac:dyDescent="0.2">
      <c r="A4982" s="228">
        <v>845145</v>
      </c>
      <c r="B4982" s="228" t="s">
        <v>4472</v>
      </c>
      <c r="C4982" s="228" t="s">
        <v>4204</v>
      </c>
      <c r="D4982" s="228" t="s">
        <v>900</v>
      </c>
      <c r="E4982" s="228" t="s">
        <v>2097</v>
      </c>
      <c r="F4982" s="228" t="s">
        <v>87</v>
      </c>
      <c r="G4982" s="228" t="s">
        <v>128</v>
      </c>
      <c r="H4982" s="228">
        <v>0</v>
      </c>
      <c r="I4982" s="228">
        <v>0</v>
      </c>
      <c r="J4982" s="228">
        <v>0</v>
      </c>
      <c r="K4982" s="228">
        <v>0</v>
      </c>
      <c r="L4982" s="231">
        <v>0</v>
      </c>
      <c r="N4982" s="119" t="str">
        <f t="shared" si="234"/>
        <v>845145-MBLCK-LXL</v>
      </c>
      <c r="O4982" s="122" t="str">
        <f>IF(B4982="NET","",IF(B4982="","",IFERROR(VLOOKUP(N4982,EAN!$A:$B,2,FALSE),"MANGLER - MÅ OPPDATERE EAN-FANEN")))</f>
        <v>MANGLER - MÅ OPPDATERE EAN-FANEN</v>
      </c>
      <c r="P4982" s="119">
        <f t="shared" si="235"/>
        <v>0</v>
      </c>
      <c r="Q4982" s="119">
        <f t="shared" si="236"/>
        <v>0</v>
      </c>
    </row>
    <row r="4983" spans="1:17" x14ac:dyDescent="0.2">
      <c r="A4983" s="228">
        <v>845145</v>
      </c>
      <c r="B4983" s="228" t="s">
        <v>4472</v>
      </c>
      <c r="C4983" s="228" t="s">
        <v>4204</v>
      </c>
      <c r="D4983" s="228" t="s">
        <v>3983</v>
      </c>
      <c r="E4983" s="228" t="s">
        <v>3972</v>
      </c>
      <c r="F4983" s="228" t="s">
        <v>85</v>
      </c>
      <c r="G4983" s="228" t="s">
        <v>504</v>
      </c>
      <c r="H4983" s="228">
        <v>0</v>
      </c>
      <c r="I4983" s="228">
        <v>0</v>
      </c>
      <c r="J4983" s="228">
        <v>0</v>
      </c>
      <c r="K4983" s="228">
        <v>0</v>
      </c>
      <c r="L4983" s="231">
        <v>0</v>
      </c>
      <c r="N4983" s="119" t="str">
        <f t="shared" si="234"/>
        <v>845145-NANI-SM</v>
      </c>
      <c r="O4983" s="122" t="str">
        <f>IF(B4983="NET","",IF(B4983="","",IFERROR(VLOOKUP(N4983,EAN!$A:$B,2,FALSE),"MANGLER - MÅ OPPDATERE EAN-FANEN")))</f>
        <v>MANGLER - MÅ OPPDATERE EAN-FANEN</v>
      </c>
      <c r="P4983" s="119">
        <f t="shared" si="235"/>
        <v>0</v>
      </c>
      <c r="Q4983" s="119">
        <f t="shared" si="236"/>
        <v>0</v>
      </c>
    </row>
    <row r="4984" spans="1:17" x14ac:dyDescent="0.2">
      <c r="A4984" s="228">
        <v>845145</v>
      </c>
      <c r="B4984" s="228" t="s">
        <v>4472</v>
      </c>
      <c r="C4984" s="228" t="s">
        <v>4204</v>
      </c>
      <c r="D4984" s="228" t="s">
        <v>3984</v>
      </c>
      <c r="E4984" s="228" t="s">
        <v>3972</v>
      </c>
      <c r="F4984" s="228" t="s">
        <v>86</v>
      </c>
      <c r="G4984" s="228" t="s">
        <v>504</v>
      </c>
      <c r="H4984" s="228">
        <v>0</v>
      </c>
      <c r="I4984" s="228">
        <v>0</v>
      </c>
      <c r="J4984" s="228">
        <v>0</v>
      </c>
      <c r="K4984" s="228">
        <v>0</v>
      </c>
      <c r="L4984" s="231">
        <v>0</v>
      </c>
      <c r="N4984" s="119" t="str">
        <f t="shared" si="234"/>
        <v>845145-NANI-ML</v>
      </c>
      <c r="O4984" s="122" t="str">
        <f>IF(B4984="NET","",IF(B4984="","",IFERROR(VLOOKUP(N4984,EAN!$A:$B,2,FALSE),"MANGLER - MÅ OPPDATERE EAN-FANEN")))</f>
        <v>MANGLER - MÅ OPPDATERE EAN-FANEN</v>
      </c>
      <c r="P4984" s="119">
        <f t="shared" si="235"/>
        <v>0</v>
      </c>
      <c r="Q4984" s="119">
        <f t="shared" si="236"/>
        <v>0</v>
      </c>
    </row>
    <row r="4985" spans="1:17" x14ac:dyDescent="0.2">
      <c r="A4985" s="228">
        <v>845145</v>
      </c>
      <c r="B4985" s="228" t="s">
        <v>4472</v>
      </c>
      <c r="C4985" s="228" t="s">
        <v>4204</v>
      </c>
      <c r="D4985" s="228" t="s">
        <v>3985</v>
      </c>
      <c r="E4985" s="228" t="s">
        <v>3972</v>
      </c>
      <c r="F4985" s="228" t="s">
        <v>87</v>
      </c>
      <c r="G4985" s="228" t="s">
        <v>504</v>
      </c>
      <c r="H4985" s="228">
        <v>0</v>
      </c>
      <c r="I4985" s="228">
        <v>0</v>
      </c>
      <c r="J4985" s="228">
        <v>0</v>
      </c>
      <c r="K4985" s="228">
        <v>0</v>
      </c>
      <c r="L4985" s="231">
        <v>0</v>
      </c>
      <c r="N4985" s="119" t="str">
        <f t="shared" ref="N4985:N4996" si="237">CONCATENATE(A4985,"-",D4985)</f>
        <v>845145-NANI-LXL</v>
      </c>
      <c r="O4985" s="122" t="str">
        <f>IF(B4985="NET","",IF(B4985="","",IFERROR(VLOOKUP(N4985,EAN!$A:$B,2,FALSE),"MANGLER - MÅ OPPDATERE EAN-FANEN")))</f>
        <v>MANGLER - MÅ OPPDATERE EAN-FANEN</v>
      </c>
      <c r="P4985" s="119">
        <f t="shared" ref="P4985:P4996" si="238">H4985</f>
        <v>0</v>
      </c>
      <c r="Q4985" s="119">
        <f t="shared" ref="Q4985:Q4996" si="239">L4985</f>
        <v>0</v>
      </c>
    </row>
    <row r="4986" spans="1:17" x14ac:dyDescent="0.2">
      <c r="A4986" s="228">
        <v>845145</v>
      </c>
      <c r="B4986" s="228" t="s">
        <v>4472</v>
      </c>
      <c r="C4986" s="228" t="s">
        <v>4204</v>
      </c>
      <c r="D4986" s="228" t="s">
        <v>4155</v>
      </c>
      <c r="E4986" s="228" t="s">
        <v>3769</v>
      </c>
      <c r="F4986" s="228" t="s">
        <v>85</v>
      </c>
      <c r="G4986" s="228" t="s">
        <v>128</v>
      </c>
      <c r="H4986" s="228">
        <v>0</v>
      </c>
      <c r="I4986" s="228">
        <v>0</v>
      </c>
      <c r="J4986" s="228">
        <v>0</v>
      </c>
      <c r="K4986" s="228">
        <v>0</v>
      </c>
      <c r="L4986" s="231">
        <v>0</v>
      </c>
      <c r="N4986" s="119" t="str">
        <f t="shared" si="237"/>
        <v>845145-SAWHT-SM</v>
      </c>
      <c r="O4986" s="122" t="str">
        <f>IF(B4986="NET","",IF(B4986="","",IFERROR(VLOOKUP(N4986,EAN!$A:$B,2,FALSE),"MANGLER - MÅ OPPDATERE EAN-FANEN")))</f>
        <v>MANGLER - MÅ OPPDATERE EAN-FANEN</v>
      </c>
      <c r="P4986" s="119">
        <f t="shared" si="238"/>
        <v>0</v>
      </c>
      <c r="Q4986" s="119">
        <f t="shared" si="239"/>
        <v>0</v>
      </c>
    </row>
    <row r="4987" spans="1:17" x14ac:dyDescent="0.2">
      <c r="A4987" s="228">
        <v>845145</v>
      </c>
      <c r="B4987" s="228" t="s">
        <v>4472</v>
      </c>
      <c r="C4987" s="228" t="s">
        <v>4204</v>
      </c>
      <c r="D4987" s="228" t="s">
        <v>4156</v>
      </c>
      <c r="E4987" s="228" t="s">
        <v>3769</v>
      </c>
      <c r="F4987" s="228" t="s">
        <v>86</v>
      </c>
      <c r="G4987" s="228" t="s">
        <v>128</v>
      </c>
      <c r="H4987" s="228">
        <v>0</v>
      </c>
      <c r="I4987" s="228">
        <v>0</v>
      </c>
      <c r="J4987" s="228">
        <v>0</v>
      </c>
      <c r="K4987" s="228">
        <v>0</v>
      </c>
      <c r="L4987" s="231">
        <v>0</v>
      </c>
      <c r="N4987" s="119" t="str">
        <f t="shared" si="237"/>
        <v>845145-SAWHT-ML</v>
      </c>
      <c r="O4987" s="122" t="str">
        <f>IF(B4987="NET","",IF(B4987="","",IFERROR(VLOOKUP(N4987,EAN!$A:$B,2,FALSE),"MANGLER - MÅ OPPDATERE EAN-FANEN")))</f>
        <v>MANGLER - MÅ OPPDATERE EAN-FANEN</v>
      </c>
      <c r="P4987" s="119">
        <f t="shared" si="238"/>
        <v>0</v>
      </c>
      <c r="Q4987" s="119">
        <f t="shared" si="239"/>
        <v>0</v>
      </c>
    </row>
    <row r="4988" spans="1:17" x14ac:dyDescent="0.2">
      <c r="A4988" s="228">
        <v>845145</v>
      </c>
      <c r="B4988" s="228" t="s">
        <v>4472</v>
      </c>
      <c r="C4988" s="228" t="s">
        <v>4204</v>
      </c>
      <c r="D4988" s="228" t="s">
        <v>4157</v>
      </c>
      <c r="E4988" s="228" t="s">
        <v>3769</v>
      </c>
      <c r="F4988" s="228" t="s">
        <v>87</v>
      </c>
      <c r="G4988" s="228" t="s">
        <v>128</v>
      </c>
      <c r="H4988" s="228">
        <v>0</v>
      </c>
      <c r="I4988" s="228">
        <v>0</v>
      </c>
      <c r="J4988" s="228">
        <v>0</v>
      </c>
      <c r="K4988" s="228">
        <v>0</v>
      </c>
      <c r="L4988" s="231">
        <v>0</v>
      </c>
      <c r="N4988" s="119" t="str">
        <f t="shared" si="237"/>
        <v>845145-SAWHT-LXL</v>
      </c>
      <c r="O4988" s="122" t="str">
        <f>IF(B4988="NET","",IF(B4988="","",IFERROR(VLOOKUP(N4988,EAN!$A:$B,2,FALSE),"MANGLER - MÅ OPPDATERE EAN-FANEN")))</f>
        <v>MANGLER - MÅ OPPDATERE EAN-FANEN</v>
      </c>
      <c r="P4988" s="119">
        <f t="shared" si="238"/>
        <v>0</v>
      </c>
      <c r="Q4988" s="119">
        <f t="shared" si="239"/>
        <v>0</v>
      </c>
    </row>
    <row r="4989" spans="1:17" x14ac:dyDescent="0.2">
      <c r="A4989" s="228">
        <v>845145</v>
      </c>
      <c r="B4989" s="228" t="s">
        <v>4472</v>
      </c>
      <c r="C4989" s="228" t="s">
        <v>4204</v>
      </c>
      <c r="D4989" s="228" t="s">
        <v>3986</v>
      </c>
      <c r="E4989" s="228" t="s">
        <v>3964</v>
      </c>
      <c r="F4989" s="228" t="s">
        <v>85</v>
      </c>
      <c r="G4989" s="228" t="s">
        <v>128</v>
      </c>
      <c r="H4989" s="228">
        <v>0</v>
      </c>
      <c r="I4989" s="228">
        <v>0</v>
      </c>
      <c r="J4989" s="228">
        <v>0</v>
      </c>
      <c r="K4989" s="228">
        <v>0</v>
      </c>
      <c r="L4989" s="231">
        <v>0</v>
      </c>
      <c r="N4989" s="119" t="str">
        <f t="shared" si="237"/>
        <v>845145-WOLND-SM</v>
      </c>
      <c r="O4989" s="122" t="str">
        <f>IF(B4989="NET","",IF(B4989="","",IFERROR(VLOOKUP(N4989,EAN!$A:$B,2,FALSE),"MANGLER - MÅ OPPDATERE EAN-FANEN")))</f>
        <v>MANGLER - MÅ OPPDATERE EAN-FANEN</v>
      </c>
      <c r="P4989" s="119">
        <f t="shared" si="238"/>
        <v>0</v>
      </c>
      <c r="Q4989" s="119">
        <f t="shared" si="239"/>
        <v>0</v>
      </c>
    </row>
    <row r="4990" spans="1:17" x14ac:dyDescent="0.2">
      <c r="A4990" s="228">
        <v>845145</v>
      </c>
      <c r="B4990" s="228" t="s">
        <v>4472</v>
      </c>
      <c r="C4990" s="228" t="s">
        <v>4204</v>
      </c>
      <c r="D4990" s="228" t="s">
        <v>3987</v>
      </c>
      <c r="E4990" s="228" t="s">
        <v>3964</v>
      </c>
      <c r="F4990" s="228" t="s">
        <v>86</v>
      </c>
      <c r="G4990" s="228" t="s">
        <v>128</v>
      </c>
      <c r="H4990" s="228">
        <v>0</v>
      </c>
      <c r="I4990" s="228">
        <v>0</v>
      </c>
      <c r="J4990" s="228">
        <v>0</v>
      </c>
      <c r="K4990" s="228">
        <v>0</v>
      </c>
      <c r="L4990" s="231">
        <v>0</v>
      </c>
      <c r="N4990" s="119" t="str">
        <f t="shared" si="237"/>
        <v>845145-WOLND-ML</v>
      </c>
      <c r="O4990" s="122" t="str">
        <f>IF(B4990="NET","",IF(B4990="","",IFERROR(VLOOKUP(N4990,EAN!$A:$B,2,FALSE),"MANGLER - MÅ OPPDATERE EAN-FANEN")))</f>
        <v>MANGLER - MÅ OPPDATERE EAN-FANEN</v>
      </c>
      <c r="P4990" s="119">
        <f t="shared" si="238"/>
        <v>0</v>
      </c>
      <c r="Q4990" s="119">
        <f t="shared" si="239"/>
        <v>0</v>
      </c>
    </row>
    <row r="4991" spans="1:17" x14ac:dyDescent="0.2">
      <c r="A4991" s="228">
        <v>845145</v>
      </c>
      <c r="B4991" s="228" t="s">
        <v>4472</v>
      </c>
      <c r="C4991" s="228" t="s">
        <v>4204</v>
      </c>
      <c r="D4991" s="228" t="s">
        <v>3988</v>
      </c>
      <c r="E4991" s="228" t="s">
        <v>3964</v>
      </c>
      <c r="F4991" s="228" t="s">
        <v>87</v>
      </c>
      <c r="G4991" s="228" t="s">
        <v>128</v>
      </c>
      <c r="H4991" s="228">
        <v>0</v>
      </c>
      <c r="I4991" s="228">
        <v>0</v>
      </c>
      <c r="J4991" s="228">
        <v>0</v>
      </c>
      <c r="K4991" s="228">
        <v>0</v>
      </c>
      <c r="L4991" s="231">
        <v>0</v>
      </c>
      <c r="N4991" s="119" t="str">
        <f t="shared" si="237"/>
        <v>845145-WOLND-LXL</v>
      </c>
      <c r="O4991" s="122" t="str">
        <f>IF(B4991="NET","",IF(B4991="","",IFERROR(VLOOKUP(N4991,EAN!$A:$B,2,FALSE),"MANGLER - MÅ OPPDATERE EAN-FANEN")))</f>
        <v>MANGLER - MÅ OPPDATERE EAN-FANEN</v>
      </c>
      <c r="P4991" s="119">
        <f t="shared" si="238"/>
        <v>0</v>
      </c>
      <c r="Q4991" s="119">
        <f t="shared" si="239"/>
        <v>0</v>
      </c>
    </row>
    <row r="4992" spans="1:17" x14ac:dyDescent="0.2">
      <c r="A4992" s="229">
        <v>845146</v>
      </c>
      <c r="B4992" s="228" t="s">
        <v>248</v>
      </c>
      <c r="C4992" s="228"/>
      <c r="D4992" s="228"/>
      <c r="E4992" s="228"/>
      <c r="F4992" s="228"/>
      <c r="G4992" s="228"/>
      <c r="H4992" s="229">
        <v>202226</v>
      </c>
      <c r="I4992" s="229">
        <v>202227</v>
      </c>
      <c r="J4992" s="229">
        <v>202228</v>
      </c>
      <c r="K4992" s="229">
        <v>202229</v>
      </c>
      <c r="L4992" s="232">
        <v>202234</v>
      </c>
      <c r="N4992" s="119" t="str">
        <f t="shared" si="237"/>
        <v>845146-</v>
      </c>
      <c r="O4992" s="122" t="str">
        <f>IF(B4992="NET","",IF(B4992="","",IFERROR(VLOOKUP(N4992,EAN!$A:$B,2,FALSE),"MANGLER - MÅ OPPDATERE EAN-FANEN")))</f>
        <v/>
      </c>
      <c r="P4992" s="119">
        <f t="shared" si="238"/>
        <v>202226</v>
      </c>
      <c r="Q4992" s="119">
        <f t="shared" si="239"/>
        <v>202234</v>
      </c>
    </row>
    <row r="4993" spans="1:17" x14ac:dyDescent="0.2">
      <c r="A4993" s="228">
        <v>845146</v>
      </c>
      <c r="B4993" s="228" t="s">
        <v>4473</v>
      </c>
      <c r="C4993" s="228" t="s">
        <v>4204</v>
      </c>
      <c r="D4993" s="228" t="s">
        <v>2342</v>
      </c>
      <c r="E4993" s="228" t="s">
        <v>4353</v>
      </c>
      <c r="F4993" s="228" t="s">
        <v>85</v>
      </c>
      <c r="G4993" s="228" t="s">
        <v>128</v>
      </c>
      <c r="H4993" s="228">
        <v>0</v>
      </c>
      <c r="I4993" s="228">
        <v>0</v>
      </c>
      <c r="J4993" s="228">
        <v>0</v>
      </c>
      <c r="K4993" s="228">
        <v>0</v>
      </c>
      <c r="L4993" s="231">
        <v>0</v>
      </c>
      <c r="N4993" s="119" t="str">
        <f t="shared" si="237"/>
        <v>845146-BRWHT-SM</v>
      </c>
      <c r="O4993" s="122" t="str">
        <f>IF(B4993="NET","",IF(B4993="","",IFERROR(VLOOKUP(N4993,EAN!$A:$B,2,FALSE),"MANGLER - MÅ OPPDATERE EAN-FANEN")))</f>
        <v>MANGLER - MÅ OPPDATERE EAN-FANEN</v>
      </c>
      <c r="P4993" s="119">
        <f t="shared" si="238"/>
        <v>0</v>
      </c>
      <c r="Q4993" s="119">
        <f t="shared" si="239"/>
        <v>0</v>
      </c>
    </row>
    <row r="4994" spans="1:17" x14ac:dyDescent="0.2">
      <c r="A4994" s="228">
        <v>845146</v>
      </c>
      <c r="B4994" s="228" t="s">
        <v>4473</v>
      </c>
      <c r="C4994" s="228" t="s">
        <v>4204</v>
      </c>
      <c r="D4994" s="228" t="s">
        <v>2343</v>
      </c>
      <c r="E4994" s="228" t="s">
        <v>4353</v>
      </c>
      <c r="F4994" s="228" t="s">
        <v>86</v>
      </c>
      <c r="G4994" s="228" t="s">
        <v>128</v>
      </c>
      <c r="H4994" s="228">
        <v>0</v>
      </c>
      <c r="I4994" s="228">
        <v>0</v>
      </c>
      <c r="J4994" s="228">
        <v>0</v>
      </c>
      <c r="K4994" s="228">
        <v>0</v>
      </c>
      <c r="L4994" s="231">
        <v>0</v>
      </c>
      <c r="N4994" s="119" t="str">
        <f t="shared" si="237"/>
        <v>845146-BRWHT-ML</v>
      </c>
      <c r="O4994" s="122" t="str">
        <f>IF(B4994="NET","",IF(B4994="","",IFERROR(VLOOKUP(N4994,EAN!$A:$B,2,FALSE),"MANGLER - MÅ OPPDATERE EAN-FANEN")))</f>
        <v>MANGLER - MÅ OPPDATERE EAN-FANEN</v>
      </c>
      <c r="P4994" s="119">
        <f t="shared" si="238"/>
        <v>0</v>
      </c>
      <c r="Q4994" s="119">
        <f t="shared" si="239"/>
        <v>0</v>
      </c>
    </row>
    <row r="4995" spans="1:17" x14ac:dyDescent="0.2">
      <c r="A4995" s="228">
        <v>845146</v>
      </c>
      <c r="B4995" s="228" t="s">
        <v>4473</v>
      </c>
      <c r="C4995" s="228" t="s">
        <v>4204</v>
      </c>
      <c r="D4995" s="228" t="s">
        <v>2344</v>
      </c>
      <c r="E4995" s="228" t="s">
        <v>4353</v>
      </c>
      <c r="F4995" s="228" t="s">
        <v>87</v>
      </c>
      <c r="G4995" s="228" t="s">
        <v>128</v>
      </c>
      <c r="H4995" s="228">
        <v>0</v>
      </c>
      <c r="I4995" s="228">
        <v>0</v>
      </c>
      <c r="J4995" s="228">
        <v>0</v>
      </c>
      <c r="K4995" s="228">
        <v>0</v>
      </c>
      <c r="L4995" s="231">
        <v>0</v>
      </c>
      <c r="N4995" s="119" t="str">
        <f t="shared" si="237"/>
        <v>845146-BRWHT-LXL</v>
      </c>
      <c r="O4995" s="122" t="str">
        <f>IF(B4995="NET","",IF(B4995="","",IFERROR(VLOOKUP(N4995,EAN!$A:$B,2,FALSE),"MANGLER - MÅ OPPDATERE EAN-FANEN")))</f>
        <v>MANGLER - MÅ OPPDATERE EAN-FANEN</v>
      </c>
      <c r="P4995" s="119">
        <f t="shared" si="238"/>
        <v>0</v>
      </c>
      <c r="Q4995" s="119">
        <f t="shared" si="239"/>
        <v>0</v>
      </c>
    </row>
    <row r="4996" spans="1:17" x14ac:dyDescent="0.2">
      <c r="A4996" s="228">
        <v>845146</v>
      </c>
      <c r="B4996" s="228" t="s">
        <v>4473</v>
      </c>
      <c r="C4996" s="228" t="s">
        <v>4204</v>
      </c>
      <c r="D4996" s="228" t="s">
        <v>3973</v>
      </c>
      <c r="E4996" s="228" t="s">
        <v>3959</v>
      </c>
      <c r="F4996" s="228" t="s">
        <v>85</v>
      </c>
      <c r="G4996" s="228" t="s">
        <v>128</v>
      </c>
      <c r="H4996" s="228">
        <v>0</v>
      </c>
      <c r="I4996" s="228">
        <v>0</v>
      </c>
      <c r="J4996" s="228">
        <v>0</v>
      </c>
      <c r="K4996" s="228">
        <v>0</v>
      </c>
      <c r="L4996" s="231">
        <v>0</v>
      </c>
      <c r="N4996" s="119" t="str">
        <f t="shared" si="237"/>
        <v>845146-DUSK-SM</v>
      </c>
      <c r="O4996" s="122" t="str">
        <f>IF(B4996="NET","",IF(B4996="","",IFERROR(VLOOKUP(N4996,EAN!$A:$B,2,FALSE),"MANGLER - MÅ OPPDATERE EAN-FANEN")))</f>
        <v>MANGLER - MÅ OPPDATERE EAN-FANEN</v>
      </c>
      <c r="P4996" s="119">
        <f t="shared" si="238"/>
        <v>0</v>
      </c>
      <c r="Q4996" s="119">
        <f t="shared" si="239"/>
        <v>0</v>
      </c>
    </row>
    <row r="4997" spans="1:17" x14ac:dyDescent="0.2">
      <c r="A4997" s="228">
        <v>845146</v>
      </c>
      <c r="B4997" s="228" t="s">
        <v>4473</v>
      </c>
      <c r="C4997" s="228" t="s">
        <v>4204</v>
      </c>
      <c r="D4997" s="228" t="s">
        <v>3974</v>
      </c>
      <c r="E4997" s="228" t="s">
        <v>3959</v>
      </c>
      <c r="F4997" s="228" t="s">
        <v>86</v>
      </c>
      <c r="G4997" s="228" t="s">
        <v>128</v>
      </c>
      <c r="H4997" s="228">
        <v>0</v>
      </c>
      <c r="I4997" s="228">
        <v>0</v>
      </c>
      <c r="J4997" s="228">
        <v>0</v>
      </c>
      <c r="K4997" s="228">
        <v>0</v>
      </c>
      <c r="L4997" s="231">
        <v>0</v>
      </c>
      <c r="N4997" s="119" t="str">
        <f t="shared" ref="N4997:N5060" si="240">CONCATENATE(A4997,"-",D4997)</f>
        <v>845146-DUSK-ML</v>
      </c>
      <c r="O4997" s="122" t="str">
        <f>IF(B4997="NET","",IF(B4997="","",IFERROR(VLOOKUP(N4997,EAN!$A:$B,2,FALSE),"MANGLER - MÅ OPPDATERE EAN-FANEN")))</f>
        <v>MANGLER - MÅ OPPDATERE EAN-FANEN</v>
      </c>
      <c r="P4997" s="119">
        <f t="shared" ref="P4997:P5060" si="241">H4997</f>
        <v>0</v>
      </c>
      <c r="Q4997" s="119">
        <f t="shared" ref="Q4997:Q5060" si="242">L4997</f>
        <v>0</v>
      </c>
    </row>
    <row r="4998" spans="1:17" x14ac:dyDescent="0.2">
      <c r="A4998" s="228">
        <v>845146</v>
      </c>
      <c r="B4998" s="228" t="s">
        <v>4473</v>
      </c>
      <c r="C4998" s="228" t="s">
        <v>4204</v>
      </c>
      <c r="D4998" s="228" t="s">
        <v>3975</v>
      </c>
      <c r="E4998" s="228" t="s">
        <v>3959</v>
      </c>
      <c r="F4998" s="228" t="s">
        <v>87</v>
      </c>
      <c r="G4998" s="228" t="s">
        <v>128</v>
      </c>
      <c r="H4998" s="228">
        <v>0</v>
      </c>
      <c r="I4998" s="228">
        <v>0</v>
      </c>
      <c r="J4998" s="228">
        <v>0</v>
      </c>
      <c r="K4998" s="228">
        <v>0</v>
      </c>
      <c r="L4998" s="231">
        <v>0</v>
      </c>
      <c r="N4998" s="119" t="str">
        <f t="shared" si="240"/>
        <v>845146-DUSK-LXL</v>
      </c>
      <c r="O4998" s="122" t="str">
        <f>IF(B4998="NET","",IF(B4998="","",IFERROR(VLOOKUP(N4998,EAN!$A:$B,2,FALSE),"MANGLER - MÅ OPPDATERE EAN-FANEN")))</f>
        <v>MANGLER - MÅ OPPDATERE EAN-FANEN</v>
      </c>
      <c r="P4998" s="119">
        <f t="shared" si="241"/>
        <v>0</v>
      </c>
      <c r="Q4998" s="119">
        <f t="shared" si="242"/>
        <v>0</v>
      </c>
    </row>
    <row r="4999" spans="1:17" x14ac:dyDescent="0.2">
      <c r="A4999" s="228">
        <v>845146</v>
      </c>
      <c r="B4999" s="228" t="s">
        <v>4473</v>
      </c>
      <c r="C4999" s="228" t="s">
        <v>4204</v>
      </c>
      <c r="D4999" s="228" t="s">
        <v>4158</v>
      </c>
      <c r="E4999" s="228" t="s">
        <v>4159</v>
      </c>
      <c r="F4999" s="228" t="s">
        <v>85</v>
      </c>
      <c r="G4999" s="228" t="s">
        <v>128</v>
      </c>
      <c r="H4999" s="228">
        <v>0</v>
      </c>
      <c r="I4999" s="228">
        <v>0</v>
      </c>
      <c r="J4999" s="228">
        <v>0</v>
      </c>
      <c r="K4999" s="228">
        <v>0</v>
      </c>
      <c r="L4999" s="231">
        <v>0</v>
      </c>
      <c r="N4999" s="119" t="str">
        <f t="shared" si="240"/>
        <v>845146-HARLQ-SM</v>
      </c>
      <c r="O4999" s="122" t="str">
        <f>IF(B4999="NET","",IF(B4999="","",IFERROR(VLOOKUP(N4999,EAN!$A:$B,2,FALSE),"MANGLER - MÅ OPPDATERE EAN-FANEN")))</f>
        <v>MANGLER - MÅ OPPDATERE EAN-FANEN</v>
      </c>
      <c r="P4999" s="119">
        <f t="shared" si="241"/>
        <v>0</v>
      </c>
      <c r="Q4999" s="119">
        <f t="shared" si="242"/>
        <v>0</v>
      </c>
    </row>
    <row r="5000" spans="1:17" x14ac:dyDescent="0.2">
      <c r="A5000" s="228">
        <v>845146</v>
      </c>
      <c r="B5000" s="228" t="s">
        <v>4473</v>
      </c>
      <c r="C5000" s="228" t="s">
        <v>4204</v>
      </c>
      <c r="D5000" s="228" t="s">
        <v>4160</v>
      </c>
      <c r="E5000" s="228" t="s">
        <v>4159</v>
      </c>
      <c r="F5000" s="228" t="s">
        <v>86</v>
      </c>
      <c r="G5000" s="228" t="s">
        <v>128</v>
      </c>
      <c r="H5000" s="228">
        <v>0</v>
      </c>
      <c r="I5000" s="228">
        <v>0</v>
      </c>
      <c r="J5000" s="228">
        <v>0</v>
      </c>
      <c r="K5000" s="228">
        <v>0</v>
      </c>
      <c r="L5000" s="231">
        <v>0</v>
      </c>
      <c r="N5000" s="119" t="str">
        <f t="shared" si="240"/>
        <v>845146-HARLQ-ML</v>
      </c>
      <c r="O5000" s="122" t="str">
        <f>IF(B5000="NET","",IF(B5000="","",IFERROR(VLOOKUP(N5000,EAN!$A:$B,2,FALSE),"MANGLER - MÅ OPPDATERE EAN-FANEN")))</f>
        <v>MANGLER - MÅ OPPDATERE EAN-FANEN</v>
      </c>
      <c r="P5000" s="119">
        <f t="shared" si="241"/>
        <v>0</v>
      </c>
      <c r="Q5000" s="119">
        <f t="shared" si="242"/>
        <v>0</v>
      </c>
    </row>
    <row r="5001" spans="1:17" x14ac:dyDescent="0.2">
      <c r="A5001" s="228">
        <v>845146</v>
      </c>
      <c r="B5001" s="228" t="s">
        <v>4473</v>
      </c>
      <c r="C5001" s="228" t="s">
        <v>4204</v>
      </c>
      <c r="D5001" s="228" t="s">
        <v>4161</v>
      </c>
      <c r="E5001" s="228" t="s">
        <v>4159</v>
      </c>
      <c r="F5001" s="228" t="s">
        <v>87</v>
      </c>
      <c r="G5001" s="228" t="s">
        <v>128</v>
      </c>
      <c r="H5001" s="228">
        <v>0</v>
      </c>
      <c r="I5001" s="228">
        <v>0</v>
      </c>
      <c r="J5001" s="228">
        <v>0</v>
      </c>
      <c r="K5001" s="228">
        <v>0</v>
      </c>
      <c r="L5001" s="231">
        <v>0</v>
      </c>
      <c r="N5001" s="119" t="str">
        <f t="shared" si="240"/>
        <v>845146-HARLQ-LXL</v>
      </c>
      <c r="O5001" s="122" t="str">
        <f>IF(B5001="NET","",IF(B5001="","",IFERROR(VLOOKUP(N5001,EAN!$A:$B,2,FALSE),"MANGLER - MÅ OPPDATERE EAN-FANEN")))</f>
        <v>MANGLER - MÅ OPPDATERE EAN-FANEN</v>
      </c>
      <c r="P5001" s="119">
        <f t="shared" si="241"/>
        <v>0</v>
      </c>
      <c r="Q5001" s="119">
        <f t="shared" si="242"/>
        <v>0</v>
      </c>
    </row>
    <row r="5002" spans="1:17" x14ac:dyDescent="0.2">
      <c r="A5002" s="228">
        <v>845146</v>
      </c>
      <c r="B5002" s="228" t="s">
        <v>4473</v>
      </c>
      <c r="C5002" s="228" t="s">
        <v>4204</v>
      </c>
      <c r="D5002" s="228" t="s">
        <v>3976</v>
      </c>
      <c r="E5002" s="228" t="s">
        <v>3966</v>
      </c>
      <c r="F5002" s="228" t="s">
        <v>85</v>
      </c>
      <c r="G5002" s="228" t="s">
        <v>128</v>
      </c>
      <c r="H5002" s="228">
        <v>0</v>
      </c>
      <c r="I5002" s="228">
        <v>0</v>
      </c>
      <c r="J5002" s="228">
        <v>0</v>
      </c>
      <c r="K5002" s="228">
        <v>0</v>
      </c>
      <c r="L5002" s="231">
        <v>0</v>
      </c>
      <c r="N5002" s="119" t="str">
        <f t="shared" si="240"/>
        <v>845146-LAVA-SM</v>
      </c>
      <c r="O5002" s="122" t="str">
        <f>IF(B5002="NET","",IF(B5002="","",IFERROR(VLOOKUP(N5002,EAN!$A:$B,2,FALSE),"MANGLER - MÅ OPPDATERE EAN-FANEN")))</f>
        <v>MANGLER - MÅ OPPDATERE EAN-FANEN</v>
      </c>
      <c r="P5002" s="119">
        <f t="shared" si="241"/>
        <v>0</v>
      </c>
      <c r="Q5002" s="119">
        <f t="shared" si="242"/>
        <v>0</v>
      </c>
    </row>
    <row r="5003" spans="1:17" x14ac:dyDescent="0.2">
      <c r="A5003" s="228">
        <v>845146</v>
      </c>
      <c r="B5003" s="228" t="s">
        <v>4473</v>
      </c>
      <c r="C5003" s="228" t="s">
        <v>4204</v>
      </c>
      <c r="D5003" s="228" t="s">
        <v>3977</v>
      </c>
      <c r="E5003" s="228" t="s">
        <v>3966</v>
      </c>
      <c r="F5003" s="228" t="s">
        <v>86</v>
      </c>
      <c r="G5003" s="228" t="s">
        <v>128</v>
      </c>
      <c r="H5003" s="228">
        <v>0</v>
      </c>
      <c r="I5003" s="228">
        <v>0</v>
      </c>
      <c r="J5003" s="228">
        <v>0</v>
      </c>
      <c r="K5003" s="228">
        <v>0</v>
      </c>
      <c r="L5003" s="231">
        <v>0</v>
      </c>
      <c r="N5003" s="119" t="str">
        <f t="shared" si="240"/>
        <v>845146-LAVA-ML</v>
      </c>
      <c r="O5003" s="122" t="str">
        <f>IF(B5003="NET","",IF(B5003="","",IFERROR(VLOOKUP(N5003,EAN!$A:$B,2,FALSE),"MANGLER - MÅ OPPDATERE EAN-FANEN")))</f>
        <v>MANGLER - MÅ OPPDATERE EAN-FANEN</v>
      </c>
      <c r="P5003" s="119">
        <f t="shared" si="241"/>
        <v>0</v>
      </c>
      <c r="Q5003" s="119">
        <f t="shared" si="242"/>
        <v>0</v>
      </c>
    </row>
    <row r="5004" spans="1:17" x14ac:dyDescent="0.2">
      <c r="A5004" s="228">
        <v>845146</v>
      </c>
      <c r="B5004" s="228" t="s">
        <v>4473</v>
      </c>
      <c r="C5004" s="228" t="s">
        <v>4204</v>
      </c>
      <c r="D5004" s="228" t="s">
        <v>3978</v>
      </c>
      <c r="E5004" s="228" t="s">
        <v>3966</v>
      </c>
      <c r="F5004" s="228" t="s">
        <v>87</v>
      </c>
      <c r="G5004" s="228" t="s">
        <v>128</v>
      </c>
      <c r="H5004" s="228">
        <v>0</v>
      </c>
      <c r="I5004" s="228">
        <v>0</v>
      </c>
      <c r="J5004" s="228">
        <v>0</v>
      </c>
      <c r="K5004" s="228">
        <v>0</v>
      </c>
      <c r="L5004" s="231">
        <v>0</v>
      </c>
      <c r="N5004" s="119" t="str">
        <f t="shared" si="240"/>
        <v>845146-LAVA-LXL</v>
      </c>
      <c r="O5004" s="122" t="str">
        <f>IF(B5004="NET","",IF(B5004="","",IFERROR(VLOOKUP(N5004,EAN!$A:$B,2,FALSE),"MANGLER - MÅ OPPDATERE EAN-FANEN")))</f>
        <v>MANGLER - MÅ OPPDATERE EAN-FANEN</v>
      </c>
      <c r="P5004" s="119">
        <f t="shared" si="241"/>
        <v>0</v>
      </c>
      <c r="Q5004" s="119">
        <f t="shared" si="242"/>
        <v>0</v>
      </c>
    </row>
    <row r="5005" spans="1:17" x14ac:dyDescent="0.2">
      <c r="A5005" s="228">
        <v>845146</v>
      </c>
      <c r="B5005" s="228" t="s">
        <v>4473</v>
      </c>
      <c r="C5005" s="228" t="s">
        <v>4204</v>
      </c>
      <c r="D5005" s="228" t="s">
        <v>3979</v>
      </c>
      <c r="E5005" s="228" t="s">
        <v>3980</v>
      </c>
      <c r="F5005" s="228" t="s">
        <v>85</v>
      </c>
      <c r="G5005" s="228" t="s">
        <v>128</v>
      </c>
      <c r="H5005" s="228">
        <v>0</v>
      </c>
      <c r="I5005" s="228">
        <v>0</v>
      </c>
      <c r="J5005" s="228">
        <v>0</v>
      </c>
      <c r="K5005" s="228">
        <v>0</v>
      </c>
      <c r="L5005" s="231">
        <v>0</v>
      </c>
      <c r="N5005" s="119" t="str">
        <f t="shared" si="240"/>
        <v>845146-LUSH-SM</v>
      </c>
      <c r="O5005" s="122" t="str">
        <f>IF(B5005="NET","",IF(B5005="","",IFERROR(VLOOKUP(N5005,EAN!$A:$B,2,FALSE),"MANGLER - MÅ OPPDATERE EAN-FANEN")))</f>
        <v>MANGLER - MÅ OPPDATERE EAN-FANEN</v>
      </c>
      <c r="P5005" s="119">
        <f t="shared" si="241"/>
        <v>0</v>
      </c>
      <c r="Q5005" s="119">
        <f t="shared" si="242"/>
        <v>0</v>
      </c>
    </row>
    <row r="5006" spans="1:17" x14ac:dyDescent="0.2">
      <c r="A5006" s="228">
        <v>845146</v>
      </c>
      <c r="B5006" s="228" t="s">
        <v>4473</v>
      </c>
      <c r="C5006" s="228" t="s">
        <v>4204</v>
      </c>
      <c r="D5006" s="228" t="s">
        <v>3981</v>
      </c>
      <c r="E5006" s="228" t="s">
        <v>3980</v>
      </c>
      <c r="F5006" s="228" t="s">
        <v>86</v>
      </c>
      <c r="G5006" s="228" t="s">
        <v>128</v>
      </c>
      <c r="H5006" s="228">
        <v>0</v>
      </c>
      <c r="I5006" s="228">
        <v>0</v>
      </c>
      <c r="J5006" s="228">
        <v>0</v>
      </c>
      <c r="K5006" s="228">
        <v>0</v>
      </c>
      <c r="L5006" s="231">
        <v>0</v>
      </c>
      <c r="N5006" s="119" t="str">
        <f t="shared" si="240"/>
        <v>845146-LUSH-ML</v>
      </c>
      <c r="O5006" s="122" t="str">
        <f>IF(B5006="NET","",IF(B5006="","",IFERROR(VLOOKUP(N5006,EAN!$A:$B,2,FALSE),"MANGLER - MÅ OPPDATERE EAN-FANEN")))</f>
        <v>MANGLER - MÅ OPPDATERE EAN-FANEN</v>
      </c>
      <c r="P5006" s="119">
        <f t="shared" si="241"/>
        <v>0</v>
      </c>
      <c r="Q5006" s="119">
        <f t="shared" si="242"/>
        <v>0</v>
      </c>
    </row>
    <row r="5007" spans="1:17" x14ac:dyDescent="0.2">
      <c r="A5007" s="228">
        <v>845146</v>
      </c>
      <c r="B5007" s="228" t="s">
        <v>4473</v>
      </c>
      <c r="C5007" s="228" t="s">
        <v>4204</v>
      </c>
      <c r="D5007" s="228" t="s">
        <v>3982</v>
      </c>
      <c r="E5007" s="228" t="s">
        <v>3980</v>
      </c>
      <c r="F5007" s="228" t="s">
        <v>87</v>
      </c>
      <c r="G5007" s="228" t="s">
        <v>128</v>
      </c>
      <c r="H5007" s="228">
        <v>0</v>
      </c>
      <c r="I5007" s="228">
        <v>0</v>
      </c>
      <c r="J5007" s="228">
        <v>0</v>
      </c>
      <c r="K5007" s="228">
        <v>0</v>
      </c>
      <c r="L5007" s="231">
        <v>0</v>
      </c>
      <c r="N5007" s="119" t="str">
        <f t="shared" si="240"/>
        <v>845146-LUSH-LXL</v>
      </c>
      <c r="O5007" s="122" t="str">
        <f>IF(B5007="NET","",IF(B5007="","",IFERROR(VLOOKUP(N5007,EAN!$A:$B,2,FALSE),"MANGLER - MÅ OPPDATERE EAN-FANEN")))</f>
        <v>MANGLER - MÅ OPPDATERE EAN-FANEN</v>
      </c>
      <c r="P5007" s="119">
        <f t="shared" si="241"/>
        <v>0</v>
      </c>
      <c r="Q5007" s="119">
        <f t="shared" si="242"/>
        <v>0</v>
      </c>
    </row>
    <row r="5008" spans="1:17" x14ac:dyDescent="0.2">
      <c r="A5008" s="228">
        <v>845146</v>
      </c>
      <c r="B5008" s="228" t="s">
        <v>4473</v>
      </c>
      <c r="C5008" s="228" t="s">
        <v>4204</v>
      </c>
      <c r="D5008" s="228" t="s">
        <v>898</v>
      </c>
      <c r="E5008" s="228" t="s">
        <v>2097</v>
      </c>
      <c r="F5008" s="228" t="s">
        <v>85</v>
      </c>
      <c r="G5008" s="228" t="s">
        <v>128</v>
      </c>
      <c r="H5008" s="228">
        <v>0</v>
      </c>
      <c r="I5008" s="228">
        <v>0</v>
      </c>
      <c r="J5008" s="228">
        <v>0</v>
      </c>
      <c r="K5008" s="228">
        <v>0</v>
      </c>
      <c r="L5008" s="231">
        <v>0</v>
      </c>
      <c r="N5008" s="119" t="str">
        <f t="shared" si="240"/>
        <v>845146-MBLCK-SM</v>
      </c>
      <c r="O5008" s="122" t="str">
        <f>IF(B5008="NET","",IF(B5008="","",IFERROR(VLOOKUP(N5008,EAN!$A:$B,2,FALSE),"MANGLER - MÅ OPPDATERE EAN-FANEN")))</f>
        <v>MANGLER - MÅ OPPDATERE EAN-FANEN</v>
      </c>
      <c r="P5008" s="119">
        <f t="shared" si="241"/>
        <v>0</v>
      </c>
      <c r="Q5008" s="119">
        <f t="shared" si="242"/>
        <v>0</v>
      </c>
    </row>
    <row r="5009" spans="1:17" x14ac:dyDescent="0.2">
      <c r="A5009" s="228">
        <v>845146</v>
      </c>
      <c r="B5009" s="228" t="s">
        <v>4473</v>
      </c>
      <c r="C5009" s="228" t="s">
        <v>4204</v>
      </c>
      <c r="D5009" s="228" t="s">
        <v>899</v>
      </c>
      <c r="E5009" s="228" t="s">
        <v>2097</v>
      </c>
      <c r="F5009" s="228" t="s">
        <v>86</v>
      </c>
      <c r="G5009" s="228" t="s">
        <v>128</v>
      </c>
      <c r="H5009" s="228">
        <v>0</v>
      </c>
      <c r="I5009" s="228">
        <v>0</v>
      </c>
      <c r="J5009" s="228">
        <v>0</v>
      </c>
      <c r="K5009" s="228">
        <v>0</v>
      </c>
      <c r="L5009" s="231">
        <v>0</v>
      </c>
      <c r="N5009" s="119" t="str">
        <f t="shared" si="240"/>
        <v>845146-MBLCK-ML</v>
      </c>
      <c r="O5009" s="122" t="str">
        <f>IF(B5009="NET","",IF(B5009="","",IFERROR(VLOOKUP(N5009,EAN!$A:$B,2,FALSE),"MANGLER - MÅ OPPDATERE EAN-FANEN")))</f>
        <v>MANGLER - MÅ OPPDATERE EAN-FANEN</v>
      </c>
      <c r="P5009" s="119">
        <f t="shared" si="241"/>
        <v>0</v>
      </c>
      <c r="Q5009" s="119">
        <f t="shared" si="242"/>
        <v>0</v>
      </c>
    </row>
    <row r="5010" spans="1:17" x14ac:dyDescent="0.2">
      <c r="A5010" s="228">
        <v>845146</v>
      </c>
      <c r="B5010" s="228" t="s">
        <v>4473</v>
      </c>
      <c r="C5010" s="228" t="s">
        <v>4204</v>
      </c>
      <c r="D5010" s="228" t="s">
        <v>900</v>
      </c>
      <c r="E5010" s="228" t="s">
        <v>2097</v>
      </c>
      <c r="F5010" s="228" t="s">
        <v>87</v>
      </c>
      <c r="G5010" s="228" t="s">
        <v>128</v>
      </c>
      <c r="H5010" s="228">
        <v>0</v>
      </c>
      <c r="I5010" s="228">
        <v>0</v>
      </c>
      <c r="J5010" s="228">
        <v>0</v>
      </c>
      <c r="K5010" s="228">
        <v>0</v>
      </c>
      <c r="L5010" s="231">
        <v>0</v>
      </c>
      <c r="N5010" s="119" t="str">
        <f t="shared" si="240"/>
        <v>845146-MBLCK-LXL</v>
      </c>
      <c r="O5010" s="122" t="str">
        <f>IF(B5010="NET","",IF(B5010="","",IFERROR(VLOOKUP(N5010,EAN!$A:$B,2,FALSE),"MANGLER - MÅ OPPDATERE EAN-FANEN")))</f>
        <v>MANGLER - MÅ OPPDATERE EAN-FANEN</v>
      </c>
      <c r="P5010" s="119">
        <f t="shared" si="241"/>
        <v>0</v>
      </c>
      <c r="Q5010" s="119">
        <f t="shared" si="242"/>
        <v>0</v>
      </c>
    </row>
    <row r="5011" spans="1:17" x14ac:dyDescent="0.2">
      <c r="A5011" s="228">
        <v>845146</v>
      </c>
      <c r="B5011" s="228" t="s">
        <v>4473</v>
      </c>
      <c r="C5011" s="228" t="s">
        <v>4204</v>
      </c>
      <c r="D5011" s="228" t="s">
        <v>3983</v>
      </c>
      <c r="E5011" s="228" t="s">
        <v>3972</v>
      </c>
      <c r="F5011" s="228" t="s">
        <v>85</v>
      </c>
      <c r="G5011" s="228" t="s">
        <v>504</v>
      </c>
      <c r="H5011" s="228">
        <v>0</v>
      </c>
      <c r="I5011" s="228">
        <v>0</v>
      </c>
      <c r="J5011" s="228">
        <v>0</v>
      </c>
      <c r="K5011" s="228">
        <v>0</v>
      </c>
      <c r="L5011" s="231">
        <v>0</v>
      </c>
      <c r="N5011" s="119" t="str">
        <f t="shared" si="240"/>
        <v>845146-NANI-SM</v>
      </c>
      <c r="O5011" s="122" t="str">
        <f>IF(B5011="NET","",IF(B5011="","",IFERROR(VLOOKUP(N5011,EAN!$A:$B,2,FALSE),"MANGLER - MÅ OPPDATERE EAN-FANEN")))</f>
        <v>MANGLER - MÅ OPPDATERE EAN-FANEN</v>
      </c>
      <c r="P5011" s="119">
        <f t="shared" si="241"/>
        <v>0</v>
      </c>
      <c r="Q5011" s="119">
        <f t="shared" si="242"/>
        <v>0</v>
      </c>
    </row>
    <row r="5012" spans="1:17" x14ac:dyDescent="0.2">
      <c r="A5012" s="228">
        <v>845146</v>
      </c>
      <c r="B5012" s="228" t="s">
        <v>4473</v>
      </c>
      <c r="C5012" s="228" t="s">
        <v>4204</v>
      </c>
      <c r="D5012" s="228" t="s">
        <v>3984</v>
      </c>
      <c r="E5012" s="228" t="s">
        <v>3972</v>
      </c>
      <c r="F5012" s="228" t="s">
        <v>86</v>
      </c>
      <c r="G5012" s="228" t="s">
        <v>504</v>
      </c>
      <c r="H5012" s="228">
        <v>0</v>
      </c>
      <c r="I5012" s="228">
        <v>0</v>
      </c>
      <c r="J5012" s="228">
        <v>0</v>
      </c>
      <c r="K5012" s="228">
        <v>0</v>
      </c>
      <c r="L5012" s="231">
        <v>0</v>
      </c>
      <c r="N5012" s="119" t="str">
        <f t="shared" si="240"/>
        <v>845146-NANI-ML</v>
      </c>
      <c r="O5012" s="122" t="str">
        <f>IF(B5012="NET","",IF(B5012="","",IFERROR(VLOOKUP(N5012,EAN!$A:$B,2,FALSE),"MANGLER - MÅ OPPDATERE EAN-FANEN")))</f>
        <v>MANGLER - MÅ OPPDATERE EAN-FANEN</v>
      </c>
      <c r="P5012" s="119">
        <f t="shared" si="241"/>
        <v>0</v>
      </c>
      <c r="Q5012" s="119">
        <f t="shared" si="242"/>
        <v>0</v>
      </c>
    </row>
    <row r="5013" spans="1:17" x14ac:dyDescent="0.2">
      <c r="A5013" s="228">
        <v>845146</v>
      </c>
      <c r="B5013" s="228" t="s">
        <v>4473</v>
      </c>
      <c r="C5013" s="228" t="s">
        <v>4204</v>
      </c>
      <c r="D5013" s="228" t="s">
        <v>3985</v>
      </c>
      <c r="E5013" s="228" t="s">
        <v>3972</v>
      </c>
      <c r="F5013" s="228" t="s">
        <v>87</v>
      </c>
      <c r="G5013" s="228" t="s">
        <v>504</v>
      </c>
      <c r="H5013" s="228">
        <v>0</v>
      </c>
      <c r="I5013" s="228">
        <v>0</v>
      </c>
      <c r="J5013" s="228">
        <v>0</v>
      </c>
      <c r="K5013" s="228">
        <v>0</v>
      </c>
      <c r="L5013" s="231">
        <v>0</v>
      </c>
      <c r="N5013" s="119" t="str">
        <f t="shared" si="240"/>
        <v>845146-NANI-LXL</v>
      </c>
      <c r="O5013" s="122" t="str">
        <f>IF(B5013="NET","",IF(B5013="","",IFERROR(VLOOKUP(N5013,EAN!$A:$B,2,FALSE),"MANGLER - MÅ OPPDATERE EAN-FANEN")))</f>
        <v>MANGLER - MÅ OPPDATERE EAN-FANEN</v>
      </c>
      <c r="P5013" s="119">
        <f t="shared" si="241"/>
        <v>0</v>
      </c>
      <c r="Q5013" s="119">
        <f t="shared" si="242"/>
        <v>0</v>
      </c>
    </row>
    <row r="5014" spans="1:17" x14ac:dyDescent="0.2">
      <c r="A5014" s="228">
        <v>845146</v>
      </c>
      <c r="B5014" s="228" t="s">
        <v>4473</v>
      </c>
      <c r="C5014" s="228" t="s">
        <v>4204</v>
      </c>
      <c r="D5014" s="228" t="s">
        <v>4155</v>
      </c>
      <c r="E5014" s="228" t="s">
        <v>3769</v>
      </c>
      <c r="F5014" s="228" t="s">
        <v>85</v>
      </c>
      <c r="G5014" s="228" t="s">
        <v>128</v>
      </c>
      <c r="H5014" s="228">
        <v>0</v>
      </c>
      <c r="I5014" s="228">
        <v>0</v>
      </c>
      <c r="J5014" s="228">
        <v>0</v>
      </c>
      <c r="K5014" s="228">
        <v>0</v>
      </c>
      <c r="L5014" s="231">
        <v>0</v>
      </c>
      <c r="N5014" s="119" t="str">
        <f t="shared" si="240"/>
        <v>845146-SAWHT-SM</v>
      </c>
      <c r="O5014" s="122" t="str">
        <f>IF(B5014="NET","",IF(B5014="","",IFERROR(VLOOKUP(N5014,EAN!$A:$B,2,FALSE),"MANGLER - MÅ OPPDATERE EAN-FANEN")))</f>
        <v>MANGLER - MÅ OPPDATERE EAN-FANEN</v>
      </c>
      <c r="P5014" s="119">
        <f t="shared" si="241"/>
        <v>0</v>
      </c>
      <c r="Q5014" s="119">
        <f t="shared" si="242"/>
        <v>0</v>
      </c>
    </row>
    <row r="5015" spans="1:17" x14ac:dyDescent="0.2">
      <c r="A5015" s="228">
        <v>845146</v>
      </c>
      <c r="B5015" s="228" t="s">
        <v>4473</v>
      </c>
      <c r="C5015" s="228" t="s">
        <v>4204</v>
      </c>
      <c r="D5015" s="228" t="s">
        <v>4156</v>
      </c>
      <c r="E5015" s="228" t="s">
        <v>3769</v>
      </c>
      <c r="F5015" s="228" t="s">
        <v>86</v>
      </c>
      <c r="G5015" s="228" t="s">
        <v>128</v>
      </c>
      <c r="H5015" s="228">
        <v>0</v>
      </c>
      <c r="I5015" s="228">
        <v>0</v>
      </c>
      <c r="J5015" s="228">
        <v>0</v>
      </c>
      <c r="K5015" s="228">
        <v>0</v>
      </c>
      <c r="L5015" s="231">
        <v>0</v>
      </c>
      <c r="N5015" s="119" t="str">
        <f t="shared" si="240"/>
        <v>845146-SAWHT-ML</v>
      </c>
      <c r="O5015" s="122" t="str">
        <f>IF(B5015="NET","",IF(B5015="","",IFERROR(VLOOKUP(N5015,EAN!$A:$B,2,FALSE),"MANGLER - MÅ OPPDATERE EAN-FANEN")))</f>
        <v>MANGLER - MÅ OPPDATERE EAN-FANEN</v>
      </c>
      <c r="P5015" s="119">
        <f t="shared" si="241"/>
        <v>0</v>
      </c>
      <c r="Q5015" s="119">
        <f t="shared" si="242"/>
        <v>0</v>
      </c>
    </row>
    <row r="5016" spans="1:17" x14ac:dyDescent="0.2">
      <c r="A5016" s="228">
        <v>845146</v>
      </c>
      <c r="B5016" s="228" t="s">
        <v>4473</v>
      </c>
      <c r="C5016" s="228" t="s">
        <v>4204</v>
      </c>
      <c r="D5016" s="228" t="s">
        <v>4157</v>
      </c>
      <c r="E5016" s="228" t="s">
        <v>3769</v>
      </c>
      <c r="F5016" s="228" t="s">
        <v>87</v>
      </c>
      <c r="G5016" s="228" t="s">
        <v>128</v>
      </c>
      <c r="H5016" s="228">
        <v>0</v>
      </c>
      <c r="I5016" s="228">
        <v>0</v>
      </c>
      <c r="J5016" s="228">
        <v>0</v>
      </c>
      <c r="K5016" s="228">
        <v>0</v>
      </c>
      <c r="L5016" s="231">
        <v>0</v>
      </c>
      <c r="N5016" s="119" t="str">
        <f t="shared" si="240"/>
        <v>845146-SAWHT-LXL</v>
      </c>
      <c r="O5016" s="122" t="str">
        <f>IF(B5016="NET","",IF(B5016="","",IFERROR(VLOOKUP(N5016,EAN!$A:$B,2,FALSE),"MANGLER - MÅ OPPDATERE EAN-FANEN")))</f>
        <v>MANGLER - MÅ OPPDATERE EAN-FANEN</v>
      </c>
      <c r="P5016" s="119">
        <f t="shared" si="241"/>
        <v>0</v>
      </c>
      <c r="Q5016" s="119">
        <f t="shared" si="242"/>
        <v>0</v>
      </c>
    </row>
    <row r="5017" spans="1:17" x14ac:dyDescent="0.2">
      <c r="A5017" s="228">
        <v>845146</v>
      </c>
      <c r="B5017" s="228" t="s">
        <v>4473</v>
      </c>
      <c r="C5017" s="228" t="s">
        <v>4204</v>
      </c>
      <c r="D5017" s="228" t="s">
        <v>3986</v>
      </c>
      <c r="E5017" s="228" t="s">
        <v>3964</v>
      </c>
      <c r="F5017" s="228" t="s">
        <v>85</v>
      </c>
      <c r="G5017" s="228" t="s">
        <v>128</v>
      </c>
      <c r="H5017" s="228">
        <v>0</v>
      </c>
      <c r="I5017" s="228">
        <v>0</v>
      </c>
      <c r="J5017" s="228">
        <v>0</v>
      </c>
      <c r="K5017" s="228">
        <v>0</v>
      </c>
      <c r="L5017" s="231">
        <v>0</v>
      </c>
      <c r="N5017" s="119" t="str">
        <f t="shared" si="240"/>
        <v>845146-WOLND-SM</v>
      </c>
      <c r="O5017" s="122" t="str">
        <f>IF(B5017="NET","",IF(B5017="","",IFERROR(VLOOKUP(N5017,EAN!$A:$B,2,FALSE),"MANGLER - MÅ OPPDATERE EAN-FANEN")))</f>
        <v>MANGLER - MÅ OPPDATERE EAN-FANEN</v>
      </c>
      <c r="P5017" s="119">
        <f t="shared" si="241"/>
        <v>0</v>
      </c>
      <c r="Q5017" s="119">
        <f t="shared" si="242"/>
        <v>0</v>
      </c>
    </row>
    <row r="5018" spans="1:17" x14ac:dyDescent="0.2">
      <c r="A5018" s="228">
        <v>845146</v>
      </c>
      <c r="B5018" s="228" t="s">
        <v>4473</v>
      </c>
      <c r="C5018" s="228" t="s">
        <v>4204</v>
      </c>
      <c r="D5018" s="228" t="s">
        <v>3987</v>
      </c>
      <c r="E5018" s="228" t="s">
        <v>3964</v>
      </c>
      <c r="F5018" s="228" t="s">
        <v>86</v>
      </c>
      <c r="G5018" s="228" t="s">
        <v>128</v>
      </c>
      <c r="H5018" s="228">
        <v>0</v>
      </c>
      <c r="I5018" s="228">
        <v>0</v>
      </c>
      <c r="J5018" s="228">
        <v>0</v>
      </c>
      <c r="K5018" s="228">
        <v>0</v>
      </c>
      <c r="L5018" s="231">
        <v>0</v>
      </c>
      <c r="N5018" s="119" t="str">
        <f t="shared" si="240"/>
        <v>845146-WOLND-ML</v>
      </c>
      <c r="O5018" s="122" t="str">
        <f>IF(B5018="NET","",IF(B5018="","",IFERROR(VLOOKUP(N5018,EAN!$A:$B,2,FALSE),"MANGLER - MÅ OPPDATERE EAN-FANEN")))</f>
        <v>MANGLER - MÅ OPPDATERE EAN-FANEN</v>
      </c>
      <c r="P5018" s="119">
        <f t="shared" si="241"/>
        <v>0</v>
      </c>
      <c r="Q5018" s="119">
        <f t="shared" si="242"/>
        <v>0</v>
      </c>
    </row>
    <row r="5019" spans="1:17" x14ac:dyDescent="0.2">
      <c r="A5019" s="228">
        <v>845146</v>
      </c>
      <c r="B5019" s="228" t="s">
        <v>4473</v>
      </c>
      <c r="C5019" s="228" t="s">
        <v>4204</v>
      </c>
      <c r="D5019" s="228" t="s">
        <v>3988</v>
      </c>
      <c r="E5019" s="228" t="s">
        <v>3964</v>
      </c>
      <c r="F5019" s="228" t="s">
        <v>87</v>
      </c>
      <c r="G5019" s="228" t="s">
        <v>128</v>
      </c>
      <c r="H5019" s="228">
        <v>0</v>
      </c>
      <c r="I5019" s="228">
        <v>0</v>
      </c>
      <c r="J5019" s="228">
        <v>0</v>
      </c>
      <c r="K5019" s="228">
        <v>0</v>
      </c>
      <c r="L5019" s="231">
        <v>0</v>
      </c>
      <c r="N5019" s="119" t="str">
        <f t="shared" si="240"/>
        <v>845146-WOLND-LXL</v>
      </c>
      <c r="O5019" s="122" t="str">
        <f>IF(B5019="NET","",IF(B5019="","",IFERROR(VLOOKUP(N5019,EAN!$A:$B,2,FALSE),"MANGLER - MÅ OPPDATERE EAN-FANEN")))</f>
        <v>MANGLER - MÅ OPPDATERE EAN-FANEN</v>
      </c>
      <c r="P5019" s="119">
        <f t="shared" si="241"/>
        <v>0</v>
      </c>
      <c r="Q5019" s="119">
        <f t="shared" si="242"/>
        <v>0</v>
      </c>
    </row>
    <row r="5020" spans="1:17" x14ac:dyDescent="0.2">
      <c r="A5020" s="229">
        <v>845147</v>
      </c>
      <c r="B5020" s="228" t="s">
        <v>248</v>
      </c>
      <c r="C5020" s="228"/>
      <c r="D5020" s="228"/>
      <c r="E5020" s="228"/>
      <c r="F5020" s="228"/>
      <c r="G5020" s="228"/>
      <c r="H5020" s="229">
        <v>202226</v>
      </c>
      <c r="I5020" s="229">
        <v>202227</v>
      </c>
      <c r="J5020" s="229">
        <v>202228</v>
      </c>
      <c r="K5020" s="229">
        <v>202229</v>
      </c>
      <c r="L5020" s="232">
        <v>202234</v>
      </c>
      <c r="N5020" s="119" t="str">
        <f t="shared" si="240"/>
        <v>845147-</v>
      </c>
      <c r="O5020" s="122" t="str">
        <f>IF(B5020="NET","",IF(B5020="","",IFERROR(VLOOKUP(N5020,EAN!$A:$B,2,FALSE),"MANGLER - MÅ OPPDATERE EAN-FANEN")))</f>
        <v/>
      </c>
      <c r="P5020" s="119">
        <f t="shared" si="241"/>
        <v>202226</v>
      </c>
      <c r="Q5020" s="119">
        <f t="shared" si="242"/>
        <v>202234</v>
      </c>
    </row>
    <row r="5021" spans="1:17" x14ac:dyDescent="0.2">
      <c r="A5021" s="228">
        <v>845147</v>
      </c>
      <c r="B5021" s="228" t="s">
        <v>4474</v>
      </c>
      <c r="C5021" s="228" t="s">
        <v>4204</v>
      </c>
      <c r="D5021" s="228" t="s">
        <v>2342</v>
      </c>
      <c r="E5021" s="228" t="s">
        <v>4353</v>
      </c>
      <c r="F5021" s="228" t="s">
        <v>85</v>
      </c>
      <c r="G5021" s="228" t="s">
        <v>128</v>
      </c>
      <c r="H5021" s="228">
        <v>0</v>
      </c>
      <c r="I5021" s="228">
        <v>0</v>
      </c>
      <c r="J5021" s="228">
        <v>0</v>
      </c>
      <c r="K5021" s="228">
        <v>0</v>
      </c>
      <c r="L5021" s="231">
        <v>0</v>
      </c>
      <c r="N5021" s="119" t="str">
        <f t="shared" si="240"/>
        <v>845147-BRWHT-SM</v>
      </c>
      <c r="O5021" s="122" t="str">
        <f>IF(B5021="NET","",IF(B5021="","",IFERROR(VLOOKUP(N5021,EAN!$A:$B,2,FALSE),"MANGLER - MÅ OPPDATERE EAN-FANEN")))</f>
        <v>MANGLER - MÅ OPPDATERE EAN-FANEN</v>
      </c>
      <c r="P5021" s="119">
        <f t="shared" si="241"/>
        <v>0</v>
      </c>
      <c r="Q5021" s="119">
        <f t="shared" si="242"/>
        <v>0</v>
      </c>
    </row>
    <row r="5022" spans="1:17" x14ac:dyDescent="0.2">
      <c r="A5022" s="228">
        <v>845147</v>
      </c>
      <c r="B5022" s="228" t="s">
        <v>4474</v>
      </c>
      <c r="C5022" s="228" t="s">
        <v>4204</v>
      </c>
      <c r="D5022" s="228" t="s">
        <v>2343</v>
      </c>
      <c r="E5022" s="228" t="s">
        <v>4353</v>
      </c>
      <c r="F5022" s="228" t="s">
        <v>86</v>
      </c>
      <c r="G5022" s="228" t="s">
        <v>128</v>
      </c>
      <c r="H5022" s="228">
        <v>0</v>
      </c>
      <c r="I5022" s="228">
        <v>0</v>
      </c>
      <c r="J5022" s="228">
        <v>0</v>
      </c>
      <c r="K5022" s="228">
        <v>0</v>
      </c>
      <c r="L5022" s="231">
        <v>0</v>
      </c>
      <c r="N5022" s="119" t="str">
        <f t="shared" si="240"/>
        <v>845147-BRWHT-ML</v>
      </c>
      <c r="O5022" s="122" t="str">
        <f>IF(B5022="NET","",IF(B5022="","",IFERROR(VLOOKUP(N5022,EAN!$A:$B,2,FALSE),"MANGLER - MÅ OPPDATERE EAN-FANEN")))</f>
        <v>MANGLER - MÅ OPPDATERE EAN-FANEN</v>
      </c>
      <c r="P5022" s="119">
        <f t="shared" si="241"/>
        <v>0</v>
      </c>
      <c r="Q5022" s="119">
        <f t="shared" si="242"/>
        <v>0</v>
      </c>
    </row>
    <row r="5023" spans="1:17" x14ac:dyDescent="0.2">
      <c r="A5023" s="228">
        <v>845147</v>
      </c>
      <c r="B5023" s="228" t="s">
        <v>4474</v>
      </c>
      <c r="C5023" s="228" t="s">
        <v>4204</v>
      </c>
      <c r="D5023" s="228" t="s">
        <v>2344</v>
      </c>
      <c r="E5023" s="228" t="s">
        <v>4353</v>
      </c>
      <c r="F5023" s="228" t="s">
        <v>87</v>
      </c>
      <c r="G5023" s="228" t="s">
        <v>128</v>
      </c>
      <c r="H5023" s="228">
        <v>0</v>
      </c>
      <c r="I5023" s="228">
        <v>0</v>
      </c>
      <c r="J5023" s="228">
        <v>0</v>
      </c>
      <c r="K5023" s="228">
        <v>0</v>
      </c>
      <c r="L5023" s="231">
        <v>0</v>
      </c>
      <c r="N5023" s="119" t="str">
        <f t="shared" si="240"/>
        <v>845147-BRWHT-LXL</v>
      </c>
      <c r="O5023" s="122" t="str">
        <f>IF(B5023="NET","",IF(B5023="","",IFERROR(VLOOKUP(N5023,EAN!$A:$B,2,FALSE),"MANGLER - MÅ OPPDATERE EAN-FANEN")))</f>
        <v>MANGLER - MÅ OPPDATERE EAN-FANEN</v>
      </c>
      <c r="P5023" s="119">
        <f t="shared" si="241"/>
        <v>0</v>
      </c>
      <c r="Q5023" s="119">
        <f t="shared" si="242"/>
        <v>0</v>
      </c>
    </row>
    <row r="5024" spans="1:17" x14ac:dyDescent="0.2">
      <c r="A5024" s="228">
        <v>845147</v>
      </c>
      <c r="B5024" s="228" t="s">
        <v>4474</v>
      </c>
      <c r="C5024" s="228" t="s">
        <v>4204</v>
      </c>
      <c r="D5024" s="228" t="s">
        <v>3976</v>
      </c>
      <c r="E5024" s="228" t="s">
        <v>3966</v>
      </c>
      <c r="F5024" s="228" t="s">
        <v>85</v>
      </c>
      <c r="G5024" s="228" t="s">
        <v>128</v>
      </c>
      <c r="H5024" s="228">
        <v>0</v>
      </c>
      <c r="I5024" s="228">
        <v>0</v>
      </c>
      <c r="J5024" s="228">
        <v>0</v>
      </c>
      <c r="K5024" s="228">
        <v>0</v>
      </c>
      <c r="L5024" s="231">
        <v>0</v>
      </c>
      <c r="N5024" s="119" t="str">
        <f t="shared" si="240"/>
        <v>845147-LAVA-SM</v>
      </c>
      <c r="O5024" s="122" t="str">
        <f>IF(B5024="NET","",IF(B5024="","",IFERROR(VLOOKUP(N5024,EAN!$A:$B,2,FALSE),"MANGLER - MÅ OPPDATERE EAN-FANEN")))</f>
        <v>MANGLER - MÅ OPPDATERE EAN-FANEN</v>
      </c>
      <c r="P5024" s="119">
        <f t="shared" si="241"/>
        <v>0</v>
      </c>
      <c r="Q5024" s="119">
        <f t="shared" si="242"/>
        <v>0</v>
      </c>
    </row>
    <row r="5025" spans="1:17" x14ac:dyDescent="0.2">
      <c r="A5025" s="228">
        <v>845147</v>
      </c>
      <c r="B5025" s="228" t="s">
        <v>4474</v>
      </c>
      <c r="C5025" s="228" t="s">
        <v>4204</v>
      </c>
      <c r="D5025" s="228" t="s">
        <v>3977</v>
      </c>
      <c r="E5025" s="228" t="s">
        <v>3966</v>
      </c>
      <c r="F5025" s="228" t="s">
        <v>86</v>
      </c>
      <c r="G5025" s="228" t="s">
        <v>128</v>
      </c>
      <c r="H5025" s="228">
        <v>0</v>
      </c>
      <c r="I5025" s="228">
        <v>0</v>
      </c>
      <c r="J5025" s="228">
        <v>0</v>
      </c>
      <c r="K5025" s="228">
        <v>0</v>
      </c>
      <c r="L5025" s="231">
        <v>0</v>
      </c>
      <c r="N5025" s="119" t="str">
        <f t="shared" si="240"/>
        <v>845147-LAVA-ML</v>
      </c>
      <c r="O5025" s="122" t="str">
        <f>IF(B5025="NET","",IF(B5025="","",IFERROR(VLOOKUP(N5025,EAN!$A:$B,2,FALSE),"MANGLER - MÅ OPPDATERE EAN-FANEN")))</f>
        <v>MANGLER - MÅ OPPDATERE EAN-FANEN</v>
      </c>
      <c r="P5025" s="119">
        <f t="shared" si="241"/>
        <v>0</v>
      </c>
      <c r="Q5025" s="119">
        <f t="shared" si="242"/>
        <v>0</v>
      </c>
    </row>
    <row r="5026" spans="1:17" x14ac:dyDescent="0.2">
      <c r="A5026" s="228">
        <v>845147</v>
      </c>
      <c r="B5026" s="228" t="s">
        <v>4474</v>
      </c>
      <c r="C5026" s="228" t="s">
        <v>4204</v>
      </c>
      <c r="D5026" s="228" t="s">
        <v>3978</v>
      </c>
      <c r="E5026" s="228" t="s">
        <v>3966</v>
      </c>
      <c r="F5026" s="228" t="s">
        <v>87</v>
      </c>
      <c r="G5026" s="228" t="s">
        <v>128</v>
      </c>
      <c r="H5026" s="228">
        <v>0</v>
      </c>
      <c r="I5026" s="228">
        <v>0</v>
      </c>
      <c r="J5026" s="228">
        <v>0</v>
      </c>
      <c r="K5026" s="228">
        <v>0</v>
      </c>
      <c r="L5026" s="231">
        <v>0</v>
      </c>
      <c r="N5026" s="119" t="str">
        <f t="shared" si="240"/>
        <v>845147-LAVA-LXL</v>
      </c>
      <c r="O5026" s="122" t="str">
        <f>IF(B5026="NET","",IF(B5026="","",IFERROR(VLOOKUP(N5026,EAN!$A:$B,2,FALSE),"MANGLER - MÅ OPPDATERE EAN-FANEN")))</f>
        <v>MANGLER - MÅ OPPDATERE EAN-FANEN</v>
      </c>
      <c r="P5026" s="119">
        <f t="shared" si="241"/>
        <v>0</v>
      </c>
      <c r="Q5026" s="119">
        <f t="shared" si="242"/>
        <v>0</v>
      </c>
    </row>
    <row r="5027" spans="1:17" x14ac:dyDescent="0.2">
      <c r="A5027" s="228">
        <v>845147</v>
      </c>
      <c r="B5027" s="228" t="s">
        <v>4474</v>
      </c>
      <c r="C5027" s="228" t="s">
        <v>4204</v>
      </c>
      <c r="D5027" s="228" t="s">
        <v>898</v>
      </c>
      <c r="E5027" s="228" t="s">
        <v>2097</v>
      </c>
      <c r="F5027" s="228" t="s">
        <v>85</v>
      </c>
      <c r="G5027" s="228" t="s">
        <v>128</v>
      </c>
      <c r="H5027" s="228">
        <v>0</v>
      </c>
      <c r="I5027" s="228">
        <v>0</v>
      </c>
      <c r="J5027" s="228">
        <v>0</v>
      </c>
      <c r="K5027" s="228">
        <v>0</v>
      </c>
      <c r="L5027" s="231">
        <v>0</v>
      </c>
      <c r="N5027" s="119" t="str">
        <f t="shared" si="240"/>
        <v>845147-MBLCK-SM</v>
      </c>
      <c r="O5027" s="122" t="str">
        <f>IF(B5027="NET","",IF(B5027="","",IFERROR(VLOOKUP(N5027,EAN!$A:$B,2,FALSE),"MANGLER - MÅ OPPDATERE EAN-FANEN")))</f>
        <v>MANGLER - MÅ OPPDATERE EAN-FANEN</v>
      </c>
      <c r="P5027" s="119">
        <f t="shared" si="241"/>
        <v>0</v>
      </c>
      <c r="Q5027" s="119">
        <f t="shared" si="242"/>
        <v>0</v>
      </c>
    </row>
    <row r="5028" spans="1:17" x14ac:dyDescent="0.2">
      <c r="A5028" s="228">
        <v>845147</v>
      </c>
      <c r="B5028" s="228" t="s">
        <v>4474</v>
      </c>
      <c r="C5028" s="228" t="s">
        <v>4204</v>
      </c>
      <c r="D5028" s="228" t="s">
        <v>899</v>
      </c>
      <c r="E5028" s="228" t="s">
        <v>2097</v>
      </c>
      <c r="F5028" s="228" t="s">
        <v>86</v>
      </c>
      <c r="G5028" s="228" t="s">
        <v>128</v>
      </c>
      <c r="H5028" s="228">
        <v>0</v>
      </c>
      <c r="I5028" s="228">
        <v>0</v>
      </c>
      <c r="J5028" s="228">
        <v>0</v>
      </c>
      <c r="K5028" s="228">
        <v>0</v>
      </c>
      <c r="L5028" s="231">
        <v>0</v>
      </c>
      <c r="N5028" s="119" t="str">
        <f t="shared" si="240"/>
        <v>845147-MBLCK-ML</v>
      </c>
      <c r="O5028" s="122" t="str">
        <f>IF(B5028="NET","",IF(B5028="","",IFERROR(VLOOKUP(N5028,EAN!$A:$B,2,FALSE),"MANGLER - MÅ OPPDATERE EAN-FANEN")))</f>
        <v>MANGLER - MÅ OPPDATERE EAN-FANEN</v>
      </c>
      <c r="P5028" s="119">
        <f t="shared" si="241"/>
        <v>0</v>
      </c>
      <c r="Q5028" s="119">
        <f t="shared" si="242"/>
        <v>0</v>
      </c>
    </row>
    <row r="5029" spans="1:17" x14ac:dyDescent="0.2">
      <c r="A5029" s="228">
        <v>845147</v>
      </c>
      <c r="B5029" s="228" t="s">
        <v>4474</v>
      </c>
      <c r="C5029" s="228" t="s">
        <v>4204</v>
      </c>
      <c r="D5029" s="228" t="s">
        <v>900</v>
      </c>
      <c r="E5029" s="228" t="s">
        <v>2097</v>
      </c>
      <c r="F5029" s="228" t="s">
        <v>87</v>
      </c>
      <c r="G5029" s="228" t="s">
        <v>128</v>
      </c>
      <c r="H5029" s="228">
        <v>0</v>
      </c>
      <c r="I5029" s="228">
        <v>0</v>
      </c>
      <c r="J5029" s="228">
        <v>0</v>
      </c>
      <c r="K5029" s="228">
        <v>0</v>
      </c>
      <c r="L5029" s="231">
        <v>0</v>
      </c>
      <c r="N5029" s="119" t="str">
        <f t="shared" si="240"/>
        <v>845147-MBLCK-LXL</v>
      </c>
      <c r="O5029" s="122" t="str">
        <f>IF(B5029="NET","",IF(B5029="","",IFERROR(VLOOKUP(N5029,EAN!$A:$B,2,FALSE),"MANGLER - MÅ OPPDATERE EAN-FANEN")))</f>
        <v>MANGLER - MÅ OPPDATERE EAN-FANEN</v>
      </c>
      <c r="P5029" s="119">
        <f t="shared" si="241"/>
        <v>0</v>
      </c>
      <c r="Q5029" s="119">
        <f t="shared" si="242"/>
        <v>0</v>
      </c>
    </row>
    <row r="5030" spans="1:17" x14ac:dyDescent="0.2">
      <c r="A5030" s="228">
        <v>845147</v>
      </c>
      <c r="B5030" s="228" t="s">
        <v>4474</v>
      </c>
      <c r="C5030" s="228" t="s">
        <v>4204</v>
      </c>
      <c r="D5030" s="228" t="s">
        <v>3983</v>
      </c>
      <c r="E5030" s="228" t="s">
        <v>3972</v>
      </c>
      <c r="F5030" s="228" t="s">
        <v>85</v>
      </c>
      <c r="G5030" s="228" t="s">
        <v>504</v>
      </c>
      <c r="H5030" s="228">
        <v>0</v>
      </c>
      <c r="I5030" s="228">
        <v>0</v>
      </c>
      <c r="J5030" s="228">
        <v>0</v>
      </c>
      <c r="K5030" s="228">
        <v>0</v>
      </c>
      <c r="L5030" s="231">
        <v>0</v>
      </c>
      <c r="N5030" s="119" t="str">
        <f t="shared" si="240"/>
        <v>845147-NANI-SM</v>
      </c>
      <c r="O5030" s="122" t="str">
        <f>IF(B5030="NET","",IF(B5030="","",IFERROR(VLOOKUP(N5030,EAN!$A:$B,2,FALSE),"MANGLER - MÅ OPPDATERE EAN-FANEN")))</f>
        <v>MANGLER - MÅ OPPDATERE EAN-FANEN</v>
      </c>
      <c r="P5030" s="119">
        <f t="shared" si="241"/>
        <v>0</v>
      </c>
      <c r="Q5030" s="119">
        <f t="shared" si="242"/>
        <v>0</v>
      </c>
    </row>
    <row r="5031" spans="1:17" x14ac:dyDescent="0.2">
      <c r="A5031" s="228">
        <v>845147</v>
      </c>
      <c r="B5031" s="228" t="s">
        <v>4474</v>
      </c>
      <c r="C5031" s="228" t="s">
        <v>4204</v>
      </c>
      <c r="D5031" s="228" t="s">
        <v>3984</v>
      </c>
      <c r="E5031" s="228" t="s">
        <v>3972</v>
      </c>
      <c r="F5031" s="228" t="s">
        <v>86</v>
      </c>
      <c r="G5031" s="228" t="s">
        <v>504</v>
      </c>
      <c r="H5031" s="228">
        <v>0</v>
      </c>
      <c r="I5031" s="228">
        <v>0</v>
      </c>
      <c r="J5031" s="228">
        <v>0</v>
      </c>
      <c r="K5031" s="228">
        <v>0</v>
      </c>
      <c r="L5031" s="231">
        <v>0</v>
      </c>
      <c r="N5031" s="119" t="str">
        <f t="shared" si="240"/>
        <v>845147-NANI-ML</v>
      </c>
      <c r="O5031" s="122" t="str">
        <f>IF(B5031="NET","",IF(B5031="","",IFERROR(VLOOKUP(N5031,EAN!$A:$B,2,FALSE),"MANGLER - MÅ OPPDATERE EAN-FANEN")))</f>
        <v>MANGLER - MÅ OPPDATERE EAN-FANEN</v>
      </c>
      <c r="P5031" s="119">
        <f t="shared" si="241"/>
        <v>0</v>
      </c>
      <c r="Q5031" s="119">
        <f t="shared" si="242"/>
        <v>0</v>
      </c>
    </row>
    <row r="5032" spans="1:17" x14ac:dyDescent="0.2">
      <c r="A5032" s="228">
        <v>845147</v>
      </c>
      <c r="B5032" s="228" t="s">
        <v>4474</v>
      </c>
      <c r="C5032" s="228" t="s">
        <v>4204</v>
      </c>
      <c r="D5032" s="228" t="s">
        <v>3985</v>
      </c>
      <c r="E5032" s="228" t="s">
        <v>3972</v>
      </c>
      <c r="F5032" s="228" t="s">
        <v>87</v>
      </c>
      <c r="G5032" s="228" t="s">
        <v>504</v>
      </c>
      <c r="H5032" s="228">
        <v>0</v>
      </c>
      <c r="I5032" s="228">
        <v>0</v>
      </c>
      <c r="J5032" s="228">
        <v>0</v>
      </c>
      <c r="K5032" s="228">
        <v>0</v>
      </c>
      <c r="L5032" s="231">
        <v>0</v>
      </c>
      <c r="N5032" s="119" t="str">
        <f t="shared" si="240"/>
        <v>845147-NANI-LXL</v>
      </c>
      <c r="O5032" s="122" t="str">
        <f>IF(B5032="NET","",IF(B5032="","",IFERROR(VLOOKUP(N5032,EAN!$A:$B,2,FALSE),"MANGLER - MÅ OPPDATERE EAN-FANEN")))</f>
        <v>MANGLER - MÅ OPPDATERE EAN-FANEN</v>
      </c>
      <c r="P5032" s="119">
        <f t="shared" si="241"/>
        <v>0</v>
      </c>
      <c r="Q5032" s="119">
        <f t="shared" si="242"/>
        <v>0</v>
      </c>
    </row>
    <row r="5033" spans="1:17" x14ac:dyDescent="0.2">
      <c r="A5033" s="228">
        <v>845147</v>
      </c>
      <c r="B5033" s="228" t="s">
        <v>4474</v>
      </c>
      <c r="C5033" s="228" t="s">
        <v>4204</v>
      </c>
      <c r="D5033" s="228" t="s">
        <v>3986</v>
      </c>
      <c r="E5033" s="228" t="s">
        <v>3964</v>
      </c>
      <c r="F5033" s="228" t="s">
        <v>85</v>
      </c>
      <c r="G5033" s="228" t="s">
        <v>128</v>
      </c>
      <c r="H5033" s="228">
        <v>0</v>
      </c>
      <c r="I5033" s="228">
        <v>0</v>
      </c>
      <c r="J5033" s="228">
        <v>0</v>
      </c>
      <c r="K5033" s="228">
        <v>0</v>
      </c>
      <c r="L5033" s="231">
        <v>0</v>
      </c>
      <c r="N5033" s="119" t="str">
        <f t="shared" si="240"/>
        <v>845147-WOLND-SM</v>
      </c>
      <c r="O5033" s="122" t="str">
        <f>IF(B5033="NET","",IF(B5033="","",IFERROR(VLOOKUP(N5033,EAN!$A:$B,2,FALSE),"MANGLER - MÅ OPPDATERE EAN-FANEN")))</f>
        <v>MANGLER - MÅ OPPDATERE EAN-FANEN</v>
      </c>
      <c r="P5033" s="119">
        <f t="shared" si="241"/>
        <v>0</v>
      </c>
      <c r="Q5033" s="119">
        <f t="shared" si="242"/>
        <v>0</v>
      </c>
    </row>
    <row r="5034" spans="1:17" x14ac:dyDescent="0.2">
      <c r="A5034" s="228">
        <v>845147</v>
      </c>
      <c r="B5034" s="228" t="s">
        <v>4474</v>
      </c>
      <c r="C5034" s="228" t="s">
        <v>4204</v>
      </c>
      <c r="D5034" s="228" t="s">
        <v>3987</v>
      </c>
      <c r="E5034" s="228" t="s">
        <v>3964</v>
      </c>
      <c r="F5034" s="228" t="s">
        <v>86</v>
      </c>
      <c r="G5034" s="228" t="s">
        <v>128</v>
      </c>
      <c r="H5034" s="228">
        <v>0</v>
      </c>
      <c r="I5034" s="228">
        <v>0</v>
      </c>
      <c r="J5034" s="228">
        <v>0</v>
      </c>
      <c r="K5034" s="228">
        <v>0</v>
      </c>
      <c r="L5034" s="231">
        <v>0</v>
      </c>
      <c r="N5034" s="119" t="str">
        <f t="shared" si="240"/>
        <v>845147-WOLND-ML</v>
      </c>
      <c r="O5034" s="122" t="str">
        <f>IF(B5034="NET","",IF(B5034="","",IFERROR(VLOOKUP(N5034,EAN!$A:$B,2,FALSE),"MANGLER - MÅ OPPDATERE EAN-FANEN")))</f>
        <v>MANGLER - MÅ OPPDATERE EAN-FANEN</v>
      </c>
      <c r="P5034" s="119">
        <f t="shared" si="241"/>
        <v>0</v>
      </c>
      <c r="Q5034" s="119">
        <f t="shared" si="242"/>
        <v>0</v>
      </c>
    </row>
    <row r="5035" spans="1:17" x14ac:dyDescent="0.2">
      <c r="A5035" s="228">
        <v>845147</v>
      </c>
      <c r="B5035" s="228" t="s">
        <v>4474</v>
      </c>
      <c r="C5035" s="228" t="s">
        <v>4204</v>
      </c>
      <c r="D5035" s="228" t="s">
        <v>3988</v>
      </c>
      <c r="E5035" s="228" t="s">
        <v>3964</v>
      </c>
      <c r="F5035" s="228" t="s">
        <v>87</v>
      </c>
      <c r="G5035" s="228" t="s">
        <v>128</v>
      </c>
      <c r="H5035" s="228">
        <v>0</v>
      </c>
      <c r="I5035" s="228">
        <v>0</v>
      </c>
      <c r="J5035" s="228">
        <v>0</v>
      </c>
      <c r="K5035" s="228">
        <v>0</v>
      </c>
      <c r="L5035" s="231">
        <v>0</v>
      </c>
      <c r="N5035" s="119" t="str">
        <f t="shared" si="240"/>
        <v>845147-WOLND-LXL</v>
      </c>
      <c r="O5035" s="122" t="str">
        <f>IF(B5035="NET","",IF(B5035="","",IFERROR(VLOOKUP(N5035,EAN!$A:$B,2,FALSE),"MANGLER - MÅ OPPDATERE EAN-FANEN")))</f>
        <v>MANGLER - MÅ OPPDATERE EAN-FANEN</v>
      </c>
      <c r="P5035" s="119">
        <f t="shared" si="241"/>
        <v>0</v>
      </c>
      <c r="Q5035" s="119">
        <f t="shared" si="242"/>
        <v>0</v>
      </c>
    </row>
    <row r="5036" spans="1:17" x14ac:dyDescent="0.2">
      <c r="A5036" s="229">
        <v>845148</v>
      </c>
      <c r="B5036" s="228" t="s">
        <v>248</v>
      </c>
      <c r="C5036" s="228"/>
      <c r="D5036" s="228"/>
      <c r="E5036" s="228"/>
      <c r="F5036" s="228"/>
      <c r="G5036" s="228"/>
      <c r="H5036" s="229">
        <v>202226</v>
      </c>
      <c r="I5036" s="229">
        <v>202227</v>
      </c>
      <c r="J5036" s="229">
        <v>202228</v>
      </c>
      <c r="K5036" s="229">
        <v>202229</v>
      </c>
      <c r="L5036" s="232">
        <v>202234</v>
      </c>
      <c r="N5036" s="119" t="str">
        <f t="shared" si="240"/>
        <v>845148-</v>
      </c>
      <c r="O5036" s="122" t="str">
        <f>IF(B5036="NET","",IF(B5036="","",IFERROR(VLOOKUP(N5036,EAN!$A:$B,2,FALSE),"MANGLER - MÅ OPPDATERE EAN-FANEN")))</f>
        <v/>
      </c>
      <c r="P5036" s="119">
        <f t="shared" si="241"/>
        <v>202226</v>
      </c>
      <c r="Q5036" s="119">
        <f t="shared" si="242"/>
        <v>202234</v>
      </c>
    </row>
    <row r="5037" spans="1:17" x14ac:dyDescent="0.2">
      <c r="A5037" s="228">
        <v>845148</v>
      </c>
      <c r="B5037" s="228" t="s">
        <v>4475</v>
      </c>
      <c r="C5037" s="228" t="s">
        <v>4204</v>
      </c>
      <c r="D5037" s="228" t="s">
        <v>2342</v>
      </c>
      <c r="E5037" s="228" t="s">
        <v>4353</v>
      </c>
      <c r="F5037" s="228" t="s">
        <v>85</v>
      </c>
      <c r="G5037" s="228" t="s">
        <v>128</v>
      </c>
      <c r="H5037" s="228">
        <v>0</v>
      </c>
      <c r="I5037" s="228">
        <v>0</v>
      </c>
      <c r="J5037" s="228">
        <v>0</v>
      </c>
      <c r="K5037" s="228">
        <v>0</v>
      </c>
      <c r="L5037" s="231">
        <v>0</v>
      </c>
      <c r="N5037" s="119" t="str">
        <f t="shared" si="240"/>
        <v>845148-BRWHT-SM</v>
      </c>
      <c r="O5037" s="122" t="str">
        <f>IF(B5037="NET","",IF(B5037="","",IFERROR(VLOOKUP(N5037,EAN!$A:$B,2,FALSE),"MANGLER - MÅ OPPDATERE EAN-FANEN")))</f>
        <v>MANGLER - MÅ OPPDATERE EAN-FANEN</v>
      </c>
      <c r="P5037" s="119">
        <f t="shared" si="241"/>
        <v>0</v>
      </c>
      <c r="Q5037" s="119">
        <f t="shared" si="242"/>
        <v>0</v>
      </c>
    </row>
    <row r="5038" spans="1:17" x14ac:dyDescent="0.2">
      <c r="A5038" s="228">
        <v>845148</v>
      </c>
      <c r="B5038" s="228" t="s">
        <v>4475</v>
      </c>
      <c r="C5038" s="228" t="s">
        <v>4204</v>
      </c>
      <c r="D5038" s="228" t="s">
        <v>2343</v>
      </c>
      <c r="E5038" s="228" t="s">
        <v>4353</v>
      </c>
      <c r="F5038" s="228" t="s">
        <v>86</v>
      </c>
      <c r="G5038" s="228" t="s">
        <v>128</v>
      </c>
      <c r="H5038" s="228">
        <v>0</v>
      </c>
      <c r="I5038" s="228">
        <v>0</v>
      </c>
      <c r="J5038" s="228">
        <v>0</v>
      </c>
      <c r="K5038" s="228">
        <v>0</v>
      </c>
      <c r="L5038" s="231">
        <v>0</v>
      </c>
      <c r="N5038" s="119" t="str">
        <f t="shared" si="240"/>
        <v>845148-BRWHT-ML</v>
      </c>
      <c r="O5038" s="122" t="str">
        <f>IF(B5038="NET","",IF(B5038="","",IFERROR(VLOOKUP(N5038,EAN!$A:$B,2,FALSE),"MANGLER - MÅ OPPDATERE EAN-FANEN")))</f>
        <v>MANGLER - MÅ OPPDATERE EAN-FANEN</v>
      </c>
      <c r="P5038" s="119">
        <f t="shared" si="241"/>
        <v>0</v>
      </c>
      <c r="Q5038" s="119">
        <f t="shared" si="242"/>
        <v>0</v>
      </c>
    </row>
    <row r="5039" spans="1:17" x14ac:dyDescent="0.2">
      <c r="A5039" s="228">
        <v>845148</v>
      </c>
      <c r="B5039" s="228" t="s">
        <v>4475</v>
      </c>
      <c r="C5039" s="228" t="s">
        <v>4204</v>
      </c>
      <c r="D5039" s="228" t="s">
        <v>2344</v>
      </c>
      <c r="E5039" s="228" t="s">
        <v>4353</v>
      </c>
      <c r="F5039" s="228" t="s">
        <v>87</v>
      </c>
      <c r="G5039" s="228" t="s">
        <v>128</v>
      </c>
      <c r="H5039" s="228">
        <v>0</v>
      </c>
      <c r="I5039" s="228">
        <v>0</v>
      </c>
      <c r="J5039" s="228">
        <v>0</v>
      </c>
      <c r="K5039" s="228">
        <v>0</v>
      </c>
      <c r="L5039" s="231">
        <v>0</v>
      </c>
      <c r="N5039" s="119" t="str">
        <f t="shared" si="240"/>
        <v>845148-BRWHT-LXL</v>
      </c>
      <c r="O5039" s="122" t="str">
        <f>IF(B5039="NET","",IF(B5039="","",IFERROR(VLOOKUP(N5039,EAN!$A:$B,2,FALSE),"MANGLER - MÅ OPPDATERE EAN-FANEN")))</f>
        <v>MANGLER - MÅ OPPDATERE EAN-FANEN</v>
      </c>
      <c r="P5039" s="119">
        <f t="shared" si="241"/>
        <v>0</v>
      </c>
      <c r="Q5039" s="119">
        <f t="shared" si="242"/>
        <v>0</v>
      </c>
    </row>
    <row r="5040" spans="1:17" x14ac:dyDescent="0.2">
      <c r="A5040" s="228">
        <v>845148</v>
      </c>
      <c r="B5040" s="228" t="s">
        <v>4475</v>
      </c>
      <c r="C5040" s="228" t="s">
        <v>4204</v>
      </c>
      <c r="D5040" s="228" t="s">
        <v>3976</v>
      </c>
      <c r="E5040" s="228" t="s">
        <v>3966</v>
      </c>
      <c r="F5040" s="228" t="s">
        <v>85</v>
      </c>
      <c r="G5040" s="228" t="s">
        <v>128</v>
      </c>
      <c r="H5040" s="228">
        <v>0</v>
      </c>
      <c r="I5040" s="228">
        <v>0</v>
      </c>
      <c r="J5040" s="228">
        <v>0</v>
      </c>
      <c r="K5040" s="228">
        <v>0</v>
      </c>
      <c r="L5040" s="231">
        <v>0</v>
      </c>
      <c r="N5040" s="119" t="str">
        <f t="shared" si="240"/>
        <v>845148-LAVA-SM</v>
      </c>
      <c r="O5040" s="122" t="str">
        <f>IF(B5040="NET","",IF(B5040="","",IFERROR(VLOOKUP(N5040,EAN!$A:$B,2,FALSE),"MANGLER - MÅ OPPDATERE EAN-FANEN")))</f>
        <v>MANGLER - MÅ OPPDATERE EAN-FANEN</v>
      </c>
      <c r="P5040" s="119">
        <f t="shared" si="241"/>
        <v>0</v>
      </c>
      <c r="Q5040" s="119">
        <f t="shared" si="242"/>
        <v>0</v>
      </c>
    </row>
    <row r="5041" spans="1:17" x14ac:dyDescent="0.2">
      <c r="A5041" s="228">
        <v>845148</v>
      </c>
      <c r="B5041" s="228" t="s">
        <v>4475</v>
      </c>
      <c r="C5041" s="228" t="s">
        <v>4204</v>
      </c>
      <c r="D5041" s="228" t="s">
        <v>3977</v>
      </c>
      <c r="E5041" s="228" t="s">
        <v>3966</v>
      </c>
      <c r="F5041" s="228" t="s">
        <v>86</v>
      </c>
      <c r="G5041" s="228" t="s">
        <v>128</v>
      </c>
      <c r="H5041" s="228">
        <v>0</v>
      </c>
      <c r="I5041" s="228">
        <v>0</v>
      </c>
      <c r="J5041" s="228">
        <v>0</v>
      </c>
      <c r="K5041" s="228">
        <v>0</v>
      </c>
      <c r="L5041" s="231">
        <v>0</v>
      </c>
      <c r="N5041" s="119" t="str">
        <f t="shared" si="240"/>
        <v>845148-LAVA-ML</v>
      </c>
      <c r="O5041" s="122" t="str">
        <f>IF(B5041="NET","",IF(B5041="","",IFERROR(VLOOKUP(N5041,EAN!$A:$B,2,FALSE),"MANGLER - MÅ OPPDATERE EAN-FANEN")))</f>
        <v>MANGLER - MÅ OPPDATERE EAN-FANEN</v>
      </c>
      <c r="P5041" s="119">
        <f t="shared" si="241"/>
        <v>0</v>
      </c>
      <c r="Q5041" s="119">
        <f t="shared" si="242"/>
        <v>0</v>
      </c>
    </row>
    <row r="5042" spans="1:17" x14ac:dyDescent="0.2">
      <c r="A5042" s="228">
        <v>845148</v>
      </c>
      <c r="B5042" s="228" t="s">
        <v>4475</v>
      </c>
      <c r="C5042" s="228" t="s">
        <v>4204</v>
      </c>
      <c r="D5042" s="228" t="s">
        <v>3978</v>
      </c>
      <c r="E5042" s="228" t="s">
        <v>3966</v>
      </c>
      <c r="F5042" s="228" t="s">
        <v>87</v>
      </c>
      <c r="G5042" s="228" t="s">
        <v>128</v>
      </c>
      <c r="H5042" s="228">
        <v>0</v>
      </c>
      <c r="I5042" s="228">
        <v>0</v>
      </c>
      <c r="J5042" s="228">
        <v>0</v>
      </c>
      <c r="K5042" s="228">
        <v>0</v>
      </c>
      <c r="L5042" s="231">
        <v>0</v>
      </c>
      <c r="N5042" s="119" t="str">
        <f t="shared" si="240"/>
        <v>845148-LAVA-LXL</v>
      </c>
      <c r="O5042" s="122" t="str">
        <f>IF(B5042="NET","",IF(B5042="","",IFERROR(VLOOKUP(N5042,EAN!$A:$B,2,FALSE),"MANGLER - MÅ OPPDATERE EAN-FANEN")))</f>
        <v>MANGLER - MÅ OPPDATERE EAN-FANEN</v>
      </c>
      <c r="P5042" s="119">
        <f t="shared" si="241"/>
        <v>0</v>
      </c>
      <c r="Q5042" s="119">
        <f t="shared" si="242"/>
        <v>0</v>
      </c>
    </row>
    <row r="5043" spans="1:17" x14ac:dyDescent="0.2">
      <c r="A5043" s="228">
        <v>845148</v>
      </c>
      <c r="B5043" s="228" t="s">
        <v>4475</v>
      </c>
      <c r="C5043" s="228" t="s">
        <v>4204</v>
      </c>
      <c r="D5043" s="228" t="s">
        <v>898</v>
      </c>
      <c r="E5043" s="228" t="s">
        <v>2097</v>
      </c>
      <c r="F5043" s="228" t="s">
        <v>85</v>
      </c>
      <c r="G5043" s="228" t="s">
        <v>128</v>
      </c>
      <c r="H5043" s="228">
        <v>0</v>
      </c>
      <c r="I5043" s="228">
        <v>0</v>
      </c>
      <c r="J5043" s="228">
        <v>0</v>
      </c>
      <c r="K5043" s="228">
        <v>0</v>
      </c>
      <c r="L5043" s="231">
        <v>0</v>
      </c>
      <c r="N5043" s="119" t="str">
        <f t="shared" si="240"/>
        <v>845148-MBLCK-SM</v>
      </c>
      <c r="O5043" s="122" t="str">
        <f>IF(B5043="NET","",IF(B5043="","",IFERROR(VLOOKUP(N5043,EAN!$A:$B,2,FALSE),"MANGLER - MÅ OPPDATERE EAN-FANEN")))</f>
        <v>MANGLER - MÅ OPPDATERE EAN-FANEN</v>
      </c>
      <c r="P5043" s="119">
        <f t="shared" si="241"/>
        <v>0</v>
      </c>
      <c r="Q5043" s="119">
        <f t="shared" si="242"/>
        <v>0</v>
      </c>
    </row>
    <row r="5044" spans="1:17" x14ac:dyDescent="0.2">
      <c r="A5044" s="228">
        <v>845148</v>
      </c>
      <c r="B5044" s="228" t="s">
        <v>4475</v>
      </c>
      <c r="C5044" s="228" t="s">
        <v>4204</v>
      </c>
      <c r="D5044" s="228" t="s">
        <v>899</v>
      </c>
      <c r="E5044" s="228" t="s">
        <v>2097</v>
      </c>
      <c r="F5044" s="228" t="s">
        <v>86</v>
      </c>
      <c r="G5044" s="228" t="s">
        <v>128</v>
      </c>
      <c r="H5044" s="228">
        <v>0</v>
      </c>
      <c r="I5044" s="228">
        <v>0</v>
      </c>
      <c r="J5044" s="228">
        <v>0</v>
      </c>
      <c r="K5044" s="228">
        <v>0</v>
      </c>
      <c r="L5044" s="231">
        <v>0</v>
      </c>
      <c r="N5044" s="119" t="str">
        <f t="shared" si="240"/>
        <v>845148-MBLCK-ML</v>
      </c>
      <c r="O5044" s="122" t="str">
        <f>IF(B5044="NET","",IF(B5044="","",IFERROR(VLOOKUP(N5044,EAN!$A:$B,2,FALSE),"MANGLER - MÅ OPPDATERE EAN-FANEN")))</f>
        <v>MANGLER - MÅ OPPDATERE EAN-FANEN</v>
      </c>
      <c r="P5044" s="119">
        <f t="shared" si="241"/>
        <v>0</v>
      </c>
      <c r="Q5044" s="119">
        <f t="shared" si="242"/>
        <v>0</v>
      </c>
    </row>
    <row r="5045" spans="1:17" x14ac:dyDescent="0.2">
      <c r="A5045" s="228">
        <v>845148</v>
      </c>
      <c r="B5045" s="228" t="s">
        <v>4475</v>
      </c>
      <c r="C5045" s="228" t="s">
        <v>4204</v>
      </c>
      <c r="D5045" s="228" t="s">
        <v>900</v>
      </c>
      <c r="E5045" s="228" t="s">
        <v>2097</v>
      </c>
      <c r="F5045" s="228" t="s">
        <v>87</v>
      </c>
      <c r="G5045" s="228" t="s">
        <v>128</v>
      </c>
      <c r="H5045" s="228">
        <v>0</v>
      </c>
      <c r="I5045" s="228">
        <v>0</v>
      </c>
      <c r="J5045" s="228">
        <v>0</v>
      </c>
      <c r="K5045" s="228">
        <v>0</v>
      </c>
      <c r="L5045" s="231">
        <v>0</v>
      </c>
      <c r="N5045" s="119" t="str">
        <f t="shared" si="240"/>
        <v>845148-MBLCK-LXL</v>
      </c>
      <c r="O5045" s="122" t="str">
        <f>IF(B5045="NET","",IF(B5045="","",IFERROR(VLOOKUP(N5045,EAN!$A:$B,2,FALSE),"MANGLER - MÅ OPPDATERE EAN-FANEN")))</f>
        <v>MANGLER - MÅ OPPDATERE EAN-FANEN</v>
      </c>
      <c r="P5045" s="119">
        <f t="shared" si="241"/>
        <v>0</v>
      </c>
      <c r="Q5045" s="119">
        <f t="shared" si="242"/>
        <v>0</v>
      </c>
    </row>
    <row r="5046" spans="1:17" x14ac:dyDescent="0.2">
      <c r="A5046" s="228">
        <v>845148</v>
      </c>
      <c r="B5046" s="228" t="s">
        <v>4475</v>
      </c>
      <c r="C5046" s="228" t="s">
        <v>4204</v>
      </c>
      <c r="D5046" s="228" t="s">
        <v>3983</v>
      </c>
      <c r="E5046" s="228" t="s">
        <v>3972</v>
      </c>
      <c r="F5046" s="228" t="s">
        <v>85</v>
      </c>
      <c r="G5046" s="228" t="s">
        <v>504</v>
      </c>
      <c r="H5046" s="228">
        <v>0</v>
      </c>
      <c r="I5046" s="228">
        <v>0</v>
      </c>
      <c r="J5046" s="228">
        <v>0</v>
      </c>
      <c r="K5046" s="228">
        <v>0</v>
      </c>
      <c r="L5046" s="231">
        <v>0</v>
      </c>
      <c r="N5046" s="119" t="str">
        <f t="shared" si="240"/>
        <v>845148-NANI-SM</v>
      </c>
      <c r="O5046" s="122" t="str">
        <f>IF(B5046="NET","",IF(B5046="","",IFERROR(VLOOKUP(N5046,EAN!$A:$B,2,FALSE),"MANGLER - MÅ OPPDATERE EAN-FANEN")))</f>
        <v>MANGLER - MÅ OPPDATERE EAN-FANEN</v>
      </c>
      <c r="P5046" s="119">
        <f t="shared" si="241"/>
        <v>0</v>
      </c>
      <c r="Q5046" s="119">
        <f t="shared" si="242"/>
        <v>0</v>
      </c>
    </row>
    <row r="5047" spans="1:17" x14ac:dyDescent="0.2">
      <c r="A5047" s="228">
        <v>845148</v>
      </c>
      <c r="B5047" s="228" t="s">
        <v>4475</v>
      </c>
      <c r="C5047" s="228" t="s">
        <v>4204</v>
      </c>
      <c r="D5047" s="228" t="s">
        <v>3984</v>
      </c>
      <c r="E5047" s="228" t="s">
        <v>3972</v>
      </c>
      <c r="F5047" s="228" t="s">
        <v>86</v>
      </c>
      <c r="G5047" s="228" t="s">
        <v>504</v>
      </c>
      <c r="H5047" s="228">
        <v>0</v>
      </c>
      <c r="I5047" s="228">
        <v>0</v>
      </c>
      <c r="J5047" s="228">
        <v>0</v>
      </c>
      <c r="K5047" s="228">
        <v>0</v>
      </c>
      <c r="L5047" s="231">
        <v>0</v>
      </c>
      <c r="N5047" s="119" t="str">
        <f t="shared" si="240"/>
        <v>845148-NANI-ML</v>
      </c>
      <c r="O5047" s="122" t="str">
        <f>IF(B5047="NET","",IF(B5047="","",IFERROR(VLOOKUP(N5047,EAN!$A:$B,2,FALSE),"MANGLER - MÅ OPPDATERE EAN-FANEN")))</f>
        <v>MANGLER - MÅ OPPDATERE EAN-FANEN</v>
      </c>
      <c r="P5047" s="119">
        <f t="shared" si="241"/>
        <v>0</v>
      </c>
      <c r="Q5047" s="119">
        <f t="shared" si="242"/>
        <v>0</v>
      </c>
    </row>
    <row r="5048" spans="1:17" x14ac:dyDescent="0.2">
      <c r="A5048" s="228">
        <v>845148</v>
      </c>
      <c r="B5048" s="228" t="s">
        <v>4475</v>
      </c>
      <c r="C5048" s="228" t="s">
        <v>4204</v>
      </c>
      <c r="D5048" s="228" t="s">
        <v>3985</v>
      </c>
      <c r="E5048" s="228" t="s">
        <v>3972</v>
      </c>
      <c r="F5048" s="228" t="s">
        <v>87</v>
      </c>
      <c r="G5048" s="228" t="s">
        <v>504</v>
      </c>
      <c r="H5048" s="228">
        <v>0</v>
      </c>
      <c r="I5048" s="228">
        <v>0</v>
      </c>
      <c r="J5048" s="228">
        <v>0</v>
      </c>
      <c r="K5048" s="228">
        <v>0</v>
      </c>
      <c r="L5048" s="231">
        <v>0</v>
      </c>
      <c r="N5048" s="119" t="str">
        <f t="shared" si="240"/>
        <v>845148-NANI-LXL</v>
      </c>
      <c r="O5048" s="122" t="str">
        <f>IF(B5048="NET","",IF(B5048="","",IFERROR(VLOOKUP(N5048,EAN!$A:$B,2,FALSE),"MANGLER - MÅ OPPDATERE EAN-FANEN")))</f>
        <v>MANGLER - MÅ OPPDATERE EAN-FANEN</v>
      </c>
      <c r="P5048" s="119">
        <f t="shared" si="241"/>
        <v>0</v>
      </c>
      <c r="Q5048" s="119">
        <f t="shared" si="242"/>
        <v>0</v>
      </c>
    </row>
    <row r="5049" spans="1:17" x14ac:dyDescent="0.2">
      <c r="A5049" s="228">
        <v>845148</v>
      </c>
      <c r="B5049" s="228" t="s">
        <v>4475</v>
      </c>
      <c r="C5049" s="228" t="s">
        <v>4204</v>
      </c>
      <c r="D5049" s="228" t="s">
        <v>3986</v>
      </c>
      <c r="E5049" s="228" t="s">
        <v>3964</v>
      </c>
      <c r="F5049" s="228" t="s">
        <v>85</v>
      </c>
      <c r="G5049" s="228" t="s">
        <v>128</v>
      </c>
      <c r="H5049" s="228">
        <v>0</v>
      </c>
      <c r="I5049" s="228">
        <v>0</v>
      </c>
      <c r="J5049" s="228">
        <v>0</v>
      </c>
      <c r="K5049" s="228">
        <v>0</v>
      </c>
      <c r="L5049" s="231">
        <v>0</v>
      </c>
      <c r="N5049" s="119" t="str">
        <f t="shared" si="240"/>
        <v>845148-WOLND-SM</v>
      </c>
      <c r="O5049" s="122" t="str">
        <f>IF(B5049="NET","",IF(B5049="","",IFERROR(VLOOKUP(N5049,EAN!$A:$B,2,FALSE),"MANGLER - MÅ OPPDATERE EAN-FANEN")))</f>
        <v>MANGLER - MÅ OPPDATERE EAN-FANEN</v>
      </c>
      <c r="P5049" s="119">
        <f t="shared" si="241"/>
        <v>0</v>
      </c>
      <c r="Q5049" s="119">
        <f t="shared" si="242"/>
        <v>0</v>
      </c>
    </row>
    <row r="5050" spans="1:17" x14ac:dyDescent="0.2">
      <c r="A5050" s="228">
        <v>845148</v>
      </c>
      <c r="B5050" s="228" t="s">
        <v>4475</v>
      </c>
      <c r="C5050" s="228" t="s">
        <v>4204</v>
      </c>
      <c r="D5050" s="228" t="s">
        <v>3987</v>
      </c>
      <c r="E5050" s="228" t="s">
        <v>3964</v>
      </c>
      <c r="F5050" s="228" t="s">
        <v>86</v>
      </c>
      <c r="G5050" s="228" t="s">
        <v>128</v>
      </c>
      <c r="H5050" s="228">
        <v>0</v>
      </c>
      <c r="I5050" s="228">
        <v>0</v>
      </c>
      <c r="J5050" s="228">
        <v>0</v>
      </c>
      <c r="K5050" s="228">
        <v>0</v>
      </c>
      <c r="L5050" s="231">
        <v>0</v>
      </c>
      <c r="N5050" s="119" t="str">
        <f t="shared" si="240"/>
        <v>845148-WOLND-ML</v>
      </c>
      <c r="O5050" s="122" t="str">
        <f>IF(B5050="NET","",IF(B5050="","",IFERROR(VLOOKUP(N5050,EAN!$A:$B,2,FALSE),"MANGLER - MÅ OPPDATERE EAN-FANEN")))</f>
        <v>MANGLER - MÅ OPPDATERE EAN-FANEN</v>
      </c>
      <c r="P5050" s="119">
        <f t="shared" si="241"/>
        <v>0</v>
      </c>
      <c r="Q5050" s="119">
        <f t="shared" si="242"/>
        <v>0</v>
      </c>
    </row>
    <row r="5051" spans="1:17" x14ac:dyDescent="0.2">
      <c r="A5051" s="228">
        <v>845148</v>
      </c>
      <c r="B5051" s="228" t="s">
        <v>4475</v>
      </c>
      <c r="C5051" s="228" t="s">
        <v>4204</v>
      </c>
      <c r="D5051" s="228" t="s">
        <v>3988</v>
      </c>
      <c r="E5051" s="228" t="s">
        <v>3964</v>
      </c>
      <c r="F5051" s="228" t="s">
        <v>87</v>
      </c>
      <c r="G5051" s="228" t="s">
        <v>128</v>
      </c>
      <c r="H5051" s="228">
        <v>0</v>
      </c>
      <c r="I5051" s="228">
        <v>0</v>
      </c>
      <c r="J5051" s="228">
        <v>0</v>
      </c>
      <c r="K5051" s="228">
        <v>0</v>
      </c>
      <c r="L5051" s="231">
        <v>0</v>
      </c>
      <c r="N5051" s="119" t="str">
        <f t="shared" si="240"/>
        <v>845148-WOLND-LXL</v>
      </c>
      <c r="O5051" s="122" t="str">
        <f>IF(B5051="NET","",IF(B5051="","",IFERROR(VLOOKUP(N5051,EAN!$A:$B,2,FALSE),"MANGLER - MÅ OPPDATERE EAN-FANEN")))</f>
        <v>MANGLER - MÅ OPPDATERE EAN-FANEN</v>
      </c>
      <c r="P5051" s="119">
        <f t="shared" si="241"/>
        <v>0</v>
      </c>
      <c r="Q5051" s="119">
        <f t="shared" si="242"/>
        <v>0</v>
      </c>
    </row>
    <row r="5052" spans="1:17" x14ac:dyDescent="0.2">
      <c r="A5052" s="229">
        <v>845149</v>
      </c>
      <c r="B5052" s="228" t="s">
        <v>248</v>
      </c>
      <c r="C5052" s="228"/>
      <c r="D5052" s="228"/>
      <c r="E5052" s="228"/>
      <c r="F5052" s="228"/>
      <c r="G5052" s="228"/>
      <c r="H5052" s="229">
        <v>202226</v>
      </c>
      <c r="I5052" s="229">
        <v>202227</v>
      </c>
      <c r="J5052" s="229">
        <v>202228</v>
      </c>
      <c r="K5052" s="229">
        <v>202229</v>
      </c>
      <c r="L5052" s="232">
        <v>202234</v>
      </c>
      <c r="N5052" s="119" t="str">
        <f t="shared" si="240"/>
        <v>845149-</v>
      </c>
      <c r="O5052" s="122" t="str">
        <f>IF(B5052="NET","",IF(B5052="","",IFERROR(VLOOKUP(N5052,EAN!$A:$B,2,FALSE),"MANGLER - MÅ OPPDATERE EAN-FANEN")))</f>
        <v/>
      </c>
      <c r="P5052" s="119">
        <f t="shared" si="241"/>
        <v>202226</v>
      </c>
      <c r="Q5052" s="119">
        <f t="shared" si="242"/>
        <v>202234</v>
      </c>
    </row>
    <row r="5053" spans="1:17" x14ac:dyDescent="0.2">
      <c r="A5053" s="228">
        <v>845149</v>
      </c>
      <c r="B5053" s="228" t="s">
        <v>4476</v>
      </c>
      <c r="C5053" s="228" t="s">
        <v>4204</v>
      </c>
      <c r="D5053" s="228" t="s">
        <v>2342</v>
      </c>
      <c r="E5053" s="228" t="s">
        <v>4353</v>
      </c>
      <c r="F5053" s="228" t="s">
        <v>85</v>
      </c>
      <c r="G5053" s="228" t="s">
        <v>128</v>
      </c>
      <c r="H5053" s="228">
        <v>0</v>
      </c>
      <c r="I5053" s="228">
        <v>0</v>
      </c>
      <c r="J5053" s="228">
        <v>0</v>
      </c>
      <c r="K5053" s="228">
        <v>0</v>
      </c>
      <c r="L5053" s="231">
        <v>0</v>
      </c>
      <c r="N5053" s="119" t="str">
        <f t="shared" si="240"/>
        <v>845149-BRWHT-SM</v>
      </c>
      <c r="O5053" s="122" t="str">
        <f>IF(B5053="NET","",IF(B5053="","",IFERROR(VLOOKUP(N5053,EAN!$A:$B,2,FALSE),"MANGLER - MÅ OPPDATERE EAN-FANEN")))</f>
        <v>MANGLER - MÅ OPPDATERE EAN-FANEN</v>
      </c>
      <c r="P5053" s="119">
        <f t="shared" si="241"/>
        <v>0</v>
      </c>
      <c r="Q5053" s="119">
        <f t="shared" si="242"/>
        <v>0</v>
      </c>
    </row>
    <row r="5054" spans="1:17" x14ac:dyDescent="0.2">
      <c r="A5054" s="228">
        <v>845149</v>
      </c>
      <c r="B5054" s="228" t="s">
        <v>4476</v>
      </c>
      <c r="C5054" s="228" t="s">
        <v>4204</v>
      </c>
      <c r="D5054" s="228" t="s">
        <v>2343</v>
      </c>
      <c r="E5054" s="228" t="s">
        <v>4353</v>
      </c>
      <c r="F5054" s="228" t="s">
        <v>86</v>
      </c>
      <c r="G5054" s="228" t="s">
        <v>128</v>
      </c>
      <c r="H5054" s="228">
        <v>0</v>
      </c>
      <c r="I5054" s="228">
        <v>0</v>
      </c>
      <c r="J5054" s="228">
        <v>0</v>
      </c>
      <c r="K5054" s="228">
        <v>0</v>
      </c>
      <c r="L5054" s="231">
        <v>0</v>
      </c>
      <c r="N5054" s="119" t="str">
        <f t="shared" si="240"/>
        <v>845149-BRWHT-ML</v>
      </c>
      <c r="O5054" s="122" t="str">
        <f>IF(B5054="NET","",IF(B5054="","",IFERROR(VLOOKUP(N5054,EAN!$A:$B,2,FALSE),"MANGLER - MÅ OPPDATERE EAN-FANEN")))</f>
        <v>MANGLER - MÅ OPPDATERE EAN-FANEN</v>
      </c>
      <c r="P5054" s="119">
        <f t="shared" si="241"/>
        <v>0</v>
      </c>
      <c r="Q5054" s="119">
        <f t="shared" si="242"/>
        <v>0</v>
      </c>
    </row>
    <row r="5055" spans="1:17" x14ac:dyDescent="0.2">
      <c r="A5055" s="228">
        <v>845149</v>
      </c>
      <c r="B5055" s="228" t="s">
        <v>4476</v>
      </c>
      <c r="C5055" s="228" t="s">
        <v>4204</v>
      </c>
      <c r="D5055" s="228" t="s">
        <v>2344</v>
      </c>
      <c r="E5055" s="228" t="s">
        <v>4353</v>
      </c>
      <c r="F5055" s="228" t="s">
        <v>87</v>
      </c>
      <c r="G5055" s="228" t="s">
        <v>128</v>
      </c>
      <c r="H5055" s="228">
        <v>0</v>
      </c>
      <c r="I5055" s="228">
        <v>0</v>
      </c>
      <c r="J5055" s="228">
        <v>0</v>
      </c>
      <c r="K5055" s="228">
        <v>0</v>
      </c>
      <c r="L5055" s="231">
        <v>0</v>
      </c>
      <c r="N5055" s="119" t="str">
        <f t="shared" si="240"/>
        <v>845149-BRWHT-LXL</v>
      </c>
      <c r="O5055" s="122" t="str">
        <f>IF(B5055="NET","",IF(B5055="","",IFERROR(VLOOKUP(N5055,EAN!$A:$B,2,FALSE),"MANGLER - MÅ OPPDATERE EAN-FANEN")))</f>
        <v>MANGLER - MÅ OPPDATERE EAN-FANEN</v>
      </c>
      <c r="P5055" s="119">
        <f t="shared" si="241"/>
        <v>0</v>
      </c>
      <c r="Q5055" s="119">
        <f t="shared" si="242"/>
        <v>0</v>
      </c>
    </row>
    <row r="5056" spans="1:17" x14ac:dyDescent="0.2">
      <c r="A5056" s="228">
        <v>845149</v>
      </c>
      <c r="B5056" s="228" t="s">
        <v>4476</v>
      </c>
      <c r="C5056" s="228" t="s">
        <v>4204</v>
      </c>
      <c r="D5056" s="228" t="s">
        <v>3976</v>
      </c>
      <c r="E5056" s="228" t="s">
        <v>3966</v>
      </c>
      <c r="F5056" s="228" t="s">
        <v>85</v>
      </c>
      <c r="G5056" s="228" t="s">
        <v>128</v>
      </c>
      <c r="H5056" s="228">
        <v>0</v>
      </c>
      <c r="I5056" s="228">
        <v>0</v>
      </c>
      <c r="J5056" s="228">
        <v>0</v>
      </c>
      <c r="K5056" s="228">
        <v>0</v>
      </c>
      <c r="L5056" s="231">
        <v>0</v>
      </c>
      <c r="N5056" s="119" t="str">
        <f t="shared" si="240"/>
        <v>845149-LAVA-SM</v>
      </c>
      <c r="O5056" s="122" t="str">
        <f>IF(B5056="NET","",IF(B5056="","",IFERROR(VLOOKUP(N5056,EAN!$A:$B,2,FALSE),"MANGLER - MÅ OPPDATERE EAN-FANEN")))</f>
        <v>MANGLER - MÅ OPPDATERE EAN-FANEN</v>
      </c>
      <c r="P5056" s="119">
        <f t="shared" si="241"/>
        <v>0</v>
      </c>
      <c r="Q5056" s="119">
        <f t="shared" si="242"/>
        <v>0</v>
      </c>
    </row>
    <row r="5057" spans="1:17" x14ac:dyDescent="0.2">
      <c r="A5057" s="228">
        <v>845149</v>
      </c>
      <c r="B5057" s="228" t="s">
        <v>4476</v>
      </c>
      <c r="C5057" s="228" t="s">
        <v>4204</v>
      </c>
      <c r="D5057" s="228" t="s">
        <v>3977</v>
      </c>
      <c r="E5057" s="228" t="s">
        <v>3966</v>
      </c>
      <c r="F5057" s="228" t="s">
        <v>86</v>
      </c>
      <c r="G5057" s="228" t="s">
        <v>128</v>
      </c>
      <c r="H5057" s="228">
        <v>0</v>
      </c>
      <c r="I5057" s="228">
        <v>0</v>
      </c>
      <c r="J5057" s="228">
        <v>0</v>
      </c>
      <c r="K5057" s="228">
        <v>0</v>
      </c>
      <c r="L5057" s="231">
        <v>0</v>
      </c>
      <c r="N5057" s="119" t="str">
        <f t="shared" si="240"/>
        <v>845149-LAVA-ML</v>
      </c>
      <c r="O5057" s="122" t="str">
        <f>IF(B5057="NET","",IF(B5057="","",IFERROR(VLOOKUP(N5057,EAN!$A:$B,2,FALSE),"MANGLER - MÅ OPPDATERE EAN-FANEN")))</f>
        <v>MANGLER - MÅ OPPDATERE EAN-FANEN</v>
      </c>
      <c r="P5057" s="119">
        <f t="shared" si="241"/>
        <v>0</v>
      </c>
      <c r="Q5057" s="119">
        <f t="shared" si="242"/>
        <v>0</v>
      </c>
    </row>
    <row r="5058" spans="1:17" x14ac:dyDescent="0.2">
      <c r="A5058" s="228">
        <v>845149</v>
      </c>
      <c r="B5058" s="228" t="s">
        <v>4476</v>
      </c>
      <c r="C5058" s="228" t="s">
        <v>4204</v>
      </c>
      <c r="D5058" s="228" t="s">
        <v>3978</v>
      </c>
      <c r="E5058" s="228" t="s">
        <v>3966</v>
      </c>
      <c r="F5058" s="228" t="s">
        <v>87</v>
      </c>
      <c r="G5058" s="228" t="s">
        <v>128</v>
      </c>
      <c r="H5058" s="228">
        <v>0</v>
      </c>
      <c r="I5058" s="228">
        <v>0</v>
      </c>
      <c r="J5058" s="228">
        <v>0</v>
      </c>
      <c r="K5058" s="228">
        <v>0</v>
      </c>
      <c r="L5058" s="231">
        <v>0</v>
      </c>
      <c r="N5058" s="119" t="str">
        <f t="shared" si="240"/>
        <v>845149-LAVA-LXL</v>
      </c>
      <c r="O5058" s="122" t="str">
        <f>IF(B5058="NET","",IF(B5058="","",IFERROR(VLOOKUP(N5058,EAN!$A:$B,2,FALSE),"MANGLER - MÅ OPPDATERE EAN-FANEN")))</f>
        <v>MANGLER - MÅ OPPDATERE EAN-FANEN</v>
      </c>
      <c r="P5058" s="119">
        <f t="shared" si="241"/>
        <v>0</v>
      </c>
      <c r="Q5058" s="119">
        <f t="shared" si="242"/>
        <v>0</v>
      </c>
    </row>
    <row r="5059" spans="1:17" x14ac:dyDescent="0.2">
      <c r="A5059" s="228">
        <v>845149</v>
      </c>
      <c r="B5059" s="228" t="s">
        <v>4476</v>
      </c>
      <c r="C5059" s="228" t="s">
        <v>4204</v>
      </c>
      <c r="D5059" s="228" t="s">
        <v>898</v>
      </c>
      <c r="E5059" s="228" t="s">
        <v>2097</v>
      </c>
      <c r="F5059" s="228" t="s">
        <v>85</v>
      </c>
      <c r="G5059" s="228" t="s">
        <v>128</v>
      </c>
      <c r="H5059" s="228">
        <v>0</v>
      </c>
      <c r="I5059" s="228">
        <v>0</v>
      </c>
      <c r="J5059" s="228">
        <v>0</v>
      </c>
      <c r="K5059" s="228">
        <v>0</v>
      </c>
      <c r="L5059" s="231">
        <v>0</v>
      </c>
      <c r="N5059" s="119" t="str">
        <f t="shared" si="240"/>
        <v>845149-MBLCK-SM</v>
      </c>
      <c r="O5059" s="122" t="str">
        <f>IF(B5059="NET","",IF(B5059="","",IFERROR(VLOOKUP(N5059,EAN!$A:$B,2,FALSE),"MANGLER - MÅ OPPDATERE EAN-FANEN")))</f>
        <v>MANGLER - MÅ OPPDATERE EAN-FANEN</v>
      </c>
      <c r="P5059" s="119">
        <f t="shared" si="241"/>
        <v>0</v>
      </c>
      <c r="Q5059" s="119">
        <f t="shared" si="242"/>
        <v>0</v>
      </c>
    </row>
    <row r="5060" spans="1:17" x14ac:dyDescent="0.2">
      <c r="A5060" s="228">
        <v>845149</v>
      </c>
      <c r="B5060" s="228" t="s">
        <v>4476</v>
      </c>
      <c r="C5060" s="228" t="s">
        <v>4204</v>
      </c>
      <c r="D5060" s="228" t="s">
        <v>899</v>
      </c>
      <c r="E5060" s="228" t="s">
        <v>2097</v>
      </c>
      <c r="F5060" s="228" t="s">
        <v>86</v>
      </c>
      <c r="G5060" s="228" t="s">
        <v>128</v>
      </c>
      <c r="H5060" s="228">
        <v>0</v>
      </c>
      <c r="I5060" s="228">
        <v>0</v>
      </c>
      <c r="J5060" s="228">
        <v>0</v>
      </c>
      <c r="K5060" s="228">
        <v>0</v>
      </c>
      <c r="L5060" s="231">
        <v>0</v>
      </c>
      <c r="N5060" s="119" t="str">
        <f t="shared" si="240"/>
        <v>845149-MBLCK-ML</v>
      </c>
      <c r="O5060" s="122" t="str">
        <f>IF(B5060="NET","",IF(B5060="","",IFERROR(VLOOKUP(N5060,EAN!$A:$B,2,FALSE),"MANGLER - MÅ OPPDATERE EAN-FANEN")))</f>
        <v>MANGLER - MÅ OPPDATERE EAN-FANEN</v>
      </c>
      <c r="P5060" s="119">
        <f t="shared" si="241"/>
        <v>0</v>
      </c>
      <c r="Q5060" s="119">
        <f t="shared" si="242"/>
        <v>0</v>
      </c>
    </row>
    <row r="5061" spans="1:17" x14ac:dyDescent="0.2">
      <c r="A5061" s="228">
        <v>845149</v>
      </c>
      <c r="B5061" s="228" t="s">
        <v>4476</v>
      </c>
      <c r="C5061" s="228" t="s">
        <v>4204</v>
      </c>
      <c r="D5061" s="228" t="s">
        <v>900</v>
      </c>
      <c r="E5061" s="228" t="s">
        <v>2097</v>
      </c>
      <c r="F5061" s="228" t="s">
        <v>87</v>
      </c>
      <c r="G5061" s="228" t="s">
        <v>128</v>
      </c>
      <c r="H5061" s="228">
        <v>0</v>
      </c>
      <c r="I5061" s="228">
        <v>0</v>
      </c>
      <c r="J5061" s="228">
        <v>0</v>
      </c>
      <c r="K5061" s="228">
        <v>0</v>
      </c>
      <c r="L5061" s="231">
        <v>0</v>
      </c>
      <c r="N5061" s="119" t="str">
        <f t="shared" ref="N5061:N5124" si="243">CONCATENATE(A5061,"-",D5061)</f>
        <v>845149-MBLCK-LXL</v>
      </c>
      <c r="O5061" s="122" t="str">
        <f>IF(B5061="NET","",IF(B5061="","",IFERROR(VLOOKUP(N5061,EAN!$A:$B,2,FALSE),"MANGLER - MÅ OPPDATERE EAN-FANEN")))</f>
        <v>MANGLER - MÅ OPPDATERE EAN-FANEN</v>
      </c>
      <c r="P5061" s="119">
        <f t="shared" ref="P5061:P5124" si="244">H5061</f>
        <v>0</v>
      </c>
      <c r="Q5061" s="119">
        <f t="shared" ref="Q5061:Q5124" si="245">L5061</f>
        <v>0</v>
      </c>
    </row>
    <row r="5062" spans="1:17" x14ac:dyDescent="0.2">
      <c r="A5062" s="229">
        <v>845150</v>
      </c>
      <c r="B5062" s="228" t="s">
        <v>248</v>
      </c>
      <c r="C5062" s="228"/>
      <c r="D5062" s="228"/>
      <c r="E5062" s="228"/>
      <c r="F5062" s="228"/>
      <c r="G5062" s="228"/>
      <c r="H5062" s="229">
        <v>202226</v>
      </c>
      <c r="I5062" s="229">
        <v>202227</v>
      </c>
      <c r="J5062" s="229">
        <v>202228</v>
      </c>
      <c r="K5062" s="229">
        <v>202229</v>
      </c>
      <c r="L5062" s="232">
        <v>202234</v>
      </c>
      <c r="N5062" s="119" t="str">
        <f t="shared" si="243"/>
        <v>845150-</v>
      </c>
      <c r="O5062" s="122" t="str">
        <f>IF(B5062="NET","",IF(B5062="","",IFERROR(VLOOKUP(N5062,EAN!$A:$B,2,FALSE),"MANGLER - MÅ OPPDATERE EAN-FANEN")))</f>
        <v/>
      </c>
      <c r="P5062" s="119">
        <f t="shared" si="244"/>
        <v>202226</v>
      </c>
      <c r="Q5062" s="119">
        <f t="shared" si="245"/>
        <v>202234</v>
      </c>
    </row>
    <row r="5063" spans="1:17" x14ac:dyDescent="0.2">
      <c r="A5063" s="228">
        <v>845150</v>
      </c>
      <c r="B5063" s="228" t="s">
        <v>4477</v>
      </c>
      <c r="C5063" s="228" t="s">
        <v>4204</v>
      </c>
      <c r="D5063" s="228" t="s">
        <v>4478</v>
      </c>
      <c r="E5063" s="228" t="s">
        <v>673</v>
      </c>
      <c r="F5063" s="228" t="s">
        <v>85</v>
      </c>
      <c r="G5063" s="228" t="s">
        <v>128</v>
      </c>
      <c r="H5063" s="228">
        <v>0</v>
      </c>
      <c r="I5063" s="228">
        <v>0</v>
      </c>
      <c r="J5063" s="228">
        <v>0</v>
      </c>
      <c r="K5063" s="228">
        <v>0</v>
      </c>
      <c r="L5063" s="231">
        <v>0</v>
      </c>
      <c r="N5063" s="119" t="str">
        <f t="shared" si="243"/>
        <v>845150-UXYLW-SM</v>
      </c>
      <c r="O5063" s="122" t="str">
        <f>IF(B5063="NET","",IF(B5063="","",IFERROR(VLOOKUP(N5063,EAN!$A:$B,2,FALSE),"MANGLER - MÅ OPPDATERE EAN-FANEN")))</f>
        <v>MANGLER - MÅ OPPDATERE EAN-FANEN</v>
      </c>
      <c r="P5063" s="119">
        <f t="shared" si="244"/>
        <v>0</v>
      </c>
      <c r="Q5063" s="119">
        <f t="shared" si="245"/>
        <v>0</v>
      </c>
    </row>
    <row r="5064" spans="1:17" x14ac:dyDescent="0.2">
      <c r="A5064" s="228">
        <v>845150</v>
      </c>
      <c r="B5064" s="228" t="s">
        <v>4477</v>
      </c>
      <c r="C5064" s="228" t="s">
        <v>4204</v>
      </c>
      <c r="D5064" s="228" t="s">
        <v>4479</v>
      </c>
      <c r="E5064" s="228" t="s">
        <v>673</v>
      </c>
      <c r="F5064" s="228" t="s">
        <v>86</v>
      </c>
      <c r="G5064" s="228" t="s">
        <v>128</v>
      </c>
      <c r="H5064" s="228">
        <v>0</v>
      </c>
      <c r="I5064" s="228">
        <v>0</v>
      </c>
      <c r="J5064" s="228">
        <v>0</v>
      </c>
      <c r="K5064" s="228">
        <v>0</v>
      </c>
      <c r="L5064" s="231">
        <v>0</v>
      </c>
      <c r="N5064" s="119" t="str">
        <f t="shared" si="243"/>
        <v>845150-UXYLW-ML</v>
      </c>
      <c r="O5064" s="122" t="str">
        <f>IF(B5064="NET","",IF(B5064="","",IFERROR(VLOOKUP(N5064,EAN!$A:$B,2,FALSE),"MANGLER - MÅ OPPDATERE EAN-FANEN")))</f>
        <v>MANGLER - MÅ OPPDATERE EAN-FANEN</v>
      </c>
      <c r="P5064" s="119">
        <f t="shared" si="244"/>
        <v>0</v>
      </c>
      <c r="Q5064" s="119">
        <f t="shared" si="245"/>
        <v>0</v>
      </c>
    </row>
    <row r="5065" spans="1:17" x14ac:dyDescent="0.2">
      <c r="A5065" s="228">
        <v>845150</v>
      </c>
      <c r="B5065" s="228" t="s">
        <v>4477</v>
      </c>
      <c r="C5065" s="228" t="s">
        <v>4204</v>
      </c>
      <c r="D5065" s="228" t="s">
        <v>4480</v>
      </c>
      <c r="E5065" s="228" t="s">
        <v>673</v>
      </c>
      <c r="F5065" s="228" t="s">
        <v>87</v>
      </c>
      <c r="G5065" s="228" t="s">
        <v>128</v>
      </c>
      <c r="H5065" s="228">
        <v>0</v>
      </c>
      <c r="I5065" s="228">
        <v>0</v>
      </c>
      <c r="J5065" s="228">
        <v>0</v>
      </c>
      <c r="K5065" s="228">
        <v>0</v>
      </c>
      <c r="L5065" s="231">
        <v>0</v>
      </c>
      <c r="N5065" s="119" t="str">
        <f t="shared" si="243"/>
        <v>845150-UXYLW-LXL</v>
      </c>
      <c r="O5065" s="122" t="str">
        <f>IF(B5065="NET","",IF(B5065="","",IFERROR(VLOOKUP(N5065,EAN!$A:$B,2,FALSE),"MANGLER - MÅ OPPDATERE EAN-FANEN")))</f>
        <v>MANGLER - MÅ OPPDATERE EAN-FANEN</v>
      </c>
      <c r="P5065" s="119">
        <f t="shared" si="244"/>
        <v>0</v>
      </c>
      <c r="Q5065" s="119">
        <f t="shared" si="245"/>
        <v>0</v>
      </c>
    </row>
    <row r="5066" spans="1:17" x14ac:dyDescent="0.2">
      <c r="A5066" s="229">
        <v>850014</v>
      </c>
      <c r="B5066" s="228" t="s">
        <v>248</v>
      </c>
      <c r="C5066" s="228"/>
      <c r="D5066" s="228"/>
      <c r="E5066" s="228"/>
      <c r="F5066" s="228"/>
      <c r="G5066" s="228"/>
      <c r="H5066" s="229">
        <v>202226</v>
      </c>
      <c r="I5066" s="229">
        <v>202227</v>
      </c>
      <c r="J5066" s="229">
        <v>202228</v>
      </c>
      <c r="K5066" s="229">
        <v>202229</v>
      </c>
      <c r="L5066" s="232">
        <v>202234</v>
      </c>
      <c r="N5066" s="119" t="str">
        <f t="shared" si="243"/>
        <v>850014-</v>
      </c>
      <c r="O5066" s="122" t="str">
        <f>IF(B5066="NET","",IF(B5066="","",IFERROR(VLOOKUP(N5066,EAN!$A:$B,2,FALSE),"MANGLER - MÅ OPPDATERE EAN-FANEN")))</f>
        <v/>
      </c>
      <c r="P5066" s="119">
        <f t="shared" si="244"/>
        <v>202226</v>
      </c>
      <c r="Q5066" s="119">
        <f t="shared" si="245"/>
        <v>202234</v>
      </c>
    </row>
    <row r="5067" spans="1:17" x14ac:dyDescent="0.2">
      <c r="A5067" s="228">
        <v>850014</v>
      </c>
      <c r="B5067" s="228" t="s">
        <v>116</v>
      </c>
      <c r="C5067" s="228" t="s">
        <v>4204</v>
      </c>
      <c r="D5067" s="228" t="s">
        <v>139</v>
      </c>
      <c r="E5067" s="228" t="s">
        <v>93</v>
      </c>
      <c r="F5067" s="228" t="s">
        <v>84</v>
      </c>
      <c r="G5067" s="228" t="s">
        <v>128</v>
      </c>
      <c r="H5067" s="228">
        <v>1619</v>
      </c>
      <c r="I5067" s="228">
        <v>1619</v>
      </c>
      <c r="J5067" s="228">
        <v>1619</v>
      </c>
      <c r="K5067" s="228">
        <v>1619</v>
      </c>
      <c r="L5067" s="231">
        <v>1619</v>
      </c>
      <c r="N5067" s="119" t="str">
        <f t="shared" si="243"/>
        <v>850014-BLACK-OS</v>
      </c>
      <c r="O5067" s="122">
        <f>IF(B5067="NET","",IF(B5067="","",IFERROR(VLOOKUP(N5067,EAN!$A:$B,2,FALSE),"MANGLER - MÅ OPPDATERE EAN-FANEN")))</f>
        <v>7048652475442</v>
      </c>
      <c r="P5067" s="119">
        <f t="shared" si="244"/>
        <v>1619</v>
      </c>
      <c r="Q5067" s="119">
        <f t="shared" si="245"/>
        <v>1619</v>
      </c>
    </row>
    <row r="5068" spans="1:17" x14ac:dyDescent="0.2">
      <c r="A5068" s="229">
        <v>850067</v>
      </c>
      <c r="B5068" s="228" t="s">
        <v>248</v>
      </c>
      <c r="C5068" s="228"/>
      <c r="D5068" s="228"/>
      <c r="E5068" s="228"/>
      <c r="F5068" s="228"/>
      <c r="G5068" s="228"/>
      <c r="H5068" s="229">
        <v>202226</v>
      </c>
      <c r="I5068" s="229">
        <v>202227</v>
      </c>
      <c r="J5068" s="229">
        <v>202228</v>
      </c>
      <c r="K5068" s="229">
        <v>202229</v>
      </c>
      <c r="L5068" s="232">
        <v>202234</v>
      </c>
      <c r="N5068" s="119" t="str">
        <f t="shared" si="243"/>
        <v>850067-</v>
      </c>
      <c r="O5068" s="122" t="str">
        <f>IF(B5068="NET","",IF(B5068="","",IFERROR(VLOOKUP(N5068,EAN!$A:$B,2,FALSE),"MANGLER - MÅ OPPDATERE EAN-FANEN")))</f>
        <v/>
      </c>
      <c r="P5068" s="119">
        <f t="shared" si="244"/>
        <v>202226</v>
      </c>
      <c r="Q5068" s="119">
        <f t="shared" si="245"/>
        <v>202234</v>
      </c>
    </row>
    <row r="5069" spans="1:17" x14ac:dyDescent="0.2">
      <c r="A5069" s="228">
        <v>850067</v>
      </c>
      <c r="B5069" s="228" t="s">
        <v>259</v>
      </c>
      <c r="C5069" s="228" t="s">
        <v>4204</v>
      </c>
      <c r="D5069" s="228" t="s">
        <v>139</v>
      </c>
      <c r="E5069" s="228" t="s">
        <v>93</v>
      </c>
      <c r="F5069" s="228" t="s">
        <v>84</v>
      </c>
      <c r="G5069" s="228" t="s">
        <v>504</v>
      </c>
      <c r="H5069" s="228">
        <v>0</v>
      </c>
      <c r="I5069" s="228">
        <v>0</v>
      </c>
      <c r="J5069" s="228">
        <v>0</v>
      </c>
      <c r="K5069" s="228">
        <v>0</v>
      </c>
      <c r="L5069" s="231">
        <v>0</v>
      </c>
      <c r="N5069" s="119" t="str">
        <f t="shared" si="243"/>
        <v>850067-BLACK-OS</v>
      </c>
      <c r="O5069" s="122">
        <f>IF(B5069="NET","",IF(B5069="","",IFERROR(VLOOKUP(N5069,EAN!$A:$B,2,FALSE),"MANGLER - MÅ OPPDATERE EAN-FANEN")))</f>
        <v>7048652498892</v>
      </c>
      <c r="P5069" s="119">
        <f t="shared" si="244"/>
        <v>0</v>
      </c>
      <c r="Q5069" s="119">
        <f t="shared" si="245"/>
        <v>0</v>
      </c>
    </row>
    <row r="5070" spans="1:17" x14ac:dyDescent="0.2">
      <c r="A5070" s="229">
        <v>850085</v>
      </c>
      <c r="B5070" s="228" t="s">
        <v>248</v>
      </c>
      <c r="C5070" s="228"/>
      <c r="D5070" s="228"/>
      <c r="E5070" s="228"/>
      <c r="F5070" s="228"/>
      <c r="G5070" s="228"/>
      <c r="H5070" s="229">
        <v>202226</v>
      </c>
      <c r="I5070" s="229">
        <v>202227</v>
      </c>
      <c r="J5070" s="229">
        <v>202228</v>
      </c>
      <c r="K5070" s="229">
        <v>202229</v>
      </c>
      <c r="L5070" s="232">
        <v>202234</v>
      </c>
      <c r="N5070" s="119" t="str">
        <f t="shared" si="243"/>
        <v>850085-</v>
      </c>
      <c r="O5070" s="122" t="str">
        <f>IF(B5070="NET","",IF(B5070="","",IFERROR(VLOOKUP(N5070,EAN!$A:$B,2,FALSE),"MANGLER - MÅ OPPDATERE EAN-FANEN")))</f>
        <v/>
      </c>
      <c r="P5070" s="119">
        <f t="shared" si="244"/>
        <v>202226</v>
      </c>
      <c r="Q5070" s="119">
        <f t="shared" si="245"/>
        <v>202234</v>
      </c>
    </row>
    <row r="5071" spans="1:17" x14ac:dyDescent="0.2">
      <c r="A5071" s="228">
        <v>850085</v>
      </c>
      <c r="B5071" s="228" t="s">
        <v>237</v>
      </c>
      <c r="C5071" s="228" t="s">
        <v>4204</v>
      </c>
      <c r="D5071" s="228" t="s">
        <v>139</v>
      </c>
      <c r="E5071" s="228" t="s">
        <v>93</v>
      </c>
      <c r="F5071" s="228" t="s">
        <v>84</v>
      </c>
      <c r="G5071" s="228" t="s">
        <v>504</v>
      </c>
      <c r="H5071" s="228">
        <v>0</v>
      </c>
      <c r="I5071" s="228">
        <v>0</v>
      </c>
      <c r="J5071" s="228">
        <v>0</v>
      </c>
      <c r="K5071" s="228">
        <v>0</v>
      </c>
      <c r="L5071" s="231">
        <v>0</v>
      </c>
      <c r="N5071" s="119" t="str">
        <f t="shared" si="243"/>
        <v>850085-BLACK-OS</v>
      </c>
      <c r="O5071" s="122">
        <f>IF(B5071="NET","",IF(B5071="","",IFERROR(VLOOKUP(N5071,EAN!$A:$B,2,FALSE),"MANGLER - MÅ OPPDATERE EAN-FANEN")))</f>
        <v>7048652542076</v>
      </c>
      <c r="P5071" s="119">
        <f t="shared" si="244"/>
        <v>0</v>
      </c>
      <c r="Q5071" s="119">
        <f t="shared" si="245"/>
        <v>0</v>
      </c>
    </row>
    <row r="5072" spans="1:17" x14ac:dyDescent="0.2">
      <c r="A5072" s="229">
        <v>850086</v>
      </c>
      <c r="B5072" s="228" t="s">
        <v>248</v>
      </c>
      <c r="C5072" s="228"/>
      <c r="D5072" s="228"/>
      <c r="E5072" s="228"/>
      <c r="F5072" s="228"/>
      <c r="G5072" s="228"/>
      <c r="H5072" s="229">
        <v>202226</v>
      </c>
      <c r="I5072" s="229">
        <v>202227</v>
      </c>
      <c r="J5072" s="229">
        <v>202228</v>
      </c>
      <c r="K5072" s="229">
        <v>202229</v>
      </c>
      <c r="L5072" s="232">
        <v>202234</v>
      </c>
      <c r="N5072" s="119" t="str">
        <f t="shared" si="243"/>
        <v>850086-</v>
      </c>
      <c r="O5072" s="122" t="str">
        <f>IF(B5072="NET","",IF(B5072="","",IFERROR(VLOOKUP(N5072,EAN!$A:$B,2,FALSE),"MANGLER - MÅ OPPDATERE EAN-FANEN")))</f>
        <v/>
      </c>
      <c r="P5072" s="119">
        <f t="shared" si="244"/>
        <v>202226</v>
      </c>
      <c r="Q5072" s="119">
        <f t="shared" si="245"/>
        <v>202234</v>
      </c>
    </row>
    <row r="5073" spans="1:17" x14ac:dyDescent="0.2">
      <c r="A5073" s="228">
        <v>850086</v>
      </c>
      <c r="B5073" s="228" t="s">
        <v>447</v>
      </c>
      <c r="C5073" s="228" t="s">
        <v>4204</v>
      </c>
      <c r="D5073" s="228" t="s">
        <v>139</v>
      </c>
      <c r="E5073" s="228" t="s">
        <v>93</v>
      </c>
      <c r="F5073" s="228" t="s">
        <v>84</v>
      </c>
      <c r="G5073" s="228" t="s">
        <v>128</v>
      </c>
      <c r="H5073" s="228">
        <v>81</v>
      </c>
      <c r="I5073" s="228">
        <v>81</v>
      </c>
      <c r="J5073" s="228">
        <v>81</v>
      </c>
      <c r="K5073" s="228">
        <v>81</v>
      </c>
      <c r="L5073" s="231">
        <v>81</v>
      </c>
      <c r="N5073" s="119" t="str">
        <f t="shared" si="243"/>
        <v>850086-BLACK-OS</v>
      </c>
      <c r="O5073" s="122">
        <f>IF(B5073="NET","",IF(B5073="","",IFERROR(VLOOKUP(N5073,EAN!$A:$B,2,FALSE),"MANGLER - MÅ OPPDATERE EAN-FANEN")))</f>
        <v>7048652617590</v>
      </c>
      <c r="P5073" s="119">
        <f t="shared" si="244"/>
        <v>81</v>
      </c>
      <c r="Q5073" s="119">
        <f t="shared" si="245"/>
        <v>81</v>
      </c>
    </row>
    <row r="5074" spans="1:17" x14ac:dyDescent="0.2">
      <c r="A5074" s="229">
        <v>850087</v>
      </c>
      <c r="B5074" s="228" t="s">
        <v>248</v>
      </c>
      <c r="C5074" s="228"/>
      <c r="D5074" s="228"/>
      <c r="E5074" s="228"/>
      <c r="F5074" s="228"/>
      <c r="G5074" s="228"/>
      <c r="H5074" s="229">
        <v>202226</v>
      </c>
      <c r="I5074" s="229">
        <v>202227</v>
      </c>
      <c r="J5074" s="229">
        <v>202228</v>
      </c>
      <c r="K5074" s="229">
        <v>202229</v>
      </c>
      <c r="L5074" s="232">
        <v>202234</v>
      </c>
      <c r="N5074" s="119" t="str">
        <f t="shared" si="243"/>
        <v>850087-</v>
      </c>
      <c r="O5074" s="122" t="str">
        <f>IF(B5074="NET","",IF(B5074="","",IFERROR(VLOOKUP(N5074,EAN!$A:$B,2,FALSE),"MANGLER - MÅ OPPDATERE EAN-FANEN")))</f>
        <v/>
      </c>
      <c r="P5074" s="119">
        <f t="shared" si="244"/>
        <v>202226</v>
      </c>
      <c r="Q5074" s="119">
        <f t="shared" si="245"/>
        <v>202234</v>
      </c>
    </row>
    <row r="5075" spans="1:17" x14ac:dyDescent="0.2">
      <c r="A5075" s="228">
        <v>850087</v>
      </c>
      <c r="B5075" s="228" t="s">
        <v>448</v>
      </c>
      <c r="C5075" s="228" t="s">
        <v>4204</v>
      </c>
      <c r="D5075" s="228" t="s">
        <v>139</v>
      </c>
      <c r="E5075" s="228" t="s">
        <v>93</v>
      </c>
      <c r="F5075" s="228" t="s">
        <v>84</v>
      </c>
      <c r="G5075" s="228" t="s">
        <v>128</v>
      </c>
      <c r="H5075" s="228">
        <v>4</v>
      </c>
      <c r="I5075" s="228">
        <v>4</v>
      </c>
      <c r="J5075" s="228">
        <v>4</v>
      </c>
      <c r="K5075" s="228">
        <v>4</v>
      </c>
      <c r="L5075" s="231">
        <v>4</v>
      </c>
      <c r="N5075" s="119" t="str">
        <f t="shared" si="243"/>
        <v>850087-BLACK-OS</v>
      </c>
      <c r="O5075" s="122">
        <f>IF(B5075="NET","",IF(B5075="","",IFERROR(VLOOKUP(N5075,EAN!$A:$B,2,FALSE),"MANGLER - MÅ OPPDATERE EAN-FANEN")))</f>
        <v>7048652617606</v>
      </c>
      <c r="P5075" s="119">
        <f t="shared" si="244"/>
        <v>4</v>
      </c>
      <c r="Q5075" s="119">
        <f t="shared" si="245"/>
        <v>4</v>
      </c>
    </row>
    <row r="5076" spans="1:17" x14ac:dyDescent="0.2">
      <c r="A5076" s="229">
        <v>852001</v>
      </c>
      <c r="B5076" s="228" t="s">
        <v>248</v>
      </c>
      <c r="C5076" s="228"/>
      <c r="D5076" s="228"/>
      <c r="E5076" s="228"/>
      <c r="F5076" s="228"/>
      <c r="G5076" s="228"/>
      <c r="H5076" s="229">
        <v>202226</v>
      </c>
      <c r="I5076" s="229">
        <v>202227</v>
      </c>
      <c r="J5076" s="229">
        <v>202228</v>
      </c>
      <c r="K5076" s="229">
        <v>202229</v>
      </c>
      <c r="L5076" s="232">
        <v>202234</v>
      </c>
      <c r="N5076" s="119" t="str">
        <f t="shared" si="243"/>
        <v>852001-</v>
      </c>
      <c r="O5076" s="122" t="str">
        <f>IF(B5076="NET","",IF(B5076="","",IFERROR(VLOOKUP(N5076,EAN!$A:$B,2,FALSE),"MANGLER - MÅ OPPDATERE EAN-FANEN")))</f>
        <v/>
      </c>
      <c r="P5076" s="119">
        <f t="shared" si="244"/>
        <v>202226</v>
      </c>
      <c r="Q5076" s="119">
        <f t="shared" si="245"/>
        <v>202234</v>
      </c>
    </row>
    <row r="5077" spans="1:17" x14ac:dyDescent="0.2">
      <c r="A5077" s="228">
        <v>852001</v>
      </c>
      <c r="B5077" s="228" t="s">
        <v>449</v>
      </c>
      <c r="C5077" s="228" t="s">
        <v>4204</v>
      </c>
      <c r="D5077" s="228" t="s">
        <v>3857</v>
      </c>
      <c r="E5077" s="228" t="s">
        <v>3858</v>
      </c>
      <c r="F5077" s="228" t="s">
        <v>84</v>
      </c>
      <c r="G5077" s="228" t="s">
        <v>504</v>
      </c>
      <c r="H5077" s="228">
        <v>53</v>
      </c>
      <c r="I5077" s="228">
        <v>53</v>
      </c>
      <c r="J5077" s="228">
        <v>53</v>
      </c>
      <c r="K5077" s="228">
        <v>53</v>
      </c>
      <c r="L5077" s="231">
        <v>53</v>
      </c>
      <c r="N5077" s="119" t="str">
        <f t="shared" si="243"/>
        <v>852001-041003-OS</v>
      </c>
      <c r="O5077" s="122" t="str">
        <f>IF(B5077="NET","",IF(B5077="","",IFERROR(VLOOKUP(N5077,EAN!$A:$B,2,FALSE),"MANGLER - MÅ OPPDATERE EAN-FANEN")))</f>
        <v>MANGLER - MÅ OPPDATERE EAN-FANEN</v>
      </c>
      <c r="P5077" s="119">
        <f t="shared" si="244"/>
        <v>53</v>
      </c>
      <c r="Q5077" s="119">
        <f t="shared" si="245"/>
        <v>53</v>
      </c>
    </row>
    <row r="5078" spans="1:17" x14ac:dyDescent="0.2">
      <c r="A5078" s="228">
        <v>852001</v>
      </c>
      <c r="B5078" s="228" t="s">
        <v>449</v>
      </c>
      <c r="C5078" s="228" t="s">
        <v>4204</v>
      </c>
      <c r="D5078" s="228" t="s">
        <v>530</v>
      </c>
      <c r="E5078" s="228" t="s">
        <v>531</v>
      </c>
      <c r="F5078" s="228" t="s">
        <v>84</v>
      </c>
      <c r="G5078" s="228" t="s">
        <v>504</v>
      </c>
      <c r="H5078" s="228">
        <v>2</v>
      </c>
      <c r="I5078" s="228">
        <v>2</v>
      </c>
      <c r="J5078" s="228">
        <v>2</v>
      </c>
      <c r="K5078" s="228">
        <v>2</v>
      </c>
      <c r="L5078" s="231">
        <v>2</v>
      </c>
      <c r="N5078" s="119" t="str">
        <f t="shared" si="243"/>
        <v>852001-060101-OS</v>
      </c>
      <c r="O5078" s="122" t="str">
        <f>IF(B5078="NET","",IF(B5078="","",IFERROR(VLOOKUP(N5078,EAN!$A:$B,2,FALSE),"MANGLER - MÅ OPPDATERE EAN-FANEN")))</f>
        <v>MANGLER - MÅ OPPDATERE EAN-FANEN</v>
      </c>
      <c r="P5078" s="119">
        <f t="shared" si="244"/>
        <v>2</v>
      </c>
      <c r="Q5078" s="119">
        <f t="shared" si="245"/>
        <v>2</v>
      </c>
    </row>
    <row r="5079" spans="1:17" x14ac:dyDescent="0.2">
      <c r="A5079" s="228">
        <v>852001</v>
      </c>
      <c r="B5079" s="228" t="s">
        <v>449</v>
      </c>
      <c r="C5079" s="228" t="s">
        <v>4204</v>
      </c>
      <c r="D5079" s="228" t="s">
        <v>4267</v>
      </c>
      <c r="E5079" s="228" t="s">
        <v>4268</v>
      </c>
      <c r="F5079" s="228" t="s">
        <v>84</v>
      </c>
      <c r="G5079" s="228" t="s">
        <v>504</v>
      </c>
      <c r="H5079" s="228">
        <v>1</v>
      </c>
      <c r="I5079" s="228">
        <v>1</v>
      </c>
      <c r="J5079" s="228">
        <v>1</v>
      </c>
      <c r="K5079" s="228">
        <v>1</v>
      </c>
      <c r="L5079" s="231">
        <v>1</v>
      </c>
      <c r="N5079" s="119" t="str">
        <f t="shared" si="243"/>
        <v>852001-062130-OS</v>
      </c>
      <c r="O5079" s="122" t="str">
        <f>IF(B5079="NET","",IF(B5079="","",IFERROR(VLOOKUP(N5079,EAN!$A:$B,2,FALSE),"MANGLER - MÅ OPPDATERE EAN-FANEN")))</f>
        <v>MANGLER - MÅ OPPDATERE EAN-FANEN</v>
      </c>
      <c r="P5079" s="119">
        <f t="shared" si="244"/>
        <v>1</v>
      </c>
      <c r="Q5079" s="119">
        <f t="shared" si="245"/>
        <v>1</v>
      </c>
    </row>
    <row r="5080" spans="1:17" x14ac:dyDescent="0.2">
      <c r="A5080" s="228">
        <v>852001</v>
      </c>
      <c r="B5080" s="228" t="s">
        <v>449</v>
      </c>
      <c r="C5080" s="228" t="s">
        <v>4204</v>
      </c>
      <c r="D5080" s="228" t="s">
        <v>4269</v>
      </c>
      <c r="E5080" s="228" t="s">
        <v>4270</v>
      </c>
      <c r="F5080" s="228" t="s">
        <v>84</v>
      </c>
      <c r="G5080" s="228" t="s">
        <v>504</v>
      </c>
      <c r="H5080" s="228">
        <v>0</v>
      </c>
      <c r="I5080" s="228">
        <v>0</v>
      </c>
      <c r="J5080" s="228">
        <v>0</v>
      </c>
      <c r="K5080" s="228">
        <v>0</v>
      </c>
      <c r="L5080" s="231">
        <v>0</v>
      </c>
      <c r="N5080" s="119" t="str">
        <f t="shared" si="243"/>
        <v>852001-064021-OS</v>
      </c>
      <c r="O5080" s="122" t="str">
        <f>IF(B5080="NET","",IF(B5080="","",IFERROR(VLOOKUP(N5080,EAN!$A:$B,2,FALSE),"MANGLER - MÅ OPPDATERE EAN-FANEN")))</f>
        <v>MANGLER - MÅ OPPDATERE EAN-FANEN</v>
      </c>
      <c r="P5080" s="119">
        <f t="shared" si="244"/>
        <v>0</v>
      </c>
      <c r="Q5080" s="119">
        <f t="shared" si="245"/>
        <v>0</v>
      </c>
    </row>
    <row r="5081" spans="1:17" x14ac:dyDescent="0.2">
      <c r="A5081" s="228">
        <v>852001</v>
      </c>
      <c r="B5081" s="228" t="s">
        <v>449</v>
      </c>
      <c r="C5081" s="228" t="s">
        <v>4204</v>
      </c>
      <c r="D5081" s="228" t="s">
        <v>4271</v>
      </c>
      <c r="E5081" s="228" t="s">
        <v>4272</v>
      </c>
      <c r="F5081" s="228" t="s">
        <v>84</v>
      </c>
      <c r="G5081" s="228" t="s">
        <v>504</v>
      </c>
      <c r="H5081" s="228">
        <v>0</v>
      </c>
      <c r="I5081" s="228">
        <v>0</v>
      </c>
      <c r="J5081" s="228">
        <v>0</v>
      </c>
      <c r="K5081" s="228">
        <v>0</v>
      </c>
      <c r="L5081" s="231">
        <v>0</v>
      </c>
      <c r="N5081" s="119" t="str">
        <f t="shared" si="243"/>
        <v>852001-070101-OS</v>
      </c>
      <c r="O5081" s="122" t="str">
        <f>IF(B5081="NET","",IF(B5081="","",IFERROR(VLOOKUP(N5081,EAN!$A:$B,2,FALSE),"MANGLER - MÅ OPPDATERE EAN-FANEN")))</f>
        <v>MANGLER - MÅ OPPDATERE EAN-FANEN</v>
      </c>
      <c r="P5081" s="119">
        <f t="shared" si="244"/>
        <v>0</v>
      </c>
      <c r="Q5081" s="119">
        <f t="shared" si="245"/>
        <v>0</v>
      </c>
    </row>
    <row r="5082" spans="1:17" x14ac:dyDescent="0.2">
      <c r="A5082" s="228">
        <v>852001</v>
      </c>
      <c r="B5082" s="228" t="s">
        <v>449</v>
      </c>
      <c r="C5082" s="228" t="s">
        <v>4204</v>
      </c>
      <c r="D5082" s="228" t="s">
        <v>3808</v>
      </c>
      <c r="E5082" s="228" t="s">
        <v>3809</v>
      </c>
      <c r="F5082" s="228" t="s">
        <v>84</v>
      </c>
      <c r="G5082" s="228" t="s">
        <v>504</v>
      </c>
      <c r="H5082" s="228">
        <v>8</v>
      </c>
      <c r="I5082" s="228">
        <v>8</v>
      </c>
      <c r="J5082" s="228">
        <v>8</v>
      </c>
      <c r="K5082" s="228">
        <v>8</v>
      </c>
      <c r="L5082" s="231">
        <v>8</v>
      </c>
      <c r="N5082" s="119" t="str">
        <f t="shared" si="243"/>
        <v>852001-150101-OS</v>
      </c>
      <c r="O5082" s="122" t="str">
        <f>IF(B5082="NET","",IF(B5082="","",IFERROR(VLOOKUP(N5082,EAN!$A:$B,2,FALSE),"MANGLER - MÅ OPPDATERE EAN-FANEN")))</f>
        <v>MANGLER - MÅ OPPDATERE EAN-FANEN</v>
      </c>
      <c r="P5082" s="119">
        <f t="shared" si="244"/>
        <v>8</v>
      </c>
      <c r="Q5082" s="119">
        <f t="shared" si="245"/>
        <v>8</v>
      </c>
    </row>
    <row r="5083" spans="1:17" x14ac:dyDescent="0.2">
      <c r="A5083" s="228">
        <v>852001</v>
      </c>
      <c r="B5083" s="228" t="s">
        <v>449</v>
      </c>
      <c r="C5083" s="228" t="s">
        <v>4204</v>
      </c>
      <c r="D5083" s="228" t="s">
        <v>4273</v>
      </c>
      <c r="E5083" s="228" t="s">
        <v>4274</v>
      </c>
      <c r="F5083" s="228" t="s">
        <v>84</v>
      </c>
      <c r="G5083" s="228" t="s">
        <v>504</v>
      </c>
      <c r="H5083" s="228">
        <v>8</v>
      </c>
      <c r="I5083" s="228">
        <v>8</v>
      </c>
      <c r="J5083" s="228">
        <v>8</v>
      </c>
      <c r="K5083" s="228">
        <v>8</v>
      </c>
      <c r="L5083" s="231">
        <v>8</v>
      </c>
      <c r="N5083" s="119" t="str">
        <f t="shared" si="243"/>
        <v>852001-152022-OS</v>
      </c>
      <c r="O5083" s="122" t="str">
        <f>IF(B5083="NET","",IF(B5083="","",IFERROR(VLOOKUP(N5083,EAN!$A:$B,2,FALSE),"MANGLER - MÅ OPPDATERE EAN-FANEN")))</f>
        <v>MANGLER - MÅ OPPDATERE EAN-FANEN</v>
      </c>
      <c r="P5083" s="119">
        <f t="shared" si="244"/>
        <v>8</v>
      </c>
      <c r="Q5083" s="119">
        <f t="shared" si="245"/>
        <v>8</v>
      </c>
    </row>
    <row r="5084" spans="1:17" x14ac:dyDescent="0.2">
      <c r="A5084" s="228">
        <v>852001</v>
      </c>
      <c r="B5084" s="228" t="s">
        <v>449</v>
      </c>
      <c r="C5084" s="228" t="s">
        <v>4204</v>
      </c>
      <c r="D5084" s="228" t="s">
        <v>3859</v>
      </c>
      <c r="E5084" s="228" t="s">
        <v>3860</v>
      </c>
      <c r="F5084" s="228" t="s">
        <v>84</v>
      </c>
      <c r="G5084" s="228" t="s">
        <v>504</v>
      </c>
      <c r="H5084" s="228">
        <v>0</v>
      </c>
      <c r="I5084" s="228">
        <v>0</v>
      </c>
      <c r="J5084" s="228">
        <v>0</v>
      </c>
      <c r="K5084" s="228">
        <v>0</v>
      </c>
      <c r="L5084" s="231">
        <v>0</v>
      </c>
      <c r="N5084" s="119" t="str">
        <f t="shared" si="243"/>
        <v>852001-160147-OS</v>
      </c>
      <c r="O5084" s="122" t="str">
        <f>IF(B5084="NET","",IF(B5084="","",IFERROR(VLOOKUP(N5084,EAN!$A:$B,2,FALSE),"MANGLER - MÅ OPPDATERE EAN-FANEN")))</f>
        <v>MANGLER - MÅ OPPDATERE EAN-FANEN</v>
      </c>
      <c r="P5084" s="119">
        <f t="shared" si="244"/>
        <v>0</v>
      </c>
      <c r="Q5084" s="119">
        <f t="shared" si="245"/>
        <v>0</v>
      </c>
    </row>
    <row r="5085" spans="1:17" x14ac:dyDescent="0.2">
      <c r="A5085" s="228">
        <v>852001</v>
      </c>
      <c r="B5085" s="228" t="s">
        <v>449</v>
      </c>
      <c r="C5085" s="228" t="s">
        <v>4204</v>
      </c>
      <c r="D5085" s="228" t="s">
        <v>4275</v>
      </c>
      <c r="E5085" s="228" t="s">
        <v>4276</v>
      </c>
      <c r="F5085" s="228" t="s">
        <v>84</v>
      </c>
      <c r="G5085" s="228" t="s">
        <v>504</v>
      </c>
      <c r="H5085" s="228">
        <v>10</v>
      </c>
      <c r="I5085" s="228">
        <v>10</v>
      </c>
      <c r="J5085" s="228">
        <v>10</v>
      </c>
      <c r="K5085" s="228">
        <v>10</v>
      </c>
      <c r="L5085" s="231">
        <v>10</v>
      </c>
      <c r="N5085" s="119" t="str">
        <f t="shared" si="243"/>
        <v>852001-167131-OS</v>
      </c>
      <c r="O5085" s="122" t="str">
        <f>IF(B5085="NET","",IF(B5085="","",IFERROR(VLOOKUP(N5085,EAN!$A:$B,2,FALSE),"MANGLER - MÅ OPPDATERE EAN-FANEN")))</f>
        <v>MANGLER - MÅ OPPDATERE EAN-FANEN</v>
      </c>
      <c r="P5085" s="119">
        <f t="shared" si="244"/>
        <v>10</v>
      </c>
      <c r="Q5085" s="119">
        <f t="shared" si="245"/>
        <v>10</v>
      </c>
    </row>
    <row r="5086" spans="1:17" x14ac:dyDescent="0.2">
      <c r="A5086" s="228">
        <v>852001</v>
      </c>
      <c r="B5086" s="228" t="s">
        <v>449</v>
      </c>
      <c r="C5086" s="228" t="s">
        <v>4204</v>
      </c>
      <c r="D5086" s="228" t="s">
        <v>4277</v>
      </c>
      <c r="E5086" s="228" t="s">
        <v>4278</v>
      </c>
      <c r="F5086" s="228" t="s">
        <v>84</v>
      </c>
      <c r="G5086" s="228" t="s">
        <v>504</v>
      </c>
      <c r="H5086" s="228">
        <v>7</v>
      </c>
      <c r="I5086" s="228">
        <v>7</v>
      </c>
      <c r="J5086" s="228">
        <v>7</v>
      </c>
      <c r="K5086" s="228">
        <v>7</v>
      </c>
      <c r="L5086" s="231">
        <v>7</v>
      </c>
      <c r="N5086" s="119" t="str">
        <f t="shared" si="243"/>
        <v>852001-167323-OS</v>
      </c>
      <c r="O5086" s="122" t="str">
        <f>IF(B5086="NET","",IF(B5086="","",IFERROR(VLOOKUP(N5086,EAN!$A:$B,2,FALSE),"MANGLER - MÅ OPPDATERE EAN-FANEN")))</f>
        <v>MANGLER - MÅ OPPDATERE EAN-FANEN</v>
      </c>
      <c r="P5086" s="119">
        <f t="shared" si="244"/>
        <v>7</v>
      </c>
      <c r="Q5086" s="119">
        <f t="shared" si="245"/>
        <v>7</v>
      </c>
    </row>
    <row r="5087" spans="1:17" x14ac:dyDescent="0.2">
      <c r="A5087" s="228">
        <v>852001</v>
      </c>
      <c r="B5087" s="228" t="s">
        <v>449</v>
      </c>
      <c r="C5087" s="228" t="s">
        <v>4204</v>
      </c>
      <c r="D5087" s="228" t="s">
        <v>4279</v>
      </c>
      <c r="E5087" s="228" t="s">
        <v>4280</v>
      </c>
      <c r="F5087" s="228" t="s">
        <v>84</v>
      </c>
      <c r="G5087" s="228" t="s">
        <v>504</v>
      </c>
      <c r="H5087" s="228">
        <v>0</v>
      </c>
      <c r="I5087" s="228">
        <v>0</v>
      </c>
      <c r="J5087" s="228">
        <v>0</v>
      </c>
      <c r="K5087" s="228">
        <v>0</v>
      </c>
      <c r="L5087" s="231">
        <v>0</v>
      </c>
      <c r="N5087" s="119" t="str">
        <f t="shared" si="243"/>
        <v>852001-200102-OS</v>
      </c>
      <c r="O5087" s="122" t="str">
        <f>IF(B5087="NET","",IF(B5087="","",IFERROR(VLOOKUP(N5087,EAN!$A:$B,2,FALSE),"MANGLER - MÅ OPPDATERE EAN-FANEN")))</f>
        <v>MANGLER - MÅ OPPDATERE EAN-FANEN</v>
      </c>
      <c r="P5087" s="119">
        <f t="shared" si="244"/>
        <v>0</v>
      </c>
      <c r="Q5087" s="119">
        <f t="shared" si="245"/>
        <v>0</v>
      </c>
    </row>
    <row r="5088" spans="1:17" x14ac:dyDescent="0.2">
      <c r="A5088" s="228">
        <v>852001</v>
      </c>
      <c r="B5088" s="228" t="s">
        <v>449</v>
      </c>
      <c r="C5088" s="228" t="s">
        <v>4204</v>
      </c>
      <c r="D5088" s="228" t="s">
        <v>3861</v>
      </c>
      <c r="E5088" s="228" t="s">
        <v>3862</v>
      </c>
      <c r="F5088" s="228" t="s">
        <v>84</v>
      </c>
      <c r="G5088" s="228" t="s">
        <v>504</v>
      </c>
      <c r="H5088" s="228">
        <v>0</v>
      </c>
      <c r="I5088" s="228">
        <v>0</v>
      </c>
      <c r="J5088" s="228">
        <v>0</v>
      </c>
      <c r="K5088" s="228">
        <v>0</v>
      </c>
      <c r="L5088" s="231">
        <v>0</v>
      </c>
      <c r="N5088" s="119" t="str">
        <f t="shared" si="243"/>
        <v>852001-201836-OS</v>
      </c>
      <c r="O5088" s="122" t="str">
        <f>IF(B5088="NET","",IF(B5088="","",IFERROR(VLOOKUP(N5088,EAN!$A:$B,2,FALSE),"MANGLER - MÅ OPPDATERE EAN-FANEN")))</f>
        <v>MANGLER - MÅ OPPDATERE EAN-FANEN</v>
      </c>
      <c r="P5088" s="119">
        <f t="shared" si="244"/>
        <v>0</v>
      </c>
      <c r="Q5088" s="119">
        <f t="shared" si="245"/>
        <v>0</v>
      </c>
    </row>
    <row r="5089" spans="1:17" x14ac:dyDescent="0.2">
      <c r="A5089" s="228">
        <v>852001</v>
      </c>
      <c r="B5089" s="228" t="s">
        <v>449</v>
      </c>
      <c r="C5089" s="228" t="s">
        <v>4204</v>
      </c>
      <c r="D5089" s="228" t="s">
        <v>4281</v>
      </c>
      <c r="E5089" s="228" t="s">
        <v>4282</v>
      </c>
      <c r="F5089" s="228" t="s">
        <v>84</v>
      </c>
      <c r="G5089" s="228" t="s">
        <v>504</v>
      </c>
      <c r="H5089" s="228">
        <v>1</v>
      </c>
      <c r="I5089" s="228">
        <v>1</v>
      </c>
      <c r="J5089" s="228">
        <v>1</v>
      </c>
      <c r="K5089" s="228">
        <v>1</v>
      </c>
      <c r="L5089" s="231">
        <v>1</v>
      </c>
      <c r="N5089" s="119" t="str">
        <f t="shared" si="243"/>
        <v>852001-206202-OS</v>
      </c>
      <c r="O5089" s="122" t="str">
        <f>IF(B5089="NET","",IF(B5089="","",IFERROR(VLOOKUP(N5089,EAN!$A:$B,2,FALSE),"MANGLER - MÅ OPPDATERE EAN-FANEN")))</f>
        <v>MANGLER - MÅ OPPDATERE EAN-FANEN</v>
      </c>
      <c r="P5089" s="119">
        <f t="shared" si="244"/>
        <v>1</v>
      </c>
      <c r="Q5089" s="119">
        <f t="shared" si="245"/>
        <v>1</v>
      </c>
    </row>
    <row r="5090" spans="1:17" x14ac:dyDescent="0.2">
      <c r="A5090" s="229">
        <v>852002</v>
      </c>
      <c r="B5090" s="228" t="s">
        <v>248</v>
      </c>
      <c r="C5090" s="228"/>
      <c r="D5090" s="228"/>
      <c r="E5090" s="228"/>
      <c r="F5090" s="228"/>
      <c r="G5090" s="228"/>
      <c r="H5090" s="229">
        <v>202226</v>
      </c>
      <c r="I5090" s="229">
        <v>202227</v>
      </c>
      <c r="J5090" s="229">
        <v>202228</v>
      </c>
      <c r="K5090" s="229">
        <v>202229</v>
      </c>
      <c r="L5090" s="232">
        <v>202234</v>
      </c>
      <c r="N5090" s="119" t="str">
        <f t="shared" si="243"/>
        <v>852002-</v>
      </c>
      <c r="O5090" s="122" t="str">
        <f>IF(B5090="NET","",IF(B5090="","",IFERROR(VLOOKUP(N5090,EAN!$A:$B,2,FALSE),"MANGLER - MÅ OPPDATERE EAN-FANEN")))</f>
        <v/>
      </c>
      <c r="P5090" s="119">
        <f t="shared" si="244"/>
        <v>202226</v>
      </c>
      <c r="Q5090" s="119">
        <f t="shared" si="245"/>
        <v>202234</v>
      </c>
    </row>
    <row r="5091" spans="1:17" x14ac:dyDescent="0.2">
      <c r="A5091" s="228">
        <v>852002</v>
      </c>
      <c r="B5091" s="228" t="s">
        <v>450</v>
      </c>
      <c r="C5091" s="228" t="s">
        <v>4204</v>
      </c>
      <c r="D5091" s="228" t="s">
        <v>3863</v>
      </c>
      <c r="E5091" s="228" t="s">
        <v>3864</v>
      </c>
      <c r="F5091" s="228" t="s">
        <v>84</v>
      </c>
      <c r="G5091" s="228" t="s">
        <v>128</v>
      </c>
      <c r="H5091" s="228">
        <v>6</v>
      </c>
      <c r="I5091" s="228">
        <v>6</v>
      </c>
      <c r="J5091" s="228">
        <v>6</v>
      </c>
      <c r="K5091" s="228">
        <v>6</v>
      </c>
      <c r="L5091" s="231">
        <v>6</v>
      </c>
      <c r="N5091" s="119" t="str">
        <f t="shared" si="243"/>
        <v>852002-180101-OS</v>
      </c>
      <c r="O5091" s="122" t="str">
        <f>IF(B5091="NET","",IF(B5091="","",IFERROR(VLOOKUP(N5091,EAN!$A:$B,2,FALSE),"MANGLER - MÅ OPPDATERE EAN-FANEN")))</f>
        <v>MANGLER - MÅ OPPDATERE EAN-FANEN</v>
      </c>
      <c r="P5091" s="119">
        <f t="shared" si="244"/>
        <v>6</v>
      </c>
      <c r="Q5091" s="119">
        <f t="shared" si="245"/>
        <v>6</v>
      </c>
    </row>
    <row r="5092" spans="1:17" x14ac:dyDescent="0.2">
      <c r="A5092" s="228">
        <v>852002</v>
      </c>
      <c r="B5092" s="228" t="s">
        <v>450</v>
      </c>
      <c r="C5092" s="228" t="s">
        <v>4204</v>
      </c>
      <c r="D5092" s="228" t="s">
        <v>3865</v>
      </c>
      <c r="E5092" s="228" t="s">
        <v>3866</v>
      </c>
      <c r="F5092" s="228" t="s">
        <v>84</v>
      </c>
      <c r="G5092" s="228" t="s">
        <v>128</v>
      </c>
      <c r="H5092" s="228">
        <v>27</v>
      </c>
      <c r="I5092" s="228">
        <v>27</v>
      </c>
      <c r="J5092" s="228">
        <v>27</v>
      </c>
      <c r="K5092" s="228">
        <v>27</v>
      </c>
      <c r="L5092" s="231">
        <v>27</v>
      </c>
      <c r="N5092" s="119" t="str">
        <f t="shared" si="243"/>
        <v>852002-181003-OS</v>
      </c>
      <c r="O5092" s="122" t="str">
        <f>IF(B5092="NET","",IF(B5092="","",IFERROR(VLOOKUP(N5092,EAN!$A:$B,2,FALSE),"MANGLER - MÅ OPPDATERE EAN-FANEN")))</f>
        <v>MANGLER - MÅ OPPDATERE EAN-FANEN</v>
      </c>
      <c r="P5092" s="119">
        <f t="shared" si="244"/>
        <v>27</v>
      </c>
      <c r="Q5092" s="119">
        <f t="shared" si="245"/>
        <v>27</v>
      </c>
    </row>
    <row r="5093" spans="1:17" x14ac:dyDescent="0.2">
      <c r="A5093" s="229">
        <v>852003</v>
      </c>
      <c r="B5093" s="228" t="s">
        <v>248</v>
      </c>
      <c r="C5093" s="228"/>
      <c r="D5093" s="228"/>
      <c r="E5093" s="228"/>
      <c r="F5093" s="228"/>
      <c r="G5093" s="228"/>
      <c r="H5093" s="229">
        <v>202226</v>
      </c>
      <c r="I5093" s="229">
        <v>202227</v>
      </c>
      <c r="J5093" s="229">
        <v>202228</v>
      </c>
      <c r="K5093" s="229">
        <v>202229</v>
      </c>
      <c r="L5093" s="232">
        <v>202234</v>
      </c>
      <c r="N5093" s="119" t="str">
        <f t="shared" si="243"/>
        <v>852003-</v>
      </c>
      <c r="O5093" s="122" t="str">
        <f>IF(B5093="NET","",IF(B5093="","",IFERROR(VLOOKUP(N5093,EAN!$A:$B,2,FALSE),"MANGLER - MÅ OPPDATERE EAN-FANEN")))</f>
        <v/>
      </c>
      <c r="P5093" s="119">
        <f t="shared" si="244"/>
        <v>202226</v>
      </c>
      <c r="Q5093" s="119">
        <f t="shared" si="245"/>
        <v>202234</v>
      </c>
    </row>
    <row r="5094" spans="1:17" x14ac:dyDescent="0.2">
      <c r="A5094" s="228">
        <v>852003</v>
      </c>
      <c r="B5094" s="228" t="s">
        <v>451</v>
      </c>
      <c r="C5094" s="228" t="s">
        <v>4204</v>
      </c>
      <c r="D5094" s="228" t="s">
        <v>3867</v>
      </c>
      <c r="E5094" s="228" t="s">
        <v>3868</v>
      </c>
      <c r="F5094" s="228" t="s">
        <v>84</v>
      </c>
      <c r="G5094" s="228" t="s">
        <v>128</v>
      </c>
      <c r="H5094" s="228">
        <v>0</v>
      </c>
      <c r="I5094" s="228">
        <v>0</v>
      </c>
      <c r="J5094" s="228">
        <v>0</v>
      </c>
      <c r="K5094" s="228">
        <v>0</v>
      </c>
      <c r="L5094" s="231">
        <v>0</v>
      </c>
      <c r="N5094" s="119" t="str">
        <f t="shared" si="243"/>
        <v>852003-500101-OS</v>
      </c>
      <c r="O5094" s="122" t="str">
        <f>IF(B5094="NET","",IF(B5094="","",IFERROR(VLOOKUP(N5094,EAN!$A:$B,2,FALSE),"MANGLER - MÅ OPPDATERE EAN-FANEN")))</f>
        <v>MANGLER - MÅ OPPDATERE EAN-FANEN</v>
      </c>
      <c r="P5094" s="119">
        <f t="shared" si="244"/>
        <v>0</v>
      </c>
      <c r="Q5094" s="119">
        <f t="shared" si="245"/>
        <v>0</v>
      </c>
    </row>
    <row r="5095" spans="1:17" x14ac:dyDescent="0.2">
      <c r="A5095" s="228">
        <v>852003</v>
      </c>
      <c r="B5095" s="228" t="s">
        <v>451</v>
      </c>
      <c r="C5095" s="228" t="s">
        <v>4204</v>
      </c>
      <c r="D5095" s="228" t="s">
        <v>4283</v>
      </c>
      <c r="E5095" s="228" t="s">
        <v>4284</v>
      </c>
      <c r="F5095" s="228" t="s">
        <v>84</v>
      </c>
      <c r="G5095" s="228" t="s">
        <v>504</v>
      </c>
      <c r="H5095" s="228">
        <v>6</v>
      </c>
      <c r="I5095" s="228">
        <v>6</v>
      </c>
      <c r="J5095" s="228">
        <v>6</v>
      </c>
      <c r="K5095" s="228">
        <v>6</v>
      </c>
      <c r="L5095" s="231">
        <v>6</v>
      </c>
      <c r="N5095" s="119" t="str">
        <f t="shared" si="243"/>
        <v>852003-502130-OS</v>
      </c>
      <c r="O5095" s="122" t="str">
        <f>IF(B5095="NET","",IF(B5095="","",IFERROR(VLOOKUP(N5095,EAN!$A:$B,2,FALSE),"MANGLER - MÅ OPPDATERE EAN-FANEN")))</f>
        <v>MANGLER - MÅ OPPDATERE EAN-FANEN</v>
      </c>
      <c r="P5095" s="119">
        <f t="shared" si="244"/>
        <v>6</v>
      </c>
      <c r="Q5095" s="119">
        <f t="shared" si="245"/>
        <v>6</v>
      </c>
    </row>
    <row r="5096" spans="1:17" x14ac:dyDescent="0.2">
      <c r="A5096" s="228">
        <v>852003</v>
      </c>
      <c r="B5096" s="228" t="s">
        <v>451</v>
      </c>
      <c r="C5096" s="228" t="s">
        <v>4204</v>
      </c>
      <c r="D5096" s="228" t="s">
        <v>3869</v>
      </c>
      <c r="E5096" s="228" t="s">
        <v>3870</v>
      </c>
      <c r="F5096" s="228" t="s">
        <v>84</v>
      </c>
      <c r="G5096" s="228" t="s">
        <v>128</v>
      </c>
      <c r="H5096" s="228">
        <v>0</v>
      </c>
      <c r="I5096" s="228">
        <v>0</v>
      </c>
      <c r="J5096" s="228">
        <v>0</v>
      </c>
      <c r="K5096" s="228">
        <v>0</v>
      </c>
      <c r="L5096" s="231">
        <v>0</v>
      </c>
      <c r="N5096" s="119" t="str">
        <f t="shared" si="243"/>
        <v>852003-510147-OS</v>
      </c>
      <c r="O5096" s="122" t="str">
        <f>IF(B5096="NET","",IF(B5096="","",IFERROR(VLOOKUP(N5096,EAN!$A:$B,2,FALSE),"MANGLER - MÅ OPPDATERE EAN-FANEN")))</f>
        <v>MANGLER - MÅ OPPDATERE EAN-FANEN</v>
      </c>
      <c r="P5096" s="119">
        <f t="shared" si="244"/>
        <v>0</v>
      </c>
      <c r="Q5096" s="119">
        <f t="shared" si="245"/>
        <v>0</v>
      </c>
    </row>
    <row r="5097" spans="1:17" x14ac:dyDescent="0.2">
      <c r="A5097" s="228">
        <v>852003</v>
      </c>
      <c r="B5097" s="228" t="s">
        <v>451</v>
      </c>
      <c r="C5097" s="228" t="s">
        <v>4204</v>
      </c>
      <c r="D5097" s="228" t="s">
        <v>4285</v>
      </c>
      <c r="E5097" s="228" t="s">
        <v>4286</v>
      </c>
      <c r="F5097" s="228" t="s">
        <v>84</v>
      </c>
      <c r="G5097" s="228" t="s">
        <v>504</v>
      </c>
      <c r="H5097" s="228">
        <v>0</v>
      </c>
      <c r="I5097" s="228">
        <v>0</v>
      </c>
      <c r="J5097" s="228">
        <v>0</v>
      </c>
      <c r="K5097" s="228">
        <v>0</v>
      </c>
      <c r="L5097" s="231">
        <v>0</v>
      </c>
      <c r="N5097" s="119" t="str">
        <f t="shared" si="243"/>
        <v>852003-517131-OS</v>
      </c>
      <c r="O5097" s="122" t="str">
        <f>IF(B5097="NET","",IF(B5097="","",IFERROR(VLOOKUP(N5097,EAN!$A:$B,2,FALSE),"MANGLER - MÅ OPPDATERE EAN-FANEN")))</f>
        <v>MANGLER - MÅ OPPDATERE EAN-FANEN</v>
      </c>
      <c r="P5097" s="119">
        <f t="shared" si="244"/>
        <v>0</v>
      </c>
      <c r="Q5097" s="119">
        <f t="shared" si="245"/>
        <v>0</v>
      </c>
    </row>
    <row r="5098" spans="1:17" x14ac:dyDescent="0.2">
      <c r="A5098" s="228">
        <v>852003</v>
      </c>
      <c r="B5098" s="228" t="s">
        <v>451</v>
      </c>
      <c r="C5098" s="228" t="s">
        <v>4204</v>
      </c>
      <c r="D5098" s="228" t="s">
        <v>4287</v>
      </c>
      <c r="E5098" s="228" t="s">
        <v>4288</v>
      </c>
      <c r="F5098" s="228" t="s">
        <v>84</v>
      </c>
      <c r="G5098" s="228" t="s">
        <v>504</v>
      </c>
      <c r="H5098" s="228">
        <v>0</v>
      </c>
      <c r="I5098" s="228">
        <v>0</v>
      </c>
      <c r="J5098" s="228">
        <v>0</v>
      </c>
      <c r="K5098" s="228">
        <v>0</v>
      </c>
      <c r="L5098" s="231">
        <v>0</v>
      </c>
      <c r="N5098" s="119" t="str">
        <f t="shared" si="243"/>
        <v>852003-517323-OS</v>
      </c>
      <c r="O5098" s="122" t="str">
        <f>IF(B5098="NET","",IF(B5098="","",IFERROR(VLOOKUP(N5098,EAN!$A:$B,2,FALSE),"MANGLER - MÅ OPPDATERE EAN-FANEN")))</f>
        <v>MANGLER - MÅ OPPDATERE EAN-FANEN</v>
      </c>
      <c r="P5098" s="119">
        <f t="shared" si="244"/>
        <v>0</v>
      </c>
      <c r="Q5098" s="119">
        <f t="shared" si="245"/>
        <v>0</v>
      </c>
    </row>
    <row r="5099" spans="1:17" x14ac:dyDescent="0.2">
      <c r="A5099" s="228">
        <v>852003</v>
      </c>
      <c r="B5099" s="228" t="s">
        <v>451</v>
      </c>
      <c r="C5099" s="228" t="s">
        <v>4204</v>
      </c>
      <c r="D5099" s="228" t="s">
        <v>4289</v>
      </c>
      <c r="E5099" s="228" t="s">
        <v>4290</v>
      </c>
      <c r="F5099" s="228" t="s">
        <v>84</v>
      </c>
      <c r="G5099" s="228" t="s">
        <v>504</v>
      </c>
      <c r="H5099" s="228">
        <v>3</v>
      </c>
      <c r="I5099" s="228">
        <v>3</v>
      </c>
      <c r="J5099" s="228">
        <v>3</v>
      </c>
      <c r="K5099" s="228">
        <v>3</v>
      </c>
      <c r="L5099" s="231">
        <v>3</v>
      </c>
      <c r="N5099" s="119" t="str">
        <f t="shared" si="243"/>
        <v>852003-520101-OS</v>
      </c>
      <c r="O5099" s="122" t="str">
        <f>IF(B5099="NET","",IF(B5099="","",IFERROR(VLOOKUP(N5099,EAN!$A:$B,2,FALSE),"MANGLER - MÅ OPPDATERE EAN-FANEN")))</f>
        <v>MANGLER - MÅ OPPDATERE EAN-FANEN</v>
      </c>
      <c r="P5099" s="119">
        <f t="shared" si="244"/>
        <v>3</v>
      </c>
      <c r="Q5099" s="119">
        <f t="shared" si="245"/>
        <v>3</v>
      </c>
    </row>
    <row r="5100" spans="1:17" x14ac:dyDescent="0.2">
      <c r="A5100" s="228">
        <v>852003</v>
      </c>
      <c r="B5100" s="228" t="s">
        <v>451</v>
      </c>
      <c r="C5100" s="228" t="s">
        <v>4204</v>
      </c>
      <c r="D5100" s="228" t="s">
        <v>4291</v>
      </c>
      <c r="E5100" s="228" t="s">
        <v>4292</v>
      </c>
      <c r="F5100" s="228" t="s">
        <v>84</v>
      </c>
      <c r="G5100" s="228" t="s">
        <v>504</v>
      </c>
      <c r="H5100" s="228">
        <v>1</v>
      </c>
      <c r="I5100" s="228">
        <v>1</v>
      </c>
      <c r="J5100" s="228">
        <v>1</v>
      </c>
      <c r="K5100" s="228">
        <v>1</v>
      </c>
      <c r="L5100" s="231">
        <v>1</v>
      </c>
      <c r="N5100" s="119" t="str">
        <f t="shared" si="243"/>
        <v>852003-522022-OS</v>
      </c>
      <c r="O5100" s="122" t="str">
        <f>IF(B5100="NET","",IF(B5100="","",IFERROR(VLOOKUP(N5100,EAN!$A:$B,2,FALSE),"MANGLER - MÅ OPPDATERE EAN-FANEN")))</f>
        <v>MANGLER - MÅ OPPDATERE EAN-FANEN</v>
      </c>
      <c r="P5100" s="119">
        <f t="shared" si="244"/>
        <v>1</v>
      </c>
      <c r="Q5100" s="119">
        <f t="shared" si="245"/>
        <v>1</v>
      </c>
    </row>
    <row r="5101" spans="1:17" x14ac:dyDescent="0.2">
      <c r="A5101" s="228">
        <v>852003</v>
      </c>
      <c r="B5101" s="228" t="s">
        <v>451</v>
      </c>
      <c r="C5101" s="228" t="s">
        <v>4204</v>
      </c>
      <c r="D5101" s="228" t="s">
        <v>3871</v>
      </c>
      <c r="E5101" s="228" t="s">
        <v>3872</v>
      </c>
      <c r="F5101" s="228" t="s">
        <v>84</v>
      </c>
      <c r="G5101" s="228" t="s">
        <v>128</v>
      </c>
      <c r="H5101" s="228">
        <v>0</v>
      </c>
      <c r="I5101" s="228">
        <v>0</v>
      </c>
      <c r="J5101" s="228">
        <v>0</v>
      </c>
      <c r="K5101" s="228">
        <v>0</v>
      </c>
      <c r="L5101" s="231">
        <v>0</v>
      </c>
      <c r="N5101" s="119" t="str">
        <f t="shared" si="243"/>
        <v>852003-530101-OS</v>
      </c>
      <c r="O5101" s="122" t="str">
        <f>IF(B5101="NET","",IF(B5101="","",IFERROR(VLOOKUP(N5101,EAN!$A:$B,2,FALSE),"MANGLER - MÅ OPPDATERE EAN-FANEN")))</f>
        <v>MANGLER - MÅ OPPDATERE EAN-FANEN</v>
      </c>
      <c r="P5101" s="119">
        <f t="shared" si="244"/>
        <v>0</v>
      </c>
      <c r="Q5101" s="119">
        <f t="shared" si="245"/>
        <v>0</v>
      </c>
    </row>
    <row r="5102" spans="1:17" x14ac:dyDescent="0.2">
      <c r="A5102" s="228">
        <v>852003</v>
      </c>
      <c r="B5102" s="228" t="s">
        <v>451</v>
      </c>
      <c r="C5102" s="228" t="s">
        <v>4204</v>
      </c>
      <c r="D5102" s="228" t="s">
        <v>4293</v>
      </c>
      <c r="E5102" s="228" t="s">
        <v>4294</v>
      </c>
      <c r="F5102" s="228" t="s">
        <v>84</v>
      </c>
      <c r="G5102" s="228" t="s">
        <v>504</v>
      </c>
      <c r="H5102" s="228">
        <v>0</v>
      </c>
      <c r="I5102" s="228">
        <v>0</v>
      </c>
      <c r="J5102" s="228">
        <v>0</v>
      </c>
      <c r="K5102" s="228">
        <v>0</v>
      </c>
      <c r="L5102" s="231">
        <v>0</v>
      </c>
      <c r="N5102" s="119" t="str">
        <f t="shared" si="243"/>
        <v>852003-530102-OS</v>
      </c>
      <c r="O5102" s="122" t="str">
        <f>IF(B5102="NET","",IF(B5102="","",IFERROR(VLOOKUP(N5102,EAN!$A:$B,2,FALSE),"MANGLER - MÅ OPPDATERE EAN-FANEN")))</f>
        <v>MANGLER - MÅ OPPDATERE EAN-FANEN</v>
      </c>
      <c r="P5102" s="119">
        <f t="shared" si="244"/>
        <v>0</v>
      </c>
      <c r="Q5102" s="119">
        <f t="shared" si="245"/>
        <v>0</v>
      </c>
    </row>
    <row r="5103" spans="1:17" x14ac:dyDescent="0.2">
      <c r="A5103" s="228">
        <v>852003</v>
      </c>
      <c r="B5103" s="228" t="s">
        <v>451</v>
      </c>
      <c r="C5103" s="228" t="s">
        <v>4204</v>
      </c>
      <c r="D5103" s="228" t="s">
        <v>3873</v>
      </c>
      <c r="E5103" s="228" t="s">
        <v>3874</v>
      </c>
      <c r="F5103" s="228" t="s">
        <v>84</v>
      </c>
      <c r="G5103" s="228" t="s">
        <v>128</v>
      </c>
      <c r="H5103" s="228">
        <v>0</v>
      </c>
      <c r="I5103" s="228">
        <v>0</v>
      </c>
      <c r="J5103" s="228">
        <v>0</v>
      </c>
      <c r="K5103" s="228">
        <v>0</v>
      </c>
      <c r="L5103" s="231">
        <v>0</v>
      </c>
      <c r="N5103" s="119" t="str">
        <f t="shared" si="243"/>
        <v>852003-531836-OS</v>
      </c>
      <c r="O5103" s="122" t="str">
        <f>IF(B5103="NET","",IF(B5103="","",IFERROR(VLOOKUP(N5103,EAN!$A:$B,2,FALSE),"MANGLER - MÅ OPPDATERE EAN-FANEN")))</f>
        <v>MANGLER - MÅ OPPDATERE EAN-FANEN</v>
      </c>
      <c r="P5103" s="119">
        <f t="shared" si="244"/>
        <v>0</v>
      </c>
      <c r="Q5103" s="119">
        <f t="shared" si="245"/>
        <v>0</v>
      </c>
    </row>
    <row r="5104" spans="1:17" x14ac:dyDescent="0.2">
      <c r="A5104" s="228">
        <v>852003</v>
      </c>
      <c r="B5104" s="228" t="s">
        <v>451</v>
      </c>
      <c r="C5104" s="228" t="s">
        <v>4204</v>
      </c>
      <c r="D5104" s="228" t="s">
        <v>4295</v>
      </c>
      <c r="E5104" s="228" t="s">
        <v>4296</v>
      </c>
      <c r="F5104" s="228" t="s">
        <v>84</v>
      </c>
      <c r="G5104" s="228" t="s">
        <v>504</v>
      </c>
      <c r="H5104" s="228">
        <v>0</v>
      </c>
      <c r="I5104" s="228">
        <v>0</v>
      </c>
      <c r="J5104" s="228">
        <v>0</v>
      </c>
      <c r="K5104" s="228">
        <v>0</v>
      </c>
      <c r="L5104" s="231">
        <v>0</v>
      </c>
      <c r="N5104" s="119" t="str">
        <f t="shared" si="243"/>
        <v>852003-540101-OS</v>
      </c>
      <c r="O5104" s="122" t="str">
        <f>IF(B5104="NET","",IF(B5104="","",IFERROR(VLOOKUP(N5104,EAN!$A:$B,2,FALSE),"MANGLER - MÅ OPPDATERE EAN-FANEN")))</f>
        <v>MANGLER - MÅ OPPDATERE EAN-FANEN</v>
      </c>
      <c r="P5104" s="119">
        <f t="shared" si="244"/>
        <v>0</v>
      </c>
      <c r="Q5104" s="119">
        <f t="shared" si="245"/>
        <v>0</v>
      </c>
    </row>
    <row r="5105" spans="1:17" x14ac:dyDescent="0.2">
      <c r="A5105" s="228">
        <v>852003</v>
      </c>
      <c r="B5105" s="228" t="s">
        <v>451</v>
      </c>
      <c r="C5105" s="228" t="s">
        <v>4204</v>
      </c>
      <c r="D5105" s="228" t="s">
        <v>3875</v>
      </c>
      <c r="E5105" s="228" t="s">
        <v>3876</v>
      </c>
      <c r="F5105" s="228" t="s">
        <v>84</v>
      </c>
      <c r="G5105" s="228" t="s">
        <v>128</v>
      </c>
      <c r="H5105" s="228">
        <v>0</v>
      </c>
      <c r="I5105" s="228">
        <v>0</v>
      </c>
      <c r="J5105" s="228">
        <v>0</v>
      </c>
      <c r="K5105" s="228">
        <v>0</v>
      </c>
      <c r="L5105" s="231">
        <v>0</v>
      </c>
      <c r="N5105" s="119" t="str">
        <f t="shared" si="243"/>
        <v>852003-551003-OS</v>
      </c>
      <c r="O5105" s="122" t="str">
        <f>IF(B5105="NET","",IF(B5105="","",IFERROR(VLOOKUP(N5105,EAN!$A:$B,2,FALSE),"MANGLER - MÅ OPPDATERE EAN-FANEN")))</f>
        <v>MANGLER - MÅ OPPDATERE EAN-FANEN</v>
      </c>
      <c r="P5105" s="119">
        <f t="shared" si="244"/>
        <v>0</v>
      </c>
      <c r="Q5105" s="119">
        <f t="shared" si="245"/>
        <v>0</v>
      </c>
    </row>
    <row r="5106" spans="1:17" x14ac:dyDescent="0.2">
      <c r="A5106" s="229">
        <v>852004</v>
      </c>
      <c r="B5106" s="228" t="s">
        <v>248</v>
      </c>
      <c r="C5106" s="228"/>
      <c r="D5106" s="228"/>
      <c r="E5106" s="228"/>
      <c r="F5106" s="228"/>
      <c r="G5106" s="228"/>
      <c r="H5106" s="229">
        <v>202226</v>
      </c>
      <c r="I5106" s="229">
        <v>202227</v>
      </c>
      <c r="J5106" s="229">
        <v>202228</v>
      </c>
      <c r="K5106" s="229">
        <v>202229</v>
      </c>
      <c r="L5106" s="232">
        <v>202234</v>
      </c>
      <c r="N5106" s="119" t="str">
        <f t="shared" si="243"/>
        <v>852004-</v>
      </c>
      <c r="O5106" s="122" t="str">
        <f>IF(B5106="NET","",IF(B5106="","",IFERROR(VLOOKUP(N5106,EAN!$A:$B,2,FALSE),"MANGLER - MÅ OPPDATERE EAN-FANEN")))</f>
        <v/>
      </c>
      <c r="P5106" s="119">
        <f t="shared" si="244"/>
        <v>202226</v>
      </c>
      <c r="Q5106" s="119">
        <f t="shared" si="245"/>
        <v>202234</v>
      </c>
    </row>
    <row r="5107" spans="1:17" x14ac:dyDescent="0.2">
      <c r="A5107" s="228">
        <v>852004</v>
      </c>
      <c r="B5107" s="228" t="s">
        <v>452</v>
      </c>
      <c r="C5107" s="228" t="s">
        <v>4204</v>
      </c>
      <c r="D5107" s="228" t="s">
        <v>3857</v>
      </c>
      <c r="E5107" s="228" t="s">
        <v>3858</v>
      </c>
      <c r="F5107" s="228" t="s">
        <v>84</v>
      </c>
      <c r="G5107" s="228" t="s">
        <v>504</v>
      </c>
      <c r="H5107" s="228">
        <v>0</v>
      </c>
      <c r="I5107" s="228">
        <v>0</v>
      </c>
      <c r="J5107" s="228">
        <v>0</v>
      </c>
      <c r="K5107" s="228">
        <v>0</v>
      </c>
      <c r="L5107" s="231">
        <v>0</v>
      </c>
      <c r="N5107" s="119" t="str">
        <f t="shared" si="243"/>
        <v>852004-041003-OS</v>
      </c>
      <c r="O5107" s="122" t="str">
        <f>IF(B5107="NET","",IF(B5107="","",IFERROR(VLOOKUP(N5107,EAN!$A:$B,2,FALSE),"MANGLER - MÅ OPPDATERE EAN-FANEN")))</f>
        <v>MANGLER - MÅ OPPDATERE EAN-FANEN</v>
      </c>
      <c r="P5107" s="119">
        <f t="shared" si="244"/>
        <v>0</v>
      </c>
      <c r="Q5107" s="119">
        <f t="shared" si="245"/>
        <v>0</v>
      </c>
    </row>
    <row r="5108" spans="1:17" x14ac:dyDescent="0.2">
      <c r="A5108" s="228">
        <v>852004</v>
      </c>
      <c r="B5108" s="228" t="s">
        <v>452</v>
      </c>
      <c r="C5108" s="228" t="s">
        <v>4204</v>
      </c>
      <c r="D5108" s="228" t="s">
        <v>530</v>
      </c>
      <c r="E5108" s="228" t="s">
        <v>531</v>
      </c>
      <c r="F5108" s="228" t="s">
        <v>84</v>
      </c>
      <c r="G5108" s="228" t="s">
        <v>128</v>
      </c>
      <c r="H5108" s="228">
        <v>0</v>
      </c>
      <c r="I5108" s="228">
        <v>0</v>
      </c>
      <c r="J5108" s="228">
        <v>0</v>
      </c>
      <c r="K5108" s="228">
        <v>0</v>
      </c>
      <c r="L5108" s="231">
        <v>0</v>
      </c>
      <c r="N5108" s="119" t="str">
        <f t="shared" si="243"/>
        <v>852004-060101-OS</v>
      </c>
      <c r="O5108" s="122" t="str">
        <f>IF(B5108="NET","",IF(B5108="","",IFERROR(VLOOKUP(N5108,EAN!$A:$B,2,FALSE),"MANGLER - MÅ OPPDATERE EAN-FANEN")))</f>
        <v>MANGLER - MÅ OPPDATERE EAN-FANEN</v>
      </c>
      <c r="P5108" s="119">
        <f t="shared" si="244"/>
        <v>0</v>
      </c>
      <c r="Q5108" s="119">
        <f t="shared" si="245"/>
        <v>0</v>
      </c>
    </row>
    <row r="5109" spans="1:17" x14ac:dyDescent="0.2">
      <c r="A5109" s="228">
        <v>852004</v>
      </c>
      <c r="B5109" s="228" t="s">
        <v>452</v>
      </c>
      <c r="C5109" s="228" t="s">
        <v>4204</v>
      </c>
      <c r="D5109" s="228" t="s">
        <v>4297</v>
      </c>
      <c r="E5109" s="228" t="s">
        <v>4298</v>
      </c>
      <c r="F5109" s="228" t="s">
        <v>84</v>
      </c>
      <c r="G5109" s="228" t="s">
        <v>504</v>
      </c>
      <c r="H5109" s="228">
        <v>0</v>
      </c>
      <c r="I5109" s="228">
        <v>0</v>
      </c>
      <c r="J5109" s="228">
        <v>0</v>
      </c>
      <c r="K5109" s="228">
        <v>0</v>
      </c>
      <c r="L5109" s="231">
        <v>0</v>
      </c>
      <c r="N5109" s="119" t="str">
        <f t="shared" si="243"/>
        <v>852004-060121-OS</v>
      </c>
      <c r="O5109" s="122" t="str">
        <f>IF(B5109="NET","",IF(B5109="","",IFERROR(VLOOKUP(N5109,EAN!$A:$B,2,FALSE),"MANGLER - MÅ OPPDATERE EAN-FANEN")))</f>
        <v>MANGLER - MÅ OPPDATERE EAN-FANEN</v>
      </c>
      <c r="P5109" s="119">
        <f t="shared" si="244"/>
        <v>0</v>
      </c>
      <c r="Q5109" s="119">
        <f t="shared" si="245"/>
        <v>0</v>
      </c>
    </row>
    <row r="5110" spans="1:17" x14ac:dyDescent="0.2">
      <c r="A5110" s="228">
        <v>852004</v>
      </c>
      <c r="B5110" s="228" t="s">
        <v>452</v>
      </c>
      <c r="C5110" s="228" t="s">
        <v>4204</v>
      </c>
      <c r="D5110" s="228" t="s">
        <v>4271</v>
      </c>
      <c r="E5110" s="228" t="s">
        <v>4272</v>
      </c>
      <c r="F5110" s="228" t="s">
        <v>84</v>
      </c>
      <c r="G5110" s="228" t="s">
        <v>504</v>
      </c>
      <c r="H5110" s="228">
        <v>0</v>
      </c>
      <c r="I5110" s="228">
        <v>0</v>
      </c>
      <c r="J5110" s="228">
        <v>0</v>
      </c>
      <c r="K5110" s="228">
        <v>0</v>
      </c>
      <c r="L5110" s="231">
        <v>0</v>
      </c>
      <c r="N5110" s="119" t="str">
        <f t="shared" si="243"/>
        <v>852004-070101-OS</v>
      </c>
      <c r="O5110" s="122" t="str">
        <f>IF(B5110="NET","",IF(B5110="","",IFERROR(VLOOKUP(N5110,EAN!$A:$B,2,FALSE),"MANGLER - MÅ OPPDATERE EAN-FANEN")))</f>
        <v>MANGLER - MÅ OPPDATERE EAN-FANEN</v>
      </c>
      <c r="P5110" s="119">
        <f t="shared" si="244"/>
        <v>0</v>
      </c>
      <c r="Q5110" s="119">
        <f t="shared" si="245"/>
        <v>0</v>
      </c>
    </row>
    <row r="5111" spans="1:17" x14ac:dyDescent="0.2">
      <c r="A5111" s="228">
        <v>852004</v>
      </c>
      <c r="B5111" s="228" t="s">
        <v>452</v>
      </c>
      <c r="C5111" s="228" t="s">
        <v>4204</v>
      </c>
      <c r="D5111" s="228" t="s">
        <v>3877</v>
      </c>
      <c r="E5111" s="228" t="s">
        <v>3878</v>
      </c>
      <c r="F5111" s="228" t="s">
        <v>84</v>
      </c>
      <c r="G5111" s="228" t="s">
        <v>128</v>
      </c>
      <c r="H5111" s="228">
        <v>0</v>
      </c>
      <c r="I5111" s="228">
        <v>0</v>
      </c>
      <c r="J5111" s="228">
        <v>0</v>
      </c>
      <c r="K5111" s="228">
        <v>0</v>
      </c>
      <c r="L5111" s="231">
        <v>0</v>
      </c>
      <c r="N5111" s="119" t="str">
        <f t="shared" si="243"/>
        <v>852004-070145-OS</v>
      </c>
      <c r="O5111" s="122" t="str">
        <f>IF(B5111="NET","",IF(B5111="","",IFERROR(VLOOKUP(N5111,EAN!$A:$B,2,FALSE),"MANGLER - MÅ OPPDATERE EAN-FANEN")))</f>
        <v>MANGLER - MÅ OPPDATERE EAN-FANEN</v>
      </c>
      <c r="P5111" s="119">
        <f t="shared" si="244"/>
        <v>0</v>
      </c>
      <c r="Q5111" s="119">
        <f t="shared" si="245"/>
        <v>0</v>
      </c>
    </row>
    <row r="5112" spans="1:17" x14ac:dyDescent="0.2">
      <c r="A5112" s="228">
        <v>852004</v>
      </c>
      <c r="B5112" s="228" t="s">
        <v>452</v>
      </c>
      <c r="C5112" s="228" t="s">
        <v>4204</v>
      </c>
      <c r="D5112" s="228" t="s">
        <v>3808</v>
      </c>
      <c r="E5112" s="228" t="s">
        <v>3809</v>
      </c>
      <c r="F5112" s="228" t="s">
        <v>84</v>
      </c>
      <c r="G5112" s="228" t="s">
        <v>504</v>
      </c>
      <c r="H5112" s="228">
        <v>0</v>
      </c>
      <c r="I5112" s="228">
        <v>0</v>
      </c>
      <c r="J5112" s="228">
        <v>0</v>
      </c>
      <c r="K5112" s="228">
        <v>0</v>
      </c>
      <c r="L5112" s="231">
        <v>0</v>
      </c>
      <c r="N5112" s="119" t="str">
        <f t="shared" si="243"/>
        <v>852004-150101-OS</v>
      </c>
      <c r="O5112" s="122" t="str">
        <f>IF(B5112="NET","",IF(B5112="","",IFERROR(VLOOKUP(N5112,EAN!$A:$B,2,FALSE),"MANGLER - MÅ OPPDATERE EAN-FANEN")))</f>
        <v>MANGLER - MÅ OPPDATERE EAN-FANEN</v>
      </c>
      <c r="P5112" s="119">
        <f t="shared" si="244"/>
        <v>0</v>
      </c>
      <c r="Q5112" s="119">
        <f t="shared" si="245"/>
        <v>0</v>
      </c>
    </row>
    <row r="5113" spans="1:17" x14ac:dyDescent="0.2">
      <c r="A5113" s="228">
        <v>852004</v>
      </c>
      <c r="B5113" s="228" t="s">
        <v>452</v>
      </c>
      <c r="C5113" s="228" t="s">
        <v>4204</v>
      </c>
      <c r="D5113" s="228" t="s">
        <v>3879</v>
      </c>
      <c r="E5113" s="228" t="s">
        <v>3880</v>
      </c>
      <c r="F5113" s="228" t="s">
        <v>84</v>
      </c>
      <c r="G5113" s="228" t="s">
        <v>128</v>
      </c>
      <c r="H5113" s="228">
        <v>0</v>
      </c>
      <c r="I5113" s="228">
        <v>0</v>
      </c>
      <c r="J5113" s="228">
        <v>0</v>
      </c>
      <c r="K5113" s="228">
        <v>0</v>
      </c>
      <c r="L5113" s="231">
        <v>0</v>
      </c>
      <c r="N5113" s="119" t="str">
        <f t="shared" si="243"/>
        <v>852004-150137-OS</v>
      </c>
      <c r="O5113" s="122" t="str">
        <f>IF(B5113="NET","",IF(B5113="","",IFERROR(VLOOKUP(N5113,EAN!$A:$B,2,FALSE),"MANGLER - MÅ OPPDATERE EAN-FANEN")))</f>
        <v>MANGLER - MÅ OPPDATERE EAN-FANEN</v>
      </c>
      <c r="P5113" s="119">
        <f t="shared" si="244"/>
        <v>0</v>
      </c>
      <c r="Q5113" s="119">
        <f t="shared" si="245"/>
        <v>0</v>
      </c>
    </row>
    <row r="5114" spans="1:17" x14ac:dyDescent="0.2">
      <c r="A5114" s="228">
        <v>852004</v>
      </c>
      <c r="B5114" s="228" t="s">
        <v>452</v>
      </c>
      <c r="C5114" s="228" t="s">
        <v>4204</v>
      </c>
      <c r="D5114" s="228" t="s">
        <v>3810</v>
      </c>
      <c r="E5114" s="228" t="s">
        <v>3811</v>
      </c>
      <c r="F5114" s="228" t="s">
        <v>84</v>
      </c>
      <c r="G5114" s="228" t="s">
        <v>128</v>
      </c>
      <c r="H5114" s="228">
        <v>0</v>
      </c>
      <c r="I5114" s="228">
        <v>0</v>
      </c>
      <c r="J5114" s="228">
        <v>0</v>
      </c>
      <c r="K5114" s="228">
        <v>0</v>
      </c>
      <c r="L5114" s="231">
        <v>0</v>
      </c>
      <c r="N5114" s="119" t="str">
        <f t="shared" si="243"/>
        <v>852004-151003-OS</v>
      </c>
      <c r="O5114" s="122" t="str">
        <f>IF(B5114="NET","",IF(B5114="","",IFERROR(VLOOKUP(N5114,EAN!$A:$B,2,FALSE),"MANGLER - MÅ OPPDATERE EAN-FANEN")))</f>
        <v>MANGLER - MÅ OPPDATERE EAN-FANEN</v>
      </c>
      <c r="P5114" s="119">
        <f t="shared" si="244"/>
        <v>0</v>
      </c>
      <c r="Q5114" s="119">
        <f t="shared" si="245"/>
        <v>0</v>
      </c>
    </row>
    <row r="5115" spans="1:17" x14ac:dyDescent="0.2">
      <c r="A5115" s="228">
        <v>852004</v>
      </c>
      <c r="B5115" s="228" t="s">
        <v>452</v>
      </c>
      <c r="C5115" s="228" t="s">
        <v>4204</v>
      </c>
      <c r="D5115" s="228" t="s">
        <v>4273</v>
      </c>
      <c r="E5115" s="228" t="s">
        <v>4274</v>
      </c>
      <c r="F5115" s="228" t="s">
        <v>84</v>
      </c>
      <c r="G5115" s="228" t="s">
        <v>504</v>
      </c>
      <c r="H5115" s="228">
        <v>0</v>
      </c>
      <c r="I5115" s="228">
        <v>0</v>
      </c>
      <c r="J5115" s="228">
        <v>0</v>
      </c>
      <c r="K5115" s="228">
        <v>0</v>
      </c>
      <c r="L5115" s="231">
        <v>0</v>
      </c>
      <c r="N5115" s="119" t="str">
        <f t="shared" si="243"/>
        <v>852004-152022-OS</v>
      </c>
      <c r="O5115" s="122" t="str">
        <f>IF(B5115="NET","",IF(B5115="","",IFERROR(VLOOKUP(N5115,EAN!$A:$B,2,FALSE),"MANGLER - MÅ OPPDATERE EAN-FANEN")))</f>
        <v>MANGLER - MÅ OPPDATERE EAN-FANEN</v>
      </c>
      <c r="P5115" s="119">
        <f t="shared" si="244"/>
        <v>0</v>
      </c>
      <c r="Q5115" s="119">
        <f t="shared" si="245"/>
        <v>0</v>
      </c>
    </row>
    <row r="5116" spans="1:17" x14ac:dyDescent="0.2">
      <c r="A5116" s="228">
        <v>852004</v>
      </c>
      <c r="B5116" s="228" t="s">
        <v>452</v>
      </c>
      <c r="C5116" s="228" t="s">
        <v>4204</v>
      </c>
      <c r="D5116" s="228" t="s">
        <v>3505</v>
      </c>
      <c r="E5116" s="228" t="s">
        <v>3506</v>
      </c>
      <c r="F5116" s="228" t="s">
        <v>84</v>
      </c>
      <c r="G5116" s="228" t="s">
        <v>504</v>
      </c>
      <c r="H5116" s="228">
        <v>0</v>
      </c>
      <c r="I5116" s="228">
        <v>0</v>
      </c>
      <c r="J5116" s="228">
        <v>0</v>
      </c>
      <c r="K5116" s="228">
        <v>0</v>
      </c>
      <c r="L5116" s="231">
        <v>0</v>
      </c>
      <c r="N5116" s="119" t="str">
        <f t="shared" si="243"/>
        <v>852004-160101-OS</v>
      </c>
      <c r="O5116" s="122" t="str">
        <f>IF(B5116="NET","",IF(B5116="","",IFERROR(VLOOKUP(N5116,EAN!$A:$B,2,FALSE),"MANGLER - MÅ OPPDATERE EAN-FANEN")))</f>
        <v>MANGLER - MÅ OPPDATERE EAN-FANEN</v>
      </c>
      <c r="P5116" s="119">
        <f t="shared" si="244"/>
        <v>0</v>
      </c>
      <c r="Q5116" s="119">
        <f t="shared" si="245"/>
        <v>0</v>
      </c>
    </row>
    <row r="5117" spans="1:17" x14ac:dyDescent="0.2">
      <c r="A5117" s="228">
        <v>852004</v>
      </c>
      <c r="B5117" s="228" t="s">
        <v>452</v>
      </c>
      <c r="C5117" s="228" t="s">
        <v>4204</v>
      </c>
      <c r="D5117" s="228" t="s">
        <v>3881</v>
      </c>
      <c r="E5117" s="228" t="s">
        <v>3882</v>
      </c>
      <c r="F5117" s="228" t="s">
        <v>84</v>
      </c>
      <c r="G5117" s="228" t="s">
        <v>128</v>
      </c>
      <c r="H5117" s="228">
        <v>0</v>
      </c>
      <c r="I5117" s="228">
        <v>0</v>
      </c>
      <c r="J5117" s="228">
        <v>0</v>
      </c>
      <c r="K5117" s="228">
        <v>0</v>
      </c>
      <c r="L5117" s="231">
        <v>0</v>
      </c>
      <c r="N5117" s="119" t="str">
        <f t="shared" si="243"/>
        <v>852004-160437-OS</v>
      </c>
      <c r="O5117" s="122" t="str">
        <f>IF(B5117="NET","",IF(B5117="","",IFERROR(VLOOKUP(N5117,EAN!$A:$B,2,FALSE),"MANGLER - MÅ OPPDATERE EAN-FANEN")))</f>
        <v>MANGLER - MÅ OPPDATERE EAN-FANEN</v>
      </c>
      <c r="P5117" s="119">
        <f t="shared" si="244"/>
        <v>0</v>
      </c>
      <c r="Q5117" s="119">
        <f t="shared" si="245"/>
        <v>0</v>
      </c>
    </row>
    <row r="5118" spans="1:17" x14ac:dyDescent="0.2">
      <c r="A5118" s="228">
        <v>852004</v>
      </c>
      <c r="B5118" s="228" t="s">
        <v>452</v>
      </c>
      <c r="C5118" s="228" t="s">
        <v>4204</v>
      </c>
      <c r="D5118" s="228" t="s">
        <v>4299</v>
      </c>
      <c r="E5118" s="228" t="s">
        <v>4300</v>
      </c>
      <c r="F5118" s="228" t="s">
        <v>84</v>
      </c>
      <c r="G5118" s="228" t="s">
        <v>504</v>
      </c>
      <c r="H5118" s="228">
        <v>0</v>
      </c>
      <c r="I5118" s="228">
        <v>0</v>
      </c>
      <c r="J5118" s="228">
        <v>0</v>
      </c>
      <c r="K5118" s="228">
        <v>0</v>
      </c>
      <c r="L5118" s="231">
        <v>0</v>
      </c>
      <c r="N5118" s="119" t="str">
        <f t="shared" si="243"/>
        <v>852004-161003-OS</v>
      </c>
      <c r="O5118" s="122" t="str">
        <f>IF(B5118="NET","",IF(B5118="","",IFERROR(VLOOKUP(N5118,EAN!$A:$B,2,FALSE),"MANGLER - MÅ OPPDATERE EAN-FANEN")))</f>
        <v>MANGLER - MÅ OPPDATERE EAN-FANEN</v>
      </c>
      <c r="P5118" s="119">
        <f t="shared" si="244"/>
        <v>0</v>
      </c>
      <c r="Q5118" s="119">
        <f t="shared" si="245"/>
        <v>0</v>
      </c>
    </row>
    <row r="5119" spans="1:17" x14ac:dyDescent="0.2">
      <c r="A5119" s="228">
        <v>852004</v>
      </c>
      <c r="B5119" s="228" t="s">
        <v>452</v>
      </c>
      <c r="C5119" s="228" t="s">
        <v>4204</v>
      </c>
      <c r="D5119" s="228" t="s">
        <v>3883</v>
      </c>
      <c r="E5119" s="228" t="s">
        <v>3884</v>
      </c>
      <c r="F5119" s="228" t="s">
        <v>84</v>
      </c>
      <c r="G5119" s="228" t="s">
        <v>128</v>
      </c>
      <c r="H5119" s="228">
        <v>0</v>
      </c>
      <c r="I5119" s="228">
        <v>0</v>
      </c>
      <c r="J5119" s="228">
        <v>0</v>
      </c>
      <c r="K5119" s="228">
        <v>0</v>
      </c>
      <c r="L5119" s="231">
        <v>0</v>
      </c>
      <c r="N5119" s="119" t="str">
        <f t="shared" si="243"/>
        <v>852004-161036-OS</v>
      </c>
      <c r="O5119" s="122" t="str">
        <f>IF(B5119="NET","",IF(B5119="","",IFERROR(VLOOKUP(N5119,EAN!$A:$B,2,FALSE),"MANGLER - MÅ OPPDATERE EAN-FANEN")))</f>
        <v>MANGLER - MÅ OPPDATERE EAN-FANEN</v>
      </c>
      <c r="P5119" s="119">
        <f t="shared" si="244"/>
        <v>0</v>
      </c>
      <c r="Q5119" s="119">
        <f t="shared" si="245"/>
        <v>0</v>
      </c>
    </row>
    <row r="5120" spans="1:17" x14ac:dyDescent="0.2">
      <c r="A5120" s="228">
        <v>852004</v>
      </c>
      <c r="B5120" s="228" t="s">
        <v>452</v>
      </c>
      <c r="C5120" s="228" t="s">
        <v>4204</v>
      </c>
      <c r="D5120" s="228" t="s">
        <v>4301</v>
      </c>
      <c r="E5120" s="228" t="s">
        <v>4302</v>
      </c>
      <c r="F5120" s="228" t="s">
        <v>84</v>
      </c>
      <c r="G5120" s="228" t="s">
        <v>504</v>
      </c>
      <c r="H5120" s="228">
        <v>0</v>
      </c>
      <c r="I5120" s="228">
        <v>0</v>
      </c>
      <c r="J5120" s="228">
        <v>0</v>
      </c>
      <c r="K5120" s="228">
        <v>0</v>
      </c>
      <c r="L5120" s="231">
        <v>0</v>
      </c>
      <c r="N5120" s="119" t="str">
        <f t="shared" si="243"/>
        <v>852004-191024-OS</v>
      </c>
      <c r="O5120" s="122" t="str">
        <f>IF(B5120="NET","",IF(B5120="","",IFERROR(VLOOKUP(N5120,EAN!$A:$B,2,FALSE),"MANGLER - MÅ OPPDATERE EAN-FANEN")))</f>
        <v>MANGLER - MÅ OPPDATERE EAN-FANEN</v>
      </c>
      <c r="P5120" s="119">
        <f t="shared" si="244"/>
        <v>0</v>
      </c>
      <c r="Q5120" s="119">
        <f t="shared" si="245"/>
        <v>0</v>
      </c>
    </row>
    <row r="5121" spans="1:17" x14ac:dyDescent="0.2">
      <c r="A5121" s="228">
        <v>852004</v>
      </c>
      <c r="B5121" s="228" t="s">
        <v>452</v>
      </c>
      <c r="C5121" s="228" t="s">
        <v>4204</v>
      </c>
      <c r="D5121" s="228" t="s">
        <v>4303</v>
      </c>
      <c r="E5121" s="228" t="s">
        <v>4304</v>
      </c>
      <c r="F5121" s="228" t="s">
        <v>84</v>
      </c>
      <c r="G5121" s="228" t="s">
        <v>504</v>
      </c>
      <c r="H5121" s="228">
        <v>0</v>
      </c>
      <c r="I5121" s="228">
        <v>0</v>
      </c>
      <c r="J5121" s="228">
        <v>0</v>
      </c>
      <c r="K5121" s="228">
        <v>0</v>
      </c>
      <c r="L5121" s="231">
        <v>0</v>
      </c>
      <c r="N5121" s="119" t="str">
        <f t="shared" si="243"/>
        <v>852004-192327-OS</v>
      </c>
      <c r="O5121" s="122" t="str">
        <f>IF(B5121="NET","",IF(B5121="","",IFERROR(VLOOKUP(N5121,EAN!$A:$B,2,FALSE),"MANGLER - MÅ OPPDATERE EAN-FANEN")))</f>
        <v>MANGLER - MÅ OPPDATERE EAN-FANEN</v>
      </c>
      <c r="P5121" s="119">
        <f t="shared" si="244"/>
        <v>0</v>
      </c>
      <c r="Q5121" s="119">
        <f t="shared" si="245"/>
        <v>0</v>
      </c>
    </row>
    <row r="5122" spans="1:17" x14ac:dyDescent="0.2">
      <c r="A5122" s="228">
        <v>852004</v>
      </c>
      <c r="B5122" s="228" t="s">
        <v>452</v>
      </c>
      <c r="C5122" s="228" t="s">
        <v>4204</v>
      </c>
      <c r="D5122" s="228" t="s">
        <v>3885</v>
      </c>
      <c r="E5122" s="228" t="s">
        <v>3886</v>
      </c>
      <c r="F5122" s="228" t="s">
        <v>84</v>
      </c>
      <c r="G5122" s="228" t="s">
        <v>128</v>
      </c>
      <c r="H5122" s="228">
        <v>0</v>
      </c>
      <c r="I5122" s="228">
        <v>0</v>
      </c>
      <c r="J5122" s="228">
        <v>0</v>
      </c>
      <c r="K5122" s="228">
        <v>0</v>
      </c>
      <c r="L5122" s="231">
        <v>0</v>
      </c>
      <c r="N5122" s="119" t="str">
        <f t="shared" si="243"/>
        <v>852004-193144-OS</v>
      </c>
      <c r="O5122" s="122" t="str">
        <f>IF(B5122="NET","",IF(B5122="","",IFERROR(VLOOKUP(N5122,EAN!$A:$B,2,FALSE),"MANGLER - MÅ OPPDATERE EAN-FANEN")))</f>
        <v>MANGLER - MÅ OPPDATERE EAN-FANEN</v>
      </c>
      <c r="P5122" s="119">
        <f t="shared" si="244"/>
        <v>0</v>
      </c>
      <c r="Q5122" s="119">
        <f t="shared" si="245"/>
        <v>0</v>
      </c>
    </row>
    <row r="5123" spans="1:17" x14ac:dyDescent="0.2">
      <c r="A5123" s="228">
        <v>852004</v>
      </c>
      <c r="B5123" s="228" t="s">
        <v>452</v>
      </c>
      <c r="C5123" s="228" t="s">
        <v>4204</v>
      </c>
      <c r="D5123" s="228" t="s">
        <v>4279</v>
      </c>
      <c r="E5123" s="228" t="s">
        <v>4280</v>
      </c>
      <c r="F5123" s="228" t="s">
        <v>84</v>
      </c>
      <c r="G5123" s="228" t="s">
        <v>504</v>
      </c>
      <c r="H5123" s="228">
        <v>0</v>
      </c>
      <c r="I5123" s="228">
        <v>0</v>
      </c>
      <c r="J5123" s="228">
        <v>0</v>
      </c>
      <c r="K5123" s="228">
        <v>0</v>
      </c>
      <c r="L5123" s="231">
        <v>0</v>
      </c>
      <c r="N5123" s="119" t="str">
        <f t="shared" si="243"/>
        <v>852004-200102-OS</v>
      </c>
      <c r="O5123" s="122" t="str">
        <f>IF(B5123="NET","",IF(B5123="","",IFERROR(VLOOKUP(N5123,EAN!$A:$B,2,FALSE),"MANGLER - MÅ OPPDATERE EAN-FANEN")))</f>
        <v>MANGLER - MÅ OPPDATERE EAN-FANEN</v>
      </c>
      <c r="P5123" s="119">
        <f t="shared" si="244"/>
        <v>0</v>
      </c>
      <c r="Q5123" s="119">
        <f t="shared" si="245"/>
        <v>0</v>
      </c>
    </row>
    <row r="5124" spans="1:17" x14ac:dyDescent="0.2">
      <c r="A5124" s="229">
        <v>852005</v>
      </c>
      <c r="B5124" s="228" t="s">
        <v>248</v>
      </c>
      <c r="C5124" s="228"/>
      <c r="D5124" s="228"/>
      <c r="E5124" s="228"/>
      <c r="F5124" s="228"/>
      <c r="G5124" s="228"/>
      <c r="H5124" s="229">
        <v>202226</v>
      </c>
      <c r="I5124" s="229">
        <v>202227</v>
      </c>
      <c r="J5124" s="229">
        <v>202228</v>
      </c>
      <c r="K5124" s="229">
        <v>202229</v>
      </c>
      <c r="L5124" s="232">
        <v>202234</v>
      </c>
      <c r="N5124" s="119" t="str">
        <f t="shared" si="243"/>
        <v>852005-</v>
      </c>
      <c r="O5124" s="122" t="str">
        <f>IF(B5124="NET","",IF(B5124="","",IFERROR(VLOOKUP(N5124,EAN!$A:$B,2,FALSE),"MANGLER - MÅ OPPDATERE EAN-FANEN")))</f>
        <v/>
      </c>
      <c r="P5124" s="119">
        <f t="shared" si="244"/>
        <v>202226</v>
      </c>
      <c r="Q5124" s="119">
        <f t="shared" si="245"/>
        <v>202234</v>
      </c>
    </row>
    <row r="5125" spans="1:17" x14ac:dyDescent="0.2">
      <c r="A5125" s="228">
        <v>852005</v>
      </c>
      <c r="B5125" s="228" t="s">
        <v>453</v>
      </c>
      <c r="C5125" s="228" t="s">
        <v>4204</v>
      </c>
      <c r="D5125" s="228" t="s">
        <v>3863</v>
      </c>
      <c r="E5125" s="228" t="s">
        <v>3864</v>
      </c>
      <c r="F5125" s="228" t="s">
        <v>84</v>
      </c>
      <c r="G5125" s="228" t="s">
        <v>128</v>
      </c>
      <c r="H5125" s="228">
        <v>0</v>
      </c>
      <c r="I5125" s="228">
        <v>0</v>
      </c>
      <c r="J5125" s="228">
        <v>0</v>
      </c>
      <c r="K5125" s="228">
        <v>0</v>
      </c>
      <c r="L5125" s="231">
        <v>0</v>
      </c>
      <c r="N5125" s="119" t="str">
        <f t="shared" ref="N5125:N5188" si="246">CONCATENATE(A5125,"-",D5125)</f>
        <v>852005-180101-OS</v>
      </c>
      <c r="O5125" s="122" t="str">
        <f>IF(B5125="NET","",IF(B5125="","",IFERROR(VLOOKUP(N5125,EAN!$A:$B,2,FALSE),"MANGLER - MÅ OPPDATERE EAN-FANEN")))</f>
        <v>MANGLER - MÅ OPPDATERE EAN-FANEN</v>
      </c>
      <c r="P5125" s="119">
        <f t="shared" ref="P5125:P5188" si="247">H5125</f>
        <v>0</v>
      </c>
      <c r="Q5125" s="119">
        <f t="shared" ref="Q5125:Q5188" si="248">L5125</f>
        <v>0</v>
      </c>
    </row>
    <row r="5126" spans="1:17" x14ac:dyDescent="0.2">
      <c r="A5126" s="228">
        <v>852005</v>
      </c>
      <c r="B5126" s="228" t="s">
        <v>453</v>
      </c>
      <c r="C5126" s="228" t="s">
        <v>4204</v>
      </c>
      <c r="D5126" s="228" t="s">
        <v>3865</v>
      </c>
      <c r="E5126" s="228" t="s">
        <v>3866</v>
      </c>
      <c r="F5126" s="228" t="s">
        <v>84</v>
      </c>
      <c r="G5126" s="228" t="s">
        <v>128</v>
      </c>
      <c r="H5126" s="228">
        <v>8</v>
      </c>
      <c r="I5126" s="228">
        <v>8</v>
      </c>
      <c r="J5126" s="228">
        <v>8</v>
      </c>
      <c r="K5126" s="228">
        <v>8</v>
      </c>
      <c r="L5126" s="231">
        <v>8</v>
      </c>
      <c r="N5126" s="119" t="str">
        <f t="shared" si="246"/>
        <v>852005-181003-OS</v>
      </c>
      <c r="O5126" s="122" t="str">
        <f>IF(B5126="NET","",IF(B5126="","",IFERROR(VLOOKUP(N5126,EAN!$A:$B,2,FALSE),"MANGLER - MÅ OPPDATERE EAN-FANEN")))</f>
        <v>MANGLER - MÅ OPPDATERE EAN-FANEN</v>
      </c>
      <c r="P5126" s="119">
        <f t="shared" si="247"/>
        <v>8</v>
      </c>
      <c r="Q5126" s="119">
        <f t="shared" si="248"/>
        <v>8</v>
      </c>
    </row>
    <row r="5127" spans="1:17" x14ac:dyDescent="0.2">
      <c r="A5127" s="229">
        <v>852006</v>
      </c>
      <c r="B5127" s="228" t="s">
        <v>248</v>
      </c>
      <c r="C5127" s="228"/>
      <c r="D5127" s="228"/>
      <c r="E5127" s="228"/>
      <c r="F5127" s="228"/>
      <c r="G5127" s="228"/>
      <c r="H5127" s="229">
        <v>202226</v>
      </c>
      <c r="I5127" s="229">
        <v>202227</v>
      </c>
      <c r="J5127" s="229">
        <v>202228</v>
      </c>
      <c r="K5127" s="229">
        <v>202229</v>
      </c>
      <c r="L5127" s="232">
        <v>202234</v>
      </c>
      <c r="N5127" s="119" t="str">
        <f t="shared" si="246"/>
        <v>852006-</v>
      </c>
      <c r="O5127" s="122" t="str">
        <f>IF(B5127="NET","",IF(B5127="","",IFERROR(VLOOKUP(N5127,EAN!$A:$B,2,FALSE),"MANGLER - MÅ OPPDATERE EAN-FANEN")))</f>
        <v/>
      </c>
      <c r="P5127" s="119">
        <f t="shared" si="247"/>
        <v>202226</v>
      </c>
      <c r="Q5127" s="119">
        <f t="shared" si="248"/>
        <v>202234</v>
      </c>
    </row>
    <row r="5128" spans="1:17" x14ac:dyDescent="0.2">
      <c r="A5128" s="228">
        <v>852006</v>
      </c>
      <c r="B5128" s="228" t="s">
        <v>454</v>
      </c>
      <c r="C5128" s="228" t="s">
        <v>4204</v>
      </c>
      <c r="D5128" s="228" t="s">
        <v>3867</v>
      </c>
      <c r="E5128" s="228" t="s">
        <v>3868</v>
      </c>
      <c r="F5128" s="228" t="s">
        <v>84</v>
      </c>
      <c r="G5128" s="228" t="s">
        <v>128</v>
      </c>
      <c r="H5128" s="228">
        <v>1</v>
      </c>
      <c r="I5128" s="228">
        <v>1</v>
      </c>
      <c r="J5128" s="228">
        <v>1</v>
      </c>
      <c r="K5128" s="228">
        <v>1</v>
      </c>
      <c r="L5128" s="231">
        <v>1</v>
      </c>
      <c r="N5128" s="119" t="str">
        <f t="shared" si="246"/>
        <v>852006-500101-OS</v>
      </c>
      <c r="O5128" s="122" t="str">
        <f>IF(B5128="NET","",IF(B5128="","",IFERROR(VLOOKUP(N5128,EAN!$A:$B,2,FALSE),"MANGLER - MÅ OPPDATERE EAN-FANEN")))</f>
        <v>MANGLER - MÅ OPPDATERE EAN-FANEN</v>
      </c>
      <c r="P5128" s="119">
        <f t="shared" si="247"/>
        <v>1</v>
      </c>
      <c r="Q5128" s="119">
        <f t="shared" si="248"/>
        <v>1</v>
      </c>
    </row>
    <row r="5129" spans="1:17" x14ac:dyDescent="0.2">
      <c r="A5129" s="228">
        <v>852006</v>
      </c>
      <c r="B5129" s="228" t="s">
        <v>454</v>
      </c>
      <c r="C5129" s="228" t="s">
        <v>4204</v>
      </c>
      <c r="D5129" s="228" t="s">
        <v>3887</v>
      </c>
      <c r="E5129" s="228" t="s">
        <v>3888</v>
      </c>
      <c r="F5129" s="228" t="s">
        <v>84</v>
      </c>
      <c r="G5129" s="228" t="s">
        <v>128</v>
      </c>
      <c r="H5129" s="228">
        <v>0</v>
      </c>
      <c r="I5129" s="228">
        <v>0</v>
      </c>
      <c r="J5129" s="228">
        <v>0</v>
      </c>
      <c r="K5129" s="228">
        <v>0</v>
      </c>
      <c r="L5129" s="231">
        <v>0</v>
      </c>
      <c r="N5129" s="119" t="str">
        <f t="shared" si="246"/>
        <v>852006-510437-OS</v>
      </c>
      <c r="O5129" s="122" t="str">
        <f>IF(B5129="NET","",IF(B5129="","",IFERROR(VLOOKUP(N5129,EAN!$A:$B,2,FALSE),"MANGLER - MÅ OPPDATERE EAN-FANEN")))</f>
        <v>MANGLER - MÅ OPPDATERE EAN-FANEN</v>
      </c>
      <c r="P5129" s="119">
        <f t="shared" si="247"/>
        <v>0</v>
      </c>
      <c r="Q5129" s="119">
        <f t="shared" si="248"/>
        <v>0</v>
      </c>
    </row>
    <row r="5130" spans="1:17" x14ac:dyDescent="0.2">
      <c r="A5130" s="228">
        <v>852006</v>
      </c>
      <c r="B5130" s="228" t="s">
        <v>454</v>
      </c>
      <c r="C5130" s="228" t="s">
        <v>4204</v>
      </c>
      <c r="D5130" s="228" t="s">
        <v>4211</v>
      </c>
      <c r="E5130" s="228" t="s">
        <v>4212</v>
      </c>
      <c r="F5130" s="228" t="s">
        <v>84</v>
      </c>
      <c r="G5130" s="228" t="s">
        <v>504</v>
      </c>
      <c r="H5130" s="228">
        <v>2</v>
      </c>
      <c r="I5130" s="228">
        <v>2</v>
      </c>
      <c r="J5130" s="228">
        <v>2</v>
      </c>
      <c r="K5130" s="228">
        <v>2</v>
      </c>
      <c r="L5130" s="231">
        <v>2</v>
      </c>
      <c r="N5130" s="119" t="str">
        <f t="shared" si="246"/>
        <v>852006-511003-OS</v>
      </c>
      <c r="O5130" s="122" t="str">
        <f>IF(B5130="NET","",IF(B5130="","",IFERROR(VLOOKUP(N5130,EAN!$A:$B,2,FALSE),"MANGLER - MÅ OPPDATERE EAN-FANEN")))</f>
        <v>MANGLER - MÅ OPPDATERE EAN-FANEN</v>
      </c>
      <c r="P5130" s="119">
        <f t="shared" si="247"/>
        <v>2</v>
      </c>
      <c r="Q5130" s="119">
        <f t="shared" si="248"/>
        <v>2</v>
      </c>
    </row>
    <row r="5131" spans="1:17" x14ac:dyDescent="0.2">
      <c r="A5131" s="228">
        <v>852006</v>
      </c>
      <c r="B5131" s="228" t="s">
        <v>454</v>
      </c>
      <c r="C5131" s="228" t="s">
        <v>4204</v>
      </c>
      <c r="D5131" s="228" t="s">
        <v>4289</v>
      </c>
      <c r="E5131" s="228" t="s">
        <v>4290</v>
      </c>
      <c r="F5131" s="228" t="s">
        <v>84</v>
      </c>
      <c r="G5131" s="228" t="s">
        <v>504</v>
      </c>
      <c r="H5131" s="228">
        <v>0</v>
      </c>
      <c r="I5131" s="228">
        <v>0</v>
      </c>
      <c r="J5131" s="228">
        <v>0</v>
      </c>
      <c r="K5131" s="228">
        <v>0</v>
      </c>
      <c r="L5131" s="231">
        <v>0</v>
      </c>
      <c r="N5131" s="119" t="str">
        <f t="shared" si="246"/>
        <v>852006-520101-OS</v>
      </c>
      <c r="O5131" s="122" t="str">
        <f>IF(B5131="NET","",IF(B5131="","",IFERROR(VLOOKUP(N5131,EAN!$A:$B,2,FALSE),"MANGLER - MÅ OPPDATERE EAN-FANEN")))</f>
        <v>MANGLER - MÅ OPPDATERE EAN-FANEN</v>
      </c>
      <c r="P5131" s="119">
        <f t="shared" si="247"/>
        <v>0</v>
      </c>
      <c r="Q5131" s="119">
        <f t="shared" si="248"/>
        <v>0</v>
      </c>
    </row>
    <row r="5132" spans="1:17" x14ac:dyDescent="0.2">
      <c r="A5132" s="228">
        <v>852006</v>
      </c>
      <c r="B5132" s="228" t="s">
        <v>454</v>
      </c>
      <c r="C5132" s="228" t="s">
        <v>4204</v>
      </c>
      <c r="D5132" s="228" t="s">
        <v>3873</v>
      </c>
      <c r="E5132" s="228" t="s">
        <v>3874</v>
      </c>
      <c r="F5132" s="228" t="s">
        <v>84</v>
      </c>
      <c r="G5132" s="228" t="s">
        <v>128</v>
      </c>
      <c r="H5132" s="228">
        <v>0</v>
      </c>
      <c r="I5132" s="228">
        <v>0</v>
      </c>
      <c r="J5132" s="228">
        <v>0</v>
      </c>
      <c r="K5132" s="228">
        <v>0</v>
      </c>
      <c r="L5132" s="231">
        <v>0</v>
      </c>
      <c r="N5132" s="119" t="str">
        <f t="shared" si="246"/>
        <v>852006-531836-OS</v>
      </c>
      <c r="O5132" s="122" t="str">
        <f>IF(B5132="NET","",IF(B5132="","",IFERROR(VLOOKUP(N5132,EAN!$A:$B,2,FALSE),"MANGLER - MÅ OPPDATERE EAN-FANEN")))</f>
        <v>MANGLER - MÅ OPPDATERE EAN-FANEN</v>
      </c>
      <c r="P5132" s="119">
        <f t="shared" si="247"/>
        <v>0</v>
      </c>
      <c r="Q5132" s="119">
        <f t="shared" si="248"/>
        <v>0</v>
      </c>
    </row>
    <row r="5133" spans="1:17" x14ac:dyDescent="0.2">
      <c r="A5133" s="229">
        <v>852007</v>
      </c>
      <c r="B5133" s="228" t="s">
        <v>248</v>
      </c>
      <c r="C5133" s="228"/>
      <c r="D5133" s="228"/>
      <c r="E5133" s="228"/>
      <c r="F5133" s="228"/>
      <c r="G5133" s="228"/>
      <c r="H5133" s="229">
        <v>202226</v>
      </c>
      <c r="I5133" s="229">
        <v>202227</v>
      </c>
      <c r="J5133" s="229">
        <v>202228</v>
      </c>
      <c r="K5133" s="229">
        <v>202229</v>
      </c>
      <c r="L5133" s="232">
        <v>202234</v>
      </c>
      <c r="N5133" s="119" t="str">
        <f t="shared" si="246"/>
        <v>852007-</v>
      </c>
      <c r="O5133" s="122" t="str">
        <f>IF(B5133="NET","",IF(B5133="","",IFERROR(VLOOKUP(N5133,EAN!$A:$B,2,FALSE),"MANGLER - MÅ OPPDATERE EAN-FANEN")))</f>
        <v/>
      </c>
      <c r="P5133" s="119">
        <f t="shared" si="247"/>
        <v>202226</v>
      </c>
      <c r="Q5133" s="119">
        <f t="shared" si="248"/>
        <v>202234</v>
      </c>
    </row>
    <row r="5134" spans="1:17" x14ac:dyDescent="0.2">
      <c r="A5134" s="228">
        <v>852007</v>
      </c>
      <c r="B5134" s="228" t="s">
        <v>455</v>
      </c>
      <c r="C5134" s="228" t="s">
        <v>4204</v>
      </c>
      <c r="D5134" s="228" t="s">
        <v>4305</v>
      </c>
      <c r="E5134" s="228" t="s">
        <v>4306</v>
      </c>
      <c r="F5134" s="228" t="s">
        <v>84</v>
      </c>
      <c r="G5134" s="228" t="s">
        <v>504</v>
      </c>
      <c r="H5134" s="228">
        <v>0</v>
      </c>
      <c r="I5134" s="228">
        <v>0</v>
      </c>
      <c r="J5134" s="228">
        <v>0</v>
      </c>
      <c r="K5134" s="228">
        <v>0</v>
      </c>
      <c r="L5134" s="231">
        <v>0</v>
      </c>
      <c r="N5134" s="119" t="str">
        <f t="shared" si="246"/>
        <v>852007-040101-OS</v>
      </c>
      <c r="O5134" s="122" t="str">
        <f>IF(B5134="NET","",IF(B5134="","",IFERROR(VLOOKUP(N5134,EAN!$A:$B,2,FALSE),"MANGLER - MÅ OPPDATERE EAN-FANEN")))</f>
        <v>MANGLER - MÅ OPPDATERE EAN-FANEN</v>
      </c>
      <c r="P5134" s="119">
        <f t="shared" si="247"/>
        <v>0</v>
      </c>
      <c r="Q5134" s="119">
        <f t="shared" si="248"/>
        <v>0</v>
      </c>
    </row>
    <row r="5135" spans="1:17" x14ac:dyDescent="0.2">
      <c r="A5135" s="228">
        <v>852007</v>
      </c>
      <c r="B5135" s="228" t="s">
        <v>455</v>
      </c>
      <c r="C5135" s="228" t="s">
        <v>4204</v>
      </c>
      <c r="D5135" s="228" t="s">
        <v>530</v>
      </c>
      <c r="E5135" s="228" t="s">
        <v>531</v>
      </c>
      <c r="F5135" s="228" t="s">
        <v>84</v>
      </c>
      <c r="G5135" s="228" t="s">
        <v>128</v>
      </c>
      <c r="H5135" s="228">
        <v>1</v>
      </c>
      <c r="I5135" s="228">
        <v>1</v>
      </c>
      <c r="J5135" s="228">
        <v>1</v>
      </c>
      <c r="K5135" s="228">
        <v>1</v>
      </c>
      <c r="L5135" s="231">
        <v>1</v>
      </c>
      <c r="N5135" s="119" t="str">
        <f t="shared" si="246"/>
        <v>852007-060101-OS</v>
      </c>
      <c r="O5135" s="122" t="str">
        <f>IF(B5135="NET","",IF(B5135="","",IFERROR(VLOOKUP(N5135,EAN!$A:$B,2,FALSE),"MANGLER - MÅ OPPDATERE EAN-FANEN")))</f>
        <v>MANGLER - MÅ OPPDATERE EAN-FANEN</v>
      </c>
      <c r="P5135" s="119">
        <f t="shared" si="247"/>
        <v>1</v>
      </c>
      <c r="Q5135" s="119">
        <f t="shared" si="248"/>
        <v>1</v>
      </c>
    </row>
    <row r="5136" spans="1:17" x14ac:dyDescent="0.2">
      <c r="A5136" s="228">
        <v>852007</v>
      </c>
      <c r="B5136" s="228" t="s">
        <v>455</v>
      </c>
      <c r="C5136" s="228" t="s">
        <v>4204</v>
      </c>
      <c r="D5136" s="228" t="s">
        <v>4207</v>
      </c>
      <c r="E5136" s="228" t="s">
        <v>4208</v>
      </c>
      <c r="F5136" s="228" t="s">
        <v>84</v>
      </c>
      <c r="G5136" s="228" t="s">
        <v>504</v>
      </c>
      <c r="H5136" s="228">
        <v>1</v>
      </c>
      <c r="I5136" s="228">
        <v>1</v>
      </c>
      <c r="J5136" s="228">
        <v>1</v>
      </c>
      <c r="K5136" s="228">
        <v>1</v>
      </c>
      <c r="L5136" s="231">
        <v>1</v>
      </c>
      <c r="N5136" s="119" t="str">
        <f t="shared" si="246"/>
        <v>852007-066228-OS</v>
      </c>
      <c r="O5136" s="122" t="str">
        <f>IF(B5136="NET","",IF(B5136="","",IFERROR(VLOOKUP(N5136,EAN!$A:$B,2,FALSE),"MANGLER - MÅ OPPDATERE EAN-FANEN")))</f>
        <v>MANGLER - MÅ OPPDATERE EAN-FANEN</v>
      </c>
      <c r="P5136" s="119">
        <f t="shared" si="247"/>
        <v>1</v>
      </c>
      <c r="Q5136" s="119">
        <f t="shared" si="248"/>
        <v>1</v>
      </c>
    </row>
    <row r="5137" spans="1:17" x14ac:dyDescent="0.2">
      <c r="A5137" s="228">
        <v>852007</v>
      </c>
      <c r="B5137" s="228" t="s">
        <v>455</v>
      </c>
      <c r="C5137" s="228" t="s">
        <v>4204</v>
      </c>
      <c r="D5137" s="228" t="s">
        <v>4307</v>
      </c>
      <c r="E5137" s="228" t="s">
        <v>4308</v>
      </c>
      <c r="F5137" s="228" t="s">
        <v>84</v>
      </c>
      <c r="G5137" s="228" t="s">
        <v>504</v>
      </c>
      <c r="H5137" s="228">
        <v>0</v>
      </c>
      <c r="I5137" s="228">
        <v>0</v>
      </c>
      <c r="J5137" s="228">
        <v>0</v>
      </c>
      <c r="K5137" s="228">
        <v>0</v>
      </c>
      <c r="L5137" s="231">
        <v>0</v>
      </c>
      <c r="N5137" s="119" t="str">
        <f t="shared" si="246"/>
        <v>852007-067223-OS</v>
      </c>
      <c r="O5137" s="122" t="str">
        <f>IF(B5137="NET","",IF(B5137="","",IFERROR(VLOOKUP(N5137,EAN!$A:$B,2,FALSE),"MANGLER - MÅ OPPDATERE EAN-FANEN")))</f>
        <v>MANGLER - MÅ OPPDATERE EAN-FANEN</v>
      </c>
      <c r="P5137" s="119">
        <f t="shared" si="247"/>
        <v>0</v>
      </c>
      <c r="Q5137" s="119">
        <f t="shared" si="248"/>
        <v>0</v>
      </c>
    </row>
    <row r="5138" spans="1:17" x14ac:dyDescent="0.2">
      <c r="A5138" s="228">
        <v>852007</v>
      </c>
      <c r="B5138" s="228" t="s">
        <v>455</v>
      </c>
      <c r="C5138" s="228" t="s">
        <v>4204</v>
      </c>
      <c r="D5138" s="228" t="s">
        <v>4271</v>
      </c>
      <c r="E5138" s="228" t="s">
        <v>4272</v>
      </c>
      <c r="F5138" s="228" t="s">
        <v>84</v>
      </c>
      <c r="G5138" s="228" t="s">
        <v>504</v>
      </c>
      <c r="H5138" s="228">
        <v>0</v>
      </c>
      <c r="I5138" s="228">
        <v>0</v>
      </c>
      <c r="J5138" s="228">
        <v>0</v>
      </c>
      <c r="K5138" s="228">
        <v>0</v>
      </c>
      <c r="L5138" s="231">
        <v>0</v>
      </c>
      <c r="N5138" s="119" t="str">
        <f t="shared" si="246"/>
        <v>852007-070101-OS</v>
      </c>
      <c r="O5138" s="122" t="str">
        <f>IF(B5138="NET","",IF(B5138="","",IFERROR(VLOOKUP(N5138,EAN!$A:$B,2,FALSE),"MANGLER - MÅ OPPDATERE EAN-FANEN")))</f>
        <v>MANGLER - MÅ OPPDATERE EAN-FANEN</v>
      </c>
      <c r="P5138" s="119">
        <f t="shared" si="247"/>
        <v>0</v>
      </c>
      <c r="Q5138" s="119">
        <f t="shared" si="248"/>
        <v>0</v>
      </c>
    </row>
    <row r="5139" spans="1:17" x14ac:dyDescent="0.2">
      <c r="A5139" s="228">
        <v>852007</v>
      </c>
      <c r="B5139" s="228" t="s">
        <v>455</v>
      </c>
      <c r="C5139" s="228" t="s">
        <v>4204</v>
      </c>
      <c r="D5139" s="228" t="s">
        <v>3877</v>
      </c>
      <c r="E5139" s="228" t="s">
        <v>3878</v>
      </c>
      <c r="F5139" s="228" t="s">
        <v>84</v>
      </c>
      <c r="G5139" s="228" t="s">
        <v>128</v>
      </c>
      <c r="H5139" s="228">
        <v>0</v>
      </c>
      <c r="I5139" s="228">
        <v>0</v>
      </c>
      <c r="J5139" s="228">
        <v>0</v>
      </c>
      <c r="K5139" s="228">
        <v>0</v>
      </c>
      <c r="L5139" s="231">
        <v>0</v>
      </c>
      <c r="N5139" s="119" t="str">
        <f t="shared" si="246"/>
        <v>852007-070145-OS</v>
      </c>
      <c r="O5139" s="122" t="str">
        <f>IF(B5139="NET","",IF(B5139="","",IFERROR(VLOOKUP(N5139,EAN!$A:$B,2,FALSE),"MANGLER - MÅ OPPDATERE EAN-FANEN")))</f>
        <v>MANGLER - MÅ OPPDATERE EAN-FANEN</v>
      </c>
      <c r="P5139" s="119">
        <f t="shared" si="247"/>
        <v>0</v>
      </c>
      <c r="Q5139" s="119">
        <f t="shared" si="248"/>
        <v>0</v>
      </c>
    </row>
    <row r="5140" spans="1:17" x14ac:dyDescent="0.2">
      <c r="A5140" s="228">
        <v>852007</v>
      </c>
      <c r="B5140" s="228" t="s">
        <v>455</v>
      </c>
      <c r="C5140" s="228" t="s">
        <v>4204</v>
      </c>
      <c r="D5140" s="228" t="s">
        <v>3808</v>
      </c>
      <c r="E5140" s="228" t="s">
        <v>3809</v>
      </c>
      <c r="F5140" s="228" t="s">
        <v>84</v>
      </c>
      <c r="G5140" s="228" t="s">
        <v>504</v>
      </c>
      <c r="H5140" s="228">
        <v>1</v>
      </c>
      <c r="I5140" s="228">
        <v>1</v>
      </c>
      <c r="J5140" s="228">
        <v>1</v>
      </c>
      <c r="K5140" s="228">
        <v>1</v>
      </c>
      <c r="L5140" s="231">
        <v>1</v>
      </c>
      <c r="N5140" s="119" t="str">
        <f t="shared" si="246"/>
        <v>852007-150101-OS</v>
      </c>
      <c r="O5140" s="122" t="str">
        <f>IF(B5140="NET","",IF(B5140="","",IFERROR(VLOOKUP(N5140,EAN!$A:$B,2,FALSE),"MANGLER - MÅ OPPDATERE EAN-FANEN")))</f>
        <v>MANGLER - MÅ OPPDATERE EAN-FANEN</v>
      </c>
      <c r="P5140" s="119">
        <f t="shared" si="247"/>
        <v>1</v>
      </c>
      <c r="Q5140" s="119">
        <f t="shared" si="248"/>
        <v>1</v>
      </c>
    </row>
    <row r="5141" spans="1:17" x14ac:dyDescent="0.2">
      <c r="A5141" s="228">
        <v>852007</v>
      </c>
      <c r="B5141" s="228" t="s">
        <v>455</v>
      </c>
      <c r="C5141" s="228" t="s">
        <v>4204</v>
      </c>
      <c r="D5141" s="228" t="s">
        <v>3889</v>
      </c>
      <c r="E5141" s="228" t="s">
        <v>3890</v>
      </c>
      <c r="F5141" s="228" t="s">
        <v>84</v>
      </c>
      <c r="G5141" s="228" t="s">
        <v>128</v>
      </c>
      <c r="H5141" s="228">
        <v>0</v>
      </c>
      <c r="I5141" s="228">
        <v>0</v>
      </c>
      <c r="J5141" s="228">
        <v>0</v>
      </c>
      <c r="K5141" s="228">
        <v>0</v>
      </c>
      <c r="L5141" s="231">
        <v>0</v>
      </c>
      <c r="N5141" s="119" t="str">
        <f t="shared" si="246"/>
        <v>852007-157643-OS</v>
      </c>
      <c r="O5141" s="122" t="str">
        <f>IF(B5141="NET","",IF(B5141="","",IFERROR(VLOOKUP(N5141,EAN!$A:$B,2,FALSE),"MANGLER - MÅ OPPDATERE EAN-FANEN")))</f>
        <v>MANGLER - MÅ OPPDATERE EAN-FANEN</v>
      </c>
      <c r="P5141" s="119">
        <f t="shared" si="247"/>
        <v>0</v>
      </c>
      <c r="Q5141" s="119">
        <f t="shared" si="248"/>
        <v>0</v>
      </c>
    </row>
    <row r="5142" spans="1:17" x14ac:dyDescent="0.2">
      <c r="A5142" s="228">
        <v>852007</v>
      </c>
      <c r="B5142" s="228" t="s">
        <v>455</v>
      </c>
      <c r="C5142" s="228" t="s">
        <v>4204</v>
      </c>
      <c r="D5142" s="228" t="s">
        <v>3505</v>
      </c>
      <c r="E5142" s="228" t="s">
        <v>3506</v>
      </c>
      <c r="F5142" s="228" t="s">
        <v>84</v>
      </c>
      <c r="G5142" s="228" t="s">
        <v>504</v>
      </c>
      <c r="H5142" s="228">
        <v>2</v>
      </c>
      <c r="I5142" s="228">
        <v>2</v>
      </c>
      <c r="J5142" s="228">
        <v>2</v>
      </c>
      <c r="K5142" s="228">
        <v>2</v>
      </c>
      <c r="L5142" s="231">
        <v>2</v>
      </c>
      <c r="N5142" s="119" t="str">
        <f t="shared" si="246"/>
        <v>852007-160101-OS</v>
      </c>
      <c r="O5142" s="122" t="str">
        <f>IF(B5142="NET","",IF(B5142="","",IFERROR(VLOOKUP(N5142,EAN!$A:$B,2,FALSE),"MANGLER - MÅ OPPDATERE EAN-FANEN")))</f>
        <v>MANGLER - MÅ OPPDATERE EAN-FANEN</v>
      </c>
      <c r="P5142" s="119">
        <f t="shared" si="247"/>
        <v>2</v>
      </c>
      <c r="Q5142" s="119">
        <f t="shared" si="248"/>
        <v>2</v>
      </c>
    </row>
    <row r="5143" spans="1:17" x14ac:dyDescent="0.2">
      <c r="A5143" s="228">
        <v>852007</v>
      </c>
      <c r="B5143" s="228" t="s">
        <v>455</v>
      </c>
      <c r="C5143" s="228" t="s">
        <v>4204</v>
      </c>
      <c r="D5143" s="228" t="s">
        <v>3881</v>
      </c>
      <c r="E5143" s="228" t="s">
        <v>3882</v>
      </c>
      <c r="F5143" s="228" t="s">
        <v>84</v>
      </c>
      <c r="G5143" s="228" t="s">
        <v>128</v>
      </c>
      <c r="H5143" s="228">
        <v>0</v>
      </c>
      <c r="I5143" s="228">
        <v>0</v>
      </c>
      <c r="J5143" s="228">
        <v>0</v>
      </c>
      <c r="K5143" s="228">
        <v>0</v>
      </c>
      <c r="L5143" s="231">
        <v>0</v>
      </c>
      <c r="N5143" s="119" t="str">
        <f t="shared" si="246"/>
        <v>852007-160437-OS</v>
      </c>
      <c r="O5143" s="122" t="str">
        <f>IF(B5143="NET","",IF(B5143="","",IFERROR(VLOOKUP(N5143,EAN!$A:$B,2,FALSE),"MANGLER - MÅ OPPDATERE EAN-FANEN")))</f>
        <v>MANGLER - MÅ OPPDATERE EAN-FANEN</v>
      </c>
      <c r="P5143" s="119">
        <f t="shared" si="247"/>
        <v>0</v>
      </c>
      <c r="Q5143" s="119">
        <f t="shared" si="248"/>
        <v>0</v>
      </c>
    </row>
    <row r="5144" spans="1:17" x14ac:dyDescent="0.2">
      <c r="A5144" s="228">
        <v>852007</v>
      </c>
      <c r="B5144" s="228" t="s">
        <v>455</v>
      </c>
      <c r="C5144" s="228" t="s">
        <v>4204</v>
      </c>
      <c r="D5144" s="228" t="s">
        <v>4299</v>
      </c>
      <c r="E5144" s="228" t="s">
        <v>4300</v>
      </c>
      <c r="F5144" s="228" t="s">
        <v>84</v>
      </c>
      <c r="G5144" s="228" t="s">
        <v>504</v>
      </c>
      <c r="H5144" s="228">
        <v>0</v>
      </c>
      <c r="I5144" s="228">
        <v>0</v>
      </c>
      <c r="J5144" s="228">
        <v>0</v>
      </c>
      <c r="K5144" s="228">
        <v>0</v>
      </c>
      <c r="L5144" s="231">
        <v>0</v>
      </c>
      <c r="N5144" s="119" t="str">
        <f t="shared" si="246"/>
        <v>852007-161003-OS</v>
      </c>
      <c r="O5144" s="122" t="str">
        <f>IF(B5144="NET","",IF(B5144="","",IFERROR(VLOOKUP(N5144,EAN!$A:$B,2,FALSE),"MANGLER - MÅ OPPDATERE EAN-FANEN")))</f>
        <v>MANGLER - MÅ OPPDATERE EAN-FANEN</v>
      </c>
      <c r="P5144" s="119">
        <f t="shared" si="247"/>
        <v>0</v>
      </c>
      <c r="Q5144" s="119">
        <f t="shared" si="248"/>
        <v>0</v>
      </c>
    </row>
    <row r="5145" spans="1:17" x14ac:dyDescent="0.2">
      <c r="A5145" s="228">
        <v>852007</v>
      </c>
      <c r="B5145" s="228" t="s">
        <v>455</v>
      </c>
      <c r="C5145" s="228" t="s">
        <v>4204</v>
      </c>
      <c r="D5145" s="228" t="s">
        <v>4309</v>
      </c>
      <c r="E5145" s="228" t="s">
        <v>4310</v>
      </c>
      <c r="F5145" s="228" t="s">
        <v>84</v>
      </c>
      <c r="G5145" s="228" t="s">
        <v>504</v>
      </c>
      <c r="H5145" s="228">
        <v>0</v>
      </c>
      <c r="I5145" s="228">
        <v>0</v>
      </c>
      <c r="J5145" s="228">
        <v>0</v>
      </c>
      <c r="K5145" s="228">
        <v>0</v>
      </c>
      <c r="L5145" s="231">
        <v>0</v>
      </c>
      <c r="N5145" s="119" t="str">
        <f t="shared" si="246"/>
        <v>852007-162022-OS</v>
      </c>
      <c r="O5145" s="122" t="str">
        <f>IF(B5145="NET","",IF(B5145="","",IFERROR(VLOOKUP(N5145,EAN!$A:$B,2,FALSE),"MANGLER - MÅ OPPDATERE EAN-FANEN")))</f>
        <v>MANGLER - MÅ OPPDATERE EAN-FANEN</v>
      </c>
      <c r="P5145" s="119">
        <f t="shared" si="247"/>
        <v>0</v>
      </c>
      <c r="Q5145" s="119">
        <f t="shared" si="248"/>
        <v>0</v>
      </c>
    </row>
    <row r="5146" spans="1:17" x14ac:dyDescent="0.2">
      <c r="A5146" s="228">
        <v>852007</v>
      </c>
      <c r="B5146" s="228" t="s">
        <v>455</v>
      </c>
      <c r="C5146" s="228" t="s">
        <v>4204</v>
      </c>
      <c r="D5146" s="228" t="s">
        <v>3891</v>
      </c>
      <c r="E5146" s="228" t="s">
        <v>3892</v>
      </c>
      <c r="F5146" s="228" t="s">
        <v>84</v>
      </c>
      <c r="G5146" s="228" t="s">
        <v>128</v>
      </c>
      <c r="H5146" s="228">
        <v>0</v>
      </c>
      <c r="I5146" s="228">
        <v>0</v>
      </c>
      <c r="J5146" s="228">
        <v>0</v>
      </c>
      <c r="K5146" s="228">
        <v>0</v>
      </c>
      <c r="L5146" s="231">
        <v>0</v>
      </c>
      <c r="N5146" s="119" t="str">
        <f t="shared" si="246"/>
        <v>852007-190145-OS</v>
      </c>
      <c r="O5146" s="122" t="str">
        <f>IF(B5146="NET","",IF(B5146="","",IFERROR(VLOOKUP(N5146,EAN!$A:$B,2,FALSE),"MANGLER - MÅ OPPDATERE EAN-FANEN")))</f>
        <v>MANGLER - MÅ OPPDATERE EAN-FANEN</v>
      </c>
      <c r="P5146" s="119">
        <f t="shared" si="247"/>
        <v>0</v>
      </c>
      <c r="Q5146" s="119">
        <f t="shared" si="248"/>
        <v>0</v>
      </c>
    </row>
    <row r="5147" spans="1:17" x14ac:dyDescent="0.2">
      <c r="A5147" s="228">
        <v>852007</v>
      </c>
      <c r="B5147" s="228" t="s">
        <v>455</v>
      </c>
      <c r="C5147" s="228" t="s">
        <v>4204</v>
      </c>
      <c r="D5147" s="228" t="s">
        <v>3903</v>
      </c>
      <c r="E5147" s="228" t="s">
        <v>3904</v>
      </c>
      <c r="F5147" s="228" t="s">
        <v>84</v>
      </c>
      <c r="G5147" s="228" t="s">
        <v>504</v>
      </c>
      <c r="H5147" s="228">
        <v>0</v>
      </c>
      <c r="I5147" s="228">
        <v>0</v>
      </c>
      <c r="J5147" s="228">
        <v>0</v>
      </c>
      <c r="K5147" s="228">
        <v>0</v>
      </c>
      <c r="L5147" s="231">
        <v>0</v>
      </c>
      <c r="N5147" s="119" t="str">
        <f t="shared" si="246"/>
        <v>852007-200101-OS</v>
      </c>
      <c r="O5147" s="122" t="str">
        <f>IF(B5147="NET","",IF(B5147="","",IFERROR(VLOOKUP(N5147,EAN!$A:$B,2,FALSE),"MANGLER - MÅ OPPDATERE EAN-FANEN")))</f>
        <v>MANGLER - MÅ OPPDATERE EAN-FANEN</v>
      </c>
      <c r="P5147" s="119">
        <f t="shared" si="247"/>
        <v>0</v>
      </c>
      <c r="Q5147" s="119">
        <f t="shared" si="248"/>
        <v>0</v>
      </c>
    </row>
    <row r="5148" spans="1:17" x14ac:dyDescent="0.2">
      <c r="A5148" s="228">
        <v>852007</v>
      </c>
      <c r="B5148" s="228" t="s">
        <v>455</v>
      </c>
      <c r="C5148" s="228" t="s">
        <v>4204</v>
      </c>
      <c r="D5148" s="228" t="s">
        <v>4279</v>
      </c>
      <c r="E5148" s="228" t="s">
        <v>4280</v>
      </c>
      <c r="F5148" s="228" t="s">
        <v>84</v>
      </c>
      <c r="G5148" s="228" t="s">
        <v>504</v>
      </c>
      <c r="H5148" s="228">
        <v>0</v>
      </c>
      <c r="I5148" s="228">
        <v>0</v>
      </c>
      <c r="J5148" s="228">
        <v>0</v>
      </c>
      <c r="K5148" s="228">
        <v>0</v>
      </c>
      <c r="L5148" s="231">
        <v>0</v>
      </c>
      <c r="N5148" s="119" t="str">
        <f t="shared" si="246"/>
        <v>852007-200102-OS</v>
      </c>
      <c r="O5148" s="122" t="str">
        <f>IF(B5148="NET","",IF(B5148="","",IFERROR(VLOOKUP(N5148,EAN!$A:$B,2,FALSE),"MANGLER - MÅ OPPDATERE EAN-FANEN")))</f>
        <v>MANGLER - MÅ OPPDATERE EAN-FANEN</v>
      </c>
      <c r="P5148" s="119">
        <f t="shared" si="247"/>
        <v>0</v>
      </c>
      <c r="Q5148" s="119">
        <f t="shared" si="248"/>
        <v>0</v>
      </c>
    </row>
    <row r="5149" spans="1:17" x14ac:dyDescent="0.2">
      <c r="A5149" s="228">
        <v>852007</v>
      </c>
      <c r="B5149" s="228" t="s">
        <v>455</v>
      </c>
      <c r="C5149" s="228" t="s">
        <v>4204</v>
      </c>
      <c r="D5149" s="228" t="s">
        <v>4311</v>
      </c>
      <c r="E5149" s="228" t="s">
        <v>4312</v>
      </c>
      <c r="F5149" s="228" t="s">
        <v>84</v>
      </c>
      <c r="G5149" s="228" t="s">
        <v>504</v>
      </c>
      <c r="H5149" s="228">
        <v>0</v>
      </c>
      <c r="I5149" s="228">
        <v>0</v>
      </c>
      <c r="J5149" s="228">
        <v>0</v>
      </c>
      <c r="K5149" s="228">
        <v>0</v>
      </c>
      <c r="L5149" s="231">
        <v>0</v>
      </c>
      <c r="N5149" s="119" t="str">
        <f t="shared" si="246"/>
        <v>852007-204021-OS</v>
      </c>
      <c r="O5149" s="122" t="str">
        <f>IF(B5149="NET","",IF(B5149="","",IFERROR(VLOOKUP(N5149,EAN!$A:$B,2,FALSE),"MANGLER - MÅ OPPDATERE EAN-FANEN")))</f>
        <v>MANGLER - MÅ OPPDATERE EAN-FANEN</v>
      </c>
      <c r="P5149" s="119">
        <f t="shared" si="247"/>
        <v>0</v>
      </c>
      <c r="Q5149" s="119">
        <f t="shared" si="248"/>
        <v>0</v>
      </c>
    </row>
    <row r="5150" spans="1:17" x14ac:dyDescent="0.2">
      <c r="A5150" s="228">
        <v>852007</v>
      </c>
      <c r="B5150" s="228" t="s">
        <v>455</v>
      </c>
      <c r="C5150" s="228" t="s">
        <v>4204</v>
      </c>
      <c r="D5150" s="228" t="s">
        <v>3845</v>
      </c>
      <c r="E5150" s="228" t="s">
        <v>3846</v>
      </c>
      <c r="F5150" s="228" t="s">
        <v>84</v>
      </c>
      <c r="G5150" s="228" t="s">
        <v>128</v>
      </c>
      <c r="H5150" s="228">
        <v>0</v>
      </c>
      <c r="I5150" s="228">
        <v>0</v>
      </c>
      <c r="J5150" s="228">
        <v>0</v>
      </c>
      <c r="K5150" s="228">
        <v>0</v>
      </c>
      <c r="L5150" s="231">
        <v>0</v>
      </c>
      <c r="N5150" s="119" t="str">
        <f t="shared" si="246"/>
        <v>852007-208139-OS</v>
      </c>
      <c r="O5150" s="122" t="str">
        <f>IF(B5150="NET","",IF(B5150="","",IFERROR(VLOOKUP(N5150,EAN!$A:$B,2,FALSE),"MANGLER - MÅ OPPDATERE EAN-FANEN")))</f>
        <v>MANGLER - MÅ OPPDATERE EAN-FANEN</v>
      </c>
      <c r="P5150" s="119">
        <f t="shared" si="247"/>
        <v>0</v>
      </c>
      <c r="Q5150" s="119">
        <f t="shared" si="248"/>
        <v>0</v>
      </c>
    </row>
    <row r="5151" spans="1:17" x14ac:dyDescent="0.2">
      <c r="A5151" s="229">
        <v>852008</v>
      </c>
      <c r="B5151" s="228" t="s">
        <v>248</v>
      </c>
      <c r="C5151" s="228"/>
      <c r="D5151" s="228"/>
      <c r="E5151" s="228"/>
      <c r="F5151" s="228"/>
      <c r="G5151" s="228"/>
      <c r="H5151" s="229">
        <v>202226</v>
      </c>
      <c r="I5151" s="229">
        <v>202227</v>
      </c>
      <c r="J5151" s="229">
        <v>202228</v>
      </c>
      <c r="K5151" s="229">
        <v>202229</v>
      </c>
      <c r="L5151" s="232">
        <v>202234</v>
      </c>
      <c r="N5151" s="119" t="str">
        <f t="shared" si="246"/>
        <v>852008-</v>
      </c>
      <c r="O5151" s="122" t="str">
        <f>IF(B5151="NET","",IF(B5151="","",IFERROR(VLOOKUP(N5151,EAN!$A:$B,2,FALSE),"MANGLER - MÅ OPPDATERE EAN-FANEN")))</f>
        <v/>
      </c>
      <c r="P5151" s="119">
        <f t="shared" si="247"/>
        <v>202226</v>
      </c>
      <c r="Q5151" s="119">
        <f t="shared" si="248"/>
        <v>202234</v>
      </c>
    </row>
    <row r="5152" spans="1:17" x14ac:dyDescent="0.2">
      <c r="A5152" s="228">
        <v>852008</v>
      </c>
      <c r="B5152" s="228" t="s">
        <v>456</v>
      </c>
      <c r="C5152" s="228" t="s">
        <v>4204</v>
      </c>
      <c r="D5152" s="228" t="s">
        <v>3863</v>
      </c>
      <c r="E5152" s="228" t="s">
        <v>3864</v>
      </c>
      <c r="F5152" s="228" t="s">
        <v>84</v>
      </c>
      <c r="G5152" s="228" t="s">
        <v>128</v>
      </c>
      <c r="H5152" s="228">
        <v>0</v>
      </c>
      <c r="I5152" s="228">
        <v>0</v>
      </c>
      <c r="J5152" s="228">
        <v>0</v>
      </c>
      <c r="K5152" s="228">
        <v>0</v>
      </c>
      <c r="L5152" s="231">
        <v>0</v>
      </c>
      <c r="N5152" s="119" t="str">
        <f t="shared" si="246"/>
        <v>852008-180101-OS</v>
      </c>
      <c r="O5152" s="122" t="str">
        <f>IF(B5152="NET","",IF(B5152="","",IFERROR(VLOOKUP(N5152,EAN!$A:$B,2,FALSE),"MANGLER - MÅ OPPDATERE EAN-FANEN")))</f>
        <v>MANGLER - MÅ OPPDATERE EAN-FANEN</v>
      </c>
      <c r="P5152" s="119">
        <f t="shared" si="247"/>
        <v>0</v>
      </c>
      <c r="Q5152" s="119">
        <f t="shared" si="248"/>
        <v>0</v>
      </c>
    </row>
    <row r="5153" spans="1:17" x14ac:dyDescent="0.2">
      <c r="A5153" s="228">
        <v>852008</v>
      </c>
      <c r="B5153" s="228" t="s">
        <v>456</v>
      </c>
      <c r="C5153" s="228" t="s">
        <v>4204</v>
      </c>
      <c r="D5153" s="228" t="s">
        <v>3865</v>
      </c>
      <c r="E5153" s="228" t="s">
        <v>3866</v>
      </c>
      <c r="F5153" s="228" t="s">
        <v>84</v>
      </c>
      <c r="G5153" s="228" t="s">
        <v>128</v>
      </c>
      <c r="H5153" s="228">
        <v>0</v>
      </c>
      <c r="I5153" s="228">
        <v>0</v>
      </c>
      <c r="J5153" s="228">
        <v>0</v>
      </c>
      <c r="K5153" s="228">
        <v>0</v>
      </c>
      <c r="L5153" s="231">
        <v>0</v>
      </c>
      <c r="N5153" s="119" t="str">
        <f t="shared" si="246"/>
        <v>852008-181003-OS</v>
      </c>
      <c r="O5153" s="122" t="str">
        <f>IF(B5153="NET","",IF(B5153="","",IFERROR(VLOOKUP(N5153,EAN!$A:$B,2,FALSE),"MANGLER - MÅ OPPDATERE EAN-FANEN")))</f>
        <v>MANGLER - MÅ OPPDATERE EAN-FANEN</v>
      </c>
      <c r="P5153" s="119">
        <f t="shared" si="247"/>
        <v>0</v>
      </c>
      <c r="Q5153" s="119">
        <f t="shared" si="248"/>
        <v>0</v>
      </c>
    </row>
    <row r="5154" spans="1:17" x14ac:dyDescent="0.2">
      <c r="A5154" s="229">
        <v>852009</v>
      </c>
      <c r="B5154" s="228" t="s">
        <v>248</v>
      </c>
      <c r="C5154" s="228"/>
      <c r="D5154" s="228"/>
      <c r="E5154" s="228"/>
      <c r="F5154" s="228"/>
      <c r="G5154" s="228"/>
      <c r="H5154" s="229">
        <v>202226</v>
      </c>
      <c r="I5154" s="229">
        <v>202227</v>
      </c>
      <c r="J5154" s="229">
        <v>202228</v>
      </c>
      <c r="K5154" s="229">
        <v>202229</v>
      </c>
      <c r="L5154" s="232">
        <v>202234</v>
      </c>
      <c r="N5154" s="119" t="str">
        <f t="shared" si="246"/>
        <v>852009-</v>
      </c>
      <c r="O5154" s="122" t="str">
        <f>IF(B5154="NET","",IF(B5154="","",IFERROR(VLOOKUP(N5154,EAN!$A:$B,2,FALSE),"MANGLER - MÅ OPPDATERE EAN-FANEN")))</f>
        <v/>
      </c>
      <c r="P5154" s="119">
        <f t="shared" si="247"/>
        <v>202226</v>
      </c>
      <c r="Q5154" s="119">
        <f t="shared" si="248"/>
        <v>202234</v>
      </c>
    </row>
    <row r="5155" spans="1:17" x14ac:dyDescent="0.2">
      <c r="A5155" s="228">
        <v>852009</v>
      </c>
      <c r="B5155" s="228" t="s">
        <v>457</v>
      </c>
      <c r="C5155" s="228" t="s">
        <v>4204</v>
      </c>
      <c r="D5155" s="228" t="s">
        <v>3867</v>
      </c>
      <c r="E5155" s="228" t="s">
        <v>3868</v>
      </c>
      <c r="F5155" s="228" t="s">
        <v>84</v>
      </c>
      <c r="G5155" s="228" t="s">
        <v>128</v>
      </c>
      <c r="H5155" s="228">
        <v>3</v>
      </c>
      <c r="I5155" s="228">
        <v>3</v>
      </c>
      <c r="J5155" s="228">
        <v>3</v>
      </c>
      <c r="K5155" s="228">
        <v>3</v>
      </c>
      <c r="L5155" s="231">
        <v>3</v>
      </c>
      <c r="N5155" s="119" t="str">
        <f t="shared" si="246"/>
        <v>852009-500101-OS</v>
      </c>
      <c r="O5155" s="122" t="str">
        <f>IF(B5155="NET","",IF(B5155="","",IFERROR(VLOOKUP(N5155,EAN!$A:$B,2,FALSE),"MANGLER - MÅ OPPDATERE EAN-FANEN")))</f>
        <v>MANGLER - MÅ OPPDATERE EAN-FANEN</v>
      </c>
      <c r="P5155" s="119">
        <f t="shared" si="247"/>
        <v>3</v>
      </c>
      <c r="Q5155" s="119">
        <f t="shared" si="248"/>
        <v>3</v>
      </c>
    </row>
    <row r="5156" spans="1:17" x14ac:dyDescent="0.2">
      <c r="A5156" s="228">
        <v>852009</v>
      </c>
      <c r="B5156" s="228" t="s">
        <v>457</v>
      </c>
      <c r="C5156" s="228" t="s">
        <v>4204</v>
      </c>
      <c r="D5156" s="228" t="s">
        <v>3887</v>
      </c>
      <c r="E5156" s="228" t="s">
        <v>3888</v>
      </c>
      <c r="F5156" s="228" t="s">
        <v>84</v>
      </c>
      <c r="G5156" s="228" t="s">
        <v>128</v>
      </c>
      <c r="H5156" s="228">
        <v>0</v>
      </c>
      <c r="I5156" s="228">
        <v>0</v>
      </c>
      <c r="J5156" s="228">
        <v>0</v>
      </c>
      <c r="K5156" s="228">
        <v>0</v>
      </c>
      <c r="L5156" s="231">
        <v>0</v>
      </c>
      <c r="N5156" s="119" t="str">
        <f t="shared" si="246"/>
        <v>852009-510437-OS</v>
      </c>
      <c r="O5156" s="122" t="str">
        <f>IF(B5156="NET","",IF(B5156="","",IFERROR(VLOOKUP(N5156,EAN!$A:$B,2,FALSE),"MANGLER - MÅ OPPDATERE EAN-FANEN")))</f>
        <v>MANGLER - MÅ OPPDATERE EAN-FANEN</v>
      </c>
      <c r="P5156" s="119">
        <f t="shared" si="247"/>
        <v>0</v>
      </c>
      <c r="Q5156" s="119">
        <f t="shared" si="248"/>
        <v>0</v>
      </c>
    </row>
    <row r="5157" spans="1:17" x14ac:dyDescent="0.2">
      <c r="A5157" s="228">
        <v>852009</v>
      </c>
      <c r="B5157" s="228" t="s">
        <v>457</v>
      </c>
      <c r="C5157" s="228" t="s">
        <v>4204</v>
      </c>
      <c r="D5157" s="228" t="s">
        <v>4211</v>
      </c>
      <c r="E5157" s="228" t="s">
        <v>4212</v>
      </c>
      <c r="F5157" s="228" t="s">
        <v>84</v>
      </c>
      <c r="G5157" s="228" t="s">
        <v>504</v>
      </c>
      <c r="H5157" s="228">
        <v>2</v>
      </c>
      <c r="I5157" s="228">
        <v>2</v>
      </c>
      <c r="J5157" s="228">
        <v>2</v>
      </c>
      <c r="K5157" s="228">
        <v>2</v>
      </c>
      <c r="L5157" s="231">
        <v>2</v>
      </c>
      <c r="N5157" s="119" t="str">
        <f t="shared" si="246"/>
        <v>852009-511003-OS</v>
      </c>
      <c r="O5157" s="122" t="str">
        <f>IF(B5157="NET","",IF(B5157="","",IFERROR(VLOOKUP(N5157,EAN!$A:$B,2,FALSE),"MANGLER - MÅ OPPDATERE EAN-FANEN")))</f>
        <v>MANGLER - MÅ OPPDATERE EAN-FANEN</v>
      </c>
      <c r="P5157" s="119">
        <f t="shared" si="247"/>
        <v>2</v>
      </c>
      <c r="Q5157" s="119">
        <f t="shared" si="248"/>
        <v>2</v>
      </c>
    </row>
    <row r="5158" spans="1:17" x14ac:dyDescent="0.2">
      <c r="A5158" s="228">
        <v>852009</v>
      </c>
      <c r="B5158" s="228" t="s">
        <v>457</v>
      </c>
      <c r="C5158" s="228" t="s">
        <v>4204</v>
      </c>
      <c r="D5158" s="228" t="s">
        <v>4289</v>
      </c>
      <c r="E5158" s="228" t="s">
        <v>4290</v>
      </c>
      <c r="F5158" s="228" t="s">
        <v>84</v>
      </c>
      <c r="G5158" s="228" t="s">
        <v>504</v>
      </c>
      <c r="H5158" s="228">
        <v>0</v>
      </c>
      <c r="I5158" s="228">
        <v>0</v>
      </c>
      <c r="J5158" s="228">
        <v>0</v>
      </c>
      <c r="K5158" s="228">
        <v>0</v>
      </c>
      <c r="L5158" s="231">
        <v>0</v>
      </c>
      <c r="N5158" s="119" t="str">
        <f t="shared" si="246"/>
        <v>852009-520101-OS</v>
      </c>
      <c r="O5158" s="122" t="str">
        <f>IF(B5158="NET","",IF(B5158="","",IFERROR(VLOOKUP(N5158,EAN!$A:$B,2,FALSE),"MANGLER - MÅ OPPDATERE EAN-FANEN")))</f>
        <v>MANGLER - MÅ OPPDATERE EAN-FANEN</v>
      </c>
      <c r="P5158" s="119">
        <f t="shared" si="247"/>
        <v>0</v>
      </c>
      <c r="Q5158" s="119">
        <f t="shared" si="248"/>
        <v>0</v>
      </c>
    </row>
    <row r="5159" spans="1:17" x14ac:dyDescent="0.2">
      <c r="A5159" s="228">
        <v>852009</v>
      </c>
      <c r="B5159" s="228" t="s">
        <v>457</v>
      </c>
      <c r="C5159" s="228" t="s">
        <v>4204</v>
      </c>
      <c r="D5159" s="228" t="s">
        <v>3893</v>
      </c>
      <c r="E5159" s="228" t="s">
        <v>3894</v>
      </c>
      <c r="F5159" s="228" t="s">
        <v>84</v>
      </c>
      <c r="G5159" s="228" t="s">
        <v>128</v>
      </c>
      <c r="H5159" s="228">
        <v>0</v>
      </c>
      <c r="I5159" s="228">
        <v>0</v>
      </c>
      <c r="J5159" s="228">
        <v>0</v>
      </c>
      <c r="K5159" s="228">
        <v>0</v>
      </c>
      <c r="L5159" s="231">
        <v>0</v>
      </c>
      <c r="N5159" s="119" t="str">
        <f t="shared" si="246"/>
        <v>852009-538139-OS</v>
      </c>
      <c r="O5159" s="122" t="str">
        <f>IF(B5159="NET","",IF(B5159="","",IFERROR(VLOOKUP(N5159,EAN!$A:$B,2,FALSE),"MANGLER - MÅ OPPDATERE EAN-FANEN")))</f>
        <v>MANGLER - MÅ OPPDATERE EAN-FANEN</v>
      </c>
      <c r="P5159" s="119">
        <f t="shared" si="247"/>
        <v>0</v>
      </c>
      <c r="Q5159" s="119">
        <f t="shared" si="248"/>
        <v>0</v>
      </c>
    </row>
    <row r="5160" spans="1:17" x14ac:dyDescent="0.2">
      <c r="A5160" s="229">
        <v>852010</v>
      </c>
      <c r="B5160" s="228" t="s">
        <v>248</v>
      </c>
      <c r="C5160" s="228"/>
      <c r="D5160" s="228"/>
      <c r="E5160" s="228"/>
      <c r="F5160" s="228"/>
      <c r="G5160" s="228"/>
      <c r="H5160" s="229">
        <v>202226</v>
      </c>
      <c r="I5160" s="229">
        <v>202227</v>
      </c>
      <c r="J5160" s="229">
        <v>202228</v>
      </c>
      <c r="K5160" s="229">
        <v>202229</v>
      </c>
      <c r="L5160" s="232">
        <v>202234</v>
      </c>
      <c r="N5160" s="119" t="str">
        <f t="shared" si="246"/>
        <v>852010-</v>
      </c>
      <c r="O5160" s="122" t="str">
        <f>IF(B5160="NET","",IF(B5160="","",IFERROR(VLOOKUP(N5160,EAN!$A:$B,2,FALSE),"MANGLER - MÅ OPPDATERE EAN-FANEN")))</f>
        <v/>
      </c>
      <c r="P5160" s="119">
        <f t="shared" si="247"/>
        <v>202226</v>
      </c>
      <c r="Q5160" s="119">
        <f t="shared" si="248"/>
        <v>202234</v>
      </c>
    </row>
    <row r="5161" spans="1:17" x14ac:dyDescent="0.2">
      <c r="A5161" s="228">
        <v>852010</v>
      </c>
      <c r="B5161" s="228" t="s">
        <v>458</v>
      </c>
      <c r="C5161" s="228" t="s">
        <v>4204</v>
      </c>
      <c r="D5161" s="228" t="s">
        <v>3895</v>
      </c>
      <c r="E5161" s="228" t="s">
        <v>3896</v>
      </c>
      <c r="F5161" s="228" t="s">
        <v>84</v>
      </c>
      <c r="G5161" s="228" t="s">
        <v>128</v>
      </c>
      <c r="H5161" s="228">
        <v>0</v>
      </c>
      <c r="I5161" s="228">
        <v>0</v>
      </c>
      <c r="J5161" s="228">
        <v>0</v>
      </c>
      <c r="K5161" s="228">
        <v>0</v>
      </c>
      <c r="L5161" s="231">
        <v>0</v>
      </c>
      <c r="N5161" s="119" t="str">
        <f t="shared" si="246"/>
        <v>852010-500137-OS</v>
      </c>
      <c r="O5161" s="122" t="str">
        <f>IF(B5161="NET","",IF(B5161="","",IFERROR(VLOOKUP(N5161,EAN!$A:$B,2,FALSE),"MANGLER - MÅ OPPDATERE EAN-FANEN")))</f>
        <v>MANGLER - MÅ OPPDATERE EAN-FANEN</v>
      </c>
      <c r="P5161" s="119">
        <f t="shared" si="247"/>
        <v>0</v>
      </c>
      <c r="Q5161" s="119">
        <f t="shared" si="248"/>
        <v>0</v>
      </c>
    </row>
    <row r="5162" spans="1:17" x14ac:dyDescent="0.2">
      <c r="A5162" s="228">
        <v>852010</v>
      </c>
      <c r="B5162" s="228" t="s">
        <v>458</v>
      </c>
      <c r="C5162" s="228" t="s">
        <v>4204</v>
      </c>
      <c r="D5162" s="228" t="s">
        <v>4313</v>
      </c>
      <c r="E5162" s="228" t="s">
        <v>4481</v>
      </c>
      <c r="F5162" s="228" t="s">
        <v>84</v>
      </c>
      <c r="G5162" s="228" t="s">
        <v>504</v>
      </c>
      <c r="H5162" s="228">
        <v>31</v>
      </c>
      <c r="I5162" s="228">
        <v>31</v>
      </c>
      <c r="J5162" s="228">
        <v>31</v>
      </c>
      <c r="K5162" s="228">
        <v>31</v>
      </c>
      <c r="L5162" s="231">
        <v>31</v>
      </c>
      <c r="N5162" s="119" t="str">
        <f t="shared" si="246"/>
        <v>852010-501003-OS</v>
      </c>
      <c r="O5162" s="122" t="str">
        <f>IF(B5162="NET","",IF(B5162="","",IFERROR(VLOOKUP(N5162,EAN!$A:$B,2,FALSE),"MANGLER - MÅ OPPDATERE EAN-FANEN")))</f>
        <v>MANGLER - MÅ OPPDATERE EAN-FANEN</v>
      </c>
      <c r="P5162" s="119">
        <f t="shared" si="247"/>
        <v>31</v>
      </c>
      <c r="Q5162" s="119">
        <f t="shared" si="248"/>
        <v>31</v>
      </c>
    </row>
    <row r="5163" spans="1:17" x14ac:dyDescent="0.2">
      <c r="A5163" s="228">
        <v>852010</v>
      </c>
      <c r="B5163" s="228" t="s">
        <v>458</v>
      </c>
      <c r="C5163" s="228" t="s">
        <v>4204</v>
      </c>
      <c r="D5163" s="228" t="s">
        <v>4314</v>
      </c>
      <c r="E5163" s="228" t="s">
        <v>4315</v>
      </c>
      <c r="F5163" s="228" t="s">
        <v>84</v>
      </c>
      <c r="G5163" s="228" t="s">
        <v>504</v>
      </c>
      <c r="H5163" s="228">
        <v>44</v>
      </c>
      <c r="I5163" s="228">
        <v>44</v>
      </c>
      <c r="J5163" s="228">
        <v>44</v>
      </c>
      <c r="K5163" s="228">
        <v>44</v>
      </c>
      <c r="L5163" s="231">
        <v>44</v>
      </c>
      <c r="N5163" s="119" t="str">
        <f t="shared" si="246"/>
        <v>852010-502032-OS</v>
      </c>
      <c r="O5163" s="122" t="str">
        <f>IF(B5163="NET","",IF(B5163="","",IFERROR(VLOOKUP(N5163,EAN!$A:$B,2,FALSE),"MANGLER - MÅ OPPDATERE EAN-FANEN")))</f>
        <v>MANGLER - MÅ OPPDATERE EAN-FANEN</v>
      </c>
      <c r="P5163" s="119">
        <f t="shared" si="247"/>
        <v>44</v>
      </c>
      <c r="Q5163" s="119">
        <f t="shared" si="248"/>
        <v>44</v>
      </c>
    </row>
    <row r="5164" spans="1:17" x14ac:dyDescent="0.2">
      <c r="A5164" s="228">
        <v>852010</v>
      </c>
      <c r="B5164" s="228" t="s">
        <v>458</v>
      </c>
      <c r="C5164" s="228" t="s">
        <v>4204</v>
      </c>
      <c r="D5164" s="228" t="s">
        <v>4316</v>
      </c>
      <c r="E5164" s="228" t="s">
        <v>4317</v>
      </c>
      <c r="F5164" s="228" t="s">
        <v>84</v>
      </c>
      <c r="G5164" s="228" t="s">
        <v>504</v>
      </c>
      <c r="H5164" s="228">
        <v>0</v>
      </c>
      <c r="I5164" s="228">
        <v>0</v>
      </c>
      <c r="J5164" s="228">
        <v>0</v>
      </c>
      <c r="K5164" s="228">
        <v>0</v>
      </c>
      <c r="L5164" s="231">
        <v>0</v>
      </c>
      <c r="N5164" s="119" t="str">
        <f t="shared" si="246"/>
        <v>852010-510120-OS</v>
      </c>
      <c r="O5164" s="122" t="str">
        <f>IF(B5164="NET","",IF(B5164="","",IFERROR(VLOOKUP(N5164,EAN!$A:$B,2,FALSE),"MANGLER - MÅ OPPDATERE EAN-FANEN")))</f>
        <v>MANGLER - MÅ OPPDATERE EAN-FANEN</v>
      </c>
      <c r="P5164" s="119">
        <f t="shared" si="247"/>
        <v>0</v>
      </c>
      <c r="Q5164" s="119">
        <f t="shared" si="248"/>
        <v>0</v>
      </c>
    </row>
    <row r="5165" spans="1:17" x14ac:dyDescent="0.2">
      <c r="A5165" s="228">
        <v>852010</v>
      </c>
      <c r="B5165" s="228" t="s">
        <v>458</v>
      </c>
      <c r="C5165" s="228" t="s">
        <v>4204</v>
      </c>
      <c r="D5165" s="228" t="s">
        <v>4211</v>
      </c>
      <c r="E5165" s="228" t="s">
        <v>4212</v>
      </c>
      <c r="F5165" s="228" t="s">
        <v>84</v>
      </c>
      <c r="G5165" s="228" t="s">
        <v>504</v>
      </c>
      <c r="H5165" s="228">
        <v>4</v>
      </c>
      <c r="I5165" s="228">
        <v>4</v>
      </c>
      <c r="J5165" s="228">
        <v>4</v>
      </c>
      <c r="K5165" s="228">
        <v>4</v>
      </c>
      <c r="L5165" s="231">
        <v>4</v>
      </c>
      <c r="N5165" s="119" t="str">
        <f t="shared" si="246"/>
        <v>852010-511003-OS</v>
      </c>
      <c r="O5165" s="122" t="str">
        <f>IF(B5165="NET","",IF(B5165="","",IFERROR(VLOOKUP(N5165,EAN!$A:$B,2,FALSE),"MANGLER - MÅ OPPDATERE EAN-FANEN")))</f>
        <v>MANGLER - MÅ OPPDATERE EAN-FANEN</v>
      </c>
      <c r="P5165" s="119">
        <f t="shared" si="247"/>
        <v>4</v>
      </c>
      <c r="Q5165" s="119">
        <f t="shared" si="248"/>
        <v>4</v>
      </c>
    </row>
    <row r="5166" spans="1:17" x14ac:dyDescent="0.2">
      <c r="A5166" s="228">
        <v>852010</v>
      </c>
      <c r="B5166" s="228" t="s">
        <v>458</v>
      </c>
      <c r="C5166" s="228" t="s">
        <v>4204</v>
      </c>
      <c r="D5166" s="228" t="s">
        <v>3897</v>
      </c>
      <c r="E5166" s="228" t="s">
        <v>3898</v>
      </c>
      <c r="F5166" s="228" t="s">
        <v>84</v>
      </c>
      <c r="G5166" s="228" t="s">
        <v>128</v>
      </c>
      <c r="H5166" s="228">
        <v>0</v>
      </c>
      <c r="I5166" s="228">
        <v>0</v>
      </c>
      <c r="J5166" s="228">
        <v>0</v>
      </c>
      <c r="K5166" s="228">
        <v>0</v>
      </c>
      <c r="L5166" s="231">
        <v>0</v>
      </c>
      <c r="N5166" s="119" t="str">
        <f t="shared" si="246"/>
        <v>852010-517742-OS</v>
      </c>
      <c r="O5166" s="122" t="str">
        <f>IF(B5166="NET","",IF(B5166="","",IFERROR(VLOOKUP(N5166,EAN!$A:$B,2,FALSE),"MANGLER - MÅ OPPDATERE EAN-FANEN")))</f>
        <v>MANGLER - MÅ OPPDATERE EAN-FANEN</v>
      </c>
      <c r="P5166" s="119">
        <f t="shared" si="247"/>
        <v>0</v>
      </c>
      <c r="Q5166" s="119">
        <f t="shared" si="248"/>
        <v>0</v>
      </c>
    </row>
    <row r="5167" spans="1:17" x14ac:dyDescent="0.2">
      <c r="A5167" s="228">
        <v>852010</v>
      </c>
      <c r="B5167" s="228" t="s">
        <v>458</v>
      </c>
      <c r="C5167" s="228" t="s">
        <v>4204</v>
      </c>
      <c r="D5167" s="228" t="s">
        <v>4289</v>
      </c>
      <c r="E5167" s="228" t="s">
        <v>4290</v>
      </c>
      <c r="F5167" s="228" t="s">
        <v>84</v>
      </c>
      <c r="G5167" s="228" t="s">
        <v>504</v>
      </c>
      <c r="H5167" s="228">
        <v>80</v>
      </c>
      <c r="I5167" s="228">
        <v>80</v>
      </c>
      <c r="J5167" s="228">
        <v>80</v>
      </c>
      <c r="K5167" s="228">
        <v>80</v>
      </c>
      <c r="L5167" s="231">
        <v>80</v>
      </c>
      <c r="N5167" s="119" t="str">
        <f t="shared" si="246"/>
        <v>852010-520101-OS</v>
      </c>
      <c r="O5167" s="122" t="str">
        <f>IF(B5167="NET","",IF(B5167="","",IFERROR(VLOOKUP(N5167,EAN!$A:$B,2,FALSE),"MANGLER - MÅ OPPDATERE EAN-FANEN")))</f>
        <v>MANGLER - MÅ OPPDATERE EAN-FANEN</v>
      </c>
      <c r="P5167" s="119">
        <f t="shared" si="247"/>
        <v>80</v>
      </c>
      <c r="Q5167" s="119">
        <f t="shared" si="248"/>
        <v>80</v>
      </c>
    </row>
    <row r="5168" spans="1:17" x14ac:dyDescent="0.2">
      <c r="A5168" s="228">
        <v>852010</v>
      </c>
      <c r="B5168" s="228" t="s">
        <v>458</v>
      </c>
      <c r="C5168" s="228" t="s">
        <v>4204</v>
      </c>
      <c r="D5168" s="228" t="s">
        <v>3899</v>
      </c>
      <c r="E5168" s="228" t="s">
        <v>3900</v>
      </c>
      <c r="F5168" s="228" t="s">
        <v>84</v>
      </c>
      <c r="G5168" s="228" t="s">
        <v>128</v>
      </c>
      <c r="H5168" s="228">
        <v>0</v>
      </c>
      <c r="I5168" s="228">
        <v>0</v>
      </c>
      <c r="J5168" s="228">
        <v>0</v>
      </c>
      <c r="K5168" s="228">
        <v>0</v>
      </c>
      <c r="L5168" s="231">
        <v>0</v>
      </c>
      <c r="N5168" s="119" t="str">
        <f t="shared" si="246"/>
        <v>852010-520147-OS</v>
      </c>
      <c r="O5168" s="122" t="str">
        <f>IF(B5168="NET","",IF(B5168="","",IFERROR(VLOOKUP(N5168,EAN!$A:$B,2,FALSE),"MANGLER - MÅ OPPDATERE EAN-FANEN")))</f>
        <v>MANGLER - MÅ OPPDATERE EAN-FANEN</v>
      </c>
      <c r="P5168" s="119">
        <f t="shared" si="247"/>
        <v>0</v>
      </c>
      <c r="Q5168" s="119">
        <f t="shared" si="248"/>
        <v>0</v>
      </c>
    </row>
    <row r="5169" spans="1:17" x14ac:dyDescent="0.2">
      <c r="A5169" s="228">
        <v>852010</v>
      </c>
      <c r="B5169" s="228" t="s">
        <v>458</v>
      </c>
      <c r="C5169" s="228" t="s">
        <v>4204</v>
      </c>
      <c r="D5169" s="228" t="s">
        <v>3893</v>
      </c>
      <c r="E5169" s="228" t="s">
        <v>3894</v>
      </c>
      <c r="F5169" s="228" t="s">
        <v>84</v>
      </c>
      <c r="G5169" s="228" t="s">
        <v>128</v>
      </c>
      <c r="H5169" s="228">
        <v>0</v>
      </c>
      <c r="I5169" s="228">
        <v>0</v>
      </c>
      <c r="J5169" s="228">
        <v>0</v>
      </c>
      <c r="K5169" s="228">
        <v>0</v>
      </c>
      <c r="L5169" s="231">
        <v>0</v>
      </c>
      <c r="N5169" s="119" t="str">
        <f t="shared" si="246"/>
        <v>852010-538139-OS</v>
      </c>
      <c r="O5169" s="122" t="str">
        <f>IF(B5169="NET","",IF(B5169="","",IFERROR(VLOOKUP(N5169,EAN!$A:$B,2,FALSE),"MANGLER - MÅ OPPDATERE EAN-FANEN")))</f>
        <v>MANGLER - MÅ OPPDATERE EAN-FANEN</v>
      </c>
      <c r="P5169" s="119">
        <f t="shared" si="247"/>
        <v>0</v>
      </c>
      <c r="Q5169" s="119">
        <f t="shared" si="248"/>
        <v>0</v>
      </c>
    </row>
    <row r="5170" spans="1:17" x14ac:dyDescent="0.2">
      <c r="A5170" s="228">
        <v>852010</v>
      </c>
      <c r="B5170" s="228" t="s">
        <v>458</v>
      </c>
      <c r="C5170" s="228" t="s">
        <v>4204</v>
      </c>
      <c r="D5170" s="228" t="s">
        <v>4295</v>
      </c>
      <c r="E5170" s="228" t="s">
        <v>4296</v>
      </c>
      <c r="F5170" s="228" t="s">
        <v>84</v>
      </c>
      <c r="G5170" s="228" t="s">
        <v>504</v>
      </c>
      <c r="H5170" s="228">
        <v>0</v>
      </c>
      <c r="I5170" s="228">
        <v>0</v>
      </c>
      <c r="J5170" s="228">
        <v>0</v>
      </c>
      <c r="K5170" s="228">
        <v>0</v>
      </c>
      <c r="L5170" s="231">
        <v>0</v>
      </c>
      <c r="N5170" s="119" t="str">
        <f t="shared" si="246"/>
        <v>852010-540101-OS</v>
      </c>
      <c r="O5170" s="122" t="str">
        <f>IF(B5170="NET","",IF(B5170="","",IFERROR(VLOOKUP(N5170,EAN!$A:$B,2,FALSE),"MANGLER - MÅ OPPDATERE EAN-FANEN")))</f>
        <v>MANGLER - MÅ OPPDATERE EAN-FANEN</v>
      </c>
      <c r="P5170" s="119">
        <f t="shared" si="247"/>
        <v>0</v>
      </c>
      <c r="Q5170" s="119">
        <f t="shared" si="248"/>
        <v>0</v>
      </c>
    </row>
    <row r="5171" spans="1:17" x14ac:dyDescent="0.2">
      <c r="A5171" s="228">
        <v>852010</v>
      </c>
      <c r="B5171" s="228" t="s">
        <v>458</v>
      </c>
      <c r="C5171" s="228" t="s">
        <v>4204</v>
      </c>
      <c r="D5171" s="228" t="s">
        <v>4318</v>
      </c>
      <c r="E5171" s="228" t="s">
        <v>4319</v>
      </c>
      <c r="F5171" s="228" t="s">
        <v>84</v>
      </c>
      <c r="G5171" s="228" t="s">
        <v>504</v>
      </c>
      <c r="H5171" s="228">
        <v>24</v>
      </c>
      <c r="I5171" s="228">
        <v>24</v>
      </c>
      <c r="J5171" s="228">
        <v>24</v>
      </c>
      <c r="K5171" s="228">
        <v>24</v>
      </c>
      <c r="L5171" s="231">
        <v>24</v>
      </c>
      <c r="N5171" s="119" t="str">
        <f t="shared" si="246"/>
        <v>852010-540429-OS</v>
      </c>
      <c r="O5171" s="122" t="str">
        <f>IF(B5171="NET","",IF(B5171="","",IFERROR(VLOOKUP(N5171,EAN!$A:$B,2,FALSE),"MANGLER - MÅ OPPDATERE EAN-FANEN")))</f>
        <v>MANGLER - MÅ OPPDATERE EAN-FANEN</v>
      </c>
      <c r="P5171" s="119">
        <f t="shared" si="247"/>
        <v>24</v>
      </c>
      <c r="Q5171" s="119">
        <f t="shared" si="248"/>
        <v>24</v>
      </c>
    </row>
    <row r="5172" spans="1:17" x14ac:dyDescent="0.2">
      <c r="A5172" s="228">
        <v>852010</v>
      </c>
      <c r="B5172" s="228" t="s">
        <v>458</v>
      </c>
      <c r="C5172" s="228" t="s">
        <v>4204</v>
      </c>
      <c r="D5172" s="228" t="s">
        <v>4320</v>
      </c>
      <c r="E5172" s="228" t="s">
        <v>4482</v>
      </c>
      <c r="F5172" s="228" t="s">
        <v>84</v>
      </c>
      <c r="G5172" s="228" t="s">
        <v>504</v>
      </c>
      <c r="H5172" s="228">
        <v>74</v>
      </c>
      <c r="I5172" s="228">
        <v>74</v>
      </c>
      <c r="J5172" s="228">
        <v>74</v>
      </c>
      <c r="K5172" s="228">
        <v>74</v>
      </c>
      <c r="L5172" s="231">
        <v>74</v>
      </c>
      <c r="N5172" s="119" t="str">
        <f t="shared" si="246"/>
        <v>852010-558003-OS</v>
      </c>
      <c r="O5172" s="122" t="str">
        <f>IF(B5172="NET","",IF(B5172="","",IFERROR(VLOOKUP(N5172,EAN!$A:$B,2,FALSE),"MANGLER - MÅ OPPDATERE EAN-FANEN")))</f>
        <v>MANGLER - MÅ OPPDATERE EAN-FANEN</v>
      </c>
      <c r="P5172" s="119">
        <f t="shared" si="247"/>
        <v>74</v>
      </c>
      <c r="Q5172" s="119">
        <f t="shared" si="248"/>
        <v>74</v>
      </c>
    </row>
    <row r="5173" spans="1:17" x14ac:dyDescent="0.2">
      <c r="A5173" s="229">
        <v>852011</v>
      </c>
      <c r="B5173" s="228" t="s">
        <v>248</v>
      </c>
      <c r="C5173" s="228"/>
      <c r="D5173" s="228"/>
      <c r="E5173" s="228"/>
      <c r="F5173" s="228"/>
      <c r="G5173" s="228"/>
      <c r="H5173" s="229">
        <v>202226</v>
      </c>
      <c r="I5173" s="229">
        <v>202227</v>
      </c>
      <c r="J5173" s="229">
        <v>202228</v>
      </c>
      <c r="K5173" s="229">
        <v>202229</v>
      </c>
      <c r="L5173" s="232">
        <v>202234</v>
      </c>
      <c r="N5173" s="119" t="str">
        <f t="shared" si="246"/>
        <v>852011-</v>
      </c>
      <c r="O5173" s="122" t="str">
        <f>IF(B5173="NET","",IF(B5173="","",IFERROR(VLOOKUP(N5173,EAN!$A:$B,2,FALSE),"MANGLER - MÅ OPPDATERE EAN-FANEN")))</f>
        <v/>
      </c>
      <c r="P5173" s="119">
        <f t="shared" si="247"/>
        <v>202226</v>
      </c>
      <c r="Q5173" s="119">
        <f t="shared" si="248"/>
        <v>202234</v>
      </c>
    </row>
    <row r="5174" spans="1:17" x14ac:dyDescent="0.2">
      <c r="A5174" s="228">
        <v>852011</v>
      </c>
      <c r="B5174" s="228" t="s">
        <v>459</v>
      </c>
      <c r="C5174" s="228" t="s">
        <v>4204</v>
      </c>
      <c r="D5174" s="228" t="s">
        <v>3867</v>
      </c>
      <c r="E5174" s="228" t="s">
        <v>3868</v>
      </c>
      <c r="F5174" s="228" t="s">
        <v>84</v>
      </c>
      <c r="G5174" s="228" t="s">
        <v>504</v>
      </c>
      <c r="H5174" s="228">
        <v>88</v>
      </c>
      <c r="I5174" s="228">
        <v>88</v>
      </c>
      <c r="J5174" s="228">
        <v>88</v>
      </c>
      <c r="K5174" s="228">
        <v>88</v>
      </c>
      <c r="L5174" s="231">
        <v>88</v>
      </c>
      <c r="N5174" s="119" t="str">
        <f t="shared" si="246"/>
        <v>852011-500101-OS</v>
      </c>
      <c r="O5174" s="122" t="str">
        <f>IF(B5174="NET","",IF(B5174="","",IFERROR(VLOOKUP(N5174,EAN!$A:$B,2,FALSE),"MANGLER - MÅ OPPDATERE EAN-FANEN")))</f>
        <v>MANGLER - MÅ OPPDATERE EAN-FANEN</v>
      </c>
      <c r="P5174" s="119">
        <f t="shared" si="247"/>
        <v>88</v>
      </c>
      <c r="Q5174" s="119">
        <f t="shared" si="248"/>
        <v>88</v>
      </c>
    </row>
    <row r="5175" spans="1:17" x14ac:dyDescent="0.2">
      <c r="A5175" s="228">
        <v>852011</v>
      </c>
      <c r="B5175" s="228" t="s">
        <v>459</v>
      </c>
      <c r="C5175" s="228" t="s">
        <v>4204</v>
      </c>
      <c r="D5175" s="228" t="s">
        <v>3895</v>
      </c>
      <c r="E5175" s="228" t="s">
        <v>3896</v>
      </c>
      <c r="F5175" s="228" t="s">
        <v>84</v>
      </c>
      <c r="G5175" s="228" t="s">
        <v>128</v>
      </c>
      <c r="H5175" s="228">
        <v>0</v>
      </c>
      <c r="I5175" s="228">
        <v>0</v>
      </c>
      <c r="J5175" s="228">
        <v>0</v>
      </c>
      <c r="K5175" s="228">
        <v>0</v>
      </c>
      <c r="L5175" s="231">
        <v>0</v>
      </c>
      <c r="N5175" s="119" t="str">
        <f t="shared" si="246"/>
        <v>852011-500137-OS</v>
      </c>
      <c r="O5175" s="122" t="str">
        <f>IF(B5175="NET","",IF(B5175="","",IFERROR(VLOOKUP(N5175,EAN!$A:$B,2,FALSE),"MANGLER - MÅ OPPDATERE EAN-FANEN")))</f>
        <v>MANGLER - MÅ OPPDATERE EAN-FANEN</v>
      </c>
      <c r="P5175" s="119">
        <f t="shared" si="247"/>
        <v>0</v>
      </c>
      <c r="Q5175" s="119">
        <f t="shared" si="248"/>
        <v>0</v>
      </c>
    </row>
    <row r="5176" spans="1:17" x14ac:dyDescent="0.2">
      <c r="A5176" s="228">
        <v>852011</v>
      </c>
      <c r="B5176" s="228" t="s">
        <v>459</v>
      </c>
      <c r="C5176" s="228" t="s">
        <v>4204</v>
      </c>
      <c r="D5176" s="228" t="s">
        <v>4313</v>
      </c>
      <c r="E5176" s="228" t="s">
        <v>4481</v>
      </c>
      <c r="F5176" s="228" t="s">
        <v>84</v>
      </c>
      <c r="G5176" s="228" t="s">
        <v>504</v>
      </c>
      <c r="H5176" s="228">
        <v>0</v>
      </c>
      <c r="I5176" s="228">
        <v>0</v>
      </c>
      <c r="J5176" s="228">
        <v>0</v>
      </c>
      <c r="K5176" s="228">
        <v>0</v>
      </c>
      <c r="L5176" s="231">
        <v>0</v>
      </c>
      <c r="N5176" s="119" t="str">
        <f t="shared" si="246"/>
        <v>852011-501003-OS</v>
      </c>
      <c r="O5176" s="122" t="str">
        <f>IF(B5176="NET","",IF(B5176="","",IFERROR(VLOOKUP(N5176,EAN!$A:$B,2,FALSE),"MANGLER - MÅ OPPDATERE EAN-FANEN")))</f>
        <v>MANGLER - MÅ OPPDATERE EAN-FANEN</v>
      </c>
      <c r="P5176" s="119">
        <f t="shared" si="247"/>
        <v>0</v>
      </c>
      <c r="Q5176" s="119">
        <f t="shared" si="248"/>
        <v>0</v>
      </c>
    </row>
    <row r="5177" spans="1:17" x14ac:dyDescent="0.2">
      <c r="A5177" s="228">
        <v>852011</v>
      </c>
      <c r="B5177" s="228" t="s">
        <v>459</v>
      </c>
      <c r="C5177" s="228" t="s">
        <v>4204</v>
      </c>
      <c r="D5177" s="228" t="s">
        <v>4211</v>
      </c>
      <c r="E5177" s="228" t="s">
        <v>4212</v>
      </c>
      <c r="F5177" s="228" t="s">
        <v>84</v>
      </c>
      <c r="G5177" s="228" t="s">
        <v>504</v>
      </c>
      <c r="H5177" s="228">
        <v>18</v>
      </c>
      <c r="I5177" s="228">
        <v>18</v>
      </c>
      <c r="J5177" s="228">
        <v>18</v>
      </c>
      <c r="K5177" s="228">
        <v>18</v>
      </c>
      <c r="L5177" s="231">
        <v>18</v>
      </c>
      <c r="N5177" s="119" t="str">
        <f t="shared" si="246"/>
        <v>852011-511003-OS</v>
      </c>
      <c r="O5177" s="122" t="str">
        <f>IF(B5177="NET","",IF(B5177="","",IFERROR(VLOOKUP(N5177,EAN!$A:$B,2,FALSE),"MANGLER - MÅ OPPDATERE EAN-FANEN")))</f>
        <v>MANGLER - MÅ OPPDATERE EAN-FANEN</v>
      </c>
      <c r="P5177" s="119">
        <f t="shared" si="247"/>
        <v>18</v>
      </c>
      <c r="Q5177" s="119">
        <f t="shared" si="248"/>
        <v>18</v>
      </c>
    </row>
    <row r="5178" spans="1:17" x14ac:dyDescent="0.2">
      <c r="A5178" s="228">
        <v>852011</v>
      </c>
      <c r="B5178" s="228" t="s">
        <v>459</v>
      </c>
      <c r="C5178" s="228" t="s">
        <v>4204</v>
      </c>
      <c r="D5178" s="228" t="s">
        <v>3899</v>
      </c>
      <c r="E5178" s="228" t="s">
        <v>3900</v>
      </c>
      <c r="F5178" s="228" t="s">
        <v>84</v>
      </c>
      <c r="G5178" s="228" t="s">
        <v>128</v>
      </c>
      <c r="H5178" s="228">
        <v>0</v>
      </c>
      <c r="I5178" s="228">
        <v>0</v>
      </c>
      <c r="J5178" s="228">
        <v>0</v>
      </c>
      <c r="K5178" s="228">
        <v>0</v>
      </c>
      <c r="L5178" s="231">
        <v>0</v>
      </c>
      <c r="N5178" s="119" t="str">
        <f t="shared" si="246"/>
        <v>852011-520147-OS</v>
      </c>
      <c r="O5178" s="122" t="str">
        <f>IF(B5178="NET","",IF(B5178="","",IFERROR(VLOOKUP(N5178,EAN!$A:$B,2,FALSE),"MANGLER - MÅ OPPDATERE EAN-FANEN")))</f>
        <v>MANGLER - MÅ OPPDATERE EAN-FANEN</v>
      </c>
      <c r="P5178" s="119">
        <f t="shared" si="247"/>
        <v>0</v>
      </c>
      <c r="Q5178" s="119">
        <f t="shared" si="248"/>
        <v>0</v>
      </c>
    </row>
    <row r="5179" spans="1:17" x14ac:dyDescent="0.2">
      <c r="A5179" s="228">
        <v>852011</v>
      </c>
      <c r="B5179" s="228" t="s">
        <v>459</v>
      </c>
      <c r="C5179" s="228" t="s">
        <v>4204</v>
      </c>
      <c r="D5179" s="228" t="s">
        <v>4321</v>
      </c>
      <c r="E5179" s="228" t="s">
        <v>4322</v>
      </c>
      <c r="F5179" s="228" t="s">
        <v>84</v>
      </c>
      <c r="G5179" s="228" t="s">
        <v>504</v>
      </c>
      <c r="H5179" s="228">
        <v>38</v>
      </c>
      <c r="I5179" s="228">
        <v>38</v>
      </c>
      <c r="J5179" s="228">
        <v>38</v>
      </c>
      <c r="K5179" s="228">
        <v>38</v>
      </c>
      <c r="L5179" s="231">
        <v>38</v>
      </c>
      <c r="N5179" s="119" t="str">
        <f t="shared" si="246"/>
        <v>852011-523008-OS</v>
      </c>
      <c r="O5179" s="122" t="str">
        <f>IF(B5179="NET","",IF(B5179="","",IFERROR(VLOOKUP(N5179,EAN!$A:$B,2,FALSE),"MANGLER - MÅ OPPDATERE EAN-FANEN")))</f>
        <v>MANGLER - MÅ OPPDATERE EAN-FANEN</v>
      </c>
      <c r="P5179" s="119">
        <f t="shared" si="247"/>
        <v>38</v>
      </c>
      <c r="Q5179" s="119">
        <f t="shared" si="248"/>
        <v>38</v>
      </c>
    </row>
    <row r="5180" spans="1:17" x14ac:dyDescent="0.2">
      <c r="A5180" s="228">
        <v>852011</v>
      </c>
      <c r="B5180" s="228" t="s">
        <v>459</v>
      </c>
      <c r="C5180" s="228" t="s">
        <v>4204</v>
      </c>
      <c r="D5180" s="228" t="s">
        <v>3893</v>
      </c>
      <c r="E5180" s="228" t="s">
        <v>3894</v>
      </c>
      <c r="F5180" s="228" t="s">
        <v>84</v>
      </c>
      <c r="G5180" s="228" t="s">
        <v>128</v>
      </c>
      <c r="H5180" s="228">
        <v>0</v>
      </c>
      <c r="I5180" s="228">
        <v>0</v>
      </c>
      <c r="J5180" s="228">
        <v>0</v>
      </c>
      <c r="K5180" s="228">
        <v>0</v>
      </c>
      <c r="L5180" s="231">
        <v>0</v>
      </c>
      <c r="N5180" s="119" t="str">
        <f t="shared" si="246"/>
        <v>852011-538139-OS</v>
      </c>
      <c r="O5180" s="122" t="str">
        <f>IF(B5180="NET","",IF(B5180="","",IFERROR(VLOOKUP(N5180,EAN!$A:$B,2,FALSE),"MANGLER - MÅ OPPDATERE EAN-FANEN")))</f>
        <v>MANGLER - MÅ OPPDATERE EAN-FANEN</v>
      </c>
      <c r="P5180" s="119">
        <f t="shared" si="247"/>
        <v>0</v>
      </c>
      <c r="Q5180" s="119">
        <f t="shared" si="248"/>
        <v>0</v>
      </c>
    </row>
    <row r="5181" spans="1:17" x14ac:dyDescent="0.2">
      <c r="A5181" s="228">
        <v>852011</v>
      </c>
      <c r="B5181" s="228" t="s">
        <v>459</v>
      </c>
      <c r="C5181" s="228" t="s">
        <v>4204</v>
      </c>
      <c r="D5181" s="228" t="s">
        <v>4295</v>
      </c>
      <c r="E5181" s="228" t="s">
        <v>4296</v>
      </c>
      <c r="F5181" s="228" t="s">
        <v>84</v>
      </c>
      <c r="G5181" s="228" t="s">
        <v>504</v>
      </c>
      <c r="H5181" s="228">
        <v>0</v>
      </c>
      <c r="I5181" s="228">
        <v>0</v>
      </c>
      <c r="J5181" s="228">
        <v>0</v>
      </c>
      <c r="K5181" s="228">
        <v>0</v>
      </c>
      <c r="L5181" s="231">
        <v>0</v>
      </c>
      <c r="N5181" s="119" t="str">
        <f t="shared" si="246"/>
        <v>852011-540101-OS</v>
      </c>
      <c r="O5181" s="122" t="str">
        <f>IF(B5181="NET","",IF(B5181="","",IFERROR(VLOOKUP(N5181,EAN!$A:$B,2,FALSE),"MANGLER - MÅ OPPDATERE EAN-FANEN")))</f>
        <v>MANGLER - MÅ OPPDATERE EAN-FANEN</v>
      </c>
      <c r="P5181" s="119">
        <f t="shared" si="247"/>
        <v>0</v>
      </c>
      <c r="Q5181" s="119">
        <f t="shared" si="248"/>
        <v>0</v>
      </c>
    </row>
    <row r="5182" spans="1:17" x14ac:dyDescent="0.2">
      <c r="A5182" s="229">
        <v>852012</v>
      </c>
      <c r="B5182" s="228" t="s">
        <v>248</v>
      </c>
      <c r="C5182" s="228"/>
      <c r="D5182" s="228"/>
      <c r="E5182" s="228"/>
      <c r="F5182" s="228"/>
      <c r="G5182" s="228"/>
      <c r="H5182" s="229">
        <v>202226</v>
      </c>
      <c r="I5182" s="229">
        <v>202227</v>
      </c>
      <c r="J5182" s="229">
        <v>202228</v>
      </c>
      <c r="K5182" s="229">
        <v>202229</v>
      </c>
      <c r="L5182" s="232">
        <v>202234</v>
      </c>
      <c r="N5182" s="119" t="str">
        <f t="shared" si="246"/>
        <v>852012-</v>
      </c>
      <c r="O5182" s="122" t="str">
        <f>IF(B5182="NET","",IF(B5182="","",IFERROR(VLOOKUP(N5182,EAN!$A:$B,2,FALSE),"MANGLER - MÅ OPPDATERE EAN-FANEN")))</f>
        <v/>
      </c>
      <c r="P5182" s="119">
        <f t="shared" si="247"/>
        <v>202226</v>
      </c>
      <c r="Q5182" s="119">
        <f t="shared" si="248"/>
        <v>202234</v>
      </c>
    </row>
    <row r="5183" spans="1:17" x14ac:dyDescent="0.2">
      <c r="A5183" s="228">
        <v>852012</v>
      </c>
      <c r="B5183" s="228" t="s">
        <v>460</v>
      </c>
      <c r="C5183" s="228" t="s">
        <v>4204</v>
      </c>
      <c r="D5183" s="228" t="s">
        <v>3808</v>
      </c>
      <c r="E5183" s="228" t="s">
        <v>3809</v>
      </c>
      <c r="F5183" s="228" t="s">
        <v>84</v>
      </c>
      <c r="G5183" s="228" t="s">
        <v>128</v>
      </c>
      <c r="H5183" s="228">
        <v>0</v>
      </c>
      <c r="I5183" s="228">
        <v>0</v>
      </c>
      <c r="J5183" s="228">
        <v>0</v>
      </c>
      <c r="K5183" s="228">
        <v>0</v>
      </c>
      <c r="L5183" s="231">
        <v>0</v>
      </c>
      <c r="N5183" s="119" t="str">
        <f t="shared" si="246"/>
        <v>852012-150101-OS</v>
      </c>
      <c r="O5183" s="122" t="str">
        <f>IF(B5183="NET","",IF(B5183="","",IFERROR(VLOOKUP(N5183,EAN!$A:$B,2,FALSE),"MANGLER - MÅ OPPDATERE EAN-FANEN")))</f>
        <v>MANGLER - MÅ OPPDATERE EAN-FANEN</v>
      </c>
      <c r="P5183" s="119">
        <f t="shared" si="247"/>
        <v>0</v>
      </c>
      <c r="Q5183" s="119">
        <f t="shared" si="248"/>
        <v>0</v>
      </c>
    </row>
    <row r="5184" spans="1:17" x14ac:dyDescent="0.2">
      <c r="A5184" s="228">
        <v>852012</v>
      </c>
      <c r="B5184" s="228" t="s">
        <v>460</v>
      </c>
      <c r="C5184" s="228" t="s">
        <v>4204</v>
      </c>
      <c r="D5184" s="228" t="s">
        <v>3810</v>
      </c>
      <c r="E5184" s="228" t="s">
        <v>3811</v>
      </c>
      <c r="F5184" s="228" t="s">
        <v>84</v>
      </c>
      <c r="G5184" s="228" t="s">
        <v>128</v>
      </c>
      <c r="H5184" s="228">
        <v>2</v>
      </c>
      <c r="I5184" s="228">
        <v>2</v>
      </c>
      <c r="J5184" s="228">
        <v>2</v>
      </c>
      <c r="K5184" s="228">
        <v>2</v>
      </c>
      <c r="L5184" s="231">
        <v>2</v>
      </c>
      <c r="N5184" s="119" t="str">
        <f t="shared" si="246"/>
        <v>852012-151003-OS</v>
      </c>
      <c r="O5184" s="122" t="str">
        <f>IF(B5184="NET","",IF(B5184="","",IFERROR(VLOOKUP(N5184,EAN!$A:$B,2,FALSE),"MANGLER - MÅ OPPDATERE EAN-FANEN")))</f>
        <v>MANGLER - MÅ OPPDATERE EAN-FANEN</v>
      </c>
      <c r="P5184" s="119">
        <f t="shared" si="247"/>
        <v>2</v>
      </c>
      <c r="Q5184" s="119">
        <f t="shared" si="248"/>
        <v>2</v>
      </c>
    </row>
    <row r="5185" spans="1:17" x14ac:dyDescent="0.2">
      <c r="A5185" s="229">
        <v>852013</v>
      </c>
      <c r="B5185" s="228" t="s">
        <v>248</v>
      </c>
      <c r="C5185" s="228"/>
      <c r="D5185" s="228"/>
      <c r="E5185" s="228"/>
      <c r="F5185" s="228"/>
      <c r="G5185" s="228"/>
      <c r="H5185" s="229">
        <v>202226</v>
      </c>
      <c r="I5185" s="229">
        <v>202227</v>
      </c>
      <c r="J5185" s="229">
        <v>202228</v>
      </c>
      <c r="K5185" s="229">
        <v>202229</v>
      </c>
      <c r="L5185" s="232">
        <v>202234</v>
      </c>
      <c r="N5185" s="119" t="str">
        <f t="shared" si="246"/>
        <v>852013-</v>
      </c>
      <c r="O5185" s="122" t="str">
        <f>IF(B5185="NET","",IF(B5185="","",IFERROR(VLOOKUP(N5185,EAN!$A:$B,2,FALSE),"MANGLER - MÅ OPPDATERE EAN-FANEN")))</f>
        <v/>
      </c>
      <c r="P5185" s="119">
        <f t="shared" si="247"/>
        <v>202226</v>
      </c>
      <c r="Q5185" s="119">
        <f t="shared" si="248"/>
        <v>202234</v>
      </c>
    </row>
    <row r="5186" spans="1:17" x14ac:dyDescent="0.2">
      <c r="A5186" s="228">
        <v>852013</v>
      </c>
      <c r="B5186" s="228" t="s">
        <v>461</v>
      </c>
      <c r="C5186" s="228" t="s">
        <v>4204</v>
      </c>
      <c r="D5186" s="228" t="s">
        <v>3812</v>
      </c>
      <c r="E5186" s="228" t="s">
        <v>3813</v>
      </c>
      <c r="F5186" s="228" t="s">
        <v>84</v>
      </c>
      <c r="G5186" s="228" t="s">
        <v>504</v>
      </c>
      <c r="H5186" s="228">
        <v>0</v>
      </c>
      <c r="I5186" s="228">
        <v>0</v>
      </c>
      <c r="J5186" s="228">
        <v>0</v>
      </c>
      <c r="K5186" s="228">
        <v>0</v>
      </c>
      <c r="L5186" s="231">
        <v>0</v>
      </c>
      <c r="N5186" s="119" t="str">
        <f t="shared" si="246"/>
        <v>852013-050101-OS</v>
      </c>
      <c r="O5186" s="122" t="str">
        <f>IF(B5186="NET","",IF(B5186="","",IFERROR(VLOOKUP(N5186,EAN!$A:$B,2,FALSE),"MANGLER - MÅ OPPDATERE EAN-FANEN")))</f>
        <v>MANGLER - MÅ OPPDATERE EAN-FANEN</v>
      </c>
      <c r="P5186" s="119">
        <f t="shared" si="247"/>
        <v>0</v>
      </c>
      <c r="Q5186" s="119">
        <f t="shared" si="248"/>
        <v>0</v>
      </c>
    </row>
    <row r="5187" spans="1:17" x14ac:dyDescent="0.2">
      <c r="A5187" s="228">
        <v>852013</v>
      </c>
      <c r="B5187" s="228" t="s">
        <v>461</v>
      </c>
      <c r="C5187" s="228" t="s">
        <v>4204</v>
      </c>
      <c r="D5187" s="228" t="s">
        <v>3814</v>
      </c>
      <c r="E5187" s="228" t="s">
        <v>3815</v>
      </c>
      <c r="F5187" s="228" t="s">
        <v>84</v>
      </c>
      <c r="G5187" s="228" t="s">
        <v>504</v>
      </c>
      <c r="H5187" s="228">
        <v>0</v>
      </c>
      <c r="I5187" s="228">
        <v>0</v>
      </c>
      <c r="J5187" s="228">
        <v>0</v>
      </c>
      <c r="K5187" s="228">
        <v>0</v>
      </c>
      <c r="L5187" s="231">
        <v>0</v>
      </c>
      <c r="N5187" s="119" t="str">
        <f t="shared" si="246"/>
        <v>852013-052022-OS</v>
      </c>
      <c r="O5187" s="122" t="str">
        <f>IF(B5187="NET","",IF(B5187="","",IFERROR(VLOOKUP(N5187,EAN!$A:$B,2,FALSE),"MANGLER - MÅ OPPDATERE EAN-FANEN")))</f>
        <v>MANGLER - MÅ OPPDATERE EAN-FANEN</v>
      </c>
      <c r="P5187" s="119">
        <f t="shared" si="247"/>
        <v>0</v>
      </c>
      <c r="Q5187" s="119">
        <f t="shared" si="248"/>
        <v>0</v>
      </c>
    </row>
    <row r="5188" spans="1:17" x14ac:dyDescent="0.2">
      <c r="A5188" s="228">
        <v>852013</v>
      </c>
      <c r="B5188" s="228" t="s">
        <v>461</v>
      </c>
      <c r="C5188" s="228" t="s">
        <v>4204</v>
      </c>
      <c r="D5188" s="228" t="s">
        <v>3816</v>
      </c>
      <c r="E5188" s="228" t="s">
        <v>3817</v>
      </c>
      <c r="F5188" s="228" t="s">
        <v>84</v>
      </c>
      <c r="G5188" s="228" t="s">
        <v>128</v>
      </c>
      <c r="H5188" s="228">
        <v>3</v>
      </c>
      <c r="I5188" s="228">
        <v>3</v>
      </c>
      <c r="J5188" s="228">
        <v>3</v>
      </c>
      <c r="K5188" s="228">
        <v>3</v>
      </c>
      <c r="L5188" s="231">
        <v>3</v>
      </c>
      <c r="N5188" s="119" t="str">
        <f t="shared" si="246"/>
        <v>852013-110101-OS</v>
      </c>
      <c r="O5188" s="122" t="str">
        <f>IF(B5188="NET","",IF(B5188="","",IFERROR(VLOOKUP(N5188,EAN!$A:$B,2,FALSE),"MANGLER - MÅ OPPDATERE EAN-FANEN")))</f>
        <v>MANGLER - MÅ OPPDATERE EAN-FANEN</v>
      </c>
      <c r="P5188" s="119">
        <f t="shared" si="247"/>
        <v>3</v>
      </c>
      <c r="Q5188" s="119">
        <f t="shared" si="248"/>
        <v>3</v>
      </c>
    </row>
    <row r="5189" spans="1:17" x14ac:dyDescent="0.2">
      <c r="A5189" s="228">
        <v>852013</v>
      </c>
      <c r="B5189" s="228" t="s">
        <v>461</v>
      </c>
      <c r="C5189" s="228" t="s">
        <v>4204</v>
      </c>
      <c r="D5189" s="228" t="s">
        <v>3818</v>
      </c>
      <c r="E5189" s="228" t="s">
        <v>4483</v>
      </c>
      <c r="F5189" s="228" t="s">
        <v>84</v>
      </c>
      <c r="G5189" s="228" t="s">
        <v>128</v>
      </c>
      <c r="H5189" s="228">
        <v>0</v>
      </c>
      <c r="I5189" s="228">
        <v>0</v>
      </c>
      <c r="J5189" s="228">
        <v>0</v>
      </c>
      <c r="K5189" s="228">
        <v>0</v>
      </c>
      <c r="L5189" s="231">
        <v>0</v>
      </c>
      <c r="N5189" s="119" t="str">
        <f t="shared" ref="N5189:N5252" si="249">CONCATENATE(A5189,"-",D5189)</f>
        <v>852013-111003-OS</v>
      </c>
      <c r="O5189" s="122" t="str">
        <f>IF(B5189="NET","",IF(B5189="","",IFERROR(VLOOKUP(N5189,EAN!$A:$B,2,FALSE),"MANGLER - MÅ OPPDATERE EAN-FANEN")))</f>
        <v>MANGLER - MÅ OPPDATERE EAN-FANEN</v>
      </c>
      <c r="P5189" s="119">
        <f t="shared" ref="P5189:P5252" si="250">H5189</f>
        <v>0</v>
      </c>
      <c r="Q5189" s="119">
        <f t="shared" ref="Q5189:Q5252" si="251">L5189</f>
        <v>0</v>
      </c>
    </row>
    <row r="5190" spans="1:17" x14ac:dyDescent="0.2">
      <c r="A5190" s="228">
        <v>852013</v>
      </c>
      <c r="B5190" s="228" t="s">
        <v>461</v>
      </c>
      <c r="C5190" s="228" t="s">
        <v>4204</v>
      </c>
      <c r="D5190" s="228" t="s">
        <v>3819</v>
      </c>
      <c r="E5190" s="228" t="s">
        <v>3820</v>
      </c>
      <c r="F5190" s="228" t="s">
        <v>84</v>
      </c>
      <c r="G5190" s="228" t="s">
        <v>504</v>
      </c>
      <c r="H5190" s="228">
        <v>1</v>
      </c>
      <c r="I5190" s="228">
        <v>1</v>
      </c>
      <c r="J5190" s="228">
        <v>1</v>
      </c>
      <c r="K5190" s="228">
        <v>1</v>
      </c>
      <c r="L5190" s="231">
        <v>1</v>
      </c>
      <c r="N5190" s="119" t="str">
        <f t="shared" si="249"/>
        <v>852013-117220-OS</v>
      </c>
      <c r="O5190" s="122" t="str">
        <f>IF(B5190="NET","",IF(B5190="","",IFERROR(VLOOKUP(N5190,EAN!$A:$B,2,FALSE),"MANGLER - MÅ OPPDATERE EAN-FANEN")))</f>
        <v>MANGLER - MÅ OPPDATERE EAN-FANEN</v>
      </c>
      <c r="P5190" s="119">
        <f t="shared" si="250"/>
        <v>1</v>
      </c>
      <c r="Q5190" s="119">
        <f t="shared" si="251"/>
        <v>1</v>
      </c>
    </row>
    <row r="5191" spans="1:17" x14ac:dyDescent="0.2">
      <c r="A5191" s="228">
        <v>852013</v>
      </c>
      <c r="B5191" s="228" t="s">
        <v>461</v>
      </c>
      <c r="C5191" s="228" t="s">
        <v>4204</v>
      </c>
      <c r="D5191" s="228" t="s">
        <v>3821</v>
      </c>
      <c r="E5191" s="228" t="s">
        <v>3822</v>
      </c>
      <c r="F5191" s="228" t="s">
        <v>84</v>
      </c>
      <c r="G5191" s="228" t="s">
        <v>128</v>
      </c>
      <c r="H5191" s="228">
        <v>0</v>
      </c>
      <c r="I5191" s="228">
        <v>0</v>
      </c>
      <c r="J5191" s="228">
        <v>0</v>
      </c>
      <c r="K5191" s="228">
        <v>0</v>
      </c>
      <c r="L5191" s="231">
        <v>0</v>
      </c>
      <c r="N5191" s="119" t="str">
        <f t="shared" si="249"/>
        <v>852013-117643-OS</v>
      </c>
      <c r="O5191" s="122" t="str">
        <f>IF(B5191="NET","",IF(B5191="","",IFERROR(VLOOKUP(N5191,EAN!$A:$B,2,FALSE),"MANGLER - MÅ OPPDATERE EAN-FANEN")))</f>
        <v>MANGLER - MÅ OPPDATERE EAN-FANEN</v>
      </c>
      <c r="P5191" s="119">
        <f t="shared" si="250"/>
        <v>0</v>
      </c>
      <c r="Q5191" s="119">
        <f t="shared" si="251"/>
        <v>0</v>
      </c>
    </row>
    <row r="5192" spans="1:17" x14ac:dyDescent="0.2">
      <c r="A5192" s="229">
        <v>852014</v>
      </c>
      <c r="B5192" s="228" t="s">
        <v>248</v>
      </c>
      <c r="C5192" s="228"/>
      <c r="D5192" s="228"/>
      <c r="E5192" s="228"/>
      <c r="F5192" s="228"/>
      <c r="G5192" s="228"/>
      <c r="H5192" s="229">
        <v>202226</v>
      </c>
      <c r="I5192" s="229">
        <v>202227</v>
      </c>
      <c r="J5192" s="229">
        <v>202228</v>
      </c>
      <c r="K5192" s="229">
        <v>202229</v>
      </c>
      <c r="L5192" s="232">
        <v>202234</v>
      </c>
      <c r="N5192" s="119" t="str">
        <f t="shared" si="249"/>
        <v>852014-</v>
      </c>
      <c r="O5192" s="122" t="str">
        <f>IF(B5192="NET","",IF(B5192="","",IFERROR(VLOOKUP(N5192,EAN!$A:$B,2,FALSE),"MANGLER - MÅ OPPDATERE EAN-FANEN")))</f>
        <v/>
      </c>
      <c r="P5192" s="119">
        <f t="shared" si="250"/>
        <v>202226</v>
      </c>
      <c r="Q5192" s="119">
        <f t="shared" si="251"/>
        <v>202234</v>
      </c>
    </row>
    <row r="5193" spans="1:17" x14ac:dyDescent="0.2">
      <c r="A5193" s="228">
        <v>852014</v>
      </c>
      <c r="B5193" s="228" t="s">
        <v>462</v>
      </c>
      <c r="C5193" s="228" t="s">
        <v>4204</v>
      </c>
      <c r="D5193" s="228" t="s">
        <v>3823</v>
      </c>
      <c r="E5193" s="228" t="s">
        <v>3824</v>
      </c>
      <c r="F5193" s="228" t="s">
        <v>84</v>
      </c>
      <c r="G5193" s="228" t="s">
        <v>128</v>
      </c>
      <c r="H5193" s="228">
        <v>0</v>
      </c>
      <c r="I5193" s="228">
        <v>0</v>
      </c>
      <c r="J5193" s="228">
        <v>0</v>
      </c>
      <c r="K5193" s="228">
        <v>0</v>
      </c>
      <c r="L5193" s="231">
        <v>0</v>
      </c>
      <c r="N5193" s="119" t="str">
        <f t="shared" si="249"/>
        <v>852014-090137-OS</v>
      </c>
      <c r="O5193" s="122" t="str">
        <f>IF(B5193="NET","",IF(B5193="","",IFERROR(VLOOKUP(N5193,EAN!$A:$B,2,FALSE),"MANGLER - MÅ OPPDATERE EAN-FANEN")))</f>
        <v>MANGLER - MÅ OPPDATERE EAN-FANEN</v>
      </c>
      <c r="P5193" s="119">
        <f t="shared" si="250"/>
        <v>0</v>
      </c>
      <c r="Q5193" s="119">
        <f t="shared" si="251"/>
        <v>0</v>
      </c>
    </row>
    <row r="5194" spans="1:17" x14ac:dyDescent="0.2">
      <c r="A5194" s="228">
        <v>852014</v>
      </c>
      <c r="B5194" s="228" t="s">
        <v>462</v>
      </c>
      <c r="C5194" s="228" t="s">
        <v>4204</v>
      </c>
      <c r="D5194" s="228" t="s">
        <v>3825</v>
      </c>
      <c r="E5194" s="228" t="s">
        <v>3826</v>
      </c>
      <c r="F5194" s="228" t="s">
        <v>84</v>
      </c>
      <c r="G5194" s="228" t="s">
        <v>128</v>
      </c>
      <c r="H5194" s="228">
        <v>0</v>
      </c>
      <c r="I5194" s="228">
        <v>0</v>
      </c>
      <c r="J5194" s="228">
        <v>0</v>
      </c>
      <c r="K5194" s="228">
        <v>0</v>
      </c>
      <c r="L5194" s="231">
        <v>0</v>
      </c>
      <c r="N5194" s="119" t="str">
        <f t="shared" si="249"/>
        <v>852014-090148-OS</v>
      </c>
      <c r="O5194" s="122" t="str">
        <f>IF(B5194="NET","",IF(B5194="","",IFERROR(VLOOKUP(N5194,EAN!$A:$B,2,FALSE),"MANGLER - MÅ OPPDATERE EAN-FANEN")))</f>
        <v>MANGLER - MÅ OPPDATERE EAN-FANEN</v>
      </c>
      <c r="P5194" s="119">
        <f t="shared" si="250"/>
        <v>0</v>
      </c>
      <c r="Q5194" s="119">
        <f t="shared" si="251"/>
        <v>0</v>
      </c>
    </row>
    <row r="5195" spans="1:17" x14ac:dyDescent="0.2">
      <c r="A5195" s="228">
        <v>852014</v>
      </c>
      <c r="B5195" s="228" t="s">
        <v>462</v>
      </c>
      <c r="C5195" s="228" t="s">
        <v>4204</v>
      </c>
      <c r="D5195" s="228" t="s">
        <v>3827</v>
      </c>
      <c r="E5195" s="228" t="s">
        <v>3828</v>
      </c>
      <c r="F5195" s="228" t="s">
        <v>84</v>
      </c>
      <c r="G5195" s="228" t="s">
        <v>128</v>
      </c>
      <c r="H5195" s="228">
        <v>0</v>
      </c>
      <c r="I5195" s="228">
        <v>0</v>
      </c>
      <c r="J5195" s="228">
        <v>0</v>
      </c>
      <c r="K5195" s="228">
        <v>0</v>
      </c>
      <c r="L5195" s="231">
        <v>0</v>
      </c>
      <c r="N5195" s="119" t="str">
        <f t="shared" si="249"/>
        <v>852014-120101-OS</v>
      </c>
      <c r="O5195" s="122" t="str">
        <f>IF(B5195="NET","",IF(B5195="","",IFERROR(VLOOKUP(N5195,EAN!$A:$B,2,FALSE),"MANGLER - MÅ OPPDATERE EAN-FANEN")))</f>
        <v>MANGLER - MÅ OPPDATERE EAN-FANEN</v>
      </c>
      <c r="P5195" s="119">
        <f t="shared" si="250"/>
        <v>0</v>
      </c>
      <c r="Q5195" s="119">
        <f t="shared" si="251"/>
        <v>0</v>
      </c>
    </row>
    <row r="5196" spans="1:17" x14ac:dyDescent="0.2">
      <c r="A5196" s="228">
        <v>852014</v>
      </c>
      <c r="B5196" s="228" t="s">
        <v>462</v>
      </c>
      <c r="C5196" s="228" t="s">
        <v>4204</v>
      </c>
      <c r="D5196" s="228" t="s">
        <v>3510</v>
      </c>
      <c r="E5196" s="228" t="s">
        <v>4433</v>
      </c>
      <c r="F5196" s="228" t="s">
        <v>84</v>
      </c>
      <c r="G5196" s="228" t="s">
        <v>504</v>
      </c>
      <c r="H5196" s="228">
        <v>0</v>
      </c>
      <c r="I5196" s="228">
        <v>0</v>
      </c>
      <c r="J5196" s="228">
        <v>0</v>
      </c>
      <c r="K5196" s="228">
        <v>0</v>
      </c>
      <c r="L5196" s="231">
        <v>0</v>
      </c>
      <c r="N5196" s="119" t="str">
        <f t="shared" si="249"/>
        <v>852014-121003-OS</v>
      </c>
      <c r="O5196" s="122" t="str">
        <f>IF(B5196="NET","",IF(B5196="","",IFERROR(VLOOKUP(N5196,EAN!$A:$B,2,FALSE),"MANGLER - MÅ OPPDATERE EAN-FANEN")))</f>
        <v>MANGLER - MÅ OPPDATERE EAN-FANEN</v>
      </c>
      <c r="P5196" s="119">
        <f t="shared" si="250"/>
        <v>0</v>
      </c>
      <c r="Q5196" s="119">
        <f t="shared" si="251"/>
        <v>0</v>
      </c>
    </row>
    <row r="5197" spans="1:17" x14ac:dyDescent="0.2">
      <c r="A5197" s="228">
        <v>852014</v>
      </c>
      <c r="B5197" s="228" t="s">
        <v>462</v>
      </c>
      <c r="C5197" s="228" t="s">
        <v>4204</v>
      </c>
      <c r="D5197" s="228" t="s">
        <v>3829</v>
      </c>
      <c r="E5197" s="228" t="s">
        <v>3830</v>
      </c>
      <c r="F5197" s="228" t="s">
        <v>84</v>
      </c>
      <c r="G5197" s="228" t="s">
        <v>128</v>
      </c>
      <c r="H5197" s="228">
        <v>0</v>
      </c>
      <c r="I5197" s="228">
        <v>0</v>
      </c>
      <c r="J5197" s="228">
        <v>0</v>
      </c>
      <c r="K5197" s="228">
        <v>0</v>
      </c>
      <c r="L5197" s="231">
        <v>0</v>
      </c>
      <c r="N5197" s="119" t="str">
        <f t="shared" si="249"/>
        <v>852014-122141-OS</v>
      </c>
      <c r="O5197" s="122" t="str">
        <f>IF(B5197="NET","",IF(B5197="","",IFERROR(VLOOKUP(N5197,EAN!$A:$B,2,FALSE),"MANGLER - MÅ OPPDATERE EAN-FANEN")))</f>
        <v>MANGLER - MÅ OPPDATERE EAN-FANEN</v>
      </c>
      <c r="P5197" s="119">
        <f t="shared" si="250"/>
        <v>0</v>
      </c>
      <c r="Q5197" s="119">
        <f t="shared" si="251"/>
        <v>0</v>
      </c>
    </row>
    <row r="5198" spans="1:17" x14ac:dyDescent="0.2">
      <c r="A5198" s="228">
        <v>852014</v>
      </c>
      <c r="B5198" s="228" t="s">
        <v>462</v>
      </c>
      <c r="C5198" s="228" t="s">
        <v>4204</v>
      </c>
      <c r="D5198" s="228" t="s">
        <v>3831</v>
      </c>
      <c r="E5198" s="228" t="s">
        <v>3832</v>
      </c>
      <c r="F5198" s="228" t="s">
        <v>84</v>
      </c>
      <c r="G5198" s="228" t="s">
        <v>504</v>
      </c>
      <c r="H5198" s="228">
        <v>0</v>
      </c>
      <c r="I5198" s="228">
        <v>0</v>
      </c>
      <c r="J5198" s="228">
        <v>0</v>
      </c>
      <c r="K5198" s="228">
        <v>0</v>
      </c>
      <c r="L5198" s="231">
        <v>0</v>
      </c>
      <c r="N5198" s="119" t="str">
        <f t="shared" si="249"/>
        <v>852014-124021-OS</v>
      </c>
      <c r="O5198" s="122" t="str">
        <f>IF(B5198="NET","",IF(B5198="","",IFERROR(VLOOKUP(N5198,EAN!$A:$B,2,FALSE),"MANGLER - MÅ OPPDATERE EAN-FANEN")))</f>
        <v>MANGLER - MÅ OPPDATERE EAN-FANEN</v>
      </c>
      <c r="P5198" s="119">
        <f t="shared" si="250"/>
        <v>0</v>
      </c>
      <c r="Q5198" s="119">
        <f t="shared" si="251"/>
        <v>0</v>
      </c>
    </row>
    <row r="5199" spans="1:17" x14ac:dyDescent="0.2">
      <c r="A5199" s="228">
        <v>852014</v>
      </c>
      <c r="B5199" s="228" t="s">
        <v>462</v>
      </c>
      <c r="C5199" s="228" t="s">
        <v>4204</v>
      </c>
      <c r="D5199" s="228" t="s">
        <v>3513</v>
      </c>
      <c r="E5199" s="228" t="s">
        <v>3514</v>
      </c>
      <c r="F5199" s="228" t="s">
        <v>84</v>
      </c>
      <c r="G5199" s="228" t="s">
        <v>504</v>
      </c>
      <c r="H5199" s="228">
        <v>0</v>
      </c>
      <c r="I5199" s="228">
        <v>0</v>
      </c>
      <c r="J5199" s="228">
        <v>0</v>
      </c>
      <c r="K5199" s="228">
        <v>0</v>
      </c>
      <c r="L5199" s="231">
        <v>0</v>
      </c>
      <c r="N5199" s="119" t="str">
        <f t="shared" si="249"/>
        <v>852014-140101-OS</v>
      </c>
      <c r="O5199" s="122" t="str">
        <f>IF(B5199="NET","",IF(B5199="","",IFERROR(VLOOKUP(N5199,EAN!$A:$B,2,FALSE),"MANGLER - MÅ OPPDATERE EAN-FANEN")))</f>
        <v>MANGLER - MÅ OPPDATERE EAN-FANEN</v>
      </c>
      <c r="P5199" s="119">
        <f t="shared" si="250"/>
        <v>0</v>
      </c>
      <c r="Q5199" s="119">
        <f t="shared" si="251"/>
        <v>0</v>
      </c>
    </row>
    <row r="5200" spans="1:17" x14ac:dyDescent="0.2">
      <c r="A5200" s="229">
        <v>852015</v>
      </c>
      <c r="B5200" s="228" t="s">
        <v>248</v>
      </c>
      <c r="C5200" s="228"/>
      <c r="D5200" s="228"/>
      <c r="E5200" s="228"/>
      <c r="F5200" s="228"/>
      <c r="G5200" s="228"/>
      <c r="H5200" s="229">
        <v>202226</v>
      </c>
      <c r="I5200" s="229">
        <v>202227</v>
      </c>
      <c r="J5200" s="229">
        <v>202228</v>
      </c>
      <c r="K5200" s="229">
        <v>202229</v>
      </c>
      <c r="L5200" s="232">
        <v>202234</v>
      </c>
      <c r="N5200" s="119" t="str">
        <f t="shared" si="249"/>
        <v>852015-</v>
      </c>
      <c r="O5200" s="122" t="str">
        <f>IF(B5200="NET","",IF(B5200="","",IFERROR(VLOOKUP(N5200,EAN!$A:$B,2,FALSE),"MANGLER - MÅ OPPDATERE EAN-FANEN")))</f>
        <v/>
      </c>
      <c r="P5200" s="119">
        <f t="shared" si="250"/>
        <v>202226</v>
      </c>
      <c r="Q5200" s="119">
        <f t="shared" si="251"/>
        <v>202234</v>
      </c>
    </row>
    <row r="5201" spans="1:17" x14ac:dyDescent="0.2">
      <c r="A5201" s="228">
        <v>852015</v>
      </c>
      <c r="B5201" s="228" t="s">
        <v>463</v>
      </c>
      <c r="C5201" s="228" t="s">
        <v>4204</v>
      </c>
      <c r="D5201" s="228" t="s">
        <v>4323</v>
      </c>
      <c r="E5201" s="228" t="s">
        <v>4324</v>
      </c>
      <c r="F5201" s="228" t="s">
        <v>84</v>
      </c>
      <c r="G5201" s="228" t="s">
        <v>504</v>
      </c>
      <c r="H5201" s="228">
        <v>1</v>
      </c>
      <c r="I5201" s="228">
        <v>1</v>
      </c>
      <c r="J5201" s="228">
        <v>1</v>
      </c>
      <c r="K5201" s="228">
        <v>1</v>
      </c>
      <c r="L5201" s="231">
        <v>1</v>
      </c>
      <c r="N5201" s="119" t="str">
        <f t="shared" si="249"/>
        <v>852015-041020-OS</v>
      </c>
      <c r="O5201" s="122" t="str">
        <f>IF(B5201="NET","",IF(B5201="","",IFERROR(VLOOKUP(N5201,EAN!$A:$B,2,FALSE),"MANGLER - MÅ OPPDATERE EAN-FANEN")))</f>
        <v>MANGLER - MÅ OPPDATERE EAN-FANEN</v>
      </c>
      <c r="P5201" s="119">
        <f t="shared" si="250"/>
        <v>1</v>
      </c>
      <c r="Q5201" s="119">
        <f t="shared" si="251"/>
        <v>1</v>
      </c>
    </row>
    <row r="5202" spans="1:17" x14ac:dyDescent="0.2">
      <c r="A5202" s="228">
        <v>852015</v>
      </c>
      <c r="B5202" s="228" t="s">
        <v>463</v>
      </c>
      <c r="C5202" s="228" t="s">
        <v>4204</v>
      </c>
      <c r="D5202" s="228" t="s">
        <v>530</v>
      </c>
      <c r="E5202" s="228" t="s">
        <v>531</v>
      </c>
      <c r="F5202" s="228" t="s">
        <v>84</v>
      </c>
      <c r="G5202" s="228" t="s">
        <v>504</v>
      </c>
      <c r="H5202" s="228">
        <v>1</v>
      </c>
      <c r="I5202" s="228">
        <v>1</v>
      </c>
      <c r="J5202" s="228">
        <v>1</v>
      </c>
      <c r="K5202" s="228">
        <v>1</v>
      </c>
      <c r="L5202" s="231">
        <v>1</v>
      </c>
      <c r="N5202" s="119" t="str">
        <f t="shared" si="249"/>
        <v>852015-060101-OS</v>
      </c>
      <c r="O5202" s="122" t="str">
        <f>IF(B5202="NET","",IF(B5202="","",IFERROR(VLOOKUP(N5202,EAN!$A:$B,2,FALSE),"MANGLER - MÅ OPPDATERE EAN-FANEN")))</f>
        <v>MANGLER - MÅ OPPDATERE EAN-FANEN</v>
      </c>
      <c r="P5202" s="119">
        <f t="shared" si="250"/>
        <v>1</v>
      </c>
      <c r="Q5202" s="119">
        <f t="shared" si="251"/>
        <v>1</v>
      </c>
    </row>
    <row r="5203" spans="1:17" x14ac:dyDescent="0.2">
      <c r="A5203" s="228">
        <v>852015</v>
      </c>
      <c r="B5203" s="228" t="s">
        <v>463</v>
      </c>
      <c r="C5203" s="228" t="s">
        <v>4204</v>
      </c>
      <c r="D5203" s="228" t="s">
        <v>4267</v>
      </c>
      <c r="E5203" s="228" t="s">
        <v>4268</v>
      </c>
      <c r="F5203" s="228" t="s">
        <v>84</v>
      </c>
      <c r="G5203" s="228" t="s">
        <v>504</v>
      </c>
      <c r="H5203" s="228">
        <v>0</v>
      </c>
      <c r="I5203" s="228">
        <v>0</v>
      </c>
      <c r="J5203" s="228">
        <v>0</v>
      </c>
      <c r="K5203" s="228">
        <v>0</v>
      </c>
      <c r="L5203" s="231">
        <v>0</v>
      </c>
      <c r="N5203" s="119" t="str">
        <f t="shared" si="249"/>
        <v>852015-062130-OS</v>
      </c>
      <c r="O5203" s="122" t="str">
        <f>IF(B5203="NET","",IF(B5203="","",IFERROR(VLOOKUP(N5203,EAN!$A:$B,2,FALSE),"MANGLER - MÅ OPPDATERE EAN-FANEN")))</f>
        <v>MANGLER - MÅ OPPDATERE EAN-FANEN</v>
      </c>
      <c r="P5203" s="119">
        <f t="shared" si="250"/>
        <v>0</v>
      </c>
      <c r="Q5203" s="119">
        <f t="shared" si="251"/>
        <v>0</v>
      </c>
    </row>
    <row r="5204" spans="1:17" x14ac:dyDescent="0.2">
      <c r="A5204" s="228">
        <v>852015</v>
      </c>
      <c r="B5204" s="228" t="s">
        <v>463</v>
      </c>
      <c r="C5204" s="228" t="s">
        <v>4204</v>
      </c>
      <c r="D5204" s="228" t="s">
        <v>4269</v>
      </c>
      <c r="E5204" s="228" t="s">
        <v>4270</v>
      </c>
      <c r="F5204" s="228" t="s">
        <v>84</v>
      </c>
      <c r="G5204" s="228" t="s">
        <v>504</v>
      </c>
      <c r="H5204" s="228">
        <v>0</v>
      </c>
      <c r="I5204" s="228">
        <v>0</v>
      </c>
      <c r="J5204" s="228">
        <v>0</v>
      </c>
      <c r="K5204" s="228">
        <v>0</v>
      </c>
      <c r="L5204" s="231">
        <v>0</v>
      </c>
      <c r="N5204" s="119" t="str">
        <f t="shared" si="249"/>
        <v>852015-064021-OS</v>
      </c>
      <c r="O5204" s="122" t="str">
        <f>IF(B5204="NET","",IF(B5204="","",IFERROR(VLOOKUP(N5204,EAN!$A:$B,2,FALSE),"MANGLER - MÅ OPPDATERE EAN-FANEN")))</f>
        <v>MANGLER - MÅ OPPDATERE EAN-FANEN</v>
      </c>
      <c r="P5204" s="119">
        <f t="shared" si="250"/>
        <v>0</v>
      </c>
      <c r="Q5204" s="119">
        <f t="shared" si="251"/>
        <v>0</v>
      </c>
    </row>
    <row r="5205" spans="1:17" x14ac:dyDescent="0.2">
      <c r="A5205" s="228">
        <v>852015</v>
      </c>
      <c r="B5205" s="228" t="s">
        <v>463</v>
      </c>
      <c r="C5205" s="228" t="s">
        <v>4204</v>
      </c>
      <c r="D5205" s="228" t="s">
        <v>3901</v>
      </c>
      <c r="E5205" s="228" t="s">
        <v>3902</v>
      </c>
      <c r="F5205" s="228" t="s">
        <v>84</v>
      </c>
      <c r="G5205" s="228" t="s">
        <v>128</v>
      </c>
      <c r="H5205" s="228">
        <v>0</v>
      </c>
      <c r="I5205" s="228">
        <v>0</v>
      </c>
      <c r="J5205" s="228">
        <v>0</v>
      </c>
      <c r="K5205" s="228">
        <v>0</v>
      </c>
      <c r="L5205" s="231">
        <v>0</v>
      </c>
      <c r="N5205" s="119" t="str">
        <f t="shared" si="249"/>
        <v>852015-066437-OS</v>
      </c>
      <c r="O5205" s="122" t="str">
        <f>IF(B5205="NET","",IF(B5205="","",IFERROR(VLOOKUP(N5205,EAN!$A:$B,2,FALSE),"MANGLER - MÅ OPPDATERE EAN-FANEN")))</f>
        <v>MANGLER - MÅ OPPDATERE EAN-FANEN</v>
      </c>
      <c r="P5205" s="119">
        <f t="shared" si="250"/>
        <v>0</v>
      </c>
      <c r="Q5205" s="119">
        <f t="shared" si="251"/>
        <v>0</v>
      </c>
    </row>
    <row r="5206" spans="1:17" x14ac:dyDescent="0.2">
      <c r="A5206" s="228">
        <v>852015</v>
      </c>
      <c r="B5206" s="228" t="s">
        <v>463</v>
      </c>
      <c r="C5206" s="228" t="s">
        <v>4204</v>
      </c>
      <c r="D5206" s="228" t="s">
        <v>4271</v>
      </c>
      <c r="E5206" s="228" t="s">
        <v>4272</v>
      </c>
      <c r="F5206" s="228" t="s">
        <v>84</v>
      </c>
      <c r="G5206" s="228" t="s">
        <v>128</v>
      </c>
      <c r="H5206" s="228">
        <v>1</v>
      </c>
      <c r="I5206" s="228">
        <v>1</v>
      </c>
      <c r="J5206" s="228">
        <v>1</v>
      </c>
      <c r="K5206" s="228">
        <v>1</v>
      </c>
      <c r="L5206" s="231">
        <v>1</v>
      </c>
      <c r="N5206" s="119" t="str">
        <f t="shared" si="249"/>
        <v>852015-070101-OS</v>
      </c>
      <c r="O5206" s="122" t="str">
        <f>IF(B5206="NET","",IF(B5206="","",IFERROR(VLOOKUP(N5206,EAN!$A:$B,2,FALSE),"MANGLER - MÅ OPPDATERE EAN-FANEN")))</f>
        <v>MANGLER - MÅ OPPDATERE EAN-FANEN</v>
      </c>
      <c r="P5206" s="119">
        <f t="shared" si="250"/>
        <v>1</v>
      </c>
      <c r="Q5206" s="119">
        <f t="shared" si="251"/>
        <v>1</v>
      </c>
    </row>
    <row r="5207" spans="1:17" x14ac:dyDescent="0.2">
      <c r="A5207" s="228">
        <v>852015</v>
      </c>
      <c r="B5207" s="228" t="s">
        <v>463</v>
      </c>
      <c r="C5207" s="228" t="s">
        <v>4204</v>
      </c>
      <c r="D5207" s="228" t="s">
        <v>3808</v>
      </c>
      <c r="E5207" s="228" t="s">
        <v>3809</v>
      </c>
      <c r="F5207" s="228" t="s">
        <v>84</v>
      </c>
      <c r="G5207" s="228" t="s">
        <v>128</v>
      </c>
      <c r="H5207" s="228">
        <v>2</v>
      </c>
      <c r="I5207" s="228">
        <v>2</v>
      </c>
      <c r="J5207" s="228">
        <v>2</v>
      </c>
      <c r="K5207" s="228">
        <v>2</v>
      </c>
      <c r="L5207" s="231">
        <v>2</v>
      </c>
      <c r="N5207" s="119" t="str">
        <f t="shared" si="249"/>
        <v>852015-150101-OS</v>
      </c>
      <c r="O5207" s="122" t="str">
        <f>IF(B5207="NET","",IF(B5207="","",IFERROR(VLOOKUP(N5207,EAN!$A:$B,2,FALSE),"MANGLER - MÅ OPPDATERE EAN-FANEN")))</f>
        <v>MANGLER - MÅ OPPDATERE EAN-FANEN</v>
      </c>
      <c r="P5207" s="119">
        <f t="shared" si="250"/>
        <v>2</v>
      </c>
      <c r="Q5207" s="119">
        <f t="shared" si="251"/>
        <v>2</v>
      </c>
    </row>
    <row r="5208" spans="1:17" x14ac:dyDescent="0.2">
      <c r="A5208" s="228">
        <v>852015</v>
      </c>
      <c r="B5208" s="228" t="s">
        <v>463</v>
      </c>
      <c r="C5208" s="228" t="s">
        <v>4204</v>
      </c>
      <c r="D5208" s="228" t="s">
        <v>3889</v>
      </c>
      <c r="E5208" s="228" t="s">
        <v>3890</v>
      </c>
      <c r="F5208" s="228" t="s">
        <v>84</v>
      </c>
      <c r="G5208" s="228" t="s">
        <v>128</v>
      </c>
      <c r="H5208" s="228">
        <v>0</v>
      </c>
      <c r="I5208" s="228">
        <v>0</v>
      </c>
      <c r="J5208" s="228">
        <v>0</v>
      </c>
      <c r="K5208" s="228">
        <v>0</v>
      </c>
      <c r="L5208" s="231">
        <v>0</v>
      </c>
      <c r="N5208" s="119" t="str">
        <f t="shared" si="249"/>
        <v>852015-157643-OS</v>
      </c>
      <c r="O5208" s="122" t="str">
        <f>IF(B5208="NET","",IF(B5208="","",IFERROR(VLOOKUP(N5208,EAN!$A:$B,2,FALSE),"MANGLER - MÅ OPPDATERE EAN-FANEN")))</f>
        <v>MANGLER - MÅ OPPDATERE EAN-FANEN</v>
      </c>
      <c r="P5208" s="119">
        <f t="shared" si="250"/>
        <v>0</v>
      </c>
      <c r="Q5208" s="119">
        <f t="shared" si="251"/>
        <v>0</v>
      </c>
    </row>
    <row r="5209" spans="1:17" x14ac:dyDescent="0.2">
      <c r="A5209" s="228">
        <v>852015</v>
      </c>
      <c r="B5209" s="228" t="s">
        <v>463</v>
      </c>
      <c r="C5209" s="228" t="s">
        <v>4204</v>
      </c>
      <c r="D5209" s="228" t="s">
        <v>4299</v>
      </c>
      <c r="E5209" s="228" t="s">
        <v>4300</v>
      </c>
      <c r="F5209" s="228" t="s">
        <v>84</v>
      </c>
      <c r="G5209" s="228" t="s">
        <v>504</v>
      </c>
      <c r="H5209" s="228">
        <v>2</v>
      </c>
      <c r="I5209" s="228">
        <v>2</v>
      </c>
      <c r="J5209" s="228">
        <v>2</v>
      </c>
      <c r="K5209" s="228">
        <v>2</v>
      </c>
      <c r="L5209" s="231">
        <v>2</v>
      </c>
      <c r="N5209" s="119" t="str">
        <f t="shared" si="249"/>
        <v>852015-161003-OS</v>
      </c>
      <c r="O5209" s="122" t="str">
        <f>IF(B5209="NET","",IF(B5209="","",IFERROR(VLOOKUP(N5209,EAN!$A:$B,2,FALSE),"MANGLER - MÅ OPPDATERE EAN-FANEN")))</f>
        <v>MANGLER - MÅ OPPDATERE EAN-FANEN</v>
      </c>
      <c r="P5209" s="119">
        <f t="shared" si="250"/>
        <v>2</v>
      </c>
      <c r="Q5209" s="119">
        <f t="shared" si="251"/>
        <v>2</v>
      </c>
    </row>
    <row r="5210" spans="1:17" x14ac:dyDescent="0.2">
      <c r="A5210" s="228">
        <v>852015</v>
      </c>
      <c r="B5210" s="228" t="s">
        <v>463</v>
      </c>
      <c r="C5210" s="228" t="s">
        <v>4204</v>
      </c>
      <c r="D5210" s="228" t="s">
        <v>3883</v>
      </c>
      <c r="E5210" s="228" t="s">
        <v>3884</v>
      </c>
      <c r="F5210" s="228" t="s">
        <v>84</v>
      </c>
      <c r="G5210" s="228" t="s">
        <v>128</v>
      </c>
      <c r="H5210" s="228">
        <v>0</v>
      </c>
      <c r="I5210" s="228">
        <v>0</v>
      </c>
      <c r="J5210" s="228">
        <v>0</v>
      </c>
      <c r="K5210" s="228">
        <v>0</v>
      </c>
      <c r="L5210" s="231">
        <v>0</v>
      </c>
      <c r="N5210" s="119" t="str">
        <f t="shared" si="249"/>
        <v>852015-161036-OS</v>
      </c>
      <c r="O5210" s="122" t="str">
        <f>IF(B5210="NET","",IF(B5210="","",IFERROR(VLOOKUP(N5210,EAN!$A:$B,2,FALSE),"MANGLER - MÅ OPPDATERE EAN-FANEN")))</f>
        <v>MANGLER - MÅ OPPDATERE EAN-FANEN</v>
      </c>
      <c r="P5210" s="119">
        <f t="shared" si="250"/>
        <v>0</v>
      </c>
      <c r="Q5210" s="119">
        <f t="shared" si="251"/>
        <v>0</v>
      </c>
    </row>
    <row r="5211" spans="1:17" x14ac:dyDescent="0.2">
      <c r="A5211" s="228">
        <v>852015</v>
      </c>
      <c r="B5211" s="228" t="s">
        <v>463</v>
      </c>
      <c r="C5211" s="228" t="s">
        <v>4204</v>
      </c>
      <c r="D5211" s="228" t="s">
        <v>4325</v>
      </c>
      <c r="E5211" s="228" t="s">
        <v>4326</v>
      </c>
      <c r="F5211" s="228" t="s">
        <v>84</v>
      </c>
      <c r="G5211" s="228" t="s">
        <v>504</v>
      </c>
      <c r="H5211" s="228">
        <v>0</v>
      </c>
      <c r="I5211" s="228">
        <v>0</v>
      </c>
      <c r="J5211" s="228">
        <v>0</v>
      </c>
      <c r="K5211" s="228">
        <v>0</v>
      </c>
      <c r="L5211" s="231">
        <v>0</v>
      </c>
      <c r="N5211" s="119" t="str">
        <f t="shared" si="249"/>
        <v>852015-167223-OS</v>
      </c>
      <c r="O5211" s="122" t="str">
        <f>IF(B5211="NET","",IF(B5211="","",IFERROR(VLOOKUP(N5211,EAN!$A:$B,2,FALSE),"MANGLER - MÅ OPPDATERE EAN-FANEN")))</f>
        <v>MANGLER - MÅ OPPDATERE EAN-FANEN</v>
      </c>
      <c r="P5211" s="119">
        <f t="shared" si="250"/>
        <v>0</v>
      </c>
      <c r="Q5211" s="119">
        <f t="shared" si="251"/>
        <v>0</v>
      </c>
    </row>
    <row r="5212" spans="1:17" x14ac:dyDescent="0.2">
      <c r="A5212" s="228">
        <v>852015</v>
      </c>
      <c r="B5212" s="228" t="s">
        <v>463</v>
      </c>
      <c r="C5212" s="228" t="s">
        <v>4204</v>
      </c>
      <c r="D5212" s="228" t="s">
        <v>4301</v>
      </c>
      <c r="E5212" s="228" t="s">
        <v>4302</v>
      </c>
      <c r="F5212" s="228" t="s">
        <v>84</v>
      </c>
      <c r="G5212" s="228" t="s">
        <v>504</v>
      </c>
      <c r="H5212" s="228">
        <v>0</v>
      </c>
      <c r="I5212" s="228">
        <v>0</v>
      </c>
      <c r="J5212" s="228">
        <v>0</v>
      </c>
      <c r="K5212" s="228">
        <v>0</v>
      </c>
      <c r="L5212" s="231">
        <v>0</v>
      </c>
      <c r="N5212" s="119" t="str">
        <f t="shared" si="249"/>
        <v>852015-191024-OS</v>
      </c>
      <c r="O5212" s="122" t="str">
        <f>IF(B5212="NET","",IF(B5212="","",IFERROR(VLOOKUP(N5212,EAN!$A:$B,2,FALSE),"MANGLER - MÅ OPPDATERE EAN-FANEN")))</f>
        <v>MANGLER - MÅ OPPDATERE EAN-FANEN</v>
      </c>
      <c r="P5212" s="119">
        <f t="shared" si="250"/>
        <v>0</v>
      </c>
      <c r="Q5212" s="119">
        <f t="shared" si="251"/>
        <v>0</v>
      </c>
    </row>
    <row r="5213" spans="1:17" x14ac:dyDescent="0.2">
      <c r="A5213" s="228">
        <v>852015</v>
      </c>
      <c r="B5213" s="228" t="s">
        <v>463</v>
      </c>
      <c r="C5213" s="228" t="s">
        <v>4204</v>
      </c>
      <c r="D5213" s="228" t="s">
        <v>4327</v>
      </c>
      <c r="E5213" s="228" t="s">
        <v>4328</v>
      </c>
      <c r="F5213" s="228" t="s">
        <v>84</v>
      </c>
      <c r="G5213" s="228" t="s">
        <v>504</v>
      </c>
      <c r="H5213" s="228">
        <v>4</v>
      </c>
      <c r="I5213" s="228">
        <v>4</v>
      </c>
      <c r="J5213" s="228">
        <v>4</v>
      </c>
      <c r="K5213" s="228">
        <v>4</v>
      </c>
      <c r="L5213" s="231">
        <v>4</v>
      </c>
      <c r="N5213" s="119" t="str">
        <f t="shared" si="249"/>
        <v>852015-193127-OS</v>
      </c>
      <c r="O5213" s="122" t="str">
        <f>IF(B5213="NET","",IF(B5213="","",IFERROR(VLOOKUP(N5213,EAN!$A:$B,2,FALSE),"MANGLER - MÅ OPPDATERE EAN-FANEN")))</f>
        <v>MANGLER - MÅ OPPDATERE EAN-FANEN</v>
      </c>
      <c r="P5213" s="119">
        <f t="shared" si="250"/>
        <v>4</v>
      </c>
      <c r="Q5213" s="119">
        <f t="shared" si="251"/>
        <v>4</v>
      </c>
    </row>
    <row r="5214" spans="1:17" x14ac:dyDescent="0.2">
      <c r="A5214" s="228">
        <v>852015</v>
      </c>
      <c r="B5214" s="228" t="s">
        <v>463</v>
      </c>
      <c r="C5214" s="228" t="s">
        <v>4204</v>
      </c>
      <c r="D5214" s="228" t="s">
        <v>3885</v>
      </c>
      <c r="E5214" s="228" t="s">
        <v>3886</v>
      </c>
      <c r="F5214" s="228" t="s">
        <v>84</v>
      </c>
      <c r="G5214" s="228" t="s">
        <v>128</v>
      </c>
      <c r="H5214" s="228">
        <v>0</v>
      </c>
      <c r="I5214" s="228">
        <v>0</v>
      </c>
      <c r="J5214" s="228">
        <v>0</v>
      </c>
      <c r="K5214" s="228">
        <v>0</v>
      </c>
      <c r="L5214" s="231">
        <v>0</v>
      </c>
      <c r="N5214" s="119" t="str">
        <f t="shared" si="249"/>
        <v>852015-193144-OS</v>
      </c>
      <c r="O5214" s="122" t="str">
        <f>IF(B5214="NET","",IF(B5214="","",IFERROR(VLOOKUP(N5214,EAN!$A:$B,2,FALSE),"MANGLER - MÅ OPPDATERE EAN-FANEN")))</f>
        <v>MANGLER - MÅ OPPDATERE EAN-FANEN</v>
      </c>
      <c r="P5214" s="119">
        <f t="shared" si="250"/>
        <v>0</v>
      </c>
      <c r="Q5214" s="119">
        <f t="shared" si="251"/>
        <v>0</v>
      </c>
    </row>
    <row r="5215" spans="1:17" x14ac:dyDescent="0.2">
      <c r="A5215" s="228">
        <v>852015</v>
      </c>
      <c r="B5215" s="228" t="s">
        <v>463</v>
      </c>
      <c r="C5215" s="228" t="s">
        <v>4204</v>
      </c>
      <c r="D5215" s="228" t="s">
        <v>3903</v>
      </c>
      <c r="E5215" s="228" t="s">
        <v>3904</v>
      </c>
      <c r="F5215" s="228" t="s">
        <v>84</v>
      </c>
      <c r="G5215" s="228" t="s">
        <v>128</v>
      </c>
      <c r="H5215" s="228">
        <v>2</v>
      </c>
      <c r="I5215" s="228">
        <v>2</v>
      </c>
      <c r="J5215" s="228">
        <v>2</v>
      </c>
      <c r="K5215" s="228">
        <v>2</v>
      </c>
      <c r="L5215" s="231">
        <v>2</v>
      </c>
      <c r="N5215" s="119" t="str">
        <f t="shared" si="249"/>
        <v>852015-200101-OS</v>
      </c>
      <c r="O5215" s="122" t="str">
        <f>IF(B5215="NET","",IF(B5215="","",IFERROR(VLOOKUP(N5215,EAN!$A:$B,2,FALSE),"MANGLER - MÅ OPPDATERE EAN-FANEN")))</f>
        <v>MANGLER - MÅ OPPDATERE EAN-FANEN</v>
      </c>
      <c r="P5215" s="119">
        <f t="shared" si="250"/>
        <v>2</v>
      </c>
      <c r="Q5215" s="119">
        <f t="shared" si="251"/>
        <v>2</v>
      </c>
    </row>
    <row r="5216" spans="1:17" x14ac:dyDescent="0.2">
      <c r="A5216" s="228">
        <v>852015</v>
      </c>
      <c r="B5216" s="228" t="s">
        <v>463</v>
      </c>
      <c r="C5216" s="228" t="s">
        <v>4204</v>
      </c>
      <c r="D5216" s="228" t="s">
        <v>4209</v>
      </c>
      <c r="E5216" s="228" t="s">
        <v>3846</v>
      </c>
      <c r="F5216" s="228" t="s">
        <v>84</v>
      </c>
      <c r="G5216" s="228" t="s">
        <v>128</v>
      </c>
      <c r="H5216" s="228">
        <v>0</v>
      </c>
      <c r="I5216" s="228">
        <v>0</v>
      </c>
      <c r="J5216" s="228">
        <v>0</v>
      </c>
      <c r="K5216" s="228">
        <v>0</v>
      </c>
      <c r="L5216" s="231">
        <v>0</v>
      </c>
      <c r="N5216" s="119" t="str">
        <f t="shared" si="249"/>
        <v>852015-201839-OS</v>
      </c>
      <c r="O5216" s="122" t="str">
        <f>IF(B5216="NET","",IF(B5216="","",IFERROR(VLOOKUP(N5216,EAN!$A:$B,2,FALSE),"MANGLER - MÅ OPPDATERE EAN-FANEN")))</f>
        <v>MANGLER - MÅ OPPDATERE EAN-FANEN</v>
      </c>
      <c r="P5216" s="119">
        <f t="shared" si="250"/>
        <v>0</v>
      </c>
      <c r="Q5216" s="119">
        <f t="shared" si="251"/>
        <v>0</v>
      </c>
    </row>
    <row r="5217" spans="1:17" x14ac:dyDescent="0.2">
      <c r="A5217" s="228">
        <v>852015</v>
      </c>
      <c r="B5217" s="228" t="s">
        <v>463</v>
      </c>
      <c r="C5217" s="228" t="s">
        <v>4204</v>
      </c>
      <c r="D5217" s="228" t="s">
        <v>4329</v>
      </c>
      <c r="E5217" s="228" t="s">
        <v>4330</v>
      </c>
      <c r="F5217" s="228" t="s">
        <v>84</v>
      </c>
      <c r="G5217" s="228" t="s">
        <v>504</v>
      </c>
      <c r="H5217" s="228">
        <v>0</v>
      </c>
      <c r="I5217" s="228">
        <v>0</v>
      </c>
      <c r="J5217" s="228">
        <v>0</v>
      </c>
      <c r="K5217" s="228">
        <v>0</v>
      </c>
      <c r="L5217" s="231">
        <v>0</v>
      </c>
      <c r="N5217" s="119" t="str">
        <f t="shared" si="249"/>
        <v>852015-202022-OS</v>
      </c>
      <c r="O5217" s="122" t="str">
        <f>IF(B5217="NET","",IF(B5217="","",IFERROR(VLOOKUP(N5217,EAN!$A:$B,2,FALSE),"MANGLER - MÅ OPPDATERE EAN-FANEN")))</f>
        <v>MANGLER - MÅ OPPDATERE EAN-FANEN</v>
      </c>
      <c r="P5217" s="119">
        <f t="shared" si="250"/>
        <v>0</v>
      </c>
      <c r="Q5217" s="119">
        <f t="shared" si="251"/>
        <v>0</v>
      </c>
    </row>
    <row r="5218" spans="1:17" x14ac:dyDescent="0.2">
      <c r="A5218" s="229">
        <v>852016</v>
      </c>
      <c r="B5218" s="228" t="s">
        <v>248</v>
      </c>
      <c r="C5218" s="228"/>
      <c r="D5218" s="228"/>
      <c r="E5218" s="228"/>
      <c r="F5218" s="228"/>
      <c r="G5218" s="228"/>
      <c r="H5218" s="229">
        <v>202226</v>
      </c>
      <c r="I5218" s="229">
        <v>202227</v>
      </c>
      <c r="J5218" s="229">
        <v>202228</v>
      </c>
      <c r="K5218" s="229">
        <v>202229</v>
      </c>
      <c r="L5218" s="232">
        <v>202234</v>
      </c>
      <c r="N5218" s="119" t="str">
        <f t="shared" si="249"/>
        <v>852016-</v>
      </c>
      <c r="O5218" s="122" t="str">
        <f>IF(B5218="NET","",IF(B5218="","",IFERROR(VLOOKUP(N5218,EAN!$A:$B,2,FALSE),"MANGLER - MÅ OPPDATERE EAN-FANEN")))</f>
        <v/>
      </c>
      <c r="P5218" s="119">
        <f t="shared" si="250"/>
        <v>202226</v>
      </c>
      <c r="Q5218" s="119">
        <f t="shared" si="251"/>
        <v>202234</v>
      </c>
    </row>
    <row r="5219" spans="1:17" x14ac:dyDescent="0.2">
      <c r="A5219" s="228">
        <v>852016</v>
      </c>
      <c r="B5219" s="228" t="s">
        <v>464</v>
      </c>
      <c r="C5219" s="228" t="s">
        <v>4204</v>
      </c>
      <c r="D5219" s="228" t="s">
        <v>3863</v>
      </c>
      <c r="E5219" s="228" t="s">
        <v>3864</v>
      </c>
      <c r="F5219" s="228" t="s">
        <v>84</v>
      </c>
      <c r="G5219" s="228" t="s">
        <v>128</v>
      </c>
      <c r="H5219" s="228">
        <v>0</v>
      </c>
      <c r="I5219" s="228">
        <v>0</v>
      </c>
      <c r="J5219" s="228">
        <v>0</v>
      </c>
      <c r="K5219" s="228">
        <v>0</v>
      </c>
      <c r="L5219" s="231">
        <v>0</v>
      </c>
      <c r="N5219" s="119" t="str">
        <f t="shared" si="249"/>
        <v>852016-180101-OS</v>
      </c>
      <c r="O5219" s="122" t="str">
        <f>IF(B5219="NET","",IF(B5219="","",IFERROR(VLOOKUP(N5219,EAN!$A:$B,2,FALSE),"MANGLER - MÅ OPPDATERE EAN-FANEN")))</f>
        <v>MANGLER - MÅ OPPDATERE EAN-FANEN</v>
      </c>
      <c r="P5219" s="119">
        <f t="shared" si="250"/>
        <v>0</v>
      </c>
      <c r="Q5219" s="119">
        <f t="shared" si="251"/>
        <v>0</v>
      </c>
    </row>
    <row r="5220" spans="1:17" x14ac:dyDescent="0.2">
      <c r="A5220" s="228">
        <v>852016</v>
      </c>
      <c r="B5220" s="228" t="s">
        <v>464</v>
      </c>
      <c r="C5220" s="228" t="s">
        <v>4204</v>
      </c>
      <c r="D5220" s="228" t="s">
        <v>3865</v>
      </c>
      <c r="E5220" s="228" t="s">
        <v>3866</v>
      </c>
      <c r="F5220" s="228" t="s">
        <v>84</v>
      </c>
      <c r="G5220" s="228" t="s">
        <v>128</v>
      </c>
      <c r="H5220" s="228">
        <v>1</v>
      </c>
      <c r="I5220" s="228">
        <v>1</v>
      </c>
      <c r="J5220" s="228">
        <v>1</v>
      </c>
      <c r="K5220" s="228">
        <v>1</v>
      </c>
      <c r="L5220" s="231">
        <v>1</v>
      </c>
      <c r="N5220" s="119" t="str">
        <f t="shared" si="249"/>
        <v>852016-181003-OS</v>
      </c>
      <c r="O5220" s="122" t="str">
        <f>IF(B5220="NET","",IF(B5220="","",IFERROR(VLOOKUP(N5220,EAN!$A:$B,2,FALSE),"MANGLER - MÅ OPPDATERE EAN-FANEN")))</f>
        <v>MANGLER - MÅ OPPDATERE EAN-FANEN</v>
      </c>
      <c r="P5220" s="119">
        <f t="shared" si="250"/>
        <v>1</v>
      </c>
      <c r="Q5220" s="119">
        <f t="shared" si="251"/>
        <v>1</v>
      </c>
    </row>
    <row r="5221" spans="1:17" x14ac:dyDescent="0.2">
      <c r="A5221" s="229">
        <v>852017</v>
      </c>
      <c r="B5221" s="228" t="s">
        <v>248</v>
      </c>
      <c r="C5221" s="228"/>
      <c r="D5221" s="228"/>
      <c r="E5221" s="228"/>
      <c r="F5221" s="228"/>
      <c r="G5221" s="228"/>
      <c r="H5221" s="229">
        <v>202226</v>
      </c>
      <c r="I5221" s="229">
        <v>202227</v>
      </c>
      <c r="J5221" s="229">
        <v>202228</v>
      </c>
      <c r="K5221" s="229">
        <v>202229</v>
      </c>
      <c r="L5221" s="232">
        <v>202234</v>
      </c>
      <c r="N5221" s="119" t="str">
        <f t="shared" si="249"/>
        <v>852017-</v>
      </c>
      <c r="O5221" s="122" t="str">
        <f>IF(B5221="NET","",IF(B5221="","",IFERROR(VLOOKUP(N5221,EAN!$A:$B,2,FALSE),"MANGLER - MÅ OPPDATERE EAN-FANEN")))</f>
        <v/>
      </c>
      <c r="P5221" s="119">
        <f t="shared" si="250"/>
        <v>202226</v>
      </c>
      <c r="Q5221" s="119">
        <f t="shared" si="251"/>
        <v>202234</v>
      </c>
    </row>
    <row r="5222" spans="1:17" x14ac:dyDescent="0.2">
      <c r="A5222" s="228">
        <v>852017</v>
      </c>
      <c r="B5222" s="228" t="s">
        <v>465</v>
      </c>
      <c r="C5222" s="228" t="s">
        <v>4204</v>
      </c>
      <c r="D5222" s="228" t="s">
        <v>3907</v>
      </c>
      <c r="E5222" s="228" t="s">
        <v>3908</v>
      </c>
      <c r="F5222" s="228" t="s">
        <v>84</v>
      </c>
      <c r="G5222" s="228" t="s">
        <v>128</v>
      </c>
      <c r="H5222" s="228">
        <v>33</v>
      </c>
      <c r="I5222" s="228">
        <v>33</v>
      </c>
      <c r="J5222" s="228">
        <v>33</v>
      </c>
      <c r="K5222" s="228">
        <v>33</v>
      </c>
      <c r="L5222" s="231">
        <v>33</v>
      </c>
      <c r="N5222" s="119" t="str">
        <f t="shared" si="249"/>
        <v>852017-040000-OS</v>
      </c>
      <c r="O5222" s="122" t="str">
        <f>IF(B5222="NET","",IF(B5222="","",IFERROR(VLOOKUP(N5222,EAN!$A:$B,2,FALSE),"MANGLER - MÅ OPPDATERE EAN-FANEN")))</f>
        <v>MANGLER - MÅ OPPDATERE EAN-FANEN</v>
      </c>
      <c r="P5222" s="119">
        <f t="shared" si="250"/>
        <v>33</v>
      </c>
      <c r="Q5222" s="119">
        <f t="shared" si="251"/>
        <v>33</v>
      </c>
    </row>
    <row r="5223" spans="1:17" x14ac:dyDescent="0.2">
      <c r="A5223" s="228">
        <v>852017</v>
      </c>
      <c r="B5223" s="228" t="s">
        <v>465</v>
      </c>
      <c r="C5223" s="228" t="s">
        <v>4204</v>
      </c>
      <c r="D5223" s="228" t="s">
        <v>532</v>
      </c>
      <c r="E5223" s="228" t="s">
        <v>124</v>
      </c>
      <c r="F5223" s="228" t="s">
        <v>84</v>
      </c>
      <c r="G5223" s="228" t="s">
        <v>128</v>
      </c>
      <c r="H5223" s="228">
        <v>5</v>
      </c>
      <c r="I5223" s="228">
        <v>5</v>
      </c>
      <c r="J5223" s="228">
        <v>5</v>
      </c>
      <c r="K5223" s="228">
        <v>5</v>
      </c>
      <c r="L5223" s="231">
        <v>5</v>
      </c>
      <c r="N5223" s="119" t="str">
        <f t="shared" si="249"/>
        <v>852017-060000-OS</v>
      </c>
      <c r="O5223" s="122" t="str">
        <f>IF(B5223="NET","",IF(B5223="","",IFERROR(VLOOKUP(N5223,EAN!$A:$B,2,FALSE),"MANGLER - MÅ OPPDATERE EAN-FANEN")))</f>
        <v>MANGLER - MÅ OPPDATERE EAN-FANEN</v>
      </c>
      <c r="P5223" s="119">
        <f t="shared" si="250"/>
        <v>5</v>
      </c>
      <c r="Q5223" s="119">
        <f t="shared" si="251"/>
        <v>5</v>
      </c>
    </row>
    <row r="5224" spans="1:17" x14ac:dyDescent="0.2">
      <c r="A5224" s="228">
        <v>852017</v>
      </c>
      <c r="B5224" s="228" t="s">
        <v>465</v>
      </c>
      <c r="C5224" s="228" t="s">
        <v>4204</v>
      </c>
      <c r="D5224" s="228" t="s">
        <v>533</v>
      </c>
      <c r="E5224" s="228" t="s">
        <v>123</v>
      </c>
      <c r="F5224" s="228" t="s">
        <v>84</v>
      </c>
      <c r="G5224" s="228" t="s">
        <v>128</v>
      </c>
      <c r="H5224" s="228">
        <v>51</v>
      </c>
      <c r="I5224" s="228">
        <v>51</v>
      </c>
      <c r="J5224" s="228">
        <v>51</v>
      </c>
      <c r="K5224" s="228">
        <v>51</v>
      </c>
      <c r="L5224" s="231">
        <v>51</v>
      </c>
      <c r="N5224" s="119" t="str">
        <f t="shared" si="249"/>
        <v>852017-070000-OS</v>
      </c>
      <c r="O5224" s="122" t="str">
        <f>IF(B5224="NET","",IF(B5224="","",IFERROR(VLOOKUP(N5224,EAN!$A:$B,2,FALSE),"MANGLER - MÅ OPPDATERE EAN-FANEN")))</f>
        <v>MANGLER - MÅ OPPDATERE EAN-FANEN</v>
      </c>
      <c r="P5224" s="119">
        <f t="shared" si="250"/>
        <v>51</v>
      </c>
      <c r="Q5224" s="119">
        <f t="shared" si="251"/>
        <v>51</v>
      </c>
    </row>
    <row r="5225" spans="1:17" x14ac:dyDescent="0.2">
      <c r="A5225" s="228">
        <v>852017</v>
      </c>
      <c r="B5225" s="228" t="s">
        <v>465</v>
      </c>
      <c r="C5225" s="228" t="s">
        <v>4204</v>
      </c>
      <c r="D5225" s="228" t="s">
        <v>534</v>
      </c>
      <c r="E5225" s="228" t="s">
        <v>535</v>
      </c>
      <c r="F5225" s="228" t="s">
        <v>84</v>
      </c>
      <c r="G5225" s="228" t="s">
        <v>128</v>
      </c>
      <c r="H5225" s="228">
        <v>4</v>
      </c>
      <c r="I5225" s="228">
        <v>4</v>
      </c>
      <c r="J5225" s="228">
        <v>4</v>
      </c>
      <c r="K5225" s="228">
        <v>4</v>
      </c>
      <c r="L5225" s="231">
        <v>4</v>
      </c>
      <c r="N5225" s="119" t="str">
        <f t="shared" si="249"/>
        <v>852017-150000-OS</v>
      </c>
      <c r="O5225" s="122" t="str">
        <f>IF(B5225="NET","",IF(B5225="","",IFERROR(VLOOKUP(N5225,EAN!$A:$B,2,FALSE),"MANGLER - MÅ OPPDATERE EAN-FANEN")))</f>
        <v>MANGLER - MÅ OPPDATERE EAN-FANEN</v>
      </c>
      <c r="P5225" s="119">
        <f t="shared" si="250"/>
        <v>4</v>
      </c>
      <c r="Q5225" s="119">
        <f t="shared" si="251"/>
        <v>4</v>
      </c>
    </row>
    <row r="5226" spans="1:17" x14ac:dyDescent="0.2">
      <c r="A5226" s="228">
        <v>852017</v>
      </c>
      <c r="B5226" s="228" t="s">
        <v>465</v>
      </c>
      <c r="C5226" s="228" t="s">
        <v>4204</v>
      </c>
      <c r="D5226" s="228" t="s">
        <v>536</v>
      </c>
      <c r="E5226" s="228" t="s">
        <v>537</v>
      </c>
      <c r="F5226" s="228" t="s">
        <v>84</v>
      </c>
      <c r="G5226" s="228" t="s">
        <v>128</v>
      </c>
      <c r="H5226" s="228">
        <v>1</v>
      </c>
      <c r="I5226" s="228">
        <v>1</v>
      </c>
      <c r="J5226" s="228">
        <v>1</v>
      </c>
      <c r="K5226" s="228">
        <v>1</v>
      </c>
      <c r="L5226" s="231">
        <v>1</v>
      </c>
      <c r="N5226" s="119" t="str">
        <f t="shared" si="249"/>
        <v>852017-160000-OS</v>
      </c>
      <c r="O5226" s="122" t="str">
        <f>IF(B5226="NET","",IF(B5226="","",IFERROR(VLOOKUP(N5226,EAN!$A:$B,2,FALSE),"MANGLER - MÅ OPPDATERE EAN-FANEN")))</f>
        <v>MANGLER - MÅ OPPDATERE EAN-FANEN</v>
      </c>
      <c r="P5226" s="119">
        <f t="shared" si="250"/>
        <v>1</v>
      </c>
      <c r="Q5226" s="119">
        <f t="shared" si="251"/>
        <v>1</v>
      </c>
    </row>
    <row r="5227" spans="1:17" x14ac:dyDescent="0.2">
      <c r="A5227" s="228">
        <v>852017</v>
      </c>
      <c r="B5227" s="228" t="s">
        <v>465</v>
      </c>
      <c r="C5227" s="228" t="s">
        <v>4204</v>
      </c>
      <c r="D5227" s="228" t="s">
        <v>538</v>
      </c>
      <c r="E5227" s="228" t="s">
        <v>539</v>
      </c>
      <c r="F5227" s="228" t="s">
        <v>84</v>
      </c>
      <c r="G5227" s="228" t="s">
        <v>128</v>
      </c>
      <c r="H5227" s="228">
        <v>2</v>
      </c>
      <c r="I5227" s="228">
        <v>2</v>
      </c>
      <c r="J5227" s="228">
        <v>2</v>
      </c>
      <c r="K5227" s="228">
        <v>2</v>
      </c>
      <c r="L5227" s="231">
        <v>2</v>
      </c>
      <c r="N5227" s="119" t="str">
        <f t="shared" si="249"/>
        <v>852017-200000-OS</v>
      </c>
      <c r="O5227" s="122" t="str">
        <f>IF(B5227="NET","",IF(B5227="","",IFERROR(VLOOKUP(N5227,EAN!$A:$B,2,FALSE),"MANGLER - MÅ OPPDATERE EAN-FANEN")))</f>
        <v>MANGLER - MÅ OPPDATERE EAN-FANEN</v>
      </c>
      <c r="P5227" s="119">
        <f t="shared" si="250"/>
        <v>2</v>
      </c>
      <c r="Q5227" s="119">
        <f t="shared" si="251"/>
        <v>2</v>
      </c>
    </row>
    <row r="5228" spans="1:17" x14ac:dyDescent="0.2">
      <c r="A5228" s="229">
        <v>852018</v>
      </c>
      <c r="B5228" s="228" t="s">
        <v>248</v>
      </c>
      <c r="C5228" s="228"/>
      <c r="D5228" s="228"/>
      <c r="E5228" s="228"/>
      <c r="F5228" s="228"/>
      <c r="G5228" s="228"/>
      <c r="H5228" s="229">
        <v>202226</v>
      </c>
      <c r="I5228" s="229">
        <v>202227</v>
      </c>
      <c r="J5228" s="229">
        <v>202228</v>
      </c>
      <c r="K5228" s="229">
        <v>202229</v>
      </c>
      <c r="L5228" s="232">
        <v>202234</v>
      </c>
      <c r="N5228" s="119" t="str">
        <f t="shared" si="249"/>
        <v>852018-</v>
      </c>
      <c r="O5228" s="122" t="str">
        <f>IF(B5228="NET","",IF(B5228="","",IFERROR(VLOOKUP(N5228,EAN!$A:$B,2,FALSE),"MANGLER - MÅ OPPDATERE EAN-FANEN")))</f>
        <v/>
      </c>
      <c r="P5228" s="119">
        <f t="shared" si="250"/>
        <v>202226</v>
      </c>
      <c r="Q5228" s="119">
        <f t="shared" si="251"/>
        <v>202234</v>
      </c>
    </row>
    <row r="5229" spans="1:17" x14ac:dyDescent="0.2">
      <c r="A5229" s="228">
        <v>852018</v>
      </c>
      <c r="B5229" s="228" t="s">
        <v>466</v>
      </c>
      <c r="C5229" s="228" t="s">
        <v>4204</v>
      </c>
      <c r="D5229" s="228" t="s">
        <v>540</v>
      </c>
      <c r="E5229" s="228" t="s">
        <v>541</v>
      </c>
      <c r="F5229" s="228" t="s">
        <v>84</v>
      </c>
      <c r="G5229" s="228" t="s">
        <v>128</v>
      </c>
      <c r="H5229" s="228">
        <v>3</v>
      </c>
      <c r="I5229" s="228">
        <v>3</v>
      </c>
      <c r="J5229" s="228">
        <v>3</v>
      </c>
      <c r="K5229" s="228">
        <v>3</v>
      </c>
      <c r="L5229" s="231">
        <v>3</v>
      </c>
      <c r="N5229" s="119" t="str">
        <f t="shared" si="249"/>
        <v>852018-180000-OS</v>
      </c>
      <c r="O5229" s="122" t="str">
        <f>IF(B5229="NET","",IF(B5229="","",IFERROR(VLOOKUP(N5229,EAN!$A:$B,2,FALSE),"MANGLER - MÅ OPPDATERE EAN-FANEN")))</f>
        <v>MANGLER - MÅ OPPDATERE EAN-FANEN</v>
      </c>
      <c r="P5229" s="119">
        <f t="shared" si="250"/>
        <v>3</v>
      </c>
      <c r="Q5229" s="119">
        <f t="shared" si="251"/>
        <v>3</v>
      </c>
    </row>
    <row r="5230" spans="1:17" x14ac:dyDescent="0.2">
      <c r="A5230" s="229">
        <v>852019</v>
      </c>
      <c r="B5230" s="228" t="s">
        <v>248</v>
      </c>
      <c r="C5230" s="228"/>
      <c r="D5230" s="228"/>
      <c r="E5230" s="228"/>
      <c r="F5230" s="228"/>
      <c r="G5230" s="228"/>
      <c r="H5230" s="229">
        <v>202226</v>
      </c>
      <c r="I5230" s="229">
        <v>202227</v>
      </c>
      <c r="J5230" s="229">
        <v>202228</v>
      </c>
      <c r="K5230" s="229">
        <v>202229</v>
      </c>
      <c r="L5230" s="232">
        <v>202234</v>
      </c>
      <c r="N5230" s="119" t="str">
        <f t="shared" si="249"/>
        <v>852019-</v>
      </c>
      <c r="O5230" s="122" t="str">
        <f>IF(B5230="NET","",IF(B5230="","",IFERROR(VLOOKUP(N5230,EAN!$A:$B,2,FALSE),"MANGLER - MÅ OPPDATERE EAN-FANEN")))</f>
        <v/>
      </c>
      <c r="P5230" s="119">
        <f t="shared" si="250"/>
        <v>202226</v>
      </c>
      <c r="Q5230" s="119">
        <f t="shared" si="251"/>
        <v>202234</v>
      </c>
    </row>
    <row r="5231" spans="1:17" x14ac:dyDescent="0.2">
      <c r="A5231" s="228">
        <v>852019</v>
      </c>
      <c r="B5231" s="228" t="s">
        <v>467</v>
      </c>
      <c r="C5231" s="228" t="s">
        <v>4204</v>
      </c>
      <c r="D5231" s="228" t="s">
        <v>542</v>
      </c>
      <c r="E5231" s="228" t="s">
        <v>125</v>
      </c>
      <c r="F5231" s="228" t="s">
        <v>84</v>
      </c>
      <c r="G5231" s="228" t="s">
        <v>128</v>
      </c>
      <c r="H5231" s="228">
        <v>1</v>
      </c>
      <c r="I5231" s="228">
        <v>1</v>
      </c>
      <c r="J5231" s="228">
        <v>1</v>
      </c>
      <c r="K5231" s="228">
        <v>1</v>
      </c>
      <c r="L5231" s="231">
        <v>1</v>
      </c>
      <c r="N5231" s="119" t="str">
        <f t="shared" si="249"/>
        <v>852019-100000-OS</v>
      </c>
      <c r="O5231" s="122" t="str">
        <f>IF(B5231="NET","",IF(B5231="","",IFERROR(VLOOKUP(N5231,EAN!$A:$B,2,FALSE),"MANGLER - MÅ OPPDATERE EAN-FANEN")))</f>
        <v>MANGLER - MÅ OPPDATERE EAN-FANEN</v>
      </c>
      <c r="P5231" s="119">
        <f t="shared" si="250"/>
        <v>1</v>
      </c>
      <c r="Q5231" s="119">
        <f t="shared" si="251"/>
        <v>1</v>
      </c>
    </row>
    <row r="5232" spans="1:17" x14ac:dyDescent="0.2">
      <c r="A5232" s="229">
        <v>852020</v>
      </c>
      <c r="B5232" s="228" t="s">
        <v>248</v>
      </c>
      <c r="C5232" s="228"/>
      <c r="D5232" s="228"/>
      <c r="E5232" s="228"/>
      <c r="F5232" s="228"/>
      <c r="G5232" s="228"/>
      <c r="H5232" s="229">
        <v>202226</v>
      </c>
      <c r="I5232" s="229">
        <v>202227</v>
      </c>
      <c r="J5232" s="229">
        <v>202228</v>
      </c>
      <c r="K5232" s="229">
        <v>202229</v>
      </c>
      <c r="L5232" s="232">
        <v>202234</v>
      </c>
      <c r="N5232" s="119" t="str">
        <f t="shared" si="249"/>
        <v>852020-</v>
      </c>
      <c r="O5232" s="122" t="str">
        <f>IF(B5232="NET","",IF(B5232="","",IFERROR(VLOOKUP(N5232,EAN!$A:$B,2,FALSE),"MANGLER - MÅ OPPDATERE EAN-FANEN")))</f>
        <v/>
      </c>
      <c r="P5232" s="119">
        <f t="shared" si="250"/>
        <v>202226</v>
      </c>
      <c r="Q5232" s="119">
        <f t="shared" si="251"/>
        <v>202234</v>
      </c>
    </row>
    <row r="5233" spans="1:17" x14ac:dyDescent="0.2">
      <c r="A5233" s="228">
        <v>852020</v>
      </c>
      <c r="B5233" s="228" t="s">
        <v>468</v>
      </c>
      <c r="C5233" s="228" t="s">
        <v>4204</v>
      </c>
      <c r="D5233" s="228" t="s">
        <v>3907</v>
      </c>
      <c r="E5233" s="228" t="s">
        <v>3908</v>
      </c>
      <c r="F5233" s="228" t="s">
        <v>84</v>
      </c>
      <c r="G5233" s="228" t="s">
        <v>504</v>
      </c>
      <c r="H5233" s="228">
        <v>26</v>
      </c>
      <c r="I5233" s="228">
        <v>26</v>
      </c>
      <c r="J5233" s="228">
        <v>26</v>
      </c>
      <c r="K5233" s="228">
        <v>26</v>
      </c>
      <c r="L5233" s="231">
        <v>26</v>
      </c>
      <c r="N5233" s="119" t="str">
        <f t="shared" si="249"/>
        <v>852020-040000-OS</v>
      </c>
      <c r="O5233" s="122" t="str">
        <f>IF(B5233="NET","",IF(B5233="","",IFERROR(VLOOKUP(N5233,EAN!$A:$B,2,FALSE),"MANGLER - MÅ OPPDATERE EAN-FANEN")))</f>
        <v>MANGLER - MÅ OPPDATERE EAN-FANEN</v>
      </c>
      <c r="P5233" s="119">
        <f t="shared" si="250"/>
        <v>26</v>
      </c>
      <c r="Q5233" s="119">
        <f t="shared" si="251"/>
        <v>26</v>
      </c>
    </row>
    <row r="5234" spans="1:17" x14ac:dyDescent="0.2">
      <c r="A5234" s="228">
        <v>852020</v>
      </c>
      <c r="B5234" s="228" t="s">
        <v>468</v>
      </c>
      <c r="C5234" s="228" t="s">
        <v>4204</v>
      </c>
      <c r="D5234" s="228" t="s">
        <v>532</v>
      </c>
      <c r="E5234" s="228" t="s">
        <v>124</v>
      </c>
      <c r="F5234" s="228" t="s">
        <v>84</v>
      </c>
      <c r="G5234" s="228" t="s">
        <v>128</v>
      </c>
      <c r="H5234" s="228">
        <v>11</v>
      </c>
      <c r="I5234" s="228">
        <v>11</v>
      </c>
      <c r="J5234" s="228">
        <v>11</v>
      </c>
      <c r="K5234" s="228">
        <v>11</v>
      </c>
      <c r="L5234" s="231">
        <v>11</v>
      </c>
      <c r="N5234" s="119" t="str">
        <f t="shared" si="249"/>
        <v>852020-060000-OS</v>
      </c>
      <c r="O5234" s="122" t="str">
        <f>IF(B5234="NET","",IF(B5234="","",IFERROR(VLOOKUP(N5234,EAN!$A:$B,2,FALSE),"MANGLER - MÅ OPPDATERE EAN-FANEN")))</f>
        <v>MANGLER - MÅ OPPDATERE EAN-FANEN</v>
      </c>
      <c r="P5234" s="119">
        <f t="shared" si="250"/>
        <v>11</v>
      </c>
      <c r="Q5234" s="119">
        <f t="shared" si="251"/>
        <v>11</v>
      </c>
    </row>
    <row r="5235" spans="1:17" x14ac:dyDescent="0.2">
      <c r="A5235" s="228">
        <v>852020</v>
      </c>
      <c r="B5235" s="228" t="s">
        <v>468</v>
      </c>
      <c r="C5235" s="228" t="s">
        <v>4204</v>
      </c>
      <c r="D5235" s="228" t="s">
        <v>533</v>
      </c>
      <c r="E5235" s="228" t="s">
        <v>123</v>
      </c>
      <c r="F5235" s="228" t="s">
        <v>84</v>
      </c>
      <c r="G5235" s="228" t="s">
        <v>128</v>
      </c>
      <c r="H5235" s="228">
        <v>28</v>
      </c>
      <c r="I5235" s="228">
        <v>28</v>
      </c>
      <c r="J5235" s="228">
        <v>28</v>
      </c>
      <c r="K5235" s="228">
        <v>28</v>
      </c>
      <c r="L5235" s="231">
        <v>28</v>
      </c>
      <c r="N5235" s="119" t="str">
        <f t="shared" si="249"/>
        <v>852020-070000-OS</v>
      </c>
      <c r="O5235" s="122" t="str">
        <f>IF(B5235="NET","",IF(B5235="","",IFERROR(VLOOKUP(N5235,EAN!$A:$B,2,FALSE),"MANGLER - MÅ OPPDATERE EAN-FANEN")))</f>
        <v>MANGLER - MÅ OPPDATERE EAN-FANEN</v>
      </c>
      <c r="P5235" s="119">
        <f t="shared" si="250"/>
        <v>28</v>
      </c>
      <c r="Q5235" s="119">
        <f t="shared" si="251"/>
        <v>28</v>
      </c>
    </row>
    <row r="5236" spans="1:17" x14ac:dyDescent="0.2">
      <c r="A5236" s="228">
        <v>852020</v>
      </c>
      <c r="B5236" s="228" t="s">
        <v>468</v>
      </c>
      <c r="C5236" s="228" t="s">
        <v>4204</v>
      </c>
      <c r="D5236" s="228" t="s">
        <v>534</v>
      </c>
      <c r="E5236" s="228" t="s">
        <v>535</v>
      </c>
      <c r="F5236" s="228" t="s">
        <v>84</v>
      </c>
      <c r="G5236" s="228" t="s">
        <v>128</v>
      </c>
      <c r="H5236" s="228">
        <v>20</v>
      </c>
      <c r="I5236" s="228">
        <v>20</v>
      </c>
      <c r="J5236" s="228">
        <v>20</v>
      </c>
      <c r="K5236" s="228">
        <v>20</v>
      </c>
      <c r="L5236" s="231">
        <v>20</v>
      </c>
      <c r="N5236" s="119" t="str">
        <f t="shared" si="249"/>
        <v>852020-150000-OS</v>
      </c>
      <c r="O5236" s="122" t="str">
        <f>IF(B5236="NET","",IF(B5236="","",IFERROR(VLOOKUP(N5236,EAN!$A:$B,2,FALSE),"MANGLER - MÅ OPPDATERE EAN-FANEN")))</f>
        <v>MANGLER - MÅ OPPDATERE EAN-FANEN</v>
      </c>
      <c r="P5236" s="119">
        <f t="shared" si="250"/>
        <v>20</v>
      </c>
      <c r="Q5236" s="119">
        <f t="shared" si="251"/>
        <v>20</v>
      </c>
    </row>
    <row r="5237" spans="1:17" x14ac:dyDescent="0.2">
      <c r="A5237" s="228">
        <v>852020</v>
      </c>
      <c r="B5237" s="228" t="s">
        <v>468</v>
      </c>
      <c r="C5237" s="228" t="s">
        <v>4204</v>
      </c>
      <c r="D5237" s="228" t="s">
        <v>536</v>
      </c>
      <c r="E5237" s="228" t="s">
        <v>537</v>
      </c>
      <c r="F5237" s="228" t="s">
        <v>84</v>
      </c>
      <c r="G5237" s="228" t="s">
        <v>128</v>
      </c>
      <c r="H5237" s="228">
        <v>15</v>
      </c>
      <c r="I5237" s="228">
        <v>15</v>
      </c>
      <c r="J5237" s="228">
        <v>15</v>
      </c>
      <c r="K5237" s="228">
        <v>15</v>
      </c>
      <c r="L5237" s="231">
        <v>15</v>
      </c>
      <c r="N5237" s="119" t="str">
        <f t="shared" si="249"/>
        <v>852020-160000-OS</v>
      </c>
      <c r="O5237" s="122" t="str">
        <f>IF(B5237="NET","",IF(B5237="","",IFERROR(VLOOKUP(N5237,EAN!$A:$B,2,FALSE),"MANGLER - MÅ OPPDATERE EAN-FANEN")))</f>
        <v>MANGLER - MÅ OPPDATERE EAN-FANEN</v>
      </c>
      <c r="P5237" s="119">
        <f t="shared" si="250"/>
        <v>15</v>
      </c>
      <c r="Q5237" s="119">
        <f t="shared" si="251"/>
        <v>15</v>
      </c>
    </row>
    <row r="5238" spans="1:17" x14ac:dyDescent="0.2">
      <c r="A5238" s="228">
        <v>852020</v>
      </c>
      <c r="B5238" s="228" t="s">
        <v>468</v>
      </c>
      <c r="C5238" s="228" t="s">
        <v>4204</v>
      </c>
      <c r="D5238" s="228" t="s">
        <v>543</v>
      </c>
      <c r="E5238" s="228" t="s">
        <v>544</v>
      </c>
      <c r="F5238" s="228" t="s">
        <v>84</v>
      </c>
      <c r="G5238" s="228" t="s">
        <v>128</v>
      </c>
      <c r="H5238" s="228">
        <v>43</v>
      </c>
      <c r="I5238" s="228">
        <v>43</v>
      </c>
      <c r="J5238" s="228">
        <v>43</v>
      </c>
      <c r="K5238" s="228">
        <v>43</v>
      </c>
      <c r="L5238" s="231">
        <v>43</v>
      </c>
      <c r="N5238" s="119" t="str">
        <f t="shared" si="249"/>
        <v>852020-190000-OS</v>
      </c>
      <c r="O5238" s="122" t="str">
        <f>IF(B5238="NET","",IF(B5238="","",IFERROR(VLOOKUP(N5238,EAN!$A:$B,2,FALSE),"MANGLER - MÅ OPPDATERE EAN-FANEN")))</f>
        <v>MANGLER - MÅ OPPDATERE EAN-FANEN</v>
      </c>
      <c r="P5238" s="119">
        <f t="shared" si="250"/>
        <v>43</v>
      </c>
      <c r="Q5238" s="119">
        <f t="shared" si="251"/>
        <v>43</v>
      </c>
    </row>
    <row r="5239" spans="1:17" x14ac:dyDescent="0.2">
      <c r="A5239" s="228">
        <v>852020</v>
      </c>
      <c r="B5239" s="228" t="s">
        <v>468</v>
      </c>
      <c r="C5239" s="228" t="s">
        <v>4204</v>
      </c>
      <c r="D5239" s="228" t="s">
        <v>538</v>
      </c>
      <c r="E5239" s="228" t="s">
        <v>539</v>
      </c>
      <c r="F5239" s="228" t="s">
        <v>84</v>
      </c>
      <c r="G5239" s="228" t="s">
        <v>128</v>
      </c>
      <c r="H5239" s="228">
        <v>19</v>
      </c>
      <c r="I5239" s="228">
        <v>19</v>
      </c>
      <c r="J5239" s="228">
        <v>19</v>
      </c>
      <c r="K5239" s="228">
        <v>19</v>
      </c>
      <c r="L5239" s="231">
        <v>19</v>
      </c>
      <c r="N5239" s="119" t="str">
        <f t="shared" si="249"/>
        <v>852020-200000-OS</v>
      </c>
      <c r="O5239" s="122" t="str">
        <f>IF(B5239="NET","",IF(B5239="","",IFERROR(VLOOKUP(N5239,EAN!$A:$B,2,FALSE),"MANGLER - MÅ OPPDATERE EAN-FANEN")))</f>
        <v>MANGLER - MÅ OPPDATERE EAN-FANEN</v>
      </c>
      <c r="P5239" s="119">
        <f t="shared" si="250"/>
        <v>19</v>
      </c>
      <c r="Q5239" s="119">
        <f t="shared" si="251"/>
        <v>19</v>
      </c>
    </row>
    <row r="5240" spans="1:17" x14ac:dyDescent="0.2">
      <c r="A5240" s="229">
        <v>852021</v>
      </c>
      <c r="B5240" s="228" t="s">
        <v>248</v>
      </c>
      <c r="C5240" s="228"/>
      <c r="D5240" s="228"/>
      <c r="E5240" s="228"/>
      <c r="F5240" s="228"/>
      <c r="G5240" s="228"/>
      <c r="H5240" s="229">
        <v>202226</v>
      </c>
      <c r="I5240" s="229">
        <v>202227</v>
      </c>
      <c r="J5240" s="229">
        <v>202228</v>
      </c>
      <c r="K5240" s="229">
        <v>202229</v>
      </c>
      <c r="L5240" s="232">
        <v>202234</v>
      </c>
      <c r="N5240" s="119" t="str">
        <f t="shared" si="249"/>
        <v>852021-</v>
      </c>
      <c r="O5240" s="122" t="str">
        <f>IF(B5240="NET","",IF(B5240="","",IFERROR(VLOOKUP(N5240,EAN!$A:$B,2,FALSE),"MANGLER - MÅ OPPDATERE EAN-FANEN")))</f>
        <v/>
      </c>
      <c r="P5240" s="119">
        <f t="shared" si="250"/>
        <v>202226</v>
      </c>
      <c r="Q5240" s="119">
        <f t="shared" si="251"/>
        <v>202234</v>
      </c>
    </row>
    <row r="5241" spans="1:17" x14ac:dyDescent="0.2">
      <c r="A5241" s="228">
        <v>852021</v>
      </c>
      <c r="B5241" s="228" t="s">
        <v>469</v>
      </c>
      <c r="C5241" s="228" t="s">
        <v>4204</v>
      </c>
      <c r="D5241" s="228" t="s">
        <v>540</v>
      </c>
      <c r="E5241" s="228" t="s">
        <v>541</v>
      </c>
      <c r="F5241" s="228" t="s">
        <v>84</v>
      </c>
      <c r="G5241" s="228" t="s">
        <v>128</v>
      </c>
      <c r="H5241" s="228">
        <v>31</v>
      </c>
      <c r="I5241" s="228">
        <v>31</v>
      </c>
      <c r="J5241" s="228">
        <v>31</v>
      </c>
      <c r="K5241" s="228">
        <v>31</v>
      </c>
      <c r="L5241" s="231">
        <v>31</v>
      </c>
      <c r="N5241" s="119" t="str">
        <f t="shared" si="249"/>
        <v>852021-180000-OS</v>
      </c>
      <c r="O5241" s="122" t="str">
        <f>IF(B5241="NET","",IF(B5241="","",IFERROR(VLOOKUP(N5241,EAN!$A:$B,2,FALSE),"MANGLER - MÅ OPPDATERE EAN-FANEN")))</f>
        <v>MANGLER - MÅ OPPDATERE EAN-FANEN</v>
      </c>
      <c r="P5241" s="119">
        <f t="shared" si="250"/>
        <v>31</v>
      </c>
      <c r="Q5241" s="119">
        <f t="shared" si="251"/>
        <v>31</v>
      </c>
    </row>
    <row r="5242" spans="1:17" x14ac:dyDescent="0.2">
      <c r="A5242" s="229">
        <v>852022</v>
      </c>
      <c r="B5242" s="228" t="s">
        <v>248</v>
      </c>
      <c r="C5242" s="228"/>
      <c r="D5242" s="228"/>
      <c r="E5242" s="228"/>
      <c r="F5242" s="228"/>
      <c r="G5242" s="228"/>
      <c r="H5242" s="229">
        <v>202226</v>
      </c>
      <c r="I5242" s="229">
        <v>202227</v>
      </c>
      <c r="J5242" s="229">
        <v>202228</v>
      </c>
      <c r="K5242" s="229">
        <v>202229</v>
      </c>
      <c r="L5242" s="232">
        <v>202234</v>
      </c>
      <c r="N5242" s="119" t="str">
        <f t="shared" si="249"/>
        <v>852022-</v>
      </c>
      <c r="O5242" s="122" t="str">
        <f>IF(B5242="NET","",IF(B5242="","",IFERROR(VLOOKUP(N5242,EAN!$A:$B,2,FALSE),"MANGLER - MÅ OPPDATERE EAN-FANEN")))</f>
        <v/>
      </c>
      <c r="P5242" s="119">
        <f t="shared" si="250"/>
        <v>202226</v>
      </c>
      <c r="Q5242" s="119">
        <f t="shared" si="251"/>
        <v>202234</v>
      </c>
    </row>
    <row r="5243" spans="1:17" x14ac:dyDescent="0.2">
      <c r="A5243" s="228">
        <v>852022</v>
      </c>
      <c r="B5243" s="228" t="s">
        <v>470</v>
      </c>
      <c r="C5243" s="228" t="s">
        <v>4204</v>
      </c>
      <c r="D5243" s="228" t="s">
        <v>542</v>
      </c>
      <c r="E5243" s="228" t="s">
        <v>125</v>
      </c>
      <c r="F5243" s="228" t="s">
        <v>84</v>
      </c>
      <c r="G5243" s="228" t="s">
        <v>128</v>
      </c>
      <c r="H5243" s="228">
        <v>0</v>
      </c>
      <c r="I5243" s="228">
        <v>0</v>
      </c>
      <c r="J5243" s="228">
        <v>0</v>
      </c>
      <c r="K5243" s="228">
        <v>0</v>
      </c>
      <c r="L5243" s="231">
        <v>0</v>
      </c>
      <c r="N5243" s="119" t="str">
        <f t="shared" si="249"/>
        <v>852022-100000-OS</v>
      </c>
      <c r="O5243" s="122" t="str">
        <f>IF(B5243="NET","",IF(B5243="","",IFERROR(VLOOKUP(N5243,EAN!$A:$B,2,FALSE),"MANGLER - MÅ OPPDATERE EAN-FANEN")))</f>
        <v>MANGLER - MÅ OPPDATERE EAN-FANEN</v>
      </c>
      <c r="P5243" s="119">
        <f t="shared" si="250"/>
        <v>0</v>
      </c>
      <c r="Q5243" s="119">
        <f t="shared" si="251"/>
        <v>0</v>
      </c>
    </row>
    <row r="5244" spans="1:17" x14ac:dyDescent="0.2">
      <c r="A5244" s="229">
        <v>852023</v>
      </c>
      <c r="B5244" s="228" t="s">
        <v>248</v>
      </c>
      <c r="C5244" s="228"/>
      <c r="D5244" s="228"/>
      <c r="E5244" s="228"/>
      <c r="F5244" s="228"/>
      <c r="G5244" s="228"/>
      <c r="H5244" s="229">
        <v>202226</v>
      </c>
      <c r="I5244" s="229">
        <v>202227</v>
      </c>
      <c r="J5244" s="229">
        <v>202228</v>
      </c>
      <c r="K5244" s="229">
        <v>202229</v>
      </c>
      <c r="L5244" s="232">
        <v>202234</v>
      </c>
      <c r="N5244" s="119" t="str">
        <f t="shared" si="249"/>
        <v>852023-</v>
      </c>
      <c r="O5244" s="122" t="str">
        <f>IF(B5244="NET","",IF(B5244="","",IFERROR(VLOOKUP(N5244,EAN!$A:$B,2,FALSE),"MANGLER - MÅ OPPDATERE EAN-FANEN")))</f>
        <v/>
      </c>
      <c r="P5244" s="119">
        <f t="shared" si="250"/>
        <v>202226</v>
      </c>
      <c r="Q5244" s="119">
        <f t="shared" si="251"/>
        <v>202234</v>
      </c>
    </row>
    <row r="5245" spans="1:17" x14ac:dyDescent="0.2">
      <c r="A5245" s="228">
        <v>852023</v>
      </c>
      <c r="B5245" s="228" t="s">
        <v>4484</v>
      </c>
      <c r="C5245" s="228" t="s">
        <v>4204</v>
      </c>
      <c r="D5245" s="228" t="s">
        <v>3907</v>
      </c>
      <c r="E5245" s="228" t="s">
        <v>3908</v>
      </c>
      <c r="F5245" s="228" t="s">
        <v>84</v>
      </c>
      <c r="G5245" s="228" t="s">
        <v>504</v>
      </c>
      <c r="H5245" s="228">
        <v>20</v>
      </c>
      <c r="I5245" s="228">
        <v>20</v>
      </c>
      <c r="J5245" s="228">
        <v>20</v>
      </c>
      <c r="K5245" s="228">
        <v>20</v>
      </c>
      <c r="L5245" s="231">
        <v>20</v>
      </c>
      <c r="N5245" s="119" t="str">
        <f t="shared" si="249"/>
        <v>852023-040000-OS</v>
      </c>
      <c r="O5245" s="122" t="str">
        <f>IF(B5245="NET","",IF(B5245="","",IFERROR(VLOOKUP(N5245,EAN!$A:$B,2,FALSE),"MANGLER - MÅ OPPDATERE EAN-FANEN")))</f>
        <v>MANGLER - MÅ OPPDATERE EAN-FANEN</v>
      </c>
      <c r="P5245" s="119">
        <f t="shared" si="250"/>
        <v>20</v>
      </c>
      <c r="Q5245" s="119">
        <f t="shared" si="251"/>
        <v>20</v>
      </c>
    </row>
    <row r="5246" spans="1:17" x14ac:dyDescent="0.2">
      <c r="A5246" s="228">
        <v>852023</v>
      </c>
      <c r="B5246" s="228" t="s">
        <v>4484</v>
      </c>
      <c r="C5246" s="228" t="s">
        <v>4204</v>
      </c>
      <c r="D5246" s="228" t="s">
        <v>532</v>
      </c>
      <c r="E5246" s="228" t="s">
        <v>124</v>
      </c>
      <c r="F5246" s="228" t="s">
        <v>84</v>
      </c>
      <c r="G5246" s="228" t="s">
        <v>128</v>
      </c>
      <c r="H5246" s="228">
        <v>32</v>
      </c>
      <c r="I5246" s="228">
        <v>32</v>
      </c>
      <c r="J5246" s="228">
        <v>32</v>
      </c>
      <c r="K5246" s="228">
        <v>32</v>
      </c>
      <c r="L5246" s="231">
        <v>32</v>
      </c>
      <c r="N5246" s="119" t="str">
        <f t="shared" si="249"/>
        <v>852023-060000-OS</v>
      </c>
      <c r="O5246" s="122" t="str">
        <f>IF(B5246="NET","",IF(B5246="","",IFERROR(VLOOKUP(N5246,EAN!$A:$B,2,FALSE),"MANGLER - MÅ OPPDATERE EAN-FANEN")))</f>
        <v>MANGLER - MÅ OPPDATERE EAN-FANEN</v>
      </c>
      <c r="P5246" s="119">
        <f t="shared" si="250"/>
        <v>32</v>
      </c>
      <c r="Q5246" s="119">
        <f t="shared" si="251"/>
        <v>32</v>
      </c>
    </row>
    <row r="5247" spans="1:17" x14ac:dyDescent="0.2">
      <c r="A5247" s="228">
        <v>852023</v>
      </c>
      <c r="B5247" s="228" t="s">
        <v>4484</v>
      </c>
      <c r="C5247" s="228" t="s">
        <v>4204</v>
      </c>
      <c r="D5247" s="228" t="s">
        <v>533</v>
      </c>
      <c r="E5247" s="228" t="s">
        <v>123</v>
      </c>
      <c r="F5247" s="228" t="s">
        <v>84</v>
      </c>
      <c r="G5247" s="228" t="s">
        <v>128</v>
      </c>
      <c r="H5247" s="228">
        <v>35</v>
      </c>
      <c r="I5247" s="228">
        <v>35</v>
      </c>
      <c r="J5247" s="228">
        <v>35</v>
      </c>
      <c r="K5247" s="228">
        <v>35</v>
      </c>
      <c r="L5247" s="231">
        <v>35</v>
      </c>
      <c r="N5247" s="119" t="str">
        <f t="shared" si="249"/>
        <v>852023-070000-OS</v>
      </c>
      <c r="O5247" s="122" t="str">
        <f>IF(B5247="NET","",IF(B5247="","",IFERROR(VLOOKUP(N5247,EAN!$A:$B,2,FALSE),"MANGLER - MÅ OPPDATERE EAN-FANEN")))</f>
        <v>MANGLER - MÅ OPPDATERE EAN-FANEN</v>
      </c>
      <c r="P5247" s="119">
        <f t="shared" si="250"/>
        <v>35</v>
      </c>
      <c r="Q5247" s="119">
        <f t="shared" si="251"/>
        <v>35</v>
      </c>
    </row>
    <row r="5248" spans="1:17" x14ac:dyDescent="0.2">
      <c r="A5248" s="228">
        <v>852023</v>
      </c>
      <c r="B5248" s="228" t="s">
        <v>4484</v>
      </c>
      <c r="C5248" s="228" t="s">
        <v>4204</v>
      </c>
      <c r="D5248" s="228" t="s">
        <v>534</v>
      </c>
      <c r="E5248" s="228" t="s">
        <v>535</v>
      </c>
      <c r="F5248" s="228" t="s">
        <v>84</v>
      </c>
      <c r="G5248" s="228" t="s">
        <v>128</v>
      </c>
      <c r="H5248" s="228">
        <v>43</v>
      </c>
      <c r="I5248" s="228">
        <v>43</v>
      </c>
      <c r="J5248" s="228">
        <v>43</v>
      </c>
      <c r="K5248" s="228">
        <v>43</v>
      </c>
      <c r="L5248" s="231">
        <v>43</v>
      </c>
      <c r="N5248" s="119" t="str">
        <f t="shared" si="249"/>
        <v>852023-150000-OS</v>
      </c>
      <c r="O5248" s="122" t="str">
        <f>IF(B5248="NET","",IF(B5248="","",IFERROR(VLOOKUP(N5248,EAN!$A:$B,2,FALSE),"MANGLER - MÅ OPPDATERE EAN-FANEN")))</f>
        <v>MANGLER - MÅ OPPDATERE EAN-FANEN</v>
      </c>
      <c r="P5248" s="119">
        <f t="shared" si="250"/>
        <v>43</v>
      </c>
      <c r="Q5248" s="119">
        <f t="shared" si="251"/>
        <v>43</v>
      </c>
    </row>
    <row r="5249" spans="1:17" x14ac:dyDescent="0.2">
      <c r="A5249" s="228">
        <v>852023</v>
      </c>
      <c r="B5249" s="228" t="s">
        <v>4484</v>
      </c>
      <c r="C5249" s="228" t="s">
        <v>4204</v>
      </c>
      <c r="D5249" s="228" t="s">
        <v>536</v>
      </c>
      <c r="E5249" s="228" t="s">
        <v>537</v>
      </c>
      <c r="F5249" s="228" t="s">
        <v>84</v>
      </c>
      <c r="G5249" s="228" t="s">
        <v>128</v>
      </c>
      <c r="H5249" s="228">
        <v>28</v>
      </c>
      <c r="I5249" s="228">
        <v>28</v>
      </c>
      <c r="J5249" s="228">
        <v>28</v>
      </c>
      <c r="K5249" s="228">
        <v>28</v>
      </c>
      <c r="L5249" s="231">
        <v>28</v>
      </c>
      <c r="N5249" s="119" t="str">
        <f t="shared" si="249"/>
        <v>852023-160000-OS</v>
      </c>
      <c r="O5249" s="122" t="str">
        <f>IF(B5249="NET","",IF(B5249="","",IFERROR(VLOOKUP(N5249,EAN!$A:$B,2,FALSE),"MANGLER - MÅ OPPDATERE EAN-FANEN")))</f>
        <v>MANGLER - MÅ OPPDATERE EAN-FANEN</v>
      </c>
      <c r="P5249" s="119">
        <f t="shared" si="250"/>
        <v>28</v>
      </c>
      <c r="Q5249" s="119">
        <f t="shared" si="251"/>
        <v>28</v>
      </c>
    </row>
    <row r="5250" spans="1:17" x14ac:dyDescent="0.2">
      <c r="A5250" s="228">
        <v>852023</v>
      </c>
      <c r="B5250" s="228" t="s">
        <v>4484</v>
      </c>
      <c r="C5250" s="228" t="s">
        <v>4204</v>
      </c>
      <c r="D5250" s="228" t="s">
        <v>538</v>
      </c>
      <c r="E5250" s="228" t="s">
        <v>539</v>
      </c>
      <c r="F5250" s="228" t="s">
        <v>84</v>
      </c>
      <c r="G5250" s="228" t="s">
        <v>128</v>
      </c>
      <c r="H5250" s="228">
        <v>35</v>
      </c>
      <c r="I5250" s="228">
        <v>35</v>
      </c>
      <c r="J5250" s="228">
        <v>35</v>
      </c>
      <c r="K5250" s="228">
        <v>35</v>
      </c>
      <c r="L5250" s="231">
        <v>35</v>
      </c>
      <c r="N5250" s="119" t="str">
        <f t="shared" si="249"/>
        <v>852023-200000-OS</v>
      </c>
      <c r="O5250" s="122" t="str">
        <f>IF(B5250="NET","",IF(B5250="","",IFERROR(VLOOKUP(N5250,EAN!$A:$B,2,FALSE),"MANGLER - MÅ OPPDATERE EAN-FANEN")))</f>
        <v>MANGLER - MÅ OPPDATERE EAN-FANEN</v>
      </c>
      <c r="P5250" s="119">
        <f t="shared" si="250"/>
        <v>35</v>
      </c>
      <c r="Q5250" s="119">
        <f t="shared" si="251"/>
        <v>35</v>
      </c>
    </row>
    <row r="5251" spans="1:17" x14ac:dyDescent="0.2">
      <c r="A5251" s="229">
        <v>852024</v>
      </c>
      <c r="B5251" s="228" t="s">
        <v>248</v>
      </c>
      <c r="C5251" s="228"/>
      <c r="D5251" s="228"/>
      <c r="E5251" s="228"/>
      <c r="F5251" s="228"/>
      <c r="G5251" s="228"/>
      <c r="H5251" s="229">
        <v>202226</v>
      </c>
      <c r="I5251" s="229">
        <v>202227</v>
      </c>
      <c r="J5251" s="229">
        <v>202228</v>
      </c>
      <c r="K5251" s="229">
        <v>202229</v>
      </c>
      <c r="L5251" s="232">
        <v>202234</v>
      </c>
      <c r="N5251" s="119" t="str">
        <f t="shared" si="249"/>
        <v>852024-</v>
      </c>
      <c r="O5251" s="122" t="str">
        <f>IF(B5251="NET","",IF(B5251="","",IFERROR(VLOOKUP(N5251,EAN!$A:$B,2,FALSE),"MANGLER - MÅ OPPDATERE EAN-FANEN")))</f>
        <v/>
      </c>
      <c r="P5251" s="119">
        <f t="shared" si="250"/>
        <v>202226</v>
      </c>
      <c r="Q5251" s="119">
        <f t="shared" si="251"/>
        <v>202234</v>
      </c>
    </row>
    <row r="5252" spans="1:17" x14ac:dyDescent="0.2">
      <c r="A5252" s="228">
        <v>852024</v>
      </c>
      <c r="B5252" s="228" t="s">
        <v>472</v>
      </c>
      <c r="C5252" s="228" t="s">
        <v>4204</v>
      </c>
      <c r="D5252" s="228" t="s">
        <v>540</v>
      </c>
      <c r="E5252" s="228" t="s">
        <v>541</v>
      </c>
      <c r="F5252" s="228" t="s">
        <v>84</v>
      </c>
      <c r="G5252" s="228" t="s">
        <v>128</v>
      </c>
      <c r="H5252" s="228">
        <v>30</v>
      </c>
      <c r="I5252" s="228">
        <v>30</v>
      </c>
      <c r="J5252" s="228">
        <v>30</v>
      </c>
      <c r="K5252" s="228">
        <v>30</v>
      </c>
      <c r="L5252" s="231">
        <v>30</v>
      </c>
      <c r="N5252" s="119" t="str">
        <f t="shared" si="249"/>
        <v>852024-180000-OS</v>
      </c>
      <c r="O5252" s="122" t="str">
        <f>IF(B5252="NET","",IF(B5252="","",IFERROR(VLOOKUP(N5252,EAN!$A:$B,2,FALSE),"MANGLER - MÅ OPPDATERE EAN-FANEN")))</f>
        <v>MANGLER - MÅ OPPDATERE EAN-FANEN</v>
      </c>
      <c r="P5252" s="119">
        <f t="shared" si="250"/>
        <v>30</v>
      </c>
      <c r="Q5252" s="119">
        <f t="shared" si="251"/>
        <v>30</v>
      </c>
    </row>
    <row r="5253" spans="1:17" x14ac:dyDescent="0.2">
      <c r="A5253" s="229">
        <v>852025</v>
      </c>
      <c r="B5253" s="228" t="s">
        <v>248</v>
      </c>
      <c r="C5253" s="228"/>
      <c r="D5253" s="228"/>
      <c r="E5253" s="228"/>
      <c r="F5253" s="228"/>
      <c r="G5253" s="228"/>
      <c r="H5253" s="229">
        <v>202226</v>
      </c>
      <c r="I5253" s="229">
        <v>202227</v>
      </c>
      <c r="J5253" s="229">
        <v>202228</v>
      </c>
      <c r="K5253" s="229">
        <v>202229</v>
      </c>
      <c r="L5253" s="232">
        <v>202234</v>
      </c>
      <c r="N5253" s="119" t="str">
        <f t="shared" ref="N5253:N5316" si="252">CONCATENATE(A5253,"-",D5253)</f>
        <v>852025-</v>
      </c>
      <c r="O5253" s="122" t="str">
        <f>IF(B5253="NET","",IF(B5253="","",IFERROR(VLOOKUP(N5253,EAN!$A:$B,2,FALSE),"MANGLER - MÅ OPPDATERE EAN-FANEN")))</f>
        <v/>
      </c>
      <c r="P5253" s="119">
        <f t="shared" ref="P5253:P5316" si="253">H5253</f>
        <v>202226</v>
      </c>
      <c r="Q5253" s="119">
        <f t="shared" ref="Q5253:Q5316" si="254">L5253</f>
        <v>202234</v>
      </c>
    </row>
    <row r="5254" spans="1:17" x14ac:dyDescent="0.2">
      <c r="A5254" s="228">
        <v>852025</v>
      </c>
      <c r="B5254" s="228" t="s">
        <v>473</v>
      </c>
      <c r="C5254" s="228" t="s">
        <v>4204</v>
      </c>
      <c r="D5254" s="228" t="s">
        <v>542</v>
      </c>
      <c r="E5254" s="228" t="s">
        <v>125</v>
      </c>
      <c r="F5254" s="228" t="s">
        <v>84</v>
      </c>
      <c r="G5254" s="228" t="s">
        <v>128</v>
      </c>
      <c r="H5254" s="228">
        <v>0</v>
      </c>
      <c r="I5254" s="228">
        <v>0</v>
      </c>
      <c r="J5254" s="228">
        <v>0</v>
      </c>
      <c r="K5254" s="228">
        <v>0</v>
      </c>
      <c r="L5254" s="231">
        <v>0</v>
      </c>
      <c r="N5254" s="119" t="str">
        <f t="shared" si="252"/>
        <v>852025-100000-OS</v>
      </c>
      <c r="O5254" s="122" t="str">
        <f>IF(B5254="NET","",IF(B5254="","",IFERROR(VLOOKUP(N5254,EAN!$A:$B,2,FALSE),"MANGLER - MÅ OPPDATERE EAN-FANEN")))</f>
        <v>MANGLER - MÅ OPPDATERE EAN-FANEN</v>
      </c>
      <c r="P5254" s="119">
        <f t="shared" si="253"/>
        <v>0</v>
      </c>
      <c r="Q5254" s="119">
        <f t="shared" si="254"/>
        <v>0</v>
      </c>
    </row>
    <row r="5255" spans="1:17" x14ac:dyDescent="0.2">
      <c r="A5255" s="229">
        <v>852026</v>
      </c>
      <c r="B5255" s="228" t="s">
        <v>248</v>
      </c>
      <c r="C5255" s="228"/>
      <c r="D5255" s="228"/>
      <c r="E5255" s="228"/>
      <c r="F5255" s="228"/>
      <c r="G5255" s="228"/>
      <c r="H5255" s="229">
        <v>202226</v>
      </c>
      <c r="I5255" s="229">
        <v>202227</v>
      </c>
      <c r="J5255" s="229">
        <v>202228</v>
      </c>
      <c r="K5255" s="229">
        <v>202229</v>
      </c>
      <c r="L5255" s="232">
        <v>202234</v>
      </c>
      <c r="N5255" s="119" t="str">
        <f t="shared" si="252"/>
        <v>852026-</v>
      </c>
      <c r="O5255" s="122" t="str">
        <f>IF(B5255="NET","",IF(B5255="","",IFERROR(VLOOKUP(N5255,EAN!$A:$B,2,FALSE),"MANGLER - MÅ OPPDATERE EAN-FANEN")))</f>
        <v/>
      </c>
      <c r="P5255" s="119">
        <f t="shared" si="253"/>
        <v>202226</v>
      </c>
      <c r="Q5255" s="119">
        <f t="shared" si="254"/>
        <v>202234</v>
      </c>
    </row>
    <row r="5256" spans="1:17" x14ac:dyDescent="0.2">
      <c r="A5256" s="228">
        <v>852026</v>
      </c>
      <c r="B5256" s="228" t="s">
        <v>4485</v>
      </c>
      <c r="C5256" s="228" t="s">
        <v>4204</v>
      </c>
      <c r="D5256" s="228" t="s">
        <v>534</v>
      </c>
      <c r="E5256" s="228" t="s">
        <v>535</v>
      </c>
      <c r="F5256" s="228" t="s">
        <v>84</v>
      </c>
      <c r="G5256" s="228" t="s">
        <v>128</v>
      </c>
      <c r="H5256" s="228">
        <v>79</v>
      </c>
      <c r="I5256" s="228">
        <v>79</v>
      </c>
      <c r="J5256" s="228">
        <v>79</v>
      </c>
      <c r="K5256" s="228">
        <v>79</v>
      </c>
      <c r="L5256" s="231">
        <v>79</v>
      </c>
      <c r="N5256" s="119" t="str">
        <f t="shared" si="252"/>
        <v>852026-150000-OS</v>
      </c>
      <c r="O5256" s="122" t="str">
        <f>IF(B5256="NET","",IF(B5256="","",IFERROR(VLOOKUP(N5256,EAN!$A:$B,2,FALSE),"MANGLER - MÅ OPPDATERE EAN-FANEN")))</f>
        <v>MANGLER - MÅ OPPDATERE EAN-FANEN</v>
      </c>
      <c r="P5256" s="119">
        <f t="shared" si="253"/>
        <v>79</v>
      </c>
      <c r="Q5256" s="119">
        <f t="shared" si="254"/>
        <v>79</v>
      </c>
    </row>
    <row r="5257" spans="1:17" x14ac:dyDescent="0.2">
      <c r="A5257" s="229">
        <v>852027</v>
      </c>
      <c r="B5257" s="228" t="s">
        <v>248</v>
      </c>
      <c r="C5257" s="228"/>
      <c r="D5257" s="228"/>
      <c r="E5257" s="228"/>
      <c r="F5257" s="228"/>
      <c r="G5257" s="228"/>
      <c r="H5257" s="229">
        <v>202226</v>
      </c>
      <c r="I5257" s="229">
        <v>202227</v>
      </c>
      <c r="J5257" s="229">
        <v>202228</v>
      </c>
      <c r="K5257" s="229">
        <v>202229</v>
      </c>
      <c r="L5257" s="232">
        <v>202234</v>
      </c>
      <c r="N5257" s="119" t="str">
        <f t="shared" si="252"/>
        <v>852027-</v>
      </c>
      <c r="O5257" s="122" t="str">
        <f>IF(B5257="NET","",IF(B5257="","",IFERROR(VLOOKUP(N5257,EAN!$A:$B,2,FALSE),"MANGLER - MÅ OPPDATERE EAN-FANEN")))</f>
        <v/>
      </c>
      <c r="P5257" s="119">
        <f t="shared" si="253"/>
        <v>202226</v>
      </c>
      <c r="Q5257" s="119">
        <f t="shared" si="254"/>
        <v>202234</v>
      </c>
    </row>
    <row r="5258" spans="1:17" x14ac:dyDescent="0.2">
      <c r="A5258" s="228">
        <v>852027</v>
      </c>
      <c r="B5258" s="228" t="s">
        <v>4486</v>
      </c>
      <c r="C5258" s="228" t="s">
        <v>4204</v>
      </c>
      <c r="D5258" s="228" t="s">
        <v>3833</v>
      </c>
      <c r="E5258" s="228" t="s">
        <v>3834</v>
      </c>
      <c r="F5258" s="228" t="s">
        <v>84</v>
      </c>
      <c r="G5258" s="228" t="s">
        <v>128</v>
      </c>
      <c r="H5258" s="228">
        <v>47</v>
      </c>
      <c r="I5258" s="228">
        <v>47</v>
      </c>
      <c r="J5258" s="228">
        <v>47</v>
      </c>
      <c r="K5258" s="228">
        <v>47</v>
      </c>
      <c r="L5258" s="231">
        <v>47</v>
      </c>
      <c r="N5258" s="119" t="str">
        <f t="shared" si="252"/>
        <v>852027-050000-OS</v>
      </c>
      <c r="O5258" s="122" t="str">
        <f>IF(B5258="NET","",IF(B5258="","",IFERROR(VLOOKUP(N5258,EAN!$A:$B,2,FALSE),"MANGLER - MÅ OPPDATERE EAN-FANEN")))</f>
        <v>MANGLER - MÅ OPPDATERE EAN-FANEN</v>
      </c>
      <c r="P5258" s="119">
        <f t="shared" si="253"/>
        <v>47</v>
      </c>
      <c r="Q5258" s="119">
        <f t="shared" si="254"/>
        <v>47</v>
      </c>
    </row>
    <row r="5259" spans="1:17" x14ac:dyDescent="0.2">
      <c r="A5259" s="228">
        <v>852027</v>
      </c>
      <c r="B5259" s="228" t="s">
        <v>4486</v>
      </c>
      <c r="C5259" s="228" t="s">
        <v>4204</v>
      </c>
      <c r="D5259" s="228" t="s">
        <v>3835</v>
      </c>
      <c r="E5259" s="228" t="s">
        <v>3836</v>
      </c>
      <c r="F5259" s="228" t="s">
        <v>84</v>
      </c>
      <c r="G5259" s="228" t="s">
        <v>128</v>
      </c>
      <c r="H5259" s="228">
        <v>44</v>
      </c>
      <c r="I5259" s="228">
        <v>44</v>
      </c>
      <c r="J5259" s="228">
        <v>44</v>
      </c>
      <c r="K5259" s="228">
        <v>44</v>
      </c>
      <c r="L5259" s="231">
        <v>44</v>
      </c>
      <c r="N5259" s="119" t="str">
        <f t="shared" si="252"/>
        <v>852027-110000-OS</v>
      </c>
      <c r="O5259" s="122" t="str">
        <f>IF(B5259="NET","",IF(B5259="","",IFERROR(VLOOKUP(N5259,EAN!$A:$B,2,FALSE),"MANGLER - MÅ OPPDATERE EAN-FANEN")))</f>
        <v>MANGLER - MÅ OPPDATERE EAN-FANEN</v>
      </c>
      <c r="P5259" s="119">
        <f t="shared" si="253"/>
        <v>44</v>
      </c>
      <c r="Q5259" s="119">
        <f t="shared" si="254"/>
        <v>44</v>
      </c>
    </row>
    <row r="5260" spans="1:17" x14ac:dyDescent="0.2">
      <c r="A5260" s="229">
        <v>852028</v>
      </c>
      <c r="B5260" s="228" t="s">
        <v>248</v>
      </c>
      <c r="C5260" s="228"/>
      <c r="D5260" s="228"/>
      <c r="E5260" s="228"/>
      <c r="F5260" s="228"/>
      <c r="G5260" s="228"/>
      <c r="H5260" s="229">
        <v>202226</v>
      </c>
      <c r="I5260" s="229">
        <v>202227</v>
      </c>
      <c r="J5260" s="229">
        <v>202228</v>
      </c>
      <c r="K5260" s="229">
        <v>202229</v>
      </c>
      <c r="L5260" s="232">
        <v>202234</v>
      </c>
      <c r="N5260" s="119" t="str">
        <f t="shared" si="252"/>
        <v>852028-</v>
      </c>
      <c r="O5260" s="122" t="str">
        <f>IF(B5260="NET","",IF(B5260="","",IFERROR(VLOOKUP(N5260,EAN!$A:$B,2,FALSE),"MANGLER - MÅ OPPDATERE EAN-FANEN")))</f>
        <v/>
      </c>
      <c r="P5260" s="119">
        <f t="shared" si="253"/>
        <v>202226</v>
      </c>
      <c r="Q5260" s="119">
        <f t="shared" si="254"/>
        <v>202234</v>
      </c>
    </row>
    <row r="5261" spans="1:17" x14ac:dyDescent="0.2">
      <c r="A5261" s="228">
        <v>852028</v>
      </c>
      <c r="B5261" s="228" t="s">
        <v>476</v>
      </c>
      <c r="C5261" s="228" t="s">
        <v>4204</v>
      </c>
      <c r="D5261" s="228" t="s">
        <v>542</v>
      </c>
      <c r="E5261" s="228" t="s">
        <v>125</v>
      </c>
      <c r="F5261" s="228" t="s">
        <v>84</v>
      </c>
      <c r="G5261" s="228" t="s">
        <v>128</v>
      </c>
      <c r="H5261" s="228">
        <v>42</v>
      </c>
      <c r="I5261" s="228">
        <v>42</v>
      </c>
      <c r="J5261" s="228">
        <v>42</v>
      </c>
      <c r="K5261" s="228">
        <v>42</v>
      </c>
      <c r="L5261" s="231">
        <v>42</v>
      </c>
      <c r="N5261" s="119" t="str">
        <f t="shared" si="252"/>
        <v>852028-100000-OS</v>
      </c>
      <c r="O5261" s="122" t="str">
        <f>IF(B5261="NET","",IF(B5261="","",IFERROR(VLOOKUP(N5261,EAN!$A:$B,2,FALSE),"MANGLER - MÅ OPPDATERE EAN-FANEN")))</f>
        <v>MANGLER - MÅ OPPDATERE EAN-FANEN</v>
      </c>
      <c r="P5261" s="119">
        <f t="shared" si="253"/>
        <v>42</v>
      </c>
      <c r="Q5261" s="119">
        <f t="shared" si="254"/>
        <v>42</v>
      </c>
    </row>
    <row r="5262" spans="1:17" x14ac:dyDescent="0.2">
      <c r="A5262" s="228">
        <v>852028</v>
      </c>
      <c r="B5262" s="228" t="s">
        <v>476</v>
      </c>
      <c r="C5262" s="228" t="s">
        <v>4204</v>
      </c>
      <c r="D5262" s="228" t="s">
        <v>3520</v>
      </c>
      <c r="E5262" s="228" t="s">
        <v>3521</v>
      </c>
      <c r="F5262" s="228" t="s">
        <v>84</v>
      </c>
      <c r="G5262" s="228" t="s">
        <v>128</v>
      </c>
      <c r="H5262" s="228">
        <v>25</v>
      </c>
      <c r="I5262" s="228">
        <v>25</v>
      </c>
      <c r="J5262" s="228">
        <v>25</v>
      </c>
      <c r="K5262" s="228">
        <v>25</v>
      </c>
      <c r="L5262" s="231">
        <v>25</v>
      </c>
      <c r="N5262" s="119" t="str">
        <f t="shared" si="252"/>
        <v>852028-120000-OS</v>
      </c>
      <c r="O5262" s="122" t="str">
        <f>IF(B5262="NET","",IF(B5262="","",IFERROR(VLOOKUP(N5262,EAN!$A:$B,2,FALSE),"MANGLER - MÅ OPPDATERE EAN-FANEN")))</f>
        <v>MANGLER - MÅ OPPDATERE EAN-FANEN</v>
      </c>
      <c r="P5262" s="119">
        <f t="shared" si="253"/>
        <v>25</v>
      </c>
      <c r="Q5262" s="119">
        <f t="shared" si="254"/>
        <v>25</v>
      </c>
    </row>
    <row r="5263" spans="1:17" x14ac:dyDescent="0.2">
      <c r="A5263" s="228">
        <v>852028</v>
      </c>
      <c r="B5263" s="228" t="s">
        <v>476</v>
      </c>
      <c r="C5263" s="228" t="s">
        <v>4204</v>
      </c>
      <c r="D5263" s="228" t="s">
        <v>3522</v>
      </c>
      <c r="E5263" s="228" t="s">
        <v>3523</v>
      </c>
      <c r="F5263" s="228" t="s">
        <v>84</v>
      </c>
      <c r="G5263" s="228" t="s">
        <v>128</v>
      </c>
      <c r="H5263" s="228">
        <v>25</v>
      </c>
      <c r="I5263" s="228">
        <v>25</v>
      </c>
      <c r="J5263" s="228">
        <v>25</v>
      </c>
      <c r="K5263" s="228">
        <v>25</v>
      </c>
      <c r="L5263" s="231">
        <v>25</v>
      </c>
      <c r="N5263" s="119" t="str">
        <f t="shared" si="252"/>
        <v>852028-140000-OS</v>
      </c>
      <c r="O5263" s="122" t="str">
        <f>IF(B5263="NET","",IF(B5263="","",IFERROR(VLOOKUP(N5263,EAN!$A:$B,2,FALSE),"MANGLER - MÅ OPPDATERE EAN-FANEN")))</f>
        <v>MANGLER - MÅ OPPDATERE EAN-FANEN</v>
      </c>
      <c r="P5263" s="119">
        <f t="shared" si="253"/>
        <v>25</v>
      </c>
      <c r="Q5263" s="119">
        <f t="shared" si="254"/>
        <v>25</v>
      </c>
    </row>
    <row r="5264" spans="1:17" x14ac:dyDescent="0.2">
      <c r="A5264" s="229">
        <v>852029</v>
      </c>
      <c r="B5264" s="228" t="s">
        <v>248</v>
      </c>
      <c r="C5264" s="228"/>
      <c r="D5264" s="228"/>
      <c r="E5264" s="228"/>
      <c r="F5264" s="228"/>
      <c r="G5264" s="228"/>
      <c r="H5264" s="229">
        <v>202226</v>
      </c>
      <c r="I5264" s="229">
        <v>202227</v>
      </c>
      <c r="J5264" s="229">
        <v>202228</v>
      </c>
      <c r="K5264" s="229">
        <v>202229</v>
      </c>
      <c r="L5264" s="232">
        <v>202234</v>
      </c>
      <c r="N5264" s="119" t="str">
        <f t="shared" si="252"/>
        <v>852029-</v>
      </c>
      <c r="O5264" s="122" t="str">
        <f>IF(B5264="NET","",IF(B5264="","",IFERROR(VLOOKUP(N5264,EAN!$A:$B,2,FALSE),"MANGLER - MÅ OPPDATERE EAN-FANEN")))</f>
        <v/>
      </c>
      <c r="P5264" s="119">
        <f t="shared" si="253"/>
        <v>202226</v>
      </c>
      <c r="Q5264" s="119">
        <f t="shared" si="254"/>
        <v>202234</v>
      </c>
    </row>
    <row r="5265" spans="1:17" x14ac:dyDescent="0.2">
      <c r="A5265" s="228">
        <v>852029</v>
      </c>
      <c r="B5265" s="228" t="s">
        <v>477</v>
      </c>
      <c r="C5265" s="228" t="s">
        <v>4204</v>
      </c>
      <c r="D5265" s="228" t="s">
        <v>3907</v>
      </c>
      <c r="E5265" s="228" t="s">
        <v>3908</v>
      </c>
      <c r="F5265" s="228" t="s">
        <v>84</v>
      </c>
      <c r="G5265" s="228" t="s">
        <v>128</v>
      </c>
      <c r="H5265" s="228">
        <v>30</v>
      </c>
      <c r="I5265" s="228">
        <v>30</v>
      </c>
      <c r="J5265" s="228">
        <v>30</v>
      </c>
      <c r="K5265" s="228">
        <v>30</v>
      </c>
      <c r="L5265" s="231">
        <v>30</v>
      </c>
      <c r="N5265" s="119" t="str">
        <f t="shared" si="252"/>
        <v>852029-040000-OS</v>
      </c>
      <c r="O5265" s="122" t="str">
        <f>IF(B5265="NET","",IF(B5265="","",IFERROR(VLOOKUP(N5265,EAN!$A:$B,2,FALSE),"MANGLER - MÅ OPPDATERE EAN-FANEN")))</f>
        <v>MANGLER - MÅ OPPDATERE EAN-FANEN</v>
      </c>
      <c r="P5265" s="119">
        <f t="shared" si="253"/>
        <v>30</v>
      </c>
      <c r="Q5265" s="119">
        <f t="shared" si="254"/>
        <v>30</v>
      </c>
    </row>
    <row r="5266" spans="1:17" x14ac:dyDescent="0.2">
      <c r="A5266" s="228">
        <v>852029</v>
      </c>
      <c r="B5266" s="228" t="s">
        <v>477</v>
      </c>
      <c r="C5266" s="228" t="s">
        <v>4204</v>
      </c>
      <c r="D5266" s="228" t="s">
        <v>532</v>
      </c>
      <c r="E5266" s="228" t="s">
        <v>124</v>
      </c>
      <c r="F5266" s="228" t="s">
        <v>84</v>
      </c>
      <c r="G5266" s="228" t="s">
        <v>128</v>
      </c>
      <c r="H5266" s="228">
        <v>18</v>
      </c>
      <c r="I5266" s="228">
        <v>18</v>
      </c>
      <c r="J5266" s="228">
        <v>18</v>
      </c>
      <c r="K5266" s="228">
        <v>18</v>
      </c>
      <c r="L5266" s="231">
        <v>18</v>
      </c>
      <c r="N5266" s="119" t="str">
        <f t="shared" si="252"/>
        <v>852029-060000-OS</v>
      </c>
      <c r="O5266" s="122" t="str">
        <f>IF(B5266="NET","",IF(B5266="","",IFERROR(VLOOKUP(N5266,EAN!$A:$B,2,FALSE),"MANGLER - MÅ OPPDATERE EAN-FANEN")))</f>
        <v>MANGLER - MÅ OPPDATERE EAN-FANEN</v>
      </c>
      <c r="P5266" s="119">
        <f t="shared" si="253"/>
        <v>18</v>
      </c>
      <c r="Q5266" s="119">
        <f t="shared" si="254"/>
        <v>18</v>
      </c>
    </row>
    <row r="5267" spans="1:17" x14ac:dyDescent="0.2">
      <c r="A5267" s="228">
        <v>852029</v>
      </c>
      <c r="B5267" s="228" t="s">
        <v>477</v>
      </c>
      <c r="C5267" s="228" t="s">
        <v>4204</v>
      </c>
      <c r="D5267" s="228" t="s">
        <v>533</v>
      </c>
      <c r="E5267" s="228" t="s">
        <v>123</v>
      </c>
      <c r="F5267" s="228" t="s">
        <v>84</v>
      </c>
      <c r="G5267" s="228" t="s">
        <v>128</v>
      </c>
      <c r="H5267" s="228">
        <v>23</v>
      </c>
      <c r="I5267" s="228">
        <v>23</v>
      </c>
      <c r="J5267" s="228">
        <v>23</v>
      </c>
      <c r="K5267" s="228">
        <v>23</v>
      </c>
      <c r="L5267" s="231">
        <v>23</v>
      </c>
      <c r="N5267" s="119" t="str">
        <f t="shared" si="252"/>
        <v>852029-070000-OS</v>
      </c>
      <c r="O5267" s="122" t="str">
        <f>IF(B5267="NET","",IF(B5267="","",IFERROR(VLOOKUP(N5267,EAN!$A:$B,2,FALSE),"MANGLER - MÅ OPPDATERE EAN-FANEN")))</f>
        <v>MANGLER - MÅ OPPDATERE EAN-FANEN</v>
      </c>
      <c r="P5267" s="119">
        <f t="shared" si="253"/>
        <v>23</v>
      </c>
      <c r="Q5267" s="119">
        <f t="shared" si="254"/>
        <v>23</v>
      </c>
    </row>
    <row r="5268" spans="1:17" x14ac:dyDescent="0.2">
      <c r="A5268" s="228">
        <v>852029</v>
      </c>
      <c r="B5268" s="228" t="s">
        <v>477</v>
      </c>
      <c r="C5268" s="228" t="s">
        <v>4204</v>
      </c>
      <c r="D5268" s="228" t="s">
        <v>534</v>
      </c>
      <c r="E5268" s="228" t="s">
        <v>535</v>
      </c>
      <c r="F5268" s="228" t="s">
        <v>84</v>
      </c>
      <c r="G5268" s="228" t="s">
        <v>128</v>
      </c>
      <c r="H5268" s="228">
        <v>12</v>
      </c>
      <c r="I5268" s="228">
        <v>12</v>
      </c>
      <c r="J5268" s="228">
        <v>12</v>
      </c>
      <c r="K5268" s="228">
        <v>12</v>
      </c>
      <c r="L5268" s="231">
        <v>12</v>
      </c>
      <c r="N5268" s="119" t="str">
        <f t="shared" si="252"/>
        <v>852029-150000-OS</v>
      </c>
      <c r="O5268" s="122" t="str">
        <f>IF(B5268="NET","",IF(B5268="","",IFERROR(VLOOKUP(N5268,EAN!$A:$B,2,FALSE),"MANGLER - MÅ OPPDATERE EAN-FANEN")))</f>
        <v>MANGLER - MÅ OPPDATERE EAN-FANEN</v>
      </c>
      <c r="P5268" s="119">
        <f t="shared" si="253"/>
        <v>12</v>
      </c>
      <c r="Q5268" s="119">
        <f t="shared" si="254"/>
        <v>12</v>
      </c>
    </row>
    <row r="5269" spans="1:17" x14ac:dyDescent="0.2">
      <c r="A5269" s="228">
        <v>852029</v>
      </c>
      <c r="B5269" s="228" t="s">
        <v>477</v>
      </c>
      <c r="C5269" s="228" t="s">
        <v>4204</v>
      </c>
      <c r="D5269" s="228" t="s">
        <v>536</v>
      </c>
      <c r="E5269" s="228" t="s">
        <v>537</v>
      </c>
      <c r="F5269" s="228" t="s">
        <v>84</v>
      </c>
      <c r="G5269" s="228" t="s">
        <v>128</v>
      </c>
      <c r="H5269" s="228">
        <v>11</v>
      </c>
      <c r="I5269" s="228">
        <v>11</v>
      </c>
      <c r="J5269" s="228">
        <v>11</v>
      </c>
      <c r="K5269" s="228">
        <v>11</v>
      </c>
      <c r="L5269" s="231">
        <v>11</v>
      </c>
      <c r="N5269" s="119" t="str">
        <f t="shared" si="252"/>
        <v>852029-160000-OS</v>
      </c>
      <c r="O5269" s="122" t="str">
        <f>IF(B5269="NET","",IF(B5269="","",IFERROR(VLOOKUP(N5269,EAN!$A:$B,2,FALSE),"MANGLER - MÅ OPPDATERE EAN-FANEN")))</f>
        <v>MANGLER - MÅ OPPDATERE EAN-FANEN</v>
      </c>
      <c r="P5269" s="119">
        <f t="shared" si="253"/>
        <v>11</v>
      </c>
      <c r="Q5269" s="119">
        <f t="shared" si="254"/>
        <v>11</v>
      </c>
    </row>
    <row r="5270" spans="1:17" x14ac:dyDescent="0.2">
      <c r="A5270" s="228">
        <v>852029</v>
      </c>
      <c r="B5270" s="228" t="s">
        <v>477</v>
      </c>
      <c r="C5270" s="228" t="s">
        <v>4204</v>
      </c>
      <c r="D5270" s="228" t="s">
        <v>543</v>
      </c>
      <c r="E5270" s="228" t="s">
        <v>544</v>
      </c>
      <c r="F5270" s="228" t="s">
        <v>84</v>
      </c>
      <c r="G5270" s="228" t="s">
        <v>128</v>
      </c>
      <c r="H5270" s="228">
        <v>21</v>
      </c>
      <c r="I5270" s="228">
        <v>21</v>
      </c>
      <c r="J5270" s="228">
        <v>21</v>
      </c>
      <c r="K5270" s="228">
        <v>21</v>
      </c>
      <c r="L5270" s="231">
        <v>21</v>
      </c>
      <c r="N5270" s="119" t="str">
        <f t="shared" si="252"/>
        <v>852029-190000-OS</v>
      </c>
      <c r="O5270" s="122" t="str">
        <f>IF(B5270="NET","",IF(B5270="","",IFERROR(VLOOKUP(N5270,EAN!$A:$B,2,FALSE),"MANGLER - MÅ OPPDATERE EAN-FANEN")))</f>
        <v>MANGLER - MÅ OPPDATERE EAN-FANEN</v>
      </c>
      <c r="P5270" s="119">
        <f t="shared" si="253"/>
        <v>21</v>
      </c>
      <c r="Q5270" s="119">
        <f t="shared" si="254"/>
        <v>21</v>
      </c>
    </row>
    <row r="5271" spans="1:17" x14ac:dyDescent="0.2">
      <c r="A5271" s="228">
        <v>852029</v>
      </c>
      <c r="B5271" s="228" t="s">
        <v>477</v>
      </c>
      <c r="C5271" s="228" t="s">
        <v>4204</v>
      </c>
      <c r="D5271" s="228" t="s">
        <v>538</v>
      </c>
      <c r="E5271" s="228" t="s">
        <v>539</v>
      </c>
      <c r="F5271" s="228" t="s">
        <v>84</v>
      </c>
      <c r="G5271" s="228" t="s">
        <v>128</v>
      </c>
      <c r="H5271" s="228">
        <v>7</v>
      </c>
      <c r="I5271" s="228">
        <v>7</v>
      </c>
      <c r="J5271" s="228">
        <v>7</v>
      </c>
      <c r="K5271" s="228">
        <v>7</v>
      </c>
      <c r="L5271" s="231">
        <v>7</v>
      </c>
      <c r="N5271" s="119" t="str">
        <f t="shared" si="252"/>
        <v>852029-200000-OS</v>
      </c>
      <c r="O5271" s="122" t="str">
        <f>IF(B5271="NET","",IF(B5271="","",IFERROR(VLOOKUP(N5271,EAN!$A:$B,2,FALSE),"MANGLER - MÅ OPPDATERE EAN-FANEN")))</f>
        <v>MANGLER - MÅ OPPDATERE EAN-FANEN</v>
      </c>
      <c r="P5271" s="119">
        <f t="shared" si="253"/>
        <v>7</v>
      </c>
      <c r="Q5271" s="119">
        <f t="shared" si="254"/>
        <v>7</v>
      </c>
    </row>
    <row r="5272" spans="1:17" x14ac:dyDescent="0.2">
      <c r="A5272" s="229">
        <v>852030</v>
      </c>
      <c r="B5272" s="228" t="s">
        <v>248</v>
      </c>
      <c r="C5272" s="228"/>
      <c r="D5272" s="228"/>
      <c r="E5272" s="228"/>
      <c r="F5272" s="228"/>
      <c r="G5272" s="228"/>
      <c r="H5272" s="229">
        <v>202226</v>
      </c>
      <c r="I5272" s="229">
        <v>202227</v>
      </c>
      <c r="J5272" s="229">
        <v>202228</v>
      </c>
      <c r="K5272" s="229">
        <v>202229</v>
      </c>
      <c r="L5272" s="232">
        <v>202234</v>
      </c>
      <c r="N5272" s="119" t="str">
        <f t="shared" si="252"/>
        <v>852030-</v>
      </c>
      <c r="O5272" s="122" t="str">
        <f>IF(B5272="NET","",IF(B5272="","",IFERROR(VLOOKUP(N5272,EAN!$A:$B,2,FALSE),"MANGLER - MÅ OPPDATERE EAN-FANEN")))</f>
        <v/>
      </c>
      <c r="P5272" s="119">
        <f t="shared" si="253"/>
        <v>202226</v>
      </c>
      <c r="Q5272" s="119">
        <f t="shared" si="254"/>
        <v>202234</v>
      </c>
    </row>
    <row r="5273" spans="1:17" x14ac:dyDescent="0.2">
      <c r="A5273" s="228">
        <v>852030</v>
      </c>
      <c r="B5273" s="228" t="s">
        <v>478</v>
      </c>
      <c r="C5273" s="228" t="s">
        <v>4204</v>
      </c>
      <c r="D5273" s="228" t="s">
        <v>540</v>
      </c>
      <c r="E5273" s="228" t="s">
        <v>541</v>
      </c>
      <c r="F5273" s="228" t="s">
        <v>84</v>
      </c>
      <c r="G5273" s="228" t="s">
        <v>128</v>
      </c>
      <c r="H5273" s="228">
        <v>0</v>
      </c>
      <c r="I5273" s="228">
        <v>0</v>
      </c>
      <c r="J5273" s="228">
        <v>0</v>
      </c>
      <c r="K5273" s="228">
        <v>0</v>
      </c>
      <c r="L5273" s="231">
        <v>0</v>
      </c>
      <c r="N5273" s="119" t="str">
        <f t="shared" si="252"/>
        <v>852030-180000-OS</v>
      </c>
      <c r="O5273" s="122" t="str">
        <f>IF(B5273="NET","",IF(B5273="","",IFERROR(VLOOKUP(N5273,EAN!$A:$B,2,FALSE),"MANGLER - MÅ OPPDATERE EAN-FANEN")))</f>
        <v>MANGLER - MÅ OPPDATERE EAN-FANEN</v>
      </c>
      <c r="P5273" s="119">
        <f t="shared" si="253"/>
        <v>0</v>
      </c>
      <c r="Q5273" s="119">
        <f t="shared" si="254"/>
        <v>0</v>
      </c>
    </row>
    <row r="5274" spans="1:17" x14ac:dyDescent="0.2">
      <c r="A5274" s="229">
        <v>852031</v>
      </c>
      <c r="B5274" s="228" t="s">
        <v>248</v>
      </c>
      <c r="C5274" s="228"/>
      <c r="D5274" s="228"/>
      <c r="E5274" s="228"/>
      <c r="F5274" s="228"/>
      <c r="G5274" s="228"/>
      <c r="H5274" s="229">
        <v>202226</v>
      </c>
      <c r="I5274" s="229">
        <v>202227</v>
      </c>
      <c r="J5274" s="229">
        <v>202228</v>
      </c>
      <c r="K5274" s="229">
        <v>202229</v>
      </c>
      <c r="L5274" s="232">
        <v>202234</v>
      </c>
      <c r="N5274" s="119" t="str">
        <f t="shared" si="252"/>
        <v>852031-</v>
      </c>
      <c r="O5274" s="122" t="str">
        <f>IF(B5274="NET","",IF(B5274="","",IFERROR(VLOOKUP(N5274,EAN!$A:$B,2,FALSE),"MANGLER - MÅ OPPDATERE EAN-FANEN")))</f>
        <v/>
      </c>
      <c r="P5274" s="119">
        <f t="shared" si="253"/>
        <v>202226</v>
      </c>
      <c r="Q5274" s="119">
        <f t="shared" si="254"/>
        <v>202234</v>
      </c>
    </row>
    <row r="5275" spans="1:17" x14ac:dyDescent="0.2">
      <c r="A5275" s="228">
        <v>852031</v>
      </c>
      <c r="B5275" s="228" t="s">
        <v>479</v>
      </c>
      <c r="C5275" s="228" t="s">
        <v>4204</v>
      </c>
      <c r="D5275" s="228" t="s">
        <v>545</v>
      </c>
      <c r="E5275" s="228" t="s">
        <v>546</v>
      </c>
      <c r="F5275" s="228" t="s">
        <v>84</v>
      </c>
      <c r="G5275" s="228" t="s">
        <v>128</v>
      </c>
      <c r="H5275" s="228">
        <v>120</v>
      </c>
      <c r="I5275" s="228">
        <v>120</v>
      </c>
      <c r="J5275" s="228">
        <v>120</v>
      </c>
      <c r="K5275" s="228">
        <v>120</v>
      </c>
      <c r="L5275" s="231">
        <v>120</v>
      </c>
      <c r="N5275" s="119" t="str">
        <f t="shared" si="252"/>
        <v>852031-060100-OS</v>
      </c>
      <c r="O5275" s="122">
        <f>IF(B5275="NET","",IF(B5275="","",IFERROR(VLOOKUP(N5275,EAN!$A:$B,2,FALSE),"MANGLER - MÅ OPPDATERE EAN-FANEN")))</f>
        <v>7048652616456</v>
      </c>
      <c r="P5275" s="119">
        <f t="shared" si="253"/>
        <v>120</v>
      </c>
      <c r="Q5275" s="119">
        <f t="shared" si="254"/>
        <v>120</v>
      </c>
    </row>
    <row r="5276" spans="1:17" x14ac:dyDescent="0.2">
      <c r="A5276" s="228">
        <v>852031</v>
      </c>
      <c r="B5276" s="228" t="s">
        <v>479</v>
      </c>
      <c r="C5276" s="228" t="s">
        <v>4204</v>
      </c>
      <c r="D5276" s="228" t="s">
        <v>2398</v>
      </c>
      <c r="E5276" s="228" t="s">
        <v>3089</v>
      </c>
      <c r="F5276" s="228" t="s">
        <v>84</v>
      </c>
      <c r="G5276" s="228" t="s">
        <v>504</v>
      </c>
      <c r="H5276" s="228">
        <v>34</v>
      </c>
      <c r="I5276" s="228">
        <v>34</v>
      </c>
      <c r="J5276" s="228">
        <v>34</v>
      </c>
      <c r="K5276" s="228">
        <v>34</v>
      </c>
      <c r="L5276" s="231">
        <v>34</v>
      </c>
      <c r="N5276" s="119" t="str">
        <f t="shared" si="252"/>
        <v>852031-070600-OS</v>
      </c>
      <c r="O5276" s="122">
        <f>IF(B5276="NET","",IF(B5276="","",IFERROR(VLOOKUP(N5276,EAN!$A:$B,2,FALSE),"MANGLER - MÅ OPPDATERE EAN-FANEN")))</f>
        <v>7048652762429</v>
      </c>
      <c r="P5276" s="119">
        <f t="shared" si="253"/>
        <v>34</v>
      </c>
      <c r="Q5276" s="119">
        <f t="shared" si="254"/>
        <v>34</v>
      </c>
    </row>
    <row r="5277" spans="1:17" x14ac:dyDescent="0.2">
      <c r="A5277" s="228">
        <v>852031</v>
      </c>
      <c r="B5277" s="228" t="s">
        <v>479</v>
      </c>
      <c r="C5277" s="228" t="s">
        <v>4204</v>
      </c>
      <c r="D5277" s="228" t="s">
        <v>4162</v>
      </c>
      <c r="E5277" s="228" t="s">
        <v>4163</v>
      </c>
      <c r="F5277" s="228" t="s">
        <v>84</v>
      </c>
      <c r="G5277" s="228" t="s">
        <v>128</v>
      </c>
      <c r="H5277" s="228">
        <v>0</v>
      </c>
      <c r="I5277" s="228">
        <v>0</v>
      </c>
      <c r="J5277" s="228">
        <v>0</v>
      </c>
      <c r="K5277" s="228">
        <v>0</v>
      </c>
      <c r="L5277" s="231">
        <v>0</v>
      </c>
      <c r="N5277" s="119" t="str">
        <f t="shared" si="252"/>
        <v>852031-076500-OS</v>
      </c>
      <c r="O5277" s="122" t="str">
        <f>IF(B5277="NET","",IF(B5277="","",IFERROR(VLOOKUP(N5277,EAN!$A:$B,2,FALSE),"MANGLER - MÅ OPPDATERE EAN-FANEN")))</f>
        <v>MANGLER - MÅ OPPDATERE EAN-FANEN</v>
      </c>
      <c r="P5277" s="119">
        <f t="shared" si="253"/>
        <v>0</v>
      </c>
      <c r="Q5277" s="119">
        <f t="shared" si="254"/>
        <v>0</v>
      </c>
    </row>
    <row r="5278" spans="1:17" x14ac:dyDescent="0.2">
      <c r="A5278" s="228">
        <v>852031</v>
      </c>
      <c r="B5278" s="228" t="s">
        <v>479</v>
      </c>
      <c r="C5278" s="228" t="s">
        <v>4204</v>
      </c>
      <c r="D5278" s="228" t="s">
        <v>547</v>
      </c>
      <c r="E5278" s="228" t="s">
        <v>548</v>
      </c>
      <c r="F5278" s="228" t="s">
        <v>84</v>
      </c>
      <c r="G5278" s="228" t="s">
        <v>128</v>
      </c>
      <c r="H5278" s="228">
        <v>117</v>
      </c>
      <c r="I5278" s="228">
        <v>117</v>
      </c>
      <c r="J5278" s="228">
        <v>117</v>
      </c>
      <c r="K5278" s="228">
        <v>117</v>
      </c>
      <c r="L5278" s="231">
        <v>117</v>
      </c>
      <c r="N5278" s="119" t="str">
        <f t="shared" si="252"/>
        <v>852031-152100-OS</v>
      </c>
      <c r="O5278" s="122">
        <f>IF(B5278="NET","",IF(B5278="","",IFERROR(VLOOKUP(N5278,EAN!$A:$B,2,FALSE),"MANGLER - MÅ OPPDATERE EAN-FANEN")))</f>
        <v>7048652616463</v>
      </c>
      <c r="P5278" s="119">
        <f t="shared" si="253"/>
        <v>117</v>
      </c>
      <c r="Q5278" s="119">
        <f t="shared" si="254"/>
        <v>117</v>
      </c>
    </row>
    <row r="5279" spans="1:17" x14ac:dyDescent="0.2">
      <c r="A5279" s="228">
        <v>852031</v>
      </c>
      <c r="B5279" s="228" t="s">
        <v>479</v>
      </c>
      <c r="C5279" s="228" t="s">
        <v>4204</v>
      </c>
      <c r="D5279" s="228" t="s">
        <v>549</v>
      </c>
      <c r="E5279" s="228" t="s">
        <v>550</v>
      </c>
      <c r="F5279" s="228" t="s">
        <v>84</v>
      </c>
      <c r="G5279" s="228" t="s">
        <v>504</v>
      </c>
      <c r="H5279" s="228">
        <v>0</v>
      </c>
      <c r="I5279" s="228">
        <v>0</v>
      </c>
      <c r="J5279" s="228">
        <v>0</v>
      </c>
      <c r="K5279" s="228">
        <v>0</v>
      </c>
      <c r="L5279" s="231">
        <v>0</v>
      </c>
      <c r="N5279" s="119" t="str">
        <f t="shared" si="252"/>
        <v>852031-160300-OS</v>
      </c>
      <c r="O5279" s="122">
        <f>IF(B5279="NET","",IF(B5279="","",IFERROR(VLOOKUP(N5279,EAN!$A:$B,2,FALSE),"MANGLER - MÅ OPPDATERE EAN-FANEN")))</f>
        <v>7048652616470</v>
      </c>
      <c r="P5279" s="119">
        <f t="shared" si="253"/>
        <v>0</v>
      </c>
      <c r="Q5279" s="119">
        <f t="shared" si="254"/>
        <v>0</v>
      </c>
    </row>
    <row r="5280" spans="1:17" x14ac:dyDescent="0.2">
      <c r="A5280" s="228">
        <v>852031</v>
      </c>
      <c r="B5280" s="228" t="s">
        <v>479</v>
      </c>
      <c r="C5280" s="228" t="s">
        <v>4204</v>
      </c>
      <c r="D5280" s="228" t="s">
        <v>688</v>
      </c>
      <c r="E5280" s="228" t="s">
        <v>689</v>
      </c>
      <c r="F5280" s="228" t="s">
        <v>84</v>
      </c>
      <c r="G5280" s="228" t="s">
        <v>128</v>
      </c>
      <c r="H5280" s="228">
        <v>49</v>
      </c>
      <c r="I5280" s="228">
        <v>49</v>
      </c>
      <c r="J5280" s="228">
        <v>49</v>
      </c>
      <c r="K5280" s="228">
        <v>49</v>
      </c>
      <c r="L5280" s="231">
        <v>49</v>
      </c>
      <c r="N5280" s="119" t="str">
        <f t="shared" si="252"/>
        <v>852031-160400-OS</v>
      </c>
      <c r="O5280" s="122">
        <f>IF(B5280="NET","",IF(B5280="","",IFERROR(VLOOKUP(N5280,EAN!$A:$B,2,FALSE),"MANGLER - MÅ OPPDATERE EAN-FANEN")))</f>
        <v>7048652710123</v>
      </c>
      <c r="P5280" s="119">
        <f t="shared" si="253"/>
        <v>49</v>
      </c>
      <c r="Q5280" s="119">
        <f t="shared" si="254"/>
        <v>49</v>
      </c>
    </row>
    <row r="5281" spans="1:17" x14ac:dyDescent="0.2">
      <c r="A5281" s="228">
        <v>852031</v>
      </c>
      <c r="B5281" s="228" t="s">
        <v>479</v>
      </c>
      <c r="C5281" s="228" t="s">
        <v>4204</v>
      </c>
      <c r="D5281" s="228" t="s">
        <v>690</v>
      </c>
      <c r="E5281" s="228" t="s">
        <v>691</v>
      </c>
      <c r="F5281" s="228" t="s">
        <v>84</v>
      </c>
      <c r="G5281" s="228" t="s">
        <v>504</v>
      </c>
      <c r="H5281" s="228">
        <v>105</v>
      </c>
      <c r="I5281" s="228">
        <v>105</v>
      </c>
      <c r="J5281" s="228">
        <v>105</v>
      </c>
      <c r="K5281" s="228">
        <v>105</v>
      </c>
      <c r="L5281" s="231">
        <v>105</v>
      </c>
      <c r="N5281" s="119" t="str">
        <f t="shared" si="252"/>
        <v>852031-167400-OS</v>
      </c>
      <c r="O5281" s="122">
        <f>IF(B5281="NET","",IF(B5281="","",IFERROR(VLOOKUP(N5281,EAN!$A:$B,2,FALSE),"MANGLER - MÅ OPPDATERE EAN-FANEN")))</f>
        <v>7048652710130</v>
      </c>
      <c r="P5281" s="119">
        <f t="shared" si="253"/>
        <v>105</v>
      </c>
      <c r="Q5281" s="119">
        <f t="shared" si="254"/>
        <v>105</v>
      </c>
    </row>
    <row r="5282" spans="1:17" x14ac:dyDescent="0.2">
      <c r="A5282" s="228">
        <v>852031</v>
      </c>
      <c r="B5282" s="228" t="s">
        <v>479</v>
      </c>
      <c r="C5282" s="228" t="s">
        <v>4204</v>
      </c>
      <c r="D5282" s="228" t="s">
        <v>4164</v>
      </c>
      <c r="E5282" s="228" t="s">
        <v>4165</v>
      </c>
      <c r="F5282" s="228" t="s">
        <v>84</v>
      </c>
      <c r="G5282" s="228" t="s">
        <v>504</v>
      </c>
      <c r="H5282" s="228">
        <v>0</v>
      </c>
      <c r="I5282" s="228">
        <v>0</v>
      </c>
      <c r="J5282" s="228">
        <v>0</v>
      </c>
      <c r="K5282" s="228">
        <v>0</v>
      </c>
      <c r="L5282" s="231">
        <v>0</v>
      </c>
      <c r="N5282" s="119" t="str">
        <f t="shared" si="252"/>
        <v>852031-169100-OS</v>
      </c>
      <c r="O5282" s="122" t="str">
        <f>IF(B5282="NET","",IF(B5282="","",IFERROR(VLOOKUP(N5282,EAN!$A:$B,2,FALSE),"MANGLER - MÅ OPPDATERE EAN-FANEN")))</f>
        <v>MANGLER - MÅ OPPDATERE EAN-FANEN</v>
      </c>
      <c r="P5282" s="119">
        <f t="shared" si="253"/>
        <v>0</v>
      </c>
      <c r="Q5282" s="119">
        <f t="shared" si="254"/>
        <v>0</v>
      </c>
    </row>
    <row r="5283" spans="1:17" x14ac:dyDescent="0.2">
      <c r="A5283" s="228">
        <v>852031</v>
      </c>
      <c r="B5283" s="228" t="s">
        <v>479</v>
      </c>
      <c r="C5283" s="228" t="s">
        <v>4204</v>
      </c>
      <c r="D5283" s="228" t="s">
        <v>551</v>
      </c>
      <c r="E5283" s="228" t="s">
        <v>552</v>
      </c>
      <c r="F5283" s="228" t="s">
        <v>84</v>
      </c>
      <c r="G5283" s="228" t="s">
        <v>504</v>
      </c>
      <c r="H5283" s="228">
        <v>1</v>
      </c>
      <c r="I5283" s="228">
        <v>1</v>
      </c>
      <c r="J5283" s="228">
        <v>1</v>
      </c>
      <c r="K5283" s="228">
        <v>1</v>
      </c>
      <c r="L5283" s="231">
        <v>1</v>
      </c>
      <c r="N5283" s="119" t="str">
        <f t="shared" si="252"/>
        <v>852031-191100-OS</v>
      </c>
      <c r="O5283" s="122">
        <f>IF(B5283="NET","",IF(B5283="","",IFERROR(VLOOKUP(N5283,EAN!$A:$B,2,FALSE),"MANGLER - MÅ OPPDATERE EAN-FANEN")))</f>
        <v>7048652616487</v>
      </c>
      <c r="P5283" s="119">
        <f t="shared" si="253"/>
        <v>1</v>
      </c>
      <c r="Q5283" s="119">
        <f t="shared" si="254"/>
        <v>1</v>
      </c>
    </row>
    <row r="5284" spans="1:17" x14ac:dyDescent="0.2">
      <c r="A5284" s="228">
        <v>852031</v>
      </c>
      <c r="B5284" s="228" t="s">
        <v>479</v>
      </c>
      <c r="C5284" s="228" t="s">
        <v>4204</v>
      </c>
      <c r="D5284" s="228" t="s">
        <v>643</v>
      </c>
      <c r="E5284" s="228" t="s">
        <v>4487</v>
      </c>
      <c r="F5284" s="228" t="s">
        <v>84</v>
      </c>
      <c r="G5284" s="228" t="s">
        <v>504</v>
      </c>
      <c r="H5284" s="228">
        <v>98</v>
      </c>
      <c r="I5284" s="228">
        <v>98</v>
      </c>
      <c r="J5284" s="228">
        <v>98</v>
      </c>
      <c r="K5284" s="228">
        <v>98</v>
      </c>
      <c r="L5284" s="231">
        <v>98</v>
      </c>
      <c r="N5284" s="119" t="str">
        <f t="shared" si="252"/>
        <v>852031-191300-OS</v>
      </c>
      <c r="O5284" s="122">
        <f>IF(B5284="NET","",IF(B5284="","",IFERROR(VLOOKUP(N5284,EAN!$A:$B,2,FALSE),"MANGLER - MÅ OPPDATERE EAN-FANEN")))</f>
        <v>7048652663849</v>
      </c>
      <c r="P5284" s="119">
        <f t="shared" si="253"/>
        <v>98</v>
      </c>
      <c r="Q5284" s="119">
        <f t="shared" si="254"/>
        <v>98</v>
      </c>
    </row>
    <row r="5285" spans="1:17" x14ac:dyDescent="0.2">
      <c r="A5285" s="228">
        <v>852031</v>
      </c>
      <c r="B5285" s="228" t="s">
        <v>479</v>
      </c>
      <c r="C5285" s="228" t="s">
        <v>4204</v>
      </c>
      <c r="D5285" s="228" t="s">
        <v>553</v>
      </c>
      <c r="E5285" s="228" t="s">
        <v>554</v>
      </c>
      <c r="F5285" s="228" t="s">
        <v>84</v>
      </c>
      <c r="G5285" s="228" t="s">
        <v>504</v>
      </c>
      <c r="H5285" s="228">
        <v>3</v>
      </c>
      <c r="I5285" s="228">
        <v>3</v>
      </c>
      <c r="J5285" s="228">
        <v>3</v>
      </c>
      <c r="K5285" s="228">
        <v>3</v>
      </c>
      <c r="L5285" s="231">
        <v>3</v>
      </c>
      <c r="N5285" s="119" t="str">
        <f t="shared" si="252"/>
        <v>852031-200100-OS</v>
      </c>
      <c r="O5285" s="122">
        <f>IF(B5285="NET","",IF(B5285="","",IFERROR(VLOOKUP(N5285,EAN!$A:$B,2,FALSE),"MANGLER - MÅ OPPDATERE EAN-FANEN")))</f>
        <v>7048652616494</v>
      </c>
      <c r="P5285" s="119">
        <f t="shared" si="253"/>
        <v>3</v>
      </c>
      <c r="Q5285" s="119">
        <f t="shared" si="254"/>
        <v>3</v>
      </c>
    </row>
    <row r="5286" spans="1:17" x14ac:dyDescent="0.2">
      <c r="A5286" s="228">
        <v>852031</v>
      </c>
      <c r="B5286" s="228" t="s">
        <v>479</v>
      </c>
      <c r="C5286" s="228" t="s">
        <v>4204</v>
      </c>
      <c r="D5286" s="228" t="s">
        <v>692</v>
      </c>
      <c r="E5286" s="228" t="s">
        <v>693</v>
      </c>
      <c r="F5286" s="228" t="s">
        <v>84</v>
      </c>
      <c r="G5286" s="228" t="s">
        <v>128</v>
      </c>
      <c r="H5286" s="228">
        <v>309</v>
      </c>
      <c r="I5286" s="228">
        <v>309</v>
      </c>
      <c r="J5286" s="228">
        <v>309</v>
      </c>
      <c r="K5286" s="228">
        <v>309</v>
      </c>
      <c r="L5286" s="231">
        <v>309</v>
      </c>
      <c r="N5286" s="119" t="str">
        <f t="shared" si="252"/>
        <v>852031-200500-OS</v>
      </c>
      <c r="O5286" s="122">
        <f>IF(B5286="NET","",IF(B5286="","",IFERROR(VLOOKUP(N5286,EAN!$A:$B,2,FALSE),"MANGLER - MÅ OPPDATERE EAN-FANEN")))</f>
        <v>7048652710147</v>
      </c>
      <c r="P5286" s="119">
        <f t="shared" si="253"/>
        <v>309</v>
      </c>
      <c r="Q5286" s="119">
        <f t="shared" si="254"/>
        <v>309</v>
      </c>
    </row>
    <row r="5287" spans="1:17" x14ac:dyDescent="0.2">
      <c r="A5287" s="228">
        <v>852031</v>
      </c>
      <c r="B5287" s="228" t="s">
        <v>479</v>
      </c>
      <c r="C5287" s="228" t="s">
        <v>4204</v>
      </c>
      <c r="D5287" s="228" t="s">
        <v>4166</v>
      </c>
      <c r="E5287" s="228" t="s">
        <v>4167</v>
      </c>
      <c r="F5287" s="228" t="s">
        <v>84</v>
      </c>
      <c r="G5287" s="228" t="s">
        <v>128</v>
      </c>
      <c r="H5287" s="228">
        <v>0</v>
      </c>
      <c r="I5287" s="228">
        <v>0</v>
      </c>
      <c r="J5287" s="228">
        <v>0</v>
      </c>
      <c r="K5287" s="228">
        <v>0</v>
      </c>
      <c r="L5287" s="231">
        <v>0</v>
      </c>
      <c r="N5287" s="119" t="str">
        <f t="shared" si="252"/>
        <v>852031-206700-OS</v>
      </c>
      <c r="O5287" s="122" t="str">
        <f>IF(B5287="NET","",IF(B5287="","",IFERROR(VLOOKUP(N5287,EAN!$A:$B,2,FALSE),"MANGLER - MÅ OPPDATERE EAN-FANEN")))</f>
        <v>MANGLER - MÅ OPPDATERE EAN-FANEN</v>
      </c>
      <c r="P5287" s="119">
        <f t="shared" si="253"/>
        <v>0</v>
      </c>
      <c r="Q5287" s="119">
        <f t="shared" si="254"/>
        <v>0</v>
      </c>
    </row>
    <row r="5288" spans="1:17" x14ac:dyDescent="0.2">
      <c r="A5288" s="228">
        <v>852031</v>
      </c>
      <c r="B5288" s="228" t="s">
        <v>479</v>
      </c>
      <c r="C5288" s="228" t="s">
        <v>4204</v>
      </c>
      <c r="D5288" s="228" t="s">
        <v>3117</v>
      </c>
      <c r="E5288" s="228" t="s">
        <v>3119</v>
      </c>
      <c r="F5288" s="228" t="s">
        <v>84</v>
      </c>
      <c r="G5288" s="228" t="s">
        <v>504</v>
      </c>
      <c r="H5288" s="228">
        <v>22</v>
      </c>
      <c r="I5288" s="228">
        <v>22</v>
      </c>
      <c r="J5288" s="228">
        <v>22</v>
      </c>
      <c r="K5288" s="228">
        <v>22</v>
      </c>
      <c r="L5288" s="231">
        <v>22</v>
      </c>
      <c r="N5288" s="119" t="str">
        <f t="shared" si="252"/>
        <v>852031-208200-OS</v>
      </c>
      <c r="O5288" s="122">
        <f>IF(B5288="NET","",IF(B5288="","",IFERROR(VLOOKUP(N5288,EAN!$A:$B,2,FALSE),"MANGLER - MÅ OPPDATERE EAN-FANEN")))</f>
        <v>7048652775283</v>
      </c>
      <c r="P5288" s="119">
        <f t="shared" si="253"/>
        <v>22</v>
      </c>
      <c r="Q5288" s="119">
        <f t="shared" si="254"/>
        <v>22</v>
      </c>
    </row>
    <row r="5289" spans="1:17" x14ac:dyDescent="0.2">
      <c r="A5289" s="229">
        <v>852032</v>
      </c>
      <c r="B5289" s="228" t="s">
        <v>248</v>
      </c>
      <c r="C5289" s="228"/>
      <c r="D5289" s="228"/>
      <c r="E5289" s="228"/>
      <c r="F5289" s="228"/>
      <c r="G5289" s="228"/>
      <c r="H5289" s="229">
        <v>202226</v>
      </c>
      <c r="I5289" s="229">
        <v>202227</v>
      </c>
      <c r="J5289" s="229">
        <v>202228</v>
      </c>
      <c r="K5289" s="229">
        <v>202229</v>
      </c>
      <c r="L5289" s="232">
        <v>202234</v>
      </c>
      <c r="N5289" s="119" t="str">
        <f t="shared" si="252"/>
        <v>852032-</v>
      </c>
      <c r="O5289" s="122" t="str">
        <f>IF(B5289="NET","",IF(B5289="","",IFERROR(VLOOKUP(N5289,EAN!$A:$B,2,FALSE),"MANGLER - MÅ OPPDATERE EAN-FANEN")))</f>
        <v/>
      </c>
      <c r="P5289" s="119">
        <f t="shared" si="253"/>
        <v>202226</v>
      </c>
      <c r="Q5289" s="119">
        <f t="shared" si="254"/>
        <v>202234</v>
      </c>
    </row>
    <row r="5290" spans="1:17" x14ac:dyDescent="0.2">
      <c r="A5290" s="228">
        <v>852032</v>
      </c>
      <c r="B5290" s="228" t="s">
        <v>117</v>
      </c>
      <c r="C5290" s="228" t="s">
        <v>4204</v>
      </c>
      <c r="D5290" s="228" t="s">
        <v>555</v>
      </c>
      <c r="E5290" s="228" t="s">
        <v>556</v>
      </c>
      <c r="F5290" s="228" t="s">
        <v>84</v>
      </c>
      <c r="G5290" s="228" t="s">
        <v>504</v>
      </c>
      <c r="H5290" s="228">
        <v>303</v>
      </c>
      <c r="I5290" s="228">
        <v>303</v>
      </c>
      <c r="J5290" s="228">
        <v>303</v>
      </c>
      <c r="K5290" s="228">
        <v>303</v>
      </c>
      <c r="L5290" s="231">
        <v>303</v>
      </c>
      <c r="N5290" s="119" t="str">
        <f t="shared" si="252"/>
        <v>852032-090200-OS</v>
      </c>
      <c r="O5290" s="122">
        <f>IF(B5290="NET","",IF(B5290="","",IFERROR(VLOOKUP(N5290,EAN!$A:$B,2,FALSE),"MANGLER - MÅ OPPDATERE EAN-FANEN")))</f>
        <v>7048652616432</v>
      </c>
      <c r="P5290" s="119">
        <f t="shared" si="253"/>
        <v>303</v>
      </c>
      <c r="Q5290" s="119">
        <f t="shared" si="254"/>
        <v>303</v>
      </c>
    </row>
    <row r="5291" spans="1:17" x14ac:dyDescent="0.2">
      <c r="A5291" s="228">
        <v>852032</v>
      </c>
      <c r="B5291" s="228" t="s">
        <v>117</v>
      </c>
      <c r="C5291" s="228" t="s">
        <v>4204</v>
      </c>
      <c r="D5291" s="228" t="s">
        <v>2399</v>
      </c>
      <c r="E5291" s="228" t="s">
        <v>3090</v>
      </c>
      <c r="F5291" s="228" t="s">
        <v>84</v>
      </c>
      <c r="G5291" s="228" t="s">
        <v>128</v>
      </c>
      <c r="H5291" s="228">
        <v>135</v>
      </c>
      <c r="I5291" s="228">
        <v>135</v>
      </c>
      <c r="J5291" s="228">
        <v>135</v>
      </c>
      <c r="K5291" s="228">
        <v>135</v>
      </c>
      <c r="L5291" s="231">
        <v>135</v>
      </c>
      <c r="N5291" s="119" t="str">
        <f t="shared" si="252"/>
        <v>852032-090700-OS</v>
      </c>
      <c r="O5291" s="122">
        <f>IF(B5291="NET","",IF(B5291="","",IFERROR(VLOOKUP(N5291,EAN!$A:$B,2,FALSE),"MANGLER - MÅ OPPDATERE EAN-FANEN")))</f>
        <v>7048652762450</v>
      </c>
      <c r="P5291" s="119">
        <f t="shared" si="253"/>
        <v>135</v>
      </c>
      <c r="Q5291" s="119">
        <f t="shared" si="254"/>
        <v>135</v>
      </c>
    </row>
    <row r="5292" spans="1:17" x14ac:dyDescent="0.2">
      <c r="A5292" s="228">
        <v>852032</v>
      </c>
      <c r="B5292" s="228" t="s">
        <v>117</v>
      </c>
      <c r="C5292" s="228" t="s">
        <v>4204</v>
      </c>
      <c r="D5292" s="228" t="s">
        <v>2400</v>
      </c>
      <c r="E5292" s="228" t="s">
        <v>3837</v>
      </c>
      <c r="F5292" s="228" t="s">
        <v>84</v>
      </c>
      <c r="G5292" s="228" t="s">
        <v>504</v>
      </c>
      <c r="H5292" s="228">
        <v>46</v>
      </c>
      <c r="I5292" s="228">
        <v>46</v>
      </c>
      <c r="J5292" s="228">
        <v>46</v>
      </c>
      <c r="K5292" s="228">
        <v>46</v>
      </c>
      <c r="L5292" s="231">
        <v>46</v>
      </c>
      <c r="N5292" s="119" t="str">
        <f t="shared" si="252"/>
        <v>852032-091600-OS</v>
      </c>
      <c r="O5292" s="122">
        <f>IF(B5292="NET","",IF(B5292="","",IFERROR(VLOOKUP(N5292,EAN!$A:$B,2,FALSE),"MANGLER - MÅ OPPDATERE EAN-FANEN")))</f>
        <v>7048652762467</v>
      </c>
      <c r="P5292" s="119">
        <f t="shared" si="253"/>
        <v>46</v>
      </c>
      <c r="Q5292" s="119">
        <f t="shared" si="254"/>
        <v>46</v>
      </c>
    </row>
    <row r="5293" spans="1:17" x14ac:dyDescent="0.2">
      <c r="A5293" s="228">
        <v>852032</v>
      </c>
      <c r="B5293" s="228" t="s">
        <v>117</v>
      </c>
      <c r="C5293" s="228" t="s">
        <v>4204</v>
      </c>
      <c r="D5293" s="228" t="s">
        <v>3114</v>
      </c>
      <c r="E5293" s="228" t="s">
        <v>3116</v>
      </c>
      <c r="F5293" s="228" t="s">
        <v>84</v>
      </c>
      <c r="G5293" s="228" t="s">
        <v>128</v>
      </c>
      <c r="H5293" s="228">
        <v>74</v>
      </c>
      <c r="I5293" s="228">
        <v>74</v>
      </c>
      <c r="J5293" s="228">
        <v>74</v>
      </c>
      <c r="K5293" s="228">
        <v>74</v>
      </c>
      <c r="L5293" s="231">
        <v>74</v>
      </c>
      <c r="N5293" s="119" t="str">
        <f t="shared" si="252"/>
        <v>852032-092500-OS</v>
      </c>
      <c r="O5293" s="122">
        <f>IF(B5293="NET","",IF(B5293="","",IFERROR(VLOOKUP(N5293,EAN!$A:$B,2,FALSE),"MANGLER - MÅ OPPDATERE EAN-FANEN")))</f>
        <v>7048652775078</v>
      </c>
      <c r="P5293" s="119">
        <f t="shared" si="253"/>
        <v>74</v>
      </c>
      <c r="Q5293" s="119">
        <f t="shared" si="254"/>
        <v>74</v>
      </c>
    </row>
    <row r="5294" spans="1:17" x14ac:dyDescent="0.2">
      <c r="A5294" s="228">
        <v>852032</v>
      </c>
      <c r="B5294" s="228" t="s">
        <v>117</v>
      </c>
      <c r="C5294" s="228" t="s">
        <v>4204</v>
      </c>
      <c r="D5294" s="228" t="s">
        <v>557</v>
      </c>
      <c r="E5294" s="228" t="s">
        <v>558</v>
      </c>
      <c r="F5294" s="228" t="s">
        <v>84</v>
      </c>
      <c r="G5294" s="228" t="s">
        <v>128</v>
      </c>
      <c r="H5294" s="228">
        <v>201</v>
      </c>
      <c r="I5294" s="228">
        <v>201</v>
      </c>
      <c r="J5294" s="228">
        <v>201</v>
      </c>
      <c r="K5294" s="228">
        <v>201</v>
      </c>
      <c r="L5294" s="231">
        <v>201</v>
      </c>
      <c r="N5294" s="119" t="str">
        <f t="shared" si="252"/>
        <v>852032-099000-OS</v>
      </c>
      <c r="O5294" s="122">
        <f>IF(B5294="NET","",IF(B5294="","",IFERROR(VLOOKUP(N5294,EAN!$A:$B,2,FALSE),"MANGLER - MÅ OPPDATERE EAN-FANEN")))</f>
        <v>7048652616449</v>
      </c>
      <c r="P5294" s="119">
        <f t="shared" si="253"/>
        <v>201</v>
      </c>
      <c r="Q5294" s="119">
        <f t="shared" si="254"/>
        <v>201</v>
      </c>
    </row>
    <row r="5295" spans="1:17" x14ac:dyDescent="0.2">
      <c r="A5295" s="229">
        <v>852033</v>
      </c>
      <c r="B5295" s="228" t="s">
        <v>248</v>
      </c>
      <c r="C5295" s="228"/>
      <c r="D5295" s="228"/>
      <c r="E5295" s="228"/>
      <c r="F5295" s="228"/>
      <c r="G5295" s="228"/>
      <c r="H5295" s="229">
        <v>202226</v>
      </c>
      <c r="I5295" s="229">
        <v>202227</v>
      </c>
      <c r="J5295" s="229">
        <v>202228</v>
      </c>
      <c r="K5295" s="229">
        <v>202229</v>
      </c>
      <c r="L5295" s="232">
        <v>202234</v>
      </c>
      <c r="N5295" s="119" t="str">
        <f t="shared" si="252"/>
        <v>852033-</v>
      </c>
      <c r="O5295" s="122" t="str">
        <f>IF(B5295="NET","",IF(B5295="","",IFERROR(VLOOKUP(N5295,EAN!$A:$B,2,FALSE),"MANGLER - MÅ OPPDATERE EAN-FANEN")))</f>
        <v/>
      </c>
      <c r="P5295" s="119">
        <f t="shared" si="253"/>
        <v>202226</v>
      </c>
      <c r="Q5295" s="119">
        <f t="shared" si="254"/>
        <v>202234</v>
      </c>
    </row>
    <row r="5296" spans="1:17" x14ac:dyDescent="0.2">
      <c r="A5296" s="228">
        <v>852033</v>
      </c>
      <c r="B5296" s="228" t="s">
        <v>4331</v>
      </c>
      <c r="C5296" s="228" t="s">
        <v>4204</v>
      </c>
      <c r="D5296" s="228" t="s">
        <v>3857</v>
      </c>
      <c r="E5296" s="228" t="s">
        <v>3858</v>
      </c>
      <c r="F5296" s="228" t="s">
        <v>84</v>
      </c>
      <c r="G5296" s="228" t="s">
        <v>128</v>
      </c>
      <c r="H5296" s="228">
        <v>0</v>
      </c>
      <c r="I5296" s="228">
        <v>0</v>
      </c>
      <c r="J5296" s="228">
        <v>0</v>
      </c>
      <c r="K5296" s="228">
        <v>0</v>
      </c>
      <c r="L5296" s="231">
        <v>0</v>
      </c>
      <c r="N5296" s="119" t="str">
        <f t="shared" si="252"/>
        <v>852033-041003-OS</v>
      </c>
      <c r="O5296" s="122" t="str">
        <f>IF(B5296="NET","",IF(B5296="","",IFERROR(VLOOKUP(N5296,EAN!$A:$B,2,FALSE),"MANGLER - MÅ OPPDATERE EAN-FANEN")))</f>
        <v>MANGLER - MÅ OPPDATERE EAN-FANEN</v>
      </c>
      <c r="P5296" s="119">
        <f t="shared" si="253"/>
        <v>0</v>
      </c>
      <c r="Q5296" s="119">
        <f t="shared" si="254"/>
        <v>0</v>
      </c>
    </row>
    <row r="5297" spans="1:17" x14ac:dyDescent="0.2">
      <c r="A5297" s="228">
        <v>852033</v>
      </c>
      <c r="B5297" s="228" t="s">
        <v>4331</v>
      </c>
      <c r="C5297" s="228" t="s">
        <v>4204</v>
      </c>
      <c r="D5297" s="228" t="s">
        <v>4269</v>
      </c>
      <c r="E5297" s="228" t="s">
        <v>4270</v>
      </c>
      <c r="F5297" s="228" t="s">
        <v>84</v>
      </c>
      <c r="G5297" s="228" t="s">
        <v>504</v>
      </c>
      <c r="H5297" s="228">
        <v>46</v>
      </c>
      <c r="I5297" s="228">
        <v>46</v>
      </c>
      <c r="J5297" s="228">
        <v>46</v>
      </c>
      <c r="K5297" s="228">
        <v>46</v>
      </c>
      <c r="L5297" s="231">
        <v>46</v>
      </c>
      <c r="N5297" s="119" t="str">
        <f t="shared" si="252"/>
        <v>852033-064021-OS</v>
      </c>
      <c r="O5297" s="122" t="str">
        <f>IF(B5297="NET","",IF(B5297="","",IFERROR(VLOOKUP(N5297,EAN!$A:$B,2,FALSE),"MANGLER - MÅ OPPDATERE EAN-FANEN")))</f>
        <v>MANGLER - MÅ OPPDATERE EAN-FANEN</v>
      </c>
      <c r="P5297" s="119">
        <f t="shared" si="253"/>
        <v>46</v>
      </c>
      <c r="Q5297" s="119">
        <f t="shared" si="254"/>
        <v>46</v>
      </c>
    </row>
    <row r="5298" spans="1:17" x14ac:dyDescent="0.2">
      <c r="A5298" s="228">
        <v>852033</v>
      </c>
      <c r="B5298" s="228" t="s">
        <v>4331</v>
      </c>
      <c r="C5298" s="228" t="s">
        <v>4204</v>
      </c>
      <c r="D5298" s="228" t="s">
        <v>4275</v>
      </c>
      <c r="E5298" s="228" t="s">
        <v>4276</v>
      </c>
      <c r="F5298" s="228" t="s">
        <v>84</v>
      </c>
      <c r="G5298" s="228" t="s">
        <v>504</v>
      </c>
      <c r="H5298" s="228">
        <v>51</v>
      </c>
      <c r="I5298" s="228">
        <v>51</v>
      </c>
      <c r="J5298" s="228">
        <v>51</v>
      </c>
      <c r="K5298" s="228">
        <v>51</v>
      </c>
      <c r="L5298" s="231">
        <v>51</v>
      </c>
      <c r="N5298" s="119" t="str">
        <f t="shared" si="252"/>
        <v>852033-167131-OS</v>
      </c>
      <c r="O5298" s="122" t="str">
        <f>IF(B5298="NET","",IF(B5298="","",IFERROR(VLOOKUP(N5298,EAN!$A:$B,2,FALSE),"MANGLER - MÅ OPPDATERE EAN-FANEN")))</f>
        <v>MANGLER - MÅ OPPDATERE EAN-FANEN</v>
      </c>
      <c r="P5298" s="119">
        <f t="shared" si="253"/>
        <v>51</v>
      </c>
      <c r="Q5298" s="119">
        <f t="shared" si="254"/>
        <v>51</v>
      </c>
    </row>
    <row r="5299" spans="1:17" x14ac:dyDescent="0.2">
      <c r="A5299" s="229">
        <v>852034</v>
      </c>
      <c r="B5299" s="228" t="s">
        <v>248</v>
      </c>
      <c r="C5299" s="228"/>
      <c r="D5299" s="228"/>
      <c r="E5299" s="228"/>
      <c r="F5299" s="228"/>
      <c r="G5299" s="228"/>
      <c r="H5299" s="229">
        <v>202226</v>
      </c>
      <c r="I5299" s="229">
        <v>202227</v>
      </c>
      <c r="J5299" s="229">
        <v>202228</v>
      </c>
      <c r="K5299" s="229">
        <v>202229</v>
      </c>
      <c r="L5299" s="232">
        <v>202234</v>
      </c>
      <c r="N5299" s="119" t="str">
        <f t="shared" si="252"/>
        <v>852034-</v>
      </c>
      <c r="O5299" s="122" t="str">
        <f>IF(B5299="NET","",IF(B5299="","",IFERROR(VLOOKUP(N5299,EAN!$A:$B,2,FALSE),"MANGLER - MÅ OPPDATERE EAN-FANEN")))</f>
        <v/>
      </c>
      <c r="P5299" s="119">
        <f t="shared" si="253"/>
        <v>202226</v>
      </c>
      <c r="Q5299" s="119">
        <f t="shared" si="254"/>
        <v>202234</v>
      </c>
    </row>
    <row r="5300" spans="1:17" x14ac:dyDescent="0.2">
      <c r="A5300" s="228">
        <v>852034</v>
      </c>
      <c r="B5300" s="228" t="s">
        <v>3912</v>
      </c>
      <c r="C5300" s="228" t="s">
        <v>4204</v>
      </c>
      <c r="D5300" s="228" t="s">
        <v>3863</v>
      </c>
      <c r="E5300" s="228" t="s">
        <v>3864</v>
      </c>
      <c r="F5300" s="228" t="s">
        <v>84</v>
      </c>
      <c r="G5300" s="228" t="s">
        <v>128</v>
      </c>
      <c r="H5300" s="228">
        <v>58</v>
      </c>
      <c r="I5300" s="228">
        <v>58</v>
      </c>
      <c r="J5300" s="228">
        <v>58</v>
      </c>
      <c r="K5300" s="228">
        <v>58</v>
      </c>
      <c r="L5300" s="231">
        <v>58</v>
      </c>
      <c r="N5300" s="119" t="str">
        <f t="shared" si="252"/>
        <v>852034-180101-OS</v>
      </c>
      <c r="O5300" s="122" t="str">
        <f>IF(B5300="NET","",IF(B5300="","",IFERROR(VLOOKUP(N5300,EAN!$A:$B,2,FALSE),"MANGLER - MÅ OPPDATERE EAN-FANEN")))</f>
        <v>MANGLER - MÅ OPPDATERE EAN-FANEN</v>
      </c>
      <c r="P5300" s="119">
        <f t="shared" si="253"/>
        <v>58</v>
      </c>
      <c r="Q5300" s="119">
        <f t="shared" si="254"/>
        <v>58</v>
      </c>
    </row>
    <row r="5301" spans="1:17" x14ac:dyDescent="0.2">
      <c r="A5301" s="228">
        <v>852034</v>
      </c>
      <c r="B5301" s="228" t="s">
        <v>3912</v>
      </c>
      <c r="C5301" s="228" t="s">
        <v>4204</v>
      </c>
      <c r="D5301" s="228" t="s">
        <v>3865</v>
      </c>
      <c r="E5301" s="228" t="s">
        <v>3866</v>
      </c>
      <c r="F5301" s="228" t="s">
        <v>84</v>
      </c>
      <c r="G5301" s="228" t="s">
        <v>504</v>
      </c>
      <c r="H5301" s="228">
        <v>12</v>
      </c>
      <c r="I5301" s="228">
        <v>12</v>
      </c>
      <c r="J5301" s="228">
        <v>12</v>
      </c>
      <c r="K5301" s="228">
        <v>12</v>
      </c>
      <c r="L5301" s="231">
        <v>12</v>
      </c>
      <c r="N5301" s="119" t="str">
        <f t="shared" si="252"/>
        <v>852034-181003-OS</v>
      </c>
      <c r="O5301" s="122" t="str">
        <f>IF(B5301="NET","",IF(B5301="","",IFERROR(VLOOKUP(N5301,EAN!$A:$B,2,FALSE),"MANGLER - MÅ OPPDATERE EAN-FANEN")))</f>
        <v>MANGLER - MÅ OPPDATERE EAN-FANEN</v>
      </c>
      <c r="P5301" s="119">
        <f t="shared" si="253"/>
        <v>12</v>
      </c>
      <c r="Q5301" s="119">
        <f t="shared" si="254"/>
        <v>12</v>
      </c>
    </row>
    <row r="5302" spans="1:17" x14ac:dyDescent="0.2">
      <c r="A5302" s="229">
        <v>852035</v>
      </c>
      <c r="B5302" s="228" t="s">
        <v>248</v>
      </c>
      <c r="C5302" s="228"/>
      <c r="D5302" s="228"/>
      <c r="E5302" s="228"/>
      <c r="F5302" s="228"/>
      <c r="G5302" s="228"/>
      <c r="H5302" s="229">
        <v>202226</v>
      </c>
      <c r="I5302" s="229">
        <v>202227</v>
      </c>
      <c r="J5302" s="229">
        <v>202228</v>
      </c>
      <c r="K5302" s="229">
        <v>202229</v>
      </c>
      <c r="L5302" s="232">
        <v>202234</v>
      </c>
      <c r="N5302" s="119" t="str">
        <f t="shared" si="252"/>
        <v>852035-</v>
      </c>
      <c r="O5302" s="122" t="str">
        <f>IF(B5302="NET","",IF(B5302="","",IFERROR(VLOOKUP(N5302,EAN!$A:$B,2,FALSE),"MANGLER - MÅ OPPDATERE EAN-FANEN")))</f>
        <v/>
      </c>
      <c r="P5302" s="119">
        <f t="shared" si="253"/>
        <v>202226</v>
      </c>
      <c r="Q5302" s="119">
        <f t="shared" si="254"/>
        <v>202234</v>
      </c>
    </row>
    <row r="5303" spans="1:17" x14ac:dyDescent="0.2">
      <c r="A5303" s="228">
        <v>852035</v>
      </c>
      <c r="B5303" s="228" t="s">
        <v>3913</v>
      </c>
      <c r="C5303" s="228" t="s">
        <v>4204</v>
      </c>
      <c r="D5303" s="228" t="s">
        <v>3867</v>
      </c>
      <c r="E5303" s="228" t="s">
        <v>3868</v>
      </c>
      <c r="F5303" s="228" t="s">
        <v>84</v>
      </c>
      <c r="G5303" s="228" t="s">
        <v>128</v>
      </c>
      <c r="H5303" s="228">
        <v>4</v>
      </c>
      <c r="I5303" s="228">
        <v>4</v>
      </c>
      <c r="J5303" s="228">
        <v>4</v>
      </c>
      <c r="K5303" s="228">
        <v>4</v>
      </c>
      <c r="L5303" s="231">
        <v>4</v>
      </c>
      <c r="N5303" s="119" t="str">
        <f t="shared" si="252"/>
        <v>852035-500101-OS</v>
      </c>
      <c r="O5303" s="122" t="str">
        <f>IF(B5303="NET","",IF(B5303="","",IFERROR(VLOOKUP(N5303,EAN!$A:$B,2,FALSE),"MANGLER - MÅ OPPDATERE EAN-FANEN")))</f>
        <v>MANGLER - MÅ OPPDATERE EAN-FANEN</v>
      </c>
      <c r="P5303" s="119">
        <f t="shared" si="253"/>
        <v>4</v>
      </c>
      <c r="Q5303" s="119">
        <f t="shared" si="254"/>
        <v>4</v>
      </c>
    </row>
    <row r="5304" spans="1:17" x14ac:dyDescent="0.2">
      <c r="A5304" s="228">
        <v>852035</v>
      </c>
      <c r="B5304" s="228" t="s">
        <v>3913</v>
      </c>
      <c r="C5304" s="228" t="s">
        <v>4204</v>
      </c>
      <c r="D5304" s="228" t="s">
        <v>4283</v>
      </c>
      <c r="E5304" s="228" t="s">
        <v>4284</v>
      </c>
      <c r="F5304" s="228" t="s">
        <v>84</v>
      </c>
      <c r="G5304" s="228" t="s">
        <v>504</v>
      </c>
      <c r="H5304" s="228">
        <v>4</v>
      </c>
      <c r="I5304" s="228">
        <v>4</v>
      </c>
      <c r="J5304" s="228">
        <v>4</v>
      </c>
      <c r="K5304" s="228">
        <v>4</v>
      </c>
      <c r="L5304" s="231">
        <v>4</v>
      </c>
      <c r="N5304" s="119" t="str">
        <f t="shared" si="252"/>
        <v>852035-502130-OS</v>
      </c>
      <c r="O5304" s="122" t="str">
        <f>IF(B5304="NET","",IF(B5304="","",IFERROR(VLOOKUP(N5304,EAN!$A:$B,2,FALSE),"MANGLER - MÅ OPPDATERE EAN-FANEN")))</f>
        <v>MANGLER - MÅ OPPDATERE EAN-FANEN</v>
      </c>
      <c r="P5304" s="119">
        <f t="shared" si="253"/>
        <v>4</v>
      </c>
      <c r="Q5304" s="119">
        <f t="shared" si="254"/>
        <v>4</v>
      </c>
    </row>
    <row r="5305" spans="1:17" x14ac:dyDescent="0.2">
      <c r="A5305" s="228">
        <v>852035</v>
      </c>
      <c r="B5305" s="228" t="s">
        <v>3913</v>
      </c>
      <c r="C5305" s="228" t="s">
        <v>4204</v>
      </c>
      <c r="D5305" s="228" t="s">
        <v>3869</v>
      </c>
      <c r="E5305" s="228" t="s">
        <v>3870</v>
      </c>
      <c r="F5305" s="228" t="s">
        <v>84</v>
      </c>
      <c r="G5305" s="228" t="s">
        <v>128</v>
      </c>
      <c r="H5305" s="228">
        <v>0</v>
      </c>
      <c r="I5305" s="228">
        <v>0</v>
      </c>
      <c r="J5305" s="228">
        <v>0</v>
      </c>
      <c r="K5305" s="228">
        <v>0</v>
      </c>
      <c r="L5305" s="231">
        <v>0</v>
      </c>
      <c r="N5305" s="119" t="str">
        <f t="shared" si="252"/>
        <v>852035-510147-OS</v>
      </c>
      <c r="O5305" s="122" t="str">
        <f>IF(B5305="NET","",IF(B5305="","",IFERROR(VLOOKUP(N5305,EAN!$A:$B,2,FALSE),"MANGLER - MÅ OPPDATERE EAN-FANEN")))</f>
        <v>MANGLER - MÅ OPPDATERE EAN-FANEN</v>
      </c>
      <c r="P5305" s="119">
        <f t="shared" si="253"/>
        <v>0</v>
      </c>
      <c r="Q5305" s="119">
        <f t="shared" si="254"/>
        <v>0</v>
      </c>
    </row>
    <row r="5306" spans="1:17" x14ac:dyDescent="0.2">
      <c r="A5306" s="228">
        <v>852035</v>
      </c>
      <c r="B5306" s="228" t="s">
        <v>3913</v>
      </c>
      <c r="C5306" s="228" t="s">
        <v>4204</v>
      </c>
      <c r="D5306" s="228" t="s">
        <v>4287</v>
      </c>
      <c r="E5306" s="228" t="s">
        <v>4288</v>
      </c>
      <c r="F5306" s="228" t="s">
        <v>84</v>
      </c>
      <c r="G5306" s="228" t="s">
        <v>504</v>
      </c>
      <c r="H5306" s="228">
        <v>9</v>
      </c>
      <c r="I5306" s="228">
        <v>9</v>
      </c>
      <c r="J5306" s="228">
        <v>9</v>
      </c>
      <c r="K5306" s="228">
        <v>9</v>
      </c>
      <c r="L5306" s="231">
        <v>9</v>
      </c>
      <c r="N5306" s="119" t="str">
        <f t="shared" si="252"/>
        <v>852035-517323-OS</v>
      </c>
      <c r="O5306" s="122" t="str">
        <f>IF(B5306="NET","",IF(B5306="","",IFERROR(VLOOKUP(N5306,EAN!$A:$B,2,FALSE),"MANGLER - MÅ OPPDATERE EAN-FANEN")))</f>
        <v>MANGLER - MÅ OPPDATERE EAN-FANEN</v>
      </c>
      <c r="P5306" s="119">
        <f t="shared" si="253"/>
        <v>9</v>
      </c>
      <c r="Q5306" s="119">
        <f t="shared" si="254"/>
        <v>9</v>
      </c>
    </row>
    <row r="5307" spans="1:17" x14ac:dyDescent="0.2">
      <c r="A5307" s="228">
        <v>852035</v>
      </c>
      <c r="B5307" s="228" t="s">
        <v>3913</v>
      </c>
      <c r="C5307" s="228" t="s">
        <v>4204</v>
      </c>
      <c r="D5307" s="228" t="s">
        <v>4289</v>
      </c>
      <c r="E5307" s="228" t="s">
        <v>4290</v>
      </c>
      <c r="F5307" s="228" t="s">
        <v>84</v>
      </c>
      <c r="G5307" s="228" t="s">
        <v>504</v>
      </c>
      <c r="H5307" s="228">
        <v>10</v>
      </c>
      <c r="I5307" s="228">
        <v>10</v>
      </c>
      <c r="J5307" s="228">
        <v>10</v>
      </c>
      <c r="K5307" s="228">
        <v>10</v>
      </c>
      <c r="L5307" s="231">
        <v>10</v>
      </c>
      <c r="N5307" s="119" t="str">
        <f t="shared" si="252"/>
        <v>852035-520101-OS</v>
      </c>
      <c r="O5307" s="122" t="str">
        <f>IF(B5307="NET","",IF(B5307="","",IFERROR(VLOOKUP(N5307,EAN!$A:$B,2,FALSE),"MANGLER - MÅ OPPDATERE EAN-FANEN")))</f>
        <v>MANGLER - MÅ OPPDATERE EAN-FANEN</v>
      </c>
      <c r="P5307" s="119">
        <f t="shared" si="253"/>
        <v>10</v>
      </c>
      <c r="Q5307" s="119">
        <f t="shared" si="254"/>
        <v>10</v>
      </c>
    </row>
    <row r="5308" spans="1:17" x14ac:dyDescent="0.2">
      <c r="A5308" s="228">
        <v>852035</v>
      </c>
      <c r="B5308" s="228" t="s">
        <v>3913</v>
      </c>
      <c r="C5308" s="228" t="s">
        <v>4204</v>
      </c>
      <c r="D5308" s="228" t="s">
        <v>4291</v>
      </c>
      <c r="E5308" s="228" t="s">
        <v>4292</v>
      </c>
      <c r="F5308" s="228" t="s">
        <v>84</v>
      </c>
      <c r="G5308" s="228" t="s">
        <v>504</v>
      </c>
      <c r="H5308" s="228">
        <v>28</v>
      </c>
      <c r="I5308" s="228">
        <v>28</v>
      </c>
      <c r="J5308" s="228">
        <v>28</v>
      </c>
      <c r="K5308" s="228">
        <v>28</v>
      </c>
      <c r="L5308" s="231">
        <v>28</v>
      </c>
      <c r="N5308" s="119" t="str">
        <f t="shared" si="252"/>
        <v>852035-522022-OS</v>
      </c>
      <c r="O5308" s="122" t="str">
        <f>IF(B5308="NET","",IF(B5308="","",IFERROR(VLOOKUP(N5308,EAN!$A:$B,2,FALSE),"MANGLER - MÅ OPPDATERE EAN-FANEN")))</f>
        <v>MANGLER - MÅ OPPDATERE EAN-FANEN</v>
      </c>
      <c r="P5308" s="119">
        <f t="shared" si="253"/>
        <v>28</v>
      </c>
      <c r="Q5308" s="119">
        <f t="shared" si="254"/>
        <v>28</v>
      </c>
    </row>
    <row r="5309" spans="1:17" x14ac:dyDescent="0.2">
      <c r="A5309" s="228">
        <v>852035</v>
      </c>
      <c r="B5309" s="228" t="s">
        <v>3913</v>
      </c>
      <c r="C5309" s="228" t="s">
        <v>4204</v>
      </c>
      <c r="D5309" s="228" t="s">
        <v>4293</v>
      </c>
      <c r="E5309" s="228" t="s">
        <v>4294</v>
      </c>
      <c r="F5309" s="228" t="s">
        <v>84</v>
      </c>
      <c r="G5309" s="228" t="s">
        <v>504</v>
      </c>
      <c r="H5309" s="228">
        <v>34</v>
      </c>
      <c r="I5309" s="228">
        <v>34</v>
      </c>
      <c r="J5309" s="228">
        <v>34</v>
      </c>
      <c r="K5309" s="228">
        <v>34</v>
      </c>
      <c r="L5309" s="231">
        <v>34</v>
      </c>
      <c r="N5309" s="119" t="str">
        <f t="shared" si="252"/>
        <v>852035-530102-OS</v>
      </c>
      <c r="O5309" s="122" t="str">
        <f>IF(B5309="NET","",IF(B5309="","",IFERROR(VLOOKUP(N5309,EAN!$A:$B,2,FALSE),"MANGLER - MÅ OPPDATERE EAN-FANEN")))</f>
        <v>MANGLER - MÅ OPPDATERE EAN-FANEN</v>
      </c>
      <c r="P5309" s="119">
        <f t="shared" si="253"/>
        <v>34</v>
      </c>
      <c r="Q5309" s="119">
        <f t="shared" si="254"/>
        <v>34</v>
      </c>
    </row>
    <row r="5310" spans="1:17" x14ac:dyDescent="0.2">
      <c r="A5310" s="228">
        <v>852035</v>
      </c>
      <c r="B5310" s="228" t="s">
        <v>3913</v>
      </c>
      <c r="C5310" s="228" t="s">
        <v>4204</v>
      </c>
      <c r="D5310" s="228" t="s">
        <v>3873</v>
      </c>
      <c r="E5310" s="228" t="s">
        <v>3874</v>
      </c>
      <c r="F5310" s="228" t="s">
        <v>84</v>
      </c>
      <c r="G5310" s="228" t="s">
        <v>128</v>
      </c>
      <c r="H5310" s="228">
        <v>0</v>
      </c>
      <c r="I5310" s="228">
        <v>0</v>
      </c>
      <c r="J5310" s="228">
        <v>0</v>
      </c>
      <c r="K5310" s="228">
        <v>0</v>
      </c>
      <c r="L5310" s="231">
        <v>0</v>
      </c>
      <c r="N5310" s="119" t="str">
        <f t="shared" si="252"/>
        <v>852035-531836-OS</v>
      </c>
      <c r="O5310" s="122" t="str">
        <f>IF(B5310="NET","",IF(B5310="","",IFERROR(VLOOKUP(N5310,EAN!$A:$B,2,FALSE),"MANGLER - MÅ OPPDATERE EAN-FANEN")))</f>
        <v>MANGLER - MÅ OPPDATERE EAN-FANEN</v>
      </c>
      <c r="P5310" s="119">
        <f t="shared" si="253"/>
        <v>0</v>
      </c>
      <c r="Q5310" s="119">
        <f t="shared" si="254"/>
        <v>0</v>
      </c>
    </row>
    <row r="5311" spans="1:17" x14ac:dyDescent="0.2">
      <c r="A5311" s="229">
        <v>852036</v>
      </c>
      <c r="B5311" s="228" t="s">
        <v>248</v>
      </c>
      <c r="C5311" s="228"/>
      <c r="D5311" s="228"/>
      <c r="E5311" s="228"/>
      <c r="F5311" s="228"/>
      <c r="G5311" s="228"/>
      <c r="H5311" s="229">
        <v>202226</v>
      </c>
      <c r="I5311" s="229">
        <v>202227</v>
      </c>
      <c r="J5311" s="229">
        <v>202228</v>
      </c>
      <c r="K5311" s="229">
        <v>202229</v>
      </c>
      <c r="L5311" s="232">
        <v>202234</v>
      </c>
      <c r="N5311" s="119" t="str">
        <f t="shared" si="252"/>
        <v>852036-</v>
      </c>
      <c r="O5311" s="122" t="str">
        <f>IF(B5311="NET","",IF(B5311="","",IFERROR(VLOOKUP(N5311,EAN!$A:$B,2,FALSE),"MANGLER - MÅ OPPDATERE EAN-FANEN")))</f>
        <v/>
      </c>
      <c r="P5311" s="119">
        <f t="shared" si="253"/>
        <v>202226</v>
      </c>
      <c r="Q5311" s="119">
        <f t="shared" si="254"/>
        <v>202234</v>
      </c>
    </row>
    <row r="5312" spans="1:17" x14ac:dyDescent="0.2">
      <c r="A5312" s="228">
        <v>852036</v>
      </c>
      <c r="B5312" s="228" t="s">
        <v>3914</v>
      </c>
      <c r="C5312" s="228" t="s">
        <v>4204</v>
      </c>
      <c r="D5312" s="228" t="s">
        <v>4297</v>
      </c>
      <c r="E5312" s="228" t="s">
        <v>4298</v>
      </c>
      <c r="F5312" s="228" t="s">
        <v>84</v>
      </c>
      <c r="G5312" s="228" t="s">
        <v>504</v>
      </c>
      <c r="H5312" s="228">
        <v>1</v>
      </c>
      <c r="I5312" s="228">
        <v>1</v>
      </c>
      <c r="J5312" s="228">
        <v>1</v>
      </c>
      <c r="K5312" s="228">
        <v>1</v>
      </c>
      <c r="L5312" s="231">
        <v>1</v>
      </c>
      <c r="N5312" s="119" t="str">
        <f t="shared" si="252"/>
        <v>852036-060121-OS</v>
      </c>
      <c r="O5312" s="122" t="str">
        <f>IF(B5312="NET","",IF(B5312="","",IFERROR(VLOOKUP(N5312,EAN!$A:$B,2,FALSE),"MANGLER - MÅ OPPDATERE EAN-FANEN")))</f>
        <v>MANGLER - MÅ OPPDATERE EAN-FANEN</v>
      </c>
      <c r="P5312" s="119">
        <f t="shared" si="253"/>
        <v>1</v>
      </c>
      <c r="Q5312" s="119">
        <f t="shared" si="254"/>
        <v>1</v>
      </c>
    </row>
    <row r="5313" spans="1:17" x14ac:dyDescent="0.2">
      <c r="A5313" s="228">
        <v>852036</v>
      </c>
      <c r="B5313" s="228" t="s">
        <v>3914</v>
      </c>
      <c r="C5313" s="228" t="s">
        <v>4204</v>
      </c>
      <c r="D5313" s="228" t="s">
        <v>4271</v>
      </c>
      <c r="E5313" s="228" t="s">
        <v>4272</v>
      </c>
      <c r="F5313" s="228" t="s">
        <v>84</v>
      </c>
      <c r="G5313" s="228" t="s">
        <v>504</v>
      </c>
      <c r="H5313" s="228">
        <v>0</v>
      </c>
      <c r="I5313" s="228">
        <v>0</v>
      </c>
      <c r="J5313" s="228">
        <v>0</v>
      </c>
      <c r="K5313" s="228">
        <v>0</v>
      </c>
      <c r="L5313" s="231">
        <v>0</v>
      </c>
      <c r="N5313" s="119" t="str">
        <f t="shared" si="252"/>
        <v>852036-070101-OS</v>
      </c>
      <c r="O5313" s="122" t="str">
        <f>IF(B5313="NET","",IF(B5313="","",IFERROR(VLOOKUP(N5313,EAN!$A:$B,2,FALSE),"MANGLER - MÅ OPPDATERE EAN-FANEN")))</f>
        <v>MANGLER - MÅ OPPDATERE EAN-FANEN</v>
      </c>
      <c r="P5313" s="119">
        <f t="shared" si="253"/>
        <v>0</v>
      </c>
      <c r="Q5313" s="119">
        <f t="shared" si="254"/>
        <v>0</v>
      </c>
    </row>
    <row r="5314" spans="1:17" x14ac:dyDescent="0.2">
      <c r="A5314" s="228">
        <v>852036</v>
      </c>
      <c r="B5314" s="228" t="s">
        <v>3914</v>
      </c>
      <c r="C5314" s="228" t="s">
        <v>4204</v>
      </c>
      <c r="D5314" s="228" t="s">
        <v>3808</v>
      </c>
      <c r="E5314" s="228" t="s">
        <v>3809</v>
      </c>
      <c r="F5314" s="228" t="s">
        <v>84</v>
      </c>
      <c r="G5314" s="228" t="s">
        <v>504</v>
      </c>
      <c r="H5314" s="228">
        <v>0</v>
      </c>
      <c r="I5314" s="228">
        <v>0</v>
      </c>
      <c r="J5314" s="228">
        <v>0</v>
      </c>
      <c r="K5314" s="228">
        <v>0</v>
      </c>
      <c r="L5314" s="231">
        <v>0</v>
      </c>
      <c r="N5314" s="119" t="str">
        <f t="shared" si="252"/>
        <v>852036-150101-OS</v>
      </c>
      <c r="O5314" s="122" t="str">
        <f>IF(B5314="NET","",IF(B5314="","",IFERROR(VLOOKUP(N5314,EAN!$A:$B,2,FALSE),"MANGLER - MÅ OPPDATERE EAN-FANEN")))</f>
        <v>MANGLER - MÅ OPPDATERE EAN-FANEN</v>
      </c>
      <c r="P5314" s="119">
        <f t="shared" si="253"/>
        <v>0</v>
      </c>
      <c r="Q5314" s="119">
        <f t="shared" si="254"/>
        <v>0</v>
      </c>
    </row>
    <row r="5315" spans="1:17" x14ac:dyDescent="0.2">
      <c r="A5315" s="228">
        <v>852036</v>
      </c>
      <c r="B5315" s="228" t="s">
        <v>3914</v>
      </c>
      <c r="C5315" s="228" t="s">
        <v>4204</v>
      </c>
      <c r="D5315" s="228" t="s">
        <v>3879</v>
      </c>
      <c r="E5315" s="228" t="s">
        <v>3880</v>
      </c>
      <c r="F5315" s="228" t="s">
        <v>84</v>
      </c>
      <c r="G5315" s="228" t="s">
        <v>504</v>
      </c>
      <c r="H5315" s="228">
        <v>0</v>
      </c>
      <c r="I5315" s="228">
        <v>0</v>
      </c>
      <c r="J5315" s="228">
        <v>0</v>
      </c>
      <c r="K5315" s="228">
        <v>0</v>
      </c>
      <c r="L5315" s="231">
        <v>0</v>
      </c>
      <c r="N5315" s="119" t="str">
        <f t="shared" si="252"/>
        <v>852036-150137-OS</v>
      </c>
      <c r="O5315" s="122" t="str">
        <f>IF(B5315="NET","",IF(B5315="","",IFERROR(VLOOKUP(N5315,EAN!$A:$B,2,FALSE),"MANGLER - MÅ OPPDATERE EAN-FANEN")))</f>
        <v>MANGLER - MÅ OPPDATERE EAN-FANEN</v>
      </c>
      <c r="P5315" s="119">
        <f t="shared" si="253"/>
        <v>0</v>
      </c>
      <c r="Q5315" s="119">
        <f t="shared" si="254"/>
        <v>0</v>
      </c>
    </row>
    <row r="5316" spans="1:17" x14ac:dyDescent="0.2">
      <c r="A5316" s="228">
        <v>852036</v>
      </c>
      <c r="B5316" s="228" t="s">
        <v>3914</v>
      </c>
      <c r="C5316" s="228" t="s">
        <v>4204</v>
      </c>
      <c r="D5316" s="228" t="s">
        <v>4273</v>
      </c>
      <c r="E5316" s="228" t="s">
        <v>4274</v>
      </c>
      <c r="F5316" s="228" t="s">
        <v>84</v>
      </c>
      <c r="G5316" s="228" t="s">
        <v>504</v>
      </c>
      <c r="H5316" s="228">
        <v>1</v>
      </c>
      <c r="I5316" s="228">
        <v>1</v>
      </c>
      <c r="J5316" s="228">
        <v>1</v>
      </c>
      <c r="K5316" s="228">
        <v>1</v>
      </c>
      <c r="L5316" s="231">
        <v>1</v>
      </c>
      <c r="N5316" s="119" t="str">
        <f t="shared" si="252"/>
        <v>852036-152022-OS</v>
      </c>
      <c r="O5316" s="122" t="str">
        <f>IF(B5316="NET","",IF(B5316="","",IFERROR(VLOOKUP(N5316,EAN!$A:$B,2,FALSE),"MANGLER - MÅ OPPDATERE EAN-FANEN")))</f>
        <v>MANGLER - MÅ OPPDATERE EAN-FANEN</v>
      </c>
      <c r="P5316" s="119">
        <f t="shared" si="253"/>
        <v>1</v>
      </c>
      <c r="Q5316" s="119">
        <f t="shared" si="254"/>
        <v>1</v>
      </c>
    </row>
    <row r="5317" spans="1:17" x14ac:dyDescent="0.2">
      <c r="A5317" s="228">
        <v>852036</v>
      </c>
      <c r="B5317" s="228" t="s">
        <v>3914</v>
      </c>
      <c r="C5317" s="228" t="s">
        <v>4204</v>
      </c>
      <c r="D5317" s="228" t="s">
        <v>3883</v>
      </c>
      <c r="E5317" s="228" t="s">
        <v>3884</v>
      </c>
      <c r="F5317" s="228" t="s">
        <v>84</v>
      </c>
      <c r="G5317" s="228" t="s">
        <v>504</v>
      </c>
      <c r="H5317" s="228">
        <v>0</v>
      </c>
      <c r="I5317" s="228">
        <v>0</v>
      </c>
      <c r="J5317" s="228">
        <v>0</v>
      </c>
      <c r="K5317" s="228">
        <v>0</v>
      </c>
      <c r="L5317" s="231">
        <v>0</v>
      </c>
      <c r="N5317" s="119" t="str">
        <f t="shared" ref="N5317:N5380" si="255">CONCATENATE(A5317,"-",D5317)</f>
        <v>852036-161036-OS</v>
      </c>
      <c r="O5317" s="122" t="str">
        <f>IF(B5317="NET","",IF(B5317="","",IFERROR(VLOOKUP(N5317,EAN!$A:$B,2,FALSE),"MANGLER - MÅ OPPDATERE EAN-FANEN")))</f>
        <v>MANGLER - MÅ OPPDATERE EAN-FANEN</v>
      </c>
      <c r="P5317" s="119">
        <f t="shared" ref="P5317:P5380" si="256">H5317</f>
        <v>0</v>
      </c>
      <c r="Q5317" s="119">
        <f t="shared" ref="Q5317:Q5380" si="257">L5317</f>
        <v>0</v>
      </c>
    </row>
    <row r="5318" spans="1:17" x14ac:dyDescent="0.2">
      <c r="A5318" s="228">
        <v>852036</v>
      </c>
      <c r="B5318" s="228" t="s">
        <v>3914</v>
      </c>
      <c r="C5318" s="228" t="s">
        <v>4204</v>
      </c>
      <c r="D5318" s="228" t="s">
        <v>4332</v>
      </c>
      <c r="E5318" s="228" t="s">
        <v>4333</v>
      </c>
      <c r="F5318" s="228" t="s">
        <v>84</v>
      </c>
      <c r="G5318" s="228" t="s">
        <v>504</v>
      </c>
      <c r="H5318" s="228">
        <v>0</v>
      </c>
      <c r="I5318" s="228">
        <v>0</v>
      </c>
      <c r="J5318" s="228">
        <v>0</v>
      </c>
      <c r="K5318" s="228">
        <v>0</v>
      </c>
      <c r="L5318" s="231">
        <v>0</v>
      </c>
      <c r="N5318" s="119" t="str">
        <f t="shared" si="255"/>
        <v>852036-167220-OS</v>
      </c>
      <c r="O5318" s="122" t="str">
        <f>IF(B5318="NET","",IF(B5318="","",IFERROR(VLOOKUP(N5318,EAN!$A:$B,2,FALSE),"MANGLER - MÅ OPPDATERE EAN-FANEN")))</f>
        <v>MANGLER - MÅ OPPDATERE EAN-FANEN</v>
      </c>
      <c r="P5318" s="119">
        <f t="shared" si="256"/>
        <v>0</v>
      </c>
      <c r="Q5318" s="119">
        <f t="shared" si="257"/>
        <v>0</v>
      </c>
    </row>
    <row r="5319" spans="1:17" x14ac:dyDescent="0.2">
      <c r="A5319" s="228">
        <v>852036</v>
      </c>
      <c r="B5319" s="228" t="s">
        <v>3914</v>
      </c>
      <c r="C5319" s="228" t="s">
        <v>4204</v>
      </c>
      <c r="D5319" s="228" t="s">
        <v>4303</v>
      </c>
      <c r="E5319" s="228" t="s">
        <v>4304</v>
      </c>
      <c r="F5319" s="228" t="s">
        <v>84</v>
      </c>
      <c r="G5319" s="228" t="s">
        <v>504</v>
      </c>
      <c r="H5319" s="228">
        <v>2</v>
      </c>
      <c r="I5319" s="228">
        <v>2</v>
      </c>
      <c r="J5319" s="228">
        <v>2</v>
      </c>
      <c r="K5319" s="228">
        <v>2</v>
      </c>
      <c r="L5319" s="231">
        <v>2</v>
      </c>
      <c r="N5319" s="119" t="str">
        <f t="shared" si="255"/>
        <v>852036-192327-OS</v>
      </c>
      <c r="O5319" s="122" t="str">
        <f>IF(B5319="NET","",IF(B5319="","",IFERROR(VLOOKUP(N5319,EAN!$A:$B,2,FALSE),"MANGLER - MÅ OPPDATERE EAN-FANEN")))</f>
        <v>MANGLER - MÅ OPPDATERE EAN-FANEN</v>
      </c>
      <c r="P5319" s="119">
        <f t="shared" si="256"/>
        <v>2</v>
      </c>
      <c r="Q5319" s="119">
        <f t="shared" si="257"/>
        <v>2</v>
      </c>
    </row>
    <row r="5320" spans="1:17" x14ac:dyDescent="0.2">
      <c r="A5320" s="228">
        <v>852036</v>
      </c>
      <c r="B5320" s="228" t="s">
        <v>3914</v>
      </c>
      <c r="C5320" s="228" t="s">
        <v>4204</v>
      </c>
      <c r="D5320" s="228" t="s">
        <v>4279</v>
      </c>
      <c r="E5320" s="228" t="s">
        <v>4280</v>
      </c>
      <c r="F5320" s="228" t="s">
        <v>84</v>
      </c>
      <c r="G5320" s="228" t="s">
        <v>504</v>
      </c>
      <c r="H5320" s="228">
        <v>0</v>
      </c>
      <c r="I5320" s="228">
        <v>0</v>
      </c>
      <c r="J5320" s="228">
        <v>0</v>
      </c>
      <c r="K5320" s="228">
        <v>0</v>
      </c>
      <c r="L5320" s="231">
        <v>0</v>
      </c>
      <c r="N5320" s="119" t="str">
        <f t="shared" si="255"/>
        <v>852036-200102-OS</v>
      </c>
      <c r="O5320" s="122" t="str">
        <f>IF(B5320="NET","",IF(B5320="","",IFERROR(VLOOKUP(N5320,EAN!$A:$B,2,FALSE),"MANGLER - MÅ OPPDATERE EAN-FANEN")))</f>
        <v>MANGLER - MÅ OPPDATERE EAN-FANEN</v>
      </c>
      <c r="P5320" s="119">
        <f t="shared" si="256"/>
        <v>0</v>
      </c>
      <c r="Q5320" s="119">
        <f t="shared" si="257"/>
        <v>0</v>
      </c>
    </row>
    <row r="5321" spans="1:17" x14ac:dyDescent="0.2">
      <c r="A5321" s="229">
        <v>852037</v>
      </c>
      <c r="B5321" s="228" t="s">
        <v>248</v>
      </c>
      <c r="C5321" s="228"/>
      <c r="D5321" s="228"/>
      <c r="E5321" s="228"/>
      <c r="F5321" s="228"/>
      <c r="G5321" s="228"/>
      <c r="H5321" s="229">
        <v>202226</v>
      </c>
      <c r="I5321" s="229">
        <v>202227</v>
      </c>
      <c r="J5321" s="229">
        <v>202228</v>
      </c>
      <c r="K5321" s="229">
        <v>202229</v>
      </c>
      <c r="L5321" s="232">
        <v>202234</v>
      </c>
      <c r="N5321" s="119" t="str">
        <f t="shared" si="255"/>
        <v>852037-</v>
      </c>
      <c r="O5321" s="122" t="str">
        <f>IF(B5321="NET","",IF(B5321="","",IFERROR(VLOOKUP(N5321,EAN!$A:$B,2,FALSE),"MANGLER - MÅ OPPDATERE EAN-FANEN")))</f>
        <v/>
      </c>
      <c r="P5321" s="119">
        <f t="shared" si="256"/>
        <v>202226</v>
      </c>
      <c r="Q5321" s="119">
        <f t="shared" si="257"/>
        <v>202234</v>
      </c>
    </row>
    <row r="5322" spans="1:17" x14ac:dyDescent="0.2">
      <c r="A5322" s="228">
        <v>852037</v>
      </c>
      <c r="B5322" s="228" t="s">
        <v>3915</v>
      </c>
      <c r="C5322" s="228" t="s">
        <v>4204</v>
      </c>
      <c r="D5322" s="228" t="s">
        <v>3867</v>
      </c>
      <c r="E5322" s="228" t="s">
        <v>3868</v>
      </c>
      <c r="F5322" s="228" t="s">
        <v>84</v>
      </c>
      <c r="G5322" s="228" t="s">
        <v>128</v>
      </c>
      <c r="H5322" s="228">
        <v>61</v>
      </c>
      <c r="I5322" s="228">
        <v>61</v>
      </c>
      <c r="J5322" s="228">
        <v>61</v>
      </c>
      <c r="K5322" s="228">
        <v>61</v>
      </c>
      <c r="L5322" s="231">
        <v>61</v>
      </c>
      <c r="N5322" s="119" t="str">
        <f t="shared" si="255"/>
        <v>852037-500101-OS</v>
      </c>
      <c r="O5322" s="122" t="str">
        <f>IF(B5322="NET","",IF(B5322="","",IFERROR(VLOOKUP(N5322,EAN!$A:$B,2,FALSE),"MANGLER - MÅ OPPDATERE EAN-FANEN")))</f>
        <v>MANGLER - MÅ OPPDATERE EAN-FANEN</v>
      </c>
      <c r="P5322" s="119">
        <f t="shared" si="256"/>
        <v>61</v>
      </c>
      <c r="Q5322" s="119">
        <f t="shared" si="257"/>
        <v>61</v>
      </c>
    </row>
    <row r="5323" spans="1:17" x14ac:dyDescent="0.2">
      <c r="A5323" s="228">
        <v>852037</v>
      </c>
      <c r="B5323" s="228" t="s">
        <v>3915</v>
      </c>
      <c r="C5323" s="228" t="s">
        <v>4204</v>
      </c>
      <c r="D5323" s="228" t="s">
        <v>4211</v>
      </c>
      <c r="E5323" s="228" t="s">
        <v>4212</v>
      </c>
      <c r="F5323" s="228" t="s">
        <v>84</v>
      </c>
      <c r="G5323" s="228" t="s">
        <v>504</v>
      </c>
      <c r="H5323" s="228">
        <v>38</v>
      </c>
      <c r="I5323" s="228">
        <v>38</v>
      </c>
      <c r="J5323" s="228">
        <v>38</v>
      </c>
      <c r="K5323" s="228">
        <v>38</v>
      </c>
      <c r="L5323" s="231">
        <v>38</v>
      </c>
      <c r="N5323" s="119" t="str">
        <f t="shared" si="255"/>
        <v>852037-511003-OS</v>
      </c>
      <c r="O5323" s="122" t="str">
        <f>IF(B5323="NET","",IF(B5323="","",IFERROR(VLOOKUP(N5323,EAN!$A:$B,2,FALSE),"MANGLER - MÅ OPPDATERE EAN-FANEN")))</f>
        <v>MANGLER - MÅ OPPDATERE EAN-FANEN</v>
      </c>
      <c r="P5323" s="119">
        <f t="shared" si="256"/>
        <v>38</v>
      </c>
      <c r="Q5323" s="119">
        <f t="shared" si="257"/>
        <v>38</v>
      </c>
    </row>
    <row r="5324" spans="1:17" x14ac:dyDescent="0.2">
      <c r="A5324" s="229">
        <v>852038</v>
      </c>
      <c r="B5324" s="228" t="s">
        <v>248</v>
      </c>
      <c r="C5324" s="228"/>
      <c r="D5324" s="228"/>
      <c r="E5324" s="228"/>
      <c r="F5324" s="228"/>
      <c r="G5324" s="228"/>
      <c r="H5324" s="229">
        <v>202226</v>
      </c>
      <c r="I5324" s="229">
        <v>202227</v>
      </c>
      <c r="J5324" s="229">
        <v>202228</v>
      </c>
      <c r="K5324" s="229">
        <v>202229</v>
      </c>
      <c r="L5324" s="232">
        <v>202234</v>
      </c>
      <c r="N5324" s="119" t="str">
        <f t="shared" si="255"/>
        <v>852038-</v>
      </c>
      <c r="O5324" s="122" t="str">
        <f>IF(B5324="NET","",IF(B5324="","",IFERROR(VLOOKUP(N5324,EAN!$A:$B,2,FALSE),"MANGLER - MÅ OPPDATERE EAN-FANEN")))</f>
        <v/>
      </c>
      <c r="P5324" s="119">
        <f t="shared" si="256"/>
        <v>202226</v>
      </c>
      <c r="Q5324" s="119">
        <f t="shared" si="257"/>
        <v>202234</v>
      </c>
    </row>
    <row r="5325" spans="1:17" x14ac:dyDescent="0.2">
      <c r="A5325" s="228">
        <v>852038</v>
      </c>
      <c r="B5325" s="228" t="s">
        <v>4334</v>
      </c>
      <c r="C5325" s="228" t="s">
        <v>4204</v>
      </c>
      <c r="D5325" s="228" t="s">
        <v>3867</v>
      </c>
      <c r="E5325" s="228" t="s">
        <v>3868</v>
      </c>
      <c r="F5325" s="228" t="s">
        <v>84</v>
      </c>
      <c r="G5325" s="228" t="s">
        <v>128</v>
      </c>
      <c r="H5325" s="228">
        <v>20</v>
      </c>
      <c r="I5325" s="228">
        <v>20</v>
      </c>
      <c r="J5325" s="228">
        <v>20</v>
      </c>
      <c r="K5325" s="228">
        <v>20</v>
      </c>
      <c r="L5325" s="231">
        <v>20</v>
      </c>
      <c r="N5325" s="119" t="str">
        <f t="shared" si="255"/>
        <v>852038-500101-OS</v>
      </c>
      <c r="O5325" s="122" t="str">
        <f>IF(B5325="NET","",IF(B5325="","",IFERROR(VLOOKUP(N5325,EAN!$A:$B,2,FALSE),"MANGLER - MÅ OPPDATERE EAN-FANEN")))</f>
        <v>MANGLER - MÅ OPPDATERE EAN-FANEN</v>
      </c>
      <c r="P5325" s="119">
        <f t="shared" si="256"/>
        <v>20</v>
      </c>
      <c r="Q5325" s="119">
        <f t="shared" si="257"/>
        <v>20</v>
      </c>
    </row>
    <row r="5326" spans="1:17" x14ac:dyDescent="0.2">
      <c r="A5326" s="228">
        <v>852038</v>
      </c>
      <c r="B5326" s="228" t="s">
        <v>4334</v>
      </c>
      <c r="C5326" s="228" t="s">
        <v>4204</v>
      </c>
      <c r="D5326" s="228" t="s">
        <v>4211</v>
      </c>
      <c r="E5326" s="228" t="s">
        <v>4212</v>
      </c>
      <c r="F5326" s="228" t="s">
        <v>84</v>
      </c>
      <c r="G5326" s="228" t="s">
        <v>504</v>
      </c>
      <c r="H5326" s="228">
        <v>52</v>
      </c>
      <c r="I5326" s="228">
        <v>52</v>
      </c>
      <c r="J5326" s="228">
        <v>52</v>
      </c>
      <c r="K5326" s="228">
        <v>52</v>
      </c>
      <c r="L5326" s="231">
        <v>52</v>
      </c>
      <c r="N5326" s="119" t="str">
        <f t="shared" si="255"/>
        <v>852038-511003-OS</v>
      </c>
      <c r="O5326" s="122" t="str">
        <f>IF(B5326="NET","",IF(B5326="","",IFERROR(VLOOKUP(N5326,EAN!$A:$B,2,FALSE),"MANGLER - MÅ OPPDATERE EAN-FANEN")))</f>
        <v>MANGLER - MÅ OPPDATERE EAN-FANEN</v>
      </c>
      <c r="P5326" s="119">
        <f t="shared" si="256"/>
        <v>52</v>
      </c>
      <c r="Q5326" s="119">
        <f t="shared" si="257"/>
        <v>52</v>
      </c>
    </row>
    <row r="5327" spans="1:17" x14ac:dyDescent="0.2">
      <c r="A5327" s="229">
        <v>852039</v>
      </c>
      <c r="B5327" s="228" t="s">
        <v>248</v>
      </c>
      <c r="C5327" s="228"/>
      <c r="D5327" s="228"/>
      <c r="E5327" s="228"/>
      <c r="F5327" s="228"/>
      <c r="G5327" s="228"/>
      <c r="H5327" s="229">
        <v>202226</v>
      </c>
      <c r="I5327" s="229">
        <v>202227</v>
      </c>
      <c r="J5327" s="229">
        <v>202228</v>
      </c>
      <c r="K5327" s="229">
        <v>202229</v>
      </c>
      <c r="L5327" s="232">
        <v>202234</v>
      </c>
      <c r="N5327" s="119" t="str">
        <f t="shared" si="255"/>
        <v>852039-</v>
      </c>
      <c r="O5327" s="122" t="str">
        <f>IF(B5327="NET","",IF(B5327="","",IFERROR(VLOOKUP(N5327,EAN!$A:$B,2,FALSE),"MANGLER - MÅ OPPDATERE EAN-FANEN")))</f>
        <v/>
      </c>
      <c r="P5327" s="119">
        <f t="shared" si="256"/>
        <v>202226</v>
      </c>
      <c r="Q5327" s="119">
        <f t="shared" si="257"/>
        <v>202234</v>
      </c>
    </row>
    <row r="5328" spans="1:17" x14ac:dyDescent="0.2">
      <c r="A5328" s="228">
        <v>852039</v>
      </c>
      <c r="B5328" s="228" t="s">
        <v>3838</v>
      </c>
      <c r="C5328" s="228" t="s">
        <v>4204</v>
      </c>
      <c r="D5328" s="228" t="s">
        <v>3808</v>
      </c>
      <c r="E5328" s="228" t="s">
        <v>3809</v>
      </c>
      <c r="F5328" s="228" t="s">
        <v>84</v>
      </c>
      <c r="G5328" s="228" t="s">
        <v>128</v>
      </c>
      <c r="H5328" s="228">
        <v>63</v>
      </c>
      <c r="I5328" s="228">
        <v>63</v>
      </c>
      <c r="J5328" s="228">
        <v>63</v>
      </c>
      <c r="K5328" s="228">
        <v>63</v>
      </c>
      <c r="L5328" s="231">
        <v>63</v>
      </c>
      <c r="N5328" s="119" t="str">
        <f t="shared" si="255"/>
        <v>852039-150101-OS</v>
      </c>
      <c r="O5328" s="122" t="str">
        <f>IF(B5328="NET","",IF(B5328="","",IFERROR(VLOOKUP(N5328,EAN!$A:$B,2,FALSE),"MANGLER - MÅ OPPDATERE EAN-FANEN")))</f>
        <v>MANGLER - MÅ OPPDATERE EAN-FANEN</v>
      </c>
      <c r="P5328" s="119">
        <f t="shared" si="256"/>
        <v>63</v>
      </c>
      <c r="Q5328" s="119">
        <f t="shared" si="257"/>
        <v>63</v>
      </c>
    </row>
    <row r="5329" spans="1:17" x14ac:dyDescent="0.2">
      <c r="A5329" s="228">
        <v>852039</v>
      </c>
      <c r="B5329" s="228" t="s">
        <v>3838</v>
      </c>
      <c r="C5329" s="228" t="s">
        <v>4204</v>
      </c>
      <c r="D5329" s="228" t="s">
        <v>3810</v>
      </c>
      <c r="E5329" s="228" t="s">
        <v>3811</v>
      </c>
      <c r="F5329" s="228" t="s">
        <v>84</v>
      </c>
      <c r="G5329" s="228" t="s">
        <v>128</v>
      </c>
      <c r="H5329" s="228">
        <v>22</v>
      </c>
      <c r="I5329" s="228">
        <v>22</v>
      </c>
      <c r="J5329" s="228">
        <v>22</v>
      </c>
      <c r="K5329" s="228">
        <v>22</v>
      </c>
      <c r="L5329" s="231">
        <v>22</v>
      </c>
      <c r="N5329" s="119" t="str">
        <f t="shared" si="255"/>
        <v>852039-151003-OS</v>
      </c>
      <c r="O5329" s="122" t="str">
        <f>IF(B5329="NET","",IF(B5329="","",IFERROR(VLOOKUP(N5329,EAN!$A:$B,2,FALSE),"MANGLER - MÅ OPPDATERE EAN-FANEN")))</f>
        <v>MANGLER - MÅ OPPDATERE EAN-FANEN</v>
      </c>
      <c r="P5329" s="119">
        <f t="shared" si="256"/>
        <v>22</v>
      </c>
      <c r="Q5329" s="119">
        <f t="shared" si="257"/>
        <v>22</v>
      </c>
    </row>
    <row r="5330" spans="1:17" x14ac:dyDescent="0.2">
      <c r="A5330" s="229">
        <v>852040</v>
      </c>
      <c r="B5330" s="228" t="s">
        <v>248</v>
      </c>
      <c r="C5330" s="228"/>
      <c r="D5330" s="228"/>
      <c r="E5330" s="228"/>
      <c r="F5330" s="228"/>
      <c r="G5330" s="228"/>
      <c r="H5330" s="229">
        <v>202226</v>
      </c>
      <c r="I5330" s="229">
        <v>202227</v>
      </c>
      <c r="J5330" s="229">
        <v>202228</v>
      </c>
      <c r="K5330" s="229">
        <v>202229</v>
      </c>
      <c r="L5330" s="232">
        <v>202234</v>
      </c>
      <c r="N5330" s="119" t="str">
        <f t="shared" si="255"/>
        <v>852040-</v>
      </c>
      <c r="O5330" s="122" t="str">
        <f>IF(B5330="NET","",IF(B5330="","",IFERROR(VLOOKUP(N5330,EAN!$A:$B,2,FALSE),"MANGLER - MÅ OPPDATERE EAN-FANEN")))</f>
        <v/>
      </c>
      <c r="P5330" s="119">
        <f t="shared" si="256"/>
        <v>202226</v>
      </c>
      <c r="Q5330" s="119">
        <f t="shared" si="257"/>
        <v>202234</v>
      </c>
    </row>
    <row r="5331" spans="1:17" x14ac:dyDescent="0.2">
      <c r="A5331" s="228">
        <v>852040</v>
      </c>
      <c r="B5331" s="228" t="s">
        <v>3919</v>
      </c>
      <c r="C5331" s="228" t="s">
        <v>4204</v>
      </c>
      <c r="D5331" s="228" t="s">
        <v>4267</v>
      </c>
      <c r="E5331" s="228" t="s">
        <v>4268</v>
      </c>
      <c r="F5331" s="228" t="s">
        <v>84</v>
      </c>
      <c r="G5331" s="228" t="s">
        <v>504</v>
      </c>
      <c r="H5331" s="228">
        <v>0</v>
      </c>
      <c r="I5331" s="228">
        <v>0</v>
      </c>
      <c r="J5331" s="228">
        <v>0</v>
      </c>
      <c r="K5331" s="228">
        <v>0</v>
      </c>
      <c r="L5331" s="231">
        <v>0</v>
      </c>
      <c r="N5331" s="119" t="str">
        <f t="shared" si="255"/>
        <v>852040-062130-OS</v>
      </c>
      <c r="O5331" s="122" t="str">
        <f>IF(B5331="NET","",IF(B5331="","",IFERROR(VLOOKUP(N5331,EAN!$A:$B,2,FALSE),"MANGLER - MÅ OPPDATERE EAN-FANEN")))</f>
        <v>MANGLER - MÅ OPPDATERE EAN-FANEN</v>
      </c>
      <c r="P5331" s="119">
        <f t="shared" si="256"/>
        <v>0</v>
      </c>
      <c r="Q5331" s="119">
        <f t="shared" si="257"/>
        <v>0</v>
      </c>
    </row>
    <row r="5332" spans="1:17" x14ac:dyDescent="0.2">
      <c r="A5332" s="228">
        <v>852040</v>
      </c>
      <c r="B5332" s="228" t="s">
        <v>3919</v>
      </c>
      <c r="C5332" s="228" t="s">
        <v>4204</v>
      </c>
      <c r="D5332" s="228" t="s">
        <v>4269</v>
      </c>
      <c r="E5332" s="228" t="s">
        <v>4270</v>
      </c>
      <c r="F5332" s="228" t="s">
        <v>84</v>
      </c>
      <c r="G5332" s="228" t="s">
        <v>504</v>
      </c>
      <c r="H5332" s="228">
        <v>1</v>
      </c>
      <c r="I5332" s="228">
        <v>1</v>
      </c>
      <c r="J5332" s="228">
        <v>1</v>
      </c>
      <c r="K5332" s="228">
        <v>1</v>
      </c>
      <c r="L5332" s="231">
        <v>1</v>
      </c>
      <c r="N5332" s="119" t="str">
        <f t="shared" si="255"/>
        <v>852040-064021-OS</v>
      </c>
      <c r="O5332" s="122" t="str">
        <f>IF(B5332="NET","",IF(B5332="","",IFERROR(VLOOKUP(N5332,EAN!$A:$B,2,FALSE),"MANGLER - MÅ OPPDATERE EAN-FANEN")))</f>
        <v>MANGLER - MÅ OPPDATERE EAN-FANEN</v>
      </c>
      <c r="P5332" s="119">
        <f t="shared" si="256"/>
        <v>1</v>
      </c>
      <c r="Q5332" s="119">
        <f t="shared" si="257"/>
        <v>1</v>
      </c>
    </row>
    <row r="5333" spans="1:17" x14ac:dyDescent="0.2">
      <c r="A5333" s="228">
        <v>852040</v>
      </c>
      <c r="B5333" s="228" t="s">
        <v>3919</v>
      </c>
      <c r="C5333" s="228" t="s">
        <v>4204</v>
      </c>
      <c r="D5333" s="228" t="s">
        <v>3901</v>
      </c>
      <c r="E5333" s="228" t="s">
        <v>3902</v>
      </c>
      <c r="F5333" s="228" t="s">
        <v>84</v>
      </c>
      <c r="G5333" s="228" t="s">
        <v>128</v>
      </c>
      <c r="H5333" s="228">
        <v>0</v>
      </c>
      <c r="I5333" s="228">
        <v>0</v>
      </c>
      <c r="J5333" s="228">
        <v>0</v>
      </c>
      <c r="K5333" s="228">
        <v>0</v>
      </c>
      <c r="L5333" s="231">
        <v>0</v>
      </c>
      <c r="N5333" s="119" t="str">
        <f t="shared" si="255"/>
        <v>852040-066437-OS</v>
      </c>
      <c r="O5333" s="122" t="str">
        <f>IF(B5333="NET","",IF(B5333="","",IFERROR(VLOOKUP(N5333,EAN!$A:$B,2,FALSE),"MANGLER - MÅ OPPDATERE EAN-FANEN")))</f>
        <v>MANGLER - MÅ OPPDATERE EAN-FANEN</v>
      </c>
      <c r="P5333" s="119">
        <f t="shared" si="256"/>
        <v>0</v>
      </c>
      <c r="Q5333" s="119">
        <f t="shared" si="257"/>
        <v>0</v>
      </c>
    </row>
    <row r="5334" spans="1:17" x14ac:dyDescent="0.2">
      <c r="A5334" s="228">
        <v>852040</v>
      </c>
      <c r="B5334" s="228" t="s">
        <v>3919</v>
      </c>
      <c r="C5334" s="228" t="s">
        <v>4204</v>
      </c>
      <c r="D5334" s="228" t="s">
        <v>3808</v>
      </c>
      <c r="E5334" s="228" t="s">
        <v>3809</v>
      </c>
      <c r="F5334" s="228" t="s">
        <v>84</v>
      </c>
      <c r="G5334" s="228" t="s">
        <v>504</v>
      </c>
      <c r="H5334" s="228">
        <v>0</v>
      </c>
      <c r="I5334" s="228">
        <v>0</v>
      </c>
      <c r="J5334" s="228">
        <v>0</v>
      </c>
      <c r="K5334" s="228">
        <v>0</v>
      </c>
      <c r="L5334" s="231">
        <v>0</v>
      </c>
      <c r="N5334" s="119" t="str">
        <f t="shared" si="255"/>
        <v>852040-150101-OS</v>
      </c>
      <c r="O5334" s="122" t="str">
        <f>IF(B5334="NET","",IF(B5334="","",IFERROR(VLOOKUP(N5334,EAN!$A:$B,2,FALSE),"MANGLER - MÅ OPPDATERE EAN-FANEN")))</f>
        <v>MANGLER - MÅ OPPDATERE EAN-FANEN</v>
      </c>
      <c r="P5334" s="119">
        <f t="shared" si="256"/>
        <v>0</v>
      </c>
      <c r="Q5334" s="119">
        <f t="shared" si="257"/>
        <v>0</v>
      </c>
    </row>
    <row r="5335" spans="1:17" x14ac:dyDescent="0.2">
      <c r="A5335" s="228">
        <v>852040</v>
      </c>
      <c r="B5335" s="228" t="s">
        <v>3919</v>
      </c>
      <c r="C5335" s="228" t="s">
        <v>4204</v>
      </c>
      <c r="D5335" s="228" t="s">
        <v>3889</v>
      </c>
      <c r="E5335" s="228" t="s">
        <v>3890</v>
      </c>
      <c r="F5335" s="228" t="s">
        <v>84</v>
      </c>
      <c r="G5335" s="228" t="s">
        <v>128</v>
      </c>
      <c r="H5335" s="228">
        <v>0</v>
      </c>
      <c r="I5335" s="228">
        <v>0</v>
      </c>
      <c r="J5335" s="228">
        <v>0</v>
      </c>
      <c r="K5335" s="228">
        <v>0</v>
      </c>
      <c r="L5335" s="231">
        <v>0</v>
      </c>
      <c r="N5335" s="119" t="str">
        <f t="shared" si="255"/>
        <v>852040-157643-OS</v>
      </c>
      <c r="O5335" s="122" t="str">
        <f>IF(B5335="NET","",IF(B5335="","",IFERROR(VLOOKUP(N5335,EAN!$A:$B,2,FALSE),"MANGLER - MÅ OPPDATERE EAN-FANEN")))</f>
        <v>MANGLER - MÅ OPPDATERE EAN-FANEN</v>
      </c>
      <c r="P5335" s="119">
        <f t="shared" si="256"/>
        <v>0</v>
      </c>
      <c r="Q5335" s="119">
        <f t="shared" si="257"/>
        <v>0</v>
      </c>
    </row>
    <row r="5336" spans="1:17" x14ac:dyDescent="0.2">
      <c r="A5336" s="228">
        <v>852040</v>
      </c>
      <c r="B5336" s="228" t="s">
        <v>3919</v>
      </c>
      <c r="C5336" s="228" t="s">
        <v>4204</v>
      </c>
      <c r="D5336" s="228" t="s">
        <v>4299</v>
      </c>
      <c r="E5336" s="228" t="s">
        <v>4300</v>
      </c>
      <c r="F5336" s="228" t="s">
        <v>84</v>
      </c>
      <c r="G5336" s="228" t="s">
        <v>504</v>
      </c>
      <c r="H5336" s="228">
        <v>0</v>
      </c>
      <c r="I5336" s="228">
        <v>0</v>
      </c>
      <c r="J5336" s="228">
        <v>0</v>
      </c>
      <c r="K5336" s="228">
        <v>0</v>
      </c>
      <c r="L5336" s="231">
        <v>0</v>
      </c>
      <c r="N5336" s="119" t="str">
        <f t="shared" si="255"/>
        <v>852040-161003-OS</v>
      </c>
      <c r="O5336" s="122" t="str">
        <f>IF(B5336="NET","",IF(B5336="","",IFERROR(VLOOKUP(N5336,EAN!$A:$B,2,FALSE),"MANGLER - MÅ OPPDATERE EAN-FANEN")))</f>
        <v>MANGLER - MÅ OPPDATERE EAN-FANEN</v>
      </c>
      <c r="P5336" s="119">
        <f t="shared" si="256"/>
        <v>0</v>
      </c>
      <c r="Q5336" s="119">
        <f t="shared" si="257"/>
        <v>0</v>
      </c>
    </row>
    <row r="5337" spans="1:17" x14ac:dyDescent="0.2">
      <c r="A5337" s="228">
        <v>852040</v>
      </c>
      <c r="B5337" s="228" t="s">
        <v>3919</v>
      </c>
      <c r="C5337" s="228" t="s">
        <v>4204</v>
      </c>
      <c r="D5337" s="228" t="s">
        <v>3883</v>
      </c>
      <c r="E5337" s="228" t="s">
        <v>3884</v>
      </c>
      <c r="F5337" s="228" t="s">
        <v>84</v>
      </c>
      <c r="G5337" s="228" t="s">
        <v>128</v>
      </c>
      <c r="H5337" s="228">
        <v>0</v>
      </c>
      <c r="I5337" s="228">
        <v>0</v>
      </c>
      <c r="J5337" s="228">
        <v>0</v>
      </c>
      <c r="K5337" s="228">
        <v>0</v>
      </c>
      <c r="L5337" s="231">
        <v>0</v>
      </c>
      <c r="N5337" s="119" t="str">
        <f t="shared" si="255"/>
        <v>852040-161036-OS</v>
      </c>
      <c r="O5337" s="122" t="str">
        <f>IF(B5337="NET","",IF(B5337="","",IFERROR(VLOOKUP(N5337,EAN!$A:$B,2,FALSE),"MANGLER - MÅ OPPDATERE EAN-FANEN")))</f>
        <v>MANGLER - MÅ OPPDATERE EAN-FANEN</v>
      </c>
      <c r="P5337" s="119">
        <f t="shared" si="256"/>
        <v>0</v>
      </c>
      <c r="Q5337" s="119">
        <f t="shared" si="257"/>
        <v>0</v>
      </c>
    </row>
    <row r="5338" spans="1:17" x14ac:dyDescent="0.2">
      <c r="A5338" s="228">
        <v>852040</v>
      </c>
      <c r="B5338" s="228" t="s">
        <v>3919</v>
      </c>
      <c r="C5338" s="228" t="s">
        <v>4204</v>
      </c>
      <c r="D5338" s="228" t="s">
        <v>4325</v>
      </c>
      <c r="E5338" s="228" t="s">
        <v>4326</v>
      </c>
      <c r="F5338" s="228" t="s">
        <v>84</v>
      </c>
      <c r="G5338" s="228" t="s">
        <v>504</v>
      </c>
      <c r="H5338" s="228">
        <v>0</v>
      </c>
      <c r="I5338" s="228">
        <v>0</v>
      </c>
      <c r="J5338" s="228">
        <v>0</v>
      </c>
      <c r="K5338" s="228">
        <v>0</v>
      </c>
      <c r="L5338" s="231">
        <v>0</v>
      </c>
      <c r="N5338" s="119" t="str">
        <f t="shared" si="255"/>
        <v>852040-167223-OS</v>
      </c>
      <c r="O5338" s="122" t="str">
        <f>IF(B5338="NET","",IF(B5338="","",IFERROR(VLOOKUP(N5338,EAN!$A:$B,2,FALSE),"MANGLER - MÅ OPPDATERE EAN-FANEN")))</f>
        <v>MANGLER - MÅ OPPDATERE EAN-FANEN</v>
      </c>
      <c r="P5338" s="119">
        <f t="shared" si="256"/>
        <v>0</v>
      </c>
      <c r="Q5338" s="119">
        <f t="shared" si="257"/>
        <v>0</v>
      </c>
    </row>
    <row r="5339" spans="1:17" x14ac:dyDescent="0.2">
      <c r="A5339" s="228">
        <v>852040</v>
      </c>
      <c r="B5339" s="228" t="s">
        <v>3919</v>
      </c>
      <c r="C5339" s="228" t="s">
        <v>4204</v>
      </c>
      <c r="D5339" s="228" t="s">
        <v>4327</v>
      </c>
      <c r="E5339" s="228" t="s">
        <v>4328</v>
      </c>
      <c r="F5339" s="228" t="s">
        <v>84</v>
      </c>
      <c r="G5339" s="228" t="s">
        <v>504</v>
      </c>
      <c r="H5339" s="228">
        <v>0</v>
      </c>
      <c r="I5339" s="228">
        <v>0</v>
      </c>
      <c r="J5339" s="228">
        <v>0</v>
      </c>
      <c r="K5339" s="228">
        <v>0</v>
      </c>
      <c r="L5339" s="231">
        <v>0</v>
      </c>
      <c r="N5339" s="119" t="str">
        <f t="shared" si="255"/>
        <v>852040-193127-OS</v>
      </c>
      <c r="O5339" s="122" t="str">
        <f>IF(B5339="NET","",IF(B5339="","",IFERROR(VLOOKUP(N5339,EAN!$A:$B,2,FALSE),"MANGLER - MÅ OPPDATERE EAN-FANEN")))</f>
        <v>MANGLER - MÅ OPPDATERE EAN-FANEN</v>
      </c>
      <c r="P5339" s="119">
        <f t="shared" si="256"/>
        <v>0</v>
      </c>
      <c r="Q5339" s="119">
        <f t="shared" si="257"/>
        <v>0</v>
      </c>
    </row>
    <row r="5340" spans="1:17" x14ac:dyDescent="0.2">
      <c r="A5340" s="228">
        <v>852040</v>
      </c>
      <c r="B5340" s="228" t="s">
        <v>3919</v>
      </c>
      <c r="C5340" s="228" t="s">
        <v>4204</v>
      </c>
      <c r="D5340" s="228" t="s">
        <v>3903</v>
      </c>
      <c r="E5340" s="228" t="s">
        <v>3904</v>
      </c>
      <c r="F5340" s="228" t="s">
        <v>84</v>
      </c>
      <c r="G5340" s="228" t="s">
        <v>504</v>
      </c>
      <c r="H5340" s="228">
        <v>0</v>
      </c>
      <c r="I5340" s="228">
        <v>0</v>
      </c>
      <c r="J5340" s="228">
        <v>0</v>
      </c>
      <c r="K5340" s="228">
        <v>0</v>
      </c>
      <c r="L5340" s="231">
        <v>0</v>
      </c>
      <c r="N5340" s="119" t="str">
        <f t="shared" si="255"/>
        <v>852040-200101-OS</v>
      </c>
      <c r="O5340" s="122" t="str">
        <f>IF(B5340="NET","",IF(B5340="","",IFERROR(VLOOKUP(N5340,EAN!$A:$B,2,FALSE),"MANGLER - MÅ OPPDATERE EAN-FANEN")))</f>
        <v>MANGLER - MÅ OPPDATERE EAN-FANEN</v>
      </c>
      <c r="P5340" s="119">
        <f t="shared" si="256"/>
        <v>0</v>
      </c>
      <c r="Q5340" s="119">
        <f t="shared" si="257"/>
        <v>0</v>
      </c>
    </row>
    <row r="5341" spans="1:17" x14ac:dyDescent="0.2">
      <c r="A5341" s="228">
        <v>852040</v>
      </c>
      <c r="B5341" s="228" t="s">
        <v>3919</v>
      </c>
      <c r="C5341" s="228" t="s">
        <v>4204</v>
      </c>
      <c r="D5341" s="228" t="s">
        <v>4329</v>
      </c>
      <c r="E5341" s="228" t="s">
        <v>4330</v>
      </c>
      <c r="F5341" s="228" t="s">
        <v>84</v>
      </c>
      <c r="G5341" s="228" t="s">
        <v>504</v>
      </c>
      <c r="H5341" s="228">
        <v>1</v>
      </c>
      <c r="I5341" s="228">
        <v>1</v>
      </c>
      <c r="J5341" s="228">
        <v>1</v>
      </c>
      <c r="K5341" s="228">
        <v>1</v>
      </c>
      <c r="L5341" s="231">
        <v>1</v>
      </c>
      <c r="N5341" s="119" t="str">
        <f t="shared" si="255"/>
        <v>852040-202022-OS</v>
      </c>
      <c r="O5341" s="122" t="str">
        <f>IF(B5341="NET","",IF(B5341="","",IFERROR(VLOOKUP(N5341,EAN!$A:$B,2,FALSE),"MANGLER - MÅ OPPDATERE EAN-FANEN")))</f>
        <v>MANGLER - MÅ OPPDATERE EAN-FANEN</v>
      </c>
      <c r="P5341" s="119">
        <f t="shared" si="256"/>
        <v>1</v>
      </c>
      <c r="Q5341" s="119">
        <f t="shared" si="257"/>
        <v>1</v>
      </c>
    </row>
    <row r="5342" spans="1:17" x14ac:dyDescent="0.2">
      <c r="A5342" s="228">
        <v>852040</v>
      </c>
      <c r="B5342" s="228" t="s">
        <v>3919</v>
      </c>
      <c r="C5342" s="228" t="s">
        <v>4204</v>
      </c>
      <c r="D5342" s="228" t="s">
        <v>3845</v>
      </c>
      <c r="E5342" s="228" t="s">
        <v>3846</v>
      </c>
      <c r="F5342" s="228" t="s">
        <v>84</v>
      </c>
      <c r="G5342" s="228" t="s">
        <v>128</v>
      </c>
      <c r="H5342" s="228">
        <v>0</v>
      </c>
      <c r="I5342" s="228">
        <v>0</v>
      </c>
      <c r="J5342" s="228">
        <v>0</v>
      </c>
      <c r="K5342" s="228">
        <v>0</v>
      </c>
      <c r="L5342" s="231">
        <v>0</v>
      </c>
      <c r="N5342" s="119" t="str">
        <f t="shared" si="255"/>
        <v>852040-208139-OS</v>
      </c>
      <c r="O5342" s="122" t="str">
        <f>IF(B5342="NET","",IF(B5342="","",IFERROR(VLOOKUP(N5342,EAN!$A:$B,2,FALSE),"MANGLER - MÅ OPPDATERE EAN-FANEN")))</f>
        <v>MANGLER - MÅ OPPDATERE EAN-FANEN</v>
      </c>
      <c r="P5342" s="119">
        <f t="shared" si="256"/>
        <v>0</v>
      </c>
      <c r="Q5342" s="119">
        <f t="shared" si="257"/>
        <v>0</v>
      </c>
    </row>
    <row r="5343" spans="1:17" x14ac:dyDescent="0.2">
      <c r="A5343" s="229">
        <v>852042</v>
      </c>
      <c r="B5343" s="228" t="s">
        <v>248</v>
      </c>
      <c r="C5343" s="228"/>
      <c r="D5343" s="228"/>
      <c r="E5343" s="228"/>
      <c r="F5343" s="228"/>
      <c r="G5343" s="228"/>
      <c r="H5343" s="229">
        <v>202226</v>
      </c>
      <c r="I5343" s="229">
        <v>202227</v>
      </c>
      <c r="J5343" s="229">
        <v>202228</v>
      </c>
      <c r="K5343" s="229">
        <v>202229</v>
      </c>
      <c r="L5343" s="232">
        <v>202234</v>
      </c>
      <c r="N5343" s="119" t="str">
        <f t="shared" si="255"/>
        <v>852042-</v>
      </c>
      <c r="O5343" s="122" t="str">
        <f>IF(B5343="NET","",IF(B5343="","",IFERROR(VLOOKUP(N5343,EAN!$A:$B,2,FALSE),"MANGLER - MÅ OPPDATERE EAN-FANEN")))</f>
        <v/>
      </c>
      <c r="P5343" s="119">
        <f t="shared" si="256"/>
        <v>202226</v>
      </c>
      <c r="Q5343" s="119">
        <f t="shared" si="257"/>
        <v>202234</v>
      </c>
    </row>
    <row r="5344" spans="1:17" x14ac:dyDescent="0.2">
      <c r="A5344" s="228">
        <v>852042</v>
      </c>
      <c r="B5344" s="228" t="s">
        <v>489</v>
      </c>
      <c r="C5344" s="228" t="s">
        <v>4204</v>
      </c>
      <c r="D5344" s="228" t="s">
        <v>559</v>
      </c>
      <c r="E5344" s="228" t="s">
        <v>618</v>
      </c>
      <c r="F5344" s="228" t="s">
        <v>84</v>
      </c>
      <c r="G5344" s="228" t="s">
        <v>128</v>
      </c>
      <c r="H5344" s="228">
        <v>241</v>
      </c>
      <c r="I5344" s="228">
        <v>241</v>
      </c>
      <c r="J5344" s="228">
        <v>241</v>
      </c>
      <c r="K5344" s="228">
        <v>241</v>
      </c>
      <c r="L5344" s="231">
        <v>241</v>
      </c>
      <c r="N5344" s="119" t="str">
        <f t="shared" si="255"/>
        <v>852042-230100-OS</v>
      </c>
      <c r="O5344" s="122">
        <f>IF(B5344="NET","",IF(B5344="","",IFERROR(VLOOKUP(N5344,EAN!$A:$B,2,FALSE),"MANGLER - MÅ OPPDATERE EAN-FANEN")))</f>
        <v>7048652615565</v>
      </c>
      <c r="P5344" s="119">
        <f t="shared" si="256"/>
        <v>241</v>
      </c>
      <c r="Q5344" s="119">
        <f t="shared" si="257"/>
        <v>241</v>
      </c>
    </row>
    <row r="5345" spans="1:17" x14ac:dyDescent="0.2">
      <c r="A5345" s="229">
        <v>852043</v>
      </c>
      <c r="B5345" s="228" t="s">
        <v>248</v>
      </c>
      <c r="C5345" s="228"/>
      <c r="D5345" s="228"/>
      <c r="E5345" s="228"/>
      <c r="F5345" s="228"/>
      <c r="G5345" s="228"/>
      <c r="H5345" s="229">
        <v>202226</v>
      </c>
      <c r="I5345" s="229">
        <v>202227</v>
      </c>
      <c r="J5345" s="229">
        <v>202228</v>
      </c>
      <c r="K5345" s="229">
        <v>202229</v>
      </c>
      <c r="L5345" s="232">
        <v>202234</v>
      </c>
      <c r="N5345" s="119" t="str">
        <f t="shared" si="255"/>
        <v>852043-</v>
      </c>
      <c r="O5345" s="122" t="str">
        <f>IF(B5345="NET","",IF(B5345="","",IFERROR(VLOOKUP(N5345,EAN!$A:$B,2,FALSE),"MANGLER - MÅ OPPDATERE EAN-FANEN")))</f>
        <v/>
      </c>
      <c r="P5345" s="119">
        <f t="shared" si="256"/>
        <v>202226</v>
      </c>
      <c r="Q5345" s="119">
        <f t="shared" si="257"/>
        <v>202234</v>
      </c>
    </row>
    <row r="5346" spans="1:17" x14ac:dyDescent="0.2">
      <c r="A5346" s="228">
        <v>852043</v>
      </c>
      <c r="B5346" s="228" t="s">
        <v>490</v>
      </c>
      <c r="C5346" s="228" t="s">
        <v>4204</v>
      </c>
      <c r="D5346" s="228" t="s">
        <v>644</v>
      </c>
      <c r="E5346" s="228" t="s">
        <v>741</v>
      </c>
      <c r="F5346" s="228" t="s">
        <v>84</v>
      </c>
      <c r="G5346" s="228" t="s">
        <v>128</v>
      </c>
      <c r="H5346" s="228">
        <v>8</v>
      </c>
      <c r="I5346" s="228">
        <v>8</v>
      </c>
      <c r="J5346" s="228">
        <v>8</v>
      </c>
      <c r="K5346" s="228">
        <v>8</v>
      </c>
      <c r="L5346" s="231">
        <v>8</v>
      </c>
      <c r="N5346" s="119" t="str">
        <f t="shared" si="255"/>
        <v>852043-061200-OS</v>
      </c>
      <c r="O5346" s="122">
        <f>IF(B5346="NET","",IF(B5346="","",IFERROR(VLOOKUP(N5346,EAN!$A:$B,2,FALSE),"MANGLER - MÅ OPPDATERE EAN-FANEN")))</f>
        <v>7048652661944</v>
      </c>
      <c r="P5346" s="119">
        <f t="shared" si="256"/>
        <v>8</v>
      </c>
      <c r="Q5346" s="119">
        <f t="shared" si="257"/>
        <v>8</v>
      </c>
    </row>
    <row r="5347" spans="1:17" x14ac:dyDescent="0.2">
      <c r="A5347" s="228">
        <v>852043</v>
      </c>
      <c r="B5347" s="228" t="s">
        <v>490</v>
      </c>
      <c r="C5347" s="228" t="s">
        <v>4204</v>
      </c>
      <c r="D5347" s="228" t="s">
        <v>560</v>
      </c>
      <c r="E5347" s="228" t="s">
        <v>561</v>
      </c>
      <c r="F5347" s="228" t="s">
        <v>84</v>
      </c>
      <c r="G5347" s="228" t="s">
        <v>504</v>
      </c>
      <c r="H5347" s="228">
        <v>0</v>
      </c>
      <c r="I5347" s="228">
        <v>0</v>
      </c>
      <c r="J5347" s="228">
        <v>0</v>
      </c>
      <c r="K5347" s="228">
        <v>0</v>
      </c>
      <c r="L5347" s="231">
        <v>0</v>
      </c>
      <c r="N5347" s="119" t="str">
        <f t="shared" si="255"/>
        <v>852043-063000-OS</v>
      </c>
      <c r="O5347" s="122">
        <f>IF(B5347="NET","",IF(B5347="","",IFERROR(VLOOKUP(N5347,EAN!$A:$B,2,FALSE),"MANGLER - MÅ OPPDATERE EAN-FANEN")))</f>
        <v>7048652615480</v>
      </c>
      <c r="P5347" s="119">
        <f t="shared" si="256"/>
        <v>0</v>
      </c>
      <c r="Q5347" s="119">
        <f t="shared" si="257"/>
        <v>0</v>
      </c>
    </row>
    <row r="5348" spans="1:17" x14ac:dyDescent="0.2">
      <c r="A5348" s="228">
        <v>852043</v>
      </c>
      <c r="B5348" s="228" t="s">
        <v>490</v>
      </c>
      <c r="C5348" s="228" t="s">
        <v>4204</v>
      </c>
      <c r="D5348" s="228" t="s">
        <v>4168</v>
      </c>
      <c r="E5348" s="228" t="s">
        <v>4169</v>
      </c>
      <c r="F5348" s="228" t="s">
        <v>84</v>
      </c>
      <c r="G5348" s="228" t="s">
        <v>504</v>
      </c>
      <c r="H5348" s="228">
        <v>0</v>
      </c>
      <c r="I5348" s="228">
        <v>0</v>
      </c>
      <c r="J5348" s="228">
        <v>0</v>
      </c>
      <c r="K5348" s="228">
        <v>0</v>
      </c>
      <c r="L5348" s="231">
        <v>0</v>
      </c>
      <c r="N5348" s="119" t="str">
        <f t="shared" si="255"/>
        <v>852043-064100-OS</v>
      </c>
      <c r="O5348" s="122" t="str">
        <f>IF(B5348="NET","",IF(B5348="","",IFERROR(VLOOKUP(N5348,EAN!$A:$B,2,FALSE),"MANGLER - MÅ OPPDATERE EAN-FANEN")))</f>
        <v>MANGLER - MÅ OPPDATERE EAN-FANEN</v>
      </c>
      <c r="P5348" s="119">
        <f t="shared" si="256"/>
        <v>0</v>
      </c>
      <c r="Q5348" s="119">
        <f t="shared" si="257"/>
        <v>0</v>
      </c>
    </row>
    <row r="5349" spans="1:17" x14ac:dyDescent="0.2">
      <c r="A5349" s="228">
        <v>852043</v>
      </c>
      <c r="B5349" s="228" t="s">
        <v>490</v>
      </c>
      <c r="C5349" s="228" t="s">
        <v>4204</v>
      </c>
      <c r="D5349" s="228" t="s">
        <v>2398</v>
      </c>
      <c r="E5349" s="228" t="s">
        <v>3089</v>
      </c>
      <c r="F5349" s="228" t="s">
        <v>84</v>
      </c>
      <c r="G5349" s="228" t="s">
        <v>504</v>
      </c>
      <c r="H5349" s="228">
        <v>42</v>
      </c>
      <c r="I5349" s="228">
        <v>42</v>
      </c>
      <c r="J5349" s="228">
        <v>42</v>
      </c>
      <c r="K5349" s="228">
        <v>42</v>
      </c>
      <c r="L5349" s="231">
        <v>42</v>
      </c>
      <c r="N5349" s="119" t="str">
        <f t="shared" si="255"/>
        <v>852043-070600-OS</v>
      </c>
      <c r="O5349" s="122">
        <f>IF(B5349="NET","",IF(B5349="","",IFERROR(VLOOKUP(N5349,EAN!$A:$B,2,FALSE),"MANGLER - MÅ OPPDATERE EAN-FANEN")))</f>
        <v>7048652762733</v>
      </c>
      <c r="P5349" s="119">
        <f t="shared" si="256"/>
        <v>42</v>
      </c>
      <c r="Q5349" s="119">
        <f t="shared" si="257"/>
        <v>42</v>
      </c>
    </row>
    <row r="5350" spans="1:17" x14ac:dyDescent="0.2">
      <c r="A5350" s="228">
        <v>852043</v>
      </c>
      <c r="B5350" s="228" t="s">
        <v>490</v>
      </c>
      <c r="C5350" s="228" t="s">
        <v>4204</v>
      </c>
      <c r="D5350" s="228" t="s">
        <v>694</v>
      </c>
      <c r="E5350" s="228" t="s">
        <v>695</v>
      </c>
      <c r="F5350" s="228" t="s">
        <v>84</v>
      </c>
      <c r="G5350" s="228" t="s">
        <v>504</v>
      </c>
      <c r="H5350" s="228">
        <v>0</v>
      </c>
      <c r="I5350" s="228">
        <v>0</v>
      </c>
      <c r="J5350" s="228">
        <v>0</v>
      </c>
      <c r="K5350" s="228">
        <v>0</v>
      </c>
      <c r="L5350" s="231">
        <v>0</v>
      </c>
      <c r="N5350" s="119" t="str">
        <f t="shared" si="255"/>
        <v>852043-076300-OS</v>
      </c>
      <c r="O5350" s="122">
        <f>IF(B5350="NET","",IF(B5350="","",IFERROR(VLOOKUP(N5350,EAN!$A:$B,2,FALSE),"MANGLER - MÅ OPPDATERE EAN-FANEN")))</f>
        <v>7048652710178</v>
      </c>
      <c r="P5350" s="119">
        <f t="shared" si="256"/>
        <v>0</v>
      </c>
      <c r="Q5350" s="119">
        <f t="shared" si="257"/>
        <v>0</v>
      </c>
    </row>
    <row r="5351" spans="1:17" x14ac:dyDescent="0.2">
      <c r="A5351" s="228">
        <v>852043</v>
      </c>
      <c r="B5351" s="228" t="s">
        <v>490</v>
      </c>
      <c r="C5351" s="228" t="s">
        <v>4204</v>
      </c>
      <c r="D5351" s="228" t="s">
        <v>4170</v>
      </c>
      <c r="E5351" s="228" t="s">
        <v>4171</v>
      </c>
      <c r="F5351" s="228" t="s">
        <v>84</v>
      </c>
      <c r="G5351" s="228" t="s">
        <v>128</v>
      </c>
      <c r="H5351" s="228">
        <v>0</v>
      </c>
      <c r="I5351" s="228">
        <v>0</v>
      </c>
      <c r="J5351" s="228">
        <v>0</v>
      </c>
      <c r="K5351" s="228">
        <v>0</v>
      </c>
      <c r="L5351" s="231">
        <v>0</v>
      </c>
      <c r="N5351" s="119" t="str">
        <f t="shared" si="255"/>
        <v>852043-076400-OS</v>
      </c>
      <c r="O5351" s="122" t="str">
        <f>IF(B5351="NET","",IF(B5351="","",IFERROR(VLOOKUP(N5351,EAN!$A:$B,2,FALSE),"MANGLER - MÅ OPPDATERE EAN-FANEN")))</f>
        <v>MANGLER - MÅ OPPDATERE EAN-FANEN</v>
      </c>
      <c r="P5351" s="119">
        <f t="shared" si="256"/>
        <v>0</v>
      </c>
      <c r="Q5351" s="119">
        <f t="shared" si="257"/>
        <v>0</v>
      </c>
    </row>
    <row r="5352" spans="1:17" x14ac:dyDescent="0.2">
      <c r="A5352" s="228">
        <v>852043</v>
      </c>
      <c r="B5352" s="228" t="s">
        <v>490</v>
      </c>
      <c r="C5352" s="228" t="s">
        <v>4204</v>
      </c>
      <c r="D5352" s="228" t="s">
        <v>2401</v>
      </c>
      <c r="E5352" s="228" t="s">
        <v>3091</v>
      </c>
      <c r="F5352" s="228" t="s">
        <v>84</v>
      </c>
      <c r="G5352" s="228" t="s">
        <v>128</v>
      </c>
      <c r="H5352" s="228">
        <v>41</v>
      </c>
      <c r="I5352" s="228">
        <v>41</v>
      </c>
      <c r="J5352" s="228">
        <v>41</v>
      </c>
      <c r="K5352" s="228">
        <v>41</v>
      </c>
      <c r="L5352" s="231">
        <v>41</v>
      </c>
      <c r="N5352" s="119" t="str">
        <f t="shared" si="255"/>
        <v>852043-150500-OS</v>
      </c>
      <c r="O5352" s="122">
        <f>IF(B5352="NET","",IF(B5352="","",IFERROR(VLOOKUP(N5352,EAN!$A:$B,2,FALSE),"MANGLER - MÅ OPPDATERE EAN-FANEN")))</f>
        <v>7048652762740</v>
      </c>
      <c r="P5352" s="119">
        <f t="shared" si="256"/>
        <v>41</v>
      </c>
      <c r="Q5352" s="119">
        <f t="shared" si="257"/>
        <v>41</v>
      </c>
    </row>
    <row r="5353" spans="1:17" x14ac:dyDescent="0.2">
      <c r="A5353" s="228">
        <v>852043</v>
      </c>
      <c r="B5353" s="228" t="s">
        <v>490</v>
      </c>
      <c r="C5353" s="228" t="s">
        <v>4204</v>
      </c>
      <c r="D5353" s="228" t="s">
        <v>645</v>
      </c>
      <c r="E5353" s="228" t="s">
        <v>742</v>
      </c>
      <c r="F5353" s="228" t="s">
        <v>84</v>
      </c>
      <c r="G5353" s="228" t="s">
        <v>504</v>
      </c>
      <c r="H5353" s="228">
        <v>91</v>
      </c>
      <c r="I5353" s="228">
        <v>91</v>
      </c>
      <c r="J5353" s="228">
        <v>91</v>
      </c>
      <c r="K5353" s="228">
        <v>91</v>
      </c>
      <c r="L5353" s="231">
        <v>91</v>
      </c>
      <c r="N5353" s="119" t="str">
        <f t="shared" si="255"/>
        <v>852043-152000-OS</v>
      </c>
      <c r="O5353" s="122">
        <f>IF(B5353="NET","",IF(B5353="","",IFERROR(VLOOKUP(N5353,EAN!$A:$B,2,FALSE),"MANGLER - MÅ OPPDATERE EAN-FANEN")))</f>
        <v>7048652661968</v>
      </c>
      <c r="P5353" s="119">
        <f t="shared" si="256"/>
        <v>91</v>
      </c>
      <c r="Q5353" s="119">
        <f t="shared" si="257"/>
        <v>91</v>
      </c>
    </row>
    <row r="5354" spans="1:17" x14ac:dyDescent="0.2">
      <c r="A5354" s="228">
        <v>852043</v>
      </c>
      <c r="B5354" s="228" t="s">
        <v>490</v>
      </c>
      <c r="C5354" s="228" t="s">
        <v>4204</v>
      </c>
      <c r="D5354" s="228" t="s">
        <v>547</v>
      </c>
      <c r="E5354" s="228" t="s">
        <v>548</v>
      </c>
      <c r="F5354" s="228" t="s">
        <v>84</v>
      </c>
      <c r="G5354" s="228" t="s">
        <v>504</v>
      </c>
      <c r="H5354" s="228">
        <v>0</v>
      </c>
      <c r="I5354" s="228">
        <v>0</v>
      </c>
      <c r="J5354" s="228">
        <v>0</v>
      </c>
      <c r="K5354" s="228">
        <v>0</v>
      </c>
      <c r="L5354" s="231">
        <v>0</v>
      </c>
      <c r="N5354" s="119" t="str">
        <f t="shared" si="255"/>
        <v>852043-152100-OS</v>
      </c>
      <c r="O5354" s="122">
        <f>IF(B5354="NET","",IF(B5354="","",IFERROR(VLOOKUP(N5354,EAN!$A:$B,2,FALSE),"MANGLER - MÅ OPPDATERE EAN-FANEN")))</f>
        <v>7048652615497</v>
      </c>
      <c r="P5354" s="119">
        <f t="shared" si="256"/>
        <v>0</v>
      </c>
      <c r="Q5354" s="119">
        <f t="shared" si="257"/>
        <v>0</v>
      </c>
    </row>
    <row r="5355" spans="1:17" x14ac:dyDescent="0.2">
      <c r="A5355" s="228">
        <v>852043</v>
      </c>
      <c r="B5355" s="228" t="s">
        <v>490</v>
      </c>
      <c r="C5355" s="228" t="s">
        <v>4204</v>
      </c>
      <c r="D5355" s="228" t="s">
        <v>688</v>
      </c>
      <c r="E5355" s="228" t="s">
        <v>689</v>
      </c>
      <c r="F5355" s="228" t="s">
        <v>84</v>
      </c>
      <c r="G5355" s="228" t="s">
        <v>128</v>
      </c>
      <c r="H5355" s="228">
        <v>33</v>
      </c>
      <c r="I5355" s="228">
        <v>33</v>
      </c>
      <c r="J5355" s="228">
        <v>33</v>
      </c>
      <c r="K5355" s="228">
        <v>33</v>
      </c>
      <c r="L5355" s="231">
        <v>33</v>
      </c>
      <c r="N5355" s="119" t="str">
        <f t="shared" si="255"/>
        <v>852043-160400-OS</v>
      </c>
      <c r="O5355" s="122">
        <f>IF(B5355="NET","",IF(B5355="","",IFERROR(VLOOKUP(N5355,EAN!$A:$B,2,FALSE),"MANGLER - MÅ OPPDATERE EAN-FANEN")))</f>
        <v>7048652710185</v>
      </c>
      <c r="P5355" s="119">
        <f t="shared" si="256"/>
        <v>33</v>
      </c>
      <c r="Q5355" s="119">
        <f t="shared" si="257"/>
        <v>33</v>
      </c>
    </row>
    <row r="5356" spans="1:17" x14ac:dyDescent="0.2">
      <c r="A5356" s="228">
        <v>852043</v>
      </c>
      <c r="B5356" s="228" t="s">
        <v>490</v>
      </c>
      <c r="C5356" s="228" t="s">
        <v>4204</v>
      </c>
      <c r="D5356" s="228" t="s">
        <v>562</v>
      </c>
      <c r="E5356" s="228" t="s">
        <v>563</v>
      </c>
      <c r="F5356" s="228" t="s">
        <v>84</v>
      </c>
      <c r="G5356" s="228" t="s">
        <v>504</v>
      </c>
      <c r="H5356" s="228">
        <v>0</v>
      </c>
      <c r="I5356" s="228">
        <v>0</v>
      </c>
      <c r="J5356" s="228">
        <v>0</v>
      </c>
      <c r="K5356" s="228">
        <v>0</v>
      </c>
      <c r="L5356" s="231">
        <v>0</v>
      </c>
      <c r="N5356" s="119" t="str">
        <f t="shared" si="255"/>
        <v>852043-161000-OS</v>
      </c>
      <c r="O5356" s="122">
        <f>IF(B5356="NET","",IF(B5356="","",IFERROR(VLOOKUP(N5356,EAN!$A:$B,2,FALSE),"MANGLER - MÅ OPPDATERE EAN-FANEN")))</f>
        <v>7048652615503</v>
      </c>
      <c r="P5356" s="119">
        <f t="shared" si="256"/>
        <v>0</v>
      </c>
      <c r="Q5356" s="119">
        <f t="shared" si="257"/>
        <v>0</v>
      </c>
    </row>
    <row r="5357" spans="1:17" x14ac:dyDescent="0.2">
      <c r="A5357" s="228">
        <v>852043</v>
      </c>
      <c r="B5357" s="228" t="s">
        <v>490</v>
      </c>
      <c r="C5357" s="228" t="s">
        <v>4204</v>
      </c>
      <c r="D5357" s="228" t="s">
        <v>690</v>
      </c>
      <c r="E5357" s="228" t="s">
        <v>691</v>
      </c>
      <c r="F5357" s="228" t="s">
        <v>84</v>
      </c>
      <c r="G5357" s="228" t="s">
        <v>504</v>
      </c>
      <c r="H5357" s="228">
        <v>23</v>
      </c>
      <c r="I5357" s="228">
        <v>23</v>
      </c>
      <c r="J5357" s="228">
        <v>23</v>
      </c>
      <c r="K5357" s="228">
        <v>23</v>
      </c>
      <c r="L5357" s="231">
        <v>23</v>
      </c>
      <c r="N5357" s="119" t="str">
        <f t="shared" si="255"/>
        <v>852043-167400-OS</v>
      </c>
      <c r="O5357" s="122">
        <f>IF(B5357="NET","",IF(B5357="","",IFERROR(VLOOKUP(N5357,EAN!$A:$B,2,FALSE),"MANGLER - MÅ OPPDATERE EAN-FANEN")))</f>
        <v>7048652762757</v>
      </c>
      <c r="P5357" s="119">
        <f t="shared" si="256"/>
        <v>23</v>
      </c>
      <c r="Q5357" s="119">
        <f t="shared" si="257"/>
        <v>23</v>
      </c>
    </row>
    <row r="5358" spans="1:17" x14ac:dyDescent="0.2">
      <c r="A5358" s="228">
        <v>852043</v>
      </c>
      <c r="B5358" s="228" t="s">
        <v>490</v>
      </c>
      <c r="C5358" s="228" t="s">
        <v>4204</v>
      </c>
      <c r="D5358" s="228" t="s">
        <v>2402</v>
      </c>
      <c r="E5358" s="228" t="s">
        <v>3120</v>
      </c>
      <c r="F5358" s="228" t="s">
        <v>84</v>
      </c>
      <c r="G5358" s="228" t="s">
        <v>504</v>
      </c>
      <c r="H5358" s="228">
        <v>30</v>
      </c>
      <c r="I5358" s="228">
        <v>30</v>
      </c>
      <c r="J5358" s="228">
        <v>30</v>
      </c>
      <c r="K5358" s="228">
        <v>30</v>
      </c>
      <c r="L5358" s="231">
        <v>30</v>
      </c>
      <c r="N5358" s="119" t="str">
        <f t="shared" si="255"/>
        <v>852043-198200-OS</v>
      </c>
      <c r="O5358" s="122">
        <f>IF(B5358="NET","",IF(B5358="","",IFERROR(VLOOKUP(N5358,EAN!$A:$B,2,FALSE),"MANGLER - MÅ OPPDATERE EAN-FANEN")))</f>
        <v>7048652762764</v>
      </c>
      <c r="P5358" s="119">
        <f t="shared" si="256"/>
        <v>30</v>
      </c>
      <c r="Q5358" s="119">
        <f t="shared" si="257"/>
        <v>30</v>
      </c>
    </row>
    <row r="5359" spans="1:17" x14ac:dyDescent="0.2">
      <c r="A5359" s="228">
        <v>852043</v>
      </c>
      <c r="B5359" s="228" t="s">
        <v>490</v>
      </c>
      <c r="C5359" s="228" t="s">
        <v>4204</v>
      </c>
      <c r="D5359" s="228" t="s">
        <v>553</v>
      </c>
      <c r="E5359" s="228" t="s">
        <v>554</v>
      </c>
      <c r="F5359" s="228" t="s">
        <v>84</v>
      </c>
      <c r="G5359" s="228" t="s">
        <v>128</v>
      </c>
      <c r="H5359" s="228">
        <v>22</v>
      </c>
      <c r="I5359" s="228">
        <v>22</v>
      </c>
      <c r="J5359" s="228">
        <v>22</v>
      </c>
      <c r="K5359" s="228">
        <v>22</v>
      </c>
      <c r="L5359" s="231">
        <v>22</v>
      </c>
      <c r="N5359" s="119" t="str">
        <f t="shared" si="255"/>
        <v>852043-200100-OS</v>
      </c>
      <c r="O5359" s="122">
        <f>IF(B5359="NET","",IF(B5359="","",IFERROR(VLOOKUP(N5359,EAN!$A:$B,2,FALSE),"MANGLER - MÅ OPPDATERE EAN-FANEN")))</f>
        <v>7048652615510</v>
      </c>
      <c r="P5359" s="119">
        <f t="shared" si="256"/>
        <v>22</v>
      </c>
      <c r="Q5359" s="119">
        <f t="shared" si="257"/>
        <v>22</v>
      </c>
    </row>
    <row r="5360" spans="1:17" x14ac:dyDescent="0.2">
      <c r="A5360" s="228">
        <v>852043</v>
      </c>
      <c r="B5360" s="228" t="s">
        <v>490</v>
      </c>
      <c r="C5360" s="228" t="s">
        <v>4204</v>
      </c>
      <c r="D5360" s="228" t="s">
        <v>2403</v>
      </c>
      <c r="E5360" s="228" t="s">
        <v>3092</v>
      </c>
      <c r="F5360" s="228" t="s">
        <v>84</v>
      </c>
      <c r="G5360" s="228" t="s">
        <v>504</v>
      </c>
      <c r="H5360" s="228">
        <v>255</v>
      </c>
      <c r="I5360" s="228">
        <v>255</v>
      </c>
      <c r="J5360" s="228">
        <v>255</v>
      </c>
      <c r="K5360" s="228">
        <v>255</v>
      </c>
      <c r="L5360" s="231">
        <v>255</v>
      </c>
      <c r="N5360" s="119" t="str">
        <f t="shared" si="255"/>
        <v>852043-202429-OS</v>
      </c>
      <c r="O5360" s="122">
        <f>IF(B5360="NET","",IF(B5360="","",IFERROR(VLOOKUP(N5360,EAN!$A:$B,2,FALSE),"MANGLER - MÅ OPPDATERE EAN-FANEN")))</f>
        <v>7048652762818</v>
      </c>
      <c r="P5360" s="119">
        <f t="shared" si="256"/>
        <v>255</v>
      </c>
      <c r="Q5360" s="119">
        <f t="shared" si="257"/>
        <v>255</v>
      </c>
    </row>
    <row r="5361" spans="1:17" x14ac:dyDescent="0.2">
      <c r="A5361" s="228">
        <v>852043</v>
      </c>
      <c r="B5361" s="228" t="s">
        <v>490</v>
      </c>
      <c r="C5361" s="228" t="s">
        <v>4204</v>
      </c>
      <c r="D5361" s="228" t="s">
        <v>4166</v>
      </c>
      <c r="E5361" s="228" t="s">
        <v>4167</v>
      </c>
      <c r="F5361" s="228" t="s">
        <v>84</v>
      </c>
      <c r="G5361" s="228" t="s">
        <v>128</v>
      </c>
      <c r="H5361" s="228">
        <v>0</v>
      </c>
      <c r="I5361" s="228">
        <v>0</v>
      </c>
      <c r="J5361" s="228">
        <v>0</v>
      </c>
      <c r="K5361" s="228">
        <v>0</v>
      </c>
      <c r="L5361" s="231">
        <v>0</v>
      </c>
      <c r="N5361" s="119" t="str">
        <f t="shared" si="255"/>
        <v>852043-206700-OS</v>
      </c>
      <c r="O5361" s="122" t="str">
        <f>IF(B5361="NET","",IF(B5361="","",IFERROR(VLOOKUP(N5361,EAN!$A:$B,2,FALSE),"MANGLER - MÅ OPPDATERE EAN-FANEN")))</f>
        <v>MANGLER - MÅ OPPDATERE EAN-FANEN</v>
      </c>
      <c r="P5361" s="119">
        <f t="shared" si="256"/>
        <v>0</v>
      </c>
      <c r="Q5361" s="119">
        <f t="shared" si="257"/>
        <v>0</v>
      </c>
    </row>
    <row r="5362" spans="1:17" x14ac:dyDescent="0.2">
      <c r="A5362" s="228">
        <v>852043</v>
      </c>
      <c r="B5362" s="228" t="s">
        <v>490</v>
      </c>
      <c r="C5362" s="228" t="s">
        <v>4204</v>
      </c>
      <c r="D5362" s="228" t="s">
        <v>696</v>
      </c>
      <c r="E5362" s="228" t="s">
        <v>697</v>
      </c>
      <c r="F5362" s="228" t="s">
        <v>84</v>
      </c>
      <c r="G5362" s="228" t="s">
        <v>504</v>
      </c>
      <c r="H5362" s="228">
        <v>0</v>
      </c>
      <c r="I5362" s="228">
        <v>0</v>
      </c>
      <c r="J5362" s="228">
        <v>0</v>
      </c>
      <c r="K5362" s="228">
        <v>0</v>
      </c>
      <c r="L5362" s="231">
        <v>0</v>
      </c>
      <c r="N5362" s="119" t="str">
        <f t="shared" si="255"/>
        <v>852043-220400-OS</v>
      </c>
      <c r="O5362" s="122">
        <f>IF(B5362="NET","",IF(B5362="","",IFERROR(VLOOKUP(N5362,EAN!$A:$B,2,FALSE),"MANGLER - MÅ OPPDATERE EAN-FANEN")))</f>
        <v>7048652710192</v>
      </c>
      <c r="P5362" s="119">
        <f t="shared" si="256"/>
        <v>0</v>
      </c>
      <c r="Q5362" s="119">
        <f t="shared" si="257"/>
        <v>0</v>
      </c>
    </row>
    <row r="5363" spans="1:17" x14ac:dyDescent="0.2">
      <c r="A5363" s="228">
        <v>852043</v>
      </c>
      <c r="B5363" s="228" t="s">
        <v>490</v>
      </c>
      <c r="C5363" s="228" t="s">
        <v>4204</v>
      </c>
      <c r="D5363" s="228" t="s">
        <v>698</v>
      </c>
      <c r="E5363" s="228" t="s">
        <v>699</v>
      </c>
      <c r="F5363" s="228" t="s">
        <v>84</v>
      </c>
      <c r="G5363" s="228" t="s">
        <v>504</v>
      </c>
      <c r="H5363" s="228">
        <v>0</v>
      </c>
      <c r="I5363" s="228">
        <v>0</v>
      </c>
      <c r="J5363" s="228">
        <v>0</v>
      </c>
      <c r="K5363" s="228">
        <v>0</v>
      </c>
      <c r="L5363" s="231">
        <v>0</v>
      </c>
      <c r="N5363" s="119" t="str">
        <f t="shared" si="255"/>
        <v>852043-221200-OS</v>
      </c>
      <c r="O5363" s="122">
        <f>IF(B5363="NET","",IF(B5363="","",IFERROR(VLOOKUP(N5363,EAN!$A:$B,2,FALSE),"MANGLER - MÅ OPPDATERE EAN-FANEN")))</f>
        <v>7048652710208</v>
      </c>
      <c r="P5363" s="119">
        <f t="shared" si="256"/>
        <v>0</v>
      </c>
      <c r="Q5363" s="119">
        <f t="shared" si="257"/>
        <v>0</v>
      </c>
    </row>
    <row r="5364" spans="1:17" x14ac:dyDescent="0.2">
      <c r="A5364" s="229">
        <v>852044</v>
      </c>
      <c r="B5364" s="228" t="s">
        <v>248</v>
      </c>
      <c r="C5364" s="228"/>
      <c r="D5364" s="228"/>
      <c r="E5364" s="228"/>
      <c r="F5364" s="228"/>
      <c r="G5364" s="228"/>
      <c r="H5364" s="229">
        <v>202226</v>
      </c>
      <c r="I5364" s="229">
        <v>202227</v>
      </c>
      <c r="J5364" s="229">
        <v>202228</v>
      </c>
      <c r="K5364" s="229">
        <v>202229</v>
      </c>
      <c r="L5364" s="232">
        <v>202234</v>
      </c>
      <c r="N5364" s="119" t="str">
        <f t="shared" si="255"/>
        <v>852044-</v>
      </c>
      <c r="O5364" s="122" t="str">
        <f>IF(B5364="NET","",IF(B5364="","",IFERROR(VLOOKUP(N5364,EAN!$A:$B,2,FALSE),"MANGLER - MÅ OPPDATERE EAN-FANEN")))</f>
        <v/>
      </c>
      <c r="P5364" s="119">
        <f t="shared" si="256"/>
        <v>202226</v>
      </c>
      <c r="Q5364" s="119">
        <f t="shared" si="257"/>
        <v>202234</v>
      </c>
    </row>
    <row r="5365" spans="1:17" x14ac:dyDescent="0.2">
      <c r="A5365" s="228">
        <v>852044</v>
      </c>
      <c r="B5365" s="228" t="s">
        <v>491</v>
      </c>
      <c r="C5365" s="228" t="s">
        <v>4204</v>
      </c>
      <c r="D5365" s="228" t="s">
        <v>646</v>
      </c>
      <c r="E5365" s="228" t="s">
        <v>647</v>
      </c>
      <c r="F5365" s="228" t="s">
        <v>84</v>
      </c>
      <c r="G5365" s="228" t="s">
        <v>504</v>
      </c>
      <c r="H5365" s="228">
        <v>0</v>
      </c>
      <c r="I5365" s="228">
        <v>0</v>
      </c>
      <c r="J5365" s="228">
        <v>0</v>
      </c>
      <c r="K5365" s="228">
        <v>0</v>
      </c>
      <c r="L5365" s="231">
        <v>0</v>
      </c>
      <c r="N5365" s="119" t="str">
        <f t="shared" si="255"/>
        <v>852044-220100-OS</v>
      </c>
      <c r="O5365" s="122">
        <f>IF(B5365="NET","",IF(B5365="","",IFERROR(VLOOKUP(N5365,EAN!$A:$B,2,FALSE),"MANGLER - MÅ OPPDATERE EAN-FANEN")))</f>
        <v>7048652666161</v>
      </c>
      <c r="P5365" s="119">
        <f t="shared" si="256"/>
        <v>0</v>
      </c>
      <c r="Q5365" s="119">
        <f t="shared" si="257"/>
        <v>0</v>
      </c>
    </row>
    <row r="5366" spans="1:17" x14ac:dyDescent="0.2">
      <c r="A5366" s="228">
        <v>852044</v>
      </c>
      <c r="B5366" s="228" t="s">
        <v>491</v>
      </c>
      <c r="C5366" s="228" t="s">
        <v>4204</v>
      </c>
      <c r="D5366" s="228" t="s">
        <v>696</v>
      </c>
      <c r="E5366" s="228" t="s">
        <v>697</v>
      </c>
      <c r="F5366" s="228" t="s">
        <v>84</v>
      </c>
      <c r="G5366" s="228" t="s">
        <v>128</v>
      </c>
      <c r="H5366" s="228">
        <v>153</v>
      </c>
      <c r="I5366" s="228">
        <v>153</v>
      </c>
      <c r="J5366" s="228">
        <v>153</v>
      </c>
      <c r="K5366" s="228">
        <v>153</v>
      </c>
      <c r="L5366" s="231">
        <v>153</v>
      </c>
      <c r="N5366" s="119" t="str">
        <f t="shared" si="255"/>
        <v>852044-220400-OS</v>
      </c>
      <c r="O5366" s="122">
        <f>IF(B5366="NET","",IF(B5366="","",IFERROR(VLOOKUP(N5366,EAN!$A:$B,2,FALSE),"MANGLER - MÅ OPPDATERE EAN-FANEN")))</f>
        <v>7048652710215</v>
      </c>
      <c r="P5366" s="119">
        <f t="shared" si="256"/>
        <v>153</v>
      </c>
      <c r="Q5366" s="119">
        <f t="shared" si="257"/>
        <v>153</v>
      </c>
    </row>
    <row r="5367" spans="1:17" x14ac:dyDescent="0.2">
      <c r="A5367" s="228">
        <v>852044</v>
      </c>
      <c r="B5367" s="228" t="s">
        <v>491</v>
      </c>
      <c r="C5367" s="228" t="s">
        <v>4204</v>
      </c>
      <c r="D5367" s="228" t="s">
        <v>698</v>
      </c>
      <c r="E5367" s="228" t="s">
        <v>699</v>
      </c>
      <c r="F5367" s="228" t="s">
        <v>84</v>
      </c>
      <c r="G5367" s="228" t="s">
        <v>128</v>
      </c>
      <c r="H5367" s="228">
        <v>90</v>
      </c>
      <c r="I5367" s="228">
        <v>90</v>
      </c>
      <c r="J5367" s="228">
        <v>90</v>
      </c>
      <c r="K5367" s="228">
        <v>90</v>
      </c>
      <c r="L5367" s="231">
        <v>90</v>
      </c>
      <c r="N5367" s="119" t="str">
        <f t="shared" si="255"/>
        <v>852044-221200-OS</v>
      </c>
      <c r="O5367" s="122">
        <f>IF(B5367="NET","",IF(B5367="","",IFERROR(VLOOKUP(N5367,EAN!$A:$B,2,FALSE),"MANGLER - MÅ OPPDATERE EAN-FANEN")))</f>
        <v>7048652710222</v>
      </c>
      <c r="P5367" s="119">
        <f t="shared" si="256"/>
        <v>90</v>
      </c>
      <c r="Q5367" s="119">
        <f t="shared" si="257"/>
        <v>90</v>
      </c>
    </row>
    <row r="5368" spans="1:17" x14ac:dyDescent="0.2">
      <c r="A5368" s="228">
        <v>852044</v>
      </c>
      <c r="B5368" s="228" t="s">
        <v>491</v>
      </c>
      <c r="C5368" s="228" t="s">
        <v>4204</v>
      </c>
      <c r="D5368" s="228" t="s">
        <v>564</v>
      </c>
      <c r="E5368" s="228" t="s">
        <v>565</v>
      </c>
      <c r="F5368" s="228" t="s">
        <v>84</v>
      </c>
      <c r="G5368" s="228" t="s">
        <v>504</v>
      </c>
      <c r="H5368" s="228">
        <v>131</v>
      </c>
      <c r="I5368" s="228">
        <v>131</v>
      </c>
      <c r="J5368" s="228">
        <v>131</v>
      </c>
      <c r="K5368" s="228">
        <v>131</v>
      </c>
      <c r="L5368" s="231">
        <v>131</v>
      </c>
      <c r="N5368" s="119" t="str">
        <f t="shared" si="255"/>
        <v>852044-226100-OS</v>
      </c>
      <c r="O5368" s="122">
        <f>IF(B5368="NET","",IF(B5368="","",IFERROR(VLOOKUP(N5368,EAN!$A:$B,2,FALSE),"MANGLER - MÅ OPPDATERE EAN-FANEN")))</f>
        <v>7048652615367</v>
      </c>
      <c r="P5368" s="119">
        <f t="shared" si="256"/>
        <v>131</v>
      </c>
      <c r="Q5368" s="119">
        <f t="shared" si="257"/>
        <v>131</v>
      </c>
    </row>
    <row r="5369" spans="1:17" x14ac:dyDescent="0.2">
      <c r="A5369" s="229">
        <v>852045</v>
      </c>
      <c r="B5369" s="228" t="s">
        <v>248</v>
      </c>
      <c r="C5369" s="228"/>
      <c r="D5369" s="228"/>
      <c r="E5369" s="228"/>
      <c r="F5369" s="228"/>
      <c r="G5369" s="228"/>
      <c r="H5369" s="229">
        <v>202226</v>
      </c>
      <c r="I5369" s="229">
        <v>202227</v>
      </c>
      <c r="J5369" s="229">
        <v>202228</v>
      </c>
      <c r="K5369" s="229">
        <v>202229</v>
      </c>
      <c r="L5369" s="232">
        <v>202234</v>
      </c>
      <c r="N5369" s="119" t="str">
        <f t="shared" si="255"/>
        <v>852045-</v>
      </c>
      <c r="O5369" s="122" t="str">
        <f>IF(B5369="NET","",IF(B5369="","",IFERROR(VLOOKUP(N5369,EAN!$A:$B,2,FALSE),"MANGLER - MÅ OPPDATERE EAN-FANEN")))</f>
        <v/>
      </c>
      <c r="P5369" s="119">
        <f t="shared" si="256"/>
        <v>202226</v>
      </c>
      <c r="Q5369" s="119">
        <f t="shared" si="257"/>
        <v>202234</v>
      </c>
    </row>
    <row r="5370" spans="1:17" x14ac:dyDescent="0.2">
      <c r="A5370" s="228">
        <v>852045</v>
      </c>
      <c r="B5370" s="228" t="s">
        <v>492</v>
      </c>
      <c r="C5370" s="228" t="s">
        <v>4204</v>
      </c>
      <c r="D5370" s="228" t="s">
        <v>559</v>
      </c>
      <c r="E5370" s="228" t="s">
        <v>618</v>
      </c>
      <c r="F5370" s="228" t="s">
        <v>84</v>
      </c>
      <c r="G5370" s="228" t="s">
        <v>128</v>
      </c>
      <c r="H5370" s="228">
        <v>195</v>
      </c>
      <c r="I5370" s="228">
        <v>195</v>
      </c>
      <c r="J5370" s="228">
        <v>195</v>
      </c>
      <c r="K5370" s="228">
        <v>195</v>
      </c>
      <c r="L5370" s="231">
        <v>195</v>
      </c>
      <c r="N5370" s="119" t="str">
        <f t="shared" si="255"/>
        <v>852045-230100-OS</v>
      </c>
      <c r="O5370" s="122">
        <f>IF(B5370="NET","",IF(B5370="","",IFERROR(VLOOKUP(N5370,EAN!$A:$B,2,FALSE),"MANGLER - MÅ OPPDATERE EAN-FANEN")))</f>
        <v>7048652615350</v>
      </c>
      <c r="P5370" s="119">
        <f t="shared" si="256"/>
        <v>195</v>
      </c>
      <c r="Q5370" s="119">
        <f t="shared" si="257"/>
        <v>195</v>
      </c>
    </row>
    <row r="5371" spans="1:17" x14ac:dyDescent="0.2">
      <c r="A5371" s="229">
        <v>852046</v>
      </c>
      <c r="B5371" s="228" t="s">
        <v>248</v>
      </c>
      <c r="C5371" s="228"/>
      <c r="D5371" s="228"/>
      <c r="E5371" s="228"/>
      <c r="F5371" s="228"/>
      <c r="G5371" s="228"/>
      <c r="H5371" s="229">
        <v>202226</v>
      </c>
      <c r="I5371" s="229">
        <v>202227</v>
      </c>
      <c r="J5371" s="229">
        <v>202228</v>
      </c>
      <c r="K5371" s="229">
        <v>202229</v>
      </c>
      <c r="L5371" s="232">
        <v>202234</v>
      </c>
      <c r="N5371" s="119" t="str">
        <f t="shared" si="255"/>
        <v>852046-</v>
      </c>
      <c r="O5371" s="122" t="str">
        <f>IF(B5371="NET","",IF(B5371="","",IFERROR(VLOOKUP(N5371,EAN!$A:$B,2,FALSE),"MANGLER - MÅ OPPDATERE EAN-FANEN")))</f>
        <v/>
      </c>
      <c r="P5371" s="119">
        <f t="shared" si="256"/>
        <v>202226</v>
      </c>
      <c r="Q5371" s="119">
        <f t="shared" si="257"/>
        <v>202234</v>
      </c>
    </row>
    <row r="5372" spans="1:17" x14ac:dyDescent="0.2">
      <c r="A5372" s="228">
        <v>852046</v>
      </c>
      <c r="B5372" s="228" t="s">
        <v>493</v>
      </c>
      <c r="C5372" s="228" t="s">
        <v>4204</v>
      </c>
      <c r="D5372" s="228" t="s">
        <v>644</v>
      </c>
      <c r="E5372" s="228" t="s">
        <v>741</v>
      </c>
      <c r="F5372" s="228" t="s">
        <v>84</v>
      </c>
      <c r="G5372" s="228" t="s">
        <v>128</v>
      </c>
      <c r="H5372" s="228">
        <v>66</v>
      </c>
      <c r="I5372" s="228">
        <v>66</v>
      </c>
      <c r="J5372" s="228">
        <v>66</v>
      </c>
      <c r="K5372" s="228">
        <v>66</v>
      </c>
      <c r="L5372" s="231">
        <v>66</v>
      </c>
      <c r="N5372" s="119" t="str">
        <f t="shared" si="255"/>
        <v>852046-061200-OS</v>
      </c>
      <c r="O5372" s="122">
        <f>IF(B5372="NET","",IF(B5372="","",IFERROR(VLOOKUP(N5372,EAN!$A:$B,2,FALSE),"MANGLER - MÅ OPPDATERE EAN-FANEN")))</f>
        <v>7048652661982</v>
      </c>
      <c r="P5372" s="119">
        <f t="shared" si="256"/>
        <v>66</v>
      </c>
      <c r="Q5372" s="119">
        <f t="shared" si="257"/>
        <v>66</v>
      </c>
    </row>
    <row r="5373" spans="1:17" x14ac:dyDescent="0.2">
      <c r="A5373" s="228">
        <v>852046</v>
      </c>
      <c r="B5373" s="228" t="s">
        <v>493</v>
      </c>
      <c r="C5373" s="228" t="s">
        <v>4204</v>
      </c>
      <c r="D5373" s="228" t="s">
        <v>560</v>
      </c>
      <c r="E5373" s="228" t="s">
        <v>561</v>
      </c>
      <c r="F5373" s="228" t="s">
        <v>84</v>
      </c>
      <c r="G5373" s="228" t="s">
        <v>504</v>
      </c>
      <c r="H5373" s="228">
        <v>0</v>
      </c>
      <c r="I5373" s="228">
        <v>0</v>
      </c>
      <c r="J5373" s="228">
        <v>0</v>
      </c>
      <c r="K5373" s="228">
        <v>0</v>
      </c>
      <c r="L5373" s="231">
        <v>0</v>
      </c>
      <c r="N5373" s="119" t="str">
        <f t="shared" si="255"/>
        <v>852046-063000-OS</v>
      </c>
      <c r="O5373" s="122">
        <f>IF(B5373="NET","",IF(B5373="","",IFERROR(VLOOKUP(N5373,EAN!$A:$B,2,FALSE),"MANGLER - MÅ OPPDATERE EAN-FANEN")))</f>
        <v>7048652615312</v>
      </c>
      <c r="P5373" s="119">
        <f t="shared" si="256"/>
        <v>0</v>
      </c>
      <c r="Q5373" s="119">
        <f t="shared" si="257"/>
        <v>0</v>
      </c>
    </row>
    <row r="5374" spans="1:17" x14ac:dyDescent="0.2">
      <c r="A5374" s="228">
        <v>852046</v>
      </c>
      <c r="B5374" s="228" t="s">
        <v>493</v>
      </c>
      <c r="C5374" s="228" t="s">
        <v>4204</v>
      </c>
      <c r="D5374" s="228" t="s">
        <v>4168</v>
      </c>
      <c r="E5374" s="228" t="s">
        <v>4169</v>
      </c>
      <c r="F5374" s="228" t="s">
        <v>84</v>
      </c>
      <c r="G5374" s="228" t="s">
        <v>504</v>
      </c>
      <c r="H5374" s="228">
        <v>0</v>
      </c>
      <c r="I5374" s="228">
        <v>0</v>
      </c>
      <c r="J5374" s="228">
        <v>0</v>
      </c>
      <c r="K5374" s="228">
        <v>0</v>
      </c>
      <c r="L5374" s="231">
        <v>0</v>
      </c>
      <c r="N5374" s="119" t="str">
        <f t="shared" si="255"/>
        <v>852046-064100-OS</v>
      </c>
      <c r="O5374" s="122" t="str">
        <f>IF(B5374="NET","",IF(B5374="","",IFERROR(VLOOKUP(N5374,EAN!$A:$B,2,FALSE),"MANGLER - MÅ OPPDATERE EAN-FANEN")))</f>
        <v>MANGLER - MÅ OPPDATERE EAN-FANEN</v>
      </c>
      <c r="P5374" s="119">
        <f t="shared" si="256"/>
        <v>0</v>
      </c>
      <c r="Q5374" s="119">
        <f t="shared" si="257"/>
        <v>0</v>
      </c>
    </row>
    <row r="5375" spans="1:17" x14ac:dyDescent="0.2">
      <c r="A5375" s="228">
        <v>852046</v>
      </c>
      <c r="B5375" s="228" t="s">
        <v>493</v>
      </c>
      <c r="C5375" s="228" t="s">
        <v>4204</v>
      </c>
      <c r="D5375" s="228" t="s">
        <v>2398</v>
      </c>
      <c r="E5375" s="228" t="s">
        <v>3089</v>
      </c>
      <c r="F5375" s="228" t="s">
        <v>84</v>
      </c>
      <c r="G5375" s="228" t="s">
        <v>504</v>
      </c>
      <c r="H5375" s="228">
        <v>30</v>
      </c>
      <c r="I5375" s="228">
        <v>30</v>
      </c>
      <c r="J5375" s="228">
        <v>30</v>
      </c>
      <c r="K5375" s="228">
        <v>30</v>
      </c>
      <c r="L5375" s="231">
        <v>30</v>
      </c>
      <c r="N5375" s="119" t="str">
        <f t="shared" si="255"/>
        <v>852046-070600-OS</v>
      </c>
      <c r="O5375" s="122">
        <f>IF(B5375="NET","",IF(B5375="","",IFERROR(VLOOKUP(N5375,EAN!$A:$B,2,FALSE),"MANGLER - MÅ OPPDATERE EAN-FANEN")))</f>
        <v>7048652762672</v>
      </c>
      <c r="P5375" s="119">
        <f t="shared" si="256"/>
        <v>30</v>
      </c>
      <c r="Q5375" s="119">
        <f t="shared" si="257"/>
        <v>30</v>
      </c>
    </row>
    <row r="5376" spans="1:17" x14ac:dyDescent="0.2">
      <c r="A5376" s="228">
        <v>852046</v>
      </c>
      <c r="B5376" s="228" t="s">
        <v>493</v>
      </c>
      <c r="C5376" s="228" t="s">
        <v>4204</v>
      </c>
      <c r="D5376" s="228" t="s">
        <v>694</v>
      </c>
      <c r="E5376" s="228" t="s">
        <v>695</v>
      </c>
      <c r="F5376" s="228" t="s">
        <v>84</v>
      </c>
      <c r="G5376" s="228" t="s">
        <v>504</v>
      </c>
      <c r="H5376" s="228">
        <v>5</v>
      </c>
      <c r="I5376" s="228">
        <v>5</v>
      </c>
      <c r="J5376" s="228">
        <v>5</v>
      </c>
      <c r="K5376" s="228">
        <v>5</v>
      </c>
      <c r="L5376" s="231">
        <v>5</v>
      </c>
      <c r="N5376" s="119" t="str">
        <f t="shared" si="255"/>
        <v>852046-076300-OS</v>
      </c>
      <c r="O5376" s="122">
        <f>IF(B5376="NET","",IF(B5376="","",IFERROR(VLOOKUP(N5376,EAN!$A:$B,2,FALSE),"MANGLER - MÅ OPPDATERE EAN-FANEN")))</f>
        <v>7048652710246</v>
      </c>
      <c r="P5376" s="119">
        <f t="shared" si="256"/>
        <v>5</v>
      </c>
      <c r="Q5376" s="119">
        <f t="shared" si="257"/>
        <v>5</v>
      </c>
    </row>
    <row r="5377" spans="1:17" x14ac:dyDescent="0.2">
      <c r="A5377" s="228">
        <v>852046</v>
      </c>
      <c r="B5377" s="228" t="s">
        <v>493</v>
      </c>
      <c r="C5377" s="228" t="s">
        <v>4204</v>
      </c>
      <c r="D5377" s="228" t="s">
        <v>2401</v>
      </c>
      <c r="E5377" s="228" t="s">
        <v>3091</v>
      </c>
      <c r="F5377" s="228" t="s">
        <v>84</v>
      </c>
      <c r="G5377" s="228" t="s">
        <v>128</v>
      </c>
      <c r="H5377" s="228">
        <v>50</v>
      </c>
      <c r="I5377" s="228">
        <v>50</v>
      </c>
      <c r="J5377" s="228">
        <v>50</v>
      </c>
      <c r="K5377" s="228">
        <v>50</v>
      </c>
      <c r="L5377" s="231">
        <v>50</v>
      </c>
      <c r="N5377" s="119" t="str">
        <f t="shared" si="255"/>
        <v>852046-150500-OS</v>
      </c>
      <c r="O5377" s="122">
        <f>IF(B5377="NET","",IF(B5377="","",IFERROR(VLOOKUP(N5377,EAN!$A:$B,2,FALSE),"MANGLER - MÅ OPPDATERE EAN-FANEN")))</f>
        <v>7048652762689</v>
      </c>
      <c r="P5377" s="119">
        <f t="shared" si="256"/>
        <v>50</v>
      </c>
      <c r="Q5377" s="119">
        <f t="shared" si="257"/>
        <v>50</v>
      </c>
    </row>
    <row r="5378" spans="1:17" x14ac:dyDescent="0.2">
      <c r="A5378" s="228">
        <v>852046</v>
      </c>
      <c r="B5378" s="228" t="s">
        <v>493</v>
      </c>
      <c r="C5378" s="228" t="s">
        <v>4204</v>
      </c>
      <c r="D5378" s="228" t="s">
        <v>645</v>
      </c>
      <c r="E5378" s="228" t="s">
        <v>742</v>
      </c>
      <c r="F5378" s="228" t="s">
        <v>84</v>
      </c>
      <c r="G5378" s="228" t="s">
        <v>504</v>
      </c>
      <c r="H5378" s="228">
        <v>123</v>
      </c>
      <c r="I5378" s="228">
        <v>123</v>
      </c>
      <c r="J5378" s="228">
        <v>123</v>
      </c>
      <c r="K5378" s="228">
        <v>123</v>
      </c>
      <c r="L5378" s="231">
        <v>123</v>
      </c>
      <c r="N5378" s="119" t="str">
        <f t="shared" si="255"/>
        <v>852046-152000-OS</v>
      </c>
      <c r="O5378" s="122">
        <f>IF(B5378="NET","",IF(B5378="","",IFERROR(VLOOKUP(N5378,EAN!$A:$B,2,FALSE),"MANGLER - MÅ OPPDATERE EAN-FANEN")))</f>
        <v>7048652661999</v>
      </c>
      <c r="P5378" s="119">
        <f t="shared" si="256"/>
        <v>123</v>
      </c>
      <c r="Q5378" s="119">
        <f t="shared" si="257"/>
        <v>123</v>
      </c>
    </row>
    <row r="5379" spans="1:17" x14ac:dyDescent="0.2">
      <c r="A5379" s="228">
        <v>852046</v>
      </c>
      <c r="B5379" s="228" t="s">
        <v>493</v>
      </c>
      <c r="C5379" s="228" t="s">
        <v>4204</v>
      </c>
      <c r="D5379" s="228" t="s">
        <v>547</v>
      </c>
      <c r="E5379" s="228" t="s">
        <v>548</v>
      </c>
      <c r="F5379" s="228" t="s">
        <v>84</v>
      </c>
      <c r="G5379" s="228" t="s">
        <v>504</v>
      </c>
      <c r="H5379" s="228">
        <v>0</v>
      </c>
      <c r="I5379" s="228">
        <v>0</v>
      </c>
      <c r="J5379" s="228">
        <v>0</v>
      </c>
      <c r="K5379" s="228">
        <v>0</v>
      </c>
      <c r="L5379" s="231">
        <v>0</v>
      </c>
      <c r="N5379" s="119" t="str">
        <f t="shared" si="255"/>
        <v>852046-152100-OS</v>
      </c>
      <c r="O5379" s="122">
        <f>IF(B5379="NET","",IF(B5379="","",IFERROR(VLOOKUP(N5379,EAN!$A:$B,2,FALSE),"MANGLER - MÅ OPPDATERE EAN-FANEN")))</f>
        <v>7048652615329</v>
      </c>
      <c r="P5379" s="119">
        <f t="shared" si="256"/>
        <v>0</v>
      </c>
      <c r="Q5379" s="119">
        <f t="shared" si="257"/>
        <v>0</v>
      </c>
    </row>
    <row r="5380" spans="1:17" x14ac:dyDescent="0.2">
      <c r="A5380" s="228">
        <v>852046</v>
      </c>
      <c r="B5380" s="228" t="s">
        <v>493</v>
      </c>
      <c r="C5380" s="228" t="s">
        <v>4204</v>
      </c>
      <c r="D5380" s="228" t="s">
        <v>4172</v>
      </c>
      <c r="E5380" s="228" t="s">
        <v>4173</v>
      </c>
      <c r="F5380" s="228" t="s">
        <v>84</v>
      </c>
      <c r="G5380" s="228" t="s">
        <v>504</v>
      </c>
      <c r="H5380" s="228">
        <v>0</v>
      </c>
      <c r="I5380" s="228">
        <v>0</v>
      </c>
      <c r="J5380" s="228">
        <v>0</v>
      </c>
      <c r="K5380" s="228">
        <v>0</v>
      </c>
      <c r="L5380" s="231">
        <v>0</v>
      </c>
      <c r="N5380" s="119" t="str">
        <f t="shared" si="255"/>
        <v>852046-156400-OS</v>
      </c>
      <c r="O5380" s="122" t="str">
        <f>IF(B5380="NET","",IF(B5380="","",IFERROR(VLOOKUP(N5380,EAN!$A:$B,2,FALSE),"MANGLER - MÅ OPPDATERE EAN-FANEN")))</f>
        <v>MANGLER - MÅ OPPDATERE EAN-FANEN</v>
      </c>
      <c r="P5380" s="119">
        <f t="shared" si="256"/>
        <v>0</v>
      </c>
      <c r="Q5380" s="119">
        <f t="shared" si="257"/>
        <v>0</v>
      </c>
    </row>
    <row r="5381" spans="1:17" x14ac:dyDescent="0.2">
      <c r="A5381" s="228">
        <v>852046</v>
      </c>
      <c r="B5381" s="228" t="s">
        <v>493</v>
      </c>
      <c r="C5381" s="228" t="s">
        <v>4204</v>
      </c>
      <c r="D5381" s="228" t="s">
        <v>688</v>
      </c>
      <c r="E5381" s="228" t="s">
        <v>689</v>
      </c>
      <c r="F5381" s="228" t="s">
        <v>84</v>
      </c>
      <c r="G5381" s="228" t="s">
        <v>128</v>
      </c>
      <c r="H5381" s="228">
        <v>49</v>
      </c>
      <c r="I5381" s="228">
        <v>49</v>
      </c>
      <c r="J5381" s="228">
        <v>49</v>
      </c>
      <c r="K5381" s="228">
        <v>49</v>
      </c>
      <c r="L5381" s="231">
        <v>49</v>
      </c>
      <c r="N5381" s="119" t="str">
        <f t="shared" ref="N5381:N5444" si="258">CONCATENATE(A5381,"-",D5381)</f>
        <v>852046-160400-OS</v>
      </c>
      <c r="O5381" s="122">
        <f>IF(B5381="NET","",IF(B5381="","",IFERROR(VLOOKUP(N5381,EAN!$A:$B,2,FALSE),"MANGLER - MÅ OPPDATERE EAN-FANEN")))</f>
        <v>7048652710253</v>
      </c>
      <c r="P5381" s="119">
        <f t="shared" ref="P5381:P5444" si="259">H5381</f>
        <v>49</v>
      </c>
      <c r="Q5381" s="119">
        <f t="shared" ref="Q5381:Q5444" si="260">L5381</f>
        <v>49</v>
      </c>
    </row>
    <row r="5382" spans="1:17" x14ac:dyDescent="0.2">
      <c r="A5382" s="228">
        <v>852046</v>
      </c>
      <c r="B5382" s="228" t="s">
        <v>493</v>
      </c>
      <c r="C5382" s="228" t="s">
        <v>4204</v>
      </c>
      <c r="D5382" s="228" t="s">
        <v>562</v>
      </c>
      <c r="E5382" s="228" t="s">
        <v>563</v>
      </c>
      <c r="F5382" s="228" t="s">
        <v>84</v>
      </c>
      <c r="G5382" s="228" t="s">
        <v>504</v>
      </c>
      <c r="H5382" s="228">
        <v>6</v>
      </c>
      <c r="I5382" s="228">
        <v>6</v>
      </c>
      <c r="J5382" s="228">
        <v>6</v>
      </c>
      <c r="K5382" s="228">
        <v>6</v>
      </c>
      <c r="L5382" s="231">
        <v>6</v>
      </c>
      <c r="N5382" s="119" t="str">
        <f t="shared" si="258"/>
        <v>852046-161000-OS</v>
      </c>
      <c r="O5382" s="122">
        <f>IF(B5382="NET","",IF(B5382="","",IFERROR(VLOOKUP(N5382,EAN!$A:$B,2,FALSE),"MANGLER - MÅ OPPDATERE EAN-FANEN")))</f>
        <v>7048652615336</v>
      </c>
      <c r="P5382" s="119">
        <f t="shared" si="259"/>
        <v>6</v>
      </c>
      <c r="Q5382" s="119">
        <f t="shared" si="260"/>
        <v>6</v>
      </c>
    </row>
    <row r="5383" spans="1:17" x14ac:dyDescent="0.2">
      <c r="A5383" s="228">
        <v>852046</v>
      </c>
      <c r="B5383" s="228" t="s">
        <v>493</v>
      </c>
      <c r="C5383" s="228" t="s">
        <v>4204</v>
      </c>
      <c r="D5383" s="228" t="s">
        <v>690</v>
      </c>
      <c r="E5383" s="228" t="s">
        <v>691</v>
      </c>
      <c r="F5383" s="228" t="s">
        <v>84</v>
      </c>
      <c r="G5383" s="228" t="s">
        <v>504</v>
      </c>
      <c r="H5383" s="228">
        <v>51</v>
      </c>
      <c r="I5383" s="228">
        <v>51</v>
      </c>
      <c r="J5383" s="228">
        <v>51</v>
      </c>
      <c r="K5383" s="228">
        <v>51</v>
      </c>
      <c r="L5383" s="231">
        <v>51</v>
      </c>
      <c r="N5383" s="119" t="str">
        <f t="shared" si="258"/>
        <v>852046-167400-OS</v>
      </c>
      <c r="O5383" s="122">
        <f>IF(B5383="NET","",IF(B5383="","",IFERROR(VLOOKUP(N5383,EAN!$A:$B,2,FALSE),"MANGLER - MÅ OPPDATERE EAN-FANEN")))</f>
        <v>7048652762696</v>
      </c>
      <c r="P5383" s="119">
        <f t="shared" si="259"/>
        <v>51</v>
      </c>
      <c r="Q5383" s="119">
        <f t="shared" si="260"/>
        <v>51</v>
      </c>
    </row>
    <row r="5384" spans="1:17" x14ac:dyDescent="0.2">
      <c r="A5384" s="228">
        <v>852046</v>
      </c>
      <c r="B5384" s="228" t="s">
        <v>493</v>
      </c>
      <c r="C5384" s="228" t="s">
        <v>4204</v>
      </c>
      <c r="D5384" s="228" t="s">
        <v>2402</v>
      </c>
      <c r="E5384" s="228" t="s">
        <v>3120</v>
      </c>
      <c r="F5384" s="228" t="s">
        <v>84</v>
      </c>
      <c r="G5384" s="228" t="s">
        <v>504</v>
      </c>
      <c r="H5384" s="228">
        <v>19</v>
      </c>
      <c r="I5384" s="228">
        <v>19</v>
      </c>
      <c r="J5384" s="228">
        <v>19</v>
      </c>
      <c r="K5384" s="228">
        <v>19</v>
      </c>
      <c r="L5384" s="231">
        <v>19</v>
      </c>
      <c r="N5384" s="119" t="str">
        <f t="shared" si="258"/>
        <v>852046-198200-OS</v>
      </c>
      <c r="O5384" s="122">
        <f>IF(B5384="NET","",IF(B5384="","",IFERROR(VLOOKUP(N5384,EAN!$A:$B,2,FALSE),"MANGLER - MÅ OPPDATERE EAN-FANEN")))</f>
        <v>7048652762702</v>
      </c>
      <c r="P5384" s="119">
        <f t="shared" si="259"/>
        <v>19</v>
      </c>
      <c r="Q5384" s="119">
        <f t="shared" si="260"/>
        <v>19</v>
      </c>
    </row>
    <row r="5385" spans="1:17" x14ac:dyDescent="0.2">
      <c r="A5385" s="228">
        <v>852046</v>
      </c>
      <c r="B5385" s="228" t="s">
        <v>493</v>
      </c>
      <c r="C5385" s="228" t="s">
        <v>4204</v>
      </c>
      <c r="D5385" s="228" t="s">
        <v>553</v>
      </c>
      <c r="E5385" s="228" t="s">
        <v>554</v>
      </c>
      <c r="F5385" s="228" t="s">
        <v>84</v>
      </c>
      <c r="G5385" s="228" t="s">
        <v>128</v>
      </c>
      <c r="H5385" s="228">
        <v>58</v>
      </c>
      <c r="I5385" s="228">
        <v>58</v>
      </c>
      <c r="J5385" s="228">
        <v>58</v>
      </c>
      <c r="K5385" s="228">
        <v>58</v>
      </c>
      <c r="L5385" s="231">
        <v>58</v>
      </c>
      <c r="N5385" s="119" t="str">
        <f t="shared" si="258"/>
        <v>852046-200100-OS</v>
      </c>
      <c r="O5385" s="122">
        <f>IF(B5385="NET","",IF(B5385="","",IFERROR(VLOOKUP(N5385,EAN!$A:$B,2,FALSE),"MANGLER - MÅ OPPDATERE EAN-FANEN")))</f>
        <v>7048652615343</v>
      </c>
      <c r="P5385" s="119">
        <f t="shared" si="259"/>
        <v>58</v>
      </c>
      <c r="Q5385" s="119">
        <f t="shared" si="260"/>
        <v>58</v>
      </c>
    </row>
    <row r="5386" spans="1:17" x14ac:dyDescent="0.2">
      <c r="A5386" s="228">
        <v>852046</v>
      </c>
      <c r="B5386" s="228" t="s">
        <v>493</v>
      </c>
      <c r="C5386" s="228" t="s">
        <v>4204</v>
      </c>
      <c r="D5386" s="228" t="s">
        <v>2403</v>
      </c>
      <c r="E5386" s="228" t="s">
        <v>3092</v>
      </c>
      <c r="F5386" s="228" t="s">
        <v>84</v>
      </c>
      <c r="G5386" s="228" t="s">
        <v>504</v>
      </c>
      <c r="H5386" s="228">
        <v>162</v>
      </c>
      <c r="I5386" s="228">
        <v>162</v>
      </c>
      <c r="J5386" s="228">
        <v>162</v>
      </c>
      <c r="K5386" s="228">
        <v>162</v>
      </c>
      <c r="L5386" s="231">
        <v>162</v>
      </c>
      <c r="N5386" s="119" t="str">
        <f t="shared" si="258"/>
        <v>852046-202429-OS</v>
      </c>
      <c r="O5386" s="122">
        <f>IF(B5386="NET","",IF(B5386="","",IFERROR(VLOOKUP(N5386,EAN!$A:$B,2,FALSE),"MANGLER - MÅ OPPDATERE EAN-FANEN")))</f>
        <v>7048652762832</v>
      </c>
      <c r="P5386" s="119">
        <f t="shared" si="259"/>
        <v>162</v>
      </c>
      <c r="Q5386" s="119">
        <f t="shared" si="260"/>
        <v>162</v>
      </c>
    </row>
    <row r="5387" spans="1:17" x14ac:dyDescent="0.2">
      <c r="A5387" s="228">
        <v>852046</v>
      </c>
      <c r="B5387" s="228" t="s">
        <v>493</v>
      </c>
      <c r="C5387" s="228" t="s">
        <v>4204</v>
      </c>
      <c r="D5387" s="228" t="s">
        <v>4166</v>
      </c>
      <c r="E5387" s="228" t="s">
        <v>4167</v>
      </c>
      <c r="F5387" s="228" t="s">
        <v>84</v>
      </c>
      <c r="G5387" s="228" t="s">
        <v>128</v>
      </c>
      <c r="H5387" s="228">
        <v>0</v>
      </c>
      <c r="I5387" s="228">
        <v>0</v>
      </c>
      <c r="J5387" s="228">
        <v>0</v>
      </c>
      <c r="K5387" s="228">
        <v>0</v>
      </c>
      <c r="L5387" s="231">
        <v>0</v>
      </c>
      <c r="N5387" s="119" t="str">
        <f t="shared" si="258"/>
        <v>852046-206700-OS</v>
      </c>
      <c r="O5387" s="122" t="str">
        <f>IF(B5387="NET","",IF(B5387="","",IFERROR(VLOOKUP(N5387,EAN!$A:$B,2,FALSE),"MANGLER - MÅ OPPDATERE EAN-FANEN")))</f>
        <v>MANGLER - MÅ OPPDATERE EAN-FANEN</v>
      </c>
      <c r="P5387" s="119">
        <f t="shared" si="259"/>
        <v>0</v>
      </c>
      <c r="Q5387" s="119">
        <f t="shared" si="260"/>
        <v>0</v>
      </c>
    </row>
    <row r="5388" spans="1:17" x14ac:dyDescent="0.2">
      <c r="A5388" s="229">
        <v>852047</v>
      </c>
      <c r="B5388" s="228" t="s">
        <v>248</v>
      </c>
      <c r="C5388" s="228"/>
      <c r="D5388" s="228"/>
      <c r="E5388" s="228"/>
      <c r="F5388" s="228"/>
      <c r="G5388" s="228"/>
      <c r="H5388" s="229">
        <v>202226</v>
      </c>
      <c r="I5388" s="229">
        <v>202227</v>
      </c>
      <c r="J5388" s="229">
        <v>202228</v>
      </c>
      <c r="K5388" s="229">
        <v>202229</v>
      </c>
      <c r="L5388" s="232">
        <v>202234</v>
      </c>
      <c r="N5388" s="119" t="str">
        <f t="shared" si="258"/>
        <v>852047-</v>
      </c>
      <c r="O5388" s="122" t="str">
        <f>IF(B5388="NET","",IF(B5388="","",IFERROR(VLOOKUP(N5388,EAN!$A:$B,2,FALSE),"MANGLER - MÅ OPPDATERE EAN-FANEN")))</f>
        <v/>
      </c>
      <c r="P5388" s="119">
        <f t="shared" si="259"/>
        <v>202226</v>
      </c>
      <c r="Q5388" s="119">
        <f t="shared" si="260"/>
        <v>202234</v>
      </c>
    </row>
    <row r="5389" spans="1:17" x14ac:dyDescent="0.2">
      <c r="A5389" s="228">
        <v>852047</v>
      </c>
      <c r="B5389" s="228" t="s">
        <v>494</v>
      </c>
      <c r="C5389" s="228" t="s">
        <v>4204</v>
      </c>
      <c r="D5389" s="228" t="s">
        <v>646</v>
      </c>
      <c r="E5389" s="228" t="s">
        <v>647</v>
      </c>
      <c r="F5389" s="228" t="s">
        <v>84</v>
      </c>
      <c r="G5389" s="228" t="s">
        <v>504</v>
      </c>
      <c r="H5389" s="228">
        <v>0</v>
      </c>
      <c r="I5389" s="228">
        <v>0</v>
      </c>
      <c r="J5389" s="228">
        <v>0</v>
      </c>
      <c r="K5389" s="228">
        <v>0</v>
      </c>
      <c r="L5389" s="231">
        <v>0</v>
      </c>
      <c r="N5389" s="119" t="str">
        <f t="shared" si="258"/>
        <v>852047-220100-OS</v>
      </c>
      <c r="O5389" s="122">
        <f>IF(B5389="NET","",IF(B5389="","",IFERROR(VLOOKUP(N5389,EAN!$A:$B,2,FALSE),"MANGLER - MÅ OPPDATERE EAN-FANEN")))</f>
        <v>7048652666178</v>
      </c>
      <c r="P5389" s="119">
        <f t="shared" si="259"/>
        <v>0</v>
      </c>
      <c r="Q5389" s="119">
        <f t="shared" si="260"/>
        <v>0</v>
      </c>
    </row>
    <row r="5390" spans="1:17" x14ac:dyDescent="0.2">
      <c r="A5390" s="228">
        <v>852047</v>
      </c>
      <c r="B5390" s="228" t="s">
        <v>494</v>
      </c>
      <c r="C5390" s="228" t="s">
        <v>4204</v>
      </c>
      <c r="D5390" s="228" t="s">
        <v>696</v>
      </c>
      <c r="E5390" s="228" t="s">
        <v>697</v>
      </c>
      <c r="F5390" s="228" t="s">
        <v>84</v>
      </c>
      <c r="G5390" s="228" t="s">
        <v>128</v>
      </c>
      <c r="H5390" s="228">
        <v>146</v>
      </c>
      <c r="I5390" s="228">
        <v>146</v>
      </c>
      <c r="J5390" s="228">
        <v>146</v>
      </c>
      <c r="K5390" s="228">
        <v>146</v>
      </c>
      <c r="L5390" s="231">
        <v>146</v>
      </c>
      <c r="N5390" s="119" t="str">
        <f t="shared" si="258"/>
        <v>852047-220400-OS</v>
      </c>
      <c r="O5390" s="122">
        <f>IF(B5390="NET","",IF(B5390="","",IFERROR(VLOOKUP(N5390,EAN!$A:$B,2,FALSE),"MANGLER - MÅ OPPDATERE EAN-FANEN")))</f>
        <v>7048652710260</v>
      </c>
      <c r="P5390" s="119">
        <f t="shared" si="259"/>
        <v>146</v>
      </c>
      <c r="Q5390" s="119">
        <f t="shared" si="260"/>
        <v>146</v>
      </c>
    </row>
    <row r="5391" spans="1:17" x14ac:dyDescent="0.2">
      <c r="A5391" s="228">
        <v>852047</v>
      </c>
      <c r="B5391" s="228" t="s">
        <v>494</v>
      </c>
      <c r="C5391" s="228" t="s">
        <v>4204</v>
      </c>
      <c r="D5391" s="228" t="s">
        <v>698</v>
      </c>
      <c r="E5391" s="228" t="s">
        <v>699</v>
      </c>
      <c r="F5391" s="228" t="s">
        <v>84</v>
      </c>
      <c r="G5391" s="228" t="s">
        <v>504</v>
      </c>
      <c r="H5391" s="228">
        <v>76</v>
      </c>
      <c r="I5391" s="228">
        <v>76</v>
      </c>
      <c r="J5391" s="228">
        <v>76</v>
      </c>
      <c r="K5391" s="228">
        <v>76</v>
      </c>
      <c r="L5391" s="231">
        <v>76</v>
      </c>
      <c r="N5391" s="119" t="str">
        <f t="shared" si="258"/>
        <v>852047-221200-OS</v>
      </c>
      <c r="O5391" s="122">
        <f>IF(B5391="NET","",IF(B5391="","",IFERROR(VLOOKUP(N5391,EAN!$A:$B,2,FALSE),"MANGLER - MÅ OPPDATERE EAN-FANEN")))</f>
        <v>7048652710277</v>
      </c>
      <c r="P5391" s="119">
        <f t="shared" si="259"/>
        <v>76</v>
      </c>
      <c r="Q5391" s="119">
        <f t="shared" si="260"/>
        <v>76</v>
      </c>
    </row>
    <row r="5392" spans="1:17" x14ac:dyDescent="0.2">
      <c r="A5392" s="228">
        <v>852047</v>
      </c>
      <c r="B5392" s="228" t="s">
        <v>494</v>
      </c>
      <c r="C5392" s="228" t="s">
        <v>4204</v>
      </c>
      <c r="D5392" s="228" t="s">
        <v>564</v>
      </c>
      <c r="E5392" s="228" t="s">
        <v>565</v>
      </c>
      <c r="F5392" s="228" t="s">
        <v>84</v>
      </c>
      <c r="G5392" s="228" t="s">
        <v>504</v>
      </c>
      <c r="H5392" s="228">
        <v>0</v>
      </c>
      <c r="I5392" s="228">
        <v>0</v>
      </c>
      <c r="J5392" s="228">
        <v>0</v>
      </c>
      <c r="K5392" s="228">
        <v>0</v>
      </c>
      <c r="L5392" s="231">
        <v>0</v>
      </c>
      <c r="N5392" s="119" t="str">
        <f t="shared" si="258"/>
        <v>852047-226100-OS</v>
      </c>
      <c r="O5392" s="122">
        <f>IF(B5392="NET","",IF(B5392="","",IFERROR(VLOOKUP(N5392,EAN!$A:$B,2,FALSE),"MANGLER - MÅ OPPDATERE EAN-FANEN")))</f>
        <v>7048652615305</v>
      </c>
      <c r="P5392" s="119">
        <f t="shared" si="259"/>
        <v>0</v>
      </c>
      <c r="Q5392" s="119">
        <f t="shared" si="260"/>
        <v>0</v>
      </c>
    </row>
    <row r="5393" spans="1:17" x14ac:dyDescent="0.2">
      <c r="A5393" s="229">
        <v>852048</v>
      </c>
      <c r="B5393" s="228" t="s">
        <v>248</v>
      </c>
      <c r="C5393" s="228"/>
      <c r="D5393" s="228"/>
      <c r="E5393" s="228"/>
      <c r="F5393" s="228"/>
      <c r="G5393" s="228"/>
      <c r="H5393" s="229">
        <v>202226</v>
      </c>
      <c r="I5393" s="229">
        <v>202227</v>
      </c>
      <c r="J5393" s="229">
        <v>202228</v>
      </c>
      <c r="K5393" s="229">
        <v>202229</v>
      </c>
      <c r="L5393" s="232">
        <v>202234</v>
      </c>
      <c r="N5393" s="119" t="str">
        <f t="shared" si="258"/>
        <v>852048-</v>
      </c>
      <c r="O5393" s="122" t="str">
        <f>IF(B5393="NET","",IF(B5393="","",IFERROR(VLOOKUP(N5393,EAN!$A:$B,2,FALSE),"MANGLER - MÅ OPPDATERE EAN-FANEN")))</f>
        <v/>
      </c>
      <c r="P5393" s="119">
        <f t="shared" si="259"/>
        <v>202226</v>
      </c>
      <c r="Q5393" s="119">
        <f t="shared" si="260"/>
        <v>202234</v>
      </c>
    </row>
    <row r="5394" spans="1:17" x14ac:dyDescent="0.2">
      <c r="A5394" s="228">
        <v>852048</v>
      </c>
      <c r="B5394" s="228" t="s">
        <v>235</v>
      </c>
      <c r="C5394" s="228" t="s">
        <v>4204</v>
      </c>
      <c r="D5394" s="228" t="s">
        <v>542</v>
      </c>
      <c r="E5394" s="228" t="s">
        <v>125</v>
      </c>
      <c r="F5394" s="228" t="s">
        <v>84</v>
      </c>
      <c r="G5394" s="228" t="s">
        <v>128</v>
      </c>
      <c r="H5394" s="228">
        <v>115</v>
      </c>
      <c r="I5394" s="228">
        <v>115</v>
      </c>
      <c r="J5394" s="228">
        <v>115</v>
      </c>
      <c r="K5394" s="228">
        <v>115</v>
      </c>
      <c r="L5394" s="231">
        <v>115</v>
      </c>
      <c r="N5394" s="119" t="str">
        <f t="shared" si="258"/>
        <v>852048-100000-OS</v>
      </c>
      <c r="O5394" s="122">
        <f>IF(B5394="NET","",IF(B5394="","",IFERROR(VLOOKUP(N5394,EAN!$A:$B,2,FALSE),"MANGLER - MÅ OPPDATERE EAN-FANEN")))</f>
        <v>7048652615299</v>
      </c>
      <c r="P5394" s="119">
        <f t="shared" si="259"/>
        <v>115</v>
      </c>
      <c r="Q5394" s="119">
        <f t="shared" si="260"/>
        <v>115</v>
      </c>
    </row>
    <row r="5395" spans="1:17" x14ac:dyDescent="0.2">
      <c r="A5395" s="229">
        <v>852049</v>
      </c>
      <c r="B5395" s="228" t="s">
        <v>248</v>
      </c>
      <c r="C5395" s="228"/>
      <c r="D5395" s="228"/>
      <c r="E5395" s="228"/>
      <c r="F5395" s="228"/>
      <c r="G5395" s="228"/>
      <c r="H5395" s="229">
        <v>202226</v>
      </c>
      <c r="I5395" s="229">
        <v>202227</v>
      </c>
      <c r="J5395" s="229">
        <v>202228</v>
      </c>
      <c r="K5395" s="229">
        <v>202229</v>
      </c>
      <c r="L5395" s="232">
        <v>202234</v>
      </c>
      <c r="N5395" s="119" t="str">
        <f t="shared" si="258"/>
        <v>852049-</v>
      </c>
      <c r="O5395" s="122" t="str">
        <f>IF(B5395="NET","",IF(B5395="","",IFERROR(VLOOKUP(N5395,EAN!$A:$B,2,FALSE),"MANGLER - MÅ OPPDATERE EAN-FANEN")))</f>
        <v/>
      </c>
      <c r="P5395" s="119">
        <f t="shared" si="259"/>
        <v>202226</v>
      </c>
      <c r="Q5395" s="119">
        <f t="shared" si="260"/>
        <v>202234</v>
      </c>
    </row>
    <row r="5396" spans="1:17" x14ac:dyDescent="0.2">
      <c r="A5396" s="228">
        <v>852049</v>
      </c>
      <c r="B5396" s="228" t="s">
        <v>495</v>
      </c>
      <c r="C5396" s="228" t="s">
        <v>4204</v>
      </c>
      <c r="D5396" s="228" t="s">
        <v>532</v>
      </c>
      <c r="E5396" s="228" t="s">
        <v>124</v>
      </c>
      <c r="F5396" s="228" t="s">
        <v>84</v>
      </c>
      <c r="G5396" s="228" t="s">
        <v>128</v>
      </c>
      <c r="H5396" s="228">
        <v>43</v>
      </c>
      <c r="I5396" s="228">
        <v>43</v>
      </c>
      <c r="J5396" s="228">
        <v>43</v>
      </c>
      <c r="K5396" s="228">
        <v>43</v>
      </c>
      <c r="L5396" s="231">
        <v>43</v>
      </c>
      <c r="N5396" s="119" t="str">
        <f t="shared" si="258"/>
        <v>852049-060000-OS</v>
      </c>
      <c r="O5396" s="122">
        <f>IF(B5396="NET","",IF(B5396="","",IFERROR(VLOOKUP(N5396,EAN!$A:$B,2,FALSE),"MANGLER - MÅ OPPDATERE EAN-FANEN")))</f>
        <v>7048652615251</v>
      </c>
      <c r="P5396" s="119">
        <f t="shared" si="259"/>
        <v>43</v>
      </c>
      <c r="Q5396" s="119">
        <f t="shared" si="260"/>
        <v>43</v>
      </c>
    </row>
    <row r="5397" spans="1:17" x14ac:dyDescent="0.2">
      <c r="A5397" s="228">
        <v>852049</v>
      </c>
      <c r="B5397" s="228" t="s">
        <v>495</v>
      </c>
      <c r="C5397" s="228" t="s">
        <v>4204</v>
      </c>
      <c r="D5397" s="228" t="s">
        <v>533</v>
      </c>
      <c r="E5397" s="228" t="s">
        <v>123</v>
      </c>
      <c r="F5397" s="228" t="s">
        <v>84</v>
      </c>
      <c r="G5397" s="228" t="s">
        <v>128</v>
      </c>
      <c r="H5397" s="228">
        <v>39</v>
      </c>
      <c r="I5397" s="228">
        <v>39</v>
      </c>
      <c r="J5397" s="228">
        <v>39</v>
      </c>
      <c r="K5397" s="228">
        <v>39</v>
      </c>
      <c r="L5397" s="231">
        <v>39</v>
      </c>
      <c r="N5397" s="119" t="str">
        <f t="shared" si="258"/>
        <v>852049-070000-OS</v>
      </c>
      <c r="O5397" s="122">
        <f>IF(B5397="NET","",IF(B5397="","",IFERROR(VLOOKUP(N5397,EAN!$A:$B,2,FALSE),"MANGLER - MÅ OPPDATERE EAN-FANEN")))</f>
        <v>7048652710154</v>
      </c>
      <c r="P5397" s="119">
        <f t="shared" si="259"/>
        <v>39</v>
      </c>
      <c r="Q5397" s="119">
        <f t="shared" si="260"/>
        <v>39</v>
      </c>
    </row>
    <row r="5398" spans="1:17" x14ac:dyDescent="0.2">
      <c r="A5398" s="228">
        <v>852049</v>
      </c>
      <c r="B5398" s="228" t="s">
        <v>495</v>
      </c>
      <c r="C5398" s="228" t="s">
        <v>4204</v>
      </c>
      <c r="D5398" s="228" t="s">
        <v>534</v>
      </c>
      <c r="E5398" s="228" t="s">
        <v>535</v>
      </c>
      <c r="F5398" s="228" t="s">
        <v>84</v>
      </c>
      <c r="G5398" s="228" t="s">
        <v>128</v>
      </c>
      <c r="H5398" s="228">
        <v>75</v>
      </c>
      <c r="I5398" s="228">
        <v>75</v>
      </c>
      <c r="J5398" s="228">
        <v>75</v>
      </c>
      <c r="K5398" s="228">
        <v>75</v>
      </c>
      <c r="L5398" s="231">
        <v>75</v>
      </c>
      <c r="N5398" s="119" t="str">
        <f t="shared" si="258"/>
        <v>852049-150000-OS</v>
      </c>
      <c r="O5398" s="122">
        <f>IF(B5398="NET","",IF(B5398="","",IFERROR(VLOOKUP(N5398,EAN!$A:$B,2,FALSE),"MANGLER - MÅ OPPDATERE EAN-FANEN")))</f>
        <v>7048652615268</v>
      </c>
      <c r="P5398" s="119">
        <f t="shared" si="259"/>
        <v>75</v>
      </c>
      <c r="Q5398" s="119">
        <f t="shared" si="260"/>
        <v>75</v>
      </c>
    </row>
    <row r="5399" spans="1:17" x14ac:dyDescent="0.2">
      <c r="A5399" s="228">
        <v>852049</v>
      </c>
      <c r="B5399" s="228" t="s">
        <v>495</v>
      </c>
      <c r="C5399" s="228" t="s">
        <v>4204</v>
      </c>
      <c r="D5399" s="228" t="s">
        <v>536</v>
      </c>
      <c r="E5399" s="228" t="s">
        <v>537</v>
      </c>
      <c r="F5399" s="228" t="s">
        <v>84</v>
      </c>
      <c r="G5399" s="228" t="s">
        <v>128</v>
      </c>
      <c r="H5399" s="228">
        <v>20</v>
      </c>
      <c r="I5399" s="228">
        <v>20</v>
      </c>
      <c r="J5399" s="228">
        <v>20</v>
      </c>
      <c r="K5399" s="228">
        <v>20</v>
      </c>
      <c r="L5399" s="231">
        <v>20</v>
      </c>
      <c r="N5399" s="119" t="str">
        <f t="shared" si="258"/>
        <v>852049-160000-OS</v>
      </c>
      <c r="O5399" s="122">
        <f>IF(B5399="NET","",IF(B5399="","",IFERROR(VLOOKUP(N5399,EAN!$A:$B,2,FALSE),"MANGLER - MÅ OPPDATERE EAN-FANEN")))</f>
        <v>7048652615275</v>
      </c>
      <c r="P5399" s="119">
        <f t="shared" si="259"/>
        <v>20</v>
      </c>
      <c r="Q5399" s="119">
        <f t="shared" si="260"/>
        <v>20</v>
      </c>
    </row>
    <row r="5400" spans="1:17" x14ac:dyDescent="0.2">
      <c r="A5400" s="228">
        <v>852049</v>
      </c>
      <c r="B5400" s="228" t="s">
        <v>495</v>
      </c>
      <c r="C5400" s="228" t="s">
        <v>4204</v>
      </c>
      <c r="D5400" s="228" t="s">
        <v>543</v>
      </c>
      <c r="E5400" s="228" t="s">
        <v>544</v>
      </c>
      <c r="F5400" s="228" t="s">
        <v>84</v>
      </c>
      <c r="G5400" s="228" t="s">
        <v>128</v>
      </c>
      <c r="H5400" s="228">
        <v>14</v>
      </c>
      <c r="I5400" s="228">
        <v>14</v>
      </c>
      <c r="J5400" s="228">
        <v>14</v>
      </c>
      <c r="K5400" s="228">
        <v>14</v>
      </c>
      <c r="L5400" s="231">
        <v>14</v>
      </c>
      <c r="N5400" s="119" t="str">
        <f t="shared" si="258"/>
        <v>852049-190000-OS</v>
      </c>
      <c r="O5400" s="122">
        <f>IF(B5400="NET","",IF(B5400="","",IFERROR(VLOOKUP(N5400,EAN!$A:$B,2,FALSE),"MANGLER - MÅ OPPDATERE EAN-FANEN")))</f>
        <v>7048652762788</v>
      </c>
      <c r="P5400" s="119">
        <f t="shared" si="259"/>
        <v>14</v>
      </c>
      <c r="Q5400" s="119">
        <f t="shared" si="260"/>
        <v>14</v>
      </c>
    </row>
    <row r="5401" spans="1:17" x14ac:dyDescent="0.2">
      <c r="A5401" s="228">
        <v>852049</v>
      </c>
      <c r="B5401" s="228" t="s">
        <v>495</v>
      </c>
      <c r="C5401" s="228" t="s">
        <v>4204</v>
      </c>
      <c r="D5401" s="228" t="s">
        <v>538</v>
      </c>
      <c r="E5401" s="228" t="s">
        <v>539</v>
      </c>
      <c r="F5401" s="228" t="s">
        <v>84</v>
      </c>
      <c r="G5401" s="228" t="s">
        <v>128</v>
      </c>
      <c r="H5401" s="228">
        <v>25</v>
      </c>
      <c r="I5401" s="228">
        <v>25</v>
      </c>
      <c r="J5401" s="228">
        <v>25</v>
      </c>
      <c r="K5401" s="228">
        <v>25</v>
      </c>
      <c r="L5401" s="231">
        <v>25</v>
      </c>
      <c r="N5401" s="119" t="str">
        <f t="shared" si="258"/>
        <v>852049-200000-OS</v>
      </c>
      <c r="O5401" s="122">
        <f>IF(B5401="NET","",IF(B5401="","",IFERROR(VLOOKUP(N5401,EAN!$A:$B,2,FALSE),"MANGLER - MÅ OPPDATERE EAN-FANEN")))</f>
        <v>7048652615282</v>
      </c>
      <c r="P5401" s="119">
        <f t="shared" si="259"/>
        <v>25</v>
      </c>
      <c r="Q5401" s="119">
        <f t="shared" si="260"/>
        <v>25</v>
      </c>
    </row>
    <row r="5402" spans="1:17" x14ac:dyDescent="0.2">
      <c r="A5402" s="229">
        <v>852050</v>
      </c>
      <c r="B5402" s="228" t="s">
        <v>248</v>
      </c>
      <c r="C5402" s="228"/>
      <c r="D5402" s="228"/>
      <c r="E5402" s="228"/>
      <c r="F5402" s="228"/>
      <c r="G5402" s="228"/>
      <c r="H5402" s="229">
        <v>202226</v>
      </c>
      <c r="I5402" s="229">
        <v>202227</v>
      </c>
      <c r="J5402" s="229">
        <v>202228</v>
      </c>
      <c r="K5402" s="229">
        <v>202229</v>
      </c>
      <c r="L5402" s="232">
        <v>202234</v>
      </c>
      <c r="N5402" s="119" t="str">
        <f t="shared" si="258"/>
        <v>852050-</v>
      </c>
      <c r="O5402" s="122" t="str">
        <f>IF(B5402="NET","",IF(B5402="","",IFERROR(VLOOKUP(N5402,EAN!$A:$B,2,FALSE),"MANGLER - MÅ OPPDATERE EAN-FANEN")))</f>
        <v/>
      </c>
      <c r="P5402" s="119">
        <f t="shared" si="259"/>
        <v>202226</v>
      </c>
      <c r="Q5402" s="119">
        <f t="shared" si="260"/>
        <v>202234</v>
      </c>
    </row>
    <row r="5403" spans="1:17" x14ac:dyDescent="0.2">
      <c r="A5403" s="228">
        <v>852050</v>
      </c>
      <c r="B5403" s="228" t="s">
        <v>496</v>
      </c>
      <c r="C5403" s="228" t="s">
        <v>4204</v>
      </c>
      <c r="D5403" s="228" t="s">
        <v>566</v>
      </c>
      <c r="E5403" s="228" t="s">
        <v>567</v>
      </c>
      <c r="F5403" s="228" t="s">
        <v>84</v>
      </c>
      <c r="G5403" s="228" t="s">
        <v>128</v>
      </c>
      <c r="H5403" s="228">
        <v>192</v>
      </c>
      <c r="I5403" s="228">
        <v>192</v>
      </c>
      <c r="J5403" s="228">
        <v>192</v>
      </c>
      <c r="K5403" s="228">
        <v>192</v>
      </c>
      <c r="L5403" s="231">
        <v>192</v>
      </c>
      <c r="N5403" s="119" t="str">
        <f t="shared" si="258"/>
        <v>852050-220000-OS</v>
      </c>
      <c r="O5403" s="122">
        <f>IF(B5403="NET","",IF(B5403="","",IFERROR(VLOOKUP(N5403,EAN!$A:$B,2,FALSE),"MANGLER - MÅ OPPDATERE EAN-FANEN")))</f>
        <v>7048652615138</v>
      </c>
      <c r="P5403" s="119">
        <f t="shared" si="259"/>
        <v>192</v>
      </c>
      <c r="Q5403" s="119">
        <f t="shared" si="260"/>
        <v>192</v>
      </c>
    </row>
    <row r="5404" spans="1:17" x14ac:dyDescent="0.2">
      <c r="A5404" s="229">
        <v>852051</v>
      </c>
      <c r="B5404" s="228" t="s">
        <v>248</v>
      </c>
      <c r="C5404" s="228"/>
      <c r="D5404" s="228"/>
      <c r="E5404" s="228"/>
      <c r="F5404" s="228"/>
      <c r="G5404" s="228"/>
      <c r="H5404" s="229">
        <v>202226</v>
      </c>
      <c r="I5404" s="229">
        <v>202227</v>
      </c>
      <c r="J5404" s="229">
        <v>202228</v>
      </c>
      <c r="K5404" s="229">
        <v>202229</v>
      </c>
      <c r="L5404" s="232">
        <v>202234</v>
      </c>
      <c r="N5404" s="119" t="str">
        <f t="shared" si="258"/>
        <v>852051-</v>
      </c>
      <c r="O5404" s="122" t="str">
        <f>IF(B5404="NET","",IF(B5404="","",IFERROR(VLOOKUP(N5404,EAN!$A:$B,2,FALSE),"MANGLER - MÅ OPPDATERE EAN-FANEN")))</f>
        <v/>
      </c>
      <c r="P5404" s="119">
        <f t="shared" si="259"/>
        <v>202226</v>
      </c>
      <c r="Q5404" s="119">
        <f t="shared" si="260"/>
        <v>202234</v>
      </c>
    </row>
    <row r="5405" spans="1:17" x14ac:dyDescent="0.2">
      <c r="A5405" s="228">
        <v>852051</v>
      </c>
      <c r="B5405" s="228" t="s">
        <v>236</v>
      </c>
      <c r="C5405" s="228" t="s">
        <v>4204</v>
      </c>
      <c r="D5405" s="228" t="s">
        <v>542</v>
      </c>
      <c r="E5405" s="228" t="s">
        <v>125</v>
      </c>
      <c r="F5405" s="228" t="s">
        <v>84</v>
      </c>
      <c r="G5405" s="228" t="s">
        <v>128</v>
      </c>
      <c r="H5405" s="228">
        <v>159</v>
      </c>
      <c r="I5405" s="228">
        <v>159</v>
      </c>
      <c r="J5405" s="228">
        <v>159</v>
      </c>
      <c r="K5405" s="228">
        <v>159</v>
      </c>
      <c r="L5405" s="231">
        <v>159</v>
      </c>
      <c r="N5405" s="119" t="str">
        <f t="shared" si="258"/>
        <v>852051-100000-OS</v>
      </c>
      <c r="O5405" s="122">
        <f>IF(B5405="NET","",IF(B5405="","",IFERROR(VLOOKUP(N5405,EAN!$A:$B,2,FALSE),"MANGLER - MÅ OPPDATERE EAN-FANEN")))</f>
        <v>7048652615121</v>
      </c>
      <c r="P5405" s="119">
        <f t="shared" si="259"/>
        <v>159</v>
      </c>
      <c r="Q5405" s="119">
        <f t="shared" si="260"/>
        <v>159</v>
      </c>
    </row>
    <row r="5406" spans="1:17" x14ac:dyDescent="0.2">
      <c r="A5406" s="229">
        <v>852052</v>
      </c>
      <c r="B5406" s="228" t="s">
        <v>248</v>
      </c>
      <c r="C5406" s="228"/>
      <c r="D5406" s="228"/>
      <c r="E5406" s="228"/>
      <c r="F5406" s="228"/>
      <c r="G5406" s="228"/>
      <c r="H5406" s="229">
        <v>202226</v>
      </c>
      <c r="I5406" s="229">
        <v>202227</v>
      </c>
      <c r="J5406" s="229">
        <v>202228</v>
      </c>
      <c r="K5406" s="229">
        <v>202229</v>
      </c>
      <c r="L5406" s="232">
        <v>202234</v>
      </c>
      <c r="N5406" s="119" t="str">
        <f t="shared" si="258"/>
        <v>852052-</v>
      </c>
      <c r="O5406" s="122" t="str">
        <f>IF(B5406="NET","",IF(B5406="","",IFERROR(VLOOKUP(N5406,EAN!$A:$B,2,FALSE),"MANGLER - MÅ OPPDATERE EAN-FANEN")))</f>
        <v/>
      </c>
      <c r="P5406" s="119">
        <f t="shared" si="259"/>
        <v>202226</v>
      </c>
      <c r="Q5406" s="119">
        <f t="shared" si="260"/>
        <v>202234</v>
      </c>
    </row>
    <row r="5407" spans="1:17" x14ac:dyDescent="0.2">
      <c r="A5407" s="228">
        <v>852052</v>
      </c>
      <c r="B5407" s="228" t="s">
        <v>497</v>
      </c>
      <c r="C5407" s="228" t="s">
        <v>4204</v>
      </c>
      <c r="D5407" s="228" t="s">
        <v>532</v>
      </c>
      <c r="E5407" s="228" t="s">
        <v>124</v>
      </c>
      <c r="F5407" s="228" t="s">
        <v>84</v>
      </c>
      <c r="G5407" s="228" t="s">
        <v>128</v>
      </c>
      <c r="H5407" s="228">
        <v>45</v>
      </c>
      <c r="I5407" s="228">
        <v>45</v>
      </c>
      <c r="J5407" s="228">
        <v>45</v>
      </c>
      <c r="K5407" s="228">
        <v>45</v>
      </c>
      <c r="L5407" s="231">
        <v>45</v>
      </c>
      <c r="N5407" s="119" t="str">
        <f t="shared" si="258"/>
        <v>852052-060000-OS</v>
      </c>
      <c r="O5407" s="122">
        <f>IF(B5407="NET","",IF(B5407="","",IFERROR(VLOOKUP(N5407,EAN!$A:$B,2,FALSE),"MANGLER - MÅ OPPDATERE EAN-FANEN")))</f>
        <v>7048652615084</v>
      </c>
      <c r="P5407" s="119">
        <f t="shared" si="259"/>
        <v>45</v>
      </c>
      <c r="Q5407" s="119">
        <f t="shared" si="260"/>
        <v>45</v>
      </c>
    </row>
    <row r="5408" spans="1:17" x14ac:dyDescent="0.2">
      <c r="A5408" s="228">
        <v>852052</v>
      </c>
      <c r="B5408" s="228" t="s">
        <v>497</v>
      </c>
      <c r="C5408" s="228" t="s">
        <v>4204</v>
      </c>
      <c r="D5408" s="228" t="s">
        <v>533</v>
      </c>
      <c r="E5408" s="228" t="s">
        <v>123</v>
      </c>
      <c r="F5408" s="228" t="s">
        <v>84</v>
      </c>
      <c r="G5408" s="228" t="s">
        <v>128</v>
      </c>
      <c r="H5408" s="228">
        <v>50</v>
      </c>
      <c r="I5408" s="228">
        <v>50</v>
      </c>
      <c r="J5408" s="228">
        <v>50</v>
      </c>
      <c r="K5408" s="228">
        <v>50</v>
      </c>
      <c r="L5408" s="231">
        <v>50</v>
      </c>
      <c r="N5408" s="119" t="str">
        <f t="shared" si="258"/>
        <v>852052-070000-OS</v>
      </c>
      <c r="O5408" s="122">
        <f>IF(B5408="NET","",IF(B5408="","",IFERROR(VLOOKUP(N5408,EAN!$A:$B,2,FALSE),"MANGLER - MÅ OPPDATERE EAN-FANEN")))</f>
        <v>7048652710239</v>
      </c>
      <c r="P5408" s="119">
        <f t="shared" si="259"/>
        <v>50</v>
      </c>
      <c r="Q5408" s="119">
        <f t="shared" si="260"/>
        <v>50</v>
      </c>
    </row>
    <row r="5409" spans="1:17" x14ac:dyDescent="0.2">
      <c r="A5409" s="228">
        <v>852052</v>
      </c>
      <c r="B5409" s="228" t="s">
        <v>497</v>
      </c>
      <c r="C5409" s="228" t="s">
        <v>4204</v>
      </c>
      <c r="D5409" s="228" t="s">
        <v>534</v>
      </c>
      <c r="E5409" s="228" t="s">
        <v>535</v>
      </c>
      <c r="F5409" s="228" t="s">
        <v>84</v>
      </c>
      <c r="G5409" s="228" t="s">
        <v>128</v>
      </c>
      <c r="H5409" s="228">
        <v>28</v>
      </c>
      <c r="I5409" s="228">
        <v>28</v>
      </c>
      <c r="J5409" s="228">
        <v>28</v>
      </c>
      <c r="K5409" s="228">
        <v>28</v>
      </c>
      <c r="L5409" s="231">
        <v>28</v>
      </c>
      <c r="N5409" s="119" t="str">
        <f t="shared" si="258"/>
        <v>852052-150000-OS</v>
      </c>
      <c r="O5409" s="122">
        <f>IF(B5409="NET","",IF(B5409="","",IFERROR(VLOOKUP(N5409,EAN!$A:$B,2,FALSE),"MANGLER - MÅ OPPDATERE EAN-FANEN")))</f>
        <v>7048652615091</v>
      </c>
      <c r="P5409" s="119">
        <f t="shared" si="259"/>
        <v>28</v>
      </c>
      <c r="Q5409" s="119">
        <f t="shared" si="260"/>
        <v>28</v>
      </c>
    </row>
    <row r="5410" spans="1:17" x14ac:dyDescent="0.2">
      <c r="A5410" s="228">
        <v>852052</v>
      </c>
      <c r="B5410" s="228" t="s">
        <v>497</v>
      </c>
      <c r="C5410" s="228" t="s">
        <v>4204</v>
      </c>
      <c r="D5410" s="228" t="s">
        <v>536</v>
      </c>
      <c r="E5410" s="228" t="s">
        <v>537</v>
      </c>
      <c r="F5410" s="228" t="s">
        <v>84</v>
      </c>
      <c r="G5410" s="228" t="s">
        <v>128</v>
      </c>
      <c r="H5410" s="228">
        <v>30</v>
      </c>
      <c r="I5410" s="228">
        <v>30</v>
      </c>
      <c r="J5410" s="228">
        <v>30</v>
      </c>
      <c r="K5410" s="228">
        <v>30</v>
      </c>
      <c r="L5410" s="231">
        <v>30</v>
      </c>
      <c r="N5410" s="119" t="str">
        <f t="shared" si="258"/>
        <v>852052-160000-OS</v>
      </c>
      <c r="O5410" s="122">
        <f>IF(B5410="NET","",IF(B5410="","",IFERROR(VLOOKUP(N5410,EAN!$A:$B,2,FALSE),"MANGLER - MÅ OPPDATERE EAN-FANEN")))</f>
        <v>7048652615107</v>
      </c>
      <c r="P5410" s="119">
        <f t="shared" si="259"/>
        <v>30</v>
      </c>
      <c r="Q5410" s="119">
        <f t="shared" si="260"/>
        <v>30</v>
      </c>
    </row>
    <row r="5411" spans="1:17" x14ac:dyDescent="0.2">
      <c r="A5411" s="228">
        <v>852052</v>
      </c>
      <c r="B5411" s="228" t="s">
        <v>497</v>
      </c>
      <c r="C5411" s="228" t="s">
        <v>4204</v>
      </c>
      <c r="D5411" s="228" t="s">
        <v>543</v>
      </c>
      <c r="E5411" s="228" t="s">
        <v>544</v>
      </c>
      <c r="F5411" s="228" t="s">
        <v>84</v>
      </c>
      <c r="G5411" s="228" t="s">
        <v>128</v>
      </c>
      <c r="H5411" s="228">
        <v>22</v>
      </c>
      <c r="I5411" s="228">
        <v>22</v>
      </c>
      <c r="J5411" s="228">
        <v>22</v>
      </c>
      <c r="K5411" s="228">
        <v>22</v>
      </c>
      <c r="L5411" s="231">
        <v>22</v>
      </c>
      <c r="N5411" s="119" t="str">
        <f t="shared" si="258"/>
        <v>852052-190000-OS</v>
      </c>
      <c r="O5411" s="122">
        <f>IF(B5411="NET","",IF(B5411="","",IFERROR(VLOOKUP(N5411,EAN!$A:$B,2,FALSE),"MANGLER - MÅ OPPDATERE EAN-FANEN")))</f>
        <v>7048652762726</v>
      </c>
      <c r="P5411" s="119">
        <f t="shared" si="259"/>
        <v>22</v>
      </c>
      <c r="Q5411" s="119">
        <f t="shared" si="260"/>
        <v>22</v>
      </c>
    </row>
    <row r="5412" spans="1:17" x14ac:dyDescent="0.2">
      <c r="A5412" s="228">
        <v>852052</v>
      </c>
      <c r="B5412" s="228" t="s">
        <v>497</v>
      </c>
      <c r="C5412" s="228" t="s">
        <v>4204</v>
      </c>
      <c r="D5412" s="228" t="s">
        <v>538</v>
      </c>
      <c r="E5412" s="228" t="s">
        <v>539</v>
      </c>
      <c r="F5412" s="228" t="s">
        <v>84</v>
      </c>
      <c r="G5412" s="228" t="s">
        <v>128</v>
      </c>
      <c r="H5412" s="228">
        <v>38</v>
      </c>
      <c r="I5412" s="228">
        <v>38</v>
      </c>
      <c r="J5412" s="228">
        <v>38</v>
      </c>
      <c r="K5412" s="228">
        <v>38</v>
      </c>
      <c r="L5412" s="231">
        <v>38</v>
      </c>
      <c r="N5412" s="119" t="str">
        <f t="shared" si="258"/>
        <v>852052-200000-OS</v>
      </c>
      <c r="O5412" s="122">
        <f>IF(B5412="NET","",IF(B5412="","",IFERROR(VLOOKUP(N5412,EAN!$A:$B,2,FALSE),"MANGLER - MÅ OPPDATERE EAN-FANEN")))</f>
        <v>7048652615114</v>
      </c>
      <c r="P5412" s="119">
        <f t="shared" si="259"/>
        <v>38</v>
      </c>
      <c r="Q5412" s="119">
        <f t="shared" si="260"/>
        <v>38</v>
      </c>
    </row>
    <row r="5413" spans="1:17" x14ac:dyDescent="0.2">
      <c r="A5413" s="229">
        <v>852053</v>
      </c>
      <c r="B5413" s="228" t="s">
        <v>248</v>
      </c>
      <c r="C5413" s="228"/>
      <c r="D5413" s="228"/>
      <c r="E5413" s="228"/>
      <c r="F5413" s="228"/>
      <c r="G5413" s="228"/>
      <c r="H5413" s="229">
        <v>202226</v>
      </c>
      <c r="I5413" s="229">
        <v>202227</v>
      </c>
      <c r="J5413" s="229">
        <v>202228</v>
      </c>
      <c r="K5413" s="229">
        <v>202229</v>
      </c>
      <c r="L5413" s="232">
        <v>202234</v>
      </c>
      <c r="N5413" s="119" t="str">
        <f t="shared" si="258"/>
        <v>852053-</v>
      </c>
      <c r="O5413" s="122" t="str">
        <f>IF(B5413="NET","",IF(B5413="","",IFERROR(VLOOKUP(N5413,EAN!$A:$B,2,FALSE),"MANGLER - MÅ OPPDATERE EAN-FANEN")))</f>
        <v/>
      </c>
      <c r="P5413" s="119">
        <f t="shared" si="259"/>
        <v>202226</v>
      </c>
      <c r="Q5413" s="119">
        <f t="shared" si="260"/>
        <v>202234</v>
      </c>
    </row>
    <row r="5414" spans="1:17" x14ac:dyDescent="0.2">
      <c r="A5414" s="228">
        <v>852053</v>
      </c>
      <c r="B5414" s="228" t="s">
        <v>498</v>
      </c>
      <c r="C5414" s="228" t="s">
        <v>4204</v>
      </c>
      <c r="D5414" s="228" t="s">
        <v>566</v>
      </c>
      <c r="E5414" s="228" t="s">
        <v>567</v>
      </c>
      <c r="F5414" s="228" t="s">
        <v>84</v>
      </c>
      <c r="G5414" s="228" t="s">
        <v>128</v>
      </c>
      <c r="H5414" s="228">
        <v>202</v>
      </c>
      <c r="I5414" s="228">
        <v>202</v>
      </c>
      <c r="J5414" s="228">
        <v>202</v>
      </c>
      <c r="K5414" s="228">
        <v>202</v>
      </c>
      <c r="L5414" s="231">
        <v>202</v>
      </c>
      <c r="N5414" s="119" t="str">
        <f t="shared" si="258"/>
        <v>852053-220000-OS</v>
      </c>
      <c r="O5414" s="122">
        <f>IF(B5414="NET","",IF(B5414="","",IFERROR(VLOOKUP(N5414,EAN!$A:$B,2,FALSE),"MANGLER - MÅ OPPDATERE EAN-FANEN")))</f>
        <v>7048652615077</v>
      </c>
      <c r="P5414" s="119">
        <f t="shared" si="259"/>
        <v>202</v>
      </c>
      <c r="Q5414" s="119">
        <f t="shared" si="260"/>
        <v>202</v>
      </c>
    </row>
    <row r="5415" spans="1:17" x14ac:dyDescent="0.2">
      <c r="A5415" s="229">
        <v>852054</v>
      </c>
      <c r="B5415" s="228" t="s">
        <v>248</v>
      </c>
      <c r="C5415" s="228"/>
      <c r="D5415" s="228"/>
      <c r="E5415" s="228"/>
      <c r="F5415" s="228"/>
      <c r="G5415" s="228"/>
      <c r="H5415" s="229">
        <v>202226</v>
      </c>
      <c r="I5415" s="229">
        <v>202227</v>
      </c>
      <c r="J5415" s="229">
        <v>202228</v>
      </c>
      <c r="K5415" s="229">
        <v>202229</v>
      </c>
      <c r="L5415" s="232">
        <v>202234</v>
      </c>
      <c r="N5415" s="119" t="str">
        <f t="shared" si="258"/>
        <v>852054-</v>
      </c>
      <c r="O5415" s="122" t="str">
        <f>IF(B5415="NET","",IF(B5415="","",IFERROR(VLOOKUP(N5415,EAN!$A:$B,2,FALSE),"MANGLER - MÅ OPPDATERE EAN-FANEN")))</f>
        <v/>
      </c>
      <c r="P5415" s="119">
        <f t="shared" si="259"/>
        <v>202226</v>
      </c>
      <c r="Q5415" s="119">
        <f t="shared" si="260"/>
        <v>202234</v>
      </c>
    </row>
    <row r="5416" spans="1:17" x14ac:dyDescent="0.2">
      <c r="A5416" s="228">
        <v>852054</v>
      </c>
      <c r="B5416" s="228" t="s">
        <v>4335</v>
      </c>
      <c r="C5416" s="228" t="s">
        <v>4204</v>
      </c>
      <c r="D5416" s="228" t="s">
        <v>4336</v>
      </c>
      <c r="E5416" s="228" t="s">
        <v>4337</v>
      </c>
      <c r="F5416" s="228" t="s">
        <v>84</v>
      </c>
      <c r="G5416" s="228" t="s">
        <v>128</v>
      </c>
      <c r="H5416" s="228">
        <v>118</v>
      </c>
      <c r="I5416" s="228">
        <v>118</v>
      </c>
      <c r="J5416" s="228">
        <v>118</v>
      </c>
      <c r="K5416" s="228">
        <v>118</v>
      </c>
      <c r="L5416" s="231">
        <v>118</v>
      </c>
      <c r="N5416" s="119" t="str">
        <f t="shared" si="258"/>
        <v>852054-202212-OS</v>
      </c>
      <c r="O5416" s="122" t="str">
        <f>IF(B5416="NET","",IF(B5416="","",IFERROR(VLOOKUP(N5416,EAN!$A:$B,2,FALSE),"MANGLER - MÅ OPPDATERE EAN-FANEN")))</f>
        <v>MANGLER - MÅ OPPDATERE EAN-FANEN</v>
      </c>
      <c r="P5416" s="119">
        <f t="shared" si="259"/>
        <v>118</v>
      </c>
      <c r="Q5416" s="119">
        <f t="shared" si="260"/>
        <v>118</v>
      </c>
    </row>
    <row r="5417" spans="1:17" x14ac:dyDescent="0.2">
      <c r="A5417" s="229">
        <v>852055</v>
      </c>
      <c r="B5417" s="228" t="s">
        <v>248</v>
      </c>
      <c r="C5417" s="228"/>
      <c r="D5417" s="228"/>
      <c r="E5417" s="228"/>
      <c r="F5417" s="228"/>
      <c r="G5417" s="228"/>
      <c r="H5417" s="229">
        <v>202226</v>
      </c>
      <c r="I5417" s="229">
        <v>202227</v>
      </c>
      <c r="J5417" s="229">
        <v>202228</v>
      </c>
      <c r="K5417" s="229">
        <v>202229</v>
      </c>
      <c r="L5417" s="232">
        <v>202234</v>
      </c>
      <c r="N5417" s="119" t="str">
        <f t="shared" si="258"/>
        <v>852055-</v>
      </c>
      <c r="O5417" s="122" t="str">
        <f>IF(B5417="NET","",IF(B5417="","",IFERROR(VLOOKUP(N5417,EAN!$A:$B,2,FALSE),"MANGLER - MÅ OPPDATERE EAN-FANEN")))</f>
        <v/>
      </c>
      <c r="P5417" s="119">
        <f t="shared" si="259"/>
        <v>202226</v>
      </c>
      <c r="Q5417" s="119">
        <f t="shared" si="260"/>
        <v>202234</v>
      </c>
    </row>
    <row r="5418" spans="1:17" x14ac:dyDescent="0.2">
      <c r="A5418" s="228">
        <v>852055</v>
      </c>
      <c r="B5418" s="228" t="s">
        <v>3928</v>
      </c>
      <c r="C5418" s="228" t="s">
        <v>4204</v>
      </c>
      <c r="D5418" s="228" t="s">
        <v>3929</v>
      </c>
      <c r="E5418" s="228" t="s">
        <v>3930</v>
      </c>
      <c r="F5418" s="228" t="s">
        <v>84</v>
      </c>
      <c r="G5418" s="228" t="s">
        <v>128</v>
      </c>
      <c r="H5418" s="228">
        <v>132</v>
      </c>
      <c r="I5418" s="228">
        <v>132</v>
      </c>
      <c r="J5418" s="228">
        <v>132</v>
      </c>
      <c r="K5418" s="228">
        <v>132</v>
      </c>
      <c r="L5418" s="231">
        <v>132</v>
      </c>
      <c r="N5418" s="119" t="str">
        <f t="shared" si="258"/>
        <v>852055-151013-OS</v>
      </c>
      <c r="O5418" s="122" t="str">
        <f>IF(B5418="NET","",IF(B5418="","",IFERROR(VLOOKUP(N5418,EAN!$A:$B,2,FALSE),"MANGLER - MÅ OPPDATERE EAN-FANEN")))</f>
        <v>MANGLER - MÅ OPPDATERE EAN-FANEN</v>
      </c>
      <c r="P5418" s="119">
        <f t="shared" si="259"/>
        <v>132</v>
      </c>
      <c r="Q5418" s="119">
        <f t="shared" si="260"/>
        <v>132</v>
      </c>
    </row>
    <row r="5419" spans="1:17" x14ac:dyDescent="0.2">
      <c r="A5419" s="229">
        <v>852056</v>
      </c>
      <c r="B5419" s="228" t="s">
        <v>248</v>
      </c>
      <c r="C5419" s="228"/>
      <c r="D5419" s="228"/>
      <c r="E5419" s="228"/>
      <c r="F5419" s="228"/>
      <c r="G5419" s="228"/>
      <c r="H5419" s="229">
        <v>202226</v>
      </c>
      <c r="I5419" s="229">
        <v>202227</v>
      </c>
      <c r="J5419" s="229">
        <v>202228</v>
      </c>
      <c r="K5419" s="229">
        <v>202229</v>
      </c>
      <c r="L5419" s="232">
        <v>202234</v>
      </c>
      <c r="N5419" s="119" t="str">
        <f t="shared" si="258"/>
        <v>852056-</v>
      </c>
      <c r="O5419" s="122" t="str">
        <f>IF(B5419="NET","",IF(B5419="","",IFERROR(VLOOKUP(N5419,EAN!$A:$B,2,FALSE),"MANGLER - MÅ OPPDATERE EAN-FANEN")))</f>
        <v/>
      </c>
      <c r="P5419" s="119">
        <f t="shared" si="259"/>
        <v>202226</v>
      </c>
      <c r="Q5419" s="119">
        <f t="shared" si="260"/>
        <v>202234</v>
      </c>
    </row>
    <row r="5420" spans="1:17" x14ac:dyDescent="0.2">
      <c r="A5420" s="228">
        <v>852056</v>
      </c>
      <c r="B5420" s="228" t="s">
        <v>4338</v>
      </c>
      <c r="C5420" s="228" t="s">
        <v>4204</v>
      </c>
      <c r="D5420" s="228" t="s">
        <v>4339</v>
      </c>
      <c r="E5420" s="228" t="s">
        <v>4340</v>
      </c>
      <c r="F5420" s="228" t="s">
        <v>84</v>
      </c>
      <c r="G5420" s="228" t="s">
        <v>128</v>
      </c>
      <c r="H5420" s="228">
        <v>278</v>
      </c>
      <c r="I5420" s="228">
        <v>278</v>
      </c>
      <c r="J5420" s="228">
        <v>278</v>
      </c>
      <c r="K5420" s="228">
        <v>278</v>
      </c>
      <c r="L5420" s="231">
        <v>278</v>
      </c>
      <c r="N5420" s="119" t="str">
        <f t="shared" si="258"/>
        <v>852056-152115-OS</v>
      </c>
      <c r="O5420" s="122" t="str">
        <f>IF(B5420="NET","",IF(B5420="","",IFERROR(VLOOKUP(N5420,EAN!$A:$B,2,FALSE),"MANGLER - MÅ OPPDATERE EAN-FANEN")))</f>
        <v>MANGLER - MÅ OPPDATERE EAN-FANEN</v>
      </c>
      <c r="P5420" s="119">
        <f t="shared" si="259"/>
        <v>278</v>
      </c>
      <c r="Q5420" s="119">
        <f t="shared" si="260"/>
        <v>278</v>
      </c>
    </row>
    <row r="5421" spans="1:17" x14ac:dyDescent="0.2">
      <c r="A5421" s="229">
        <v>852058</v>
      </c>
      <c r="B5421" s="228" t="s">
        <v>248</v>
      </c>
      <c r="C5421" s="228"/>
      <c r="D5421" s="228"/>
      <c r="E5421" s="228"/>
      <c r="F5421" s="228"/>
      <c r="G5421" s="228"/>
      <c r="H5421" s="229">
        <v>202226</v>
      </c>
      <c r="I5421" s="229">
        <v>202227</v>
      </c>
      <c r="J5421" s="229">
        <v>202228</v>
      </c>
      <c r="K5421" s="229">
        <v>202229</v>
      </c>
      <c r="L5421" s="232">
        <v>202234</v>
      </c>
      <c r="N5421" s="119" t="str">
        <f t="shared" si="258"/>
        <v>852058-</v>
      </c>
      <c r="O5421" s="122" t="str">
        <f>IF(B5421="NET","",IF(B5421="","",IFERROR(VLOOKUP(N5421,EAN!$A:$B,2,FALSE),"MANGLER - MÅ OPPDATERE EAN-FANEN")))</f>
        <v/>
      </c>
      <c r="P5421" s="119">
        <f t="shared" si="259"/>
        <v>202226</v>
      </c>
      <c r="Q5421" s="119">
        <f t="shared" si="260"/>
        <v>202234</v>
      </c>
    </row>
    <row r="5422" spans="1:17" x14ac:dyDescent="0.2">
      <c r="A5422" s="228">
        <v>852058</v>
      </c>
      <c r="B5422" s="228" t="s">
        <v>700</v>
      </c>
      <c r="C5422" s="228" t="s">
        <v>4204</v>
      </c>
      <c r="D5422" s="228" t="s">
        <v>568</v>
      </c>
      <c r="E5422" s="228" t="s">
        <v>619</v>
      </c>
      <c r="F5422" s="228" t="s">
        <v>84</v>
      </c>
      <c r="G5422" s="228" t="s">
        <v>128</v>
      </c>
      <c r="H5422" s="228">
        <v>94</v>
      </c>
      <c r="I5422" s="228">
        <v>94</v>
      </c>
      <c r="J5422" s="228">
        <v>94</v>
      </c>
      <c r="K5422" s="228">
        <v>94</v>
      </c>
      <c r="L5422" s="231">
        <v>94</v>
      </c>
      <c r="N5422" s="119" t="str">
        <f t="shared" si="258"/>
        <v>852058-230000-OS</v>
      </c>
      <c r="O5422" s="122">
        <f>IF(B5422="NET","",IF(B5422="","",IFERROR(VLOOKUP(N5422,EAN!$A:$B,2,FALSE),"MANGLER - MÅ OPPDATERE EAN-FANEN")))</f>
        <v>7048652614919</v>
      </c>
      <c r="P5422" s="119">
        <f t="shared" si="259"/>
        <v>94</v>
      </c>
      <c r="Q5422" s="119">
        <f t="shared" si="260"/>
        <v>94</v>
      </c>
    </row>
    <row r="5423" spans="1:17" x14ac:dyDescent="0.2">
      <c r="A5423" s="229">
        <v>852059</v>
      </c>
      <c r="B5423" s="228" t="s">
        <v>248</v>
      </c>
      <c r="C5423" s="228"/>
      <c r="D5423" s="228"/>
      <c r="E5423" s="228"/>
      <c r="F5423" s="228"/>
      <c r="G5423" s="228"/>
      <c r="H5423" s="229">
        <v>202226</v>
      </c>
      <c r="I5423" s="229">
        <v>202227</v>
      </c>
      <c r="J5423" s="229">
        <v>202228</v>
      </c>
      <c r="K5423" s="229">
        <v>202229</v>
      </c>
      <c r="L5423" s="232">
        <v>202234</v>
      </c>
      <c r="N5423" s="119" t="str">
        <f t="shared" si="258"/>
        <v>852059-</v>
      </c>
      <c r="O5423" s="122" t="str">
        <f>IF(B5423="NET","",IF(B5423="","",IFERROR(VLOOKUP(N5423,EAN!$A:$B,2,FALSE),"MANGLER - MÅ OPPDATERE EAN-FANEN")))</f>
        <v/>
      </c>
      <c r="P5423" s="119">
        <f t="shared" si="259"/>
        <v>202226</v>
      </c>
      <c r="Q5423" s="119">
        <f t="shared" si="260"/>
        <v>202234</v>
      </c>
    </row>
    <row r="5424" spans="1:17" x14ac:dyDescent="0.2">
      <c r="A5424" s="228">
        <v>852059</v>
      </c>
      <c r="B5424" s="228" t="s">
        <v>701</v>
      </c>
      <c r="C5424" s="228" t="s">
        <v>4204</v>
      </c>
      <c r="D5424" s="228" t="s">
        <v>568</v>
      </c>
      <c r="E5424" s="228" t="s">
        <v>619</v>
      </c>
      <c r="F5424" s="228" t="s">
        <v>84</v>
      </c>
      <c r="G5424" s="228" t="s">
        <v>128</v>
      </c>
      <c r="H5424" s="228">
        <v>89</v>
      </c>
      <c r="I5424" s="228">
        <v>89</v>
      </c>
      <c r="J5424" s="228">
        <v>89</v>
      </c>
      <c r="K5424" s="228">
        <v>89</v>
      </c>
      <c r="L5424" s="231">
        <v>89</v>
      </c>
      <c r="N5424" s="119" t="str">
        <f t="shared" si="258"/>
        <v>852059-230000-OS</v>
      </c>
      <c r="O5424" s="122">
        <f>IF(B5424="NET","",IF(B5424="","",IFERROR(VLOOKUP(N5424,EAN!$A:$B,2,FALSE),"MANGLER - MÅ OPPDATERE EAN-FANEN")))</f>
        <v>7048652614896</v>
      </c>
      <c r="P5424" s="119">
        <f t="shared" si="259"/>
        <v>89</v>
      </c>
      <c r="Q5424" s="119">
        <f t="shared" si="260"/>
        <v>89</v>
      </c>
    </row>
    <row r="5425" spans="1:17" x14ac:dyDescent="0.2">
      <c r="A5425" s="229">
        <v>852060</v>
      </c>
      <c r="B5425" s="228" t="s">
        <v>248</v>
      </c>
      <c r="C5425" s="228"/>
      <c r="D5425" s="228"/>
      <c r="E5425" s="228"/>
      <c r="F5425" s="228"/>
      <c r="G5425" s="228"/>
      <c r="H5425" s="229">
        <v>202226</v>
      </c>
      <c r="I5425" s="229">
        <v>202227</v>
      </c>
      <c r="J5425" s="229">
        <v>202228</v>
      </c>
      <c r="K5425" s="229">
        <v>202229</v>
      </c>
      <c r="L5425" s="232">
        <v>202234</v>
      </c>
      <c r="N5425" s="119" t="str">
        <f t="shared" si="258"/>
        <v>852060-</v>
      </c>
      <c r="O5425" s="122" t="str">
        <f>IF(B5425="NET","",IF(B5425="","",IFERROR(VLOOKUP(N5425,EAN!$A:$B,2,FALSE),"MANGLER - MÅ OPPDATERE EAN-FANEN")))</f>
        <v/>
      </c>
      <c r="P5425" s="119">
        <f t="shared" si="259"/>
        <v>202226</v>
      </c>
      <c r="Q5425" s="119">
        <f t="shared" si="260"/>
        <v>202234</v>
      </c>
    </row>
    <row r="5426" spans="1:17" x14ac:dyDescent="0.2">
      <c r="A5426" s="228">
        <v>852060</v>
      </c>
      <c r="B5426" s="228" t="s">
        <v>503</v>
      </c>
      <c r="C5426" s="228" t="s">
        <v>4204</v>
      </c>
      <c r="D5426" s="228" t="s">
        <v>3867</v>
      </c>
      <c r="E5426" s="228" t="s">
        <v>3868</v>
      </c>
      <c r="F5426" s="228" t="s">
        <v>84</v>
      </c>
      <c r="G5426" s="228" t="s">
        <v>504</v>
      </c>
      <c r="H5426" s="228">
        <v>0</v>
      </c>
      <c r="I5426" s="228">
        <v>0</v>
      </c>
      <c r="J5426" s="228">
        <v>0</v>
      </c>
      <c r="K5426" s="228">
        <v>0</v>
      </c>
      <c r="L5426" s="231">
        <v>0</v>
      </c>
      <c r="N5426" s="119" t="str">
        <f t="shared" si="258"/>
        <v>852060-500101-OS</v>
      </c>
      <c r="O5426" s="122" t="str">
        <f>IF(B5426="NET","",IF(B5426="","",IFERROR(VLOOKUP(N5426,EAN!$A:$B,2,FALSE),"MANGLER - MÅ OPPDATERE EAN-FANEN")))</f>
        <v>MANGLER - MÅ OPPDATERE EAN-FANEN</v>
      </c>
      <c r="P5426" s="119">
        <f t="shared" si="259"/>
        <v>0</v>
      </c>
      <c r="Q5426" s="119">
        <f t="shared" si="260"/>
        <v>0</v>
      </c>
    </row>
    <row r="5427" spans="1:17" x14ac:dyDescent="0.2">
      <c r="A5427" s="228">
        <v>852060</v>
      </c>
      <c r="B5427" s="228" t="s">
        <v>503</v>
      </c>
      <c r="C5427" s="228" t="s">
        <v>4204</v>
      </c>
      <c r="D5427" s="228" t="s">
        <v>4283</v>
      </c>
      <c r="E5427" s="228" t="s">
        <v>4284</v>
      </c>
      <c r="F5427" s="228" t="s">
        <v>84</v>
      </c>
      <c r="G5427" s="228" t="s">
        <v>504</v>
      </c>
      <c r="H5427" s="228">
        <v>0</v>
      </c>
      <c r="I5427" s="228">
        <v>0</v>
      </c>
      <c r="J5427" s="228">
        <v>0</v>
      </c>
      <c r="K5427" s="228">
        <v>0</v>
      </c>
      <c r="L5427" s="231">
        <v>0</v>
      </c>
      <c r="N5427" s="119" t="str">
        <f t="shared" si="258"/>
        <v>852060-502130-OS</v>
      </c>
      <c r="O5427" s="122" t="str">
        <f>IF(B5427="NET","",IF(B5427="","",IFERROR(VLOOKUP(N5427,EAN!$A:$B,2,FALSE),"MANGLER - MÅ OPPDATERE EAN-FANEN")))</f>
        <v>MANGLER - MÅ OPPDATERE EAN-FANEN</v>
      </c>
      <c r="P5427" s="119">
        <f t="shared" si="259"/>
        <v>0</v>
      </c>
      <c r="Q5427" s="119">
        <f t="shared" si="260"/>
        <v>0</v>
      </c>
    </row>
    <row r="5428" spans="1:17" x14ac:dyDescent="0.2">
      <c r="A5428" s="228">
        <v>852060</v>
      </c>
      <c r="B5428" s="228" t="s">
        <v>503</v>
      </c>
      <c r="C5428" s="228" t="s">
        <v>4204</v>
      </c>
      <c r="D5428" s="228" t="s">
        <v>4341</v>
      </c>
      <c r="E5428" s="228" t="s">
        <v>4342</v>
      </c>
      <c r="F5428" s="228" t="s">
        <v>84</v>
      </c>
      <c r="G5428" s="228" t="s">
        <v>128</v>
      </c>
      <c r="H5428" s="228">
        <v>0</v>
      </c>
      <c r="I5428" s="228">
        <v>0</v>
      </c>
      <c r="J5428" s="228">
        <v>0</v>
      </c>
      <c r="K5428" s="228">
        <v>0</v>
      </c>
      <c r="L5428" s="231">
        <v>0</v>
      </c>
      <c r="N5428" s="119" t="str">
        <f t="shared" si="258"/>
        <v>852060-506437-OS</v>
      </c>
      <c r="O5428" s="122" t="str">
        <f>IF(B5428="NET","",IF(B5428="","",IFERROR(VLOOKUP(N5428,EAN!$A:$B,2,FALSE),"MANGLER - MÅ OPPDATERE EAN-FANEN")))</f>
        <v>MANGLER - MÅ OPPDATERE EAN-FANEN</v>
      </c>
      <c r="P5428" s="119">
        <f t="shared" si="259"/>
        <v>0</v>
      </c>
      <c r="Q5428" s="119">
        <f t="shared" si="260"/>
        <v>0</v>
      </c>
    </row>
    <row r="5429" spans="1:17" x14ac:dyDescent="0.2">
      <c r="A5429" s="228">
        <v>852060</v>
      </c>
      <c r="B5429" s="228" t="s">
        <v>503</v>
      </c>
      <c r="C5429" s="228" t="s">
        <v>4204</v>
      </c>
      <c r="D5429" s="228" t="s">
        <v>4211</v>
      </c>
      <c r="E5429" s="228" t="s">
        <v>4212</v>
      </c>
      <c r="F5429" s="228" t="s">
        <v>84</v>
      </c>
      <c r="G5429" s="228" t="s">
        <v>504</v>
      </c>
      <c r="H5429" s="228">
        <v>0</v>
      </c>
      <c r="I5429" s="228">
        <v>0</v>
      </c>
      <c r="J5429" s="228">
        <v>0</v>
      </c>
      <c r="K5429" s="228">
        <v>0</v>
      </c>
      <c r="L5429" s="231">
        <v>0</v>
      </c>
      <c r="N5429" s="119" t="str">
        <f t="shared" si="258"/>
        <v>852060-511003-OS</v>
      </c>
      <c r="O5429" s="122" t="str">
        <f>IF(B5429="NET","",IF(B5429="","",IFERROR(VLOOKUP(N5429,EAN!$A:$B,2,FALSE),"MANGLER - MÅ OPPDATERE EAN-FANEN")))</f>
        <v>MANGLER - MÅ OPPDATERE EAN-FANEN</v>
      </c>
      <c r="P5429" s="119">
        <f t="shared" si="259"/>
        <v>0</v>
      </c>
      <c r="Q5429" s="119">
        <f t="shared" si="260"/>
        <v>0</v>
      </c>
    </row>
    <row r="5430" spans="1:17" x14ac:dyDescent="0.2">
      <c r="A5430" s="228">
        <v>852060</v>
      </c>
      <c r="B5430" s="228" t="s">
        <v>503</v>
      </c>
      <c r="C5430" s="228" t="s">
        <v>4204</v>
      </c>
      <c r="D5430" s="228" t="s">
        <v>3905</v>
      </c>
      <c r="E5430" s="228" t="s">
        <v>3906</v>
      </c>
      <c r="F5430" s="228" t="s">
        <v>84</v>
      </c>
      <c r="G5430" s="228" t="s">
        <v>128</v>
      </c>
      <c r="H5430" s="228">
        <v>0</v>
      </c>
      <c r="I5430" s="228">
        <v>0</v>
      </c>
      <c r="J5430" s="228">
        <v>0</v>
      </c>
      <c r="K5430" s="228">
        <v>0</v>
      </c>
      <c r="L5430" s="231">
        <v>0</v>
      </c>
      <c r="N5430" s="119" t="str">
        <f t="shared" si="258"/>
        <v>852060-511036-OS</v>
      </c>
      <c r="O5430" s="122" t="str">
        <f>IF(B5430="NET","",IF(B5430="","",IFERROR(VLOOKUP(N5430,EAN!$A:$B,2,FALSE),"MANGLER - MÅ OPPDATERE EAN-FANEN")))</f>
        <v>MANGLER - MÅ OPPDATERE EAN-FANEN</v>
      </c>
      <c r="P5430" s="119">
        <f t="shared" si="259"/>
        <v>0</v>
      </c>
      <c r="Q5430" s="119">
        <f t="shared" si="260"/>
        <v>0</v>
      </c>
    </row>
    <row r="5431" spans="1:17" x14ac:dyDescent="0.2">
      <c r="A5431" s="228">
        <v>852060</v>
      </c>
      <c r="B5431" s="228" t="s">
        <v>503</v>
      </c>
      <c r="C5431" s="228" t="s">
        <v>4204</v>
      </c>
      <c r="D5431" s="228" t="s">
        <v>4343</v>
      </c>
      <c r="E5431" s="228" t="s">
        <v>4344</v>
      </c>
      <c r="F5431" s="228" t="s">
        <v>84</v>
      </c>
      <c r="G5431" s="228" t="s">
        <v>504</v>
      </c>
      <c r="H5431" s="228">
        <v>0</v>
      </c>
      <c r="I5431" s="228">
        <v>0</v>
      </c>
      <c r="J5431" s="228">
        <v>0</v>
      </c>
      <c r="K5431" s="228">
        <v>0</v>
      </c>
      <c r="L5431" s="231">
        <v>0</v>
      </c>
      <c r="N5431" s="119" t="str">
        <f t="shared" si="258"/>
        <v>852060-517223-OS</v>
      </c>
      <c r="O5431" s="122" t="str">
        <f>IF(B5431="NET","",IF(B5431="","",IFERROR(VLOOKUP(N5431,EAN!$A:$B,2,FALSE),"MANGLER - MÅ OPPDATERE EAN-FANEN")))</f>
        <v>MANGLER - MÅ OPPDATERE EAN-FANEN</v>
      </c>
      <c r="P5431" s="119">
        <f t="shared" si="259"/>
        <v>0</v>
      </c>
      <c r="Q5431" s="119">
        <f t="shared" si="260"/>
        <v>0</v>
      </c>
    </row>
    <row r="5432" spans="1:17" x14ac:dyDescent="0.2">
      <c r="A5432" s="228">
        <v>852060</v>
      </c>
      <c r="B5432" s="228" t="s">
        <v>503</v>
      </c>
      <c r="C5432" s="228" t="s">
        <v>4204</v>
      </c>
      <c r="D5432" s="228" t="s">
        <v>3871</v>
      </c>
      <c r="E5432" s="228" t="s">
        <v>3872</v>
      </c>
      <c r="F5432" s="228" t="s">
        <v>84</v>
      </c>
      <c r="G5432" s="228" t="s">
        <v>128</v>
      </c>
      <c r="H5432" s="228">
        <v>1</v>
      </c>
      <c r="I5432" s="228">
        <v>1</v>
      </c>
      <c r="J5432" s="228">
        <v>1</v>
      </c>
      <c r="K5432" s="228">
        <v>1</v>
      </c>
      <c r="L5432" s="231">
        <v>1</v>
      </c>
      <c r="N5432" s="119" t="str">
        <f t="shared" si="258"/>
        <v>852060-530101-OS</v>
      </c>
      <c r="O5432" s="122" t="str">
        <f>IF(B5432="NET","",IF(B5432="","",IFERROR(VLOOKUP(N5432,EAN!$A:$B,2,FALSE),"MANGLER - MÅ OPPDATERE EAN-FANEN")))</f>
        <v>MANGLER - MÅ OPPDATERE EAN-FANEN</v>
      </c>
      <c r="P5432" s="119">
        <f t="shared" si="259"/>
        <v>1</v>
      </c>
      <c r="Q5432" s="119">
        <f t="shared" si="260"/>
        <v>1</v>
      </c>
    </row>
    <row r="5433" spans="1:17" x14ac:dyDescent="0.2">
      <c r="A5433" s="228">
        <v>852060</v>
      </c>
      <c r="B5433" s="228" t="s">
        <v>503</v>
      </c>
      <c r="C5433" s="228" t="s">
        <v>4204</v>
      </c>
      <c r="D5433" s="228" t="s">
        <v>4345</v>
      </c>
      <c r="E5433" s="228" t="s">
        <v>4346</v>
      </c>
      <c r="F5433" s="228" t="s">
        <v>84</v>
      </c>
      <c r="G5433" s="228" t="s">
        <v>504</v>
      </c>
      <c r="H5433" s="228">
        <v>6</v>
      </c>
      <c r="I5433" s="228">
        <v>6</v>
      </c>
      <c r="J5433" s="228">
        <v>6</v>
      </c>
      <c r="K5433" s="228">
        <v>6</v>
      </c>
      <c r="L5433" s="231">
        <v>6</v>
      </c>
      <c r="N5433" s="119" t="str">
        <f t="shared" si="258"/>
        <v>852060-532022-OS</v>
      </c>
      <c r="O5433" s="122" t="str">
        <f>IF(B5433="NET","",IF(B5433="","",IFERROR(VLOOKUP(N5433,EAN!$A:$B,2,FALSE),"MANGLER - MÅ OPPDATERE EAN-FANEN")))</f>
        <v>MANGLER - MÅ OPPDATERE EAN-FANEN</v>
      </c>
      <c r="P5433" s="119">
        <f t="shared" si="259"/>
        <v>6</v>
      </c>
      <c r="Q5433" s="119">
        <f t="shared" si="260"/>
        <v>6</v>
      </c>
    </row>
    <row r="5434" spans="1:17" x14ac:dyDescent="0.2">
      <c r="A5434" s="228">
        <v>852060</v>
      </c>
      <c r="B5434" s="228" t="s">
        <v>503</v>
      </c>
      <c r="C5434" s="228" t="s">
        <v>4204</v>
      </c>
      <c r="D5434" s="228" t="s">
        <v>4295</v>
      </c>
      <c r="E5434" s="228" t="s">
        <v>4296</v>
      </c>
      <c r="F5434" s="228" t="s">
        <v>84</v>
      </c>
      <c r="G5434" s="228" t="s">
        <v>128</v>
      </c>
      <c r="H5434" s="228">
        <v>4</v>
      </c>
      <c r="I5434" s="228">
        <v>4</v>
      </c>
      <c r="J5434" s="228">
        <v>4</v>
      </c>
      <c r="K5434" s="228">
        <v>4</v>
      </c>
      <c r="L5434" s="231">
        <v>4</v>
      </c>
      <c r="N5434" s="119" t="str">
        <f t="shared" si="258"/>
        <v>852060-540101-OS</v>
      </c>
      <c r="O5434" s="122" t="str">
        <f>IF(B5434="NET","",IF(B5434="","",IFERROR(VLOOKUP(N5434,EAN!$A:$B,2,FALSE),"MANGLER - MÅ OPPDATERE EAN-FANEN")))</f>
        <v>MANGLER - MÅ OPPDATERE EAN-FANEN</v>
      </c>
      <c r="P5434" s="119">
        <f t="shared" si="259"/>
        <v>4</v>
      </c>
      <c r="Q5434" s="119">
        <f t="shared" si="260"/>
        <v>4</v>
      </c>
    </row>
    <row r="5435" spans="1:17" x14ac:dyDescent="0.2">
      <c r="A5435" s="229">
        <v>852063</v>
      </c>
      <c r="B5435" s="228" t="s">
        <v>248</v>
      </c>
      <c r="C5435" s="228"/>
      <c r="D5435" s="228"/>
      <c r="E5435" s="228"/>
      <c r="F5435" s="228"/>
      <c r="G5435" s="228"/>
      <c r="H5435" s="229">
        <v>202226</v>
      </c>
      <c r="I5435" s="229">
        <v>202227</v>
      </c>
      <c r="J5435" s="229">
        <v>202228</v>
      </c>
      <c r="K5435" s="229">
        <v>202229</v>
      </c>
      <c r="L5435" s="232">
        <v>202234</v>
      </c>
      <c r="N5435" s="119" t="str">
        <f t="shared" si="258"/>
        <v>852063-</v>
      </c>
      <c r="O5435" s="122" t="str">
        <f>IF(B5435="NET","",IF(B5435="","",IFERROR(VLOOKUP(N5435,EAN!$A:$B,2,FALSE),"MANGLER - MÅ OPPDATERE EAN-FANEN")))</f>
        <v/>
      </c>
      <c r="P5435" s="119">
        <f t="shared" si="259"/>
        <v>202226</v>
      </c>
      <c r="Q5435" s="119">
        <f t="shared" si="260"/>
        <v>202234</v>
      </c>
    </row>
    <row r="5436" spans="1:17" x14ac:dyDescent="0.2">
      <c r="A5436" s="228">
        <v>852063</v>
      </c>
      <c r="B5436" s="228" t="s">
        <v>3931</v>
      </c>
      <c r="C5436" s="228" t="s">
        <v>4204</v>
      </c>
      <c r="D5436" s="228" t="s">
        <v>3932</v>
      </c>
      <c r="E5436" s="228" t="s">
        <v>3933</v>
      </c>
      <c r="F5436" s="228" t="s">
        <v>84</v>
      </c>
      <c r="G5436" s="228" t="s">
        <v>128</v>
      </c>
      <c r="H5436" s="228">
        <v>514</v>
      </c>
      <c r="I5436" s="228">
        <v>514</v>
      </c>
      <c r="J5436" s="228">
        <v>514</v>
      </c>
      <c r="K5436" s="228">
        <v>514</v>
      </c>
      <c r="L5436" s="231">
        <v>514</v>
      </c>
      <c r="N5436" s="119" t="str">
        <f t="shared" si="258"/>
        <v>852063-040118-OS</v>
      </c>
      <c r="O5436" s="122" t="str">
        <f>IF(B5436="NET","",IF(B5436="","",IFERROR(VLOOKUP(N5436,EAN!$A:$B,2,FALSE),"MANGLER - MÅ OPPDATERE EAN-FANEN")))</f>
        <v>MANGLER - MÅ OPPDATERE EAN-FANEN</v>
      </c>
      <c r="P5436" s="119">
        <f t="shared" si="259"/>
        <v>514</v>
      </c>
      <c r="Q5436" s="119">
        <f t="shared" si="260"/>
        <v>514</v>
      </c>
    </row>
    <row r="5437" spans="1:17" x14ac:dyDescent="0.2">
      <c r="A5437" s="228">
        <v>852063</v>
      </c>
      <c r="B5437" s="228" t="s">
        <v>3931</v>
      </c>
      <c r="C5437" s="228" t="s">
        <v>4204</v>
      </c>
      <c r="D5437" s="228" t="s">
        <v>3934</v>
      </c>
      <c r="E5437" s="228" t="s">
        <v>3935</v>
      </c>
      <c r="F5437" s="228" t="s">
        <v>84</v>
      </c>
      <c r="G5437" s="228" t="s">
        <v>504</v>
      </c>
      <c r="H5437" s="228">
        <v>113</v>
      </c>
      <c r="I5437" s="228">
        <v>113</v>
      </c>
      <c r="J5437" s="228">
        <v>113</v>
      </c>
      <c r="K5437" s="228">
        <v>113</v>
      </c>
      <c r="L5437" s="231">
        <v>113</v>
      </c>
      <c r="N5437" s="119" t="str">
        <f t="shared" si="258"/>
        <v>852063-150114-OS</v>
      </c>
      <c r="O5437" s="122" t="str">
        <f>IF(B5437="NET","",IF(B5437="","",IFERROR(VLOOKUP(N5437,EAN!$A:$B,2,FALSE),"MANGLER - MÅ OPPDATERE EAN-FANEN")))</f>
        <v>MANGLER - MÅ OPPDATERE EAN-FANEN</v>
      </c>
      <c r="P5437" s="119">
        <f t="shared" si="259"/>
        <v>113</v>
      </c>
      <c r="Q5437" s="119">
        <f t="shared" si="260"/>
        <v>113</v>
      </c>
    </row>
    <row r="5438" spans="1:17" x14ac:dyDescent="0.2">
      <c r="A5438" s="229">
        <v>852065</v>
      </c>
      <c r="B5438" s="228" t="s">
        <v>248</v>
      </c>
      <c r="C5438" s="228"/>
      <c r="D5438" s="228"/>
      <c r="E5438" s="228"/>
      <c r="F5438" s="228"/>
      <c r="G5438" s="228"/>
      <c r="H5438" s="229">
        <v>202226</v>
      </c>
      <c r="I5438" s="229">
        <v>202227</v>
      </c>
      <c r="J5438" s="229">
        <v>202228</v>
      </c>
      <c r="K5438" s="229">
        <v>202229</v>
      </c>
      <c r="L5438" s="232">
        <v>202234</v>
      </c>
      <c r="N5438" s="119" t="str">
        <f t="shared" si="258"/>
        <v>852065-</v>
      </c>
      <c r="O5438" s="122" t="str">
        <f>IF(B5438="NET","",IF(B5438="","",IFERROR(VLOOKUP(N5438,EAN!$A:$B,2,FALSE),"MANGLER - MÅ OPPDATERE EAN-FANEN")))</f>
        <v/>
      </c>
      <c r="P5438" s="119">
        <f t="shared" si="259"/>
        <v>202226</v>
      </c>
      <c r="Q5438" s="119">
        <f t="shared" si="260"/>
        <v>202234</v>
      </c>
    </row>
    <row r="5439" spans="1:17" x14ac:dyDescent="0.2">
      <c r="A5439" s="228">
        <v>852065</v>
      </c>
      <c r="B5439" s="228" t="s">
        <v>4347</v>
      </c>
      <c r="C5439" s="228" t="s">
        <v>4204</v>
      </c>
      <c r="D5439" s="228" t="s">
        <v>3895</v>
      </c>
      <c r="E5439" s="228" t="s">
        <v>3896</v>
      </c>
      <c r="F5439" s="228" t="s">
        <v>84</v>
      </c>
      <c r="G5439" s="228" t="s">
        <v>128</v>
      </c>
      <c r="H5439" s="228">
        <v>0</v>
      </c>
      <c r="I5439" s="228">
        <v>0</v>
      </c>
      <c r="J5439" s="228">
        <v>0</v>
      </c>
      <c r="K5439" s="228">
        <v>0</v>
      </c>
      <c r="L5439" s="231">
        <v>0</v>
      </c>
      <c r="N5439" s="119" t="str">
        <f t="shared" si="258"/>
        <v>852065-500137-OS</v>
      </c>
      <c r="O5439" s="122" t="str">
        <f>IF(B5439="NET","",IF(B5439="","",IFERROR(VLOOKUP(N5439,EAN!$A:$B,2,FALSE),"MANGLER - MÅ OPPDATERE EAN-FANEN")))</f>
        <v>MANGLER - MÅ OPPDATERE EAN-FANEN</v>
      </c>
      <c r="P5439" s="119">
        <f t="shared" si="259"/>
        <v>0</v>
      </c>
      <c r="Q5439" s="119">
        <f t="shared" si="260"/>
        <v>0</v>
      </c>
    </row>
    <row r="5440" spans="1:17" x14ac:dyDescent="0.2">
      <c r="A5440" s="228">
        <v>852065</v>
      </c>
      <c r="B5440" s="228" t="s">
        <v>4347</v>
      </c>
      <c r="C5440" s="228" t="s">
        <v>4204</v>
      </c>
      <c r="D5440" s="228" t="s">
        <v>4314</v>
      </c>
      <c r="E5440" s="228" t="s">
        <v>4315</v>
      </c>
      <c r="F5440" s="228" t="s">
        <v>84</v>
      </c>
      <c r="G5440" s="228" t="s">
        <v>504</v>
      </c>
      <c r="H5440" s="228">
        <v>46</v>
      </c>
      <c r="I5440" s="228">
        <v>46</v>
      </c>
      <c r="J5440" s="228">
        <v>46</v>
      </c>
      <c r="K5440" s="228">
        <v>46</v>
      </c>
      <c r="L5440" s="231">
        <v>46</v>
      </c>
      <c r="N5440" s="119" t="str">
        <f t="shared" si="258"/>
        <v>852065-502032-OS</v>
      </c>
      <c r="O5440" s="122" t="str">
        <f>IF(B5440="NET","",IF(B5440="","",IFERROR(VLOOKUP(N5440,EAN!$A:$B,2,FALSE),"MANGLER - MÅ OPPDATERE EAN-FANEN")))</f>
        <v>MANGLER - MÅ OPPDATERE EAN-FANEN</v>
      </c>
      <c r="P5440" s="119">
        <f t="shared" si="259"/>
        <v>46</v>
      </c>
      <c r="Q5440" s="119">
        <f t="shared" si="260"/>
        <v>46</v>
      </c>
    </row>
    <row r="5441" spans="1:17" x14ac:dyDescent="0.2">
      <c r="A5441" s="228">
        <v>852065</v>
      </c>
      <c r="B5441" s="228" t="s">
        <v>4347</v>
      </c>
      <c r="C5441" s="228" t="s">
        <v>4204</v>
      </c>
      <c r="D5441" s="228" t="s">
        <v>4321</v>
      </c>
      <c r="E5441" s="228" t="s">
        <v>4322</v>
      </c>
      <c r="F5441" s="228" t="s">
        <v>84</v>
      </c>
      <c r="G5441" s="228" t="s">
        <v>504</v>
      </c>
      <c r="H5441" s="228">
        <v>0</v>
      </c>
      <c r="I5441" s="228">
        <v>0</v>
      </c>
      <c r="J5441" s="228">
        <v>0</v>
      </c>
      <c r="K5441" s="228">
        <v>0</v>
      </c>
      <c r="L5441" s="231">
        <v>0</v>
      </c>
      <c r="N5441" s="119" t="str">
        <f t="shared" si="258"/>
        <v>852065-523008-OS</v>
      </c>
      <c r="O5441" s="122" t="str">
        <f>IF(B5441="NET","",IF(B5441="","",IFERROR(VLOOKUP(N5441,EAN!$A:$B,2,FALSE),"MANGLER - MÅ OPPDATERE EAN-FANEN")))</f>
        <v>MANGLER - MÅ OPPDATERE EAN-FANEN</v>
      </c>
      <c r="P5441" s="119">
        <f t="shared" si="259"/>
        <v>0</v>
      </c>
      <c r="Q5441" s="119">
        <f t="shared" si="260"/>
        <v>0</v>
      </c>
    </row>
    <row r="5442" spans="1:17" x14ac:dyDescent="0.2">
      <c r="A5442" s="228">
        <v>852065</v>
      </c>
      <c r="B5442" s="228" t="s">
        <v>4347</v>
      </c>
      <c r="C5442" s="228" t="s">
        <v>4204</v>
      </c>
      <c r="D5442" s="228" t="s">
        <v>4295</v>
      </c>
      <c r="E5442" s="228" t="s">
        <v>4296</v>
      </c>
      <c r="F5442" s="228" t="s">
        <v>84</v>
      </c>
      <c r="G5442" s="228" t="s">
        <v>504</v>
      </c>
      <c r="H5442" s="228">
        <v>29</v>
      </c>
      <c r="I5442" s="228">
        <v>29</v>
      </c>
      <c r="J5442" s="228">
        <v>29</v>
      </c>
      <c r="K5442" s="228">
        <v>29</v>
      </c>
      <c r="L5442" s="231">
        <v>29</v>
      </c>
      <c r="N5442" s="119" t="str">
        <f t="shared" si="258"/>
        <v>852065-540101-OS</v>
      </c>
      <c r="O5442" s="122" t="str">
        <f>IF(B5442="NET","",IF(B5442="","",IFERROR(VLOOKUP(N5442,EAN!$A:$B,2,FALSE),"MANGLER - MÅ OPPDATERE EAN-FANEN")))</f>
        <v>MANGLER - MÅ OPPDATERE EAN-FANEN</v>
      </c>
      <c r="P5442" s="119">
        <f t="shared" si="259"/>
        <v>29</v>
      </c>
      <c r="Q5442" s="119">
        <f t="shared" si="260"/>
        <v>29</v>
      </c>
    </row>
    <row r="5443" spans="1:17" x14ac:dyDescent="0.2">
      <c r="A5443" s="229">
        <v>852066</v>
      </c>
      <c r="B5443" s="228" t="s">
        <v>248</v>
      </c>
      <c r="C5443" s="228"/>
      <c r="D5443" s="228"/>
      <c r="E5443" s="228"/>
      <c r="F5443" s="228"/>
      <c r="G5443" s="228"/>
      <c r="H5443" s="229">
        <v>202226</v>
      </c>
      <c r="I5443" s="229">
        <v>202227</v>
      </c>
      <c r="J5443" s="229">
        <v>202228</v>
      </c>
      <c r="K5443" s="229">
        <v>202229</v>
      </c>
      <c r="L5443" s="232">
        <v>202234</v>
      </c>
      <c r="N5443" s="119" t="str">
        <f t="shared" si="258"/>
        <v>852066-</v>
      </c>
      <c r="O5443" s="122" t="str">
        <f>IF(B5443="NET","",IF(B5443="","",IFERROR(VLOOKUP(N5443,EAN!$A:$B,2,FALSE),"MANGLER - MÅ OPPDATERE EAN-FANEN")))</f>
        <v/>
      </c>
      <c r="P5443" s="119">
        <f t="shared" si="259"/>
        <v>202226</v>
      </c>
      <c r="Q5443" s="119">
        <f t="shared" si="260"/>
        <v>202234</v>
      </c>
    </row>
    <row r="5444" spans="1:17" x14ac:dyDescent="0.2">
      <c r="A5444" s="228">
        <v>852066</v>
      </c>
      <c r="B5444" s="228" t="s">
        <v>3918</v>
      </c>
      <c r="C5444" s="228" t="s">
        <v>4204</v>
      </c>
      <c r="D5444" s="228" t="s">
        <v>3895</v>
      </c>
      <c r="E5444" s="228" t="s">
        <v>3896</v>
      </c>
      <c r="F5444" s="228" t="s">
        <v>84</v>
      </c>
      <c r="G5444" s="228" t="s">
        <v>128</v>
      </c>
      <c r="H5444" s="228">
        <v>0</v>
      </c>
      <c r="I5444" s="228">
        <v>0</v>
      </c>
      <c r="J5444" s="228">
        <v>0</v>
      </c>
      <c r="K5444" s="228">
        <v>0</v>
      </c>
      <c r="L5444" s="231">
        <v>0</v>
      </c>
      <c r="N5444" s="119" t="str">
        <f t="shared" si="258"/>
        <v>852066-500137-OS</v>
      </c>
      <c r="O5444" s="122" t="str">
        <f>IF(B5444="NET","",IF(B5444="","",IFERROR(VLOOKUP(N5444,EAN!$A:$B,2,FALSE),"MANGLER - MÅ OPPDATERE EAN-FANEN")))</f>
        <v>MANGLER - MÅ OPPDATERE EAN-FANEN</v>
      </c>
      <c r="P5444" s="119">
        <f t="shared" si="259"/>
        <v>0</v>
      </c>
      <c r="Q5444" s="119">
        <f t="shared" si="260"/>
        <v>0</v>
      </c>
    </row>
    <row r="5445" spans="1:17" x14ac:dyDescent="0.2">
      <c r="A5445" s="228">
        <v>852066</v>
      </c>
      <c r="B5445" s="228" t="s">
        <v>3918</v>
      </c>
      <c r="C5445" s="228" t="s">
        <v>4204</v>
      </c>
      <c r="D5445" s="228" t="s">
        <v>4321</v>
      </c>
      <c r="E5445" s="228" t="s">
        <v>4322</v>
      </c>
      <c r="F5445" s="228" t="s">
        <v>84</v>
      </c>
      <c r="G5445" s="228" t="s">
        <v>504</v>
      </c>
      <c r="H5445" s="228">
        <v>27</v>
      </c>
      <c r="I5445" s="228">
        <v>27</v>
      </c>
      <c r="J5445" s="228">
        <v>27</v>
      </c>
      <c r="K5445" s="228">
        <v>27</v>
      </c>
      <c r="L5445" s="231">
        <v>27</v>
      </c>
      <c r="N5445" s="119" t="str">
        <f t="shared" ref="N5445:N5508" si="261">CONCATENATE(A5445,"-",D5445)</f>
        <v>852066-523008-OS</v>
      </c>
      <c r="O5445" s="122" t="str">
        <f>IF(B5445="NET","",IF(B5445="","",IFERROR(VLOOKUP(N5445,EAN!$A:$B,2,FALSE),"MANGLER - MÅ OPPDATERE EAN-FANEN")))</f>
        <v>MANGLER - MÅ OPPDATERE EAN-FANEN</v>
      </c>
      <c r="P5445" s="119">
        <f t="shared" ref="P5445:P5508" si="262">H5445</f>
        <v>27</v>
      </c>
      <c r="Q5445" s="119">
        <f t="shared" ref="Q5445:Q5508" si="263">L5445</f>
        <v>27</v>
      </c>
    </row>
    <row r="5446" spans="1:17" x14ac:dyDescent="0.2">
      <c r="A5446" s="229">
        <v>852068</v>
      </c>
      <c r="B5446" s="228" t="s">
        <v>248</v>
      </c>
      <c r="C5446" s="228"/>
      <c r="D5446" s="228"/>
      <c r="E5446" s="228"/>
      <c r="F5446" s="228"/>
      <c r="G5446" s="228"/>
      <c r="H5446" s="229">
        <v>202226</v>
      </c>
      <c r="I5446" s="229">
        <v>202227</v>
      </c>
      <c r="J5446" s="229">
        <v>202228</v>
      </c>
      <c r="K5446" s="229">
        <v>202229</v>
      </c>
      <c r="L5446" s="232">
        <v>202234</v>
      </c>
      <c r="N5446" s="119" t="str">
        <f t="shared" si="261"/>
        <v>852068-</v>
      </c>
      <c r="O5446" s="122" t="str">
        <f>IF(B5446="NET","",IF(B5446="","",IFERROR(VLOOKUP(N5446,EAN!$A:$B,2,FALSE),"MANGLER - MÅ OPPDATERE EAN-FANEN")))</f>
        <v/>
      </c>
      <c r="P5446" s="119">
        <f t="shared" si="262"/>
        <v>202226</v>
      </c>
      <c r="Q5446" s="119">
        <f t="shared" si="263"/>
        <v>202234</v>
      </c>
    </row>
    <row r="5447" spans="1:17" x14ac:dyDescent="0.2">
      <c r="A5447" s="228">
        <v>852068</v>
      </c>
      <c r="B5447" s="228" t="s">
        <v>3921</v>
      </c>
      <c r="C5447" s="228" t="s">
        <v>4204</v>
      </c>
      <c r="D5447" s="228" t="s">
        <v>3922</v>
      </c>
      <c r="E5447" s="228" t="s">
        <v>3923</v>
      </c>
      <c r="F5447" s="228" t="s">
        <v>84</v>
      </c>
      <c r="G5447" s="228" t="s">
        <v>504</v>
      </c>
      <c r="H5447" s="228">
        <v>5</v>
      </c>
      <c r="I5447" s="228">
        <v>5</v>
      </c>
      <c r="J5447" s="228">
        <v>5</v>
      </c>
      <c r="K5447" s="228">
        <v>5</v>
      </c>
      <c r="L5447" s="231">
        <v>5</v>
      </c>
      <c r="N5447" s="119" t="str">
        <f t="shared" si="261"/>
        <v>852068-151011-OS</v>
      </c>
      <c r="O5447" s="122" t="str">
        <f>IF(B5447="NET","",IF(B5447="","",IFERROR(VLOOKUP(N5447,EAN!$A:$B,2,FALSE),"MANGLER - MÅ OPPDATERE EAN-FANEN")))</f>
        <v>MANGLER - MÅ OPPDATERE EAN-FANEN</v>
      </c>
      <c r="P5447" s="119">
        <f t="shared" si="262"/>
        <v>5</v>
      </c>
      <c r="Q5447" s="119">
        <f t="shared" si="263"/>
        <v>5</v>
      </c>
    </row>
    <row r="5448" spans="1:17" x14ac:dyDescent="0.2">
      <c r="A5448" s="228">
        <v>852068</v>
      </c>
      <c r="B5448" s="228" t="s">
        <v>3921</v>
      </c>
      <c r="C5448" s="228" t="s">
        <v>4204</v>
      </c>
      <c r="D5448" s="228" t="s">
        <v>3924</v>
      </c>
      <c r="E5448" s="228" t="s">
        <v>3925</v>
      </c>
      <c r="F5448" s="228" t="s">
        <v>84</v>
      </c>
      <c r="G5448" s="228" t="s">
        <v>128</v>
      </c>
      <c r="H5448" s="228">
        <v>0</v>
      </c>
      <c r="I5448" s="228">
        <v>0</v>
      </c>
      <c r="J5448" s="228">
        <v>0</v>
      </c>
      <c r="K5448" s="228">
        <v>0</v>
      </c>
      <c r="L5448" s="231">
        <v>0</v>
      </c>
      <c r="N5448" s="119" t="str">
        <f t="shared" si="261"/>
        <v>852068-206649-OS</v>
      </c>
      <c r="O5448" s="122" t="str">
        <f>IF(B5448="NET","",IF(B5448="","",IFERROR(VLOOKUP(N5448,EAN!$A:$B,2,FALSE),"MANGLER - MÅ OPPDATERE EAN-FANEN")))</f>
        <v>MANGLER - MÅ OPPDATERE EAN-FANEN</v>
      </c>
      <c r="P5448" s="119">
        <f t="shared" si="262"/>
        <v>0</v>
      </c>
      <c r="Q5448" s="119">
        <f t="shared" si="263"/>
        <v>0</v>
      </c>
    </row>
    <row r="5449" spans="1:17" x14ac:dyDescent="0.2">
      <c r="A5449" s="229">
        <v>852069</v>
      </c>
      <c r="B5449" s="228" t="s">
        <v>248</v>
      </c>
      <c r="C5449" s="228"/>
      <c r="D5449" s="228"/>
      <c r="E5449" s="228"/>
      <c r="F5449" s="228"/>
      <c r="G5449" s="228"/>
      <c r="H5449" s="229">
        <v>202226</v>
      </c>
      <c r="I5449" s="229">
        <v>202227</v>
      </c>
      <c r="J5449" s="229">
        <v>202228</v>
      </c>
      <c r="K5449" s="229">
        <v>202229</v>
      </c>
      <c r="L5449" s="232">
        <v>202234</v>
      </c>
      <c r="N5449" s="119" t="str">
        <f t="shared" si="261"/>
        <v>852069-</v>
      </c>
      <c r="O5449" s="122" t="str">
        <f>IF(B5449="NET","",IF(B5449="","",IFERROR(VLOOKUP(N5449,EAN!$A:$B,2,FALSE),"MANGLER - MÅ OPPDATERE EAN-FANEN")))</f>
        <v/>
      </c>
      <c r="P5449" s="119">
        <f t="shared" si="262"/>
        <v>202226</v>
      </c>
      <c r="Q5449" s="119">
        <f t="shared" si="263"/>
        <v>202234</v>
      </c>
    </row>
    <row r="5450" spans="1:17" x14ac:dyDescent="0.2">
      <c r="A5450" s="228">
        <v>852069</v>
      </c>
      <c r="B5450" s="228" t="s">
        <v>3936</v>
      </c>
      <c r="C5450" s="228" t="s">
        <v>4204</v>
      </c>
      <c r="D5450" s="228" t="s">
        <v>3937</v>
      </c>
      <c r="E5450" s="228" t="s">
        <v>3938</v>
      </c>
      <c r="F5450" s="228" t="s">
        <v>84</v>
      </c>
      <c r="G5450" s="228" t="s">
        <v>504</v>
      </c>
      <c r="H5450" s="228">
        <v>87</v>
      </c>
      <c r="I5450" s="228">
        <v>87</v>
      </c>
      <c r="J5450" s="228">
        <v>87</v>
      </c>
      <c r="K5450" s="228">
        <v>87</v>
      </c>
      <c r="L5450" s="231">
        <v>87</v>
      </c>
      <c r="N5450" s="119" t="str">
        <f t="shared" si="261"/>
        <v>852069-157516-OS</v>
      </c>
      <c r="O5450" s="122" t="str">
        <f>IF(B5450="NET","",IF(B5450="","",IFERROR(VLOOKUP(N5450,EAN!$A:$B,2,FALSE),"MANGLER - MÅ OPPDATERE EAN-FANEN")))</f>
        <v>MANGLER - MÅ OPPDATERE EAN-FANEN</v>
      </c>
      <c r="P5450" s="119">
        <f t="shared" si="262"/>
        <v>87</v>
      </c>
      <c r="Q5450" s="119">
        <f t="shared" si="263"/>
        <v>87</v>
      </c>
    </row>
    <row r="5451" spans="1:17" x14ac:dyDescent="0.2">
      <c r="A5451" s="228">
        <v>852069</v>
      </c>
      <c r="B5451" s="228" t="s">
        <v>3936</v>
      </c>
      <c r="C5451" s="228" t="s">
        <v>4204</v>
      </c>
      <c r="D5451" s="228" t="s">
        <v>3939</v>
      </c>
      <c r="E5451" s="228" t="s">
        <v>3940</v>
      </c>
      <c r="F5451" s="228" t="s">
        <v>84</v>
      </c>
      <c r="G5451" s="228" t="s">
        <v>128</v>
      </c>
      <c r="H5451" s="228">
        <v>192</v>
      </c>
      <c r="I5451" s="228">
        <v>192</v>
      </c>
      <c r="J5451" s="228">
        <v>192</v>
      </c>
      <c r="K5451" s="228">
        <v>192</v>
      </c>
      <c r="L5451" s="231">
        <v>192</v>
      </c>
      <c r="N5451" s="119" t="str">
        <f t="shared" si="261"/>
        <v>852069-157517-OS</v>
      </c>
      <c r="O5451" s="122" t="str">
        <f>IF(B5451="NET","",IF(B5451="","",IFERROR(VLOOKUP(N5451,EAN!$A:$B,2,FALSE),"MANGLER - MÅ OPPDATERE EAN-FANEN")))</f>
        <v>MANGLER - MÅ OPPDATERE EAN-FANEN</v>
      </c>
      <c r="P5451" s="119">
        <f t="shared" si="262"/>
        <v>192</v>
      </c>
      <c r="Q5451" s="119">
        <f t="shared" si="263"/>
        <v>192</v>
      </c>
    </row>
    <row r="5452" spans="1:17" x14ac:dyDescent="0.2">
      <c r="A5452" s="229">
        <v>852070</v>
      </c>
      <c r="B5452" s="228" t="s">
        <v>248</v>
      </c>
      <c r="C5452" s="228"/>
      <c r="D5452" s="228"/>
      <c r="E5452" s="228"/>
      <c r="F5452" s="228"/>
      <c r="G5452" s="228"/>
      <c r="H5452" s="229">
        <v>202226</v>
      </c>
      <c r="I5452" s="229">
        <v>202227</v>
      </c>
      <c r="J5452" s="229">
        <v>202228</v>
      </c>
      <c r="K5452" s="229">
        <v>202229</v>
      </c>
      <c r="L5452" s="232">
        <v>202234</v>
      </c>
      <c r="N5452" s="119" t="str">
        <f t="shared" si="261"/>
        <v>852070-</v>
      </c>
      <c r="O5452" s="122" t="str">
        <f>IF(B5452="NET","",IF(B5452="","",IFERROR(VLOOKUP(N5452,EAN!$A:$B,2,FALSE),"MANGLER - MÅ OPPDATERE EAN-FANEN")))</f>
        <v/>
      </c>
      <c r="P5452" s="119">
        <f t="shared" si="262"/>
        <v>202226</v>
      </c>
      <c r="Q5452" s="119">
        <f t="shared" si="263"/>
        <v>202234</v>
      </c>
    </row>
    <row r="5453" spans="1:17" x14ac:dyDescent="0.2">
      <c r="A5453" s="228">
        <v>852070</v>
      </c>
      <c r="B5453" s="228" t="s">
        <v>3054</v>
      </c>
      <c r="C5453" s="228" t="s">
        <v>4204</v>
      </c>
      <c r="D5453" s="228" t="s">
        <v>559</v>
      </c>
      <c r="E5453" s="228" t="s">
        <v>618</v>
      </c>
      <c r="F5453" s="228" t="s">
        <v>84</v>
      </c>
      <c r="G5453" s="228" t="s">
        <v>128</v>
      </c>
      <c r="H5453" s="228">
        <v>265</v>
      </c>
      <c r="I5453" s="228">
        <v>265</v>
      </c>
      <c r="J5453" s="228">
        <v>265</v>
      </c>
      <c r="K5453" s="228">
        <v>265</v>
      </c>
      <c r="L5453" s="231">
        <v>265</v>
      </c>
      <c r="N5453" s="119" t="str">
        <f t="shared" si="261"/>
        <v>852070-230100-OS</v>
      </c>
      <c r="O5453" s="122">
        <f>IF(B5453="NET","",IF(B5453="","",IFERROR(VLOOKUP(N5453,EAN!$A:$B,2,FALSE),"MANGLER - MÅ OPPDATERE EAN-FANEN")))</f>
        <v>7048652762481</v>
      </c>
      <c r="P5453" s="119">
        <f t="shared" si="262"/>
        <v>265</v>
      </c>
      <c r="Q5453" s="119">
        <f t="shared" si="263"/>
        <v>265</v>
      </c>
    </row>
    <row r="5454" spans="1:17" x14ac:dyDescent="0.2">
      <c r="A5454" s="229">
        <v>852071</v>
      </c>
      <c r="B5454" s="228" t="s">
        <v>248</v>
      </c>
      <c r="C5454" s="228"/>
      <c r="D5454" s="228"/>
      <c r="E5454" s="228"/>
      <c r="F5454" s="228"/>
      <c r="G5454" s="228"/>
      <c r="H5454" s="229">
        <v>202226</v>
      </c>
      <c r="I5454" s="229">
        <v>202227</v>
      </c>
      <c r="J5454" s="229">
        <v>202228</v>
      </c>
      <c r="K5454" s="229">
        <v>202229</v>
      </c>
      <c r="L5454" s="232">
        <v>202234</v>
      </c>
      <c r="N5454" s="119" t="str">
        <f t="shared" si="261"/>
        <v>852071-</v>
      </c>
      <c r="O5454" s="122" t="str">
        <f>IF(B5454="NET","",IF(B5454="","",IFERROR(VLOOKUP(N5454,EAN!$A:$B,2,FALSE),"MANGLER - MÅ OPPDATERE EAN-FANEN")))</f>
        <v/>
      </c>
      <c r="P5454" s="119">
        <f t="shared" si="262"/>
        <v>202226</v>
      </c>
      <c r="Q5454" s="119">
        <f t="shared" si="263"/>
        <v>202234</v>
      </c>
    </row>
    <row r="5455" spans="1:17" x14ac:dyDescent="0.2">
      <c r="A5455" s="228">
        <v>852071</v>
      </c>
      <c r="B5455" s="228" t="s">
        <v>3055</v>
      </c>
      <c r="C5455" s="228" t="s">
        <v>4204</v>
      </c>
      <c r="D5455" s="228" t="s">
        <v>2404</v>
      </c>
      <c r="E5455" s="228" t="s">
        <v>3093</v>
      </c>
      <c r="F5455" s="228" t="s">
        <v>84</v>
      </c>
      <c r="G5455" s="228" t="s">
        <v>504</v>
      </c>
      <c r="H5455" s="228">
        <v>51</v>
      </c>
      <c r="I5455" s="228">
        <v>51</v>
      </c>
      <c r="J5455" s="228">
        <v>51</v>
      </c>
      <c r="K5455" s="228">
        <v>51</v>
      </c>
      <c r="L5455" s="231">
        <v>51</v>
      </c>
      <c r="N5455" s="119" t="str">
        <f t="shared" si="261"/>
        <v>852071-061700-OS</v>
      </c>
      <c r="O5455" s="122">
        <f>IF(B5455="NET","",IF(B5455="","",IFERROR(VLOOKUP(N5455,EAN!$A:$B,2,FALSE),"MANGLER - MÅ OPPDATERE EAN-FANEN")))</f>
        <v>7048652762849</v>
      </c>
      <c r="P5455" s="119">
        <f t="shared" si="262"/>
        <v>51</v>
      </c>
      <c r="Q5455" s="119">
        <f t="shared" si="263"/>
        <v>51</v>
      </c>
    </row>
    <row r="5456" spans="1:17" x14ac:dyDescent="0.2">
      <c r="A5456" s="228">
        <v>852071</v>
      </c>
      <c r="B5456" s="228" t="s">
        <v>3055</v>
      </c>
      <c r="C5456" s="228" t="s">
        <v>4204</v>
      </c>
      <c r="D5456" s="228" t="s">
        <v>4174</v>
      </c>
      <c r="E5456" s="228" t="s">
        <v>4175</v>
      </c>
      <c r="F5456" s="228" t="s">
        <v>84</v>
      </c>
      <c r="G5456" s="228" t="s">
        <v>128</v>
      </c>
      <c r="H5456" s="228">
        <v>0</v>
      </c>
      <c r="I5456" s="228">
        <v>0</v>
      </c>
      <c r="J5456" s="228">
        <v>0</v>
      </c>
      <c r="K5456" s="228">
        <v>0</v>
      </c>
      <c r="L5456" s="231">
        <v>0</v>
      </c>
      <c r="N5456" s="119" t="str">
        <f t="shared" si="261"/>
        <v>852071-065100-OS</v>
      </c>
      <c r="O5456" s="122" t="str">
        <f>IF(B5456="NET","",IF(B5456="","",IFERROR(VLOOKUP(N5456,EAN!$A:$B,2,FALSE),"MANGLER - MÅ OPPDATERE EAN-FANEN")))</f>
        <v>MANGLER - MÅ OPPDATERE EAN-FANEN</v>
      </c>
      <c r="P5456" s="119">
        <f t="shared" si="262"/>
        <v>0</v>
      </c>
      <c r="Q5456" s="119">
        <f t="shared" si="263"/>
        <v>0</v>
      </c>
    </row>
    <row r="5457" spans="1:17" x14ac:dyDescent="0.2">
      <c r="A5457" s="228">
        <v>852071</v>
      </c>
      <c r="B5457" s="228" t="s">
        <v>3055</v>
      </c>
      <c r="C5457" s="228" t="s">
        <v>4204</v>
      </c>
      <c r="D5457" s="228" t="s">
        <v>2398</v>
      </c>
      <c r="E5457" s="228" t="s">
        <v>3089</v>
      </c>
      <c r="F5457" s="228" t="s">
        <v>84</v>
      </c>
      <c r="G5457" s="228" t="s">
        <v>504</v>
      </c>
      <c r="H5457" s="228">
        <v>19</v>
      </c>
      <c r="I5457" s="228">
        <v>19</v>
      </c>
      <c r="J5457" s="228">
        <v>19</v>
      </c>
      <c r="K5457" s="228">
        <v>19</v>
      </c>
      <c r="L5457" s="231">
        <v>19</v>
      </c>
      <c r="N5457" s="119" t="str">
        <f t="shared" si="261"/>
        <v>852071-070600-OS</v>
      </c>
      <c r="O5457" s="122">
        <f>IF(B5457="NET","",IF(B5457="","",IFERROR(VLOOKUP(N5457,EAN!$A:$B,2,FALSE),"MANGLER - MÅ OPPDATERE EAN-FANEN")))</f>
        <v>7048652762535</v>
      </c>
      <c r="P5457" s="119">
        <f t="shared" si="262"/>
        <v>19</v>
      </c>
      <c r="Q5457" s="119">
        <f t="shared" si="263"/>
        <v>19</v>
      </c>
    </row>
    <row r="5458" spans="1:17" x14ac:dyDescent="0.2">
      <c r="A5458" s="228">
        <v>852071</v>
      </c>
      <c r="B5458" s="228" t="s">
        <v>3055</v>
      </c>
      <c r="C5458" s="228" t="s">
        <v>4204</v>
      </c>
      <c r="D5458" s="228" t="s">
        <v>2401</v>
      </c>
      <c r="E5458" s="228" t="s">
        <v>3091</v>
      </c>
      <c r="F5458" s="228" t="s">
        <v>84</v>
      </c>
      <c r="G5458" s="228" t="s">
        <v>128</v>
      </c>
      <c r="H5458" s="228">
        <v>60</v>
      </c>
      <c r="I5458" s="228">
        <v>60</v>
      </c>
      <c r="J5458" s="228">
        <v>60</v>
      </c>
      <c r="K5458" s="228">
        <v>60</v>
      </c>
      <c r="L5458" s="231">
        <v>60</v>
      </c>
      <c r="N5458" s="119" t="str">
        <f t="shared" si="261"/>
        <v>852071-150500-OS</v>
      </c>
      <c r="O5458" s="122">
        <f>IF(B5458="NET","",IF(B5458="","",IFERROR(VLOOKUP(N5458,EAN!$A:$B,2,FALSE),"MANGLER - MÅ OPPDATERE EAN-FANEN")))</f>
        <v>7048652762542</v>
      </c>
      <c r="P5458" s="119">
        <f t="shared" si="262"/>
        <v>60</v>
      </c>
      <c r="Q5458" s="119">
        <f t="shared" si="263"/>
        <v>60</v>
      </c>
    </row>
    <row r="5459" spans="1:17" x14ac:dyDescent="0.2">
      <c r="A5459" s="228">
        <v>852071</v>
      </c>
      <c r="B5459" s="228" t="s">
        <v>3055</v>
      </c>
      <c r="C5459" s="228" t="s">
        <v>4204</v>
      </c>
      <c r="D5459" s="228" t="s">
        <v>645</v>
      </c>
      <c r="E5459" s="228" t="s">
        <v>742</v>
      </c>
      <c r="F5459" s="228" t="s">
        <v>84</v>
      </c>
      <c r="G5459" s="228" t="s">
        <v>504</v>
      </c>
      <c r="H5459" s="228">
        <v>164</v>
      </c>
      <c r="I5459" s="228">
        <v>164</v>
      </c>
      <c r="J5459" s="228">
        <v>164</v>
      </c>
      <c r="K5459" s="228">
        <v>164</v>
      </c>
      <c r="L5459" s="231">
        <v>164</v>
      </c>
      <c r="N5459" s="119" t="str">
        <f t="shared" si="261"/>
        <v>852071-152000-OS</v>
      </c>
      <c r="O5459" s="122">
        <f>IF(B5459="NET","",IF(B5459="","",IFERROR(VLOOKUP(N5459,EAN!$A:$B,2,FALSE),"MANGLER - MÅ OPPDATERE EAN-FANEN")))</f>
        <v>7048652762559</v>
      </c>
      <c r="P5459" s="119">
        <f t="shared" si="262"/>
        <v>164</v>
      </c>
      <c r="Q5459" s="119">
        <f t="shared" si="263"/>
        <v>164</v>
      </c>
    </row>
    <row r="5460" spans="1:17" x14ac:dyDescent="0.2">
      <c r="A5460" s="228">
        <v>852071</v>
      </c>
      <c r="B5460" s="228" t="s">
        <v>3055</v>
      </c>
      <c r="C5460" s="228" t="s">
        <v>4204</v>
      </c>
      <c r="D5460" s="228" t="s">
        <v>4172</v>
      </c>
      <c r="E5460" s="228" t="s">
        <v>4173</v>
      </c>
      <c r="F5460" s="228" t="s">
        <v>84</v>
      </c>
      <c r="G5460" s="228" t="s">
        <v>504</v>
      </c>
      <c r="H5460" s="228">
        <v>0</v>
      </c>
      <c r="I5460" s="228">
        <v>0</v>
      </c>
      <c r="J5460" s="228">
        <v>0</v>
      </c>
      <c r="K5460" s="228">
        <v>0</v>
      </c>
      <c r="L5460" s="231">
        <v>0</v>
      </c>
      <c r="N5460" s="119" t="str">
        <f t="shared" si="261"/>
        <v>852071-156400-OS</v>
      </c>
      <c r="O5460" s="122" t="str">
        <f>IF(B5460="NET","",IF(B5460="","",IFERROR(VLOOKUP(N5460,EAN!$A:$B,2,FALSE),"MANGLER - MÅ OPPDATERE EAN-FANEN")))</f>
        <v>MANGLER - MÅ OPPDATERE EAN-FANEN</v>
      </c>
      <c r="P5460" s="119">
        <f t="shared" si="262"/>
        <v>0</v>
      </c>
      <c r="Q5460" s="119">
        <f t="shared" si="263"/>
        <v>0</v>
      </c>
    </row>
    <row r="5461" spans="1:17" x14ac:dyDescent="0.2">
      <c r="A5461" s="228">
        <v>852071</v>
      </c>
      <c r="B5461" s="228" t="s">
        <v>3055</v>
      </c>
      <c r="C5461" s="228" t="s">
        <v>4204</v>
      </c>
      <c r="D5461" s="228" t="s">
        <v>688</v>
      </c>
      <c r="E5461" s="228" t="s">
        <v>689</v>
      </c>
      <c r="F5461" s="228" t="s">
        <v>84</v>
      </c>
      <c r="G5461" s="228" t="s">
        <v>504</v>
      </c>
      <c r="H5461" s="228">
        <v>1</v>
      </c>
      <c r="I5461" s="228">
        <v>1</v>
      </c>
      <c r="J5461" s="228">
        <v>1</v>
      </c>
      <c r="K5461" s="228">
        <v>1</v>
      </c>
      <c r="L5461" s="231">
        <v>1</v>
      </c>
      <c r="N5461" s="119" t="str">
        <f t="shared" si="261"/>
        <v>852071-160400-OS</v>
      </c>
      <c r="O5461" s="122">
        <f>IF(B5461="NET","",IF(B5461="","",IFERROR(VLOOKUP(N5461,EAN!$A:$B,2,FALSE),"MANGLER - MÅ OPPDATERE EAN-FANEN")))</f>
        <v>7048652762566</v>
      </c>
      <c r="P5461" s="119">
        <f t="shared" si="262"/>
        <v>1</v>
      </c>
      <c r="Q5461" s="119">
        <f t="shared" si="263"/>
        <v>1</v>
      </c>
    </row>
    <row r="5462" spans="1:17" x14ac:dyDescent="0.2">
      <c r="A5462" s="228">
        <v>852071</v>
      </c>
      <c r="B5462" s="228" t="s">
        <v>3055</v>
      </c>
      <c r="C5462" s="228" t="s">
        <v>4204</v>
      </c>
      <c r="D5462" s="228" t="s">
        <v>562</v>
      </c>
      <c r="E5462" s="228" t="s">
        <v>563</v>
      </c>
      <c r="F5462" s="228" t="s">
        <v>84</v>
      </c>
      <c r="G5462" s="228" t="s">
        <v>128</v>
      </c>
      <c r="H5462" s="228">
        <v>0</v>
      </c>
      <c r="I5462" s="228">
        <v>0</v>
      </c>
      <c r="J5462" s="228">
        <v>0</v>
      </c>
      <c r="K5462" s="228">
        <v>0</v>
      </c>
      <c r="L5462" s="231">
        <v>0</v>
      </c>
      <c r="N5462" s="119" t="str">
        <f t="shared" si="261"/>
        <v>852071-161000-OS</v>
      </c>
      <c r="O5462" s="122" t="str">
        <f>IF(B5462="NET","",IF(B5462="","",IFERROR(VLOOKUP(N5462,EAN!$A:$B,2,FALSE),"MANGLER - MÅ OPPDATERE EAN-FANEN")))</f>
        <v>MANGLER - MÅ OPPDATERE EAN-FANEN</v>
      </c>
      <c r="P5462" s="119">
        <f t="shared" si="262"/>
        <v>0</v>
      </c>
      <c r="Q5462" s="119">
        <f t="shared" si="263"/>
        <v>0</v>
      </c>
    </row>
    <row r="5463" spans="1:17" x14ac:dyDescent="0.2">
      <c r="A5463" s="228">
        <v>852071</v>
      </c>
      <c r="B5463" s="228" t="s">
        <v>3055</v>
      </c>
      <c r="C5463" s="228" t="s">
        <v>4204</v>
      </c>
      <c r="D5463" s="228" t="s">
        <v>690</v>
      </c>
      <c r="E5463" s="228" t="s">
        <v>691</v>
      </c>
      <c r="F5463" s="228" t="s">
        <v>84</v>
      </c>
      <c r="G5463" s="228" t="s">
        <v>504</v>
      </c>
      <c r="H5463" s="228">
        <v>199</v>
      </c>
      <c r="I5463" s="228">
        <v>199</v>
      </c>
      <c r="J5463" s="228">
        <v>199</v>
      </c>
      <c r="K5463" s="228">
        <v>199</v>
      </c>
      <c r="L5463" s="231">
        <v>199</v>
      </c>
      <c r="N5463" s="119" t="str">
        <f t="shared" si="261"/>
        <v>852071-167400-OS</v>
      </c>
      <c r="O5463" s="122">
        <f>IF(B5463="NET","",IF(B5463="","",IFERROR(VLOOKUP(N5463,EAN!$A:$B,2,FALSE),"MANGLER - MÅ OPPDATERE EAN-FANEN")))</f>
        <v>7048652762573</v>
      </c>
      <c r="P5463" s="119">
        <f t="shared" si="262"/>
        <v>199</v>
      </c>
      <c r="Q5463" s="119">
        <f t="shared" si="263"/>
        <v>199</v>
      </c>
    </row>
    <row r="5464" spans="1:17" x14ac:dyDescent="0.2">
      <c r="A5464" s="228">
        <v>852071</v>
      </c>
      <c r="B5464" s="228" t="s">
        <v>3055</v>
      </c>
      <c r="C5464" s="228" t="s">
        <v>4204</v>
      </c>
      <c r="D5464" s="228" t="s">
        <v>4176</v>
      </c>
      <c r="E5464" s="228" t="s">
        <v>4177</v>
      </c>
      <c r="F5464" s="228" t="s">
        <v>84</v>
      </c>
      <c r="G5464" s="228" t="s">
        <v>128</v>
      </c>
      <c r="H5464" s="228">
        <v>0</v>
      </c>
      <c r="I5464" s="228">
        <v>0</v>
      </c>
      <c r="J5464" s="228">
        <v>0</v>
      </c>
      <c r="K5464" s="228">
        <v>0</v>
      </c>
      <c r="L5464" s="231">
        <v>0</v>
      </c>
      <c r="N5464" s="119" t="str">
        <f t="shared" si="261"/>
        <v>852071-167900-OS</v>
      </c>
      <c r="O5464" s="122" t="str">
        <f>IF(B5464="NET","",IF(B5464="","",IFERROR(VLOOKUP(N5464,EAN!$A:$B,2,FALSE),"MANGLER - MÅ OPPDATERE EAN-FANEN")))</f>
        <v>MANGLER - MÅ OPPDATERE EAN-FANEN</v>
      </c>
      <c r="P5464" s="119">
        <f t="shared" si="262"/>
        <v>0</v>
      </c>
      <c r="Q5464" s="119">
        <f t="shared" si="263"/>
        <v>0</v>
      </c>
    </row>
    <row r="5465" spans="1:17" x14ac:dyDescent="0.2">
      <c r="A5465" s="228">
        <v>852071</v>
      </c>
      <c r="B5465" s="228" t="s">
        <v>3055</v>
      </c>
      <c r="C5465" s="228" t="s">
        <v>4204</v>
      </c>
      <c r="D5465" s="228" t="s">
        <v>2402</v>
      </c>
      <c r="E5465" s="228" t="s">
        <v>3120</v>
      </c>
      <c r="F5465" s="228" t="s">
        <v>84</v>
      </c>
      <c r="G5465" s="228" t="s">
        <v>504</v>
      </c>
      <c r="H5465" s="228">
        <v>56</v>
      </c>
      <c r="I5465" s="228">
        <v>56</v>
      </c>
      <c r="J5465" s="228">
        <v>56</v>
      </c>
      <c r="K5465" s="228">
        <v>56</v>
      </c>
      <c r="L5465" s="231">
        <v>56</v>
      </c>
      <c r="N5465" s="119" t="str">
        <f t="shared" si="261"/>
        <v>852071-198200-OS</v>
      </c>
      <c r="O5465" s="122">
        <f>IF(B5465="NET","",IF(B5465="","",IFERROR(VLOOKUP(N5465,EAN!$A:$B,2,FALSE),"MANGLER - MÅ OPPDATERE EAN-FANEN")))</f>
        <v>7048652762580</v>
      </c>
      <c r="P5465" s="119">
        <f t="shared" si="262"/>
        <v>56</v>
      </c>
      <c r="Q5465" s="119">
        <f t="shared" si="263"/>
        <v>56</v>
      </c>
    </row>
    <row r="5466" spans="1:17" x14ac:dyDescent="0.2">
      <c r="A5466" s="228">
        <v>852071</v>
      </c>
      <c r="B5466" s="228" t="s">
        <v>3055</v>
      </c>
      <c r="C5466" s="228" t="s">
        <v>4204</v>
      </c>
      <c r="D5466" s="228" t="s">
        <v>553</v>
      </c>
      <c r="E5466" s="228" t="s">
        <v>554</v>
      </c>
      <c r="F5466" s="228" t="s">
        <v>84</v>
      </c>
      <c r="G5466" s="228" t="s">
        <v>128</v>
      </c>
      <c r="H5466" s="228">
        <v>65</v>
      </c>
      <c r="I5466" s="228">
        <v>65</v>
      </c>
      <c r="J5466" s="228">
        <v>65</v>
      </c>
      <c r="K5466" s="228">
        <v>65</v>
      </c>
      <c r="L5466" s="231">
        <v>65</v>
      </c>
      <c r="N5466" s="119" t="str">
        <f t="shared" si="261"/>
        <v>852071-200100-OS</v>
      </c>
      <c r="O5466" s="122">
        <f>IF(B5466="NET","",IF(B5466="","",IFERROR(VLOOKUP(N5466,EAN!$A:$B,2,FALSE),"MANGLER - MÅ OPPDATERE EAN-FANEN")))</f>
        <v>7048652762597</v>
      </c>
      <c r="P5466" s="119">
        <f t="shared" si="262"/>
        <v>65</v>
      </c>
      <c r="Q5466" s="119">
        <f t="shared" si="263"/>
        <v>65</v>
      </c>
    </row>
    <row r="5467" spans="1:17" x14ac:dyDescent="0.2">
      <c r="A5467" s="228">
        <v>852071</v>
      </c>
      <c r="B5467" s="228" t="s">
        <v>3055</v>
      </c>
      <c r="C5467" s="228" t="s">
        <v>4204</v>
      </c>
      <c r="D5467" s="228" t="s">
        <v>2403</v>
      </c>
      <c r="E5467" s="228" t="s">
        <v>3092</v>
      </c>
      <c r="F5467" s="228" t="s">
        <v>84</v>
      </c>
      <c r="G5467" s="228" t="s">
        <v>504</v>
      </c>
      <c r="H5467" s="228">
        <v>431</v>
      </c>
      <c r="I5467" s="228">
        <v>431</v>
      </c>
      <c r="J5467" s="228">
        <v>431</v>
      </c>
      <c r="K5467" s="228">
        <v>431</v>
      </c>
      <c r="L5467" s="231">
        <v>431</v>
      </c>
      <c r="N5467" s="119" t="str">
        <f t="shared" si="261"/>
        <v>852071-202429-OS</v>
      </c>
      <c r="O5467" s="122">
        <f>IF(B5467="NET","",IF(B5467="","",IFERROR(VLOOKUP(N5467,EAN!$A:$B,2,FALSE),"MANGLER - MÅ OPPDATERE EAN-FANEN")))</f>
        <v>7048652762863</v>
      </c>
      <c r="P5467" s="119">
        <f t="shared" si="262"/>
        <v>431</v>
      </c>
      <c r="Q5467" s="119">
        <f t="shared" si="263"/>
        <v>431</v>
      </c>
    </row>
    <row r="5468" spans="1:17" x14ac:dyDescent="0.2">
      <c r="A5468" s="228">
        <v>852071</v>
      </c>
      <c r="B5468" s="228" t="s">
        <v>3055</v>
      </c>
      <c r="C5468" s="228" t="s">
        <v>4204</v>
      </c>
      <c r="D5468" s="228" t="s">
        <v>2405</v>
      </c>
      <c r="E5468" s="228" t="s">
        <v>3094</v>
      </c>
      <c r="F5468" s="228" t="s">
        <v>84</v>
      </c>
      <c r="G5468" s="228" t="s">
        <v>504</v>
      </c>
      <c r="H5468" s="228">
        <v>3</v>
      </c>
      <c r="I5468" s="228">
        <v>3</v>
      </c>
      <c r="J5468" s="228">
        <v>3</v>
      </c>
      <c r="K5468" s="228">
        <v>3</v>
      </c>
      <c r="L5468" s="231">
        <v>3</v>
      </c>
      <c r="N5468" s="119" t="str">
        <f t="shared" si="261"/>
        <v>852071-206129-OS</v>
      </c>
      <c r="O5468" s="122">
        <f>IF(B5468="NET","",IF(B5468="","",IFERROR(VLOOKUP(N5468,EAN!$A:$B,2,FALSE),"MANGLER - MÅ OPPDATERE EAN-FANEN")))</f>
        <v>7048652762603</v>
      </c>
      <c r="P5468" s="119">
        <f t="shared" si="262"/>
        <v>3</v>
      </c>
      <c r="Q5468" s="119">
        <f t="shared" si="263"/>
        <v>3</v>
      </c>
    </row>
    <row r="5469" spans="1:17" x14ac:dyDescent="0.2">
      <c r="A5469" s="228">
        <v>852071</v>
      </c>
      <c r="B5469" s="228" t="s">
        <v>3055</v>
      </c>
      <c r="C5469" s="228" t="s">
        <v>4204</v>
      </c>
      <c r="D5469" s="228" t="s">
        <v>4166</v>
      </c>
      <c r="E5469" s="228" t="s">
        <v>4167</v>
      </c>
      <c r="F5469" s="228" t="s">
        <v>84</v>
      </c>
      <c r="G5469" s="228" t="s">
        <v>128</v>
      </c>
      <c r="H5469" s="228">
        <v>0</v>
      </c>
      <c r="I5469" s="228">
        <v>0</v>
      </c>
      <c r="J5469" s="228">
        <v>0</v>
      </c>
      <c r="K5469" s="228">
        <v>0</v>
      </c>
      <c r="L5469" s="231">
        <v>0</v>
      </c>
      <c r="N5469" s="119" t="str">
        <f t="shared" si="261"/>
        <v>852071-206700-OS</v>
      </c>
      <c r="O5469" s="122" t="str">
        <f>IF(B5469="NET","",IF(B5469="","",IFERROR(VLOOKUP(N5469,EAN!$A:$B,2,FALSE),"MANGLER - MÅ OPPDATERE EAN-FANEN")))</f>
        <v>MANGLER - MÅ OPPDATERE EAN-FANEN</v>
      </c>
      <c r="P5469" s="119">
        <f t="shared" si="262"/>
        <v>0</v>
      </c>
      <c r="Q5469" s="119">
        <f t="shared" si="263"/>
        <v>0</v>
      </c>
    </row>
    <row r="5470" spans="1:17" x14ac:dyDescent="0.2">
      <c r="A5470" s="229">
        <v>852072</v>
      </c>
      <c r="B5470" s="228" t="s">
        <v>248</v>
      </c>
      <c r="C5470" s="228"/>
      <c r="D5470" s="228"/>
      <c r="E5470" s="228"/>
      <c r="F5470" s="228"/>
      <c r="G5470" s="228"/>
      <c r="H5470" s="229">
        <v>202226</v>
      </c>
      <c r="I5470" s="229">
        <v>202227</v>
      </c>
      <c r="J5470" s="229">
        <v>202228</v>
      </c>
      <c r="K5470" s="229">
        <v>202229</v>
      </c>
      <c r="L5470" s="232">
        <v>202234</v>
      </c>
      <c r="N5470" s="119" t="str">
        <f t="shared" si="261"/>
        <v>852072-</v>
      </c>
      <c r="O5470" s="122" t="str">
        <f>IF(B5470="NET","",IF(B5470="","",IFERROR(VLOOKUP(N5470,EAN!$A:$B,2,FALSE),"MANGLER - MÅ OPPDATERE EAN-FANEN")))</f>
        <v/>
      </c>
      <c r="P5470" s="119">
        <f t="shared" si="262"/>
        <v>202226</v>
      </c>
      <c r="Q5470" s="119">
        <f t="shared" si="263"/>
        <v>202234</v>
      </c>
    </row>
    <row r="5471" spans="1:17" x14ac:dyDescent="0.2">
      <c r="A5471" s="228">
        <v>852072</v>
      </c>
      <c r="B5471" s="228" t="s">
        <v>3056</v>
      </c>
      <c r="C5471" s="228" t="s">
        <v>4204</v>
      </c>
      <c r="D5471" s="228" t="s">
        <v>696</v>
      </c>
      <c r="E5471" s="228" t="s">
        <v>697</v>
      </c>
      <c r="F5471" s="228" t="s">
        <v>84</v>
      </c>
      <c r="G5471" s="228" t="s">
        <v>128</v>
      </c>
      <c r="H5471" s="228">
        <v>75</v>
      </c>
      <c r="I5471" s="228">
        <v>75</v>
      </c>
      <c r="J5471" s="228">
        <v>75</v>
      </c>
      <c r="K5471" s="228">
        <v>75</v>
      </c>
      <c r="L5471" s="231">
        <v>75</v>
      </c>
      <c r="N5471" s="119" t="str">
        <f t="shared" si="261"/>
        <v>852072-220400-OS</v>
      </c>
      <c r="O5471" s="122">
        <f>IF(B5471="NET","",IF(B5471="","",IFERROR(VLOOKUP(N5471,EAN!$A:$B,2,FALSE),"MANGLER - MÅ OPPDATERE EAN-FANEN")))</f>
        <v>7048652762504</v>
      </c>
      <c r="P5471" s="119">
        <f t="shared" si="262"/>
        <v>75</v>
      </c>
      <c r="Q5471" s="119">
        <f t="shared" si="263"/>
        <v>75</v>
      </c>
    </row>
    <row r="5472" spans="1:17" x14ac:dyDescent="0.2">
      <c r="A5472" s="228">
        <v>852072</v>
      </c>
      <c r="B5472" s="228" t="s">
        <v>3056</v>
      </c>
      <c r="C5472" s="228" t="s">
        <v>4204</v>
      </c>
      <c r="D5472" s="228" t="s">
        <v>2406</v>
      </c>
      <c r="E5472" s="228" t="s">
        <v>3839</v>
      </c>
      <c r="F5472" s="228" t="s">
        <v>84</v>
      </c>
      <c r="G5472" s="228" t="s">
        <v>504</v>
      </c>
      <c r="H5472" s="228">
        <v>35</v>
      </c>
      <c r="I5472" s="228">
        <v>35</v>
      </c>
      <c r="J5472" s="228">
        <v>35</v>
      </c>
      <c r="K5472" s="228">
        <v>35</v>
      </c>
      <c r="L5472" s="231">
        <v>35</v>
      </c>
      <c r="N5472" s="119" t="str">
        <f t="shared" si="261"/>
        <v>852072-221000-OS</v>
      </c>
      <c r="O5472" s="122">
        <f>IF(B5472="NET","",IF(B5472="","",IFERROR(VLOOKUP(N5472,EAN!$A:$B,2,FALSE),"MANGLER - MÅ OPPDATERE EAN-FANEN")))</f>
        <v>7048652762511</v>
      </c>
      <c r="P5472" s="119">
        <f t="shared" si="262"/>
        <v>35</v>
      </c>
      <c r="Q5472" s="119">
        <f t="shared" si="263"/>
        <v>35</v>
      </c>
    </row>
    <row r="5473" spans="1:17" x14ac:dyDescent="0.2">
      <c r="A5473" s="229">
        <v>852073</v>
      </c>
      <c r="B5473" s="228" t="s">
        <v>248</v>
      </c>
      <c r="C5473" s="228"/>
      <c r="D5473" s="228"/>
      <c r="E5473" s="228"/>
      <c r="F5473" s="228"/>
      <c r="G5473" s="228"/>
      <c r="H5473" s="229">
        <v>202226</v>
      </c>
      <c r="I5473" s="229">
        <v>202227</v>
      </c>
      <c r="J5473" s="229">
        <v>202228</v>
      </c>
      <c r="K5473" s="229">
        <v>202229</v>
      </c>
      <c r="L5473" s="232">
        <v>202234</v>
      </c>
      <c r="N5473" s="119" t="str">
        <f t="shared" si="261"/>
        <v>852073-</v>
      </c>
      <c r="O5473" s="122" t="str">
        <f>IF(B5473="NET","",IF(B5473="","",IFERROR(VLOOKUP(N5473,EAN!$A:$B,2,FALSE),"MANGLER - MÅ OPPDATERE EAN-FANEN")))</f>
        <v/>
      </c>
      <c r="P5473" s="119">
        <f t="shared" si="262"/>
        <v>202226</v>
      </c>
      <c r="Q5473" s="119">
        <f t="shared" si="263"/>
        <v>202234</v>
      </c>
    </row>
    <row r="5474" spans="1:17" x14ac:dyDescent="0.2">
      <c r="A5474" s="228">
        <v>852073</v>
      </c>
      <c r="B5474" s="228" t="s">
        <v>3096</v>
      </c>
      <c r="C5474" s="228" t="s">
        <v>4204</v>
      </c>
      <c r="D5474" s="228" t="s">
        <v>559</v>
      </c>
      <c r="E5474" s="228" t="s">
        <v>618</v>
      </c>
      <c r="F5474" s="228" t="s">
        <v>84</v>
      </c>
      <c r="G5474" s="228" t="s">
        <v>128</v>
      </c>
      <c r="H5474" s="228">
        <v>115</v>
      </c>
      <c r="I5474" s="228">
        <v>115</v>
      </c>
      <c r="J5474" s="228">
        <v>115</v>
      </c>
      <c r="K5474" s="228">
        <v>115</v>
      </c>
      <c r="L5474" s="231">
        <v>115</v>
      </c>
      <c r="N5474" s="119" t="str">
        <f t="shared" si="261"/>
        <v>852073-230100-OS</v>
      </c>
      <c r="O5474" s="122">
        <f>IF(B5474="NET","",IF(B5474="","",IFERROR(VLOOKUP(N5474,EAN!$A:$B,2,FALSE),"MANGLER - MÅ OPPDATERE EAN-FANEN")))</f>
        <v>7048652762412</v>
      </c>
      <c r="P5474" s="119">
        <f t="shared" si="262"/>
        <v>115</v>
      </c>
      <c r="Q5474" s="119">
        <f t="shared" si="263"/>
        <v>115</v>
      </c>
    </row>
    <row r="5475" spans="1:17" x14ac:dyDescent="0.2">
      <c r="A5475" s="229">
        <v>852074</v>
      </c>
      <c r="B5475" s="228" t="s">
        <v>248</v>
      </c>
      <c r="C5475" s="228"/>
      <c r="D5475" s="228"/>
      <c r="E5475" s="228"/>
      <c r="F5475" s="228"/>
      <c r="G5475" s="228"/>
      <c r="H5475" s="229">
        <v>202226</v>
      </c>
      <c r="I5475" s="229">
        <v>202227</v>
      </c>
      <c r="J5475" s="229">
        <v>202228</v>
      </c>
      <c r="K5475" s="229">
        <v>202229</v>
      </c>
      <c r="L5475" s="232">
        <v>202234</v>
      </c>
      <c r="N5475" s="119" t="str">
        <f t="shared" si="261"/>
        <v>852074-</v>
      </c>
      <c r="O5475" s="122" t="str">
        <f>IF(B5475="NET","",IF(B5475="","",IFERROR(VLOOKUP(N5475,EAN!$A:$B,2,FALSE),"MANGLER - MÅ OPPDATERE EAN-FANEN")))</f>
        <v/>
      </c>
      <c r="P5475" s="119">
        <f t="shared" si="262"/>
        <v>202226</v>
      </c>
      <c r="Q5475" s="119">
        <f t="shared" si="263"/>
        <v>202234</v>
      </c>
    </row>
    <row r="5476" spans="1:17" x14ac:dyDescent="0.2">
      <c r="A5476" s="228">
        <v>852074</v>
      </c>
      <c r="B5476" s="228" t="s">
        <v>3097</v>
      </c>
      <c r="C5476" s="228" t="s">
        <v>4204</v>
      </c>
      <c r="D5476" s="228" t="s">
        <v>2404</v>
      </c>
      <c r="E5476" s="228" t="s">
        <v>3093</v>
      </c>
      <c r="F5476" s="228" t="s">
        <v>84</v>
      </c>
      <c r="G5476" s="228" t="s">
        <v>504</v>
      </c>
      <c r="H5476" s="228">
        <v>81</v>
      </c>
      <c r="I5476" s="228">
        <v>81</v>
      </c>
      <c r="J5476" s="228">
        <v>81</v>
      </c>
      <c r="K5476" s="228">
        <v>81</v>
      </c>
      <c r="L5476" s="231">
        <v>81</v>
      </c>
      <c r="N5476" s="119" t="str">
        <f t="shared" si="261"/>
        <v>852074-061700-OS</v>
      </c>
      <c r="O5476" s="122">
        <f>IF(B5476="NET","",IF(B5476="","",IFERROR(VLOOKUP(N5476,EAN!$A:$B,2,FALSE),"MANGLER - MÅ OPPDATERE EAN-FANEN")))</f>
        <v>7048652762870</v>
      </c>
      <c r="P5476" s="119">
        <f t="shared" si="262"/>
        <v>81</v>
      </c>
      <c r="Q5476" s="119">
        <f t="shared" si="263"/>
        <v>81</v>
      </c>
    </row>
    <row r="5477" spans="1:17" x14ac:dyDescent="0.2">
      <c r="A5477" s="228">
        <v>852074</v>
      </c>
      <c r="B5477" s="228" t="s">
        <v>3097</v>
      </c>
      <c r="C5477" s="228" t="s">
        <v>4204</v>
      </c>
      <c r="D5477" s="228" t="s">
        <v>4178</v>
      </c>
      <c r="E5477" s="228" t="s">
        <v>4179</v>
      </c>
      <c r="F5477" s="228" t="s">
        <v>84</v>
      </c>
      <c r="G5477" s="228" t="s">
        <v>128</v>
      </c>
      <c r="H5477" s="228">
        <v>0</v>
      </c>
      <c r="I5477" s="228">
        <v>0</v>
      </c>
      <c r="J5477" s="228">
        <v>0</v>
      </c>
      <c r="K5477" s="228">
        <v>0</v>
      </c>
      <c r="L5477" s="231">
        <v>0</v>
      </c>
      <c r="N5477" s="119" t="str">
        <f t="shared" si="261"/>
        <v>852074-066700-OS</v>
      </c>
      <c r="O5477" s="122" t="str">
        <f>IF(B5477="NET","",IF(B5477="","",IFERROR(VLOOKUP(N5477,EAN!$A:$B,2,FALSE),"MANGLER - MÅ OPPDATERE EAN-FANEN")))</f>
        <v>MANGLER - MÅ OPPDATERE EAN-FANEN</v>
      </c>
      <c r="P5477" s="119">
        <f t="shared" si="262"/>
        <v>0</v>
      </c>
      <c r="Q5477" s="119">
        <f t="shared" si="263"/>
        <v>0</v>
      </c>
    </row>
    <row r="5478" spans="1:17" x14ac:dyDescent="0.2">
      <c r="A5478" s="228">
        <v>852074</v>
      </c>
      <c r="B5478" s="228" t="s">
        <v>3097</v>
      </c>
      <c r="C5478" s="228" t="s">
        <v>4204</v>
      </c>
      <c r="D5478" s="228" t="s">
        <v>2398</v>
      </c>
      <c r="E5478" s="228" t="s">
        <v>3089</v>
      </c>
      <c r="F5478" s="228" t="s">
        <v>84</v>
      </c>
      <c r="G5478" s="228" t="s">
        <v>504</v>
      </c>
      <c r="H5478" s="228">
        <v>79</v>
      </c>
      <c r="I5478" s="228">
        <v>79</v>
      </c>
      <c r="J5478" s="228">
        <v>79</v>
      </c>
      <c r="K5478" s="228">
        <v>79</v>
      </c>
      <c r="L5478" s="231">
        <v>79</v>
      </c>
      <c r="N5478" s="119" t="str">
        <f t="shared" si="261"/>
        <v>852074-070600-OS</v>
      </c>
      <c r="O5478" s="122">
        <f>IF(B5478="NET","",IF(B5478="","",IFERROR(VLOOKUP(N5478,EAN!$A:$B,2,FALSE),"MANGLER - MÅ OPPDATERE EAN-FANEN")))</f>
        <v>7048652762306</v>
      </c>
      <c r="P5478" s="119">
        <f t="shared" si="262"/>
        <v>79</v>
      </c>
      <c r="Q5478" s="119">
        <f t="shared" si="263"/>
        <v>79</v>
      </c>
    </row>
    <row r="5479" spans="1:17" x14ac:dyDescent="0.2">
      <c r="A5479" s="228">
        <v>852074</v>
      </c>
      <c r="B5479" s="228" t="s">
        <v>3097</v>
      </c>
      <c r="C5479" s="228" t="s">
        <v>4204</v>
      </c>
      <c r="D5479" s="228" t="s">
        <v>4170</v>
      </c>
      <c r="E5479" s="228" t="s">
        <v>4171</v>
      </c>
      <c r="F5479" s="228" t="s">
        <v>84</v>
      </c>
      <c r="G5479" s="228" t="s">
        <v>128</v>
      </c>
      <c r="H5479" s="228">
        <v>0</v>
      </c>
      <c r="I5479" s="228">
        <v>0</v>
      </c>
      <c r="J5479" s="228">
        <v>0</v>
      </c>
      <c r="K5479" s="228">
        <v>0</v>
      </c>
      <c r="L5479" s="231">
        <v>0</v>
      </c>
      <c r="N5479" s="119" t="str">
        <f t="shared" si="261"/>
        <v>852074-076400-OS</v>
      </c>
      <c r="O5479" s="122" t="str">
        <f>IF(B5479="NET","",IF(B5479="","",IFERROR(VLOOKUP(N5479,EAN!$A:$B,2,FALSE),"MANGLER - MÅ OPPDATERE EAN-FANEN")))</f>
        <v>MANGLER - MÅ OPPDATERE EAN-FANEN</v>
      </c>
      <c r="P5479" s="119">
        <f t="shared" si="262"/>
        <v>0</v>
      </c>
      <c r="Q5479" s="119">
        <f t="shared" si="263"/>
        <v>0</v>
      </c>
    </row>
    <row r="5480" spans="1:17" x14ac:dyDescent="0.2">
      <c r="A5480" s="228">
        <v>852074</v>
      </c>
      <c r="B5480" s="228" t="s">
        <v>3097</v>
      </c>
      <c r="C5480" s="228" t="s">
        <v>4204</v>
      </c>
      <c r="D5480" s="228" t="s">
        <v>2401</v>
      </c>
      <c r="E5480" s="228" t="s">
        <v>3091</v>
      </c>
      <c r="F5480" s="228" t="s">
        <v>84</v>
      </c>
      <c r="G5480" s="228" t="s">
        <v>128</v>
      </c>
      <c r="H5480" s="228">
        <v>52</v>
      </c>
      <c r="I5480" s="228">
        <v>52</v>
      </c>
      <c r="J5480" s="228">
        <v>52</v>
      </c>
      <c r="K5480" s="228">
        <v>52</v>
      </c>
      <c r="L5480" s="231">
        <v>52</v>
      </c>
      <c r="N5480" s="119" t="str">
        <f t="shared" si="261"/>
        <v>852074-150500-OS</v>
      </c>
      <c r="O5480" s="122">
        <f>IF(B5480="NET","",IF(B5480="","",IFERROR(VLOOKUP(N5480,EAN!$A:$B,2,FALSE),"MANGLER - MÅ OPPDATERE EAN-FANEN")))</f>
        <v>7048652762313</v>
      </c>
      <c r="P5480" s="119">
        <f t="shared" si="262"/>
        <v>52</v>
      </c>
      <c r="Q5480" s="119">
        <f t="shared" si="263"/>
        <v>52</v>
      </c>
    </row>
    <row r="5481" spans="1:17" x14ac:dyDescent="0.2">
      <c r="A5481" s="228">
        <v>852074</v>
      </c>
      <c r="B5481" s="228" t="s">
        <v>3097</v>
      </c>
      <c r="C5481" s="228" t="s">
        <v>4204</v>
      </c>
      <c r="D5481" s="228" t="s">
        <v>645</v>
      </c>
      <c r="E5481" s="228" t="s">
        <v>742</v>
      </c>
      <c r="F5481" s="228" t="s">
        <v>84</v>
      </c>
      <c r="G5481" s="228" t="s">
        <v>504</v>
      </c>
      <c r="H5481" s="228">
        <v>71</v>
      </c>
      <c r="I5481" s="228">
        <v>71</v>
      </c>
      <c r="J5481" s="228">
        <v>71</v>
      </c>
      <c r="K5481" s="228">
        <v>71</v>
      </c>
      <c r="L5481" s="231">
        <v>71</v>
      </c>
      <c r="N5481" s="119" t="str">
        <f t="shared" si="261"/>
        <v>852074-152000-OS</v>
      </c>
      <c r="O5481" s="122">
        <f>IF(B5481="NET","",IF(B5481="","",IFERROR(VLOOKUP(N5481,EAN!$A:$B,2,FALSE),"MANGLER - MÅ OPPDATERE EAN-FANEN")))</f>
        <v>7048652762320</v>
      </c>
      <c r="P5481" s="119">
        <f t="shared" si="262"/>
        <v>71</v>
      </c>
      <c r="Q5481" s="119">
        <f t="shared" si="263"/>
        <v>71</v>
      </c>
    </row>
    <row r="5482" spans="1:17" x14ac:dyDescent="0.2">
      <c r="A5482" s="228">
        <v>852074</v>
      </c>
      <c r="B5482" s="228" t="s">
        <v>3097</v>
      </c>
      <c r="C5482" s="228" t="s">
        <v>4204</v>
      </c>
      <c r="D5482" s="228" t="s">
        <v>688</v>
      </c>
      <c r="E5482" s="228" t="s">
        <v>689</v>
      </c>
      <c r="F5482" s="228" t="s">
        <v>84</v>
      </c>
      <c r="G5482" s="228" t="s">
        <v>504</v>
      </c>
      <c r="H5482" s="228">
        <v>68</v>
      </c>
      <c r="I5482" s="228">
        <v>68</v>
      </c>
      <c r="J5482" s="228">
        <v>68</v>
      </c>
      <c r="K5482" s="228">
        <v>68</v>
      </c>
      <c r="L5482" s="231">
        <v>68</v>
      </c>
      <c r="N5482" s="119" t="str">
        <f t="shared" si="261"/>
        <v>852074-160400-OS</v>
      </c>
      <c r="O5482" s="122">
        <f>IF(B5482="NET","",IF(B5482="","",IFERROR(VLOOKUP(N5482,EAN!$A:$B,2,FALSE),"MANGLER - MÅ OPPDATERE EAN-FANEN")))</f>
        <v>7048652762337</v>
      </c>
      <c r="P5482" s="119">
        <f t="shared" si="262"/>
        <v>68</v>
      </c>
      <c r="Q5482" s="119">
        <f t="shared" si="263"/>
        <v>68</v>
      </c>
    </row>
    <row r="5483" spans="1:17" x14ac:dyDescent="0.2">
      <c r="A5483" s="228">
        <v>852074</v>
      </c>
      <c r="B5483" s="228" t="s">
        <v>3097</v>
      </c>
      <c r="C5483" s="228" t="s">
        <v>4204</v>
      </c>
      <c r="D5483" s="228" t="s">
        <v>690</v>
      </c>
      <c r="E5483" s="228" t="s">
        <v>691</v>
      </c>
      <c r="F5483" s="228" t="s">
        <v>84</v>
      </c>
      <c r="G5483" s="228" t="s">
        <v>504</v>
      </c>
      <c r="H5483" s="228">
        <v>74</v>
      </c>
      <c r="I5483" s="228">
        <v>74</v>
      </c>
      <c r="J5483" s="228">
        <v>74</v>
      </c>
      <c r="K5483" s="228">
        <v>74</v>
      </c>
      <c r="L5483" s="231">
        <v>74</v>
      </c>
      <c r="N5483" s="119" t="str">
        <f t="shared" si="261"/>
        <v>852074-167400-OS</v>
      </c>
      <c r="O5483" s="122">
        <f>IF(B5483="NET","",IF(B5483="","",IFERROR(VLOOKUP(N5483,EAN!$A:$B,2,FALSE),"MANGLER - MÅ OPPDATERE EAN-FANEN")))</f>
        <v>7048652762344</v>
      </c>
      <c r="P5483" s="119">
        <f t="shared" si="262"/>
        <v>74</v>
      </c>
      <c r="Q5483" s="119">
        <f t="shared" si="263"/>
        <v>74</v>
      </c>
    </row>
    <row r="5484" spans="1:17" x14ac:dyDescent="0.2">
      <c r="A5484" s="228">
        <v>852074</v>
      </c>
      <c r="B5484" s="228" t="s">
        <v>3097</v>
      </c>
      <c r="C5484" s="228" t="s">
        <v>4204</v>
      </c>
      <c r="D5484" s="228" t="s">
        <v>4164</v>
      </c>
      <c r="E5484" s="228" t="s">
        <v>4165</v>
      </c>
      <c r="F5484" s="228" t="s">
        <v>84</v>
      </c>
      <c r="G5484" s="228" t="s">
        <v>128</v>
      </c>
      <c r="H5484" s="228">
        <v>0</v>
      </c>
      <c r="I5484" s="228">
        <v>0</v>
      </c>
      <c r="J5484" s="228">
        <v>0</v>
      </c>
      <c r="K5484" s="228">
        <v>0</v>
      </c>
      <c r="L5484" s="231">
        <v>0</v>
      </c>
      <c r="N5484" s="119" t="str">
        <f t="shared" si="261"/>
        <v>852074-169100-OS</v>
      </c>
      <c r="O5484" s="122" t="str">
        <f>IF(B5484="NET","",IF(B5484="","",IFERROR(VLOOKUP(N5484,EAN!$A:$B,2,FALSE),"MANGLER - MÅ OPPDATERE EAN-FANEN")))</f>
        <v>MANGLER - MÅ OPPDATERE EAN-FANEN</v>
      </c>
      <c r="P5484" s="119">
        <f t="shared" si="262"/>
        <v>0</v>
      </c>
      <c r="Q5484" s="119">
        <f t="shared" si="263"/>
        <v>0</v>
      </c>
    </row>
    <row r="5485" spans="1:17" x14ac:dyDescent="0.2">
      <c r="A5485" s="228">
        <v>852074</v>
      </c>
      <c r="B5485" s="228" t="s">
        <v>3097</v>
      </c>
      <c r="C5485" s="228" t="s">
        <v>4204</v>
      </c>
      <c r="D5485" s="228" t="s">
        <v>2402</v>
      </c>
      <c r="E5485" s="228" t="s">
        <v>3120</v>
      </c>
      <c r="F5485" s="228" t="s">
        <v>84</v>
      </c>
      <c r="G5485" s="228" t="s">
        <v>128</v>
      </c>
      <c r="H5485" s="228">
        <v>54</v>
      </c>
      <c r="I5485" s="228">
        <v>54</v>
      </c>
      <c r="J5485" s="228">
        <v>54</v>
      </c>
      <c r="K5485" s="228">
        <v>54</v>
      </c>
      <c r="L5485" s="231">
        <v>54</v>
      </c>
      <c r="N5485" s="119" t="str">
        <f t="shared" si="261"/>
        <v>852074-198200-OS</v>
      </c>
      <c r="O5485" s="122">
        <f>IF(B5485="NET","",IF(B5485="","",IFERROR(VLOOKUP(N5485,EAN!$A:$B,2,FALSE),"MANGLER - MÅ OPPDATERE EAN-FANEN")))</f>
        <v>7048652762351</v>
      </c>
      <c r="P5485" s="119">
        <f t="shared" si="262"/>
        <v>54</v>
      </c>
      <c r="Q5485" s="119">
        <f t="shared" si="263"/>
        <v>54</v>
      </c>
    </row>
    <row r="5486" spans="1:17" x14ac:dyDescent="0.2">
      <c r="A5486" s="228">
        <v>852074</v>
      </c>
      <c r="B5486" s="228" t="s">
        <v>3097</v>
      </c>
      <c r="C5486" s="228" t="s">
        <v>4204</v>
      </c>
      <c r="D5486" s="228" t="s">
        <v>553</v>
      </c>
      <c r="E5486" s="228" t="s">
        <v>554</v>
      </c>
      <c r="F5486" s="228" t="s">
        <v>84</v>
      </c>
      <c r="G5486" s="228" t="s">
        <v>128</v>
      </c>
      <c r="H5486" s="228">
        <v>55</v>
      </c>
      <c r="I5486" s="228">
        <v>55</v>
      </c>
      <c r="J5486" s="228">
        <v>55</v>
      </c>
      <c r="K5486" s="228">
        <v>55</v>
      </c>
      <c r="L5486" s="231">
        <v>55</v>
      </c>
      <c r="N5486" s="119" t="str">
        <f t="shared" si="261"/>
        <v>852074-200100-OS</v>
      </c>
      <c r="O5486" s="122">
        <f>IF(B5486="NET","",IF(B5486="","",IFERROR(VLOOKUP(N5486,EAN!$A:$B,2,FALSE),"MANGLER - MÅ OPPDATERE EAN-FANEN")))</f>
        <v>7048652762368</v>
      </c>
      <c r="P5486" s="119">
        <f t="shared" si="262"/>
        <v>55</v>
      </c>
      <c r="Q5486" s="119">
        <f t="shared" si="263"/>
        <v>55</v>
      </c>
    </row>
    <row r="5487" spans="1:17" x14ac:dyDescent="0.2">
      <c r="A5487" s="228">
        <v>852074</v>
      </c>
      <c r="B5487" s="228" t="s">
        <v>3097</v>
      </c>
      <c r="C5487" s="228" t="s">
        <v>4204</v>
      </c>
      <c r="D5487" s="228" t="s">
        <v>4180</v>
      </c>
      <c r="E5487" s="228" t="s">
        <v>4181</v>
      </c>
      <c r="F5487" s="228" t="s">
        <v>84</v>
      </c>
      <c r="G5487" s="228" t="s">
        <v>504</v>
      </c>
      <c r="H5487" s="228">
        <v>0</v>
      </c>
      <c r="I5487" s="228">
        <v>0</v>
      </c>
      <c r="J5487" s="228">
        <v>0</v>
      </c>
      <c r="K5487" s="228">
        <v>0</v>
      </c>
      <c r="L5487" s="231">
        <v>0</v>
      </c>
      <c r="N5487" s="119" t="str">
        <f t="shared" si="261"/>
        <v>852074-200629-OS</v>
      </c>
      <c r="O5487" s="122" t="str">
        <f>IF(B5487="NET","",IF(B5487="","",IFERROR(VLOOKUP(N5487,EAN!$A:$B,2,FALSE),"MANGLER - MÅ OPPDATERE EAN-FANEN")))</f>
        <v>MANGLER - MÅ OPPDATERE EAN-FANEN</v>
      </c>
      <c r="P5487" s="119">
        <f t="shared" si="262"/>
        <v>0</v>
      </c>
      <c r="Q5487" s="119">
        <f t="shared" si="263"/>
        <v>0</v>
      </c>
    </row>
    <row r="5488" spans="1:17" x14ac:dyDescent="0.2">
      <c r="A5488" s="228">
        <v>852074</v>
      </c>
      <c r="B5488" s="228" t="s">
        <v>3097</v>
      </c>
      <c r="C5488" s="228" t="s">
        <v>4204</v>
      </c>
      <c r="D5488" s="228" t="s">
        <v>2403</v>
      </c>
      <c r="E5488" s="228" t="s">
        <v>3092</v>
      </c>
      <c r="F5488" s="228" t="s">
        <v>84</v>
      </c>
      <c r="G5488" s="228" t="s">
        <v>504</v>
      </c>
      <c r="H5488" s="228">
        <v>323</v>
      </c>
      <c r="I5488" s="228">
        <v>323</v>
      </c>
      <c r="J5488" s="228">
        <v>323</v>
      </c>
      <c r="K5488" s="228">
        <v>323</v>
      </c>
      <c r="L5488" s="231">
        <v>323</v>
      </c>
      <c r="N5488" s="119" t="str">
        <f t="shared" si="261"/>
        <v>852074-202429-OS</v>
      </c>
      <c r="O5488" s="122">
        <f>IF(B5488="NET","",IF(B5488="","",IFERROR(VLOOKUP(N5488,EAN!$A:$B,2,FALSE),"MANGLER - MÅ OPPDATERE EAN-FANEN")))</f>
        <v>7048652762894</v>
      </c>
      <c r="P5488" s="119">
        <f t="shared" si="262"/>
        <v>323</v>
      </c>
      <c r="Q5488" s="119">
        <f t="shared" si="263"/>
        <v>323</v>
      </c>
    </row>
    <row r="5489" spans="1:17" x14ac:dyDescent="0.2">
      <c r="A5489" s="228">
        <v>852074</v>
      </c>
      <c r="B5489" s="228" t="s">
        <v>3097</v>
      </c>
      <c r="C5489" s="228" t="s">
        <v>4204</v>
      </c>
      <c r="D5489" s="228" t="s">
        <v>2405</v>
      </c>
      <c r="E5489" s="228" t="s">
        <v>3094</v>
      </c>
      <c r="F5489" s="228" t="s">
        <v>84</v>
      </c>
      <c r="G5489" s="228" t="s">
        <v>504</v>
      </c>
      <c r="H5489" s="228">
        <v>26</v>
      </c>
      <c r="I5489" s="228">
        <v>26</v>
      </c>
      <c r="J5489" s="228">
        <v>26</v>
      </c>
      <c r="K5489" s="228">
        <v>26</v>
      </c>
      <c r="L5489" s="231">
        <v>26</v>
      </c>
      <c r="N5489" s="119" t="str">
        <f t="shared" si="261"/>
        <v>852074-206129-OS</v>
      </c>
      <c r="O5489" s="122">
        <f>IF(B5489="NET","",IF(B5489="","",IFERROR(VLOOKUP(N5489,EAN!$A:$B,2,FALSE),"MANGLER - MÅ OPPDATERE EAN-FANEN")))</f>
        <v>7048652762900</v>
      </c>
      <c r="P5489" s="119">
        <f t="shared" si="262"/>
        <v>26</v>
      </c>
      <c r="Q5489" s="119">
        <f t="shared" si="263"/>
        <v>26</v>
      </c>
    </row>
    <row r="5490" spans="1:17" x14ac:dyDescent="0.2">
      <c r="A5490" s="228">
        <v>852074</v>
      </c>
      <c r="B5490" s="228" t="s">
        <v>3097</v>
      </c>
      <c r="C5490" s="228" t="s">
        <v>4204</v>
      </c>
      <c r="D5490" s="228" t="s">
        <v>4182</v>
      </c>
      <c r="E5490" s="228" t="s">
        <v>4183</v>
      </c>
      <c r="F5490" s="228" t="s">
        <v>84</v>
      </c>
      <c r="G5490" s="228" t="s">
        <v>504</v>
      </c>
      <c r="H5490" s="228">
        <v>0</v>
      </c>
      <c r="I5490" s="228">
        <v>0</v>
      </c>
      <c r="J5490" s="228">
        <v>0</v>
      </c>
      <c r="K5490" s="228">
        <v>0</v>
      </c>
      <c r="L5490" s="231">
        <v>0</v>
      </c>
      <c r="N5490" s="119" t="str">
        <f t="shared" si="261"/>
        <v>852074-206800-OS</v>
      </c>
      <c r="O5490" s="122" t="str">
        <f>IF(B5490="NET","",IF(B5490="","",IFERROR(VLOOKUP(N5490,EAN!$A:$B,2,FALSE),"MANGLER - MÅ OPPDATERE EAN-FANEN")))</f>
        <v>MANGLER - MÅ OPPDATERE EAN-FANEN</v>
      </c>
      <c r="P5490" s="119">
        <f t="shared" si="262"/>
        <v>0</v>
      </c>
      <c r="Q5490" s="119">
        <f t="shared" si="263"/>
        <v>0</v>
      </c>
    </row>
    <row r="5491" spans="1:17" x14ac:dyDescent="0.2">
      <c r="A5491" s="228">
        <v>852074</v>
      </c>
      <c r="B5491" s="228" t="s">
        <v>3097</v>
      </c>
      <c r="C5491" s="228" t="s">
        <v>4204</v>
      </c>
      <c r="D5491" s="228" t="s">
        <v>559</v>
      </c>
      <c r="E5491" s="228" t="s">
        <v>618</v>
      </c>
      <c r="F5491" s="228" t="s">
        <v>84</v>
      </c>
      <c r="G5491" s="228" t="s">
        <v>504</v>
      </c>
      <c r="H5491" s="228">
        <v>0</v>
      </c>
      <c r="I5491" s="228">
        <v>0</v>
      </c>
      <c r="J5491" s="228">
        <v>0</v>
      </c>
      <c r="K5491" s="228">
        <v>0</v>
      </c>
      <c r="L5491" s="231">
        <v>0</v>
      </c>
      <c r="N5491" s="119" t="str">
        <f t="shared" si="261"/>
        <v>852074-230100-OS</v>
      </c>
      <c r="O5491" s="122" t="str">
        <f>IF(B5491="NET","",IF(B5491="","",IFERROR(VLOOKUP(N5491,EAN!$A:$B,2,FALSE),"MANGLER - MÅ OPPDATERE EAN-FANEN")))</f>
        <v>MANGLER - MÅ OPPDATERE EAN-FANEN</v>
      </c>
      <c r="P5491" s="119">
        <f t="shared" si="262"/>
        <v>0</v>
      </c>
      <c r="Q5491" s="119">
        <f t="shared" si="263"/>
        <v>0</v>
      </c>
    </row>
    <row r="5492" spans="1:17" x14ac:dyDescent="0.2">
      <c r="A5492" s="229">
        <v>852075</v>
      </c>
      <c r="B5492" s="228" t="s">
        <v>248</v>
      </c>
      <c r="C5492" s="228"/>
      <c r="D5492" s="228"/>
      <c r="E5492" s="228"/>
      <c r="F5492" s="228"/>
      <c r="G5492" s="228"/>
      <c r="H5492" s="229">
        <v>202226</v>
      </c>
      <c r="I5492" s="229">
        <v>202227</v>
      </c>
      <c r="J5492" s="229">
        <v>202228</v>
      </c>
      <c r="K5492" s="229">
        <v>202229</v>
      </c>
      <c r="L5492" s="232">
        <v>202234</v>
      </c>
      <c r="N5492" s="119" t="str">
        <f t="shared" si="261"/>
        <v>852075-</v>
      </c>
      <c r="O5492" s="122" t="str">
        <f>IF(B5492="NET","",IF(B5492="","",IFERROR(VLOOKUP(N5492,EAN!$A:$B,2,FALSE),"MANGLER - MÅ OPPDATERE EAN-FANEN")))</f>
        <v/>
      </c>
      <c r="P5492" s="119">
        <f t="shared" si="262"/>
        <v>202226</v>
      </c>
      <c r="Q5492" s="119">
        <f t="shared" si="263"/>
        <v>202234</v>
      </c>
    </row>
    <row r="5493" spans="1:17" x14ac:dyDescent="0.2">
      <c r="A5493" s="228">
        <v>852075</v>
      </c>
      <c r="B5493" s="228" t="s">
        <v>3098</v>
      </c>
      <c r="C5493" s="228" t="s">
        <v>4204</v>
      </c>
      <c r="D5493" s="228" t="s">
        <v>696</v>
      </c>
      <c r="E5493" s="228" t="s">
        <v>697</v>
      </c>
      <c r="F5493" s="228" t="s">
        <v>84</v>
      </c>
      <c r="G5493" s="228" t="s">
        <v>128</v>
      </c>
      <c r="H5493" s="228">
        <v>96</v>
      </c>
      <c r="I5493" s="228">
        <v>96</v>
      </c>
      <c r="J5493" s="228">
        <v>96</v>
      </c>
      <c r="K5493" s="228">
        <v>96</v>
      </c>
      <c r="L5493" s="231">
        <v>96</v>
      </c>
      <c r="N5493" s="119" t="str">
        <f t="shared" si="261"/>
        <v>852075-220400-OS</v>
      </c>
      <c r="O5493" s="122">
        <f>IF(B5493="NET","",IF(B5493="","",IFERROR(VLOOKUP(N5493,EAN!$A:$B,2,FALSE),"MANGLER - MÅ OPPDATERE EAN-FANEN")))</f>
        <v>7048652762382</v>
      </c>
      <c r="P5493" s="119">
        <f t="shared" si="262"/>
        <v>96</v>
      </c>
      <c r="Q5493" s="119">
        <f t="shared" si="263"/>
        <v>96</v>
      </c>
    </row>
    <row r="5494" spans="1:17" x14ac:dyDescent="0.2">
      <c r="A5494" s="228">
        <v>852075</v>
      </c>
      <c r="B5494" s="228" t="s">
        <v>3098</v>
      </c>
      <c r="C5494" s="228" t="s">
        <v>4204</v>
      </c>
      <c r="D5494" s="228" t="s">
        <v>2406</v>
      </c>
      <c r="E5494" s="228" t="s">
        <v>3839</v>
      </c>
      <c r="F5494" s="228" t="s">
        <v>84</v>
      </c>
      <c r="G5494" s="228" t="s">
        <v>504</v>
      </c>
      <c r="H5494" s="228">
        <v>69</v>
      </c>
      <c r="I5494" s="228">
        <v>69</v>
      </c>
      <c r="J5494" s="228">
        <v>69</v>
      </c>
      <c r="K5494" s="228">
        <v>69</v>
      </c>
      <c r="L5494" s="231">
        <v>69</v>
      </c>
      <c r="N5494" s="119" t="str">
        <f t="shared" si="261"/>
        <v>852075-221000-OS</v>
      </c>
      <c r="O5494" s="122">
        <f>IF(B5494="NET","",IF(B5494="","",IFERROR(VLOOKUP(N5494,EAN!$A:$B,2,FALSE),"MANGLER - MÅ OPPDATERE EAN-FANEN")))</f>
        <v>7048652762399</v>
      </c>
      <c r="P5494" s="119">
        <f t="shared" si="262"/>
        <v>69</v>
      </c>
      <c r="Q5494" s="119">
        <f t="shared" si="263"/>
        <v>69</v>
      </c>
    </row>
    <row r="5495" spans="1:17" x14ac:dyDescent="0.2">
      <c r="A5495" s="229">
        <v>852076</v>
      </c>
      <c r="B5495" s="228" t="s">
        <v>248</v>
      </c>
      <c r="C5495" s="228"/>
      <c r="D5495" s="228"/>
      <c r="E5495" s="228"/>
      <c r="F5495" s="228"/>
      <c r="G5495" s="228"/>
      <c r="H5495" s="229">
        <v>202226</v>
      </c>
      <c r="I5495" s="229">
        <v>202227</v>
      </c>
      <c r="J5495" s="229">
        <v>202228</v>
      </c>
      <c r="K5495" s="229">
        <v>202229</v>
      </c>
      <c r="L5495" s="232">
        <v>202234</v>
      </c>
      <c r="N5495" s="119" t="str">
        <f t="shared" si="261"/>
        <v>852076-</v>
      </c>
      <c r="O5495" s="122" t="str">
        <f>IF(B5495="NET","",IF(B5495="","",IFERROR(VLOOKUP(N5495,EAN!$A:$B,2,FALSE),"MANGLER - MÅ OPPDATERE EAN-FANEN")))</f>
        <v/>
      </c>
      <c r="P5495" s="119">
        <f t="shared" si="262"/>
        <v>202226</v>
      </c>
      <c r="Q5495" s="119">
        <f t="shared" si="263"/>
        <v>202234</v>
      </c>
    </row>
    <row r="5496" spans="1:17" x14ac:dyDescent="0.2">
      <c r="A5496" s="228">
        <v>852076</v>
      </c>
      <c r="B5496" s="228" t="s">
        <v>3057</v>
      </c>
      <c r="C5496" s="228" t="s">
        <v>4204</v>
      </c>
      <c r="D5496" s="228" t="s">
        <v>568</v>
      </c>
      <c r="E5496" s="228" t="s">
        <v>619</v>
      </c>
      <c r="F5496" s="228" t="s">
        <v>84</v>
      </c>
      <c r="G5496" s="228" t="s">
        <v>128</v>
      </c>
      <c r="H5496" s="228">
        <v>71</v>
      </c>
      <c r="I5496" s="228">
        <v>71</v>
      </c>
      <c r="J5496" s="228">
        <v>71</v>
      </c>
      <c r="K5496" s="228">
        <v>71</v>
      </c>
      <c r="L5496" s="231">
        <v>71</v>
      </c>
      <c r="N5496" s="119" t="str">
        <f t="shared" si="261"/>
        <v>852076-230000-OS</v>
      </c>
      <c r="O5496" s="122">
        <f>IF(B5496="NET","",IF(B5496="","",IFERROR(VLOOKUP(N5496,EAN!$A:$B,2,FALSE),"MANGLER - MÅ OPPDATERE EAN-FANEN")))</f>
        <v>7048652762498</v>
      </c>
      <c r="P5496" s="119">
        <f t="shared" si="262"/>
        <v>71</v>
      </c>
      <c r="Q5496" s="119">
        <f t="shared" si="263"/>
        <v>71</v>
      </c>
    </row>
    <row r="5497" spans="1:17" x14ac:dyDescent="0.2">
      <c r="A5497" s="229">
        <v>852077</v>
      </c>
      <c r="B5497" s="228" t="s">
        <v>248</v>
      </c>
      <c r="C5497" s="228"/>
      <c r="D5497" s="228"/>
      <c r="E5497" s="228"/>
      <c r="F5497" s="228"/>
      <c r="G5497" s="228"/>
      <c r="H5497" s="229">
        <v>202226</v>
      </c>
      <c r="I5497" s="229">
        <v>202227</v>
      </c>
      <c r="J5497" s="229">
        <v>202228</v>
      </c>
      <c r="K5497" s="229">
        <v>202229</v>
      </c>
      <c r="L5497" s="232">
        <v>202234</v>
      </c>
      <c r="N5497" s="119" t="str">
        <f t="shared" si="261"/>
        <v>852077-</v>
      </c>
      <c r="O5497" s="122" t="str">
        <f>IF(B5497="NET","",IF(B5497="","",IFERROR(VLOOKUP(N5497,EAN!$A:$B,2,FALSE),"MANGLER - MÅ OPPDATERE EAN-FANEN")))</f>
        <v/>
      </c>
      <c r="P5497" s="119">
        <f t="shared" si="262"/>
        <v>202226</v>
      </c>
      <c r="Q5497" s="119">
        <f t="shared" si="263"/>
        <v>202234</v>
      </c>
    </row>
    <row r="5498" spans="1:17" x14ac:dyDescent="0.2">
      <c r="A5498" s="228">
        <v>852077</v>
      </c>
      <c r="B5498" s="228" t="s">
        <v>3058</v>
      </c>
      <c r="C5498" s="228" t="s">
        <v>4204</v>
      </c>
      <c r="D5498" s="228" t="s">
        <v>566</v>
      </c>
      <c r="E5498" s="228" t="s">
        <v>567</v>
      </c>
      <c r="F5498" s="228" t="s">
        <v>84</v>
      </c>
      <c r="G5498" s="228" t="s">
        <v>128</v>
      </c>
      <c r="H5498" s="228">
        <v>56</v>
      </c>
      <c r="I5498" s="228">
        <v>56</v>
      </c>
      <c r="J5498" s="228">
        <v>56</v>
      </c>
      <c r="K5498" s="228">
        <v>56</v>
      </c>
      <c r="L5498" s="231">
        <v>56</v>
      </c>
      <c r="N5498" s="119" t="str">
        <f t="shared" si="261"/>
        <v>852077-220000-OS</v>
      </c>
      <c r="O5498" s="122">
        <f>IF(B5498="NET","",IF(B5498="","",IFERROR(VLOOKUP(N5498,EAN!$A:$B,2,FALSE),"MANGLER - MÅ OPPDATERE EAN-FANEN")))</f>
        <v>7048652762528</v>
      </c>
      <c r="P5498" s="119">
        <f t="shared" si="262"/>
        <v>56</v>
      </c>
      <c r="Q5498" s="119">
        <f t="shared" si="263"/>
        <v>56</v>
      </c>
    </row>
    <row r="5499" spans="1:17" x14ac:dyDescent="0.2">
      <c r="A5499" s="229">
        <v>852078</v>
      </c>
      <c r="B5499" s="228" t="s">
        <v>248</v>
      </c>
      <c r="C5499" s="228"/>
      <c r="D5499" s="228"/>
      <c r="E5499" s="228"/>
      <c r="F5499" s="228"/>
      <c r="G5499" s="228"/>
      <c r="H5499" s="229">
        <v>202226</v>
      </c>
      <c r="I5499" s="229">
        <v>202227</v>
      </c>
      <c r="J5499" s="229">
        <v>202228</v>
      </c>
      <c r="K5499" s="229">
        <v>202229</v>
      </c>
      <c r="L5499" s="232">
        <v>202234</v>
      </c>
      <c r="N5499" s="119" t="str">
        <f t="shared" si="261"/>
        <v>852078-</v>
      </c>
      <c r="O5499" s="122" t="str">
        <f>IF(B5499="NET","",IF(B5499="","",IFERROR(VLOOKUP(N5499,EAN!$A:$B,2,FALSE),"MANGLER - MÅ OPPDATERE EAN-FANEN")))</f>
        <v/>
      </c>
      <c r="P5499" s="119">
        <f t="shared" si="262"/>
        <v>202226</v>
      </c>
      <c r="Q5499" s="119">
        <f t="shared" si="263"/>
        <v>202234</v>
      </c>
    </row>
    <row r="5500" spans="1:17" x14ac:dyDescent="0.2">
      <c r="A5500" s="228">
        <v>852078</v>
      </c>
      <c r="B5500" s="228" t="s">
        <v>3059</v>
      </c>
      <c r="C5500" s="228" t="s">
        <v>4204</v>
      </c>
      <c r="D5500" s="228" t="s">
        <v>532</v>
      </c>
      <c r="E5500" s="228" t="s">
        <v>124</v>
      </c>
      <c r="F5500" s="228" t="s">
        <v>84</v>
      </c>
      <c r="G5500" s="228" t="s">
        <v>128</v>
      </c>
      <c r="H5500" s="228">
        <v>17</v>
      </c>
      <c r="I5500" s="228">
        <v>17</v>
      </c>
      <c r="J5500" s="228">
        <v>17</v>
      </c>
      <c r="K5500" s="228">
        <v>17</v>
      </c>
      <c r="L5500" s="231">
        <v>17</v>
      </c>
      <c r="N5500" s="119" t="str">
        <f t="shared" si="261"/>
        <v>852078-060000-OS</v>
      </c>
      <c r="O5500" s="122">
        <f>IF(B5500="NET","",IF(B5500="","",IFERROR(VLOOKUP(N5500,EAN!$A:$B,2,FALSE),"MANGLER - MÅ OPPDATERE EAN-FANEN")))</f>
        <v>7048652762610</v>
      </c>
      <c r="P5500" s="119">
        <f t="shared" si="262"/>
        <v>17</v>
      </c>
      <c r="Q5500" s="119">
        <f t="shared" si="263"/>
        <v>17</v>
      </c>
    </row>
    <row r="5501" spans="1:17" x14ac:dyDescent="0.2">
      <c r="A5501" s="228">
        <v>852078</v>
      </c>
      <c r="B5501" s="228" t="s">
        <v>3059</v>
      </c>
      <c r="C5501" s="228" t="s">
        <v>4204</v>
      </c>
      <c r="D5501" s="228" t="s">
        <v>533</v>
      </c>
      <c r="E5501" s="228" t="s">
        <v>123</v>
      </c>
      <c r="F5501" s="228" t="s">
        <v>84</v>
      </c>
      <c r="G5501" s="228" t="s">
        <v>128</v>
      </c>
      <c r="H5501" s="228">
        <v>14</v>
      </c>
      <c r="I5501" s="228">
        <v>14</v>
      </c>
      <c r="J5501" s="228">
        <v>14</v>
      </c>
      <c r="K5501" s="228">
        <v>14</v>
      </c>
      <c r="L5501" s="231">
        <v>14</v>
      </c>
      <c r="N5501" s="119" t="str">
        <f t="shared" si="261"/>
        <v>852078-070000-OS</v>
      </c>
      <c r="O5501" s="122">
        <f>IF(B5501="NET","",IF(B5501="","",IFERROR(VLOOKUP(N5501,EAN!$A:$B,2,FALSE),"MANGLER - MÅ OPPDATERE EAN-FANEN")))</f>
        <v>7048652762627</v>
      </c>
      <c r="P5501" s="119">
        <f t="shared" si="262"/>
        <v>14</v>
      </c>
      <c r="Q5501" s="119">
        <f t="shared" si="263"/>
        <v>14</v>
      </c>
    </row>
    <row r="5502" spans="1:17" x14ac:dyDescent="0.2">
      <c r="A5502" s="228">
        <v>852078</v>
      </c>
      <c r="B5502" s="228" t="s">
        <v>3059</v>
      </c>
      <c r="C5502" s="228" t="s">
        <v>4204</v>
      </c>
      <c r="D5502" s="228" t="s">
        <v>534</v>
      </c>
      <c r="E5502" s="228" t="s">
        <v>535</v>
      </c>
      <c r="F5502" s="228" t="s">
        <v>84</v>
      </c>
      <c r="G5502" s="228" t="s">
        <v>128</v>
      </c>
      <c r="H5502" s="228">
        <v>14</v>
      </c>
      <c r="I5502" s="228">
        <v>14</v>
      </c>
      <c r="J5502" s="228">
        <v>14</v>
      </c>
      <c r="K5502" s="228">
        <v>14</v>
      </c>
      <c r="L5502" s="231">
        <v>14</v>
      </c>
      <c r="N5502" s="119" t="str">
        <f t="shared" si="261"/>
        <v>852078-150000-OS</v>
      </c>
      <c r="O5502" s="122">
        <f>IF(B5502="NET","",IF(B5502="","",IFERROR(VLOOKUP(N5502,EAN!$A:$B,2,FALSE),"MANGLER - MÅ OPPDATERE EAN-FANEN")))</f>
        <v>7048652762634</v>
      </c>
      <c r="P5502" s="119">
        <f t="shared" si="262"/>
        <v>14</v>
      </c>
      <c r="Q5502" s="119">
        <f t="shared" si="263"/>
        <v>14</v>
      </c>
    </row>
    <row r="5503" spans="1:17" x14ac:dyDescent="0.2">
      <c r="A5503" s="228">
        <v>852078</v>
      </c>
      <c r="B5503" s="228" t="s">
        <v>3059</v>
      </c>
      <c r="C5503" s="228" t="s">
        <v>4204</v>
      </c>
      <c r="D5503" s="228" t="s">
        <v>536</v>
      </c>
      <c r="E5503" s="228" t="s">
        <v>537</v>
      </c>
      <c r="F5503" s="228" t="s">
        <v>84</v>
      </c>
      <c r="G5503" s="228" t="s">
        <v>128</v>
      </c>
      <c r="H5503" s="228">
        <v>11</v>
      </c>
      <c r="I5503" s="228">
        <v>11</v>
      </c>
      <c r="J5503" s="228">
        <v>11</v>
      </c>
      <c r="K5503" s="228">
        <v>11</v>
      </c>
      <c r="L5503" s="231">
        <v>11</v>
      </c>
      <c r="N5503" s="119" t="str">
        <f t="shared" si="261"/>
        <v>852078-160000-OS</v>
      </c>
      <c r="O5503" s="122">
        <f>IF(B5503="NET","",IF(B5503="","",IFERROR(VLOOKUP(N5503,EAN!$A:$B,2,FALSE),"MANGLER - MÅ OPPDATERE EAN-FANEN")))</f>
        <v>7048652762641</v>
      </c>
      <c r="P5503" s="119">
        <f t="shared" si="262"/>
        <v>11</v>
      </c>
      <c r="Q5503" s="119">
        <f t="shared" si="263"/>
        <v>11</v>
      </c>
    </row>
    <row r="5504" spans="1:17" x14ac:dyDescent="0.2">
      <c r="A5504" s="228">
        <v>852078</v>
      </c>
      <c r="B5504" s="228" t="s">
        <v>3059</v>
      </c>
      <c r="C5504" s="228" t="s">
        <v>4204</v>
      </c>
      <c r="D5504" s="228" t="s">
        <v>543</v>
      </c>
      <c r="E5504" s="228" t="s">
        <v>544</v>
      </c>
      <c r="F5504" s="228" t="s">
        <v>84</v>
      </c>
      <c r="G5504" s="228" t="s">
        <v>128</v>
      </c>
      <c r="H5504" s="228">
        <v>12</v>
      </c>
      <c r="I5504" s="228">
        <v>12</v>
      </c>
      <c r="J5504" s="228">
        <v>12</v>
      </c>
      <c r="K5504" s="228">
        <v>12</v>
      </c>
      <c r="L5504" s="231">
        <v>12</v>
      </c>
      <c r="N5504" s="119" t="str">
        <f t="shared" si="261"/>
        <v>852078-190000-OS</v>
      </c>
      <c r="O5504" s="122">
        <f>IF(B5504="NET","",IF(B5504="","",IFERROR(VLOOKUP(N5504,EAN!$A:$B,2,FALSE),"MANGLER - MÅ OPPDATERE EAN-FANEN")))</f>
        <v>7048652762658</v>
      </c>
      <c r="P5504" s="119">
        <f t="shared" si="262"/>
        <v>12</v>
      </c>
      <c r="Q5504" s="119">
        <f t="shared" si="263"/>
        <v>12</v>
      </c>
    </row>
    <row r="5505" spans="1:17" x14ac:dyDescent="0.2">
      <c r="A5505" s="228">
        <v>852078</v>
      </c>
      <c r="B5505" s="228" t="s">
        <v>3059</v>
      </c>
      <c r="C5505" s="228" t="s">
        <v>4204</v>
      </c>
      <c r="D5505" s="228" t="s">
        <v>538</v>
      </c>
      <c r="E5505" s="228" t="s">
        <v>539</v>
      </c>
      <c r="F5505" s="228" t="s">
        <v>84</v>
      </c>
      <c r="G5505" s="228" t="s">
        <v>128</v>
      </c>
      <c r="H5505" s="228">
        <v>17</v>
      </c>
      <c r="I5505" s="228">
        <v>17</v>
      </c>
      <c r="J5505" s="228">
        <v>17</v>
      </c>
      <c r="K5505" s="228">
        <v>17</v>
      </c>
      <c r="L5505" s="231">
        <v>17</v>
      </c>
      <c r="N5505" s="119" t="str">
        <f t="shared" si="261"/>
        <v>852078-200000-OS</v>
      </c>
      <c r="O5505" s="122">
        <f>IF(B5505="NET","",IF(B5505="","",IFERROR(VLOOKUP(N5505,EAN!$A:$B,2,FALSE),"MANGLER - MÅ OPPDATERE EAN-FANEN")))</f>
        <v>7048652762665</v>
      </c>
      <c r="P5505" s="119">
        <f t="shared" si="262"/>
        <v>17</v>
      </c>
      <c r="Q5505" s="119">
        <f t="shared" si="263"/>
        <v>17</v>
      </c>
    </row>
    <row r="5506" spans="1:17" x14ac:dyDescent="0.2">
      <c r="A5506" s="229">
        <v>852079</v>
      </c>
      <c r="B5506" s="228" t="s">
        <v>248</v>
      </c>
      <c r="C5506" s="228"/>
      <c r="D5506" s="228"/>
      <c r="E5506" s="228"/>
      <c r="F5506" s="228"/>
      <c r="G5506" s="228"/>
      <c r="H5506" s="229">
        <v>202226</v>
      </c>
      <c r="I5506" s="229">
        <v>202227</v>
      </c>
      <c r="J5506" s="229">
        <v>202228</v>
      </c>
      <c r="K5506" s="229">
        <v>202229</v>
      </c>
      <c r="L5506" s="232">
        <v>202234</v>
      </c>
      <c r="N5506" s="119" t="str">
        <f t="shared" si="261"/>
        <v>852079-</v>
      </c>
      <c r="O5506" s="122" t="str">
        <f>IF(B5506="NET","",IF(B5506="","",IFERROR(VLOOKUP(N5506,EAN!$A:$B,2,FALSE),"MANGLER - MÅ OPPDATERE EAN-FANEN")))</f>
        <v/>
      </c>
      <c r="P5506" s="119">
        <f t="shared" si="262"/>
        <v>202226</v>
      </c>
      <c r="Q5506" s="119">
        <f t="shared" si="263"/>
        <v>202234</v>
      </c>
    </row>
    <row r="5507" spans="1:17" x14ac:dyDescent="0.2">
      <c r="A5507" s="228">
        <v>852079</v>
      </c>
      <c r="B5507" s="228" t="s">
        <v>3099</v>
      </c>
      <c r="C5507" s="228" t="s">
        <v>4204</v>
      </c>
      <c r="D5507" s="228" t="s">
        <v>568</v>
      </c>
      <c r="E5507" s="228" t="s">
        <v>619</v>
      </c>
      <c r="F5507" s="228" t="s">
        <v>84</v>
      </c>
      <c r="G5507" s="228" t="s">
        <v>128</v>
      </c>
      <c r="H5507" s="228">
        <v>77</v>
      </c>
      <c r="I5507" s="228">
        <v>77</v>
      </c>
      <c r="J5507" s="228">
        <v>77</v>
      </c>
      <c r="K5507" s="228">
        <v>77</v>
      </c>
      <c r="L5507" s="231">
        <v>77</v>
      </c>
      <c r="N5507" s="119" t="str">
        <f t="shared" si="261"/>
        <v>852079-230000-OS</v>
      </c>
      <c r="O5507" s="122">
        <f>IF(B5507="NET","",IF(B5507="","",IFERROR(VLOOKUP(N5507,EAN!$A:$B,2,FALSE),"MANGLER - MÅ OPPDATERE EAN-FANEN")))</f>
        <v>7048652762405</v>
      </c>
      <c r="P5507" s="119">
        <f t="shared" si="262"/>
        <v>77</v>
      </c>
      <c r="Q5507" s="119">
        <f t="shared" si="263"/>
        <v>77</v>
      </c>
    </row>
    <row r="5508" spans="1:17" x14ac:dyDescent="0.2">
      <c r="A5508" s="229">
        <v>852080</v>
      </c>
      <c r="B5508" s="228" t="s">
        <v>248</v>
      </c>
      <c r="C5508" s="228"/>
      <c r="D5508" s="228"/>
      <c r="E5508" s="228"/>
      <c r="F5508" s="228"/>
      <c r="G5508" s="228"/>
      <c r="H5508" s="229">
        <v>202226</v>
      </c>
      <c r="I5508" s="229">
        <v>202227</v>
      </c>
      <c r="J5508" s="229">
        <v>202228</v>
      </c>
      <c r="K5508" s="229">
        <v>202229</v>
      </c>
      <c r="L5508" s="232">
        <v>202234</v>
      </c>
      <c r="N5508" s="119" t="str">
        <f t="shared" si="261"/>
        <v>852080-</v>
      </c>
      <c r="O5508" s="122" t="str">
        <f>IF(B5508="NET","",IF(B5508="","",IFERROR(VLOOKUP(N5508,EAN!$A:$B,2,FALSE),"MANGLER - MÅ OPPDATERE EAN-FANEN")))</f>
        <v/>
      </c>
      <c r="P5508" s="119">
        <f t="shared" si="262"/>
        <v>202226</v>
      </c>
      <c r="Q5508" s="119">
        <f t="shared" si="263"/>
        <v>202234</v>
      </c>
    </row>
    <row r="5509" spans="1:17" x14ac:dyDescent="0.2">
      <c r="A5509" s="228">
        <v>852080</v>
      </c>
      <c r="B5509" s="228" t="s">
        <v>3100</v>
      </c>
      <c r="C5509" s="228" t="s">
        <v>4204</v>
      </c>
      <c r="D5509" s="228" t="s">
        <v>566</v>
      </c>
      <c r="E5509" s="228" t="s">
        <v>567</v>
      </c>
      <c r="F5509" s="228" t="s">
        <v>84</v>
      </c>
      <c r="G5509" s="228" t="s">
        <v>128</v>
      </c>
      <c r="H5509" s="228">
        <v>82</v>
      </c>
      <c r="I5509" s="228">
        <v>82</v>
      </c>
      <c r="J5509" s="228">
        <v>82</v>
      </c>
      <c r="K5509" s="228">
        <v>82</v>
      </c>
      <c r="L5509" s="231">
        <v>82</v>
      </c>
      <c r="N5509" s="119" t="str">
        <f t="shared" ref="N5509:N5572" si="264">CONCATENATE(A5509,"-",D5509)</f>
        <v>852080-220000-OS</v>
      </c>
      <c r="O5509" s="122">
        <f>IF(B5509="NET","",IF(B5509="","",IFERROR(VLOOKUP(N5509,EAN!$A:$B,2,FALSE),"MANGLER - MÅ OPPDATERE EAN-FANEN")))</f>
        <v>7048652762375</v>
      </c>
      <c r="P5509" s="119">
        <f t="shared" ref="P5509:P5572" si="265">H5509</f>
        <v>82</v>
      </c>
      <c r="Q5509" s="119">
        <f t="shared" ref="Q5509:Q5572" si="266">L5509</f>
        <v>82</v>
      </c>
    </row>
    <row r="5510" spans="1:17" x14ac:dyDescent="0.2">
      <c r="A5510" s="229">
        <v>852081</v>
      </c>
      <c r="B5510" s="228" t="s">
        <v>248</v>
      </c>
      <c r="C5510" s="228"/>
      <c r="D5510" s="228"/>
      <c r="E5510" s="228"/>
      <c r="F5510" s="228"/>
      <c r="G5510" s="228"/>
      <c r="H5510" s="229">
        <v>202226</v>
      </c>
      <c r="I5510" s="229">
        <v>202227</v>
      </c>
      <c r="J5510" s="229">
        <v>202228</v>
      </c>
      <c r="K5510" s="229">
        <v>202229</v>
      </c>
      <c r="L5510" s="232">
        <v>202234</v>
      </c>
      <c r="N5510" s="119" t="str">
        <f t="shared" si="264"/>
        <v>852081-</v>
      </c>
      <c r="O5510" s="122" t="str">
        <f>IF(B5510="NET","",IF(B5510="","",IFERROR(VLOOKUP(N5510,EAN!$A:$B,2,FALSE),"MANGLER - MÅ OPPDATERE EAN-FANEN")))</f>
        <v/>
      </c>
      <c r="P5510" s="119">
        <f t="shared" si="265"/>
        <v>202226</v>
      </c>
      <c r="Q5510" s="119">
        <f t="shared" si="266"/>
        <v>202234</v>
      </c>
    </row>
    <row r="5511" spans="1:17" x14ac:dyDescent="0.2">
      <c r="A5511" s="228">
        <v>852081</v>
      </c>
      <c r="B5511" s="228" t="s">
        <v>3101</v>
      </c>
      <c r="C5511" s="228" t="s">
        <v>4204</v>
      </c>
      <c r="D5511" s="228" t="s">
        <v>532</v>
      </c>
      <c r="E5511" s="228" t="s">
        <v>124</v>
      </c>
      <c r="F5511" s="228" t="s">
        <v>84</v>
      </c>
      <c r="G5511" s="228" t="s">
        <v>128</v>
      </c>
      <c r="H5511" s="228">
        <v>19</v>
      </c>
      <c r="I5511" s="228">
        <v>19</v>
      </c>
      <c r="J5511" s="228">
        <v>19</v>
      </c>
      <c r="K5511" s="228">
        <v>19</v>
      </c>
      <c r="L5511" s="231">
        <v>19</v>
      </c>
      <c r="N5511" s="119" t="str">
        <f t="shared" si="264"/>
        <v>852081-060000-OS</v>
      </c>
      <c r="O5511" s="122">
        <f>IF(B5511="NET","",IF(B5511="","",IFERROR(VLOOKUP(N5511,EAN!$A:$B,2,FALSE),"MANGLER - MÅ OPPDATERE EAN-FANEN")))</f>
        <v>7048652762245</v>
      </c>
      <c r="P5511" s="119">
        <f t="shared" si="265"/>
        <v>19</v>
      </c>
      <c r="Q5511" s="119">
        <f t="shared" si="266"/>
        <v>19</v>
      </c>
    </row>
    <row r="5512" spans="1:17" x14ac:dyDescent="0.2">
      <c r="A5512" s="228">
        <v>852081</v>
      </c>
      <c r="B5512" s="228" t="s">
        <v>3101</v>
      </c>
      <c r="C5512" s="228" t="s">
        <v>4204</v>
      </c>
      <c r="D5512" s="228" t="s">
        <v>533</v>
      </c>
      <c r="E5512" s="228" t="s">
        <v>123</v>
      </c>
      <c r="F5512" s="228" t="s">
        <v>84</v>
      </c>
      <c r="G5512" s="228" t="s">
        <v>128</v>
      </c>
      <c r="H5512" s="228">
        <v>16</v>
      </c>
      <c r="I5512" s="228">
        <v>16</v>
      </c>
      <c r="J5512" s="228">
        <v>16</v>
      </c>
      <c r="K5512" s="228">
        <v>16</v>
      </c>
      <c r="L5512" s="231">
        <v>16</v>
      </c>
      <c r="N5512" s="119" t="str">
        <f t="shared" si="264"/>
        <v>852081-070000-OS</v>
      </c>
      <c r="O5512" s="122">
        <f>IF(B5512="NET","",IF(B5512="","",IFERROR(VLOOKUP(N5512,EAN!$A:$B,2,FALSE),"MANGLER - MÅ OPPDATERE EAN-FANEN")))</f>
        <v>7048652762252</v>
      </c>
      <c r="P5512" s="119">
        <f t="shared" si="265"/>
        <v>16</v>
      </c>
      <c r="Q5512" s="119">
        <f t="shared" si="266"/>
        <v>16</v>
      </c>
    </row>
    <row r="5513" spans="1:17" x14ac:dyDescent="0.2">
      <c r="A5513" s="228">
        <v>852081</v>
      </c>
      <c r="B5513" s="228" t="s">
        <v>3101</v>
      </c>
      <c r="C5513" s="228" t="s">
        <v>4204</v>
      </c>
      <c r="D5513" s="228" t="s">
        <v>534</v>
      </c>
      <c r="E5513" s="228" t="s">
        <v>535</v>
      </c>
      <c r="F5513" s="228" t="s">
        <v>84</v>
      </c>
      <c r="G5513" s="228" t="s">
        <v>128</v>
      </c>
      <c r="H5513" s="228">
        <v>21</v>
      </c>
      <c r="I5513" s="228">
        <v>21</v>
      </c>
      <c r="J5513" s="228">
        <v>21</v>
      </c>
      <c r="K5513" s="228">
        <v>21</v>
      </c>
      <c r="L5513" s="231">
        <v>21</v>
      </c>
      <c r="N5513" s="119" t="str">
        <f t="shared" si="264"/>
        <v>852081-150000-OS</v>
      </c>
      <c r="O5513" s="122">
        <f>IF(B5513="NET","",IF(B5513="","",IFERROR(VLOOKUP(N5513,EAN!$A:$B,2,FALSE),"MANGLER - MÅ OPPDATERE EAN-FANEN")))</f>
        <v>7048652762269</v>
      </c>
      <c r="P5513" s="119">
        <f t="shared" si="265"/>
        <v>21</v>
      </c>
      <c r="Q5513" s="119">
        <f t="shared" si="266"/>
        <v>21</v>
      </c>
    </row>
    <row r="5514" spans="1:17" x14ac:dyDescent="0.2">
      <c r="A5514" s="228">
        <v>852081</v>
      </c>
      <c r="B5514" s="228" t="s">
        <v>3101</v>
      </c>
      <c r="C5514" s="228" t="s">
        <v>4204</v>
      </c>
      <c r="D5514" s="228" t="s">
        <v>536</v>
      </c>
      <c r="E5514" s="228" t="s">
        <v>537</v>
      </c>
      <c r="F5514" s="228" t="s">
        <v>84</v>
      </c>
      <c r="G5514" s="228" t="s">
        <v>128</v>
      </c>
      <c r="H5514" s="228">
        <v>24</v>
      </c>
      <c r="I5514" s="228">
        <v>24</v>
      </c>
      <c r="J5514" s="228">
        <v>24</v>
      </c>
      <c r="K5514" s="228">
        <v>24</v>
      </c>
      <c r="L5514" s="231">
        <v>24</v>
      </c>
      <c r="N5514" s="119" t="str">
        <f t="shared" si="264"/>
        <v>852081-160000-OS</v>
      </c>
      <c r="O5514" s="122">
        <f>IF(B5514="NET","",IF(B5514="","",IFERROR(VLOOKUP(N5514,EAN!$A:$B,2,FALSE),"MANGLER - MÅ OPPDATERE EAN-FANEN")))</f>
        <v>7048652762276</v>
      </c>
      <c r="P5514" s="119">
        <f t="shared" si="265"/>
        <v>24</v>
      </c>
      <c r="Q5514" s="119">
        <f t="shared" si="266"/>
        <v>24</v>
      </c>
    </row>
    <row r="5515" spans="1:17" x14ac:dyDescent="0.2">
      <c r="A5515" s="228">
        <v>852081</v>
      </c>
      <c r="B5515" s="228" t="s">
        <v>3101</v>
      </c>
      <c r="C5515" s="228" t="s">
        <v>4204</v>
      </c>
      <c r="D5515" s="228" t="s">
        <v>543</v>
      </c>
      <c r="E5515" s="228" t="s">
        <v>544</v>
      </c>
      <c r="F5515" s="228" t="s">
        <v>84</v>
      </c>
      <c r="G5515" s="228" t="s">
        <v>128</v>
      </c>
      <c r="H5515" s="228">
        <v>17</v>
      </c>
      <c r="I5515" s="228">
        <v>17</v>
      </c>
      <c r="J5515" s="228">
        <v>17</v>
      </c>
      <c r="K5515" s="228">
        <v>17</v>
      </c>
      <c r="L5515" s="231">
        <v>17</v>
      </c>
      <c r="N5515" s="119" t="str">
        <f t="shared" si="264"/>
        <v>852081-190000-OS</v>
      </c>
      <c r="O5515" s="122">
        <f>IF(B5515="NET","",IF(B5515="","",IFERROR(VLOOKUP(N5515,EAN!$A:$B,2,FALSE),"MANGLER - MÅ OPPDATERE EAN-FANEN")))</f>
        <v>7048652762283</v>
      </c>
      <c r="P5515" s="119">
        <f t="shared" si="265"/>
        <v>17</v>
      </c>
      <c r="Q5515" s="119">
        <f t="shared" si="266"/>
        <v>17</v>
      </c>
    </row>
    <row r="5516" spans="1:17" x14ac:dyDescent="0.2">
      <c r="A5516" s="228">
        <v>852081</v>
      </c>
      <c r="B5516" s="228" t="s">
        <v>3101</v>
      </c>
      <c r="C5516" s="228" t="s">
        <v>4204</v>
      </c>
      <c r="D5516" s="228" t="s">
        <v>538</v>
      </c>
      <c r="E5516" s="228" t="s">
        <v>539</v>
      </c>
      <c r="F5516" s="228" t="s">
        <v>84</v>
      </c>
      <c r="G5516" s="228" t="s">
        <v>128</v>
      </c>
      <c r="H5516" s="228">
        <v>17</v>
      </c>
      <c r="I5516" s="228">
        <v>17</v>
      </c>
      <c r="J5516" s="228">
        <v>17</v>
      </c>
      <c r="K5516" s="228">
        <v>17</v>
      </c>
      <c r="L5516" s="231">
        <v>17</v>
      </c>
      <c r="N5516" s="119" t="str">
        <f t="shared" si="264"/>
        <v>852081-200000-OS</v>
      </c>
      <c r="O5516" s="122">
        <f>IF(B5516="NET","",IF(B5516="","",IFERROR(VLOOKUP(N5516,EAN!$A:$B,2,FALSE),"MANGLER - MÅ OPPDATERE EAN-FANEN")))</f>
        <v>7048652762290</v>
      </c>
      <c r="P5516" s="119">
        <f t="shared" si="265"/>
        <v>17</v>
      </c>
      <c r="Q5516" s="119">
        <f t="shared" si="266"/>
        <v>17</v>
      </c>
    </row>
    <row r="5517" spans="1:17" x14ac:dyDescent="0.2">
      <c r="A5517" s="229">
        <v>852082</v>
      </c>
      <c r="B5517" s="228" t="s">
        <v>248</v>
      </c>
      <c r="C5517" s="228"/>
      <c r="D5517" s="228"/>
      <c r="E5517" s="228"/>
      <c r="F5517" s="228"/>
      <c r="G5517" s="228"/>
      <c r="H5517" s="229">
        <v>202226</v>
      </c>
      <c r="I5517" s="229">
        <v>202227</v>
      </c>
      <c r="J5517" s="229">
        <v>202228</v>
      </c>
      <c r="K5517" s="229">
        <v>202229</v>
      </c>
      <c r="L5517" s="232">
        <v>202234</v>
      </c>
      <c r="N5517" s="119" t="str">
        <f t="shared" si="264"/>
        <v>852082-</v>
      </c>
      <c r="O5517" s="122" t="str">
        <f>IF(B5517="NET","",IF(B5517="","",IFERROR(VLOOKUP(N5517,EAN!$A:$B,2,FALSE),"MANGLER - MÅ OPPDATERE EAN-FANEN")))</f>
        <v/>
      </c>
      <c r="P5517" s="119">
        <f t="shared" si="265"/>
        <v>202226</v>
      </c>
      <c r="Q5517" s="119">
        <f t="shared" si="266"/>
        <v>202234</v>
      </c>
    </row>
    <row r="5518" spans="1:17" x14ac:dyDescent="0.2">
      <c r="A5518" s="228">
        <v>852082</v>
      </c>
      <c r="B5518" s="228" t="s">
        <v>3060</v>
      </c>
      <c r="C5518" s="228" t="s">
        <v>4204</v>
      </c>
      <c r="D5518" s="228" t="s">
        <v>534</v>
      </c>
      <c r="E5518" s="228" t="s">
        <v>535</v>
      </c>
      <c r="F5518" s="228" t="s">
        <v>84</v>
      </c>
      <c r="G5518" s="228" t="s">
        <v>128</v>
      </c>
      <c r="H5518" s="228">
        <v>65</v>
      </c>
      <c r="I5518" s="228">
        <v>65</v>
      </c>
      <c r="J5518" s="228">
        <v>65</v>
      </c>
      <c r="K5518" s="228">
        <v>65</v>
      </c>
      <c r="L5518" s="231">
        <v>65</v>
      </c>
      <c r="N5518" s="119" t="str">
        <f t="shared" si="264"/>
        <v>852082-150000-OS</v>
      </c>
      <c r="O5518" s="122">
        <f>IF(B5518="NET","",IF(B5518="","",IFERROR(VLOOKUP(N5518,EAN!$A:$B,2,FALSE),"MANGLER - MÅ OPPDATERE EAN-FANEN")))</f>
        <v>7048652762771</v>
      </c>
      <c r="P5518" s="119">
        <f t="shared" si="265"/>
        <v>65</v>
      </c>
      <c r="Q5518" s="119">
        <f t="shared" si="266"/>
        <v>65</v>
      </c>
    </row>
    <row r="5519" spans="1:17" x14ac:dyDescent="0.2">
      <c r="A5519" s="229">
        <v>852083</v>
      </c>
      <c r="B5519" s="228" t="s">
        <v>248</v>
      </c>
      <c r="C5519" s="228"/>
      <c r="D5519" s="228"/>
      <c r="E5519" s="228"/>
      <c r="F5519" s="228"/>
      <c r="G5519" s="228"/>
      <c r="H5519" s="229">
        <v>202226</v>
      </c>
      <c r="I5519" s="229">
        <v>202227</v>
      </c>
      <c r="J5519" s="229">
        <v>202228</v>
      </c>
      <c r="K5519" s="229">
        <v>202229</v>
      </c>
      <c r="L5519" s="232">
        <v>202234</v>
      </c>
      <c r="N5519" s="119" t="str">
        <f t="shared" si="264"/>
        <v>852083-</v>
      </c>
      <c r="O5519" s="122" t="str">
        <f>IF(B5519="NET","",IF(B5519="","",IFERROR(VLOOKUP(N5519,EAN!$A:$B,2,FALSE),"MANGLER - MÅ OPPDATERE EAN-FANEN")))</f>
        <v/>
      </c>
      <c r="P5519" s="119">
        <f t="shared" si="265"/>
        <v>202226</v>
      </c>
      <c r="Q5519" s="119">
        <f t="shared" si="266"/>
        <v>202234</v>
      </c>
    </row>
    <row r="5520" spans="1:17" x14ac:dyDescent="0.2">
      <c r="A5520" s="228">
        <v>852083</v>
      </c>
      <c r="B5520" s="228" t="s">
        <v>3061</v>
      </c>
      <c r="C5520" s="228" t="s">
        <v>4204</v>
      </c>
      <c r="D5520" s="228" t="s">
        <v>534</v>
      </c>
      <c r="E5520" s="228" t="s">
        <v>535</v>
      </c>
      <c r="F5520" s="228" t="s">
        <v>84</v>
      </c>
      <c r="G5520" s="228" t="s">
        <v>128</v>
      </c>
      <c r="H5520" s="228">
        <v>63</v>
      </c>
      <c r="I5520" s="228">
        <v>63</v>
      </c>
      <c r="J5520" s="228">
        <v>63</v>
      </c>
      <c r="K5520" s="228">
        <v>63</v>
      </c>
      <c r="L5520" s="231">
        <v>63</v>
      </c>
      <c r="N5520" s="119" t="str">
        <f t="shared" si="264"/>
        <v>852083-150000-OS</v>
      </c>
      <c r="O5520" s="122">
        <f>IF(B5520="NET","",IF(B5520="","",IFERROR(VLOOKUP(N5520,EAN!$A:$B,2,FALSE),"MANGLER - MÅ OPPDATERE EAN-FANEN")))</f>
        <v>7048652762719</v>
      </c>
      <c r="P5520" s="119">
        <f t="shared" si="265"/>
        <v>63</v>
      </c>
      <c r="Q5520" s="119">
        <f t="shared" si="266"/>
        <v>63</v>
      </c>
    </row>
    <row r="5521" spans="1:17" x14ac:dyDescent="0.2">
      <c r="A5521" s="229">
        <v>852084</v>
      </c>
      <c r="B5521" s="228" t="s">
        <v>248</v>
      </c>
      <c r="C5521" s="228"/>
      <c r="D5521" s="228"/>
      <c r="E5521" s="228"/>
      <c r="F5521" s="228"/>
      <c r="G5521" s="228"/>
      <c r="H5521" s="229">
        <v>202226</v>
      </c>
      <c r="I5521" s="229">
        <v>202227</v>
      </c>
      <c r="J5521" s="229">
        <v>202228</v>
      </c>
      <c r="K5521" s="229">
        <v>202229</v>
      </c>
      <c r="L5521" s="232">
        <v>202234</v>
      </c>
      <c r="N5521" s="119" t="str">
        <f t="shared" si="264"/>
        <v>852084-</v>
      </c>
      <c r="O5521" s="122" t="str">
        <f>IF(B5521="NET","",IF(B5521="","",IFERROR(VLOOKUP(N5521,EAN!$A:$B,2,FALSE),"MANGLER - MÅ OPPDATERE EAN-FANEN")))</f>
        <v/>
      </c>
      <c r="P5521" s="119">
        <f t="shared" si="265"/>
        <v>202226</v>
      </c>
      <c r="Q5521" s="119">
        <f t="shared" si="266"/>
        <v>202234</v>
      </c>
    </row>
    <row r="5522" spans="1:17" x14ac:dyDescent="0.2">
      <c r="A5522" s="228">
        <v>852084</v>
      </c>
      <c r="B5522" s="228" t="s">
        <v>3062</v>
      </c>
      <c r="C5522" s="228" t="s">
        <v>4204</v>
      </c>
      <c r="D5522" s="228" t="s">
        <v>2407</v>
      </c>
      <c r="E5522" s="228" t="s">
        <v>4488</v>
      </c>
      <c r="F5522" s="228" t="s">
        <v>84</v>
      </c>
      <c r="G5522" s="228" t="s">
        <v>128</v>
      </c>
      <c r="H5522" s="228">
        <v>131</v>
      </c>
      <c r="I5522" s="228">
        <v>131</v>
      </c>
      <c r="J5522" s="228">
        <v>131</v>
      </c>
      <c r="K5522" s="228">
        <v>131</v>
      </c>
      <c r="L5522" s="231">
        <v>131</v>
      </c>
      <c r="N5522" s="119" t="str">
        <f t="shared" si="264"/>
        <v>852084-230400-OS</v>
      </c>
      <c r="O5522" s="122">
        <f>IF(B5522="NET","",IF(B5522="","",IFERROR(VLOOKUP(N5522,EAN!$A:$B,2,FALSE),"MANGLER - MÅ OPPDATERE EAN-FANEN")))</f>
        <v>7048652762436</v>
      </c>
      <c r="P5522" s="119">
        <f t="shared" si="265"/>
        <v>131</v>
      </c>
      <c r="Q5522" s="119">
        <f t="shared" si="266"/>
        <v>131</v>
      </c>
    </row>
    <row r="5523" spans="1:17" x14ac:dyDescent="0.2">
      <c r="A5523" s="229">
        <v>852085</v>
      </c>
      <c r="B5523" s="228" t="s">
        <v>248</v>
      </c>
      <c r="C5523" s="228"/>
      <c r="D5523" s="228"/>
      <c r="E5523" s="228"/>
      <c r="F5523" s="228"/>
      <c r="G5523" s="228"/>
      <c r="H5523" s="229">
        <v>202226</v>
      </c>
      <c r="I5523" s="229">
        <v>202227</v>
      </c>
      <c r="J5523" s="229">
        <v>202228</v>
      </c>
      <c r="K5523" s="229">
        <v>202229</v>
      </c>
      <c r="L5523" s="232">
        <v>202234</v>
      </c>
      <c r="N5523" s="119" t="str">
        <f t="shared" si="264"/>
        <v>852085-</v>
      </c>
      <c r="O5523" s="122" t="str">
        <f>IF(B5523="NET","",IF(B5523="","",IFERROR(VLOOKUP(N5523,EAN!$A:$B,2,FALSE),"MANGLER - MÅ OPPDATERE EAN-FANEN")))</f>
        <v/>
      </c>
      <c r="P5523" s="119">
        <f t="shared" si="265"/>
        <v>202226</v>
      </c>
      <c r="Q5523" s="119">
        <f t="shared" si="266"/>
        <v>202234</v>
      </c>
    </row>
    <row r="5524" spans="1:17" x14ac:dyDescent="0.2">
      <c r="A5524" s="228">
        <v>852085</v>
      </c>
      <c r="B5524" s="228" t="s">
        <v>3909</v>
      </c>
      <c r="C5524" s="228" t="s">
        <v>4204</v>
      </c>
      <c r="D5524" s="228" t="s">
        <v>3910</v>
      </c>
      <c r="E5524" s="228" t="s">
        <v>3911</v>
      </c>
      <c r="F5524" s="228" t="s">
        <v>84</v>
      </c>
      <c r="G5524" s="228" t="s">
        <v>128</v>
      </c>
      <c r="H5524" s="228">
        <v>41</v>
      </c>
      <c r="I5524" s="228">
        <v>41</v>
      </c>
      <c r="J5524" s="228">
        <v>41</v>
      </c>
      <c r="K5524" s="228">
        <v>41</v>
      </c>
      <c r="L5524" s="231">
        <v>41</v>
      </c>
      <c r="N5524" s="119" t="str">
        <f t="shared" si="264"/>
        <v>852085-1000018-OS</v>
      </c>
      <c r="O5524" s="122" t="str">
        <f>IF(B5524="NET","",IF(B5524="","",IFERROR(VLOOKUP(N5524,EAN!$A:$B,2,FALSE),"MANGLER - MÅ OPPDATERE EAN-FANEN")))</f>
        <v>MANGLER - MÅ OPPDATERE EAN-FANEN</v>
      </c>
      <c r="P5524" s="119">
        <f t="shared" si="265"/>
        <v>41</v>
      </c>
      <c r="Q5524" s="119">
        <f t="shared" si="266"/>
        <v>41</v>
      </c>
    </row>
    <row r="5525" spans="1:17" x14ac:dyDescent="0.2">
      <c r="A5525" s="229">
        <v>852086</v>
      </c>
      <c r="B5525" s="228" t="s">
        <v>248</v>
      </c>
      <c r="C5525" s="228"/>
      <c r="D5525" s="228"/>
      <c r="E5525" s="228"/>
      <c r="F5525" s="228"/>
      <c r="G5525" s="228"/>
      <c r="H5525" s="229">
        <v>202226</v>
      </c>
      <c r="I5525" s="229">
        <v>202227</v>
      </c>
      <c r="J5525" s="229">
        <v>202228</v>
      </c>
      <c r="K5525" s="229">
        <v>202229</v>
      </c>
      <c r="L5525" s="232">
        <v>202234</v>
      </c>
      <c r="N5525" s="119" t="str">
        <f t="shared" si="264"/>
        <v>852086-</v>
      </c>
      <c r="O5525" s="122" t="str">
        <f>IF(B5525="NET","",IF(B5525="","",IFERROR(VLOOKUP(N5525,EAN!$A:$B,2,FALSE),"MANGLER - MÅ OPPDATERE EAN-FANEN")))</f>
        <v/>
      </c>
      <c r="P5525" s="119">
        <f t="shared" si="265"/>
        <v>202226</v>
      </c>
      <c r="Q5525" s="119">
        <f t="shared" si="266"/>
        <v>202234</v>
      </c>
    </row>
    <row r="5526" spans="1:17" x14ac:dyDescent="0.2">
      <c r="A5526" s="228">
        <v>852086</v>
      </c>
      <c r="B5526" s="228" t="s">
        <v>4489</v>
      </c>
      <c r="C5526" s="228" t="s">
        <v>4204</v>
      </c>
      <c r="D5526" s="228" t="s">
        <v>542</v>
      </c>
      <c r="E5526" s="228" t="s">
        <v>125</v>
      </c>
      <c r="F5526" s="228" t="s">
        <v>84</v>
      </c>
      <c r="G5526" s="228" t="s">
        <v>128</v>
      </c>
      <c r="H5526" s="228">
        <v>140</v>
      </c>
      <c r="I5526" s="228">
        <v>140</v>
      </c>
      <c r="J5526" s="228">
        <v>140</v>
      </c>
      <c r="K5526" s="228">
        <v>140</v>
      </c>
      <c r="L5526" s="231">
        <v>140</v>
      </c>
      <c r="N5526" s="119" t="str">
        <f t="shared" si="264"/>
        <v>852086-100000-OS</v>
      </c>
      <c r="O5526" s="122">
        <f>IF(B5526="NET","",IF(B5526="","",IFERROR(VLOOKUP(N5526,EAN!$A:$B,2,FALSE),"MANGLER - MÅ OPPDATERE EAN-FANEN")))</f>
        <v>7048652777850</v>
      </c>
      <c r="P5526" s="119">
        <f t="shared" si="265"/>
        <v>140</v>
      </c>
      <c r="Q5526" s="119">
        <f t="shared" si="266"/>
        <v>140</v>
      </c>
    </row>
    <row r="5527" spans="1:17" x14ac:dyDescent="0.2">
      <c r="A5527" s="229">
        <v>852087</v>
      </c>
      <c r="B5527" s="228" t="s">
        <v>248</v>
      </c>
      <c r="C5527" s="228"/>
      <c r="D5527" s="228"/>
      <c r="E5527" s="228"/>
      <c r="F5527" s="228"/>
      <c r="G5527" s="228"/>
      <c r="H5527" s="229">
        <v>202226</v>
      </c>
      <c r="I5527" s="229">
        <v>202227</v>
      </c>
      <c r="J5527" s="229">
        <v>202228</v>
      </c>
      <c r="K5527" s="229">
        <v>202229</v>
      </c>
      <c r="L5527" s="232">
        <v>202234</v>
      </c>
      <c r="N5527" s="119" t="str">
        <f t="shared" si="264"/>
        <v>852087-</v>
      </c>
      <c r="O5527" s="122" t="str">
        <f>IF(B5527="NET","",IF(B5527="","",IFERROR(VLOOKUP(N5527,EAN!$A:$B,2,FALSE),"MANGLER - MÅ OPPDATERE EAN-FANEN")))</f>
        <v/>
      </c>
      <c r="P5527" s="119">
        <f t="shared" si="265"/>
        <v>202226</v>
      </c>
      <c r="Q5527" s="119">
        <f t="shared" si="266"/>
        <v>202234</v>
      </c>
    </row>
    <row r="5528" spans="1:17" x14ac:dyDescent="0.2">
      <c r="A5528" s="228">
        <v>852087</v>
      </c>
      <c r="B5528" s="228" t="s">
        <v>4490</v>
      </c>
      <c r="C5528" s="228" t="s">
        <v>4204</v>
      </c>
      <c r="D5528" s="228" t="s">
        <v>542</v>
      </c>
      <c r="E5528" s="228" t="s">
        <v>125</v>
      </c>
      <c r="F5528" s="228" t="s">
        <v>84</v>
      </c>
      <c r="G5528" s="228" t="s">
        <v>128</v>
      </c>
      <c r="H5528" s="228">
        <v>95</v>
      </c>
      <c r="I5528" s="228">
        <v>95</v>
      </c>
      <c r="J5528" s="228">
        <v>95</v>
      </c>
      <c r="K5528" s="228">
        <v>95</v>
      </c>
      <c r="L5528" s="231">
        <v>95</v>
      </c>
      <c r="N5528" s="119" t="str">
        <f t="shared" si="264"/>
        <v>852087-100000-OS</v>
      </c>
      <c r="O5528" s="122">
        <f>IF(B5528="NET","",IF(B5528="","",IFERROR(VLOOKUP(N5528,EAN!$A:$B,2,FALSE),"MANGLER - MÅ OPPDATERE EAN-FANEN")))</f>
        <v>7048652777867</v>
      </c>
      <c r="P5528" s="119">
        <f t="shared" si="265"/>
        <v>95</v>
      </c>
      <c r="Q5528" s="119">
        <f t="shared" si="266"/>
        <v>95</v>
      </c>
    </row>
    <row r="5529" spans="1:17" x14ac:dyDescent="0.2">
      <c r="A5529" s="229">
        <v>852088</v>
      </c>
      <c r="B5529" s="228" t="s">
        <v>248</v>
      </c>
      <c r="C5529" s="228"/>
      <c r="D5529" s="228"/>
      <c r="E5529" s="228"/>
      <c r="F5529" s="228"/>
      <c r="G5529" s="228"/>
      <c r="H5529" s="229">
        <v>202226</v>
      </c>
      <c r="I5529" s="229">
        <v>202227</v>
      </c>
      <c r="J5529" s="229">
        <v>202228</v>
      </c>
      <c r="K5529" s="229">
        <v>202229</v>
      </c>
      <c r="L5529" s="232">
        <v>202234</v>
      </c>
      <c r="N5529" s="119" t="str">
        <f t="shared" si="264"/>
        <v>852088-</v>
      </c>
      <c r="O5529" s="122" t="str">
        <f>IF(B5529="NET","",IF(B5529="","",IFERROR(VLOOKUP(N5529,EAN!$A:$B,2,FALSE),"MANGLER - MÅ OPPDATERE EAN-FANEN")))</f>
        <v/>
      </c>
      <c r="P5529" s="119">
        <f t="shared" si="265"/>
        <v>202226</v>
      </c>
      <c r="Q5529" s="119">
        <f t="shared" si="266"/>
        <v>202234</v>
      </c>
    </row>
    <row r="5530" spans="1:17" x14ac:dyDescent="0.2">
      <c r="A5530" s="229">
        <v>852089</v>
      </c>
      <c r="B5530" s="228" t="s">
        <v>248</v>
      </c>
      <c r="C5530" s="228"/>
      <c r="D5530" s="228"/>
      <c r="E5530" s="228"/>
      <c r="F5530" s="228"/>
      <c r="G5530" s="228"/>
      <c r="H5530" s="229">
        <v>202226</v>
      </c>
      <c r="I5530" s="229">
        <v>202227</v>
      </c>
      <c r="J5530" s="229">
        <v>202228</v>
      </c>
      <c r="K5530" s="229">
        <v>202229</v>
      </c>
      <c r="L5530" s="232">
        <v>202234</v>
      </c>
      <c r="N5530" s="119" t="str">
        <f t="shared" si="264"/>
        <v>852089-</v>
      </c>
      <c r="O5530" s="122" t="str">
        <f>IF(B5530="NET","",IF(B5530="","",IFERROR(VLOOKUP(N5530,EAN!$A:$B,2,FALSE),"MANGLER - MÅ OPPDATERE EAN-FANEN")))</f>
        <v/>
      </c>
      <c r="P5530" s="119">
        <f t="shared" si="265"/>
        <v>202226</v>
      </c>
      <c r="Q5530" s="119">
        <f t="shared" si="266"/>
        <v>202234</v>
      </c>
    </row>
    <row r="5531" spans="1:17" x14ac:dyDescent="0.2">
      <c r="A5531" s="228">
        <v>852089</v>
      </c>
      <c r="B5531" s="228" t="s">
        <v>3840</v>
      </c>
      <c r="C5531" s="228" t="s">
        <v>4204</v>
      </c>
      <c r="D5531" s="228" t="s">
        <v>530</v>
      </c>
      <c r="E5531" s="228" t="s">
        <v>531</v>
      </c>
      <c r="F5531" s="228" t="s">
        <v>84</v>
      </c>
      <c r="G5531" s="228" t="s">
        <v>128</v>
      </c>
      <c r="H5531" s="228">
        <v>0</v>
      </c>
      <c r="I5531" s="228">
        <v>0</v>
      </c>
      <c r="J5531" s="228">
        <v>0</v>
      </c>
      <c r="K5531" s="228">
        <v>0</v>
      </c>
      <c r="L5531" s="231">
        <v>0</v>
      </c>
      <c r="N5531" s="119" t="str">
        <f t="shared" si="264"/>
        <v>852089-060101-OS</v>
      </c>
      <c r="O5531" s="122" t="str">
        <f>IF(B5531="NET","",IF(B5531="","",IFERROR(VLOOKUP(N5531,EAN!$A:$B,2,FALSE),"MANGLER - MÅ OPPDATERE EAN-FANEN")))</f>
        <v>MANGLER - MÅ OPPDATERE EAN-FANEN</v>
      </c>
      <c r="P5531" s="119">
        <f t="shared" si="265"/>
        <v>0</v>
      </c>
      <c r="Q5531" s="119">
        <f t="shared" si="266"/>
        <v>0</v>
      </c>
    </row>
    <row r="5532" spans="1:17" x14ac:dyDescent="0.2">
      <c r="A5532" s="228">
        <v>852089</v>
      </c>
      <c r="B5532" s="228" t="s">
        <v>3840</v>
      </c>
      <c r="C5532" s="228" t="s">
        <v>4204</v>
      </c>
      <c r="D5532" s="228" t="s">
        <v>3841</v>
      </c>
      <c r="E5532" s="228" t="s">
        <v>3842</v>
      </c>
      <c r="F5532" s="228" t="s">
        <v>84</v>
      </c>
      <c r="G5532" s="228" t="s">
        <v>128</v>
      </c>
      <c r="H5532" s="228">
        <v>0</v>
      </c>
      <c r="I5532" s="228">
        <v>0</v>
      </c>
      <c r="J5532" s="228">
        <v>0</v>
      </c>
      <c r="K5532" s="228">
        <v>0</v>
      </c>
      <c r="L5532" s="231">
        <v>0</v>
      </c>
      <c r="N5532" s="119" t="str">
        <f t="shared" si="264"/>
        <v>852089-150147-OS</v>
      </c>
      <c r="O5532" s="122" t="str">
        <f>IF(B5532="NET","",IF(B5532="","",IFERROR(VLOOKUP(N5532,EAN!$A:$B,2,FALSE),"MANGLER - MÅ OPPDATERE EAN-FANEN")))</f>
        <v>MANGLER - MÅ OPPDATERE EAN-FANEN</v>
      </c>
      <c r="P5532" s="119">
        <f t="shared" si="265"/>
        <v>0</v>
      </c>
      <c r="Q5532" s="119">
        <f t="shared" si="266"/>
        <v>0</v>
      </c>
    </row>
    <row r="5533" spans="1:17" x14ac:dyDescent="0.2">
      <c r="A5533" s="228">
        <v>852089</v>
      </c>
      <c r="B5533" s="228" t="s">
        <v>3840</v>
      </c>
      <c r="C5533" s="228" t="s">
        <v>4204</v>
      </c>
      <c r="D5533" s="228" t="s">
        <v>3843</v>
      </c>
      <c r="E5533" s="228" t="s">
        <v>3844</v>
      </c>
      <c r="F5533" s="228" t="s">
        <v>84</v>
      </c>
      <c r="G5533" s="228" t="s">
        <v>128</v>
      </c>
      <c r="H5533" s="228">
        <v>0</v>
      </c>
      <c r="I5533" s="228">
        <v>0</v>
      </c>
      <c r="J5533" s="228">
        <v>0</v>
      </c>
      <c r="K5533" s="228">
        <v>0</v>
      </c>
      <c r="L5533" s="231">
        <v>0</v>
      </c>
      <c r="N5533" s="119" t="str">
        <f t="shared" si="264"/>
        <v>852089-161836-OS</v>
      </c>
      <c r="O5533" s="122" t="str">
        <f>IF(B5533="NET","",IF(B5533="","",IFERROR(VLOOKUP(N5533,EAN!$A:$B,2,FALSE),"MANGLER - MÅ OPPDATERE EAN-FANEN")))</f>
        <v>MANGLER - MÅ OPPDATERE EAN-FANEN</v>
      </c>
      <c r="P5533" s="119">
        <f t="shared" si="265"/>
        <v>0</v>
      </c>
      <c r="Q5533" s="119">
        <f t="shared" si="266"/>
        <v>0</v>
      </c>
    </row>
    <row r="5534" spans="1:17" x14ac:dyDescent="0.2">
      <c r="A5534" s="228">
        <v>852089</v>
      </c>
      <c r="B5534" s="228" t="s">
        <v>3840</v>
      </c>
      <c r="C5534" s="228" t="s">
        <v>4204</v>
      </c>
      <c r="D5534" s="228" t="s">
        <v>3845</v>
      </c>
      <c r="E5534" s="228" t="s">
        <v>3846</v>
      </c>
      <c r="F5534" s="228" t="s">
        <v>84</v>
      </c>
      <c r="G5534" s="228" t="s">
        <v>128</v>
      </c>
      <c r="H5534" s="228">
        <v>0</v>
      </c>
      <c r="I5534" s="228">
        <v>0</v>
      </c>
      <c r="J5534" s="228">
        <v>0</v>
      </c>
      <c r="K5534" s="228">
        <v>0</v>
      </c>
      <c r="L5534" s="231">
        <v>0</v>
      </c>
      <c r="N5534" s="119" t="str">
        <f t="shared" si="264"/>
        <v>852089-208139-OS</v>
      </c>
      <c r="O5534" s="122" t="str">
        <f>IF(B5534="NET","",IF(B5534="","",IFERROR(VLOOKUP(N5534,EAN!$A:$B,2,FALSE),"MANGLER - MÅ OPPDATERE EAN-FANEN")))</f>
        <v>MANGLER - MÅ OPPDATERE EAN-FANEN</v>
      </c>
      <c r="P5534" s="119">
        <f t="shared" si="265"/>
        <v>0</v>
      </c>
      <c r="Q5534" s="119">
        <f t="shared" si="266"/>
        <v>0</v>
      </c>
    </row>
    <row r="5535" spans="1:17" x14ac:dyDescent="0.2">
      <c r="A5535" s="229">
        <v>852090</v>
      </c>
      <c r="B5535" s="228" t="s">
        <v>248</v>
      </c>
      <c r="C5535" s="228"/>
      <c r="D5535" s="228"/>
      <c r="E5535" s="228"/>
      <c r="F5535" s="228"/>
      <c r="G5535" s="228"/>
      <c r="H5535" s="229">
        <v>202226</v>
      </c>
      <c r="I5535" s="229">
        <v>202227</v>
      </c>
      <c r="J5535" s="229">
        <v>202228</v>
      </c>
      <c r="K5535" s="229">
        <v>202229</v>
      </c>
      <c r="L5535" s="232">
        <v>202234</v>
      </c>
      <c r="N5535" s="119" t="str">
        <f t="shared" si="264"/>
        <v>852090-</v>
      </c>
      <c r="O5535" s="122" t="str">
        <f>IF(B5535="NET","",IF(B5535="","",IFERROR(VLOOKUP(N5535,EAN!$A:$B,2,FALSE),"MANGLER - MÅ OPPDATERE EAN-FANEN")))</f>
        <v/>
      </c>
      <c r="P5535" s="119">
        <f t="shared" si="265"/>
        <v>202226</v>
      </c>
      <c r="Q5535" s="119">
        <f t="shared" si="266"/>
        <v>202234</v>
      </c>
    </row>
    <row r="5536" spans="1:17" x14ac:dyDescent="0.2">
      <c r="A5536" s="228">
        <v>852090</v>
      </c>
      <c r="B5536" s="228" t="s">
        <v>4491</v>
      </c>
      <c r="C5536" s="228" t="s">
        <v>4204</v>
      </c>
      <c r="D5536" s="228" t="s">
        <v>3847</v>
      </c>
      <c r="E5536" s="228" t="s">
        <v>3848</v>
      </c>
      <c r="F5536" s="228" t="s">
        <v>84</v>
      </c>
      <c r="G5536" s="228" t="s">
        <v>128</v>
      </c>
      <c r="H5536" s="228">
        <v>0</v>
      </c>
      <c r="I5536" s="228">
        <v>0</v>
      </c>
      <c r="J5536" s="228">
        <v>0</v>
      </c>
      <c r="K5536" s="228">
        <v>0</v>
      </c>
      <c r="L5536" s="231">
        <v>0</v>
      </c>
      <c r="N5536" s="119" t="str">
        <f t="shared" si="264"/>
        <v>852090-090101-OS</v>
      </c>
      <c r="O5536" s="122" t="str">
        <f>IF(B5536="NET","",IF(B5536="","",IFERROR(VLOOKUP(N5536,EAN!$A:$B,2,FALSE),"MANGLER - MÅ OPPDATERE EAN-FANEN")))</f>
        <v>MANGLER - MÅ OPPDATERE EAN-FANEN</v>
      </c>
      <c r="P5536" s="119">
        <f t="shared" si="265"/>
        <v>0</v>
      </c>
      <c r="Q5536" s="119">
        <f t="shared" si="266"/>
        <v>0</v>
      </c>
    </row>
    <row r="5537" spans="1:17" x14ac:dyDescent="0.2">
      <c r="A5537" s="228">
        <v>852090</v>
      </c>
      <c r="B5537" s="228" t="s">
        <v>4491</v>
      </c>
      <c r="C5537" s="228" t="s">
        <v>4204</v>
      </c>
      <c r="D5537" s="228" t="s">
        <v>3827</v>
      </c>
      <c r="E5537" s="228" t="s">
        <v>3828</v>
      </c>
      <c r="F5537" s="228" t="s">
        <v>84</v>
      </c>
      <c r="G5537" s="228" t="s">
        <v>128</v>
      </c>
      <c r="H5537" s="228">
        <v>0</v>
      </c>
      <c r="I5537" s="228">
        <v>0</v>
      </c>
      <c r="J5537" s="228">
        <v>0</v>
      </c>
      <c r="K5537" s="228">
        <v>0</v>
      </c>
      <c r="L5537" s="231">
        <v>0</v>
      </c>
      <c r="N5537" s="119" t="str">
        <f t="shared" si="264"/>
        <v>852090-120101-OS</v>
      </c>
      <c r="O5537" s="122" t="str">
        <f>IF(B5537="NET","",IF(B5537="","",IFERROR(VLOOKUP(N5537,EAN!$A:$B,2,FALSE),"MANGLER - MÅ OPPDATERE EAN-FANEN")))</f>
        <v>MANGLER - MÅ OPPDATERE EAN-FANEN</v>
      </c>
      <c r="P5537" s="119">
        <f t="shared" si="265"/>
        <v>0</v>
      </c>
      <c r="Q5537" s="119">
        <f t="shared" si="266"/>
        <v>0</v>
      </c>
    </row>
    <row r="5538" spans="1:17" x14ac:dyDescent="0.2">
      <c r="A5538" s="228">
        <v>852090</v>
      </c>
      <c r="B5538" s="228" t="s">
        <v>4491</v>
      </c>
      <c r="C5538" s="228" t="s">
        <v>4204</v>
      </c>
      <c r="D5538" s="228" t="s">
        <v>3510</v>
      </c>
      <c r="E5538" s="228" t="s">
        <v>4433</v>
      </c>
      <c r="F5538" s="228" t="s">
        <v>84</v>
      </c>
      <c r="G5538" s="228" t="s">
        <v>128</v>
      </c>
      <c r="H5538" s="228">
        <v>0</v>
      </c>
      <c r="I5538" s="228">
        <v>0</v>
      </c>
      <c r="J5538" s="228">
        <v>0</v>
      </c>
      <c r="K5538" s="228">
        <v>0</v>
      </c>
      <c r="L5538" s="231">
        <v>0</v>
      </c>
      <c r="N5538" s="119" t="str">
        <f t="shared" si="264"/>
        <v>852090-121003-OS</v>
      </c>
      <c r="O5538" s="122" t="str">
        <f>IF(B5538="NET","",IF(B5538="","",IFERROR(VLOOKUP(N5538,EAN!$A:$B,2,FALSE),"MANGLER - MÅ OPPDATERE EAN-FANEN")))</f>
        <v>MANGLER - MÅ OPPDATERE EAN-FANEN</v>
      </c>
      <c r="P5538" s="119">
        <f t="shared" si="265"/>
        <v>0</v>
      </c>
      <c r="Q5538" s="119">
        <f t="shared" si="266"/>
        <v>0</v>
      </c>
    </row>
    <row r="5539" spans="1:17" x14ac:dyDescent="0.2">
      <c r="A5539" s="229">
        <v>852091</v>
      </c>
      <c r="B5539" s="228" t="s">
        <v>248</v>
      </c>
      <c r="C5539" s="228"/>
      <c r="D5539" s="228"/>
      <c r="E5539" s="228"/>
      <c r="F5539" s="228"/>
      <c r="G5539" s="228"/>
      <c r="H5539" s="229">
        <v>202226</v>
      </c>
      <c r="I5539" s="229">
        <v>202227</v>
      </c>
      <c r="J5539" s="229">
        <v>202228</v>
      </c>
      <c r="K5539" s="229">
        <v>202229</v>
      </c>
      <c r="L5539" s="232">
        <v>202234</v>
      </c>
      <c r="N5539" s="119" t="str">
        <f t="shared" si="264"/>
        <v>852091-</v>
      </c>
      <c r="O5539" s="122" t="str">
        <f>IF(B5539="NET","",IF(B5539="","",IFERROR(VLOOKUP(N5539,EAN!$A:$B,2,FALSE),"MANGLER - MÅ OPPDATERE EAN-FANEN")))</f>
        <v/>
      </c>
      <c r="P5539" s="119">
        <f t="shared" si="265"/>
        <v>202226</v>
      </c>
      <c r="Q5539" s="119">
        <f t="shared" si="266"/>
        <v>202234</v>
      </c>
    </row>
    <row r="5540" spans="1:17" x14ac:dyDescent="0.2">
      <c r="A5540" s="228">
        <v>852091</v>
      </c>
      <c r="B5540" s="228" t="s">
        <v>3849</v>
      </c>
      <c r="C5540" s="228" t="s">
        <v>4204</v>
      </c>
      <c r="D5540" s="228" t="s">
        <v>3841</v>
      </c>
      <c r="E5540" s="228" t="s">
        <v>3842</v>
      </c>
      <c r="F5540" s="228" t="s">
        <v>84</v>
      </c>
      <c r="G5540" s="228" t="s">
        <v>128</v>
      </c>
      <c r="H5540" s="228">
        <v>0</v>
      </c>
      <c r="I5540" s="228">
        <v>0</v>
      </c>
      <c r="J5540" s="228">
        <v>0</v>
      </c>
      <c r="K5540" s="228">
        <v>0</v>
      </c>
      <c r="L5540" s="231">
        <v>0</v>
      </c>
      <c r="N5540" s="119" t="str">
        <f t="shared" si="264"/>
        <v>852091-150147-OS</v>
      </c>
      <c r="O5540" s="122" t="str">
        <f>IF(B5540="NET","",IF(B5540="","",IFERROR(VLOOKUP(N5540,EAN!$A:$B,2,FALSE),"MANGLER - MÅ OPPDATERE EAN-FANEN")))</f>
        <v>MANGLER - MÅ OPPDATERE EAN-FANEN</v>
      </c>
      <c r="P5540" s="119">
        <f t="shared" si="265"/>
        <v>0</v>
      </c>
      <c r="Q5540" s="119">
        <f t="shared" si="266"/>
        <v>0</v>
      </c>
    </row>
    <row r="5541" spans="1:17" x14ac:dyDescent="0.2">
      <c r="A5541" s="228">
        <v>852091</v>
      </c>
      <c r="B5541" s="228" t="s">
        <v>3849</v>
      </c>
      <c r="C5541" s="228" t="s">
        <v>4204</v>
      </c>
      <c r="D5541" s="228" t="s">
        <v>3843</v>
      </c>
      <c r="E5541" s="228" t="s">
        <v>3844</v>
      </c>
      <c r="F5541" s="228" t="s">
        <v>84</v>
      </c>
      <c r="G5541" s="228" t="s">
        <v>128</v>
      </c>
      <c r="H5541" s="228">
        <v>0</v>
      </c>
      <c r="I5541" s="228">
        <v>0</v>
      </c>
      <c r="J5541" s="228">
        <v>0</v>
      </c>
      <c r="K5541" s="228">
        <v>0</v>
      </c>
      <c r="L5541" s="231">
        <v>0</v>
      </c>
      <c r="N5541" s="119" t="str">
        <f t="shared" si="264"/>
        <v>852091-161836-OS</v>
      </c>
      <c r="O5541" s="122" t="str">
        <f>IF(B5541="NET","",IF(B5541="","",IFERROR(VLOOKUP(N5541,EAN!$A:$B,2,FALSE),"MANGLER - MÅ OPPDATERE EAN-FANEN")))</f>
        <v>MANGLER - MÅ OPPDATERE EAN-FANEN</v>
      </c>
      <c r="P5541" s="119">
        <f t="shared" si="265"/>
        <v>0</v>
      </c>
      <c r="Q5541" s="119">
        <f t="shared" si="266"/>
        <v>0</v>
      </c>
    </row>
    <row r="5542" spans="1:17" x14ac:dyDescent="0.2">
      <c r="A5542" s="229">
        <v>852092</v>
      </c>
      <c r="B5542" s="228" t="s">
        <v>248</v>
      </c>
      <c r="C5542" s="228"/>
      <c r="D5542" s="228"/>
      <c r="E5542" s="228"/>
      <c r="F5542" s="228"/>
      <c r="G5542" s="228"/>
      <c r="H5542" s="229">
        <v>202226</v>
      </c>
      <c r="I5542" s="229">
        <v>202227</v>
      </c>
      <c r="J5542" s="229">
        <v>202228</v>
      </c>
      <c r="K5542" s="229">
        <v>202229</v>
      </c>
      <c r="L5542" s="232">
        <v>202234</v>
      </c>
      <c r="N5542" s="119" t="str">
        <f t="shared" si="264"/>
        <v>852092-</v>
      </c>
      <c r="O5542" s="122" t="str">
        <f>IF(B5542="NET","",IF(B5542="","",IFERROR(VLOOKUP(N5542,EAN!$A:$B,2,FALSE),"MANGLER - MÅ OPPDATERE EAN-FANEN")))</f>
        <v/>
      </c>
      <c r="P5542" s="119">
        <f t="shared" si="265"/>
        <v>202226</v>
      </c>
      <c r="Q5542" s="119">
        <f t="shared" si="266"/>
        <v>202234</v>
      </c>
    </row>
    <row r="5543" spans="1:17" x14ac:dyDescent="0.2">
      <c r="A5543" s="229">
        <v>852093</v>
      </c>
      <c r="B5543" s="228" t="s">
        <v>248</v>
      </c>
      <c r="C5543" s="228"/>
      <c r="D5543" s="228"/>
      <c r="E5543" s="228"/>
      <c r="F5543" s="228"/>
      <c r="G5543" s="228"/>
      <c r="H5543" s="229">
        <v>202226</v>
      </c>
      <c r="I5543" s="229">
        <v>202227</v>
      </c>
      <c r="J5543" s="229">
        <v>202228</v>
      </c>
      <c r="K5543" s="229">
        <v>202229</v>
      </c>
      <c r="L5543" s="232">
        <v>202234</v>
      </c>
      <c r="N5543" s="119" t="str">
        <f t="shared" si="264"/>
        <v>852093-</v>
      </c>
      <c r="O5543" s="122" t="str">
        <f>IF(B5543="NET","",IF(B5543="","",IFERROR(VLOOKUP(N5543,EAN!$A:$B,2,FALSE),"MANGLER - MÅ OPPDATERE EAN-FANEN")))</f>
        <v/>
      </c>
      <c r="P5543" s="119">
        <f t="shared" si="265"/>
        <v>202226</v>
      </c>
      <c r="Q5543" s="119">
        <f t="shared" si="266"/>
        <v>202234</v>
      </c>
    </row>
    <row r="5544" spans="1:17" x14ac:dyDescent="0.2">
      <c r="A5544" s="228">
        <v>852093</v>
      </c>
      <c r="B5544" s="228" t="s">
        <v>3850</v>
      </c>
      <c r="C5544" s="228" t="s">
        <v>4204</v>
      </c>
      <c r="D5544" s="228" t="s">
        <v>532</v>
      </c>
      <c r="E5544" s="228" t="s">
        <v>124</v>
      </c>
      <c r="F5544" s="228" t="s">
        <v>84</v>
      </c>
      <c r="G5544" s="228" t="s">
        <v>128</v>
      </c>
      <c r="H5544" s="228">
        <v>0</v>
      </c>
      <c r="I5544" s="228">
        <v>0</v>
      </c>
      <c r="J5544" s="228">
        <v>0</v>
      </c>
      <c r="K5544" s="228">
        <v>0</v>
      </c>
      <c r="L5544" s="231">
        <v>0</v>
      </c>
      <c r="N5544" s="119" t="str">
        <f t="shared" si="264"/>
        <v>852093-060000-OS</v>
      </c>
      <c r="O5544" s="122" t="str">
        <f>IF(B5544="NET","",IF(B5544="","",IFERROR(VLOOKUP(N5544,EAN!$A:$B,2,FALSE),"MANGLER - MÅ OPPDATERE EAN-FANEN")))</f>
        <v>MANGLER - MÅ OPPDATERE EAN-FANEN</v>
      </c>
      <c r="P5544" s="119">
        <f t="shared" si="265"/>
        <v>0</v>
      </c>
      <c r="Q5544" s="119">
        <f t="shared" si="266"/>
        <v>0</v>
      </c>
    </row>
    <row r="5545" spans="1:17" x14ac:dyDescent="0.2">
      <c r="A5545" s="228">
        <v>852093</v>
      </c>
      <c r="B5545" s="228" t="s">
        <v>3850</v>
      </c>
      <c r="C5545" s="228" t="s">
        <v>4204</v>
      </c>
      <c r="D5545" s="228" t="s">
        <v>534</v>
      </c>
      <c r="E5545" s="228" t="s">
        <v>535</v>
      </c>
      <c r="F5545" s="228" t="s">
        <v>84</v>
      </c>
      <c r="G5545" s="228" t="s">
        <v>128</v>
      </c>
      <c r="H5545" s="228">
        <v>0</v>
      </c>
      <c r="I5545" s="228">
        <v>0</v>
      </c>
      <c r="J5545" s="228">
        <v>0</v>
      </c>
      <c r="K5545" s="228">
        <v>0</v>
      </c>
      <c r="L5545" s="231">
        <v>0</v>
      </c>
      <c r="N5545" s="119" t="str">
        <f t="shared" si="264"/>
        <v>852093-150000-OS</v>
      </c>
      <c r="O5545" s="122" t="str">
        <f>IF(B5545="NET","",IF(B5545="","",IFERROR(VLOOKUP(N5545,EAN!$A:$B,2,FALSE),"MANGLER - MÅ OPPDATERE EAN-FANEN")))</f>
        <v>MANGLER - MÅ OPPDATERE EAN-FANEN</v>
      </c>
      <c r="P5545" s="119">
        <f t="shared" si="265"/>
        <v>0</v>
      </c>
      <c r="Q5545" s="119">
        <f t="shared" si="266"/>
        <v>0</v>
      </c>
    </row>
    <row r="5546" spans="1:17" x14ac:dyDescent="0.2">
      <c r="A5546" s="228">
        <v>852093</v>
      </c>
      <c r="B5546" s="228" t="s">
        <v>3850</v>
      </c>
      <c r="C5546" s="228" t="s">
        <v>4204</v>
      </c>
      <c r="D5546" s="228" t="s">
        <v>536</v>
      </c>
      <c r="E5546" s="228" t="s">
        <v>537</v>
      </c>
      <c r="F5546" s="228" t="s">
        <v>84</v>
      </c>
      <c r="G5546" s="228" t="s">
        <v>128</v>
      </c>
      <c r="H5546" s="228">
        <v>0</v>
      </c>
      <c r="I5546" s="228">
        <v>0</v>
      </c>
      <c r="J5546" s="228">
        <v>0</v>
      </c>
      <c r="K5546" s="228">
        <v>0</v>
      </c>
      <c r="L5546" s="231">
        <v>0</v>
      </c>
      <c r="N5546" s="119" t="str">
        <f t="shared" si="264"/>
        <v>852093-160000-OS</v>
      </c>
      <c r="O5546" s="122" t="str">
        <f>IF(B5546="NET","",IF(B5546="","",IFERROR(VLOOKUP(N5546,EAN!$A:$B,2,FALSE),"MANGLER - MÅ OPPDATERE EAN-FANEN")))</f>
        <v>MANGLER - MÅ OPPDATERE EAN-FANEN</v>
      </c>
      <c r="P5546" s="119">
        <f t="shared" si="265"/>
        <v>0</v>
      </c>
      <c r="Q5546" s="119">
        <f t="shared" si="266"/>
        <v>0</v>
      </c>
    </row>
    <row r="5547" spans="1:17" x14ac:dyDescent="0.2">
      <c r="A5547" s="228">
        <v>852093</v>
      </c>
      <c r="B5547" s="228" t="s">
        <v>3850</v>
      </c>
      <c r="C5547" s="228" t="s">
        <v>4204</v>
      </c>
      <c r="D5547" s="228" t="s">
        <v>538</v>
      </c>
      <c r="E5547" s="228" t="s">
        <v>539</v>
      </c>
      <c r="F5547" s="228" t="s">
        <v>84</v>
      </c>
      <c r="G5547" s="228" t="s">
        <v>128</v>
      </c>
      <c r="H5547" s="228">
        <v>0</v>
      </c>
      <c r="I5547" s="228">
        <v>0</v>
      </c>
      <c r="J5547" s="228">
        <v>0</v>
      </c>
      <c r="K5547" s="228">
        <v>0</v>
      </c>
      <c r="L5547" s="231">
        <v>0</v>
      </c>
      <c r="N5547" s="119" t="str">
        <f t="shared" si="264"/>
        <v>852093-200000-OS</v>
      </c>
      <c r="O5547" s="122" t="str">
        <f>IF(B5547="NET","",IF(B5547="","",IFERROR(VLOOKUP(N5547,EAN!$A:$B,2,FALSE),"MANGLER - MÅ OPPDATERE EAN-FANEN")))</f>
        <v>MANGLER - MÅ OPPDATERE EAN-FANEN</v>
      </c>
      <c r="P5547" s="119">
        <f t="shared" si="265"/>
        <v>0</v>
      </c>
      <c r="Q5547" s="119">
        <f t="shared" si="266"/>
        <v>0</v>
      </c>
    </row>
    <row r="5548" spans="1:17" x14ac:dyDescent="0.2">
      <c r="A5548" s="229">
        <v>852094</v>
      </c>
      <c r="B5548" s="228" t="s">
        <v>248</v>
      </c>
      <c r="C5548" s="228"/>
      <c r="D5548" s="228"/>
      <c r="E5548" s="228"/>
      <c r="F5548" s="228"/>
      <c r="G5548" s="228"/>
      <c r="H5548" s="229">
        <v>202226</v>
      </c>
      <c r="I5548" s="229">
        <v>202227</v>
      </c>
      <c r="J5548" s="229">
        <v>202228</v>
      </c>
      <c r="K5548" s="229">
        <v>202229</v>
      </c>
      <c r="L5548" s="232">
        <v>202234</v>
      </c>
      <c r="N5548" s="119" t="str">
        <f t="shared" si="264"/>
        <v>852094-</v>
      </c>
      <c r="O5548" s="122" t="str">
        <f>IF(B5548="NET","",IF(B5548="","",IFERROR(VLOOKUP(N5548,EAN!$A:$B,2,FALSE),"MANGLER - MÅ OPPDATERE EAN-FANEN")))</f>
        <v/>
      </c>
      <c r="P5548" s="119">
        <f t="shared" si="265"/>
        <v>202226</v>
      </c>
      <c r="Q5548" s="119">
        <f t="shared" si="266"/>
        <v>202234</v>
      </c>
    </row>
    <row r="5549" spans="1:17" x14ac:dyDescent="0.2">
      <c r="A5549" s="228">
        <v>852094</v>
      </c>
      <c r="B5549" s="228" t="s">
        <v>3851</v>
      </c>
      <c r="C5549" s="228" t="s">
        <v>4204</v>
      </c>
      <c r="D5549" s="228" t="s">
        <v>540</v>
      </c>
      <c r="E5549" s="228" t="s">
        <v>541</v>
      </c>
      <c r="F5549" s="228" t="s">
        <v>84</v>
      </c>
      <c r="G5549" s="228" t="s">
        <v>128</v>
      </c>
      <c r="H5549" s="228">
        <v>0</v>
      </c>
      <c r="I5549" s="228">
        <v>0</v>
      </c>
      <c r="J5549" s="228">
        <v>0</v>
      </c>
      <c r="K5549" s="228">
        <v>0</v>
      </c>
      <c r="L5549" s="231">
        <v>0</v>
      </c>
      <c r="N5549" s="119" t="str">
        <f t="shared" si="264"/>
        <v>852094-180000-OS</v>
      </c>
      <c r="O5549" s="122" t="str">
        <f>IF(B5549="NET","",IF(B5549="","",IFERROR(VLOOKUP(N5549,EAN!$A:$B,2,FALSE),"MANGLER - MÅ OPPDATERE EAN-FANEN")))</f>
        <v>MANGLER - MÅ OPPDATERE EAN-FANEN</v>
      </c>
      <c r="P5549" s="119">
        <f t="shared" si="265"/>
        <v>0</v>
      </c>
      <c r="Q5549" s="119">
        <f t="shared" si="266"/>
        <v>0</v>
      </c>
    </row>
    <row r="5550" spans="1:17" x14ac:dyDescent="0.2">
      <c r="A5550" s="229">
        <v>852095</v>
      </c>
      <c r="B5550" s="228" t="s">
        <v>248</v>
      </c>
      <c r="C5550" s="228"/>
      <c r="D5550" s="228"/>
      <c r="E5550" s="228"/>
      <c r="F5550" s="228"/>
      <c r="G5550" s="228"/>
      <c r="H5550" s="229">
        <v>202226</v>
      </c>
      <c r="I5550" s="229">
        <v>202227</v>
      </c>
      <c r="J5550" s="229">
        <v>202228</v>
      </c>
      <c r="K5550" s="229">
        <v>202229</v>
      </c>
      <c r="L5550" s="232">
        <v>202234</v>
      </c>
      <c r="N5550" s="119" t="str">
        <f t="shared" si="264"/>
        <v>852095-</v>
      </c>
      <c r="O5550" s="122" t="str">
        <f>IF(B5550="NET","",IF(B5550="","",IFERROR(VLOOKUP(N5550,EAN!$A:$B,2,FALSE),"MANGLER - MÅ OPPDATERE EAN-FANEN")))</f>
        <v/>
      </c>
      <c r="P5550" s="119">
        <f t="shared" si="265"/>
        <v>202226</v>
      </c>
      <c r="Q5550" s="119">
        <f t="shared" si="266"/>
        <v>202234</v>
      </c>
    </row>
    <row r="5551" spans="1:17" x14ac:dyDescent="0.2">
      <c r="A5551" s="228">
        <v>852095</v>
      </c>
      <c r="B5551" s="228" t="s">
        <v>3852</v>
      </c>
      <c r="C5551" s="228" t="s">
        <v>4204</v>
      </c>
      <c r="D5551" s="228" t="s">
        <v>3518</v>
      </c>
      <c r="E5551" s="228" t="s">
        <v>3519</v>
      </c>
      <c r="F5551" s="228" t="s">
        <v>84</v>
      </c>
      <c r="G5551" s="228" t="s">
        <v>128</v>
      </c>
      <c r="H5551" s="228">
        <v>0</v>
      </c>
      <c r="I5551" s="228">
        <v>0</v>
      </c>
      <c r="J5551" s="228">
        <v>0</v>
      </c>
      <c r="K5551" s="228">
        <v>0</v>
      </c>
      <c r="L5551" s="231">
        <v>0</v>
      </c>
      <c r="N5551" s="119" t="str">
        <f t="shared" si="264"/>
        <v>852095-090000-OS</v>
      </c>
      <c r="O5551" s="122" t="str">
        <f>IF(B5551="NET","",IF(B5551="","",IFERROR(VLOOKUP(N5551,EAN!$A:$B,2,FALSE),"MANGLER - MÅ OPPDATERE EAN-FANEN")))</f>
        <v>MANGLER - MÅ OPPDATERE EAN-FANEN</v>
      </c>
      <c r="P5551" s="119">
        <f t="shared" si="265"/>
        <v>0</v>
      </c>
      <c r="Q5551" s="119">
        <f t="shared" si="266"/>
        <v>0</v>
      </c>
    </row>
    <row r="5552" spans="1:17" x14ac:dyDescent="0.2">
      <c r="A5552" s="228">
        <v>852095</v>
      </c>
      <c r="B5552" s="228" t="s">
        <v>3852</v>
      </c>
      <c r="C5552" s="228" t="s">
        <v>4204</v>
      </c>
      <c r="D5552" s="228" t="s">
        <v>542</v>
      </c>
      <c r="E5552" s="228" t="s">
        <v>125</v>
      </c>
      <c r="F5552" s="228" t="s">
        <v>84</v>
      </c>
      <c r="G5552" s="228" t="s">
        <v>128</v>
      </c>
      <c r="H5552" s="228">
        <v>0</v>
      </c>
      <c r="I5552" s="228">
        <v>0</v>
      </c>
      <c r="J5552" s="228">
        <v>0</v>
      </c>
      <c r="K5552" s="228">
        <v>0</v>
      </c>
      <c r="L5552" s="231">
        <v>0</v>
      </c>
      <c r="N5552" s="119" t="str">
        <f t="shared" si="264"/>
        <v>852095-100000-OS</v>
      </c>
      <c r="O5552" s="122" t="str">
        <f>IF(B5552="NET","",IF(B5552="","",IFERROR(VLOOKUP(N5552,EAN!$A:$B,2,FALSE),"MANGLER - MÅ OPPDATERE EAN-FANEN")))</f>
        <v>MANGLER - MÅ OPPDATERE EAN-FANEN</v>
      </c>
      <c r="P5552" s="119">
        <f t="shared" si="265"/>
        <v>0</v>
      </c>
      <c r="Q5552" s="119">
        <f t="shared" si="266"/>
        <v>0</v>
      </c>
    </row>
    <row r="5553" spans="1:17" x14ac:dyDescent="0.2">
      <c r="A5553" s="228">
        <v>852095</v>
      </c>
      <c r="B5553" s="228" t="s">
        <v>3852</v>
      </c>
      <c r="C5553" s="228" t="s">
        <v>4204</v>
      </c>
      <c r="D5553" s="228" t="s">
        <v>3520</v>
      </c>
      <c r="E5553" s="228" t="s">
        <v>3521</v>
      </c>
      <c r="F5553" s="228" t="s">
        <v>84</v>
      </c>
      <c r="G5553" s="228" t="s">
        <v>128</v>
      </c>
      <c r="H5553" s="228">
        <v>0</v>
      </c>
      <c r="I5553" s="228">
        <v>0</v>
      </c>
      <c r="J5553" s="228">
        <v>0</v>
      </c>
      <c r="K5553" s="228">
        <v>0</v>
      </c>
      <c r="L5553" s="231">
        <v>0</v>
      </c>
      <c r="N5553" s="119" t="str">
        <f t="shared" si="264"/>
        <v>852095-120000-OS</v>
      </c>
      <c r="O5553" s="122" t="str">
        <f>IF(B5553="NET","",IF(B5553="","",IFERROR(VLOOKUP(N5553,EAN!$A:$B,2,FALSE),"MANGLER - MÅ OPPDATERE EAN-FANEN")))</f>
        <v>MANGLER - MÅ OPPDATERE EAN-FANEN</v>
      </c>
      <c r="P5553" s="119">
        <f t="shared" si="265"/>
        <v>0</v>
      </c>
      <c r="Q5553" s="119">
        <f t="shared" si="266"/>
        <v>0</v>
      </c>
    </row>
    <row r="5554" spans="1:17" x14ac:dyDescent="0.2">
      <c r="A5554" s="229">
        <v>852096</v>
      </c>
      <c r="B5554" s="228" t="s">
        <v>248</v>
      </c>
      <c r="C5554" s="228"/>
      <c r="D5554" s="228"/>
      <c r="E5554" s="228"/>
      <c r="F5554" s="228"/>
      <c r="G5554" s="228"/>
      <c r="H5554" s="229">
        <v>202226</v>
      </c>
      <c r="I5554" s="229">
        <v>202227</v>
      </c>
      <c r="J5554" s="229">
        <v>202228</v>
      </c>
      <c r="K5554" s="229">
        <v>202229</v>
      </c>
      <c r="L5554" s="232">
        <v>202234</v>
      </c>
      <c r="N5554" s="119" t="str">
        <f t="shared" si="264"/>
        <v>852096-</v>
      </c>
      <c r="O5554" s="122" t="str">
        <f>IF(B5554="NET","",IF(B5554="","",IFERROR(VLOOKUP(N5554,EAN!$A:$B,2,FALSE),"MANGLER - MÅ OPPDATERE EAN-FANEN")))</f>
        <v/>
      </c>
      <c r="P5554" s="119">
        <f t="shared" si="265"/>
        <v>202226</v>
      </c>
      <c r="Q5554" s="119">
        <f t="shared" si="266"/>
        <v>202234</v>
      </c>
    </row>
    <row r="5555" spans="1:17" x14ac:dyDescent="0.2">
      <c r="A5555" s="228">
        <v>852096</v>
      </c>
      <c r="B5555" s="228" t="s">
        <v>3853</v>
      </c>
      <c r="C5555" s="228" t="s">
        <v>4204</v>
      </c>
      <c r="D5555" s="228" t="s">
        <v>559</v>
      </c>
      <c r="E5555" s="228" t="s">
        <v>618</v>
      </c>
      <c r="F5555" s="228" t="s">
        <v>84</v>
      </c>
      <c r="G5555" s="228" t="s">
        <v>128</v>
      </c>
      <c r="H5555" s="228">
        <v>0</v>
      </c>
      <c r="I5555" s="228">
        <v>0</v>
      </c>
      <c r="J5555" s="228">
        <v>0</v>
      </c>
      <c r="K5555" s="228">
        <v>0</v>
      </c>
      <c r="L5555" s="231">
        <v>0</v>
      </c>
      <c r="N5555" s="119" t="str">
        <f t="shared" si="264"/>
        <v>852096-230100-OS</v>
      </c>
      <c r="O5555" s="122" t="str">
        <f>IF(B5555="NET","",IF(B5555="","",IFERROR(VLOOKUP(N5555,EAN!$A:$B,2,FALSE),"MANGLER - MÅ OPPDATERE EAN-FANEN")))</f>
        <v>MANGLER - MÅ OPPDATERE EAN-FANEN</v>
      </c>
      <c r="P5555" s="119">
        <f t="shared" si="265"/>
        <v>0</v>
      </c>
      <c r="Q5555" s="119">
        <f t="shared" si="266"/>
        <v>0</v>
      </c>
    </row>
    <row r="5556" spans="1:17" x14ac:dyDescent="0.2">
      <c r="A5556" s="229">
        <v>852097</v>
      </c>
      <c r="B5556" s="228" t="s">
        <v>248</v>
      </c>
      <c r="C5556" s="228"/>
      <c r="D5556" s="228"/>
      <c r="E5556" s="228"/>
      <c r="F5556" s="228"/>
      <c r="G5556" s="228"/>
      <c r="H5556" s="229">
        <v>202226</v>
      </c>
      <c r="I5556" s="229">
        <v>202227</v>
      </c>
      <c r="J5556" s="229">
        <v>202228</v>
      </c>
      <c r="K5556" s="229">
        <v>202229</v>
      </c>
      <c r="L5556" s="232">
        <v>202234</v>
      </c>
      <c r="N5556" s="119" t="str">
        <f t="shared" si="264"/>
        <v>852097-</v>
      </c>
      <c r="O5556" s="122" t="str">
        <f>IF(B5556="NET","",IF(B5556="","",IFERROR(VLOOKUP(N5556,EAN!$A:$B,2,FALSE),"MANGLER - MÅ OPPDATERE EAN-FANEN")))</f>
        <v/>
      </c>
      <c r="P5556" s="119">
        <f t="shared" si="265"/>
        <v>202226</v>
      </c>
      <c r="Q5556" s="119">
        <f t="shared" si="266"/>
        <v>202234</v>
      </c>
    </row>
    <row r="5557" spans="1:17" x14ac:dyDescent="0.2">
      <c r="A5557" s="228">
        <v>852097</v>
      </c>
      <c r="B5557" s="228" t="s">
        <v>3854</v>
      </c>
      <c r="C5557" s="228" t="s">
        <v>4204</v>
      </c>
      <c r="D5557" s="228" t="s">
        <v>545</v>
      </c>
      <c r="E5557" s="228" t="s">
        <v>546</v>
      </c>
      <c r="F5557" s="228" t="s">
        <v>84</v>
      </c>
      <c r="G5557" s="228" t="s">
        <v>128</v>
      </c>
      <c r="H5557" s="228">
        <v>0</v>
      </c>
      <c r="I5557" s="228">
        <v>0</v>
      </c>
      <c r="J5557" s="228">
        <v>0</v>
      </c>
      <c r="K5557" s="228">
        <v>0</v>
      </c>
      <c r="L5557" s="231">
        <v>0</v>
      </c>
      <c r="N5557" s="119" t="str">
        <f t="shared" si="264"/>
        <v>852097-060100-OS</v>
      </c>
      <c r="O5557" s="122" t="str">
        <f>IF(B5557="NET","",IF(B5557="","",IFERROR(VLOOKUP(N5557,EAN!$A:$B,2,FALSE),"MANGLER - MÅ OPPDATERE EAN-FANEN")))</f>
        <v>MANGLER - MÅ OPPDATERE EAN-FANEN</v>
      </c>
      <c r="P5557" s="119">
        <f t="shared" si="265"/>
        <v>0</v>
      </c>
      <c r="Q5557" s="119">
        <f t="shared" si="266"/>
        <v>0</v>
      </c>
    </row>
    <row r="5558" spans="1:17" x14ac:dyDescent="0.2">
      <c r="A5558" s="228">
        <v>852097</v>
      </c>
      <c r="B5558" s="228" t="s">
        <v>3854</v>
      </c>
      <c r="C5558" s="228" t="s">
        <v>4204</v>
      </c>
      <c r="D5558" s="228" t="s">
        <v>2398</v>
      </c>
      <c r="E5558" s="228" t="s">
        <v>3089</v>
      </c>
      <c r="F5558" s="228" t="s">
        <v>84</v>
      </c>
      <c r="G5558" s="228" t="s">
        <v>128</v>
      </c>
      <c r="H5558" s="228">
        <v>0</v>
      </c>
      <c r="I5558" s="228">
        <v>0</v>
      </c>
      <c r="J5558" s="228">
        <v>0</v>
      </c>
      <c r="K5558" s="228">
        <v>0</v>
      </c>
      <c r="L5558" s="231">
        <v>0</v>
      </c>
      <c r="N5558" s="119" t="str">
        <f t="shared" si="264"/>
        <v>852097-070600-OS</v>
      </c>
      <c r="O5558" s="122" t="str">
        <f>IF(B5558="NET","",IF(B5558="","",IFERROR(VLOOKUP(N5558,EAN!$A:$B,2,FALSE),"MANGLER - MÅ OPPDATERE EAN-FANEN")))</f>
        <v>MANGLER - MÅ OPPDATERE EAN-FANEN</v>
      </c>
      <c r="P5558" s="119">
        <f t="shared" si="265"/>
        <v>0</v>
      </c>
      <c r="Q5558" s="119">
        <f t="shared" si="266"/>
        <v>0</v>
      </c>
    </row>
    <row r="5559" spans="1:17" x14ac:dyDescent="0.2">
      <c r="A5559" s="228">
        <v>852097</v>
      </c>
      <c r="B5559" s="228" t="s">
        <v>3854</v>
      </c>
      <c r="C5559" s="228" t="s">
        <v>4204</v>
      </c>
      <c r="D5559" s="228" t="s">
        <v>2401</v>
      </c>
      <c r="E5559" s="228" t="s">
        <v>3091</v>
      </c>
      <c r="F5559" s="228" t="s">
        <v>84</v>
      </c>
      <c r="G5559" s="228" t="s">
        <v>128</v>
      </c>
      <c r="H5559" s="228">
        <v>0</v>
      </c>
      <c r="I5559" s="228">
        <v>0</v>
      </c>
      <c r="J5559" s="228">
        <v>0</v>
      </c>
      <c r="K5559" s="228">
        <v>0</v>
      </c>
      <c r="L5559" s="231">
        <v>0</v>
      </c>
      <c r="N5559" s="119" t="str">
        <f t="shared" si="264"/>
        <v>852097-150500-OS</v>
      </c>
      <c r="O5559" s="122" t="str">
        <f>IF(B5559="NET","",IF(B5559="","",IFERROR(VLOOKUP(N5559,EAN!$A:$B,2,FALSE),"MANGLER - MÅ OPPDATERE EAN-FANEN")))</f>
        <v>MANGLER - MÅ OPPDATERE EAN-FANEN</v>
      </c>
      <c r="P5559" s="119">
        <f t="shared" si="265"/>
        <v>0</v>
      </c>
      <c r="Q5559" s="119">
        <f t="shared" si="266"/>
        <v>0</v>
      </c>
    </row>
    <row r="5560" spans="1:17" x14ac:dyDescent="0.2">
      <c r="A5560" s="228">
        <v>852097</v>
      </c>
      <c r="B5560" s="228" t="s">
        <v>3854</v>
      </c>
      <c r="C5560" s="228" t="s">
        <v>4204</v>
      </c>
      <c r="D5560" s="228" t="s">
        <v>688</v>
      </c>
      <c r="E5560" s="228" t="s">
        <v>689</v>
      </c>
      <c r="F5560" s="228" t="s">
        <v>84</v>
      </c>
      <c r="G5560" s="228" t="s">
        <v>128</v>
      </c>
      <c r="H5560" s="228">
        <v>0</v>
      </c>
      <c r="I5560" s="228">
        <v>0</v>
      </c>
      <c r="J5560" s="228">
        <v>0</v>
      </c>
      <c r="K5560" s="228">
        <v>0</v>
      </c>
      <c r="L5560" s="231">
        <v>0</v>
      </c>
      <c r="N5560" s="119" t="str">
        <f t="shared" si="264"/>
        <v>852097-160400-OS</v>
      </c>
      <c r="O5560" s="122" t="str">
        <f>IF(B5560="NET","",IF(B5560="","",IFERROR(VLOOKUP(N5560,EAN!$A:$B,2,FALSE),"MANGLER - MÅ OPPDATERE EAN-FANEN")))</f>
        <v>MANGLER - MÅ OPPDATERE EAN-FANEN</v>
      </c>
      <c r="P5560" s="119">
        <f t="shared" si="265"/>
        <v>0</v>
      </c>
      <c r="Q5560" s="119">
        <f t="shared" si="266"/>
        <v>0</v>
      </c>
    </row>
    <row r="5561" spans="1:17" x14ac:dyDescent="0.2">
      <c r="A5561" s="228">
        <v>852097</v>
      </c>
      <c r="B5561" s="228" t="s">
        <v>3854</v>
      </c>
      <c r="C5561" s="228" t="s">
        <v>4204</v>
      </c>
      <c r="D5561" s="228" t="s">
        <v>2402</v>
      </c>
      <c r="E5561" s="228" t="s">
        <v>3120</v>
      </c>
      <c r="F5561" s="228" t="s">
        <v>84</v>
      </c>
      <c r="G5561" s="228" t="s">
        <v>128</v>
      </c>
      <c r="H5561" s="228">
        <v>0</v>
      </c>
      <c r="I5561" s="228">
        <v>0</v>
      </c>
      <c r="J5561" s="228">
        <v>0</v>
      </c>
      <c r="K5561" s="228">
        <v>0</v>
      </c>
      <c r="L5561" s="231">
        <v>0</v>
      </c>
      <c r="N5561" s="119" t="str">
        <f t="shared" si="264"/>
        <v>852097-198200-OS</v>
      </c>
      <c r="O5561" s="122" t="str">
        <f>IF(B5561="NET","",IF(B5561="","",IFERROR(VLOOKUP(N5561,EAN!$A:$B,2,FALSE),"MANGLER - MÅ OPPDATERE EAN-FANEN")))</f>
        <v>MANGLER - MÅ OPPDATERE EAN-FANEN</v>
      </c>
      <c r="P5561" s="119">
        <f t="shared" si="265"/>
        <v>0</v>
      </c>
      <c r="Q5561" s="119">
        <f t="shared" si="266"/>
        <v>0</v>
      </c>
    </row>
    <row r="5562" spans="1:17" x14ac:dyDescent="0.2">
      <c r="A5562" s="228">
        <v>852097</v>
      </c>
      <c r="B5562" s="228" t="s">
        <v>3854</v>
      </c>
      <c r="C5562" s="228" t="s">
        <v>4204</v>
      </c>
      <c r="D5562" s="228" t="s">
        <v>3855</v>
      </c>
      <c r="E5562" s="228" t="s">
        <v>3856</v>
      </c>
      <c r="F5562" s="228" t="s">
        <v>84</v>
      </c>
      <c r="G5562" s="228" t="s">
        <v>128</v>
      </c>
      <c r="H5562" s="228">
        <v>0</v>
      </c>
      <c r="I5562" s="228">
        <v>0</v>
      </c>
      <c r="J5562" s="228">
        <v>0</v>
      </c>
      <c r="K5562" s="228">
        <v>0</v>
      </c>
      <c r="L5562" s="231">
        <v>0</v>
      </c>
      <c r="N5562" s="119" t="str">
        <f t="shared" si="264"/>
        <v>852097-200700-OS</v>
      </c>
      <c r="O5562" s="122" t="str">
        <f>IF(B5562="NET","",IF(B5562="","",IFERROR(VLOOKUP(N5562,EAN!$A:$B,2,FALSE),"MANGLER - MÅ OPPDATERE EAN-FANEN")))</f>
        <v>MANGLER - MÅ OPPDATERE EAN-FANEN</v>
      </c>
      <c r="P5562" s="119">
        <f t="shared" si="265"/>
        <v>0</v>
      </c>
      <c r="Q5562" s="119">
        <f t="shared" si="266"/>
        <v>0</v>
      </c>
    </row>
    <row r="5563" spans="1:17" x14ac:dyDescent="0.2">
      <c r="A5563" s="228">
        <v>852097</v>
      </c>
      <c r="B5563" s="228" t="s">
        <v>3854</v>
      </c>
      <c r="C5563" s="228" t="s">
        <v>4204</v>
      </c>
      <c r="D5563" s="228" t="s">
        <v>4166</v>
      </c>
      <c r="E5563" s="228" t="s">
        <v>4167</v>
      </c>
      <c r="F5563" s="228" t="s">
        <v>84</v>
      </c>
      <c r="G5563" s="228" t="s">
        <v>128</v>
      </c>
      <c r="H5563" s="228">
        <v>0</v>
      </c>
      <c r="I5563" s="228">
        <v>0</v>
      </c>
      <c r="J5563" s="228">
        <v>0</v>
      </c>
      <c r="K5563" s="228">
        <v>0</v>
      </c>
      <c r="L5563" s="231">
        <v>0</v>
      </c>
      <c r="N5563" s="119" t="str">
        <f t="shared" si="264"/>
        <v>852097-206700-OS</v>
      </c>
      <c r="O5563" s="122" t="str">
        <f>IF(B5563="NET","",IF(B5563="","",IFERROR(VLOOKUP(N5563,EAN!$A:$B,2,FALSE),"MANGLER - MÅ OPPDATERE EAN-FANEN")))</f>
        <v>MANGLER - MÅ OPPDATERE EAN-FANEN</v>
      </c>
      <c r="P5563" s="119">
        <f t="shared" si="265"/>
        <v>0</v>
      </c>
      <c r="Q5563" s="119">
        <f t="shared" si="266"/>
        <v>0</v>
      </c>
    </row>
    <row r="5564" spans="1:17" x14ac:dyDescent="0.2">
      <c r="A5564" s="229">
        <v>852098</v>
      </c>
      <c r="B5564" s="228" t="s">
        <v>248</v>
      </c>
      <c r="C5564" s="228"/>
      <c r="D5564" s="228"/>
      <c r="E5564" s="228"/>
      <c r="F5564" s="228"/>
      <c r="G5564" s="228"/>
      <c r="H5564" s="229">
        <v>202226</v>
      </c>
      <c r="I5564" s="229">
        <v>202227</v>
      </c>
      <c r="J5564" s="229">
        <v>202228</v>
      </c>
      <c r="K5564" s="229">
        <v>202229</v>
      </c>
      <c r="L5564" s="232">
        <v>202234</v>
      </c>
      <c r="N5564" s="119" t="str">
        <f t="shared" si="264"/>
        <v>852098-</v>
      </c>
      <c r="O5564" s="122" t="str">
        <f>IF(B5564="NET","",IF(B5564="","",IFERROR(VLOOKUP(N5564,EAN!$A:$B,2,FALSE),"MANGLER - MÅ OPPDATERE EAN-FANEN")))</f>
        <v/>
      </c>
      <c r="P5564" s="119">
        <f t="shared" si="265"/>
        <v>202226</v>
      </c>
      <c r="Q5564" s="119">
        <f t="shared" si="266"/>
        <v>202234</v>
      </c>
    </row>
    <row r="5565" spans="1:17" x14ac:dyDescent="0.2">
      <c r="A5565" s="229">
        <v>852102</v>
      </c>
      <c r="B5565" s="228" t="s">
        <v>248</v>
      </c>
      <c r="C5565" s="228"/>
      <c r="D5565" s="228"/>
      <c r="E5565" s="228"/>
      <c r="F5565" s="228"/>
      <c r="G5565" s="228"/>
      <c r="H5565" s="229">
        <v>202226</v>
      </c>
      <c r="I5565" s="229">
        <v>202227</v>
      </c>
      <c r="J5565" s="229">
        <v>202228</v>
      </c>
      <c r="K5565" s="229">
        <v>202229</v>
      </c>
      <c r="L5565" s="232">
        <v>202234</v>
      </c>
      <c r="N5565" s="119" t="str">
        <f t="shared" si="264"/>
        <v>852102-</v>
      </c>
      <c r="O5565" s="122" t="str">
        <f>IF(B5565="NET","",IF(B5565="","",IFERROR(VLOOKUP(N5565,EAN!$A:$B,2,FALSE),"MANGLER - MÅ OPPDATERE EAN-FANEN")))</f>
        <v/>
      </c>
      <c r="P5565" s="119">
        <f t="shared" si="265"/>
        <v>202226</v>
      </c>
      <c r="Q5565" s="119">
        <f t="shared" si="266"/>
        <v>202234</v>
      </c>
    </row>
    <row r="5566" spans="1:17" x14ac:dyDescent="0.2">
      <c r="A5566" s="228">
        <v>852102</v>
      </c>
      <c r="B5566" s="228" t="s">
        <v>449</v>
      </c>
      <c r="C5566" s="228" t="s">
        <v>4204</v>
      </c>
      <c r="D5566" s="228" t="s">
        <v>3857</v>
      </c>
      <c r="E5566" s="228" t="s">
        <v>3858</v>
      </c>
      <c r="F5566" s="228" t="s">
        <v>84</v>
      </c>
      <c r="G5566" s="228" t="s">
        <v>128</v>
      </c>
      <c r="H5566" s="228">
        <v>0</v>
      </c>
      <c r="I5566" s="228">
        <v>0</v>
      </c>
      <c r="J5566" s="228">
        <v>0</v>
      </c>
      <c r="K5566" s="228">
        <v>0</v>
      </c>
      <c r="L5566" s="231">
        <v>0</v>
      </c>
      <c r="N5566" s="119" t="str">
        <f t="shared" si="264"/>
        <v>852102-041003-OS</v>
      </c>
      <c r="O5566" s="122" t="str">
        <f>IF(B5566="NET","",IF(B5566="","",IFERROR(VLOOKUP(N5566,EAN!$A:$B,2,FALSE),"MANGLER - MÅ OPPDATERE EAN-FANEN")))</f>
        <v>MANGLER - MÅ OPPDATERE EAN-FANEN</v>
      </c>
      <c r="P5566" s="119">
        <f t="shared" si="265"/>
        <v>0</v>
      </c>
      <c r="Q5566" s="119">
        <f t="shared" si="266"/>
        <v>0</v>
      </c>
    </row>
    <row r="5567" spans="1:17" x14ac:dyDescent="0.2">
      <c r="A5567" s="228">
        <v>852102</v>
      </c>
      <c r="B5567" s="228" t="s">
        <v>449</v>
      </c>
      <c r="C5567" s="228" t="s">
        <v>4204</v>
      </c>
      <c r="D5567" s="228" t="s">
        <v>530</v>
      </c>
      <c r="E5567" s="228" t="s">
        <v>531</v>
      </c>
      <c r="F5567" s="228" t="s">
        <v>84</v>
      </c>
      <c r="G5567" s="228" t="s">
        <v>128</v>
      </c>
      <c r="H5567" s="228">
        <v>0</v>
      </c>
      <c r="I5567" s="228">
        <v>0</v>
      </c>
      <c r="J5567" s="228">
        <v>0</v>
      </c>
      <c r="K5567" s="228">
        <v>0</v>
      </c>
      <c r="L5567" s="231">
        <v>0</v>
      </c>
      <c r="N5567" s="119" t="str">
        <f t="shared" si="264"/>
        <v>852102-060101-OS</v>
      </c>
      <c r="O5567" s="122" t="str">
        <f>IF(B5567="NET","",IF(B5567="","",IFERROR(VLOOKUP(N5567,EAN!$A:$B,2,FALSE),"MANGLER - MÅ OPPDATERE EAN-FANEN")))</f>
        <v>MANGLER - MÅ OPPDATERE EAN-FANEN</v>
      </c>
      <c r="P5567" s="119">
        <f t="shared" si="265"/>
        <v>0</v>
      </c>
      <c r="Q5567" s="119">
        <f t="shared" si="266"/>
        <v>0</v>
      </c>
    </row>
    <row r="5568" spans="1:17" x14ac:dyDescent="0.2">
      <c r="A5568" s="228">
        <v>852102</v>
      </c>
      <c r="B5568" s="228" t="s">
        <v>449</v>
      </c>
      <c r="C5568" s="228" t="s">
        <v>4204</v>
      </c>
      <c r="D5568" s="228" t="s">
        <v>3808</v>
      </c>
      <c r="E5568" s="228" t="s">
        <v>3809</v>
      </c>
      <c r="F5568" s="228" t="s">
        <v>84</v>
      </c>
      <c r="G5568" s="228" t="s">
        <v>128</v>
      </c>
      <c r="H5568" s="228">
        <v>0</v>
      </c>
      <c r="I5568" s="228">
        <v>0</v>
      </c>
      <c r="J5568" s="228">
        <v>0</v>
      </c>
      <c r="K5568" s="228">
        <v>0</v>
      </c>
      <c r="L5568" s="231">
        <v>0</v>
      </c>
      <c r="N5568" s="119" t="str">
        <f t="shared" si="264"/>
        <v>852102-150101-OS</v>
      </c>
      <c r="O5568" s="122" t="str">
        <f>IF(B5568="NET","",IF(B5568="","",IFERROR(VLOOKUP(N5568,EAN!$A:$B,2,FALSE),"MANGLER - MÅ OPPDATERE EAN-FANEN")))</f>
        <v>MANGLER - MÅ OPPDATERE EAN-FANEN</v>
      </c>
      <c r="P5568" s="119">
        <f t="shared" si="265"/>
        <v>0</v>
      </c>
      <c r="Q5568" s="119">
        <f t="shared" si="266"/>
        <v>0</v>
      </c>
    </row>
    <row r="5569" spans="1:17" x14ac:dyDescent="0.2">
      <c r="A5569" s="228">
        <v>852102</v>
      </c>
      <c r="B5569" s="228" t="s">
        <v>449</v>
      </c>
      <c r="C5569" s="228" t="s">
        <v>4204</v>
      </c>
      <c r="D5569" s="228" t="s">
        <v>3859</v>
      </c>
      <c r="E5569" s="228" t="s">
        <v>3860</v>
      </c>
      <c r="F5569" s="228" t="s">
        <v>84</v>
      </c>
      <c r="G5569" s="228" t="s">
        <v>128</v>
      </c>
      <c r="H5569" s="228">
        <v>0</v>
      </c>
      <c r="I5569" s="228">
        <v>0</v>
      </c>
      <c r="J5569" s="228">
        <v>0</v>
      </c>
      <c r="K5569" s="228">
        <v>0</v>
      </c>
      <c r="L5569" s="231">
        <v>0</v>
      </c>
      <c r="N5569" s="119" t="str">
        <f t="shared" si="264"/>
        <v>852102-160147-OS</v>
      </c>
      <c r="O5569" s="122" t="str">
        <f>IF(B5569="NET","",IF(B5569="","",IFERROR(VLOOKUP(N5569,EAN!$A:$B,2,FALSE),"MANGLER - MÅ OPPDATERE EAN-FANEN")))</f>
        <v>MANGLER - MÅ OPPDATERE EAN-FANEN</v>
      </c>
      <c r="P5569" s="119">
        <f t="shared" si="265"/>
        <v>0</v>
      </c>
      <c r="Q5569" s="119">
        <f t="shared" si="266"/>
        <v>0</v>
      </c>
    </row>
    <row r="5570" spans="1:17" x14ac:dyDescent="0.2">
      <c r="A5570" s="228">
        <v>852102</v>
      </c>
      <c r="B5570" s="228" t="s">
        <v>449</v>
      </c>
      <c r="C5570" s="228" t="s">
        <v>4204</v>
      </c>
      <c r="D5570" s="228" t="s">
        <v>3861</v>
      </c>
      <c r="E5570" s="228" t="s">
        <v>3862</v>
      </c>
      <c r="F5570" s="228" t="s">
        <v>84</v>
      </c>
      <c r="G5570" s="228" t="s">
        <v>128</v>
      </c>
      <c r="H5570" s="228">
        <v>0</v>
      </c>
      <c r="I5570" s="228">
        <v>0</v>
      </c>
      <c r="J5570" s="228">
        <v>0</v>
      </c>
      <c r="K5570" s="228">
        <v>0</v>
      </c>
      <c r="L5570" s="231">
        <v>0</v>
      </c>
      <c r="N5570" s="119" t="str">
        <f t="shared" si="264"/>
        <v>852102-201836-OS</v>
      </c>
      <c r="O5570" s="122" t="str">
        <f>IF(B5570="NET","",IF(B5570="","",IFERROR(VLOOKUP(N5570,EAN!$A:$B,2,FALSE),"MANGLER - MÅ OPPDATERE EAN-FANEN")))</f>
        <v>MANGLER - MÅ OPPDATERE EAN-FANEN</v>
      </c>
      <c r="P5570" s="119">
        <f t="shared" si="265"/>
        <v>0</v>
      </c>
      <c r="Q5570" s="119">
        <f t="shared" si="266"/>
        <v>0</v>
      </c>
    </row>
    <row r="5571" spans="1:17" x14ac:dyDescent="0.2">
      <c r="A5571" s="229">
        <v>852103</v>
      </c>
      <c r="B5571" s="228" t="s">
        <v>248</v>
      </c>
      <c r="C5571" s="228"/>
      <c r="D5571" s="228"/>
      <c r="E5571" s="228"/>
      <c r="F5571" s="228"/>
      <c r="G5571" s="228"/>
      <c r="H5571" s="229">
        <v>202226</v>
      </c>
      <c r="I5571" s="229">
        <v>202227</v>
      </c>
      <c r="J5571" s="229">
        <v>202228</v>
      </c>
      <c r="K5571" s="229">
        <v>202229</v>
      </c>
      <c r="L5571" s="232">
        <v>202234</v>
      </c>
      <c r="N5571" s="119" t="str">
        <f t="shared" si="264"/>
        <v>852103-</v>
      </c>
      <c r="O5571" s="122" t="str">
        <f>IF(B5571="NET","",IF(B5571="","",IFERROR(VLOOKUP(N5571,EAN!$A:$B,2,FALSE),"MANGLER - MÅ OPPDATERE EAN-FANEN")))</f>
        <v/>
      </c>
      <c r="P5571" s="119">
        <f t="shared" si="265"/>
        <v>202226</v>
      </c>
      <c r="Q5571" s="119">
        <f t="shared" si="266"/>
        <v>202234</v>
      </c>
    </row>
    <row r="5572" spans="1:17" x14ac:dyDescent="0.2">
      <c r="A5572" s="228">
        <v>852103</v>
      </c>
      <c r="B5572" s="228" t="s">
        <v>450</v>
      </c>
      <c r="C5572" s="228" t="s">
        <v>4204</v>
      </c>
      <c r="D5572" s="228" t="s">
        <v>3863</v>
      </c>
      <c r="E5572" s="228" t="s">
        <v>3864</v>
      </c>
      <c r="F5572" s="228" t="s">
        <v>84</v>
      </c>
      <c r="G5572" s="228" t="s">
        <v>128</v>
      </c>
      <c r="H5572" s="228">
        <v>0</v>
      </c>
      <c r="I5572" s="228">
        <v>0</v>
      </c>
      <c r="J5572" s="228">
        <v>0</v>
      </c>
      <c r="K5572" s="228">
        <v>0</v>
      </c>
      <c r="L5572" s="231">
        <v>0</v>
      </c>
      <c r="N5572" s="119" t="str">
        <f t="shared" si="264"/>
        <v>852103-180101-OS</v>
      </c>
      <c r="O5572" s="122" t="str">
        <f>IF(B5572="NET","",IF(B5572="","",IFERROR(VLOOKUP(N5572,EAN!$A:$B,2,FALSE),"MANGLER - MÅ OPPDATERE EAN-FANEN")))</f>
        <v>MANGLER - MÅ OPPDATERE EAN-FANEN</v>
      </c>
      <c r="P5572" s="119">
        <f t="shared" si="265"/>
        <v>0</v>
      </c>
      <c r="Q5572" s="119">
        <f t="shared" si="266"/>
        <v>0</v>
      </c>
    </row>
    <row r="5573" spans="1:17" x14ac:dyDescent="0.2">
      <c r="A5573" s="228">
        <v>852103</v>
      </c>
      <c r="B5573" s="228" t="s">
        <v>450</v>
      </c>
      <c r="C5573" s="228" t="s">
        <v>4204</v>
      </c>
      <c r="D5573" s="228" t="s">
        <v>3865</v>
      </c>
      <c r="E5573" s="228" t="s">
        <v>3866</v>
      </c>
      <c r="F5573" s="228" t="s">
        <v>84</v>
      </c>
      <c r="G5573" s="228" t="s">
        <v>128</v>
      </c>
      <c r="H5573" s="228">
        <v>0</v>
      </c>
      <c r="I5573" s="228">
        <v>0</v>
      </c>
      <c r="J5573" s="228">
        <v>0</v>
      </c>
      <c r="K5573" s="228">
        <v>0</v>
      </c>
      <c r="L5573" s="231">
        <v>0</v>
      </c>
      <c r="N5573" s="119" t="str">
        <f t="shared" ref="N5573:N5636" si="267">CONCATENATE(A5573,"-",D5573)</f>
        <v>852103-181003-OS</v>
      </c>
      <c r="O5573" s="122" t="str">
        <f>IF(B5573="NET","",IF(B5573="","",IFERROR(VLOOKUP(N5573,EAN!$A:$B,2,FALSE),"MANGLER - MÅ OPPDATERE EAN-FANEN")))</f>
        <v>MANGLER - MÅ OPPDATERE EAN-FANEN</v>
      </c>
      <c r="P5573" s="119">
        <f t="shared" ref="P5573:P5636" si="268">H5573</f>
        <v>0</v>
      </c>
      <c r="Q5573" s="119">
        <f t="shared" ref="Q5573:Q5636" si="269">L5573</f>
        <v>0</v>
      </c>
    </row>
    <row r="5574" spans="1:17" x14ac:dyDescent="0.2">
      <c r="A5574" s="229">
        <v>852104</v>
      </c>
      <c r="B5574" s="228" t="s">
        <v>248</v>
      </c>
      <c r="C5574" s="228"/>
      <c r="D5574" s="228"/>
      <c r="E5574" s="228"/>
      <c r="F5574" s="228"/>
      <c r="G5574" s="228"/>
      <c r="H5574" s="229">
        <v>202226</v>
      </c>
      <c r="I5574" s="229">
        <v>202227</v>
      </c>
      <c r="J5574" s="229">
        <v>202228</v>
      </c>
      <c r="K5574" s="229">
        <v>202229</v>
      </c>
      <c r="L5574" s="232">
        <v>202234</v>
      </c>
      <c r="N5574" s="119" t="str">
        <f t="shared" si="267"/>
        <v>852104-</v>
      </c>
      <c r="O5574" s="122" t="str">
        <f>IF(B5574="NET","",IF(B5574="","",IFERROR(VLOOKUP(N5574,EAN!$A:$B,2,FALSE),"MANGLER - MÅ OPPDATERE EAN-FANEN")))</f>
        <v/>
      </c>
      <c r="P5574" s="119">
        <f t="shared" si="268"/>
        <v>202226</v>
      </c>
      <c r="Q5574" s="119">
        <f t="shared" si="269"/>
        <v>202234</v>
      </c>
    </row>
    <row r="5575" spans="1:17" x14ac:dyDescent="0.2">
      <c r="A5575" s="228">
        <v>852104</v>
      </c>
      <c r="B5575" s="228" t="s">
        <v>451</v>
      </c>
      <c r="C5575" s="228" t="s">
        <v>4204</v>
      </c>
      <c r="D5575" s="228" t="s">
        <v>3867</v>
      </c>
      <c r="E5575" s="228" t="s">
        <v>3868</v>
      </c>
      <c r="F5575" s="228" t="s">
        <v>84</v>
      </c>
      <c r="G5575" s="228" t="s">
        <v>128</v>
      </c>
      <c r="H5575" s="228">
        <v>0</v>
      </c>
      <c r="I5575" s="228">
        <v>0</v>
      </c>
      <c r="J5575" s="228">
        <v>0</v>
      </c>
      <c r="K5575" s="228">
        <v>0</v>
      </c>
      <c r="L5575" s="231">
        <v>0</v>
      </c>
      <c r="N5575" s="119" t="str">
        <f t="shared" si="267"/>
        <v>852104-500101-OS</v>
      </c>
      <c r="O5575" s="122" t="str">
        <f>IF(B5575="NET","",IF(B5575="","",IFERROR(VLOOKUP(N5575,EAN!$A:$B,2,FALSE),"MANGLER - MÅ OPPDATERE EAN-FANEN")))</f>
        <v>MANGLER - MÅ OPPDATERE EAN-FANEN</v>
      </c>
      <c r="P5575" s="119">
        <f t="shared" si="268"/>
        <v>0</v>
      </c>
      <c r="Q5575" s="119">
        <f t="shared" si="269"/>
        <v>0</v>
      </c>
    </row>
    <row r="5576" spans="1:17" x14ac:dyDescent="0.2">
      <c r="A5576" s="228">
        <v>852104</v>
      </c>
      <c r="B5576" s="228" t="s">
        <v>451</v>
      </c>
      <c r="C5576" s="228" t="s">
        <v>4204</v>
      </c>
      <c r="D5576" s="228" t="s">
        <v>3869</v>
      </c>
      <c r="E5576" s="228" t="s">
        <v>3870</v>
      </c>
      <c r="F5576" s="228" t="s">
        <v>84</v>
      </c>
      <c r="G5576" s="228" t="s">
        <v>128</v>
      </c>
      <c r="H5576" s="228">
        <v>0</v>
      </c>
      <c r="I5576" s="228">
        <v>0</v>
      </c>
      <c r="J5576" s="228">
        <v>0</v>
      </c>
      <c r="K5576" s="228">
        <v>0</v>
      </c>
      <c r="L5576" s="231">
        <v>0</v>
      </c>
      <c r="N5576" s="119" t="str">
        <f t="shared" si="267"/>
        <v>852104-510147-OS</v>
      </c>
      <c r="O5576" s="122" t="str">
        <f>IF(B5576="NET","",IF(B5576="","",IFERROR(VLOOKUP(N5576,EAN!$A:$B,2,FALSE),"MANGLER - MÅ OPPDATERE EAN-FANEN")))</f>
        <v>MANGLER - MÅ OPPDATERE EAN-FANEN</v>
      </c>
      <c r="P5576" s="119">
        <f t="shared" si="268"/>
        <v>0</v>
      </c>
      <c r="Q5576" s="119">
        <f t="shared" si="269"/>
        <v>0</v>
      </c>
    </row>
    <row r="5577" spans="1:17" x14ac:dyDescent="0.2">
      <c r="A5577" s="228">
        <v>852104</v>
      </c>
      <c r="B5577" s="228" t="s">
        <v>451</v>
      </c>
      <c r="C5577" s="228" t="s">
        <v>4204</v>
      </c>
      <c r="D5577" s="228" t="s">
        <v>3871</v>
      </c>
      <c r="E5577" s="228" t="s">
        <v>3872</v>
      </c>
      <c r="F5577" s="228" t="s">
        <v>84</v>
      </c>
      <c r="G5577" s="228" t="s">
        <v>128</v>
      </c>
      <c r="H5577" s="228">
        <v>0</v>
      </c>
      <c r="I5577" s="228">
        <v>0</v>
      </c>
      <c r="J5577" s="228">
        <v>0</v>
      </c>
      <c r="K5577" s="228">
        <v>0</v>
      </c>
      <c r="L5577" s="231">
        <v>0</v>
      </c>
      <c r="N5577" s="119" t="str">
        <f t="shared" si="267"/>
        <v>852104-530101-OS</v>
      </c>
      <c r="O5577" s="122" t="str">
        <f>IF(B5577="NET","",IF(B5577="","",IFERROR(VLOOKUP(N5577,EAN!$A:$B,2,FALSE),"MANGLER - MÅ OPPDATERE EAN-FANEN")))</f>
        <v>MANGLER - MÅ OPPDATERE EAN-FANEN</v>
      </c>
      <c r="P5577" s="119">
        <f t="shared" si="268"/>
        <v>0</v>
      </c>
      <c r="Q5577" s="119">
        <f t="shared" si="269"/>
        <v>0</v>
      </c>
    </row>
    <row r="5578" spans="1:17" x14ac:dyDescent="0.2">
      <c r="A5578" s="228">
        <v>852104</v>
      </c>
      <c r="B5578" s="228" t="s">
        <v>451</v>
      </c>
      <c r="C5578" s="228" t="s">
        <v>4204</v>
      </c>
      <c r="D5578" s="228" t="s">
        <v>3873</v>
      </c>
      <c r="E5578" s="228" t="s">
        <v>3874</v>
      </c>
      <c r="F5578" s="228" t="s">
        <v>84</v>
      </c>
      <c r="G5578" s="228" t="s">
        <v>128</v>
      </c>
      <c r="H5578" s="228">
        <v>0</v>
      </c>
      <c r="I5578" s="228">
        <v>0</v>
      </c>
      <c r="J5578" s="228">
        <v>0</v>
      </c>
      <c r="K5578" s="228">
        <v>0</v>
      </c>
      <c r="L5578" s="231">
        <v>0</v>
      </c>
      <c r="N5578" s="119" t="str">
        <f t="shared" si="267"/>
        <v>852104-531836-OS</v>
      </c>
      <c r="O5578" s="122" t="str">
        <f>IF(B5578="NET","",IF(B5578="","",IFERROR(VLOOKUP(N5578,EAN!$A:$B,2,FALSE),"MANGLER - MÅ OPPDATERE EAN-FANEN")))</f>
        <v>MANGLER - MÅ OPPDATERE EAN-FANEN</v>
      </c>
      <c r="P5578" s="119">
        <f t="shared" si="268"/>
        <v>0</v>
      </c>
      <c r="Q5578" s="119">
        <f t="shared" si="269"/>
        <v>0</v>
      </c>
    </row>
    <row r="5579" spans="1:17" x14ac:dyDescent="0.2">
      <c r="A5579" s="228">
        <v>852104</v>
      </c>
      <c r="B5579" s="228" t="s">
        <v>451</v>
      </c>
      <c r="C5579" s="228" t="s">
        <v>4204</v>
      </c>
      <c r="D5579" s="228" t="s">
        <v>3875</v>
      </c>
      <c r="E5579" s="228" t="s">
        <v>3876</v>
      </c>
      <c r="F5579" s="228" t="s">
        <v>84</v>
      </c>
      <c r="G5579" s="228" t="s">
        <v>128</v>
      </c>
      <c r="H5579" s="228">
        <v>0</v>
      </c>
      <c r="I5579" s="228">
        <v>0</v>
      </c>
      <c r="J5579" s="228">
        <v>0</v>
      </c>
      <c r="K5579" s="228">
        <v>0</v>
      </c>
      <c r="L5579" s="231">
        <v>0</v>
      </c>
      <c r="N5579" s="119" t="str">
        <f t="shared" si="267"/>
        <v>852104-551003-OS</v>
      </c>
      <c r="O5579" s="122" t="str">
        <f>IF(B5579="NET","",IF(B5579="","",IFERROR(VLOOKUP(N5579,EAN!$A:$B,2,FALSE),"MANGLER - MÅ OPPDATERE EAN-FANEN")))</f>
        <v>MANGLER - MÅ OPPDATERE EAN-FANEN</v>
      </c>
      <c r="P5579" s="119">
        <f t="shared" si="268"/>
        <v>0</v>
      </c>
      <c r="Q5579" s="119">
        <f t="shared" si="269"/>
        <v>0</v>
      </c>
    </row>
    <row r="5580" spans="1:17" x14ac:dyDescent="0.2">
      <c r="A5580" s="229">
        <v>852105</v>
      </c>
      <c r="B5580" s="228" t="s">
        <v>248</v>
      </c>
      <c r="C5580" s="228"/>
      <c r="D5580" s="228"/>
      <c r="E5580" s="228"/>
      <c r="F5580" s="228"/>
      <c r="G5580" s="228"/>
      <c r="H5580" s="229">
        <v>202226</v>
      </c>
      <c r="I5580" s="229">
        <v>202227</v>
      </c>
      <c r="J5580" s="229">
        <v>202228</v>
      </c>
      <c r="K5580" s="229">
        <v>202229</v>
      </c>
      <c r="L5580" s="232">
        <v>202234</v>
      </c>
      <c r="N5580" s="119" t="str">
        <f t="shared" si="267"/>
        <v>852105-</v>
      </c>
      <c r="O5580" s="122" t="str">
        <f>IF(B5580="NET","",IF(B5580="","",IFERROR(VLOOKUP(N5580,EAN!$A:$B,2,FALSE),"MANGLER - MÅ OPPDATERE EAN-FANEN")))</f>
        <v/>
      </c>
      <c r="P5580" s="119">
        <f t="shared" si="268"/>
        <v>202226</v>
      </c>
      <c r="Q5580" s="119">
        <f t="shared" si="269"/>
        <v>202234</v>
      </c>
    </row>
    <row r="5581" spans="1:17" x14ac:dyDescent="0.2">
      <c r="A5581" s="228">
        <v>852105</v>
      </c>
      <c r="B5581" s="228" t="s">
        <v>452</v>
      </c>
      <c r="C5581" s="228" t="s">
        <v>4204</v>
      </c>
      <c r="D5581" s="228" t="s">
        <v>530</v>
      </c>
      <c r="E5581" s="228" t="s">
        <v>531</v>
      </c>
      <c r="F5581" s="228" t="s">
        <v>84</v>
      </c>
      <c r="G5581" s="228" t="s">
        <v>128</v>
      </c>
      <c r="H5581" s="228">
        <v>0</v>
      </c>
      <c r="I5581" s="228">
        <v>0</v>
      </c>
      <c r="J5581" s="228">
        <v>0</v>
      </c>
      <c r="K5581" s="228">
        <v>0</v>
      </c>
      <c r="L5581" s="231">
        <v>0</v>
      </c>
      <c r="N5581" s="119" t="str">
        <f t="shared" si="267"/>
        <v>852105-060101-OS</v>
      </c>
      <c r="O5581" s="122" t="str">
        <f>IF(B5581="NET","",IF(B5581="","",IFERROR(VLOOKUP(N5581,EAN!$A:$B,2,FALSE),"MANGLER - MÅ OPPDATERE EAN-FANEN")))</f>
        <v>MANGLER - MÅ OPPDATERE EAN-FANEN</v>
      </c>
      <c r="P5581" s="119">
        <f t="shared" si="268"/>
        <v>0</v>
      </c>
      <c r="Q5581" s="119">
        <f t="shared" si="269"/>
        <v>0</v>
      </c>
    </row>
    <row r="5582" spans="1:17" x14ac:dyDescent="0.2">
      <c r="A5582" s="228">
        <v>852105</v>
      </c>
      <c r="B5582" s="228" t="s">
        <v>452</v>
      </c>
      <c r="C5582" s="228" t="s">
        <v>4204</v>
      </c>
      <c r="D5582" s="228" t="s">
        <v>3877</v>
      </c>
      <c r="E5582" s="228" t="s">
        <v>3878</v>
      </c>
      <c r="F5582" s="228" t="s">
        <v>84</v>
      </c>
      <c r="G5582" s="228" t="s">
        <v>128</v>
      </c>
      <c r="H5582" s="228">
        <v>0</v>
      </c>
      <c r="I5582" s="228">
        <v>0</v>
      </c>
      <c r="J5582" s="228">
        <v>0</v>
      </c>
      <c r="K5582" s="228">
        <v>0</v>
      </c>
      <c r="L5582" s="231">
        <v>0</v>
      </c>
      <c r="N5582" s="119" t="str">
        <f t="shared" si="267"/>
        <v>852105-070145-OS</v>
      </c>
      <c r="O5582" s="122" t="str">
        <f>IF(B5582="NET","",IF(B5582="","",IFERROR(VLOOKUP(N5582,EAN!$A:$B,2,FALSE),"MANGLER - MÅ OPPDATERE EAN-FANEN")))</f>
        <v>MANGLER - MÅ OPPDATERE EAN-FANEN</v>
      </c>
      <c r="P5582" s="119">
        <f t="shared" si="268"/>
        <v>0</v>
      </c>
      <c r="Q5582" s="119">
        <f t="shared" si="269"/>
        <v>0</v>
      </c>
    </row>
    <row r="5583" spans="1:17" x14ac:dyDescent="0.2">
      <c r="A5583" s="228">
        <v>852105</v>
      </c>
      <c r="B5583" s="228" t="s">
        <v>452</v>
      </c>
      <c r="C5583" s="228" t="s">
        <v>4204</v>
      </c>
      <c r="D5583" s="228" t="s">
        <v>3879</v>
      </c>
      <c r="E5583" s="228" t="s">
        <v>3880</v>
      </c>
      <c r="F5583" s="228" t="s">
        <v>84</v>
      </c>
      <c r="G5583" s="228" t="s">
        <v>128</v>
      </c>
      <c r="H5583" s="228">
        <v>0</v>
      </c>
      <c r="I5583" s="228">
        <v>0</v>
      </c>
      <c r="J5583" s="228">
        <v>0</v>
      </c>
      <c r="K5583" s="228">
        <v>0</v>
      </c>
      <c r="L5583" s="231">
        <v>0</v>
      </c>
      <c r="N5583" s="119" t="str">
        <f t="shared" si="267"/>
        <v>852105-150137-OS</v>
      </c>
      <c r="O5583" s="122" t="str">
        <f>IF(B5583="NET","",IF(B5583="","",IFERROR(VLOOKUP(N5583,EAN!$A:$B,2,FALSE),"MANGLER - MÅ OPPDATERE EAN-FANEN")))</f>
        <v>MANGLER - MÅ OPPDATERE EAN-FANEN</v>
      </c>
      <c r="P5583" s="119">
        <f t="shared" si="268"/>
        <v>0</v>
      </c>
      <c r="Q5583" s="119">
        <f t="shared" si="269"/>
        <v>0</v>
      </c>
    </row>
    <row r="5584" spans="1:17" x14ac:dyDescent="0.2">
      <c r="A5584" s="228">
        <v>852105</v>
      </c>
      <c r="B5584" s="228" t="s">
        <v>452</v>
      </c>
      <c r="C5584" s="228" t="s">
        <v>4204</v>
      </c>
      <c r="D5584" s="228" t="s">
        <v>3881</v>
      </c>
      <c r="E5584" s="228" t="s">
        <v>3882</v>
      </c>
      <c r="F5584" s="228" t="s">
        <v>84</v>
      </c>
      <c r="G5584" s="228" t="s">
        <v>128</v>
      </c>
      <c r="H5584" s="228">
        <v>0</v>
      </c>
      <c r="I5584" s="228">
        <v>0</v>
      </c>
      <c r="J5584" s="228">
        <v>0</v>
      </c>
      <c r="K5584" s="228">
        <v>0</v>
      </c>
      <c r="L5584" s="231">
        <v>0</v>
      </c>
      <c r="N5584" s="119" t="str">
        <f t="shared" si="267"/>
        <v>852105-160437-OS</v>
      </c>
      <c r="O5584" s="122" t="str">
        <f>IF(B5584="NET","",IF(B5584="","",IFERROR(VLOOKUP(N5584,EAN!$A:$B,2,FALSE),"MANGLER - MÅ OPPDATERE EAN-FANEN")))</f>
        <v>MANGLER - MÅ OPPDATERE EAN-FANEN</v>
      </c>
      <c r="P5584" s="119">
        <f t="shared" si="268"/>
        <v>0</v>
      </c>
      <c r="Q5584" s="119">
        <f t="shared" si="269"/>
        <v>0</v>
      </c>
    </row>
    <row r="5585" spans="1:17" x14ac:dyDescent="0.2">
      <c r="A5585" s="228">
        <v>852105</v>
      </c>
      <c r="B5585" s="228" t="s">
        <v>452</v>
      </c>
      <c r="C5585" s="228" t="s">
        <v>4204</v>
      </c>
      <c r="D5585" s="228" t="s">
        <v>3883</v>
      </c>
      <c r="E5585" s="228" t="s">
        <v>3884</v>
      </c>
      <c r="F5585" s="228" t="s">
        <v>84</v>
      </c>
      <c r="G5585" s="228" t="s">
        <v>128</v>
      </c>
      <c r="H5585" s="228">
        <v>0</v>
      </c>
      <c r="I5585" s="228">
        <v>0</v>
      </c>
      <c r="J5585" s="228">
        <v>0</v>
      </c>
      <c r="K5585" s="228">
        <v>0</v>
      </c>
      <c r="L5585" s="231">
        <v>0</v>
      </c>
      <c r="N5585" s="119" t="str">
        <f t="shared" si="267"/>
        <v>852105-161036-OS</v>
      </c>
      <c r="O5585" s="122" t="str">
        <f>IF(B5585="NET","",IF(B5585="","",IFERROR(VLOOKUP(N5585,EAN!$A:$B,2,FALSE),"MANGLER - MÅ OPPDATERE EAN-FANEN")))</f>
        <v>MANGLER - MÅ OPPDATERE EAN-FANEN</v>
      </c>
      <c r="P5585" s="119">
        <f t="shared" si="268"/>
        <v>0</v>
      </c>
      <c r="Q5585" s="119">
        <f t="shared" si="269"/>
        <v>0</v>
      </c>
    </row>
    <row r="5586" spans="1:17" x14ac:dyDescent="0.2">
      <c r="A5586" s="228">
        <v>852105</v>
      </c>
      <c r="B5586" s="228" t="s">
        <v>452</v>
      </c>
      <c r="C5586" s="228" t="s">
        <v>4204</v>
      </c>
      <c r="D5586" s="228" t="s">
        <v>3885</v>
      </c>
      <c r="E5586" s="228" t="s">
        <v>3886</v>
      </c>
      <c r="F5586" s="228" t="s">
        <v>84</v>
      </c>
      <c r="G5586" s="228" t="s">
        <v>128</v>
      </c>
      <c r="H5586" s="228">
        <v>0</v>
      </c>
      <c r="I5586" s="228">
        <v>0</v>
      </c>
      <c r="J5586" s="228">
        <v>0</v>
      </c>
      <c r="K5586" s="228">
        <v>0</v>
      </c>
      <c r="L5586" s="231">
        <v>0</v>
      </c>
      <c r="N5586" s="119" t="str">
        <f t="shared" si="267"/>
        <v>852105-193144-OS</v>
      </c>
      <c r="O5586" s="122" t="str">
        <f>IF(B5586="NET","",IF(B5586="","",IFERROR(VLOOKUP(N5586,EAN!$A:$B,2,FALSE),"MANGLER - MÅ OPPDATERE EAN-FANEN")))</f>
        <v>MANGLER - MÅ OPPDATERE EAN-FANEN</v>
      </c>
      <c r="P5586" s="119">
        <f t="shared" si="268"/>
        <v>0</v>
      </c>
      <c r="Q5586" s="119">
        <f t="shared" si="269"/>
        <v>0</v>
      </c>
    </row>
    <row r="5587" spans="1:17" x14ac:dyDescent="0.2">
      <c r="A5587" s="229">
        <v>852106</v>
      </c>
      <c r="B5587" s="228" t="s">
        <v>248</v>
      </c>
      <c r="C5587" s="228"/>
      <c r="D5587" s="228"/>
      <c r="E5587" s="228"/>
      <c r="F5587" s="228"/>
      <c r="G5587" s="228"/>
      <c r="H5587" s="229">
        <v>202226</v>
      </c>
      <c r="I5587" s="229">
        <v>202227</v>
      </c>
      <c r="J5587" s="229">
        <v>202228</v>
      </c>
      <c r="K5587" s="229">
        <v>202229</v>
      </c>
      <c r="L5587" s="232">
        <v>202234</v>
      </c>
      <c r="N5587" s="119" t="str">
        <f t="shared" si="267"/>
        <v>852106-</v>
      </c>
      <c r="O5587" s="122" t="str">
        <f>IF(B5587="NET","",IF(B5587="","",IFERROR(VLOOKUP(N5587,EAN!$A:$B,2,FALSE),"MANGLER - MÅ OPPDATERE EAN-FANEN")))</f>
        <v/>
      </c>
      <c r="P5587" s="119">
        <f t="shared" si="268"/>
        <v>202226</v>
      </c>
      <c r="Q5587" s="119">
        <f t="shared" si="269"/>
        <v>202234</v>
      </c>
    </row>
    <row r="5588" spans="1:17" x14ac:dyDescent="0.2">
      <c r="A5588" s="228">
        <v>852106</v>
      </c>
      <c r="B5588" s="228" t="s">
        <v>453</v>
      </c>
      <c r="C5588" s="228" t="s">
        <v>4204</v>
      </c>
      <c r="D5588" s="228" t="s">
        <v>3863</v>
      </c>
      <c r="E5588" s="228" t="s">
        <v>3864</v>
      </c>
      <c r="F5588" s="228" t="s">
        <v>84</v>
      </c>
      <c r="G5588" s="228" t="s">
        <v>128</v>
      </c>
      <c r="H5588" s="228">
        <v>0</v>
      </c>
      <c r="I5588" s="228">
        <v>0</v>
      </c>
      <c r="J5588" s="228">
        <v>0</v>
      </c>
      <c r="K5588" s="228">
        <v>0</v>
      </c>
      <c r="L5588" s="231">
        <v>0</v>
      </c>
      <c r="N5588" s="119" t="str">
        <f t="shared" si="267"/>
        <v>852106-180101-OS</v>
      </c>
      <c r="O5588" s="122" t="str">
        <f>IF(B5588="NET","",IF(B5588="","",IFERROR(VLOOKUP(N5588,EAN!$A:$B,2,FALSE),"MANGLER - MÅ OPPDATERE EAN-FANEN")))</f>
        <v>MANGLER - MÅ OPPDATERE EAN-FANEN</v>
      </c>
      <c r="P5588" s="119">
        <f t="shared" si="268"/>
        <v>0</v>
      </c>
      <c r="Q5588" s="119">
        <f t="shared" si="269"/>
        <v>0</v>
      </c>
    </row>
    <row r="5589" spans="1:17" x14ac:dyDescent="0.2">
      <c r="A5589" s="228">
        <v>852106</v>
      </c>
      <c r="B5589" s="228" t="s">
        <v>453</v>
      </c>
      <c r="C5589" s="228" t="s">
        <v>4204</v>
      </c>
      <c r="D5589" s="228" t="s">
        <v>3865</v>
      </c>
      <c r="E5589" s="228" t="s">
        <v>3866</v>
      </c>
      <c r="F5589" s="228" t="s">
        <v>84</v>
      </c>
      <c r="G5589" s="228" t="s">
        <v>128</v>
      </c>
      <c r="H5589" s="228">
        <v>0</v>
      </c>
      <c r="I5589" s="228">
        <v>0</v>
      </c>
      <c r="J5589" s="228">
        <v>0</v>
      </c>
      <c r="K5589" s="228">
        <v>0</v>
      </c>
      <c r="L5589" s="231">
        <v>0</v>
      </c>
      <c r="N5589" s="119" t="str">
        <f t="shared" si="267"/>
        <v>852106-181003-OS</v>
      </c>
      <c r="O5589" s="122" t="str">
        <f>IF(B5589="NET","",IF(B5589="","",IFERROR(VLOOKUP(N5589,EAN!$A:$B,2,FALSE),"MANGLER - MÅ OPPDATERE EAN-FANEN")))</f>
        <v>MANGLER - MÅ OPPDATERE EAN-FANEN</v>
      </c>
      <c r="P5589" s="119">
        <f t="shared" si="268"/>
        <v>0</v>
      </c>
      <c r="Q5589" s="119">
        <f t="shared" si="269"/>
        <v>0</v>
      </c>
    </row>
    <row r="5590" spans="1:17" x14ac:dyDescent="0.2">
      <c r="A5590" s="229">
        <v>852107</v>
      </c>
      <c r="B5590" s="228" t="s">
        <v>248</v>
      </c>
      <c r="C5590" s="228"/>
      <c r="D5590" s="228"/>
      <c r="E5590" s="228"/>
      <c r="F5590" s="228"/>
      <c r="G5590" s="228"/>
      <c r="H5590" s="229">
        <v>202226</v>
      </c>
      <c r="I5590" s="229">
        <v>202227</v>
      </c>
      <c r="J5590" s="229">
        <v>202228</v>
      </c>
      <c r="K5590" s="229">
        <v>202229</v>
      </c>
      <c r="L5590" s="232">
        <v>202234</v>
      </c>
      <c r="N5590" s="119" t="str">
        <f t="shared" si="267"/>
        <v>852107-</v>
      </c>
      <c r="O5590" s="122" t="str">
        <f>IF(B5590="NET","",IF(B5590="","",IFERROR(VLOOKUP(N5590,EAN!$A:$B,2,FALSE),"MANGLER - MÅ OPPDATERE EAN-FANEN")))</f>
        <v/>
      </c>
      <c r="P5590" s="119">
        <f t="shared" si="268"/>
        <v>202226</v>
      </c>
      <c r="Q5590" s="119">
        <f t="shared" si="269"/>
        <v>202234</v>
      </c>
    </row>
    <row r="5591" spans="1:17" x14ac:dyDescent="0.2">
      <c r="A5591" s="228">
        <v>852107</v>
      </c>
      <c r="B5591" s="228" t="s">
        <v>454</v>
      </c>
      <c r="C5591" s="228" t="s">
        <v>4204</v>
      </c>
      <c r="D5591" s="228" t="s">
        <v>3867</v>
      </c>
      <c r="E5591" s="228" t="s">
        <v>3868</v>
      </c>
      <c r="F5591" s="228" t="s">
        <v>84</v>
      </c>
      <c r="G5591" s="228" t="s">
        <v>128</v>
      </c>
      <c r="H5591" s="228">
        <v>0</v>
      </c>
      <c r="I5591" s="228">
        <v>0</v>
      </c>
      <c r="J5591" s="228">
        <v>0</v>
      </c>
      <c r="K5591" s="228">
        <v>0</v>
      </c>
      <c r="L5591" s="231">
        <v>0</v>
      </c>
      <c r="N5591" s="119" t="str">
        <f t="shared" si="267"/>
        <v>852107-500101-OS</v>
      </c>
      <c r="O5591" s="122" t="str">
        <f>IF(B5591="NET","",IF(B5591="","",IFERROR(VLOOKUP(N5591,EAN!$A:$B,2,FALSE),"MANGLER - MÅ OPPDATERE EAN-FANEN")))</f>
        <v>MANGLER - MÅ OPPDATERE EAN-FANEN</v>
      </c>
      <c r="P5591" s="119">
        <f t="shared" si="268"/>
        <v>0</v>
      </c>
      <c r="Q5591" s="119">
        <f t="shared" si="269"/>
        <v>0</v>
      </c>
    </row>
    <row r="5592" spans="1:17" x14ac:dyDescent="0.2">
      <c r="A5592" s="228">
        <v>852107</v>
      </c>
      <c r="B5592" s="228" t="s">
        <v>454</v>
      </c>
      <c r="C5592" s="228" t="s">
        <v>4204</v>
      </c>
      <c r="D5592" s="228" t="s">
        <v>3887</v>
      </c>
      <c r="E5592" s="228" t="s">
        <v>3888</v>
      </c>
      <c r="F5592" s="228" t="s">
        <v>84</v>
      </c>
      <c r="G5592" s="228" t="s">
        <v>128</v>
      </c>
      <c r="H5592" s="228">
        <v>0</v>
      </c>
      <c r="I5592" s="228">
        <v>0</v>
      </c>
      <c r="J5592" s="228">
        <v>0</v>
      </c>
      <c r="K5592" s="228">
        <v>0</v>
      </c>
      <c r="L5592" s="231">
        <v>0</v>
      </c>
      <c r="N5592" s="119" t="str">
        <f t="shared" si="267"/>
        <v>852107-510437-OS</v>
      </c>
      <c r="O5592" s="122" t="str">
        <f>IF(B5592="NET","",IF(B5592="","",IFERROR(VLOOKUP(N5592,EAN!$A:$B,2,FALSE),"MANGLER - MÅ OPPDATERE EAN-FANEN")))</f>
        <v>MANGLER - MÅ OPPDATERE EAN-FANEN</v>
      </c>
      <c r="P5592" s="119">
        <f t="shared" si="268"/>
        <v>0</v>
      </c>
      <c r="Q5592" s="119">
        <f t="shared" si="269"/>
        <v>0</v>
      </c>
    </row>
    <row r="5593" spans="1:17" x14ac:dyDescent="0.2">
      <c r="A5593" s="228">
        <v>852107</v>
      </c>
      <c r="B5593" s="228" t="s">
        <v>454</v>
      </c>
      <c r="C5593" s="228" t="s">
        <v>4204</v>
      </c>
      <c r="D5593" s="228" t="s">
        <v>3873</v>
      </c>
      <c r="E5593" s="228" t="s">
        <v>3874</v>
      </c>
      <c r="F5593" s="228" t="s">
        <v>84</v>
      </c>
      <c r="G5593" s="228" t="s">
        <v>128</v>
      </c>
      <c r="H5593" s="228">
        <v>0</v>
      </c>
      <c r="I5593" s="228">
        <v>0</v>
      </c>
      <c r="J5593" s="228">
        <v>0</v>
      </c>
      <c r="K5593" s="228">
        <v>0</v>
      </c>
      <c r="L5593" s="231">
        <v>0</v>
      </c>
      <c r="N5593" s="119" t="str">
        <f t="shared" si="267"/>
        <v>852107-531836-OS</v>
      </c>
      <c r="O5593" s="122" t="str">
        <f>IF(B5593="NET","",IF(B5593="","",IFERROR(VLOOKUP(N5593,EAN!$A:$B,2,FALSE),"MANGLER - MÅ OPPDATERE EAN-FANEN")))</f>
        <v>MANGLER - MÅ OPPDATERE EAN-FANEN</v>
      </c>
      <c r="P5593" s="119">
        <f t="shared" si="268"/>
        <v>0</v>
      </c>
      <c r="Q5593" s="119">
        <f t="shared" si="269"/>
        <v>0</v>
      </c>
    </row>
    <row r="5594" spans="1:17" x14ac:dyDescent="0.2">
      <c r="A5594" s="229">
        <v>852108</v>
      </c>
      <c r="B5594" s="228" t="s">
        <v>248</v>
      </c>
      <c r="C5594" s="228"/>
      <c r="D5594" s="228"/>
      <c r="E5594" s="228"/>
      <c r="F5594" s="228"/>
      <c r="G5594" s="228"/>
      <c r="H5594" s="229">
        <v>202226</v>
      </c>
      <c r="I5594" s="229">
        <v>202227</v>
      </c>
      <c r="J5594" s="229">
        <v>202228</v>
      </c>
      <c r="K5594" s="229">
        <v>202229</v>
      </c>
      <c r="L5594" s="232">
        <v>202234</v>
      </c>
      <c r="N5594" s="119" t="str">
        <f t="shared" si="267"/>
        <v>852108-</v>
      </c>
      <c r="O5594" s="122" t="str">
        <f>IF(B5594="NET","",IF(B5594="","",IFERROR(VLOOKUP(N5594,EAN!$A:$B,2,FALSE),"MANGLER - MÅ OPPDATERE EAN-FANEN")))</f>
        <v/>
      </c>
      <c r="P5594" s="119">
        <f t="shared" si="268"/>
        <v>202226</v>
      </c>
      <c r="Q5594" s="119">
        <f t="shared" si="269"/>
        <v>202234</v>
      </c>
    </row>
    <row r="5595" spans="1:17" x14ac:dyDescent="0.2">
      <c r="A5595" s="228">
        <v>852108</v>
      </c>
      <c r="B5595" s="228" t="s">
        <v>455</v>
      </c>
      <c r="C5595" s="228" t="s">
        <v>4204</v>
      </c>
      <c r="D5595" s="228" t="s">
        <v>530</v>
      </c>
      <c r="E5595" s="228" t="s">
        <v>531</v>
      </c>
      <c r="F5595" s="228" t="s">
        <v>84</v>
      </c>
      <c r="G5595" s="228" t="s">
        <v>128</v>
      </c>
      <c r="H5595" s="228">
        <v>0</v>
      </c>
      <c r="I5595" s="228">
        <v>0</v>
      </c>
      <c r="J5595" s="228">
        <v>0</v>
      </c>
      <c r="K5595" s="228">
        <v>0</v>
      </c>
      <c r="L5595" s="231">
        <v>0</v>
      </c>
      <c r="N5595" s="119" t="str">
        <f t="shared" si="267"/>
        <v>852108-060101-OS</v>
      </c>
      <c r="O5595" s="122" t="str">
        <f>IF(B5595="NET","",IF(B5595="","",IFERROR(VLOOKUP(N5595,EAN!$A:$B,2,FALSE),"MANGLER - MÅ OPPDATERE EAN-FANEN")))</f>
        <v>MANGLER - MÅ OPPDATERE EAN-FANEN</v>
      </c>
      <c r="P5595" s="119">
        <f t="shared" si="268"/>
        <v>0</v>
      </c>
      <c r="Q5595" s="119">
        <f t="shared" si="269"/>
        <v>0</v>
      </c>
    </row>
    <row r="5596" spans="1:17" x14ac:dyDescent="0.2">
      <c r="A5596" s="228">
        <v>852108</v>
      </c>
      <c r="B5596" s="228" t="s">
        <v>455</v>
      </c>
      <c r="C5596" s="228" t="s">
        <v>4204</v>
      </c>
      <c r="D5596" s="228" t="s">
        <v>3877</v>
      </c>
      <c r="E5596" s="228" t="s">
        <v>3878</v>
      </c>
      <c r="F5596" s="228" t="s">
        <v>84</v>
      </c>
      <c r="G5596" s="228" t="s">
        <v>128</v>
      </c>
      <c r="H5596" s="228">
        <v>0</v>
      </c>
      <c r="I5596" s="228">
        <v>0</v>
      </c>
      <c r="J5596" s="228">
        <v>0</v>
      </c>
      <c r="K5596" s="228">
        <v>0</v>
      </c>
      <c r="L5596" s="231">
        <v>0</v>
      </c>
      <c r="N5596" s="119" t="str">
        <f t="shared" si="267"/>
        <v>852108-070145-OS</v>
      </c>
      <c r="O5596" s="122" t="str">
        <f>IF(B5596="NET","",IF(B5596="","",IFERROR(VLOOKUP(N5596,EAN!$A:$B,2,FALSE),"MANGLER - MÅ OPPDATERE EAN-FANEN")))</f>
        <v>MANGLER - MÅ OPPDATERE EAN-FANEN</v>
      </c>
      <c r="P5596" s="119">
        <f t="shared" si="268"/>
        <v>0</v>
      </c>
      <c r="Q5596" s="119">
        <f t="shared" si="269"/>
        <v>0</v>
      </c>
    </row>
    <row r="5597" spans="1:17" x14ac:dyDescent="0.2">
      <c r="A5597" s="228">
        <v>852108</v>
      </c>
      <c r="B5597" s="228" t="s">
        <v>455</v>
      </c>
      <c r="C5597" s="228" t="s">
        <v>4204</v>
      </c>
      <c r="D5597" s="228" t="s">
        <v>3889</v>
      </c>
      <c r="E5597" s="228" t="s">
        <v>3890</v>
      </c>
      <c r="F5597" s="228" t="s">
        <v>84</v>
      </c>
      <c r="G5597" s="228" t="s">
        <v>128</v>
      </c>
      <c r="H5597" s="228">
        <v>0</v>
      </c>
      <c r="I5597" s="228">
        <v>0</v>
      </c>
      <c r="J5597" s="228">
        <v>0</v>
      </c>
      <c r="K5597" s="228">
        <v>0</v>
      </c>
      <c r="L5597" s="231">
        <v>0</v>
      </c>
      <c r="N5597" s="119" t="str">
        <f t="shared" si="267"/>
        <v>852108-157643-OS</v>
      </c>
      <c r="O5597" s="122" t="str">
        <f>IF(B5597="NET","",IF(B5597="","",IFERROR(VLOOKUP(N5597,EAN!$A:$B,2,FALSE),"MANGLER - MÅ OPPDATERE EAN-FANEN")))</f>
        <v>MANGLER - MÅ OPPDATERE EAN-FANEN</v>
      </c>
      <c r="P5597" s="119">
        <f t="shared" si="268"/>
        <v>0</v>
      </c>
      <c r="Q5597" s="119">
        <f t="shared" si="269"/>
        <v>0</v>
      </c>
    </row>
    <row r="5598" spans="1:17" x14ac:dyDescent="0.2">
      <c r="A5598" s="228">
        <v>852108</v>
      </c>
      <c r="B5598" s="228" t="s">
        <v>455</v>
      </c>
      <c r="C5598" s="228" t="s">
        <v>4204</v>
      </c>
      <c r="D5598" s="228" t="s">
        <v>3881</v>
      </c>
      <c r="E5598" s="228" t="s">
        <v>3882</v>
      </c>
      <c r="F5598" s="228" t="s">
        <v>84</v>
      </c>
      <c r="G5598" s="228" t="s">
        <v>128</v>
      </c>
      <c r="H5598" s="228">
        <v>0</v>
      </c>
      <c r="I5598" s="228">
        <v>0</v>
      </c>
      <c r="J5598" s="228">
        <v>0</v>
      </c>
      <c r="K5598" s="228">
        <v>0</v>
      </c>
      <c r="L5598" s="231">
        <v>0</v>
      </c>
      <c r="N5598" s="119" t="str">
        <f t="shared" si="267"/>
        <v>852108-160437-OS</v>
      </c>
      <c r="O5598" s="122" t="str">
        <f>IF(B5598="NET","",IF(B5598="","",IFERROR(VLOOKUP(N5598,EAN!$A:$B,2,FALSE),"MANGLER - MÅ OPPDATERE EAN-FANEN")))</f>
        <v>MANGLER - MÅ OPPDATERE EAN-FANEN</v>
      </c>
      <c r="P5598" s="119">
        <f t="shared" si="268"/>
        <v>0</v>
      </c>
      <c r="Q5598" s="119">
        <f t="shared" si="269"/>
        <v>0</v>
      </c>
    </row>
    <row r="5599" spans="1:17" x14ac:dyDescent="0.2">
      <c r="A5599" s="228">
        <v>852108</v>
      </c>
      <c r="B5599" s="228" t="s">
        <v>455</v>
      </c>
      <c r="C5599" s="228" t="s">
        <v>4204</v>
      </c>
      <c r="D5599" s="228" t="s">
        <v>3891</v>
      </c>
      <c r="E5599" s="228" t="s">
        <v>3892</v>
      </c>
      <c r="F5599" s="228" t="s">
        <v>84</v>
      </c>
      <c r="G5599" s="228" t="s">
        <v>128</v>
      </c>
      <c r="H5599" s="228">
        <v>0</v>
      </c>
      <c r="I5599" s="228">
        <v>0</v>
      </c>
      <c r="J5599" s="228">
        <v>0</v>
      </c>
      <c r="K5599" s="228">
        <v>0</v>
      </c>
      <c r="L5599" s="231">
        <v>0</v>
      </c>
      <c r="N5599" s="119" t="str">
        <f t="shared" si="267"/>
        <v>852108-190145-OS</v>
      </c>
      <c r="O5599" s="122" t="str">
        <f>IF(B5599="NET","",IF(B5599="","",IFERROR(VLOOKUP(N5599,EAN!$A:$B,2,FALSE),"MANGLER - MÅ OPPDATERE EAN-FANEN")))</f>
        <v>MANGLER - MÅ OPPDATERE EAN-FANEN</v>
      </c>
      <c r="P5599" s="119">
        <f t="shared" si="268"/>
        <v>0</v>
      </c>
      <c r="Q5599" s="119">
        <f t="shared" si="269"/>
        <v>0</v>
      </c>
    </row>
    <row r="5600" spans="1:17" x14ac:dyDescent="0.2">
      <c r="A5600" s="228">
        <v>852108</v>
      </c>
      <c r="B5600" s="228" t="s">
        <v>455</v>
      </c>
      <c r="C5600" s="228" t="s">
        <v>4204</v>
      </c>
      <c r="D5600" s="228" t="s">
        <v>3845</v>
      </c>
      <c r="E5600" s="228" t="s">
        <v>3846</v>
      </c>
      <c r="F5600" s="228" t="s">
        <v>84</v>
      </c>
      <c r="G5600" s="228" t="s">
        <v>128</v>
      </c>
      <c r="H5600" s="228">
        <v>0</v>
      </c>
      <c r="I5600" s="228">
        <v>0</v>
      </c>
      <c r="J5600" s="228">
        <v>0</v>
      </c>
      <c r="K5600" s="228">
        <v>0</v>
      </c>
      <c r="L5600" s="231">
        <v>0</v>
      </c>
      <c r="N5600" s="119" t="str">
        <f t="shared" si="267"/>
        <v>852108-208139-OS</v>
      </c>
      <c r="O5600" s="122" t="str">
        <f>IF(B5600="NET","",IF(B5600="","",IFERROR(VLOOKUP(N5600,EAN!$A:$B,2,FALSE),"MANGLER - MÅ OPPDATERE EAN-FANEN")))</f>
        <v>MANGLER - MÅ OPPDATERE EAN-FANEN</v>
      </c>
      <c r="P5600" s="119">
        <f t="shared" si="268"/>
        <v>0</v>
      </c>
      <c r="Q5600" s="119">
        <f t="shared" si="269"/>
        <v>0</v>
      </c>
    </row>
    <row r="5601" spans="1:17" x14ac:dyDescent="0.2">
      <c r="A5601" s="229">
        <v>852109</v>
      </c>
      <c r="B5601" s="228" t="s">
        <v>248</v>
      </c>
      <c r="C5601" s="228"/>
      <c r="D5601" s="228"/>
      <c r="E5601" s="228"/>
      <c r="F5601" s="228"/>
      <c r="G5601" s="228"/>
      <c r="H5601" s="229">
        <v>202226</v>
      </c>
      <c r="I5601" s="229">
        <v>202227</v>
      </c>
      <c r="J5601" s="229">
        <v>202228</v>
      </c>
      <c r="K5601" s="229">
        <v>202229</v>
      </c>
      <c r="L5601" s="232">
        <v>202234</v>
      </c>
      <c r="N5601" s="119" t="str">
        <f t="shared" si="267"/>
        <v>852109-</v>
      </c>
      <c r="O5601" s="122" t="str">
        <f>IF(B5601="NET","",IF(B5601="","",IFERROR(VLOOKUP(N5601,EAN!$A:$B,2,FALSE),"MANGLER - MÅ OPPDATERE EAN-FANEN")))</f>
        <v/>
      </c>
      <c r="P5601" s="119">
        <f t="shared" si="268"/>
        <v>202226</v>
      </c>
      <c r="Q5601" s="119">
        <f t="shared" si="269"/>
        <v>202234</v>
      </c>
    </row>
    <row r="5602" spans="1:17" x14ac:dyDescent="0.2">
      <c r="A5602" s="228">
        <v>852109</v>
      </c>
      <c r="B5602" s="228" t="s">
        <v>456</v>
      </c>
      <c r="C5602" s="228" t="s">
        <v>4204</v>
      </c>
      <c r="D5602" s="228" t="s">
        <v>3863</v>
      </c>
      <c r="E5602" s="228" t="s">
        <v>3864</v>
      </c>
      <c r="F5602" s="228" t="s">
        <v>84</v>
      </c>
      <c r="G5602" s="228" t="s">
        <v>128</v>
      </c>
      <c r="H5602" s="228">
        <v>0</v>
      </c>
      <c r="I5602" s="228">
        <v>0</v>
      </c>
      <c r="J5602" s="228">
        <v>0</v>
      </c>
      <c r="K5602" s="228">
        <v>0</v>
      </c>
      <c r="L5602" s="231">
        <v>0</v>
      </c>
      <c r="N5602" s="119" t="str">
        <f t="shared" si="267"/>
        <v>852109-180101-OS</v>
      </c>
      <c r="O5602" s="122" t="str">
        <f>IF(B5602="NET","",IF(B5602="","",IFERROR(VLOOKUP(N5602,EAN!$A:$B,2,FALSE),"MANGLER - MÅ OPPDATERE EAN-FANEN")))</f>
        <v>MANGLER - MÅ OPPDATERE EAN-FANEN</v>
      </c>
      <c r="P5602" s="119">
        <f t="shared" si="268"/>
        <v>0</v>
      </c>
      <c r="Q5602" s="119">
        <f t="shared" si="269"/>
        <v>0</v>
      </c>
    </row>
    <row r="5603" spans="1:17" x14ac:dyDescent="0.2">
      <c r="A5603" s="229">
        <v>852110</v>
      </c>
      <c r="B5603" s="228" t="s">
        <v>248</v>
      </c>
      <c r="C5603" s="228"/>
      <c r="D5603" s="228"/>
      <c r="E5603" s="228"/>
      <c r="F5603" s="228"/>
      <c r="G5603" s="228"/>
      <c r="H5603" s="229">
        <v>202226</v>
      </c>
      <c r="I5603" s="229">
        <v>202227</v>
      </c>
      <c r="J5603" s="229">
        <v>202228</v>
      </c>
      <c r="K5603" s="229">
        <v>202229</v>
      </c>
      <c r="L5603" s="232">
        <v>202234</v>
      </c>
      <c r="N5603" s="119" t="str">
        <f t="shared" si="267"/>
        <v>852110-</v>
      </c>
      <c r="O5603" s="122" t="str">
        <f>IF(B5603="NET","",IF(B5603="","",IFERROR(VLOOKUP(N5603,EAN!$A:$B,2,FALSE),"MANGLER - MÅ OPPDATERE EAN-FANEN")))</f>
        <v/>
      </c>
      <c r="P5603" s="119">
        <f t="shared" si="268"/>
        <v>202226</v>
      </c>
      <c r="Q5603" s="119">
        <f t="shared" si="269"/>
        <v>202234</v>
      </c>
    </row>
    <row r="5604" spans="1:17" x14ac:dyDescent="0.2">
      <c r="A5604" s="228">
        <v>852110</v>
      </c>
      <c r="B5604" s="228" t="s">
        <v>457</v>
      </c>
      <c r="C5604" s="228" t="s">
        <v>4204</v>
      </c>
      <c r="D5604" s="228" t="s">
        <v>3867</v>
      </c>
      <c r="E5604" s="228" t="s">
        <v>3868</v>
      </c>
      <c r="F5604" s="228" t="s">
        <v>84</v>
      </c>
      <c r="G5604" s="228" t="s">
        <v>128</v>
      </c>
      <c r="H5604" s="228">
        <v>0</v>
      </c>
      <c r="I5604" s="228">
        <v>0</v>
      </c>
      <c r="J5604" s="228">
        <v>0</v>
      </c>
      <c r="K5604" s="228">
        <v>0</v>
      </c>
      <c r="L5604" s="231">
        <v>0</v>
      </c>
      <c r="N5604" s="119" t="str">
        <f t="shared" si="267"/>
        <v>852110-500101-OS</v>
      </c>
      <c r="O5604" s="122" t="str">
        <f>IF(B5604="NET","",IF(B5604="","",IFERROR(VLOOKUP(N5604,EAN!$A:$B,2,FALSE),"MANGLER - MÅ OPPDATERE EAN-FANEN")))</f>
        <v>MANGLER - MÅ OPPDATERE EAN-FANEN</v>
      </c>
      <c r="P5604" s="119">
        <f t="shared" si="268"/>
        <v>0</v>
      </c>
      <c r="Q5604" s="119">
        <f t="shared" si="269"/>
        <v>0</v>
      </c>
    </row>
    <row r="5605" spans="1:17" x14ac:dyDescent="0.2">
      <c r="A5605" s="228">
        <v>852110</v>
      </c>
      <c r="B5605" s="228" t="s">
        <v>457</v>
      </c>
      <c r="C5605" s="228" t="s">
        <v>4204</v>
      </c>
      <c r="D5605" s="228" t="s">
        <v>3887</v>
      </c>
      <c r="E5605" s="228" t="s">
        <v>3888</v>
      </c>
      <c r="F5605" s="228" t="s">
        <v>84</v>
      </c>
      <c r="G5605" s="228" t="s">
        <v>128</v>
      </c>
      <c r="H5605" s="228">
        <v>0</v>
      </c>
      <c r="I5605" s="228">
        <v>0</v>
      </c>
      <c r="J5605" s="228">
        <v>0</v>
      </c>
      <c r="K5605" s="228">
        <v>0</v>
      </c>
      <c r="L5605" s="231">
        <v>0</v>
      </c>
      <c r="N5605" s="119" t="str">
        <f t="shared" si="267"/>
        <v>852110-510437-OS</v>
      </c>
      <c r="O5605" s="122" t="str">
        <f>IF(B5605="NET","",IF(B5605="","",IFERROR(VLOOKUP(N5605,EAN!$A:$B,2,FALSE),"MANGLER - MÅ OPPDATERE EAN-FANEN")))</f>
        <v>MANGLER - MÅ OPPDATERE EAN-FANEN</v>
      </c>
      <c r="P5605" s="119">
        <f t="shared" si="268"/>
        <v>0</v>
      </c>
      <c r="Q5605" s="119">
        <f t="shared" si="269"/>
        <v>0</v>
      </c>
    </row>
    <row r="5606" spans="1:17" x14ac:dyDescent="0.2">
      <c r="A5606" s="228">
        <v>852110</v>
      </c>
      <c r="B5606" s="228" t="s">
        <v>457</v>
      </c>
      <c r="C5606" s="228" t="s">
        <v>4204</v>
      </c>
      <c r="D5606" s="228" t="s">
        <v>3893</v>
      </c>
      <c r="E5606" s="228" t="s">
        <v>3894</v>
      </c>
      <c r="F5606" s="228" t="s">
        <v>84</v>
      </c>
      <c r="G5606" s="228" t="s">
        <v>128</v>
      </c>
      <c r="H5606" s="228">
        <v>0</v>
      </c>
      <c r="I5606" s="228">
        <v>0</v>
      </c>
      <c r="J5606" s="228">
        <v>0</v>
      </c>
      <c r="K5606" s="228">
        <v>0</v>
      </c>
      <c r="L5606" s="231">
        <v>0</v>
      </c>
      <c r="N5606" s="119" t="str">
        <f t="shared" si="267"/>
        <v>852110-538139-OS</v>
      </c>
      <c r="O5606" s="122" t="str">
        <f>IF(B5606="NET","",IF(B5606="","",IFERROR(VLOOKUP(N5606,EAN!$A:$B,2,FALSE),"MANGLER - MÅ OPPDATERE EAN-FANEN")))</f>
        <v>MANGLER - MÅ OPPDATERE EAN-FANEN</v>
      </c>
      <c r="P5606" s="119">
        <f t="shared" si="268"/>
        <v>0</v>
      </c>
      <c r="Q5606" s="119">
        <f t="shared" si="269"/>
        <v>0</v>
      </c>
    </row>
    <row r="5607" spans="1:17" x14ac:dyDescent="0.2">
      <c r="A5607" s="229">
        <v>852111</v>
      </c>
      <c r="B5607" s="228" t="s">
        <v>248</v>
      </c>
      <c r="C5607" s="228"/>
      <c r="D5607" s="228"/>
      <c r="E5607" s="228"/>
      <c r="F5607" s="228"/>
      <c r="G5607" s="228"/>
      <c r="H5607" s="229">
        <v>202226</v>
      </c>
      <c r="I5607" s="229">
        <v>202227</v>
      </c>
      <c r="J5607" s="229">
        <v>202228</v>
      </c>
      <c r="K5607" s="229">
        <v>202229</v>
      </c>
      <c r="L5607" s="232">
        <v>202234</v>
      </c>
      <c r="N5607" s="119" t="str">
        <f t="shared" si="267"/>
        <v>852111-</v>
      </c>
      <c r="O5607" s="122" t="str">
        <f>IF(B5607="NET","",IF(B5607="","",IFERROR(VLOOKUP(N5607,EAN!$A:$B,2,FALSE),"MANGLER - MÅ OPPDATERE EAN-FANEN")))</f>
        <v/>
      </c>
      <c r="P5607" s="119">
        <f t="shared" si="268"/>
        <v>202226</v>
      </c>
      <c r="Q5607" s="119">
        <f t="shared" si="269"/>
        <v>202234</v>
      </c>
    </row>
    <row r="5608" spans="1:17" x14ac:dyDescent="0.2">
      <c r="A5608" s="228">
        <v>852111</v>
      </c>
      <c r="B5608" s="228" t="s">
        <v>458</v>
      </c>
      <c r="C5608" s="228" t="s">
        <v>4204</v>
      </c>
      <c r="D5608" s="228" t="s">
        <v>3895</v>
      </c>
      <c r="E5608" s="228" t="s">
        <v>3896</v>
      </c>
      <c r="F5608" s="228" t="s">
        <v>84</v>
      </c>
      <c r="G5608" s="228" t="s">
        <v>128</v>
      </c>
      <c r="H5608" s="228">
        <v>0</v>
      </c>
      <c r="I5608" s="228">
        <v>0</v>
      </c>
      <c r="J5608" s="228">
        <v>0</v>
      </c>
      <c r="K5608" s="228">
        <v>0</v>
      </c>
      <c r="L5608" s="231">
        <v>49</v>
      </c>
      <c r="N5608" s="119" t="str">
        <f t="shared" si="267"/>
        <v>852111-500137-OS</v>
      </c>
      <c r="O5608" s="122" t="str">
        <f>IF(B5608="NET","",IF(B5608="","",IFERROR(VLOOKUP(N5608,EAN!$A:$B,2,FALSE),"MANGLER - MÅ OPPDATERE EAN-FANEN")))</f>
        <v>MANGLER - MÅ OPPDATERE EAN-FANEN</v>
      </c>
      <c r="P5608" s="119">
        <f t="shared" si="268"/>
        <v>0</v>
      </c>
      <c r="Q5608" s="119">
        <f t="shared" si="269"/>
        <v>49</v>
      </c>
    </row>
    <row r="5609" spans="1:17" x14ac:dyDescent="0.2">
      <c r="A5609" s="228">
        <v>852111</v>
      </c>
      <c r="B5609" s="228" t="s">
        <v>458</v>
      </c>
      <c r="C5609" s="228" t="s">
        <v>4204</v>
      </c>
      <c r="D5609" s="228" t="s">
        <v>3897</v>
      </c>
      <c r="E5609" s="228" t="s">
        <v>3898</v>
      </c>
      <c r="F5609" s="228" t="s">
        <v>84</v>
      </c>
      <c r="G5609" s="228" t="s">
        <v>128</v>
      </c>
      <c r="H5609" s="228">
        <v>0</v>
      </c>
      <c r="I5609" s="228">
        <v>0</v>
      </c>
      <c r="J5609" s="228">
        <v>0</v>
      </c>
      <c r="K5609" s="228">
        <v>0</v>
      </c>
      <c r="L5609" s="231">
        <v>44</v>
      </c>
      <c r="N5609" s="119" t="str">
        <f t="shared" si="267"/>
        <v>852111-517742-OS</v>
      </c>
      <c r="O5609" s="122" t="str">
        <f>IF(B5609="NET","",IF(B5609="","",IFERROR(VLOOKUP(N5609,EAN!$A:$B,2,FALSE),"MANGLER - MÅ OPPDATERE EAN-FANEN")))</f>
        <v>MANGLER - MÅ OPPDATERE EAN-FANEN</v>
      </c>
      <c r="P5609" s="119">
        <f t="shared" si="268"/>
        <v>0</v>
      </c>
      <c r="Q5609" s="119">
        <f t="shared" si="269"/>
        <v>44</v>
      </c>
    </row>
    <row r="5610" spans="1:17" x14ac:dyDescent="0.2">
      <c r="A5610" s="228">
        <v>852111</v>
      </c>
      <c r="B5610" s="228" t="s">
        <v>458</v>
      </c>
      <c r="C5610" s="228" t="s">
        <v>4204</v>
      </c>
      <c r="D5610" s="228" t="s">
        <v>3899</v>
      </c>
      <c r="E5610" s="228" t="s">
        <v>3900</v>
      </c>
      <c r="F5610" s="228" t="s">
        <v>84</v>
      </c>
      <c r="G5610" s="228" t="s">
        <v>128</v>
      </c>
      <c r="H5610" s="228">
        <v>0</v>
      </c>
      <c r="I5610" s="228">
        <v>0</v>
      </c>
      <c r="J5610" s="228">
        <v>0</v>
      </c>
      <c r="K5610" s="228">
        <v>0</v>
      </c>
      <c r="L5610" s="231">
        <v>73</v>
      </c>
      <c r="N5610" s="119" t="str">
        <f t="shared" si="267"/>
        <v>852111-520147-OS</v>
      </c>
      <c r="O5610" s="122" t="str">
        <f>IF(B5610="NET","",IF(B5610="","",IFERROR(VLOOKUP(N5610,EAN!$A:$B,2,FALSE),"MANGLER - MÅ OPPDATERE EAN-FANEN")))</f>
        <v>MANGLER - MÅ OPPDATERE EAN-FANEN</v>
      </c>
      <c r="P5610" s="119">
        <f t="shared" si="268"/>
        <v>0</v>
      </c>
      <c r="Q5610" s="119">
        <f t="shared" si="269"/>
        <v>73</v>
      </c>
    </row>
    <row r="5611" spans="1:17" x14ac:dyDescent="0.2">
      <c r="A5611" s="228">
        <v>852111</v>
      </c>
      <c r="B5611" s="228" t="s">
        <v>458</v>
      </c>
      <c r="C5611" s="228" t="s">
        <v>4204</v>
      </c>
      <c r="D5611" s="228" t="s">
        <v>3893</v>
      </c>
      <c r="E5611" s="228" t="s">
        <v>3894</v>
      </c>
      <c r="F5611" s="228" t="s">
        <v>84</v>
      </c>
      <c r="G5611" s="228" t="s">
        <v>128</v>
      </c>
      <c r="H5611" s="228">
        <v>0</v>
      </c>
      <c r="I5611" s="228">
        <v>0</v>
      </c>
      <c r="J5611" s="228">
        <v>0</v>
      </c>
      <c r="K5611" s="228">
        <v>0</v>
      </c>
      <c r="L5611" s="231">
        <v>50</v>
      </c>
      <c r="N5611" s="119" t="str">
        <f t="shared" si="267"/>
        <v>852111-538139-OS</v>
      </c>
      <c r="O5611" s="122" t="str">
        <f>IF(B5611="NET","",IF(B5611="","",IFERROR(VLOOKUP(N5611,EAN!$A:$B,2,FALSE),"MANGLER - MÅ OPPDATERE EAN-FANEN")))</f>
        <v>MANGLER - MÅ OPPDATERE EAN-FANEN</v>
      </c>
      <c r="P5611" s="119">
        <f t="shared" si="268"/>
        <v>0</v>
      </c>
      <c r="Q5611" s="119">
        <f t="shared" si="269"/>
        <v>50</v>
      </c>
    </row>
    <row r="5612" spans="1:17" x14ac:dyDescent="0.2">
      <c r="A5612" s="229">
        <v>852112</v>
      </c>
      <c r="B5612" s="228" t="s">
        <v>248</v>
      </c>
      <c r="C5612" s="228"/>
      <c r="D5612" s="228"/>
      <c r="E5612" s="228"/>
      <c r="F5612" s="228"/>
      <c r="G5612" s="228"/>
      <c r="H5612" s="229">
        <v>202226</v>
      </c>
      <c r="I5612" s="229">
        <v>202227</v>
      </c>
      <c r="J5612" s="229">
        <v>202228</v>
      </c>
      <c r="K5612" s="229">
        <v>202229</v>
      </c>
      <c r="L5612" s="232">
        <v>202234</v>
      </c>
      <c r="N5612" s="119" t="str">
        <f t="shared" si="267"/>
        <v>852112-</v>
      </c>
      <c r="O5612" s="122" t="str">
        <f>IF(B5612="NET","",IF(B5612="","",IFERROR(VLOOKUP(N5612,EAN!$A:$B,2,FALSE),"MANGLER - MÅ OPPDATERE EAN-FANEN")))</f>
        <v/>
      </c>
      <c r="P5612" s="119">
        <f t="shared" si="268"/>
        <v>202226</v>
      </c>
      <c r="Q5612" s="119">
        <f t="shared" si="269"/>
        <v>202234</v>
      </c>
    </row>
    <row r="5613" spans="1:17" x14ac:dyDescent="0.2">
      <c r="A5613" s="228">
        <v>852112</v>
      </c>
      <c r="B5613" s="228" t="s">
        <v>459</v>
      </c>
      <c r="C5613" s="228" t="s">
        <v>4204</v>
      </c>
      <c r="D5613" s="228" t="s">
        <v>3895</v>
      </c>
      <c r="E5613" s="228" t="s">
        <v>3896</v>
      </c>
      <c r="F5613" s="228" t="s">
        <v>84</v>
      </c>
      <c r="G5613" s="228" t="s">
        <v>128</v>
      </c>
      <c r="H5613" s="228">
        <v>0</v>
      </c>
      <c r="I5613" s="228">
        <v>0</v>
      </c>
      <c r="J5613" s="228">
        <v>0</v>
      </c>
      <c r="K5613" s="228">
        <v>0</v>
      </c>
      <c r="L5613" s="231">
        <v>48</v>
      </c>
      <c r="N5613" s="119" t="str">
        <f t="shared" si="267"/>
        <v>852112-500137-OS</v>
      </c>
      <c r="O5613" s="122" t="str">
        <f>IF(B5613="NET","",IF(B5613="","",IFERROR(VLOOKUP(N5613,EAN!$A:$B,2,FALSE),"MANGLER - MÅ OPPDATERE EAN-FANEN")))</f>
        <v>MANGLER - MÅ OPPDATERE EAN-FANEN</v>
      </c>
      <c r="P5613" s="119">
        <f t="shared" si="268"/>
        <v>0</v>
      </c>
      <c r="Q5613" s="119">
        <f t="shared" si="269"/>
        <v>48</v>
      </c>
    </row>
    <row r="5614" spans="1:17" x14ac:dyDescent="0.2">
      <c r="A5614" s="228">
        <v>852112</v>
      </c>
      <c r="B5614" s="228" t="s">
        <v>459</v>
      </c>
      <c r="C5614" s="228" t="s">
        <v>4204</v>
      </c>
      <c r="D5614" s="228" t="s">
        <v>3899</v>
      </c>
      <c r="E5614" s="228" t="s">
        <v>3900</v>
      </c>
      <c r="F5614" s="228" t="s">
        <v>84</v>
      </c>
      <c r="G5614" s="228" t="s">
        <v>128</v>
      </c>
      <c r="H5614" s="228">
        <v>0</v>
      </c>
      <c r="I5614" s="228">
        <v>0</v>
      </c>
      <c r="J5614" s="228">
        <v>0</v>
      </c>
      <c r="K5614" s="228">
        <v>0</v>
      </c>
      <c r="L5614" s="231">
        <v>47</v>
      </c>
      <c r="N5614" s="119" t="str">
        <f t="shared" si="267"/>
        <v>852112-520147-OS</v>
      </c>
      <c r="O5614" s="122" t="str">
        <f>IF(B5614="NET","",IF(B5614="","",IFERROR(VLOOKUP(N5614,EAN!$A:$B,2,FALSE),"MANGLER - MÅ OPPDATERE EAN-FANEN")))</f>
        <v>MANGLER - MÅ OPPDATERE EAN-FANEN</v>
      </c>
      <c r="P5614" s="119">
        <f t="shared" si="268"/>
        <v>0</v>
      </c>
      <c r="Q5614" s="119">
        <f t="shared" si="269"/>
        <v>47</v>
      </c>
    </row>
    <row r="5615" spans="1:17" x14ac:dyDescent="0.2">
      <c r="A5615" s="228">
        <v>852112</v>
      </c>
      <c r="B5615" s="228" t="s">
        <v>459</v>
      </c>
      <c r="C5615" s="228" t="s">
        <v>4204</v>
      </c>
      <c r="D5615" s="228" t="s">
        <v>3893</v>
      </c>
      <c r="E5615" s="228" t="s">
        <v>3894</v>
      </c>
      <c r="F5615" s="228" t="s">
        <v>84</v>
      </c>
      <c r="G5615" s="228" t="s">
        <v>128</v>
      </c>
      <c r="H5615" s="228">
        <v>0</v>
      </c>
      <c r="I5615" s="228">
        <v>0</v>
      </c>
      <c r="J5615" s="228">
        <v>0</v>
      </c>
      <c r="K5615" s="228">
        <v>0</v>
      </c>
      <c r="L5615" s="231">
        <v>49</v>
      </c>
      <c r="N5615" s="119" t="str">
        <f t="shared" si="267"/>
        <v>852112-538139-OS</v>
      </c>
      <c r="O5615" s="122" t="str">
        <f>IF(B5615="NET","",IF(B5615="","",IFERROR(VLOOKUP(N5615,EAN!$A:$B,2,FALSE),"MANGLER - MÅ OPPDATERE EAN-FANEN")))</f>
        <v>MANGLER - MÅ OPPDATERE EAN-FANEN</v>
      </c>
      <c r="P5615" s="119">
        <f t="shared" si="268"/>
        <v>0</v>
      </c>
      <c r="Q5615" s="119">
        <f t="shared" si="269"/>
        <v>49</v>
      </c>
    </row>
    <row r="5616" spans="1:17" x14ac:dyDescent="0.2">
      <c r="A5616" s="229">
        <v>852113</v>
      </c>
      <c r="B5616" s="228" t="s">
        <v>248</v>
      </c>
      <c r="C5616" s="228"/>
      <c r="D5616" s="228"/>
      <c r="E5616" s="228"/>
      <c r="F5616" s="228"/>
      <c r="G5616" s="228"/>
      <c r="H5616" s="229">
        <v>202226</v>
      </c>
      <c r="I5616" s="229">
        <v>202227</v>
      </c>
      <c r="J5616" s="229">
        <v>202228</v>
      </c>
      <c r="K5616" s="229">
        <v>202229</v>
      </c>
      <c r="L5616" s="232">
        <v>202234</v>
      </c>
      <c r="N5616" s="119" t="str">
        <f t="shared" si="267"/>
        <v>852113-</v>
      </c>
      <c r="O5616" s="122" t="str">
        <f>IF(B5616="NET","",IF(B5616="","",IFERROR(VLOOKUP(N5616,EAN!$A:$B,2,FALSE),"MANGLER - MÅ OPPDATERE EAN-FANEN")))</f>
        <v/>
      </c>
      <c r="P5616" s="119">
        <f t="shared" si="268"/>
        <v>202226</v>
      </c>
      <c r="Q5616" s="119">
        <f t="shared" si="269"/>
        <v>202234</v>
      </c>
    </row>
    <row r="5617" spans="1:17" x14ac:dyDescent="0.2">
      <c r="A5617" s="228">
        <v>852113</v>
      </c>
      <c r="B5617" s="228" t="s">
        <v>463</v>
      </c>
      <c r="C5617" s="228" t="s">
        <v>4204</v>
      </c>
      <c r="D5617" s="228" t="s">
        <v>3901</v>
      </c>
      <c r="E5617" s="228" t="s">
        <v>3902</v>
      </c>
      <c r="F5617" s="228" t="s">
        <v>84</v>
      </c>
      <c r="G5617" s="228" t="s">
        <v>128</v>
      </c>
      <c r="H5617" s="228">
        <v>0</v>
      </c>
      <c r="I5617" s="228">
        <v>0</v>
      </c>
      <c r="J5617" s="228">
        <v>0</v>
      </c>
      <c r="K5617" s="228">
        <v>0</v>
      </c>
      <c r="L5617" s="231">
        <v>0</v>
      </c>
      <c r="N5617" s="119" t="str">
        <f t="shared" si="267"/>
        <v>852113-066437-OS</v>
      </c>
      <c r="O5617" s="122" t="str">
        <f>IF(B5617="NET","",IF(B5617="","",IFERROR(VLOOKUP(N5617,EAN!$A:$B,2,FALSE),"MANGLER - MÅ OPPDATERE EAN-FANEN")))</f>
        <v>MANGLER - MÅ OPPDATERE EAN-FANEN</v>
      </c>
      <c r="P5617" s="119">
        <f t="shared" si="268"/>
        <v>0</v>
      </c>
      <c r="Q5617" s="119">
        <f t="shared" si="269"/>
        <v>0</v>
      </c>
    </row>
    <row r="5618" spans="1:17" x14ac:dyDescent="0.2">
      <c r="A5618" s="228">
        <v>852113</v>
      </c>
      <c r="B5618" s="228" t="s">
        <v>463</v>
      </c>
      <c r="C5618" s="228" t="s">
        <v>4204</v>
      </c>
      <c r="D5618" s="228" t="s">
        <v>3808</v>
      </c>
      <c r="E5618" s="228" t="s">
        <v>3809</v>
      </c>
      <c r="F5618" s="228" t="s">
        <v>84</v>
      </c>
      <c r="G5618" s="228" t="s">
        <v>128</v>
      </c>
      <c r="H5618" s="228">
        <v>0</v>
      </c>
      <c r="I5618" s="228">
        <v>0</v>
      </c>
      <c r="J5618" s="228">
        <v>0</v>
      </c>
      <c r="K5618" s="228">
        <v>0</v>
      </c>
      <c r="L5618" s="231">
        <v>0</v>
      </c>
      <c r="N5618" s="119" t="str">
        <f t="shared" si="267"/>
        <v>852113-150101-OS</v>
      </c>
      <c r="O5618" s="122" t="str">
        <f>IF(B5618="NET","",IF(B5618="","",IFERROR(VLOOKUP(N5618,EAN!$A:$B,2,FALSE),"MANGLER - MÅ OPPDATERE EAN-FANEN")))</f>
        <v>MANGLER - MÅ OPPDATERE EAN-FANEN</v>
      </c>
      <c r="P5618" s="119">
        <f t="shared" si="268"/>
        <v>0</v>
      </c>
      <c r="Q5618" s="119">
        <f t="shared" si="269"/>
        <v>0</v>
      </c>
    </row>
    <row r="5619" spans="1:17" x14ac:dyDescent="0.2">
      <c r="A5619" s="228">
        <v>852113</v>
      </c>
      <c r="B5619" s="228" t="s">
        <v>463</v>
      </c>
      <c r="C5619" s="228" t="s">
        <v>4204</v>
      </c>
      <c r="D5619" s="228" t="s">
        <v>3889</v>
      </c>
      <c r="E5619" s="228" t="s">
        <v>3890</v>
      </c>
      <c r="F5619" s="228" t="s">
        <v>84</v>
      </c>
      <c r="G5619" s="228" t="s">
        <v>128</v>
      </c>
      <c r="H5619" s="228">
        <v>0</v>
      </c>
      <c r="I5619" s="228">
        <v>0</v>
      </c>
      <c r="J5619" s="228">
        <v>0</v>
      </c>
      <c r="K5619" s="228">
        <v>0</v>
      </c>
      <c r="L5619" s="231">
        <v>0</v>
      </c>
      <c r="N5619" s="119" t="str">
        <f t="shared" si="267"/>
        <v>852113-157643-OS</v>
      </c>
      <c r="O5619" s="122" t="str">
        <f>IF(B5619="NET","",IF(B5619="","",IFERROR(VLOOKUP(N5619,EAN!$A:$B,2,FALSE),"MANGLER - MÅ OPPDATERE EAN-FANEN")))</f>
        <v>MANGLER - MÅ OPPDATERE EAN-FANEN</v>
      </c>
      <c r="P5619" s="119">
        <f t="shared" si="268"/>
        <v>0</v>
      </c>
      <c r="Q5619" s="119">
        <f t="shared" si="269"/>
        <v>0</v>
      </c>
    </row>
    <row r="5620" spans="1:17" x14ac:dyDescent="0.2">
      <c r="A5620" s="228">
        <v>852113</v>
      </c>
      <c r="B5620" s="228" t="s">
        <v>463</v>
      </c>
      <c r="C5620" s="228" t="s">
        <v>4204</v>
      </c>
      <c r="D5620" s="228" t="s">
        <v>3883</v>
      </c>
      <c r="E5620" s="228" t="s">
        <v>3884</v>
      </c>
      <c r="F5620" s="228" t="s">
        <v>84</v>
      </c>
      <c r="G5620" s="228" t="s">
        <v>128</v>
      </c>
      <c r="H5620" s="228">
        <v>0</v>
      </c>
      <c r="I5620" s="228">
        <v>0</v>
      </c>
      <c r="J5620" s="228">
        <v>0</v>
      </c>
      <c r="K5620" s="228">
        <v>0</v>
      </c>
      <c r="L5620" s="231">
        <v>0</v>
      </c>
      <c r="N5620" s="119" t="str">
        <f t="shared" si="267"/>
        <v>852113-161036-OS</v>
      </c>
      <c r="O5620" s="122" t="str">
        <f>IF(B5620="NET","",IF(B5620="","",IFERROR(VLOOKUP(N5620,EAN!$A:$B,2,FALSE),"MANGLER - MÅ OPPDATERE EAN-FANEN")))</f>
        <v>MANGLER - MÅ OPPDATERE EAN-FANEN</v>
      </c>
      <c r="P5620" s="119">
        <f t="shared" si="268"/>
        <v>0</v>
      </c>
      <c r="Q5620" s="119">
        <f t="shared" si="269"/>
        <v>0</v>
      </c>
    </row>
    <row r="5621" spans="1:17" x14ac:dyDescent="0.2">
      <c r="A5621" s="228">
        <v>852113</v>
      </c>
      <c r="B5621" s="228" t="s">
        <v>463</v>
      </c>
      <c r="C5621" s="228" t="s">
        <v>4204</v>
      </c>
      <c r="D5621" s="228" t="s">
        <v>3885</v>
      </c>
      <c r="E5621" s="228" t="s">
        <v>3886</v>
      </c>
      <c r="F5621" s="228" t="s">
        <v>84</v>
      </c>
      <c r="G5621" s="228" t="s">
        <v>128</v>
      </c>
      <c r="H5621" s="228">
        <v>0</v>
      </c>
      <c r="I5621" s="228">
        <v>0</v>
      </c>
      <c r="J5621" s="228">
        <v>0</v>
      </c>
      <c r="K5621" s="228">
        <v>0</v>
      </c>
      <c r="L5621" s="231">
        <v>0</v>
      </c>
      <c r="N5621" s="119" t="str">
        <f t="shared" si="267"/>
        <v>852113-193144-OS</v>
      </c>
      <c r="O5621" s="122" t="str">
        <f>IF(B5621="NET","",IF(B5621="","",IFERROR(VLOOKUP(N5621,EAN!$A:$B,2,FALSE),"MANGLER - MÅ OPPDATERE EAN-FANEN")))</f>
        <v>MANGLER - MÅ OPPDATERE EAN-FANEN</v>
      </c>
      <c r="P5621" s="119">
        <f t="shared" si="268"/>
        <v>0</v>
      </c>
      <c r="Q5621" s="119">
        <f t="shared" si="269"/>
        <v>0</v>
      </c>
    </row>
    <row r="5622" spans="1:17" x14ac:dyDescent="0.2">
      <c r="A5622" s="228">
        <v>852113</v>
      </c>
      <c r="B5622" s="228" t="s">
        <v>463</v>
      </c>
      <c r="C5622" s="228" t="s">
        <v>4204</v>
      </c>
      <c r="D5622" s="228" t="s">
        <v>3903</v>
      </c>
      <c r="E5622" s="228" t="s">
        <v>3904</v>
      </c>
      <c r="F5622" s="228" t="s">
        <v>84</v>
      </c>
      <c r="G5622" s="228" t="s">
        <v>128</v>
      </c>
      <c r="H5622" s="228">
        <v>0</v>
      </c>
      <c r="I5622" s="228">
        <v>0</v>
      </c>
      <c r="J5622" s="228">
        <v>0</v>
      </c>
      <c r="K5622" s="228">
        <v>0</v>
      </c>
      <c r="L5622" s="231">
        <v>0</v>
      </c>
      <c r="N5622" s="119" t="str">
        <f t="shared" si="267"/>
        <v>852113-200101-OS</v>
      </c>
      <c r="O5622" s="122" t="str">
        <f>IF(B5622="NET","",IF(B5622="","",IFERROR(VLOOKUP(N5622,EAN!$A:$B,2,FALSE),"MANGLER - MÅ OPPDATERE EAN-FANEN")))</f>
        <v>MANGLER - MÅ OPPDATERE EAN-FANEN</v>
      </c>
      <c r="P5622" s="119">
        <f t="shared" si="268"/>
        <v>0</v>
      </c>
      <c r="Q5622" s="119">
        <f t="shared" si="269"/>
        <v>0</v>
      </c>
    </row>
    <row r="5623" spans="1:17" x14ac:dyDescent="0.2">
      <c r="A5623" s="228">
        <v>852113</v>
      </c>
      <c r="B5623" s="228" t="s">
        <v>463</v>
      </c>
      <c r="C5623" s="228" t="s">
        <v>4204</v>
      </c>
      <c r="D5623" s="228" t="s">
        <v>3845</v>
      </c>
      <c r="E5623" s="228" t="s">
        <v>3846</v>
      </c>
      <c r="F5623" s="228" t="s">
        <v>84</v>
      </c>
      <c r="G5623" s="228" t="s">
        <v>128</v>
      </c>
      <c r="H5623" s="228">
        <v>0</v>
      </c>
      <c r="I5623" s="228">
        <v>0</v>
      </c>
      <c r="J5623" s="228">
        <v>0</v>
      </c>
      <c r="K5623" s="228">
        <v>0</v>
      </c>
      <c r="L5623" s="231">
        <v>0</v>
      </c>
      <c r="N5623" s="119" t="str">
        <f t="shared" si="267"/>
        <v>852113-208139-OS</v>
      </c>
      <c r="O5623" s="122" t="str">
        <f>IF(B5623="NET","",IF(B5623="","",IFERROR(VLOOKUP(N5623,EAN!$A:$B,2,FALSE),"MANGLER - MÅ OPPDATERE EAN-FANEN")))</f>
        <v>MANGLER - MÅ OPPDATERE EAN-FANEN</v>
      </c>
      <c r="P5623" s="119">
        <f t="shared" si="268"/>
        <v>0</v>
      </c>
      <c r="Q5623" s="119">
        <f t="shared" si="269"/>
        <v>0</v>
      </c>
    </row>
    <row r="5624" spans="1:17" x14ac:dyDescent="0.2">
      <c r="A5624" s="229">
        <v>852114</v>
      </c>
      <c r="B5624" s="228" t="s">
        <v>248</v>
      </c>
      <c r="C5624" s="228"/>
      <c r="D5624" s="228"/>
      <c r="E5624" s="228"/>
      <c r="F5624" s="228"/>
      <c r="G5624" s="228"/>
      <c r="H5624" s="229">
        <v>202226</v>
      </c>
      <c r="I5624" s="229">
        <v>202227</v>
      </c>
      <c r="J5624" s="229">
        <v>202228</v>
      </c>
      <c r="K5624" s="229">
        <v>202229</v>
      </c>
      <c r="L5624" s="232">
        <v>202234</v>
      </c>
      <c r="N5624" s="119" t="str">
        <f t="shared" si="267"/>
        <v>852114-</v>
      </c>
      <c r="O5624" s="122" t="str">
        <f>IF(B5624="NET","",IF(B5624="","",IFERROR(VLOOKUP(N5624,EAN!$A:$B,2,FALSE),"MANGLER - MÅ OPPDATERE EAN-FANEN")))</f>
        <v/>
      </c>
      <c r="P5624" s="119">
        <f t="shared" si="268"/>
        <v>202226</v>
      </c>
      <c r="Q5624" s="119">
        <f t="shared" si="269"/>
        <v>202234</v>
      </c>
    </row>
    <row r="5625" spans="1:17" x14ac:dyDescent="0.2">
      <c r="A5625" s="228">
        <v>852114</v>
      </c>
      <c r="B5625" s="228" t="s">
        <v>464</v>
      </c>
      <c r="C5625" s="228" t="s">
        <v>4204</v>
      </c>
      <c r="D5625" s="228" t="s">
        <v>3863</v>
      </c>
      <c r="E5625" s="228" t="s">
        <v>3864</v>
      </c>
      <c r="F5625" s="228" t="s">
        <v>84</v>
      </c>
      <c r="G5625" s="228" t="s">
        <v>128</v>
      </c>
      <c r="H5625" s="228">
        <v>0</v>
      </c>
      <c r="I5625" s="228">
        <v>0</v>
      </c>
      <c r="J5625" s="228">
        <v>0</v>
      </c>
      <c r="K5625" s="228">
        <v>0</v>
      </c>
      <c r="L5625" s="231">
        <v>0</v>
      </c>
      <c r="N5625" s="119" t="str">
        <f t="shared" si="267"/>
        <v>852114-180101-OS</v>
      </c>
      <c r="O5625" s="122" t="str">
        <f>IF(B5625="NET","",IF(B5625="","",IFERROR(VLOOKUP(N5625,EAN!$A:$B,2,FALSE),"MANGLER - MÅ OPPDATERE EAN-FANEN")))</f>
        <v>MANGLER - MÅ OPPDATERE EAN-FANEN</v>
      </c>
      <c r="P5625" s="119">
        <f t="shared" si="268"/>
        <v>0</v>
      </c>
      <c r="Q5625" s="119">
        <f t="shared" si="269"/>
        <v>0</v>
      </c>
    </row>
    <row r="5626" spans="1:17" x14ac:dyDescent="0.2">
      <c r="A5626" s="228">
        <v>852114</v>
      </c>
      <c r="B5626" s="228" t="s">
        <v>464</v>
      </c>
      <c r="C5626" s="228" t="s">
        <v>4204</v>
      </c>
      <c r="D5626" s="228" t="s">
        <v>3865</v>
      </c>
      <c r="E5626" s="228" t="s">
        <v>3866</v>
      </c>
      <c r="F5626" s="228" t="s">
        <v>84</v>
      </c>
      <c r="G5626" s="228" t="s">
        <v>128</v>
      </c>
      <c r="H5626" s="228">
        <v>0</v>
      </c>
      <c r="I5626" s="228">
        <v>0</v>
      </c>
      <c r="J5626" s="228">
        <v>0</v>
      </c>
      <c r="K5626" s="228">
        <v>0</v>
      </c>
      <c r="L5626" s="231">
        <v>0</v>
      </c>
      <c r="N5626" s="119" t="str">
        <f t="shared" si="267"/>
        <v>852114-181003-OS</v>
      </c>
      <c r="O5626" s="122" t="str">
        <f>IF(B5626="NET","",IF(B5626="","",IFERROR(VLOOKUP(N5626,EAN!$A:$B,2,FALSE),"MANGLER - MÅ OPPDATERE EAN-FANEN")))</f>
        <v>MANGLER - MÅ OPPDATERE EAN-FANEN</v>
      </c>
      <c r="P5626" s="119">
        <f t="shared" si="268"/>
        <v>0</v>
      </c>
      <c r="Q5626" s="119">
        <f t="shared" si="269"/>
        <v>0</v>
      </c>
    </row>
    <row r="5627" spans="1:17" x14ac:dyDescent="0.2">
      <c r="A5627" s="229">
        <v>852115</v>
      </c>
      <c r="B5627" s="228" t="s">
        <v>248</v>
      </c>
      <c r="C5627" s="228"/>
      <c r="D5627" s="228"/>
      <c r="E5627" s="228"/>
      <c r="F5627" s="228"/>
      <c r="G5627" s="228"/>
      <c r="H5627" s="229">
        <v>202226</v>
      </c>
      <c r="I5627" s="229">
        <v>202227</v>
      </c>
      <c r="J5627" s="229">
        <v>202228</v>
      </c>
      <c r="K5627" s="229">
        <v>202229</v>
      </c>
      <c r="L5627" s="232">
        <v>202234</v>
      </c>
      <c r="N5627" s="119" t="str">
        <f t="shared" si="267"/>
        <v>852115-</v>
      </c>
      <c r="O5627" s="122" t="str">
        <f>IF(B5627="NET","",IF(B5627="","",IFERROR(VLOOKUP(N5627,EAN!$A:$B,2,FALSE),"MANGLER - MÅ OPPDATERE EAN-FANEN")))</f>
        <v/>
      </c>
      <c r="P5627" s="119">
        <f t="shared" si="268"/>
        <v>202226</v>
      </c>
      <c r="Q5627" s="119">
        <f t="shared" si="269"/>
        <v>202234</v>
      </c>
    </row>
    <row r="5628" spans="1:17" x14ac:dyDescent="0.2">
      <c r="A5628" s="228">
        <v>852115</v>
      </c>
      <c r="B5628" s="228" t="s">
        <v>503</v>
      </c>
      <c r="C5628" s="228" t="s">
        <v>4204</v>
      </c>
      <c r="D5628" s="228" t="s">
        <v>3905</v>
      </c>
      <c r="E5628" s="228" t="s">
        <v>3906</v>
      </c>
      <c r="F5628" s="228" t="s">
        <v>84</v>
      </c>
      <c r="G5628" s="228" t="s">
        <v>128</v>
      </c>
      <c r="H5628" s="228">
        <v>0</v>
      </c>
      <c r="I5628" s="228">
        <v>0</v>
      </c>
      <c r="J5628" s="228">
        <v>0</v>
      </c>
      <c r="K5628" s="228">
        <v>0</v>
      </c>
      <c r="L5628" s="231">
        <v>0</v>
      </c>
      <c r="N5628" s="119" t="str">
        <f t="shared" si="267"/>
        <v>852115-511036-OS</v>
      </c>
      <c r="O5628" s="122" t="str">
        <f>IF(B5628="NET","",IF(B5628="","",IFERROR(VLOOKUP(N5628,EAN!$A:$B,2,FALSE),"MANGLER - MÅ OPPDATERE EAN-FANEN")))</f>
        <v>MANGLER - MÅ OPPDATERE EAN-FANEN</v>
      </c>
      <c r="P5628" s="119">
        <f t="shared" si="268"/>
        <v>0</v>
      </c>
      <c r="Q5628" s="119">
        <f t="shared" si="269"/>
        <v>0</v>
      </c>
    </row>
    <row r="5629" spans="1:17" x14ac:dyDescent="0.2">
      <c r="A5629" s="228">
        <v>852115</v>
      </c>
      <c r="B5629" s="228" t="s">
        <v>503</v>
      </c>
      <c r="C5629" s="228" t="s">
        <v>4204</v>
      </c>
      <c r="D5629" s="228" t="s">
        <v>3871</v>
      </c>
      <c r="E5629" s="228" t="s">
        <v>3872</v>
      </c>
      <c r="F5629" s="228" t="s">
        <v>84</v>
      </c>
      <c r="G5629" s="228" t="s">
        <v>128</v>
      </c>
      <c r="H5629" s="228">
        <v>0</v>
      </c>
      <c r="I5629" s="228">
        <v>0</v>
      </c>
      <c r="J5629" s="228">
        <v>0</v>
      </c>
      <c r="K5629" s="228">
        <v>0</v>
      </c>
      <c r="L5629" s="231">
        <v>0</v>
      </c>
      <c r="N5629" s="119" t="str">
        <f t="shared" si="267"/>
        <v>852115-530101-OS</v>
      </c>
      <c r="O5629" s="122" t="str">
        <f>IF(B5629="NET","",IF(B5629="","",IFERROR(VLOOKUP(N5629,EAN!$A:$B,2,FALSE),"MANGLER - MÅ OPPDATERE EAN-FANEN")))</f>
        <v>MANGLER - MÅ OPPDATERE EAN-FANEN</v>
      </c>
      <c r="P5629" s="119">
        <f t="shared" si="268"/>
        <v>0</v>
      </c>
      <c r="Q5629" s="119">
        <f t="shared" si="269"/>
        <v>0</v>
      </c>
    </row>
    <row r="5630" spans="1:17" x14ac:dyDescent="0.2">
      <c r="A5630" s="229">
        <v>852116</v>
      </c>
      <c r="B5630" s="228" t="s">
        <v>248</v>
      </c>
      <c r="C5630" s="228"/>
      <c r="D5630" s="228"/>
      <c r="E5630" s="228"/>
      <c r="F5630" s="228"/>
      <c r="G5630" s="228"/>
      <c r="H5630" s="229">
        <v>202226</v>
      </c>
      <c r="I5630" s="229">
        <v>202227</v>
      </c>
      <c r="J5630" s="229">
        <v>202228</v>
      </c>
      <c r="K5630" s="229">
        <v>202229</v>
      </c>
      <c r="L5630" s="232">
        <v>202234</v>
      </c>
      <c r="N5630" s="119" t="str">
        <f t="shared" si="267"/>
        <v>852116-</v>
      </c>
      <c r="O5630" s="122" t="str">
        <f>IF(B5630="NET","",IF(B5630="","",IFERROR(VLOOKUP(N5630,EAN!$A:$B,2,FALSE),"MANGLER - MÅ OPPDATERE EAN-FANEN")))</f>
        <v/>
      </c>
      <c r="P5630" s="119">
        <f t="shared" si="268"/>
        <v>202226</v>
      </c>
      <c r="Q5630" s="119">
        <f t="shared" si="269"/>
        <v>202234</v>
      </c>
    </row>
    <row r="5631" spans="1:17" x14ac:dyDescent="0.2">
      <c r="A5631" s="228">
        <v>852116</v>
      </c>
      <c r="B5631" s="228" t="s">
        <v>465</v>
      </c>
      <c r="C5631" s="228" t="s">
        <v>4204</v>
      </c>
      <c r="D5631" s="228" t="s">
        <v>3907</v>
      </c>
      <c r="E5631" s="228" t="s">
        <v>3908</v>
      </c>
      <c r="F5631" s="228" t="s">
        <v>84</v>
      </c>
      <c r="G5631" s="228" t="s">
        <v>128</v>
      </c>
      <c r="H5631" s="228">
        <v>0</v>
      </c>
      <c r="I5631" s="228">
        <v>0</v>
      </c>
      <c r="J5631" s="228">
        <v>0</v>
      </c>
      <c r="K5631" s="228">
        <v>0</v>
      </c>
      <c r="L5631" s="231">
        <v>0</v>
      </c>
      <c r="N5631" s="119" t="str">
        <f t="shared" si="267"/>
        <v>852116-040000-OS</v>
      </c>
      <c r="O5631" s="122" t="str">
        <f>IF(B5631="NET","",IF(B5631="","",IFERROR(VLOOKUP(N5631,EAN!$A:$B,2,FALSE),"MANGLER - MÅ OPPDATERE EAN-FANEN")))</f>
        <v>MANGLER - MÅ OPPDATERE EAN-FANEN</v>
      </c>
      <c r="P5631" s="119">
        <f t="shared" si="268"/>
        <v>0</v>
      </c>
      <c r="Q5631" s="119">
        <f t="shared" si="269"/>
        <v>0</v>
      </c>
    </row>
    <row r="5632" spans="1:17" x14ac:dyDescent="0.2">
      <c r="A5632" s="228">
        <v>852116</v>
      </c>
      <c r="B5632" s="228" t="s">
        <v>465</v>
      </c>
      <c r="C5632" s="228" t="s">
        <v>4204</v>
      </c>
      <c r="D5632" s="228" t="s">
        <v>532</v>
      </c>
      <c r="E5632" s="228" t="s">
        <v>124</v>
      </c>
      <c r="F5632" s="228" t="s">
        <v>84</v>
      </c>
      <c r="G5632" s="228" t="s">
        <v>128</v>
      </c>
      <c r="H5632" s="228">
        <v>0</v>
      </c>
      <c r="I5632" s="228">
        <v>0</v>
      </c>
      <c r="J5632" s="228">
        <v>0</v>
      </c>
      <c r="K5632" s="228">
        <v>0</v>
      </c>
      <c r="L5632" s="231">
        <v>0</v>
      </c>
      <c r="N5632" s="119" t="str">
        <f t="shared" si="267"/>
        <v>852116-060000-OS</v>
      </c>
      <c r="O5632" s="122" t="str">
        <f>IF(B5632="NET","",IF(B5632="","",IFERROR(VLOOKUP(N5632,EAN!$A:$B,2,FALSE),"MANGLER - MÅ OPPDATERE EAN-FANEN")))</f>
        <v>MANGLER - MÅ OPPDATERE EAN-FANEN</v>
      </c>
      <c r="P5632" s="119">
        <f t="shared" si="268"/>
        <v>0</v>
      </c>
      <c r="Q5632" s="119">
        <f t="shared" si="269"/>
        <v>0</v>
      </c>
    </row>
    <row r="5633" spans="1:17" x14ac:dyDescent="0.2">
      <c r="A5633" s="228">
        <v>852116</v>
      </c>
      <c r="B5633" s="228" t="s">
        <v>465</v>
      </c>
      <c r="C5633" s="228" t="s">
        <v>4204</v>
      </c>
      <c r="D5633" s="228" t="s">
        <v>533</v>
      </c>
      <c r="E5633" s="228" t="s">
        <v>123</v>
      </c>
      <c r="F5633" s="228" t="s">
        <v>84</v>
      </c>
      <c r="G5633" s="228" t="s">
        <v>128</v>
      </c>
      <c r="H5633" s="228">
        <v>0</v>
      </c>
      <c r="I5633" s="228">
        <v>0</v>
      </c>
      <c r="J5633" s="228">
        <v>0</v>
      </c>
      <c r="K5633" s="228">
        <v>0</v>
      </c>
      <c r="L5633" s="231">
        <v>0</v>
      </c>
      <c r="N5633" s="119" t="str">
        <f t="shared" si="267"/>
        <v>852116-070000-OS</v>
      </c>
      <c r="O5633" s="122" t="str">
        <f>IF(B5633="NET","",IF(B5633="","",IFERROR(VLOOKUP(N5633,EAN!$A:$B,2,FALSE),"MANGLER - MÅ OPPDATERE EAN-FANEN")))</f>
        <v>MANGLER - MÅ OPPDATERE EAN-FANEN</v>
      </c>
      <c r="P5633" s="119">
        <f t="shared" si="268"/>
        <v>0</v>
      </c>
      <c r="Q5633" s="119">
        <f t="shared" si="269"/>
        <v>0</v>
      </c>
    </row>
    <row r="5634" spans="1:17" x14ac:dyDescent="0.2">
      <c r="A5634" s="228">
        <v>852116</v>
      </c>
      <c r="B5634" s="228" t="s">
        <v>465</v>
      </c>
      <c r="C5634" s="228" t="s">
        <v>4204</v>
      </c>
      <c r="D5634" s="228" t="s">
        <v>534</v>
      </c>
      <c r="E5634" s="228" t="s">
        <v>535</v>
      </c>
      <c r="F5634" s="228" t="s">
        <v>84</v>
      </c>
      <c r="G5634" s="228" t="s">
        <v>128</v>
      </c>
      <c r="H5634" s="228">
        <v>0</v>
      </c>
      <c r="I5634" s="228">
        <v>0</v>
      </c>
      <c r="J5634" s="228">
        <v>0</v>
      </c>
      <c r="K5634" s="228">
        <v>0</v>
      </c>
      <c r="L5634" s="231">
        <v>0</v>
      </c>
      <c r="N5634" s="119" t="str">
        <f t="shared" si="267"/>
        <v>852116-150000-OS</v>
      </c>
      <c r="O5634" s="122" t="str">
        <f>IF(B5634="NET","",IF(B5634="","",IFERROR(VLOOKUP(N5634,EAN!$A:$B,2,FALSE),"MANGLER - MÅ OPPDATERE EAN-FANEN")))</f>
        <v>MANGLER - MÅ OPPDATERE EAN-FANEN</v>
      </c>
      <c r="P5634" s="119">
        <f t="shared" si="268"/>
        <v>0</v>
      </c>
      <c r="Q5634" s="119">
        <f t="shared" si="269"/>
        <v>0</v>
      </c>
    </row>
    <row r="5635" spans="1:17" x14ac:dyDescent="0.2">
      <c r="A5635" s="228">
        <v>852116</v>
      </c>
      <c r="B5635" s="228" t="s">
        <v>465</v>
      </c>
      <c r="C5635" s="228" t="s">
        <v>4204</v>
      </c>
      <c r="D5635" s="228" t="s">
        <v>536</v>
      </c>
      <c r="E5635" s="228" t="s">
        <v>537</v>
      </c>
      <c r="F5635" s="228" t="s">
        <v>84</v>
      </c>
      <c r="G5635" s="228" t="s">
        <v>128</v>
      </c>
      <c r="H5635" s="228">
        <v>0</v>
      </c>
      <c r="I5635" s="228">
        <v>0</v>
      </c>
      <c r="J5635" s="228">
        <v>0</v>
      </c>
      <c r="K5635" s="228">
        <v>0</v>
      </c>
      <c r="L5635" s="231">
        <v>0</v>
      </c>
      <c r="N5635" s="119" t="str">
        <f t="shared" si="267"/>
        <v>852116-160000-OS</v>
      </c>
      <c r="O5635" s="122" t="str">
        <f>IF(B5635="NET","",IF(B5635="","",IFERROR(VLOOKUP(N5635,EAN!$A:$B,2,FALSE),"MANGLER - MÅ OPPDATERE EAN-FANEN")))</f>
        <v>MANGLER - MÅ OPPDATERE EAN-FANEN</v>
      </c>
      <c r="P5635" s="119">
        <f t="shared" si="268"/>
        <v>0</v>
      </c>
      <c r="Q5635" s="119">
        <f t="shared" si="269"/>
        <v>0</v>
      </c>
    </row>
    <row r="5636" spans="1:17" x14ac:dyDescent="0.2">
      <c r="A5636" s="228">
        <v>852116</v>
      </c>
      <c r="B5636" s="228" t="s">
        <v>465</v>
      </c>
      <c r="C5636" s="228" t="s">
        <v>4204</v>
      </c>
      <c r="D5636" s="228" t="s">
        <v>538</v>
      </c>
      <c r="E5636" s="228" t="s">
        <v>539</v>
      </c>
      <c r="F5636" s="228" t="s">
        <v>84</v>
      </c>
      <c r="G5636" s="228" t="s">
        <v>128</v>
      </c>
      <c r="H5636" s="228">
        <v>0</v>
      </c>
      <c r="I5636" s="228">
        <v>0</v>
      </c>
      <c r="J5636" s="228">
        <v>0</v>
      </c>
      <c r="K5636" s="228">
        <v>0</v>
      </c>
      <c r="L5636" s="231">
        <v>0</v>
      </c>
      <c r="N5636" s="119" t="str">
        <f t="shared" si="267"/>
        <v>852116-200000-OS</v>
      </c>
      <c r="O5636" s="122" t="str">
        <f>IF(B5636="NET","",IF(B5636="","",IFERROR(VLOOKUP(N5636,EAN!$A:$B,2,FALSE),"MANGLER - MÅ OPPDATERE EAN-FANEN")))</f>
        <v>MANGLER - MÅ OPPDATERE EAN-FANEN</v>
      </c>
      <c r="P5636" s="119">
        <f t="shared" si="268"/>
        <v>0</v>
      </c>
      <c r="Q5636" s="119">
        <f t="shared" si="269"/>
        <v>0</v>
      </c>
    </row>
    <row r="5637" spans="1:17" x14ac:dyDescent="0.2">
      <c r="A5637" s="229">
        <v>852117</v>
      </c>
      <c r="B5637" s="228" t="s">
        <v>248</v>
      </c>
      <c r="C5637" s="228"/>
      <c r="D5637" s="228"/>
      <c r="E5637" s="228"/>
      <c r="F5637" s="228"/>
      <c r="G5637" s="228"/>
      <c r="H5637" s="229">
        <v>202226</v>
      </c>
      <c r="I5637" s="229">
        <v>202227</v>
      </c>
      <c r="J5637" s="229">
        <v>202228</v>
      </c>
      <c r="K5637" s="229">
        <v>202229</v>
      </c>
      <c r="L5637" s="232">
        <v>202234</v>
      </c>
      <c r="N5637" s="119" t="str">
        <f t="shared" ref="N5637:N5700" si="270">CONCATENATE(A5637,"-",D5637)</f>
        <v>852117-</v>
      </c>
      <c r="O5637" s="122" t="str">
        <f>IF(B5637="NET","",IF(B5637="","",IFERROR(VLOOKUP(N5637,EAN!$A:$B,2,FALSE),"MANGLER - MÅ OPPDATERE EAN-FANEN")))</f>
        <v/>
      </c>
      <c r="P5637" s="119">
        <f t="shared" ref="P5637:P5700" si="271">H5637</f>
        <v>202226</v>
      </c>
      <c r="Q5637" s="119">
        <f t="shared" ref="Q5637:Q5700" si="272">L5637</f>
        <v>202234</v>
      </c>
    </row>
    <row r="5638" spans="1:17" x14ac:dyDescent="0.2">
      <c r="A5638" s="228">
        <v>852117</v>
      </c>
      <c r="B5638" s="228" t="s">
        <v>466</v>
      </c>
      <c r="C5638" s="228" t="s">
        <v>4204</v>
      </c>
      <c r="D5638" s="228" t="s">
        <v>540</v>
      </c>
      <c r="E5638" s="228" t="s">
        <v>541</v>
      </c>
      <c r="F5638" s="228" t="s">
        <v>84</v>
      </c>
      <c r="G5638" s="228" t="s">
        <v>128</v>
      </c>
      <c r="H5638" s="228">
        <v>0</v>
      </c>
      <c r="I5638" s="228">
        <v>0</v>
      </c>
      <c r="J5638" s="228">
        <v>0</v>
      </c>
      <c r="K5638" s="228">
        <v>0</v>
      </c>
      <c r="L5638" s="231">
        <v>0</v>
      </c>
      <c r="N5638" s="119" t="str">
        <f t="shared" si="270"/>
        <v>852117-180000-OS</v>
      </c>
      <c r="O5638" s="122" t="str">
        <f>IF(B5638="NET","",IF(B5638="","",IFERROR(VLOOKUP(N5638,EAN!$A:$B,2,FALSE),"MANGLER - MÅ OPPDATERE EAN-FANEN")))</f>
        <v>MANGLER - MÅ OPPDATERE EAN-FANEN</v>
      </c>
      <c r="P5638" s="119">
        <f t="shared" si="271"/>
        <v>0</v>
      </c>
      <c r="Q5638" s="119">
        <f t="shared" si="272"/>
        <v>0</v>
      </c>
    </row>
    <row r="5639" spans="1:17" x14ac:dyDescent="0.2">
      <c r="A5639" s="229">
        <v>852118</v>
      </c>
      <c r="B5639" s="228" t="s">
        <v>248</v>
      </c>
      <c r="C5639" s="228"/>
      <c r="D5639" s="228"/>
      <c r="E5639" s="228"/>
      <c r="F5639" s="228"/>
      <c r="G5639" s="228"/>
      <c r="H5639" s="229">
        <v>202226</v>
      </c>
      <c r="I5639" s="229">
        <v>202227</v>
      </c>
      <c r="J5639" s="229">
        <v>202228</v>
      </c>
      <c r="K5639" s="229">
        <v>202229</v>
      </c>
      <c r="L5639" s="232">
        <v>202234</v>
      </c>
      <c r="N5639" s="119" t="str">
        <f t="shared" si="270"/>
        <v>852118-</v>
      </c>
      <c r="O5639" s="122" t="str">
        <f>IF(B5639="NET","",IF(B5639="","",IFERROR(VLOOKUP(N5639,EAN!$A:$B,2,FALSE),"MANGLER - MÅ OPPDATERE EAN-FANEN")))</f>
        <v/>
      </c>
      <c r="P5639" s="119">
        <f t="shared" si="271"/>
        <v>202226</v>
      </c>
      <c r="Q5639" s="119">
        <f t="shared" si="272"/>
        <v>202234</v>
      </c>
    </row>
    <row r="5640" spans="1:17" x14ac:dyDescent="0.2">
      <c r="A5640" s="228">
        <v>852118</v>
      </c>
      <c r="B5640" s="228" t="s">
        <v>467</v>
      </c>
      <c r="C5640" s="228" t="s">
        <v>4204</v>
      </c>
      <c r="D5640" s="228" t="s">
        <v>542</v>
      </c>
      <c r="E5640" s="228" t="s">
        <v>125</v>
      </c>
      <c r="F5640" s="228" t="s">
        <v>84</v>
      </c>
      <c r="G5640" s="228" t="s">
        <v>128</v>
      </c>
      <c r="H5640" s="228">
        <v>0</v>
      </c>
      <c r="I5640" s="228">
        <v>0</v>
      </c>
      <c r="J5640" s="228">
        <v>0</v>
      </c>
      <c r="K5640" s="228">
        <v>0</v>
      </c>
      <c r="L5640" s="231">
        <v>0</v>
      </c>
      <c r="N5640" s="119" t="str">
        <f t="shared" si="270"/>
        <v>852118-100000-OS</v>
      </c>
      <c r="O5640" s="122" t="str">
        <f>IF(B5640="NET","",IF(B5640="","",IFERROR(VLOOKUP(N5640,EAN!$A:$B,2,FALSE),"MANGLER - MÅ OPPDATERE EAN-FANEN")))</f>
        <v>MANGLER - MÅ OPPDATERE EAN-FANEN</v>
      </c>
      <c r="P5640" s="119">
        <f t="shared" si="271"/>
        <v>0</v>
      </c>
      <c r="Q5640" s="119">
        <f t="shared" si="272"/>
        <v>0</v>
      </c>
    </row>
    <row r="5641" spans="1:17" x14ac:dyDescent="0.2">
      <c r="A5641" s="229">
        <v>852119</v>
      </c>
      <c r="B5641" s="228" t="s">
        <v>248</v>
      </c>
      <c r="C5641" s="228"/>
      <c r="D5641" s="228"/>
      <c r="E5641" s="228"/>
      <c r="F5641" s="228"/>
      <c r="G5641" s="228"/>
      <c r="H5641" s="229">
        <v>202226</v>
      </c>
      <c r="I5641" s="229">
        <v>202227</v>
      </c>
      <c r="J5641" s="229">
        <v>202228</v>
      </c>
      <c r="K5641" s="229">
        <v>202229</v>
      </c>
      <c r="L5641" s="232">
        <v>202234</v>
      </c>
      <c r="N5641" s="119" t="str">
        <f t="shared" si="270"/>
        <v>852119-</v>
      </c>
      <c r="O5641" s="122" t="str">
        <f>IF(B5641="NET","",IF(B5641="","",IFERROR(VLOOKUP(N5641,EAN!$A:$B,2,FALSE),"MANGLER - MÅ OPPDATERE EAN-FANEN")))</f>
        <v/>
      </c>
      <c r="P5641" s="119">
        <f t="shared" si="271"/>
        <v>202226</v>
      </c>
      <c r="Q5641" s="119">
        <f t="shared" si="272"/>
        <v>202234</v>
      </c>
    </row>
    <row r="5642" spans="1:17" x14ac:dyDescent="0.2">
      <c r="A5642" s="228">
        <v>852119</v>
      </c>
      <c r="B5642" s="228" t="s">
        <v>468</v>
      </c>
      <c r="C5642" s="228" t="s">
        <v>4204</v>
      </c>
      <c r="D5642" s="228" t="s">
        <v>532</v>
      </c>
      <c r="E5642" s="228" t="s">
        <v>124</v>
      </c>
      <c r="F5642" s="228" t="s">
        <v>84</v>
      </c>
      <c r="G5642" s="228" t="s">
        <v>128</v>
      </c>
      <c r="H5642" s="228">
        <v>0</v>
      </c>
      <c r="I5642" s="228">
        <v>0</v>
      </c>
      <c r="J5642" s="228">
        <v>0</v>
      </c>
      <c r="K5642" s="228">
        <v>0</v>
      </c>
      <c r="L5642" s="231">
        <v>0</v>
      </c>
      <c r="N5642" s="119" t="str">
        <f t="shared" si="270"/>
        <v>852119-060000-OS</v>
      </c>
      <c r="O5642" s="122" t="str">
        <f>IF(B5642="NET","",IF(B5642="","",IFERROR(VLOOKUP(N5642,EAN!$A:$B,2,FALSE),"MANGLER - MÅ OPPDATERE EAN-FANEN")))</f>
        <v>MANGLER - MÅ OPPDATERE EAN-FANEN</v>
      </c>
      <c r="P5642" s="119">
        <f t="shared" si="271"/>
        <v>0</v>
      </c>
      <c r="Q5642" s="119">
        <f t="shared" si="272"/>
        <v>0</v>
      </c>
    </row>
    <row r="5643" spans="1:17" x14ac:dyDescent="0.2">
      <c r="A5643" s="228">
        <v>852119</v>
      </c>
      <c r="B5643" s="228" t="s">
        <v>468</v>
      </c>
      <c r="C5643" s="228" t="s">
        <v>4204</v>
      </c>
      <c r="D5643" s="228" t="s">
        <v>533</v>
      </c>
      <c r="E5643" s="228" t="s">
        <v>123</v>
      </c>
      <c r="F5643" s="228" t="s">
        <v>84</v>
      </c>
      <c r="G5643" s="228" t="s">
        <v>128</v>
      </c>
      <c r="H5643" s="228">
        <v>0</v>
      </c>
      <c r="I5643" s="228">
        <v>0</v>
      </c>
      <c r="J5643" s="228">
        <v>0</v>
      </c>
      <c r="K5643" s="228">
        <v>0</v>
      </c>
      <c r="L5643" s="231">
        <v>0</v>
      </c>
      <c r="N5643" s="119" t="str">
        <f t="shared" si="270"/>
        <v>852119-070000-OS</v>
      </c>
      <c r="O5643" s="122" t="str">
        <f>IF(B5643="NET","",IF(B5643="","",IFERROR(VLOOKUP(N5643,EAN!$A:$B,2,FALSE),"MANGLER - MÅ OPPDATERE EAN-FANEN")))</f>
        <v>MANGLER - MÅ OPPDATERE EAN-FANEN</v>
      </c>
      <c r="P5643" s="119">
        <f t="shared" si="271"/>
        <v>0</v>
      </c>
      <c r="Q5643" s="119">
        <f t="shared" si="272"/>
        <v>0</v>
      </c>
    </row>
    <row r="5644" spans="1:17" x14ac:dyDescent="0.2">
      <c r="A5644" s="228">
        <v>852119</v>
      </c>
      <c r="B5644" s="228" t="s">
        <v>468</v>
      </c>
      <c r="C5644" s="228" t="s">
        <v>4204</v>
      </c>
      <c r="D5644" s="228" t="s">
        <v>534</v>
      </c>
      <c r="E5644" s="228" t="s">
        <v>535</v>
      </c>
      <c r="F5644" s="228" t="s">
        <v>84</v>
      </c>
      <c r="G5644" s="228" t="s">
        <v>128</v>
      </c>
      <c r="H5644" s="228">
        <v>0</v>
      </c>
      <c r="I5644" s="228">
        <v>0</v>
      </c>
      <c r="J5644" s="228">
        <v>0</v>
      </c>
      <c r="K5644" s="228">
        <v>0</v>
      </c>
      <c r="L5644" s="231">
        <v>0</v>
      </c>
      <c r="N5644" s="119" t="str">
        <f t="shared" si="270"/>
        <v>852119-150000-OS</v>
      </c>
      <c r="O5644" s="122" t="str">
        <f>IF(B5644="NET","",IF(B5644="","",IFERROR(VLOOKUP(N5644,EAN!$A:$B,2,FALSE),"MANGLER - MÅ OPPDATERE EAN-FANEN")))</f>
        <v>MANGLER - MÅ OPPDATERE EAN-FANEN</v>
      </c>
      <c r="P5644" s="119">
        <f t="shared" si="271"/>
        <v>0</v>
      </c>
      <c r="Q5644" s="119">
        <f t="shared" si="272"/>
        <v>0</v>
      </c>
    </row>
    <row r="5645" spans="1:17" x14ac:dyDescent="0.2">
      <c r="A5645" s="228">
        <v>852119</v>
      </c>
      <c r="B5645" s="228" t="s">
        <v>468</v>
      </c>
      <c r="C5645" s="228" t="s">
        <v>4204</v>
      </c>
      <c r="D5645" s="228" t="s">
        <v>536</v>
      </c>
      <c r="E5645" s="228" t="s">
        <v>537</v>
      </c>
      <c r="F5645" s="228" t="s">
        <v>84</v>
      </c>
      <c r="G5645" s="228" t="s">
        <v>128</v>
      </c>
      <c r="H5645" s="228">
        <v>0</v>
      </c>
      <c r="I5645" s="228">
        <v>0</v>
      </c>
      <c r="J5645" s="228">
        <v>0</v>
      </c>
      <c r="K5645" s="228">
        <v>0</v>
      </c>
      <c r="L5645" s="231">
        <v>0</v>
      </c>
      <c r="N5645" s="119" t="str">
        <f t="shared" si="270"/>
        <v>852119-160000-OS</v>
      </c>
      <c r="O5645" s="122" t="str">
        <f>IF(B5645="NET","",IF(B5645="","",IFERROR(VLOOKUP(N5645,EAN!$A:$B,2,FALSE),"MANGLER - MÅ OPPDATERE EAN-FANEN")))</f>
        <v>MANGLER - MÅ OPPDATERE EAN-FANEN</v>
      </c>
      <c r="P5645" s="119">
        <f t="shared" si="271"/>
        <v>0</v>
      </c>
      <c r="Q5645" s="119">
        <f t="shared" si="272"/>
        <v>0</v>
      </c>
    </row>
    <row r="5646" spans="1:17" x14ac:dyDescent="0.2">
      <c r="A5646" s="228">
        <v>852119</v>
      </c>
      <c r="B5646" s="228" t="s">
        <v>468</v>
      </c>
      <c r="C5646" s="228" t="s">
        <v>4204</v>
      </c>
      <c r="D5646" s="228" t="s">
        <v>543</v>
      </c>
      <c r="E5646" s="228" t="s">
        <v>544</v>
      </c>
      <c r="F5646" s="228" t="s">
        <v>84</v>
      </c>
      <c r="G5646" s="228" t="s">
        <v>128</v>
      </c>
      <c r="H5646" s="228">
        <v>0</v>
      </c>
      <c r="I5646" s="228">
        <v>0</v>
      </c>
      <c r="J5646" s="228">
        <v>0</v>
      </c>
      <c r="K5646" s="228">
        <v>0</v>
      </c>
      <c r="L5646" s="231">
        <v>0</v>
      </c>
      <c r="N5646" s="119" t="str">
        <f t="shared" si="270"/>
        <v>852119-190000-OS</v>
      </c>
      <c r="O5646" s="122" t="str">
        <f>IF(B5646="NET","",IF(B5646="","",IFERROR(VLOOKUP(N5646,EAN!$A:$B,2,FALSE),"MANGLER - MÅ OPPDATERE EAN-FANEN")))</f>
        <v>MANGLER - MÅ OPPDATERE EAN-FANEN</v>
      </c>
      <c r="P5646" s="119">
        <f t="shared" si="271"/>
        <v>0</v>
      </c>
      <c r="Q5646" s="119">
        <f t="shared" si="272"/>
        <v>0</v>
      </c>
    </row>
    <row r="5647" spans="1:17" x14ac:dyDescent="0.2">
      <c r="A5647" s="228">
        <v>852119</v>
      </c>
      <c r="B5647" s="228" t="s">
        <v>468</v>
      </c>
      <c r="C5647" s="228" t="s">
        <v>4204</v>
      </c>
      <c r="D5647" s="228" t="s">
        <v>538</v>
      </c>
      <c r="E5647" s="228" t="s">
        <v>539</v>
      </c>
      <c r="F5647" s="228" t="s">
        <v>84</v>
      </c>
      <c r="G5647" s="228" t="s">
        <v>128</v>
      </c>
      <c r="H5647" s="228">
        <v>0</v>
      </c>
      <c r="I5647" s="228">
        <v>0</v>
      </c>
      <c r="J5647" s="228">
        <v>0</v>
      </c>
      <c r="K5647" s="228">
        <v>0</v>
      </c>
      <c r="L5647" s="231">
        <v>0</v>
      </c>
      <c r="N5647" s="119" t="str">
        <f t="shared" si="270"/>
        <v>852119-200000-OS</v>
      </c>
      <c r="O5647" s="122" t="str">
        <f>IF(B5647="NET","",IF(B5647="","",IFERROR(VLOOKUP(N5647,EAN!$A:$B,2,FALSE),"MANGLER - MÅ OPPDATERE EAN-FANEN")))</f>
        <v>MANGLER - MÅ OPPDATERE EAN-FANEN</v>
      </c>
      <c r="P5647" s="119">
        <f t="shared" si="271"/>
        <v>0</v>
      </c>
      <c r="Q5647" s="119">
        <f t="shared" si="272"/>
        <v>0</v>
      </c>
    </row>
    <row r="5648" spans="1:17" x14ac:dyDescent="0.2">
      <c r="A5648" s="229">
        <v>852120</v>
      </c>
      <c r="B5648" s="228" t="s">
        <v>248</v>
      </c>
      <c r="C5648" s="228"/>
      <c r="D5648" s="228"/>
      <c r="E5648" s="228"/>
      <c r="F5648" s="228"/>
      <c r="G5648" s="228"/>
      <c r="H5648" s="229">
        <v>202226</v>
      </c>
      <c r="I5648" s="229">
        <v>202227</v>
      </c>
      <c r="J5648" s="229">
        <v>202228</v>
      </c>
      <c r="K5648" s="229">
        <v>202229</v>
      </c>
      <c r="L5648" s="232">
        <v>202234</v>
      </c>
      <c r="N5648" s="119" t="str">
        <f t="shared" si="270"/>
        <v>852120-</v>
      </c>
      <c r="O5648" s="122" t="str">
        <f>IF(B5648="NET","",IF(B5648="","",IFERROR(VLOOKUP(N5648,EAN!$A:$B,2,FALSE),"MANGLER - MÅ OPPDATERE EAN-FANEN")))</f>
        <v/>
      </c>
      <c r="P5648" s="119">
        <f t="shared" si="271"/>
        <v>202226</v>
      </c>
      <c r="Q5648" s="119">
        <f t="shared" si="272"/>
        <v>202234</v>
      </c>
    </row>
    <row r="5649" spans="1:17" x14ac:dyDescent="0.2">
      <c r="A5649" s="228">
        <v>852120</v>
      </c>
      <c r="B5649" s="228" t="s">
        <v>469</v>
      </c>
      <c r="C5649" s="228" t="s">
        <v>4204</v>
      </c>
      <c r="D5649" s="228" t="s">
        <v>540</v>
      </c>
      <c r="E5649" s="228" t="s">
        <v>541</v>
      </c>
      <c r="F5649" s="228" t="s">
        <v>84</v>
      </c>
      <c r="G5649" s="228" t="s">
        <v>128</v>
      </c>
      <c r="H5649" s="228">
        <v>0</v>
      </c>
      <c r="I5649" s="228">
        <v>0</v>
      </c>
      <c r="J5649" s="228">
        <v>0</v>
      </c>
      <c r="K5649" s="228">
        <v>0</v>
      </c>
      <c r="L5649" s="231">
        <v>0</v>
      </c>
      <c r="N5649" s="119" t="str">
        <f t="shared" si="270"/>
        <v>852120-180000-OS</v>
      </c>
      <c r="O5649" s="122" t="str">
        <f>IF(B5649="NET","",IF(B5649="","",IFERROR(VLOOKUP(N5649,EAN!$A:$B,2,FALSE),"MANGLER - MÅ OPPDATERE EAN-FANEN")))</f>
        <v>MANGLER - MÅ OPPDATERE EAN-FANEN</v>
      </c>
      <c r="P5649" s="119">
        <f t="shared" si="271"/>
        <v>0</v>
      </c>
      <c r="Q5649" s="119">
        <f t="shared" si="272"/>
        <v>0</v>
      </c>
    </row>
    <row r="5650" spans="1:17" x14ac:dyDescent="0.2">
      <c r="A5650" s="229">
        <v>852121</v>
      </c>
      <c r="B5650" s="228" t="s">
        <v>248</v>
      </c>
      <c r="C5650" s="228"/>
      <c r="D5650" s="228"/>
      <c r="E5650" s="228"/>
      <c r="F5650" s="228"/>
      <c r="G5650" s="228"/>
      <c r="H5650" s="229">
        <v>202226</v>
      </c>
      <c r="I5650" s="229">
        <v>202227</v>
      </c>
      <c r="J5650" s="229">
        <v>202228</v>
      </c>
      <c r="K5650" s="229">
        <v>202229</v>
      </c>
      <c r="L5650" s="232">
        <v>202234</v>
      </c>
      <c r="N5650" s="119" t="str">
        <f t="shared" si="270"/>
        <v>852121-</v>
      </c>
      <c r="O5650" s="122" t="str">
        <f>IF(B5650="NET","",IF(B5650="","",IFERROR(VLOOKUP(N5650,EAN!$A:$B,2,FALSE),"MANGLER - MÅ OPPDATERE EAN-FANEN")))</f>
        <v/>
      </c>
      <c r="P5650" s="119">
        <f t="shared" si="271"/>
        <v>202226</v>
      </c>
      <c r="Q5650" s="119">
        <f t="shared" si="272"/>
        <v>202234</v>
      </c>
    </row>
    <row r="5651" spans="1:17" x14ac:dyDescent="0.2">
      <c r="A5651" s="228">
        <v>852121</v>
      </c>
      <c r="B5651" s="228" t="s">
        <v>470</v>
      </c>
      <c r="C5651" s="228" t="s">
        <v>4204</v>
      </c>
      <c r="D5651" s="228" t="s">
        <v>542</v>
      </c>
      <c r="E5651" s="228" t="s">
        <v>125</v>
      </c>
      <c r="F5651" s="228" t="s">
        <v>84</v>
      </c>
      <c r="G5651" s="228" t="s">
        <v>128</v>
      </c>
      <c r="H5651" s="228">
        <v>20</v>
      </c>
      <c r="I5651" s="228">
        <v>20</v>
      </c>
      <c r="J5651" s="228">
        <v>20</v>
      </c>
      <c r="K5651" s="228">
        <v>20</v>
      </c>
      <c r="L5651" s="231">
        <v>20</v>
      </c>
      <c r="N5651" s="119" t="str">
        <f t="shared" si="270"/>
        <v>852121-100000-OS</v>
      </c>
      <c r="O5651" s="122" t="str">
        <f>IF(B5651="NET","",IF(B5651="","",IFERROR(VLOOKUP(N5651,EAN!$A:$B,2,FALSE),"MANGLER - MÅ OPPDATERE EAN-FANEN")))</f>
        <v>MANGLER - MÅ OPPDATERE EAN-FANEN</v>
      </c>
      <c r="P5651" s="119">
        <f t="shared" si="271"/>
        <v>20</v>
      </c>
      <c r="Q5651" s="119">
        <f t="shared" si="272"/>
        <v>20</v>
      </c>
    </row>
    <row r="5652" spans="1:17" x14ac:dyDescent="0.2">
      <c r="A5652" s="229">
        <v>852122</v>
      </c>
      <c r="B5652" s="228" t="s">
        <v>248</v>
      </c>
      <c r="C5652" s="228"/>
      <c r="D5652" s="228"/>
      <c r="E5652" s="228"/>
      <c r="F5652" s="228"/>
      <c r="G5652" s="228"/>
      <c r="H5652" s="229">
        <v>202226</v>
      </c>
      <c r="I5652" s="229">
        <v>202227</v>
      </c>
      <c r="J5652" s="229">
        <v>202228</v>
      </c>
      <c r="K5652" s="229">
        <v>202229</v>
      </c>
      <c r="L5652" s="232">
        <v>202234</v>
      </c>
      <c r="N5652" s="119" t="str">
        <f t="shared" si="270"/>
        <v>852122-</v>
      </c>
      <c r="O5652" s="122" t="str">
        <f>IF(B5652="NET","",IF(B5652="","",IFERROR(VLOOKUP(N5652,EAN!$A:$B,2,FALSE),"MANGLER - MÅ OPPDATERE EAN-FANEN")))</f>
        <v/>
      </c>
      <c r="P5652" s="119">
        <f t="shared" si="271"/>
        <v>202226</v>
      </c>
      <c r="Q5652" s="119">
        <f t="shared" si="272"/>
        <v>202234</v>
      </c>
    </row>
    <row r="5653" spans="1:17" x14ac:dyDescent="0.2">
      <c r="A5653" s="228">
        <v>852122</v>
      </c>
      <c r="B5653" s="228" t="s">
        <v>471</v>
      </c>
      <c r="C5653" s="228" t="s">
        <v>4204</v>
      </c>
      <c r="D5653" s="228" t="s">
        <v>532</v>
      </c>
      <c r="E5653" s="228" t="s">
        <v>124</v>
      </c>
      <c r="F5653" s="228" t="s">
        <v>84</v>
      </c>
      <c r="G5653" s="228" t="s">
        <v>128</v>
      </c>
      <c r="H5653" s="228">
        <v>0</v>
      </c>
      <c r="I5653" s="228">
        <v>0</v>
      </c>
      <c r="J5653" s="228">
        <v>0</v>
      </c>
      <c r="K5653" s="228">
        <v>0</v>
      </c>
      <c r="L5653" s="231">
        <v>0</v>
      </c>
      <c r="N5653" s="119" t="str">
        <f t="shared" si="270"/>
        <v>852122-060000-OS</v>
      </c>
      <c r="O5653" s="122" t="str">
        <f>IF(B5653="NET","",IF(B5653="","",IFERROR(VLOOKUP(N5653,EAN!$A:$B,2,FALSE),"MANGLER - MÅ OPPDATERE EAN-FANEN")))</f>
        <v>MANGLER - MÅ OPPDATERE EAN-FANEN</v>
      </c>
      <c r="P5653" s="119">
        <f t="shared" si="271"/>
        <v>0</v>
      </c>
      <c r="Q5653" s="119">
        <f t="shared" si="272"/>
        <v>0</v>
      </c>
    </row>
    <row r="5654" spans="1:17" x14ac:dyDescent="0.2">
      <c r="A5654" s="228">
        <v>852122</v>
      </c>
      <c r="B5654" s="228" t="s">
        <v>471</v>
      </c>
      <c r="C5654" s="228" t="s">
        <v>4204</v>
      </c>
      <c r="D5654" s="228" t="s">
        <v>533</v>
      </c>
      <c r="E5654" s="228" t="s">
        <v>123</v>
      </c>
      <c r="F5654" s="228" t="s">
        <v>84</v>
      </c>
      <c r="G5654" s="228" t="s">
        <v>128</v>
      </c>
      <c r="H5654" s="228">
        <v>0</v>
      </c>
      <c r="I5654" s="228">
        <v>0</v>
      </c>
      <c r="J5654" s="228">
        <v>0</v>
      </c>
      <c r="K5654" s="228">
        <v>0</v>
      </c>
      <c r="L5654" s="231">
        <v>0</v>
      </c>
      <c r="N5654" s="119" t="str">
        <f t="shared" si="270"/>
        <v>852122-070000-OS</v>
      </c>
      <c r="O5654" s="122" t="str">
        <f>IF(B5654="NET","",IF(B5654="","",IFERROR(VLOOKUP(N5654,EAN!$A:$B,2,FALSE),"MANGLER - MÅ OPPDATERE EAN-FANEN")))</f>
        <v>MANGLER - MÅ OPPDATERE EAN-FANEN</v>
      </c>
      <c r="P5654" s="119">
        <f t="shared" si="271"/>
        <v>0</v>
      </c>
      <c r="Q5654" s="119">
        <f t="shared" si="272"/>
        <v>0</v>
      </c>
    </row>
    <row r="5655" spans="1:17" x14ac:dyDescent="0.2">
      <c r="A5655" s="228">
        <v>852122</v>
      </c>
      <c r="B5655" s="228" t="s">
        <v>471</v>
      </c>
      <c r="C5655" s="228" t="s">
        <v>4204</v>
      </c>
      <c r="D5655" s="228" t="s">
        <v>534</v>
      </c>
      <c r="E5655" s="228" t="s">
        <v>535</v>
      </c>
      <c r="F5655" s="228" t="s">
        <v>84</v>
      </c>
      <c r="G5655" s="228" t="s">
        <v>128</v>
      </c>
      <c r="H5655" s="228">
        <v>0</v>
      </c>
      <c r="I5655" s="228">
        <v>0</v>
      </c>
      <c r="J5655" s="228">
        <v>0</v>
      </c>
      <c r="K5655" s="228">
        <v>0</v>
      </c>
      <c r="L5655" s="231">
        <v>0</v>
      </c>
      <c r="N5655" s="119" t="str">
        <f t="shared" si="270"/>
        <v>852122-150000-OS</v>
      </c>
      <c r="O5655" s="122" t="str">
        <f>IF(B5655="NET","",IF(B5655="","",IFERROR(VLOOKUP(N5655,EAN!$A:$B,2,FALSE),"MANGLER - MÅ OPPDATERE EAN-FANEN")))</f>
        <v>MANGLER - MÅ OPPDATERE EAN-FANEN</v>
      </c>
      <c r="P5655" s="119">
        <f t="shared" si="271"/>
        <v>0</v>
      </c>
      <c r="Q5655" s="119">
        <f t="shared" si="272"/>
        <v>0</v>
      </c>
    </row>
    <row r="5656" spans="1:17" x14ac:dyDescent="0.2">
      <c r="A5656" s="228">
        <v>852122</v>
      </c>
      <c r="B5656" s="228" t="s">
        <v>471</v>
      </c>
      <c r="C5656" s="228" t="s">
        <v>4204</v>
      </c>
      <c r="D5656" s="228" t="s">
        <v>536</v>
      </c>
      <c r="E5656" s="228" t="s">
        <v>537</v>
      </c>
      <c r="F5656" s="228" t="s">
        <v>84</v>
      </c>
      <c r="G5656" s="228" t="s">
        <v>128</v>
      </c>
      <c r="H5656" s="228">
        <v>0</v>
      </c>
      <c r="I5656" s="228">
        <v>0</v>
      </c>
      <c r="J5656" s="228">
        <v>0</v>
      </c>
      <c r="K5656" s="228">
        <v>0</v>
      </c>
      <c r="L5656" s="231">
        <v>0</v>
      </c>
      <c r="N5656" s="119" t="str">
        <f t="shared" si="270"/>
        <v>852122-160000-OS</v>
      </c>
      <c r="O5656" s="122" t="str">
        <f>IF(B5656="NET","",IF(B5656="","",IFERROR(VLOOKUP(N5656,EAN!$A:$B,2,FALSE),"MANGLER - MÅ OPPDATERE EAN-FANEN")))</f>
        <v>MANGLER - MÅ OPPDATERE EAN-FANEN</v>
      </c>
      <c r="P5656" s="119">
        <f t="shared" si="271"/>
        <v>0</v>
      </c>
      <c r="Q5656" s="119">
        <f t="shared" si="272"/>
        <v>0</v>
      </c>
    </row>
    <row r="5657" spans="1:17" x14ac:dyDescent="0.2">
      <c r="A5657" s="228">
        <v>852122</v>
      </c>
      <c r="B5657" s="228" t="s">
        <v>471</v>
      </c>
      <c r="C5657" s="228" t="s">
        <v>4204</v>
      </c>
      <c r="D5657" s="228" t="s">
        <v>538</v>
      </c>
      <c r="E5657" s="228" t="s">
        <v>539</v>
      </c>
      <c r="F5657" s="228" t="s">
        <v>84</v>
      </c>
      <c r="G5657" s="228" t="s">
        <v>128</v>
      </c>
      <c r="H5657" s="228">
        <v>0</v>
      </c>
      <c r="I5657" s="228">
        <v>0</v>
      </c>
      <c r="J5657" s="228">
        <v>0</v>
      </c>
      <c r="K5657" s="228">
        <v>0</v>
      </c>
      <c r="L5657" s="231">
        <v>0</v>
      </c>
      <c r="N5657" s="119" t="str">
        <f t="shared" si="270"/>
        <v>852122-200000-OS</v>
      </c>
      <c r="O5657" s="122" t="str">
        <f>IF(B5657="NET","",IF(B5657="","",IFERROR(VLOOKUP(N5657,EAN!$A:$B,2,FALSE),"MANGLER - MÅ OPPDATERE EAN-FANEN")))</f>
        <v>MANGLER - MÅ OPPDATERE EAN-FANEN</v>
      </c>
      <c r="P5657" s="119">
        <f t="shared" si="271"/>
        <v>0</v>
      </c>
      <c r="Q5657" s="119">
        <f t="shared" si="272"/>
        <v>0</v>
      </c>
    </row>
    <row r="5658" spans="1:17" x14ac:dyDescent="0.2">
      <c r="A5658" s="229">
        <v>852123</v>
      </c>
      <c r="B5658" s="228" t="s">
        <v>248</v>
      </c>
      <c r="C5658" s="228"/>
      <c r="D5658" s="228"/>
      <c r="E5658" s="228"/>
      <c r="F5658" s="228"/>
      <c r="G5658" s="228"/>
      <c r="H5658" s="229">
        <v>202226</v>
      </c>
      <c r="I5658" s="229">
        <v>202227</v>
      </c>
      <c r="J5658" s="229">
        <v>202228</v>
      </c>
      <c r="K5658" s="229">
        <v>202229</v>
      </c>
      <c r="L5658" s="232">
        <v>202234</v>
      </c>
      <c r="N5658" s="119" t="str">
        <f t="shared" si="270"/>
        <v>852123-</v>
      </c>
      <c r="O5658" s="122" t="str">
        <f>IF(B5658="NET","",IF(B5658="","",IFERROR(VLOOKUP(N5658,EAN!$A:$B,2,FALSE),"MANGLER - MÅ OPPDATERE EAN-FANEN")))</f>
        <v/>
      </c>
      <c r="P5658" s="119">
        <f t="shared" si="271"/>
        <v>202226</v>
      </c>
      <c r="Q5658" s="119">
        <f t="shared" si="272"/>
        <v>202234</v>
      </c>
    </row>
    <row r="5659" spans="1:17" x14ac:dyDescent="0.2">
      <c r="A5659" s="228">
        <v>852123</v>
      </c>
      <c r="B5659" s="228" t="s">
        <v>472</v>
      </c>
      <c r="C5659" s="228" t="s">
        <v>4204</v>
      </c>
      <c r="D5659" s="228" t="s">
        <v>540</v>
      </c>
      <c r="E5659" s="228" t="s">
        <v>541</v>
      </c>
      <c r="F5659" s="228" t="s">
        <v>84</v>
      </c>
      <c r="G5659" s="228" t="s">
        <v>128</v>
      </c>
      <c r="H5659" s="228">
        <v>0</v>
      </c>
      <c r="I5659" s="228">
        <v>0</v>
      </c>
      <c r="J5659" s="228">
        <v>0</v>
      </c>
      <c r="K5659" s="228">
        <v>0</v>
      </c>
      <c r="L5659" s="231">
        <v>0</v>
      </c>
      <c r="N5659" s="119" t="str">
        <f t="shared" si="270"/>
        <v>852123-180000-OS</v>
      </c>
      <c r="O5659" s="122" t="str">
        <f>IF(B5659="NET","",IF(B5659="","",IFERROR(VLOOKUP(N5659,EAN!$A:$B,2,FALSE),"MANGLER - MÅ OPPDATERE EAN-FANEN")))</f>
        <v>MANGLER - MÅ OPPDATERE EAN-FANEN</v>
      </c>
      <c r="P5659" s="119">
        <f t="shared" si="271"/>
        <v>0</v>
      </c>
      <c r="Q5659" s="119">
        <f t="shared" si="272"/>
        <v>0</v>
      </c>
    </row>
    <row r="5660" spans="1:17" x14ac:dyDescent="0.2">
      <c r="A5660" s="229">
        <v>852124</v>
      </c>
      <c r="B5660" s="228" t="s">
        <v>248</v>
      </c>
      <c r="C5660" s="228"/>
      <c r="D5660" s="228"/>
      <c r="E5660" s="228"/>
      <c r="F5660" s="228"/>
      <c r="G5660" s="228"/>
      <c r="H5660" s="229">
        <v>202226</v>
      </c>
      <c r="I5660" s="229">
        <v>202227</v>
      </c>
      <c r="J5660" s="229">
        <v>202228</v>
      </c>
      <c r="K5660" s="229">
        <v>202229</v>
      </c>
      <c r="L5660" s="232">
        <v>202234</v>
      </c>
      <c r="N5660" s="119" t="str">
        <f t="shared" si="270"/>
        <v>852124-</v>
      </c>
      <c r="O5660" s="122" t="str">
        <f>IF(B5660="NET","",IF(B5660="","",IFERROR(VLOOKUP(N5660,EAN!$A:$B,2,FALSE),"MANGLER - MÅ OPPDATERE EAN-FANEN")))</f>
        <v/>
      </c>
      <c r="P5660" s="119">
        <f t="shared" si="271"/>
        <v>202226</v>
      </c>
      <c r="Q5660" s="119">
        <f t="shared" si="272"/>
        <v>202234</v>
      </c>
    </row>
    <row r="5661" spans="1:17" x14ac:dyDescent="0.2">
      <c r="A5661" s="228">
        <v>852124</v>
      </c>
      <c r="B5661" s="228" t="s">
        <v>473</v>
      </c>
      <c r="C5661" s="228" t="s">
        <v>4204</v>
      </c>
      <c r="D5661" s="228" t="s">
        <v>542</v>
      </c>
      <c r="E5661" s="228" t="s">
        <v>125</v>
      </c>
      <c r="F5661" s="228" t="s">
        <v>84</v>
      </c>
      <c r="G5661" s="228" t="s">
        <v>128</v>
      </c>
      <c r="H5661" s="228">
        <v>0</v>
      </c>
      <c r="I5661" s="228">
        <v>0</v>
      </c>
      <c r="J5661" s="228">
        <v>0</v>
      </c>
      <c r="K5661" s="228">
        <v>0</v>
      </c>
      <c r="L5661" s="231">
        <v>0</v>
      </c>
      <c r="N5661" s="119" t="str">
        <f t="shared" si="270"/>
        <v>852124-100000-OS</v>
      </c>
      <c r="O5661" s="122" t="str">
        <f>IF(B5661="NET","",IF(B5661="","",IFERROR(VLOOKUP(N5661,EAN!$A:$B,2,FALSE),"MANGLER - MÅ OPPDATERE EAN-FANEN")))</f>
        <v>MANGLER - MÅ OPPDATERE EAN-FANEN</v>
      </c>
      <c r="P5661" s="119">
        <f t="shared" si="271"/>
        <v>0</v>
      </c>
      <c r="Q5661" s="119">
        <f t="shared" si="272"/>
        <v>0</v>
      </c>
    </row>
    <row r="5662" spans="1:17" x14ac:dyDescent="0.2">
      <c r="A5662" s="229">
        <v>852125</v>
      </c>
      <c r="B5662" s="228" t="s">
        <v>248</v>
      </c>
      <c r="C5662" s="228"/>
      <c r="D5662" s="228"/>
      <c r="E5662" s="228"/>
      <c r="F5662" s="228"/>
      <c r="G5662" s="228"/>
      <c r="H5662" s="229">
        <v>202226</v>
      </c>
      <c r="I5662" s="229">
        <v>202227</v>
      </c>
      <c r="J5662" s="229">
        <v>202228</v>
      </c>
      <c r="K5662" s="229">
        <v>202229</v>
      </c>
      <c r="L5662" s="232">
        <v>202234</v>
      </c>
      <c r="N5662" s="119" t="str">
        <f t="shared" si="270"/>
        <v>852125-</v>
      </c>
      <c r="O5662" s="122" t="str">
        <f>IF(B5662="NET","",IF(B5662="","",IFERROR(VLOOKUP(N5662,EAN!$A:$B,2,FALSE),"MANGLER - MÅ OPPDATERE EAN-FANEN")))</f>
        <v/>
      </c>
      <c r="P5662" s="119">
        <f t="shared" si="271"/>
        <v>202226</v>
      </c>
      <c r="Q5662" s="119">
        <f t="shared" si="272"/>
        <v>202234</v>
      </c>
    </row>
    <row r="5663" spans="1:17" x14ac:dyDescent="0.2">
      <c r="A5663" s="228">
        <v>852125</v>
      </c>
      <c r="B5663" s="228" t="s">
        <v>477</v>
      </c>
      <c r="C5663" s="228" t="s">
        <v>4204</v>
      </c>
      <c r="D5663" s="228" t="s">
        <v>3907</v>
      </c>
      <c r="E5663" s="228" t="s">
        <v>3908</v>
      </c>
      <c r="F5663" s="228" t="s">
        <v>84</v>
      </c>
      <c r="G5663" s="228" t="s">
        <v>128</v>
      </c>
      <c r="H5663" s="228">
        <v>0</v>
      </c>
      <c r="I5663" s="228">
        <v>0</v>
      </c>
      <c r="J5663" s="228">
        <v>0</v>
      </c>
      <c r="K5663" s="228">
        <v>0</v>
      </c>
      <c r="L5663" s="231">
        <v>0</v>
      </c>
      <c r="N5663" s="119" t="str">
        <f t="shared" si="270"/>
        <v>852125-040000-OS</v>
      </c>
      <c r="O5663" s="122" t="str">
        <f>IF(B5663="NET","",IF(B5663="","",IFERROR(VLOOKUP(N5663,EAN!$A:$B,2,FALSE),"MANGLER - MÅ OPPDATERE EAN-FANEN")))</f>
        <v>MANGLER - MÅ OPPDATERE EAN-FANEN</v>
      </c>
      <c r="P5663" s="119">
        <f t="shared" si="271"/>
        <v>0</v>
      </c>
      <c r="Q5663" s="119">
        <f t="shared" si="272"/>
        <v>0</v>
      </c>
    </row>
    <row r="5664" spans="1:17" x14ac:dyDescent="0.2">
      <c r="A5664" s="228">
        <v>852125</v>
      </c>
      <c r="B5664" s="228" t="s">
        <v>477</v>
      </c>
      <c r="C5664" s="228" t="s">
        <v>4204</v>
      </c>
      <c r="D5664" s="228" t="s">
        <v>532</v>
      </c>
      <c r="E5664" s="228" t="s">
        <v>124</v>
      </c>
      <c r="F5664" s="228" t="s">
        <v>84</v>
      </c>
      <c r="G5664" s="228" t="s">
        <v>128</v>
      </c>
      <c r="H5664" s="228">
        <v>0</v>
      </c>
      <c r="I5664" s="228">
        <v>0</v>
      </c>
      <c r="J5664" s="228">
        <v>0</v>
      </c>
      <c r="K5664" s="228">
        <v>0</v>
      </c>
      <c r="L5664" s="231">
        <v>0</v>
      </c>
      <c r="N5664" s="119" t="str">
        <f t="shared" si="270"/>
        <v>852125-060000-OS</v>
      </c>
      <c r="O5664" s="122" t="str">
        <f>IF(B5664="NET","",IF(B5664="","",IFERROR(VLOOKUP(N5664,EAN!$A:$B,2,FALSE),"MANGLER - MÅ OPPDATERE EAN-FANEN")))</f>
        <v>MANGLER - MÅ OPPDATERE EAN-FANEN</v>
      </c>
      <c r="P5664" s="119">
        <f t="shared" si="271"/>
        <v>0</v>
      </c>
      <c r="Q5664" s="119">
        <f t="shared" si="272"/>
        <v>0</v>
      </c>
    </row>
    <row r="5665" spans="1:17" x14ac:dyDescent="0.2">
      <c r="A5665" s="228">
        <v>852125</v>
      </c>
      <c r="B5665" s="228" t="s">
        <v>477</v>
      </c>
      <c r="C5665" s="228" t="s">
        <v>4204</v>
      </c>
      <c r="D5665" s="228" t="s">
        <v>533</v>
      </c>
      <c r="E5665" s="228" t="s">
        <v>123</v>
      </c>
      <c r="F5665" s="228" t="s">
        <v>84</v>
      </c>
      <c r="G5665" s="228" t="s">
        <v>128</v>
      </c>
      <c r="H5665" s="228">
        <v>0</v>
      </c>
      <c r="I5665" s="228">
        <v>0</v>
      </c>
      <c r="J5665" s="228">
        <v>0</v>
      </c>
      <c r="K5665" s="228">
        <v>0</v>
      </c>
      <c r="L5665" s="231">
        <v>0</v>
      </c>
      <c r="N5665" s="119" t="str">
        <f t="shared" si="270"/>
        <v>852125-070000-OS</v>
      </c>
      <c r="O5665" s="122" t="str">
        <f>IF(B5665="NET","",IF(B5665="","",IFERROR(VLOOKUP(N5665,EAN!$A:$B,2,FALSE),"MANGLER - MÅ OPPDATERE EAN-FANEN")))</f>
        <v>MANGLER - MÅ OPPDATERE EAN-FANEN</v>
      </c>
      <c r="P5665" s="119">
        <f t="shared" si="271"/>
        <v>0</v>
      </c>
      <c r="Q5665" s="119">
        <f t="shared" si="272"/>
        <v>0</v>
      </c>
    </row>
    <row r="5666" spans="1:17" x14ac:dyDescent="0.2">
      <c r="A5666" s="228">
        <v>852125</v>
      </c>
      <c r="B5666" s="228" t="s">
        <v>477</v>
      </c>
      <c r="C5666" s="228" t="s">
        <v>4204</v>
      </c>
      <c r="D5666" s="228" t="s">
        <v>534</v>
      </c>
      <c r="E5666" s="228" t="s">
        <v>535</v>
      </c>
      <c r="F5666" s="228" t="s">
        <v>84</v>
      </c>
      <c r="G5666" s="228" t="s">
        <v>128</v>
      </c>
      <c r="H5666" s="228">
        <v>0</v>
      </c>
      <c r="I5666" s="228">
        <v>0</v>
      </c>
      <c r="J5666" s="228">
        <v>0</v>
      </c>
      <c r="K5666" s="228">
        <v>0</v>
      </c>
      <c r="L5666" s="231">
        <v>0</v>
      </c>
      <c r="N5666" s="119" t="str">
        <f t="shared" si="270"/>
        <v>852125-150000-OS</v>
      </c>
      <c r="O5666" s="122" t="str">
        <f>IF(B5666="NET","",IF(B5666="","",IFERROR(VLOOKUP(N5666,EAN!$A:$B,2,FALSE),"MANGLER - MÅ OPPDATERE EAN-FANEN")))</f>
        <v>MANGLER - MÅ OPPDATERE EAN-FANEN</v>
      </c>
      <c r="P5666" s="119">
        <f t="shared" si="271"/>
        <v>0</v>
      </c>
      <c r="Q5666" s="119">
        <f t="shared" si="272"/>
        <v>0</v>
      </c>
    </row>
    <row r="5667" spans="1:17" x14ac:dyDescent="0.2">
      <c r="A5667" s="228">
        <v>852125</v>
      </c>
      <c r="B5667" s="228" t="s">
        <v>477</v>
      </c>
      <c r="C5667" s="228" t="s">
        <v>4204</v>
      </c>
      <c r="D5667" s="228" t="s">
        <v>536</v>
      </c>
      <c r="E5667" s="228" t="s">
        <v>537</v>
      </c>
      <c r="F5667" s="228" t="s">
        <v>84</v>
      </c>
      <c r="G5667" s="228" t="s">
        <v>128</v>
      </c>
      <c r="H5667" s="228">
        <v>0</v>
      </c>
      <c r="I5667" s="228">
        <v>0</v>
      </c>
      <c r="J5667" s="228">
        <v>0</v>
      </c>
      <c r="K5667" s="228">
        <v>0</v>
      </c>
      <c r="L5667" s="231">
        <v>0</v>
      </c>
      <c r="N5667" s="119" t="str">
        <f t="shared" si="270"/>
        <v>852125-160000-OS</v>
      </c>
      <c r="O5667" s="122" t="str">
        <f>IF(B5667="NET","",IF(B5667="","",IFERROR(VLOOKUP(N5667,EAN!$A:$B,2,FALSE),"MANGLER - MÅ OPPDATERE EAN-FANEN")))</f>
        <v>MANGLER - MÅ OPPDATERE EAN-FANEN</v>
      </c>
      <c r="P5667" s="119">
        <f t="shared" si="271"/>
        <v>0</v>
      </c>
      <c r="Q5667" s="119">
        <f t="shared" si="272"/>
        <v>0</v>
      </c>
    </row>
    <row r="5668" spans="1:17" x14ac:dyDescent="0.2">
      <c r="A5668" s="228">
        <v>852125</v>
      </c>
      <c r="B5668" s="228" t="s">
        <v>477</v>
      </c>
      <c r="C5668" s="228" t="s">
        <v>4204</v>
      </c>
      <c r="D5668" s="228" t="s">
        <v>543</v>
      </c>
      <c r="E5668" s="228" t="s">
        <v>544</v>
      </c>
      <c r="F5668" s="228" t="s">
        <v>84</v>
      </c>
      <c r="G5668" s="228" t="s">
        <v>128</v>
      </c>
      <c r="H5668" s="228">
        <v>0</v>
      </c>
      <c r="I5668" s="228">
        <v>0</v>
      </c>
      <c r="J5668" s="228">
        <v>0</v>
      </c>
      <c r="K5668" s="228">
        <v>0</v>
      </c>
      <c r="L5668" s="231">
        <v>0</v>
      </c>
      <c r="N5668" s="119" t="str">
        <f t="shared" si="270"/>
        <v>852125-190000-OS</v>
      </c>
      <c r="O5668" s="122" t="str">
        <f>IF(B5668="NET","",IF(B5668="","",IFERROR(VLOOKUP(N5668,EAN!$A:$B,2,FALSE),"MANGLER - MÅ OPPDATERE EAN-FANEN")))</f>
        <v>MANGLER - MÅ OPPDATERE EAN-FANEN</v>
      </c>
      <c r="P5668" s="119">
        <f t="shared" si="271"/>
        <v>0</v>
      </c>
      <c r="Q5668" s="119">
        <f t="shared" si="272"/>
        <v>0</v>
      </c>
    </row>
    <row r="5669" spans="1:17" x14ac:dyDescent="0.2">
      <c r="A5669" s="228">
        <v>852125</v>
      </c>
      <c r="B5669" s="228" t="s">
        <v>477</v>
      </c>
      <c r="C5669" s="228" t="s">
        <v>4204</v>
      </c>
      <c r="D5669" s="228" t="s">
        <v>538</v>
      </c>
      <c r="E5669" s="228" t="s">
        <v>539</v>
      </c>
      <c r="F5669" s="228" t="s">
        <v>84</v>
      </c>
      <c r="G5669" s="228" t="s">
        <v>128</v>
      </c>
      <c r="H5669" s="228">
        <v>0</v>
      </c>
      <c r="I5669" s="228">
        <v>0</v>
      </c>
      <c r="J5669" s="228">
        <v>0</v>
      </c>
      <c r="K5669" s="228">
        <v>0</v>
      </c>
      <c r="L5669" s="231">
        <v>0</v>
      </c>
      <c r="N5669" s="119" t="str">
        <f t="shared" si="270"/>
        <v>852125-200000-OS</v>
      </c>
      <c r="O5669" s="122" t="str">
        <f>IF(B5669="NET","",IF(B5669="","",IFERROR(VLOOKUP(N5669,EAN!$A:$B,2,FALSE),"MANGLER - MÅ OPPDATERE EAN-FANEN")))</f>
        <v>MANGLER - MÅ OPPDATERE EAN-FANEN</v>
      </c>
      <c r="P5669" s="119">
        <f t="shared" si="271"/>
        <v>0</v>
      </c>
      <c r="Q5669" s="119">
        <f t="shared" si="272"/>
        <v>0</v>
      </c>
    </row>
    <row r="5670" spans="1:17" x14ac:dyDescent="0.2">
      <c r="A5670" s="229">
        <v>852126</v>
      </c>
      <c r="B5670" s="228" t="s">
        <v>248</v>
      </c>
      <c r="C5670" s="228"/>
      <c r="D5670" s="228"/>
      <c r="E5670" s="228"/>
      <c r="F5670" s="228"/>
      <c r="G5670" s="228"/>
      <c r="H5670" s="229">
        <v>202226</v>
      </c>
      <c r="I5670" s="229">
        <v>202227</v>
      </c>
      <c r="J5670" s="229">
        <v>202228</v>
      </c>
      <c r="K5670" s="229">
        <v>202229</v>
      </c>
      <c r="L5670" s="232">
        <v>202234</v>
      </c>
      <c r="N5670" s="119" t="str">
        <f t="shared" si="270"/>
        <v>852126-</v>
      </c>
      <c r="O5670" s="122" t="str">
        <f>IF(B5670="NET","",IF(B5670="","",IFERROR(VLOOKUP(N5670,EAN!$A:$B,2,FALSE),"MANGLER - MÅ OPPDATERE EAN-FANEN")))</f>
        <v/>
      </c>
      <c r="P5670" s="119">
        <f t="shared" si="271"/>
        <v>202226</v>
      </c>
      <c r="Q5670" s="119">
        <f t="shared" si="272"/>
        <v>202234</v>
      </c>
    </row>
    <row r="5671" spans="1:17" x14ac:dyDescent="0.2">
      <c r="A5671" s="228">
        <v>852126</v>
      </c>
      <c r="B5671" s="228" t="s">
        <v>478</v>
      </c>
      <c r="C5671" s="228" t="s">
        <v>4204</v>
      </c>
      <c r="D5671" s="228" t="s">
        <v>540</v>
      </c>
      <c r="E5671" s="228" t="s">
        <v>541</v>
      </c>
      <c r="F5671" s="228" t="s">
        <v>84</v>
      </c>
      <c r="G5671" s="228" t="s">
        <v>128</v>
      </c>
      <c r="H5671" s="228">
        <v>0</v>
      </c>
      <c r="I5671" s="228">
        <v>0</v>
      </c>
      <c r="J5671" s="228">
        <v>0</v>
      </c>
      <c r="K5671" s="228">
        <v>0</v>
      </c>
      <c r="L5671" s="231">
        <v>0</v>
      </c>
      <c r="N5671" s="119" t="str">
        <f t="shared" si="270"/>
        <v>852126-180000-OS</v>
      </c>
      <c r="O5671" s="122" t="str">
        <f>IF(B5671="NET","",IF(B5671="","",IFERROR(VLOOKUP(N5671,EAN!$A:$B,2,FALSE),"MANGLER - MÅ OPPDATERE EAN-FANEN")))</f>
        <v>MANGLER - MÅ OPPDATERE EAN-FANEN</v>
      </c>
      <c r="P5671" s="119">
        <f t="shared" si="271"/>
        <v>0</v>
      </c>
      <c r="Q5671" s="119">
        <f t="shared" si="272"/>
        <v>0</v>
      </c>
    </row>
    <row r="5672" spans="1:17" x14ac:dyDescent="0.2">
      <c r="A5672" s="229">
        <v>852127</v>
      </c>
      <c r="B5672" s="228" t="s">
        <v>248</v>
      </c>
      <c r="C5672" s="228"/>
      <c r="D5672" s="228"/>
      <c r="E5672" s="228"/>
      <c r="F5672" s="228"/>
      <c r="G5672" s="228"/>
      <c r="H5672" s="229">
        <v>202226</v>
      </c>
      <c r="I5672" s="229">
        <v>202227</v>
      </c>
      <c r="J5672" s="229">
        <v>202228</v>
      </c>
      <c r="K5672" s="229">
        <v>202229</v>
      </c>
      <c r="L5672" s="232">
        <v>202234</v>
      </c>
      <c r="N5672" s="119" t="str">
        <f t="shared" si="270"/>
        <v>852127-</v>
      </c>
      <c r="O5672" s="122" t="str">
        <f>IF(B5672="NET","",IF(B5672="","",IFERROR(VLOOKUP(N5672,EAN!$A:$B,2,FALSE),"MANGLER - MÅ OPPDATERE EAN-FANEN")))</f>
        <v/>
      </c>
      <c r="P5672" s="119">
        <f t="shared" si="271"/>
        <v>202226</v>
      </c>
      <c r="Q5672" s="119">
        <f t="shared" si="272"/>
        <v>202234</v>
      </c>
    </row>
    <row r="5673" spans="1:17" x14ac:dyDescent="0.2">
      <c r="A5673" s="229">
        <v>852128</v>
      </c>
      <c r="B5673" s="228" t="s">
        <v>248</v>
      </c>
      <c r="C5673" s="228"/>
      <c r="D5673" s="228"/>
      <c r="E5673" s="228"/>
      <c r="F5673" s="228"/>
      <c r="G5673" s="228"/>
      <c r="H5673" s="229">
        <v>202226</v>
      </c>
      <c r="I5673" s="229">
        <v>202227</v>
      </c>
      <c r="J5673" s="229">
        <v>202228</v>
      </c>
      <c r="K5673" s="229">
        <v>202229</v>
      </c>
      <c r="L5673" s="232">
        <v>202234</v>
      </c>
      <c r="N5673" s="119" t="str">
        <f t="shared" si="270"/>
        <v>852128-</v>
      </c>
      <c r="O5673" s="122" t="str">
        <f>IF(B5673="NET","",IF(B5673="","",IFERROR(VLOOKUP(N5673,EAN!$A:$B,2,FALSE),"MANGLER - MÅ OPPDATERE EAN-FANEN")))</f>
        <v/>
      </c>
      <c r="P5673" s="119">
        <f t="shared" si="271"/>
        <v>202226</v>
      </c>
      <c r="Q5673" s="119">
        <f t="shared" si="272"/>
        <v>202234</v>
      </c>
    </row>
    <row r="5674" spans="1:17" x14ac:dyDescent="0.2">
      <c r="A5674" s="229">
        <v>852129</v>
      </c>
      <c r="B5674" s="228" t="s">
        <v>248</v>
      </c>
      <c r="C5674" s="228"/>
      <c r="D5674" s="228"/>
      <c r="E5674" s="228"/>
      <c r="F5674" s="228"/>
      <c r="G5674" s="228"/>
      <c r="H5674" s="229">
        <v>202226</v>
      </c>
      <c r="I5674" s="229">
        <v>202227</v>
      </c>
      <c r="J5674" s="229">
        <v>202228</v>
      </c>
      <c r="K5674" s="229">
        <v>202229</v>
      </c>
      <c r="L5674" s="232">
        <v>202234</v>
      </c>
      <c r="N5674" s="119" t="str">
        <f t="shared" si="270"/>
        <v>852129-</v>
      </c>
      <c r="O5674" s="122" t="str">
        <f>IF(B5674="NET","",IF(B5674="","",IFERROR(VLOOKUP(N5674,EAN!$A:$B,2,FALSE),"MANGLER - MÅ OPPDATERE EAN-FANEN")))</f>
        <v/>
      </c>
      <c r="P5674" s="119">
        <f t="shared" si="271"/>
        <v>202226</v>
      </c>
      <c r="Q5674" s="119">
        <f t="shared" si="272"/>
        <v>202234</v>
      </c>
    </row>
    <row r="5675" spans="1:17" x14ac:dyDescent="0.2">
      <c r="A5675" s="228">
        <v>852129</v>
      </c>
      <c r="B5675" s="228" t="s">
        <v>3912</v>
      </c>
      <c r="C5675" s="228" t="s">
        <v>4204</v>
      </c>
      <c r="D5675" s="228" t="s">
        <v>3863</v>
      </c>
      <c r="E5675" s="228" t="s">
        <v>3864</v>
      </c>
      <c r="F5675" s="228" t="s">
        <v>84</v>
      </c>
      <c r="G5675" s="228" t="s">
        <v>128</v>
      </c>
      <c r="H5675" s="228">
        <v>0</v>
      </c>
      <c r="I5675" s="228">
        <v>0</v>
      </c>
      <c r="J5675" s="228">
        <v>0</v>
      </c>
      <c r="K5675" s="228">
        <v>0</v>
      </c>
      <c r="L5675" s="231">
        <v>0</v>
      </c>
      <c r="N5675" s="119" t="str">
        <f t="shared" si="270"/>
        <v>852129-180101-OS</v>
      </c>
      <c r="O5675" s="122" t="str">
        <f>IF(B5675="NET","",IF(B5675="","",IFERROR(VLOOKUP(N5675,EAN!$A:$B,2,FALSE),"MANGLER - MÅ OPPDATERE EAN-FANEN")))</f>
        <v>MANGLER - MÅ OPPDATERE EAN-FANEN</v>
      </c>
      <c r="P5675" s="119">
        <f t="shared" si="271"/>
        <v>0</v>
      </c>
      <c r="Q5675" s="119">
        <f t="shared" si="272"/>
        <v>0</v>
      </c>
    </row>
    <row r="5676" spans="1:17" x14ac:dyDescent="0.2">
      <c r="A5676" s="229">
        <v>852130</v>
      </c>
      <c r="B5676" s="228" t="s">
        <v>248</v>
      </c>
      <c r="C5676" s="228"/>
      <c r="D5676" s="228"/>
      <c r="E5676" s="228"/>
      <c r="F5676" s="228"/>
      <c r="G5676" s="228"/>
      <c r="H5676" s="229">
        <v>202226</v>
      </c>
      <c r="I5676" s="229">
        <v>202227</v>
      </c>
      <c r="J5676" s="229">
        <v>202228</v>
      </c>
      <c r="K5676" s="229">
        <v>202229</v>
      </c>
      <c r="L5676" s="232">
        <v>202234</v>
      </c>
      <c r="N5676" s="119" t="str">
        <f t="shared" si="270"/>
        <v>852130-</v>
      </c>
      <c r="O5676" s="122" t="str">
        <f>IF(B5676="NET","",IF(B5676="","",IFERROR(VLOOKUP(N5676,EAN!$A:$B,2,FALSE),"MANGLER - MÅ OPPDATERE EAN-FANEN")))</f>
        <v/>
      </c>
      <c r="P5676" s="119">
        <f t="shared" si="271"/>
        <v>202226</v>
      </c>
      <c r="Q5676" s="119">
        <f t="shared" si="272"/>
        <v>202234</v>
      </c>
    </row>
    <row r="5677" spans="1:17" x14ac:dyDescent="0.2">
      <c r="A5677" s="228">
        <v>852130</v>
      </c>
      <c r="B5677" s="228" t="s">
        <v>3913</v>
      </c>
      <c r="C5677" s="228" t="s">
        <v>4204</v>
      </c>
      <c r="D5677" s="228" t="s">
        <v>3867</v>
      </c>
      <c r="E5677" s="228" t="s">
        <v>3868</v>
      </c>
      <c r="F5677" s="228" t="s">
        <v>84</v>
      </c>
      <c r="G5677" s="228" t="s">
        <v>128</v>
      </c>
      <c r="H5677" s="228">
        <v>0</v>
      </c>
      <c r="I5677" s="228">
        <v>0</v>
      </c>
      <c r="J5677" s="228">
        <v>0</v>
      </c>
      <c r="K5677" s="228">
        <v>0</v>
      </c>
      <c r="L5677" s="231">
        <v>0</v>
      </c>
      <c r="N5677" s="119" t="str">
        <f t="shared" si="270"/>
        <v>852130-500101-OS</v>
      </c>
      <c r="O5677" s="122" t="str">
        <f>IF(B5677="NET","",IF(B5677="","",IFERROR(VLOOKUP(N5677,EAN!$A:$B,2,FALSE),"MANGLER - MÅ OPPDATERE EAN-FANEN")))</f>
        <v>MANGLER - MÅ OPPDATERE EAN-FANEN</v>
      </c>
      <c r="P5677" s="119">
        <f t="shared" si="271"/>
        <v>0</v>
      </c>
      <c r="Q5677" s="119">
        <f t="shared" si="272"/>
        <v>0</v>
      </c>
    </row>
    <row r="5678" spans="1:17" x14ac:dyDescent="0.2">
      <c r="A5678" s="228">
        <v>852130</v>
      </c>
      <c r="B5678" s="228" t="s">
        <v>3913</v>
      </c>
      <c r="C5678" s="228" t="s">
        <v>4204</v>
      </c>
      <c r="D5678" s="228" t="s">
        <v>3869</v>
      </c>
      <c r="E5678" s="228" t="s">
        <v>3870</v>
      </c>
      <c r="F5678" s="228" t="s">
        <v>84</v>
      </c>
      <c r="G5678" s="228" t="s">
        <v>128</v>
      </c>
      <c r="H5678" s="228">
        <v>0</v>
      </c>
      <c r="I5678" s="228">
        <v>0</v>
      </c>
      <c r="J5678" s="228">
        <v>0</v>
      </c>
      <c r="K5678" s="228">
        <v>0</v>
      </c>
      <c r="L5678" s="231">
        <v>0</v>
      </c>
      <c r="N5678" s="119" t="str">
        <f t="shared" si="270"/>
        <v>852130-510147-OS</v>
      </c>
      <c r="O5678" s="122" t="str">
        <f>IF(B5678="NET","",IF(B5678="","",IFERROR(VLOOKUP(N5678,EAN!$A:$B,2,FALSE),"MANGLER - MÅ OPPDATERE EAN-FANEN")))</f>
        <v>MANGLER - MÅ OPPDATERE EAN-FANEN</v>
      </c>
      <c r="P5678" s="119">
        <f t="shared" si="271"/>
        <v>0</v>
      </c>
      <c r="Q5678" s="119">
        <f t="shared" si="272"/>
        <v>0</v>
      </c>
    </row>
    <row r="5679" spans="1:17" x14ac:dyDescent="0.2">
      <c r="A5679" s="228">
        <v>852130</v>
      </c>
      <c r="B5679" s="228" t="s">
        <v>3913</v>
      </c>
      <c r="C5679" s="228" t="s">
        <v>4204</v>
      </c>
      <c r="D5679" s="228" t="s">
        <v>3873</v>
      </c>
      <c r="E5679" s="228" t="s">
        <v>3874</v>
      </c>
      <c r="F5679" s="228" t="s">
        <v>84</v>
      </c>
      <c r="G5679" s="228" t="s">
        <v>128</v>
      </c>
      <c r="H5679" s="228">
        <v>0</v>
      </c>
      <c r="I5679" s="228">
        <v>0</v>
      </c>
      <c r="J5679" s="228">
        <v>0</v>
      </c>
      <c r="K5679" s="228">
        <v>0</v>
      </c>
      <c r="L5679" s="231">
        <v>0</v>
      </c>
      <c r="N5679" s="119" t="str">
        <f t="shared" si="270"/>
        <v>852130-531836-OS</v>
      </c>
      <c r="O5679" s="122" t="str">
        <f>IF(B5679="NET","",IF(B5679="","",IFERROR(VLOOKUP(N5679,EAN!$A:$B,2,FALSE),"MANGLER - MÅ OPPDATERE EAN-FANEN")))</f>
        <v>MANGLER - MÅ OPPDATERE EAN-FANEN</v>
      </c>
      <c r="P5679" s="119">
        <f t="shared" si="271"/>
        <v>0</v>
      </c>
      <c r="Q5679" s="119">
        <f t="shared" si="272"/>
        <v>0</v>
      </c>
    </row>
    <row r="5680" spans="1:17" x14ac:dyDescent="0.2">
      <c r="A5680" s="229">
        <v>852131</v>
      </c>
      <c r="B5680" s="228" t="s">
        <v>248</v>
      </c>
      <c r="C5680" s="228"/>
      <c r="D5680" s="228"/>
      <c r="E5680" s="228"/>
      <c r="F5680" s="228"/>
      <c r="G5680" s="228"/>
      <c r="H5680" s="229">
        <v>202226</v>
      </c>
      <c r="I5680" s="229">
        <v>202227</v>
      </c>
      <c r="J5680" s="229">
        <v>202228</v>
      </c>
      <c r="K5680" s="229">
        <v>202229</v>
      </c>
      <c r="L5680" s="232">
        <v>202234</v>
      </c>
      <c r="N5680" s="119" t="str">
        <f t="shared" si="270"/>
        <v>852131-</v>
      </c>
      <c r="O5680" s="122" t="str">
        <f>IF(B5680="NET","",IF(B5680="","",IFERROR(VLOOKUP(N5680,EAN!$A:$B,2,FALSE),"MANGLER - MÅ OPPDATERE EAN-FANEN")))</f>
        <v/>
      </c>
      <c r="P5680" s="119">
        <f t="shared" si="271"/>
        <v>202226</v>
      </c>
      <c r="Q5680" s="119">
        <f t="shared" si="272"/>
        <v>202234</v>
      </c>
    </row>
    <row r="5681" spans="1:17" x14ac:dyDescent="0.2">
      <c r="A5681" s="228">
        <v>852131</v>
      </c>
      <c r="B5681" s="228" t="s">
        <v>3914</v>
      </c>
      <c r="C5681" s="228" t="s">
        <v>4204</v>
      </c>
      <c r="D5681" s="228" t="s">
        <v>3879</v>
      </c>
      <c r="E5681" s="228" t="s">
        <v>3880</v>
      </c>
      <c r="F5681" s="228" t="s">
        <v>84</v>
      </c>
      <c r="G5681" s="228" t="s">
        <v>128</v>
      </c>
      <c r="H5681" s="228">
        <v>0</v>
      </c>
      <c r="I5681" s="228">
        <v>0</v>
      </c>
      <c r="J5681" s="228">
        <v>0</v>
      </c>
      <c r="K5681" s="228">
        <v>0</v>
      </c>
      <c r="L5681" s="231">
        <v>0</v>
      </c>
      <c r="N5681" s="119" t="str">
        <f t="shared" si="270"/>
        <v>852131-150137-OS</v>
      </c>
      <c r="O5681" s="122" t="str">
        <f>IF(B5681="NET","",IF(B5681="","",IFERROR(VLOOKUP(N5681,EAN!$A:$B,2,FALSE),"MANGLER - MÅ OPPDATERE EAN-FANEN")))</f>
        <v>MANGLER - MÅ OPPDATERE EAN-FANEN</v>
      </c>
      <c r="P5681" s="119">
        <f t="shared" si="271"/>
        <v>0</v>
      </c>
      <c r="Q5681" s="119">
        <f t="shared" si="272"/>
        <v>0</v>
      </c>
    </row>
    <row r="5682" spans="1:17" x14ac:dyDescent="0.2">
      <c r="A5682" s="228">
        <v>852131</v>
      </c>
      <c r="B5682" s="228" t="s">
        <v>3914</v>
      </c>
      <c r="C5682" s="228" t="s">
        <v>4204</v>
      </c>
      <c r="D5682" s="228" t="s">
        <v>3883</v>
      </c>
      <c r="E5682" s="228" t="s">
        <v>3884</v>
      </c>
      <c r="F5682" s="228" t="s">
        <v>84</v>
      </c>
      <c r="G5682" s="228" t="s">
        <v>128</v>
      </c>
      <c r="H5682" s="228">
        <v>0</v>
      </c>
      <c r="I5682" s="228">
        <v>0</v>
      </c>
      <c r="J5682" s="228">
        <v>0</v>
      </c>
      <c r="K5682" s="228">
        <v>0</v>
      </c>
      <c r="L5682" s="231">
        <v>0</v>
      </c>
      <c r="N5682" s="119" t="str">
        <f t="shared" si="270"/>
        <v>852131-161036-OS</v>
      </c>
      <c r="O5682" s="122" t="str">
        <f>IF(B5682="NET","",IF(B5682="","",IFERROR(VLOOKUP(N5682,EAN!$A:$B,2,FALSE),"MANGLER - MÅ OPPDATERE EAN-FANEN")))</f>
        <v>MANGLER - MÅ OPPDATERE EAN-FANEN</v>
      </c>
      <c r="P5682" s="119">
        <f t="shared" si="271"/>
        <v>0</v>
      </c>
      <c r="Q5682" s="119">
        <f t="shared" si="272"/>
        <v>0</v>
      </c>
    </row>
    <row r="5683" spans="1:17" x14ac:dyDescent="0.2">
      <c r="A5683" s="229">
        <v>852132</v>
      </c>
      <c r="B5683" s="228" t="s">
        <v>248</v>
      </c>
      <c r="C5683" s="228"/>
      <c r="D5683" s="228"/>
      <c r="E5683" s="228"/>
      <c r="F5683" s="228"/>
      <c r="G5683" s="228"/>
      <c r="H5683" s="229">
        <v>202226</v>
      </c>
      <c r="I5683" s="229">
        <v>202227</v>
      </c>
      <c r="J5683" s="229">
        <v>202228</v>
      </c>
      <c r="K5683" s="229">
        <v>202229</v>
      </c>
      <c r="L5683" s="232">
        <v>202234</v>
      </c>
      <c r="N5683" s="119" t="str">
        <f t="shared" si="270"/>
        <v>852132-</v>
      </c>
      <c r="O5683" s="122" t="str">
        <f>IF(B5683="NET","",IF(B5683="","",IFERROR(VLOOKUP(N5683,EAN!$A:$B,2,FALSE),"MANGLER - MÅ OPPDATERE EAN-FANEN")))</f>
        <v/>
      </c>
      <c r="P5683" s="119">
        <f t="shared" si="271"/>
        <v>202226</v>
      </c>
      <c r="Q5683" s="119">
        <f t="shared" si="272"/>
        <v>202234</v>
      </c>
    </row>
    <row r="5684" spans="1:17" x14ac:dyDescent="0.2">
      <c r="A5684" s="228">
        <v>852132</v>
      </c>
      <c r="B5684" s="228" t="s">
        <v>3915</v>
      </c>
      <c r="C5684" s="228" t="s">
        <v>4204</v>
      </c>
      <c r="D5684" s="228" t="s">
        <v>3867</v>
      </c>
      <c r="E5684" s="228" t="s">
        <v>3868</v>
      </c>
      <c r="F5684" s="228" t="s">
        <v>84</v>
      </c>
      <c r="G5684" s="228" t="s">
        <v>128</v>
      </c>
      <c r="H5684" s="228">
        <v>0</v>
      </c>
      <c r="I5684" s="228">
        <v>0</v>
      </c>
      <c r="J5684" s="228">
        <v>0</v>
      </c>
      <c r="K5684" s="228">
        <v>0</v>
      </c>
      <c r="L5684" s="231">
        <v>0</v>
      </c>
      <c r="N5684" s="119" t="str">
        <f t="shared" si="270"/>
        <v>852132-500101-OS</v>
      </c>
      <c r="O5684" s="122" t="str">
        <f>IF(B5684="NET","",IF(B5684="","",IFERROR(VLOOKUP(N5684,EAN!$A:$B,2,FALSE),"MANGLER - MÅ OPPDATERE EAN-FANEN")))</f>
        <v>MANGLER - MÅ OPPDATERE EAN-FANEN</v>
      </c>
      <c r="P5684" s="119">
        <f t="shared" si="271"/>
        <v>0</v>
      </c>
      <c r="Q5684" s="119">
        <f t="shared" si="272"/>
        <v>0</v>
      </c>
    </row>
    <row r="5685" spans="1:17" x14ac:dyDescent="0.2">
      <c r="A5685" s="229">
        <v>852133</v>
      </c>
      <c r="B5685" s="228" t="s">
        <v>248</v>
      </c>
      <c r="C5685" s="228"/>
      <c r="D5685" s="228"/>
      <c r="E5685" s="228"/>
      <c r="F5685" s="228"/>
      <c r="G5685" s="228"/>
      <c r="H5685" s="229">
        <v>202226</v>
      </c>
      <c r="I5685" s="229">
        <v>202227</v>
      </c>
      <c r="J5685" s="229">
        <v>202228</v>
      </c>
      <c r="K5685" s="229">
        <v>202229</v>
      </c>
      <c r="L5685" s="232">
        <v>202234</v>
      </c>
      <c r="N5685" s="119" t="str">
        <f t="shared" si="270"/>
        <v>852133-</v>
      </c>
      <c r="O5685" s="122" t="str">
        <f>IF(B5685="NET","",IF(B5685="","",IFERROR(VLOOKUP(N5685,EAN!$A:$B,2,FALSE),"MANGLER - MÅ OPPDATERE EAN-FANEN")))</f>
        <v/>
      </c>
      <c r="P5685" s="119">
        <f t="shared" si="271"/>
        <v>202226</v>
      </c>
      <c r="Q5685" s="119">
        <f t="shared" si="272"/>
        <v>202234</v>
      </c>
    </row>
    <row r="5686" spans="1:17" x14ac:dyDescent="0.2">
      <c r="A5686" s="228">
        <v>852133</v>
      </c>
      <c r="B5686" s="228" t="s">
        <v>3916</v>
      </c>
      <c r="C5686" s="228" t="s">
        <v>4204</v>
      </c>
      <c r="D5686" s="228" t="s">
        <v>3889</v>
      </c>
      <c r="E5686" s="228" t="s">
        <v>3890</v>
      </c>
      <c r="F5686" s="228" t="s">
        <v>84</v>
      </c>
      <c r="G5686" s="228" t="s">
        <v>128</v>
      </c>
      <c r="H5686" s="228">
        <v>0</v>
      </c>
      <c r="I5686" s="228">
        <v>0</v>
      </c>
      <c r="J5686" s="228">
        <v>0</v>
      </c>
      <c r="K5686" s="228">
        <v>0</v>
      </c>
      <c r="L5686" s="231">
        <v>0</v>
      </c>
      <c r="N5686" s="119" t="str">
        <f t="shared" si="270"/>
        <v>852133-157643-OS</v>
      </c>
      <c r="O5686" s="122" t="str">
        <f>IF(B5686="NET","",IF(B5686="","",IFERROR(VLOOKUP(N5686,EAN!$A:$B,2,FALSE),"MANGLER - MÅ OPPDATERE EAN-FANEN")))</f>
        <v>MANGLER - MÅ OPPDATERE EAN-FANEN</v>
      </c>
      <c r="P5686" s="119">
        <f t="shared" si="271"/>
        <v>0</v>
      </c>
      <c r="Q5686" s="119">
        <f t="shared" si="272"/>
        <v>0</v>
      </c>
    </row>
    <row r="5687" spans="1:17" x14ac:dyDescent="0.2">
      <c r="A5687" s="228">
        <v>852133</v>
      </c>
      <c r="B5687" s="228" t="s">
        <v>3916</v>
      </c>
      <c r="C5687" s="228" t="s">
        <v>4204</v>
      </c>
      <c r="D5687" s="228" t="s">
        <v>3845</v>
      </c>
      <c r="E5687" s="228" t="s">
        <v>3846</v>
      </c>
      <c r="F5687" s="228" t="s">
        <v>84</v>
      </c>
      <c r="G5687" s="228" t="s">
        <v>128</v>
      </c>
      <c r="H5687" s="228">
        <v>0</v>
      </c>
      <c r="I5687" s="228">
        <v>0</v>
      </c>
      <c r="J5687" s="228">
        <v>0</v>
      </c>
      <c r="K5687" s="228">
        <v>0</v>
      </c>
      <c r="L5687" s="231">
        <v>0</v>
      </c>
      <c r="N5687" s="119" t="str">
        <f t="shared" si="270"/>
        <v>852133-208139-OS</v>
      </c>
      <c r="O5687" s="122" t="str">
        <f>IF(B5687="NET","",IF(B5687="","",IFERROR(VLOOKUP(N5687,EAN!$A:$B,2,FALSE),"MANGLER - MÅ OPPDATERE EAN-FANEN")))</f>
        <v>MANGLER - MÅ OPPDATERE EAN-FANEN</v>
      </c>
      <c r="P5687" s="119">
        <f t="shared" si="271"/>
        <v>0</v>
      </c>
      <c r="Q5687" s="119">
        <f t="shared" si="272"/>
        <v>0</v>
      </c>
    </row>
    <row r="5688" spans="1:17" x14ac:dyDescent="0.2">
      <c r="A5688" s="229">
        <v>852134</v>
      </c>
      <c r="B5688" s="228" t="s">
        <v>248</v>
      </c>
      <c r="C5688" s="228"/>
      <c r="D5688" s="228"/>
      <c r="E5688" s="228"/>
      <c r="F5688" s="228"/>
      <c r="G5688" s="228"/>
      <c r="H5688" s="229">
        <v>202226</v>
      </c>
      <c r="I5688" s="229">
        <v>202227</v>
      </c>
      <c r="J5688" s="229">
        <v>202228</v>
      </c>
      <c r="K5688" s="229">
        <v>202229</v>
      </c>
      <c r="L5688" s="232">
        <v>202234</v>
      </c>
      <c r="N5688" s="119" t="str">
        <f t="shared" si="270"/>
        <v>852134-</v>
      </c>
      <c r="O5688" s="122" t="str">
        <f>IF(B5688="NET","",IF(B5688="","",IFERROR(VLOOKUP(N5688,EAN!$A:$B,2,FALSE),"MANGLER - MÅ OPPDATERE EAN-FANEN")))</f>
        <v/>
      </c>
      <c r="P5688" s="119">
        <f t="shared" si="271"/>
        <v>202226</v>
      </c>
      <c r="Q5688" s="119">
        <f t="shared" si="272"/>
        <v>202234</v>
      </c>
    </row>
    <row r="5689" spans="1:17" x14ac:dyDescent="0.2">
      <c r="A5689" s="229">
        <v>852135</v>
      </c>
      <c r="B5689" s="228" t="s">
        <v>248</v>
      </c>
      <c r="C5689" s="228"/>
      <c r="D5689" s="228"/>
      <c r="E5689" s="228"/>
      <c r="F5689" s="228"/>
      <c r="G5689" s="228"/>
      <c r="H5689" s="229">
        <v>202226</v>
      </c>
      <c r="I5689" s="229">
        <v>202227</v>
      </c>
      <c r="J5689" s="229">
        <v>202228</v>
      </c>
      <c r="K5689" s="229">
        <v>202229</v>
      </c>
      <c r="L5689" s="232">
        <v>202234</v>
      </c>
      <c r="N5689" s="119" t="str">
        <f t="shared" si="270"/>
        <v>852135-</v>
      </c>
      <c r="O5689" s="122" t="str">
        <f>IF(B5689="NET","",IF(B5689="","",IFERROR(VLOOKUP(N5689,EAN!$A:$B,2,FALSE),"MANGLER - MÅ OPPDATERE EAN-FANEN")))</f>
        <v/>
      </c>
      <c r="P5689" s="119">
        <f t="shared" si="271"/>
        <v>202226</v>
      </c>
      <c r="Q5689" s="119">
        <f t="shared" si="272"/>
        <v>202234</v>
      </c>
    </row>
    <row r="5690" spans="1:17" x14ac:dyDescent="0.2">
      <c r="A5690" s="228">
        <v>852135</v>
      </c>
      <c r="B5690" s="228" t="s">
        <v>3917</v>
      </c>
      <c r="C5690" s="228" t="s">
        <v>4204</v>
      </c>
      <c r="D5690" s="228" t="s">
        <v>3895</v>
      </c>
      <c r="E5690" s="228" t="s">
        <v>3896</v>
      </c>
      <c r="F5690" s="228" t="s">
        <v>84</v>
      </c>
      <c r="G5690" s="228" t="s">
        <v>128</v>
      </c>
      <c r="H5690" s="228">
        <v>0</v>
      </c>
      <c r="I5690" s="228">
        <v>0</v>
      </c>
      <c r="J5690" s="228">
        <v>0</v>
      </c>
      <c r="K5690" s="228">
        <v>0</v>
      </c>
      <c r="L5690" s="231">
        <v>0</v>
      </c>
      <c r="N5690" s="119" t="str">
        <f t="shared" si="270"/>
        <v>852135-500137-OS</v>
      </c>
      <c r="O5690" s="122" t="str">
        <f>IF(B5690="NET","",IF(B5690="","",IFERROR(VLOOKUP(N5690,EAN!$A:$B,2,FALSE),"MANGLER - MÅ OPPDATERE EAN-FANEN")))</f>
        <v>MANGLER - MÅ OPPDATERE EAN-FANEN</v>
      </c>
      <c r="P5690" s="119">
        <f t="shared" si="271"/>
        <v>0</v>
      </c>
      <c r="Q5690" s="119">
        <f t="shared" si="272"/>
        <v>0</v>
      </c>
    </row>
    <row r="5691" spans="1:17" x14ac:dyDescent="0.2">
      <c r="A5691" s="229">
        <v>852136</v>
      </c>
      <c r="B5691" s="228" t="s">
        <v>248</v>
      </c>
      <c r="C5691" s="228"/>
      <c r="D5691" s="228"/>
      <c r="E5691" s="228"/>
      <c r="F5691" s="228"/>
      <c r="G5691" s="228"/>
      <c r="H5691" s="229">
        <v>202226</v>
      </c>
      <c r="I5691" s="229">
        <v>202227</v>
      </c>
      <c r="J5691" s="229">
        <v>202228</v>
      </c>
      <c r="K5691" s="229">
        <v>202229</v>
      </c>
      <c r="L5691" s="232">
        <v>202234</v>
      </c>
      <c r="N5691" s="119" t="str">
        <f t="shared" si="270"/>
        <v>852136-</v>
      </c>
      <c r="O5691" s="122" t="str">
        <f>IF(B5691="NET","",IF(B5691="","",IFERROR(VLOOKUP(N5691,EAN!$A:$B,2,FALSE),"MANGLER - MÅ OPPDATERE EAN-FANEN")))</f>
        <v/>
      </c>
      <c r="P5691" s="119">
        <f t="shared" si="271"/>
        <v>202226</v>
      </c>
      <c r="Q5691" s="119">
        <f t="shared" si="272"/>
        <v>202234</v>
      </c>
    </row>
    <row r="5692" spans="1:17" x14ac:dyDescent="0.2">
      <c r="A5692" s="228">
        <v>852136</v>
      </c>
      <c r="B5692" s="228" t="s">
        <v>3918</v>
      </c>
      <c r="C5692" s="228" t="s">
        <v>4204</v>
      </c>
      <c r="D5692" s="228" t="s">
        <v>3895</v>
      </c>
      <c r="E5692" s="228" t="s">
        <v>3896</v>
      </c>
      <c r="F5692" s="228" t="s">
        <v>84</v>
      </c>
      <c r="G5692" s="228" t="s">
        <v>128</v>
      </c>
      <c r="H5692" s="228">
        <v>0</v>
      </c>
      <c r="I5692" s="228">
        <v>0</v>
      </c>
      <c r="J5692" s="228">
        <v>0</v>
      </c>
      <c r="K5692" s="228">
        <v>0</v>
      </c>
      <c r="L5692" s="231">
        <v>0</v>
      </c>
      <c r="N5692" s="119" t="str">
        <f t="shared" si="270"/>
        <v>852136-500137-OS</v>
      </c>
      <c r="O5692" s="122" t="str">
        <f>IF(B5692="NET","",IF(B5692="","",IFERROR(VLOOKUP(N5692,EAN!$A:$B,2,FALSE),"MANGLER - MÅ OPPDATERE EAN-FANEN")))</f>
        <v>MANGLER - MÅ OPPDATERE EAN-FANEN</v>
      </c>
      <c r="P5692" s="119">
        <f t="shared" si="271"/>
        <v>0</v>
      </c>
      <c r="Q5692" s="119">
        <f t="shared" si="272"/>
        <v>0</v>
      </c>
    </row>
    <row r="5693" spans="1:17" x14ac:dyDescent="0.2">
      <c r="A5693" s="229">
        <v>852137</v>
      </c>
      <c r="B5693" s="228" t="s">
        <v>248</v>
      </c>
      <c r="C5693" s="228"/>
      <c r="D5693" s="228"/>
      <c r="E5693" s="228"/>
      <c r="F5693" s="228"/>
      <c r="G5693" s="228"/>
      <c r="H5693" s="229">
        <v>202226</v>
      </c>
      <c r="I5693" s="229">
        <v>202227</v>
      </c>
      <c r="J5693" s="229">
        <v>202228</v>
      </c>
      <c r="K5693" s="229">
        <v>202229</v>
      </c>
      <c r="L5693" s="232">
        <v>202234</v>
      </c>
      <c r="N5693" s="119" t="str">
        <f t="shared" si="270"/>
        <v>852137-</v>
      </c>
      <c r="O5693" s="122" t="str">
        <f>IF(B5693="NET","",IF(B5693="","",IFERROR(VLOOKUP(N5693,EAN!$A:$B,2,FALSE),"MANGLER - MÅ OPPDATERE EAN-FANEN")))</f>
        <v/>
      </c>
      <c r="P5693" s="119">
        <f t="shared" si="271"/>
        <v>202226</v>
      </c>
      <c r="Q5693" s="119">
        <f t="shared" si="272"/>
        <v>202234</v>
      </c>
    </row>
    <row r="5694" spans="1:17" x14ac:dyDescent="0.2">
      <c r="A5694" s="228">
        <v>852137</v>
      </c>
      <c r="B5694" s="228" t="s">
        <v>3919</v>
      </c>
      <c r="C5694" s="228" t="s">
        <v>4204</v>
      </c>
      <c r="D5694" s="228" t="s">
        <v>3901</v>
      </c>
      <c r="E5694" s="228" t="s">
        <v>3902</v>
      </c>
      <c r="F5694" s="228" t="s">
        <v>84</v>
      </c>
      <c r="G5694" s="228" t="s">
        <v>128</v>
      </c>
      <c r="H5694" s="228">
        <v>0</v>
      </c>
      <c r="I5694" s="228">
        <v>0</v>
      </c>
      <c r="J5694" s="228">
        <v>0</v>
      </c>
      <c r="K5694" s="228">
        <v>0</v>
      </c>
      <c r="L5694" s="231">
        <v>0</v>
      </c>
      <c r="N5694" s="119" t="str">
        <f t="shared" si="270"/>
        <v>852137-066437-OS</v>
      </c>
      <c r="O5694" s="122" t="str">
        <f>IF(B5694="NET","",IF(B5694="","",IFERROR(VLOOKUP(N5694,EAN!$A:$B,2,FALSE),"MANGLER - MÅ OPPDATERE EAN-FANEN")))</f>
        <v>MANGLER - MÅ OPPDATERE EAN-FANEN</v>
      </c>
      <c r="P5694" s="119">
        <f t="shared" si="271"/>
        <v>0</v>
      </c>
      <c r="Q5694" s="119">
        <f t="shared" si="272"/>
        <v>0</v>
      </c>
    </row>
    <row r="5695" spans="1:17" x14ac:dyDescent="0.2">
      <c r="A5695" s="228">
        <v>852137</v>
      </c>
      <c r="B5695" s="228" t="s">
        <v>3919</v>
      </c>
      <c r="C5695" s="228" t="s">
        <v>4204</v>
      </c>
      <c r="D5695" s="228" t="s">
        <v>3889</v>
      </c>
      <c r="E5695" s="228" t="s">
        <v>3890</v>
      </c>
      <c r="F5695" s="228" t="s">
        <v>84</v>
      </c>
      <c r="G5695" s="228" t="s">
        <v>128</v>
      </c>
      <c r="H5695" s="228">
        <v>0</v>
      </c>
      <c r="I5695" s="228">
        <v>0</v>
      </c>
      <c r="J5695" s="228">
        <v>0</v>
      </c>
      <c r="K5695" s="228">
        <v>0</v>
      </c>
      <c r="L5695" s="231">
        <v>0</v>
      </c>
      <c r="N5695" s="119" t="str">
        <f t="shared" si="270"/>
        <v>852137-157643-OS</v>
      </c>
      <c r="O5695" s="122" t="str">
        <f>IF(B5695="NET","",IF(B5695="","",IFERROR(VLOOKUP(N5695,EAN!$A:$B,2,FALSE),"MANGLER - MÅ OPPDATERE EAN-FANEN")))</f>
        <v>MANGLER - MÅ OPPDATERE EAN-FANEN</v>
      </c>
      <c r="P5695" s="119">
        <f t="shared" si="271"/>
        <v>0</v>
      </c>
      <c r="Q5695" s="119">
        <f t="shared" si="272"/>
        <v>0</v>
      </c>
    </row>
    <row r="5696" spans="1:17" x14ac:dyDescent="0.2">
      <c r="A5696" s="228">
        <v>852137</v>
      </c>
      <c r="B5696" s="228" t="s">
        <v>3919</v>
      </c>
      <c r="C5696" s="228" t="s">
        <v>4204</v>
      </c>
      <c r="D5696" s="228" t="s">
        <v>3883</v>
      </c>
      <c r="E5696" s="228" t="s">
        <v>3884</v>
      </c>
      <c r="F5696" s="228" t="s">
        <v>84</v>
      </c>
      <c r="G5696" s="228" t="s">
        <v>128</v>
      </c>
      <c r="H5696" s="228">
        <v>0</v>
      </c>
      <c r="I5696" s="228">
        <v>0</v>
      </c>
      <c r="J5696" s="228">
        <v>0</v>
      </c>
      <c r="K5696" s="228">
        <v>0</v>
      </c>
      <c r="L5696" s="231">
        <v>0</v>
      </c>
      <c r="N5696" s="119" t="str">
        <f t="shared" si="270"/>
        <v>852137-161036-OS</v>
      </c>
      <c r="O5696" s="122" t="str">
        <f>IF(B5696="NET","",IF(B5696="","",IFERROR(VLOOKUP(N5696,EAN!$A:$B,2,FALSE),"MANGLER - MÅ OPPDATERE EAN-FANEN")))</f>
        <v>MANGLER - MÅ OPPDATERE EAN-FANEN</v>
      </c>
      <c r="P5696" s="119">
        <f t="shared" si="271"/>
        <v>0</v>
      </c>
      <c r="Q5696" s="119">
        <f t="shared" si="272"/>
        <v>0</v>
      </c>
    </row>
    <row r="5697" spans="1:17" x14ac:dyDescent="0.2">
      <c r="A5697" s="229">
        <v>852138</v>
      </c>
      <c r="B5697" s="228" t="s">
        <v>248</v>
      </c>
      <c r="C5697" s="228"/>
      <c r="D5697" s="228"/>
      <c r="E5697" s="228"/>
      <c r="F5697" s="228"/>
      <c r="G5697" s="228"/>
      <c r="H5697" s="229">
        <v>202226</v>
      </c>
      <c r="I5697" s="229">
        <v>202227</v>
      </c>
      <c r="J5697" s="229">
        <v>202228</v>
      </c>
      <c r="K5697" s="229">
        <v>202229</v>
      </c>
      <c r="L5697" s="232">
        <v>202234</v>
      </c>
      <c r="N5697" s="119" t="str">
        <f t="shared" si="270"/>
        <v>852138-</v>
      </c>
      <c r="O5697" s="122" t="str">
        <f>IF(B5697="NET","",IF(B5697="","",IFERROR(VLOOKUP(N5697,EAN!$A:$B,2,FALSE),"MANGLER - MÅ OPPDATERE EAN-FANEN")))</f>
        <v/>
      </c>
      <c r="P5697" s="119">
        <f t="shared" si="271"/>
        <v>202226</v>
      </c>
      <c r="Q5697" s="119">
        <f t="shared" si="272"/>
        <v>202234</v>
      </c>
    </row>
    <row r="5698" spans="1:17" x14ac:dyDescent="0.2">
      <c r="A5698" s="228">
        <v>852138</v>
      </c>
      <c r="B5698" s="228" t="s">
        <v>3920</v>
      </c>
      <c r="C5698" s="228" t="s">
        <v>4204</v>
      </c>
      <c r="D5698" s="228" t="s">
        <v>3863</v>
      </c>
      <c r="E5698" s="228" t="s">
        <v>3864</v>
      </c>
      <c r="F5698" s="228" t="s">
        <v>84</v>
      </c>
      <c r="G5698" s="228" t="s">
        <v>128</v>
      </c>
      <c r="H5698" s="228">
        <v>0</v>
      </c>
      <c r="I5698" s="228">
        <v>0</v>
      </c>
      <c r="J5698" s="228">
        <v>0</v>
      </c>
      <c r="K5698" s="228">
        <v>0</v>
      </c>
      <c r="L5698" s="231">
        <v>0</v>
      </c>
      <c r="N5698" s="119" t="str">
        <f t="shared" si="270"/>
        <v>852138-180101-OS</v>
      </c>
      <c r="O5698" s="122" t="str">
        <f>IF(B5698="NET","",IF(B5698="","",IFERROR(VLOOKUP(N5698,EAN!$A:$B,2,FALSE),"MANGLER - MÅ OPPDATERE EAN-FANEN")))</f>
        <v>MANGLER - MÅ OPPDATERE EAN-FANEN</v>
      </c>
      <c r="P5698" s="119">
        <f t="shared" si="271"/>
        <v>0</v>
      </c>
      <c r="Q5698" s="119">
        <f t="shared" si="272"/>
        <v>0</v>
      </c>
    </row>
    <row r="5699" spans="1:17" x14ac:dyDescent="0.2">
      <c r="A5699" s="229">
        <v>852139</v>
      </c>
      <c r="B5699" s="228" t="s">
        <v>248</v>
      </c>
      <c r="C5699" s="228"/>
      <c r="D5699" s="228"/>
      <c r="E5699" s="228"/>
      <c r="F5699" s="228"/>
      <c r="G5699" s="228"/>
      <c r="H5699" s="229">
        <v>202226</v>
      </c>
      <c r="I5699" s="229">
        <v>202227</v>
      </c>
      <c r="J5699" s="229">
        <v>202228</v>
      </c>
      <c r="K5699" s="229">
        <v>202229</v>
      </c>
      <c r="L5699" s="232">
        <v>202234</v>
      </c>
      <c r="N5699" s="119" t="str">
        <f t="shared" si="270"/>
        <v>852139-</v>
      </c>
      <c r="O5699" s="122" t="str">
        <f>IF(B5699="NET","",IF(B5699="","",IFERROR(VLOOKUP(N5699,EAN!$A:$B,2,FALSE),"MANGLER - MÅ OPPDATERE EAN-FANEN")))</f>
        <v/>
      </c>
      <c r="P5699" s="119">
        <f t="shared" si="271"/>
        <v>202226</v>
      </c>
      <c r="Q5699" s="119">
        <f t="shared" si="272"/>
        <v>202234</v>
      </c>
    </row>
    <row r="5700" spans="1:17" x14ac:dyDescent="0.2">
      <c r="A5700" s="229">
        <v>852140</v>
      </c>
      <c r="B5700" s="228" t="s">
        <v>248</v>
      </c>
      <c r="C5700" s="228"/>
      <c r="D5700" s="228"/>
      <c r="E5700" s="228"/>
      <c r="F5700" s="228"/>
      <c r="G5700" s="228"/>
      <c r="H5700" s="229">
        <v>202226</v>
      </c>
      <c r="I5700" s="229">
        <v>202227</v>
      </c>
      <c r="J5700" s="229">
        <v>202228</v>
      </c>
      <c r="K5700" s="229">
        <v>202229</v>
      </c>
      <c r="L5700" s="232">
        <v>202234</v>
      </c>
      <c r="N5700" s="119" t="str">
        <f t="shared" si="270"/>
        <v>852140-</v>
      </c>
      <c r="O5700" s="122" t="str">
        <f>IF(B5700="NET","",IF(B5700="","",IFERROR(VLOOKUP(N5700,EAN!$A:$B,2,FALSE),"MANGLER - MÅ OPPDATERE EAN-FANEN")))</f>
        <v/>
      </c>
      <c r="P5700" s="119">
        <f t="shared" si="271"/>
        <v>202226</v>
      </c>
      <c r="Q5700" s="119">
        <f t="shared" si="272"/>
        <v>202234</v>
      </c>
    </row>
    <row r="5701" spans="1:17" x14ac:dyDescent="0.2">
      <c r="A5701" s="228">
        <v>852140</v>
      </c>
      <c r="B5701" s="228" t="s">
        <v>4338</v>
      </c>
      <c r="C5701" s="228" t="s">
        <v>4204</v>
      </c>
      <c r="D5701" s="228" t="s">
        <v>4492</v>
      </c>
      <c r="E5701" s="228" t="s">
        <v>4493</v>
      </c>
      <c r="F5701" s="228" t="s">
        <v>84</v>
      </c>
      <c r="G5701" s="228" t="s">
        <v>128</v>
      </c>
      <c r="H5701" s="228">
        <v>0</v>
      </c>
      <c r="I5701" s="228">
        <v>0</v>
      </c>
      <c r="J5701" s="228">
        <v>0</v>
      </c>
      <c r="K5701" s="228">
        <v>0</v>
      </c>
      <c r="L5701" s="231">
        <v>0</v>
      </c>
      <c r="N5701" s="119" t="str">
        <f t="shared" ref="N5701:N5764" si="273">CONCATENATE(A5701,"-",D5701)</f>
        <v>852140-157018-OS</v>
      </c>
      <c r="O5701" s="122" t="str">
        <f>IF(B5701="NET","",IF(B5701="","",IFERROR(VLOOKUP(N5701,EAN!$A:$B,2,FALSE),"MANGLER - MÅ OPPDATERE EAN-FANEN")))</f>
        <v>MANGLER - MÅ OPPDATERE EAN-FANEN</v>
      </c>
      <c r="P5701" s="119">
        <f t="shared" ref="P5701:P5764" si="274">H5701</f>
        <v>0</v>
      </c>
      <c r="Q5701" s="119">
        <f t="shared" ref="Q5701:Q5764" si="275">L5701</f>
        <v>0</v>
      </c>
    </row>
    <row r="5702" spans="1:17" x14ac:dyDescent="0.2">
      <c r="A5702" s="229">
        <v>852141</v>
      </c>
      <c r="B5702" s="228" t="s">
        <v>248</v>
      </c>
      <c r="C5702" s="228"/>
      <c r="D5702" s="228"/>
      <c r="E5702" s="228"/>
      <c r="F5702" s="228"/>
      <c r="G5702" s="228"/>
      <c r="H5702" s="229">
        <v>202226</v>
      </c>
      <c r="I5702" s="229">
        <v>202227</v>
      </c>
      <c r="J5702" s="229">
        <v>202228</v>
      </c>
      <c r="K5702" s="229">
        <v>202229</v>
      </c>
      <c r="L5702" s="232">
        <v>202234</v>
      </c>
      <c r="N5702" s="119" t="str">
        <f t="shared" si="273"/>
        <v>852141-</v>
      </c>
      <c r="O5702" s="122" t="str">
        <f>IF(B5702="NET","",IF(B5702="","",IFERROR(VLOOKUP(N5702,EAN!$A:$B,2,FALSE),"MANGLER - MÅ OPPDATERE EAN-FANEN")))</f>
        <v/>
      </c>
      <c r="P5702" s="119">
        <f t="shared" si="274"/>
        <v>202226</v>
      </c>
      <c r="Q5702" s="119">
        <f t="shared" si="275"/>
        <v>202234</v>
      </c>
    </row>
    <row r="5703" spans="1:17" x14ac:dyDescent="0.2">
      <c r="A5703" s="229">
        <v>852142</v>
      </c>
      <c r="B5703" s="228" t="s">
        <v>248</v>
      </c>
      <c r="C5703" s="228"/>
      <c r="D5703" s="228"/>
      <c r="E5703" s="228"/>
      <c r="F5703" s="228"/>
      <c r="G5703" s="228"/>
      <c r="H5703" s="229">
        <v>202226</v>
      </c>
      <c r="I5703" s="229">
        <v>202227</v>
      </c>
      <c r="J5703" s="229">
        <v>202228</v>
      </c>
      <c r="K5703" s="229">
        <v>202229</v>
      </c>
      <c r="L5703" s="232">
        <v>202234</v>
      </c>
      <c r="N5703" s="119" t="str">
        <f t="shared" si="273"/>
        <v>852142-</v>
      </c>
      <c r="O5703" s="122" t="str">
        <f>IF(B5703="NET","",IF(B5703="","",IFERROR(VLOOKUP(N5703,EAN!$A:$B,2,FALSE),"MANGLER - MÅ OPPDATERE EAN-FANEN")))</f>
        <v/>
      </c>
      <c r="P5703" s="119">
        <f t="shared" si="274"/>
        <v>202226</v>
      </c>
      <c r="Q5703" s="119">
        <f t="shared" si="275"/>
        <v>202234</v>
      </c>
    </row>
    <row r="5704" spans="1:17" x14ac:dyDescent="0.2">
      <c r="A5704" s="228">
        <v>852142</v>
      </c>
      <c r="B5704" s="228" t="s">
        <v>3921</v>
      </c>
      <c r="C5704" s="228" t="s">
        <v>4204</v>
      </c>
      <c r="D5704" s="228" t="s">
        <v>3922</v>
      </c>
      <c r="E5704" s="228" t="s">
        <v>3923</v>
      </c>
      <c r="F5704" s="228" t="s">
        <v>84</v>
      </c>
      <c r="G5704" s="228" t="s">
        <v>128</v>
      </c>
      <c r="H5704" s="228">
        <v>0</v>
      </c>
      <c r="I5704" s="228">
        <v>0</v>
      </c>
      <c r="J5704" s="228">
        <v>0</v>
      </c>
      <c r="K5704" s="228">
        <v>0</v>
      </c>
      <c r="L5704" s="231">
        <v>0</v>
      </c>
      <c r="N5704" s="119" t="str">
        <f t="shared" si="273"/>
        <v>852142-151011-OS</v>
      </c>
      <c r="O5704" s="122" t="str">
        <f>IF(B5704="NET","",IF(B5704="","",IFERROR(VLOOKUP(N5704,EAN!$A:$B,2,FALSE),"MANGLER - MÅ OPPDATERE EAN-FANEN")))</f>
        <v>MANGLER - MÅ OPPDATERE EAN-FANEN</v>
      </c>
      <c r="P5704" s="119">
        <f t="shared" si="274"/>
        <v>0</v>
      </c>
      <c r="Q5704" s="119">
        <f t="shared" si="275"/>
        <v>0</v>
      </c>
    </row>
    <row r="5705" spans="1:17" x14ac:dyDescent="0.2">
      <c r="A5705" s="228">
        <v>852142</v>
      </c>
      <c r="B5705" s="228" t="s">
        <v>3921</v>
      </c>
      <c r="C5705" s="228" t="s">
        <v>4204</v>
      </c>
      <c r="D5705" s="228" t="s">
        <v>3924</v>
      </c>
      <c r="E5705" s="228" t="s">
        <v>3925</v>
      </c>
      <c r="F5705" s="228" t="s">
        <v>84</v>
      </c>
      <c r="G5705" s="228" t="s">
        <v>128</v>
      </c>
      <c r="H5705" s="228">
        <v>0</v>
      </c>
      <c r="I5705" s="228">
        <v>0</v>
      </c>
      <c r="J5705" s="228">
        <v>0</v>
      </c>
      <c r="K5705" s="228">
        <v>0</v>
      </c>
      <c r="L5705" s="231">
        <v>0</v>
      </c>
      <c r="N5705" s="119" t="str">
        <f t="shared" si="273"/>
        <v>852142-206649-OS</v>
      </c>
      <c r="O5705" s="122" t="str">
        <f>IF(B5705="NET","",IF(B5705="","",IFERROR(VLOOKUP(N5705,EAN!$A:$B,2,FALSE),"MANGLER - MÅ OPPDATERE EAN-FANEN")))</f>
        <v>MANGLER - MÅ OPPDATERE EAN-FANEN</v>
      </c>
      <c r="P5705" s="119">
        <f t="shared" si="274"/>
        <v>0</v>
      </c>
      <c r="Q5705" s="119">
        <f t="shared" si="275"/>
        <v>0</v>
      </c>
    </row>
    <row r="5706" spans="1:17" x14ac:dyDescent="0.2">
      <c r="A5706" s="229">
        <v>852143</v>
      </c>
      <c r="B5706" s="228" t="s">
        <v>248</v>
      </c>
      <c r="C5706" s="228"/>
      <c r="D5706" s="228"/>
      <c r="E5706" s="228"/>
      <c r="F5706" s="228"/>
      <c r="G5706" s="228"/>
      <c r="H5706" s="229">
        <v>202226</v>
      </c>
      <c r="I5706" s="229">
        <v>202227</v>
      </c>
      <c r="J5706" s="229">
        <v>202228</v>
      </c>
      <c r="K5706" s="229">
        <v>202229</v>
      </c>
      <c r="L5706" s="232">
        <v>202234</v>
      </c>
      <c r="N5706" s="119" t="str">
        <f t="shared" si="273"/>
        <v>852143-</v>
      </c>
      <c r="O5706" s="122" t="str">
        <f>IF(B5706="NET","",IF(B5706="","",IFERROR(VLOOKUP(N5706,EAN!$A:$B,2,FALSE),"MANGLER - MÅ OPPDATERE EAN-FANEN")))</f>
        <v/>
      </c>
      <c r="P5706" s="119">
        <f t="shared" si="274"/>
        <v>202226</v>
      </c>
      <c r="Q5706" s="119">
        <f t="shared" si="275"/>
        <v>202234</v>
      </c>
    </row>
    <row r="5707" spans="1:17" x14ac:dyDescent="0.2">
      <c r="A5707" s="228">
        <v>852143</v>
      </c>
      <c r="B5707" s="228" t="s">
        <v>4494</v>
      </c>
      <c r="C5707" s="228" t="s">
        <v>4204</v>
      </c>
      <c r="D5707" s="228" t="s">
        <v>3926</v>
      </c>
      <c r="E5707" s="228" t="s">
        <v>3927</v>
      </c>
      <c r="F5707" s="228" t="s">
        <v>84</v>
      </c>
      <c r="G5707" s="228" t="s">
        <v>128</v>
      </c>
      <c r="H5707" s="228">
        <v>0</v>
      </c>
      <c r="I5707" s="228">
        <v>0</v>
      </c>
      <c r="J5707" s="228">
        <v>0</v>
      </c>
      <c r="K5707" s="228">
        <v>0</v>
      </c>
      <c r="L5707" s="231">
        <v>0</v>
      </c>
      <c r="N5707" s="119" t="str">
        <f t="shared" si="273"/>
        <v>852143-208353-OS</v>
      </c>
      <c r="O5707" s="122" t="str">
        <f>IF(B5707="NET","",IF(B5707="","",IFERROR(VLOOKUP(N5707,EAN!$A:$B,2,FALSE),"MANGLER - MÅ OPPDATERE EAN-FANEN")))</f>
        <v>MANGLER - MÅ OPPDATERE EAN-FANEN</v>
      </c>
      <c r="P5707" s="119">
        <f t="shared" si="274"/>
        <v>0</v>
      </c>
      <c r="Q5707" s="119">
        <f t="shared" si="275"/>
        <v>0</v>
      </c>
    </row>
    <row r="5708" spans="1:17" x14ac:dyDescent="0.2">
      <c r="A5708" s="229">
        <v>852144</v>
      </c>
      <c r="B5708" s="228" t="s">
        <v>248</v>
      </c>
      <c r="C5708" s="228"/>
      <c r="D5708" s="228"/>
      <c r="E5708" s="228"/>
      <c r="F5708" s="228"/>
      <c r="G5708" s="228"/>
      <c r="H5708" s="229">
        <v>202226</v>
      </c>
      <c r="I5708" s="229">
        <v>202227</v>
      </c>
      <c r="J5708" s="229">
        <v>202228</v>
      </c>
      <c r="K5708" s="229">
        <v>202229</v>
      </c>
      <c r="L5708" s="232">
        <v>202234</v>
      </c>
      <c r="N5708" s="119" t="str">
        <f t="shared" si="273"/>
        <v>852144-</v>
      </c>
      <c r="O5708" s="122" t="str">
        <f>IF(B5708="NET","",IF(B5708="","",IFERROR(VLOOKUP(N5708,EAN!$A:$B,2,FALSE),"MANGLER - MÅ OPPDATERE EAN-FANEN")))</f>
        <v/>
      </c>
      <c r="P5708" s="119">
        <f t="shared" si="274"/>
        <v>202226</v>
      </c>
      <c r="Q5708" s="119">
        <f t="shared" si="275"/>
        <v>202234</v>
      </c>
    </row>
    <row r="5709" spans="1:17" x14ac:dyDescent="0.2">
      <c r="A5709" s="228">
        <v>852144</v>
      </c>
      <c r="B5709" s="228" t="s">
        <v>3928</v>
      </c>
      <c r="C5709" s="228" t="s">
        <v>4204</v>
      </c>
      <c r="D5709" s="228" t="s">
        <v>3929</v>
      </c>
      <c r="E5709" s="228" t="s">
        <v>3930</v>
      </c>
      <c r="F5709" s="228" t="s">
        <v>84</v>
      </c>
      <c r="G5709" s="228" t="s">
        <v>128</v>
      </c>
      <c r="H5709" s="228">
        <v>0</v>
      </c>
      <c r="I5709" s="228">
        <v>0</v>
      </c>
      <c r="J5709" s="228">
        <v>0</v>
      </c>
      <c r="K5709" s="228">
        <v>0</v>
      </c>
      <c r="L5709" s="231">
        <v>0</v>
      </c>
      <c r="N5709" s="119" t="str">
        <f t="shared" si="273"/>
        <v>852144-151013-OS</v>
      </c>
      <c r="O5709" s="122" t="str">
        <f>IF(B5709="NET","",IF(B5709="","",IFERROR(VLOOKUP(N5709,EAN!$A:$B,2,FALSE),"MANGLER - MÅ OPPDATERE EAN-FANEN")))</f>
        <v>MANGLER - MÅ OPPDATERE EAN-FANEN</v>
      </c>
      <c r="P5709" s="119">
        <f t="shared" si="274"/>
        <v>0</v>
      </c>
      <c r="Q5709" s="119">
        <f t="shared" si="275"/>
        <v>0</v>
      </c>
    </row>
    <row r="5710" spans="1:17" x14ac:dyDescent="0.2">
      <c r="A5710" s="229">
        <v>852145</v>
      </c>
      <c r="B5710" s="228" t="s">
        <v>248</v>
      </c>
      <c r="C5710" s="228"/>
      <c r="D5710" s="228"/>
      <c r="E5710" s="228"/>
      <c r="F5710" s="228"/>
      <c r="G5710" s="228"/>
      <c r="H5710" s="229">
        <v>202226</v>
      </c>
      <c r="I5710" s="229">
        <v>202227</v>
      </c>
      <c r="J5710" s="229">
        <v>202228</v>
      </c>
      <c r="K5710" s="229">
        <v>202229</v>
      </c>
      <c r="L5710" s="232">
        <v>202234</v>
      </c>
      <c r="N5710" s="119" t="str">
        <f t="shared" si="273"/>
        <v>852145-</v>
      </c>
      <c r="O5710" s="122" t="str">
        <f>IF(B5710="NET","",IF(B5710="","",IFERROR(VLOOKUP(N5710,EAN!$A:$B,2,FALSE),"MANGLER - MÅ OPPDATERE EAN-FANEN")))</f>
        <v/>
      </c>
      <c r="P5710" s="119">
        <f t="shared" si="274"/>
        <v>202226</v>
      </c>
      <c r="Q5710" s="119">
        <f t="shared" si="275"/>
        <v>202234</v>
      </c>
    </row>
    <row r="5711" spans="1:17" x14ac:dyDescent="0.2">
      <c r="A5711" s="228">
        <v>852145</v>
      </c>
      <c r="B5711" s="228" t="s">
        <v>4495</v>
      </c>
      <c r="C5711" s="228" t="s">
        <v>4204</v>
      </c>
      <c r="D5711" s="228" t="s">
        <v>811</v>
      </c>
      <c r="E5711" s="228" t="s">
        <v>2131</v>
      </c>
      <c r="F5711" s="228" t="s">
        <v>84</v>
      </c>
      <c r="G5711" s="228" t="s">
        <v>128</v>
      </c>
      <c r="H5711" s="228">
        <v>0</v>
      </c>
      <c r="I5711" s="228">
        <v>0</v>
      </c>
      <c r="J5711" s="228">
        <v>0</v>
      </c>
      <c r="K5711" s="228">
        <v>0</v>
      </c>
      <c r="L5711" s="231">
        <v>0</v>
      </c>
      <c r="N5711" s="119" t="str">
        <f t="shared" si="273"/>
        <v>852145-100201-OS</v>
      </c>
      <c r="O5711" s="122" t="str">
        <f>IF(B5711="NET","",IF(B5711="","",IFERROR(VLOOKUP(N5711,EAN!$A:$B,2,FALSE),"MANGLER - MÅ OPPDATERE EAN-FANEN")))</f>
        <v>MANGLER - MÅ OPPDATERE EAN-FANEN</v>
      </c>
      <c r="P5711" s="119">
        <f t="shared" si="274"/>
        <v>0</v>
      </c>
      <c r="Q5711" s="119">
        <f t="shared" si="275"/>
        <v>0</v>
      </c>
    </row>
    <row r="5712" spans="1:17" x14ac:dyDescent="0.2">
      <c r="A5712" s="229">
        <v>852146</v>
      </c>
      <c r="B5712" s="228" t="s">
        <v>248</v>
      </c>
      <c r="C5712" s="228"/>
      <c r="D5712" s="228"/>
      <c r="E5712" s="228"/>
      <c r="F5712" s="228"/>
      <c r="G5712" s="228"/>
      <c r="H5712" s="229">
        <v>202226</v>
      </c>
      <c r="I5712" s="229">
        <v>202227</v>
      </c>
      <c r="J5712" s="229">
        <v>202228</v>
      </c>
      <c r="K5712" s="229">
        <v>202229</v>
      </c>
      <c r="L5712" s="232">
        <v>202234</v>
      </c>
      <c r="N5712" s="119" t="str">
        <f t="shared" si="273"/>
        <v>852146-</v>
      </c>
      <c r="O5712" s="122" t="str">
        <f>IF(B5712="NET","",IF(B5712="","",IFERROR(VLOOKUP(N5712,EAN!$A:$B,2,FALSE),"MANGLER - MÅ OPPDATERE EAN-FANEN")))</f>
        <v/>
      </c>
      <c r="P5712" s="119">
        <f t="shared" si="274"/>
        <v>202226</v>
      </c>
      <c r="Q5712" s="119">
        <f t="shared" si="275"/>
        <v>202234</v>
      </c>
    </row>
    <row r="5713" spans="1:17" x14ac:dyDescent="0.2">
      <c r="A5713" s="228">
        <v>852146</v>
      </c>
      <c r="B5713" s="228" t="s">
        <v>4184</v>
      </c>
      <c r="C5713" s="228" t="s">
        <v>4204</v>
      </c>
      <c r="D5713" s="228" t="s">
        <v>4185</v>
      </c>
      <c r="E5713" s="228" t="s">
        <v>531</v>
      </c>
      <c r="F5713" s="228" t="s">
        <v>84</v>
      </c>
      <c r="G5713" s="228" t="s">
        <v>128</v>
      </c>
      <c r="H5713" s="228">
        <v>0</v>
      </c>
      <c r="I5713" s="228">
        <v>0</v>
      </c>
      <c r="J5713" s="228">
        <v>0</v>
      </c>
      <c r="K5713" s="228">
        <v>0</v>
      </c>
      <c r="L5713" s="231">
        <v>0</v>
      </c>
      <c r="N5713" s="119" t="str">
        <f t="shared" si="273"/>
        <v>852146-060201-OS</v>
      </c>
      <c r="O5713" s="122" t="str">
        <f>IF(B5713="NET","",IF(B5713="","",IFERROR(VLOOKUP(N5713,EAN!$A:$B,2,FALSE),"MANGLER - MÅ OPPDATERE EAN-FANEN")))</f>
        <v>MANGLER - MÅ OPPDATERE EAN-FANEN</v>
      </c>
      <c r="P5713" s="119">
        <f t="shared" si="274"/>
        <v>0</v>
      </c>
      <c r="Q5713" s="119">
        <f t="shared" si="275"/>
        <v>0</v>
      </c>
    </row>
    <row r="5714" spans="1:17" x14ac:dyDescent="0.2">
      <c r="A5714" s="228">
        <v>852146</v>
      </c>
      <c r="B5714" s="228" t="s">
        <v>4184</v>
      </c>
      <c r="C5714" s="228" t="s">
        <v>4204</v>
      </c>
      <c r="D5714" s="228" t="s">
        <v>4186</v>
      </c>
      <c r="E5714" s="228" t="s">
        <v>4187</v>
      </c>
      <c r="F5714" s="228" t="s">
        <v>84</v>
      </c>
      <c r="G5714" s="228" t="s">
        <v>128</v>
      </c>
      <c r="H5714" s="228">
        <v>0</v>
      </c>
      <c r="I5714" s="228">
        <v>0</v>
      </c>
      <c r="J5714" s="228">
        <v>0</v>
      </c>
      <c r="K5714" s="228">
        <v>0</v>
      </c>
      <c r="L5714" s="231">
        <v>0</v>
      </c>
      <c r="N5714" s="119" t="str">
        <f t="shared" si="273"/>
        <v>852146-156755-OS</v>
      </c>
      <c r="O5714" s="122" t="str">
        <f>IF(B5714="NET","",IF(B5714="","",IFERROR(VLOOKUP(N5714,EAN!$A:$B,2,FALSE),"MANGLER - MÅ OPPDATERE EAN-FANEN")))</f>
        <v>MANGLER - MÅ OPPDATERE EAN-FANEN</v>
      </c>
      <c r="P5714" s="119">
        <f t="shared" si="274"/>
        <v>0</v>
      </c>
      <c r="Q5714" s="119">
        <f t="shared" si="275"/>
        <v>0</v>
      </c>
    </row>
    <row r="5715" spans="1:17" x14ac:dyDescent="0.2">
      <c r="A5715" s="229">
        <v>852147</v>
      </c>
      <c r="B5715" s="228" t="s">
        <v>248</v>
      </c>
      <c r="C5715" s="228"/>
      <c r="D5715" s="228"/>
      <c r="E5715" s="228"/>
      <c r="F5715" s="228"/>
      <c r="G5715" s="228"/>
      <c r="H5715" s="229">
        <v>202226</v>
      </c>
      <c r="I5715" s="229">
        <v>202227</v>
      </c>
      <c r="J5715" s="229">
        <v>202228</v>
      </c>
      <c r="K5715" s="229">
        <v>202229</v>
      </c>
      <c r="L5715" s="232">
        <v>202234</v>
      </c>
      <c r="N5715" s="119" t="str">
        <f t="shared" si="273"/>
        <v>852147-</v>
      </c>
      <c r="O5715" s="122" t="str">
        <f>IF(B5715="NET","",IF(B5715="","",IFERROR(VLOOKUP(N5715,EAN!$A:$B,2,FALSE),"MANGLER - MÅ OPPDATERE EAN-FANEN")))</f>
        <v/>
      </c>
      <c r="P5715" s="119">
        <f t="shared" si="274"/>
        <v>202226</v>
      </c>
      <c r="Q5715" s="119">
        <f t="shared" si="275"/>
        <v>202234</v>
      </c>
    </row>
    <row r="5716" spans="1:17" x14ac:dyDescent="0.2">
      <c r="A5716" s="228">
        <v>852147</v>
      </c>
      <c r="B5716" s="228" t="s">
        <v>4188</v>
      </c>
      <c r="C5716" s="228" t="s">
        <v>4204</v>
      </c>
      <c r="D5716" s="228" t="s">
        <v>542</v>
      </c>
      <c r="E5716" s="228" t="s">
        <v>125</v>
      </c>
      <c r="F5716" s="228" t="s">
        <v>84</v>
      </c>
      <c r="G5716" s="228" t="s">
        <v>128</v>
      </c>
      <c r="H5716" s="228">
        <v>0</v>
      </c>
      <c r="I5716" s="228">
        <v>0</v>
      </c>
      <c r="J5716" s="228">
        <v>0</v>
      </c>
      <c r="K5716" s="228">
        <v>0</v>
      </c>
      <c r="L5716" s="231">
        <v>0</v>
      </c>
      <c r="N5716" s="119" t="str">
        <f t="shared" si="273"/>
        <v>852147-100000-OS</v>
      </c>
      <c r="O5716" s="122" t="str">
        <f>IF(B5716="NET","",IF(B5716="","",IFERROR(VLOOKUP(N5716,EAN!$A:$B,2,FALSE),"MANGLER - MÅ OPPDATERE EAN-FANEN")))</f>
        <v>MANGLER - MÅ OPPDATERE EAN-FANEN</v>
      </c>
      <c r="P5716" s="119">
        <f t="shared" si="274"/>
        <v>0</v>
      </c>
      <c r="Q5716" s="119">
        <f t="shared" si="275"/>
        <v>0</v>
      </c>
    </row>
    <row r="5717" spans="1:17" x14ac:dyDescent="0.2">
      <c r="A5717" s="229">
        <v>852148</v>
      </c>
      <c r="B5717" s="228" t="s">
        <v>248</v>
      </c>
      <c r="C5717" s="228"/>
      <c r="D5717" s="228"/>
      <c r="E5717" s="228"/>
      <c r="F5717" s="228"/>
      <c r="G5717" s="228"/>
      <c r="H5717" s="229">
        <v>202226</v>
      </c>
      <c r="I5717" s="229">
        <v>202227</v>
      </c>
      <c r="J5717" s="229">
        <v>202228</v>
      </c>
      <c r="K5717" s="229">
        <v>202229</v>
      </c>
      <c r="L5717" s="232">
        <v>202234</v>
      </c>
      <c r="N5717" s="119" t="str">
        <f t="shared" si="273"/>
        <v>852148-</v>
      </c>
      <c r="O5717" s="122" t="str">
        <f>IF(B5717="NET","",IF(B5717="","",IFERROR(VLOOKUP(N5717,EAN!$A:$B,2,FALSE),"MANGLER - MÅ OPPDATERE EAN-FANEN")))</f>
        <v/>
      </c>
      <c r="P5717" s="119">
        <f t="shared" si="274"/>
        <v>202226</v>
      </c>
      <c r="Q5717" s="119">
        <f t="shared" si="275"/>
        <v>202234</v>
      </c>
    </row>
    <row r="5718" spans="1:17" x14ac:dyDescent="0.2">
      <c r="A5718" s="228">
        <v>852148</v>
      </c>
      <c r="B5718" s="228" t="s">
        <v>4189</v>
      </c>
      <c r="C5718" s="228" t="s">
        <v>4204</v>
      </c>
      <c r="D5718" s="228" t="s">
        <v>532</v>
      </c>
      <c r="E5718" s="228" t="s">
        <v>124</v>
      </c>
      <c r="F5718" s="228" t="s">
        <v>84</v>
      </c>
      <c r="G5718" s="228" t="s">
        <v>128</v>
      </c>
      <c r="H5718" s="228">
        <v>0</v>
      </c>
      <c r="I5718" s="228">
        <v>0</v>
      </c>
      <c r="J5718" s="228">
        <v>0</v>
      </c>
      <c r="K5718" s="228">
        <v>0</v>
      </c>
      <c r="L5718" s="231">
        <v>0</v>
      </c>
      <c r="N5718" s="119" t="str">
        <f t="shared" si="273"/>
        <v>852148-060000-OS</v>
      </c>
      <c r="O5718" s="122" t="str">
        <f>IF(B5718="NET","",IF(B5718="","",IFERROR(VLOOKUP(N5718,EAN!$A:$B,2,FALSE),"MANGLER - MÅ OPPDATERE EAN-FANEN")))</f>
        <v>MANGLER - MÅ OPPDATERE EAN-FANEN</v>
      </c>
      <c r="P5718" s="119">
        <f t="shared" si="274"/>
        <v>0</v>
      </c>
      <c r="Q5718" s="119">
        <f t="shared" si="275"/>
        <v>0</v>
      </c>
    </row>
    <row r="5719" spans="1:17" x14ac:dyDescent="0.2">
      <c r="A5719" s="228">
        <v>852148</v>
      </c>
      <c r="B5719" s="228" t="s">
        <v>4189</v>
      </c>
      <c r="C5719" s="228" t="s">
        <v>4204</v>
      </c>
      <c r="D5719" s="228" t="s">
        <v>534</v>
      </c>
      <c r="E5719" s="228" t="s">
        <v>535</v>
      </c>
      <c r="F5719" s="228" t="s">
        <v>84</v>
      </c>
      <c r="G5719" s="228" t="s">
        <v>128</v>
      </c>
      <c r="H5719" s="228">
        <v>0</v>
      </c>
      <c r="I5719" s="228">
        <v>0</v>
      </c>
      <c r="J5719" s="228">
        <v>0</v>
      </c>
      <c r="K5719" s="228">
        <v>0</v>
      </c>
      <c r="L5719" s="231">
        <v>0</v>
      </c>
      <c r="N5719" s="119" t="str">
        <f t="shared" si="273"/>
        <v>852148-150000-OS</v>
      </c>
      <c r="O5719" s="122" t="str">
        <f>IF(B5719="NET","",IF(B5719="","",IFERROR(VLOOKUP(N5719,EAN!$A:$B,2,FALSE),"MANGLER - MÅ OPPDATERE EAN-FANEN")))</f>
        <v>MANGLER - MÅ OPPDATERE EAN-FANEN</v>
      </c>
      <c r="P5719" s="119">
        <f t="shared" si="274"/>
        <v>0</v>
      </c>
      <c r="Q5719" s="119">
        <f t="shared" si="275"/>
        <v>0</v>
      </c>
    </row>
    <row r="5720" spans="1:17" x14ac:dyDescent="0.2">
      <c r="A5720" s="229">
        <v>860000</v>
      </c>
      <c r="B5720" s="228" t="s">
        <v>248</v>
      </c>
      <c r="C5720" s="228"/>
      <c r="D5720" s="228"/>
      <c r="E5720" s="228"/>
      <c r="F5720" s="228"/>
      <c r="G5720" s="228"/>
      <c r="H5720" s="229">
        <v>202226</v>
      </c>
      <c r="I5720" s="229">
        <v>202227</v>
      </c>
      <c r="J5720" s="229">
        <v>202228</v>
      </c>
      <c r="K5720" s="229">
        <v>202229</v>
      </c>
      <c r="L5720" s="232">
        <v>202234</v>
      </c>
      <c r="N5720" s="119" t="str">
        <f t="shared" si="273"/>
        <v>860000-</v>
      </c>
      <c r="O5720" s="122" t="str">
        <f>IF(B5720="NET","",IF(B5720="","",IFERROR(VLOOKUP(N5720,EAN!$A:$B,2,FALSE),"MANGLER - MÅ OPPDATERE EAN-FANEN")))</f>
        <v/>
      </c>
      <c r="P5720" s="119">
        <f t="shared" si="274"/>
        <v>202226</v>
      </c>
      <c r="Q5720" s="119">
        <f t="shared" si="275"/>
        <v>202234</v>
      </c>
    </row>
    <row r="5721" spans="1:17" x14ac:dyDescent="0.2">
      <c r="A5721" s="228">
        <v>860000</v>
      </c>
      <c r="B5721" s="228" t="s">
        <v>4190</v>
      </c>
      <c r="C5721" s="228" t="s">
        <v>4204</v>
      </c>
      <c r="D5721" s="228" t="s">
        <v>144</v>
      </c>
      <c r="E5721" s="228" t="s">
        <v>93</v>
      </c>
      <c r="F5721" s="228" t="s">
        <v>69</v>
      </c>
      <c r="G5721" s="228" t="s">
        <v>128</v>
      </c>
      <c r="H5721" s="228">
        <v>0</v>
      </c>
      <c r="I5721" s="228">
        <v>0</v>
      </c>
      <c r="J5721" s="228">
        <v>0</v>
      </c>
      <c r="K5721" s="228">
        <v>0</v>
      </c>
      <c r="L5721" s="231">
        <v>0</v>
      </c>
      <c r="N5721" s="119" t="str">
        <f t="shared" si="273"/>
        <v>860000-BLACK-XS</v>
      </c>
      <c r="O5721" s="122" t="str">
        <f>IF(B5721="NET","",IF(B5721="","",IFERROR(VLOOKUP(N5721,EAN!$A:$B,2,FALSE),"MANGLER - MÅ OPPDATERE EAN-FANEN")))</f>
        <v>MANGLER - MÅ OPPDATERE EAN-FANEN</v>
      </c>
      <c r="P5721" s="119">
        <f t="shared" si="274"/>
        <v>0</v>
      </c>
      <c r="Q5721" s="119">
        <f t="shared" si="275"/>
        <v>0</v>
      </c>
    </row>
    <row r="5722" spans="1:17" x14ac:dyDescent="0.2">
      <c r="A5722" s="228">
        <v>860000</v>
      </c>
      <c r="B5722" s="228" t="s">
        <v>4190</v>
      </c>
      <c r="C5722" s="228" t="s">
        <v>4204</v>
      </c>
      <c r="D5722" s="228" t="s">
        <v>140</v>
      </c>
      <c r="E5722" s="228" t="s">
        <v>93</v>
      </c>
      <c r="F5722" s="228" t="s">
        <v>8</v>
      </c>
      <c r="G5722" s="228" t="s">
        <v>128</v>
      </c>
      <c r="H5722" s="228">
        <v>0</v>
      </c>
      <c r="I5722" s="228">
        <v>0</v>
      </c>
      <c r="J5722" s="228">
        <v>0</v>
      </c>
      <c r="K5722" s="228">
        <v>0</v>
      </c>
      <c r="L5722" s="231">
        <v>0</v>
      </c>
      <c r="N5722" s="119" t="str">
        <f t="shared" si="273"/>
        <v>860000-BLACK-S</v>
      </c>
      <c r="O5722" s="122" t="str">
        <f>IF(B5722="NET","",IF(B5722="","",IFERROR(VLOOKUP(N5722,EAN!$A:$B,2,FALSE),"MANGLER - MÅ OPPDATERE EAN-FANEN")))</f>
        <v>MANGLER - MÅ OPPDATERE EAN-FANEN</v>
      </c>
      <c r="P5722" s="119">
        <f t="shared" si="274"/>
        <v>0</v>
      </c>
      <c r="Q5722" s="119">
        <f t="shared" si="275"/>
        <v>0</v>
      </c>
    </row>
    <row r="5723" spans="1:17" x14ac:dyDescent="0.2">
      <c r="A5723" s="228">
        <v>860000</v>
      </c>
      <c r="B5723" s="228" t="s">
        <v>4190</v>
      </c>
      <c r="C5723" s="228" t="s">
        <v>4204</v>
      </c>
      <c r="D5723" s="228" t="s">
        <v>141</v>
      </c>
      <c r="E5723" s="228" t="s">
        <v>93</v>
      </c>
      <c r="F5723" s="228" t="s">
        <v>7</v>
      </c>
      <c r="G5723" s="228" t="s">
        <v>128</v>
      </c>
      <c r="H5723" s="228">
        <v>0</v>
      </c>
      <c r="I5723" s="228">
        <v>0</v>
      </c>
      <c r="J5723" s="228">
        <v>0</v>
      </c>
      <c r="K5723" s="228">
        <v>0</v>
      </c>
      <c r="L5723" s="231">
        <v>0</v>
      </c>
      <c r="N5723" s="119" t="str">
        <f t="shared" si="273"/>
        <v>860000-BLACK-M</v>
      </c>
      <c r="O5723" s="122" t="str">
        <f>IF(B5723="NET","",IF(B5723="","",IFERROR(VLOOKUP(N5723,EAN!$A:$B,2,FALSE),"MANGLER - MÅ OPPDATERE EAN-FANEN")))</f>
        <v>MANGLER - MÅ OPPDATERE EAN-FANEN</v>
      </c>
      <c r="P5723" s="119">
        <f t="shared" si="274"/>
        <v>0</v>
      </c>
      <c r="Q5723" s="119">
        <f t="shared" si="275"/>
        <v>0</v>
      </c>
    </row>
    <row r="5724" spans="1:17" x14ac:dyDescent="0.2">
      <c r="A5724" s="228">
        <v>860000</v>
      </c>
      <c r="B5724" s="228" t="s">
        <v>4190</v>
      </c>
      <c r="C5724" s="228" t="s">
        <v>4204</v>
      </c>
      <c r="D5724" s="228" t="s">
        <v>142</v>
      </c>
      <c r="E5724" s="228" t="s">
        <v>93</v>
      </c>
      <c r="F5724" s="228" t="s">
        <v>67</v>
      </c>
      <c r="G5724" s="228" t="s">
        <v>128</v>
      </c>
      <c r="H5724" s="228">
        <v>0</v>
      </c>
      <c r="I5724" s="228">
        <v>0</v>
      </c>
      <c r="J5724" s="228">
        <v>0</v>
      </c>
      <c r="K5724" s="228">
        <v>0</v>
      </c>
      <c r="L5724" s="231">
        <v>0</v>
      </c>
      <c r="N5724" s="119" t="str">
        <f t="shared" si="273"/>
        <v>860000-BLACK-L</v>
      </c>
      <c r="O5724" s="122" t="str">
        <f>IF(B5724="NET","",IF(B5724="","",IFERROR(VLOOKUP(N5724,EAN!$A:$B,2,FALSE),"MANGLER - MÅ OPPDATERE EAN-FANEN")))</f>
        <v>MANGLER - MÅ OPPDATERE EAN-FANEN</v>
      </c>
      <c r="P5724" s="119">
        <f t="shared" si="274"/>
        <v>0</v>
      </c>
      <c r="Q5724" s="119">
        <f t="shared" si="275"/>
        <v>0</v>
      </c>
    </row>
    <row r="5725" spans="1:17" x14ac:dyDescent="0.2">
      <c r="A5725" s="228">
        <v>860000</v>
      </c>
      <c r="B5725" s="228" t="s">
        <v>4190</v>
      </c>
      <c r="C5725" s="228" t="s">
        <v>4204</v>
      </c>
      <c r="D5725" s="228" t="s">
        <v>143</v>
      </c>
      <c r="E5725" s="228" t="s">
        <v>93</v>
      </c>
      <c r="F5725" s="228" t="s">
        <v>68</v>
      </c>
      <c r="G5725" s="228" t="s">
        <v>128</v>
      </c>
      <c r="H5725" s="228">
        <v>0</v>
      </c>
      <c r="I5725" s="228">
        <v>0</v>
      </c>
      <c r="J5725" s="228">
        <v>0</v>
      </c>
      <c r="K5725" s="228">
        <v>0</v>
      </c>
      <c r="L5725" s="231">
        <v>0</v>
      </c>
      <c r="N5725" s="119" t="str">
        <f t="shared" si="273"/>
        <v>860000-BLACK-XL</v>
      </c>
      <c r="O5725" s="122" t="str">
        <f>IF(B5725="NET","",IF(B5725="","",IFERROR(VLOOKUP(N5725,EAN!$A:$B,2,FALSE),"MANGLER - MÅ OPPDATERE EAN-FANEN")))</f>
        <v>MANGLER - MÅ OPPDATERE EAN-FANEN</v>
      </c>
      <c r="P5725" s="119">
        <f t="shared" si="274"/>
        <v>0</v>
      </c>
      <c r="Q5725" s="119">
        <f t="shared" si="275"/>
        <v>0</v>
      </c>
    </row>
    <row r="5726" spans="1:17" x14ac:dyDescent="0.2">
      <c r="A5726" s="229">
        <v>860001</v>
      </c>
      <c r="B5726" s="228" t="s">
        <v>248</v>
      </c>
      <c r="C5726" s="228"/>
      <c r="D5726" s="228"/>
      <c r="E5726" s="228"/>
      <c r="F5726" s="228"/>
      <c r="G5726" s="228"/>
      <c r="H5726" s="229">
        <v>202226</v>
      </c>
      <c r="I5726" s="229">
        <v>202227</v>
      </c>
      <c r="J5726" s="229">
        <v>202228</v>
      </c>
      <c r="K5726" s="229">
        <v>202229</v>
      </c>
      <c r="L5726" s="232">
        <v>202234</v>
      </c>
      <c r="N5726" s="119" t="str">
        <f t="shared" si="273"/>
        <v>860001-</v>
      </c>
      <c r="O5726" s="122" t="str">
        <f>IF(B5726="NET","",IF(B5726="","",IFERROR(VLOOKUP(N5726,EAN!$A:$B,2,FALSE),"MANGLER - MÅ OPPDATERE EAN-FANEN")))</f>
        <v/>
      </c>
      <c r="P5726" s="119">
        <f t="shared" si="274"/>
        <v>202226</v>
      </c>
      <c r="Q5726" s="119">
        <f t="shared" si="275"/>
        <v>202234</v>
      </c>
    </row>
    <row r="5727" spans="1:17" x14ac:dyDescent="0.2">
      <c r="A5727" s="228">
        <v>860001</v>
      </c>
      <c r="B5727" s="228" t="s">
        <v>4191</v>
      </c>
      <c r="C5727" s="228" t="s">
        <v>4204</v>
      </c>
      <c r="D5727" s="228" t="s">
        <v>144</v>
      </c>
      <c r="E5727" s="228" t="s">
        <v>93</v>
      </c>
      <c r="F5727" s="228" t="s">
        <v>69</v>
      </c>
      <c r="G5727" s="228" t="s">
        <v>128</v>
      </c>
      <c r="H5727" s="228">
        <v>0</v>
      </c>
      <c r="I5727" s="228">
        <v>0</v>
      </c>
      <c r="J5727" s="228">
        <v>0</v>
      </c>
      <c r="K5727" s="228">
        <v>0</v>
      </c>
      <c r="L5727" s="231">
        <v>0</v>
      </c>
      <c r="N5727" s="119" t="str">
        <f t="shared" si="273"/>
        <v>860001-BLACK-XS</v>
      </c>
      <c r="O5727" s="122" t="str">
        <f>IF(B5727="NET","",IF(B5727="","",IFERROR(VLOOKUP(N5727,EAN!$A:$B,2,FALSE),"MANGLER - MÅ OPPDATERE EAN-FANEN")))</f>
        <v>MANGLER - MÅ OPPDATERE EAN-FANEN</v>
      </c>
      <c r="P5727" s="119">
        <f t="shared" si="274"/>
        <v>0</v>
      </c>
      <c r="Q5727" s="119">
        <f t="shared" si="275"/>
        <v>0</v>
      </c>
    </row>
    <row r="5728" spans="1:17" x14ac:dyDescent="0.2">
      <c r="A5728" s="228">
        <v>860001</v>
      </c>
      <c r="B5728" s="228" t="s">
        <v>4191</v>
      </c>
      <c r="C5728" s="228" t="s">
        <v>4204</v>
      </c>
      <c r="D5728" s="228" t="s">
        <v>140</v>
      </c>
      <c r="E5728" s="228" t="s">
        <v>93</v>
      </c>
      <c r="F5728" s="228" t="s">
        <v>8</v>
      </c>
      <c r="G5728" s="228" t="s">
        <v>128</v>
      </c>
      <c r="H5728" s="228">
        <v>0</v>
      </c>
      <c r="I5728" s="228">
        <v>0</v>
      </c>
      <c r="J5728" s="228">
        <v>0</v>
      </c>
      <c r="K5728" s="228">
        <v>0</v>
      </c>
      <c r="L5728" s="231">
        <v>0</v>
      </c>
      <c r="N5728" s="119" t="str">
        <f t="shared" si="273"/>
        <v>860001-BLACK-S</v>
      </c>
      <c r="O5728" s="122" t="str">
        <f>IF(B5728="NET","",IF(B5728="","",IFERROR(VLOOKUP(N5728,EAN!$A:$B,2,FALSE),"MANGLER - MÅ OPPDATERE EAN-FANEN")))</f>
        <v>MANGLER - MÅ OPPDATERE EAN-FANEN</v>
      </c>
      <c r="P5728" s="119">
        <f t="shared" si="274"/>
        <v>0</v>
      </c>
      <c r="Q5728" s="119">
        <f t="shared" si="275"/>
        <v>0</v>
      </c>
    </row>
    <row r="5729" spans="1:17" x14ac:dyDescent="0.2">
      <c r="A5729" s="228">
        <v>860001</v>
      </c>
      <c r="B5729" s="228" t="s">
        <v>4191</v>
      </c>
      <c r="C5729" s="228" t="s">
        <v>4204</v>
      </c>
      <c r="D5729" s="228" t="s">
        <v>141</v>
      </c>
      <c r="E5729" s="228" t="s">
        <v>93</v>
      </c>
      <c r="F5729" s="228" t="s">
        <v>7</v>
      </c>
      <c r="G5729" s="228" t="s">
        <v>128</v>
      </c>
      <c r="H5729" s="228">
        <v>0</v>
      </c>
      <c r="I5729" s="228">
        <v>0</v>
      </c>
      <c r="J5729" s="228">
        <v>0</v>
      </c>
      <c r="K5729" s="228">
        <v>0</v>
      </c>
      <c r="L5729" s="231">
        <v>0</v>
      </c>
      <c r="N5729" s="119" t="str">
        <f t="shared" si="273"/>
        <v>860001-BLACK-M</v>
      </c>
      <c r="O5729" s="122" t="str">
        <f>IF(B5729="NET","",IF(B5729="","",IFERROR(VLOOKUP(N5729,EAN!$A:$B,2,FALSE),"MANGLER - MÅ OPPDATERE EAN-FANEN")))</f>
        <v>MANGLER - MÅ OPPDATERE EAN-FANEN</v>
      </c>
      <c r="P5729" s="119">
        <f t="shared" si="274"/>
        <v>0</v>
      </c>
      <c r="Q5729" s="119">
        <f t="shared" si="275"/>
        <v>0</v>
      </c>
    </row>
    <row r="5730" spans="1:17" x14ac:dyDescent="0.2">
      <c r="A5730" s="228">
        <v>860001</v>
      </c>
      <c r="B5730" s="228" t="s">
        <v>4191</v>
      </c>
      <c r="C5730" s="228" t="s">
        <v>4204</v>
      </c>
      <c r="D5730" s="228" t="s">
        <v>142</v>
      </c>
      <c r="E5730" s="228" t="s">
        <v>93</v>
      </c>
      <c r="F5730" s="228" t="s">
        <v>67</v>
      </c>
      <c r="G5730" s="228" t="s">
        <v>128</v>
      </c>
      <c r="H5730" s="228">
        <v>0</v>
      </c>
      <c r="I5730" s="228">
        <v>0</v>
      </c>
      <c r="J5730" s="228">
        <v>0</v>
      </c>
      <c r="K5730" s="228">
        <v>0</v>
      </c>
      <c r="L5730" s="231">
        <v>0</v>
      </c>
      <c r="N5730" s="119" t="str">
        <f t="shared" si="273"/>
        <v>860001-BLACK-L</v>
      </c>
      <c r="O5730" s="122" t="str">
        <f>IF(B5730="NET","",IF(B5730="","",IFERROR(VLOOKUP(N5730,EAN!$A:$B,2,FALSE),"MANGLER - MÅ OPPDATERE EAN-FANEN")))</f>
        <v>MANGLER - MÅ OPPDATERE EAN-FANEN</v>
      </c>
      <c r="P5730" s="119">
        <f t="shared" si="274"/>
        <v>0</v>
      </c>
      <c r="Q5730" s="119">
        <f t="shared" si="275"/>
        <v>0</v>
      </c>
    </row>
    <row r="5731" spans="1:17" x14ac:dyDescent="0.2">
      <c r="A5731" s="228">
        <v>860001</v>
      </c>
      <c r="B5731" s="228" t="s">
        <v>4191</v>
      </c>
      <c r="C5731" s="228" t="s">
        <v>4204</v>
      </c>
      <c r="D5731" s="228" t="s">
        <v>143</v>
      </c>
      <c r="E5731" s="228" t="s">
        <v>93</v>
      </c>
      <c r="F5731" s="228" t="s">
        <v>68</v>
      </c>
      <c r="G5731" s="228" t="s">
        <v>128</v>
      </c>
      <c r="H5731" s="228">
        <v>0</v>
      </c>
      <c r="I5731" s="228">
        <v>0</v>
      </c>
      <c r="J5731" s="228">
        <v>0</v>
      </c>
      <c r="K5731" s="228">
        <v>0</v>
      </c>
      <c r="L5731" s="231">
        <v>0</v>
      </c>
      <c r="N5731" s="119" t="str">
        <f t="shared" si="273"/>
        <v>860001-BLACK-XL</v>
      </c>
      <c r="O5731" s="122" t="str">
        <f>IF(B5731="NET","",IF(B5731="","",IFERROR(VLOOKUP(N5731,EAN!$A:$B,2,FALSE),"MANGLER - MÅ OPPDATERE EAN-FANEN")))</f>
        <v>MANGLER - MÅ OPPDATERE EAN-FANEN</v>
      </c>
      <c r="P5731" s="119">
        <f t="shared" si="274"/>
        <v>0</v>
      </c>
      <c r="Q5731" s="119">
        <f t="shared" si="275"/>
        <v>0</v>
      </c>
    </row>
    <row r="5732" spans="1:17" x14ac:dyDescent="0.2">
      <c r="A5732" s="229">
        <v>860002</v>
      </c>
      <c r="B5732" s="228" t="s">
        <v>248</v>
      </c>
      <c r="C5732" s="228"/>
      <c r="D5732" s="228"/>
      <c r="E5732" s="228"/>
      <c r="F5732" s="228"/>
      <c r="G5732" s="228"/>
      <c r="H5732" s="229">
        <v>202226</v>
      </c>
      <c r="I5732" s="229">
        <v>202227</v>
      </c>
      <c r="J5732" s="229">
        <v>202228</v>
      </c>
      <c r="K5732" s="229">
        <v>202229</v>
      </c>
      <c r="L5732" s="232">
        <v>202234</v>
      </c>
      <c r="N5732" s="119" t="str">
        <f t="shared" si="273"/>
        <v>860002-</v>
      </c>
      <c r="O5732" s="122" t="str">
        <f>IF(B5732="NET","",IF(B5732="","",IFERROR(VLOOKUP(N5732,EAN!$A:$B,2,FALSE),"MANGLER - MÅ OPPDATERE EAN-FANEN")))</f>
        <v/>
      </c>
      <c r="P5732" s="119">
        <f t="shared" si="274"/>
        <v>202226</v>
      </c>
      <c r="Q5732" s="119">
        <f t="shared" si="275"/>
        <v>202234</v>
      </c>
    </row>
    <row r="5733" spans="1:17" x14ac:dyDescent="0.2">
      <c r="A5733" s="228">
        <v>860002</v>
      </c>
      <c r="B5733" s="228" t="s">
        <v>4192</v>
      </c>
      <c r="C5733" s="228" t="s">
        <v>4204</v>
      </c>
      <c r="D5733" s="228" t="s">
        <v>140</v>
      </c>
      <c r="E5733" s="228" t="s">
        <v>93</v>
      </c>
      <c r="F5733" s="228" t="s">
        <v>8</v>
      </c>
      <c r="G5733" s="228" t="s">
        <v>128</v>
      </c>
      <c r="H5733" s="228">
        <v>0</v>
      </c>
      <c r="I5733" s="228">
        <v>0</v>
      </c>
      <c r="J5733" s="228">
        <v>0</v>
      </c>
      <c r="K5733" s="228">
        <v>0</v>
      </c>
      <c r="L5733" s="231">
        <v>0</v>
      </c>
      <c r="N5733" s="119" t="str">
        <f t="shared" si="273"/>
        <v>860002-BLACK-S</v>
      </c>
      <c r="O5733" s="122" t="str">
        <f>IF(B5733="NET","",IF(B5733="","",IFERROR(VLOOKUP(N5733,EAN!$A:$B,2,FALSE),"MANGLER - MÅ OPPDATERE EAN-FANEN")))</f>
        <v>MANGLER - MÅ OPPDATERE EAN-FANEN</v>
      </c>
      <c r="P5733" s="119">
        <f t="shared" si="274"/>
        <v>0</v>
      </c>
      <c r="Q5733" s="119">
        <f t="shared" si="275"/>
        <v>0</v>
      </c>
    </row>
    <row r="5734" spans="1:17" x14ac:dyDescent="0.2">
      <c r="A5734" s="228">
        <v>860002</v>
      </c>
      <c r="B5734" s="228" t="s">
        <v>4192</v>
      </c>
      <c r="C5734" s="228" t="s">
        <v>4204</v>
      </c>
      <c r="D5734" s="228" t="s">
        <v>141</v>
      </c>
      <c r="E5734" s="228" t="s">
        <v>93</v>
      </c>
      <c r="F5734" s="228" t="s">
        <v>7</v>
      </c>
      <c r="G5734" s="228" t="s">
        <v>128</v>
      </c>
      <c r="H5734" s="228">
        <v>0</v>
      </c>
      <c r="I5734" s="228">
        <v>0</v>
      </c>
      <c r="J5734" s="228">
        <v>0</v>
      </c>
      <c r="K5734" s="228">
        <v>0</v>
      </c>
      <c r="L5734" s="231">
        <v>0</v>
      </c>
      <c r="N5734" s="119" t="str">
        <f t="shared" si="273"/>
        <v>860002-BLACK-M</v>
      </c>
      <c r="O5734" s="122" t="str">
        <f>IF(B5734="NET","",IF(B5734="","",IFERROR(VLOOKUP(N5734,EAN!$A:$B,2,FALSE),"MANGLER - MÅ OPPDATERE EAN-FANEN")))</f>
        <v>MANGLER - MÅ OPPDATERE EAN-FANEN</v>
      </c>
      <c r="P5734" s="119">
        <f t="shared" si="274"/>
        <v>0</v>
      </c>
      <c r="Q5734" s="119">
        <f t="shared" si="275"/>
        <v>0</v>
      </c>
    </row>
    <row r="5735" spans="1:17" x14ac:dyDescent="0.2">
      <c r="A5735" s="228">
        <v>860002</v>
      </c>
      <c r="B5735" s="228" t="s">
        <v>4192</v>
      </c>
      <c r="C5735" s="228" t="s">
        <v>4204</v>
      </c>
      <c r="D5735" s="228" t="s">
        <v>142</v>
      </c>
      <c r="E5735" s="228" t="s">
        <v>93</v>
      </c>
      <c r="F5735" s="228" t="s">
        <v>67</v>
      </c>
      <c r="G5735" s="228" t="s">
        <v>128</v>
      </c>
      <c r="H5735" s="228">
        <v>0</v>
      </c>
      <c r="I5735" s="228">
        <v>0</v>
      </c>
      <c r="J5735" s="228">
        <v>0</v>
      </c>
      <c r="K5735" s="228">
        <v>0</v>
      </c>
      <c r="L5735" s="231">
        <v>0</v>
      </c>
      <c r="N5735" s="119" t="str">
        <f t="shared" si="273"/>
        <v>860002-BLACK-L</v>
      </c>
      <c r="O5735" s="122" t="str">
        <f>IF(B5735="NET","",IF(B5735="","",IFERROR(VLOOKUP(N5735,EAN!$A:$B,2,FALSE),"MANGLER - MÅ OPPDATERE EAN-FANEN")))</f>
        <v>MANGLER - MÅ OPPDATERE EAN-FANEN</v>
      </c>
      <c r="P5735" s="119">
        <f t="shared" si="274"/>
        <v>0</v>
      </c>
      <c r="Q5735" s="119">
        <f t="shared" si="275"/>
        <v>0</v>
      </c>
    </row>
    <row r="5736" spans="1:17" x14ac:dyDescent="0.2">
      <c r="A5736" s="228">
        <v>860002</v>
      </c>
      <c r="B5736" s="228" t="s">
        <v>4192</v>
      </c>
      <c r="C5736" s="228" t="s">
        <v>4204</v>
      </c>
      <c r="D5736" s="228" t="s">
        <v>143</v>
      </c>
      <c r="E5736" s="228" t="s">
        <v>93</v>
      </c>
      <c r="F5736" s="228" t="s">
        <v>68</v>
      </c>
      <c r="G5736" s="228" t="s">
        <v>128</v>
      </c>
      <c r="H5736" s="228">
        <v>0</v>
      </c>
      <c r="I5736" s="228">
        <v>0</v>
      </c>
      <c r="J5736" s="228">
        <v>0</v>
      </c>
      <c r="K5736" s="228">
        <v>0</v>
      </c>
      <c r="L5736" s="231">
        <v>0</v>
      </c>
      <c r="N5736" s="119" t="str">
        <f t="shared" si="273"/>
        <v>860002-BLACK-XL</v>
      </c>
      <c r="O5736" s="122" t="str">
        <f>IF(B5736="NET","",IF(B5736="","",IFERROR(VLOOKUP(N5736,EAN!$A:$B,2,FALSE),"MANGLER - MÅ OPPDATERE EAN-FANEN")))</f>
        <v>MANGLER - MÅ OPPDATERE EAN-FANEN</v>
      </c>
      <c r="P5736" s="119">
        <f t="shared" si="274"/>
        <v>0</v>
      </c>
      <c r="Q5736" s="119">
        <f t="shared" si="275"/>
        <v>0</v>
      </c>
    </row>
    <row r="5737" spans="1:17" x14ac:dyDescent="0.2">
      <c r="A5737" s="229">
        <v>860003</v>
      </c>
      <c r="B5737" s="228" t="s">
        <v>248</v>
      </c>
      <c r="C5737" s="228"/>
      <c r="D5737" s="228"/>
      <c r="E5737" s="228"/>
      <c r="F5737" s="228"/>
      <c r="G5737" s="228"/>
      <c r="H5737" s="229">
        <v>202226</v>
      </c>
      <c r="I5737" s="229">
        <v>202227</v>
      </c>
      <c r="J5737" s="229">
        <v>202228</v>
      </c>
      <c r="K5737" s="229">
        <v>202229</v>
      </c>
      <c r="L5737" s="232">
        <v>202234</v>
      </c>
      <c r="N5737" s="119" t="str">
        <f t="shared" si="273"/>
        <v>860003-</v>
      </c>
      <c r="O5737" s="122" t="str">
        <f>IF(B5737="NET","",IF(B5737="","",IFERROR(VLOOKUP(N5737,EAN!$A:$B,2,FALSE),"MANGLER - MÅ OPPDATERE EAN-FANEN")))</f>
        <v/>
      </c>
      <c r="P5737" s="119">
        <f t="shared" si="274"/>
        <v>202226</v>
      </c>
      <c r="Q5737" s="119">
        <f t="shared" si="275"/>
        <v>202234</v>
      </c>
    </row>
    <row r="5738" spans="1:17" x14ac:dyDescent="0.2">
      <c r="A5738" s="228">
        <v>860003</v>
      </c>
      <c r="B5738" s="228" t="s">
        <v>4193</v>
      </c>
      <c r="C5738" s="228" t="s">
        <v>4204</v>
      </c>
      <c r="D5738" s="228" t="s">
        <v>140</v>
      </c>
      <c r="E5738" s="228" t="s">
        <v>93</v>
      </c>
      <c r="F5738" s="228" t="s">
        <v>8</v>
      </c>
      <c r="G5738" s="228" t="s">
        <v>128</v>
      </c>
      <c r="H5738" s="228">
        <v>0</v>
      </c>
      <c r="I5738" s="228">
        <v>0</v>
      </c>
      <c r="J5738" s="228">
        <v>0</v>
      </c>
      <c r="K5738" s="228">
        <v>0</v>
      </c>
      <c r="L5738" s="231">
        <v>0</v>
      </c>
      <c r="N5738" s="119" t="str">
        <f t="shared" si="273"/>
        <v>860003-BLACK-S</v>
      </c>
      <c r="O5738" s="122" t="str">
        <f>IF(B5738="NET","",IF(B5738="","",IFERROR(VLOOKUP(N5738,EAN!$A:$B,2,FALSE),"MANGLER - MÅ OPPDATERE EAN-FANEN")))</f>
        <v>MANGLER - MÅ OPPDATERE EAN-FANEN</v>
      </c>
      <c r="P5738" s="119">
        <f t="shared" si="274"/>
        <v>0</v>
      </c>
      <c r="Q5738" s="119">
        <f t="shared" si="275"/>
        <v>0</v>
      </c>
    </row>
    <row r="5739" spans="1:17" x14ac:dyDescent="0.2">
      <c r="A5739" s="228">
        <v>860003</v>
      </c>
      <c r="B5739" s="228" t="s">
        <v>4193</v>
      </c>
      <c r="C5739" s="228" t="s">
        <v>4204</v>
      </c>
      <c r="D5739" s="228" t="s">
        <v>141</v>
      </c>
      <c r="E5739" s="228" t="s">
        <v>93</v>
      </c>
      <c r="F5739" s="228" t="s">
        <v>7</v>
      </c>
      <c r="G5739" s="228" t="s">
        <v>128</v>
      </c>
      <c r="H5739" s="228">
        <v>0</v>
      </c>
      <c r="I5739" s="228">
        <v>0</v>
      </c>
      <c r="J5739" s="228">
        <v>0</v>
      </c>
      <c r="K5739" s="228">
        <v>0</v>
      </c>
      <c r="L5739" s="231">
        <v>0</v>
      </c>
      <c r="N5739" s="119" t="str">
        <f t="shared" si="273"/>
        <v>860003-BLACK-M</v>
      </c>
      <c r="O5739" s="122" t="str">
        <f>IF(B5739="NET","",IF(B5739="","",IFERROR(VLOOKUP(N5739,EAN!$A:$B,2,FALSE),"MANGLER - MÅ OPPDATERE EAN-FANEN")))</f>
        <v>MANGLER - MÅ OPPDATERE EAN-FANEN</v>
      </c>
      <c r="P5739" s="119">
        <f t="shared" si="274"/>
        <v>0</v>
      </c>
      <c r="Q5739" s="119">
        <f t="shared" si="275"/>
        <v>0</v>
      </c>
    </row>
    <row r="5740" spans="1:17" x14ac:dyDescent="0.2">
      <c r="A5740" s="228">
        <v>860003</v>
      </c>
      <c r="B5740" s="228" t="s">
        <v>4193</v>
      </c>
      <c r="C5740" s="228" t="s">
        <v>4204</v>
      </c>
      <c r="D5740" s="228" t="s">
        <v>142</v>
      </c>
      <c r="E5740" s="228" t="s">
        <v>93</v>
      </c>
      <c r="F5740" s="228" t="s">
        <v>67</v>
      </c>
      <c r="G5740" s="228" t="s">
        <v>128</v>
      </c>
      <c r="H5740" s="228">
        <v>0</v>
      </c>
      <c r="I5740" s="228">
        <v>0</v>
      </c>
      <c r="J5740" s="228">
        <v>0</v>
      </c>
      <c r="K5740" s="228">
        <v>0</v>
      </c>
      <c r="L5740" s="231">
        <v>0</v>
      </c>
      <c r="N5740" s="119" t="str">
        <f t="shared" si="273"/>
        <v>860003-BLACK-L</v>
      </c>
      <c r="O5740" s="122" t="str">
        <f>IF(B5740="NET","",IF(B5740="","",IFERROR(VLOOKUP(N5740,EAN!$A:$B,2,FALSE),"MANGLER - MÅ OPPDATERE EAN-FANEN")))</f>
        <v>MANGLER - MÅ OPPDATERE EAN-FANEN</v>
      </c>
      <c r="P5740" s="119">
        <f t="shared" si="274"/>
        <v>0</v>
      </c>
      <c r="Q5740" s="119">
        <f t="shared" si="275"/>
        <v>0</v>
      </c>
    </row>
    <row r="5741" spans="1:17" x14ac:dyDescent="0.2">
      <c r="A5741" s="228">
        <v>860003</v>
      </c>
      <c r="B5741" s="228" t="s">
        <v>4193</v>
      </c>
      <c r="C5741" s="228" t="s">
        <v>4204</v>
      </c>
      <c r="D5741" s="228" t="s">
        <v>143</v>
      </c>
      <c r="E5741" s="228" t="s">
        <v>93</v>
      </c>
      <c r="F5741" s="228" t="s">
        <v>68</v>
      </c>
      <c r="G5741" s="228" t="s">
        <v>128</v>
      </c>
      <c r="H5741" s="228">
        <v>0</v>
      </c>
      <c r="I5741" s="228">
        <v>0</v>
      </c>
      <c r="J5741" s="228">
        <v>0</v>
      </c>
      <c r="K5741" s="228">
        <v>0</v>
      </c>
      <c r="L5741" s="231">
        <v>0</v>
      </c>
      <c r="N5741" s="119" t="str">
        <f t="shared" si="273"/>
        <v>860003-BLACK-XL</v>
      </c>
      <c r="O5741" s="122" t="str">
        <f>IF(B5741="NET","",IF(B5741="","",IFERROR(VLOOKUP(N5741,EAN!$A:$B,2,FALSE),"MANGLER - MÅ OPPDATERE EAN-FANEN")))</f>
        <v>MANGLER - MÅ OPPDATERE EAN-FANEN</v>
      </c>
      <c r="P5741" s="119">
        <f t="shared" si="274"/>
        <v>0</v>
      </c>
      <c r="Q5741" s="119">
        <f t="shared" si="275"/>
        <v>0</v>
      </c>
    </row>
    <row r="5742" spans="1:17" x14ac:dyDescent="0.2">
      <c r="A5742" s="229">
        <v>860004</v>
      </c>
      <c r="B5742" s="228" t="s">
        <v>248</v>
      </c>
      <c r="C5742" s="228"/>
      <c r="D5742" s="228"/>
      <c r="E5742" s="228"/>
      <c r="F5742" s="228"/>
      <c r="G5742" s="228"/>
      <c r="H5742" s="229">
        <v>202226</v>
      </c>
      <c r="I5742" s="229">
        <v>202227</v>
      </c>
      <c r="J5742" s="229">
        <v>202228</v>
      </c>
      <c r="K5742" s="229">
        <v>202229</v>
      </c>
      <c r="L5742" s="232">
        <v>202234</v>
      </c>
      <c r="N5742" s="119" t="str">
        <f t="shared" si="273"/>
        <v>860004-</v>
      </c>
      <c r="O5742" s="122" t="str">
        <f>IF(B5742="NET","",IF(B5742="","",IFERROR(VLOOKUP(N5742,EAN!$A:$B,2,FALSE),"MANGLER - MÅ OPPDATERE EAN-FANEN")))</f>
        <v/>
      </c>
      <c r="P5742" s="119">
        <f t="shared" si="274"/>
        <v>202226</v>
      </c>
      <c r="Q5742" s="119">
        <f t="shared" si="275"/>
        <v>202234</v>
      </c>
    </row>
    <row r="5743" spans="1:17" x14ac:dyDescent="0.2">
      <c r="A5743" s="228">
        <v>860004</v>
      </c>
      <c r="B5743" s="228" t="s">
        <v>4194</v>
      </c>
      <c r="C5743" s="228" t="s">
        <v>4204</v>
      </c>
      <c r="D5743" s="228" t="s">
        <v>140</v>
      </c>
      <c r="E5743" s="228" t="s">
        <v>93</v>
      </c>
      <c r="F5743" s="228" t="s">
        <v>8</v>
      </c>
      <c r="G5743" s="228" t="s">
        <v>128</v>
      </c>
      <c r="H5743" s="228">
        <v>0</v>
      </c>
      <c r="I5743" s="228">
        <v>0</v>
      </c>
      <c r="J5743" s="228">
        <v>0</v>
      </c>
      <c r="K5743" s="228">
        <v>0</v>
      </c>
      <c r="L5743" s="231">
        <v>0</v>
      </c>
      <c r="N5743" s="119" t="str">
        <f t="shared" si="273"/>
        <v>860004-BLACK-S</v>
      </c>
      <c r="O5743" s="122" t="str">
        <f>IF(B5743="NET","",IF(B5743="","",IFERROR(VLOOKUP(N5743,EAN!$A:$B,2,FALSE),"MANGLER - MÅ OPPDATERE EAN-FANEN")))</f>
        <v>MANGLER - MÅ OPPDATERE EAN-FANEN</v>
      </c>
      <c r="P5743" s="119">
        <f t="shared" si="274"/>
        <v>0</v>
      </c>
      <c r="Q5743" s="119">
        <f t="shared" si="275"/>
        <v>0</v>
      </c>
    </row>
    <row r="5744" spans="1:17" x14ac:dyDescent="0.2">
      <c r="A5744" s="228">
        <v>860004</v>
      </c>
      <c r="B5744" s="228" t="s">
        <v>4194</v>
      </c>
      <c r="C5744" s="228" t="s">
        <v>4204</v>
      </c>
      <c r="D5744" s="228" t="s">
        <v>141</v>
      </c>
      <c r="E5744" s="228" t="s">
        <v>93</v>
      </c>
      <c r="F5744" s="228" t="s">
        <v>7</v>
      </c>
      <c r="G5744" s="228" t="s">
        <v>128</v>
      </c>
      <c r="H5744" s="228">
        <v>0</v>
      </c>
      <c r="I5744" s="228">
        <v>0</v>
      </c>
      <c r="J5744" s="228">
        <v>0</v>
      </c>
      <c r="K5744" s="228">
        <v>0</v>
      </c>
      <c r="L5744" s="231">
        <v>0</v>
      </c>
      <c r="N5744" s="119" t="str">
        <f t="shared" si="273"/>
        <v>860004-BLACK-M</v>
      </c>
      <c r="O5744" s="122" t="str">
        <f>IF(B5744="NET","",IF(B5744="","",IFERROR(VLOOKUP(N5744,EAN!$A:$B,2,FALSE),"MANGLER - MÅ OPPDATERE EAN-FANEN")))</f>
        <v>MANGLER - MÅ OPPDATERE EAN-FANEN</v>
      </c>
      <c r="P5744" s="119">
        <f t="shared" si="274"/>
        <v>0</v>
      </c>
      <c r="Q5744" s="119">
        <f t="shared" si="275"/>
        <v>0</v>
      </c>
    </row>
    <row r="5745" spans="1:17" x14ac:dyDescent="0.2">
      <c r="A5745" s="228">
        <v>860004</v>
      </c>
      <c r="B5745" s="228" t="s">
        <v>4194</v>
      </c>
      <c r="C5745" s="228" t="s">
        <v>4204</v>
      </c>
      <c r="D5745" s="228" t="s">
        <v>142</v>
      </c>
      <c r="E5745" s="228" t="s">
        <v>93</v>
      </c>
      <c r="F5745" s="228" t="s">
        <v>67</v>
      </c>
      <c r="G5745" s="228" t="s">
        <v>128</v>
      </c>
      <c r="H5745" s="228">
        <v>0</v>
      </c>
      <c r="I5745" s="228">
        <v>0</v>
      </c>
      <c r="J5745" s="228">
        <v>0</v>
      </c>
      <c r="K5745" s="228">
        <v>0</v>
      </c>
      <c r="L5745" s="231">
        <v>0</v>
      </c>
      <c r="N5745" s="119" t="str">
        <f t="shared" si="273"/>
        <v>860004-BLACK-L</v>
      </c>
      <c r="O5745" s="122" t="str">
        <f>IF(B5745="NET","",IF(B5745="","",IFERROR(VLOOKUP(N5745,EAN!$A:$B,2,FALSE),"MANGLER - MÅ OPPDATERE EAN-FANEN")))</f>
        <v>MANGLER - MÅ OPPDATERE EAN-FANEN</v>
      </c>
      <c r="P5745" s="119">
        <f t="shared" si="274"/>
        <v>0</v>
      </c>
      <c r="Q5745" s="119">
        <f t="shared" si="275"/>
        <v>0</v>
      </c>
    </row>
    <row r="5746" spans="1:17" x14ac:dyDescent="0.2">
      <c r="A5746" s="228">
        <v>860004</v>
      </c>
      <c r="B5746" s="228" t="s">
        <v>4194</v>
      </c>
      <c r="C5746" s="228" t="s">
        <v>4204</v>
      </c>
      <c r="D5746" s="228" t="s">
        <v>143</v>
      </c>
      <c r="E5746" s="228" t="s">
        <v>93</v>
      </c>
      <c r="F5746" s="228" t="s">
        <v>68</v>
      </c>
      <c r="G5746" s="228" t="s">
        <v>128</v>
      </c>
      <c r="H5746" s="228">
        <v>0</v>
      </c>
      <c r="I5746" s="228">
        <v>0</v>
      </c>
      <c r="J5746" s="228">
        <v>0</v>
      </c>
      <c r="K5746" s="228">
        <v>0</v>
      </c>
      <c r="L5746" s="231">
        <v>0</v>
      </c>
      <c r="N5746" s="119" t="str">
        <f t="shared" si="273"/>
        <v>860004-BLACK-XL</v>
      </c>
      <c r="O5746" s="122" t="str">
        <f>IF(B5746="NET","",IF(B5746="","",IFERROR(VLOOKUP(N5746,EAN!$A:$B,2,FALSE),"MANGLER - MÅ OPPDATERE EAN-FANEN")))</f>
        <v>MANGLER - MÅ OPPDATERE EAN-FANEN</v>
      </c>
      <c r="P5746" s="119">
        <f t="shared" si="274"/>
        <v>0</v>
      </c>
      <c r="Q5746" s="119">
        <f t="shared" si="275"/>
        <v>0</v>
      </c>
    </row>
    <row r="5747" spans="1:17" x14ac:dyDescent="0.2">
      <c r="A5747" s="229">
        <v>860005</v>
      </c>
      <c r="B5747" s="228" t="s">
        <v>248</v>
      </c>
      <c r="C5747" s="228"/>
      <c r="D5747" s="228"/>
      <c r="E5747" s="228"/>
      <c r="F5747" s="228"/>
      <c r="G5747" s="228"/>
      <c r="H5747" s="229">
        <v>202226</v>
      </c>
      <c r="I5747" s="229">
        <v>202227</v>
      </c>
      <c r="J5747" s="229">
        <v>202228</v>
      </c>
      <c r="K5747" s="229">
        <v>202229</v>
      </c>
      <c r="L5747" s="232">
        <v>202234</v>
      </c>
      <c r="N5747" s="119" t="str">
        <f t="shared" si="273"/>
        <v>860005-</v>
      </c>
      <c r="O5747" s="122" t="str">
        <f>IF(B5747="NET","",IF(B5747="","",IFERROR(VLOOKUP(N5747,EAN!$A:$B,2,FALSE),"MANGLER - MÅ OPPDATERE EAN-FANEN")))</f>
        <v/>
      </c>
      <c r="P5747" s="119">
        <f t="shared" si="274"/>
        <v>202226</v>
      </c>
      <c r="Q5747" s="119">
        <f t="shared" si="275"/>
        <v>202234</v>
      </c>
    </row>
    <row r="5748" spans="1:17" x14ac:dyDescent="0.2">
      <c r="A5748" s="228">
        <v>860005</v>
      </c>
      <c r="B5748" s="228" t="s">
        <v>4195</v>
      </c>
      <c r="C5748" s="228" t="s">
        <v>4204</v>
      </c>
      <c r="D5748" s="228" t="s">
        <v>140</v>
      </c>
      <c r="E5748" s="228" t="s">
        <v>93</v>
      </c>
      <c r="F5748" s="228" t="s">
        <v>8</v>
      </c>
      <c r="G5748" s="228" t="s">
        <v>128</v>
      </c>
      <c r="H5748" s="228">
        <v>0</v>
      </c>
      <c r="I5748" s="228">
        <v>0</v>
      </c>
      <c r="J5748" s="228">
        <v>0</v>
      </c>
      <c r="K5748" s="228">
        <v>0</v>
      </c>
      <c r="L5748" s="231">
        <v>0</v>
      </c>
      <c r="N5748" s="119" t="str">
        <f t="shared" si="273"/>
        <v>860005-BLACK-S</v>
      </c>
      <c r="O5748" s="122" t="str">
        <f>IF(B5748="NET","",IF(B5748="","",IFERROR(VLOOKUP(N5748,EAN!$A:$B,2,FALSE),"MANGLER - MÅ OPPDATERE EAN-FANEN")))</f>
        <v>MANGLER - MÅ OPPDATERE EAN-FANEN</v>
      </c>
      <c r="P5748" s="119">
        <f t="shared" si="274"/>
        <v>0</v>
      </c>
      <c r="Q5748" s="119">
        <f t="shared" si="275"/>
        <v>0</v>
      </c>
    </row>
    <row r="5749" spans="1:17" x14ac:dyDescent="0.2">
      <c r="A5749" s="228">
        <v>860005</v>
      </c>
      <c r="B5749" s="228" t="s">
        <v>4195</v>
      </c>
      <c r="C5749" s="228" t="s">
        <v>4204</v>
      </c>
      <c r="D5749" s="228" t="s">
        <v>141</v>
      </c>
      <c r="E5749" s="228" t="s">
        <v>93</v>
      </c>
      <c r="F5749" s="228" t="s">
        <v>7</v>
      </c>
      <c r="G5749" s="228" t="s">
        <v>128</v>
      </c>
      <c r="H5749" s="228">
        <v>0</v>
      </c>
      <c r="I5749" s="228">
        <v>0</v>
      </c>
      <c r="J5749" s="228">
        <v>0</v>
      </c>
      <c r="K5749" s="228">
        <v>0</v>
      </c>
      <c r="L5749" s="231">
        <v>0</v>
      </c>
      <c r="N5749" s="119" t="str">
        <f t="shared" si="273"/>
        <v>860005-BLACK-M</v>
      </c>
      <c r="O5749" s="122" t="str">
        <f>IF(B5749="NET","",IF(B5749="","",IFERROR(VLOOKUP(N5749,EAN!$A:$B,2,FALSE),"MANGLER - MÅ OPPDATERE EAN-FANEN")))</f>
        <v>MANGLER - MÅ OPPDATERE EAN-FANEN</v>
      </c>
      <c r="P5749" s="119">
        <f t="shared" si="274"/>
        <v>0</v>
      </c>
      <c r="Q5749" s="119">
        <f t="shared" si="275"/>
        <v>0</v>
      </c>
    </row>
    <row r="5750" spans="1:17" x14ac:dyDescent="0.2">
      <c r="A5750" s="228">
        <v>860005</v>
      </c>
      <c r="B5750" s="228" t="s">
        <v>4195</v>
      </c>
      <c r="C5750" s="228" t="s">
        <v>4204</v>
      </c>
      <c r="D5750" s="228" t="s">
        <v>142</v>
      </c>
      <c r="E5750" s="228" t="s">
        <v>93</v>
      </c>
      <c r="F5750" s="228" t="s">
        <v>67</v>
      </c>
      <c r="G5750" s="228" t="s">
        <v>128</v>
      </c>
      <c r="H5750" s="228">
        <v>0</v>
      </c>
      <c r="I5750" s="228">
        <v>0</v>
      </c>
      <c r="J5750" s="228">
        <v>0</v>
      </c>
      <c r="K5750" s="228">
        <v>0</v>
      </c>
      <c r="L5750" s="231">
        <v>0</v>
      </c>
      <c r="N5750" s="119" t="str">
        <f t="shared" si="273"/>
        <v>860005-BLACK-L</v>
      </c>
      <c r="O5750" s="122" t="str">
        <f>IF(B5750="NET","",IF(B5750="","",IFERROR(VLOOKUP(N5750,EAN!$A:$B,2,FALSE),"MANGLER - MÅ OPPDATERE EAN-FANEN")))</f>
        <v>MANGLER - MÅ OPPDATERE EAN-FANEN</v>
      </c>
      <c r="P5750" s="119">
        <f t="shared" si="274"/>
        <v>0</v>
      </c>
      <c r="Q5750" s="119">
        <f t="shared" si="275"/>
        <v>0</v>
      </c>
    </row>
    <row r="5751" spans="1:17" x14ac:dyDescent="0.2">
      <c r="A5751" s="228">
        <v>860005</v>
      </c>
      <c r="B5751" s="228" t="s">
        <v>4195</v>
      </c>
      <c r="C5751" s="228" t="s">
        <v>4204</v>
      </c>
      <c r="D5751" s="228" t="s">
        <v>143</v>
      </c>
      <c r="E5751" s="228" t="s">
        <v>93</v>
      </c>
      <c r="F5751" s="228" t="s">
        <v>68</v>
      </c>
      <c r="G5751" s="228" t="s">
        <v>128</v>
      </c>
      <c r="H5751" s="228">
        <v>0</v>
      </c>
      <c r="I5751" s="228">
        <v>0</v>
      </c>
      <c r="J5751" s="228">
        <v>0</v>
      </c>
      <c r="K5751" s="228">
        <v>0</v>
      </c>
      <c r="L5751" s="231">
        <v>0</v>
      </c>
      <c r="N5751" s="119" t="str">
        <f t="shared" si="273"/>
        <v>860005-BLACK-XL</v>
      </c>
      <c r="O5751" s="122" t="str">
        <f>IF(B5751="NET","",IF(B5751="","",IFERROR(VLOOKUP(N5751,EAN!$A:$B,2,FALSE),"MANGLER - MÅ OPPDATERE EAN-FANEN")))</f>
        <v>MANGLER - MÅ OPPDATERE EAN-FANEN</v>
      </c>
      <c r="P5751" s="119">
        <f t="shared" si="274"/>
        <v>0</v>
      </c>
      <c r="Q5751" s="119">
        <f t="shared" si="275"/>
        <v>0</v>
      </c>
    </row>
    <row r="5752" spans="1:17" x14ac:dyDescent="0.2">
      <c r="N5752" s="119" t="str">
        <f t="shared" si="273"/>
        <v>-</v>
      </c>
      <c r="O5752" s="122" t="str">
        <f>IF(B5752="NET","",IF(B5752="","",IFERROR(VLOOKUP(N5752,EAN!$A:$B,2,FALSE),"MANGLER - MÅ OPPDATERE EAN-FANEN")))</f>
        <v/>
      </c>
      <c r="P5752" s="119">
        <f t="shared" si="274"/>
        <v>0</v>
      </c>
      <c r="Q5752" s="119">
        <f t="shared" si="275"/>
        <v>0</v>
      </c>
    </row>
    <row r="5753" spans="1:17" x14ac:dyDescent="0.2">
      <c r="N5753" s="119" t="str">
        <f t="shared" si="273"/>
        <v>-</v>
      </c>
      <c r="O5753" s="122" t="str">
        <f>IF(B5753="NET","",IF(B5753="","",IFERROR(VLOOKUP(N5753,EAN!$A:$B,2,FALSE),"MANGLER - MÅ OPPDATERE EAN-FANEN")))</f>
        <v/>
      </c>
      <c r="P5753" s="119">
        <f t="shared" si="274"/>
        <v>0</v>
      </c>
      <c r="Q5753" s="119">
        <f t="shared" si="275"/>
        <v>0</v>
      </c>
    </row>
    <row r="5754" spans="1:17" x14ac:dyDescent="0.2">
      <c r="N5754" s="119" t="str">
        <f t="shared" si="273"/>
        <v>-</v>
      </c>
      <c r="O5754" s="122" t="str">
        <f>IF(B5754="NET","",IF(B5754="","",IFERROR(VLOOKUP(N5754,EAN!$A:$B,2,FALSE),"MANGLER - MÅ OPPDATERE EAN-FANEN")))</f>
        <v/>
      </c>
      <c r="P5754" s="119">
        <f t="shared" si="274"/>
        <v>0</v>
      </c>
      <c r="Q5754" s="119">
        <f t="shared" si="275"/>
        <v>0</v>
      </c>
    </row>
    <row r="5755" spans="1:17" x14ac:dyDescent="0.2">
      <c r="N5755" s="119" t="str">
        <f t="shared" si="273"/>
        <v>-</v>
      </c>
      <c r="O5755" s="122" t="str">
        <f>IF(B5755="NET","",IF(B5755="","",IFERROR(VLOOKUP(N5755,EAN!$A:$B,2,FALSE),"MANGLER - MÅ OPPDATERE EAN-FANEN")))</f>
        <v/>
      </c>
      <c r="P5755" s="119">
        <f t="shared" si="274"/>
        <v>0</v>
      </c>
      <c r="Q5755" s="119">
        <f t="shared" si="275"/>
        <v>0</v>
      </c>
    </row>
    <row r="5756" spans="1:17" x14ac:dyDescent="0.2">
      <c r="N5756" s="119" t="str">
        <f t="shared" si="273"/>
        <v>-</v>
      </c>
      <c r="O5756" s="122" t="str">
        <f>IF(B5756="NET","",IF(B5756="","",IFERROR(VLOOKUP(N5756,EAN!$A:$B,2,FALSE),"MANGLER - MÅ OPPDATERE EAN-FANEN")))</f>
        <v/>
      </c>
      <c r="P5756" s="119">
        <f t="shared" si="274"/>
        <v>0</v>
      </c>
      <c r="Q5756" s="119">
        <f t="shared" si="275"/>
        <v>0</v>
      </c>
    </row>
    <row r="5757" spans="1:17" x14ac:dyDescent="0.2">
      <c r="N5757" s="119" t="str">
        <f t="shared" si="273"/>
        <v>-</v>
      </c>
      <c r="O5757" s="122" t="str">
        <f>IF(B5757="NET","",IF(B5757="","",IFERROR(VLOOKUP(N5757,EAN!$A:$B,2,FALSE),"MANGLER - MÅ OPPDATERE EAN-FANEN")))</f>
        <v/>
      </c>
      <c r="P5757" s="119">
        <f t="shared" si="274"/>
        <v>0</v>
      </c>
      <c r="Q5757" s="119">
        <f t="shared" si="275"/>
        <v>0</v>
      </c>
    </row>
    <row r="5758" spans="1:17" x14ac:dyDescent="0.2">
      <c r="N5758" s="119" t="str">
        <f t="shared" si="273"/>
        <v>-</v>
      </c>
      <c r="O5758" s="122" t="str">
        <f>IF(B5758="NET","",IF(B5758="","",IFERROR(VLOOKUP(N5758,EAN!$A:$B,2,FALSE),"MANGLER - MÅ OPPDATERE EAN-FANEN")))</f>
        <v/>
      </c>
      <c r="P5758" s="119">
        <f t="shared" si="274"/>
        <v>0</v>
      </c>
      <c r="Q5758" s="119">
        <f t="shared" si="275"/>
        <v>0</v>
      </c>
    </row>
    <row r="5759" spans="1:17" x14ac:dyDescent="0.2">
      <c r="N5759" s="119" t="str">
        <f t="shared" si="273"/>
        <v>-</v>
      </c>
      <c r="O5759" s="122" t="str">
        <f>IF(B5759="NET","",IF(B5759="","",IFERROR(VLOOKUP(N5759,EAN!$A:$B,2,FALSE),"MANGLER - MÅ OPPDATERE EAN-FANEN")))</f>
        <v/>
      </c>
      <c r="P5759" s="119">
        <f t="shared" si="274"/>
        <v>0</v>
      </c>
      <c r="Q5759" s="119">
        <f t="shared" si="275"/>
        <v>0</v>
      </c>
    </row>
    <row r="5760" spans="1:17" x14ac:dyDescent="0.2">
      <c r="N5760" s="119" t="str">
        <f t="shared" si="273"/>
        <v>-</v>
      </c>
      <c r="O5760" s="122" t="str">
        <f>IF(B5760="NET","",IF(B5760="","",IFERROR(VLOOKUP(N5760,EAN!$A:$B,2,FALSE),"MANGLER - MÅ OPPDATERE EAN-FANEN")))</f>
        <v/>
      </c>
      <c r="P5760" s="119">
        <f t="shared" si="274"/>
        <v>0</v>
      </c>
      <c r="Q5760" s="119">
        <f t="shared" si="275"/>
        <v>0</v>
      </c>
    </row>
    <row r="5761" spans="14:17" x14ac:dyDescent="0.2">
      <c r="N5761" s="119" t="str">
        <f t="shared" si="273"/>
        <v>-</v>
      </c>
      <c r="O5761" s="122" t="str">
        <f>IF(B5761="NET","",IF(B5761="","",IFERROR(VLOOKUP(N5761,EAN!$A:$B,2,FALSE),"MANGLER - MÅ OPPDATERE EAN-FANEN")))</f>
        <v/>
      </c>
      <c r="P5761" s="119">
        <f t="shared" si="274"/>
        <v>0</v>
      </c>
      <c r="Q5761" s="119">
        <f t="shared" si="275"/>
        <v>0</v>
      </c>
    </row>
    <row r="5762" spans="14:17" x14ac:dyDescent="0.2">
      <c r="N5762" s="119" t="str">
        <f t="shared" si="273"/>
        <v>-</v>
      </c>
      <c r="O5762" s="122" t="str">
        <f>IF(B5762="NET","",IF(B5762="","",IFERROR(VLOOKUP(N5762,EAN!$A:$B,2,FALSE),"MANGLER - MÅ OPPDATERE EAN-FANEN")))</f>
        <v/>
      </c>
      <c r="P5762" s="119">
        <f t="shared" si="274"/>
        <v>0</v>
      </c>
      <c r="Q5762" s="119">
        <f t="shared" si="275"/>
        <v>0</v>
      </c>
    </row>
    <row r="5763" spans="14:17" x14ac:dyDescent="0.2">
      <c r="N5763" s="119" t="str">
        <f t="shared" si="273"/>
        <v>-</v>
      </c>
      <c r="O5763" s="122" t="str">
        <f>IF(B5763="NET","",IF(B5763="","",IFERROR(VLOOKUP(N5763,EAN!$A:$B,2,FALSE),"MANGLER - MÅ OPPDATERE EAN-FANEN")))</f>
        <v/>
      </c>
      <c r="P5763" s="119">
        <f t="shared" si="274"/>
        <v>0</v>
      </c>
      <c r="Q5763" s="119">
        <f t="shared" si="275"/>
        <v>0</v>
      </c>
    </row>
    <row r="5764" spans="14:17" x14ac:dyDescent="0.2">
      <c r="N5764" s="119" t="str">
        <f t="shared" si="273"/>
        <v>-</v>
      </c>
      <c r="O5764" s="122" t="str">
        <f>IF(B5764="NET","",IF(B5764="","",IFERROR(VLOOKUP(N5764,EAN!$A:$B,2,FALSE),"MANGLER - MÅ OPPDATERE EAN-FANEN")))</f>
        <v/>
      </c>
      <c r="P5764" s="119">
        <f t="shared" si="274"/>
        <v>0</v>
      </c>
      <c r="Q5764" s="119">
        <f t="shared" si="275"/>
        <v>0</v>
      </c>
    </row>
    <row r="5765" spans="14:17" x14ac:dyDescent="0.2">
      <c r="N5765" s="119" t="str">
        <f t="shared" ref="N5765:N5785" si="276">CONCATENATE(A5765,"-",D5765)</f>
        <v>-</v>
      </c>
      <c r="O5765" s="122" t="str">
        <f>IF(B5765="NET","",IF(B5765="","",IFERROR(VLOOKUP(N5765,EAN!$A:$B,2,FALSE),"MANGLER - MÅ OPPDATERE EAN-FANEN")))</f>
        <v/>
      </c>
      <c r="P5765" s="119">
        <f t="shared" ref="P5765:P5785" si="277">H5765</f>
        <v>0</v>
      </c>
      <c r="Q5765" s="119">
        <f t="shared" ref="Q5765:Q5785" si="278">L5765</f>
        <v>0</v>
      </c>
    </row>
    <row r="5766" spans="14:17" x14ac:dyDescent="0.2">
      <c r="N5766" s="119" t="str">
        <f t="shared" si="276"/>
        <v>-</v>
      </c>
      <c r="O5766" s="122" t="str">
        <f>IF(B5766="NET","",IF(B5766="","",IFERROR(VLOOKUP(N5766,EAN!$A:$B,2,FALSE),"MANGLER - MÅ OPPDATERE EAN-FANEN")))</f>
        <v/>
      </c>
      <c r="P5766" s="119">
        <f t="shared" si="277"/>
        <v>0</v>
      </c>
      <c r="Q5766" s="119">
        <f t="shared" si="278"/>
        <v>0</v>
      </c>
    </row>
    <row r="5767" spans="14:17" x14ac:dyDescent="0.2">
      <c r="N5767" s="119" t="str">
        <f t="shared" si="276"/>
        <v>-</v>
      </c>
      <c r="O5767" s="122" t="str">
        <f>IF(B5767="NET","",IF(B5767="","",IFERROR(VLOOKUP(N5767,EAN!$A:$B,2,FALSE),"MANGLER - MÅ OPPDATERE EAN-FANEN")))</f>
        <v/>
      </c>
      <c r="P5767" s="119">
        <f t="shared" si="277"/>
        <v>0</v>
      </c>
      <c r="Q5767" s="119">
        <f t="shared" si="278"/>
        <v>0</v>
      </c>
    </row>
    <row r="5768" spans="14:17" x14ac:dyDescent="0.2">
      <c r="N5768" s="119" t="str">
        <f t="shared" si="276"/>
        <v>-</v>
      </c>
      <c r="O5768" s="122" t="str">
        <f>IF(B5768="NET","",IF(B5768="","",IFERROR(VLOOKUP(N5768,EAN!$A:$B,2,FALSE),"MANGLER - MÅ OPPDATERE EAN-FANEN")))</f>
        <v/>
      </c>
      <c r="P5768" s="119">
        <f t="shared" si="277"/>
        <v>0</v>
      </c>
      <c r="Q5768" s="119">
        <f t="shared" si="278"/>
        <v>0</v>
      </c>
    </row>
    <row r="5769" spans="14:17" x14ac:dyDescent="0.2">
      <c r="N5769" s="119" t="str">
        <f t="shared" si="276"/>
        <v>-</v>
      </c>
      <c r="O5769" s="122" t="str">
        <f>IF(B5769="NET","",IF(B5769="","",IFERROR(VLOOKUP(N5769,EAN!$A:$B,2,FALSE),"MANGLER - MÅ OPPDATERE EAN-FANEN")))</f>
        <v/>
      </c>
      <c r="P5769" s="119">
        <f t="shared" si="277"/>
        <v>0</v>
      </c>
      <c r="Q5769" s="119">
        <f t="shared" si="278"/>
        <v>0</v>
      </c>
    </row>
    <row r="5770" spans="14:17" x14ac:dyDescent="0.2">
      <c r="N5770" s="119" t="str">
        <f t="shared" si="276"/>
        <v>-</v>
      </c>
      <c r="O5770" s="122" t="str">
        <f>IF(B5770="NET","",IF(B5770="","",IFERROR(VLOOKUP(N5770,EAN!$A:$B,2,FALSE),"MANGLER - MÅ OPPDATERE EAN-FANEN")))</f>
        <v/>
      </c>
      <c r="P5770" s="119">
        <f t="shared" si="277"/>
        <v>0</v>
      </c>
      <c r="Q5770" s="119">
        <f t="shared" si="278"/>
        <v>0</v>
      </c>
    </row>
    <row r="5771" spans="14:17" x14ac:dyDescent="0.2">
      <c r="N5771" s="119" t="str">
        <f t="shared" si="276"/>
        <v>-</v>
      </c>
      <c r="O5771" s="122" t="str">
        <f>IF(B5771="NET","",IF(B5771="","",IFERROR(VLOOKUP(N5771,EAN!$A:$B,2,FALSE),"MANGLER - MÅ OPPDATERE EAN-FANEN")))</f>
        <v/>
      </c>
      <c r="P5771" s="119">
        <f t="shared" si="277"/>
        <v>0</v>
      </c>
      <c r="Q5771" s="119">
        <f t="shared" si="278"/>
        <v>0</v>
      </c>
    </row>
    <row r="5772" spans="14:17" x14ac:dyDescent="0.2">
      <c r="N5772" s="119" t="str">
        <f t="shared" si="276"/>
        <v>-</v>
      </c>
      <c r="O5772" s="122" t="str">
        <f>IF(B5772="NET","",IF(B5772="","",IFERROR(VLOOKUP(N5772,EAN!$A:$B,2,FALSE),"MANGLER - MÅ OPPDATERE EAN-FANEN")))</f>
        <v/>
      </c>
      <c r="P5772" s="119">
        <f t="shared" si="277"/>
        <v>0</v>
      </c>
      <c r="Q5772" s="119">
        <f t="shared" si="278"/>
        <v>0</v>
      </c>
    </row>
    <row r="5773" spans="14:17" x14ac:dyDescent="0.2">
      <c r="N5773" s="119" t="str">
        <f t="shared" si="276"/>
        <v>-</v>
      </c>
      <c r="O5773" s="122" t="str">
        <f>IF(B5773="NET","",IF(B5773="","",IFERROR(VLOOKUP(N5773,EAN!$A:$B,2,FALSE),"MANGLER - MÅ OPPDATERE EAN-FANEN")))</f>
        <v/>
      </c>
      <c r="P5773" s="119">
        <f t="shared" si="277"/>
        <v>0</v>
      </c>
      <c r="Q5773" s="119">
        <f t="shared" si="278"/>
        <v>0</v>
      </c>
    </row>
    <row r="5774" spans="14:17" x14ac:dyDescent="0.2">
      <c r="N5774" s="119" t="str">
        <f t="shared" si="276"/>
        <v>-</v>
      </c>
      <c r="O5774" s="122" t="str">
        <f>IF(B5774="NET","",IF(B5774="","",IFERROR(VLOOKUP(N5774,EAN!$A:$B,2,FALSE),"MANGLER - MÅ OPPDATERE EAN-FANEN")))</f>
        <v/>
      </c>
      <c r="P5774" s="119">
        <f t="shared" si="277"/>
        <v>0</v>
      </c>
      <c r="Q5774" s="119">
        <f t="shared" si="278"/>
        <v>0</v>
      </c>
    </row>
    <row r="5775" spans="14:17" x14ac:dyDescent="0.2">
      <c r="N5775" s="119" t="str">
        <f t="shared" si="276"/>
        <v>-</v>
      </c>
      <c r="O5775" s="122" t="str">
        <f>IF(B5775="NET","",IF(B5775="","",IFERROR(VLOOKUP(N5775,EAN!$A:$B,2,FALSE),"MANGLER - MÅ OPPDATERE EAN-FANEN")))</f>
        <v/>
      </c>
      <c r="P5775" s="119">
        <f t="shared" si="277"/>
        <v>0</v>
      </c>
      <c r="Q5775" s="119">
        <f t="shared" si="278"/>
        <v>0</v>
      </c>
    </row>
    <row r="5776" spans="14:17" x14ac:dyDescent="0.2">
      <c r="N5776" s="119" t="str">
        <f t="shared" si="276"/>
        <v>-</v>
      </c>
      <c r="O5776" s="122" t="str">
        <f>IF(B5776="NET","",IF(B5776="","",IFERROR(VLOOKUP(N5776,EAN!$A:$B,2,FALSE),"MANGLER - MÅ OPPDATERE EAN-FANEN")))</f>
        <v/>
      </c>
      <c r="P5776" s="119">
        <f t="shared" si="277"/>
        <v>0</v>
      </c>
      <c r="Q5776" s="119">
        <f t="shared" si="278"/>
        <v>0</v>
      </c>
    </row>
    <row r="5777" spans="14:17" x14ac:dyDescent="0.2">
      <c r="N5777" s="119" t="str">
        <f t="shared" si="276"/>
        <v>-</v>
      </c>
      <c r="O5777" s="122" t="str">
        <f>IF(B5777="NET","",IF(B5777="","",IFERROR(VLOOKUP(N5777,EAN!$A:$B,2,FALSE),"MANGLER - MÅ OPPDATERE EAN-FANEN")))</f>
        <v/>
      </c>
      <c r="P5777" s="119">
        <f t="shared" si="277"/>
        <v>0</v>
      </c>
      <c r="Q5777" s="119">
        <f t="shared" si="278"/>
        <v>0</v>
      </c>
    </row>
    <row r="5778" spans="14:17" x14ac:dyDescent="0.2">
      <c r="N5778" s="119" t="str">
        <f t="shared" si="276"/>
        <v>-</v>
      </c>
      <c r="O5778" s="122" t="str">
        <f>IF(B5778="NET","",IF(B5778="","",IFERROR(VLOOKUP(N5778,EAN!$A:$B,2,FALSE),"MANGLER - MÅ OPPDATERE EAN-FANEN")))</f>
        <v/>
      </c>
      <c r="P5778" s="119">
        <f t="shared" si="277"/>
        <v>0</v>
      </c>
      <c r="Q5778" s="119">
        <f t="shared" si="278"/>
        <v>0</v>
      </c>
    </row>
    <row r="5779" spans="14:17" x14ac:dyDescent="0.2">
      <c r="N5779" s="119" t="str">
        <f t="shared" si="276"/>
        <v>-</v>
      </c>
      <c r="O5779" s="122" t="str">
        <f>IF(B5779="NET","",IF(B5779="","",IFERROR(VLOOKUP(N5779,EAN!$A:$B,2,FALSE),"MANGLER - MÅ OPPDATERE EAN-FANEN")))</f>
        <v/>
      </c>
      <c r="P5779" s="119">
        <f t="shared" si="277"/>
        <v>0</v>
      </c>
      <c r="Q5779" s="119">
        <f t="shared" si="278"/>
        <v>0</v>
      </c>
    </row>
    <row r="5780" spans="14:17" x14ac:dyDescent="0.2">
      <c r="N5780" s="119" t="str">
        <f t="shared" si="276"/>
        <v>-</v>
      </c>
      <c r="O5780" s="122" t="str">
        <f>IF(B5780="NET","",IF(B5780="","",IFERROR(VLOOKUP(N5780,EAN!$A:$B,2,FALSE),"MANGLER - MÅ OPPDATERE EAN-FANEN")))</f>
        <v/>
      </c>
      <c r="P5780" s="119">
        <f t="shared" si="277"/>
        <v>0</v>
      </c>
      <c r="Q5780" s="119">
        <f t="shared" si="278"/>
        <v>0</v>
      </c>
    </row>
    <row r="5781" spans="14:17" x14ac:dyDescent="0.2">
      <c r="N5781" s="119" t="str">
        <f t="shared" si="276"/>
        <v>-</v>
      </c>
      <c r="O5781" s="122" t="str">
        <f>IF(B5781="NET","",IF(B5781="","",IFERROR(VLOOKUP(N5781,EAN!$A:$B,2,FALSE),"MANGLER - MÅ OPPDATERE EAN-FANEN")))</f>
        <v/>
      </c>
      <c r="P5781" s="119">
        <f t="shared" si="277"/>
        <v>0</v>
      </c>
      <c r="Q5781" s="119">
        <f t="shared" si="278"/>
        <v>0</v>
      </c>
    </row>
    <row r="5782" spans="14:17" x14ac:dyDescent="0.2">
      <c r="N5782" s="119" t="str">
        <f t="shared" si="276"/>
        <v>-</v>
      </c>
      <c r="O5782" s="122" t="str">
        <f>IF(B5782="NET","",IF(B5782="","",IFERROR(VLOOKUP(N5782,EAN!$A:$B,2,FALSE),"MANGLER - MÅ OPPDATERE EAN-FANEN")))</f>
        <v/>
      </c>
      <c r="P5782" s="119">
        <f t="shared" si="277"/>
        <v>0</v>
      </c>
      <c r="Q5782" s="119">
        <f t="shared" si="278"/>
        <v>0</v>
      </c>
    </row>
    <row r="5783" spans="14:17" x14ac:dyDescent="0.2">
      <c r="N5783" s="119" t="str">
        <f t="shared" si="276"/>
        <v>-</v>
      </c>
      <c r="O5783" s="122" t="str">
        <f>IF(B5783="NET","",IF(B5783="","",IFERROR(VLOOKUP(N5783,EAN!$A:$B,2,FALSE),"MANGLER - MÅ OPPDATERE EAN-FANEN")))</f>
        <v/>
      </c>
      <c r="P5783" s="119">
        <f t="shared" si="277"/>
        <v>0</v>
      </c>
      <c r="Q5783" s="119">
        <f t="shared" si="278"/>
        <v>0</v>
      </c>
    </row>
    <row r="5784" spans="14:17" x14ac:dyDescent="0.2">
      <c r="N5784" s="119" t="str">
        <f t="shared" si="276"/>
        <v>-</v>
      </c>
      <c r="O5784" s="122" t="str">
        <f>IF(B5784="NET","",IF(B5784="","",IFERROR(VLOOKUP(N5784,EAN!$A:$B,2,FALSE),"MANGLER - MÅ OPPDATERE EAN-FANEN")))</f>
        <v/>
      </c>
      <c r="P5784" s="119">
        <f t="shared" si="277"/>
        <v>0</v>
      </c>
      <c r="Q5784" s="119">
        <f t="shared" si="278"/>
        <v>0</v>
      </c>
    </row>
    <row r="5785" spans="14:17" x14ac:dyDescent="0.2">
      <c r="N5785" s="119" t="str">
        <f t="shared" si="276"/>
        <v>-</v>
      </c>
      <c r="O5785" s="122" t="str">
        <f>IF(B5785="NET","",IF(B5785="","",IFERROR(VLOOKUP(N5785,EAN!$A:$B,2,FALSE),"MANGLER - MÅ OPPDATERE EAN-FANEN")))</f>
        <v/>
      </c>
      <c r="P5785" s="119">
        <f t="shared" si="277"/>
        <v>0</v>
      </c>
      <c r="Q5785" s="119">
        <f t="shared" si="278"/>
        <v>0</v>
      </c>
    </row>
  </sheetData>
  <autoFilter ref="A3:AC3908" xr:uid="{8DF872E4-D767-4048-974C-6962B8FE16C8}"/>
  <mergeCells count="1">
    <mergeCell ref="N1:P1"/>
  </mergeCells>
  <conditionalFormatting sqref="O1:O5785">
    <cfRule type="containsText" dxfId="34" priority="22" operator="containsText" text="MANGLER - MÅ OPPDATERE EAN-FANEN">
      <formula>NOT(ISERROR(SEARCH("MANGLER - MÅ OPPDATERE EAN-FANEN",O1)))</formula>
    </cfRule>
  </conditionalFormatting>
  <conditionalFormatting sqref="S1:S2968">
    <cfRule type="containsText" dxfId="33" priority="21" operator="containsText" text="Ikke med I order form">
      <formula>NOT(ISERROR(SEARCH("Ikke med I order form",S1)))</formula>
    </cfRule>
  </conditionalFormatting>
  <conditionalFormatting sqref="V3:Y3">
    <cfRule type="containsText" dxfId="32" priority="20" operator="containsText" text="Ikke med I order form">
      <formula>NOT(ISERROR(SEARCH("Ikke med I order form",V3)))</formula>
    </cfRule>
  </conditionalFormatting>
  <conditionalFormatting sqref="W1001:Y1007 V1001:V1145 V4:Y1000">
    <cfRule type="containsText" dxfId="31" priority="19" operator="containsText" text="Ikke med I order form">
      <formula>NOT(ISERROR(SEARCH("Ikke med I order form",V4)))</formula>
    </cfRule>
  </conditionalFormatting>
  <conditionalFormatting sqref="W1009:Y1145">
    <cfRule type="containsText" dxfId="30" priority="15" operator="containsText" text="Ikke med I order form">
      <formula>NOT(ISERROR(SEARCH("Ikke med I order form",W1009)))</formula>
    </cfRule>
  </conditionalFormatting>
  <conditionalFormatting sqref="W1008:Y1008">
    <cfRule type="containsText" dxfId="29" priority="16" operator="containsText" text="Ikke med I order form">
      <formula>NOT(ISERROR(SEARCH("Ikke med I order form",W1008)))</formula>
    </cfRule>
  </conditionalFormatting>
  <conditionalFormatting sqref="U4:U732">
    <cfRule type="containsText" dxfId="28" priority="10" operator="containsText" text="Ikke med I order form">
      <formula>NOT(ISERROR(SEARCH("Ikke med I order form",U4)))</formula>
    </cfRule>
  </conditionalFormatting>
  <conditionalFormatting sqref="AA4:AB4 AA5:AA2000 AB5:AB890">
    <cfRule type="containsText" dxfId="27" priority="8" operator="containsText" text="Ikke med i Elastic">
      <formula>NOT(ISERROR(SEARCH("Ikke med i Elastic",AA4)))</formula>
    </cfRule>
  </conditionalFormatting>
  <conditionalFormatting sqref="AA3">
    <cfRule type="containsText" dxfId="26" priority="6" operator="containsText" text="Ikke med I order form">
      <formula>NOT(ISERROR(SEARCH("Ikke med I order form",AA3)))</formula>
    </cfRule>
  </conditionalFormatting>
  <conditionalFormatting sqref="AC4:AC890">
    <cfRule type="containsText" dxfId="25" priority="5" operator="containsText" text="Ikke med I order form">
      <formula>NOT(ISERROR(SEARCH("Ikke med I order form",AC4)))</formula>
    </cfRule>
  </conditionalFormatting>
  <conditionalFormatting sqref="AD4:AD890">
    <cfRule type="containsText" dxfId="24" priority="2" operator="containsText" text="Ikke med I order form">
      <formula>NOT(ISERROR(SEARCH("Ikke med I order form",AD4)))</formula>
    </cfRule>
  </conditionalFormatting>
  <conditionalFormatting sqref="AE4:AE890">
    <cfRule type="containsText" dxfId="23" priority="1" operator="containsText" text="Ikke med I order form">
      <formula>NOT(ISERROR(SEARCH("Ikke med I order form",AE4)))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06B7-E04E-4071-B11B-ADAE588F546D}">
  <sheetPr codeName="Sheet7">
    <tabColor rgb="FFFFFF00"/>
  </sheetPr>
  <dimension ref="A1:N3936"/>
  <sheetViews>
    <sheetView topLeftCell="A1865" zoomScale="110" zoomScaleNormal="110" workbookViewId="0">
      <selection activeCell="A1880" sqref="A1880:B1883"/>
    </sheetView>
  </sheetViews>
  <sheetFormatPr baseColWidth="10" defaultColWidth="8.83203125" defaultRowHeight="16" x14ac:dyDescent="0.2"/>
  <cols>
    <col min="1" max="1" width="18" style="136" bestFit="1" customWidth="1"/>
    <col min="2" max="2" width="17.83203125" style="136" bestFit="1" customWidth="1"/>
    <col min="4" max="4" width="9.33203125" bestFit="1" customWidth="1"/>
    <col min="11" max="13" width="14.83203125" style="136" customWidth="1"/>
    <col min="14" max="14" width="14.83203125" style="170" customWidth="1"/>
  </cols>
  <sheetData>
    <row r="1" spans="1:14" x14ac:dyDescent="0.2">
      <c r="A1" s="135" t="s">
        <v>179</v>
      </c>
      <c r="B1" s="135" t="s">
        <v>188</v>
      </c>
      <c r="D1" s="205">
        <v>44361</v>
      </c>
      <c r="K1" s="189"/>
      <c r="L1" s="189"/>
      <c r="M1" s="187"/>
      <c r="N1" s="191"/>
    </row>
    <row r="2" spans="1:14" x14ac:dyDescent="0.2">
      <c r="A2" s="192" t="s">
        <v>1020</v>
      </c>
      <c r="B2" s="163">
        <v>7048652327482</v>
      </c>
      <c r="K2" s="168">
        <v>810050</v>
      </c>
      <c r="L2" s="168" t="s">
        <v>743</v>
      </c>
      <c r="M2" s="136" t="str">
        <f>CONCATENATE(K2,"-",L2)</f>
        <v>810050-CLGRY-OS</v>
      </c>
      <c r="N2" s="170">
        <v>7048652327482</v>
      </c>
    </row>
    <row r="3" spans="1:14" x14ac:dyDescent="0.2">
      <c r="A3" s="192" t="s">
        <v>2408</v>
      </c>
      <c r="B3" s="163">
        <v>7048652766120</v>
      </c>
      <c r="K3" s="168">
        <v>810050</v>
      </c>
      <c r="L3" s="168" t="s">
        <v>2240</v>
      </c>
      <c r="M3" s="136" t="str">
        <f t="shared" ref="M3:M66" si="0">CONCATENATE(K3,"-",L3)</f>
        <v>810050-DPUMC-OS</v>
      </c>
      <c r="N3" s="170">
        <v>7048652766120</v>
      </c>
    </row>
    <row r="4" spans="1:14" x14ac:dyDescent="0.2">
      <c r="A4" s="192" t="s">
        <v>1021</v>
      </c>
      <c r="B4" s="163">
        <v>7048652328304</v>
      </c>
      <c r="K4" s="168">
        <v>810050</v>
      </c>
      <c r="L4" s="168" t="s">
        <v>744</v>
      </c>
      <c r="M4" s="136" t="str">
        <f t="shared" si="0"/>
        <v>810050-DTBLK-OS</v>
      </c>
      <c r="N4" s="170">
        <v>7048652328304</v>
      </c>
    </row>
    <row r="5" spans="1:14" x14ac:dyDescent="0.2">
      <c r="A5" s="192" t="s">
        <v>1022</v>
      </c>
      <c r="B5" s="163">
        <v>7048652327499</v>
      </c>
      <c r="K5" s="168">
        <v>810050</v>
      </c>
      <c r="L5" s="168" t="s">
        <v>620</v>
      </c>
      <c r="M5" s="136" t="str">
        <f t="shared" si="0"/>
        <v>810050-EHRED-OS</v>
      </c>
      <c r="N5" s="170">
        <v>7048652327499</v>
      </c>
    </row>
    <row r="6" spans="1:14" x14ac:dyDescent="0.2">
      <c r="A6" s="192" t="s">
        <v>1023</v>
      </c>
      <c r="B6" s="163">
        <v>7048652327505</v>
      </c>
      <c r="K6" s="168">
        <v>810050</v>
      </c>
      <c r="L6" s="168" t="s">
        <v>745</v>
      </c>
      <c r="M6" s="136" t="str">
        <f t="shared" si="0"/>
        <v>810050-GSWHT-OS</v>
      </c>
      <c r="N6" s="170">
        <v>7048652327505</v>
      </c>
    </row>
    <row r="7" spans="1:14" x14ac:dyDescent="0.2">
      <c r="A7" s="192" t="s">
        <v>2409</v>
      </c>
      <c r="B7" s="163">
        <v>7048652766137</v>
      </c>
      <c r="K7" s="168">
        <v>810050</v>
      </c>
      <c r="L7" s="168" t="s">
        <v>2241</v>
      </c>
      <c r="M7" s="136" t="str">
        <f t="shared" si="0"/>
        <v>810050-MBUOE-OS</v>
      </c>
      <c r="N7" s="170">
        <v>7048652766137</v>
      </c>
    </row>
    <row r="8" spans="1:14" x14ac:dyDescent="0.2">
      <c r="A8" s="192" t="s">
        <v>1024</v>
      </c>
      <c r="B8" s="163">
        <v>7048652661487</v>
      </c>
      <c r="K8" s="168">
        <v>810050</v>
      </c>
      <c r="L8" s="168" t="s">
        <v>746</v>
      </c>
      <c r="M8" s="136" t="str">
        <f t="shared" si="0"/>
        <v>810050-MEAME-OS</v>
      </c>
      <c r="N8" s="170">
        <v>7048652661487</v>
      </c>
    </row>
    <row r="9" spans="1:14" x14ac:dyDescent="0.2">
      <c r="A9" s="192" t="s">
        <v>2410</v>
      </c>
      <c r="B9" s="163">
        <v>7048652766144</v>
      </c>
      <c r="K9" s="168">
        <v>810050</v>
      </c>
      <c r="L9" s="168" t="s">
        <v>2242</v>
      </c>
      <c r="M9" s="136" t="str">
        <f t="shared" si="0"/>
        <v>810050-MFLUO-OS</v>
      </c>
      <c r="N9" s="170">
        <v>7048652766144</v>
      </c>
    </row>
    <row r="10" spans="1:14" x14ac:dyDescent="0.2">
      <c r="A10" s="192" t="s">
        <v>1025</v>
      </c>
      <c r="B10" s="163">
        <v>7048652553843</v>
      </c>
      <c r="K10" s="168">
        <v>810050</v>
      </c>
      <c r="L10" s="168" t="s">
        <v>747</v>
      </c>
      <c r="M10" s="136" t="str">
        <f t="shared" si="0"/>
        <v>810050-MNBME-OS</v>
      </c>
      <c r="N10" s="170">
        <v>7048652553843</v>
      </c>
    </row>
    <row r="11" spans="1:14" x14ac:dyDescent="0.2">
      <c r="A11" s="192" t="s">
        <v>1026</v>
      </c>
      <c r="B11" s="163">
        <v>7048652553850</v>
      </c>
      <c r="K11" s="168">
        <v>810050</v>
      </c>
      <c r="L11" s="168" t="s">
        <v>748</v>
      </c>
      <c r="M11" s="136" t="str">
        <f t="shared" si="0"/>
        <v>810050-MSGMC-OS</v>
      </c>
      <c r="N11" s="170">
        <v>7048652553850</v>
      </c>
    </row>
    <row r="12" spans="1:14" x14ac:dyDescent="0.2">
      <c r="A12" s="192" t="s">
        <v>1027</v>
      </c>
      <c r="B12" s="163">
        <v>7048652327536</v>
      </c>
      <c r="K12" s="168">
        <v>810051</v>
      </c>
      <c r="L12" s="168" t="s">
        <v>744</v>
      </c>
      <c r="M12" s="136" t="str">
        <f t="shared" si="0"/>
        <v>810051-DTBLK-OS</v>
      </c>
      <c r="N12" s="170">
        <v>7048652327536</v>
      </c>
    </row>
    <row r="13" spans="1:14" x14ac:dyDescent="0.2">
      <c r="A13" s="192" t="s">
        <v>1028</v>
      </c>
      <c r="B13" s="163">
        <v>7048652327543</v>
      </c>
      <c r="K13" s="168">
        <v>810052</v>
      </c>
      <c r="L13" s="168" t="s">
        <v>243</v>
      </c>
      <c r="M13" s="136" t="str">
        <f t="shared" si="0"/>
        <v>810052-TEBLK-OS</v>
      </c>
      <c r="N13" s="170">
        <v>7048652327543</v>
      </c>
    </row>
    <row r="14" spans="1:14" x14ac:dyDescent="0.2">
      <c r="A14" s="192" t="s">
        <v>2411</v>
      </c>
      <c r="B14" s="163">
        <v>7048652766151</v>
      </c>
      <c r="K14" s="168">
        <v>810053</v>
      </c>
      <c r="L14" s="168" t="s">
        <v>2243</v>
      </c>
      <c r="M14" s="136" t="str">
        <f t="shared" si="0"/>
        <v>810053-BGRRG-OS</v>
      </c>
      <c r="N14" s="170">
        <v>7048652766151</v>
      </c>
    </row>
    <row r="15" spans="1:14" x14ac:dyDescent="0.2">
      <c r="A15" s="192" t="s">
        <v>2412</v>
      </c>
      <c r="B15" s="163">
        <v>7048652766168</v>
      </c>
      <c r="K15" s="168">
        <v>810053</v>
      </c>
      <c r="L15" s="168" t="s">
        <v>2244</v>
      </c>
      <c r="M15" s="136" t="str">
        <f t="shared" si="0"/>
        <v>810053-BRWHT-OS</v>
      </c>
      <c r="N15" s="170">
        <v>7048652766168</v>
      </c>
    </row>
    <row r="16" spans="1:14" x14ac:dyDescent="0.2">
      <c r="A16" s="192" t="s">
        <v>1029</v>
      </c>
      <c r="B16" s="163">
        <v>7048652327574</v>
      </c>
      <c r="K16" s="168">
        <v>810053</v>
      </c>
      <c r="L16" s="168" t="s">
        <v>749</v>
      </c>
      <c r="M16" s="136" t="str">
        <f t="shared" si="0"/>
        <v>810053-MBKCE-OS</v>
      </c>
      <c r="N16" s="170">
        <v>7048652327574</v>
      </c>
    </row>
    <row r="17" spans="1:14" x14ac:dyDescent="0.2">
      <c r="A17" s="192" t="s">
        <v>1030</v>
      </c>
      <c r="B17" s="163">
        <v>7048652327581</v>
      </c>
      <c r="K17" s="168">
        <v>810053</v>
      </c>
      <c r="L17" s="168" t="s">
        <v>750</v>
      </c>
      <c r="M17" s="136" t="str">
        <f t="shared" si="0"/>
        <v>810053-MBLCK-OS</v>
      </c>
      <c r="N17" s="170">
        <v>7048652327581</v>
      </c>
    </row>
    <row r="18" spans="1:14" x14ac:dyDescent="0.2">
      <c r="A18" s="192" t="s">
        <v>1031</v>
      </c>
      <c r="B18" s="163">
        <v>7048652327598</v>
      </c>
      <c r="K18" s="168">
        <v>810053</v>
      </c>
      <c r="L18" s="168" t="s">
        <v>751</v>
      </c>
      <c r="M18" s="136" t="str">
        <f t="shared" si="0"/>
        <v>810053-MCDGY-OS</v>
      </c>
      <c r="N18" s="170">
        <v>7048652327598</v>
      </c>
    </row>
    <row r="19" spans="1:14" x14ac:dyDescent="0.2">
      <c r="A19" s="192" t="s">
        <v>1032</v>
      </c>
      <c r="B19" s="163">
        <v>7048652327604</v>
      </c>
      <c r="K19" s="168">
        <v>810053</v>
      </c>
      <c r="L19" s="168" t="s">
        <v>752</v>
      </c>
      <c r="M19" s="136" t="str">
        <f t="shared" si="0"/>
        <v>810053-MEHRD-OS</v>
      </c>
      <c r="N19" s="170">
        <v>7048652327604</v>
      </c>
    </row>
    <row r="20" spans="1:14" x14ac:dyDescent="0.2">
      <c r="A20" s="192" t="s">
        <v>1033</v>
      </c>
      <c r="B20" s="163">
        <v>7048652542618</v>
      </c>
      <c r="K20" s="168">
        <v>810053</v>
      </c>
      <c r="L20" s="168" t="s">
        <v>753</v>
      </c>
      <c r="M20" s="136" t="str">
        <f t="shared" si="0"/>
        <v>810053-MFGRN-OS</v>
      </c>
      <c r="N20" s="170">
        <v>7048652542618</v>
      </c>
    </row>
    <row r="21" spans="1:14" x14ac:dyDescent="0.2">
      <c r="A21" s="192" t="s">
        <v>1034</v>
      </c>
      <c r="B21" s="163">
        <v>7048652327611</v>
      </c>
      <c r="K21" s="168">
        <v>810053</v>
      </c>
      <c r="L21" s="168" t="s">
        <v>754</v>
      </c>
      <c r="M21" s="136" t="str">
        <f t="shared" si="0"/>
        <v>810053-MNAVY-OS</v>
      </c>
      <c r="N21" s="170">
        <v>7048652327611</v>
      </c>
    </row>
    <row r="22" spans="1:14" x14ac:dyDescent="0.2">
      <c r="A22" s="192" t="s">
        <v>1035</v>
      </c>
      <c r="B22" s="163">
        <v>7048652327628</v>
      </c>
      <c r="K22" s="168">
        <v>810053</v>
      </c>
      <c r="L22" s="168" t="s">
        <v>756</v>
      </c>
      <c r="M22" s="136" t="str">
        <f t="shared" si="0"/>
        <v>810053-MOEDB-OS</v>
      </c>
      <c r="N22" s="170">
        <v>7048652327628</v>
      </c>
    </row>
    <row r="23" spans="1:14" x14ac:dyDescent="0.2">
      <c r="A23" s="192" t="s">
        <v>1036</v>
      </c>
      <c r="B23" s="163">
        <v>7048652327635</v>
      </c>
      <c r="K23" s="168">
        <v>810053</v>
      </c>
      <c r="L23" s="168" t="s">
        <v>757</v>
      </c>
      <c r="M23" s="136" t="str">
        <f t="shared" si="0"/>
        <v>810053-MSEGY-OS</v>
      </c>
      <c r="N23" s="170">
        <v>7048652327635</v>
      </c>
    </row>
    <row r="24" spans="1:14" x14ac:dyDescent="0.2">
      <c r="A24" s="192" t="s">
        <v>1037</v>
      </c>
      <c r="B24" s="163">
        <v>7048652542625</v>
      </c>
      <c r="K24" s="168">
        <v>810053</v>
      </c>
      <c r="L24" s="168" t="s">
        <v>748</v>
      </c>
      <c r="M24" s="136" t="str">
        <f t="shared" si="0"/>
        <v>810053-MSGMC-OS</v>
      </c>
      <c r="N24" s="170">
        <v>7048652542625</v>
      </c>
    </row>
    <row r="25" spans="1:14" x14ac:dyDescent="0.2">
      <c r="A25" s="192" t="s">
        <v>1038</v>
      </c>
      <c r="B25" s="163">
        <v>7048652327642</v>
      </c>
      <c r="K25" s="168">
        <v>810053</v>
      </c>
      <c r="L25" s="168" t="s">
        <v>758</v>
      </c>
      <c r="M25" s="136" t="str">
        <f t="shared" si="0"/>
        <v>810053-MWHTE-OS</v>
      </c>
      <c r="N25" s="170">
        <v>7048652327642</v>
      </c>
    </row>
    <row r="26" spans="1:14" x14ac:dyDescent="0.2">
      <c r="A26" s="192" t="s">
        <v>1039</v>
      </c>
      <c r="B26" s="163">
        <v>7048652327550</v>
      </c>
      <c r="K26" s="168">
        <v>810054</v>
      </c>
      <c r="L26" s="168" t="s">
        <v>759</v>
      </c>
      <c r="M26" s="136" t="str">
        <f t="shared" si="0"/>
        <v>810054-MBKME-OS</v>
      </c>
      <c r="N26" s="170">
        <v>7048652327550</v>
      </c>
    </row>
    <row r="27" spans="1:14" x14ac:dyDescent="0.2">
      <c r="A27" s="192" t="s">
        <v>1040</v>
      </c>
      <c r="B27" s="163">
        <v>7048652327567</v>
      </c>
      <c r="K27" s="168">
        <v>810054</v>
      </c>
      <c r="L27" s="168" t="s">
        <v>760</v>
      </c>
      <c r="M27" s="136" t="str">
        <f t="shared" si="0"/>
        <v>810054-MWEMC-OS</v>
      </c>
      <c r="N27" s="170">
        <v>7048652327567</v>
      </c>
    </row>
    <row r="28" spans="1:14" x14ac:dyDescent="0.2">
      <c r="A28" s="192" t="s">
        <v>1041</v>
      </c>
      <c r="B28" s="163">
        <v>7048652327673</v>
      </c>
      <c r="K28" s="168">
        <v>810055</v>
      </c>
      <c r="L28" s="168" t="s">
        <v>761</v>
      </c>
      <c r="M28" s="136" t="str">
        <f t="shared" si="0"/>
        <v>810055-TEBLK-SM</v>
      </c>
      <c r="N28" s="170">
        <v>7048652327673</v>
      </c>
    </row>
    <row r="29" spans="1:14" x14ac:dyDescent="0.2">
      <c r="A29" s="192" t="s">
        <v>1042</v>
      </c>
      <c r="B29" s="163">
        <v>7048652327666</v>
      </c>
      <c r="K29" s="168">
        <v>810055</v>
      </c>
      <c r="L29" s="168" t="s">
        <v>762</v>
      </c>
      <c r="M29" s="136" t="str">
        <f t="shared" si="0"/>
        <v>810055-TEBLK-ML</v>
      </c>
      <c r="N29" s="170">
        <v>7048652327666</v>
      </c>
    </row>
    <row r="30" spans="1:14" x14ac:dyDescent="0.2">
      <c r="A30" s="192" t="s">
        <v>1043</v>
      </c>
      <c r="B30" s="163">
        <v>7048652327659</v>
      </c>
      <c r="K30" s="168">
        <v>810055</v>
      </c>
      <c r="L30" s="168" t="s">
        <v>763</v>
      </c>
      <c r="M30" s="136" t="str">
        <f t="shared" si="0"/>
        <v>810055-TEBLK-LXL</v>
      </c>
      <c r="N30" s="170">
        <v>7048652327659</v>
      </c>
    </row>
    <row r="31" spans="1:14" x14ac:dyDescent="0.2">
      <c r="A31" s="192" t="s">
        <v>1044</v>
      </c>
      <c r="B31" s="163">
        <v>7048652327703</v>
      </c>
      <c r="K31" s="168">
        <v>810056</v>
      </c>
      <c r="L31" s="168" t="s">
        <v>761</v>
      </c>
      <c r="M31" s="136" t="str">
        <f t="shared" si="0"/>
        <v>810056-TEBLK-SM</v>
      </c>
      <c r="N31" s="170">
        <v>7048652327703</v>
      </c>
    </row>
    <row r="32" spans="1:14" x14ac:dyDescent="0.2">
      <c r="A32" s="192" t="s">
        <v>1045</v>
      </c>
      <c r="B32" s="163">
        <v>7048652327697</v>
      </c>
      <c r="K32" s="168">
        <v>810056</v>
      </c>
      <c r="L32" s="168" t="s">
        <v>762</v>
      </c>
      <c r="M32" s="136" t="str">
        <f t="shared" si="0"/>
        <v>810056-TEBLK-ML</v>
      </c>
      <c r="N32" s="170">
        <v>7048652327697</v>
      </c>
    </row>
    <row r="33" spans="1:14" x14ac:dyDescent="0.2">
      <c r="A33" s="192" t="s">
        <v>1046</v>
      </c>
      <c r="B33" s="163">
        <v>7048652327680</v>
      </c>
      <c r="K33" s="168">
        <v>810056</v>
      </c>
      <c r="L33" s="168" t="s">
        <v>763</v>
      </c>
      <c r="M33" s="136" t="str">
        <f t="shared" si="0"/>
        <v>810056-TEBLK-LXL</v>
      </c>
      <c r="N33" s="170">
        <v>7048652327680</v>
      </c>
    </row>
    <row r="34" spans="1:14" x14ac:dyDescent="0.2">
      <c r="A34" s="192" t="s">
        <v>2413</v>
      </c>
      <c r="B34" s="163">
        <v>7048652766175</v>
      </c>
      <c r="K34" s="168">
        <v>810057</v>
      </c>
      <c r="L34" s="168" t="s">
        <v>2244</v>
      </c>
      <c r="M34" s="136" t="str">
        <f t="shared" si="0"/>
        <v>810057-BRWHT-OS</v>
      </c>
      <c r="N34" s="170">
        <v>7048652766175</v>
      </c>
    </row>
    <row r="35" spans="1:14" x14ac:dyDescent="0.2">
      <c r="A35" s="192" t="s">
        <v>2414</v>
      </c>
      <c r="B35" s="163">
        <v>7048652766182</v>
      </c>
      <c r="K35" s="168">
        <v>810057</v>
      </c>
      <c r="L35" s="168" t="s">
        <v>2245</v>
      </c>
      <c r="M35" s="136" t="str">
        <f t="shared" si="0"/>
        <v>810057-GLBLM-OS</v>
      </c>
      <c r="N35" s="170">
        <v>7048652766182</v>
      </c>
    </row>
    <row r="36" spans="1:14" x14ac:dyDescent="0.2">
      <c r="A36" s="192" t="s">
        <v>1047</v>
      </c>
      <c r="B36" s="163">
        <v>7048652327710</v>
      </c>
      <c r="K36" s="168">
        <v>810057</v>
      </c>
      <c r="L36" s="168" t="s">
        <v>750</v>
      </c>
      <c r="M36" s="136" t="str">
        <f t="shared" si="0"/>
        <v>810057-MBLCK-OS</v>
      </c>
      <c r="N36" s="170">
        <v>7048652327710</v>
      </c>
    </row>
    <row r="37" spans="1:14" x14ac:dyDescent="0.2">
      <c r="A37" s="192" t="s">
        <v>1048</v>
      </c>
      <c r="B37" s="163">
        <v>7048652327727</v>
      </c>
      <c r="K37" s="168">
        <v>810057</v>
      </c>
      <c r="L37" s="168" t="s">
        <v>751</v>
      </c>
      <c r="M37" s="136" t="str">
        <f t="shared" si="0"/>
        <v>810057-MCDGY-OS</v>
      </c>
      <c r="N37" s="170">
        <v>7048652327727</v>
      </c>
    </row>
    <row r="38" spans="1:14" x14ac:dyDescent="0.2">
      <c r="A38" s="192" t="s">
        <v>1049</v>
      </c>
      <c r="B38" s="163">
        <v>7048652661500</v>
      </c>
      <c r="K38" s="168">
        <v>810057</v>
      </c>
      <c r="L38" s="168" t="s">
        <v>746</v>
      </c>
      <c r="M38" s="136" t="str">
        <f t="shared" si="0"/>
        <v>810057-MEAME-OS</v>
      </c>
      <c r="N38" s="170">
        <v>7048652661500</v>
      </c>
    </row>
    <row r="39" spans="1:14" x14ac:dyDescent="0.2">
      <c r="A39" s="192" t="s">
        <v>1050</v>
      </c>
      <c r="B39" s="163">
        <v>7048652327734</v>
      </c>
      <c r="K39" s="168">
        <v>810057</v>
      </c>
      <c r="L39" s="168" t="s">
        <v>752</v>
      </c>
      <c r="M39" s="136" t="str">
        <f t="shared" si="0"/>
        <v>810057-MEHRD-OS</v>
      </c>
      <c r="N39" s="170">
        <v>7048652327734</v>
      </c>
    </row>
    <row r="40" spans="1:14" x14ac:dyDescent="0.2">
      <c r="A40" s="192" t="s">
        <v>1051</v>
      </c>
      <c r="B40" s="163">
        <v>7048652542571</v>
      </c>
      <c r="K40" s="168">
        <v>810057</v>
      </c>
      <c r="L40" s="168" t="s">
        <v>753</v>
      </c>
      <c r="M40" s="136" t="str">
        <f t="shared" si="0"/>
        <v>810057-MFGRN-OS</v>
      </c>
      <c r="N40" s="170">
        <v>7048652542571</v>
      </c>
    </row>
    <row r="41" spans="1:14" x14ac:dyDescent="0.2">
      <c r="A41" s="192" t="s">
        <v>2415</v>
      </c>
      <c r="B41" s="163">
        <v>7048652766199</v>
      </c>
      <c r="K41" s="168">
        <v>810057</v>
      </c>
      <c r="L41" s="168" t="s">
        <v>2242</v>
      </c>
      <c r="M41" s="136" t="str">
        <f t="shared" si="0"/>
        <v>810057-MFLUO-OS</v>
      </c>
      <c r="N41" s="170">
        <v>7048652766199</v>
      </c>
    </row>
    <row r="42" spans="1:14" x14ac:dyDescent="0.2">
      <c r="A42" s="192" t="s">
        <v>1052</v>
      </c>
      <c r="B42" s="163">
        <v>7048652542588</v>
      </c>
      <c r="K42" s="168">
        <v>810057</v>
      </c>
      <c r="L42" s="168" t="s">
        <v>764</v>
      </c>
      <c r="M42" s="136" t="str">
        <f t="shared" si="0"/>
        <v>810057-MMBLU-OS</v>
      </c>
      <c r="N42" s="170">
        <v>7048652542588</v>
      </c>
    </row>
    <row r="43" spans="1:14" x14ac:dyDescent="0.2">
      <c r="A43" s="192" t="s">
        <v>1053</v>
      </c>
      <c r="B43" s="163">
        <v>7048652327741</v>
      </c>
      <c r="K43" s="168">
        <v>810057</v>
      </c>
      <c r="L43" s="168" t="s">
        <v>754</v>
      </c>
      <c r="M43" s="136" t="str">
        <f t="shared" si="0"/>
        <v>810057-MNAVY-OS</v>
      </c>
      <c r="N43" s="170">
        <v>7048652327741</v>
      </c>
    </row>
    <row r="44" spans="1:14" x14ac:dyDescent="0.2">
      <c r="A44" s="192" t="s">
        <v>1054</v>
      </c>
      <c r="B44" s="163">
        <v>7048652661517</v>
      </c>
      <c r="K44" s="168">
        <v>810057</v>
      </c>
      <c r="L44" s="168" t="s">
        <v>755</v>
      </c>
      <c r="M44" s="136" t="str">
        <f t="shared" si="0"/>
        <v>810057-MNGRY-OS</v>
      </c>
      <c r="N44" s="170">
        <v>7048652661517</v>
      </c>
    </row>
    <row r="45" spans="1:14" x14ac:dyDescent="0.2">
      <c r="A45" s="192" t="s">
        <v>1055</v>
      </c>
      <c r="B45" s="163">
        <v>7048652327758</v>
      </c>
      <c r="K45" s="168">
        <v>810057</v>
      </c>
      <c r="L45" s="168" t="s">
        <v>756</v>
      </c>
      <c r="M45" s="136" t="str">
        <f t="shared" si="0"/>
        <v>810057-MOEDB-OS</v>
      </c>
      <c r="N45" s="170">
        <v>7048652327758</v>
      </c>
    </row>
    <row r="46" spans="1:14" x14ac:dyDescent="0.2">
      <c r="A46" s="192" t="s">
        <v>1056</v>
      </c>
      <c r="B46" s="163">
        <v>7048652664143</v>
      </c>
      <c r="K46" s="168">
        <v>810057</v>
      </c>
      <c r="L46" s="168" t="s">
        <v>765</v>
      </c>
      <c r="M46" s="136" t="str">
        <f t="shared" si="0"/>
        <v>810057-MOPRE-OS</v>
      </c>
      <c r="N46" s="170">
        <v>7048652664143</v>
      </c>
    </row>
    <row r="47" spans="1:14" x14ac:dyDescent="0.2">
      <c r="A47" s="192" t="s">
        <v>1057</v>
      </c>
      <c r="B47" s="163">
        <v>7048652664150</v>
      </c>
      <c r="K47" s="168">
        <v>810057</v>
      </c>
      <c r="L47" s="168" t="s">
        <v>766</v>
      </c>
      <c r="M47" s="136" t="str">
        <f t="shared" si="0"/>
        <v>810057-MRBE-OS</v>
      </c>
      <c r="N47" s="170">
        <v>7048652664150</v>
      </c>
    </row>
    <row r="48" spans="1:14" x14ac:dyDescent="0.2">
      <c r="A48" s="192" t="s">
        <v>2416</v>
      </c>
      <c r="B48" s="163">
        <v>7048652766205</v>
      </c>
      <c r="K48" s="168">
        <v>810057</v>
      </c>
      <c r="L48" s="168" t="s">
        <v>2246</v>
      </c>
      <c r="M48" s="136" t="str">
        <f t="shared" si="0"/>
        <v>810057-MROGD-OS</v>
      </c>
      <c r="N48" s="170">
        <v>7048652766205</v>
      </c>
    </row>
    <row r="49" spans="1:14" x14ac:dyDescent="0.2">
      <c r="A49" s="192" t="s">
        <v>1058</v>
      </c>
      <c r="B49" s="163">
        <v>7048652542595</v>
      </c>
      <c r="K49" s="168">
        <v>810057</v>
      </c>
      <c r="L49" s="168" t="s">
        <v>767</v>
      </c>
      <c r="M49" s="136" t="str">
        <f t="shared" si="0"/>
        <v>810057-MSBMC-OS</v>
      </c>
      <c r="N49" s="170">
        <v>7048652542595</v>
      </c>
    </row>
    <row r="50" spans="1:14" x14ac:dyDescent="0.2">
      <c r="A50" s="192" t="s">
        <v>1059</v>
      </c>
      <c r="B50" s="163">
        <v>7048652327765</v>
      </c>
      <c r="K50" s="168">
        <v>810057</v>
      </c>
      <c r="L50" s="168" t="s">
        <v>757</v>
      </c>
      <c r="M50" s="136" t="str">
        <f t="shared" si="0"/>
        <v>810057-MSEGY-OS</v>
      </c>
      <c r="N50" s="170">
        <v>7048652327765</v>
      </c>
    </row>
    <row r="51" spans="1:14" x14ac:dyDescent="0.2">
      <c r="A51" s="192" t="s">
        <v>1060</v>
      </c>
      <c r="B51" s="163">
        <v>7048652542601</v>
      </c>
      <c r="K51" s="168">
        <v>810057</v>
      </c>
      <c r="L51" s="168" t="s">
        <v>748</v>
      </c>
      <c r="M51" s="136" t="str">
        <f t="shared" si="0"/>
        <v>810057-MSGMC-OS</v>
      </c>
      <c r="N51" s="170">
        <v>7048652542601</v>
      </c>
    </row>
    <row r="52" spans="1:14" x14ac:dyDescent="0.2">
      <c r="A52" s="192" t="s">
        <v>1061</v>
      </c>
      <c r="B52" s="163">
        <v>7048652327772</v>
      </c>
      <c r="K52" s="168">
        <v>810057</v>
      </c>
      <c r="L52" s="168" t="s">
        <v>758</v>
      </c>
      <c r="M52" s="136" t="str">
        <f t="shared" si="0"/>
        <v>810057-MWHTE-OS</v>
      </c>
      <c r="N52" s="170">
        <v>7048652327772</v>
      </c>
    </row>
    <row r="53" spans="1:14" x14ac:dyDescent="0.2">
      <c r="A53" s="192" t="s">
        <v>1062</v>
      </c>
      <c r="B53" s="163">
        <v>7048652327802</v>
      </c>
      <c r="K53" s="168">
        <v>810058</v>
      </c>
      <c r="L53" s="168" t="s">
        <v>761</v>
      </c>
      <c r="M53" s="136" t="str">
        <f t="shared" si="0"/>
        <v>810058-TEBLK-SM</v>
      </c>
      <c r="N53" s="170">
        <v>7048652327802</v>
      </c>
    </row>
    <row r="54" spans="1:14" x14ac:dyDescent="0.2">
      <c r="A54" s="192" t="s">
        <v>1063</v>
      </c>
      <c r="B54" s="163">
        <v>7048652327796</v>
      </c>
      <c r="K54" s="168">
        <v>810058</v>
      </c>
      <c r="L54" s="168" t="s">
        <v>762</v>
      </c>
      <c r="M54" s="136" t="str">
        <f t="shared" si="0"/>
        <v>810058-TEBLK-ML</v>
      </c>
      <c r="N54" s="170">
        <v>7048652327796</v>
      </c>
    </row>
    <row r="55" spans="1:14" x14ac:dyDescent="0.2">
      <c r="A55" s="192" t="s">
        <v>1064</v>
      </c>
      <c r="B55" s="163">
        <v>7048652327789</v>
      </c>
      <c r="K55" s="168">
        <v>810058</v>
      </c>
      <c r="L55" s="168" t="s">
        <v>763</v>
      </c>
      <c r="M55" s="136" t="str">
        <f t="shared" si="0"/>
        <v>810058-TEBLK-LXL</v>
      </c>
      <c r="N55" s="170">
        <v>7048652327789</v>
      </c>
    </row>
    <row r="56" spans="1:14" x14ac:dyDescent="0.2">
      <c r="A56" s="192" t="s">
        <v>2417</v>
      </c>
      <c r="B56" s="163">
        <v>7048652766304</v>
      </c>
      <c r="K56" s="168">
        <v>810059</v>
      </c>
      <c r="L56" s="168" t="s">
        <v>2247</v>
      </c>
      <c r="M56" s="136" t="str">
        <f t="shared" si="0"/>
        <v>810059-BUORE-M</v>
      </c>
      <c r="N56" s="170">
        <v>7048652766304</v>
      </c>
    </row>
    <row r="57" spans="1:14" x14ac:dyDescent="0.2">
      <c r="A57" s="192" t="s">
        <v>2418</v>
      </c>
      <c r="B57" s="163">
        <v>7048652766298</v>
      </c>
      <c r="K57" s="168">
        <v>810059</v>
      </c>
      <c r="L57" s="168" t="s">
        <v>2248</v>
      </c>
      <c r="M57" s="136" t="str">
        <f t="shared" si="0"/>
        <v>810059-BUORE-L</v>
      </c>
      <c r="N57" s="170">
        <v>7048652766298</v>
      </c>
    </row>
    <row r="58" spans="1:14" x14ac:dyDescent="0.2">
      <c r="A58" s="192" t="s">
        <v>1065</v>
      </c>
      <c r="B58" s="163">
        <v>7048652327826</v>
      </c>
      <c r="K58" s="168">
        <v>810059</v>
      </c>
      <c r="L58" s="168" t="s">
        <v>768</v>
      </c>
      <c r="M58" s="136" t="str">
        <f t="shared" si="0"/>
        <v>810059-FAGRN-M</v>
      </c>
      <c r="N58" s="170">
        <v>7048652327826</v>
      </c>
    </row>
    <row r="59" spans="1:14" x14ac:dyDescent="0.2">
      <c r="A59" s="192" t="s">
        <v>1066</v>
      </c>
      <c r="B59" s="163">
        <v>7048652327819</v>
      </c>
      <c r="K59" s="168">
        <v>810059</v>
      </c>
      <c r="L59" s="168" t="s">
        <v>769</v>
      </c>
      <c r="M59" s="136" t="str">
        <f t="shared" si="0"/>
        <v>810059-FAGRN-L</v>
      </c>
      <c r="N59" s="170">
        <v>7048652327819</v>
      </c>
    </row>
    <row r="60" spans="1:14" x14ac:dyDescent="0.2">
      <c r="A60" s="192" t="s">
        <v>1067</v>
      </c>
      <c r="B60" s="163">
        <v>7048652327840</v>
      </c>
      <c r="K60" s="168">
        <v>810059</v>
      </c>
      <c r="L60" s="168" t="s">
        <v>770</v>
      </c>
      <c r="M60" s="136" t="str">
        <f t="shared" si="0"/>
        <v>810059-FCWHE-M</v>
      </c>
      <c r="N60" s="170">
        <v>7048652327840</v>
      </c>
    </row>
    <row r="61" spans="1:14" x14ac:dyDescent="0.2">
      <c r="A61" s="192" t="s">
        <v>1068</v>
      </c>
      <c r="B61" s="163">
        <v>7048652327833</v>
      </c>
      <c r="K61" s="168">
        <v>810059</v>
      </c>
      <c r="L61" s="168" t="s">
        <v>771</v>
      </c>
      <c r="M61" s="136" t="str">
        <f t="shared" si="0"/>
        <v>810059-FCWHE-L</v>
      </c>
      <c r="N61" s="170">
        <v>7048652327833</v>
      </c>
    </row>
    <row r="62" spans="1:14" x14ac:dyDescent="0.2">
      <c r="A62" s="192" t="s">
        <v>1069</v>
      </c>
      <c r="B62" s="163">
        <v>7048652542526</v>
      </c>
      <c r="K62" s="168">
        <v>810059</v>
      </c>
      <c r="L62" s="168" t="s">
        <v>772</v>
      </c>
      <c r="M62" s="136" t="str">
        <f t="shared" si="0"/>
        <v>810059-FFRED-M</v>
      </c>
      <c r="N62" s="170">
        <v>7048652542526</v>
      </c>
    </row>
    <row r="63" spans="1:14" x14ac:dyDescent="0.2">
      <c r="A63" s="192" t="s">
        <v>1070</v>
      </c>
      <c r="B63" s="163">
        <v>7048652542519</v>
      </c>
      <c r="K63" s="168">
        <v>810059</v>
      </c>
      <c r="L63" s="168" t="s">
        <v>773</v>
      </c>
      <c r="M63" s="136" t="str">
        <f t="shared" si="0"/>
        <v>810059-FFRED-L</v>
      </c>
      <c r="N63" s="170">
        <v>7048652542519</v>
      </c>
    </row>
    <row r="64" spans="1:14" x14ac:dyDescent="0.2">
      <c r="A64" s="192" t="s">
        <v>1071</v>
      </c>
      <c r="B64" s="163">
        <v>7048652327864</v>
      </c>
      <c r="K64" s="168">
        <v>810059</v>
      </c>
      <c r="L64" s="168" t="s">
        <v>774</v>
      </c>
      <c r="M64" s="136" t="str">
        <f t="shared" si="0"/>
        <v>810059-FIBLU-M</v>
      </c>
      <c r="N64" s="170">
        <v>7048652327864</v>
      </c>
    </row>
    <row r="65" spans="1:14" x14ac:dyDescent="0.2">
      <c r="A65" s="192" t="s">
        <v>1072</v>
      </c>
      <c r="B65" s="163">
        <v>7048652327857</v>
      </c>
      <c r="K65" s="168">
        <v>810059</v>
      </c>
      <c r="L65" s="168" t="s">
        <v>775</v>
      </c>
      <c r="M65" s="136" t="str">
        <f t="shared" si="0"/>
        <v>810059-FIBLU-L</v>
      </c>
      <c r="N65" s="170">
        <v>7048652327857</v>
      </c>
    </row>
    <row r="66" spans="1:14" x14ac:dyDescent="0.2">
      <c r="A66" s="192" t="s">
        <v>1073</v>
      </c>
      <c r="B66" s="163">
        <v>7048652542540</v>
      </c>
      <c r="K66" s="168">
        <v>810059</v>
      </c>
      <c r="L66" s="168" t="s">
        <v>776</v>
      </c>
      <c r="M66" s="136" t="str">
        <f t="shared" si="0"/>
        <v>810059-FRMBE-M</v>
      </c>
      <c r="N66" s="170">
        <v>7048652542540</v>
      </c>
    </row>
    <row r="67" spans="1:14" x14ac:dyDescent="0.2">
      <c r="A67" s="192" t="s">
        <v>1074</v>
      </c>
      <c r="B67" s="163">
        <v>7048652542533</v>
      </c>
      <c r="K67" s="168">
        <v>810059</v>
      </c>
      <c r="L67" s="168" t="s">
        <v>777</v>
      </c>
      <c r="M67" s="136" t="str">
        <f t="shared" ref="M67:M130" si="1">CONCATENATE(K67,"-",L67)</f>
        <v>810059-FRMBE-L</v>
      </c>
      <c r="N67" s="170">
        <v>7048652542533</v>
      </c>
    </row>
    <row r="68" spans="1:14" x14ac:dyDescent="0.2">
      <c r="A68" s="192" t="s">
        <v>1075</v>
      </c>
      <c r="B68" s="163">
        <v>7048652542564</v>
      </c>
      <c r="K68" s="168">
        <v>810059</v>
      </c>
      <c r="L68" s="168" t="s">
        <v>778</v>
      </c>
      <c r="M68" s="136" t="str">
        <f t="shared" si="1"/>
        <v>810059-FRMGN-M</v>
      </c>
      <c r="N68" s="170">
        <v>7048652542564</v>
      </c>
    </row>
    <row r="69" spans="1:14" x14ac:dyDescent="0.2">
      <c r="A69" s="192" t="s">
        <v>1076</v>
      </c>
      <c r="B69" s="163">
        <v>7048652542557</v>
      </c>
      <c r="K69" s="168">
        <v>810059</v>
      </c>
      <c r="L69" s="168" t="s">
        <v>779</v>
      </c>
      <c r="M69" s="136" t="str">
        <f t="shared" si="1"/>
        <v>810059-FRMGN-L</v>
      </c>
      <c r="N69" s="170">
        <v>7048652542557</v>
      </c>
    </row>
    <row r="70" spans="1:14" x14ac:dyDescent="0.2">
      <c r="A70" s="192" t="s">
        <v>1077</v>
      </c>
      <c r="B70" s="163">
        <v>7048652327888</v>
      </c>
      <c r="K70" s="168">
        <v>810059</v>
      </c>
      <c r="L70" s="168" t="s">
        <v>780</v>
      </c>
      <c r="M70" s="136" t="str">
        <f t="shared" si="1"/>
        <v>810059-FSBLK-M</v>
      </c>
      <c r="N70" s="170">
        <v>7048652327888</v>
      </c>
    </row>
    <row r="71" spans="1:14" x14ac:dyDescent="0.2">
      <c r="A71" s="192" t="s">
        <v>1078</v>
      </c>
      <c r="B71" s="163">
        <v>7048652327871</v>
      </c>
      <c r="K71" s="168">
        <v>810059</v>
      </c>
      <c r="L71" s="168" t="s">
        <v>781</v>
      </c>
      <c r="M71" s="136" t="str">
        <f t="shared" si="1"/>
        <v>810059-FSBLK-L</v>
      </c>
      <c r="N71" s="170">
        <v>7048652327871</v>
      </c>
    </row>
    <row r="72" spans="1:14" x14ac:dyDescent="0.2">
      <c r="A72" s="192" t="s">
        <v>1079</v>
      </c>
      <c r="B72" s="163">
        <v>7048652327895</v>
      </c>
      <c r="K72" s="168">
        <v>810059</v>
      </c>
      <c r="L72" s="168" t="s">
        <v>782</v>
      </c>
      <c r="M72" s="136" t="str">
        <f t="shared" si="1"/>
        <v>810059-FSPNK-L</v>
      </c>
      <c r="N72" s="170">
        <v>7048652327895</v>
      </c>
    </row>
    <row r="73" spans="1:14" x14ac:dyDescent="0.2">
      <c r="A73" s="192" t="s">
        <v>1080</v>
      </c>
      <c r="B73" s="163">
        <v>7048652327925</v>
      </c>
      <c r="K73" s="168">
        <v>810059</v>
      </c>
      <c r="L73" s="168" t="s">
        <v>783</v>
      </c>
      <c r="M73" s="136" t="str">
        <f t="shared" si="1"/>
        <v>810059-MBLCK-M</v>
      </c>
      <c r="N73" s="170">
        <v>7048652327925</v>
      </c>
    </row>
    <row r="74" spans="1:14" x14ac:dyDescent="0.2">
      <c r="A74" s="192" t="s">
        <v>1081</v>
      </c>
      <c r="B74" s="163">
        <v>7048652327918</v>
      </c>
      <c r="K74" s="168">
        <v>810059</v>
      </c>
      <c r="L74" s="168" t="s">
        <v>784</v>
      </c>
      <c r="M74" s="136" t="str">
        <f t="shared" si="1"/>
        <v>810059-MBLCK-L</v>
      </c>
      <c r="N74" s="170">
        <v>7048652327918</v>
      </c>
    </row>
    <row r="75" spans="1:14" x14ac:dyDescent="0.2">
      <c r="A75" s="192" t="s">
        <v>1082</v>
      </c>
      <c r="B75" s="163">
        <v>7048652661531</v>
      </c>
      <c r="K75" s="168">
        <v>810059</v>
      </c>
      <c r="L75" s="168" t="s">
        <v>785</v>
      </c>
      <c r="M75" s="136" t="str">
        <f t="shared" si="1"/>
        <v>810059-MCDGY-M</v>
      </c>
      <c r="N75" s="170">
        <v>7048652661531</v>
      </c>
    </row>
    <row r="76" spans="1:14" x14ac:dyDescent="0.2">
      <c r="A76" s="192" t="s">
        <v>1083</v>
      </c>
      <c r="B76" s="163">
        <v>7048652661524</v>
      </c>
      <c r="K76" s="168">
        <v>810059</v>
      </c>
      <c r="L76" s="168" t="s">
        <v>786</v>
      </c>
      <c r="M76" s="136" t="str">
        <f t="shared" si="1"/>
        <v>810059-MCDGY-L</v>
      </c>
      <c r="N76" s="170">
        <v>7048652661524</v>
      </c>
    </row>
    <row r="77" spans="1:14" x14ac:dyDescent="0.2">
      <c r="A77" s="192" t="s">
        <v>1084</v>
      </c>
      <c r="B77" s="163">
        <v>7048652661555</v>
      </c>
      <c r="K77" s="168">
        <v>810059</v>
      </c>
      <c r="L77" s="168" t="s">
        <v>787</v>
      </c>
      <c r="M77" s="136" t="str">
        <f t="shared" si="1"/>
        <v>810059-MCHOR-M</v>
      </c>
      <c r="N77" s="170">
        <v>7048652661555</v>
      </c>
    </row>
    <row r="78" spans="1:14" x14ac:dyDescent="0.2">
      <c r="A78" s="192" t="s">
        <v>1085</v>
      </c>
      <c r="B78" s="163">
        <v>7048652661548</v>
      </c>
      <c r="K78" s="168">
        <v>810059</v>
      </c>
      <c r="L78" s="168" t="s">
        <v>788</v>
      </c>
      <c r="M78" s="136" t="str">
        <f t="shared" si="1"/>
        <v>810059-MCHOR-L</v>
      </c>
      <c r="N78" s="170">
        <v>7048652661548</v>
      </c>
    </row>
    <row r="79" spans="1:14" x14ac:dyDescent="0.2">
      <c r="A79" s="192" t="s">
        <v>1086</v>
      </c>
      <c r="B79" s="163">
        <v>7048652661579</v>
      </c>
      <c r="K79" s="168">
        <v>810059</v>
      </c>
      <c r="L79" s="168" t="s">
        <v>789</v>
      </c>
      <c r="M79" s="136" t="str">
        <f t="shared" si="1"/>
        <v>810059-MCRFL-M</v>
      </c>
      <c r="N79" s="170">
        <v>7048652661579</v>
      </c>
    </row>
    <row r="80" spans="1:14" x14ac:dyDescent="0.2">
      <c r="A80" s="192" t="s">
        <v>1087</v>
      </c>
      <c r="B80" s="163">
        <v>7048652661562</v>
      </c>
      <c r="K80" s="168">
        <v>810059</v>
      </c>
      <c r="L80" s="168" t="s">
        <v>790</v>
      </c>
      <c r="M80" s="136" t="str">
        <f t="shared" si="1"/>
        <v>810059-MCRFL-L</v>
      </c>
      <c r="N80" s="170">
        <v>7048652661562</v>
      </c>
    </row>
    <row r="81" spans="1:14" x14ac:dyDescent="0.2">
      <c r="A81" s="192" t="s">
        <v>1088</v>
      </c>
      <c r="B81" s="163">
        <v>7048652327949</v>
      </c>
      <c r="K81" s="168">
        <v>810059</v>
      </c>
      <c r="L81" s="168" t="s">
        <v>791</v>
      </c>
      <c r="M81" s="136" t="str">
        <f t="shared" si="1"/>
        <v>810059-MEBLU-M</v>
      </c>
      <c r="N81" s="170">
        <v>7048652327949</v>
      </c>
    </row>
    <row r="82" spans="1:14" x14ac:dyDescent="0.2">
      <c r="A82" s="192" t="s">
        <v>1089</v>
      </c>
      <c r="B82" s="163">
        <v>7048652327932</v>
      </c>
      <c r="K82" s="168">
        <v>810059</v>
      </c>
      <c r="L82" s="168" t="s">
        <v>792</v>
      </c>
      <c r="M82" s="136" t="str">
        <f t="shared" si="1"/>
        <v>810059-MEBLU-L</v>
      </c>
      <c r="N82" s="170">
        <v>7048652327932</v>
      </c>
    </row>
    <row r="83" spans="1:14" x14ac:dyDescent="0.2">
      <c r="A83" s="192" t="s">
        <v>1090</v>
      </c>
      <c r="B83" s="163">
        <v>7048652327963</v>
      </c>
      <c r="K83" s="168">
        <v>810059</v>
      </c>
      <c r="L83" s="168" t="s">
        <v>793</v>
      </c>
      <c r="M83" s="136" t="str">
        <f t="shared" si="1"/>
        <v>810059-MEHRD-M</v>
      </c>
      <c r="N83" s="170">
        <v>7048652327963</v>
      </c>
    </row>
    <row r="84" spans="1:14" x14ac:dyDescent="0.2">
      <c r="A84" s="192" t="s">
        <v>1091</v>
      </c>
      <c r="B84" s="163">
        <v>7048652327956</v>
      </c>
      <c r="K84" s="168">
        <v>810059</v>
      </c>
      <c r="L84" s="168" t="s">
        <v>794</v>
      </c>
      <c r="M84" s="136" t="str">
        <f t="shared" si="1"/>
        <v>810059-MEHRD-L</v>
      </c>
      <c r="N84" s="170">
        <v>7048652327956</v>
      </c>
    </row>
    <row r="85" spans="1:14" x14ac:dyDescent="0.2">
      <c r="A85" s="192" t="s">
        <v>2419</v>
      </c>
      <c r="B85" s="163">
        <v>7048652766243</v>
      </c>
      <c r="K85" s="168">
        <v>810059</v>
      </c>
      <c r="L85" s="168" t="s">
        <v>2249</v>
      </c>
      <c r="M85" s="136" t="str">
        <f t="shared" si="1"/>
        <v>810059-MFLUO-M</v>
      </c>
      <c r="N85" s="170">
        <v>7048652766243</v>
      </c>
    </row>
    <row r="86" spans="1:14" x14ac:dyDescent="0.2">
      <c r="A86" s="192" t="s">
        <v>2420</v>
      </c>
      <c r="B86" s="163">
        <v>7048652766236</v>
      </c>
      <c r="K86" s="168">
        <v>810059</v>
      </c>
      <c r="L86" s="168" t="s">
        <v>2250</v>
      </c>
      <c r="M86" s="136" t="str">
        <f t="shared" si="1"/>
        <v>810059-MFLUO-L</v>
      </c>
      <c r="N86" s="170">
        <v>7048652766236</v>
      </c>
    </row>
    <row r="87" spans="1:14" x14ac:dyDescent="0.2">
      <c r="A87" s="192" t="s">
        <v>1092</v>
      </c>
      <c r="B87" s="163">
        <v>7048652661593</v>
      </c>
      <c r="K87" s="168">
        <v>810059</v>
      </c>
      <c r="L87" s="168" t="s">
        <v>795</v>
      </c>
      <c r="M87" s="136" t="str">
        <f t="shared" si="1"/>
        <v>810059-MNGRY-M</v>
      </c>
      <c r="N87" s="170">
        <v>7048652661593</v>
      </c>
    </row>
    <row r="88" spans="1:14" x14ac:dyDescent="0.2">
      <c r="A88" s="192" t="s">
        <v>1093</v>
      </c>
      <c r="B88" s="163">
        <v>7048652661586</v>
      </c>
      <c r="K88" s="168">
        <v>810059</v>
      </c>
      <c r="L88" s="168" t="s">
        <v>796</v>
      </c>
      <c r="M88" s="136" t="str">
        <f t="shared" si="1"/>
        <v>810059-MNGRY-L</v>
      </c>
      <c r="N88" s="170">
        <v>7048652661586</v>
      </c>
    </row>
    <row r="89" spans="1:14" x14ac:dyDescent="0.2">
      <c r="A89" s="192" t="s">
        <v>1094</v>
      </c>
      <c r="B89" s="163">
        <v>7048652327987</v>
      </c>
      <c r="K89" s="168">
        <v>810059</v>
      </c>
      <c r="L89" s="168" t="s">
        <v>797</v>
      </c>
      <c r="M89" s="136" t="str">
        <f t="shared" si="1"/>
        <v>810059-MOEDB-M</v>
      </c>
      <c r="N89" s="170">
        <v>7048652327987</v>
      </c>
    </row>
    <row r="90" spans="1:14" x14ac:dyDescent="0.2">
      <c r="A90" s="192" t="s">
        <v>1095</v>
      </c>
      <c r="B90" s="163">
        <v>7048652327970</v>
      </c>
      <c r="K90" s="168">
        <v>810059</v>
      </c>
      <c r="L90" s="168" t="s">
        <v>798</v>
      </c>
      <c r="M90" s="136" t="str">
        <f t="shared" si="1"/>
        <v>810059-MOEDB-L</v>
      </c>
      <c r="N90" s="170">
        <v>7048652327970</v>
      </c>
    </row>
    <row r="91" spans="1:14" x14ac:dyDescent="0.2">
      <c r="A91" s="192" t="s">
        <v>1096</v>
      </c>
      <c r="B91" s="163">
        <v>7048652328007</v>
      </c>
      <c r="K91" s="168">
        <v>810059</v>
      </c>
      <c r="L91" s="168" t="s">
        <v>799</v>
      </c>
      <c r="M91" s="136" t="str">
        <f t="shared" si="1"/>
        <v>810059-MOWHT-M</v>
      </c>
      <c r="N91" s="170">
        <v>7048652328007</v>
      </c>
    </row>
    <row r="92" spans="1:14" x14ac:dyDescent="0.2">
      <c r="A92" s="192" t="s">
        <v>1097</v>
      </c>
      <c r="B92" s="163">
        <v>7048652327994</v>
      </c>
      <c r="K92" s="168">
        <v>810059</v>
      </c>
      <c r="L92" s="168" t="s">
        <v>800</v>
      </c>
      <c r="M92" s="136" t="str">
        <f t="shared" si="1"/>
        <v>810059-MOWHT-L</v>
      </c>
      <c r="N92" s="170">
        <v>7048652327994</v>
      </c>
    </row>
    <row r="93" spans="1:14" x14ac:dyDescent="0.2">
      <c r="A93" s="192" t="s">
        <v>1098</v>
      </c>
      <c r="B93" s="163">
        <v>7048652328021</v>
      </c>
      <c r="K93" s="168">
        <v>810059</v>
      </c>
      <c r="L93" s="168" t="s">
        <v>801</v>
      </c>
      <c r="M93" s="136" t="str">
        <f t="shared" si="1"/>
        <v>810059-MSYLW-M</v>
      </c>
      <c r="N93" s="170">
        <v>7048652328021</v>
      </c>
    </row>
    <row r="94" spans="1:14" x14ac:dyDescent="0.2">
      <c r="A94" s="192" t="s">
        <v>1099</v>
      </c>
      <c r="B94" s="163">
        <v>7048652328014</v>
      </c>
      <c r="K94" s="168">
        <v>810059</v>
      </c>
      <c r="L94" s="168" t="s">
        <v>802</v>
      </c>
      <c r="M94" s="136" t="str">
        <f t="shared" si="1"/>
        <v>810059-MSYLW-L</v>
      </c>
      <c r="N94" s="170">
        <v>7048652328014</v>
      </c>
    </row>
    <row r="95" spans="1:14" x14ac:dyDescent="0.2">
      <c r="A95" s="192" t="s">
        <v>2423</v>
      </c>
      <c r="B95" s="163">
        <v>7048652766267</v>
      </c>
      <c r="K95" s="168">
        <v>810059</v>
      </c>
      <c r="L95" s="168" t="s">
        <v>2253</v>
      </c>
      <c r="M95" s="136" t="str">
        <f t="shared" si="1"/>
        <v>810059-SGRME-M</v>
      </c>
      <c r="N95" s="170">
        <v>7048652766267</v>
      </c>
    </row>
    <row r="96" spans="1:14" x14ac:dyDescent="0.2">
      <c r="A96" s="192" t="s">
        <v>2424</v>
      </c>
      <c r="B96" s="163">
        <v>7048652766250</v>
      </c>
      <c r="K96" s="168">
        <v>810059</v>
      </c>
      <c r="L96" s="168" t="s">
        <v>2254</v>
      </c>
      <c r="M96" s="136" t="str">
        <f t="shared" si="1"/>
        <v>810059-SGRME-L</v>
      </c>
      <c r="N96" s="170">
        <v>7048652766250</v>
      </c>
    </row>
    <row r="97" spans="1:14" x14ac:dyDescent="0.2">
      <c r="A97" s="192" t="s">
        <v>2421</v>
      </c>
      <c r="B97" s="163">
        <v>7048652766281</v>
      </c>
      <c r="K97" s="168">
        <v>810059</v>
      </c>
      <c r="L97" s="168" t="s">
        <v>2251</v>
      </c>
      <c r="M97" s="136" t="str">
        <f t="shared" si="1"/>
        <v>810059-SKBLM-M</v>
      </c>
      <c r="N97" s="170">
        <v>7048652766281</v>
      </c>
    </row>
    <row r="98" spans="1:14" x14ac:dyDescent="0.2">
      <c r="A98" s="192" t="s">
        <v>2422</v>
      </c>
      <c r="B98" s="163">
        <v>7048652766274</v>
      </c>
      <c r="K98" s="168">
        <v>810059</v>
      </c>
      <c r="L98" s="168" t="s">
        <v>2252</v>
      </c>
      <c r="M98" s="136" t="str">
        <f t="shared" si="1"/>
        <v>810059-SKBLM-L</v>
      </c>
      <c r="N98" s="170">
        <v>7048652766274</v>
      </c>
    </row>
    <row r="99" spans="1:14" x14ac:dyDescent="0.2">
      <c r="A99" s="192" t="s">
        <v>1100</v>
      </c>
      <c r="B99" s="163">
        <v>7048652328045</v>
      </c>
      <c r="K99" s="168">
        <v>810060</v>
      </c>
      <c r="L99" s="168" t="s">
        <v>245</v>
      </c>
      <c r="M99" s="136" t="str">
        <f t="shared" si="1"/>
        <v>810060-TEBLK-M</v>
      </c>
      <c r="N99" s="170">
        <v>7048652328045</v>
      </c>
    </row>
    <row r="100" spans="1:14" x14ac:dyDescent="0.2">
      <c r="A100" s="192" t="s">
        <v>1101</v>
      </c>
      <c r="B100" s="163">
        <v>7048652328038</v>
      </c>
      <c r="K100" s="168">
        <v>810060</v>
      </c>
      <c r="L100" s="168" t="s">
        <v>246</v>
      </c>
      <c r="M100" s="136" t="str">
        <f t="shared" si="1"/>
        <v>810060-TEBLK-L</v>
      </c>
      <c r="N100" s="170">
        <v>7048652328038</v>
      </c>
    </row>
    <row r="101" spans="1:14" x14ac:dyDescent="0.2">
      <c r="A101" s="192" t="s">
        <v>1102</v>
      </c>
      <c r="B101" s="163">
        <v>7048652328069</v>
      </c>
      <c r="K101" s="168">
        <v>810061</v>
      </c>
      <c r="L101" s="168" t="s">
        <v>245</v>
      </c>
      <c r="M101" s="136" t="str">
        <f t="shared" si="1"/>
        <v>810061-TEBLK-M</v>
      </c>
      <c r="N101" s="170">
        <v>7048652328069</v>
      </c>
    </row>
    <row r="102" spans="1:14" x14ac:dyDescent="0.2">
      <c r="A102" s="192" t="s">
        <v>1103</v>
      </c>
      <c r="B102" s="163">
        <v>7048652328052</v>
      </c>
      <c r="K102" s="168">
        <v>810061</v>
      </c>
      <c r="L102" s="168" t="s">
        <v>246</v>
      </c>
      <c r="M102" s="136" t="str">
        <f t="shared" si="1"/>
        <v>810061-TEBLK-L</v>
      </c>
      <c r="N102" s="170">
        <v>7048652328052</v>
      </c>
    </row>
    <row r="103" spans="1:14" x14ac:dyDescent="0.2">
      <c r="A103" s="192" t="s">
        <v>1104</v>
      </c>
      <c r="B103" s="163">
        <v>7048652328090</v>
      </c>
      <c r="K103" s="168">
        <v>810062</v>
      </c>
      <c r="L103" s="168" t="s">
        <v>247</v>
      </c>
      <c r="M103" s="136" t="str">
        <f t="shared" si="1"/>
        <v>810062-TEBLK-S</v>
      </c>
      <c r="N103" s="170">
        <v>7048652328090</v>
      </c>
    </row>
    <row r="104" spans="1:14" x14ac:dyDescent="0.2">
      <c r="A104" s="192" t="s">
        <v>1105</v>
      </c>
      <c r="B104" s="163">
        <v>7048652328083</v>
      </c>
      <c r="K104" s="168">
        <v>810062</v>
      </c>
      <c r="L104" s="168" t="s">
        <v>245</v>
      </c>
      <c r="M104" s="136" t="str">
        <f t="shared" si="1"/>
        <v>810062-TEBLK-M</v>
      </c>
      <c r="N104" s="170">
        <v>7048652328083</v>
      </c>
    </row>
    <row r="105" spans="1:14" x14ac:dyDescent="0.2">
      <c r="A105" s="192" t="s">
        <v>1106</v>
      </c>
      <c r="B105" s="163">
        <v>7048652328076</v>
      </c>
      <c r="K105" s="168">
        <v>810062</v>
      </c>
      <c r="L105" s="168" t="s">
        <v>246</v>
      </c>
      <c r="M105" s="136" t="str">
        <f t="shared" si="1"/>
        <v>810062-TEBLK-L</v>
      </c>
      <c r="N105" s="170">
        <v>7048652328076</v>
      </c>
    </row>
    <row r="106" spans="1:14" x14ac:dyDescent="0.2">
      <c r="A106" s="192" t="s">
        <v>1107</v>
      </c>
      <c r="B106" s="163">
        <v>7048652328120</v>
      </c>
      <c r="K106" s="168">
        <v>810063</v>
      </c>
      <c r="L106" s="168" t="s">
        <v>247</v>
      </c>
      <c r="M106" s="136" t="str">
        <f t="shared" si="1"/>
        <v>810063-TEBLK-S</v>
      </c>
      <c r="N106" s="170">
        <v>7048652328120</v>
      </c>
    </row>
    <row r="107" spans="1:14" x14ac:dyDescent="0.2">
      <c r="A107" s="192" t="s">
        <v>1108</v>
      </c>
      <c r="B107" s="163">
        <v>7048652328113</v>
      </c>
      <c r="K107" s="168">
        <v>810063</v>
      </c>
      <c r="L107" s="168" t="s">
        <v>245</v>
      </c>
      <c r="M107" s="136" t="str">
        <f t="shared" si="1"/>
        <v>810063-TEBLK-M</v>
      </c>
      <c r="N107" s="170">
        <v>7048652328113</v>
      </c>
    </row>
    <row r="108" spans="1:14" x14ac:dyDescent="0.2">
      <c r="A108" s="192" t="s">
        <v>1109</v>
      </c>
      <c r="B108" s="163">
        <v>7048652328106</v>
      </c>
      <c r="K108" s="168">
        <v>810063</v>
      </c>
      <c r="L108" s="168" t="s">
        <v>246</v>
      </c>
      <c r="M108" s="136" t="str">
        <f t="shared" si="1"/>
        <v>810063-TEBLK-L</v>
      </c>
      <c r="N108" s="170">
        <v>7048652328106</v>
      </c>
    </row>
    <row r="109" spans="1:14" x14ac:dyDescent="0.2">
      <c r="A109" s="192" t="s">
        <v>1110</v>
      </c>
      <c r="B109" s="163">
        <v>7048652328151</v>
      </c>
      <c r="K109" s="168">
        <v>810064</v>
      </c>
      <c r="L109" s="168" t="s">
        <v>761</v>
      </c>
      <c r="M109" s="136" t="str">
        <f t="shared" si="1"/>
        <v>810064-TEBLK-SM</v>
      </c>
      <c r="N109" s="170">
        <v>7048652328151</v>
      </c>
    </row>
    <row r="110" spans="1:14" x14ac:dyDescent="0.2">
      <c r="A110" s="192" t="s">
        <v>1111</v>
      </c>
      <c r="B110" s="163">
        <v>7048652328144</v>
      </c>
      <c r="K110" s="168">
        <v>810064</v>
      </c>
      <c r="L110" s="168" t="s">
        <v>762</v>
      </c>
      <c r="M110" s="136" t="str">
        <f t="shared" si="1"/>
        <v>810064-TEBLK-ML</v>
      </c>
      <c r="N110" s="170">
        <v>7048652328144</v>
      </c>
    </row>
    <row r="111" spans="1:14" x14ac:dyDescent="0.2">
      <c r="A111" s="192" t="s">
        <v>1112</v>
      </c>
      <c r="B111" s="163">
        <v>7048652328137</v>
      </c>
      <c r="K111" s="168">
        <v>810064</v>
      </c>
      <c r="L111" s="168" t="s">
        <v>763</v>
      </c>
      <c r="M111" s="136" t="str">
        <f t="shared" si="1"/>
        <v>810064-TEBLK-LXL</v>
      </c>
      <c r="N111" s="170">
        <v>7048652328137</v>
      </c>
    </row>
    <row r="112" spans="1:14" x14ac:dyDescent="0.2">
      <c r="A112" s="192" t="s">
        <v>1113</v>
      </c>
      <c r="B112" s="163">
        <v>7048652328182</v>
      </c>
      <c r="K112" s="168">
        <v>810065</v>
      </c>
      <c r="L112" s="168" t="s">
        <v>761</v>
      </c>
      <c r="M112" s="136" t="str">
        <f t="shared" si="1"/>
        <v>810065-TEBLK-SM</v>
      </c>
      <c r="N112" s="170">
        <v>7048652328182</v>
      </c>
    </row>
    <row r="113" spans="1:14" x14ac:dyDescent="0.2">
      <c r="A113" s="192" t="s">
        <v>1114</v>
      </c>
      <c r="B113" s="163">
        <v>7048652328175</v>
      </c>
      <c r="K113" s="168">
        <v>810065</v>
      </c>
      <c r="L113" s="168" t="s">
        <v>762</v>
      </c>
      <c r="M113" s="136" t="str">
        <f t="shared" si="1"/>
        <v>810065-TEBLK-ML</v>
      </c>
      <c r="N113" s="170">
        <v>7048652328175</v>
      </c>
    </row>
    <row r="114" spans="1:14" x14ac:dyDescent="0.2">
      <c r="A114" s="192" t="s">
        <v>1115</v>
      </c>
      <c r="B114" s="163">
        <v>7048652328168</v>
      </c>
      <c r="K114" s="168">
        <v>810065</v>
      </c>
      <c r="L114" s="168" t="s">
        <v>763</v>
      </c>
      <c r="M114" s="136" t="str">
        <f t="shared" si="1"/>
        <v>810065-TEBLK-LXL</v>
      </c>
      <c r="N114" s="170">
        <v>7048652328168</v>
      </c>
    </row>
    <row r="115" spans="1:14" x14ac:dyDescent="0.2">
      <c r="A115" s="192" t="s">
        <v>1116</v>
      </c>
      <c r="B115" s="163">
        <v>7048652328205</v>
      </c>
      <c r="K115" s="168">
        <v>810066</v>
      </c>
      <c r="L115" s="168" t="s">
        <v>245</v>
      </c>
      <c r="M115" s="136" t="str">
        <f t="shared" si="1"/>
        <v>810066-TEBLK-M</v>
      </c>
      <c r="N115" s="170">
        <v>7048652328205</v>
      </c>
    </row>
    <row r="116" spans="1:14" x14ac:dyDescent="0.2">
      <c r="A116" s="192" t="s">
        <v>1117</v>
      </c>
      <c r="B116" s="163">
        <v>7048652328199</v>
      </c>
      <c r="K116" s="168">
        <v>810066</v>
      </c>
      <c r="L116" s="168" t="s">
        <v>246</v>
      </c>
      <c r="M116" s="136" t="str">
        <f t="shared" si="1"/>
        <v>810066-TEBLK-L</v>
      </c>
      <c r="N116" s="170">
        <v>7048652328199</v>
      </c>
    </row>
    <row r="117" spans="1:14" x14ac:dyDescent="0.2">
      <c r="A117" s="192" t="s">
        <v>2425</v>
      </c>
      <c r="B117" s="163">
        <v>7048652328229</v>
      </c>
      <c r="K117" s="168">
        <v>810067</v>
      </c>
      <c r="L117" s="168" t="s">
        <v>2255</v>
      </c>
      <c r="M117" s="136" t="str">
        <f t="shared" si="1"/>
        <v>810067-CLEAR-M</v>
      </c>
      <c r="N117" s="170">
        <v>7048652328229</v>
      </c>
    </row>
    <row r="118" spans="1:14" x14ac:dyDescent="0.2">
      <c r="A118" s="192" t="s">
        <v>2426</v>
      </c>
      <c r="B118" s="163">
        <v>7048652328212</v>
      </c>
      <c r="K118" s="168">
        <v>810067</v>
      </c>
      <c r="L118" s="168" t="s">
        <v>2256</v>
      </c>
      <c r="M118" s="136" t="str">
        <f t="shared" si="1"/>
        <v>810067-CLEAR-L</v>
      </c>
      <c r="N118" s="170">
        <v>7048652328212</v>
      </c>
    </row>
    <row r="119" spans="1:14" x14ac:dyDescent="0.2">
      <c r="A119" s="192" t="s">
        <v>2427</v>
      </c>
      <c r="B119" s="163">
        <v>7048652328243</v>
      </c>
      <c r="K119" s="168">
        <v>810067</v>
      </c>
      <c r="L119" s="168" t="s">
        <v>2257</v>
      </c>
      <c r="M119" s="136" t="str">
        <f t="shared" si="1"/>
        <v>810067-SRMOR-M</v>
      </c>
      <c r="N119" s="170">
        <v>7048652328243</v>
      </c>
    </row>
    <row r="120" spans="1:14" x14ac:dyDescent="0.2">
      <c r="A120" s="192" t="s">
        <v>2428</v>
      </c>
      <c r="B120" s="163">
        <v>7048652328236</v>
      </c>
      <c r="K120" s="168">
        <v>810067</v>
      </c>
      <c r="L120" s="168" t="s">
        <v>2258</v>
      </c>
      <c r="M120" s="136" t="str">
        <f t="shared" si="1"/>
        <v>810067-SRMOR-L</v>
      </c>
      <c r="N120" s="170">
        <v>7048652328236</v>
      </c>
    </row>
    <row r="121" spans="1:14" x14ac:dyDescent="0.2">
      <c r="A121" s="192" t="s">
        <v>2429</v>
      </c>
      <c r="B121" s="163">
        <v>7048652766311</v>
      </c>
      <c r="K121" s="168">
        <v>810068</v>
      </c>
      <c r="L121" s="168" t="s">
        <v>2244</v>
      </c>
      <c r="M121" s="136" t="str">
        <f t="shared" si="1"/>
        <v>810068-BRWHT-OS</v>
      </c>
      <c r="N121" s="170">
        <v>7048652766311</v>
      </c>
    </row>
    <row r="122" spans="1:14" x14ac:dyDescent="0.2">
      <c r="A122" s="192" t="s">
        <v>1118</v>
      </c>
      <c r="B122" s="163">
        <v>7048652661609</v>
      </c>
      <c r="K122" s="168">
        <v>810068</v>
      </c>
      <c r="L122" s="168" t="s">
        <v>803</v>
      </c>
      <c r="M122" s="136" t="str">
        <f t="shared" si="1"/>
        <v>810068-CHOR-OS</v>
      </c>
      <c r="N122" s="170">
        <v>7048652661609</v>
      </c>
    </row>
    <row r="123" spans="1:14" x14ac:dyDescent="0.2">
      <c r="A123" s="192" t="s">
        <v>2430</v>
      </c>
      <c r="B123" s="163">
        <v>7048652766328</v>
      </c>
      <c r="K123" s="168">
        <v>810068</v>
      </c>
      <c r="L123" s="168" t="s">
        <v>2259</v>
      </c>
      <c r="M123" s="136" t="str">
        <f t="shared" si="1"/>
        <v>810068-DEPUR-OS</v>
      </c>
      <c r="N123" s="170">
        <v>7048652766328</v>
      </c>
    </row>
    <row r="124" spans="1:14" x14ac:dyDescent="0.2">
      <c r="A124" s="192" t="s">
        <v>1119</v>
      </c>
      <c r="B124" s="163">
        <v>7048652328250</v>
      </c>
      <c r="K124" s="168">
        <v>810068</v>
      </c>
      <c r="L124" s="168" t="s">
        <v>750</v>
      </c>
      <c r="M124" s="136" t="str">
        <f t="shared" si="1"/>
        <v>810068-MBLCK-OS</v>
      </c>
      <c r="N124" s="170">
        <v>7048652328250</v>
      </c>
    </row>
    <row r="125" spans="1:14" x14ac:dyDescent="0.2">
      <c r="A125" s="192" t="s">
        <v>2431</v>
      </c>
      <c r="B125" s="163">
        <v>7048652766335</v>
      </c>
      <c r="K125" s="168">
        <v>810068</v>
      </c>
      <c r="L125" s="168" t="s">
        <v>2242</v>
      </c>
      <c r="M125" s="136" t="str">
        <f t="shared" si="1"/>
        <v>810068-MFLUO-OS</v>
      </c>
      <c r="N125" s="170">
        <v>7048652766335</v>
      </c>
    </row>
    <row r="126" spans="1:14" x14ac:dyDescent="0.2">
      <c r="A126" s="192" t="s">
        <v>1120</v>
      </c>
      <c r="B126" s="163">
        <v>7048652661623</v>
      </c>
      <c r="K126" s="168">
        <v>810068</v>
      </c>
      <c r="L126" s="168" t="s">
        <v>635</v>
      </c>
      <c r="M126" s="136" t="str">
        <f t="shared" si="1"/>
        <v>810068-NAGR-OS</v>
      </c>
      <c r="N126" s="170">
        <v>7048652661623</v>
      </c>
    </row>
    <row r="127" spans="1:14" x14ac:dyDescent="0.2">
      <c r="A127" s="192" t="s">
        <v>1121</v>
      </c>
      <c r="B127" s="163">
        <v>7048652328267</v>
      </c>
      <c r="K127" s="168">
        <v>810068</v>
      </c>
      <c r="L127" s="168" t="s">
        <v>242</v>
      </c>
      <c r="M127" s="136" t="str">
        <f t="shared" si="1"/>
        <v>810068-RBLUE-OS</v>
      </c>
      <c r="N127" s="170">
        <v>7048652328267</v>
      </c>
    </row>
    <row r="128" spans="1:14" x14ac:dyDescent="0.2">
      <c r="A128" s="192" t="s">
        <v>1122</v>
      </c>
      <c r="B128" s="163">
        <v>7048652542496</v>
      </c>
      <c r="K128" s="168">
        <v>810068</v>
      </c>
      <c r="L128" s="168" t="s">
        <v>804</v>
      </c>
      <c r="M128" s="136" t="str">
        <f t="shared" si="1"/>
        <v>810068-SGRME-OS</v>
      </c>
      <c r="N128" s="170">
        <v>7048652542496</v>
      </c>
    </row>
    <row r="129" spans="1:14" x14ac:dyDescent="0.2">
      <c r="A129" s="192" t="s">
        <v>1123</v>
      </c>
      <c r="B129" s="163">
        <v>7048652328298</v>
      </c>
      <c r="K129" s="168">
        <v>810069</v>
      </c>
      <c r="L129" s="168" t="s">
        <v>761</v>
      </c>
      <c r="M129" s="136" t="str">
        <f t="shared" si="1"/>
        <v>810069-TEBLK-SM</v>
      </c>
      <c r="N129" s="170">
        <v>7048652328298</v>
      </c>
    </row>
    <row r="130" spans="1:14" x14ac:dyDescent="0.2">
      <c r="A130" s="192" t="s">
        <v>1124</v>
      </c>
      <c r="B130" s="163">
        <v>7048652328281</v>
      </c>
      <c r="K130" s="168">
        <v>810069</v>
      </c>
      <c r="L130" s="168" t="s">
        <v>762</v>
      </c>
      <c r="M130" s="136" t="str">
        <f t="shared" si="1"/>
        <v>810069-TEBLK-ML</v>
      </c>
      <c r="N130" s="170">
        <v>7048652328281</v>
      </c>
    </row>
    <row r="131" spans="1:14" x14ac:dyDescent="0.2">
      <c r="A131" s="192" t="s">
        <v>1125</v>
      </c>
      <c r="B131" s="163">
        <v>7048652476913</v>
      </c>
      <c r="K131" s="168">
        <v>810070</v>
      </c>
      <c r="L131" s="168" t="s">
        <v>805</v>
      </c>
      <c r="M131" s="136" t="str">
        <f t="shared" ref="M131:M194" si="2">CONCATENATE(K131,"-",L131)</f>
        <v>810070-TEBLK-ML17</v>
      </c>
      <c r="N131" s="170">
        <v>7048652476913</v>
      </c>
    </row>
    <row r="132" spans="1:14" x14ac:dyDescent="0.2">
      <c r="A132" s="192" t="s">
        <v>1126</v>
      </c>
      <c r="B132" s="163">
        <v>7048652476920</v>
      </c>
      <c r="K132" s="168">
        <v>810070</v>
      </c>
      <c r="L132" s="168" t="s">
        <v>806</v>
      </c>
      <c r="M132" s="136" t="str">
        <f t="shared" si="2"/>
        <v>810070-TEBLK-ML25</v>
      </c>
      <c r="N132" s="170">
        <v>7048652476920</v>
      </c>
    </row>
    <row r="133" spans="1:14" x14ac:dyDescent="0.2">
      <c r="A133" s="192" t="s">
        <v>1127</v>
      </c>
      <c r="B133" s="163">
        <v>7048652476937</v>
      </c>
      <c r="K133" s="168">
        <v>810070</v>
      </c>
      <c r="L133" s="168" t="s">
        <v>807</v>
      </c>
      <c r="M133" s="136" t="str">
        <f t="shared" si="2"/>
        <v>810070-TEBLK-SM25</v>
      </c>
      <c r="N133" s="170">
        <v>7048652476937</v>
      </c>
    </row>
    <row r="134" spans="1:14" x14ac:dyDescent="0.2">
      <c r="A134" s="192" t="s">
        <v>1128</v>
      </c>
      <c r="B134" s="163">
        <v>7048652476944</v>
      </c>
      <c r="K134" s="168">
        <v>810070</v>
      </c>
      <c r="L134" s="168" t="s">
        <v>808</v>
      </c>
      <c r="M134" s="136" t="str">
        <f t="shared" si="2"/>
        <v>810070-TEBLK-SM32</v>
      </c>
      <c r="N134" s="170">
        <v>7048652476944</v>
      </c>
    </row>
    <row r="135" spans="1:14" x14ac:dyDescent="0.2">
      <c r="A135" s="192" t="s">
        <v>2432</v>
      </c>
      <c r="B135" s="163">
        <v>7048652766342</v>
      </c>
      <c r="K135" s="168">
        <v>810089</v>
      </c>
      <c r="L135" s="168" t="s">
        <v>2244</v>
      </c>
      <c r="M135" s="136" t="str">
        <f t="shared" si="2"/>
        <v>810089-BRWHT-OS</v>
      </c>
      <c r="N135" s="170">
        <v>7048652766342</v>
      </c>
    </row>
    <row r="136" spans="1:14" x14ac:dyDescent="0.2">
      <c r="A136" s="192" t="s">
        <v>2433</v>
      </c>
      <c r="B136" s="163">
        <v>7048652766359</v>
      </c>
      <c r="K136" s="168">
        <v>810089</v>
      </c>
      <c r="L136" s="168" t="s">
        <v>2260</v>
      </c>
      <c r="M136" s="136" t="str">
        <f t="shared" si="2"/>
        <v>810089-BTGRY-OS</v>
      </c>
      <c r="N136" s="170">
        <v>7048652766359</v>
      </c>
    </row>
    <row r="137" spans="1:14" x14ac:dyDescent="0.2">
      <c r="A137" s="192" t="s">
        <v>1129</v>
      </c>
      <c r="B137" s="163">
        <v>7048652542427</v>
      </c>
      <c r="K137" s="168">
        <v>810089</v>
      </c>
      <c r="L137" s="168" t="s">
        <v>809</v>
      </c>
      <c r="M137" s="136" t="str">
        <f t="shared" si="2"/>
        <v>810089-GFGRN-OS</v>
      </c>
      <c r="N137" s="170">
        <v>7048652542427</v>
      </c>
    </row>
    <row r="138" spans="1:14" x14ac:dyDescent="0.2">
      <c r="A138" s="192" t="s">
        <v>1130</v>
      </c>
      <c r="B138" s="163">
        <v>7048652542434</v>
      </c>
      <c r="K138" s="168">
        <v>810089</v>
      </c>
      <c r="L138" s="168" t="s">
        <v>750</v>
      </c>
      <c r="M138" s="136" t="str">
        <f t="shared" si="2"/>
        <v>810089-MBLCK-OS</v>
      </c>
      <c r="N138" s="170">
        <v>7048652542434</v>
      </c>
    </row>
    <row r="139" spans="1:14" x14ac:dyDescent="0.2">
      <c r="A139" s="192" t="s">
        <v>1131</v>
      </c>
      <c r="B139" s="163">
        <v>7048652661630</v>
      </c>
      <c r="K139" s="168">
        <v>810089</v>
      </c>
      <c r="L139" s="168" t="s">
        <v>746</v>
      </c>
      <c r="M139" s="136" t="str">
        <f t="shared" si="2"/>
        <v>810089-MEAME-OS</v>
      </c>
      <c r="N139" s="170">
        <v>7048652661630</v>
      </c>
    </row>
    <row r="140" spans="1:14" x14ac:dyDescent="0.2">
      <c r="A140" s="192" t="s">
        <v>2434</v>
      </c>
      <c r="B140" s="163">
        <v>7048652766366</v>
      </c>
      <c r="K140" s="168">
        <v>810089</v>
      </c>
      <c r="L140" s="168" t="s">
        <v>2242</v>
      </c>
      <c r="M140" s="136" t="str">
        <f t="shared" si="2"/>
        <v>810089-MFLUO-OS</v>
      </c>
      <c r="N140" s="170">
        <v>7048652766366</v>
      </c>
    </row>
    <row r="141" spans="1:14" x14ac:dyDescent="0.2">
      <c r="A141" s="192" t="s">
        <v>1132</v>
      </c>
      <c r="B141" s="163">
        <v>7048652542441</v>
      </c>
      <c r="K141" s="168">
        <v>810089</v>
      </c>
      <c r="L141" s="168" t="s">
        <v>764</v>
      </c>
      <c r="M141" s="136" t="str">
        <f t="shared" si="2"/>
        <v>810089-MMBLU-OS</v>
      </c>
      <c r="N141" s="170">
        <v>7048652542441</v>
      </c>
    </row>
    <row r="142" spans="1:14" x14ac:dyDescent="0.2">
      <c r="A142" s="192" t="s">
        <v>1133</v>
      </c>
      <c r="B142" s="163">
        <v>7048652661647</v>
      </c>
      <c r="K142" s="168">
        <v>810089</v>
      </c>
      <c r="L142" s="168" t="s">
        <v>755</v>
      </c>
      <c r="M142" s="136" t="str">
        <f t="shared" si="2"/>
        <v>810089-MNGRY-OS</v>
      </c>
      <c r="N142" s="170">
        <v>7048652661647</v>
      </c>
    </row>
    <row r="143" spans="1:14" x14ac:dyDescent="0.2">
      <c r="A143" s="192" t="s">
        <v>1134</v>
      </c>
      <c r="B143" s="163">
        <v>7048652542458</v>
      </c>
      <c r="K143" s="168">
        <v>810089</v>
      </c>
      <c r="L143" s="168" t="s">
        <v>767</v>
      </c>
      <c r="M143" s="136" t="str">
        <f t="shared" si="2"/>
        <v>810089-MSBMC-OS</v>
      </c>
      <c r="N143" s="170">
        <v>7048652542458</v>
      </c>
    </row>
    <row r="144" spans="1:14" x14ac:dyDescent="0.2">
      <c r="A144" s="192" t="s">
        <v>1135</v>
      </c>
      <c r="B144" s="163">
        <v>7048652542465</v>
      </c>
      <c r="K144" s="168">
        <v>810089</v>
      </c>
      <c r="L144" s="168" t="s">
        <v>748</v>
      </c>
      <c r="M144" s="136" t="str">
        <f t="shared" si="2"/>
        <v>810089-MSGMC-OS</v>
      </c>
      <c r="N144" s="170">
        <v>7048652542465</v>
      </c>
    </row>
    <row r="145" spans="1:14" x14ac:dyDescent="0.2">
      <c r="A145" s="192" t="s">
        <v>1136</v>
      </c>
      <c r="B145" s="163">
        <v>7048652542472</v>
      </c>
      <c r="K145" s="168">
        <v>810089</v>
      </c>
      <c r="L145" s="168" t="s">
        <v>758</v>
      </c>
      <c r="M145" s="136" t="str">
        <f t="shared" si="2"/>
        <v>810089-MWHTE-OS</v>
      </c>
      <c r="N145" s="170">
        <v>7048652542472</v>
      </c>
    </row>
    <row r="146" spans="1:14" x14ac:dyDescent="0.2">
      <c r="A146" s="192" t="s">
        <v>1137</v>
      </c>
      <c r="B146" s="163">
        <v>7048652714985</v>
      </c>
      <c r="K146" s="168">
        <v>810089</v>
      </c>
      <c r="L146" s="168" t="s">
        <v>810</v>
      </c>
      <c r="M146" s="136" t="str">
        <f t="shared" si="2"/>
        <v>810089-SGRM-OS</v>
      </c>
      <c r="N146" s="170">
        <v>7048652714985</v>
      </c>
    </row>
    <row r="147" spans="1:14" x14ac:dyDescent="0.2">
      <c r="A147" s="192" t="s">
        <v>2435</v>
      </c>
      <c r="B147" s="163">
        <v>7048652766373</v>
      </c>
      <c r="K147" s="168">
        <v>810089</v>
      </c>
      <c r="L147" s="168" t="s">
        <v>2261</v>
      </c>
      <c r="M147" s="136" t="str">
        <f t="shared" si="2"/>
        <v>810089-SLGRY-OS</v>
      </c>
      <c r="N147" s="170">
        <v>7048652766373</v>
      </c>
    </row>
    <row r="148" spans="1:14" x14ac:dyDescent="0.2">
      <c r="A148" s="192" t="s">
        <v>1138</v>
      </c>
      <c r="B148" s="163">
        <v>7048652544742</v>
      </c>
      <c r="K148" s="168">
        <v>810091</v>
      </c>
      <c r="L148" s="168" t="s">
        <v>761</v>
      </c>
      <c r="M148" s="136" t="str">
        <f t="shared" si="2"/>
        <v>810091-TEBLK-SM</v>
      </c>
      <c r="N148" s="170">
        <v>7048652544742</v>
      </c>
    </row>
    <row r="149" spans="1:14" x14ac:dyDescent="0.2">
      <c r="A149" s="192" t="s">
        <v>1139</v>
      </c>
      <c r="B149" s="163">
        <v>7048652544735</v>
      </c>
      <c r="K149" s="168">
        <v>810091</v>
      </c>
      <c r="L149" s="168" t="s">
        <v>762</v>
      </c>
      <c r="M149" s="136" t="str">
        <f t="shared" si="2"/>
        <v>810091-TEBLK-ML</v>
      </c>
      <c r="N149" s="170">
        <v>7048652544735</v>
      </c>
    </row>
    <row r="150" spans="1:14" x14ac:dyDescent="0.2">
      <c r="A150" s="192" t="s">
        <v>1140</v>
      </c>
      <c r="B150" s="163">
        <v>7048652544728</v>
      </c>
      <c r="K150" s="168">
        <v>810091</v>
      </c>
      <c r="L150" s="168" t="s">
        <v>763</v>
      </c>
      <c r="M150" s="136" t="str">
        <f t="shared" si="2"/>
        <v>810091-TEBLK-LXL</v>
      </c>
      <c r="N150" s="170">
        <v>7048652544728</v>
      </c>
    </row>
    <row r="151" spans="1:14" x14ac:dyDescent="0.2">
      <c r="A151" s="192" t="s">
        <v>1141</v>
      </c>
      <c r="B151" s="163">
        <v>7048652556998</v>
      </c>
      <c r="K151" s="168">
        <v>810092</v>
      </c>
      <c r="L151" s="168" t="s">
        <v>243</v>
      </c>
      <c r="M151" s="136" t="str">
        <f t="shared" si="2"/>
        <v>810092-TEBLK-OS</v>
      </c>
      <c r="N151" s="170">
        <v>7048652556998</v>
      </c>
    </row>
    <row r="152" spans="1:14" x14ac:dyDescent="0.2">
      <c r="A152" s="192" t="s">
        <v>1142</v>
      </c>
      <c r="B152" s="163">
        <v>7048652557001</v>
      </c>
      <c r="K152" s="168">
        <v>810093</v>
      </c>
      <c r="L152" s="168" t="s">
        <v>243</v>
      </c>
      <c r="M152" s="136" t="str">
        <f t="shared" si="2"/>
        <v>810093-TEBLK-OS</v>
      </c>
      <c r="N152" s="170">
        <v>7048652557001</v>
      </c>
    </row>
    <row r="153" spans="1:14" x14ac:dyDescent="0.2">
      <c r="A153" s="192" t="s">
        <v>1143</v>
      </c>
      <c r="B153" s="163">
        <v>7048652542694</v>
      </c>
      <c r="K153" s="168">
        <v>810094</v>
      </c>
      <c r="L153" s="168" t="s">
        <v>761</v>
      </c>
      <c r="M153" s="136" t="str">
        <f t="shared" si="2"/>
        <v>810094-TEBLK-SM</v>
      </c>
      <c r="N153" s="170">
        <v>7048652542694</v>
      </c>
    </row>
    <row r="154" spans="1:14" x14ac:dyDescent="0.2">
      <c r="A154" s="192" t="s">
        <v>1144</v>
      </c>
      <c r="B154" s="163">
        <v>7048652542687</v>
      </c>
      <c r="K154" s="168">
        <v>810094</v>
      </c>
      <c r="L154" s="168" t="s">
        <v>762</v>
      </c>
      <c r="M154" s="136" t="str">
        <f t="shared" si="2"/>
        <v>810094-TEBLK-ML</v>
      </c>
      <c r="N154" s="170">
        <v>7048652542687</v>
      </c>
    </row>
    <row r="155" spans="1:14" x14ac:dyDescent="0.2">
      <c r="A155" s="192" t="s">
        <v>1145</v>
      </c>
      <c r="B155" s="163">
        <v>7048652542670</v>
      </c>
      <c r="K155" s="168">
        <v>810094</v>
      </c>
      <c r="L155" s="168" t="s">
        <v>763</v>
      </c>
      <c r="M155" s="136" t="str">
        <f t="shared" si="2"/>
        <v>810094-TEBLK-LXL</v>
      </c>
      <c r="N155" s="170">
        <v>7048652542670</v>
      </c>
    </row>
    <row r="156" spans="1:14" x14ac:dyDescent="0.2">
      <c r="A156" s="192" t="s">
        <v>1146</v>
      </c>
      <c r="B156" s="163">
        <v>7048652557018</v>
      </c>
      <c r="K156" s="168">
        <v>810095</v>
      </c>
      <c r="L156" s="168" t="s">
        <v>243</v>
      </c>
      <c r="M156" s="136" t="str">
        <f t="shared" si="2"/>
        <v>810095-TEBLK-OS</v>
      </c>
      <c r="N156" s="170">
        <v>7048652557018</v>
      </c>
    </row>
    <row r="157" spans="1:14" x14ac:dyDescent="0.2">
      <c r="A157" s="192" t="s">
        <v>1147</v>
      </c>
      <c r="B157" s="163">
        <v>7048652557025</v>
      </c>
      <c r="K157" s="168">
        <v>810096</v>
      </c>
      <c r="L157" s="168" t="s">
        <v>243</v>
      </c>
      <c r="M157" s="136" t="str">
        <f t="shared" si="2"/>
        <v>810096-TEBLK-OS</v>
      </c>
      <c r="N157" s="170">
        <v>7048652557025</v>
      </c>
    </row>
    <row r="158" spans="1:14" x14ac:dyDescent="0.2">
      <c r="A158" s="192" t="s">
        <v>1148</v>
      </c>
      <c r="B158" s="163">
        <v>7048652544797</v>
      </c>
      <c r="K158" s="168">
        <v>810097</v>
      </c>
      <c r="L158" s="168" t="s">
        <v>761</v>
      </c>
      <c r="M158" s="136" t="str">
        <f t="shared" si="2"/>
        <v>810097-TEBLK-SM</v>
      </c>
      <c r="N158" s="170">
        <v>7048652544797</v>
      </c>
    </row>
    <row r="159" spans="1:14" x14ac:dyDescent="0.2">
      <c r="A159" s="192" t="s">
        <v>1149</v>
      </c>
      <c r="B159" s="163">
        <v>7048652544780</v>
      </c>
      <c r="K159" s="168">
        <v>810097</v>
      </c>
      <c r="L159" s="168" t="s">
        <v>762</v>
      </c>
      <c r="M159" s="136" t="str">
        <f t="shared" si="2"/>
        <v>810097-TEBLK-ML</v>
      </c>
      <c r="N159" s="170">
        <v>7048652544780</v>
      </c>
    </row>
    <row r="160" spans="1:14" x14ac:dyDescent="0.2">
      <c r="A160" s="192" t="s">
        <v>1150</v>
      </c>
      <c r="B160" s="163">
        <v>7048652544773</v>
      </c>
      <c r="K160" s="168">
        <v>810097</v>
      </c>
      <c r="L160" s="168" t="s">
        <v>763</v>
      </c>
      <c r="M160" s="136" t="str">
        <f t="shared" si="2"/>
        <v>810097-TEBLK-LXL</v>
      </c>
      <c r="N160" s="170">
        <v>7048652544773</v>
      </c>
    </row>
    <row r="161" spans="1:14" x14ac:dyDescent="0.2">
      <c r="A161" s="192" t="s">
        <v>702</v>
      </c>
      <c r="B161" s="163">
        <v>7048652662156</v>
      </c>
      <c r="K161" s="168">
        <v>810104</v>
      </c>
      <c r="L161" s="168" t="s">
        <v>637</v>
      </c>
      <c r="M161" s="136" t="str">
        <f t="shared" si="2"/>
        <v>810104-010000-OS</v>
      </c>
      <c r="N161" s="170">
        <v>7048652662156</v>
      </c>
    </row>
    <row r="162" spans="1:14" x14ac:dyDescent="0.2">
      <c r="A162" s="192" t="s">
        <v>703</v>
      </c>
      <c r="B162" s="163">
        <v>7048652662163</v>
      </c>
      <c r="K162" s="168">
        <v>810105</v>
      </c>
      <c r="L162" s="168" t="s">
        <v>637</v>
      </c>
      <c r="M162" s="136" t="str">
        <f t="shared" si="2"/>
        <v>810105-010000-OS</v>
      </c>
      <c r="N162" s="170">
        <v>7048652662163</v>
      </c>
    </row>
    <row r="163" spans="1:14" x14ac:dyDescent="0.2">
      <c r="A163" s="192" t="s">
        <v>1151</v>
      </c>
      <c r="B163" s="163">
        <v>7048652662187</v>
      </c>
      <c r="K163" s="168">
        <v>810107</v>
      </c>
      <c r="L163" s="168" t="s">
        <v>530</v>
      </c>
      <c r="M163" s="136" t="str">
        <f t="shared" si="2"/>
        <v>810107-060101-OS</v>
      </c>
      <c r="N163" s="170">
        <v>7048652662187</v>
      </c>
    </row>
    <row r="164" spans="1:14" x14ac:dyDescent="0.2">
      <c r="A164" s="192" t="s">
        <v>1152</v>
      </c>
      <c r="B164" s="163">
        <v>7048652662194</v>
      </c>
      <c r="K164" s="168">
        <v>810108</v>
      </c>
      <c r="L164" s="168" t="s">
        <v>811</v>
      </c>
      <c r="M164" s="136" t="str">
        <f t="shared" si="2"/>
        <v>810108-100201-OS</v>
      </c>
      <c r="N164" s="170">
        <v>7048652662194</v>
      </c>
    </row>
    <row r="165" spans="1:14" x14ac:dyDescent="0.2">
      <c r="A165" s="192" t="s">
        <v>2436</v>
      </c>
      <c r="B165" s="163">
        <v>7048652762214</v>
      </c>
      <c r="K165" s="168">
        <v>810108</v>
      </c>
      <c r="L165" s="168" t="s">
        <v>2262</v>
      </c>
      <c r="M165" s="136" t="str">
        <f t="shared" si="2"/>
        <v>810108-100433-OS</v>
      </c>
      <c r="N165" s="170">
        <v>7048652762214</v>
      </c>
    </row>
    <row r="166" spans="1:14" x14ac:dyDescent="0.2">
      <c r="A166" s="192" t="s">
        <v>2437</v>
      </c>
      <c r="B166" s="163">
        <v>7048652762221</v>
      </c>
      <c r="K166" s="168">
        <v>810108</v>
      </c>
      <c r="L166" s="168" t="s">
        <v>2263</v>
      </c>
      <c r="M166" s="136" t="str">
        <f t="shared" si="2"/>
        <v>810108-101534-OS</v>
      </c>
      <c r="N166" s="170">
        <v>7048652762221</v>
      </c>
    </row>
    <row r="167" spans="1:14" x14ac:dyDescent="0.2">
      <c r="A167" s="192" t="s">
        <v>1153</v>
      </c>
      <c r="B167" s="163">
        <v>7048652662200</v>
      </c>
      <c r="K167" s="168">
        <v>810108</v>
      </c>
      <c r="L167" s="168" t="s">
        <v>812</v>
      </c>
      <c r="M167" s="136" t="str">
        <f t="shared" si="2"/>
        <v>810108-105025-OS</v>
      </c>
      <c r="N167" s="170">
        <v>7048652662200</v>
      </c>
    </row>
    <row r="168" spans="1:14" x14ac:dyDescent="0.2">
      <c r="A168" s="192" t="s">
        <v>2438</v>
      </c>
      <c r="B168" s="163">
        <v>7048652762238</v>
      </c>
      <c r="K168" s="168">
        <v>810108</v>
      </c>
      <c r="L168" s="168" t="s">
        <v>2264</v>
      </c>
      <c r="M168" s="136" t="str">
        <f t="shared" si="2"/>
        <v>810108-108135-OS</v>
      </c>
      <c r="N168" s="170">
        <v>7048652762238</v>
      </c>
    </row>
    <row r="169" spans="1:14" x14ac:dyDescent="0.2">
      <c r="A169" s="192" t="s">
        <v>1154</v>
      </c>
      <c r="B169" s="163">
        <v>7048652662118</v>
      </c>
      <c r="K169" s="168">
        <v>810109</v>
      </c>
      <c r="L169" s="168" t="s">
        <v>532</v>
      </c>
      <c r="M169" s="136" t="str">
        <f t="shared" si="2"/>
        <v>810109-060000-OS</v>
      </c>
      <c r="N169" s="170">
        <v>7048652662118</v>
      </c>
    </row>
    <row r="170" spans="1:14" x14ac:dyDescent="0.2">
      <c r="A170" s="192" t="s">
        <v>1155</v>
      </c>
      <c r="B170" s="163">
        <v>7048652662217</v>
      </c>
      <c r="K170" s="168">
        <v>810110</v>
      </c>
      <c r="L170" s="168" t="s">
        <v>540</v>
      </c>
      <c r="M170" s="136" t="str">
        <f t="shared" si="2"/>
        <v>810110-180000-OS</v>
      </c>
      <c r="N170" s="170">
        <v>7048652662217</v>
      </c>
    </row>
    <row r="171" spans="1:14" x14ac:dyDescent="0.2">
      <c r="A171" s="192" t="s">
        <v>1156</v>
      </c>
      <c r="B171" s="163">
        <v>7048652662101</v>
      </c>
      <c r="K171" s="168">
        <v>810111</v>
      </c>
      <c r="L171" s="168" t="s">
        <v>542</v>
      </c>
      <c r="M171" s="136" t="str">
        <f t="shared" si="2"/>
        <v>810111-100000-OS</v>
      </c>
      <c r="N171" s="170">
        <v>7048652662101</v>
      </c>
    </row>
    <row r="172" spans="1:14" x14ac:dyDescent="0.2">
      <c r="A172" s="192" t="s">
        <v>1157</v>
      </c>
      <c r="B172" s="163">
        <v>7048652666512</v>
      </c>
      <c r="K172" s="168">
        <v>810118</v>
      </c>
      <c r="L172" s="168" t="s">
        <v>140</v>
      </c>
      <c r="M172" s="136" t="str">
        <f t="shared" si="2"/>
        <v>810118-BLACK-S</v>
      </c>
      <c r="N172" s="170">
        <v>7048652666512</v>
      </c>
    </row>
    <row r="173" spans="1:14" x14ac:dyDescent="0.2">
      <c r="A173" s="192" t="s">
        <v>1158</v>
      </c>
      <c r="B173" s="163">
        <v>7048652666505</v>
      </c>
      <c r="K173" s="168">
        <v>810118</v>
      </c>
      <c r="L173" s="168" t="s">
        <v>141</v>
      </c>
      <c r="M173" s="136" t="str">
        <f t="shared" si="2"/>
        <v>810118-BLACK-M</v>
      </c>
      <c r="N173" s="170">
        <v>7048652666505</v>
      </c>
    </row>
    <row r="174" spans="1:14" x14ac:dyDescent="0.2">
      <c r="A174" s="192" t="s">
        <v>1159</v>
      </c>
      <c r="B174" s="163">
        <v>7048652666499</v>
      </c>
      <c r="K174" s="168">
        <v>810118</v>
      </c>
      <c r="L174" s="168" t="s">
        <v>142</v>
      </c>
      <c r="M174" s="136" t="str">
        <f t="shared" si="2"/>
        <v>810118-BLACK-L</v>
      </c>
      <c r="N174" s="170">
        <v>7048652666499</v>
      </c>
    </row>
    <row r="175" spans="1:14" x14ac:dyDescent="0.2">
      <c r="A175" s="192" t="s">
        <v>1160</v>
      </c>
      <c r="B175" s="163">
        <v>7048652666529</v>
      </c>
      <c r="K175" s="168">
        <v>810118</v>
      </c>
      <c r="L175" s="168" t="s">
        <v>143</v>
      </c>
      <c r="M175" s="136" t="str">
        <f t="shared" si="2"/>
        <v>810118-BLACK-XL</v>
      </c>
      <c r="N175" s="170">
        <v>7048652666529</v>
      </c>
    </row>
    <row r="176" spans="1:14" x14ac:dyDescent="0.2">
      <c r="A176" s="192" t="s">
        <v>1161</v>
      </c>
      <c r="B176" s="163">
        <v>7048652666482</v>
      </c>
      <c r="K176" s="168">
        <v>810119</v>
      </c>
      <c r="L176" s="168" t="s">
        <v>144</v>
      </c>
      <c r="M176" s="136" t="str">
        <f t="shared" si="2"/>
        <v>810119-BLACK-XS</v>
      </c>
      <c r="N176" s="170">
        <v>7048652666482</v>
      </c>
    </row>
    <row r="177" spans="1:14" x14ac:dyDescent="0.2">
      <c r="A177" s="192" t="s">
        <v>1162</v>
      </c>
      <c r="B177" s="163">
        <v>7048652666475</v>
      </c>
      <c r="K177" s="168">
        <v>810119</v>
      </c>
      <c r="L177" s="168" t="s">
        <v>140</v>
      </c>
      <c r="M177" s="136" t="str">
        <f t="shared" si="2"/>
        <v>810119-BLACK-S</v>
      </c>
      <c r="N177" s="170">
        <v>7048652666475</v>
      </c>
    </row>
    <row r="178" spans="1:14" x14ac:dyDescent="0.2">
      <c r="A178" s="192" t="s">
        <v>1163</v>
      </c>
      <c r="B178" s="163">
        <v>7048652666468</v>
      </c>
      <c r="K178" s="168">
        <v>810119</v>
      </c>
      <c r="L178" s="168" t="s">
        <v>141</v>
      </c>
      <c r="M178" s="136" t="str">
        <f t="shared" si="2"/>
        <v>810119-BLACK-M</v>
      </c>
      <c r="N178" s="170">
        <v>7048652666468</v>
      </c>
    </row>
    <row r="179" spans="1:14" x14ac:dyDescent="0.2">
      <c r="A179" s="192" t="s">
        <v>1164</v>
      </c>
      <c r="B179" s="163">
        <v>7048652666451</v>
      </c>
      <c r="K179" s="168">
        <v>810119</v>
      </c>
      <c r="L179" s="168" t="s">
        <v>142</v>
      </c>
      <c r="M179" s="136" t="str">
        <f t="shared" si="2"/>
        <v>810119-BLACK-L</v>
      </c>
      <c r="N179" s="170">
        <v>7048652666451</v>
      </c>
    </row>
    <row r="180" spans="1:14" x14ac:dyDescent="0.2">
      <c r="A180" s="192" t="s">
        <v>2439</v>
      </c>
      <c r="B180" s="163">
        <v>7048652764003</v>
      </c>
      <c r="K180" s="168">
        <v>810120</v>
      </c>
      <c r="L180" s="168" t="s">
        <v>2265</v>
      </c>
      <c r="M180" s="136" t="str">
        <f t="shared" si="2"/>
        <v>810120-10003-S</v>
      </c>
      <c r="N180" s="170">
        <v>7048652764003</v>
      </c>
    </row>
    <row r="181" spans="1:14" x14ac:dyDescent="0.2">
      <c r="A181" s="192" t="s">
        <v>2440</v>
      </c>
      <c r="B181" s="163">
        <v>7048652763990</v>
      </c>
      <c r="K181" s="168">
        <v>810120</v>
      </c>
      <c r="L181" s="168" t="s">
        <v>2266</v>
      </c>
      <c r="M181" s="136" t="str">
        <f t="shared" si="2"/>
        <v>810120-10003-M</v>
      </c>
      <c r="N181" s="170">
        <v>7048652763990</v>
      </c>
    </row>
    <row r="182" spans="1:14" x14ac:dyDescent="0.2">
      <c r="A182" s="192" t="s">
        <v>2441</v>
      </c>
      <c r="B182" s="163">
        <v>7048652763983</v>
      </c>
      <c r="K182" s="168">
        <v>810120</v>
      </c>
      <c r="L182" s="168" t="s">
        <v>2267</v>
      </c>
      <c r="M182" s="136" t="str">
        <f t="shared" si="2"/>
        <v>810120-10003-L</v>
      </c>
      <c r="N182" s="170">
        <v>7048652763983</v>
      </c>
    </row>
    <row r="183" spans="1:14" x14ac:dyDescent="0.2">
      <c r="A183" s="192" t="s">
        <v>2442</v>
      </c>
      <c r="B183" s="163">
        <v>7048652764010</v>
      </c>
      <c r="K183" s="168">
        <v>810120</v>
      </c>
      <c r="L183" s="168" t="s">
        <v>2268</v>
      </c>
      <c r="M183" s="136" t="str">
        <f t="shared" si="2"/>
        <v>810120-10003-XL</v>
      </c>
      <c r="N183" s="170">
        <v>7048652764010</v>
      </c>
    </row>
    <row r="184" spans="1:14" x14ac:dyDescent="0.2">
      <c r="A184" s="192" t="s">
        <v>2230</v>
      </c>
      <c r="B184" s="163">
        <v>7048652715609</v>
      </c>
      <c r="K184" s="168">
        <v>810120</v>
      </c>
      <c r="L184" s="168" t="s">
        <v>650</v>
      </c>
      <c r="M184" s="136" t="str">
        <f t="shared" si="2"/>
        <v>810120-99901-S</v>
      </c>
      <c r="N184" s="170">
        <v>7048652715609</v>
      </c>
    </row>
    <row r="185" spans="1:14" x14ac:dyDescent="0.2">
      <c r="A185" s="192" t="s">
        <v>2231</v>
      </c>
      <c r="B185" s="163">
        <v>7048652715593</v>
      </c>
      <c r="K185" s="168">
        <v>810120</v>
      </c>
      <c r="L185" s="168" t="s">
        <v>651</v>
      </c>
      <c r="M185" s="136" t="str">
        <f t="shared" si="2"/>
        <v>810120-99901-M</v>
      </c>
      <c r="N185" s="170">
        <v>7048652715593</v>
      </c>
    </row>
    <row r="186" spans="1:14" x14ac:dyDescent="0.2">
      <c r="A186" s="192" t="s">
        <v>2232</v>
      </c>
      <c r="B186" s="163">
        <v>7048652715586</v>
      </c>
      <c r="K186" s="168">
        <v>810120</v>
      </c>
      <c r="L186" s="168" t="s">
        <v>652</v>
      </c>
      <c r="M186" s="136" t="str">
        <f t="shared" si="2"/>
        <v>810120-99901-L</v>
      </c>
      <c r="N186" s="170">
        <v>7048652715586</v>
      </c>
    </row>
    <row r="187" spans="1:14" x14ac:dyDescent="0.2">
      <c r="A187" s="192" t="s">
        <v>2233</v>
      </c>
      <c r="B187" s="163">
        <v>7048652715616</v>
      </c>
      <c r="K187" s="168">
        <v>810120</v>
      </c>
      <c r="L187" s="168" t="s">
        <v>653</v>
      </c>
      <c r="M187" s="136" t="str">
        <f t="shared" si="2"/>
        <v>810120-99901-XL</v>
      </c>
      <c r="N187" s="170">
        <v>7048652715616</v>
      </c>
    </row>
    <row r="188" spans="1:14" x14ac:dyDescent="0.2">
      <c r="A188" s="192" t="s">
        <v>2234</v>
      </c>
      <c r="B188" s="163">
        <v>7048652715562</v>
      </c>
      <c r="K188" s="168">
        <v>810120</v>
      </c>
      <c r="L188" s="168" t="s">
        <v>200</v>
      </c>
      <c r="M188" s="136" t="str">
        <f t="shared" si="2"/>
        <v>810120-FOGRN-S</v>
      </c>
      <c r="N188" s="170">
        <v>7048652715562</v>
      </c>
    </row>
    <row r="189" spans="1:14" x14ac:dyDescent="0.2">
      <c r="A189" s="192" t="s">
        <v>2235</v>
      </c>
      <c r="B189" s="163">
        <v>7048652715555</v>
      </c>
      <c r="K189" s="168">
        <v>810120</v>
      </c>
      <c r="L189" s="168" t="s">
        <v>201</v>
      </c>
      <c r="M189" s="136" t="str">
        <f t="shared" si="2"/>
        <v>810120-FOGRN-M</v>
      </c>
      <c r="N189" s="170">
        <v>7048652715555</v>
      </c>
    </row>
    <row r="190" spans="1:14" x14ac:dyDescent="0.2">
      <c r="A190" s="192" t="s">
        <v>2236</v>
      </c>
      <c r="B190" s="163">
        <v>7048652715548</v>
      </c>
      <c r="K190" s="168">
        <v>810120</v>
      </c>
      <c r="L190" s="168" t="s">
        <v>202</v>
      </c>
      <c r="M190" s="136" t="str">
        <f t="shared" si="2"/>
        <v>810120-FOGRN-L</v>
      </c>
      <c r="N190" s="170">
        <v>7048652715548</v>
      </c>
    </row>
    <row r="191" spans="1:14" x14ac:dyDescent="0.2">
      <c r="A191" s="192" t="s">
        <v>2237</v>
      </c>
      <c r="B191" s="163">
        <v>7048652715579</v>
      </c>
      <c r="K191" s="168">
        <v>810120</v>
      </c>
      <c r="L191" s="168" t="s">
        <v>203</v>
      </c>
      <c r="M191" s="136" t="str">
        <f t="shared" si="2"/>
        <v>810120-FOGRN-XL</v>
      </c>
      <c r="N191" s="170">
        <v>7048652715579</v>
      </c>
    </row>
    <row r="192" spans="1:14" x14ac:dyDescent="0.2">
      <c r="A192" s="192" t="s">
        <v>2443</v>
      </c>
      <c r="B192" s="163">
        <v>7048652764058</v>
      </c>
      <c r="K192" s="168">
        <v>810121</v>
      </c>
      <c r="L192" s="168" t="s">
        <v>2269</v>
      </c>
      <c r="M192" s="136" t="str">
        <f t="shared" si="2"/>
        <v>810121-10003-XS</v>
      </c>
      <c r="N192" s="170">
        <v>7048652764058</v>
      </c>
    </row>
    <row r="193" spans="1:14" x14ac:dyDescent="0.2">
      <c r="A193" s="192" t="s">
        <v>2444</v>
      </c>
      <c r="B193" s="163">
        <v>7048652764041</v>
      </c>
      <c r="K193" s="168">
        <v>810121</v>
      </c>
      <c r="L193" s="168" t="s">
        <v>2265</v>
      </c>
      <c r="M193" s="136" t="str">
        <f t="shared" si="2"/>
        <v>810121-10003-S</v>
      </c>
      <c r="N193" s="170">
        <v>7048652764041</v>
      </c>
    </row>
    <row r="194" spans="1:14" x14ac:dyDescent="0.2">
      <c r="A194" s="192" t="s">
        <v>2445</v>
      </c>
      <c r="B194" s="163">
        <v>7048652764034</v>
      </c>
      <c r="K194" s="168">
        <v>810121</v>
      </c>
      <c r="L194" s="168" t="s">
        <v>2266</v>
      </c>
      <c r="M194" s="136" t="str">
        <f t="shared" si="2"/>
        <v>810121-10003-M</v>
      </c>
      <c r="N194" s="170">
        <v>7048652764034</v>
      </c>
    </row>
    <row r="195" spans="1:14" x14ac:dyDescent="0.2">
      <c r="A195" s="192" t="s">
        <v>2446</v>
      </c>
      <c r="B195" s="163">
        <v>7048652764027</v>
      </c>
      <c r="K195" s="168">
        <v>810121</v>
      </c>
      <c r="L195" s="168" t="s">
        <v>2267</v>
      </c>
      <c r="M195" s="136" t="str">
        <f t="shared" ref="M195:M258" si="3">CONCATENATE(K195,"-",L195)</f>
        <v>810121-10003-L</v>
      </c>
      <c r="N195" s="170">
        <v>7048652764027</v>
      </c>
    </row>
    <row r="196" spans="1:14" x14ac:dyDescent="0.2">
      <c r="A196" s="192" t="s">
        <v>2447</v>
      </c>
      <c r="B196" s="163">
        <v>7048652764096</v>
      </c>
      <c r="K196" s="168">
        <v>810121</v>
      </c>
      <c r="L196" s="168" t="s">
        <v>654</v>
      </c>
      <c r="M196" s="136" t="str">
        <f t="shared" si="3"/>
        <v>810121-99901-XS</v>
      </c>
      <c r="N196" s="170">
        <v>7048652764096</v>
      </c>
    </row>
    <row r="197" spans="1:14" x14ac:dyDescent="0.2">
      <c r="A197" s="192" t="s">
        <v>2448</v>
      </c>
      <c r="B197" s="163">
        <v>7048652764089</v>
      </c>
      <c r="K197" s="168">
        <v>810121</v>
      </c>
      <c r="L197" s="168" t="s">
        <v>650</v>
      </c>
      <c r="M197" s="136" t="str">
        <f t="shared" si="3"/>
        <v>810121-99901-S</v>
      </c>
      <c r="N197" s="170">
        <v>7048652764089</v>
      </c>
    </row>
    <row r="198" spans="1:14" x14ac:dyDescent="0.2">
      <c r="A198" s="192" t="s">
        <v>2449</v>
      </c>
      <c r="B198" s="163">
        <v>7048652764072</v>
      </c>
      <c r="K198" s="168">
        <v>810121</v>
      </c>
      <c r="L198" s="168" t="s">
        <v>651</v>
      </c>
      <c r="M198" s="136" t="str">
        <f t="shared" si="3"/>
        <v>810121-99901-M</v>
      </c>
      <c r="N198" s="170">
        <v>7048652764072</v>
      </c>
    </row>
    <row r="199" spans="1:14" x14ac:dyDescent="0.2">
      <c r="A199" s="192" t="s">
        <v>2450</v>
      </c>
      <c r="B199" s="163">
        <v>7048652764065</v>
      </c>
      <c r="K199" s="168">
        <v>810121</v>
      </c>
      <c r="L199" s="168" t="s">
        <v>652</v>
      </c>
      <c r="M199" s="136" t="str">
        <f t="shared" si="3"/>
        <v>810121-99901-L</v>
      </c>
      <c r="N199" s="170">
        <v>7048652764065</v>
      </c>
    </row>
    <row r="200" spans="1:14" x14ac:dyDescent="0.2">
      <c r="A200" s="192" t="s">
        <v>3124</v>
      </c>
      <c r="B200" s="163">
        <v>7048652776273</v>
      </c>
      <c r="K200" s="168">
        <v>810128</v>
      </c>
      <c r="L200" s="168" t="s">
        <v>243</v>
      </c>
      <c r="M200" s="136" t="str">
        <f t="shared" si="3"/>
        <v>810128-TEBLK-OS</v>
      </c>
      <c r="N200" s="170">
        <v>7048652776273</v>
      </c>
    </row>
    <row r="201" spans="1:14" x14ac:dyDescent="0.2">
      <c r="A201" s="192" t="s">
        <v>3122</v>
      </c>
      <c r="B201" s="163">
        <v>7048652775764</v>
      </c>
      <c r="K201" s="168">
        <v>810129</v>
      </c>
      <c r="L201" s="168" t="s">
        <v>243</v>
      </c>
      <c r="M201" s="136" t="str">
        <f t="shared" si="3"/>
        <v>810129-TEBLK-OS</v>
      </c>
      <c r="N201" s="170">
        <v>7048652775764</v>
      </c>
    </row>
    <row r="202" spans="1:14" x14ac:dyDescent="0.2">
      <c r="A202" s="192" t="s">
        <v>1165</v>
      </c>
      <c r="B202" s="163">
        <v>7048652667335</v>
      </c>
      <c r="K202" s="168">
        <v>815126</v>
      </c>
      <c r="L202" s="168" t="s">
        <v>813</v>
      </c>
      <c r="M202" s="136" t="str">
        <f t="shared" si="3"/>
        <v>815126-BLK21-M</v>
      </c>
      <c r="N202" s="170">
        <v>7048652667335</v>
      </c>
    </row>
    <row r="203" spans="1:14" x14ac:dyDescent="0.2">
      <c r="A203" s="192" t="s">
        <v>1166</v>
      </c>
      <c r="B203" s="163">
        <v>7048652667328</v>
      </c>
      <c r="K203" s="168">
        <v>815126</v>
      </c>
      <c r="L203" s="168" t="s">
        <v>814</v>
      </c>
      <c r="M203" s="136" t="str">
        <f t="shared" si="3"/>
        <v>815126-BLK21-L</v>
      </c>
      <c r="N203" s="170">
        <v>7048652667328</v>
      </c>
    </row>
    <row r="204" spans="1:14" x14ac:dyDescent="0.2">
      <c r="A204" s="192" t="s">
        <v>1167</v>
      </c>
      <c r="B204" s="163">
        <v>7048652667311</v>
      </c>
      <c r="K204" s="168">
        <v>815126</v>
      </c>
      <c r="L204" s="168" t="s">
        <v>815</v>
      </c>
      <c r="M204" s="136" t="str">
        <f t="shared" si="3"/>
        <v>815126-BRORG-M</v>
      </c>
      <c r="N204" s="170">
        <v>7048652667311</v>
      </c>
    </row>
    <row r="205" spans="1:14" x14ac:dyDescent="0.2">
      <c r="A205" s="192" t="s">
        <v>1168</v>
      </c>
      <c r="B205" s="163">
        <v>7048652667304</v>
      </c>
      <c r="K205" s="168">
        <v>815126</v>
      </c>
      <c r="L205" s="168" t="s">
        <v>816</v>
      </c>
      <c r="M205" s="136" t="str">
        <f t="shared" si="3"/>
        <v>815126-BRORG-L</v>
      </c>
      <c r="N205" s="170">
        <v>7048652667304</v>
      </c>
    </row>
    <row r="206" spans="1:14" x14ac:dyDescent="0.2">
      <c r="A206" s="192" t="s">
        <v>1169</v>
      </c>
      <c r="B206" s="163">
        <v>7048652667250</v>
      </c>
      <c r="K206" s="168">
        <v>815126</v>
      </c>
      <c r="L206" s="168" t="s">
        <v>817</v>
      </c>
      <c r="M206" s="136" t="str">
        <f t="shared" si="3"/>
        <v>815126-OWH21-M</v>
      </c>
      <c r="N206" s="170">
        <v>7048652667250</v>
      </c>
    </row>
    <row r="207" spans="1:14" x14ac:dyDescent="0.2">
      <c r="A207" s="192" t="s">
        <v>1170</v>
      </c>
      <c r="B207" s="163">
        <v>7048652667243</v>
      </c>
      <c r="K207" s="168">
        <v>815126</v>
      </c>
      <c r="L207" s="168" t="s">
        <v>818</v>
      </c>
      <c r="M207" s="136" t="str">
        <f t="shared" si="3"/>
        <v>815126-OWH21-L</v>
      </c>
      <c r="N207" s="170">
        <v>7048652667243</v>
      </c>
    </row>
    <row r="208" spans="1:14" x14ac:dyDescent="0.2">
      <c r="A208" s="192" t="s">
        <v>1171</v>
      </c>
      <c r="B208" s="163">
        <v>7048652667298</v>
      </c>
      <c r="K208" s="168">
        <v>815126</v>
      </c>
      <c r="L208" s="168" t="s">
        <v>819</v>
      </c>
      <c r="M208" s="136" t="str">
        <f t="shared" si="3"/>
        <v>815126-PRPL-M</v>
      </c>
      <c r="N208" s="170">
        <v>7048652667298</v>
      </c>
    </row>
    <row r="209" spans="1:14" x14ac:dyDescent="0.2">
      <c r="A209" s="192" t="s">
        <v>1172</v>
      </c>
      <c r="B209" s="163">
        <v>7048652667281</v>
      </c>
      <c r="K209" s="168">
        <v>815126</v>
      </c>
      <c r="L209" s="168" t="s">
        <v>820</v>
      </c>
      <c r="M209" s="136" t="str">
        <f t="shared" si="3"/>
        <v>815126-PRPL-L</v>
      </c>
      <c r="N209" s="170">
        <v>7048652667281</v>
      </c>
    </row>
    <row r="210" spans="1:14" x14ac:dyDescent="0.2">
      <c r="A210" s="192" t="s">
        <v>2451</v>
      </c>
      <c r="B210" s="163">
        <v>7048652766113</v>
      </c>
      <c r="K210" s="168">
        <v>820166</v>
      </c>
      <c r="L210" s="168" t="s">
        <v>671</v>
      </c>
      <c r="M210" s="136" t="str">
        <f t="shared" si="3"/>
        <v>820166-88002-OS</v>
      </c>
      <c r="N210" s="170">
        <v>7048652766113</v>
      </c>
    </row>
    <row r="211" spans="1:14" x14ac:dyDescent="0.2">
      <c r="A211" s="192" t="s">
        <v>569</v>
      </c>
      <c r="B211" s="163">
        <v>7048652328441</v>
      </c>
      <c r="K211" s="168">
        <v>820166</v>
      </c>
      <c r="L211" s="168" t="s">
        <v>511</v>
      </c>
      <c r="M211" s="136" t="str">
        <f t="shared" si="3"/>
        <v>820166-NAVY-OS</v>
      </c>
      <c r="N211" s="170">
        <v>7048652328441</v>
      </c>
    </row>
    <row r="212" spans="1:14" x14ac:dyDescent="0.2">
      <c r="A212" s="192" t="s">
        <v>570</v>
      </c>
      <c r="B212" s="163">
        <v>7048652328458</v>
      </c>
      <c r="K212" s="168">
        <v>820166</v>
      </c>
      <c r="L212" s="168" t="s">
        <v>152</v>
      </c>
      <c r="M212" s="136" t="str">
        <f t="shared" si="3"/>
        <v>820166-SEGRY-OS</v>
      </c>
      <c r="N212" s="170">
        <v>7048652328458</v>
      </c>
    </row>
    <row r="213" spans="1:14" x14ac:dyDescent="0.2">
      <c r="A213" s="192" t="s">
        <v>571</v>
      </c>
      <c r="B213" s="163">
        <v>7048652555915</v>
      </c>
      <c r="K213" s="168">
        <v>820166</v>
      </c>
      <c r="L213" s="168" t="s">
        <v>208</v>
      </c>
      <c r="M213" s="136" t="str">
        <f t="shared" si="3"/>
        <v>820166-TUSKN-OS</v>
      </c>
      <c r="N213" s="170">
        <v>7048652555915</v>
      </c>
    </row>
    <row r="214" spans="1:14" x14ac:dyDescent="0.2">
      <c r="A214" s="192" t="s">
        <v>1173</v>
      </c>
      <c r="B214" s="163">
        <v>7048652340191</v>
      </c>
      <c r="K214" s="168">
        <v>820172</v>
      </c>
      <c r="L214" s="168" t="s">
        <v>139</v>
      </c>
      <c r="M214" s="136" t="str">
        <f t="shared" si="3"/>
        <v>820172-BLACK-OS</v>
      </c>
      <c r="N214" s="170">
        <v>7048652340191</v>
      </c>
    </row>
    <row r="215" spans="1:14" x14ac:dyDescent="0.2">
      <c r="A215" s="192" t="s">
        <v>1174</v>
      </c>
      <c r="B215" s="163">
        <v>7048652340207</v>
      </c>
      <c r="K215" s="168">
        <v>820172</v>
      </c>
      <c r="L215" s="168" t="s">
        <v>620</v>
      </c>
      <c r="M215" s="136" t="str">
        <f t="shared" si="3"/>
        <v>820172-EHRED-OS</v>
      </c>
      <c r="N215" s="170">
        <v>7048652340207</v>
      </c>
    </row>
    <row r="216" spans="1:14" x14ac:dyDescent="0.2">
      <c r="A216" s="192" t="s">
        <v>1175</v>
      </c>
      <c r="B216" s="163">
        <v>7048652340214</v>
      </c>
      <c r="K216" s="168">
        <v>820172</v>
      </c>
      <c r="L216" s="168" t="s">
        <v>821</v>
      </c>
      <c r="M216" s="136" t="str">
        <f t="shared" si="3"/>
        <v>820172-LTGRY-OS</v>
      </c>
      <c r="N216" s="170">
        <v>7048652340214</v>
      </c>
    </row>
    <row r="217" spans="1:14" x14ac:dyDescent="0.2">
      <c r="A217" s="192" t="s">
        <v>2452</v>
      </c>
      <c r="B217" s="163">
        <v>7048652763204</v>
      </c>
      <c r="K217" s="168">
        <v>820173</v>
      </c>
      <c r="L217" s="168" t="s">
        <v>2270</v>
      </c>
      <c r="M217" s="136" t="str">
        <f t="shared" si="3"/>
        <v>820173-57000-S</v>
      </c>
      <c r="N217" s="170">
        <v>7048652763204</v>
      </c>
    </row>
    <row r="218" spans="1:14" x14ac:dyDescent="0.2">
      <c r="A218" s="192" t="s">
        <v>2453</v>
      </c>
      <c r="B218" s="163">
        <v>7048652763198</v>
      </c>
      <c r="K218" s="168">
        <v>820173</v>
      </c>
      <c r="L218" s="168" t="s">
        <v>2271</v>
      </c>
      <c r="M218" s="136" t="str">
        <f t="shared" si="3"/>
        <v>820173-57000-M</v>
      </c>
      <c r="N218" s="170">
        <v>7048652763198</v>
      </c>
    </row>
    <row r="219" spans="1:14" x14ac:dyDescent="0.2">
      <c r="A219" s="192" t="s">
        <v>2454</v>
      </c>
      <c r="B219" s="163">
        <v>7048652763181</v>
      </c>
      <c r="K219" s="168">
        <v>820173</v>
      </c>
      <c r="L219" s="168" t="s">
        <v>2272</v>
      </c>
      <c r="M219" s="136" t="str">
        <f t="shared" si="3"/>
        <v>820173-57000-L</v>
      </c>
      <c r="N219" s="170">
        <v>7048652763181</v>
      </c>
    </row>
    <row r="220" spans="1:14" x14ac:dyDescent="0.2">
      <c r="A220" s="192" t="s">
        <v>2455</v>
      </c>
      <c r="B220" s="163">
        <v>7048652763211</v>
      </c>
      <c r="K220" s="168">
        <v>820173</v>
      </c>
      <c r="L220" s="168" t="s">
        <v>2273</v>
      </c>
      <c r="M220" s="136" t="str">
        <f t="shared" si="3"/>
        <v>820173-57000-XL</v>
      </c>
      <c r="N220" s="170">
        <v>7048652763211</v>
      </c>
    </row>
    <row r="221" spans="1:14" x14ac:dyDescent="0.2">
      <c r="A221" s="192" t="s">
        <v>1176</v>
      </c>
      <c r="B221" s="163">
        <v>7048652340092</v>
      </c>
      <c r="K221" s="168">
        <v>820173</v>
      </c>
      <c r="L221" s="168" t="s">
        <v>140</v>
      </c>
      <c r="M221" s="136" t="str">
        <f t="shared" si="3"/>
        <v>820173-BLACK-S</v>
      </c>
      <c r="N221" s="170">
        <v>7048652340092</v>
      </c>
    </row>
    <row r="222" spans="1:14" x14ac:dyDescent="0.2">
      <c r="A222" s="192" t="s">
        <v>1177</v>
      </c>
      <c r="B222" s="163">
        <v>7048652340085</v>
      </c>
      <c r="K222" s="168">
        <v>820173</v>
      </c>
      <c r="L222" s="168" t="s">
        <v>141</v>
      </c>
      <c r="M222" s="136" t="str">
        <f t="shared" si="3"/>
        <v>820173-BLACK-M</v>
      </c>
      <c r="N222" s="170">
        <v>7048652340085</v>
      </c>
    </row>
    <row r="223" spans="1:14" x14ac:dyDescent="0.2">
      <c r="A223" s="192" t="s">
        <v>1178</v>
      </c>
      <c r="B223" s="163">
        <v>7048652340078</v>
      </c>
      <c r="K223" s="168">
        <v>820173</v>
      </c>
      <c r="L223" s="168" t="s">
        <v>142</v>
      </c>
      <c r="M223" s="136" t="str">
        <f t="shared" si="3"/>
        <v>820173-BLACK-L</v>
      </c>
      <c r="N223" s="170">
        <v>7048652340078</v>
      </c>
    </row>
    <row r="224" spans="1:14" x14ac:dyDescent="0.2">
      <c r="A224" s="192" t="s">
        <v>1179</v>
      </c>
      <c r="B224" s="163">
        <v>7048652340108</v>
      </c>
      <c r="K224" s="168">
        <v>820173</v>
      </c>
      <c r="L224" s="168" t="s">
        <v>143</v>
      </c>
      <c r="M224" s="136" t="str">
        <f t="shared" si="3"/>
        <v>820173-BLACK-XL</v>
      </c>
      <c r="N224" s="170">
        <v>7048652340108</v>
      </c>
    </row>
    <row r="225" spans="1:14" x14ac:dyDescent="0.2">
      <c r="A225" s="192" t="s">
        <v>1180</v>
      </c>
      <c r="B225" s="163">
        <v>7048652555946</v>
      </c>
      <c r="K225" s="168">
        <v>820173</v>
      </c>
      <c r="L225" s="168" t="s">
        <v>822</v>
      </c>
      <c r="M225" s="136" t="str">
        <f t="shared" si="3"/>
        <v>820173-BNTUN-S</v>
      </c>
      <c r="N225" s="170">
        <v>7048652555946</v>
      </c>
    </row>
    <row r="226" spans="1:14" x14ac:dyDescent="0.2">
      <c r="A226" s="192" t="s">
        <v>1181</v>
      </c>
      <c r="B226" s="163">
        <v>7048652555939</v>
      </c>
      <c r="K226" s="168">
        <v>820173</v>
      </c>
      <c r="L226" s="168" t="s">
        <v>823</v>
      </c>
      <c r="M226" s="136" t="str">
        <f t="shared" si="3"/>
        <v>820173-BNTUN-M</v>
      </c>
      <c r="N226" s="170">
        <v>7048652555939</v>
      </c>
    </row>
    <row r="227" spans="1:14" x14ac:dyDescent="0.2">
      <c r="A227" s="192" t="s">
        <v>1182</v>
      </c>
      <c r="B227" s="163">
        <v>7048652555922</v>
      </c>
      <c r="K227" s="168">
        <v>820173</v>
      </c>
      <c r="L227" s="168" t="s">
        <v>824</v>
      </c>
      <c r="M227" s="136" t="str">
        <f t="shared" si="3"/>
        <v>820173-BNTUN-L</v>
      </c>
      <c r="N227" s="170">
        <v>7048652555922</v>
      </c>
    </row>
    <row r="228" spans="1:14" x14ac:dyDescent="0.2">
      <c r="A228" s="192" t="s">
        <v>1183</v>
      </c>
      <c r="B228" s="163">
        <v>7048652555953</v>
      </c>
      <c r="K228" s="168">
        <v>820173</v>
      </c>
      <c r="L228" s="168" t="s">
        <v>825</v>
      </c>
      <c r="M228" s="136" t="str">
        <f t="shared" si="3"/>
        <v>820173-BNTUN-XL</v>
      </c>
      <c r="N228" s="170">
        <v>7048652555953</v>
      </c>
    </row>
    <row r="229" spans="1:14" x14ac:dyDescent="0.2">
      <c r="A229" s="192" t="s">
        <v>1184</v>
      </c>
      <c r="B229" s="163">
        <v>7048652340139</v>
      </c>
      <c r="K229" s="168">
        <v>820173</v>
      </c>
      <c r="L229" s="168" t="s">
        <v>513</v>
      </c>
      <c r="M229" s="136" t="str">
        <f t="shared" si="3"/>
        <v>820173-BTWHT-S</v>
      </c>
      <c r="N229" s="170">
        <v>7048652340139</v>
      </c>
    </row>
    <row r="230" spans="1:14" x14ac:dyDescent="0.2">
      <c r="A230" s="192" t="s">
        <v>1185</v>
      </c>
      <c r="B230" s="163">
        <v>7048652340122</v>
      </c>
      <c r="K230" s="168">
        <v>820173</v>
      </c>
      <c r="L230" s="168" t="s">
        <v>167</v>
      </c>
      <c r="M230" s="136" t="str">
        <f t="shared" si="3"/>
        <v>820173-BTWHT-M</v>
      </c>
      <c r="N230" s="170">
        <v>7048652340122</v>
      </c>
    </row>
    <row r="231" spans="1:14" x14ac:dyDescent="0.2">
      <c r="A231" s="192" t="s">
        <v>1186</v>
      </c>
      <c r="B231" s="163">
        <v>7048652340115</v>
      </c>
      <c r="K231" s="168">
        <v>820173</v>
      </c>
      <c r="L231" s="168" t="s">
        <v>168</v>
      </c>
      <c r="M231" s="136" t="str">
        <f t="shared" si="3"/>
        <v>820173-BTWHT-L</v>
      </c>
      <c r="N231" s="170">
        <v>7048652340115</v>
      </c>
    </row>
    <row r="232" spans="1:14" x14ac:dyDescent="0.2">
      <c r="A232" s="192" t="s">
        <v>1187</v>
      </c>
      <c r="B232" s="163">
        <v>7048652340146</v>
      </c>
      <c r="K232" s="168">
        <v>820173</v>
      </c>
      <c r="L232" s="168" t="s">
        <v>826</v>
      </c>
      <c r="M232" s="136" t="str">
        <f t="shared" si="3"/>
        <v>820173-BTWHT-XL</v>
      </c>
      <c r="N232" s="170">
        <v>7048652340146</v>
      </c>
    </row>
    <row r="233" spans="1:14" x14ac:dyDescent="0.2">
      <c r="A233" s="192" t="s">
        <v>1188</v>
      </c>
      <c r="B233" s="163">
        <v>7048652555984</v>
      </c>
      <c r="K233" s="168">
        <v>820173</v>
      </c>
      <c r="L233" s="168" t="s">
        <v>200</v>
      </c>
      <c r="M233" s="136" t="str">
        <f t="shared" si="3"/>
        <v>820173-FOGRN-S</v>
      </c>
      <c r="N233" s="170">
        <v>7048652555984</v>
      </c>
    </row>
    <row r="234" spans="1:14" x14ac:dyDescent="0.2">
      <c r="A234" s="192" t="s">
        <v>1189</v>
      </c>
      <c r="B234" s="163">
        <v>7048652555977</v>
      </c>
      <c r="K234" s="168">
        <v>820173</v>
      </c>
      <c r="L234" s="168" t="s">
        <v>201</v>
      </c>
      <c r="M234" s="136" t="str">
        <f t="shared" si="3"/>
        <v>820173-FOGRN-M</v>
      </c>
      <c r="N234" s="170">
        <v>7048652555977</v>
      </c>
    </row>
    <row r="235" spans="1:14" x14ac:dyDescent="0.2">
      <c r="A235" s="192" t="s">
        <v>1190</v>
      </c>
      <c r="B235" s="163">
        <v>7048652555960</v>
      </c>
      <c r="K235" s="168">
        <v>820173</v>
      </c>
      <c r="L235" s="168" t="s">
        <v>202</v>
      </c>
      <c r="M235" s="136" t="str">
        <f t="shared" si="3"/>
        <v>820173-FOGRN-L</v>
      </c>
      <c r="N235" s="170">
        <v>7048652555960</v>
      </c>
    </row>
    <row r="236" spans="1:14" x14ac:dyDescent="0.2">
      <c r="A236" s="192" t="s">
        <v>1191</v>
      </c>
      <c r="B236" s="163">
        <v>7048652555991</v>
      </c>
      <c r="K236" s="168">
        <v>820173</v>
      </c>
      <c r="L236" s="168" t="s">
        <v>203</v>
      </c>
      <c r="M236" s="136" t="str">
        <f t="shared" si="3"/>
        <v>820173-FOGRN-XL</v>
      </c>
      <c r="N236" s="170">
        <v>7048652555991</v>
      </c>
    </row>
    <row r="237" spans="1:14" x14ac:dyDescent="0.2">
      <c r="A237" s="192" t="s">
        <v>1192</v>
      </c>
      <c r="B237" s="163">
        <v>7048652340177</v>
      </c>
      <c r="K237" s="168">
        <v>820173</v>
      </c>
      <c r="L237" s="168" t="s">
        <v>159</v>
      </c>
      <c r="M237" s="136" t="str">
        <f t="shared" si="3"/>
        <v>820173-ONBLU-S</v>
      </c>
      <c r="N237" s="170">
        <v>7048652340177</v>
      </c>
    </row>
    <row r="238" spans="1:14" x14ac:dyDescent="0.2">
      <c r="A238" s="192" t="s">
        <v>1193</v>
      </c>
      <c r="B238" s="163">
        <v>7048652340160</v>
      </c>
      <c r="K238" s="168">
        <v>820173</v>
      </c>
      <c r="L238" s="168" t="s">
        <v>160</v>
      </c>
      <c r="M238" s="136" t="str">
        <f t="shared" si="3"/>
        <v>820173-ONBLU-M</v>
      </c>
      <c r="N238" s="170">
        <v>7048652340160</v>
      </c>
    </row>
    <row r="239" spans="1:14" x14ac:dyDescent="0.2">
      <c r="A239" s="192" t="s">
        <v>1194</v>
      </c>
      <c r="B239" s="163">
        <v>7048652340153</v>
      </c>
      <c r="K239" s="168">
        <v>820173</v>
      </c>
      <c r="L239" s="168" t="s">
        <v>161</v>
      </c>
      <c r="M239" s="136" t="str">
        <f t="shared" si="3"/>
        <v>820173-ONBLU-L</v>
      </c>
      <c r="N239" s="170">
        <v>7048652340153</v>
      </c>
    </row>
    <row r="240" spans="1:14" x14ac:dyDescent="0.2">
      <c r="A240" s="192" t="s">
        <v>1195</v>
      </c>
      <c r="B240" s="163">
        <v>7048652340184</v>
      </c>
      <c r="K240" s="168">
        <v>820173</v>
      </c>
      <c r="L240" s="168" t="s">
        <v>162</v>
      </c>
      <c r="M240" s="136" t="str">
        <f t="shared" si="3"/>
        <v>820173-ONBLU-XL</v>
      </c>
      <c r="N240" s="170">
        <v>7048652340184</v>
      </c>
    </row>
    <row r="241" spans="1:14" x14ac:dyDescent="0.2">
      <c r="A241" s="192" t="s">
        <v>2456</v>
      </c>
      <c r="B241" s="163">
        <v>7048652763174</v>
      </c>
      <c r="K241" s="168">
        <v>820174</v>
      </c>
      <c r="L241" s="168" t="s">
        <v>2274</v>
      </c>
      <c r="M241" s="136" t="str">
        <f t="shared" si="3"/>
        <v>820174-57000-XS</v>
      </c>
      <c r="N241" s="170">
        <v>7048652763174</v>
      </c>
    </row>
    <row r="242" spans="1:14" x14ac:dyDescent="0.2">
      <c r="A242" s="192" t="s">
        <v>2457</v>
      </c>
      <c r="B242" s="163">
        <v>7048652763167</v>
      </c>
      <c r="K242" s="168">
        <v>820174</v>
      </c>
      <c r="L242" s="168" t="s">
        <v>2270</v>
      </c>
      <c r="M242" s="136" t="str">
        <f t="shared" si="3"/>
        <v>820174-57000-S</v>
      </c>
      <c r="N242" s="170">
        <v>7048652763167</v>
      </c>
    </row>
    <row r="243" spans="1:14" x14ac:dyDescent="0.2">
      <c r="A243" s="192" t="s">
        <v>2458</v>
      </c>
      <c r="B243" s="163">
        <v>7048652763150</v>
      </c>
      <c r="K243" s="168">
        <v>820174</v>
      </c>
      <c r="L243" s="168" t="s">
        <v>2271</v>
      </c>
      <c r="M243" s="136" t="str">
        <f t="shared" si="3"/>
        <v>820174-57000-M</v>
      </c>
      <c r="N243" s="170">
        <v>7048652763150</v>
      </c>
    </row>
    <row r="244" spans="1:14" x14ac:dyDescent="0.2">
      <c r="A244" s="192" t="s">
        <v>2459</v>
      </c>
      <c r="B244" s="163">
        <v>7048652763143</v>
      </c>
      <c r="K244" s="168">
        <v>820174</v>
      </c>
      <c r="L244" s="168" t="s">
        <v>2272</v>
      </c>
      <c r="M244" s="136" t="str">
        <f t="shared" si="3"/>
        <v>820174-57000-L</v>
      </c>
      <c r="N244" s="170">
        <v>7048652763143</v>
      </c>
    </row>
    <row r="245" spans="1:14" x14ac:dyDescent="0.2">
      <c r="A245" s="192" t="s">
        <v>1196</v>
      </c>
      <c r="B245" s="163">
        <v>7048652340023</v>
      </c>
      <c r="K245" s="168">
        <v>820174</v>
      </c>
      <c r="L245" s="168" t="s">
        <v>144</v>
      </c>
      <c r="M245" s="136" t="str">
        <f t="shared" si="3"/>
        <v>820174-BLACK-XS</v>
      </c>
      <c r="N245" s="170">
        <v>7048652340023</v>
      </c>
    </row>
    <row r="246" spans="1:14" x14ac:dyDescent="0.2">
      <c r="A246" s="192" t="s">
        <v>1197</v>
      </c>
      <c r="B246" s="163">
        <v>7048652340016</v>
      </c>
      <c r="K246" s="168">
        <v>820174</v>
      </c>
      <c r="L246" s="168" t="s">
        <v>140</v>
      </c>
      <c r="M246" s="136" t="str">
        <f t="shared" si="3"/>
        <v>820174-BLACK-S</v>
      </c>
      <c r="N246" s="170">
        <v>7048652340016</v>
      </c>
    </row>
    <row r="247" spans="1:14" x14ac:dyDescent="0.2">
      <c r="A247" s="192" t="s">
        <v>1198</v>
      </c>
      <c r="B247" s="163">
        <v>7048652340009</v>
      </c>
      <c r="K247" s="168">
        <v>820174</v>
      </c>
      <c r="L247" s="168" t="s">
        <v>141</v>
      </c>
      <c r="M247" s="136" t="str">
        <f t="shared" si="3"/>
        <v>820174-BLACK-M</v>
      </c>
      <c r="N247" s="170">
        <v>7048652340009</v>
      </c>
    </row>
    <row r="248" spans="1:14" x14ac:dyDescent="0.2">
      <c r="A248" s="192" t="s">
        <v>1199</v>
      </c>
      <c r="B248" s="163">
        <v>7048652339997</v>
      </c>
      <c r="K248" s="168">
        <v>820174</v>
      </c>
      <c r="L248" s="168" t="s">
        <v>142</v>
      </c>
      <c r="M248" s="136" t="str">
        <f t="shared" si="3"/>
        <v>820174-BLACK-L</v>
      </c>
      <c r="N248" s="170">
        <v>7048652339997</v>
      </c>
    </row>
    <row r="249" spans="1:14" x14ac:dyDescent="0.2">
      <c r="A249" s="192" t="s">
        <v>1200</v>
      </c>
      <c r="B249" s="163">
        <v>7048652340061</v>
      </c>
      <c r="K249" s="168">
        <v>820174</v>
      </c>
      <c r="L249" s="168" t="s">
        <v>512</v>
      </c>
      <c r="M249" s="136" t="str">
        <f t="shared" si="3"/>
        <v>820174-BTWHT-XS</v>
      </c>
      <c r="N249" s="170">
        <v>7048652340061</v>
      </c>
    </row>
    <row r="250" spans="1:14" x14ac:dyDescent="0.2">
      <c r="A250" s="192" t="s">
        <v>1201</v>
      </c>
      <c r="B250" s="163">
        <v>7048652340054</v>
      </c>
      <c r="K250" s="168">
        <v>820174</v>
      </c>
      <c r="L250" s="168" t="s">
        <v>513</v>
      </c>
      <c r="M250" s="136" t="str">
        <f t="shared" si="3"/>
        <v>820174-BTWHT-S</v>
      </c>
      <c r="N250" s="170">
        <v>7048652340054</v>
      </c>
    </row>
    <row r="251" spans="1:14" x14ac:dyDescent="0.2">
      <c r="A251" s="192" t="s">
        <v>1202</v>
      </c>
      <c r="B251" s="163">
        <v>7048652340047</v>
      </c>
      <c r="K251" s="168">
        <v>820174</v>
      </c>
      <c r="L251" s="168" t="s">
        <v>167</v>
      </c>
      <c r="M251" s="136" t="str">
        <f t="shared" si="3"/>
        <v>820174-BTWHT-M</v>
      </c>
      <c r="N251" s="170">
        <v>7048652340047</v>
      </c>
    </row>
    <row r="252" spans="1:14" x14ac:dyDescent="0.2">
      <c r="A252" s="192" t="s">
        <v>1203</v>
      </c>
      <c r="B252" s="163">
        <v>7048652340030</v>
      </c>
      <c r="K252" s="168">
        <v>820174</v>
      </c>
      <c r="L252" s="168" t="s">
        <v>168</v>
      </c>
      <c r="M252" s="136" t="str">
        <f t="shared" si="3"/>
        <v>820174-BTWHT-L</v>
      </c>
      <c r="N252" s="170">
        <v>7048652340030</v>
      </c>
    </row>
    <row r="253" spans="1:14" x14ac:dyDescent="0.2">
      <c r="A253" s="192" t="s">
        <v>2460</v>
      </c>
      <c r="B253" s="163">
        <v>7048652764522</v>
      </c>
      <c r="K253" s="168">
        <v>820175</v>
      </c>
      <c r="L253" s="168" t="s">
        <v>2275</v>
      </c>
      <c r="M253" s="136" t="str">
        <f t="shared" si="3"/>
        <v>820175-77200-S</v>
      </c>
      <c r="N253" s="170">
        <v>7048652764522</v>
      </c>
    </row>
    <row r="254" spans="1:14" x14ac:dyDescent="0.2">
      <c r="A254" s="192" t="s">
        <v>2461</v>
      </c>
      <c r="B254" s="163">
        <v>7048652764515</v>
      </c>
      <c r="K254" s="168">
        <v>820175</v>
      </c>
      <c r="L254" s="168" t="s">
        <v>2276</v>
      </c>
      <c r="M254" s="136" t="str">
        <f t="shared" si="3"/>
        <v>820175-77200-M</v>
      </c>
      <c r="N254" s="170">
        <v>7048652764515</v>
      </c>
    </row>
    <row r="255" spans="1:14" x14ac:dyDescent="0.2">
      <c r="A255" s="192" t="s">
        <v>2462</v>
      </c>
      <c r="B255" s="163">
        <v>7048652764508</v>
      </c>
      <c r="K255" s="168">
        <v>820175</v>
      </c>
      <c r="L255" s="168" t="s">
        <v>2277</v>
      </c>
      <c r="M255" s="136" t="str">
        <f t="shared" si="3"/>
        <v>820175-77200-L</v>
      </c>
      <c r="N255" s="170">
        <v>7048652764508</v>
      </c>
    </row>
    <row r="256" spans="1:14" x14ac:dyDescent="0.2">
      <c r="A256" s="192" t="s">
        <v>2463</v>
      </c>
      <c r="B256" s="163">
        <v>7048652764539</v>
      </c>
      <c r="K256" s="168">
        <v>820175</v>
      </c>
      <c r="L256" s="168" t="s">
        <v>2278</v>
      </c>
      <c r="M256" s="136" t="str">
        <f t="shared" si="3"/>
        <v>820175-77200-XL</v>
      </c>
      <c r="N256" s="170">
        <v>7048652764539</v>
      </c>
    </row>
    <row r="257" spans="1:14" x14ac:dyDescent="0.2">
      <c r="A257" s="192" t="s">
        <v>1204</v>
      </c>
      <c r="B257" s="163">
        <v>7048652339850</v>
      </c>
      <c r="K257" s="168">
        <v>820175</v>
      </c>
      <c r="L257" s="168" t="s">
        <v>140</v>
      </c>
      <c r="M257" s="136" t="str">
        <f t="shared" si="3"/>
        <v>820175-BLACK-S</v>
      </c>
      <c r="N257" s="170">
        <v>7048652339850</v>
      </c>
    </row>
    <row r="258" spans="1:14" x14ac:dyDescent="0.2">
      <c r="A258" s="192" t="s">
        <v>1205</v>
      </c>
      <c r="B258" s="163">
        <v>7048652339843</v>
      </c>
      <c r="K258" s="168">
        <v>820175</v>
      </c>
      <c r="L258" s="168" t="s">
        <v>141</v>
      </c>
      <c r="M258" s="136" t="str">
        <f t="shared" si="3"/>
        <v>820175-BLACK-M</v>
      </c>
      <c r="N258" s="170">
        <v>7048652339843</v>
      </c>
    </row>
    <row r="259" spans="1:14" x14ac:dyDescent="0.2">
      <c r="A259" s="192" t="s">
        <v>1206</v>
      </c>
      <c r="B259" s="163">
        <v>7048652339836</v>
      </c>
      <c r="K259" s="168">
        <v>820175</v>
      </c>
      <c r="L259" s="168" t="s">
        <v>142</v>
      </c>
      <c r="M259" s="136" t="str">
        <f t="shared" ref="M259:M322" si="4">CONCATENATE(K259,"-",L259)</f>
        <v>820175-BLACK-L</v>
      </c>
      <c r="N259" s="170">
        <v>7048652339836</v>
      </c>
    </row>
    <row r="260" spans="1:14" x14ac:dyDescent="0.2">
      <c r="A260" s="192" t="s">
        <v>1207</v>
      </c>
      <c r="B260" s="163">
        <v>7048652339867</v>
      </c>
      <c r="K260" s="168">
        <v>820175</v>
      </c>
      <c r="L260" s="168" t="s">
        <v>143</v>
      </c>
      <c r="M260" s="136" t="str">
        <f t="shared" si="4"/>
        <v>820175-BLACK-XL</v>
      </c>
      <c r="N260" s="170">
        <v>7048652339867</v>
      </c>
    </row>
    <row r="261" spans="1:14" x14ac:dyDescent="0.2">
      <c r="A261" s="192" t="s">
        <v>1208</v>
      </c>
      <c r="B261" s="163">
        <v>7048652339898</v>
      </c>
      <c r="K261" s="168">
        <v>820175</v>
      </c>
      <c r="L261" s="168" t="s">
        <v>513</v>
      </c>
      <c r="M261" s="136" t="str">
        <f t="shared" si="4"/>
        <v>820175-BTWHT-S</v>
      </c>
      <c r="N261" s="170">
        <v>7048652339898</v>
      </c>
    </row>
    <row r="262" spans="1:14" x14ac:dyDescent="0.2">
      <c r="A262" s="192" t="s">
        <v>1209</v>
      </c>
      <c r="B262" s="163">
        <v>7048652339881</v>
      </c>
      <c r="K262" s="168">
        <v>820175</v>
      </c>
      <c r="L262" s="168" t="s">
        <v>167</v>
      </c>
      <c r="M262" s="136" t="str">
        <f t="shared" si="4"/>
        <v>820175-BTWHT-M</v>
      </c>
      <c r="N262" s="170">
        <v>7048652339881</v>
      </c>
    </row>
    <row r="263" spans="1:14" x14ac:dyDescent="0.2">
      <c r="A263" s="192" t="s">
        <v>1210</v>
      </c>
      <c r="B263" s="163">
        <v>7048652339874</v>
      </c>
      <c r="K263" s="168">
        <v>820175</v>
      </c>
      <c r="L263" s="168" t="s">
        <v>168</v>
      </c>
      <c r="M263" s="136" t="str">
        <f t="shared" si="4"/>
        <v>820175-BTWHT-L</v>
      </c>
      <c r="N263" s="170">
        <v>7048652339874</v>
      </c>
    </row>
    <row r="264" spans="1:14" x14ac:dyDescent="0.2">
      <c r="A264" s="192" t="s">
        <v>1211</v>
      </c>
      <c r="B264" s="163">
        <v>7048652339904</v>
      </c>
      <c r="K264" s="168">
        <v>820175</v>
      </c>
      <c r="L264" s="168" t="s">
        <v>826</v>
      </c>
      <c r="M264" s="136" t="str">
        <f t="shared" si="4"/>
        <v>820175-BTWHT-XL</v>
      </c>
      <c r="N264" s="170">
        <v>7048652339904</v>
      </c>
    </row>
    <row r="265" spans="1:14" x14ac:dyDescent="0.2">
      <c r="A265" s="192" t="s">
        <v>1212</v>
      </c>
      <c r="B265" s="163">
        <v>7048652556103</v>
      </c>
      <c r="K265" s="168">
        <v>820175</v>
      </c>
      <c r="L265" s="168" t="s">
        <v>200</v>
      </c>
      <c r="M265" s="136" t="str">
        <f t="shared" si="4"/>
        <v>820175-FOGRN-S</v>
      </c>
      <c r="N265" s="170">
        <v>7048652556103</v>
      </c>
    </row>
    <row r="266" spans="1:14" x14ac:dyDescent="0.2">
      <c r="A266" s="192" t="s">
        <v>1213</v>
      </c>
      <c r="B266" s="163">
        <v>7048652556097</v>
      </c>
      <c r="K266" s="168">
        <v>820175</v>
      </c>
      <c r="L266" s="168" t="s">
        <v>201</v>
      </c>
      <c r="M266" s="136" t="str">
        <f t="shared" si="4"/>
        <v>820175-FOGRN-M</v>
      </c>
      <c r="N266" s="170">
        <v>7048652556097</v>
      </c>
    </row>
    <row r="267" spans="1:14" x14ac:dyDescent="0.2">
      <c r="A267" s="192" t="s">
        <v>1214</v>
      </c>
      <c r="B267" s="163">
        <v>7048652556080</v>
      </c>
      <c r="K267" s="168">
        <v>820175</v>
      </c>
      <c r="L267" s="168" t="s">
        <v>202</v>
      </c>
      <c r="M267" s="136" t="str">
        <f t="shared" si="4"/>
        <v>820175-FOGRN-L</v>
      </c>
      <c r="N267" s="170">
        <v>7048652556080</v>
      </c>
    </row>
    <row r="268" spans="1:14" x14ac:dyDescent="0.2">
      <c r="A268" s="192" t="s">
        <v>1215</v>
      </c>
      <c r="B268" s="163">
        <v>7048652556110</v>
      </c>
      <c r="K268" s="168">
        <v>820175</v>
      </c>
      <c r="L268" s="168" t="s">
        <v>203</v>
      </c>
      <c r="M268" s="136" t="str">
        <f t="shared" si="4"/>
        <v>820175-FOGRN-XL</v>
      </c>
      <c r="N268" s="170">
        <v>7048652556110</v>
      </c>
    </row>
    <row r="269" spans="1:14" x14ac:dyDescent="0.2">
      <c r="A269" s="192" t="s">
        <v>1216</v>
      </c>
      <c r="B269" s="163">
        <v>7048652339935</v>
      </c>
      <c r="K269" s="168">
        <v>820175</v>
      </c>
      <c r="L269" s="168" t="s">
        <v>156</v>
      </c>
      <c r="M269" s="136" t="str">
        <f t="shared" si="4"/>
        <v>820175-HYDRO-S</v>
      </c>
      <c r="N269" s="170">
        <v>7048652339935</v>
      </c>
    </row>
    <row r="270" spans="1:14" x14ac:dyDescent="0.2">
      <c r="A270" s="192" t="s">
        <v>1217</v>
      </c>
      <c r="B270" s="163">
        <v>7048652339928</v>
      </c>
      <c r="K270" s="168">
        <v>820175</v>
      </c>
      <c r="L270" s="168" t="s">
        <v>157</v>
      </c>
      <c r="M270" s="136" t="str">
        <f t="shared" si="4"/>
        <v>820175-HYDRO-M</v>
      </c>
      <c r="N270" s="170">
        <v>7048652339928</v>
      </c>
    </row>
    <row r="271" spans="1:14" x14ac:dyDescent="0.2">
      <c r="A271" s="192" t="s">
        <v>1218</v>
      </c>
      <c r="B271" s="163">
        <v>7048652339911</v>
      </c>
      <c r="K271" s="168">
        <v>820175</v>
      </c>
      <c r="L271" s="168" t="s">
        <v>158</v>
      </c>
      <c r="M271" s="136" t="str">
        <f t="shared" si="4"/>
        <v>820175-HYDRO-L</v>
      </c>
      <c r="N271" s="170">
        <v>7048652339911</v>
      </c>
    </row>
    <row r="272" spans="1:14" x14ac:dyDescent="0.2">
      <c r="A272" s="192" t="s">
        <v>1219</v>
      </c>
      <c r="B272" s="163">
        <v>7048652339942</v>
      </c>
      <c r="K272" s="168">
        <v>820175</v>
      </c>
      <c r="L272" s="168" t="s">
        <v>516</v>
      </c>
      <c r="M272" s="136" t="str">
        <f t="shared" si="4"/>
        <v>820175-HYDRO-XL</v>
      </c>
      <c r="N272" s="170">
        <v>7048652339942</v>
      </c>
    </row>
    <row r="273" spans="1:14" x14ac:dyDescent="0.2">
      <c r="A273" s="192" t="s">
        <v>1220</v>
      </c>
      <c r="B273" s="163">
        <v>7048652339973</v>
      </c>
      <c r="K273" s="168">
        <v>820175</v>
      </c>
      <c r="L273" s="168" t="s">
        <v>159</v>
      </c>
      <c r="M273" s="136" t="str">
        <f t="shared" si="4"/>
        <v>820175-ONBLU-S</v>
      </c>
      <c r="N273" s="170">
        <v>7048652339973</v>
      </c>
    </row>
    <row r="274" spans="1:14" x14ac:dyDescent="0.2">
      <c r="A274" s="192" t="s">
        <v>1221</v>
      </c>
      <c r="B274" s="163">
        <v>7048652339966</v>
      </c>
      <c r="K274" s="168">
        <v>820175</v>
      </c>
      <c r="L274" s="168" t="s">
        <v>160</v>
      </c>
      <c r="M274" s="136" t="str">
        <f t="shared" si="4"/>
        <v>820175-ONBLU-M</v>
      </c>
      <c r="N274" s="170">
        <v>7048652339966</v>
      </c>
    </row>
    <row r="275" spans="1:14" x14ac:dyDescent="0.2">
      <c r="A275" s="192" t="s">
        <v>1222</v>
      </c>
      <c r="B275" s="163">
        <v>7048652339959</v>
      </c>
      <c r="K275" s="168">
        <v>820175</v>
      </c>
      <c r="L275" s="168" t="s">
        <v>161</v>
      </c>
      <c r="M275" s="136" t="str">
        <f t="shared" si="4"/>
        <v>820175-ONBLU-L</v>
      </c>
      <c r="N275" s="170">
        <v>7048652339959</v>
      </c>
    </row>
    <row r="276" spans="1:14" x14ac:dyDescent="0.2">
      <c r="A276" s="192" t="s">
        <v>1223</v>
      </c>
      <c r="B276" s="163">
        <v>7048652339980</v>
      </c>
      <c r="K276" s="168">
        <v>820175</v>
      </c>
      <c r="L276" s="168" t="s">
        <v>162</v>
      </c>
      <c r="M276" s="136" t="str">
        <f t="shared" si="4"/>
        <v>820175-ONBLU-XL</v>
      </c>
      <c r="N276" s="170">
        <v>7048652339980</v>
      </c>
    </row>
    <row r="277" spans="1:14" x14ac:dyDescent="0.2">
      <c r="A277" s="192" t="s">
        <v>1224</v>
      </c>
      <c r="B277" s="163">
        <v>7048652556141</v>
      </c>
      <c r="K277" s="168">
        <v>820175</v>
      </c>
      <c r="L277" s="168" t="s">
        <v>149</v>
      </c>
      <c r="M277" s="136" t="str">
        <f t="shared" si="4"/>
        <v>820175-TEAL-S</v>
      </c>
      <c r="N277" s="170">
        <v>7048652556141</v>
      </c>
    </row>
    <row r="278" spans="1:14" x14ac:dyDescent="0.2">
      <c r="A278" s="192" t="s">
        <v>1225</v>
      </c>
      <c r="B278" s="163">
        <v>7048652556134</v>
      </c>
      <c r="K278" s="168">
        <v>820175</v>
      </c>
      <c r="L278" s="168" t="s">
        <v>150</v>
      </c>
      <c r="M278" s="136" t="str">
        <f t="shared" si="4"/>
        <v>820175-TEAL-M</v>
      </c>
      <c r="N278" s="170">
        <v>7048652556134</v>
      </c>
    </row>
    <row r="279" spans="1:14" x14ac:dyDescent="0.2">
      <c r="A279" s="192" t="s">
        <v>1226</v>
      </c>
      <c r="B279" s="163">
        <v>7048652556127</v>
      </c>
      <c r="K279" s="168">
        <v>820175</v>
      </c>
      <c r="L279" s="168" t="s">
        <v>151</v>
      </c>
      <c r="M279" s="136" t="str">
        <f t="shared" si="4"/>
        <v>820175-TEAL-L</v>
      </c>
      <c r="N279" s="170">
        <v>7048652556127</v>
      </c>
    </row>
    <row r="280" spans="1:14" x14ac:dyDescent="0.2">
      <c r="A280" s="192" t="s">
        <v>1227</v>
      </c>
      <c r="B280" s="163">
        <v>7048652556158</v>
      </c>
      <c r="K280" s="168">
        <v>820175</v>
      </c>
      <c r="L280" s="168" t="s">
        <v>629</v>
      </c>
      <c r="M280" s="136" t="str">
        <f t="shared" si="4"/>
        <v>820175-TEAL-XL</v>
      </c>
      <c r="N280" s="170">
        <v>7048652556158</v>
      </c>
    </row>
    <row r="281" spans="1:14" x14ac:dyDescent="0.2">
      <c r="A281" s="192" t="s">
        <v>2464</v>
      </c>
      <c r="B281" s="163">
        <v>7048652764614</v>
      </c>
      <c r="K281" s="168">
        <v>820176</v>
      </c>
      <c r="L281" s="168" t="s">
        <v>2279</v>
      </c>
      <c r="M281" s="136" t="str">
        <f t="shared" si="4"/>
        <v>820176-56002-XS</v>
      </c>
      <c r="N281" s="170">
        <v>7048652764614</v>
      </c>
    </row>
    <row r="282" spans="1:14" x14ac:dyDescent="0.2">
      <c r="A282" s="192" t="s">
        <v>2465</v>
      </c>
      <c r="B282" s="163">
        <v>7048652764607</v>
      </c>
      <c r="K282" s="168">
        <v>820176</v>
      </c>
      <c r="L282" s="168" t="s">
        <v>2280</v>
      </c>
      <c r="M282" s="136" t="str">
        <f t="shared" si="4"/>
        <v>820176-56002-S</v>
      </c>
      <c r="N282" s="170">
        <v>7048652764607</v>
      </c>
    </row>
    <row r="283" spans="1:14" x14ac:dyDescent="0.2">
      <c r="A283" s="192" t="s">
        <v>2466</v>
      </c>
      <c r="B283" s="163">
        <v>7048652764591</v>
      </c>
      <c r="K283" s="168">
        <v>820176</v>
      </c>
      <c r="L283" s="168" t="s">
        <v>2281</v>
      </c>
      <c r="M283" s="136" t="str">
        <f t="shared" si="4"/>
        <v>820176-56002-M</v>
      </c>
      <c r="N283" s="170">
        <v>7048652764591</v>
      </c>
    </row>
    <row r="284" spans="1:14" x14ac:dyDescent="0.2">
      <c r="A284" s="192" t="s">
        <v>2467</v>
      </c>
      <c r="B284" s="163">
        <v>7048652764584</v>
      </c>
      <c r="K284" s="168">
        <v>820176</v>
      </c>
      <c r="L284" s="168" t="s">
        <v>2282</v>
      </c>
      <c r="M284" s="136" t="str">
        <f t="shared" si="4"/>
        <v>820176-56002-L</v>
      </c>
      <c r="N284" s="170">
        <v>7048652764584</v>
      </c>
    </row>
    <row r="285" spans="1:14" x14ac:dyDescent="0.2">
      <c r="A285" s="192" t="s">
        <v>1228</v>
      </c>
      <c r="B285" s="163">
        <v>7048652339744</v>
      </c>
      <c r="K285" s="168">
        <v>820176</v>
      </c>
      <c r="L285" s="168" t="s">
        <v>144</v>
      </c>
      <c r="M285" s="136" t="str">
        <f t="shared" si="4"/>
        <v>820176-BLACK-XS</v>
      </c>
      <c r="N285" s="170">
        <v>7048652339744</v>
      </c>
    </row>
    <row r="286" spans="1:14" x14ac:dyDescent="0.2">
      <c r="A286" s="192" t="s">
        <v>1229</v>
      </c>
      <c r="B286" s="163">
        <v>7048652339737</v>
      </c>
      <c r="K286" s="168">
        <v>820176</v>
      </c>
      <c r="L286" s="168" t="s">
        <v>140</v>
      </c>
      <c r="M286" s="136" t="str">
        <f t="shared" si="4"/>
        <v>820176-BLACK-S</v>
      </c>
      <c r="N286" s="170">
        <v>7048652339737</v>
      </c>
    </row>
    <row r="287" spans="1:14" x14ac:dyDescent="0.2">
      <c r="A287" s="192" t="s">
        <v>1230</v>
      </c>
      <c r="B287" s="163">
        <v>7048652339720</v>
      </c>
      <c r="K287" s="168">
        <v>820176</v>
      </c>
      <c r="L287" s="168" t="s">
        <v>141</v>
      </c>
      <c r="M287" s="136" t="str">
        <f t="shared" si="4"/>
        <v>820176-BLACK-M</v>
      </c>
      <c r="N287" s="170">
        <v>7048652339720</v>
      </c>
    </row>
    <row r="288" spans="1:14" x14ac:dyDescent="0.2">
      <c r="A288" s="192" t="s">
        <v>1231</v>
      </c>
      <c r="B288" s="163">
        <v>7048652339713</v>
      </c>
      <c r="K288" s="168">
        <v>820176</v>
      </c>
      <c r="L288" s="168" t="s">
        <v>142</v>
      </c>
      <c r="M288" s="136" t="str">
        <f t="shared" si="4"/>
        <v>820176-BLACK-L</v>
      </c>
      <c r="N288" s="170">
        <v>7048652339713</v>
      </c>
    </row>
    <row r="289" spans="1:14" x14ac:dyDescent="0.2">
      <c r="A289" s="192" t="s">
        <v>1232</v>
      </c>
      <c r="B289" s="163">
        <v>7048652339782</v>
      </c>
      <c r="K289" s="168">
        <v>820176</v>
      </c>
      <c r="L289" s="168" t="s">
        <v>512</v>
      </c>
      <c r="M289" s="136" t="str">
        <f t="shared" si="4"/>
        <v>820176-BTWHT-XS</v>
      </c>
      <c r="N289" s="170">
        <v>7048652339782</v>
      </c>
    </row>
    <row r="290" spans="1:14" x14ac:dyDescent="0.2">
      <c r="A290" s="192" t="s">
        <v>1233</v>
      </c>
      <c r="B290" s="163">
        <v>7048652339775</v>
      </c>
      <c r="K290" s="168">
        <v>820176</v>
      </c>
      <c r="L290" s="168" t="s">
        <v>513</v>
      </c>
      <c r="M290" s="136" t="str">
        <f t="shared" si="4"/>
        <v>820176-BTWHT-S</v>
      </c>
      <c r="N290" s="170">
        <v>7048652339775</v>
      </c>
    </row>
    <row r="291" spans="1:14" x14ac:dyDescent="0.2">
      <c r="A291" s="192" t="s">
        <v>1234</v>
      </c>
      <c r="B291" s="163">
        <v>7048652339768</v>
      </c>
      <c r="K291" s="168">
        <v>820176</v>
      </c>
      <c r="L291" s="168" t="s">
        <v>167</v>
      </c>
      <c r="M291" s="136" t="str">
        <f t="shared" si="4"/>
        <v>820176-BTWHT-M</v>
      </c>
      <c r="N291" s="170">
        <v>7048652339768</v>
      </c>
    </row>
    <row r="292" spans="1:14" x14ac:dyDescent="0.2">
      <c r="A292" s="192" t="s">
        <v>1235</v>
      </c>
      <c r="B292" s="163">
        <v>7048652339751</v>
      </c>
      <c r="K292" s="168">
        <v>820176</v>
      </c>
      <c r="L292" s="168" t="s">
        <v>168</v>
      </c>
      <c r="M292" s="136" t="str">
        <f t="shared" si="4"/>
        <v>820176-BTWHT-L</v>
      </c>
      <c r="N292" s="170">
        <v>7048652339751</v>
      </c>
    </row>
    <row r="293" spans="1:14" x14ac:dyDescent="0.2">
      <c r="A293" s="192" t="s">
        <v>1236</v>
      </c>
      <c r="B293" s="163">
        <v>7048652556196</v>
      </c>
      <c r="K293" s="168">
        <v>820176</v>
      </c>
      <c r="L293" s="168" t="s">
        <v>827</v>
      </c>
      <c r="M293" s="136" t="str">
        <f t="shared" si="4"/>
        <v>820176-FOGRN-XS</v>
      </c>
      <c r="N293" s="170">
        <v>7048652556196</v>
      </c>
    </row>
    <row r="294" spans="1:14" x14ac:dyDescent="0.2">
      <c r="A294" s="192" t="s">
        <v>1237</v>
      </c>
      <c r="B294" s="163">
        <v>7048652556189</v>
      </c>
      <c r="K294" s="168">
        <v>820176</v>
      </c>
      <c r="L294" s="168" t="s">
        <v>200</v>
      </c>
      <c r="M294" s="136" t="str">
        <f t="shared" si="4"/>
        <v>820176-FOGRN-S</v>
      </c>
      <c r="N294" s="170">
        <v>7048652556189</v>
      </c>
    </row>
    <row r="295" spans="1:14" x14ac:dyDescent="0.2">
      <c r="A295" s="192" t="s">
        <v>1238</v>
      </c>
      <c r="B295" s="163">
        <v>7048652556172</v>
      </c>
      <c r="K295" s="168">
        <v>820176</v>
      </c>
      <c r="L295" s="168" t="s">
        <v>201</v>
      </c>
      <c r="M295" s="136" t="str">
        <f t="shared" si="4"/>
        <v>820176-FOGRN-M</v>
      </c>
      <c r="N295" s="170">
        <v>7048652556172</v>
      </c>
    </row>
    <row r="296" spans="1:14" x14ac:dyDescent="0.2">
      <c r="A296" s="192" t="s">
        <v>1239</v>
      </c>
      <c r="B296" s="163">
        <v>7048652556165</v>
      </c>
      <c r="K296" s="168">
        <v>820176</v>
      </c>
      <c r="L296" s="168" t="s">
        <v>202</v>
      </c>
      <c r="M296" s="136" t="str">
        <f t="shared" si="4"/>
        <v>820176-FOGRN-L</v>
      </c>
      <c r="N296" s="170">
        <v>7048652556165</v>
      </c>
    </row>
    <row r="297" spans="1:14" x14ac:dyDescent="0.2">
      <c r="A297" s="192" t="s">
        <v>1240</v>
      </c>
      <c r="B297" s="163">
        <v>7048652339829</v>
      </c>
      <c r="K297" s="168">
        <v>820176</v>
      </c>
      <c r="L297" s="168" t="s">
        <v>828</v>
      </c>
      <c r="M297" s="136" t="str">
        <f t="shared" si="4"/>
        <v>820176-HYDRO-XS</v>
      </c>
      <c r="N297" s="170">
        <v>7048652339829</v>
      </c>
    </row>
    <row r="298" spans="1:14" x14ac:dyDescent="0.2">
      <c r="A298" s="192" t="s">
        <v>1241</v>
      </c>
      <c r="B298" s="163">
        <v>7048652339812</v>
      </c>
      <c r="K298" s="168">
        <v>820176</v>
      </c>
      <c r="L298" s="168" t="s">
        <v>156</v>
      </c>
      <c r="M298" s="136" t="str">
        <f t="shared" si="4"/>
        <v>820176-HYDRO-S</v>
      </c>
      <c r="N298" s="170">
        <v>7048652339812</v>
      </c>
    </row>
    <row r="299" spans="1:14" x14ac:dyDescent="0.2">
      <c r="A299" s="192" t="s">
        <v>1242</v>
      </c>
      <c r="B299" s="163">
        <v>7048652339805</v>
      </c>
      <c r="K299" s="168">
        <v>820176</v>
      </c>
      <c r="L299" s="168" t="s">
        <v>157</v>
      </c>
      <c r="M299" s="136" t="str">
        <f t="shared" si="4"/>
        <v>820176-HYDRO-M</v>
      </c>
      <c r="N299" s="170">
        <v>7048652339805</v>
      </c>
    </row>
    <row r="300" spans="1:14" x14ac:dyDescent="0.2">
      <c r="A300" s="192" t="s">
        <v>1243</v>
      </c>
      <c r="B300" s="163">
        <v>7048652339799</v>
      </c>
      <c r="K300" s="168">
        <v>820176</v>
      </c>
      <c r="L300" s="168" t="s">
        <v>158</v>
      </c>
      <c r="M300" s="136" t="str">
        <f t="shared" si="4"/>
        <v>820176-HYDRO-L</v>
      </c>
      <c r="N300" s="170">
        <v>7048652339799</v>
      </c>
    </row>
    <row r="301" spans="1:14" x14ac:dyDescent="0.2">
      <c r="A301" s="192" t="s">
        <v>1244</v>
      </c>
      <c r="B301" s="163">
        <v>7048652556233</v>
      </c>
      <c r="K301" s="168">
        <v>820176</v>
      </c>
      <c r="L301" s="168" t="s">
        <v>209</v>
      </c>
      <c r="M301" s="136" t="str">
        <f t="shared" si="4"/>
        <v>820176-MARVL-XS</v>
      </c>
      <c r="N301" s="170">
        <v>7048652556233</v>
      </c>
    </row>
    <row r="302" spans="1:14" x14ac:dyDescent="0.2">
      <c r="A302" s="192" t="s">
        <v>1245</v>
      </c>
      <c r="B302" s="163">
        <v>7048652556226</v>
      </c>
      <c r="K302" s="168">
        <v>820176</v>
      </c>
      <c r="L302" s="168" t="s">
        <v>153</v>
      </c>
      <c r="M302" s="136" t="str">
        <f t="shared" si="4"/>
        <v>820176-MARVL-S</v>
      </c>
      <c r="N302" s="170">
        <v>7048652556226</v>
      </c>
    </row>
    <row r="303" spans="1:14" x14ac:dyDescent="0.2">
      <c r="A303" s="192" t="s">
        <v>1246</v>
      </c>
      <c r="B303" s="163">
        <v>7048652556219</v>
      </c>
      <c r="K303" s="168">
        <v>820176</v>
      </c>
      <c r="L303" s="168" t="s">
        <v>154</v>
      </c>
      <c r="M303" s="136" t="str">
        <f t="shared" si="4"/>
        <v>820176-MARVL-M</v>
      </c>
      <c r="N303" s="170">
        <v>7048652556219</v>
      </c>
    </row>
    <row r="304" spans="1:14" x14ac:dyDescent="0.2">
      <c r="A304" s="192" t="s">
        <v>1247</v>
      </c>
      <c r="B304" s="163">
        <v>7048652556202</v>
      </c>
      <c r="K304" s="168">
        <v>820176</v>
      </c>
      <c r="L304" s="168" t="s">
        <v>155</v>
      </c>
      <c r="M304" s="136" t="str">
        <f t="shared" si="4"/>
        <v>820176-MARVL-L</v>
      </c>
      <c r="N304" s="170">
        <v>7048652556202</v>
      </c>
    </row>
    <row r="305" spans="1:14" x14ac:dyDescent="0.2">
      <c r="A305" s="192" t="s">
        <v>1248</v>
      </c>
      <c r="B305" s="163">
        <v>7048652339652</v>
      </c>
      <c r="K305" s="168">
        <v>820177</v>
      </c>
      <c r="L305" s="168" t="s">
        <v>140</v>
      </c>
      <c r="M305" s="136" t="str">
        <f t="shared" si="4"/>
        <v>820177-BLACK-S</v>
      </c>
      <c r="N305" s="170">
        <v>7048652339652</v>
      </c>
    </row>
    <row r="306" spans="1:14" x14ac:dyDescent="0.2">
      <c r="A306" s="192" t="s">
        <v>1249</v>
      </c>
      <c r="B306" s="163">
        <v>7048652339645</v>
      </c>
      <c r="K306" s="168">
        <v>820177</v>
      </c>
      <c r="L306" s="168" t="s">
        <v>141</v>
      </c>
      <c r="M306" s="136" t="str">
        <f t="shared" si="4"/>
        <v>820177-BLACK-M</v>
      </c>
      <c r="N306" s="170">
        <v>7048652339645</v>
      </c>
    </row>
    <row r="307" spans="1:14" x14ac:dyDescent="0.2">
      <c r="A307" s="192" t="s">
        <v>1250</v>
      </c>
      <c r="B307" s="163">
        <v>7048652339638</v>
      </c>
      <c r="K307" s="168">
        <v>820177</v>
      </c>
      <c r="L307" s="168" t="s">
        <v>142</v>
      </c>
      <c r="M307" s="136" t="str">
        <f t="shared" si="4"/>
        <v>820177-BLACK-L</v>
      </c>
      <c r="N307" s="170">
        <v>7048652339638</v>
      </c>
    </row>
    <row r="308" spans="1:14" x14ac:dyDescent="0.2">
      <c r="A308" s="192" t="s">
        <v>1251</v>
      </c>
      <c r="B308" s="163">
        <v>7048652339669</v>
      </c>
      <c r="K308" s="168">
        <v>820177</v>
      </c>
      <c r="L308" s="168" t="s">
        <v>143</v>
      </c>
      <c r="M308" s="136" t="str">
        <f t="shared" si="4"/>
        <v>820177-BLACK-XL</v>
      </c>
      <c r="N308" s="170">
        <v>7048652339669</v>
      </c>
    </row>
    <row r="309" spans="1:14" x14ac:dyDescent="0.2">
      <c r="A309" s="192" t="s">
        <v>1252</v>
      </c>
      <c r="B309" s="163">
        <v>7048652339690</v>
      </c>
      <c r="K309" s="168">
        <v>820177</v>
      </c>
      <c r="L309" s="168" t="s">
        <v>294</v>
      </c>
      <c r="M309" s="136" t="str">
        <f t="shared" si="4"/>
        <v>820177-RBLUE-S</v>
      </c>
      <c r="N309" s="170">
        <v>7048652339690</v>
      </c>
    </row>
    <row r="310" spans="1:14" x14ac:dyDescent="0.2">
      <c r="A310" s="192" t="s">
        <v>1253</v>
      </c>
      <c r="B310" s="163">
        <v>7048652339683</v>
      </c>
      <c r="K310" s="168">
        <v>820177</v>
      </c>
      <c r="L310" s="168" t="s">
        <v>295</v>
      </c>
      <c r="M310" s="136" t="str">
        <f t="shared" si="4"/>
        <v>820177-RBLUE-M</v>
      </c>
      <c r="N310" s="170">
        <v>7048652339683</v>
      </c>
    </row>
    <row r="311" spans="1:14" x14ac:dyDescent="0.2">
      <c r="A311" s="192" t="s">
        <v>1254</v>
      </c>
      <c r="B311" s="163">
        <v>7048652339676</v>
      </c>
      <c r="K311" s="168">
        <v>820177</v>
      </c>
      <c r="L311" s="168" t="s">
        <v>296</v>
      </c>
      <c r="M311" s="136" t="str">
        <f t="shared" si="4"/>
        <v>820177-RBLUE-L</v>
      </c>
      <c r="N311" s="170">
        <v>7048652339676</v>
      </c>
    </row>
    <row r="312" spans="1:14" x14ac:dyDescent="0.2">
      <c r="A312" s="192" t="s">
        <v>1255</v>
      </c>
      <c r="B312" s="163">
        <v>7048652339706</v>
      </c>
      <c r="K312" s="168">
        <v>820177</v>
      </c>
      <c r="L312" s="168" t="s">
        <v>297</v>
      </c>
      <c r="M312" s="136" t="str">
        <f t="shared" si="4"/>
        <v>820177-RBLUE-XL</v>
      </c>
      <c r="N312" s="170">
        <v>7048652339706</v>
      </c>
    </row>
    <row r="313" spans="1:14" x14ac:dyDescent="0.2">
      <c r="A313" s="192" t="s">
        <v>3139</v>
      </c>
      <c r="B313" s="163">
        <v>7048652776334</v>
      </c>
      <c r="K313" s="168">
        <v>820178</v>
      </c>
      <c r="L313" s="168" t="s">
        <v>2314</v>
      </c>
      <c r="M313" s="136" t="str">
        <f t="shared" si="4"/>
        <v>820178-7720-37/39</v>
      </c>
      <c r="N313" s="170">
        <v>7048652776334</v>
      </c>
    </row>
    <row r="314" spans="1:14" x14ac:dyDescent="0.2">
      <c r="A314" s="192" t="s">
        <v>3140</v>
      </c>
      <c r="B314" s="163">
        <v>7048652776341</v>
      </c>
      <c r="K314" s="168">
        <v>820178</v>
      </c>
      <c r="L314" s="168" t="s">
        <v>2315</v>
      </c>
      <c r="M314" s="136" t="str">
        <f t="shared" si="4"/>
        <v>820178-7720-40/42</v>
      </c>
      <c r="N314" s="170">
        <v>7048652776341</v>
      </c>
    </row>
    <row r="315" spans="1:14" x14ac:dyDescent="0.2">
      <c r="A315" s="192" t="s">
        <v>3141</v>
      </c>
      <c r="B315" s="163">
        <v>7048652776358</v>
      </c>
      <c r="K315" s="168">
        <v>820178</v>
      </c>
      <c r="L315" s="168" t="s">
        <v>2316</v>
      </c>
      <c r="M315" s="136" t="str">
        <f t="shared" si="4"/>
        <v>820178-7720-43/45</v>
      </c>
      <c r="N315" s="170">
        <v>7048652776358</v>
      </c>
    </row>
    <row r="316" spans="1:14" x14ac:dyDescent="0.2">
      <c r="A316" s="192" t="s">
        <v>3142</v>
      </c>
      <c r="B316" s="163">
        <v>7048652776365</v>
      </c>
      <c r="K316" s="168">
        <v>820178</v>
      </c>
      <c r="L316" s="168" t="s">
        <v>2317</v>
      </c>
      <c r="M316" s="136" t="str">
        <f t="shared" si="4"/>
        <v>820178-8800-37/39</v>
      </c>
      <c r="N316" s="170">
        <v>7048652776365</v>
      </c>
    </row>
    <row r="317" spans="1:14" x14ac:dyDescent="0.2">
      <c r="A317" s="192" t="s">
        <v>3143</v>
      </c>
      <c r="B317" s="163">
        <v>7048652776372</v>
      </c>
      <c r="K317" s="168">
        <v>820178</v>
      </c>
      <c r="L317" s="168" t="s">
        <v>2318</v>
      </c>
      <c r="M317" s="136" t="str">
        <f t="shared" si="4"/>
        <v>820178-8800-40/42</v>
      </c>
      <c r="N317" s="170">
        <v>7048652776372</v>
      </c>
    </row>
    <row r="318" spans="1:14" x14ac:dyDescent="0.2">
      <c r="A318" s="192" t="s">
        <v>3144</v>
      </c>
      <c r="B318" s="163">
        <v>7048652776389</v>
      </c>
      <c r="K318" s="168">
        <v>820178</v>
      </c>
      <c r="L318" s="168" t="s">
        <v>2319</v>
      </c>
      <c r="M318" s="136" t="str">
        <f t="shared" si="4"/>
        <v>820178-8800-43/45</v>
      </c>
      <c r="N318" s="170">
        <v>7048652776389</v>
      </c>
    </row>
    <row r="319" spans="1:14" x14ac:dyDescent="0.2">
      <c r="A319" s="192" t="s">
        <v>3145</v>
      </c>
      <c r="B319" s="163">
        <v>7048652665850</v>
      </c>
      <c r="K319" s="168">
        <v>820178</v>
      </c>
      <c r="L319" s="168" t="s">
        <v>829</v>
      </c>
      <c r="M319" s="136" t="str">
        <f t="shared" si="4"/>
        <v>820178-BLCK-37/39</v>
      </c>
      <c r="N319" s="170">
        <v>7048652665850</v>
      </c>
    </row>
    <row r="320" spans="1:14" x14ac:dyDescent="0.2">
      <c r="A320" s="192" t="s">
        <v>3146</v>
      </c>
      <c r="B320" s="163">
        <v>7048652339539</v>
      </c>
      <c r="K320" s="168">
        <v>820178</v>
      </c>
      <c r="L320" s="168" t="s">
        <v>830</v>
      </c>
      <c r="M320" s="136" t="str">
        <f t="shared" si="4"/>
        <v>820178-BLCK-40/42</v>
      </c>
      <c r="N320" s="170">
        <v>7048652339539</v>
      </c>
    </row>
    <row r="321" spans="1:14" x14ac:dyDescent="0.2">
      <c r="A321" s="192" t="s">
        <v>3147</v>
      </c>
      <c r="B321" s="163">
        <v>7048652339546</v>
      </c>
      <c r="K321" s="168">
        <v>820178</v>
      </c>
      <c r="L321" s="168" t="s">
        <v>831</v>
      </c>
      <c r="M321" s="136" t="str">
        <f t="shared" si="4"/>
        <v>820178-BLCK-43/45</v>
      </c>
      <c r="N321" s="170">
        <v>7048652339546</v>
      </c>
    </row>
    <row r="322" spans="1:14" x14ac:dyDescent="0.2">
      <c r="A322" s="192" t="s">
        <v>3148</v>
      </c>
      <c r="B322" s="163">
        <v>7048652556547</v>
      </c>
      <c r="K322" s="168">
        <v>820178</v>
      </c>
      <c r="L322" s="168" t="s">
        <v>832</v>
      </c>
      <c r="M322" s="136" t="str">
        <f t="shared" si="4"/>
        <v>820178-BTWE-37/39</v>
      </c>
      <c r="N322" s="170">
        <v>7048652556547</v>
      </c>
    </row>
    <row r="323" spans="1:14" x14ac:dyDescent="0.2">
      <c r="A323" s="192" t="s">
        <v>3149</v>
      </c>
      <c r="B323" s="163">
        <v>7048652339553</v>
      </c>
      <c r="K323" s="168">
        <v>820178</v>
      </c>
      <c r="L323" s="168" t="s">
        <v>833</v>
      </c>
      <c r="M323" s="136" t="str">
        <f t="shared" ref="M323:M386" si="5">CONCATENATE(K323,"-",L323)</f>
        <v>820178-BTWE-40/42</v>
      </c>
      <c r="N323" s="170">
        <v>7048652339553</v>
      </c>
    </row>
    <row r="324" spans="1:14" x14ac:dyDescent="0.2">
      <c r="A324" s="192" t="s">
        <v>3150</v>
      </c>
      <c r="B324" s="163">
        <v>7048652339560</v>
      </c>
      <c r="K324" s="168">
        <v>820178</v>
      </c>
      <c r="L324" s="168" t="s">
        <v>834</v>
      </c>
      <c r="M324" s="136" t="str">
        <f t="shared" si="5"/>
        <v>820178-BTWE-43/45</v>
      </c>
      <c r="N324" s="170">
        <v>7048652339560</v>
      </c>
    </row>
    <row r="325" spans="1:14" x14ac:dyDescent="0.2">
      <c r="A325" s="192" t="s">
        <v>3151</v>
      </c>
      <c r="B325" s="163">
        <v>7048652665867</v>
      </c>
      <c r="K325" s="168">
        <v>820178</v>
      </c>
      <c r="L325" s="168" t="s">
        <v>837</v>
      </c>
      <c r="M325" s="136" t="str">
        <f t="shared" si="5"/>
        <v>820178-ONBE-37/39</v>
      </c>
      <c r="N325" s="170">
        <v>7048652665867</v>
      </c>
    </row>
    <row r="326" spans="1:14" x14ac:dyDescent="0.2">
      <c r="A326" s="192" t="s">
        <v>3152</v>
      </c>
      <c r="B326" s="163">
        <v>7048652339591</v>
      </c>
      <c r="K326" s="168">
        <v>820178</v>
      </c>
      <c r="L326" s="168" t="s">
        <v>838</v>
      </c>
      <c r="M326" s="136" t="str">
        <f t="shared" si="5"/>
        <v>820178-ONBE-40/42</v>
      </c>
      <c r="N326" s="170">
        <v>7048652339591</v>
      </c>
    </row>
    <row r="327" spans="1:14" x14ac:dyDescent="0.2">
      <c r="A327" s="192" t="s">
        <v>3153</v>
      </c>
      <c r="B327" s="163">
        <v>7048652339607</v>
      </c>
      <c r="K327" s="168">
        <v>820178</v>
      </c>
      <c r="L327" s="168" t="s">
        <v>839</v>
      </c>
      <c r="M327" s="136" t="str">
        <f t="shared" si="5"/>
        <v>820178-ONBE-43/45</v>
      </c>
      <c r="N327" s="170">
        <v>7048652339607</v>
      </c>
    </row>
    <row r="328" spans="1:14" x14ac:dyDescent="0.2">
      <c r="A328" s="192" t="s">
        <v>3154</v>
      </c>
      <c r="B328" s="163">
        <v>7048652556325</v>
      </c>
      <c r="K328" s="168">
        <v>820178</v>
      </c>
      <c r="L328" s="168" t="s">
        <v>840</v>
      </c>
      <c r="M328" s="136" t="str">
        <f t="shared" si="5"/>
        <v>820178-ROWD-37/39</v>
      </c>
      <c r="N328" s="170">
        <v>7048652556325</v>
      </c>
    </row>
    <row r="329" spans="1:14" x14ac:dyDescent="0.2">
      <c r="A329" s="192" t="s">
        <v>3155</v>
      </c>
      <c r="B329" s="163">
        <v>7048652556332</v>
      </c>
      <c r="K329" s="168">
        <v>820178</v>
      </c>
      <c r="L329" s="168" t="s">
        <v>841</v>
      </c>
      <c r="M329" s="136" t="str">
        <f t="shared" si="5"/>
        <v>820178-ROWD-40/42</v>
      </c>
      <c r="N329" s="170">
        <v>7048652556332</v>
      </c>
    </row>
    <row r="330" spans="1:14" x14ac:dyDescent="0.2">
      <c r="A330" s="192" t="s">
        <v>3156</v>
      </c>
      <c r="B330" s="163">
        <v>7048652556349</v>
      </c>
      <c r="K330" s="168">
        <v>820178</v>
      </c>
      <c r="L330" s="168" t="s">
        <v>842</v>
      </c>
      <c r="M330" s="136" t="str">
        <f t="shared" si="5"/>
        <v>820178-ROWD-43/45</v>
      </c>
      <c r="N330" s="170">
        <v>7048652556349</v>
      </c>
    </row>
    <row r="331" spans="1:14" x14ac:dyDescent="0.2">
      <c r="A331" s="192" t="s">
        <v>3157</v>
      </c>
      <c r="B331" s="163">
        <v>7048652556530</v>
      </c>
      <c r="K331" s="168">
        <v>820178</v>
      </c>
      <c r="L331" s="168" t="s">
        <v>843</v>
      </c>
      <c r="M331" s="136" t="str">
        <f t="shared" si="5"/>
        <v>820178-SEGY-37/39</v>
      </c>
      <c r="N331" s="170">
        <v>7048652556530</v>
      </c>
    </row>
    <row r="332" spans="1:14" x14ac:dyDescent="0.2">
      <c r="A332" s="192" t="s">
        <v>3158</v>
      </c>
      <c r="B332" s="163">
        <v>7048652339614</v>
      </c>
      <c r="K332" s="168">
        <v>820178</v>
      </c>
      <c r="L332" s="168" t="s">
        <v>844</v>
      </c>
      <c r="M332" s="136" t="str">
        <f t="shared" si="5"/>
        <v>820178-SEGY-40/42</v>
      </c>
      <c r="N332" s="170">
        <v>7048652339614</v>
      </c>
    </row>
    <row r="333" spans="1:14" x14ac:dyDescent="0.2">
      <c r="A333" s="192" t="s">
        <v>3159</v>
      </c>
      <c r="B333" s="163">
        <v>7048652339621</v>
      </c>
      <c r="K333" s="168">
        <v>820178</v>
      </c>
      <c r="L333" s="168" t="s">
        <v>845</v>
      </c>
      <c r="M333" s="136" t="str">
        <f t="shared" si="5"/>
        <v>820178-SEGY-43/45</v>
      </c>
      <c r="N333" s="170">
        <v>7048652339621</v>
      </c>
    </row>
    <row r="334" spans="1:14" x14ac:dyDescent="0.2">
      <c r="A334" s="192" t="s">
        <v>2468</v>
      </c>
      <c r="B334" s="163">
        <v>7048652764416</v>
      </c>
      <c r="K334" s="168">
        <v>820179</v>
      </c>
      <c r="L334" s="168" t="s">
        <v>2283</v>
      </c>
      <c r="M334" s="136" t="str">
        <f t="shared" si="5"/>
        <v>820179-77200-JR-S</v>
      </c>
      <c r="N334" s="170">
        <v>7048652764416</v>
      </c>
    </row>
    <row r="335" spans="1:14" x14ac:dyDescent="0.2">
      <c r="A335" s="192" t="s">
        <v>2469</v>
      </c>
      <c r="B335" s="163">
        <v>7048652764409</v>
      </c>
      <c r="K335" s="168">
        <v>820179</v>
      </c>
      <c r="L335" s="168" t="s">
        <v>2284</v>
      </c>
      <c r="M335" s="136" t="str">
        <f t="shared" si="5"/>
        <v>820179-77200-JR-M</v>
      </c>
      <c r="N335" s="170">
        <v>7048652764409</v>
      </c>
    </row>
    <row r="336" spans="1:14" x14ac:dyDescent="0.2">
      <c r="A336" s="192" t="s">
        <v>1256</v>
      </c>
      <c r="B336" s="163">
        <v>7048652339485</v>
      </c>
      <c r="K336" s="168">
        <v>820179</v>
      </c>
      <c r="L336" s="168" t="s">
        <v>846</v>
      </c>
      <c r="M336" s="136" t="str">
        <f t="shared" si="5"/>
        <v>820179-BLACK-JR-S</v>
      </c>
      <c r="N336" s="170">
        <v>7048652339485</v>
      </c>
    </row>
    <row r="337" spans="1:14" x14ac:dyDescent="0.2">
      <c r="A337" s="192" t="s">
        <v>1257</v>
      </c>
      <c r="B337" s="163">
        <v>7048652339478</v>
      </c>
      <c r="K337" s="168">
        <v>820179</v>
      </c>
      <c r="L337" s="168" t="s">
        <v>847</v>
      </c>
      <c r="M337" s="136" t="str">
        <f t="shared" si="5"/>
        <v>820179-BLACK-JR-M</v>
      </c>
      <c r="N337" s="170">
        <v>7048652339478</v>
      </c>
    </row>
    <row r="338" spans="1:14" x14ac:dyDescent="0.2">
      <c r="A338" s="192" t="s">
        <v>1258</v>
      </c>
      <c r="B338" s="163">
        <v>7048652339508</v>
      </c>
      <c r="K338" s="168">
        <v>820179</v>
      </c>
      <c r="L338" s="168" t="s">
        <v>848</v>
      </c>
      <c r="M338" s="136" t="str">
        <f t="shared" si="5"/>
        <v>820179-HYDRO-JR-S</v>
      </c>
      <c r="N338" s="170">
        <v>7048652339508</v>
      </c>
    </row>
    <row r="339" spans="1:14" x14ac:dyDescent="0.2">
      <c r="A339" s="192" t="s">
        <v>1259</v>
      </c>
      <c r="B339" s="163">
        <v>7048652339492</v>
      </c>
      <c r="K339" s="168">
        <v>820179</v>
      </c>
      <c r="L339" s="168" t="s">
        <v>849</v>
      </c>
      <c r="M339" s="136" t="str">
        <f t="shared" si="5"/>
        <v>820179-HYDRO-JR-M</v>
      </c>
      <c r="N339" s="170">
        <v>7048652339492</v>
      </c>
    </row>
    <row r="340" spans="1:14" x14ac:dyDescent="0.2">
      <c r="A340" s="192" t="s">
        <v>3160</v>
      </c>
      <c r="B340" s="163">
        <v>7048652776310</v>
      </c>
      <c r="K340" s="168">
        <v>820182</v>
      </c>
      <c r="L340" s="168" t="s">
        <v>2336</v>
      </c>
      <c r="M340" s="136" t="str">
        <f t="shared" si="5"/>
        <v>820182-7720-34/36</v>
      </c>
      <c r="N340" s="170">
        <v>7048652776310</v>
      </c>
    </row>
    <row r="341" spans="1:14" x14ac:dyDescent="0.2">
      <c r="A341" s="192" t="s">
        <v>3161</v>
      </c>
      <c r="B341" s="163">
        <v>7048652776327</v>
      </c>
      <c r="K341" s="168">
        <v>820182</v>
      </c>
      <c r="L341" s="168" t="s">
        <v>2337</v>
      </c>
      <c r="M341" s="136" t="str">
        <f t="shared" si="5"/>
        <v>820182-8830-34/36</v>
      </c>
      <c r="N341" s="170">
        <v>7048652776327</v>
      </c>
    </row>
    <row r="342" spans="1:14" x14ac:dyDescent="0.2">
      <c r="A342" s="192" t="s">
        <v>3162</v>
      </c>
      <c r="B342" s="163">
        <v>7048652556486</v>
      </c>
      <c r="K342" s="168">
        <v>820182</v>
      </c>
      <c r="L342" s="168" t="s">
        <v>850</v>
      </c>
      <c r="M342" s="136" t="str">
        <f t="shared" si="5"/>
        <v>820182-BLCK-34/36</v>
      </c>
      <c r="N342" s="170">
        <v>7048652556486</v>
      </c>
    </row>
    <row r="343" spans="1:14" x14ac:dyDescent="0.2">
      <c r="A343" s="192" t="s">
        <v>3163</v>
      </c>
      <c r="B343" s="163">
        <v>7048652339355</v>
      </c>
      <c r="K343" s="168">
        <v>820182</v>
      </c>
      <c r="L343" s="168" t="s">
        <v>851</v>
      </c>
      <c r="M343" s="136" t="str">
        <f t="shared" si="5"/>
        <v>820182-GRBE-34/36</v>
      </c>
      <c r="N343" s="170">
        <v>7048652339355</v>
      </c>
    </row>
    <row r="344" spans="1:14" x14ac:dyDescent="0.2">
      <c r="A344" s="192" t="s">
        <v>3164</v>
      </c>
      <c r="B344" s="163">
        <v>7048652340290</v>
      </c>
      <c r="K344" s="168">
        <v>820182</v>
      </c>
      <c r="L344" s="168" t="s">
        <v>852</v>
      </c>
      <c r="M344" s="136" t="str">
        <f t="shared" si="5"/>
        <v>820182-ONBE-34/36</v>
      </c>
      <c r="N344" s="170">
        <v>7048652340290</v>
      </c>
    </row>
    <row r="345" spans="1:14" x14ac:dyDescent="0.2">
      <c r="A345" s="192" t="s">
        <v>704</v>
      </c>
      <c r="B345" s="163">
        <v>7048652714480</v>
      </c>
      <c r="K345" s="168">
        <v>820192</v>
      </c>
      <c r="L345" s="168" t="s">
        <v>661</v>
      </c>
      <c r="M345" s="136" t="str">
        <f t="shared" si="5"/>
        <v>820192-56000-OS</v>
      </c>
      <c r="N345" s="170">
        <v>7048652714480</v>
      </c>
    </row>
    <row r="346" spans="1:14" x14ac:dyDescent="0.2">
      <c r="A346" s="192" t="s">
        <v>238</v>
      </c>
      <c r="B346" s="163">
        <v>7048652541482</v>
      </c>
      <c r="K346" s="168">
        <v>820192</v>
      </c>
      <c r="L346" s="168" t="s">
        <v>139</v>
      </c>
      <c r="M346" s="136" t="str">
        <f t="shared" si="5"/>
        <v>820192-BLACK-OS</v>
      </c>
      <c r="N346" s="170">
        <v>7048652541482</v>
      </c>
    </row>
    <row r="347" spans="1:14" x14ac:dyDescent="0.2">
      <c r="A347" s="192" t="s">
        <v>705</v>
      </c>
      <c r="B347" s="163">
        <v>7048652714497</v>
      </c>
      <c r="K347" s="168">
        <v>820193</v>
      </c>
      <c r="L347" s="168" t="s">
        <v>661</v>
      </c>
      <c r="M347" s="136" t="str">
        <f t="shared" si="5"/>
        <v>820193-56000-OS</v>
      </c>
      <c r="N347" s="170">
        <v>7048652714497</v>
      </c>
    </row>
    <row r="348" spans="1:14" x14ac:dyDescent="0.2">
      <c r="A348" s="192" t="s">
        <v>572</v>
      </c>
      <c r="B348" s="163">
        <v>7048652556523</v>
      </c>
      <c r="K348" s="168">
        <v>820193</v>
      </c>
      <c r="L348" s="168" t="s">
        <v>139</v>
      </c>
      <c r="M348" s="136" t="str">
        <f t="shared" si="5"/>
        <v>820193-BLACK-OS</v>
      </c>
      <c r="N348" s="170">
        <v>7048652556523</v>
      </c>
    </row>
    <row r="349" spans="1:14" x14ac:dyDescent="0.2">
      <c r="A349" s="192" t="s">
        <v>706</v>
      </c>
      <c r="B349" s="163">
        <v>7048652712172</v>
      </c>
      <c r="K349" s="168">
        <v>820253</v>
      </c>
      <c r="L349" s="168" t="s">
        <v>662</v>
      </c>
      <c r="M349" s="136" t="str">
        <f t="shared" si="5"/>
        <v>820253-88001-S</v>
      </c>
      <c r="N349" s="170">
        <v>7048652712172</v>
      </c>
    </row>
    <row r="350" spans="1:14" x14ac:dyDescent="0.2">
      <c r="A350" s="192" t="s">
        <v>707</v>
      </c>
      <c r="B350" s="163">
        <v>7048652712165</v>
      </c>
      <c r="K350" s="168">
        <v>820253</v>
      </c>
      <c r="L350" s="168" t="s">
        <v>663</v>
      </c>
      <c r="M350" s="136" t="str">
        <f t="shared" si="5"/>
        <v>820253-88001-M</v>
      </c>
      <c r="N350" s="170">
        <v>7048652712165</v>
      </c>
    </row>
    <row r="351" spans="1:14" x14ac:dyDescent="0.2">
      <c r="A351" s="192" t="s">
        <v>708</v>
      </c>
      <c r="B351" s="163">
        <v>7048652712158</v>
      </c>
      <c r="K351" s="168">
        <v>820253</v>
      </c>
      <c r="L351" s="168" t="s">
        <v>664</v>
      </c>
      <c r="M351" s="136" t="str">
        <f t="shared" si="5"/>
        <v>820253-88001-L</v>
      </c>
      <c r="N351" s="170">
        <v>7048652712158</v>
      </c>
    </row>
    <row r="352" spans="1:14" x14ac:dyDescent="0.2">
      <c r="A352" s="192" t="s">
        <v>709</v>
      </c>
      <c r="B352" s="163">
        <v>7048652712189</v>
      </c>
      <c r="K352" s="168">
        <v>820253</v>
      </c>
      <c r="L352" s="168" t="s">
        <v>665</v>
      </c>
      <c r="M352" s="136" t="str">
        <f t="shared" si="5"/>
        <v>820253-88001-XL</v>
      </c>
      <c r="N352" s="170">
        <v>7048652712189</v>
      </c>
    </row>
    <row r="353" spans="1:14" x14ac:dyDescent="0.2">
      <c r="A353" s="192" t="s">
        <v>710</v>
      </c>
      <c r="B353" s="163">
        <v>7048652712219</v>
      </c>
      <c r="K353" s="168">
        <v>820253</v>
      </c>
      <c r="L353" s="168" t="s">
        <v>650</v>
      </c>
      <c r="M353" s="136" t="str">
        <f t="shared" si="5"/>
        <v>820253-99901-S</v>
      </c>
      <c r="N353" s="170">
        <v>7048652712219</v>
      </c>
    </row>
    <row r="354" spans="1:14" x14ac:dyDescent="0.2">
      <c r="A354" s="192" t="s">
        <v>711</v>
      </c>
      <c r="B354" s="163">
        <v>7048652712202</v>
      </c>
      <c r="K354" s="168">
        <v>820253</v>
      </c>
      <c r="L354" s="168" t="s">
        <v>651</v>
      </c>
      <c r="M354" s="136" t="str">
        <f t="shared" si="5"/>
        <v>820253-99901-M</v>
      </c>
      <c r="N354" s="170">
        <v>7048652712202</v>
      </c>
    </row>
    <row r="355" spans="1:14" x14ac:dyDescent="0.2">
      <c r="A355" s="192" t="s">
        <v>712</v>
      </c>
      <c r="B355" s="163">
        <v>7048652712196</v>
      </c>
      <c r="K355" s="168">
        <v>820253</v>
      </c>
      <c r="L355" s="168" t="s">
        <v>652</v>
      </c>
      <c r="M355" s="136" t="str">
        <f t="shared" si="5"/>
        <v>820253-99901-L</v>
      </c>
      <c r="N355" s="170">
        <v>7048652712196</v>
      </c>
    </row>
    <row r="356" spans="1:14" x14ac:dyDescent="0.2">
      <c r="A356" s="192" t="s">
        <v>713</v>
      </c>
      <c r="B356" s="163">
        <v>7048652712226</v>
      </c>
      <c r="K356" s="168">
        <v>820253</v>
      </c>
      <c r="L356" s="168" t="s">
        <v>653</v>
      </c>
      <c r="M356" s="136" t="str">
        <f t="shared" si="5"/>
        <v>820253-99901-XL</v>
      </c>
      <c r="N356" s="170">
        <v>7048652712226</v>
      </c>
    </row>
    <row r="357" spans="1:14" x14ac:dyDescent="0.2">
      <c r="A357" s="192" t="s">
        <v>2470</v>
      </c>
      <c r="B357" s="163">
        <v>7048652764201</v>
      </c>
      <c r="K357" s="168">
        <v>820270</v>
      </c>
      <c r="L357" s="168" t="s">
        <v>650</v>
      </c>
      <c r="M357" s="136" t="str">
        <f t="shared" si="5"/>
        <v>820270-99901-S</v>
      </c>
      <c r="N357" s="170">
        <v>7048652764201</v>
      </c>
    </row>
    <row r="358" spans="1:14" x14ac:dyDescent="0.2">
      <c r="A358" s="192" t="s">
        <v>2471</v>
      </c>
      <c r="B358" s="163">
        <v>7048652764195</v>
      </c>
      <c r="K358" s="168">
        <v>820270</v>
      </c>
      <c r="L358" s="168" t="s">
        <v>651</v>
      </c>
      <c r="M358" s="136" t="str">
        <f t="shared" si="5"/>
        <v>820270-99901-M</v>
      </c>
      <c r="N358" s="170">
        <v>7048652764195</v>
      </c>
    </row>
    <row r="359" spans="1:14" x14ac:dyDescent="0.2">
      <c r="A359" s="192" t="s">
        <v>2472</v>
      </c>
      <c r="B359" s="163">
        <v>7048652764188</v>
      </c>
      <c r="K359" s="168">
        <v>820270</v>
      </c>
      <c r="L359" s="168" t="s">
        <v>652</v>
      </c>
      <c r="M359" s="136" t="str">
        <f t="shared" si="5"/>
        <v>820270-99901-L</v>
      </c>
      <c r="N359" s="170">
        <v>7048652764188</v>
      </c>
    </row>
    <row r="360" spans="1:14" x14ac:dyDescent="0.2">
      <c r="A360" s="192" t="s">
        <v>2473</v>
      </c>
      <c r="B360" s="163">
        <v>7048652764218</v>
      </c>
      <c r="K360" s="168">
        <v>820270</v>
      </c>
      <c r="L360" s="168" t="s">
        <v>653</v>
      </c>
      <c r="M360" s="136" t="str">
        <f t="shared" si="5"/>
        <v>820270-99901-XL</v>
      </c>
      <c r="N360" s="170">
        <v>7048652764218</v>
      </c>
    </row>
    <row r="361" spans="1:14" x14ac:dyDescent="0.2">
      <c r="A361" s="192" t="s">
        <v>2474</v>
      </c>
      <c r="B361" s="163">
        <v>7048652764249</v>
      </c>
      <c r="K361" s="168">
        <v>820274</v>
      </c>
      <c r="L361" s="168" t="s">
        <v>667</v>
      </c>
      <c r="M361" s="136" t="str">
        <f t="shared" si="5"/>
        <v>820274-10002-S</v>
      </c>
      <c r="N361" s="170">
        <v>7048652764249</v>
      </c>
    </row>
    <row r="362" spans="1:14" x14ac:dyDescent="0.2">
      <c r="A362" s="192" t="s">
        <v>2475</v>
      </c>
      <c r="B362" s="163">
        <v>7048652764232</v>
      </c>
      <c r="K362" s="168">
        <v>820274</v>
      </c>
      <c r="L362" s="168" t="s">
        <v>668</v>
      </c>
      <c r="M362" s="136" t="str">
        <f t="shared" si="5"/>
        <v>820274-10002-M</v>
      </c>
      <c r="N362" s="170">
        <v>7048652764232</v>
      </c>
    </row>
    <row r="363" spans="1:14" x14ac:dyDescent="0.2">
      <c r="A363" s="192" t="s">
        <v>2476</v>
      </c>
      <c r="B363" s="163">
        <v>7048652764225</v>
      </c>
      <c r="K363" s="168">
        <v>820274</v>
      </c>
      <c r="L363" s="168" t="s">
        <v>669</v>
      </c>
      <c r="M363" s="136" t="str">
        <f t="shared" si="5"/>
        <v>820274-10002-L</v>
      </c>
      <c r="N363" s="170">
        <v>7048652764225</v>
      </c>
    </row>
    <row r="364" spans="1:14" x14ac:dyDescent="0.2">
      <c r="A364" s="192" t="s">
        <v>2477</v>
      </c>
      <c r="B364" s="163">
        <v>7048652764256</v>
      </c>
      <c r="K364" s="168">
        <v>820274</v>
      </c>
      <c r="L364" s="168" t="s">
        <v>670</v>
      </c>
      <c r="M364" s="136" t="str">
        <f t="shared" si="5"/>
        <v>820274-10002-XL</v>
      </c>
      <c r="N364" s="170">
        <v>7048652764256</v>
      </c>
    </row>
    <row r="365" spans="1:14" x14ac:dyDescent="0.2">
      <c r="A365" s="192" t="s">
        <v>2478</v>
      </c>
      <c r="B365" s="163">
        <v>7048652764287</v>
      </c>
      <c r="K365" s="168">
        <v>820274</v>
      </c>
      <c r="L365" s="168" t="s">
        <v>2285</v>
      </c>
      <c r="M365" s="136" t="str">
        <f t="shared" si="5"/>
        <v>820274-66100-S</v>
      </c>
      <c r="N365" s="170">
        <v>7048652764287</v>
      </c>
    </row>
    <row r="366" spans="1:14" x14ac:dyDescent="0.2">
      <c r="A366" s="192" t="s">
        <v>2479</v>
      </c>
      <c r="B366" s="163">
        <v>7048652764270</v>
      </c>
      <c r="K366" s="168">
        <v>820274</v>
      </c>
      <c r="L366" s="168" t="s">
        <v>2286</v>
      </c>
      <c r="M366" s="136" t="str">
        <f t="shared" si="5"/>
        <v>820274-66100-M</v>
      </c>
      <c r="N366" s="170">
        <v>7048652764270</v>
      </c>
    </row>
    <row r="367" spans="1:14" x14ac:dyDescent="0.2">
      <c r="A367" s="192" t="s">
        <v>2480</v>
      </c>
      <c r="B367" s="163">
        <v>7048652764263</v>
      </c>
      <c r="K367" s="168">
        <v>820274</v>
      </c>
      <c r="L367" s="168" t="s">
        <v>2287</v>
      </c>
      <c r="M367" s="136" t="str">
        <f t="shared" si="5"/>
        <v>820274-66100-L</v>
      </c>
      <c r="N367" s="170">
        <v>7048652764263</v>
      </c>
    </row>
    <row r="368" spans="1:14" x14ac:dyDescent="0.2">
      <c r="A368" s="192" t="s">
        <v>2481</v>
      </c>
      <c r="B368" s="163">
        <v>7048652764294</v>
      </c>
      <c r="K368" s="168">
        <v>820274</v>
      </c>
      <c r="L368" s="168" t="s">
        <v>2288</v>
      </c>
      <c r="M368" s="136" t="str">
        <f t="shared" si="5"/>
        <v>820274-66100-XL</v>
      </c>
      <c r="N368" s="170">
        <v>7048652764294</v>
      </c>
    </row>
    <row r="369" spans="1:14" x14ac:dyDescent="0.2">
      <c r="A369" s="192" t="s">
        <v>2482</v>
      </c>
      <c r="B369" s="163">
        <v>7048652764324</v>
      </c>
      <c r="K369" s="168">
        <v>820274</v>
      </c>
      <c r="L369" s="168" t="s">
        <v>650</v>
      </c>
      <c r="M369" s="136" t="str">
        <f t="shared" si="5"/>
        <v>820274-99901-S</v>
      </c>
      <c r="N369" s="170">
        <v>7048652764324</v>
      </c>
    </row>
    <row r="370" spans="1:14" x14ac:dyDescent="0.2">
      <c r="A370" s="192" t="s">
        <v>2483</v>
      </c>
      <c r="B370" s="163">
        <v>7048652764317</v>
      </c>
      <c r="K370" s="168">
        <v>820274</v>
      </c>
      <c r="L370" s="168" t="s">
        <v>651</v>
      </c>
      <c r="M370" s="136" t="str">
        <f t="shared" si="5"/>
        <v>820274-99901-M</v>
      </c>
      <c r="N370" s="170">
        <v>7048652764317</v>
      </c>
    </row>
    <row r="371" spans="1:14" x14ac:dyDescent="0.2">
      <c r="A371" s="192" t="s">
        <v>2484</v>
      </c>
      <c r="B371" s="163">
        <v>7048652764300</v>
      </c>
      <c r="K371" s="168">
        <v>820274</v>
      </c>
      <c r="L371" s="168" t="s">
        <v>652</v>
      </c>
      <c r="M371" s="136" t="str">
        <f t="shared" si="5"/>
        <v>820274-99901-L</v>
      </c>
      <c r="N371" s="170">
        <v>7048652764300</v>
      </c>
    </row>
    <row r="372" spans="1:14" x14ac:dyDescent="0.2">
      <c r="A372" s="192" t="s">
        <v>2485</v>
      </c>
      <c r="B372" s="163">
        <v>7048652764331</v>
      </c>
      <c r="K372" s="168">
        <v>820274</v>
      </c>
      <c r="L372" s="168" t="s">
        <v>653</v>
      </c>
      <c r="M372" s="136" t="str">
        <f t="shared" si="5"/>
        <v>820274-99901-XL</v>
      </c>
      <c r="N372" s="170">
        <v>7048652764331</v>
      </c>
    </row>
    <row r="373" spans="1:14" x14ac:dyDescent="0.2">
      <c r="A373" s="192" t="s">
        <v>2486</v>
      </c>
      <c r="B373" s="163">
        <v>7048652764164</v>
      </c>
      <c r="K373" s="168">
        <v>820280</v>
      </c>
      <c r="L373" s="168" t="s">
        <v>650</v>
      </c>
      <c r="M373" s="136" t="str">
        <f t="shared" si="5"/>
        <v>820280-99901-S</v>
      </c>
      <c r="N373" s="170">
        <v>7048652764164</v>
      </c>
    </row>
    <row r="374" spans="1:14" x14ac:dyDescent="0.2">
      <c r="A374" s="192" t="s">
        <v>2487</v>
      </c>
      <c r="B374" s="163">
        <v>7048652764157</v>
      </c>
      <c r="K374" s="168">
        <v>820280</v>
      </c>
      <c r="L374" s="168" t="s">
        <v>651</v>
      </c>
      <c r="M374" s="136" t="str">
        <f t="shared" si="5"/>
        <v>820280-99901-M</v>
      </c>
      <c r="N374" s="170">
        <v>7048652764157</v>
      </c>
    </row>
    <row r="375" spans="1:14" x14ac:dyDescent="0.2">
      <c r="A375" s="192" t="s">
        <v>2488</v>
      </c>
      <c r="B375" s="163">
        <v>7048652764140</v>
      </c>
      <c r="K375" s="168">
        <v>820280</v>
      </c>
      <c r="L375" s="168" t="s">
        <v>652</v>
      </c>
      <c r="M375" s="136" t="str">
        <f t="shared" si="5"/>
        <v>820280-99901-L</v>
      </c>
      <c r="N375" s="170">
        <v>7048652764140</v>
      </c>
    </row>
    <row r="376" spans="1:14" x14ac:dyDescent="0.2">
      <c r="A376" s="192" t="s">
        <v>2489</v>
      </c>
      <c r="B376" s="163">
        <v>7048652764171</v>
      </c>
      <c r="K376" s="168">
        <v>820280</v>
      </c>
      <c r="L376" s="168" t="s">
        <v>653</v>
      </c>
      <c r="M376" s="136" t="str">
        <f t="shared" si="5"/>
        <v>820280-99901-XL</v>
      </c>
      <c r="N376" s="170">
        <v>7048652764171</v>
      </c>
    </row>
    <row r="377" spans="1:14" x14ac:dyDescent="0.2">
      <c r="A377" s="192" t="s">
        <v>2490</v>
      </c>
      <c r="B377" s="163">
        <v>7048652766069</v>
      </c>
      <c r="K377" s="168">
        <v>820282</v>
      </c>
      <c r="L377" s="168" t="s">
        <v>2289</v>
      </c>
      <c r="M377" s="136" t="str">
        <f t="shared" si="5"/>
        <v>820282-21100-OS</v>
      </c>
      <c r="N377" s="170">
        <v>7048652766069</v>
      </c>
    </row>
    <row r="378" spans="1:14" x14ac:dyDescent="0.2">
      <c r="A378" s="192" t="s">
        <v>2491</v>
      </c>
      <c r="B378" s="163">
        <v>7048652766076</v>
      </c>
      <c r="K378" s="168">
        <v>820282</v>
      </c>
      <c r="L378" s="168" t="s">
        <v>660</v>
      </c>
      <c r="M378" s="136" t="str">
        <f t="shared" si="5"/>
        <v>820282-99901-OS</v>
      </c>
      <c r="N378" s="170">
        <v>7048652766076</v>
      </c>
    </row>
    <row r="379" spans="1:14" x14ac:dyDescent="0.2">
      <c r="A379" s="192" t="s">
        <v>2492</v>
      </c>
      <c r="B379" s="163">
        <v>7048652766083</v>
      </c>
      <c r="K379" s="168">
        <v>820428</v>
      </c>
      <c r="L379" s="168" t="s">
        <v>2289</v>
      </c>
      <c r="M379" s="136" t="str">
        <f t="shared" si="5"/>
        <v>820428-21100-OS</v>
      </c>
      <c r="N379" s="170">
        <v>7048652766083</v>
      </c>
    </row>
    <row r="380" spans="1:14" x14ac:dyDescent="0.2">
      <c r="A380" s="192" t="s">
        <v>2493</v>
      </c>
      <c r="B380" s="163">
        <v>7048652766090</v>
      </c>
      <c r="K380" s="168">
        <v>820428</v>
      </c>
      <c r="L380" s="168" t="s">
        <v>660</v>
      </c>
      <c r="M380" s="136" t="str">
        <f t="shared" si="5"/>
        <v>820428-99901-OS</v>
      </c>
      <c r="N380" s="170">
        <v>7048652766090</v>
      </c>
    </row>
    <row r="381" spans="1:14" x14ac:dyDescent="0.2">
      <c r="A381" s="192" t="s">
        <v>2494</v>
      </c>
      <c r="B381" s="163">
        <v>7048652763921</v>
      </c>
      <c r="K381" s="168">
        <v>826050</v>
      </c>
      <c r="L381" s="168" t="s">
        <v>655</v>
      </c>
      <c r="M381" s="136" t="str">
        <f t="shared" si="5"/>
        <v>826050-88002-S</v>
      </c>
      <c r="N381" s="170">
        <v>7048652763921</v>
      </c>
    </row>
    <row r="382" spans="1:14" x14ac:dyDescent="0.2">
      <c r="A382" s="192" t="s">
        <v>2495</v>
      </c>
      <c r="B382" s="163">
        <v>7048652763914</v>
      </c>
      <c r="K382" s="168">
        <v>826050</v>
      </c>
      <c r="L382" s="168" t="s">
        <v>657</v>
      </c>
      <c r="M382" s="136" t="str">
        <f t="shared" si="5"/>
        <v>826050-88002-M</v>
      </c>
      <c r="N382" s="170">
        <v>7048652763914</v>
      </c>
    </row>
    <row r="383" spans="1:14" x14ac:dyDescent="0.2">
      <c r="A383" s="192" t="s">
        <v>2496</v>
      </c>
      <c r="B383" s="163">
        <v>7048652763907</v>
      </c>
      <c r="K383" s="168">
        <v>826050</v>
      </c>
      <c r="L383" s="168" t="s">
        <v>658</v>
      </c>
      <c r="M383" s="136" t="str">
        <f t="shared" si="5"/>
        <v>826050-88002-L</v>
      </c>
      <c r="N383" s="170">
        <v>7048652763907</v>
      </c>
    </row>
    <row r="384" spans="1:14" x14ac:dyDescent="0.2">
      <c r="A384" s="192" t="s">
        <v>2497</v>
      </c>
      <c r="B384" s="163">
        <v>7048652763938</v>
      </c>
      <c r="K384" s="168">
        <v>826050</v>
      </c>
      <c r="L384" s="168" t="s">
        <v>659</v>
      </c>
      <c r="M384" s="136" t="str">
        <f t="shared" si="5"/>
        <v>826050-88002-XL</v>
      </c>
      <c r="N384" s="170">
        <v>7048652763938</v>
      </c>
    </row>
    <row r="385" spans="1:14" x14ac:dyDescent="0.2">
      <c r="A385" s="192" t="s">
        <v>2498</v>
      </c>
      <c r="B385" s="163">
        <v>7048652763969</v>
      </c>
      <c r="K385" s="168">
        <v>826050</v>
      </c>
      <c r="L385" s="168" t="s">
        <v>650</v>
      </c>
      <c r="M385" s="136" t="str">
        <f t="shared" si="5"/>
        <v>826050-99901-S</v>
      </c>
      <c r="N385" s="170">
        <v>7048652763969</v>
      </c>
    </row>
    <row r="386" spans="1:14" x14ac:dyDescent="0.2">
      <c r="A386" s="192" t="s">
        <v>2499</v>
      </c>
      <c r="B386" s="163">
        <v>7048652763952</v>
      </c>
      <c r="K386" s="168">
        <v>826050</v>
      </c>
      <c r="L386" s="168" t="s">
        <v>651</v>
      </c>
      <c r="M386" s="136" t="str">
        <f t="shared" si="5"/>
        <v>826050-99901-M</v>
      </c>
      <c r="N386" s="170">
        <v>7048652763952</v>
      </c>
    </row>
    <row r="387" spans="1:14" x14ac:dyDescent="0.2">
      <c r="A387" s="192" t="s">
        <v>2500</v>
      </c>
      <c r="B387" s="163">
        <v>7048652763945</v>
      </c>
      <c r="K387" s="168">
        <v>826050</v>
      </c>
      <c r="L387" s="168" t="s">
        <v>652</v>
      </c>
      <c r="M387" s="136" t="str">
        <f t="shared" ref="M387:M450" si="6">CONCATENATE(K387,"-",L387)</f>
        <v>826050-99901-L</v>
      </c>
      <c r="N387" s="170">
        <v>7048652763945</v>
      </c>
    </row>
    <row r="388" spans="1:14" x14ac:dyDescent="0.2">
      <c r="A388" s="192" t="s">
        <v>2501</v>
      </c>
      <c r="B388" s="163">
        <v>7048652763976</v>
      </c>
      <c r="K388" s="168">
        <v>826050</v>
      </c>
      <c r="L388" s="168" t="s">
        <v>653</v>
      </c>
      <c r="M388" s="136" t="str">
        <f t="shared" si="6"/>
        <v>826050-99901-XL</v>
      </c>
      <c r="N388" s="170">
        <v>7048652763976</v>
      </c>
    </row>
    <row r="389" spans="1:14" x14ac:dyDescent="0.2">
      <c r="A389" s="192" t="s">
        <v>2502</v>
      </c>
      <c r="B389" s="163">
        <v>7048652279897</v>
      </c>
      <c r="K389" s="168">
        <v>826050</v>
      </c>
      <c r="L389" s="168" t="s">
        <v>159</v>
      </c>
      <c r="M389" s="136" t="str">
        <f t="shared" si="6"/>
        <v>826050-ONBLU-S</v>
      </c>
      <c r="N389" s="170">
        <v>7048652279897</v>
      </c>
    </row>
    <row r="390" spans="1:14" x14ac:dyDescent="0.2">
      <c r="A390" s="192" t="s">
        <v>2503</v>
      </c>
      <c r="B390" s="163">
        <v>7048652279880</v>
      </c>
      <c r="K390" s="168">
        <v>826050</v>
      </c>
      <c r="L390" s="168" t="s">
        <v>160</v>
      </c>
      <c r="M390" s="136" t="str">
        <f t="shared" si="6"/>
        <v>826050-ONBLU-M</v>
      </c>
      <c r="N390" s="170">
        <v>7048652279880</v>
      </c>
    </row>
    <row r="391" spans="1:14" x14ac:dyDescent="0.2">
      <c r="A391" s="192" t="s">
        <v>2504</v>
      </c>
      <c r="B391" s="163">
        <v>7048652279873</v>
      </c>
      <c r="K391" s="168">
        <v>826050</v>
      </c>
      <c r="L391" s="168" t="s">
        <v>161</v>
      </c>
      <c r="M391" s="136" t="str">
        <f t="shared" si="6"/>
        <v>826050-ONBLU-L</v>
      </c>
      <c r="N391" s="170">
        <v>7048652279873</v>
      </c>
    </row>
    <row r="392" spans="1:14" x14ac:dyDescent="0.2">
      <c r="A392" s="192" t="s">
        <v>2505</v>
      </c>
      <c r="B392" s="163">
        <v>7048652279903</v>
      </c>
      <c r="K392" s="168">
        <v>826050</v>
      </c>
      <c r="L392" s="168" t="s">
        <v>162</v>
      </c>
      <c r="M392" s="136" t="str">
        <f t="shared" si="6"/>
        <v>826050-ONBLU-XL</v>
      </c>
      <c r="N392" s="170">
        <v>7048652279903</v>
      </c>
    </row>
    <row r="393" spans="1:14" x14ac:dyDescent="0.2">
      <c r="A393" s="192" t="s">
        <v>2506</v>
      </c>
      <c r="B393" s="163">
        <v>7048652279934</v>
      </c>
      <c r="K393" s="168">
        <v>826050</v>
      </c>
      <c r="L393" s="168" t="s">
        <v>163</v>
      </c>
      <c r="M393" s="136" t="str">
        <f t="shared" si="6"/>
        <v>826050-SEGRY-S</v>
      </c>
      <c r="N393" s="170">
        <v>7048652279934</v>
      </c>
    </row>
    <row r="394" spans="1:14" x14ac:dyDescent="0.2">
      <c r="A394" s="192" t="s">
        <v>2507</v>
      </c>
      <c r="B394" s="163">
        <v>7048652279927</v>
      </c>
      <c r="K394" s="168">
        <v>826050</v>
      </c>
      <c r="L394" s="168" t="s">
        <v>164</v>
      </c>
      <c r="M394" s="136" t="str">
        <f t="shared" si="6"/>
        <v>826050-SEGRY-M</v>
      </c>
      <c r="N394" s="170">
        <v>7048652279927</v>
      </c>
    </row>
    <row r="395" spans="1:14" x14ac:dyDescent="0.2">
      <c r="A395" s="192" t="s">
        <v>2508</v>
      </c>
      <c r="B395" s="163">
        <v>7048652279910</v>
      </c>
      <c r="K395" s="168">
        <v>826050</v>
      </c>
      <c r="L395" s="168" t="s">
        <v>165</v>
      </c>
      <c r="M395" s="136" t="str">
        <f t="shared" si="6"/>
        <v>826050-SEGRY-L</v>
      </c>
      <c r="N395" s="170">
        <v>7048652279910</v>
      </c>
    </row>
    <row r="396" spans="1:14" x14ac:dyDescent="0.2">
      <c r="A396" s="192" t="s">
        <v>2509</v>
      </c>
      <c r="B396" s="163">
        <v>7048652279941</v>
      </c>
      <c r="K396" s="168">
        <v>826050</v>
      </c>
      <c r="L396" s="168" t="s">
        <v>166</v>
      </c>
      <c r="M396" s="136" t="str">
        <f t="shared" si="6"/>
        <v>826050-SEGRY-XL</v>
      </c>
      <c r="N396" s="170">
        <v>7048652279941</v>
      </c>
    </row>
    <row r="397" spans="1:14" x14ac:dyDescent="0.2">
      <c r="A397" s="192" t="s">
        <v>2510</v>
      </c>
      <c r="B397" s="163">
        <v>7048652770868</v>
      </c>
      <c r="K397" s="168">
        <v>826051</v>
      </c>
      <c r="L397" s="168" t="s">
        <v>2269</v>
      </c>
      <c r="M397" s="136" t="str">
        <f t="shared" si="6"/>
        <v>826051-10003-XS</v>
      </c>
      <c r="N397" s="170">
        <v>7048652770868</v>
      </c>
    </row>
    <row r="398" spans="1:14" x14ac:dyDescent="0.2">
      <c r="A398" s="192" t="s">
        <v>2511</v>
      </c>
      <c r="B398" s="163">
        <v>7048652770851</v>
      </c>
      <c r="K398" s="168">
        <v>826051</v>
      </c>
      <c r="L398" s="168" t="s">
        <v>2265</v>
      </c>
      <c r="M398" s="136" t="str">
        <f t="shared" si="6"/>
        <v>826051-10003-S</v>
      </c>
      <c r="N398" s="170">
        <v>7048652770851</v>
      </c>
    </row>
    <row r="399" spans="1:14" x14ac:dyDescent="0.2">
      <c r="A399" s="192" t="s">
        <v>2512</v>
      </c>
      <c r="B399" s="163">
        <v>7048652770844</v>
      </c>
      <c r="K399" s="168">
        <v>826051</v>
      </c>
      <c r="L399" s="168" t="s">
        <v>2266</v>
      </c>
      <c r="M399" s="136" t="str">
        <f t="shared" si="6"/>
        <v>826051-10003-M</v>
      </c>
      <c r="N399" s="170">
        <v>7048652770844</v>
      </c>
    </row>
    <row r="400" spans="1:14" x14ac:dyDescent="0.2">
      <c r="A400" s="192" t="s">
        <v>2513</v>
      </c>
      <c r="B400" s="163">
        <v>7048652770837</v>
      </c>
      <c r="K400" s="168">
        <v>826051</v>
      </c>
      <c r="L400" s="168" t="s">
        <v>2267</v>
      </c>
      <c r="M400" s="136" t="str">
        <f t="shared" si="6"/>
        <v>826051-10003-L</v>
      </c>
      <c r="N400" s="170">
        <v>7048652770837</v>
      </c>
    </row>
    <row r="401" spans="1:14" x14ac:dyDescent="0.2">
      <c r="A401" s="192" t="s">
        <v>2514</v>
      </c>
      <c r="B401" s="163">
        <v>7048652763723</v>
      </c>
      <c r="K401" s="168">
        <v>826051</v>
      </c>
      <c r="L401" s="168" t="s">
        <v>655</v>
      </c>
      <c r="M401" s="136" t="str">
        <f t="shared" si="6"/>
        <v>826051-88002-S</v>
      </c>
      <c r="N401" s="170">
        <v>7048652763723</v>
      </c>
    </row>
    <row r="402" spans="1:14" x14ac:dyDescent="0.2">
      <c r="A402" s="192" t="s">
        <v>2515</v>
      </c>
      <c r="B402" s="163">
        <v>7048652763716</v>
      </c>
      <c r="K402" s="168">
        <v>826051</v>
      </c>
      <c r="L402" s="168" t="s">
        <v>657</v>
      </c>
      <c r="M402" s="136" t="str">
        <f t="shared" si="6"/>
        <v>826051-88002-M</v>
      </c>
      <c r="N402" s="170">
        <v>7048652763716</v>
      </c>
    </row>
    <row r="403" spans="1:14" x14ac:dyDescent="0.2">
      <c r="A403" s="192" t="s">
        <v>2516</v>
      </c>
      <c r="B403" s="163">
        <v>7048652763709</v>
      </c>
      <c r="K403" s="168">
        <v>826051</v>
      </c>
      <c r="L403" s="168" t="s">
        <v>658</v>
      </c>
      <c r="M403" s="136" t="str">
        <f t="shared" si="6"/>
        <v>826051-88002-L</v>
      </c>
      <c r="N403" s="170">
        <v>7048652763709</v>
      </c>
    </row>
    <row r="404" spans="1:14" x14ac:dyDescent="0.2">
      <c r="A404" s="192" t="s">
        <v>2517</v>
      </c>
      <c r="B404" s="163">
        <v>7048652763730</v>
      </c>
      <c r="K404" s="168">
        <v>826051</v>
      </c>
      <c r="L404" s="168" t="s">
        <v>659</v>
      </c>
      <c r="M404" s="136" t="str">
        <f t="shared" si="6"/>
        <v>826051-88002-XL</v>
      </c>
      <c r="N404" s="170">
        <v>7048652763730</v>
      </c>
    </row>
    <row r="405" spans="1:14" x14ac:dyDescent="0.2">
      <c r="A405" s="192" t="s">
        <v>2518</v>
      </c>
      <c r="B405" s="163">
        <v>7048652774101</v>
      </c>
      <c r="K405" s="168">
        <v>826051</v>
      </c>
      <c r="L405" s="168" t="s">
        <v>654</v>
      </c>
      <c r="M405" s="136" t="str">
        <f t="shared" si="6"/>
        <v>826051-99901-XS</v>
      </c>
      <c r="N405" s="170">
        <v>7048652774101</v>
      </c>
    </row>
    <row r="406" spans="1:14" x14ac:dyDescent="0.2">
      <c r="A406" s="192" t="s">
        <v>2519</v>
      </c>
      <c r="B406" s="163">
        <v>7048652763761</v>
      </c>
      <c r="K406" s="168">
        <v>826051</v>
      </c>
      <c r="L406" s="168" t="s">
        <v>650</v>
      </c>
      <c r="M406" s="136" t="str">
        <f t="shared" si="6"/>
        <v>826051-99901-S</v>
      </c>
      <c r="N406" s="170">
        <v>7048652763761</v>
      </c>
    </row>
    <row r="407" spans="1:14" x14ac:dyDescent="0.2">
      <c r="A407" s="192" t="s">
        <v>2520</v>
      </c>
      <c r="B407" s="163">
        <v>7048652763754</v>
      </c>
      <c r="K407" s="168">
        <v>826051</v>
      </c>
      <c r="L407" s="168" t="s">
        <v>651</v>
      </c>
      <c r="M407" s="136" t="str">
        <f t="shared" si="6"/>
        <v>826051-99901-M</v>
      </c>
      <c r="N407" s="170">
        <v>7048652763754</v>
      </c>
    </row>
    <row r="408" spans="1:14" x14ac:dyDescent="0.2">
      <c r="A408" s="192" t="s">
        <v>2521</v>
      </c>
      <c r="B408" s="163">
        <v>7048652763747</v>
      </c>
      <c r="K408" s="168">
        <v>826051</v>
      </c>
      <c r="L408" s="168" t="s">
        <v>652</v>
      </c>
      <c r="M408" s="136" t="str">
        <f t="shared" si="6"/>
        <v>826051-99901-L</v>
      </c>
      <c r="N408" s="170">
        <v>7048652763747</v>
      </c>
    </row>
    <row r="409" spans="1:14" x14ac:dyDescent="0.2">
      <c r="A409" s="192" t="s">
        <v>2522</v>
      </c>
      <c r="B409" s="163">
        <v>7048652280022</v>
      </c>
      <c r="K409" s="168">
        <v>826051</v>
      </c>
      <c r="L409" s="168" t="s">
        <v>870</v>
      </c>
      <c r="M409" s="136" t="str">
        <f t="shared" si="6"/>
        <v>826051-SEGRY-XS</v>
      </c>
      <c r="N409" s="170">
        <v>7048652280022</v>
      </c>
    </row>
    <row r="410" spans="1:14" x14ac:dyDescent="0.2">
      <c r="A410" s="192" t="s">
        <v>2523</v>
      </c>
      <c r="B410" s="163">
        <v>7048652280015</v>
      </c>
      <c r="K410" s="168">
        <v>826051</v>
      </c>
      <c r="L410" s="168" t="s">
        <v>163</v>
      </c>
      <c r="M410" s="136" t="str">
        <f t="shared" si="6"/>
        <v>826051-SEGRY-S</v>
      </c>
      <c r="N410" s="170">
        <v>7048652280015</v>
      </c>
    </row>
    <row r="411" spans="1:14" x14ac:dyDescent="0.2">
      <c r="A411" s="192" t="s">
        <v>2524</v>
      </c>
      <c r="B411" s="163">
        <v>7048652280008</v>
      </c>
      <c r="K411" s="168">
        <v>826051</v>
      </c>
      <c r="L411" s="168" t="s">
        <v>164</v>
      </c>
      <c r="M411" s="136" t="str">
        <f t="shared" si="6"/>
        <v>826051-SEGRY-M</v>
      </c>
      <c r="N411" s="170">
        <v>7048652280008</v>
      </c>
    </row>
    <row r="412" spans="1:14" x14ac:dyDescent="0.2">
      <c r="A412" s="192" t="s">
        <v>2525</v>
      </c>
      <c r="B412" s="163">
        <v>7048652279996</v>
      </c>
      <c r="K412" s="168">
        <v>826051</v>
      </c>
      <c r="L412" s="168" t="s">
        <v>165</v>
      </c>
      <c r="M412" s="136" t="str">
        <f t="shared" si="6"/>
        <v>826051-SEGRY-L</v>
      </c>
      <c r="N412" s="170">
        <v>7048652279996</v>
      </c>
    </row>
    <row r="413" spans="1:14" x14ac:dyDescent="0.2">
      <c r="A413" s="192" t="s">
        <v>2526</v>
      </c>
      <c r="B413" s="163">
        <v>7048652763808</v>
      </c>
      <c r="K413" s="168">
        <v>826060</v>
      </c>
      <c r="L413" s="168" t="s">
        <v>2290</v>
      </c>
      <c r="M413" s="136" t="str">
        <f t="shared" si="6"/>
        <v>826060-10001-S</v>
      </c>
      <c r="N413" s="170">
        <v>7048652763808</v>
      </c>
    </row>
    <row r="414" spans="1:14" x14ac:dyDescent="0.2">
      <c r="A414" s="192" t="s">
        <v>2527</v>
      </c>
      <c r="B414" s="163">
        <v>7048652763792</v>
      </c>
      <c r="K414" s="168">
        <v>826060</v>
      </c>
      <c r="L414" s="168" t="s">
        <v>2291</v>
      </c>
      <c r="M414" s="136" t="str">
        <f t="shared" si="6"/>
        <v>826060-10001-M</v>
      </c>
      <c r="N414" s="170">
        <v>7048652763792</v>
      </c>
    </row>
    <row r="415" spans="1:14" x14ac:dyDescent="0.2">
      <c r="A415" s="192" t="s">
        <v>2528</v>
      </c>
      <c r="B415" s="163">
        <v>7048652763785</v>
      </c>
      <c r="K415" s="168">
        <v>826060</v>
      </c>
      <c r="L415" s="168" t="s">
        <v>2292</v>
      </c>
      <c r="M415" s="136" t="str">
        <f t="shared" si="6"/>
        <v>826060-10001-L</v>
      </c>
      <c r="N415" s="170">
        <v>7048652763785</v>
      </c>
    </row>
    <row r="416" spans="1:14" x14ac:dyDescent="0.2">
      <c r="A416" s="192" t="s">
        <v>2529</v>
      </c>
      <c r="B416" s="163">
        <v>7048652763815</v>
      </c>
      <c r="K416" s="168">
        <v>826060</v>
      </c>
      <c r="L416" s="168" t="s">
        <v>2293</v>
      </c>
      <c r="M416" s="136" t="str">
        <f t="shared" si="6"/>
        <v>826060-10001-XL</v>
      </c>
      <c r="N416" s="170">
        <v>7048652763815</v>
      </c>
    </row>
    <row r="417" spans="1:14" x14ac:dyDescent="0.2">
      <c r="A417" s="192" t="s">
        <v>2530</v>
      </c>
      <c r="B417" s="163">
        <v>7048652763846</v>
      </c>
      <c r="K417" s="168">
        <v>826060</v>
      </c>
      <c r="L417" s="168" t="s">
        <v>655</v>
      </c>
      <c r="M417" s="136" t="str">
        <f t="shared" si="6"/>
        <v>826060-88002-S</v>
      </c>
      <c r="N417" s="170">
        <v>7048652763846</v>
      </c>
    </row>
    <row r="418" spans="1:14" x14ac:dyDescent="0.2">
      <c r="A418" s="192" t="s">
        <v>2531</v>
      </c>
      <c r="B418" s="163">
        <v>7048652763839</v>
      </c>
      <c r="K418" s="168">
        <v>826060</v>
      </c>
      <c r="L418" s="168" t="s">
        <v>657</v>
      </c>
      <c r="M418" s="136" t="str">
        <f t="shared" si="6"/>
        <v>826060-88002-M</v>
      </c>
      <c r="N418" s="170">
        <v>7048652763839</v>
      </c>
    </row>
    <row r="419" spans="1:14" x14ac:dyDescent="0.2">
      <c r="A419" s="192" t="s">
        <v>2532</v>
      </c>
      <c r="B419" s="163">
        <v>7048652763822</v>
      </c>
      <c r="K419" s="168">
        <v>826060</v>
      </c>
      <c r="L419" s="168" t="s">
        <v>658</v>
      </c>
      <c r="M419" s="136" t="str">
        <f t="shared" si="6"/>
        <v>826060-88002-L</v>
      </c>
      <c r="N419" s="170">
        <v>7048652763822</v>
      </c>
    </row>
    <row r="420" spans="1:14" x14ac:dyDescent="0.2">
      <c r="A420" s="192" t="s">
        <v>2533</v>
      </c>
      <c r="B420" s="163">
        <v>7048652763853</v>
      </c>
      <c r="K420" s="168">
        <v>826060</v>
      </c>
      <c r="L420" s="168" t="s">
        <v>659</v>
      </c>
      <c r="M420" s="136" t="str">
        <f t="shared" si="6"/>
        <v>826060-88002-XL</v>
      </c>
      <c r="N420" s="170">
        <v>7048652763853</v>
      </c>
    </row>
    <row r="421" spans="1:14" x14ac:dyDescent="0.2">
      <c r="A421" s="192" t="s">
        <v>180</v>
      </c>
      <c r="B421" s="163">
        <v>7048652461568</v>
      </c>
      <c r="K421" s="168">
        <v>826060</v>
      </c>
      <c r="L421" s="168" t="s">
        <v>140</v>
      </c>
      <c r="M421" s="136" t="str">
        <f t="shared" si="6"/>
        <v>826060-BLACK-S</v>
      </c>
      <c r="N421" s="170">
        <v>7048652461568</v>
      </c>
    </row>
    <row r="422" spans="1:14" x14ac:dyDescent="0.2">
      <c r="A422" s="192" t="s">
        <v>181</v>
      </c>
      <c r="B422" s="163">
        <v>7048652461551</v>
      </c>
      <c r="K422" s="168">
        <v>826060</v>
      </c>
      <c r="L422" s="168" t="s">
        <v>141</v>
      </c>
      <c r="M422" s="136" t="str">
        <f t="shared" si="6"/>
        <v>826060-BLACK-M</v>
      </c>
      <c r="N422" s="170">
        <v>7048652461551</v>
      </c>
    </row>
    <row r="423" spans="1:14" x14ac:dyDescent="0.2">
      <c r="A423" s="192" t="s">
        <v>182</v>
      </c>
      <c r="B423" s="163">
        <v>7048652461544</v>
      </c>
      <c r="K423" s="168">
        <v>826060</v>
      </c>
      <c r="L423" s="168" t="s">
        <v>142</v>
      </c>
      <c r="M423" s="136" t="str">
        <f t="shared" si="6"/>
        <v>826060-BLACK-L</v>
      </c>
      <c r="N423" s="170">
        <v>7048652461544</v>
      </c>
    </row>
    <row r="424" spans="1:14" x14ac:dyDescent="0.2">
      <c r="A424" s="192" t="s">
        <v>183</v>
      </c>
      <c r="B424" s="163">
        <v>7048652461575</v>
      </c>
      <c r="K424" s="168">
        <v>826060</v>
      </c>
      <c r="L424" s="168" t="s">
        <v>143</v>
      </c>
      <c r="M424" s="136" t="str">
        <f t="shared" si="6"/>
        <v>826060-BLACK-XL</v>
      </c>
      <c r="N424" s="170">
        <v>7048652461575</v>
      </c>
    </row>
    <row r="425" spans="1:14" x14ac:dyDescent="0.2">
      <c r="A425" s="192" t="s">
        <v>216</v>
      </c>
      <c r="B425" s="163">
        <v>7048652534965</v>
      </c>
      <c r="K425" s="168">
        <v>826060</v>
      </c>
      <c r="L425" s="168" t="s">
        <v>200</v>
      </c>
      <c r="M425" s="136" t="str">
        <f t="shared" si="6"/>
        <v>826060-FOGRN-S</v>
      </c>
      <c r="N425" s="170">
        <v>7048652534965</v>
      </c>
    </row>
    <row r="426" spans="1:14" x14ac:dyDescent="0.2">
      <c r="A426" s="192" t="s">
        <v>217</v>
      </c>
      <c r="B426" s="163">
        <v>7048652534958</v>
      </c>
      <c r="K426" s="168">
        <v>826060</v>
      </c>
      <c r="L426" s="168" t="s">
        <v>201</v>
      </c>
      <c r="M426" s="136" t="str">
        <f t="shared" si="6"/>
        <v>826060-FOGRN-M</v>
      </c>
      <c r="N426" s="170">
        <v>7048652534958</v>
      </c>
    </row>
    <row r="427" spans="1:14" x14ac:dyDescent="0.2">
      <c r="A427" s="192" t="s">
        <v>218</v>
      </c>
      <c r="B427" s="163">
        <v>7048652534941</v>
      </c>
      <c r="K427" s="168">
        <v>826060</v>
      </c>
      <c r="L427" s="168" t="s">
        <v>202</v>
      </c>
      <c r="M427" s="136" t="str">
        <f t="shared" si="6"/>
        <v>826060-FOGRN-L</v>
      </c>
      <c r="N427" s="170">
        <v>7048652534941</v>
      </c>
    </row>
    <row r="428" spans="1:14" x14ac:dyDescent="0.2">
      <c r="A428" s="192" t="s">
        <v>219</v>
      </c>
      <c r="B428" s="163">
        <v>7048652534972</v>
      </c>
      <c r="K428" s="168">
        <v>826060</v>
      </c>
      <c r="L428" s="168" t="s">
        <v>203</v>
      </c>
      <c r="M428" s="136" t="str">
        <f t="shared" si="6"/>
        <v>826060-FOGRN-XL</v>
      </c>
      <c r="N428" s="170">
        <v>7048652534972</v>
      </c>
    </row>
    <row r="429" spans="1:14" x14ac:dyDescent="0.2">
      <c r="A429" s="192" t="s">
        <v>280</v>
      </c>
      <c r="B429" s="163">
        <v>7048652461643</v>
      </c>
      <c r="K429" s="168">
        <v>826060</v>
      </c>
      <c r="L429" s="168" t="s">
        <v>506</v>
      </c>
      <c r="M429" s="136" t="str">
        <f t="shared" si="6"/>
        <v>826060-PNGRN-S</v>
      </c>
      <c r="N429" s="170">
        <v>7048652461643</v>
      </c>
    </row>
    <row r="430" spans="1:14" x14ac:dyDescent="0.2">
      <c r="A430" s="192" t="s">
        <v>281</v>
      </c>
      <c r="B430" s="163">
        <v>7048652461636</v>
      </c>
      <c r="K430" s="168">
        <v>826060</v>
      </c>
      <c r="L430" s="168" t="s">
        <v>508</v>
      </c>
      <c r="M430" s="136" t="str">
        <f t="shared" si="6"/>
        <v>826060-PNGRN-M</v>
      </c>
      <c r="N430" s="170">
        <v>7048652461636</v>
      </c>
    </row>
    <row r="431" spans="1:14" x14ac:dyDescent="0.2">
      <c r="A431" s="192" t="s">
        <v>282</v>
      </c>
      <c r="B431" s="163">
        <v>7048652461629</v>
      </c>
      <c r="K431" s="168">
        <v>826060</v>
      </c>
      <c r="L431" s="168" t="s">
        <v>509</v>
      </c>
      <c r="M431" s="136" t="str">
        <f t="shared" si="6"/>
        <v>826060-PNGRN-L</v>
      </c>
      <c r="N431" s="170">
        <v>7048652461629</v>
      </c>
    </row>
    <row r="432" spans="1:14" x14ac:dyDescent="0.2">
      <c r="A432" s="192" t="s">
        <v>283</v>
      </c>
      <c r="B432" s="163">
        <v>7048652461650</v>
      </c>
      <c r="K432" s="168">
        <v>826060</v>
      </c>
      <c r="L432" s="168" t="s">
        <v>510</v>
      </c>
      <c r="M432" s="136" t="str">
        <f t="shared" si="6"/>
        <v>826060-PNGRN-XL</v>
      </c>
      <c r="N432" s="170">
        <v>7048652461650</v>
      </c>
    </row>
    <row r="433" spans="1:14" x14ac:dyDescent="0.2">
      <c r="A433" s="192" t="s">
        <v>714</v>
      </c>
      <c r="B433" s="163">
        <v>7048652671875</v>
      </c>
      <c r="K433" s="168">
        <v>826060</v>
      </c>
      <c r="L433" s="168" t="s">
        <v>672</v>
      </c>
      <c r="M433" s="136" t="str">
        <f t="shared" si="6"/>
        <v>826060-UXYLW-S</v>
      </c>
      <c r="N433" s="170">
        <v>7048652671875</v>
      </c>
    </row>
    <row r="434" spans="1:14" x14ac:dyDescent="0.2">
      <c r="A434" s="192" t="s">
        <v>715</v>
      </c>
      <c r="B434" s="163">
        <v>7048652671868</v>
      </c>
      <c r="K434" s="168">
        <v>826060</v>
      </c>
      <c r="L434" s="168" t="s">
        <v>674</v>
      </c>
      <c r="M434" s="136" t="str">
        <f t="shared" si="6"/>
        <v>826060-UXYLW-M</v>
      </c>
      <c r="N434" s="170">
        <v>7048652671868</v>
      </c>
    </row>
    <row r="435" spans="1:14" x14ac:dyDescent="0.2">
      <c r="A435" s="192" t="s">
        <v>716</v>
      </c>
      <c r="B435" s="163">
        <v>7048652671851</v>
      </c>
      <c r="K435" s="168">
        <v>826060</v>
      </c>
      <c r="L435" s="168" t="s">
        <v>675</v>
      </c>
      <c r="M435" s="136" t="str">
        <f t="shared" si="6"/>
        <v>826060-UXYLW-L</v>
      </c>
      <c r="N435" s="170">
        <v>7048652671851</v>
      </c>
    </row>
    <row r="436" spans="1:14" x14ac:dyDescent="0.2">
      <c r="A436" s="192" t="s">
        <v>717</v>
      </c>
      <c r="B436" s="163">
        <v>7048652671882</v>
      </c>
      <c r="K436" s="168">
        <v>826060</v>
      </c>
      <c r="L436" s="168" t="s">
        <v>676</v>
      </c>
      <c r="M436" s="136" t="str">
        <f t="shared" si="6"/>
        <v>826060-UXYLW-XL</v>
      </c>
      <c r="N436" s="170">
        <v>7048652671882</v>
      </c>
    </row>
    <row r="437" spans="1:14" x14ac:dyDescent="0.2">
      <c r="A437" s="192" t="s">
        <v>2534</v>
      </c>
      <c r="B437" s="163">
        <v>7048652763891</v>
      </c>
      <c r="K437" s="168">
        <v>826061</v>
      </c>
      <c r="L437" s="168" t="s">
        <v>2269</v>
      </c>
      <c r="M437" s="136" t="str">
        <f t="shared" si="6"/>
        <v>826061-10003-XS</v>
      </c>
      <c r="N437" s="170">
        <v>7048652763891</v>
      </c>
    </row>
    <row r="438" spans="1:14" x14ac:dyDescent="0.2">
      <c r="A438" s="192" t="s">
        <v>2535</v>
      </c>
      <c r="B438" s="163">
        <v>7048652763884</v>
      </c>
      <c r="K438" s="168">
        <v>826061</v>
      </c>
      <c r="L438" s="168" t="s">
        <v>2265</v>
      </c>
      <c r="M438" s="136" t="str">
        <f t="shared" si="6"/>
        <v>826061-10003-S</v>
      </c>
      <c r="N438" s="170">
        <v>7048652763884</v>
      </c>
    </row>
    <row r="439" spans="1:14" x14ac:dyDescent="0.2">
      <c r="A439" s="192" t="s">
        <v>2536</v>
      </c>
      <c r="B439" s="163">
        <v>7048652763877</v>
      </c>
      <c r="K439" s="168">
        <v>826061</v>
      </c>
      <c r="L439" s="168" t="s">
        <v>2266</v>
      </c>
      <c r="M439" s="136" t="str">
        <f t="shared" si="6"/>
        <v>826061-10003-M</v>
      </c>
      <c r="N439" s="170">
        <v>7048652763877</v>
      </c>
    </row>
    <row r="440" spans="1:14" x14ac:dyDescent="0.2">
      <c r="A440" s="192" t="s">
        <v>2537</v>
      </c>
      <c r="B440" s="163">
        <v>7048652763860</v>
      </c>
      <c r="K440" s="168">
        <v>826061</v>
      </c>
      <c r="L440" s="168" t="s">
        <v>2267</v>
      </c>
      <c r="M440" s="136" t="str">
        <f t="shared" si="6"/>
        <v>826061-10003-L</v>
      </c>
      <c r="N440" s="170">
        <v>7048652763860</v>
      </c>
    </row>
    <row r="441" spans="1:14" x14ac:dyDescent="0.2">
      <c r="A441" s="192" t="s">
        <v>229</v>
      </c>
      <c r="B441" s="163">
        <v>7048652280862</v>
      </c>
      <c r="K441" s="168">
        <v>826061</v>
      </c>
      <c r="L441" s="168" t="s">
        <v>144</v>
      </c>
      <c r="M441" s="136" t="str">
        <f t="shared" si="6"/>
        <v>826061-BLACK-XS</v>
      </c>
      <c r="N441" s="170">
        <v>7048652280862</v>
      </c>
    </row>
    <row r="442" spans="1:14" x14ac:dyDescent="0.2">
      <c r="A442" s="192" t="s">
        <v>230</v>
      </c>
      <c r="B442" s="163">
        <v>7048652280855</v>
      </c>
      <c r="K442" s="168">
        <v>826061</v>
      </c>
      <c r="L442" s="168" t="s">
        <v>140</v>
      </c>
      <c r="M442" s="136" t="str">
        <f t="shared" si="6"/>
        <v>826061-BLACK-S</v>
      </c>
      <c r="N442" s="170">
        <v>7048652280855</v>
      </c>
    </row>
    <row r="443" spans="1:14" x14ac:dyDescent="0.2">
      <c r="A443" s="192" t="s">
        <v>231</v>
      </c>
      <c r="B443" s="163">
        <v>7048652280848</v>
      </c>
      <c r="K443" s="168">
        <v>826061</v>
      </c>
      <c r="L443" s="168" t="s">
        <v>141</v>
      </c>
      <c r="M443" s="136" t="str">
        <f t="shared" si="6"/>
        <v>826061-BLACK-M</v>
      </c>
      <c r="N443" s="170">
        <v>7048652280848</v>
      </c>
    </row>
    <row r="444" spans="1:14" x14ac:dyDescent="0.2">
      <c r="A444" s="192" t="s">
        <v>232</v>
      </c>
      <c r="B444" s="163">
        <v>7048652280831</v>
      </c>
      <c r="K444" s="168">
        <v>826061</v>
      </c>
      <c r="L444" s="168" t="s">
        <v>142</v>
      </c>
      <c r="M444" s="136" t="str">
        <f t="shared" si="6"/>
        <v>826061-BLACK-L</v>
      </c>
      <c r="N444" s="170">
        <v>7048652280831</v>
      </c>
    </row>
    <row r="445" spans="1:14" x14ac:dyDescent="0.2">
      <c r="A445" s="192" t="s">
        <v>284</v>
      </c>
      <c r="B445" s="163">
        <v>7048652280909</v>
      </c>
      <c r="K445" s="168">
        <v>826061</v>
      </c>
      <c r="L445" s="168" t="s">
        <v>512</v>
      </c>
      <c r="M445" s="136" t="str">
        <f t="shared" si="6"/>
        <v>826061-BTWHT-XS</v>
      </c>
      <c r="N445" s="170">
        <v>7048652280909</v>
      </c>
    </row>
    <row r="446" spans="1:14" x14ac:dyDescent="0.2">
      <c r="A446" s="192" t="s">
        <v>285</v>
      </c>
      <c r="B446" s="163">
        <v>7048652280893</v>
      </c>
      <c r="K446" s="168">
        <v>826061</v>
      </c>
      <c r="L446" s="168" t="s">
        <v>513</v>
      </c>
      <c r="M446" s="136" t="str">
        <f t="shared" si="6"/>
        <v>826061-BTWHT-S</v>
      </c>
      <c r="N446" s="170">
        <v>7048652280893</v>
      </c>
    </row>
    <row r="447" spans="1:14" x14ac:dyDescent="0.2">
      <c r="A447" s="192" t="s">
        <v>286</v>
      </c>
      <c r="B447" s="163">
        <v>7048652280886</v>
      </c>
      <c r="K447" s="168">
        <v>826061</v>
      </c>
      <c r="L447" s="168" t="s">
        <v>167</v>
      </c>
      <c r="M447" s="136" t="str">
        <f t="shared" si="6"/>
        <v>826061-BTWHT-M</v>
      </c>
      <c r="N447" s="170">
        <v>7048652280886</v>
      </c>
    </row>
    <row r="448" spans="1:14" x14ac:dyDescent="0.2">
      <c r="A448" s="192" t="s">
        <v>287</v>
      </c>
      <c r="B448" s="163">
        <v>7048652280879</v>
      </c>
      <c r="K448" s="168">
        <v>826061</v>
      </c>
      <c r="L448" s="168" t="s">
        <v>168</v>
      </c>
      <c r="M448" s="136" t="str">
        <f t="shared" si="6"/>
        <v>826061-BTWHT-L</v>
      </c>
      <c r="N448" s="170">
        <v>7048652280879</v>
      </c>
    </row>
    <row r="449" spans="1:14" x14ac:dyDescent="0.2">
      <c r="A449" s="192" t="s">
        <v>288</v>
      </c>
      <c r="B449" s="163">
        <v>7048652280947</v>
      </c>
      <c r="K449" s="168">
        <v>826061</v>
      </c>
      <c r="L449" s="168" t="s">
        <v>169</v>
      </c>
      <c r="M449" s="136" t="str">
        <f t="shared" si="6"/>
        <v>826061-GRBLU-XS</v>
      </c>
      <c r="N449" s="170">
        <v>7048652280947</v>
      </c>
    </row>
    <row r="450" spans="1:14" x14ac:dyDescent="0.2">
      <c r="A450" s="192" t="s">
        <v>289</v>
      </c>
      <c r="B450" s="163">
        <v>7048652280930</v>
      </c>
      <c r="K450" s="168">
        <v>826061</v>
      </c>
      <c r="L450" s="168" t="s">
        <v>170</v>
      </c>
      <c r="M450" s="136" t="str">
        <f t="shared" si="6"/>
        <v>826061-GRBLU-S</v>
      </c>
      <c r="N450" s="170">
        <v>7048652280930</v>
      </c>
    </row>
    <row r="451" spans="1:14" x14ac:dyDescent="0.2">
      <c r="A451" s="192" t="s">
        <v>290</v>
      </c>
      <c r="B451" s="163">
        <v>7048652280923</v>
      </c>
      <c r="K451" s="168">
        <v>826061</v>
      </c>
      <c r="L451" s="168" t="s">
        <v>171</v>
      </c>
      <c r="M451" s="136" t="str">
        <f t="shared" ref="M451:M514" si="7">CONCATENATE(K451,"-",L451)</f>
        <v>826061-GRBLU-M</v>
      </c>
      <c r="N451" s="170">
        <v>7048652280923</v>
      </c>
    </row>
    <row r="452" spans="1:14" x14ac:dyDescent="0.2">
      <c r="A452" s="192" t="s">
        <v>291</v>
      </c>
      <c r="B452" s="163">
        <v>7048652280916</v>
      </c>
      <c r="K452" s="168">
        <v>826061</v>
      </c>
      <c r="L452" s="168" t="s">
        <v>172</v>
      </c>
      <c r="M452" s="136" t="str">
        <f t="shared" si="7"/>
        <v>826061-GRBLU-L</v>
      </c>
      <c r="N452" s="170">
        <v>7048652280916</v>
      </c>
    </row>
    <row r="453" spans="1:14" x14ac:dyDescent="0.2">
      <c r="A453" s="192" t="s">
        <v>184</v>
      </c>
      <c r="B453" s="163">
        <v>7048652461537</v>
      </c>
      <c r="K453" s="168">
        <v>826061</v>
      </c>
      <c r="L453" s="168" t="s">
        <v>145</v>
      </c>
      <c r="M453" s="136" t="str">
        <f t="shared" si="7"/>
        <v>826061-RSWOD-XS</v>
      </c>
      <c r="N453" s="170">
        <v>7048652461537</v>
      </c>
    </row>
    <row r="454" spans="1:14" x14ac:dyDescent="0.2">
      <c r="A454" s="192" t="s">
        <v>185</v>
      </c>
      <c r="B454" s="163">
        <v>7048652461520</v>
      </c>
      <c r="K454" s="168">
        <v>826061</v>
      </c>
      <c r="L454" s="168" t="s">
        <v>146</v>
      </c>
      <c r="M454" s="136" t="str">
        <f t="shared" si="7"/>
        <v>826061-RSWOD-S</v>
      </c>
      <c r="N454" s="170">
        <v>7048652461520</v>
      </c>
    </row>
    <row r="455" spans="1:14" x14ac:dyDescent="0.2">
      <c r="A455" s="192" t="s">
        <v>186</v>
      </c>
      <c r="B455" s="163">
        <v>7048652461513</v>
      </c>
      <c r="K455" s="168">
        <v>826061</v>
      </c>
      <c r="L455" s="168" t="s">
        <v>147</v>
      </c>
      <c r="M455" s="136" t="str">
        <f t="shared" si="7"/>
        <v>826061-RSWOD-M</v>
      </c>
      <c r="N455" s="170">
        <v>7048652461513</v>
      </c>
    </row>
    <row r="456" spans="1:14" x14ac:dyDescent="0.2">
      <c r="A456" s="192" t="s">
        <v>187</v>
      </c>
      <c r="B456" s="163">
        <v>7048652461506</v>
      </c>
      <c r="K456" s="168">
        <v>826061</v>
      </c>
      <c r="L456" s="168" t="s">
        <v>148</v>
      </c>
      <c r="M456" s="136" t="str">
        <f t="shared" si="7"/>
        <v>826061-RSWOD-L</v>
      </c>
      <c r="N456" s="170">
        <v>7048652461506</v>
      </c>
    </row>
    <row r="457" spans="1:14" x14ac:dyDescent="0.2">
      <c r="A457" s="192" t="s">
        <v>2538</v>
      </c>
      <c r="B457" s="163">
        <v>7048652766106</v>
      </c>
      <c r="K457" s="168">
        <v>827028</v>
      </c>
      <c r="L457" s="168" t="s">
        <v>671</v>
      </c>
      <c r="M457" s="136" t="str">
        <f t="shared" si="7"/>
        <v>827028-88002-OS</v>
      </c>
      <c r="N457" s="170">
        <v>7048652766106</v>
      </c>
    </row>
    <row r="458" spans="1:14" x14ac:dyDescent="0.2">
      <c r="A458" s="192" t="s">
        <v>292</v>
      </c>
      <c r="B458" s="163">
        <v>7048652280954</v>
      </c>
      <c r="K458" s="168">
        <v>827028</v>
      </c>
      <c r="L458" s="168" t="s">
        <v>511</v>
      </c>
      <c r="M458" s="136" t="str">
        <f t="shared" si="7"/>
        <v>827028-NAVY-OS</v>
      </c>
      <c r="N458" s="170">
        <v>7048652280954</v>
      </c>
    </row>
    <row r="459" spans="1:14" x14ac:dyDescent="0.2">
      <c r="A459" s="192" t="s">
        <v>293</v>
      </c>
      <c r="B459" s="163">
        <v>7048652280961</v>
      </c>
      <c r="K459" s="168">
        <v>827028</v>
      </c>
      <c r="L459" s="168" t="s">
        <v>152</v>
      </c>
      <c r="M459" s="136" t="str">
        <f t="shared" si="7"/>
        <v>827028-SEGRY-OS</v>
      </c>
      <c r="N459" s="170">
        <v>7048652280961</v>
      </c>
    </row>
    <row r="460" spans="1:14" x14ac:dyDescent="0.2">
      <c r="A460" s="192" t="s">
        <v>220</v>
      </c>
      <c r="B460" s="163">
        <v>7048652535276</v>
      </c>
      <c r="K460" s="168">
        <v>827028</v>
      </c>
      <c r="L460" s="168" t="s">
        <v>208</v>
      </c>
      <c r="M460" s="136" t="str">
        <f t="shared" si="7"/>
        <v>827028-TUSKN-OS</v>
      </c>
      <c r="N460" s="170">
        <v>7048652535276</v>
      </c>
    </row>
    <row r="461" spans="1:14" x14ac:dyDescent="0.2">
      <c r="A461" s="192" t="s">
        <v>1260</v>
      </c>
      <c r="B461" s="163">
        <v>7048652193841</v>
      </c>
      <c r="K461" s="168">
        <v>827036</v>
      </c>
      <c r="L461" s="168" t="s">
        <v>139</v>
      </c>
      <c r="M461" s="136" t="str">
        <f t="shared" si="7"/>
        <v>827036-BLACK-OS</v>
      </c>
      <c r="N461" s="170">
        <v>7048652193841</v>
      </c>
    </row>
    <row r="462" spans="1:14" x14ac:dyDescent="0.2">
      <c r="A462" s="192" t="s">
        <v>1261</v>
      </c>
      <c r="B462" s="163">
        <v>7048652281012</v>
      </c>
      <c r="K462" s="168">
        <v>827036</v>
      </c>
      <c r="L462" s="168" t="s">
        <v>620</v>
      </c>
      <c r="M462" s="136" t="str">
        <f t="shared" si="7"/>
        <v>827036-EHRED-OS</v>
      </c>
      <c r="N462" s="170">
        <v>7048652281012</v>
      </c>
    </row>
    <row r="463" spans="1:14" x14ac:dyDescent="0.2">
      <c r="A463" s="192" t="s">
        <v>1262</v>
      </c>
      <c r="B463" s="163">
        <v>7048652193858</v>
      </c>
      <c r="K463" s="168">
        <v>827036</v>
      </c>
      <c r="L463" s="168" t="s">
        <v>821</v>
      </c>
      <c r="M463" s="136" t="str">
        <f t="shared" si="7"/>
        <v>827036-LTGRY-OS</v>
      </c>
      <c r="N463" s="170">
        <v>7048652193858</v>
      </c>
    </row>
    <row r="464" spans="1:14" x14ac:dyDescent="0.2">
      <c r="A464" s="192" t="s">
        <v>573</v>
      </c>
      <c r="B464" s="163">
        <v>7048652553881</v>
      </c>
      <c r="K464" s="168">
        <v>827044</v>
      </c>
      <c r="L464" s="168" t="s">
        <v>152</v>
      </c>
      <c r="M464" s="136" t="str">
        <f t="shared" si="7"/>
        <v>827044-SEGRY-OS</v>
      </c>
      <c r="N464" s="170">
        <v>7048652553881</v>
      </c>
    </row>
    <row r="465" spans="1:14" x14ac:dyDescent="0.2">
      <c r="A465" s="192" t="s">
        <v>617</v>
      </c>
      <c r="B465" s="163">
        <v>7048652556516</v>
      </c>
      <c r="K465" s="168">
        <v>827045</v>
      </c>
      <c r="L465" s="168" t="s">
        <v>152</v>
      </c>
      <c r="M465" s="136" t="str">
        <f t="shared" si="7"/>
        <v>827045-SEGRY-OS</v>
      </c>
      <c r="N465" s="170">
        <v>7048652556516</v>
      </c>
    </row>
    <row r="466" spans="1:14" x14ac:dyDescent="0.2">
      <c r="A466" s="192" t="s">
        <v>2539</v>
      </c>
      <c r="B466" s="163">
        <v>7048652763563</v>
      </c>
      <c r="K466" s="168">
        <v>828075</v>
      </c>
      <c r="L466" s="168" t="s">
        <v>2294</v>
      </c>
      <c r="M466" s="136" t="str">
        <f t="shared" si="7"/>
        <v>828075-55504-S</v>
      </c>
      <c r="N466" s="170">
        <v>7048652763563</v>
      </c>
    </row>
    <row r="467" spans="1:14" x14ac:dyDescent="0.2">
      <c r="A467" s="192" t="s">
        <v>2540</v>
      </c>
      <c r="B467" s="163">
        <v>7048652763556</v>
      </c>
      <c r="K467" s="168">
        <v>828075</v>
      </c>
      <c r="L467" s="168" t="s">
        <v>2295</v>
      </c>
      <c r="M467" s="136" t="str">
        <f t="shared" si="7"/>
        <v>828075-55504-M</v>
      </c>
      <c r="N467" s="170">
        <v>7048652763556</v>
      </c>
    </row>
    <row r="468" spans="1:14" x14ac:dyDescent="0.2">
      <c r="A468" s="192" t="s">
        <v>2541</v>
      </c>
      <c r="B468" s="163">
        <v>7048652763549</v>
      </c>
      <c r="K468" s="168">
        <v>828075</v>
      </c>
      <c r="L468" s="168" t="s">
        <v>2296</v>
      </c>
      <c r="M468" s="136" t="str">
        <f t="shared" si="7"/>
        <v>828075-55504-L</v>
      </c>
      <c r="N468" s="170">
        <v>7048652763549</v>
      </c>
    </row>
    <row r="469" spans="1:14" x14ac:dyDescent="0.2">
      <c r="A469" s="192" t="s">
        <v>2542</v>
      </c>
      <c r="B469" s="163">
        <v>7048652763570</v>
      </c>
      <c r="K469" s="168">
        <v>828075</v>
      </c>
      <c r="L469" s="168" t="s">
        <v>2297</v>
      </c>
      <c r="M469" s="136" t="str">
        <f t="shared" si="7"/>
        <v>828075-55504-XL</v>
      </c>
      <c r="N469" s="170">
        <v>7048652763570</v>
      </c>
    </row>
    <row r="470" spans="1:14" x14ac:dyDescent="0.2">
      <c r="A470" s="192" t="s">
        <v>1263</v>
      </c>
      <c r="B470" s="163">
        <v>7048652275318</v>
      </c>
      <c r="K470" s="168">
        <v>828075</v>
      </c>
      <c r="L470" s="168" t="s">
        <v>140</v>
      </c>
      <c r="M470" s="136" t="str">
        <f t="shared" si="7"/>
        <v>828075-BLACK-S</v>
      </c>
      <c r="N470" s="170">
        <v>7048652275318</v>
      </c>
    </row>
    <row r="471" spans="1:14" x14ac:dyDescent="0.2">
      <c r="A471" s="192" t="s">
        <v>1264</v>
      </c>
      <c r="B471" s="163">
        <v>7048652275301</v>
      </c>
      <c r="K471" s="168">
        <v>828075</v>
      </c>
      <c r="L471" s="168" t="s">
        <v>141</v>
      </c>
      <c r="M471" s="136" t="str">
        <f t="shared" si="7"/>
        <v>828075-BLACK-M</v>
      </c>
      <c r="N471" s="170">
        <v>7048652275301</v>
      </c>
    </row>
    <row r="472" spans="1:14" x14ac:dyDescent="0.2">
      <c r="A472" s="192" t="s">
        <v>1265</v>
      </c>
      <c r="B472" s="163">
        <v>7048652275295</v>
      </c>
      <c r="K472" s="168">
        <v>828075</v>
      </c>
      <c r="L472" s="168" t="s">
        <v>142</v>
      </c>
      <c r="M472" s="136" t="str">
        <f t="shared" si="7"/>
        <v>828075-BLACK-L</v>
      </c>
      <c r="N472" s="170">
        <v>7048652275295</v>
      </c>
    </row>
    <row r="473" spans="1:14" x14ac:dyDescent="0.2">
      <c r="A473" s="192" t="s">
        <v>1266</v>
      </c>
      <c r="B473" s="163">
        <v>7048652275325</v>
      </c>
      <c r="K473" s="168">
        <v>828075</v>
      </c>
      <c r="L473" s="168" t="s">
        <v>143</v>
      </c>
      <c r="M473" s="136" t="str">
        <f t="shared" si="7"/>
        <v>828075-BLACK-XL</v>
      </c>
      <c r="N473" s="170">
        <v>7048652275325</v>
      </c>
    </row>
    <row r="474" spans="1:14" x14ac:dyDescent="0.2">
      <c r="A474" s="192" t="s">
        <v>1267</v>
      </c>
      <c r="B474" s="163">
        <v>7048652275356</v>
      </c>
      <c r="K474" s="168">
        <v>828075</v>
      </c>
      <c r="L474" s="168" t="s">
        <v>853</v>
      </c>
      <c r="M474" s="136" t="str">
        <f t="shared" si="7"/>
        <v>828075-DEHRD-S</v>
      </c>
      <c r="N474" s="170">
        <v>7048652275356</v>
      </c>
    </row>
    <row r="475" spans="1:14" x14ac:dyDescent="0.2">
      <c r="A475" s="192" t="s">
        <v>1268</v>
      </c>
      <c r="B475" s="163">
        <v>7048652275349</v>
      </c>
      <c r="K475" s="168">
        <v>828075</v>
      </c>
      <c r="L475" s="168" t="s">
        <v>854</v>
      </c>
      <c r="M475" s="136" t="str">
        <f t="shared" si="7"/>
        <v>828075-DEHRD-M</v>
      </c>
      <c r="N475" s="170">
        <v>7048652275349</v>
      </c>
    </row>
    <row r="476" spans="1:14" x14ac:dyDescent="0.2">
      <c r="A476" s="192" t="s">
        <v>1269</v>
      </c>
      <c r="B476" s="163">
        <v>7048652275332</v>
      </c>
      <c r="K476" s="168">
        <v>828075</v>
      </c>
      <c r="L476" s="168" t="s">
        <v>855</v>
      </c>
      <c r="M476" s="136" t="str">
        <f t="shared" si="7"/>
        <v>828075-DEHRD-L</v>
      </c>
      <c r="N476" s="170">
        <v>7048652275332</v>
      </c>
    </row>
    <row r="477" spans="1:14" x14ac:dyDescent="0.2">
      <c r="A477" s="192" t="s">
        <v>1270</v>
      </c>
      <c r="B477" s="163">
        <v>7048652275363</v>
      </c>
      <c r="K477" s="168">
        <v>828075</v>
      </c>
      <c r="L477" s="168" t="s">
        <v>856</v>
      </c>
      <c r="M477" s="136" t="str">
        <f t="shared" si="7"/>
        <v>828075-DEHRD-XL</v>
      </c>
      <c r="N477" s="170">
        <v>7048652275363</v>
      </c>
    </row>
    <row r="478" spans="1:14" x14ac:dyDescent="0.2">
      <c r="A478" s="192" t="s">
        <v>1271</v>
      </c>
      <c r="B478" s="163">
        <v>7048652539038</v>
      </c>
      <c r="K478" s="168">
        <v>828075</v>
      </c>
      <c r="L478" s="168" t="s">
        <v>200</v>
      </c>
      <c r="M478" s="136" t="str">
        <f t="shared" si="7"/>
        <v>828075-FOGRN-S</v>
      </c>
      <c r="N478" s="170">
        <v>7048652539038</v>
      </c>
    </row>
    <row r="479" spans="1:14" x14ac:dyDescent="0.2">
      <c r="A479" s="192" t="s">
        <v>1272</v>
      </c>
      <c r="B479" s="163">
        <v>7048652539021</v>
      </c>
      <c r="K479" s="168">
        <v>828075</v>
      </c>
      <c r="L479" s="168" t="s">
        <v>201</v>
      </c>
      <c r="M479" s="136" t="str">
        <f t="shared" si="7"/>
        <v>828075-FOGRN-M</v>
      </c>
      <c r="N479" s="170">
        <v>7048652539021</v>
      </c>
    </row>
    <row r="480" spans="1:14" x14ac:dyDescent="0.2">
      <c r="A480" s="192" t="s">
        <v>1273</v>
      </c>
      <c r="B480" s="163">
        <v>7048652539014</v>
      </c>
      <c r="K480" s="168">
        <v>828075</v>
      </c>
      <c r="L480" s="168" t="s">
        <v>202</v>
      </c>
      <c r="M480" s="136" t="str">
        <f t="shared" si="7"/>
        <v>828075-FOGRN-L</v>
      </c>
      <c r="N480" s="170">
        <v>7048652539014</v>
      </c>
    </row>
    <row r="481" spans="1:14" x14ac:dyDescent="0.2">
      <c r="A481" s="192" t="s">
        <v>1274</v>
      </c>
      <c r="B481" s="163">
        <v>7048652539045</v>
      </c>
      <c r="K481" s="168">
        <v>828075</v>
      </c>
      <c r="L481" s="168" t="s">
        <v>203</v>
      </c>
      <c r="M481" s="136" t="str">
        <f t="shared" si="7"/>
        <v>828075-FOGRN-XL</v>
      </c>
      <c r="N481" s="170">
        <v>7048652539045</v>
      </c>
    </row>
    <row r="482" spans="1:14" x14ac:dyDescent="0.2">
      <c r="A482" s="192" t="s">
        <v>1275</v>
      </c>
      <c r="B482" s="163">
        <v>7048652275394</v>
      </c>
      <c r="K482" s="168">
        <v>828075</v>
      </c>
      <c r="L482" s="168" t="s">
        <v>857</v>
      </c>
      <c r="M482" s="136" t="str">
        <f t="shared" si="7"/>
        <v>828075-NAVY-S</v>
      </c>
      <c r="N482" s="170">
        <v>7048652275394</v>
      </c>
    </row>
    <row r="483" spans="1:14" x14ac:dyDescent="0.2">
      <c r="A483" s="192" t="s">
        <v>1276</v>
      </c>
      <c r="B483" s="163">
        <v>7048652275387</v>
      </c>
      <c r="K483" s="168">
        <v>828075</v>
      </c>
      <c r="L483" s="168" t="s">
        <v>858</v>
      </c>
      <c r="M483" s="136" t="str">
        <f t="shared" si="7"/>
        <v>828075-NAVY-M</v>
      </c>
      <c r="N483" s="170">
        <v>7048652275387</v>
      </c>
    </row>
    <row r="484" spans="1:14" x14ac:dyDescent="0.2">
      <c r="A484" s="192" t="s">
        <v>1277</v>
      </c>
      <c r="B484" s="163">
        <v>7048652275370</v>
      </c>
      <c r="K484" s="168">
        <v>828075</v>
      </c>
      <c r="L484" s="168" t="s">
        <v>859</v>
      </c>
      <c r="M484" s="136" t="str">
        <f t="shared" si="7"/>
        <v>828075-NAVY-L</v>
      </c>
      <c r="N484" s="170">
        <v>7048652275370</v>
      </c>
    </row>
    <row r="485" spans="1:14" x14ac:dyDescent="0.2">
      <c r="A485" s="192" t="s">
        <v>1278</v>
      </c>
      <c r="B485" s="163">
        <v>7048652275400</v>
      </c>
      <c r="K485" s="168">
        <v>828075</v>
      </c>
      <c r="L485" s="168" t="s">
        <v>860</v>
      </c>
      <c r="M485" s="136" t="str">
        <f t="shared" si="7"/>
        <v>828075-NAVY-XL</v>
      </c>
      <c r="N485" s="170">
        <v>7048652275400</v>
      </c>
    </row>
    <row r="486" spans="1:14" x14ac:dyDescent="0.2">
      <c r="A486" s="192" t="s">
        <v>2543</v>
      </c>
      <c r="B486" s="163">
        <v>7048652763457</v>
      </c>
      <c r="K486" s="168">
        <v>828076</v>
      </c>
      <c r="L486" s="168" t="s">
        <v>2298</v>
      </c>
      <c r="M486" s="136" t="str">
        <f t="shared" si="7"/>
        <v>828076-55504-XS</v>
      </c>
      <c r="N486" s="170">
        <v>7048652763457</v>
      </c>
    </row>
    <row r="487" spans="1:14" x14ac:dyDescent="0.2">
      <c r="A487" s="192" t="s">
        <v>2544</v>
      </c>
      <c r="B487" s="163">
        <v>7048652763440</v>
      </c>
      <c r="K487" s="168">
        <v>828076</v>
      </c>
      <c r="L487" s="168" t="s">
        <v>2294</v>
      </c>
      <c r="M487" s="136" t="str">
        <f t="shared" si="7"/>
        <v>828076-55504-S</v>
      </c>
      <c r="N487" s="170">
        <v>7048652763440</v>
      </c>
    </row>
    <row r="488" spans="1:14" x14ac:dyDescent="0.2">
      <c r="A488" s="192" t="s">
        <v>2545</v>
      </c>
      <c r="B488" s="163">
        <v>7048652763433</v>
      </c>
      <c r="K488" s="168">
        <v>828076</v>
      </c>
      <c r="L488" s="168" t="s">
        <v>2295</v>
      </c>
      <c r="M488" s="136" t="str">
        <f t="shared" si="7"/>
        <v>828076-55504-M</v>
      </c>
      <c r="N488" s="170">
        <v>7048652763433</v>
      </c>
    </row>
    <row r="489" spans="1:14" x14ac:dyDescent="0.2">
      <c r="A489" s="192" t="s">
        <v>2546</v>
      </c>
      <c r="B489" s="163">
        <v>7048652763426</v>
      </c>
      <c r="K489" s="168">
        <v>828076</v>
      </c>
      <c r="L489" s="168" t="s">
        <v>2296</v>
      </c>
      <c r="M489" s="136" t="str">
        <f t="shared" si="7"/>
        <v>828076-55504-L</v>
      </c>
      <c r="N489" s="170">
        <v>7048652763426</v>
      </c>
    </row>
    <row r="490" spans="1:14" x14ac:dyDescent="0.2">
      <c r="A490" s="192" t="s">
        <v>2547</v>
      </c>
      <c r="B490" s="163">
        <v>7048652763495</v>
      </c>
      <c r="K490" s="168">
        <v>828076</v>
      </c>
      <c r="L490" s="168" t="s">
        <v>654</v>
      </c>
      <c r="M490" s="136" t="str">
        <f t="shared" si="7"/>
        <v>828076-99901-XS</v>
      </c>
      <c r="N490" s="170">
        <v>7048652763495</v>
      </c>
    </row>
    <row r="491" spans="1:14" x14ac:dyDescent="0.2">
      <c r="A491" s="192" t="s">
        <v>2548</v>
      </c>
      <c r="B491" s="163">
        <v>7048652763488</v>
      </c>
      <c r="K491" s="168">
        <v>828076</v>
      </c>
      <c r="L491" s="168" t="s">
        <v>650</v>
      </c>
      <c r="M491" s="136" t="str">
        <f t="shared" si="7"/>
        <v>828076-99901-S</v>
      </c>
      <c r="N491" s="170">
        <v>7048652763488</v>
      </c>
    </row>
    <row r="492" spans="1:14" x14ac:dyDescent="0.2">
      <c r="A492" s="192" t="s">
        <v>2549</v>
      </c>
      <c r="B492" s="163">
        <v>7048652763471</v>
      </c>
      <c r="K492" s="168">
        <v>828076</v>
      </c>
      <c r="L492" s="168" t="s">
        <v>651</v>
      </c>
      <c r="M492" s="136" t="str">
        <f t="shared" si="7"/>
        <v>828076-99901-M</v>
      </c>
      <c r="N492" s="170">
        <v>7048652763471</v>
      </c>
    </row>
    <row r="493" spans="1:14" x14ac:dyDescent="0.2">
      <c r="A493" s="192" t="s">
        <v>2550</v>
      </c>
      <c r="B493" s="163">
        <v>7048652763464</v>
      </c>
      <c r="K493" s="168">
        <v>828076</v>
      </c>
      <c r="L493" s="168" t="s">
        <v>652</v>
      </c>
      <c r="M493" s="136" t="str">
        <f t="shared" si="7"/>
        <v>828076-99901-L</v>
      </c>
      <c r="N493" s="170">
        <v>7048652763464</v>
      </c>
    </row>
    <row r="494" spans="1:14" x14ac:dyDescent="0.2">
      <c r="A494" s="192" t="s">
        <v>1279</v>
      </c>
      <c r="B494" s="163">
        <v>7048652275448</v>
      </c>
      <c r="K494" s="168">
        <v>828076</v>
      </c>
      <c r="L494" s="168" t="s">
        <v>828</v>
      </c>
      <c r="M494" s="136" t="str">
        <f t="shared" si="7"/>
        <v>828076-HYDRO-XS</v>
      </c>
      <c r="N494" s="170">
        <v>7048652275448</v>
      </c>
    </row>
    <row r="495" spans="1:14" x14ac:dyDescent="0.2">
      <c r="A495" s="192" t="s">
        <v>1280</v>
      </c>
      <c r="B495" s="163">
        <v>7048652275431</v>
      </c>
      <c r="K495" s="168">
        <v>828076</v>
      </c>
      <c r="L495" s="168" t="s">
        <v>156</v>
      </c>
      <c r="M495" s="136" t="str">
        <f t="shared" si="7"/>
        <v>828076-HYDRO-S</v>
      </c>
      <c r="N495" s="170">
        <v>7048652275431</v>
      </c>
    </row>
    <row r="496" spans="1:14" x14ac:dyDescent="0.2">
      <c r="A496" s="192" t="s">
        <v>1281</v>
      </c>
      <c r="B496" s="163">
        <v>7048652275424</v>
      </c>
      <c r="K496" s="168">
        <v>828076</v>
      </c>
      <c r="L496" s="168" t="s">
        <v>157</v>
      </c>
      <c r="M496" s="136" t="str">
        <f t="shared" si="7"/>
        <v>828076-HYDRO-M</v>
      </c>
      <c r="N496" s="170">
        <v>7048652275424</v>
      </c>
    </row>
    <row r="497" spans="1:14" x14ac:dyDescent="0.2">
      <c r="A497" s="192" t="s">
        <v>1282</v>
      </c>
      <c r="B497" s="163">
        <v>7048652275417</v>
      </c>
      <c r="K497" s="168">
        <v>828076</v>
      </c>
      <c r="L497" s="168" t="s">
        <v>158</v>
      </c>
      <c r="M497" s="136" t="str">
        <f t="shared" si="7"/>
        <v>828076-HYDRO-L</v>
      </c>
      <c r="N497" s="170">
        <v>7048652275417</v>
      </c>
    </row>
    <row r="498" spans="1:14" x14ac:dyDescent="0.2">
      <c r="A498" s="192" t="s">
        <v>1283</v>
      </c>
      <c r="B498" s="163">
        <v>7048652275486</v>
      </c>
      <c r="K498" s="168">
        <v>828076</v>
      </c>
      <c r="L498" s="168" t="s">
        <v>861</v>
      </c>
      <c r="M498" s="136" t="str">
        <f t="shared" si="7"/>
        <v>828076-LTGRY-XS</v>
      </c>
      <c r="N498" s="170">
        <v>7048652275486</v>
      </c>
    </row>
    <row r="499" spans="1:14" x14ac:dyDescent="0.2">
      <c r="A499" s="192" t="s">
        <v>1284</v>
      </c>
      <c r="B499" s="163">
        <v>7048652275479</v>
      </c>
      <c r="K499" s="168">
        <v>828076</v>
      </c>
      <c r="L499" s="168" t="s">
        <v>622</v>
      </c>
      <c r="M499" s="136" t="str">
        <f t="shared" si="7"/>
        <v>828076-LTGRY-S</v>
      </c>
      <c r="N499" s="170">
        <v>7048652275479</v>
      </c>
    </row>
    <row r="500" spans="1:14" x14ac:dyDescent="0.2">
      <c r="A500" s="192" t="s">
        <v>1285</v>
      </c>
      <c r="B500" s="163">
        <v>7048652275462</v>
      </c>
      <c r="K500" s="168">
        <v>828076</v>
      </c>
      <c r="L500" s="168" t="s">
        <v>623</v>
      </c>
      <c r="M500" s="136" t="str">
        <f t="shared" si="7"/>
        <v>828076-LTGRY-M</v>
      </c>
      <c r="N500" s="170">
        <v>7048652275462</v>
      </c>
    </row>
    <row r="501" spans="1:14" x14ac:dyDescent="0.2">
      <c r="A501" s="192" t="s">
        <v>1286</v>
      </c>
      <c r="B501" s="163">
        <v>7048652275455</v>
      </c>
      <c r="K501" s="168">
        <v>828076</v>
      </c>
      <c r="L501" s="168" t="s">
        <v>624</v>
      </c>
      <c r="M501" s="136" t="str">
        <f t="shared" si="7"/>
        <v>828076-LTGRY-L</v>
      </c>
      <c r="N501" s="170">
        <v>7048652275455</v>
      </c>
    </row>
    <row r="502" spans="1:14" x14ac:dyDescent="0.2">
      <c r="A502" s="192" t="s">
        <v>1287</v>
      </c>
      <c r="B502" s="163">
        <v>7048652539007</v>
      </c>
      <c r="K502" s="168">
        <v>828076</v>
      </c>
      <c r="L502" s="168" t="s">
        <v>209</v>
      </c>
      <c r="M502" s="136" t="str">
        <f t="shared" si="7"/>
        <v>828076-MARVL-XS</v>
      </c>
      <c r="N502" s="170">
        <v>7048652539007</v>
      </c>
    </row>
    <row r="503" spans="1:14" x14ac:dyDescent="0.2">
      <c r="A503" s="192" t="s">
        <v>1288</v>
      </c>
      <c r="B503" s="163">
        <v>7048652538994</v>
      </c>
      <c r="K503" s="168">
        <v>828076</v>
      </c>
      <c r="L503" s="168" t="s">
        <v>153</v>
      </c>
      <c r="M503" s="136" t="str">
        <f t="shared" si="7"/>
        <v>828076-MARVL-S</v>
      </c>
      <c r="N503" s="170">
        <v>7048652538994</v>
      </c>
    </row>
    <row r="504" spans="1:14" x14ac:dyDescent="0.2">
      <c r="A504" s="192" t="s">
        <v>1289</v>
      </c>
      <c r="B504" s="163">
        <v>7048652538987</v>
      </c>
      <c r="K504" s="168">
        <v>828076</v>
      </c>
      <c r="L504" s="168" t="s">
        <v>154</v>
      </c>
      <c r="M504" s="136" t="str">
        <f t="shared" si="7"/>
        <v>828076-MARVL-M</v>
      </c>
      <c r="N504" s="170">
        <v>7048652538987</v>
      </c>
    </row>
    <row r="505" spans="1:14" x14ac:dyDescent="0.2">
      <c r="A505" s="192" t="s">
        <v>1290</v>
      </c>
      <c r="B505" s="163">
        <v>7048652538970</v>
      </c>
      <c r="K505" s="168">
        <v>828076</v>
      </c>
      <c r="L505" s="168" t="s">
        <v>155</v>
      </c>
      <c r="M505" s="136" t="str">
        <f t="shared" si="7"/>
        <v>828076-MARVL-L</v>
      </c>
      <c r="N505" s="170">
        <v>7048652538970</v>
      </c>
    </row>
    <row r="506" spans="1:14" x14ac:dyDescent="0.2">
      <c r="A506" s="192" t="s">
        <v>2551</v>
      </c>
      <c r="B506" s="163">
        <v>7048652765444</v>
      </c>
      <c r="K506" s="168">
        <v>828077</v>
      </c>
      <c r="L506" s="168" t="s">
        <v>655</v>
      </c>
      <c r="M506" s="136" t="str">
        <f t="shared" si="7"/>
        <v>828077-88002-S</v>
      </c>
      <c r="N506" s="170">
        <v>7048652765444</v>
      </c>
    </row>
    <row r="507" spans="1:14" x14ac:dyDescent="0.2">
      <c r="A507" s="192" t="s">
        <v>2552</v>
      </c>
      <c r="B507" s="163">
        <v>7048652765437</v>
      </c>
      <c r="K507" s="168">
        <v>828077</v>
      </c>
      <c r="L507" s="168" t="s">
        <v>657</v>
      </c>
      <c r="M507" s="136" t="str">
        <f t="shared" si="7"/>
        <v>828077-88002-M</v>
      </c>
      <c r="N507" s="170">
        <v>7048652765437</v>
      </c>
    </row>
    <row r="508" spans="1:14" x14ac:dyDescent="0.2">
      <c r="A508" s="192" t="s">
        <v>2553</v>
      </c>
      <c r="B508" s="163">
        <v>7048652765420</v>
      </c>
      <c r="K508" s="168">
        <v>828077</v>
      </c>
      <c r="L508" s="168" t="s">
        <v>658</v>
      </c>
      <c r="M508" s="136" t="str">
        <f t="shared" si="7"/>
        <v>828077-88002-L</v>
      </c>
      <c r="N508" s="170">
        <v>7048652765420</v>
      </c>
    </row>
    <row r="509" spans="1:14" x14ac:dyDescent="0.2">
      <c r="A509" s="192" t="s">
        <v>2554</v>
      </c>
      <c r="B509" s="163">
        <v>7048652765451</v>
      </c>
      <c r="K509" s="168">
        <v>828077</v>
      </c>
      <c r="L509" s="168" t="s">
        <v>659</v>
      </c>
      <c r="M509" s="136" t="str">
        <f t="shared" si="7"/>
        <v>828077-88002-XL</v>
      </c>
      <c r="N509" s="170">
        <v>7048652765451</v>
      </c>
    </row>
    <row r="510" spans="1:14" x14ac:dyDescent="0.2">
      <c r="A510" s="192" t="s">
        <v>1291</v>
      </c>
      <c r="B510" s="163">
        <v>7048652275516</v>
      </c>
      <c r="K510" s="168">
        <v>828077</v>
      </c>
      <c r="L510" s="168" t="s">
        <v>140</v>
      </c>
      <c r="M510" s="136" t="str">
        <f t="shared" si="7"/>
        <v>828077-BLACK-S</v>
      </c>
      <c r="N510" s="170">
        <v>7048652275516</v>
      </c>
    </row>
    <row r="511" spans="1:14" x14ac:dyDescent="0.2">
      <c r="A511" s="192" t="s">
        <v>1292</v>
      </c>
      <c r="B511" s="163">
        <v>7048652275509</v>
      </c>
      <c r="K511" s="168">
        <v>828077</v>
      </c>
      <c r="L511" s="168" t="s">
        <v>141</v>
      </c>
      <c r="M511" s="136" t="str">
        <f t="shared" si="7"/>
        <v>828077-BLACK-M</v>
      </c>
      <c r="N511" s="170">
        <v>7048652275509</v>
      </c>
    </row>
    <row r="512" spans="1:14" x14ac:dyDescent="0.2">
      <c r="A512" s="192" t="s">
        <v>1293</v>
      </c>
      <c r="B512" s="163">
        <v>7048652275493</v>
      </c>
      <c r="K512" s="168">
        <v>828077</v>
      </c>
      <c r="L512" s="168" t="s">
        <v>142</v>
      </c>
      <c r="M512" s="136" t="str">
        <f t="shared" si="7"/>
        <v>828077-BLACK-L</v>
      </c>
      <c r="N512" s="170">
        <v>7048652275493</v>
      </c>
    </row>
    <row r="513" spans="1:14" x14ac:dyDescent="0.2">
      <c r="A513" s="192" t="s">
        <v>1294</v>
      </c>
      <c r="B513" s="163">
        <v>7048652275523</v>
      </c>
      <c r="K513" s="168">
        <v>828077</v>
      </c>
      <c r="L513" s="168" t="s">
        <v>143</v>
      </c>
      <c r="M513" s="136" t="str">
        <f t="shared" si="7"/>
        <v>828077-BLACK-XL</v>
      </c>
      <c r="N513" s="170">
        <v>7048652275523</v>
      </c>
    </row>
    <row r="514" spans="1:14" x14ac:dyDescent="0.2">
      <c r="A514" s="192" t="s">
        <v>1295</v>
      </c>
      <c r="B514" s="163">
        <v>7048652275554</v>
      </c>
      <c r="K514" s="168">
        <v>828077</v>
      </c>
      <c r="L514" s="168" t="s">
        <v>862</v>
      </c>
      <c r="M514" s="136" t="str">
        <f t="shared" si="7"/>
        <v>828077-EHRED-S</v>
      </c>
      <c r="N514" s="170">
        <v>7048652275554</v>
      </c>
    </row>
    <row r="515" spans="1:14" x14ac:dyDescent="0.2">
      <c r="A515" s="192" t="s">
        <v>1296</v>
      </c>
      <c r="B515" s="163">
        <v>7048652275547</v>
      </c>
      <c r="K515" s="168">
        <v>828077</v>
      </c>
      <c r="L515" s="168" t="s">
        <v>863</v>
      </c>
      <c r="M515" s="136" t="str">
        <f t="shared" ref="M515:M578" si="8">CONCATENATE(K515,"-",L515)</f>
        <v>828077-EHRED-M</v>
      </c>
      <c r="N515" s="170">
        <v>7048652275547</v>
      </c>
    </row>
    <row r="516" spans="1:14" x14ac:dyDescent="0.2">
      <c r="A516" s="192" t="s">
        <v>1297</v>
      </c>
      <c r="B516" s="163">
        <v>7048652275530</v>
      </c>
      <c r="K516" s="168">
        <v>828077</v>
      </c>
      <c r="L516" s="168" t="s">
        <v>864</v>
      </c>
      <c r="M516" s="136" t="str">
        <f t="shared" si="8"/>
        <v>828077-EHRED-L</v>
      </c>
      <c r="N516" s="170">
        <v>7048652275530</v>
      </c>
    </row>
    <row r="517" spans="1:14" x14ac:dyDescent="0.2">
      <c r="A517" s="192" t="s">
        <v>1298</v>
      </c>
      <c r="B517" s="163">
        <v>7048652275561</v>
      </c>
      <c r="K517" s="168">
        <v>828077</v>
      </c>
      <c r="L517" s="168" t="s">
        <v>865</v>
      </c>
      <c r="M517" s="136" t="str">
        <f t="shared" si="8"/>
        <v>828077-EHRED-XL</v>
      </c>
      <c r="N517" s="170">
        <v>7048652275561</v>
      </c>
    </row>
    <row r="518" spans="1:14" x14ac:dyDescent="0.2">
      <c r="A518" s="192" t="s">
        <v>1299</v>
      </c>
      <c r="B518" s="163">
        <v>7048652193476</v>
      </c>
      <c r="K518" s="168">
        <v>828077</v>
      </c>
      <c r="L518" s="168" t="s">
        <v>857</v>
      </c>
      <c r="M518" s="136" t="str">
        <f t="shared" si="8"/>
        <v>828077-NAVY-S</v>
      </c>
      <c r="N518" s="170">
        <v>7048652193476</v>
      </c>
    </row>
    <row r="519" spans="1:14" x14ac:dyDescent="0.2">
      <c r="A519" s="192" t="s">
        <v>1300</v>
      </c>
      <c r="B519" s="163">
        <v>7048652193469</v>
      </c>
      <c r="K519" s="168">
        <v>828077</v>
      </c>
      <c r="L519" s="168" t="s">
        <v>858</v>
      </c>
      <c r="M519" s="136" t="str">
        <f t="shared" si="8"/>
        <v>828077-NAVY-M</v>
      </c>
      <c r="N519" s="170">
        <v>7048652193469</v>
      </c>
    </row>
    <row r="520" spans="1:14" x14ac:dyDescent="0.2">
      <c r="A520" s="192" t="s">
        <v>1301</v>
      </c>
      <c r="B520" s="163">
        <v>7048652193452</v>
      </c>
      <c r="K520" s="168">
        <v>828077</v>
      </c>
      <c r="L520" s="168" t="s">
        <v>859</v>
      </c>
      <c r="M520" s="136" t="str">
        <f t="shared" si="8"/>
        <v>828077-NAVY-L</v>
      </c>
      <c r="N520" s="170">
        <v>7048652193452</v>
      </c>
    </row>
    <row r="521" spans="1:14" x14ac:dyDescent="0.2">
      <c r="A521" s="192" t="s">
        <v>1302</v>
      </c>
      <c r="B521" s="163">
        <v>7048652193483</v>
      </c>
      <c r="K521" s="168">
        <v>828077</v>
      </c>
      <c r="L521" s="168" t="s">
        <v>860</v>
      </c>
      <c r="M521" s="136" t="str">
        <f t="shared" si="8"/>
        <v>828077-NAVY-XL</v>
      </c>
      <c r="N521" s="170">
        <v>7048652193483</v>
      </c>
    </row>
    <row r="522" spans="1:14" x14ac:dyDescent="0.2">
      <c r="A522" s="192" t="s">
        <v>2555</v>
      </c>
      <c r="B522" s="163">
        <v>7048652765123</v>
      </c>
      <c r="K522" s="168">
        <v>828079</v>
      </c>
      <c r="L522" s="168" t="s">
        <v>2294</v>
      </c>
      <c r="M522" s="136" t="str">
        <f t="shared" si="8"/>
        <v>828079-55504-S</v>
      </c>
      <c r="N522" s="170">
        <v>7048652765123</v>
      </c>
    </row>
    <row r="523" spans="1:14" x14ac:dyDescent="0.2">
      <c r="A523" s="192" t="s">
        <v>2556</v>
      </c>
      <c r="B523" s="163">
        <v>7048652765116</v>
      </c>
      <c r="K523" s="168">
        <v>828079</v>
      </c>
      <c r="L523" s="168" t="s">
        <v>2295</v>
      </c>
      <c r="M523" s="136" t="str">
        <f t="shared" si="8"/>
        <v>828079-55504-M</v>
      </c>
      <c r="N523" s="170">
        <v>7048652765116</v>
      </c>
    </row>
    <row r="524" spans="1:14" x14ac:dyDescent="0.2">
      <c r="A524" s="192" t="s">
        <v>2557</v>
      </c>
      <c r="B524" s="163">
        <v>7048652765109</v>
      </c>
      <c r="K524" s="168">
        <v>828079</v>
      </c>
      <c r="L524" s="168" t="s">
        <v>2296</v>
      </c>
      <c r="M524" s="136" t="str">
        <f t="shared" si="8"/>
        <v>828079-55504-L</v>
      </c>
      <c r="N524" s="170">
        <v>7048652765109</v>
      </c>
    </row>
    <row r="525" spans="1:14" x14ac:dyDescent="0.2">
      <c r="A525" s="192" t="s">
        <v>2558</v>
      </c>
      <c r="B525" s="163">
        <v>7048652765130</v>
      </c>
      <c r="K525" s="168">
        <v>828079</v>
      </c>
      <c r="L525" s="168" t="s">
        <v>2297</v>
      </c>
      <c r="M525" s="136" t="str">
        <f t="shared" si="8"/>
        <v>828079-55504-XL</v>
      </c>
      <c r="N525" s="170">
        <v>7048652765130</v>
      </c>
    </row>
    <row r="526" spans="1:14" x14ac:dyDescent="0.2">
      <c r="A526" s="192" t="s">
        <v>2559</v>
      </c>
      <c r="B526" s="163">
        <v>7048652765161</v>
      </c>
      <c r="K526" s="168">
        <v>828079</v>
      </c>
      <c r="L526" s="168" t="s">
        <v>2270</v>
      </c>
      <c r="M526" s="136" t="str">
        <f t="shared" si="8"/>
        <v>828079-57000-S</v>
      </c>
      <c r="N526" s="170">
        <v>7048652765161</v>
      </c>
    </row>
    <row r="527" spans="1:14" x14ac:dyDescent="0.2">
      <c r="A527" s="192" t="s">
        <v>2560</v>
      </c>
      <c r="B527" s="163">
        <v>7048652765154</v>
      </c>
      <c r="K527" s="168">
        <v>828079</v>
      </c>
      <c r="L527" s="168" t="s">
        <v>2271</v>
      </c>
      <c r="M527" s="136" t="str">
        <f t="shared" si="8"/>
        <v>828079-57000-M</v>
      </c>
      <c r="N527" s="170">
        <v>7048652765154</v>
      </c>
    </row>
    <row r="528" spans="1:14" x14ac:dyDescent="0.2">
      <c r="A528" s="192" t="s">
        <v>2561</v>
      </c>
      <c r="B528" s="163">
        <v>7048652765147</v>
      </c>
      <c r="K528" s="168">
        <v>828079</v>
      </c>
      <c r="L528" s="168" t="s">
        <v>2272</v>
      </c>
      <c r="M528" s="136" t="str">
        <f t="shared" si="8"/>
        <v>828079-57000-L</v>
      </c>
      <c r="N528" s="170">
        <v>7048652765147</v>
      </c>
    </row>
    <row r="529" spans="1:14" x14ac:dyDescent="0.2">
      <c r="A529" s="192" t="s">
        <v>2562</v>
      </c>
      <c r="B529" s="163">
        <v>7048652765178</v>
      </c>
      <c r="K529" s="168">
        <v>828079</v>
      </c>
      <c r="L529" s="168" t="s">
        <v>2273</v>
      </c>
      <c r="M529" s="136" t="str">
        <f t="shared" si="8"/>
        <v>828079-57000-XL</v>
      </c>
      <c r="N529" s="170">
        <v>7048652765178</v>
      </c>
    </row>
    <row r="530" spans="1:14" x14ac:dyDescent="0.2">
      <c r="A530" s="192" t="s">
        <v>1303</v>
      </c>
      <c r="B530" s="163">
        <v>7048652275752</v>
      </c>
      <c r="K530" s="168">
        <v>828079</v>
      </c>
      <c r="L530" s="168" t="s">
        <v>140</v>
      </c>
      <c r="M530" s="136" t="str">
        <f t="shared" si="8"/>
        <v>828079-BLACK-S</v>
      </c>
      <c r="N530" s="170">
        <v>7048652275752</v>
      </c>
    </row>
    <row r="531" spans="1:14" x14ac:dyDescent="0.2">
      <c r="A531" s="192" t="s">
        <v>1304</v>
      </c>
      <c r="B531" s="163">
        <v>7048652275745</v>
      </c>
      <c r="K531" s="168">
        <v>828079</v>
      </c>
      <c r="L531" s="168" t="s">
        <v>141</v>
      </c>
      <c r="M531" s="136" t="str">
        <f t="shared" si="8"/>
        <v>828079-BLACK-M</v>
      </c>
      <c r="N531" s="170">
        <v>7048652275745</v>
      </c>
    </row>
    <row r="532" spans="1:14" x14ac:dyDescent="0.2">
      <c r="A532" s="192" t="s">
        <v>1305</v>
      </c>
      <c r="B532" s="163">
        <v>7048652275738</v>
      </c>
      <c r="K532" s="168">
        <v>828079</v>
      </c>
      <c r="L532" s="168" t="s">
        <v>142</v>
      </c>
      <c r="M532" s="136" t="str">
        <f t="shared" si="8"/>
        <v>828079-BLACK-L</v>
      </c>
      <c r="N532" s="170">
        <v>7048652275738</v>
      </c>
    </row>
    <row r="533" spans="1:14" x14ac:dyDescent="0.2">
      <c r="A533" s="192" t="s">
        <v>1306</v>
      </c>
      <c r="B533" s="163">
        <v>7048652275769</v>
      </c>
      <c r="K533" s="168">
        <v>828079</v>
      </c>
      <c r="L533" s="168" t="s">
        <v>143</v>
      </c>
      <c r="M533" s="136" t="str">
        <f t="shared" si="8"/>
        <v>828079-BLACK-XL</v>
      </c>
      <c r="N533" s="170">
        <v>7048652275769</v>
      </c>
    </row>
    <row r="534" spans="1:14" x14ac:dyDescent="0.2">
      <c r="A534" s="192" t="s">
        <v>1307</v>
      </c>
      <c r="B534" s="163">
        <v>7048652544841</v>
      </c>
      <c r="K534" s="168">
        <v>828079</v>
      </c>
      <c r="L534" s="168" t="s">
        <v>200</v>
      </c>
      <c r="M534" s="136" t="str">
        <f t="shared" si="8"/>
        <v>828079-FOGRN-S</v>
      </c>
      <c r="N534" s="170">
        <v>7048652544841</v>
      </c>
    </row>
    <row r="535" spans="1:14" x14ac:dyDescent="0.2">
      <c r="A535" s="192" t="s">
        <v>1308</v>
      </c>
      <c r="B535" s="163">
        <v>7048652544834</v>
      </c>
      <c r="K535" s="168">
        <v>828079</v>
      </c>
      <c r="L535" s="168" t="s">
        <v>201</v>
      </c>
      <c r="M535" s="136" t="str">
        <f t="shared" si="8"/>
        <v>828079-FOGRN-M</v>
      </c>
      <c r="N535" s="170">
        <v>7048652544834</v>
      </c>
    </row>
    <row r="536" spans="1:14" x14ac:dyDescent="0.2">
      <c r="A536" s="192" t="s">
        <v>1309</v>
      </c>
      <c r="B536" s="163">
        <v>7048652544827</v>
      </c>
      <c r="K536" s="168">
        <v>828079</v>
      </c>
      <c r="L536" s="168" t="s">
        <v>202</v>
      </c>
      <c r="M536" s="136" t="str">
        <f t="shared" si="8"/>
        <v>828079-FOGRN-L</v>
      </c>
      <c r="N536" s="170">
        <v>7048652544827</v>
      </c>
    </row>
    <row r="537" spans="1:14" x14ac:dyDescent="0.2">
      <c r="A537" s="192" t="s">
        <v>1310</v>
      </c>
      <c r="B537" s="163">
        <v>7048652544858</v>
      </c>
      <c r="K537" s="168">
        <v>828079</v>
      </c>
      <c r="L537" s="168" t="s">
        <v>203</v>
      </c>
      <c r="M537" s="136" t="str">
        <f t="shared" si="8"/>
        <v>828079-FOGRN-XL</v>
      </c>
      <c r="N537" s="170">
        <v>7048652544858</v>
      </c>
    </row>
    <row r="538" spans="1:14" x14ac:dyDescent="0.2">
      <c r="A538" s="192" t="s">
        <v>1311</v>
      </c>
      <c r="B538" s="163">
        <v>7048652275776</v>
      </c>
      <c r="K538" s="168">
        <v>828079</v>
      </c>
      <c r="L538" s="168" t="s">
        <v>158</v>
      </c>
      <c r="M538" s="136" t="str">
        <f t="shared" si="8"/>
        <v>828079-HYDRO-L</v>
      </c>
      <c r="N538" s="170">
        <v>7048652275776</v>
      </c>
    </row>
    <row r="539" spans="1:14" x14ac:dyDescent="0.2">
      <c r="A539" s="192" t="s">
        <v>1312</v>
      </c>
      <c r="B539" s="163">
        <v>7048652193551</v>
      </c>
      <c r="K539" s="168">
        <v>828079</v>
      </c>
      <c r="L539" s="168" t="s">
        <v>159</v>
      </c>
      <c r="M539" s="136" t="str">
        <f t="shared" si="8"/>
        <v>828079-ONBLU-S</v>
      </c>
      <c r="N539" s="170">
        <v>7048652193551</v>
      </c>
    </row>
    <row r="540" spans="1:14" x14ac:dyDescent="0.2">
      <c r="A540" s="192" t="s">
        <v>1313</v>
      </c>
      <c r="B540" s="163">
        <v>7048652193544</v>
      </c>
      <c r="K540" s="168">
        <v>828079</v>
      </c>
      <c r="L540" s="168" t="s">
        <v>160</v>
      </c>
      <c r="M540" s="136" t="str">
        <f t="shared" si="8"/>
        <v>828079-ONBLU-M</v>
      </c>
      <c r="N540" s="170">
        <v>7048652193544</v>
      </c>
    </row>
    <row r="541" spans="1:14" x14ac:dyDescent="0.2">
      <c r="A541" s="192" t="s">
        <v>1314</v>
      </c>
      <c r="B541" s="163">
        <v>7048652193537</v>
      </c>
      <c r="K541" s="168">
        <v>828079</v>
      </c>
      <c r="L541" s="168" t="s">
        <v>161</v>
      </c>
      <c r="M541" s="136" t="str">
        <f t="shared" si="8"/>
        <v>828079-ONBLU-L</v>
      </c>
      <c r="N541" s="170">
        <v>7048652193537</v>
      </c>
    </row>
    <row r="542" spans="1:14" x14ac:dyDescent="0.2">
      <c r="A542" s="192" t="s">
        <v>1315</v>
      </c>
      <c r="B542" s="163">
        <v>7048652193568</v>
      </c>
      <c r="K542" s="168">
        <v>828079</v>
      </c>
      <c r="L542" s="168" t="s">
        <v>162</v>
      </c>
      <c r="M542" s="136" t="str">
        <f t="shared" si="8"/>
        <v>828079-ONBLU-XL</v>
      </c>
      <c r="N542" s="170">
        <v>7048652193568</v>
      </c>
    </row>
    <row r="543" spans="1:14" x14ac:dyDescent="0.2">
      <c r="A543" s="192" t="s">
        <v>1316</v>
      </c>
      <c r="B543" s="163">
        <v>7048652275837</v>
      </c>
      <c r="K543" s="168">
        <v>828079</v>
      </c>
      <c r="L543" s="168" t="s">
        <v>163</v>
      </c>
      <c r="M543" s="136" t="str">
        <f t="shared" si="8"/>
        <v>828079-SEGRY-S</v>
      </c>
      <c r="N543" s="170">
        <v>7048652275837</v>
      </c>
    </row>
    <row r="544" spans="1:14" x14ac:dyDescent="0.2">
      <c r="A544" s="192" t="s">
        <v>1317</v>
      </c>
      <c r="B544" s="163">
        <v>7048652275820</v>
      </c>
      <c r="K544" s="168">
        <v>828079</v>
      </c>
      <c r="L544" s="168" t="s">
        <v>164</v>
      </c>
      <c r="M544" s="136" t="str">
        <f t="shared" si="8"/>
        <v>828079-SEGRY-M</v>
      </c>
      <c r="N544" s="170">
        <v>7048652275820</v>
      </c>
    </row>
    <row r="545" spans="1:14" x14ac:dyDescent="0.2">
      <c r="A545" s="192" t="s">
        <v>1318</v>
      </c>
      <c r="B545" s="163">
        <v>7048652275813</v>
      </c>
      <c r="K545" s="168">
        <v>828079</v>
      </c>
      <c r="L545" s="168" t="s">
        <v>165</v>
      </c>
      <c r="M545" s="136" t="str">
        <f t="shared" si="8"/>
        <v>828079-SEGRY-L</v>
      </c>
      <c r="N545" s="170">
        <v>7048652275813</v>
      </c>
    </row>
    <row r="546" spans="1:14" x14ac:dyDescent="0.2">
      <c r="A546" s="192" t="s">
        <v>1319</v>
      </c>
      <c r="B546" s="163">
        <v>7048652275844</v>
      </c>
      <c r="K546" s="168">
        <v>828079</v>
      </c>
      <c r="L546" s="168" t="s">
        <v>166</v>
      </c>
      <c r="M546" s="136" t="str">
        <f t="shared" si="8"/>
        <v>828079-SEGRY-XL</v>
      </c>
      <c r="N546" s="170">
        <v>7048652275844</v>
      </c>
    </row>
    <row r="547" spans="1:14" x14ac:dyDescent="0.2">
      <c r="A547" s="192" t="s">
        <v>2563</v>
      </c>
      <c r="B547" s="163">
        <v>7048652774088</v>
      </c>
      <c r="K547" s="168">
        <v>828080</v>
      </c>
      <c r="L547" s="168" t="s">
        <v>2299</v>
      </c>
      <c r="M547" s="136" t="str">
        <f t="shared" si="8"/>
        <v>828080-56001-XS</v>
      </c>
      <c r="N547" s="170">
        <v>7048652774088</v>
      </c>
    </row>
    <row r="548" spans="1:14" x14ac:dyDescent="0.2">
      <c r="A548" s="192" t="s">
        <v>2564</v>
      </c>
      <c r="B548" s="163">
        <v>7048652765208</v>
      </c>
      <c r="K548" s="168">
        <v>828080</v>
      </c>
      <c r="L548" s="168" t="s">
        <v>2300</v>
      </c>
      <c r="M548" s="136" t="str">
        <f t="shared" si="8"/>
        <v>828080-56001-S</v>
      </c>
      <c r="N548" s="170">
        <v>7048652765208</v>
      </c>
    </row>
    <row r="549" spans="1:14" x14ac:dyDescent="0.2">
      <c r="A549" s="192" t="s">
        <v>2565</v>
      </c>
      <c r="B549" s="163">
        <v>7048652765192</v>
      </c>
      <c r="K549" s="168">
        <v>828080</v>
      </c>
      <c r="L549" s="168" t="s">
        <v>2301</v>
      </c>
      <c r="M549" s="136" t="str">
        <f t="shared" si="8"/>
        <v>828080-56001-M</v>
      </c>
      <c r="N549" s="170">
        <v>7048652765192</v>
      </c>
    </row>
    <row r="550" spans="1:14" x14ac:dyDescent="0.2">
      <c r="A550" s="192" t="s">
        <v>2566</v>
      </c>
      <c r="B550" s="163">
        <v>7048652765185</v>
      </c>
      <c r="K550" s="168">
        <v>828080</v>
      </c>
      <c r="L550" s="168" t="s">
        <v>2302</v>
      </c>
      <c r="M550" s="136" t="str">
        <f t="shared" si="8"/>
        <v>828080-56001-L</v>
      </c>
      <c r="N550" s="170">
        <v>7048652765185</v>
      </c>
    </row>
    <row r="551" spans="1:14" x14ac:dyDescent="0.2">
      <c r="A551" s="192" t="s">
        <v>2567</v>
      </c>
      <c r="B551" s="163">
        <v>7048652774095</v>
      </c>
      <c r="K551" s="168">
        <v>828080</v>
      </c>
      <c r="L551" s="168" t="s">
        <v>2274</v>
      </c>
      <c r="M551" s="136" t="str">
        <f t="shared" si="8"/>
        <v>828080-57000-XS</v>
      </c>
      <c r="N551" s="170">
        <v>7048652774095</v>
      </c>
    </row>
    <row r="552" spans="1:14" x14ac:dyDescent="0.2">
      <c r="A552" s="192" t="s">
        <v>2568</v>
      </c>
      <c r="B552" s="163">
        <v>7048652765246</v>
      </c>
      <c r="K552" s="168">
        <v>828080</v>
      </c>
      <c r="L552" s="168" t="s">
        <v>2270</v>
      </c>
      <c r="M552" s="136" t="str">
        <f t="shared" si="8"/>
        <v>828080-57000-S</v>
      </c>
      <c r="N552" s="170">
        <v>7048652765246</v>
      </c>
    </row>
    <row r="553" spans="1:14" x14ac:dyDescent="0.2">
      <c r="A553" s="192" t="s">
        <v>2569</v>
      </c>
      <c r="B553" s="163">
        <v>7048652765239</v>
      </c>
      <c r="K553" s="168">
        <v>828080</v>
      </c>
      <c r="L553" s="168" t="s">
        <v>2271</v>
      </c>
      <c r="M553" s="136" t="str">
        <f t="shared" si="8"/>
        <v>828080-57000-M</v>
      </c>
      <c r="N553" s="170">
        <v>7048652765239</v>
      </c>
    </row>
    <row r="554" spans="1:14" x14ac:dyDescent="0.2">
      <c r="A554" s="192" t="s">
        <v>2570</v>
      </c>
      <c r="B554" s="163">
        <v>7048652765222</v>
      </c>
      <c r="K554" s="168">
        <v>828080</v>
      </c>
      <c r="L554" s="168" t="s">
        <v>2272</v>
      </c>
      <c r="M554" s="136" t="str">
        <f t="shared" si="8"/>
        <v>828080-57000-L</v>
      </c>
      <c r="N554" s="170">
        <v>7048652765222</v>
      </c>
    </row>
    <row r="555" spans="1:14" x14ac:dyDescent="0.2">
      <c r="A555" s="192" t="s">
        <v>1320</v>
      </c>
      <c r="B555" s="163">
        <v>7048652193605</v>
      </c>
      <c r="K555" s="168">
        <v>828080</v>
      </c>
      <c r="L555" s="168" t="s">
        <v>625</v>
      </c>
      <c r="M555" s="136" t="str">
        <f t="shared" si="8"/>
        <v>828080-CORAL-XS</v>
      </c>
      <c r="N555" s="170">
        <v>7048652193605</v>
      </c>
    </row>
    <row r="556" spans="1:14" x14ac:dyDescent="0.2">
      <c r="A556" s="192" t="s">
        <v>1321</v>
      </c>
      <c r="B556" s="163">
        <v>7048652193599</v>
      </c>
      <c r="K556" s="168">
        <v>828080</v>
      </c>
      <c r="L556" s="168" t="s">
        <v>626</v>
      </c>
      <c r="M556" s="136" t="str">
        <f t="shared" si="8"/>
        <v>828080-CORAL-S</v>
      </c>
      <c r="N556" s="170">
        <v>7048652193599</v>
      </c>
    </row>
    <row r="557" spans="1:14" x14ac:dyDescent="0.2">
      <c r="A557" s="192" t="s">
        <v>1322</v>
      </c>
      <c r="B557" s="163">
        <v>7048652193582</v>
      </c>
      <c r="K557" s="168">
        <v>828080</v>
      </c>
      <c r="L557" s="168" t="s">
        <v>627</v>
      </c>
      <c r="M557" s="136" t="str">
        <f t="shared" si="8"/>
        <v>828080-CORAL-M</v>
      </c>
      <c r="N557" s="170">
        <v>7048652193582</v>
      </c>
    </row>
    <row r="558" spans="1:14" x14ac:dyDescent="0.2">
      <c r="A558" s="192" t="s">
        <v>1323</v>
      </c>
      <c r="B558" s="163">
        <v>7048652193575</v>
      </c>
      <c r="K558" s="168">
        <v>828080</v>
      </c>
      <c r="L558" s="168" t="s">
        <v>628</v>
      </c>
      <c r="M558" s="136" t="str">
        <f t="shared" si="8"/>
        <v>828080-CORAL-L</v>
      </c>
      <c r="N558" s="170">
        <v>7048652193575</v>
      </c>
    </row>
    <row r="559" spans="1:14" x14ac:dyDescent="0.2">
      <c r="A559" s="192" t="s">
        <v>1324</v>
      </c>
      <c r="B559" s="163">
        <v>7048652275882</v>
      </c>
      <c r="K559" s="168">
        <v>828080</v>
      </c>
      <c r="L559" s="168" t="s">
        <v>169</v>
      </c>
      <c r="M559" s="136" t="str">
        <f t="shared" si="8"/>
        <v>828080-GRBLU-XS</v>
      </c>
      <c r="N559" s="170">
        <v>7048652275882</v>
      </c>
    </row>
    <row r="560" spans="1:14" x14ac:dyDescent="0.2">
      <c r="A560" s="192" t="s">
        <v>1325</v>
      </c>
      <c r="B560" s="163">
        <v>7048652275875</v>
      </c>
      <c r="K560" s="168">
        <v>828080</v>
      </c>
      <c r="L560" s="168" t="s">
        <v>170</v>
      </c>
      <c r="M560" s="136" t="str">
        <f t="shared" si="8"/>
        <v>828080-GRBLU-S</v>
      </c>
      <c r="N560" s="170">
        <v>7048652275875</v>
      </c>
    </row>
    <row r="561" spans="1:14" x14ac:dyDescent="0.2">
      <c r="A561" s="192" t="s">
        <v>1326</v>
      </c>
      <c r="B561" s="163">
        <v>7048652275868</v>
      </c>
      <c r="K561" s="168">
        <v>828080</v>
      </c>
      <c r="L561" s="168" t="s">
        <v>171</v>
      </c>
      <c r="M561" s="136" t="str">
        <f t="shared" si="8"/>
        <v>828080-GRBLU-M</v>
      </c>
      <c r="N561" s="170">
        <v>7048652275868</v>
      </c>
    </row>
    <row r="562" spans="1:14" x14ac:dyDescent="0.2">
      <c r="A562" s="192" t="s">
        <v>1327</v>
      </c>
      <c r="B562" s="163">
        <v>7048652275851</v>
      </c>
      <c r="K562" s="168">
        <v>828080</v>
      </c>
      <c r="L562" s="168" t="s">
        <v>172</v>
      </c>
      <c r="M562" s="136" t="str">
        <f t="shared" si="8"/>
        <v>828080-GRBLU-L</v>
      </c>
      <c r="N562" s="170">
        <v>7048652275851</v>
      </c>
    </row>
    <row r="563" spans="1:14" x14ac:dyDescent="0.2">
      <c r="A563" s="192" t="s">
        <v>1328</v>
      </c>
      <c r="B563" s="163">
        <v>7048652661791</v>
      </c>
      <c r="K563" s="168">
        <v>828080</v>
      </c>
      <c r="L563" s="168" t="s">
        <v>861</v>
      </c>
      <c r="M563" s="136" t="str">
        <f t="shared" si="8"/>
        <v>828080-LTGRY-XS</v>
      </c>
      <c r="N563" s="170">
        <v>7048652661791</v>
      </c>
    </row>
    <row r="564" spans="1:14" x14ac:dyDescent="0.2">
      <c r="A564" s="192" t="s">
        <v>1329</v>
      </c>
      <c r="B564" s="163">
        <v>7048652661784</v>
      </c>
      <c r="K564" s="168">
        <v>828080</v>
      </c>
      <c r="L564" s="168" t="s">
        <v>622</v>
      </c>
      <c r="M564" s="136" t="str">
        <f t="shared" si="8"/>
        <v>828080-LTGRY-S</v>
      </c>
      <c r="N564" s="170">
        <v>7048652661784</v>
      </c>
    </row>
    <row r="565" spans="1:14" x14ac:dyDescent="0.2">
      <c r="A565" s="192" t="s">
        <v>1330</v>
      </c>
      <c r="B565" s="163">
        <v>7048652661777</v>
      </c>
      <c r="K565" s="168">
        <v>828080</v>
      </c>
      <c r="L565" s="168" t="s">
        <v>623</v>
      </c>
      <c r="M565" s="136" t="str">
        <f t="shared" si="8"/>
        <v>828080-LTGRY-M</v>
      </c>
      <c r="N565" s="170">
        <v>7048652661777</v>
      </c>
    </row>
    <row r="566" spans="1:14" x14ac:dyDescent="0.2">
      <c r="A566" s="192" t="s">
        <v>1331</v>
      </c>
      <c r="B566" s="163">
        <v>7048652661760</v>
      </c>
      <c r="K566" s="168">
        <v>828080</v>
      </c>
      <c r="L566" s="168" t="s">
        <v>624</v>
      </c>
      <c r="M566" s="136" t="str">
        <f t="shared" si="8"/>
        <v>828080-LTGRY-L</v>
      </c>
      <c r="N566" s="170">
        <v>7048652661760</v>
      </c>
    </row>
    <row r="567" spans="1:14" x14ac:dyDescent="0.2">
      <c r="A567" s="192" t="s">
        <v>1332</v>
      </c>
      <c r="B567" s="163">
        <v>7048652538727</v>
      </c>
      <c r="K567" s="168">
        <v>828080</v>
      </c>
      <c r="L567" s="168" t="s">
        <v>145</v>
      </c>
      <c r="M567" s="136" t="str">
        <f t="shared" si="8"/>
        <v>828080-RSWOD-XS</v>
      </c>
      <c r="N567" s="170">
        <v>7048652538727</v>
      </c>
    </row>
    <row r="568" spans="1:14" x14ac:dyDescent="0.2">
      <c r="A568" s="192" t="s">
        <v>1333</v>
      </c>
      <c r="B568" s="163">
        <v>7048652538710</v>
      </c>
      <c r="K568" s="168">
        <v>828080</v>
      </c>
      <c r="L568" s="168" t="s">
        <v>146</v>
      </c>
      <c r="M568" s="136" t="str">
        <f t="shared" si="8"/>
        <v>828080-RSWOD-S</v>
      </c>
      <c r="N568" s="170">
        <v>7048652538710</v>
      </c>
    </row>
    <row r="569" spans="1:14" x14ac:dyDescent="0.2">
      <c r="A569" s="192" t="s">
        <v>1334</v>
      </c>
      <c r="B569" s="163">
        <v>7048652538703</v>
      </c>
      <c r="K569" s="168">
        <v>828080</v>
      </c>
      <c r="L569" s="168" t="s">
        <v>147</v>
      </c>
      <c r="M569" s="136" t="str">
        <f t="shared" si="8"/>
        <v>828080-RSWOD-M</v>
      </c>
      <c r="N569" s="170">
        <v>7048652538703</v>
      </c>
    </row>
    <row r="570" spans="1:14" x14ac:dyDescent="0.2">
      <c r="A570" s="192" t="s">
        <v>1335</v>
      </c>
      <c r="B570" s="163">
        <v>7048652538697</v>
      </c>
      <c r="K570" s="168">
        <v>828080</v>
      </c>
      <c r="L570" s="168" t="s">
        <v>148</v>
      </c>
      <c r="M570" s="136" t="str">
        <f t="shared" si="8"/>
        <v>828080-RSWOD-L</v>
      </c>
      <c r="N570" s="170">
        <v>7048652538697</v>
      </c>
    </row>
    <row r="571" spans="1:14" x14ac:dyDescent="0.2">
      <c r="A571" s="192" t="s">
        <v>2571</v>
      </c>
      <c r="B571" s="163">
        <v>7048652765284</v>
      </c>
      <c r="K571" s="168">
        <v>828081</v>
      </c>
      <c r="L571" s="168" t="s">
        <v>2294</v>
      </c>
      <c r="M571" s="136" t="str">
        <f t="shared" si="8"/>
        <v>828081-55504-S</v>
      </c>
      <c r="N571" s="170">
        <v>7048652765284</v>
      </c>
    </row>
    <row r="572" spans="1:14" x14ac:dyDescent="0.2">
      <c r="A572" s="192" t="s">
        <v>2572</v>
      </c>
      <c r="B572" s="163">
        <v>7048652765277</v>
      </c>
      <c r="K572" s="168">
        <v>828081</v>
      </c>
      <c r="L572" s="168" t="s">
        <v>2295</v>
      </c>
      <c r="M572" s="136" t="str">
        <f t="shared" si="8"/>
        <v>828081-55504-M</v>
      </c>
      <c r="N572" s="170">
        <v>7048652765277</v>
      </c>
    </row>
    <row r="573" spans="1:14" x14ac:dyDescent="0.2">
      <c r="A573" s="192" t="s">
        <v>2573</v>
      </c>
      <c r="B573" s="163">
        <v>7048652765260</v>
      </c>
      <c r="K573" s="168">
        <v>828081</v>
      </c>
      <c r="L573" s="168" t="s">
        <v>2296</v>
      </c>
      <c r="M573" s="136" t="str">
        <f t="shared" si="8"/>
        <v>828081-55504-L</v>
      </c>
      <c r="N573" s="170">
        <v>7048652765260</v>
      </c>
    </row>
    <row r="574" spans="1:14" x14ac:dyDescent="0.2">
      <c r="A574" s="192" t="s">
        <v>2574</v>
      </c>
      <c r="B574" s="163">
        <v>7048652765291</v>
      </c>
      <c r="K574" s="168">
        <v>828081</v>
      </c>
      <c r="L574" s="168" t="s">
        <v>2297</v>
      </c>
      <c r="M574" s="136" t="str">
        <f t="shared" si="8"/>
        <v>828081-55504-XL</v>
      </c>
      <c r="N574" s="170">
        <v>7048652765291</v>
      </c>
    </row>
    <row r="575" spans="1:14" x14ac:dyDescent="0.2">
      <c r="A575" s="192" t="s">
        <v>2575</v>
      </c>
      <c r="B575" s="163">
        <v>7048652765321</v>
      </c>
      <c r="K575" s="168">
        <v>828081</v>
      </c>
      <c r="L575" s="168" t="s">
        <v>2270</v>
      </c>
      <c r="M575" s="136" t="str">
        <f t="shared" si="8"/>
        <v>828081-57000-S</v>
      </c>
      <c r="N575" s="170">
        <v>7048652765321</v>
      </c>
    </row>
    <row r="576" spans="1:14" x14ac:dyDescent="0.2">
      <c r="A576" s="192" t="s">
        <v>2576</v>
      </c>
      <c r="B576" s="163">
        <v>7048652765314</v>
      </c>
      <c r="K576" s="168">
        <v>828081</v>
      </c>
      <c r="L576" s="168" t="s">
        <v>2271</v>
      </c>
      <c r="M576" s="136" t="str">
        <f t="shared" si="8"/>
        <v>828081-57000-M</v>
      </c>
      <c r="N576" s="170">
        <v>7048652765314</v>
      </c>
    </row>
    <row r="577" spans="1:14" x14ac:dyDescent="0.2">
      <c r="A577" s="192" t="s">
        <v>2577</v>
      </c>
      <c r="B577" s="163">
        <v>7048652765307</v>
      </c>
      <c r="K577" s="168">
        <v>828081</v>
      </c>
      <c r="L577" s="168" t="s">
        <v>2272</v>
      </c>
      <c r="M577" s="136" t="str">
        <f t="shared" si="8"/>
        <v>828081-57000-L</v>
      </c>
      <c r="N577" s="170">
        <v>7048652765307</v>
      </c>
    </row>
    <row r="578" spans="1:14" x14ac:dyDescent="0.2">
      <c r="A578" s="192" t="s">
        <v>2578</v>
      </c>
      <c r="B578" s="163">
        <v>7048652765338</v>
      </c>
      <c r="K578" s="168">
        <v>828081</v>
      </c>
      <c r="L578" s="168" t="s">
        <v>2273</v>
      </c>
      <c r="M578" s="136" t="str">
        <f t="shared" si="8"/>
        <v>828081-57000-XL</v>
      </c>
      <c r="N578" s="170">
        <v>7048652765338</v>
      </c>
    </row>
    <row r="579" spans="1:14" x14ac:dyDescent="0.2">
      <c r="A579" s="192" t="s">
        <v>1336</v>
      </c>
      <c r="B579" s="163">
        <v>7048652275950</v>
      </c>
      <c r="K579" s="168">
        <v>828081</v>
      </c>
      <c r="L579" s="168" t="s">
        <v>140</v>
      </c>
      <c r="M579" s="136" t="str">
        <f t="shared" ref="M579:M642" si="9">CONCATENATE(K579,"-",L579)</f>
        <v>828081-BLACK-S</v>
      </c>
      <c r="N579" s="170">
        <v>7048652275950</v>
      </c>
    </row>
    <row r="580" spans="1:14" x14ac:dyDescent="0.2">
      <c r="A580" s="192" t="s">
        <v>1337</v>
      </c>
      <c r="B580" s="163">
        <v>7048652275943</v>
      </c>
      <c r="K580" s="168">
        <v>828081</v>
      </c>
      <c r="L580" s="168" t="s">
        <v>141</v>
      </c>
      <c r="M580" s="136" t="str">
        <f t="shared" si="9"/>
        <v>828081-BLACK-M</v>
      </c>
      <c r="N580" s="170">
        <v>7048652275943</v>
      </c>
    </row>
    <row r="581" spans="1:14" x14ac:dyDescent="0.2">
      <c r="A581" s="192" t="s">
        <v>1338</v>
      </c>
      <c r="B581" s="163">
        <v>7048652275936</v>
      </c>
      <c r="K581" s="168">
        <v>828081</v>
      </c>
      <c r="L581" s="168" t="s">
        <v>142</v>
      </c>
      <c r="M581" s="136" t="str">
        <f t="shared" si="9"/>
        <v>828081-BLACK-L</v>
      </c>
      <c r="N581" s="170">
        <v>7048652275936</v>
      </c>
    </row>
    <row r="582" spans="1:14" x14ac:dyDescent="0.2">
      <c r="A582" s="192" t="s">
        <v>1339</v>
      </c>
      <c r="B582" s="163">
        <v>7048652275967</v>
      </c>
      <c r="K582" s="168">
        <v>828081</v>
      </c>
      <c r="L582" s="168" t="s">
        <v>143</v>
      </c>
      <c r="M582" s="136" t="str">
        <f t="shared" si="9"/>
        <v>828081-BLACK-XL</v>
      </c>
      <c r="N582" s="170">
        <v>7048652275967</v>
      </c>
    </row>
    <row r="583" spans="1:14" x14ac:dyDescent="0.2">
      <c r="A583" s="192" t="s">
        <v>1340</v>
      </c>
      <c r="B583" s="163">
        <v>7048652275974</v>
      </c>
      <c r="K583" s="168">
        <v>828081</v>
      </c>
      <c r="L583" s="168" t="s">
        <v>158</v>
      </c>
      <c r="M583" s="136" t="str">
        <f t="shared" si="9"/>
        <v>828081-HYDRO-L</v>
      </c>
      <c r="N583" s="170">
        <v>7048652275974</v>
      </c>
    </row>
    <row r="584" spans="1:14" x14ac:dyDescent="0.2">
      <c r="A584" s="192" t="s">
        <v>1341</v>
      </c>
      <c r="B584" s="163">
        <v>7048652538635</v>
      </c>
      <c r="K584" s="168">
        <v>828081</v>
      </c>
      <c r="L584" s="168" t="s">
        <v>866</v>
      </c>
      <c r="M584" s="136" t="str">
        <f t="shared" si="9"/>
        <v>828081-MOSS-S</v>
      </c>
      <c r="N584" s="170">
        <v>7048652538635</v>
      </c>
    </row>
    <row r="585" spans="1:14" x14ac:dyDescent="0.2">
      <c r="A585" s="192" t="s">
        <v>1342</v>
      </c>
      <c r="B585" s="163">
        <v>7048652538628</v>
      </c>
      <c r="K585" s="168">
        <v>828081</v>
      </c>
      <c r="L585" s="168" t="s">
        <v>867</v>
      </c>
      <c r="M585" s="136" t="str">
        <f t="shared" si="9"/>
        <v>828081-MOSS-M</v>
      </c>
      <c r="N585" s="170">
        <v>7048652538628</v>
      </c>
    </row>
    <row r="586" spans="1:14" x14ac:dyDescent="0.2">
      <c r="A586" s="192" t="s">
        <v>1343</v>
      </c>
      <c r="B586" s="163">
        <v>7048652538611</v>
      </c>
      <c r="K586" s="168">
        <v>828081</v>
      </c>
      <c r="L586" s="168" t="s">
        <v>868</v>
      </c>
      <c r="M586" s="136" t="str">
        <f t="shared" si="9"/>
        <v>828081-MOSS-L</v>
      </c>
      <c r="N586" s="170">
        <v>7048652538611</v>
      </c>
    </row>
    <row r="587" spans="1:14" x14ac:dyDescent="0.2">
      <c r="A587" s="192" t="s">
        <v>1344</v>
      </c>
      <c r="B587" s="163">
        <v>7048652538642</v>
      </c>
      <c r="K587" s="168">
        <v>828081</v>
      </c>
      <c r="L587" s="168" t="s">
        <v>869</v>
      </c>
      <c r="M587" s="136" t="str">
        <f t="shared" si="9"/>
        <v>828081-MOSS-XL</v>
      </c>
      <c r="N587" s="170">
        <v>7048652538642</v>
      </c>
    </row>
    <row r="588" spans="1:14" x14ac:dyDescent="0.2">
      <c r="A588" s="192" t="s">
        <v>1345</v>
      </c>
      <c r="B588" s="163">
        <v>7048652276032</v>
      </c>
      <c r="K588" s="168">
        <v>828081</v>
      </c>
      <c r="L588" s="168" t="s">
        <v>159</v>
      </c>
      <c r="M588" s="136" t="str">
        <f t="shared" si="9"/>
        <v>828081-ONBLU-S</v>
      </c>
      <c r="N588" s="170">
        <v>7048652276032</v>
      </c>
    </row>
    <row r="589" spans="1:14" x14ac:dyDescent="0.2">
      <c r="A589" s="192" t="s">
        <v>1346</v>
      </c>
      <c r="B589" s="163">
        <v>7048652276025</v>
      </c>
      <c r="K589" s="168">
        <v>828081</v>
      </c>
      <c r="L589" s="168" t="s">
        <v>160</v>
      </c>
      <c r="M589" s="136" t="str">
        <f t="shared" si="9"/>
        <v>828081-ONBLU-M</v>
      </c>
      <c r="N589" s="170">
        <v>7048652276025</v>
      </c>
    </row>
    <row r="590" spans="1:14" x14ac:dyDescent="0.2">
      <c r="A590" s="192" t="s">
        <v>1347</v>
      </c>
      <c r="B590" s="163">
        <v>7048652276018</v>
      </c>
      <c r="K590" s="168">
        <v>828081</v>
      </c>
      <c r="L590" s="168" t="s">
        <v>161</v>
      </c>
      <c r="M590" s="136" t="str">
        <f t="shared" si="9"/>
        <v>828081-ONBLU-L</v>
      </c>
      <c r="N590" s="170">
        <v>7048652276018</v>
      </c>
    </row>
    <row r="591" spans="1:14" x14ac:dyDescent="0.2">
      <c r="A591" s="192" t="s">
        <v>1348</v>
      </c>
      <c r="B591" s="163">
        <v>7048652276049</v>
      </c>
      <c r="K591" s="168">
        <v>828081</v>
      </c>
      <c r="L591" s="168" t="s">
        <v>162</v>
      </c>
      <c r="M591" s="136" t="str">
        <f t="shared" si="9"/>
        <v>828081-ONBLU-XL</v>
      </c>
      <c r="N591" s="170">
        <v>7048652276049</v>
      </c>
    </row>
    <row r="592" spans="1:14" x14ac:dyDescent="0.2">
      <c r="A592" s="192" t="s">
        <v>1349</v>
      </c>
      <c r="B592" s="163">
        <v>7048652276070</v>
      </c>
      <c r="K592" s="168">
        <v>828081</v>
      </c>
      <c r="L592" s="168" t="s">
        <v>163</v>
      </c>
      <c r="M592" s="136" t="str">
        <f t="shared" si="9"/>
        <v>828081-SEGRY-S</v>
      </c>
      <c r="N592" s="170">
        <v>7048652276070</v>
      </c>
    </row>
    <row r="593" spans="1:14" x14ac:dyDescent="0.2">
      <c r="A593" s="192" t="s">
        <v>1350</v>
      </c>
      <c r="B593" s="163">
        <v>7048652276063</v>
      </c>
      <c r="K593" s="168">
        <v>828081</v>
      </c>
      <c r="L593" s="168" t="s">
        <v>164</v>
      </c>
      <c r="M593" s="136" t="str">
        <f t="shared" si="9"/>
        <v>828081-SEGRY-M</v>
      </c>
      <c r="N593" s="170">
        <v>7048652276063</v>
      </c>
    </row>
    <row r="594" spans="1:14" x14ac:dyDescent="0.2">
      <c r="A594" s="192" t="s">
        <v>1351</v>
      </c>
      <c r="B594" s="163">
        <v>7048652276056</v>
      </c>
      <c r="K594" s="168">
        <v>828081</v>
      </c>
      <c r="L594" s="168" t="s">
        <v>165</v>
      </c>
      <c r="M594" s="136" t="str">
        <f t="shared" si="9"/>
        <v>828081-SEGRY-L</v>
      </c>
      <c r="N594" s="170">
        <v>7048652276056</v>
      </c>
    </row>
    <row r="595" spans="1:14" x14ac:dyDescent="0.2">
      <c r="A595" s="192" t="s">
        <v>1352</v>
      </c>
      <c r="B595" s="163">
        <v>7048652276087</v>
      </c>
      <c r="K595" s="168">
        <v>828081</v>
      </c>
      <c r="L595" s="168" t="s">
        <v>166</v>
      </c>
      <c r="M595" s="136" t="str">
        <f t="shared" si="9"/>
        <v>828081-SEGRY-XL</v>
      </c>
      <c r="N595" s="170">
        <v>7048652276087</v>
      </c>
    </row>
    <row r="596" spans="1:14" x14ac:dyDescent="0.2">
      <c r="A596" s="192" t="s">
        <v>2579</v>
      </c>
      <c r="B596" s="163">
        <v>7048652765376</v>
      </c>
      <c r="K596" s="168">
        <v>828082</v>
      </c>
      <c r="L596" s="168" t="s">
        <v>2299</v>
      </c>
      <c r="M596" s="136" t="str">
        <f t="shared" si="9"/>
        <v>828082-56001-XS</v>
      </c>
      <c r="N596" s="170">
        <v>7048652765376</v>
      </c>
    </row>
    <row r="597" spans="1:14" x14ac:dyDescent="0.2">
      <c r="A597" s="192" t="s">
        <v>2580</v>
      </c>
      <c r="B597" s="163">
        <v>7048652765369</v>
      </c>
      <c r="K597" s="168">
        <v>828082</v>
      </c>
      <c r="L597" s="168" t="s">
        <v>2300</v>
      </c>
      <c r="M597" s="136" t="str">
        <f t="shared" si="9"/>
        <v>828082-56001-S</v>
      </c>
      <c r="N597" s="170">
        <v>7048652765369</v>
      </c>
    </row>
    <row r="598" spans="1:14" x14ac:dyDescent="0.2">
      <c r="A598" s="192" t="s">
        <v>2581</v>
      </c>
      <c r="B598" s="163">
        <v>7048652765352</v>
      </c>
      <c r="K598" s="168">
        <v>828082</v>
      </c>
      <c r="L598" s="168" t="s">
        <v>2301</v>
      </c>
      <c r="M598" s="136" t="str">
        <f t="shared" si="9"/>
        <v>828082-56001-M</v>
      </c>
      <c r="N598" s="170">
        <v>7048652765352</v>
      </c>
    </row>
    <row r="599" spans="1:14" x14ac:dyDescent="0.2">
      <c r="A599" s="192" t="s">
        <v>2582</v>
      </c>
      <c r="B599" s="163">
        <v>7048652765345</v>
      </c>
      <c r="K599" s="168">
        <v>828082</v>
      </c>
      <c r="L599" s="168" t="s">
        <v>2302</v>
      </c>
      <c r="M599" s="136" t="str">
        <f t="shared" si="9"/>
        <v>828082-56001-L</v>
      </c>
      <c r="N599" s="170">
        <v>7048652765345</v>
      </c>
    </row>
    <row r="600" spans="1:14" x14ac:dyDescent="0.2">
      <c r="A600" s="192" t="s">
        <v>2583</v>
      </c>
      <c r="B600" s="163">
        <v>7048652765413</v>
      </c>
      <c r="K600" s="168">
        <v>828082</v>
      </c>
      <c r="L600" s="168" t="s">
        <v>2274</v>
      </c>
      <c r="M600" s="136" t="str">
        <f t="shared" si="9"/>
        <v>828082-57000-XS</v>
      </c>
      <c r="N600" s="170">
        <v>7048652765413</v>
      </c>
    </row>
    <row r="601" spans="1:14" x14ac:dyDescent="0.2">
      <c r="A601" s="192" t="s">
        <v>2584</v>
      </c>
      <c r="B601" s="163">
        <v>7048652765406</v>
      </c>
      <c r="K601" s="168">
        <v>828082</v>
      </c>
      <c r="L601" s="168" t="s">
        <v>2270</v>
      </c>
      <c r="M601" s="136" t="str">
        <f t="shared" si="9"/>
        <v>828082-57000-S</v>
      </c>
      <c r="N601" s="170">
        <v>7048652765406</v>
      </c>
    </row>
    <row r="602" spans="1:14" x14ac:dyDescent="0.2">
      <c r="A602" s="192" t="s">
        <v>2585</v>
      </c>
      <c r="B602" s="163">
        <v>7048652765390</v>
      </c>
      <c r="K602" s="168">
        <v>828082</v>
      </c>
      <c r="L602" s="168" t="s">
        <v>2271</v>
      </c>
      <c r="M602" s="136" t="str">
        <f t="shared" si="9"/>
        <v>828082-57000-M</v>
      </c>
      <c r="N602" s="170">
        <v>7048652765390</v>
      </c>
    </row>
    <row r="603" spans="1:14" x14ac:dyDescent="0.2">
      <c r="A603" s="192" t="s">
        <v>2586</v>
      </c>
      <c r="B603" s="163">
        <v>7048652765383</v>
      </c>
      <c r="K603" s="168">
        <v>828082</v>
      </c>
      <c r="L603" s="168" t="s">
        <v>2272</v>
      </c>
      <c r="M603" s="136" t="str">
        <f t="shared" si="9"/>
        <v>828082-57000-L</v>
      </c>
      <c r="N603" s="170">
        <v>7048652765383</v>
      </c>
    </row>
    <row r="604" spans="1:14" x14ac:dyDescent="0.2">
      <c r="A604" s="192" t="s">
        <v>1353</v>
      </c>
      <c r="B604" s="163">
        <v>7048652276124</v>
      </c>
      <c r="K604" s="168">
        <v>828082</v>
      </c>
      <c r="L604" s="168" t="s">
        <v>625</v>
      </c>
      <c r="M604" s="136" t="str">
        <f t="shared" si="9"/>
        <v>828082-CORAL-XS</v>
      </c>
      <c r="N604" s="170">
        <v>7048652276124</v>
      </c>
    </row>
    <row r="605" spans="1:14" x14ac:dyDescent="0.2">
      <c r="A605" s="192" t="s">
        <v>1354</v>
      </c>
      <c r="B605" s="163">
        <v>7048652276117</v>
      </c>
      <c r="K605" s="168">
        <v>828082</v>
      </c>
      <c r="L605" s="168" t="s">
        <v>626</v>
      </c>
      <c r="M605" s="136" t="str">
        <f t="shared" si="9"/>
        <v>828082-CORAL-S</v>
      </c>
      <c r="N605" s="170">
        <v>7048652276117</v>
      </c>
    </row>
    <row r="606" spans="1:14" x14ac:dyDescent="0.2">
      <c r="A606" s="192" t="s">
        <v>1355</v>
      </c>
      <c r="B606" s="163">
        <v>7048652276100</v>
      </c>
      <c r="K606" s="168">
        <v>828082</v>
      </c>
      <c r="L606" s="168" t="s">
        <v>627</v>
      </c>
      <c r="M606" s="136" t="str">
        <f t="shared" si="9"/>
        <v>828082-CORAL-M</v>
      </c>
      <c r="N606" s="170">
        <v>7048652276100</v>
      </c>
    </row>
    <row r="607" spans="1:14" x14ac:dyDescent="0.2">
      <c r="A607" s="192" t="s">
        <v>1356</v>
      </c>
      <c r="B607" s="163">
        <v>7048652276094</v>
      </c>
      <c r="K607" s="168">
        <v>828082</v>
      </c>
      <c r="L607" s="168" t="s">
        <v>628</v>
      </c>
      <c r="M607" s="136" t="str">
        <f t="shared" si="9"/>
        <v>828082-CORAL-L</v>
      </c>
      <c r="N607" s="170">
        <v>7048652276094</v>
      </c>
    </row>
    <row r="608" spans="1:14" x14ac:dyDescent="0.2">
      <c r="A608" s="192" t="s">
        <v>1357</v>
      </c>
      <c r="B608" s="163">
        <v>7048652276162</v>
      </c>
      <c r="K608" s="168">
        <v>828082</v>
      </c>
      <c r="L608" s="168" t="s">
        <v>828</v>
      </c>
      <c r="M608" s="136" t="str">
        <f t="shared" si="9"/>
        <v>828082-HYDRO-XS</v>
      </c>
      <c r="N608" s="170">
        <v>7048652276162</v>
      </c>
    </row>
    <row r="609" spans="1:14" x14ac:dyDescent="0.2">
      <c r="A609" s="192" t="s">
        <v>1358</v>
      </c>
      <c r="B609" s="163">
        <v>7048652276155</v>
      </c>
      <c r="K609" s="168">
        <v>828082</v>
      </c>
      <c r="L609" s="168" t="s">
        <v>156</v>
      </c>
      <c r="M609" s="136" t="str">
        <f t="shared" si="9"/>
        <v>828082-HYDRO-S</v>
      </c>
      <c r="N609" s="170">
        <v>7048652276155</v>
      </c>
    </row>
    <row r="610" spans="1:14" x14ac:dyDescent="0.2">
      <c r="A610" s="192" t="s">
        <v>1359</v>
      </c>
      <c r="B610" s="163">
        <v>7048652276148</v>
      </c>
      <c r="K610" s="168">
        <v>828082</v>
      </c>
      <c r="L610" s="168" t="s">
        <v>157</v>
      </c>
      <c r="M610" s="136" t="str">
        <f t="shared" si="9"/>
        <v>828082-HYDRO-M</v>
      </c>
      <c r="N610" s="170">
        <v>7048652276148</v>
      </c>
    </row>
    <row r="611" spans="1:14" x14ac:dyDescent="0.2">
      <c r="A611" s="192" t="s">
        <v>1360</v>
      </c>
      <c r="B611" s="163">
        <v>7048652276131</v>
      </c>
      <c r="K611" s="168">
        <v>828082</v>
      </c>
      <c r="L611" s="168" t="s">
        <v>158</v>
      </c>
      <c r="M611" s="136" t="str">
        <f t="shared" si="9"/>
        <v>828082-HYDRO-L</v>
      </c>
      <c r="N611" s="170">
        <v>7048652276131</v>
      </c>
    </row>
    <row r="612" spans="1:14" x14ac:dyDescent="0.2">
      <c r="A612" s="192" t="s">
        <v>1361</v>
      </c>
      <c r="B612" s="163">
        <v>7048652276209</v>
      </c>
      <c r="K612" s="168">
        <v>828082</v>
      </c>
      <c r="L612" s="168" t="s">
        <v>861</v>
      </c>
      <c r="M612" s="136" t="str">
        <f t="shared" si="9"/>
        <v>828082-LTGRY-XS</v>
      </c>
      <c r="N612" s="170">
        <v>7048652276209</v>
      </c>
    </row>
    <row r="613" spans="1:14" x14ac:dyDescent="0.2">
      <c r="A613" s="192" t="s">
        <v>1362</v>
      </c>
      <c r="B613" s="163">
        <v>7048652276193</v>
      </c>
      <c r="K613" s="168">
        <v>828082</v>
      </c>
      <c r="L613" s="168" t="s">
        <v>622</v>
      </c>
      <c r="M613" s="136" t="str">
        <f t="shared" si="9"/>
        <v>828082-LTGRY-S</v>
      </c>
      <c r="N613" s="170">
        <v>7048652276193</v>
      </c>
    </row>
    <row r="614" spans="1:14" x14ac:dyDescent="0.2">
      <c r="A614" s="192" t="s">
        <v>1363</v>
      </c>
      <c r="B614" s="163">
        <v>7048652276186</v>
      </c>
      <c r="K614" s="168">
        <v>828082</v>
      </c>
      <c r="L614" s="168" t="s">
        <v>623</v>
      </c>
      <c r="M614" s="136" t="str">
        <f t="shared" si="9"/>
        <v>828082-LTGRY-M</v>
      </c>
      <c r="N614" s="170">
        <v>7048652276186</v>
      </c>
    </row>
    <row r="615" spans="1:14" x14ac:dyDescent="0.2">
      <c r="A615" s="192" t="s">
        <v>1364</v>
      </c>
      <c r="B615" s="163">
        <v>7048652276179</v>
      </c>
      <c r="K615" s="168">
        <v>828082</v>
      </c>
      <c r="L615" s="168" t="s">
        <v>624</v>
      </c>
      <c r="M615" s="136" t="str">
        <f t="shared" si="9"/>
        <v>828082-LTGRY-L</v>
      </c>
      <c r="N615" s="170">
        <v>7048652276179</v>
      </c>
    </row>
    <row r="616" spans="1:14" x14ac:dyDescent="0.2">
      <c r="A616" s="192" t="s">
        <v>1365</v>
      </c>
      <c r="B616" s="163">
        <v>7048652538604</v>
      </c>
      <c r="K616" s="168">
        <v>828082</v>
      </c>
      <c r="L616" s="168" t="s">
        <v>145</v>
      </c>
      <c r="M616" s="136" t="str">
        <f t="shared" si="9"/>
        <v>828082-RSWOD-XS</v>
      </c>
      <c r="N616" s="170">
        <v>7048652538604</v>
      </c>
    </row>
    <row r="617" spans="1:14" x14ac:dyDescent="0.2">
      <c r="A617" s="192" t="s">
        <v>1366</v>
      </c>
      <c r="B617" s="163">
        <v>7048652538598</v>
      </c>
      <c r="K617" s="168">
        <v>828082</v>
      </c>
      <c r="L617" s="168" t="s">
        <v>146</v>
      </c>
      <c r="M617" s="136" t="str">
        <f t="shared" si="9"/>
        <v>828082-RSWOD-S</v>
      </c>
      <c r="N617" s="170">
        <v>7048652538598</v>
      </c>
    </row>
    <row r="618" spans="1:14" x14ac:dyDescent="0.2">
      <c r="A618" s="192" t="s">
        <v>1367</v>
      </c>
      <c r="B618" s="163">
        <v>7048652538581</v>
      </c>
      <c r="K618" s="168">
        <v>828082</v>
      </c>
      <c r="L618" s="168" t="s">
        <v>147</v>
      </c>
      <c r="M618" s="136" t="str">
        <f t="shared" si="9"/>
        <v>828082-RSWOD-M</v>
      </c>
      <c r="N618" s="170">
        <v>7048652538581</v>
      </c>
    </row>
    <row r="619" spans="1:14" x14ac:dyDescent="0.2">
      <c r="A619" s="192" t="s">
        <v>1368</v>
      </c>
      <c r="B619" s="163">
        <v>7048652538574</v>
      </c>
      <c r="K619" s="168">
        <v>828082</v>
      </c>
      <c r="L619" s="168" t="s">
        <v>148</v>
      </c>
      <c r="M619" s="136" t="str">
        <f t="shared" si="9"/>
        <v>828082-RSWOD-L</v>
      </c>
      <c r="N619" s="170">
        <v>7048652538574</v>
      </c>
    </row>
    <row r="620" spans="1:14" x14ac:dyDescent="0.2">
      <c r="A620" s="192" t="s">
        <v>2587</v>
      </c>
      <c r="B620" s="163">
        <v>7048652765000</v>
      </c>
      <c r="K620" s="168">
        <v>828083</v>
      </c>
      <c r="L620" s="168" t="s">
        <v>2265</v>
      </c>
      <c r="M620" s="136" t="str">
        <f t="shared" si="9"/>
        <v>828083-10003-S</v>
      </c>
      <c r="N620" s="170">
        <v>7048652765000</v>
      </c>
    </row>
    <row r="621" spans="1:14" x14ac:dyDescent="0.2">
      <c r="A621" s="192" t="s">
        <v>2588</v>
      </c>
      <c r="B621" s="163">
        <v>7048652764997</v>
      </c>
      <c r="K621" s="168">
        <v>828083</v>
      </c>
      <c r="L621" s="168" t="s">
        <v>2266</v>
      </c>
      <c r="M621" s="136" t="str">
        <f t="shared" si="9"/>
        <v>828083-10003-M</v>
      </c>
      <c r="N621" s="170">
        <v>7048652764997</v>
      </c>
    </row>
    <row r="622" spans="1:14" x14ac:dyDescent="0.2">
      <c r="A622" s="192" t="s">
        <v>2589</v>
      </c>
      <c r="B622" s="163">
        <v>7048652764980</v>
      </c>
      <c r="K622" s="168">
        <v>828083</v>
      </c>
      <c r="L622" s="168" t="s">
        <v>2267</v>
      </c>
      <c r="M622" s="136" t="str">
        <f t="shared" si="9"/>
        <v>828083-10003-L</v>
      </c>
      <c r="N622" s="170">
        <v>7048652764980</v>
      </c>
    </row>
    <row r="623" spans="1:14" x14ac:dyDescent="0.2">
      <c r="A623" s="192" t="s">
        <v>2590</v>
      </c>
      <c r="B623" s="163">
        <v>7048652765017</v>
      </c>
      <c r="K623" s="168">
        <v>828083</v>
      </c>
      <c r="L623" s="168" t="s">
        <v>2268</v>
      </c>
      <c r="M623" s="136" t="str">
        <f t="shared" si="9"/>
        <v>828083-10003-XL</v>
      </c>
      <c r="N623" s="170">
        <v>7048652765017</v>
      </c>
    </row>
    <row r="624" spans="1:14" x14ac:dyDescent="0.2">
      <c r="A624" s="192" t="s">
        <v>2591</v>
      </c>
      <c r="B624" s="163">
        <v>7048652765048</v>
      </c>
      <c r="K624" s="168">
        <v>828083</v>
      </c>
      <c r="L624" s="168" t="s">
        <v>2275</v>
      </c>
      <c r="M624" s="136" t="str">
        <f t="shared" si="9"/>
        <v>828083-77200-S</v>
      </c>
      <c r="N624" s="170">
        <v>7048652765048</v>
      </c>
    </row>
    <row r="625" spans="1:14" x14ac:dyDescent="0.2">
      <c r="A625" s="192" t="s">
        <v>2592</v>
      </c>
      <c r="B625" s="163">
        <v>7048652765031</v>
      </c>
      <c r="K625" s="168">
        <v>828083</v>
      </c>
      <c r="L625" s="168" t="s">
        <v>2276</v>
      </c>
      <c r="M625" s="136" t="str">
        <f t="shared" si="9"/>
        <v>828083-77200-M</v>
      </c>
      <c r="N625" s="170">
        <v>7048652765031</v>
      </c>
    </row>
    <row r="626" spans="1:14" x14ac:dyDescent="0.2">
      <c r="A626" s="192" t="s">
        <v>2593</v>
      </c>
      <c r="B626" s="163">
        <v>7048652765024</v>
      </c>
      <c r="K626" s="168">
        <v>828083</v>
      </c>
      <c r="L626" s="168" t="s">
        <v>2277</v>
      </c>
      <c r="M626" s="136" t="str">
        <f t="shared" si="9"/>
        <v>828083-77200-L</v>
      </c>
      <c r="N626" s="170">
        <v>7048652765024</v>
      </c>
    </row>
    <row r="627" spans="1:14" x14ac:dyDescent="0.2">
      <c r="A627" s="192" t="s">
        <v>2594</v>
      </c>
      <c r="B627" s="163">
        <v>7048652765055</v>
      </c>
      <c r="K627" s="168">
        <v>828083</v>
      </c>
      <c r="L627" s="168" t="s">
        <v>2278</v>
      </c>
      <c r="M627" s="136" t="str">
        <f t="shared" si="9"/>
        <v>828083-77200-XL</v>
      </c>
      <c r="N627" s="170">
        <v>7048652765055</v>
      </c>
    </row>
    <row r="628" spans="1:14" x14ac:dyDescent="0.2">
      <c r="A628" s="192" t="s">
        <v>2595</v>
      </c>
      <c r="B628" s="163">
        <v>7048652768407</v>
      </c>
      <c r="K628" s="168">
        <v>828083</v>
      </c>
      <c r="L628" s="168" t="s">
        <v>2303</v>
      </c>
      <c r="M628" s="136" t="str">
        <f t="shared" si="9"/>
        <v>828083-98001-S</v>
      </c>
      <c r="N628" s="170">
        <v>7048652768407</v>
      </c>
    </row>
    <row r="629" spans="1:14" x14ac:dyDescent="0.2">
      <c r="A629" s="192" t="s">
        <v>2596</v>
      </c>
      <c r="B629" s="163">
        <v>7048652768391</v>
      </c>
      <c r="K629" s="168">
        <v>828083</v>
      </c>
      <c r="L629" s="168" t="s">
        <v>2304</v>
      </c>
      <c r="M629" s="136" t="str">
        <f t="shared" si="9"/>
        <v>828083-98001-M</v>
      </c>
      <c r="N629" s="170">
        <v>7048652768391</v>
      </c>
    </row>
    <row r="630" spans="1:14" x14ac:dyDescent="0.2">
      <c r="A630" s="192" t="s">
        <v>2597</v>
      </c>
      <c r="B630" s="163">
        <v>7048652768384</v>
      </c>
      <c r="K630" s="168">
        <v>828083</v>
      </c>
      <c r="L630" s="168" t="s">
        <v>2305</v>
      </c>
      <c r="M630" s="136" t="str">
        <f t="shared" si="9"/>
        <v>828083-98001-L</v>
      </c>
      <c r="N630" s="170">
        <v>7048652768384</v>
      </c>
    </row>
    <row r="631" spans="1:14" x14ac:dyDescent="0.2">
      <c r="A631" s="192" t="s">
        <v>2598</v>
      </c>
      <c r="B631" s="163">
        <v>7048652768414</v>
      </c>
      <c r="K631" s="168">
        <v>828083</v>
      </c>
      <c r="L631" s="168" t="s">
        <v>2306</v>
      </c>
      <c r="M631" s="136" t="str">
        <f t="shared" si="9"/>
        <v>828083-98001-XL</v>
      </c>
      <c r="N631" s="170">
        <v>7048652768414</v>
      </c>
    </row>
    <row r="632" spans="1:14" x14ac:dyDescent="0.2">
      <c r="A632" s="192" t="s">
        <v>1369</v>
      </c>
      <c r="B632" s="163">
        <v>7048652538437</v>
      </c>
      <c r="K632" s="168">
        <v>828083</v>
      </c>
      <c r="L632" s="168" t="s">
        <v>140</v>
      </c>
      <c r="M632" s="136" t="str">
        <f t="shared" si="9"/>
        <v>828083-BLACK-S</v>
      </c>
      <c r="N632" s="170">
        <v>7048652538437</v>
      </c>
    </row>
    <row r="633" spans="1:14" x14ac:dyDescent="0.2">
      <c r="A633" s="192" t="s">
        <v>1370</v>
      </c>
      <c r="B633" s="163">
        <v>7048652538420</v>
      </c>
      <c r="K633" s="168">
        <v>828083</v>
      </c>
      <c r="L633" s="168" t="s">
        <v>141</v>
      </c>
      <c r="M633" s="136" t="str">
        <f t="shared" si="9"/>
        <v>828083-BLACK-M</v>
      </c>
      <c r="N633" s="170">
        <v>7048652538420</v>
      </c>
    </row>
    <row r="634" spans="1:14" x14ac:dyDescent="0.2">
      <c r="A634" s="192" t="s">
        <v>1371</v>
      </c>
      <c r="B634" s="163">
        <v>7048652538413</v>
      </c>
      <c r="K634" s="168">
        <v>828083</v>
      </c>
      <c r="L634" s="168" t="s">
        <v>142</v>
      </c>
      <c r="M634" s="136" t="str">
        <f t="shared" si="9"/>
        <v>828083-BLACK-L</v>
      </c>
      <c r="N634" s="170">
        <v>7048652538413</v>
      </c>
    </row>
    <row r="635" spans="1:14" x14ac:dyDescent="0.2">
      <c r="A635" s="192" t="s">
        <v>1372</v>
      </c>
      <c r="B635" s="163">
        <v>7048652538444</v>
      </c>
      <c r="K635" s="168">
        <v>828083</v>
      </c>
      <c r="L635" s="168" t="s">
        <v>143</v>
      </c>
      <c r="M635" s="136" t="str">
        <f t="shared" si="9"/>
        <v>828083-BLACK-XL</v>
      </c>
      <c r="N635" s="170">
        <v>7048652538444</v>
      </c>
    </row>
    <row r="636" spans="1:14" x14ac:dyDescent="0.2">
      <c r="A636" s="192" t="s">
        <v>1373</v>
      </c>
      <c r="B636" s="163">
        <v>7048652538475</v>
      </c>
      <c r="K636" s="168">
        <v>828083</v>
      </c>
      <c r="L636" s="168" t="s">
        <v>200</v>
      </c>
      <c r="M636" s="136" t="str">
        <f t="shared" si="9"/>
        <v>828083-FOGRN-S</v>
      </c>
      <c r="N636" s="170">
        <v>7048652538475</v>
      </c>
    </row>
    <row r="637" spans="1:14" x14ac:dyDescent="0.2">
      <c r="A637" s="192" t="s">
        <v>1374</v>
      </c>
      <c r="B637" s="163">
        <v>7048652538468</v>
      </c>
      <c r="K637" s="168">
        <v>828083</v>
      </c>
      <c r="L637" s="168" t="s">
        <v>201</v>
      </c>
      <c r="M637" s="136" t="str">
        <f t="shared" si="9"/>
        <v>828083-FOGRN-M</v>
      </c>
      <c r="N637" s="170">
        <v>7048652538468</v>
      </c>
    </row>
    <row r="638" spans="1:14" x14ac:dyDescent="0.2">
      <c r="A638" s="192" t="s">
        <v>1375</v>
      </c>
      <c r="B638" s="163">
        <v>7048652538451</v>
      </c>
      <c r="K638" s="168">
        <v>828083</v>
      </c>
      <c r="L638" s="168" t="s">
        <v>202</v>
      </c>
      <c r="M638" s="136" t="str">
        <f t="shared" si="9"/>
        <v>828083-FOGRN-L</v>
      </c>
      <c r="N638" s="170">
        <v>7048652538451</v>
      </c>
    </row>
    <row r="639" spans="1:14" x14ac:dyDescent="0.2">
      <c r="A639" s="192" t="s">
        <v>1376</v>
      </c>
      <c r="B639" s="163">
        <v>7048652538482</v>
      </c>
      <c r="K639" s="168">
        <v>828083</v>
      </c>
      <c r="L639" s="168" t="s">
        <v>203</v>
      </c>
      <c r="M639" s="136" t="str">
        <f t="shared" si="9"/>
        <v>828083-FOGRN-XL</v>
      </c>
      <c r="N639" s="170">
        <v>7048652538482</v>
      </c>
    </row>
    <row r="640" spans="1:14" x14ac:dyDescent="0.2">
      <c r="A640" s="192" t="s">
        <v>1377</v>
      </c>
      <c r="B640" s="163">
        <v>7048652538512</v>
      </c>
      <c r="K640" s="168">
        <v>828083</v>
      </c>
      <c r="L640" s="168" t="s">
        <v>204</v>
      </c>
      <c r="M640" s="136" t="str">
        <f t="shared" si="9"/>
        <v>828083-SLATE-S</v>
      </c>
      <c r="N640" s="170">
        <v>7048652538512</v>
      </c>
    </row>
    <row r="641" spans="1:14" x14ac:dyDescent="0.2">
      <c r="A641" s="192" t="s">
        <v>1378</v>
      </c>
      <c r="B641" s="163">
        <v>7048652538505</v>
      </c>
      <c r="K641" s="168">
        <v>828083</v>
      </c>
      <c r="L641" s="168" t="s">
        <v>205</v>
      </c>
      <c r="M641" s="136" t="str">
        <f t="shared" si="9"/>
        <v>828083-SLATE-M</v>
      </c>
      <c r="N641" s="170">
        <v>7048652538505</v>
      </c>
    </row>
    <row r="642" spans="1:14" x14ac:dyDescent="0.2">
      <c r="A642" s="192" t="s">
        <v>1379</v>
      </c>
      <c r="B642" s="163">
        <v>7048652538499</v>
      </c>
      <c r="K642" s="168">
        <v>828083</v>
      </c>
      <c r="L642" s="168" t="s">
        <v>206</v>
      </c>
      <c r="M642" s="136" t="str">
        <f t="shared" si="9"/>
        <v>828083-SLATE-L</v>
      </c>
      <c r="N642" s="170">
        <v>7048652538499</v>
      </c>
    </row>
    <row r="643" spans="1:14" x14ac:dyDescent="0.2">
      <c r="A643" s="192" t="s">
        <v>1380</v>
      </c>
      <c r="B643" s="163">
        <v>7048652538529</v>
      </c>
      <c r="K643" s="168">
        <v>828083</v>
      </c>
      <c r="L643" s="168" t="s">
        <v>207</v>
      </c>
      <c r="M643" s="136" t="str">
        <f t="shared" ref="M643:M706" si="10">CONCATENATE(K643,"-",L643)</f>
        <v>828083-SLATE-XL</v>
      </c>
      <c r="N643" s="170">
        <v>7048652538529</v>
      </c>
    </row>
    <row r="644" spans="1:14" x14ac:dyDescent="0.2">
      <c r="A644" s="192" t="s">
        <v>2599</v>
      </c>
      <c r="B644" s="163">
        <v>7048652765840</v>
      </c>
      <c r="K644" s="168">
        <v>828084</v>
      </c>
      <c r="L644" s="168" t="s">
        <v>2265</v>
      </c>
      <c r="M644" s="136" t="str">
        <f t="shared" si="10"/>
        <v>828084-10003-S</v>
      </c>
      <c r="N644" s="170">
        <v>7048652765840</v>
      </c>
    </row>
    <row r="645" spans="1:14" x14ac:dyDescent="0.2">
      <c r="A645" s="192" t="s">
        <v>2600</v>
      </c>
      <c r="B645" s="163">
        <v>7048652765833</v>
      </c>
      <c r="K645" s="168">
        <v>828084</v>
      </c>
      <c r="L645" s="168" t="s">
        <v>2266</v>
      </c>
      <c r="M645" s="136" t="str">
        <f t="shared" si="10"/>
        <v>828084-10003-M</v>
      </c>
      <c r="N645" s="170">
        <v>7048652765833</v>
      </c>
    </row>
    <row r="646" spans="1:14" x14ac:dyDescent="0.2">
      <c r="A646" s="192" t="s">
        <v>2601</v>
      </c>
      <c r="B646" s="163">
        <v>7048652765826</v>
      </c>
      <c r="K646" s="168">
        <v>828084</v>
      </c>
      <c r="L646" s="168" t="s">
        <v>2267</v>
      </c>
      <c r="M646" s="136" t="str">
        <f t="shared" si="10"/>
        <v>828084-10003-L</v>
      </c>
      <c r="N646" s="170">
        <v>7048652765826</v>
      </c>
    </row>
    <row r="647" spans="1:14" x14ac:dyDescent="0.2">
      <c r="A647" s="192" t="s">
        <v>2602</v>
      </c>
      <c r="B647" s="163">
        <v>7048652765857</v>
      </c>
      <c r="K647" s="168">
        <v>828084</v>
      </c>
      <c r="L647" s="168" t="s">
        <v>2268</v>
      </c>
      <c r="M647" s="136" t="str">
        <f t="shared" si="10"/>
        <v>828084-10003-XL</v>
      </c>
      <c r="N647" s="170">
        <v>7048652765857</v>
      </c>
    </row>
    <row r="648" spans="1:14" x14ac:dyDescent="0.2">
      <c r="A648" s="192" t="s">
        <v>2603</v>
      </c>
      <c r="B648" s="163">
        <v>7048652765888</v>
      </c>
      <c r="K648" s="168">
        <v>828084</v>
      </c>
      <c r="L648" s="168" t="s">
        <v>2294</v>
      </c>
      <c r="M648" s="136" t="str">
        <f t="shared" si="10"/>
        <v>828084-55504-S</v>
      </c>
      <c r="N648" s="170">
        <v>7048652765888</v>
      </c>
    </row>
    <row r="649" spans="1:14" x14ac:dyDescent="0.2">
      <c r="A649" s="192" t="s">
        <v>2604</v>
      </c>
      <c r="B649" s="163">
        <v>7048652765871</v>
      </c>
      <c r="K649" s="168">
        <v>828084</v>
      </c>
      <c r="L649" s="168" t="s">
        <v>2295</v>
      </c>
      <c r="M649" s="136" t="str">
        <f t="shared" si="10"/>
        <v>828084-55504-M</v>
      </c>
      <c r="N649" s="170">
        <v>7048652765871</v>
      </c>
    </row>
    <row r="650" spans="1:14" x14ac:dyDescent="0.2">
      <c r="A650" s="192" t="s">
        <v>2605</v>
      </c>
      <c r="B650" s="163">
        <v>7048652765864</v>
      </c>
      <c r="K650" s="168">
        <v>828084</v>
      </c>
      <c r="L650" s="168" t="s">
        <v>2296</v>
      </c>
      <c r="M650" s="136" t="str">
        <f t="shared" si="10"/>
        <v>828084-55504-L</v>
      </c>
      <c r="N650" s="170">
        <v>7048652765864</v>
      </c>
    </row>
    <row r="651" spans="1:14" x14ac:dyDescent="0.2">
      <c r="A651" s="192" t="s">
        <v>2606</v>
      </c>
      <c r="B651" s="163">
        <v>7048652765895</v>
      </c>
      <c r="K651" s="168">
        <v>828084</v>
      </c>
      <c r="L651" s="168" t="s">
        <v>2297</v>
      </c>
      <c r="M651" s="136" t="str">
        <f t="shared" si="10"/>
        <v>828084-55504-XL</v>
      </c>
      <c r="N651" s="170">
        <v>7048652765895</v>
      </c>
    </row>
    <row r="652" spans="1:14" x14ac:dyDescent="0.2">
      <c r="A652" s="192" t="s">
        <v>2607</v>
      </c>
      <c r="B652" s="163">
        <v>7048652765925</v>
      </c>
      <c r="K652" s="168">
        <v>828084</v>
      </c>
      <c r="L652" s="168" t="s">
        <v>2307</v>
      </c>
      <c r="M652" s="136" t="str">
        <f t="shared" si="10"/>
        <v>828084-78000-S</v>
      </c>
      <c r="N652" s="170">
        <v>7048652765925</v>
      </c>
    </row>
    <row r="653" spans="1:14" x14ac:dyDescent="0.2">
      <c r="A653" s="192" t="s">
        <v>2608</v>
      </c>
      <c r="B653" s="163">
        <v>7048652765918</v>
      </c>
      <c r="K653" s="168">
        <v>828084</v>
      </c>
      <c r="L653" s="168" t="s">
        <v>2308</v>
      </c>
      <c r="M653" s="136" t="str">
        <f t="shared" si="10"/>
        <v>828084-78000-M</v>
      </c>
      <c r="N653" s="170">
        <v>7048652765918</v>
      </c>
    </row>
    <row r="654" spans="1:14" x14ac:dyDescent="0.2">
      <c r="A654" s="192" t="s">
        <v>2609</v>
      </c>
      <c r="B654" s="163">
        <v>7048652765901</v>
      </c>
      <c r="K654" s="168">
        <v>828084</v>
      </c>
      <c r="L654" s="168" t="s">
        <v>2309</v>
      </c>
      <c r="M654" s="136" t="str">
        <f t="shared" si="10"/>
        <v>828084-78000-L</v>
      </c>
      <c r="N654" s="170">
        <v>7048652765901</v>
      </c>
    </row>
    <row r="655" spans="1:14" x14ac:dyDescent="0.2">
      <c r="A655" s="192" t="s">
        <v>2610</v>
      </c>
      <c r="B655" s="163">
        <v>7048652765932</v>
      </c>
      <c r="K655" s="168">
        <v>828084</v>
      </c>
      <c r="L655" s="168" t="s">
        <v>2310</v>
      </c>
      <c r="M655" s="136" t="str">
        <f t="shared" si="10"/>
        <v>828084-78000-XL</v>
      </c>
      <c r="N655" s="170">
        <v>7048652765932</v>
      </c>
    </row>
    <row r="656" spans="1:14" x14ac:dyDescent="0.2">
      <c r="A656" s="192" t="s">
        <v>1381</v>
      </c>
      <c r="B656" s="163">
        <v>7048652276353</v>
      </c>
      <c r="K656" s="168">
        <v>828084</v>
      </c>
      <c r="L656" s="168" t="s">
        <v>140</v>
      </c>
      <c r="M656" s="136" t="str">
        <f t="shared" si="10"/>
        <v>828084-BLACK-S</v>
      </c>
      <c r="N656" s="170">
        <v>7048652276353</v>
      </c>
    </row>
    <row r="657" spans="1:14" x14ac:dyDescent="0.2">
      <c r="A657" s="192" t="s">
        <v>1382</v>
      </c>
      <c r="B657" s="163">
        <v>7048652276346</v>
      </c>
      <c r="K657" s="168">
        <v>828084</v>
      </c>
      <c r="L657" s="168" t="s">
        <v>141</v>
      </c>
      <c r="M657" s="136" t="str">
        <f t="shared" si="10"/>
        <v>828084-BLACK-M</v>
      </c>
      <c r="N657" s="170">
        <v>7048652276346</v>
      </c>
    </row>
    <row r="658" spans="1:14" x14ac:dyDescent="0.2">
      <c r="A658" s="192" t="s">
        <v>1383</v>
      </c>
      <c r="B658" s="163">
        <v>7048652276339</v>
      </c>
      <c r="K658" s="168">
        <v>828084</v>
      </c>
      <c r="L658" s="168" t="s">
        <v>142</v>
      </c>
      <c r="M658" s="136" t="str">
        <f t="shared" si="10"/>
        <v>828084-BLACK-L</v>
      </c>
      <c r="N658" s="170">
        <v>7048652276339</v>
      </c>
    </row>
    <row r="659" spans="1:14" x14ac:dyDescent="0.2">
      <c r="A659" s="192" t="s">
        <v>1384</v>
      </c>
      <c r="B659" s="163">
        <v>7048652276360</v>
      </c>
      <c r="K659" s="168">
        <v>828084</v>
      </c>
      <c r="L659" s="168" t="s">
        <v>143</v>
      </c>
      <c r="M659" s="136" t="str">
        <f t="shared" si="10"/>
        <v>828084-BLACK-XL</v>
      </c>
      <c r="N659" s="170">
        <v>7048652276360</v>
      </c>
    </row>
    <row r="660" spans="1:14" x14ac:dyDescent="0.2">
      <c r="A660" s="192" t="s">
        <v>1385</v>
      </c>
      <c r="B660" s="163">
        <v>7048652276391</v>
      </c>
      <c r="K660" s="168">
        <v>828084</v>
      </c>
      <c r="L660" s="168" t="s">
        <v>862</v>
      </c>
      <c r="M660" s="136" t="str">
        <f t="shared" si="10"/>
        <v>828084-EHRED-S</v>
      </c>
      <c r="N660" s="170">
        <v>7048652276391</v>
      </c>
    </row>
    <row r="661" spans="1:14" x14ac:dyDescent="0.2">
      <c r="A661" s="192" t="s">
        <v>1386</v>
      </c>
      <c r="B661" s="163">
        <v>7048652276384</v>
      </c>
      <c r="K661" s="168">
        <v>828084</v>
      </c>
      <c r="L661" s="168" t="s">
        <v>863</v>
      </c>
      <c r="M661" s="136" t="str">
        <f t="shared" si="10"/>
        <v>828084-EHRED-M</v>
      </c>
      <c r="N661" s="170">
        <v>7048652276384</v>
      </c>
    </row>
    <row r="662" spans="1:14" x14ac:dyDescent="0.2">
      <c r="A662" s="192" t="s">
        <v>1387</v>
      </c>
      <c r="B662" s="163">
        <v>7048652276377</v>
      </c>
      <c r="K662" s="168">
        <v>828084</v>
      </c>
      <c r="L662" s="168" t="s">
        <v>864</v>
      </c>
      <c r="M662" s="136" t="str">
        <f t="shared" si="10"/>
        <v>828084-EHRED-L</v>
      </c>
      <c r="N662" s="170">
        <v>7048652276377</v>
      </c>
    </row>
    <row r="663" spans="1:14" x14ac:dyDescent="0.2">
      <c r="A663" s="192" t="s">
        <v>1388</v>
      </c>
      <c r="B663" s="163">
        <v>7048652276407</v>
      </c>
      <c r="K663" s="168">
        <v>828084</v>
      </c>
      <c r="L663" s="168" t="s">
        <v>865</v>
      </c>
      <c r="M663" s="136" t="str">
        <f t="shared" si="10"/>
        <v>828084-EHRED-XL</v>
      </c>
      <c r="N663" s="170">
        <v>7048652276407</v>
      </c>
    </row>
    <row r="664" spans="1:14" x14ac:dyDescent="0.2">
      <c r="A664" s="192" t="s">
        <v>1389</v>
      </c>
      <c r="B664" s="163">
        <v>7048652538314</v>
      </c>
      <c r="K664" s="168">
        <v>828084</v>
      </c>
      <c r="L664" s="168" t="s">
        <v>866</v>
      </c>
      <c r="M664" s="136" t="str">
        <f t="shared" si="10"/>
        <v>828084-MOSS-S</v>
      </c>
      <c r="N664" s="170">
        <v>7048652538314</v>
      </c>
    </row>
    <row r="665" spans="1:14" x14ac:dyDescent="0.2">
      <c r="A665" s="192" t="s">
        <v>1390</v>
      </c>
      <c r="B665" s="163">
        <v>7048652538307</v>
      </c>
      <c r="K665" s="168">
        <v>828084</v>
      </c>
      <c r="L665" s="168" t="s">
        <v>867</v>
      </c>
      <c r="M665" s="136" t="str">
        <f t="shared" si="10"/>
        <v>828084-MOSS-M</v>
      </c>
      <c r="N665" s="170">
        <v>7048652538307</v>
      </c>
    </row>
    <row r="666" spans="1:14" x14ac:dyDescent="0.2">
      <c r="A666" s="192" t="s">
        <v>1391</v>
      </c>
      <c r="B666" s="163">
        <v>7048652538291</v>
      </c>
      <c r="K666" s="168">
        <v>828084</v>
      </c>
      <c r="L666" s="168" t="s">
        <v>868</v>
      </c>
      <c r="M666" s="136" t="str">
        <f t="shared" si="10"/>
        <v>828084-MOSS-L</v>
      </c>
      <c r="N666" s="170">
        <v>7048652538291</v>
      </c>
    </row>
    <row r="667" spans="1:14" x14ac:dyDescent="0.2">
      <c r="A667" s="192" t="s">
        <v>1392</v>
      </c>
      <c r="B667" s="163">
        <v>7048652538321</v>
      </c>
      <c r="K667" s="168">
        <v>828084</v>
      </c>
      <c r="L667" s="168" t="s">
        <v>869</v>
      </c>
      <c r="M667" s="136" t="str">
        <f t="shared" si="10"/>
        <v>828084-MOSS-XL</v>
      </c>
      <c r="N667" s="170">
        <v>7048652538321</v>
      </c>
    </row>
    <row r="668" spans="1:14" x14ac:dyDescent="0.2">
      <c r="A668" s="192" t="s">
        <v>1393</v>
      </c>
      <c r="B668" s="163">
        <v>7048652276476</v>
      </c>
      <c r="K668" s="168">
        <v>828084</v>
      </c>
      <c r="L668" s="168" t="s">
        <v>159</v>
      </c>
      <c r="M668" s="136" t="str">
        <f t="shared" si="10"/>
        <v>828084-ONBLU-S</v>
      </c>
      <c r="N668" s="170">
        <v>7048652276476</v>
      </c>
    </row>
    <row r="669" spans="1:14" x14ac:dyDescent="0.2">
      <c r="A669" s="192" t="s">
        <v>1394</v>
      </c>
      <c r="B669" s="163">
        <v>7048652276469</v>
      </c>
      <c r="K669" s="168">
        <v>828084</v>
      </c>
      <c r="L669" s="168" t="s">
        <v>160</v>
      </c>
      <c r="M669" s="136" t="str">
        <f t="shared" si="10"/>
        <v>828084-ONBLU-M</v>
      </c>
      <c r="N669" s="170">
        <v>7048652276469</v>
      </c>
    </row>
    <row r="670" spans="1:14" x14ac:dyDescent="0.2">
      <c r="A670" s="192" t="s">
        <v>1395</v>
      </c>
      <c r="B670" s="163">
        <v>7048652276452</v>
      </c>
      <c r="K670" s="168">
        <v>828084</v>
      </c>
      <c r="L670" s="168" t="s">
        <v>161</v>
      </c>
      <c r="M670" s="136" t="str">
        <f t="shared" si="10"/>
        <v>828084-ONBLU-L</v>
      </c>
      <c r="N670" s="170">
        <v>7048652276452</v>
      </c>
    </row>
    <row r="671" spans="1:14" x14ac:dyDescent="0.2">
      <c r="A671" s="192" t="s">
        <v>1396</v>
      </c>
      <c r="B671" s="163">
        <v>7048652276483</v>
      </c>
      <c r="K671" s="168">
        <v>828084</v>
      </c>
      <c r="L671" s="168" t="s">
        <v>162</v>
      </c>
      <c r="M671" s="136" t="str">
        <f t="shared" si="10"/>
        <v>828084-ONBLU-XL</v>
      </c>
      <c r="N671" s="170">
        <v>7048652276483</v>
      </c>
    </row>
    <row r="672" spans="1:14" x14ac:dyDescent="0.2">
      <c r="A672" s="192" t="s">
        <v>2611</v>
      </c>
      <c r="B672" s="163">
        <v>7048652765970</v>
      </c>
      <c r="K672" s="168">
        <v>828085</v>
      </c>
      <c r="L672" s="168" t="s">
        <v>2311</v>
      </c>
      <c r="M672" s="136" t="str">
        <f t="shared" si="10"/>
        <v>828085-10001-XS</v>
      </c>
      <c r="N672" s="170">
        <v>7048652765970</v>
      </c>
    </row>
    <row r="673" spans="1:14" x14ac:dyDescent="0.2">
      <c r="A673" s="192" t="s">
        <v>2612</v>
      </c>
      <c r="B673" s="163">
        <v>7048652765963</v>
      </c>
      <c r="K673" s="168">
        <v>828085</v>
      </c>
      <c r="L673" s="168" t="s">
        <v>2290</v>
      </c>
      <c r="M673" s="136" t="str">
        <f t="shared" si="10"/>
        <v>828085-10001-S</v>
      </c>
      <c r="N673" s="170">
        <v>7048652765963</v>
      </c>
    </row>
    <row r="674" spans="1:14" x14ac:dyDescent="0.2">
      <c r="A674" s="192" t="s">
        <v>2613</v>
      </c>
      <c r="B674" s="163">
        <v>7048652765956</v>
      </c>
      <c r="K674" s="168">
        <v>828085</v>
      </c>
      <c r="L674" s="168" t="s">
        <v>2291</v>
      </c>
      <c r="M674" s="136" t="str">
        <f t="shared" si="10"/>
        <v>828085-10001-M</v>
      </c>
      <c r="N674" s="170">
        <v>7048652765956</v>
      </c>
    </row>
    <row r="675" spans="1:14" x14ac:dyDescent="0.2">
      <c r="A675" s="192" t="s">
        <v>2614</v>
      </c>
      <c r="B675" s="163">
        <v>7048652765949</v>
      </c>
      <c r="K675" s="168">
        <v>828085</v>
      </c>
      <c r="L675" s="168" t="s">
        <v>2292</v>
      </c>
      <c r="M675" s="136" t="str">
        <f t="shared" si="10"/>
        <v>828085-10001-L</v>
      </c>
      <c r="N675" s="170">
        <v>7048652765949</v>
      </c>
    </row>
    <row r="676" spans="1:14" x14ac:dyDescent="0.2">
      <c r="A676" s="192" t="s">
        <v>2615</v>
      </c>
      <c r="B676" s="163">
        <v>7048652766014</v>
      </c>
      <c r="K676" s="168">
        <v>828085</v>
      </c>
      <c r="L676" s="168" t="s">
        <v>2298</v>
      </c>
      <c r="M676" s="136" t="str">
        <f t="shared" si="10"/>
        <v>828085-55504-XS</v>
      </c>
      <c r="N676" s="170">
        <v>7048652766014</v>
      </c>
    </row>
    <row r="677" spans="1:14" x14ac:dyDescent="0.2">
      <c r="A677" s="192" t="s">
        <v>2616</v>
      </c>
      <c r="B677" s="163">
        <v>7048652766007</v>
      </c>
      <c r="K677" s="168">
        <v>828085</v>
      </c>
      <c r="L677" s="168" t="s">
        <v>2294</v>
      </c>
      <c r="M677" s="136" t="str">
        <f t="shared" si="10"/>
        <v>828085-55504-S</v>
      </c>
      <c r="N677" s="170">
        <v>7048652766007</v>
      </c>
    </row>
    <row r="678" spans="1:14" x14ac:dyDescent="0.2">
      <c r="A678" s="192" t="s">
        <v>2617</v>
      </c>
      <c r="B678" s="163">
        <v>7048652765994</v>
      </c>
      <c r="K678" s="168">
        <v>828085</v>
      </c>
      <c r="L678" s="168" t="s">
        <v>2295</v>
      </c>
      <c r="M678" s="136" t="str">
        <f t="shared" si="10"/>
        <v>828085-55504-M</v>
      </c>
      <c r="N678" s="170">
        <v>7048652765994</v>
      </c>
    </row>
    <row r="679" spans="1:14" x14ac:dyDescent="0.2">
      <c r="A679" s="192" t="s">
        <v>2618</v>
      </c>
      <c r="B679" s="163">
        <v>7048652765987</v>
      </c>
      <c r="K679" s="168">
        <v>828085</v>
      </c>
      <c r="L679" s="168" t="s">
        <v>2296</v>
      </c>
      <c r="M679" s="136" t="str">
        <f t="shared" si="10"/>
        <v>828085-55504-L</v>
      </c>
      <c r="N679" s="170">
        <v>7048652765987</v>
      </c>
    </row>
    <row r="680" spans="1:14" x14ac:dyDescent="0.2">
      <c r="A680" s="192" t="s">
        <v>2619</v>
      </c>
      <c r="B680" s="163">
        <v>7048652766052</v>
      </c>
      <c r="K680" s="168">
        <v>828085</v>
      </c>
      <c r="L680" s="168" t="s">
        <v>2299</v>
      </c>
      <c r="M680" s="136" t="str">
        <f t="shared" si="10"/>
        <v>828085-56001-XS</v>
      </c>
      <c r="N680" s="170">
        <v>7048652766052</v>
      </c>
    </row>
    <row r="681" spans="1:14" x14ac:dyDescent="0.2">
      <c r="A681" s="192" t="s">
        <v>2620</v>
      </c>
      <c r="B681" s="163">
        <v>7048652766045</v>
      </c>
      <c r="K681" s="168">
        <v>828085</v>
      </c>
      <c r="L681" s="168" t="s">
        <v>2300</v>
      </c>
      <c r="M681" s="136" t="str">
        <f t="shared" si="10"/>
        <v>828085-56001-S</v>
      </c>
      <c r="N681" s="170">
        <v>7048652766045</v>
      </c>
    </row>
    <row r="682" spans="1:14" x14ac:dyDescent="0.2">
      <c r="A682" s="192" t="s">
        <v>2621</v>
      </c>
      <c r="B682" s="163">
        <v>7048652766038</v>
      </c>
      <c r="K682" s="168">
        <v>828085</v>
      </c>
      <c r="L682" s="168" t="s">
        <v>2301</v>
      </c>
      <c r="M682" s="136" t="str">
        <f t="shared" si="10"/>
        <v>828085-56001-M</v>
      </c>
      <c r="N682" s="170">
        <v>7048652766038</v>
      </c>
    </row>
    <row r="683" spans="1:14" x14ac:dyDescent="0.2">
      <c r="A683" s="192" t="s">
        <v>2622</v>
      </c>
      <c r="B683" s="163">
        <v>7048652766021</v>
      </c>
      <c r="K683" s="168">
        <v>828085</v>
      </c>
      <c r="L683" s="168" t="s">
        <v>2302</v>
      </c>
      <c r="M683" s="136" t="str">
        <f t="shared" si="10"/>
        <v>828085-56001-L</v>
      </c>
      <c r="N683" s="170">
        <v>7048652766021</v>
      </c>
    </row>
    <row r="684" spans="1:14" x14ac:dyDescent="0.2">
      <c r="A684" s="192" t="s">
        <v>1397</v>
      </c>
      <c r="B684" s="163">
        <v>7048652276520</v>
      </c>
      <c r="K684" s="168">
        <v>828085</v>
      </c>
      <c r="L684" s="168" t="s">
        <v>625</v>
      </c>
      <c r="M684" s="136" t="str">
        <f t="shared" si="10"/>
        <v>828085-CORAL-XS</v>
      </c>
      <c r="N684" s="170">
        <v>7048652276520</v>
      </c>
    </row>
    <row r="685" spans="1:14" x14ac:dyDescent="0.2">
      <c r="A685" s="192" t="s">
        <v>1398</v>
      </c>
      <c r="B685" s="163">
        <v>7048652276513</v>
      </c>
      <c r="K685" s="168">
        <v>828085</v>
      </c>
      <c r="L685" s="168" t="s">
        <v>626</v>
      </c>
      <c r="M685" s="136" t="str">
        <f t="shared" si="10"/>
        <v>828085-CORAL-S</v>
      </c>
      <c r="N685" s="170">
        <v>7048652276513</v>
      </c>
    </row>
    <row r="686" spans="1:14" x14ac:dyDescent="0.2">
      <c r="A686" s="192" t="s">
        <v>1399</v>
      </c>
      <c r="B686" s="163">
        <v>7048652276506</v>
      </c>
      <c r="K686" s="168">
        <v>828085</v>
      </c>
      <c r="L686" s="168" t="s">
        <v>627</v>
      </c>
      <c r="M686" s="136" t="str">
        <f t="shared" si="10"/>
        <v>828085-CORAL-M</v>
      </c>
      <c r="N686" s="170">
        <v>7048652276506</v>
      </c>
    </row>
    <row r="687" spans="1:14" x14ac:dyDescent="0.2">
      <c r="A687" s="192" t="s">
        <v>1400</v>
      </c>
      <c r="B687" s="163">
        <v>7048652276490</v>
      </c>
      <c r="K687" s="168">
        <v>828085</v>
      </c>
      <c r="L687" s="168" t="s">
        <v>628</v>
      </c>
      <c r="M687" s="136" t="str">
        <f t="shared" si="10"/>
        <v>828085-CORAL-L</v>
      </c>
      <c r="N687" s="170">
        <v>7048652276490</v>
      </c>
    </row>
    <row r="688" spans="1:14" x14ac:dyDescent="0.2">
      <c r="A688" s="192" t="s">
        <v>1401</v>
      </c>
      <c r="B688" s="163">
        <v>7048652538161</v>
      </c>
      <c r="K688" s="168">
        <v>828085</v>
      </c>
      <c r="L688" s="168" t="s">
        <v>827</v>
      </c>
      <c r="M688" s="136" t="str">
        <f t="shared" si="10"/>
        <v>828085-FOGRN-XS</v>
      </c>
      <c r="N688" s="170">
        <v>7048652538161</v>
      </c>
    </row>
    <row r="689" spans="1:14" x14ac:dyDescent="0.2">
      <c r="A689" s="192" t="s">
        <v>1402</v>
      </c>
      <c r="B689" s="163">
        <v>7048652538154</v>
      </c>
      <c r="K689" s="168">
        <v>828085</v>
      </c>
      <c r="L689" s="168" t="s">
        <v>200</v>
      </c>
      <c r="M689" s="136" t="str">
        <f t="shared" si="10"/>
        <v>828085-FOGRN-S</v>
      </c>
      <c r="N689" s="170">
        <v>7048652538154</v>
      </c>
    </row>
    <row r="690" spans="1:14" x14ac:dyDescent="0.2">
      <c r="A690" s="192" t="s">
        <v>1403</v>
      </c>
      <c r="B690" s="163">
        <v>7048652538147</v>
      </c>
      <c r="K690" s="168">
        <v>828085</v>
      </c>
      <c r="L690" s="168" t="s">
        <v>201</v>
      </c>
      <c r="M690" s="136" t="str">
        <f t="shared" si="10"/>
        <v>828085-FOGRN-M</v>
      </c>
      <c r="N690" s="170">
        <v>7048652538147</v>
      </c>
    </row>
    <row r="691" spans="1:14" x14ac:dyDescent="0.2">
      <c r="A691" s="192" t="s">
        <v>1404</v>
      </c>
      <c r="B691" s="163">
        <v>7048652538130</v>
      </c>
      <c r="K691" s="168">
        <v>828085</v>
      </c>
      <c r="L691" s="168" t="s">
        <v>202</v>
      </c>
      <c r="M691" s="136" t="str">
        <f t="shared" si="10"/>
        <v>828085-FOGRN-L</v>
      </c>
      <c r="N691" s="170">
        <v>7048652538130</v>
      </c>
    </row>
    <row r="692" spans="1:14" x14ac:dyDescent="0.2">
      <c r="A692" s="192" t="s">
        <v>1405</v>
      </c>
      <c r="B692" s="163">
        <v>7048652276568</v>
      </c>
      <c r="K692" s="168">
        <v>828085</v>
      </c>
      <c r="L692" s="168" t="s">
        <v>169</v>
      </c>
      <c r="M692" s="136" t="str">
        <f t="shared" si="10"/>
        <v>828085-GRBLU-XS</v>
      </c>
      <c r="N692" s="170">
        <v>7048652276568</v>
      </c>
    </row>
    <row r="693" spans="1:14" x14ac:dyDescent="0.2">
      <c r="A693" s="192" t="s">
        <v>1406</v>
      </c>
      <c r="B693" s="163">
        <v>7048652276551</v>
      </c>
      <c r="K693" s="168">
        <v>828085</v>
      </c>
      <c r="L693" s="168" t="s">
        <v>170</v>
      </c>
      <c r="M693" s="136" t="str">
        <f t="shared" si="10"/>
        <v>828085-GRBLU-S</v>
      </c>
      <c r="N693" s="170">
        <v>7048652276551</v>
      </c>
    </row>
    <row r="694" spans="1:14" x14ac:dyDescent="0.2">
      <c r="A694" s="192" t="s">
        <v>1407</v>
      </c>
      <c r="B694" s="163">
        <v>7048652276544</v>
      </c>
      <c r="K694" s="168">
        <v>828085</v>
      </c>
      <c r="L694" s="168" t="s">
        <v>171</v>
      </c>
      <c r="M694" s="136" t="str">
        <f t="shared" si="10"/>
        <v>828085-GRBLU-M</v>
      </c>
      <c r="N694" s="170">
        <v>7048652276544</v>
      </c>
    </row>
    <row r="695" spans="1:14" x14ac:dyDescent="0.2">
      <c r="A695" s="192" t="s">
        <v>1408</v>
      </c>
      <c r="B695" s="163">
        <v>7048652276537</v>
      </c>
      <c r="K695" s="168">
        <v>828085</v>
      </c>
      <c r="L695" s="168" t="s">
        <v>172</v>
      </c>
      <c r="M695" s="136" t="str">
        <f t="shared" si="10"/>
        <v>828085-GRBLU-L</v>
      </c>
      <c r="N695" s="170">
        <v>7048652276537</v>
      </c>
    </row>
    <row r="696" spans="1:14" x14ac:dyDescent="0.2">
      <c r="A696" s="192" t="s">
        <v>1409</v>
      </c>
      <c r="B696" s="163">
        <v>7048652276605</v>
      </c>
      <c r="K696" s="168">
        <v>828085</v>
      </c>
      <c r="L696" s="168" t="s">
        <v>861</v>
      </c>
      <c r="M696" s="136" t="str">
        <f t="shared" si="10"/>
        <v>828085-LTGRY-XS</v>
      </c>
      <c r="N696" s="170">
        <v>7048652276605</v>
      </c>
    </row>
    <row r="697" spans="1:14" x14ac:dyDescent="0.2">
      <c r="A697" s="192" t="s">
        <v>1410</v>
      </c>
      <c r="B697" s="163">
        <v>7048652276599</v>
      </c>
      <c r="K697" s="168">
        <v>828085</v>
      </c>
      <c r="L697" s="168" t="s">
        <v>622</v>
      </c>
      <c r="M697" s="136" t="str">
        <f t="shared" si="10"/>
        <v>828085-LTGRY-S</v>
      </c>
      <c r="N697" s="170">
        <v>7048652276599</v>
      </c>
    </row>
    <row r="698" spans="1:14" x14ac:dyDescent="0.2">
      <c r="A698" s="192" t="s">
        <v>1411</v>
      </c>
      <c r="B698" s="163">
        <v>7048652276582</v>
      </c>
      <c r="K698" s="168">
        <v>828085</v>
      </c>
      <c r="L698" s="168" t="s">
        <v>623</v>
      </c>
      <c r="M698" s="136" t="str">
        <f t="shared" si="10"/>
        <v>828085-LTGRY-M</v>
      </c>
      <c r="N698" s="170">
        <v>7048652276582</v>
      </c>
    </row>
    <row r="699" spans="1:14" x14ac:dyDescent="0.2">
      <c r="A699" s="192" t="s">
        <v>1412</v>
      </c>
      <c r="B699" s="163">
        <v>7048652276575</v>
      </c>
      <c r="K699" s="168">
        <v>828085</v>
      </c>
      <c r="L699" s="168" t="s">
        <v>624</v>
      </c>
      <c r="M699" s="136" t="str">
        <f t="shared" si="10"/>
        <v>828085-LTGRY-L</v>
      </c>
      <c r="N699" s="170">
        <v>7048652276575</v>
      </c>
    </row>
    <row r="700" spans="1:14" x14ac:dyDescent="0.2">
      <c r="A700" s="192" t="s">
        <v>1413</v>
      </c>
      <c r="B700" s="163">
        <v>7048652538208</v>
      </c>
      <c r="K700" s="168">
        <v>828085</v>
      </c>
      <c r="L700" s="168" t="s">
        <v>145</v>
      </c>
      <c r="M700" s="136" t="str">
        <f t="shared" si="10"/>
        <v>828085-RSWOD-XS</v>
      </c>
      <c r="N700" s="170">
        <v>7048652538208</v>
      </c>
    </row>
    <row r="701" spans="1:14" x14ac:dyDescent="0.2">
      <c r="A701" s="192" t="s">
        <v>1414</v>
      </c>
      <c r="B701" s="163">
        <v>7048652538192</v>
      </c>
      <c r="K701" s="168">
        <v>828085</v>
      </c>
      <c r="L701" s="168" t="s">
        <v>146</v>
      </c>
      <c r="M701" s="136" t="str">
        <f t="shared" si="10"/>
        <v>828085-RSWOD-S</v>
      </c>
      <c r="N701" s="170">
        <v>7048652538192</v>
      </c>
    </row>
    <row r="702" spans="1:14" x14ac:dyDescent="0.2">
      <c r="A702" s="192" t="s">
        <v>1415</v>
      </c>
      <c r="B702" s="163">
        <v>7048652538185</v>
      </c>
      <c r="K702" s="168">
        <v>828085</v>
      </c>
      <c r="L702" s="168" t="s">
        <v>147</v>
      </c>
      <c r="M702" s="136" t="str">
        <f t="shared" si="10"/>
        <v>828085-RSWOD-M</v>
      </c>
      <c r="N702" s="170">
        <v>7048652538185</v>
      </c>
    </row>
    <row r="703" spans="1:14" x14ac:dyDescent="0.2">
      <c r="A703" s="192" t="s">
        <v>1416</v>
      </c>
      <c r="B703" s="163">
        <v>7048652538178</v>
      </c>
      <c r="K703" s="168">
        <v>828085</v>
      </c>
      <c r="L703" s="168" t="s">
        <v>148</v>
      </c>
      <c r="M703" s="136" t="str">
        <f t="shared" si="10"/>
        <v>828085-RSWOD-L</v>
      </c>
      <c r="N703" s="170">
        <v>7048652538178</v>
      </c>
    </row>
    <row r="704" spans="1:14" x14ac:dyDescent="0.2">
      <c r="A704" s="192" t="s">
        <v>2623</v>
      </c>
      <c r="B704" s="163">
        <v>7048652276919</v>
      </c>
      <c r="K704" s="168">
        <v>828089</v>
      </c>
      <c r="L704" s="168" t="s">
        <v>140</v>
      </c>
      <c r="M704" s="136" t="str">
        <f t="shared" si="10"/>
        <v>828089-BLACK-S</v>
      </c>
      <c r="N704" s="170">
        <v>7048652276919</v>
      </c>
    </row>
    <row r="705" spans="1:14" x14ac:dyDescent="0.2">
      <c r="A705" s="192" t="s">
        <v>2624</v>
      </c>
      <c r="B705" s="163">
        <v>7048652276902</v>
      </c>
      <c r="K705" s="168">
        <v>828089</v>
      </c>
      <c r="L705" s="168" t="s">
        <v>141</v>
      </c>
      <c r="M705" s="136" t="str">
        <f t="shared" si="10"/>
        <v>828089-BLACK-M</v>
      </c>
      <c r="N705" s="170">
        <v>7048652276902</v>
      </c>
    </row>
    <row r="706" spans="1:14" x14ac:dyDescent="0.2">
      <c r="A706" s="192" t="s">
        <v>2625</v>
      </c>
      <c r="B706" s="163">
        <v>7048652276896</v>
      </c>
      <c r="K706" s="168">
        <v>828089</v>
      </c>
      <c r="L706" s="168" t="s">
        <v>142</v>
      </c>
      <c r="M706" s="136" t="str">
        <f t="shared" si="10"/>
        <v>828089-BLACK-L</v>
      </c>
      <c r="N706" s="170">
        <v>7048652276896</v>
      </c>
    </row>
    <row r="707" spans="1:14" x14ac:dyDescent="0.2">
      <c r="A707" s="192" t="s">
        <v>2626</v>
      </c>
      <c r="B707" s="163">
        <v>7048652276926</v>
      </c>
      <c r="K707" s="168">
        <v>828089</v>
      </c>
      <c r="L707" s="168" t="s">
        <v>143</v>
      </c>
      <c r="M707" s="136" t="str">
        <f t="shared" ref="M707:M770" si="11">CONCATENATE(K707,"-",L707)</f>
        <v>828089-BLACK-XL</v>
      </c>
      <c r="N707" s="170">
        <v>7048652276926</v>
      </c>
    </row>
    <row r="708" spans="1:14" x14ac:dyDescent="0.2">
      <c r="A708" s="192" t="s">
        <v>2627</v>
      </c>
      <c r="B708" s="163">
        <v>7048652335753</v>
      </c>
      <c r="K708" s="168">
        <v>828089</v>
      </c>
      <c r="L708" s="168" t="s">
        <v>621</v>
      </c>
      <c r="M708" s="136" t="str">
        <f t="shared" si="11"/>
        <v>828089-BLACK-XXL</v>
      </c>
      <c r="N708" s="170">
        <v>7048652335753</v>
      </c>
    </row>
    <row r="709" spans="1:14" x14ac:dyDescent="0.2">
      <c r="A709" s="192" t="s">
        <v>2628</v>
      </c>
      <c r="B709" s="163">
        <v>7048652276957</v>
      </c>
      <c r="K709" s="168">
        <v>828089</v>
      </c>
      <c r="L709" s="168" t="s">
        <v>862</v>
      </c>
      <c r="M709" s="136" t="str">
        <f t="shared" si="11"/>
        <v>828089-EHRED-S</v>
      </c>
      <c r="N709" s="170">
        <v>7048652276957</v>
      </c>
    </row>
    <row r="710" spans="1:14" x14ac:dyDescent="0.2">
      <c r="A710" s="192" t="s">
        <v>2629</v>
      </c>
      <c r="B710" s="163">
        <v>7048652276940</v>
      </c>
      <c r="K710" s="168">
        <v>828089</v>
      </c>
      <c r="L710" s="168" t="s">
        <v>863</v>
      </c>
      <c r="M710" s="136" t="str">
        <f t="shared" si="11"/>
        <v>828089-EHRED-M</v>
      </c>
      <c r="N710" s="170">
        <v>7048652276940</v>
      </c>
    </row>
    <row r="711" spans="1:14" x14ac:dyDescent="0.2">
      <c r="A711" s="192" t="s">
        <v>2630</v>
      </c>
      <c r="B711" s="163">
        <v>7048652276933</v>
      </c>
      <c r="K711" s="168">
        <v>828089</v>
      </c>
      <c r="L711" s="168" t="s">
        <v>864</v>
      </c>
      <c r="M711" s="136" t="str">
        <f t="shared" si="11"/>
        <v>828089-EHRED-L</v>
      </c>
      <c r="N711" s="170">
        <v>7048652276933</v>
      </c>
    </row>
    <row r="712" spans="1:14" x14ac:dyDescent="0.2">
      <c r="A712" s="192" t="s">
        <v>2631</v>
      </c>
      <c r="B712" s="163">
        <v>7048652276964</v>
      </c>
      <c r="K712" s="168">
        <v>828089</v>
      </c>
      <c r="L712" s="168" t="s">
        <v>865</v>
      </c>
      <c r="M712" s="136" t="str">
        <f t="shared" si="11"/>
        <v>828089-EHRED-XL</v>
      </c>
      <c r="N712" s="170">
        <v>7048652276964</v>
      </c>
    </row>
    <row r="713" spans="1:14" x14ac:dyDescent="0.2">
      <c r="A713" s="192" t="s">
        <v>2632</v>
      </c>
      <c r="B713" s="163">
        <v>7048652335760</v>
      </c>
      <c r="K713" s="168">
        <v>828089</v>
      </c>
      <c r="L713" s="168" t="s">
        <v>2312</v>
      </c>
      <c r="M713" s="136" t="str">
        <f t="shared" si="11"/>
        <v>828089-EHRED-XXL</v>
      </c>
      <c r="N713" s="170">
        <v>7048652335760</v>
      </c>
    </row>
    <row r="714" spans="1:14" x14ac:dyDescent="0.2">
      <c r="A714" s="192" t="s">
        <v>2633</v>
      </c>
      <c r="B714" s="163">
        <v>7048652277039</v>
      </c>
      <c r="K714" s="168">
        <v>828089</v>
      </c>
      <c r="L714" s="168" t="s">
        <v>159</v>
      </c>
      <c r="M714" s="136" t="str">
        <f t="shared" si="11"/>
        <v>828089-ONBLU-S</v>
      </c>
      <c r="N714" s="170">
        <v>7048652277039</v>
      </c>
    </row>
    <row r="715" spans="1:14" x14ac:dyDescent="0.2">
      <c r="A715" s="192" t="s">
        <v>2634</v>
      </c>
      <c r="B715" s="163">
        <v>7048652277022</v>
      </c>
      <c r="K715" s="168">
        <v>828089</v>
      </c>
      <c r="L715" s="168" t="s">
        <v>160</v>
      </c>
      <c r="M715" s="136" t="str">
        <f t="shared" si="11"/>
        <v>828089-ONBLU-M</v>
      </c>
      <c r="N715" s="170">
        <v>7048652277022</v>
      </c>
    </row>
    <row r="716" spans="1:14" x14ac:dyDescent="0.2">
      <c r="A716" s="192" t="s">
        <v>2635</v>
      </c>
      <c r="B716" s="163">
        <v>7048652277015</v>
      </c>
      <c r="K716" s="168">
        <v>828089</v>
      </c>
      <c r="L716" s="168" t="s">
        <v>161</v>
      </c>
      <c r="M716" s="136" t="str">
        <f t="shared" si="11"/>
        <v>828089-ONBLU-L</v>
      </c>
      <c r="N716" s="170">
        <v>7048652277015</v>
      </c>
    </row>
    <row r="717" spans="1:14" x14ac:dyDescent="0.2">
      <c r="A717" s="192" t="s">
        <v>2636</v>
      </c>
      <c r="B717" s="163">
        <v>7048652277046</v>
      </c>
      <c r="K717" s="168">
        <v>828089</v>
      </c>
      <c r="L717" s="168" t="s">
        <v>162</v>
      </c>
      <c r="M717" s="136" t="str">
        <f t="shared" si="11"/>
        <v>828089-ONBLU-XL</v>
      </c>
      <c r="N717" s="170">
        <v>7048652277046</v>
      </c>
    </row>
    <row r="718" spans="1:14" x14ac:dyDescent="0.2">
      <c r="A718" s="192" t="s">
        <v>2637</v>
      </c>
      <c r="B718" s="163">
        <v>7048652335784</v>
      </c>
      <c r="K718" s="168">
        <v>828089</v>
      </c>
      <c r="L718" s="168" t="s">
        <v>2313</v>
      </c>
      <c r="M718" s="136" t="str">
        <f t="shared" si="11"/>
        <v>828089-ONBLU-XXL</v>
      </c>
      <c r="N718" s="170">
        <v>7048652335784</v>
      </c>
    </row>
    <row r="719" spans="1:14" x14ac:dyDescent="0.2">
      <c r="A719" s="192" t="s">
        <v>2638</v>
      </c>
      <c r="B719" s="163">
        <v>7048652277084</v>
      </c>
      <c r="K719" s="168">
        <v>828090</v>
      </c>
      <c r="L719" s="168" t="s">
        <v>828</v>
      </c>
      <c r="M719" s="136" t="str">
        <f t="shared" si="11"/>
        <v>828090-HYDRO-XS</v>
      </c>
      <c r="N719" s="170">
        <v>7048652277084</v>
      </c>
    </row>
    <row r="720" spans="1:14" x14ac:dyDescent="0.2">
      <c r="A720" s="192" t="s">
        <v>2639</v>
      </c>
      <c r="B720" s="163">
        <v>7048652277077</v>
      </c>
      <c r="K720" s="168">
        <v>828090</v>
      </c>
      <c r="L720" s="168" t="s">
        <v>156</v>
      </c>
      <c r="M720" s="136" t="str">
        <f t="shared" si="11"/>
        <v>828090-HYDRO-S</v>
      </c>
      <c r="N720" s="170">
        <v>7048652277077</v>
      </c>
    </row>
    <row r="721" spans="1:14" x14ac:dyDescent="0.2">
      <c r="A721" s="192" t="s">
        <v>2640</v>
      </c>
      <c r="B721" s="163">
        <v>7048652277060</v>
      </c>
      <c r="K721" s="168">
        <v>828090</v>
      </c>
      <c r="L721" s="168" t="s">
        <v>157</v>
      </c>
      <c r="M721" s="136" t="str">
        <f t="shared" si="11"/>
        <v>828090-HYDRO-M</v>
      </c>
      <c r="N721" s="170">
        <v>7048652277060</v>
      </c>
    </row>
    <row r="722" spans="1:14" x14ac:dyDescent="0.2">
      <c r="A722" s="192" t="s">
        <v>2641</v>
      </c>
      <c r="B722" s="163">
        <v>7048652277053</v>
      </c>
      <c r="K722" s="168">
        <v>828090</v>
      </c>
      <c r="L722" s="168" t="s">
        <v>158</v>
      </c>
      <c r="M722" s="136" t="str">
        <f t="shared" si="11"/>
        <v>828090-HYDRO-L</v>
      </c>
      <c r="N722" s="170">
        <v>7048652277053</v>
      </c>
    </row>
    <row r="723" spans="1:14" x14ac:dyDescent="0.2">
      <c r="A723" s="192" t="s">
        <v>2642</v>
      </c>
      <c r="B723" s="163">
        <v>7048652277169</v>
      </c>
      <c r="K723" s="168">
        <v>828090</v>
      </c>
      <c r="L723" s="168" t="s">
        <v>870</v>
      </c>
      <c r="M723" s="136" t="str">
        <f t="shared" si="11"/>
        <v>828090-SEGRY-XS</v>
      </c>
      <c r="N723" s="170">
        <v>7048652277169</v>
      </c>
    </row>
    <row r="724" spans="1:14" x14ac:dyDescent="0.2">
      <c r="A724" s="192" t="s">
        <v>2643</v>
      </c>
      <c r="B724" s="163">
        <v>7048652277152</v>
      </c>
      <c r="K724" s="168">
        <v>828090</v>
      </c>
      <c r="L724" s="168" t="s">
        <v>163</v>
      </c>
      <c r="M724" s="136" t="str">
        <f t="shared" si="11"/>
        <v>828090-SEGRY-S</v>
      </c>
      <c r="N724" s="170">
        <v>7048652277152</v>
      </c>
    </row>
    <row r="725" spans="1:14" x14ac:dyDescent="0.2">
      <c r="A725" s="192" t="s">
        <v>2644</v>
      </c>
      <c r="B725" s="163">
        <v>7048652277145</v>
      </c>
      <c r="K725" s="168">
        <v>828090</v>
      </c>
      <c r="L725" s="168" t="s">
        <v>164</v>
      </c>
      <c r="M725" s="136" t="str">
        <f t="shared" si="11"/>
        <v>828090-SEGRY-M</v>
      </c>
      <c r="N725" s="170">
        <v>7048652277145</v>
      </c>
    </row>
    <row r="726" spans="1:14" x14ac:dyDescent="0.2">
      <c r="A726" s="192" t="s">
        <v>2645</v>
      </c>
      <c r="B726" s="163">
        <v>7048652277138</v>
      </c>
      <c r="K726" s="168">
        <v>828090</v>
      </c>
      <c r="L726" s="168" t="s">
        <v>165</v>
      </c>
      <c r="M726" s="136" t="str">
        <f t="shared" si="11"/>
        <v>828090-SEGRY-L</v>
      </c>
      <c r="N726" s="170">
        <v>7048652277138</v>
      </c>
    </row>
    <row r="727" spans="1:14" x14ac:dyDescent="0.2">
      <c r="A727" s="192" t="s">
        <v>2646</v>
      </c>
      <c r="B727" s="163">
        <v>7048652764768</v>
      </c>
      <c r="K727" s="168">
        <v>828093</v>
      </c>
      <c r="L727" s="168" t="s">
        <v>2307</v>
      </c>
      <c r="M727" s="136" t="str">
        <f t="shared" si="11"/>
        <v>828093-78000-S</v>
      </c>
      <c r="N727" s="170">
        <v>7048652764768</v>
      </c>
    </row>
    <row r="728" spans="1:14" x14ac:dyDescent="0.2">
      <c r="A728" s="192" t="s">
        <v>2647</v>
      </c>
      <c r="B728" s="163">
        <v>7048652764751</v>
      </c>
      <c r="K728" s="168">
        <v>828093</v>
      </c>
      <c r="L728" s="168" t="s">
        <v>2308</v>
      </c>
      <c r="M728" s="136" t="str">
        <f t="shared" si="11"/>
        <v>828093-78000-M</v>
      </c>
      <c r="N728" s="170">
        <v>7048652764751</v>
      </c>
    </row>
    <row r="729" spans="1:14" x14ac:dyDescent="0.2">
      <c r="A729" s="192" t="s">
        <v>2648</v>
      </c>
      <c r="B729" s="163">
        <v>7048652764744</v>
      </c>
      <c r="K729" s="168">
        <v>828093</v>
      </c>
      <c r="L729" s="168" t="s">
        <v>2309</v>
      </c>
      <c r="M729" s="136" t="str">
        <f t="shared" si="11"/>
        <v>828093-78000-L</v>
      </c>
      <c r="N729" s="170">
        <v>7048652764744</v>
      </c>
    </row>
    <row r="730" spans="1:14" x14ac:dyDescent="0.2">
      <c r="A730" s="192" t="s">
        <v>2649</v>
      </c>
      <c r="B730" s="163">
        <v>7048652764775</v>
      </c>
      <c r="K730" s="168">
        <v>828093</v>
      </c>
      <c r="L730" s="168" t="s">
        <v>2310</v>
      </c>
      <c r="M730" s="136" t="str">
        <f t="shared" si="11"/>
        <v>828093-78000-XL</v>
      </c>
      <c r="N730" s="170">
        <v>7048652764775</v>
      </c>
    </row>
    <row r="731" spans="1:14" x14ac:dyDescent="0.2">
      <c r="A731" s="192" t="s">
        <v>2650</v>
      </c>
      <c r="B731" s="163">
        <v>7048652764805</v>
      </c>
      <c r="K731" s="168">
        <v>828093</v>
      </c>
      <c r="L731" s="168" t="s">
        <v>655</v>
      </c>
      <c r="M731" s="136" t="str">
        <f t="shared" si="11"/>
        <v>828093-88002-S</v>
      </c>
      <c r="N731" s="170">
        <v>7048652764805</v>
      </c>
    </row>
    <row r="732" spans="1:14" x14ac:dyDescent="0.2">
      <c r="A732" s="192" t="s">
        <v>2651</v>
      </c>
      <c r="B732" s="163">
        <v>7048652764799</v>
      </c>
      <c r="K732" s="168">
        <v>828093</v>
      </c>
      <c r="L732" s="168" t="s">
        <v>657</v>
      </c>
      <c r="M732" s="136" t="str">
        <f t="shared" si="11"/>
        <v>828093-88002-M</v>
      </c>
      <c r="N732" s="170">
        <v>7048652764799</v>
      </c>
    </row>
    <row r="733" spans="1:14" x14ac:dyDescent="0.2">
      <c r="A733" s="192" t="s">
        <v>2652</v>
      </c>
      <c r="B733" s="163">
        <v>7048652764782</v>
      </c>
      <c r="K733" s="168">
        <v>828093</v>
      </c>
      <c r="L733" s="168" t="s">
        <v>658</v>
      </c>
      <c r="M733" s="136" t="str">
        <f t="shared" si="11"/>
        <v>828093-88002-L</v>
      </c>
      <c r="N733" s="170">
        <v>7048652764782</v>
      </c>
    </row>
    <row r="734" spans="1:14" x14ac:dyDescent="0.2">
      <c r="A734" s="192" t="s">
        <v>2653</v>
      </c>
      <c r="B734" s="163">
        <v>7048652764812</v>
      </c>
      <c r="K734" s="168">
        <v>828093</v>
      </c>
      <c r="L734" s="168" t="s">
        <v>659</v>
      </c>
      <c r="M734" s="136" t="str">
        <f t="shared" si="11"/>
        <v>828093-88002-XL</v>
      </c>
      <c r="N734" s="170">
        <v>7048652764812</v>
      </c>
    </row>
    <row r="735" spans="1:14" x14ac:dyDescent="0.2">
      <c r="A735" s="192" t="s">
        <v>1417</v>
      </c>
      <c r="B735" s="163">
        <v>7048652277398</v>
      </c>
      <c r="K735" s="168">
        <v>828093</v>
      </c>
      <c r="L735" s="168" t="s">
        <v>140</v>
      </c>
      <c r="M735" s="136" t="str">
        <f t="shared" si="11"/>
        <v>828093-BLACK-S</v>
      </c>
      <c r="N735" s="170">
        <v>7048652277398</v>
      </c>
    </row>
    <row r="736" spans="1:14" x14ac:dyDescent="0.2">
      <c r="A736" s="192" t="s">
        <v>1418</v>
      </c>
      <c r="B736" s="163">
        <v>7048652277381</v>
      </c>
      <c r="K736" s="168">
        <v>828093</v>
      </c>
      <c r="L736" s="168" t="s">
        <v>141</v>
      </c>
      <c r="M736" s="136" t="str">
        <f t="shared" si="11"/>
        <v>828093-BLACK-M</v>
      </c>
      <c r="N736" s="170">
        <v>7048652277381</v>
      </c>
    </row>
    <row r="737" spans="1:14" x14ac:dyDescent="0.2">
      <c r="A737" s="192" t="s">
        <v>1419</v>
      </c>
      <c r="B737" s="163">
        <v>7048652277374</v>
      </c>
      <c r="K737" s="168">
        <v>828093</v>
      </c>
      <c r="L737" s="168" t="s">
        <v>142</v>
      </c>
      <c r="M737" s="136" t="str">
        <f t="shared" si="11"/>
        <v>828093-BLACK-L</v>
      </c>
      <c r="N737" s="170">
        <v>7048652277374</v>
      </c>
    </row>
    <row r="738" spans="1:14" x14ac:dyDescent="0.2">
      <c r="A738" s="192" t="s">
        <v>1420</v>
      </c>
      <c r="B738" s="163">
        <v>7048652277404</v>
      </c>
      <c r="K738" s="168">
        <v>828093</v>
      </c>
      <c r="L738" s="168" t="s">
        <v>143</v>
      </c>
      <c r="M738" s="136" t="str">
        <f t="shared" si="11"/>
        <v>828093-BLACK-XL</v>
      </c>
      <c r="N738" s="170">
        <v>7048652277404</v>
      </c>
    </row>
    <row r="739" spans="1:14" x14ac:dyDescent="0.2">
      <c r="A739" s="192" t="s">
        <v>1421</v>
      </c>
      <c r="B739" s="163">
        <v>7048652277435</v>
      </c>
      <c r="K739" s="168">
        <v>828093</v>
      </c>
      <c r="L739" s="168" t="s">
        <v>862</v>
      </c>
      <c r="M739" s="136" t="str">
        <f t="shared" si="11"/>
        <v>828093-EHRED-S</v>
      </c>
      <c r="N739" s="170">
        <v>7048652277435</v>
      </c>
    </row>
    <row r="740" spans="1:14" x14ac:dyDescent="0.2">
      <c r="A740" s="192" t="s">
        <v>1422</v>
      </c>
      <c r="B740" s="163">
        <v>7048652277428</v>
      </c>
      <c r="K740" s="168">
        <v>828093</v>
      </c>
      <c r="L740" s="168" t="s">
        <v>863</v>
      </c>
      <c r="M740" s="136" t="str">
        <f t="shared" si="11"/>
        <v>828093-EHRED-M</v>
      </c>
      <c r="N740" s="170">
        <v>7048652277428</v>
      </c>
    </row>
    <row r="741" spans="1:14" x14ac:dyDescent="0.2">
      <c r="A741" s="192" t="s">
        <v>1423</v>
      </c>
      <c r="B741" s="163">
        <v>7048652277411</v>
      </c>
      <c r="K741" s="168">
        <v>828093</v>
      </c>
      <c r="L741" s="168" t="s">
        <v>864</v>
      </c>
      <c r="M741" s="136" t="str">
        <f t="shared" si="11"/>
        <v>828093-EHRED-L</v>
      </c>
      <c r="N741" s="170">
        <v>7048652277411</v>
      </c>
    </row>
    <row r="742" spans="1:14" x14ac:dyDescent="0.2">
      <c r="A742" s="192" t="s">
        <v>1424</v>
      </c>
      <c r="B742" s="163">
        <v>7048652277442</v>
      </c>
      <c r="K742" s="168">
        <v>828093</v>
      </c>
      <c r="L742" s="168" t="s">
        <v>865</v>
      </c>
      <c r="M742" s="136" t="str">
        <f t="shared" si="11"/>
        <v>828093-EHRED-XL</v>
      </c>
      <c r="N742" s="170">
        <v>7048652277442</v>
      </c>
    </row>
    <row r="743" spans="1:14" x14ac:dyDescent="0.2">
      <c r="A743" s="192" t="s">
        <v>1425</v>
      </c>
      <c r="B743" s="163">
        <v>7048652537317</v>
      </c>
      <c r="K743" s="168">
        <v>828093</v>
      </c>
      <c r="L743" s="168" t="s">
        <v>200</v>
      </c>
      <c r="M743" s="136" t="str">
        <f t="shared" si="11"/>
        <v>828093-FOGRN-S</v>
      </c>
      <c r="N743" s="170">
        <v>7048652537317</v>
      </c>
    </row>
    <row r="744" spans="1:14" x14ac:dyDescent="0.2">
      <c r="A744" s="192" t="s">
        <v>1426</v>
      </c>
      <c r="B744" s="163">
        <v>7048652537300</v>
      </c>
      <c r="K744" s="168">
        <v>828093</v>
      </c>
      <c r="L744" s="168" t="s">
        <v>201</v>
      </c>
      <c r="M744" s="136" t="str">
        <f t="shared" si="11"/>
        <v>828093-FOGRN-M</v>
      </c>
      <c r="N744" s="170">
        <v>7048652537300</v>
      </c>
    </row>
    <row r="745" spans="1:14" x14ac:dyDescent="0.2">
      <c r="A745" s="192" t="s">
        <v>1427</v>
      </c>
      <c r="B745" s="163">
        <v>7048652537294</v>
      </c>
      <c r="K745" s="168">
        <v>828093</v>
      </c>
      <c r="L745" s="168" t="s">
        <v>202</v>
      </c>
      <c r="M745" s="136" t="str">
        <f t="shared" si="11"/>
        <v>828093-FOGRN-L</v>
      </c>
      <c r="N745" s="170">
        <v>7048652537294</v>
      </c>
    </row>
    <row r="746" spans="1:14" x14ac:dyDescent="0.2">
      <c r="A746" s="192" t="s">
        <v>1428</v>
      </c>
      <c r="B746" s="163">
        <v>7048652537324</v>
      </c>
      <c r="K746" s="168">
        <v>828093</v>
      </c>
      <c r="L746" s="168" t="s">
        <v>203</v>
      </c>
      <c r="M746" s="136" t="str">
        <f t="shared" si="11"/>
        <v>828093-FOGRN-XL</v>
      </c>
      <c r="N746" s="170">
        <v>7048652537324</v>
      </c>
    </row>
    <row r="747" spans="1:14" x14ac:dyDescent="0.2">
      <c r="A747" s="192" t="s">
        <v>1429</v>
      </c>
      <c r="B747" s="163">
        <v>7048652277473</v>
      </c>
      <c r="K747" s="168">
        <v>828093</v>
      </c>
      <c r="L747" s="168" t="s">
        <v>159</v>
      </c>
      <c r="M747" s="136" t="str">
        <f t="shared" si="11"/>
        <v>828093-ONBLU-S</v>
      </c>
      <c r="N747" s="170">
        <v>7048652277473</v>
      </c>
    </row>
    <row r="748" spans="1:14" x14ac:dyDescent="0.2">
      <c r="A748" s="192" t="s">
        <v>1430</v>
      </c>
      <c r="B748" s="163">
        <v>7048652277466</v>
      </c>
      <c r="K748" s="168">
        <v>828093</v>
      </c>
      <c r="L748" s="168" t="s">
        <v>160</v>
      </c>
      <c r="M748" s="136" t="str">
        <f t="shared" si="11"/>
        <v>828093-ONBLU-M</v>
      </c>
      <c r="N748" s="170">
        <v>7048652277466</v>
      </c>
    </row>
    <row r="749" spans="1:14" x14ac:dyDescent="0.2">
      <c r="A749" s="192" t="s">
        <v>1431</v>
      </c>
      <c r="B749" s="163">
        <v>7048652277459</v>
      </c>
      <c r="K749" s="168">
        <v>828093</v>
      </c>
      <c r="L749" s="168" t="s">
        <v>161</v>
      </c>
      <c r="M749" s="136" t="str">
        <f t="shared" si="11"/>
        <v>828093-ONBLU-L</v>
      </c>
      <c r="N749" s="170">
        <v>7048652277459</v>
      </c>
    </row>
    <row r="750" spans="1:14" x14ac:dyDescent="0.2">
      <c r="A750" s="192" t="s">
        <v>1432</v>
      </c>
      <c r="B750" s="163">
        <v>7048652277480</v>
      </c>
      <c r="K750" s="168">
        <v>828093</v>
      </c>
      <c r="L750" s="168" t="s">
        <v>162</v>
      </c>
      <c r="M750" s="136" t="str">
        <f t="shared" si="11"/>
        <v>828093-ONBLU-XL</v>
      </c>
      <c r="N750" s="170">
        <v>7048652277480</v>
      </c>
    </row>
    <row r="751" spans="1:14" x14ac:dyDescent="0.2">
      <c r="A751" s="192" t="s">
        <v>2654</v>
      </c>
      <c r="B751" s="163">
        <v>7048652764850</v>
      </c>
      <c r="K751" s="168">
        <v>828094</v>
      </c>
      <c r="L751" s="168" t="s">
        <v>2298</v>
      </c>
      <c r="M751" s="136" t="str">
        <f t="shared" si="11"/>
        <v>828094-55504-XS</v>
      </c>
      <c r="N751" s="170">
        <v>7048652764850</v>
      </c>
    </row>
    <row r="752" spans="1:14" x14ac:dyDescent="0.2">
      <c r="A752" s="192" t="s">
        <v>2655</v>
      </c>
      <c r="B752" s="163">
        <v>7048652764843</v>
      </c>
      <c r="K752" s="168">
        <v>828094</v>
      </c>
      <c r="L752" s="168" t="s">
        <v>2294</v>
      </c>
      <c r="M752" s="136" t="str">
        <f t="shared" si="11"/>
        <v>828094-55504-S</v>
      </c>
      <c r="N752" s="170">
        <v>7048652764843</v>
      </c>
    </row>
    <row r="753" spans="1:14" x14ac:dyDescent="0.2">
      <c r="A753" s="192" t="s">
        <v>2656</v>
      </c>
      <c r="B753" s="163">
        <v>7048652764836</v>
      </c>
      <c r="K753" s="168">
        <v>828094</v>
      </c>
      <c r="L753" s="168" t="s">
        <v>2295</v>
      </c>
      <c r="M753" s="136" t="str">
        <f t="shared" si="11"/>
        <v>828094-55504-M</v>
      </c>
      <c r="N753" s="170">
        <v>7048652764836</v>
      </c>
    </row>
    <row r="754" spans="1:14" x14ac:dyDescent="0.2">
      <c r="A754" s="192" t="s">
        <v>2657</v>
      </c>
      <c r="B754" s="163">
        <v>7048652764829</v>
      </c>
      <c r="K754" s="168">
        <v>828094</v>
      </c>
      <c r="L754" s="168" t="s">
        <v>2296</v>
      </c>
      <c r="M754" s="136" t="str">
        <f t="shared" si="11"/>
        <v>828094-55504-L</v>
      </c>
      <c r="N754" s="170">
        <v>7048652764829</v>
      </c>
    </row>
    <row r="755" spans="1:14" x14ac:dyDescent="0.2">
      <c r="A755" s="192" t="s">
        <v>2658</v>
      </c>
      <c r="B755" s="163">
        <v>7048652764898</v>
      </c>
      <c r="K755" s="168">
        <v>828094</v>
      </c>
      <c r="L755" s="168" t="s">
        <v>654</v>
      </c>
      <c r="M755" s="136" t="str">
        <f t="shared" si="11"/>
        <v>828094-99901-XS</v>
      </c>
      <c r="N755" s="170">
        <v>7048652764898</v>
      </c>
    </row>
    <row r="756" spans="1:14" x14ac:dyDescent="0.2">
      <c r="A756" s="192" t="s">
        <v>2659</v>
      </c>
      <c r="B756" s="163">
        <v>7048652764881</v>
      </c>
      <c r="K756" s="168">
        <v>828094</v>
      </c>
      <c r="L756" s="168" t="s">
        <v>650</v>
      </c>
      <c r="M756" s="136" t="str">
        <f t="shared" si="11"/>
        <v>828094-99901-S</v>
      </c>
      <c r="N756" s="170">
        <v>7048652764881</v>
      </c>
    </row>
    <row r="757" spans="1:14" x14ac:dyDescent="0.2">
      <c r="A757" s="192" t="s">
        <v>2660</v>
      </c>
      <c r="B757" s="163">
        <v>7048652764874</v>
      </c>
      <c r="K757" s="168">
        <v>828094</v>
      </c>
      <c r="L757" s="168" t="s">
        <v>651</v>
      </c>
      <c r="M757" s="136" t="str">
        <f t="shared" si="11"/>
        <v>828094-99901-M</v>
      </c>
      <c r="N757" s="170">
        <v>7048652764874</v>
      </c>
    </row>
    <row r="758" spans="1:14" x14ac:dyDescent="0.2">
      <c r="A758" s="192" t="s">
        <v>2661</v>
      </c>
      <c r="B758" s="163">
        <v>7048652764867</v>
      </c>
      <c r="K758" s="168">
        <v>828094</v>
      </c>
      <c r="L758" s="168" t="s">
        <v>652</v>
      </c>
      <c r="M758" s="136" t="str">
        <f t="shared" si="11"/>
        <v>828094-99901-L</v>
      </c>
      <c r="N758" s="170">
        <v>7048652764867</v>
      </c>
    </row>
    <row r="759" spans="1:14" x14ac:dyDescent="0.2">
      <c r="A759" s="192" t="s">
        <v>1433</v>
      </c>
      <c r="B759" s="163">
        <v>7048652277565</v>
      </c>
      <c r="K759" s="168">
        <v>828094</v>
      </c>
      <c r="L759" s="168" t="s">
        <v>828</v>
      </c>
      <c r="M759" s="136" t="str">
        <f t="shared" si="11"/>
        <v>828094-HYDRO-XS</v>
      </c>
      <c r="N759" s="170">
        <v>7048652277565</v>
      </c>
    </row>
    <row r="760" spans="1:14" x14ac:dyDescent="0.2">
      <c r="A760" s="192" t="s">
        <v>1434</v>
      </c>
      <c r="B760" s="163">
        <v>7048652277558</v>
      </c>
      <c r="K760" s="168">
        <v>828094</v>
      </c>
      <c r="L760" s="168" t="s">
        <v>156</v>
      </c>
      <c r="M760" s="136" t="str">
        <f t="shared" si="11"/>
        <v>828094-HYDRO-S</v>
      </c>
      <c r="N760" s="170">
        <v>7048652277558</v>
      </c>
    </row>
    <row r="761" spans="1:14" x14ac:dyDescent="0.2">
      <c r="A761" s="192" t="s">
        <v>1435</v>
      </c>
      <c r="B761" s="163">
        <v>7048652277541</v>
      </c>
      <c r="K761" s="168">
        <v>828094</v>
      </c>
      <c r="L761" s="168" t="s">
        <v>157</v>
      </c>
      <c r="M761" s="136" t="str">
        <f t="shared" si="11"/>
        <v>828094-HYDRO-M</v>
      </c>
      <c r="N761" s="170">
        <v>7048652277541</v>
      </c>
    </row>
    <row r="762" spans="1:14" x14ac:dyDescent="0.2">
      <c r="A762" s="192" t="s">
        <v>1436</v>
      </c>
      <c r="B762" s="163">
        <v>7048652277534</v>
      </c>
      <c r="K762" s="168">
        <v>828094</v>
      </c>
      <c r="L762" s="168" t="s">
        <v>158</v>
      </c>
      <c r="M762" s="136" t="str">
        <f t="shared" si="11"/>
        <v>828094-HYDRO-L</v>
      </c>
      <c r="N762" s="170">
        <v>7048652277534</v>
      </c>
    </row>
    <row r="763" spans="1:14" x14ac:dyDescent="0.2">
      <c r="A763" s="192" t="s">
        <v>1437</v>
      </c>
      <c r="B763" s="163">
        <v>7048652537287</v>
      </c>
      <c r="K763" s="168">
        <v>828094</v>
      </c>
      <c r="L763" s="168" t="s">
        <v>145</v>
      </c>
      <c r="M763" s="136" t="str">
        <f t="shared" si="11"/>
        <v>828094-RSWOD-XS</v>
      </c>
      <c r="N763" s="170">
        <v>7048652537287</v>
      </c>
    </row>
    <row r="764" spans="1:14" x14ac:dyDescent="0.2">
      <c r="A764" s="192" t="s">
        <v>1438</v>
      </c>
      <c r="B764" s="163">
        <v>7048652537270</v>
      </c>
      <c r="K764" s="168">
        <v>828094</v>
      </c>
      <c r="L764" s="168" t="s">
        <v>146</v>
      </c>
      <c r="M764" s="136" t="str">
        <f t="shared" si="11"/>
        <v>828094-RSWOD-S</v>
      </c>
      <c r="N764" s="170">
        <v>7048652537270</v>
      </c>
    </row>
    <row r="765" spans="1:14" x14ac:dyDescent="0.2">
      <c r="A765" s="192" t="s">
        <v>1439</v>
      </c>
      <c r="B765" s="163">
        <v>7048652537263</v>
      </c>
      <c r="K765" s="168">
        <v>828094</v>
      </c>
      <c r="L765" s="168" t="s">
        <v>147</v>
      </c>
      <c r="M765" s="136" t="str">
        <f t="shared" si="11"/>
        <v>828094-RSWOD-M</v>
      </c>
      <c r="N765" s="170">
        <v>7048652537263</v>
      </c>
    </row>
    <row r="766" spans="1:14" x14ac:dyDescent="0.2">
      <c r="A766" s="192" t="s">
        <v>1440</v>
      </c>
      <c r="B766" s="163">
        <v>7048652537256</v>
      </c>
      <c r="K766" s="168">
        <v>828094</v>
      </c>
      <c r="L766" s="168" t="s">
        <v>148</v>
      </c>
      <c r="M766" s="136" t="str">
        <f t="shared" si="11"/>
        <v>828094-RSWOD-L</v>
      </c>
      <c r="N766" s="170">
        <v>7048652537256</v>
      </c>
    </row>
    <row r="767" spans="1:14" x14ac:dyDescent="0.2">
      <c r="A767" s="192" t="s">
        <v>1441</v>
      </c>
      <c r="B767" s="163">
        <v>7048652277640</v>
      </c>
      <c r="K767" s="168">
        <v>828094</v>
      </c>
      <c r="L767" s="168" t="s">
        <v>870</v>
      </c>
      <c r="M767" s="136" t="str">
        <f t="shared" si="11"/>
        <v>828094-SEGRY-XS</v>
      </c>
      <c r="N767" s="170">
        <v>7048652277640</v>
      </c>
    </row>
    <row r="768" spans="1:14" x14ac:dyDescent="0.2">
      <c r="A768" s="192" t="s">
        <v>1442</v>
      </c>
      <c r="B768" s="163">
        <v>7048652277633</v>
      </c>
      <c r="K768" s="168">
        <v>828094</v>
      </c>
      <c r="L768" s="168" t="s">
        <v>163</v>
      </c>
      <c r="M768" s="136" t="str">
        <f t="shared" si="11"/>
        <v>828094-SEGRY-S</v>
      </c>
      <c r="N768" s="170">
        <v>7048652277633</v>
      </c>
    </row>
    <row r="769" spans="1:14" x14ac:dyDescent="0.2">
      <c r="A769" s="192" t="s">
        <v>1443</v>
      </c>
      <c r="B769" s="163">
        <v>7048652277626</v>
      </c>
      <c r="K769" s="168">
        <v>828094</v>
      </c>
      <c r="L769" s="168" t="s">
        <v>164</v>
      </c>
      <c r="M769" s="136" t="str">
        <f t="shared" si="11"/>
        <v>828094-SEGRY-M</v>
      </c>
      <c r="N769" s="170">
        <v>7048652277626</v>
      </c>
    </row>
    <row r="770" spans="1:14" x14ac:dyDescent="0.2">
      <c r="A770" s="192" t="s">
        <v>1444</v>
      </c>
      <c r="B770" s="163">
        <v>7048652277619</v>
      </c>
      <c r="K770" s="168">
        <v>828094</v>
      </c>
      <c r="L770" s="168" t="s">
        <v>165</v>
      </c>
      <c r="M770" s="136" t="str">
        <f t="shared" si="11"/>
        <v>828094-SEGRY-L</v>
      </c>
      <c r="N770" s="170">
        <v>7048652277619</v>
      </c>
    </row>
    <row r="771" spans="1:14" x14ac:dyDescent="0.2">
      <c r="A771" s="192" t="s">
        <v>1445</v>
      </c>
      <c r="B771" s="163">
        <v>7048652277671</v>
      </c>
      <c r="K771" s="168">
        <v>828095</v>
      </c>
      <c r="L771" s="168" t="s">
        <v>140</v>
      </c>
      <c r="M771" s="136" t="str">
        <f t="shared" ref="M771:M834" si="12">CONCATENATE(K771,"-",L771)</f>
        <v>828095-BLACK-S</v>
      </c>
      <c r="N771" s="170">
        <v>7048652277671</v>
      </c>
    </row>
    <row r="772" spans="1:14" x14ac:dyDescent="0.2">
      <c r="A772" s="192" t="s">
        <v>1446</v>
      </c>
      <c r="B772" s="163">
        <v>7048652277664</v>
      </c>
      <c r="K772" s="168">
        <v>828095</v>
      </c>
      <c r="L772" s="168" t="s">
        <v>141</v>
      </c>
      <c r="M772" s="136" t="str">
        <f t="shared" si="12"/>
        <v>828095-BLACK-M</v>
      </c>
      <c r="N772" s="170">
        <v>7048652277664</v>
      </c>
    </row>
    <row r="773" spans="1:14" x14ac:dyDescent="0.2">
      <c r="A773" s="192" t="s">
        <v>1447</v>
      </c>
      <c r="B773" s="163">
        <v>7048652277657</v>
      </c>
      <c r="K773" s="168">
        <v>828095</v>
      </c>
      <c r="L773" s="168" t="s">
        <v>142</v>
      </c>
      <c r="M773" s="136" t="str">
        <f t="shared" si="12"/>
        <v>828095-BLACK-L</v>
      </c>
      <c r="N773" s="170">
        <v>7048652277657</v>
      </c>
    </row>
    <row r="774" spans="1:14" x14ac:dyDescent="0.2">
      <c r="A774" s="192" t="s">
        <v>1448</v>
      </c>
      <c r="B774" s="163">
        <v>7048652277688</v>
      </c>
      <c r="K774" s="168">
        <v>828095</v>
      </c>
      <c r="L774" s="168" t="s">
        <v>143</v>
      </c>
      <c r="M774" s="136" t="str">
        <f t="shared" si="12"/>
        <v>828095-BLACK-XL</v>
      </c>
      <c r="N774" s="170">
        <v>7048652277688</v>
      </c>
    </row>
    <row r="775" spans="1:14" x14ac:dyDescent="0.2">
      <c r="A775" s="192" t="s">
        <v>1449</v>
      </c>
      <c r="B775" s="163">
        <v>7048652277725</v>
      </c>
      <c r="K775" s="168">
        <v>828096</v>
      </c>
      <c r="L775" s="168" t="s">
        <v>144</v>
      </c>
      <c r="M775" s="136" t="str">
        <f t="shared" si="12"/>
        <v>828096-BLACK-XS</v>
      </c>
      <c r="N775" s="170">
        <v>7048652277725</v>
      </c>
    </row>
    <row r="776" spans="1:14" x14ac:dyDescent="0.2">
      <c r="A776" s="192" t="s">
        <v>1450</v>
      </c>
      <c r="B776" s="163">
        <v>7048652277718</v>
      </c>
      <c r="K776" s="168">
        <v>828096</v>
      </c>
      <c r="L776" s="168" t="s">
        <v>140</v>
      </c>
      <c r="M776" s="136" t="str">
        <f t="shared" si="12"/>
        <v>828096-BLACK-S</v>
      </c>
      <c r="N776" s="170">
        <v>7048652277718</v>
      </c>
    </row>
    <row r="777" spans="1:14" x14ac:dyDescent="0.2">
      <c r="A777" s="192" t="s">
        <v>1451</v>
      </c>
      <c r="B777" s="163">
        <v>7048652277701</v>
      </c>
      <c r="K777" s="168">
        <v>828096</v>
      </c>
      <c r="L777" s="168" t="s">
        <v>141</v>
      </c>
      <c r="M777" s="136" t="str">
        <f t="shared" si="12"/>
        <v>828096-BLACK-M</v>
      </c>
      <c r="N777" s="170">
        <v>7048652277701</v>
      </c>
    </row>
    <row r="778" spans="1:14" x14ac:dyDescent="0.2">
      <c r="A778" s="192" t="s">
        <v>1452</v>
      </c>
      <c r="B778" s="163">
        <v>7048652277695</v>
      </c>
      <c r="K778" s="168">
        <v>828096</v>
      </c>
      <c r="L778" s="168" t="s">
        <v>142</v>
      </c>
      <c r="M778" s="136" t="str">
        <f t="shared" si="12"/>
        <v>828096-BLACK-L</v>
      </c>
      <c r="N778" s="170">
        <v>7048652277695</v>
      </c>
    </row>
    <row r="779" spans="1:14" x14ac:dyDescent="0.2">
      <c r="A779" s="192" t="s">
        <v>2662</v>
      </c>
      <c r="B779" s="163">
        <v>7048652764645</v>
      </c>
      <c r="K779" s="168">
        <v>828097</v>
      </c>
      <c r="L779" s="168" t="s">
        <v>2270</v>
      </c>
      <c r="M779" s="136" t="str">
        <f t="shared" si="12"/>
        <v>828097-57000-S</v>
      </c>
      <c r="N779" s="170">
        <v>7048652764645</v>
      </c>
    </row>
    <row r="780" spans="1:14" x14ac:dyDescent="0.2">
      <c r="A780" s="192" t="s">
        <v>2663</v>
      </c>
      <c r="B780" s="163">
        <v>7048652764638</v>
      </c>
      <c r="K780" s="168">
        <v>828097</v>
      </c>
      <c r="L780" s="168" t="s">
        <v>2271</v>
      </c>
      <c r="M780" s="136" t="str">
        <f t="shared" si="12"/>
        <v>828097-57000-M</v>
      </c>
      <c r="N780" s="170">
        <v>7048652764638</v>
      </c>
    </row>
    <row r="781" spans="1:14" x14ac:dyDescent="0.2">
      <c r="A781" s="192" t="s">
        <v>2664</v>
      </c>
      <c r="B781" s="163">
        <v>7048652764621</v>
      </c>
      <c r="K781" s="168">
        <v>828097</v>
      </c>
      <c r="L781" s="168" t="s">
        <v>2272</v>
      </c>
      <c r="M781" s="136" t="str">
        <f t="shared" si="12"/>
        <v>828097-57000-L</v>
      </c>
      <c r="N781" s="170">
        <v>7048652764621</v>
      </c>
    </row>
    <row r="782" spans="1:14" x14ac:dyDescent="0.2">
      <c r="A782" s="192" t="s">
        <v>2665</v>
      </c>
      <c r="B782" s="163">
        <v>7048652764652</v>
      </c>
      <c r="K782" s="168">
        <v>828097</v>
      </c>
      <c r="L782" s="168" t="s">
        <v>2273</v>
      </c>
      <c r="M782" s="136" t="str">
        <f t="shared" si="12"/>
        <v>828097-57000-XL</v>
      </c>
      <c r="N782" s="170">
        <v>7048652764652</v>
      </c>
    </row>
    <row r="783" spans="1:14" x14ac:dyDescent="0.2">
      <c r="A783" s="192" t="s">
        <v>1453</v>
      </c>
      <c r="B783" s="163">
        <v>7048652277756</v>
      </c>
      <c r="K783" s="168">
        <v>828097</v>
      </c>
      <c r="L783" s="168" t="s">
        <v>140</v>
      </c>
      <c r="M783" s="136" t="str">
        <f t="shared" si="12"/>
        <v>828097-BLACK-S</v>
      </c>
      <c r="N783" s="170">
        <v>7048652277756</v>
      </c>
    </row>
    <row r="784" spans="1:14" x14ac:dyDescent="0.2">
      <c r="A784" s="192" t="s">
        <v>1454</v>
      </c>
      <c r="B784" s="163">
        <v>7048652277749</v>
      </c>
      <c r="K784" s="168">
        <v>828097</v>
      </c>
      <c r="L784" s="168" t="s">
        <v>141</v>
      </c>
      <c r="M784" s="136" t="str">
        <f t="shared" si="12"/>
        <v>828097-BLACK-M</v>
      </c>
      <c r="N784" s="170">
        <v>7048652277749</v>
      </c>
    </row>
    <row r="785" spans="1:14" x14ac:dyDescent="0.2">
      <c r="A785" s="192" t="s">
        <v>1455</v>
      </c>
      <c r="B785" s="163">
        <v>7048652277732</v>
      </c>
      <c r="K785" s="168">
        <v>828097</v>
      </c>
      <c r="L785" s="168" t="s">
        <v>142</v>
      </c>
      <c r="M785" s="136" t="str">
        <f t="shared" si="12"/>
        <v>828097-BLACK-L</v>
      </c>
      <c r="N785" s="170">
        <v>7048652277732</v>
      </c>
    </row>
    <row r="786" spans="1:14" x14ac:dyDescent="0.2">
      <c r="A786" s="192" t="s">
        <v>1456</v>
      </c>
      <c r="B786" s="163">
        <v>7048652277763</v>
      </c>
      <c r="K786" s="168">
        <v>828097</v>
      </c>
      <c r="L786" s="168" t="s">
        <v>143</v>
      </c>
      <c r="M786" s="136" t="str">
        <f t="shared" si="12"/>
        <v>828097-BLACK-XL</v>
      </c>
      <c r="N786" s="170">
        <v>7048652277763</v>
      </c>
    </row>
    <row r="787" spans="1:14" x14ac:dyDescent="0.2">
      <c r="A787" s="192" t="s">
        <v>1457</v>
      </c>
      <c r="B787" s="163">
        <v>7048652277794</v>
      </c>
      <c r="K787" s="168">
        <v>828097</v>
      </c>
      <c r="L787" s="168" t="s">
        <v>513</v>
      </c>
      <c r="M787" s="136" t="str">
        <f t="shared" si="12"/>
        <v>828097-BTWHT-S</v>
      </c>
      <c r="N787" s="170">
        <v>7048652277794</v>
      </c>
    </row>
    <row r="788" spans="1:14" x14ac:dyDescent="0.2">
      <c r="A788" s="192" t="s">
        <v>1458</v>
      </c>
      <c r="B788" s="163">
        <v>7048652277787</v>
      </c>
      <c r="K788" s="168">
        <v>828097</v>
      </c>
      <c r="L788" s="168" t="s">
        <v>167</v>
      </c>
      <c r="M788" s="136" t="str">
        <f t="shared" si="12"/>
        <v>828097-BTWHT-M</v>
      </c>
      <c r="N788" s="170">
        <v>7048652277787</v>
      </c>
    </row>
    <row r="789" spans="1:14" x14ac:dyDescent="0.2">
      <c r="A789" s="192" t="s">
        <v>1459</v>
      </c>
      <c r="B789" s="163">
        <v>7048652277770</v>
      </c>
      <c r="K789" s="168">
        <v>828097</v>
      </c>
      <c r="L789" s="168" t="s">
        <v>168</v>
      </c>
      <c r="M789" s="136" t="str">
        <f t="shared" si="12"/>
        <v>828097-BTWHT-L</v>
      </c>
      <c r="N789" s="170">
        <v>7048652277770</v>
      </c>
    </row>
    <row r="790" spans="1:14" x14ac:dyDescent="0.2">
      <c r="A790" s="192" t="s">
        <v>1460</v>
      </c>
      <c r="B790" s="163">
        <v>7048652277800</v>
      </c>
      <c r="K790" s="168">
        <v>828097</v>
      </c>
      <c r="L790" s="168" t="s">
        <v>826</v>
      </c>
      <c r="M790" s="136" t="str">
        <f t="shared" si="12"/>
        <v>828097-BTWHT-XL</v>
      </c>
      <c r="N790" s="170">
        <v>7048652277800</v>
      </c>
    </row>
    <row r="791" spans="1:14" x14ac:dyDescent="0.2">
      <c r="A791" s="192" t="s">
        <v>1461</v>
      </c>
      <c r="B791" s="163">
        <v>7048652536839</v>
      </c>
      <c r="K791" s="168">
        <v>828097</v>
      </c>
      <c r="L791" s="168" t="s">
        <v>200</v>
      </c>
      <c r="M791" s="136" t="str">
        <f t="shared" si="12"/>
        <v>828097-FOGRN-S</v>
      </c>
      <c r="N791" s="170">
        <v>7048652536839</v>
      </c>
    </row>
    <row r="792" spans="1:14" x14ac:dyDescent="0.2">
      <c r="A792" s="192" t="s">
        <v>1462</v>
      </c>
      <c r="B792" s="163">
        <v>7048652536822</v>
      </c>
      <c r="K792" s="168">
        <v>828097</v>
      </c>
      <c r="L792" s="168" t="s">
        <v>201</v>
      </c>
      <c r="M792" s="136" t="str">
        <f t="shared" si="12"/>
        <v>828097-FOGRN-M</v>
      </c>
      <c r="N792" s="170">
        <v>7048652536822</v>
      </c>
    </row>
    <row r="793" spans="1:14" x14ac:dyDescent="0.2">
      <c r="A793" s="192" t="s">
        <v>1463</v>
      </c>
      <c r="B793" s="163">
        <v>7048652536815</v>
      </c>
      <c r="K793" s="168">
        <v>828097</v>
      </c>
      <c r="L793" s="168" t="s">
        <v>202</v>
      </c>
      <c r="M793" s="136" t="str">
        <f t="shared" si="12"/>
        <v>828097-FOGRN-L</v>
      </c>
      <c r="N793" s="170">
        <v>7048652536815</v>
      </c>
    </row>
    <row r="794" spans="1:14" x14ac:dyDescent="0.2">
      <c r="A794" s="192" t="s">
        <v>1464</v>
      </c>
      <c r="B794" s="163">
        <v>7048652536846</v>
      </c>
      <c r="K794" s="168">
        <v>828097</v>
      </c>
      <c r="L794" s="168" t="s">
        <v>203</v>
      </c>
      <c r="M794" s="136" t="str">
        <f t="shared" si="12"/>
        <v>828097-FOGRN-XL</v>
      </c>
      <c r="N794" s="170">
        <v>7048652536846</v>
      </c>
    </row>
    <row r="795" spans="1:14" x14ac:dyDescent="0.2">
      <c r="A795" s="192" t="s">
        <v>2666</v>
      </c>
      <c r="B795" s="163">
        <v>7048652764690</v>
      </c>
      <c r="K795" s="168">
        <v>828098</v>
      </c>
      <c r="L795" s="168" t="s">
        <v>2274</v>
      </c>
      <c r="M795" s="136" t="str">
        <f t="shared" si="12"/>
        <v>828098-57000-XS</v>
      </c>
      <c r="N795" s="170">
        <v>7048652764690</v>
      </c>
    </row>
    <row r="796" spans="1:14" x14ac:dyDescent="0.2">
      <c r="A796" s="192" t="s">
        <v>2667</v>
      </c>
      <c r="B796" s="163">
        <v>7048652764683</v>
      </c>
      <c r="K796" s="168">
        <v>828098</v>
      </c>
      <c r="L796" s="168" t="s">
        <v>2270</v>
      </c>
      <c r="M796" s="136" t="str">
        <f t="shared" si="12"/>
        <v>828098-57000-S</v>
      </c>
      <c r="N796" s="170">
        <v>7048652764683</v>
      </c>
    </row>
    <row r="797" spans="1:14" x14ac:dyDescent="0.2">
      <c r="A797" s="192" t="s">
        <v>2668</v>
      </c>
      <c r="B797" s="163">
        <v>7048652764676</v>
      </c>
      <c r="K797" s="168">
        <v>828098</v>
      </c>
      <c r="L797" s="168" t="s">
        <v>2271</v>
      </c>
      <c r="M797" s="136" t="str">
        <f t="shared" si="12"/>
        <v>828098-57000-M</v>
      </c>
      <c r="N797" s="170">
        <v>7048652764676</v>
      </c>
    </row>
    <row r="798" spans="1:14" x14ac:dyDescent="0.2">
      <c r="A798" s="192" t="s">
        <v>2669</v>
      </c>
      <c r="B798" s="163">
        <v>7048652764669</v>
      </c>
      <c r="K798" s="168">
        <v>828098</v>
      </c>
      <c r="L798" s="168" t="s">
        <v>2272</v>
      </c>
      <c r="M798" s="136" t="str">
        <f t="shared" si="12"/>
        <v>828098-57000-L</v>
      </c>
      <c r="N798" s="170">
        <v>7048652764669</v>
      </c>
    </row>
    <row r="799" spans="1:14" x14ac:dyDescent="0.2">
      <c r="A799" s="192" t="s">
        <v>1465</v>
      </c>
      <c r="B799" s="163">
        <v>7048652277886</v>
      </c>
      <c r="K799" s="168">
        <v>828098</v>
      </c>
      <c r="L799" s="168" t="s">
        <v>144</v>
      </c>
      <c r="M799" s="136" t="str">
        <f t="shared" si="12"/>
        <v>828098-BLACK-XS</v>
      </c>
      <c r="N799" s="170">
        <v>7048652277886</v>
      </c>
    </row>
    <row r="800" spans="1:14" x14ac:dyDescent="0.2">
      <c r="A800" s="192" t="s">
        <v>1466</v>
      </c>
      <c r="B800" s="163">
        <v>7048652277879</v>
      </c>
      <c r="K800" s="168">
        <v>828098</v>
      </c>
      <c r="L800" s="168" t="s">
        <v>140</v>
      </c>
      <c r="M800" s="136" t="str">
        <f t="shared" si="12"/>
        <v>828098-BLACK-S</v>
      </c>
      <c r="N800" s="170">
        <v>7048652277879</v>
      </c>
    </row>
    <row r="801" spans="1:14" x14ac:dyDescent="0.2">
      <c r="A801" s="192" t="s">
        <v>1467</v>
      </c>
      <c r="B801" s="163">
        <v>7048652277862</v>
      </c>
      <c r="K801" s="168">
        <v>828098</v>
      </c>
      <c r="L801" s="168" t="s">
        <v>141</v>
      </c>
      <c r="M801" s="136" t="str">
        <f t="shared" si="12"/>
        <v>828098-BLACK-M</v>
      </c>
      <c r="N801" s="170">
        <v>7048652277862</v>
      </c>
    </row>
    <row r="802" spans="1:14" x14ac:dyDescent="0.2">
      <c r="A802" s="192" t="s">
        <v>1468</v>
      </c>
      <c r="B802" s="163">
        <v>7048652277855</v>
      </c>
      <c r="K802" s="168">
        <v>828098</v>
      </c>
      <c r="L802" s="168" t="s">
        <v>142</v>
      </c>
      <c r="M802" s="136" t="str">
        <f t="shared" si="12"/>
        <v>828098-BLACK-L</v>
      </c>
      <c r="N802" s="170">
        <v>7048652277855</v>
      </c>
    </row>
    <row r="803" spans="1:14" x14ac:dyDescent="0.2">
      <c r="A803" s="192" t="s">
        <v>1469</v>
      </c>
      <c r="B803" s="163">
        <v>7048652277923</v>
      </c>
      <c r="K803" s="168">
        <v>828098</v>
      </c>
      <c r="L803" s="168" t="s">
        <v>512</v>
      </c>
      <c r="M803" s="136" t="str">
        <f t="shared" si="12"/>
        <v>828098-BTWHT-XS</v>
      </c>
      <c r="N803" s="170">
        <v>7048652277923</v>
      </c>
    </row>
    <row r="804" spans="1:14" x14ac:dyDescent="0.2">
      <c r="A804" s="192" t="s">
        <v>1470</v>
      </c>
      <c r="B804" s="163">
        <v>7048652277916</v>
      </c>
      <c r="K804" s="168">
        <v>828098</v>
      </c>
      <c r="L804" s="168" t="s">
        <v>513</v>
      </c>
      <c r="M804" s="136" t="str">
        <f t="shared" si="12"/>
        <v>828098-BTWHT-S</v>
      </c>
      <c r="N804" s="170">
        <v>7048652277916</v>
      </c>
    </row>
    <row r="805" spans="1:14" x14ac:dyDescent="0.2">
      <c r="A805" s="192" t="s">
        <v>1471</v>
      </c>
      <c r="B805" s="163">
        <v>7048652277909</v>
      </c>
      <c r="K805" s="168">
        <v>828098</v>
      </c>
      <c r="L805" s="168" t="s">
        <v>167</v>
      </c>
      <c r="M805" s="136" t="str">
        <f t="shared" si="12"/>
        <v>828098-BTWHT-M</v>
      </c>
      <c r="N805" s="170">
        <v>7048652277909</v>
      </c>
    </row>
    <row r="806" spans="1:14" x14ac:dyDescent="0.2">
      <c r="A806" s="192" t="s">
        <v>1472</v>
      </c>
      <c r="B806" s="163">
        <v>7048652277893</v>
      </c>
      <c r="K806" s="168">
        <v>828098</v>
      </c>
      <c r="L806" s="168" t="s">
        <v>168</v>
      </c>
      <c r="M806" s="136" t="str">
        <f t="shared" si="12"/>
        <v>828098-BTWHT-L</v>
      </c>
      <c r="N806" s="170">
        <v>7048652277893</v>
      </c>
    </row>
    <row r="807" spans="1:14" x14ac:dyDescent="0.2">
      <c r="A807" s="192" t="s">
        <v>2670</v>
      </c>
      <c r="B807" s="163">
        <v>7048652764447</v>
      </c>
      <c r="K807" s="168">
        <v>828099</v>
      </c>
      <c r="L807" s="168" t="s">
        <v>2275</v>
      </c>
      <c r="M807" s="136" t="str">
        <f t="shared" si="12"/>
        <v>828099-77200-S</v>
      </c>
      <c r="N807" s="170">
        <v>7048652764447</v>
      </c>
    </row>
    <row r="808" spans="1:14" x14ac:dyDescent="0.2">
      <c r="A808" s="192" t="s">
        <v>2671</v>
      </c>
      <c r="B808" s="163">
        <v>7048652764430</v>
      </c>
      <c r="K808" s="168">
        <v>828099</v>
      </c>
      <c r="L808" s="168" t="s">
        <v>2276</v>
      </c>
      <c r="M808" s="136" t="str">
        <f t="shared" si="12"/>
        <v>828099-77200-M</v>
      </c>
      <c r="N808" s="170">
        <v>7048652764430</v>
      </c>
    </row>
    <row r="809" spans="1:14" x14ac:dyDescent="0.2">
      <c r="A809" s="192" t="s">
        <v>2672</v>
      </c>
      <c r="B809" s="163">
        <v>7048652764423</v>
      </c>
      <c r="K809" s="168">
        <v>828099</v>
      </c>
      <c r="L809" s="168" t="s">
        <v>2277</v>
      </c>
      <c r="M809" s="136" t="str">
        <f t="shared" si="12"/>
        <v>828099-77200-L</v>
      </c>
      <c r="N809" s="170">
        <v>7048652764423</v>
      </c>
    </row>
    <row r="810" spans="1:14" x14ac:dyDescent="0.2">
      <c r="A810" s="192" t="s">
        <v>2673</v>
      </c>
      <c r="B810" s="163">
        <v>7048652764454</v>
      </c>
      <c r="K810" s="168">
        <v>828099</v>
      </c>
      <c r="L810" s="168" t="s">
        <v>2278</v>
      </c>
      <c r="M810" s="136" t="str">
        <f t="shared" si="12"/>
        <v>828099-77200-XL</v>
      </c>
      <c r="N810" s="170">
        <v>7048652764454</v>
      </c>
    </row>
    <row r="811" spans="1:14" x14ac:dyDescent="0.2">
      <c r="A811" s="192" t="s">
        <v>1473</v>
      </c>
      <c r="B811" s="163">
        <v>7048652277954</v>
      </c>
      <c r="K811" s="168">
        <v>828099</v>
      </c>
      <c r="L811" s="168" t="s">
        <v>140</v>
      </c>
      <c r="M811" s="136" t="str">
        <f t="shared" si="12"/>
        <v>828099-BLACK-S</v>
      </c>
      <c r="N811" s="170">
        <v>7048652277954</v>
      </c>
    </row>
    <row r="812" spans="1:14" x14ac:dyDescent="0.2">
      <c r="A812" s="192" t="s">
        <v>1474</v>
      </c>
      <c r="B812" s="163">
        <v>7048652277947</v>
      </c>
      <c r="K812" s="168">
        <v>828099</v>
      </c>
      <c r="L812" s="168" t="s">
        <v>141</v>
      </c>
      <c r="M812" s="136" t="str">
        <f t="shared" si="12"/>
        <v>828099-BLACK-M</v>
      </c>
      <c r="N812" s="170">
        <v>7048652277947</v>
      </c>
    </row>
    <row r="813" spans="1:14" x14ac:dyDescent="0.2">
      <c r="A813" s="192" t="s">
        <v>1475</v>
      </c>
      <c r="B813" s="163">
        <v>7048652277930</v>
      </c>
      <c r="K813" s="168">
        <v>828099</v>
      </c>
      <c r="L813" s="168" t="s">
        <v>142</v>
      </c>
      <c r="M813" s="136" t="str">
        <f t="shared" si="12"/>
        <v>828099-BLACK-L</v>
      </c>
      <c r="N813" s="170">
        <v>7048652277930</v>
      </c>
    </row>
    <row r="814" spans="1:14" x14ac:dyDescent="0.2">
      <c r="A814" s="192" t="s">
        <v>1476</v>
      </c>
      <c r="B814" s="163">
        <v>7048652277961</v>
      </c>
      <c r="K814" s="168">
        <v>828099</v>
      </c>
      <c r="L814" s="168" t="s">
        <v>143</v>
      </c>
      <c r="M814" s="136" t="str">
        <f t="shared" si="12"/>
        <v>828099-BLACK-XL</v>
      </c>
      <c r="N814" s="170">
        <v>7048652277961</v>
      </c>
    </row>
    <row r="815" spans="1:14" x14ac:dyDescent="0.2">
      <c r="A815" s="192" t="s">
        <v>1477</v>
      </c>
      <c r="B815" s="163">
        <v>7048652277992</v>
      </c>
      <c r="K815" s="168">
        <v>828099</v>
      </c>
      <c r="L815" s="168" t="s">
        <v>513</v>
      </c>
      <c r="M815" s="136" t="str">
        <f t="shared" si="12"/>
        <v>828099-BTWHT-S</v>
      </c>
      <c r="N815" s="170">
        <v>7048652277992</v>
      </c>
    </row>
    <row r="816" spans="1:14" x14ac:dyDescent="0.2">
      <c r="A816" s="192" t="s">
        <v>1478</v>
      </c>
      <c r="B816" s="163">
        <v>7048652277985</v>
      </c>
      <c r="K816" s="168">
        <v>828099</v>
      </c>
      <c r="L816" s="168" t="s">
        <v>167</v>
      </c>
      <c r="M816" s="136" t="str">
        <f t="shared" si="12"/>
        <v>828099-BTWHT-M</v>
      </c>
      <c r="N816" s="170">
        <v>7048652277985</v>
      </c>
    </row>
    <row r="817" spans="1:14" x14ac:dyDescent="0.2">
      <c r="A817" s="192" t="s">
        <v>1479</v>
      </c>
      <c r="B817" s="163">
        <v>7048652277978</v>
      </c>
      <c r="K817" s="168">
        <v>828099</v>
      </c>
      <c r="L817" s="168" t="s">
        <v>168</v>
      </c>
      <c r="M817" s="136" t="str">
        <f t="shared" si="12"/>
        <v>828099-BTWHT-L</v>
      </c>
      <c r="N817" s="170">
        <v>7048652277978</v>
      </c>
    </row>
    <row r="818" spans="1:14" x14ac:dyDescent="0.2">
      <c r="A818" s="192" t="s">
        <v>1480</v>
      </c>
      <c r="B818" s="163">
        <v>7048652278005</v>
      </c>
      <c r="K818" s="168">
        <v>828099</v>
      </c>
      <c r="L818" s="168" t="s">
        <v>826</v>
      </c>
      <c r="M818" s="136" t="str">
        <f t="shared" si="12"/>
        <v>828099-BTWHT-XL</v>
      </c>
      <c r="N818" s="170">
        <v>7048652278005</v>
      </c>
    </row>
    <row r="819" spans="1:14" x14ac:dyDescent="0.2">
      <c r="A819" s="192" t="s">
        <v>1481</v>
      </c>
      <c r="B819" s="163">
        <v>7048652536679</v>
      </c>
      <c r="K819" s="168">
        <v>828099</v>
      </c>
      <c r="L819" s="168" t="s">
        <v>200</v>
      </c>
      <c r="M819" s="136" t="str">
        <f t="shared" si="12"/>
        <v>828099-FOGRN-S</v>
      </c>
      <c r="N819" s="170">
        <v>7048652536679</v>
      </c>
    </row>
    <row r="820" spans="1:14" x14ac:dyDescent="0.2">
      <c r="A820" s="192" t="s">
        <v>1482</v>
      </c>
      <c r="B820" s="163">
        <v>7048652536662</v>
      </c>
      <c r="K820" s="168">
        <v>828099</v>
      </c>
      <c r="L820" s="168" t="s">
        <v>201</v>
      </c>
      <c r="M820" s="136" t="str">
        <f t="shared" si="12"/>
        <v>828099-FOGRN-M</v>
      </c>
      <c r="N820" s="170">
        <v>7048652536662</v>
      </c>
    </row>
    <row r="821" spans="1:14" x14ac:dyDescent="0.2">
      <c r="A821" s="192" t="s">
        <v>1483</v>
      </c>
      <c r="B821" s="163">
        <v>7048652536655</v>
      </c>
      <c r="K821" s="168">
        <v>828099</v>
      </c>
      <c r="L821" s="168" t="s">
        <v>202</v>
      </c>
      <c r="M821" s="136" t="str">
        <f t="shared" si="12"/>
        <v>828099-FOGRN-L</v>
      </c>
      <c r="N821" s="170">
        <v>7048652536655</v>
      </c>
    </row>
    <row r="822" spans="1:14" x14ac:dyDescent="0.2">
      <c r="A822" s="192" t="s">
        <v>1484</v>
      </c>
      <c r="B822" s="163">
        <v>7048652536686</v>
      </c>
      <c r="K822" s="168">
        <v>828099</v>
      </c>
      <c r="L822" s="168" t="s">
        <v>203</v>
      </c>
      <c r="M822" s="136" t="str">
        <f t="shared" si="12"/>
        <v>828099-FOGRN-XL</v>
      </c>
      <c r="N822" s="170">
        <v>7048652536686</v>
      </c>
    </row>
    <row r="823" spans="1:14" x14ac:dyDescent="0.2">
      <c r="A823" s="192" t="s">
        <v>1485</v>
      </c>
      <c r="B823" s="163">
        <v>7048652278074</v>
      </c>
      <c r="K823" s="168">
        <v>828099</v>
      </c>
      <c r="L823" s="168" t="s">
        <v>159</v>
      </c>
      <c r="M823" s="136" t="str">
        <f t="shared" si="12"/>
        <v>828099-ONBLU-S</v>
      </c>
      <c r="N823" s="170">
        <v>7048652278074</v>
      </c>
    </row>
    <row r="824" spans="1:14" x14ac:dyDescent="0.2">
      <c r="A824" s="192" t="s">
        <v>1486</v>
      </c>
      <c r="B824" s="163">
        <v>7048652278067</v>
      </c>
      <c r="K824" s="168">
        <v>828099</v>
      </c>
      <c r="L824" s="168" t="s">
        <v>160</v>
      </c>
      <c r="M824" s="136" t="str">
        <f t="shared" si="12"/>
        <v>828099-ONBLU-M</v>
      </c>
      <c r="N824" s="170">
        <v>7048652278067</v>
      </c>
    </row>
    <row r="825" spans="1:14" x14ac:dyDescent="0.2">
      <c r="A825" s="192" t="s">
        <v>1487</v>
      </c>
      <c r="B825" s="163">
        <v>7048652278050</v>
      </c>
      <c r="K825" s="168">
        <v>828099</v>
      </c>
      <c r="L825" s="168" t="s">
        <v>161</v>
      </c>
      <c r="M825" s="136" t="str">
        <f t="shared" si="12"/>
        <v>828099-ONBLU-L</v>
      </c>
      <c r="N825" s="170">
        <v>7048652278050</v>
      </c>
    </row>
    <row r="826" spans="1:14" x14ac:dyDescent="0.2">
      <c r="A826" s="192" t="s">
        <v>1488</v>
      </c>
      <c r="B826" s="163">
        <v>7048652278081</v>
      </c>
      <c r="K826" s="168">
        <v>828099</v>
      </c>
      <c r="L826" s="168" t="s">
        <v>162</v>
      </c>
      <c r="M826" s="136" t="str">
        <f t="shared" si="12"/>
        <v>828099-ONBLU-XL</v>
      </c>
      <c r="N826" s="170">
        <v>7048652278081</v>
      </c>
    </row>
    <row r="827" spans="1:14" x14ac:dyDescent="0.2">
      <c r="A827" s="192" t="s">
        <v>1489</v>
      </c>
      <c r="B827" s="163">
        <v>7048652536716</v>
      </c>
      <c r="K827" s="168">
        <v>828099</v>
      </c>
      <c r="L827" s="168" t="s">
        <v>149</v>
      </c>
      <c r="M827" s="136" t="str">
        <f t="shared" si="12"/>
        <v>828099-TEAL-S</v>
      </c>
      <c r="N827" s="170">
        <v>7048652536716</v>
      </c>
    </row>
    <row r="828" spans="1:14" x14ac:dyDescent="0.2">
      <c r="A828" s="192" t="s">
        <v>1490</v>
      </c>
      <c r="B828" s="163">
        <v>7048652536709</v>
      </c>
      <c r="K828" s="168">
        <v>828099</v>
      </c>
      <c r="L828" s="168" t="s">
        <v>150</v>
      </c>
      <c r="M828" s="136" t="str">
        <f t="shared" si="12"/>
        <v>828099-TEAL-M</v>
      </c>
      <c r="N828" s="170">
        <v>7048652536709</v>
      </c>
    </row>
    <row r="829" spans="1:14" x14ac:dyDescent="0.2">
      <c r="A829" s="192" t="s">
        <v>1491</v>
      </c>
      <c r="B829" s="163">
        <v>7048652536693</v>
      </c>
      <c r="K829" s="168">
        <v>828099</v>
      </c>
      <c r="L829" s="168" t="s">
        <v>151</v>
      </c>
      <c r="M829" s="136" t="str">
        <f t="shared" si="12"/>
        <v>828099-TEAL-L</v>
      </c>
      <c r="N829" s="170">
        <v>7048652536693</v>
      </c>
    </row>
    <row r="830" spans="1:14" x14ac:dyDescent="0.2">
      <c r="A830" s="192" t="s">
        <v>1492</v>
      </c>
      <c r="B830" s="163">
        <v>7048652536723</v>
      </c>
      <c r="K830" s="168">
        <v>828099</v>
      </c>
      <c r="L830" s="168" t="s">
        <v>629</v>
      </c>
      <c r="M830" s="136" t="str">
        <f t="shared" si="12"/>
        <v>828099-TEAL-XL</v>
      </c>
      <c r="N830" s="170">
        <v>7048652536723</v>
      </c>
    </row>
    <row r="831" spans="1:14" x14ac:dyDescent="0.2">
      <c r="A831" s="192" t="s">
        <v>2674</v>
      </c>
      <c r="B831" s="163">
        <v>7048652764577</v>
      </c>
      <c r="K831" s="168">
        <v>828100</v>
      </c>
      <c r="L831" s="168" t="s">
        <v>2279</v>
      </c>
      <c r="M831" s="136" t="str">
        <f t="shared" si="12"/>
        <v>828100-56002-XS</v>
      </c>
      <c r="N831" s="170">
        <v>7048652764577</v>
      </c>
    </row>
    <row r="832" spans="1:14" x14ac:dyDescent="0.2">
      <c r="A832" s="192" t="s">
        <v>2675</v>
      </c>
      <c r="B832" s="163">
        <v>7048652764560</v>
      </c>
      <c r="K832" s="168">
        <v>828100</v>
      </c>
      <c r="L832" s="168" t="s">
        <v>2280</v>
      </c>
      <c r="M832" s="136" t="str">
        <f t="shared" si="12"/>
        <v>828100-56002-S</v>
      </c>
      <c r="N832" s="170">
        <v>7048652764560</v>
      </c>
    </row>
    <row r="833" spans="1:14" x14ac:dyDescent="0.2">
      <c r="A833" s="192" t="s">
        <v>2676</v>
      </c>
      <c r="B833" s="163">
        <v>7048652764553</v>
      </c>
      <c r="K833" s="168">
        <v>828100</v>
      </c>
      <c r="L833" s="168" t="s">
        <v>2281</v>
      </c>
      <c r="M833" s="136" t="str">
        <f t="shared" si="12"/>
        <v>828100-56002-M</v>
      </c>
      <c r="N833" s="170">
        <v>7048652764553</v>
      </c>
    </row>
    <row r="834" spans="1:14" x14ac:dyDescent="0.2">
      <c r="A834" s="192" t="s">
        <v>2677</v>
      </c>
      <c r="B834" s="163">
        <v>7048652764546</v>
      </c>
      <c r="K834" s="168">
        <v>828100</v>
      </c>
      <c r="L834" s="168" t="s">
        <v>2282</v>
      </c>
      <c r="M834" s="136" t="str">
        <f t="shared" si="12"/>
        <v>828100-56002-L</v>
      </c>
      <c r="N834" s="170">
        <v>7048652764546</v>
      </c>
    </row>
    <row r="835" spans="1:14" x14ac:dyDescent="0.2">
      <c r="A835" s="192" t="s">
        <v>1493</v>
      </c>
      <c r="B835" s="163">
        <v>7048652278128</v>
      </c>
      <c r="K835" s="168">
        <v>828100</v>
      </c>
      <c r="L835" s="168" t="s">
        <v>144</v>
      </c>
      <c r="M835" s="136" t="str">
        <f t="shared" ref="M835:M898" si="13">CONCATENATE(K835,"-",L835)</f>
        <v>828100-BLACK-XS</v>
      </c>
      <c r="N835" s="170">
        <v>7048652278128</v>
      </c>
    </row>
    <row r="836" spans="1:14" x14ac:dyDescent="0.2">
      <c r="A836" s="192" t="s">
        <v>1494</v>
      </c>
      <c r="B836" s="163">
        <v>7048652278111</v>
      </c>
      <c r="K836" s="168">
        <v>828100</v>
      </c>
      <c r="L836" s="168" t="s">
        <v>140</v>
      </c>
      <c r="M836" s="136" t="str">
        <f t="shared" si="13"/>
        <v>828100-BLACK-S</v>
      </c>
      <c r="N836" s="170">
        <v>7048652278111</v>
      </c>
    </row>
    <row r="837" spans="1:14" x14ac:dyDescent="0.2">
      <c r="A837" s="192" t="s">
        <v>1495</v>
      </c>
      <c r="B837" s="163">
        <v>7048652278104</v>
      </c>
      <c r="K837" s="168">
        <v>828100</v>
      </c>
      <c r="L837" s="168" t="s">
        <v>141</v>
      </c>
      <c r="M837" s="136" t="str">
        <f t="shared" si="13"/>
        <v>828100-BLACK-M</v>
      </c>
      <c r="N837" s="170">
        <v>7048652278104</v>
      </c>
    </row>
    <row r="838" spans="1:14" x14ac:dyDescent="0.2">
      <c r="A838" s="192" t="s">
        <v>1496</v>
      </c>
      <c r="B838" s="163">
        <v>7048652278098</v>
      </c>
      <c r="K838" s="168">
        <v>828100</v>
      </c>
      <c r="L838" s="168" t="s">
        <v>142</v>
      </c>
      <c r="M838" s="136" t="str">
        <f t="shared" si="13"/>
        <v>828100-BLACK-L</v>
      </c>
      <c r="N838" s="170">
        <v>7048652278098</v>
      </c>
    </row>
    <row r="839" spans="1:14" x14ac:dyDescent="0.2">
      <c r="A839" s="192" t="s">
        <v>1497</v>
      </c>
      <c r="B839" s="163">
        <v>7048652278166</v>
      </c>
      <c r="K839" s="168">
        <v>828100</v>
      </c>
      <c r="L839" s="168" t="s">
        <v>512</v>
      </c>
      <c r="M839" s="136" t="str">
        <f t="shared" si="13"/>
        <v>828100-BTWHT-XS</v>
      </c>
      <c r="N839" s="170">
        <v>7048652278166</v>
      </c>
    </row>
    <row r="840" spans="1:14" x14ac:dyDescent="0.2">
      <c r="A840" s="192" t="s">
        <v>1498</v>
      </c>
      <c r="B840" s="163">
        <v>7048652278159</v>
      </c>
      <c r="K840" s="168">
        <v>828100</v>
      </c>
      <c r="L840" s="168" t="s">
        <v>513</v>
      </c>
      <c r="M840" s="136" t="str">
        <f t="shared" si="13"/>
        <v>828100-BTWHT-S</v>
      </c>
      <c r="N840" s="170">
        <v>7048652278159</v>
      </c>
    </row>
    <row r="841" spans="1:14" x14ac:dyDescent="0.2">
      <c r="A841" s="192" t="s">
        <v>1499</v>
      </c>
      <c r="B841" s="163">
        <v>7048652278142</v>
      </c>
      <c r="K841" s="168">
        <v>828100</v>
      </c>
      <c r="L841" s="168" t="s">
        <v>167</v>
      </c>
      <c r="M841" s="136" t="str">
        <f t="shared" si="13"/>
        <v>828100-BTWHT-M</v>
      </c>
      <c r="N841" s="170">
        <v>7048652278142</v>
      </c>
    </row>
    <row r="842" spans="1:14" x14ac:dyDescent="0.2">
      <c r="A842" s="192" t="s">
        <v>1500</v>
      </c>
      <c r="B842" s="163">
        <v>7048652278135</v>
      </c>
      <c r="K842" s="168">
        <v>828100</v>
      </c>
      <c r="L842" s="168" t="s">
        <v>168</v>
      </c>
      <c r="M842" s="136" t="str">
        <f t="shared" si="13"/>
        <v>828100-BTWHT-L</v>
      </c>
      <c r="N842" s="170">
        <v>7048652278135</v>
      </c>
    </row>
    <row r="843" spans="1:14" x14ac:dyDescent="0.2">
      <c r="A843" s="192" t="s">
        <v>1501</v>
      </c>
      <c r="B843" s="163">
        <v>7048652536563</v>
      </c>
      <c r="K843" s="168">
        <v>828100</v>
      </c>
      <c r="L843" s="168" t="s">
        <v>827</v>
      </c>
      <c r="M843" s="136" t="str">
        <f t="shared" si="13"/>
        <v>828100-FOGRN-XS</v>
      </c>
      <c r="N843" s="170">
        <v>7048652536563</v>
      </c>
    </row>
    <row r="844" spans="1:14" x14ac:dyDescent="0.2">
      <c r="A844" s="192" t="s">
        <v>1502</v>
      </c>
      <c r="B844" s="163">
        <v>7048652536556</v>
      </c>
      <c r="K844" s="168">
        <v>828100</v>
      </c>
      <c r="L844" s="168" t="s">
        <v>200</v>
      </c>
      <c r="M844" s="136" t="str">
        <f t="shared" si="13"/>
        <v>828100-FOGRN-S</v>
      </c>
      <c r="N844" s="170">
        <v>7048652536556</v>
      </c>
    </row>
    <row r="845" spans="1:14" x14ac:dyDescent="0.2">
      <c r="A845" s="192" t="s">
        <v>1503</v>
      </c>
      <c r="B845" s="163">
        <v>7048652536549</v>
      </c>
      <c r="K845" s="168">
        <v>828100</v>
      </c>
      <c r="L845" s="168" t="s">
        <v>201</v>
      </c>
      <c r="M845" s="136" t="str">
        <f t="shared" si="13"/>
        <v>828100-FOGRN-M</v>
      </c>
      <c r="N845" s="170">
        <v>7048652536549</v>
      </c>
    </row>
    <row r="846" spans="1:14" x14ac:dyDescent="0.2">
      <c r="A846" s="192" t="s">
        <v>1504</v>
      </c>
      <c r="B846" s="163">
        <v>7048652536532</v>
      </c>
      <c r="K846" s="168">
        <v>828100</v>
      </c>
      <c r="L846" s="168" t="s">
        <v>202</v>
      </c>
      <c r="M846" s="136" t="str">
        <f t="shared" si="13"/>
        <v>828100-FOGRN-L</v>
      </c>
      <c r="N846" s="170">
        <v>7048652536532</v>
      </c>
    </row>
    <row r="847" spans="1:14" x14ac:dyDescent="0.2">
      <c r="A847" s="192" t="s">
        <v>1505</v>
      </c>
      <c r="B847" s="163">
        <v>7048652536600</v>
      </c>
      <c r="K847" s="168">
        <v>828100</v>
      </c>
      <c r="L847" s="168" t="s">
        <v>209</v>
      </c>
      <c r="M847" s="136" t="str">
        <f t="shared" si="13"/>
        <v>828100-MARVL-XS</v>
      </c>
      <c r="N847" s="170">
        <v>7048652536600</v>
      </c>
    </row>
    <row r="848" spans="1:14" x14ac:dyDescent="0.2">
      <c r="A848" s="192" t="s">
        <v>1506</v>
      </c>
      <c r="B848" s="163">
        <v>7048652536594</v>
      </c>
      <c r="K848" s="168">
        <v>828100</v>
      </c>
      <c r="L848" s="168" t="s">
        <v>153</v>
      </c>
      <c r="M848" s="136" t="str">
        <f t="shared" si="13"/>
        <v>828100-MARVL-S</v>
      </c>
      <c r="N848" s="170">
        <v>7048652536594</v>
      </c>
    </row>
    <row r="849" spans="1:14" x14ac:dyDescent="0.2">
      <c r="A849" s="192" t="s">
        <v>1507</v>
      </c>
      <c r="B849" s="163">
        <v>7048652536587</v>
      </c>
      <c r="K849" s="168">
        <v>828100</v>
      </c>
      <c r="L849" s="168" t="s">
        <v>154</v>
      </c>
      <c r="M849" s="136" t="str">
        <f t="shared" si="13"/>
        <v>828100-MARVL-M</v>
      </c>
      <c r="N849" s="170">
        <v>7048652536587</v>
      </c>
    </row>
    <row r="850" spans="1:14" x14ac:dyDescent="0.2">
      <c r="A850" s="192" t="s">
        <v>1508</v>
      </c>
      <c r="B850" s="163">
        <v>7048652536570</v>
      </c>
      <c r="K850" s="168">
        <v>828100</v>
      </c>
      <c r="L850" s="168" t="s">
        <v>155</v>
      </c>
      <c r="M850" s="136" t="str">
        <f t="shared" si="13"/>
        <v>828100-MARVL-L</v>
      </c>
      <c r="N850" s="170">
        <v>7048652536570</v>
      </c>
    </row>
    <row r="851" spans="1:14" x14ac:dyDescent="0.2">
      <c r="A851" s="192" t="s">
        <v>1509</v>
      </c>
      <c r="B851" s="163">
        <v>7048652278234</v>
      </c>
      <c r="K851" s="168">
        <v>828101</v>
      </c>
      <c r="L851" s="168" t="s">
        <v>140</v>
      </c>
      <c r="M851" s="136" t="str">
        <f t="shared" si="13"/>
        <v>828101-BLACK-S</v>
      </c>
      <c r="N851" s="170">
        <v>7048652278234</v>
      </c>
    </row>
    <row r="852" spans="1:14" x14ac:dyDescent="0.2">
      <c r="A852" s="192" t="s">
        <v>1510</v>
      </c>
      <c r="B852" s="163">
        <v>7048652278227</v>
      </c>
      <c r="K852" s="168">
        <v>828101</v>
      </c>
      <c r="L852" s="168" t="s">
        <v>141</v>
      </c>
      <c r="M852" s="136" t="str">
        <f t="shared" si="13"/>
        <v>828101-BLACK-M</v>
      </c>
      <c r="N852" s="170">
        <v>7048652278227</v>
      </c>
    </row>
    <row r="853" spans="1:14" x14ac:dyDescent="0.2">
      <c r="A853" s="192" t="s">
        <v>1511</v>
      </c>
      <c r="B853" s="163">
        <v>7048652278210</v>
      </c>
      <c r="K853" s="168">
        <v>828101</v>
      </c>
      <c r="L853" s="168" t="s">
        <v>142</v>
      </c>
      <c r="M853" s="136" t="str">
        <f t="shared" si="13"/>
        <v>828101-BLACK-L</v>
      </c>
      <c r="N853" s="170">
        <v>7048652278210</v>
      </c>
    </row>
    <row r="854" spans="1:14" x14ac:dyDescent="0.2">
      <c r="A854" s="192" t="s">
        <v>1512</v>
      </c>
      <c r="B854" s="163">
        <v>7048652278241</v>
      </c>
      <c r="K854" s="168">
        <v>828101</v>
      </c>
      <c r="L854" s="168" t="s">
        <v>143</v>
      </c>
      <c r="M854" s="136" t="str">
        <f t="shared" si="13"/>
        <v>828101-BLACK-XL</v>
      </c>
      <c r="N854" s="170">
        <v>7048652278241</v>
      </c>
    </row>
    <row r="855" spans="1:14" x14ac:dyDescent="0.2">
      <c r="A855" s="192" t="s">
        <v>1513</v>
      </c>
      <c r="B855" s="163">
        <v>7048652278319</v>
      </c>
      <c r="K855" s="168">
        <v>828101</v>
      </c>
      <c r="L855" s="168" t="s">
        <v>294</v>
      </c>
      <c r="M855" s="136" t="str">
        <f t="shared" si="13"/>
        <v>828101-RBLUE-S</v>
      </c>
      <c r="N855" s="170">
        <v>7048652278319</v>
      </c>
    </row>
    <row r="856" spans="1:14" x14ac:dyDescent="0.2">
      <c r="A856" s="192" t="s">
        <v>1514</v>
      </c>
      <c r="B856" s="163">
        <v>7048652278302</v>
      </c>
      <c r="K856" s="168">
        <v>828101</v>
      </c>
      <c r="L856" s="168" t="s">
        <v>295</v>
      </c>
      <c r="M856" s="136" t="str">
        <f t="shared" si="13"/>
        <v>828101-RBLUE-M</v>
      </c>
      <c r="N856" s="170">
        <v>7048652278302</v>
      </c>
    </row>
    <row r="857" spans="1:14" x14ac:dyDescent="0.2">
      <c r="A857" s="192" t="s">
        <v>1515</v>
      </c>
      <c r="B857" s="163">
        <v>7048652278296</v>
      </c>
      <c r="K857" s="168">
        <v>828101</v>
      </c>
      <c r="L857" s="168" t="s">
        <v>296</v>
      </c>
      <c r="M857" s="136" t="str">
        <f t="shared" si="13"/>
        <v>828101-RBLUE-L</v>
      </c>
      <c r="N857" s="170">
        <v>7048652278296</v>
      </c>
    </row>
    <row r="858" spans="1:14" x14ac:dyDescent="0.2">
      <c r="A858" s="192" t="s">
        <v>1516</v>
      </c>
      <c r="B858" s="163">
        <v>7048652278326</v>
      </c>
      <c r="K858" s="168">
        <v>828101</v>
      </c>
      <c r="L858" s="168" t="s">
        <v>297</v>
      </c>
      <c r="M858" s="136" t="str">
        <f t="shared" si="13"/>
        <v>828101-RBLUE-XL</v>
      </c>
      <c r="N858" s="170">
        <v>7048652278326</v>
      </c>
    </row>
    <row r="859" spans="1:14" x14ac:dyDescent="0.2">
      <c r="A859" s="192" t="s">
        <v>2678</v>
      </c>
      <c r="B859" s="163">
        <v>7048652768421</v>
      </c>
      <c r="K859" s="168">
        <v>828103</v>
      </c>
      <c r="L859" s="168" t="s">
        <v>2314</v>
      </c>
      <c r="M859" s="136" t="str">
        <f t="shared" si="13"/>
        <v>828103-7720-37/39</v>
      </c>
      <c r="N859" s="170">
        <v>7048652768421</v>
      </c>
    </row>
    <row r="860" spans="1:14" x14ac:dyDescent="0.2">
      <c r="A860" s="192" t="s">
        <v>2679</v>
      </c>
      <c r="B860" s="163">
        <v>7048652768438</v>
      </c>
      <c r="K860" s="168">
        <v>828103</v>
      </c>
      <c r="L860" s="168" t="s">
        <v>2315</v>
      </c>
      <c r="M860" s="136" t="str">
        <f t="shared" si="13"/>
        <v>828103-7720-40/42</v>
      </c>
      <c r="N860" s="170">
        <v>7048652768438</v>
      </c>
    </row>
    <row r="861" spans="1:14" x14ac:dyDescent="0.2">
      <c r="A861" s="192" t="s">
        <v>2680</v>
      </c>
      <c r="B861" s="163">
        <v>7048652768445</v>
      </c>
      <c r="K861" s="168">
        <v>828103</v>
      </c>
      <c r="L861" s="168" t="s">
        <v>2316</v>
      </c>
      <c r="M861" s="136" t="str">
        <f t="shared" si="13"/>
        <v>828103-7720-43/45</v>
      </c>
      <c r="N861" s="170">
        <v>7048652768445</v>
      </c>
    </row>
    <row r="862" spans="1:14" x14ac:dyDescent="0.2">
      <c r="A862" s="192" t="s">
        <v>2681</v>
      </c>
      <c r="B862" s="163">
        <v>7048652768452</v>
      </c>
      <c r="K862" s="168">
        <v>828103</v>
      </c>
      <c r="L862" s="168" t="s">
        <v>2317</v>
      </c>
      <c r="M862" s="136" t="str">
        <f t="shared" si="13"/>
        <v>828103-8800-37/39</v>
      </c>
      <c r="N862" s="170">
        <v>7048652768452</v>
      </c>
    </row>
    <row r="863" spans="1:14" x14ac:dyDescent="0.2">
      <c r="A863" s="192" t="s">
        <v>2682</v>
      </c>
      <c r="B863" s="163">
        <v>7048652768469</v>
      </c>
      <c r="K863" s="168">
        <v>828103</v>
      </c>
      <c r="L863" s="168" t="s">
        <v>2318</v>
      </c>
      <c r="M863" s="136" t="str">
        <f t="shared" si="13"/>
        <v>828103-8800-40/42</v>
      </c>
      <c r="N863" s="170">
        <v>7048652768469</v>
      </c>
    </row>
    <row r="864" spans="1:14" x14ac:dyDescent="0.2">
      <c r="A864" s="192" t="s">
        <v>2683</v>
      </c>
      <c r="B864" s="163">
        <v>7048652768476</v>
      </c>
      <c r="K864" s="168">
        <v>828103</v>
      </c>
      <c r="L864" s="168" t="s">
        <v>2319</v>
      </c>
      <c r="M864" s="136" t="str">
        <f t="shared" si="13"/>
        <v>828103-8800-43/45</v>
      </c>
      <c r="N864" s="170">
        <v>7048652768476</v>
      </c>
    </row>
    <row r="865" spans="1:14" x14ac:dyDescent="0.2">
      <c r="A865" s="192" t="s">
        <v>1517</v>
      </c>
      <c r="B865" s="163">
        <v>7048652539052</v>
      </c>
      <c r="K865" s="168">
        <v>828103</v>
      </c>
      <c r="L865" s="168" t="s">
        <v>829</v>
      </c>
      <c r="M865" s="136" t="str">
        <f t="shared" si="13"/>
        <v>828103-BLCK-37/39</v>
      </c>
      <c r="N865" s="170">
        <v>7048652539052</v>
      </c>
    </row>
    <row r="866" spans="1:14" x14ac:dyDescent="0.2">
      <c r="A866" s="192" t="s">
        <v>1518</v>
      </c>
      <c r="B866" s="163">
        <v>7048652278418</v>
      </c>
      <c r="K866" s="168">
        <v>828103</v>
      </c>
      <c r="L866" s="168" t="s">
        <v>830</v>
      </c>
      <c r="M866" s="136" t="str">
        <f t="shared" si="13"/>
        <v>828103-BLCK-40/42</v>
      </c>
      <c r="N866" s="170">
        <v>7048652278418</v>
      </c>
    </row>
    <row r="867" spans="1:14" x14ac:dyDescent="0.2">
      <c r="A867" s="192" t="s">
        <v>1519</v>
      </c>
      <c r="B867" s="163">
        <v>7048652278425</v>
      </c>
      <c r="K867" s="168">
        <v>828103</v>
      </c>
      <c r="L867" s="168" t="s">
        <v>831</v>
      </c>
      <c r="M867" s="136" t="str">
        <f t="shared" si="13"/>
        <v>828103-BLCK-43/45</v>
      </c>
      <c r="N867" s="170">
        <v>7048652278425</v>
      </c>
    </row>
    <row r="868" spans="1:14" x14ac:dyDescent="0.2">
      <c r="A868" s="192" t="s">
        <v>1520</v>
      </c>
      <c r="B868" s="163">
        <v>7048652539069</v>
      </c>
      <c r="K868" s="168">
        <v>828103</v>
      </c>
      <c r="L868" s="168" t="s">
        <v>832</v>
      </c>
      <c r="M868" s="136" t="str">
        <f t="shared" si="13"/>
        <v>828103-BTWE-37/39</v>
      </c>
      <c r="N868" s="170">
        <v>7048652539069</v>
      </c>
    </row>
    <row r="869" spans="1:14" x14ac:dyDescent="0.2">
      <c r="A869" s="192" t="s">
        <v>1521</v>
      </c>
      <c r="B869" s="163">
        <v>7048652278432</v>
      </c>
      <c r="K869" s="168">
        <v>828103</v>
      </c>
      <c r="L869" s="168" t="s">
        <v>833</v>
      </c>
      <c r="M869" s="136" t="str">
        <f t="shared" si="13"/>
        <v>828103-BTWE-40/42</v>
      </c>
      <c r="N869" s="170">
        <v>7048652278432</v>
      </c>
    </row>
    <row r="870" spans="1:14" x14ac:dyDescent="0.2">
      <c r="A870" s="192" t="s">
        <v>1522</v>
      </c>
      <c r="B870" s="163">
        <v>7048652278449</v>
      </c>
      <c r="K870" s="168">
        <v>828103</v>
      </c>
      <c r="L870" s="168" t="s">
        <v>834</v>
      </c>
      <c r="M870" s="136" t="str">
        <f t="shared" si="13"/>
        <v>828103-BTWE-43/45</v>
      </c>
      <c r="N870" s="170">
        <v>7048652278449</v>
      </c>
    </row>
    <row r="871" spans="1:14" x14ac:dyDescent="0.2">
      <c r="A871" s="192" t="s">
        <v>1523</v>
      </c>
      <c r="B871" s="163">
        <v>7048652278456</v>
      </c>
      <c r="K871" s="168">
        <v>828103</v>
      </c>
      <c r="L871" s="168" t="s">
        <v>835</v>
      </c>
      <c r="M871" s="136" t="str">
        <f t="shared" si="13"/>
        <v>828103-OEDB-40/42</v>
      </c>
      <c r="N871" s="170">
        <v>7048652278456</v>
      </c>
    </row>
    <row r="872" spans="1:14" x14ac:dyDescent="0.2">
      <c r="A872" s="192" t="s">
        <v>1524</v>
      </c>
      <c r="B872" s="163">
        <v>7048652278463</v>
      </c>
      <c r="K872" s="168">
        <v>828103</v>
      </c>
      <c r="L872" s="168" t="s">
        <v>836</v>
      </c>
      <c r="M872" s="136" t="str">
        <f t="shared" si="13"/>
        <v>828103-OEDB-43/45</v>
      </c>
      <c r="N872" s="170">
        <v>7048652278463</v>
      </c>
    </row>
    <row r="873" spans="1:14" x14ac:dyDescent="0.2">
      <c r="A873" s="192" t="s">
        <v>1525</v>
      </c>
      <c r="B873" s="163">
        <v>7048652539083</v>
      </c>
      <c r="K873" s="168">
        <v>828103</v>
      </c>
      <c r="L873" s="168" t="s">
        <v>837</v>
      </c>
      <c r="M873" s="136" t="str">
        <f t="shared" si="13"/>
        <v>828103-ONBE-37/39</v>
      </c>
      <c r="N873" s="170">
        <v>7048652539083</v>
      </c>
    </row>
    <row r="874" spans="1:14" x14ac:dyDescent="0.2">
      <c r="A874" s="192" t="s">
        <v>1526</v>
      </c>
      <c r="B874" s="163">
        <v>7048652278470</v>
      </c>
      <c r="K874" s="168">
        <v>828103</v>
      </c>
      <c r="L874" s="168" t="s">
        <v>838</v>
      </c>
      <c r="M874" s="136" t="str">
        <f t="shared" si="13"/>
        <v>828103-ONBE-40/42</v>
      </c>
      <c r="N874" s="170">
        <v>7048652278470</v>
      </c>
    </row>
    <row r="875" spans="1:14" x14ac:dyDescent="0.2">
      <c r="A875" s="192" t="s">
        <v>1527</v>
      </c>
      <c r="B875" s="163">
        <v>7048652278487</v>
      </c>
      <c r="K875" s="168">
        <v>828103</v>
      </c>
      <c r="L875" s="168" t="s">
        <v>839</v>
      </c>
      <c r="M875" s="136" t="str">
        <f t="shared" si="13"/>
        <v>828103-ONBE-43/45</v>
      </c>
      <c r="N875" s="170">
        <v>7048652278487</v>
      </c>
    </row>
    <row r="876" spans="1:14" x14ac:dyDescent="0.2">
      <c r="A876" s="192" t="s">
        <v>1528</v>
      </c>
      <c r="B876" s="163">
        <v>7048652539090</v>
      </c>
      <c r="K876" s="168">
        <v>828103</v>
      </c>
      <c r="L876" s="168" t="s">
        <v>840</v>
      </c>
      <c r="M876" s="136" t="str">
        <f t="shared" si="13"/>
        <v>828103-ROWD-37/39</v>
      </c>
      <c r="N876" s="170">
        <v>7048652539090</v>
      </c>
    </row>
    <row r="877" spans="1:14" x14ac:dyDescent="0.2">
      <c r="A877" s="192" t="s">
        <v>1529</v>
      </c>
      <c r="B877" s="163">
        <v>7048652539106</v>
      </c>
      <c r="K877" s="168">
        <v>828103</v>
      </c>
      <c r="L877" s="168" t="s">
        <v>841</v>
      </c>
      <c r="M877" s="136" t="str">
        <f t="shared" si="13"/>
        <v>828103-ROWD-40/42</v>
      </c>
      <c r="N877" s="170">
        <v>7048652539106</v>
      </c>
    </row>
    <row r="878" spans="1:14" x14ac:dyDescent="0.2">
      <c r="A878" s="192" t="s">
        <v>1530</v>
      </c>
      <c r="B878" s="163">
        <v>7048652539113</v>
      </c>
      <c r="K878" s="168">
        <v>828103</v>
      </c>
      <c r="L878" s="168" t="s">
        <v>842</v>
      </c>
      <c r="M878" s="136" t="str">
        <f t="shared" si="13"/>
        <v>828103-ROWD-43/45</v>
      </c>
      <c r="N878" s="170">
        <v>7048652539113</v>
      </c>
    </row>
    <row r="879" spans="1:14" x14ac:dyDescent="0.2">
      <c r="A879" s="192" t="s">
        <v>1531</v>
      </c>
      <c r="B879" s="163">
        <v>7048652541550</v>
      </c>
      <c r="K879" s="168">
        <v>828103</v>
      </c>
      <c r="L879" s="168" t="s">
        <v>843</v>
      </c>
      <c r="M879" s="136" t="str">
        <f t="shared" si="13"/>
        <v>828103-SEGY-37/39</v>
      </c>
      <c r="N879" s="170">
        <v>7048652541550</v>
      </c>
    </row>
    <row r="880" spans="1:14" x14ac:dyDescent="0.2">
      <c r="A880" s="192" t="s">
        <v>1532</v>
      </c>
      <c r="B880" s="163">
        <v>7048652193629</v>
      </c>
      <c r="K880" s="168">
        <v>828103</v>
      </c>
      <c r="L880" s="168" t="s">
        <v>844</v>
      </c>
      <c r="M880" s="136" t="str">
        <f t="shared" si="13"/>
        <v>828103-SEGY-40/42</v>
      </c>
      <c r="N880" s="170">
        <v>7048652193629</v>
      </c>
    </row>
    <row r="881" spans="1:14" x14ac:dyDescent="0.2">
      <c r="A881" s="192" t="s">
        <v>1533</v>
      </c>
      <c r="B881" s="163">
        <v>7048652193636</v>
      </c>
      <c r="K881" s="168">
        <v>828103</v>
      </c>
      <c r="L881" s="168" t="s">
        <v>845</v>
      </c>
      <c r="M881" s="136" t="str">
        <f t="shared" si="13"/>
        <v>828103-SEGY-43/45</v>
      </c>
      <c r="N881" s="170">
        <v>7048652193636</v>
      </c>
    </row>
    <row r="882" spans="1:14" x14ac:dyDescent="0.2">
      <c r="A882" s="192" t="s">
        <v>2684</v>
      </c>
      <c r="B882" s="163">
        <v>7048652765505</v>
      </c>
      <c r="K882" s="168">
        <v>828104</v>
      </c>
      <c r="L882" s="168" t="s">
        <v>2320</v>
      </c>
      <c r="M882" s="136" t="str">
        <f t="shared" si="13"/>
        <v>828104-56002-128</v>
      </c>
      <c r="N882" s="170">
        <v>7048652765505</v>
      </c>
    </row>
    <row r="883" spans="1:14" x14ac:dyDescent="0.2">
      <c r="A883" s="192" t="s">
        <v>2685</v>
      </c>
      <c r="B883" s="163">
        <v>7048652765512</v>
      </c>
      <c r="K883" s="168">
        <v>828104</v>
      </c>
      <c r="L883" s="168" t="s">
        <v>2321</v>
      </c>
      <c r="M883" s="136" t="str">
        <f t="shared" si="13"/>
        <v>828104-56002-140</v>
      </c>
      <c r="N883" s="170">
        <v>7048652765512</v>
      </c>
    </row>
    <row r="884" spans="1:14" x14ac:dyDescent="0.2">
      <c r="A884" s="192" t="s">
        <v>2686</v>
      </c>
      <c r="B884" s="163">
        <v>7048652765529</v>
      </c>
      <c r="K884" s="168">
        <v>828104</v>
      </c>
      <c r="L884" s="168" t="s">
        <v>2322</v>
      </c>
      <c r="M884" s="136" t="str">
        <f t="shared" si="13"/>
        <v>828104-56002-152</v>
      </c>
      <c r="N884" s="170">
        <v>7048652765529</v>
      </c>
    </row>
    <row r="885" spans="1:14" x14ac:dyDescent="0.2">
      <c r="A885" s="192" t="s">
        <v>2687</v>
      </c>
      <c r="B885" s="163">
        <v>7048652765536</v>
      </c>
      <c r="K885" s="168">
        <v>828104</v>
      </c>
      <c r="L885" s="168" t="s">
        <v>2323</v>
      </c>
      <c r="M885" s="136" t="str">
        <f t="shared" si="13"/>
        <v>828104-56002-164</v>
      </c>
      <c r="N885" s="170">
        <v>7048652765536</v>
      </c>
    </row>
    <row r="886" spans="1:14" x14ac:dyDescent="0.2">
      <c r="A886" s="192" t="s">
        <v>2688</v>
      </c>
      <c r="B886" s="163">
        <v>7048652765581</v>
      </c>
      <c r="K886" s="168">
        <v>828104</v>
      </c>
      <c r="L886" s="168" t="s">
        <v>2324</v>
      </c>
      <c r="M886" s="136" t="str">
        <f t="shared" si="13"/>
        <v>828104-88300-128</v>
      </c>
      <c r="N886" s="170">
        <v>7048652765581</v>
      </c>
    </row>
    <row r="887" spans="1:14" x14ac:dyDescent="0.2">
      <c r="A887" s="192" t="s">
        <v>2689</v>
      </c>
      <c r="B887" s="163">
        <v>7048652765598</v>
      </c>
      <c r="K887" s="168">
        <v>828104</v>
      </c>
      <c r="L887" s="168" t="s">
        <v>2325</v>
      </c>
      <c r="M887" s="136" t="str">
        <f t="shared" si="13"/>
        <v>828104-88300-140</v>
      </c>
      <c r="N887" s="170">
        <v>7048652765598</v>
      </c>
    </row>
    <row r="888" spans="1:14" x14ac:dyDescent="0.2">
      <c r="A888" s="192" t="s">
        <v>2690</v>
      </c>
      <c r="B888" s="163">
        <v>7048652765604</v>
      </c>
      <c r="K888" s="168">
        <v>828104</v>
      </c>
      <c r="L888" s="168" t="s">
        <v>2326</v>
      </c>
      <c r="M888" s="136" t="str">
        <f t="shared" si="13"/>
        <v>828104-88300-152</v>
      </c>
      <c r="N888" s="170">
        <v>7048652765604</v>
      </c>
    </row>
    <row r="889" spans="1:14" x14ac:dyDescent="0.2">
      <c r="A889" s="192" t="s">
        <v>2691</v>
      </c>
      <c r="B889" s="163">
        <v>7048652765611</v>
      </c>
      <c r="K889" s="168">
        <v>828104</v>
      </c>
      <c r="L889" s="168" t="s">
        <v>2327</v>
      </c>
      <c r="M889" s="136" t="str">
        <f t="shared" si="13"/>
        <v>828104-88300-164</v>
      </c>
      <c r="N889" s="170">
        <v>7048652765611</v>
      </c>
    </row>
    <row r="890" spans="1:14" x14ac:dyDescent="0.2">
      <c r="A890" s="192" t="s">
        <v>2692</v>
      </c>
      <c r="B890" s="163">
        <v>7048652765543</v>
      </c>
      <c r="K890" s="168">
        <v>828104</v>
      </c>
      <c r="L890" s="168" t="s">
        <v>883</v>
      </c>
      <c r="M890" s="136" t="str">
        <f t="shared" si="13"/>
        <v>828104-BLACK-128</v>
      </c>
      <c r="N890" s="170">
        <v>7048652765543</v>
      </c>
    </row>
    <row r="891" spans="1:14" x14ac:dyDescent="0.2">
      <c r="A891" s="192" t="s">
        <v>2693</v>
      </c>
      <c r="B891" s="163">
        <v>7048652765550</v>
      </c>
      <c r="K891" s="168">
        <v>828104</v>
      </c>
      <c r="L891" s="168" t="s">
        <v>884</v>
      </c>
      <c r="M891" s="136" t="str">
        <f t="shared" si="13"/>
        <v>828104-BLACK-140</v>
      </c>
      <c r="N891" s="170">
        <v>7048652765550</v>
      </c>
    </row>
    <row r="892" spans="1:14" x14ac:dyDescent="0.2">
      <c r="A892" s="192" t="s">
        <v>2694</v>
      </c>
      <c r="B892" s="163">
        <v>7048652765567</v>
      </c>
      <c r="K892" s="168">
        <v>828104</v>
      </c>
      <c r="L892" s="168" t="s">
        <v>885</v>
      </c>
      <c r="M892" s="136" t="str">
        <f t="shared" si="13"/>
        <v>828104-BLACK-152</v>
      </c>
      <c r="N892" s="170">
        <v>7048652765567</v>
      </c>
    </row>
    <row r="893" spans="1:14" x14ac:dyDescent="0.2">
      <c r="A893" s="192" t="s">
        <v>2695</v>
      </c>
      <c r="B893" s="163">
        <v>7048652765574</v>
      </c>
      <c r="K893" s="168">
        <v>828104</v>
      </c>
      <c r="L893" s="168" t="s">
        <v>886</v>
      </c>
      <c r="M893" s="136" t="str">
        <f t="shared" si="13"/>
        <v>828104-BLACK-164</v>
      </c>
      <c r="N893" s="170">
        <v>7048652765574</v>
      </c>
    </row>
    <row r="894" spans="1:14" x14ac:dyDescent="0.2">
      <c r="A894" s="192" t="s">
        <v>1534</v>
      </c>
      <c r="B894" s="163">
        <v>7048652326348</v>
      </c>
      <c r="K894" s="168">
        <v>828104</v>
      </c>
      <c r="L894" s="168" t="s">
        <v>871</v>
      </c>
      <c r="M894" s="136" t="str">
        <f t="shared" si="13"/>
        <v>828104-HYDRO-128</v>
      </c>
      <c r="N894" s="170">
        <v>7048652326348</v>
      </c>
    </row>
    <row r="895" spans="1:14" x14ac:dyDescent="0.2">
      <c r="A895" s="192" t="s">
        <v>1535</v>
      </c>
      <c r="B895" s="163">
        <v>7048652326355</v>
      </c>
      <c r="K895" s="168">
        <v>828104</v>
      </c>
      <c r="L895" s="168" t="s">
        <v>872</v>
      </c>
      <c r="M895" s="136" t="str">
        <f t="shared" si="13"/>
        <v>828104-HYDRO-140</v>
      </c>
      <c r="N895" s="170">
        <v>7048652326355</v>
      </c>
    </row>
    <row r="896" spans="1:14" x14ac:dyDescent="0.2">
      <c r="A896" s="192" t="s">
        <v>1536</v>
      </c>
      <c r="B896" s="163">
        <v>7048652326362</v>
      </c>
      <c r="K896" s="168">
        <v>828104</v>
      </c>
      <c r="L896" s="168" t="s">
        <v>873</v>
      </c>
      <c r="M896" s="136" t="str">
        <f t="shared" si="13"/>
        <v>828104-HYDRO-152</v>
      </c>
      <c r="N896" s="170">
        <v>7048652326362</v>
      </c>
    </row>
    <row r="897" spans="1:14" x14ac:dyDescent="0.2">
      <c r="A897" s="192" t="s">
        <v>1537</v>
      </c>
      <c r="B897" s="163">
        <v>7048652326379</v>
      </c>
      <c r="K897" s="168">
        <v>828104</v>
      </c>
      <c r="L897" s="168" t="s">
        <v>874</v>
      </c>
      <c r="M897" s="136" t="str">
        <f t="shared" si="13"/>
        <v>828104-HYDRO-164</v>
      </c>
      <c r="N897" s="170">
        <v>7048652326379</v>
      </c>
    </row>
    <row r="898" spans="1:14" x14ac:dyDescent="0.2">
      <c r="A898" s="192" t="s">
        <v>1538</v>
      </c>
      <c r="B898" s="163">
        <v>7048652326386</v>
      </c>
      <c r="K898" s="168">
        <v>828104</v>
      </c>
      <c r="L898" s="168" t="s">
        <v>875</v>
      </c>
      <c r="M898" s="136" t="str">
        <f t="shared" si="13"/>
        <v>828104-RBLUE-128</v>
      </c>
      <c r="N898" s="170">
        <v>7048652326386</v>
      </c>
    </row>
    <row r="899" spans="1:14" x14ac:dyDescent="0.2">
      <c r="A899" s="192" t="s">
        <v>1539</v>
      </c>
      <c r="B899" s="163">
        <v>7048652326393</v>
      </c>
      <c r="K899" s="168">
        <v>828104</v>
      </c>
      <c r="L899" s="168" t="s">
        <v>876</v>
      </c>
      <c r="M899" s="136" t="str">
        <f t="shared" ref="M899:M962" si="14">CONCATENATE(K899,"-",L899)</f>
        <v>828104-RBLUE-140</v>
      </c>
      <c r="N899" s="170">
        <v>7048652326393</v>
      </c>
    </row>
    <row r="900" spans="1:14" x14ac:dyDescent="0.2">
      <c r="A900" s="192" t="s">
        <v>1540</v>
      </c>
      <c r="B900" s="163">
        <v>7048652326409</v>
      </c>
      <c r="K900" s="168">
        <v>828104</v>
      </c>
      <c r="L900" s="168" t="s">
        <v>877</v>
      </c>
      <c r="M900" s="136" t="str">
        <f t="shared" si="14"/>
        <v>828104-RBLUE-152</v>
      </c>
      <c r="N900" s="170">
        <v>7048652326409</v>
      </c>
    </row>
    <row r="901" spans="1:14" x14ac:dyDescent="0.2">
      <c r="A901" s="192" t="s">
        <v>1541</v>
      </c>
      <c r="B901" s="163">
        <v>7048652326416</v>
      </c>
      <c r="K901" s="168">
        <v>828104</v>
      </c>
      <c r="L901" s="168" t="s">
        <v>878</v>
      </c>
      <c r="M901" s="136" t="str">
        <f t="shared" si="14"/>
        <v>828104-RBLUE-164</v>
      </c>
      <c r="N901" s="170">
        <v>7048652326416</v>
      </c>
    </row>
    <row r="902" spans="1:14" x14ac:dyDescent="0.2">
      <c r="A902" s="192" t="s">
        <v>1542</v>
      </c>
      <c r="B902" s="163">
        <v>7048652326423</v>
      </c>
      <c r="K902" s="168">
        <v>828104</v>
      </c>
      <c r="L902" s="168" t="s">
        <v>879</v>
      </c>
      <c r="M902" s="136" t="str">
        <f t="shared" si="14"/>
        <v>828104-SEGRY-128</v>
      </c>
      <c r="N902" s="170">
        <v>7048652326423</v>
      </c>
    </row>
    <row r="903" spans="1:14" x14ac:dyDescent="0.2">
      <c r="A903" s="192" t="s">
        <v>1543</v>
      </c>
      <c r="B903" s="163">
        <v>7048652326430</v>
      </c>
      <c r="K903" s="168">
        <v>828104</v>
      </c>
      <c r="L903" s="168" t="s">
        <v>880</v>
      </c>
      <c r="M903" s="136" t="str">
        <f t="shared" si="14"/>
        <v>828104-SEGRY-140</v>
      </c>
      <c r="N903" s="170">
        <v>7048652326430</v>
      </c>
    </row>
    <row r="904" spans="1:14" x14ac:dyDescent="0.2">
      <c r="A904" s="192" t="s">
        <v>1544</v>
      </c>
      <c r="B904" s="163">
        <v>7048652326447</v>
      </c>
      <c r="K904" s="168">
        <v>828104</v>
      </c>
      <c r="L904" s="168" t="s">
        <v>881</v>
      </c>
      <c r="M904" s="136" t="str">
        <f t="shared" si="14"/>
        <v>828104-SEGRY-152</v>
      </c>
      <c r="N904" s="170">
        <v>7048652326447</v>
      </c>
    </row>
    <row r="905" spans="1:14" x14ac:dyDescent="0.2">
      <c r="A905" s="192" t="s">
        <v>1545</v>
      </c>
      <c r="B905" s="163">
        <v>7048652326454</v>
      </c>
      <c r="K905" s="168">
        <v>828104</v>
      </c>
      <c r="L905" s="168" t="s">
        <v>882</v>
      </c>
      <c r="M905" s="136" t="str">
        <f t="shared" si="14"/>
        <v>828104-SEGRY-164</v>
      </c>
      <c r="N905" s="170">
        <v>7048652326454</v>
      </c>
    </row>
    <row r="906" spans="1:14" x14ac:dyDescent="0.2">
      <c r="A906" s="192" t="s">
        <v>2696</v>
      </c>
      <c r="B906" s="163">
        <v>7048652763587</v>
      </c>
      <c r="K906" s="168">
        <v>828105</v>
      </c>
      <c r="L906" s="168" t="s">
        <v>2328</v>
      </c>
      <c r="M906" s="136" t="str">
        <f t="shared" si="14"/>
        <v>828105-56001-128</v>
      </c>
      <c r="N906" s="170">
        <v>7048652763587</v>
      </c>
    </row>
    <row r="907" spans="1:14" x14ac:dyDescent="0.2">
      <c r="A907" s="192" t="s">
        <v>2697</v>
      </c>
      <c r="B907" s="163">
        <v>7048652763594</v>
      </c>
      <c r="K907" s="168">
        <v>828105</v>
      </c>
      <c r="L907" s="168" t="s">
        <v>2329</v>
      </c>
      <c r="M907" s="136" t="str">
        <f t="shared" si="14"/>
        <v>828105-56001-140</v>
      </c>
      <c r="N907" s="170">
        <v>7048652763594</v>
      </c>
    </row>
    <row r="908" spans="1:14" x14ac:dyDescent="0.2">
      <c r="A908" s="192" t="s">
        <v>2698</v>
      </c>
      <c r="B908" s="163">
        <v>7048652763600</v>
      </c>
      <c r="K908" s="168">
        <v>828105</v>
      </c>
      <c r="L908" s="168" t="s">
        <v>2330</v>
      </c>
      <c r="M908" s="136" t="str">
        <f t="shared" si="14"/>
        <v>828105-56001-152</v>
      </c>
      <c r="N908" s="170">
        <v>7048652763600</v>
      </c>
    </row>
    <row r="909" spans="1:14" x14ac:dyDescent="0.2">
      <c r="A909" s="192" t="s">
        <v>2699</v>
      </c>
      <c r="B909" s="163">
        <v>7048652763617</v>
      </c>
      <c r="K909" s="168">
        <v>828105</v>
      </c>
      <c r="L909" s="168" t="s">
        <v>2331</v>
      </c>
      <c r="M909" s="136" t="str">
        <f t="shared" si="14"/>
        <v>828105-56001-164</v>
      </c>
      <c r="N909" s="170">
        <v>7048652763617</v>
      </c>
    </row>
    <row r="910" spans="1:14" x14ac:dyDescent="0.2">
      <c r="A910" s="192" t="s">
        <v>2700</v>
      </c>
      <c r="B910" s="163">
        <v>7048652763624</v>
      </c>
      <c r="K910" s="168">
        <v>828105</v>
      </c>
      <c r="L910" s="168" t="s">
        <v>2332</v>
      </c>
      <c r="M910" s="136" t="str">
        <f t="shared" si="14"/>
        <v>828105-77200-128</v>
      </c>
      <c r="N910" s="170">
        <v>7048652763624</v>
      </c>
    </row>
    <row r="911" spans="1:14" x14ac:dyDescent="0.2">
      <c r="A911" s="192" t="s">
        <v>2701</v>
      </c>
      <c r="B911" s="163">
        <v>7048652763631</v>
      </c>
      <c r="K911" s="168">
        <v>828105</v>
      </c>
      <c r="L911" s="168" t="s">
        <v>2333</v>
      </c>
      <c r="M911" s="136" t="str">
        <f t="shared" si="14"/>
        <v>828105-77200-140</v>
      </c>
      <c r="N911" s="170">
        <v>7048652763631</v>
      </c>
    </row>
    <row r="912" spans="1:14" x14ac:dyDescent="0.2">
      <c r="A912" s="192" t="s">
        <v>2702</v>
      </c>
      <c r="B912" s="163">
        <v>7048652763648</v>
      </c>
      <c r="K912" s="168">
        <v>828105</v>
      </c>
      <c r="L912" s="168" t="s">
        <v>2334</v>
      </c>
      <c r="M912" s="136" t="str">
        <f t="shared" si="14"/>
        <v>828105-77200-152</v>
      </c>
      <c r="N912" s="170">
        <v>7048652763648</v>
      </c>
    </row>
    <row r="913" spans="1:14" x14ac:dyDescent="0.2">
      <c r="A913" s="192" t="s">
        <v>2703</v>
      </c>
      <c r="B913" s="163">
        <v>7048652763655</v>
      </c>
      <c r="K913" s="168">
        <v>828105</v>
      </c>
      <c r="L913" s="168" t="s">
        <v>2335</v>
      </c>
      <c r="M913" s="136" t="str">
        <f t="shared" si="14"/>
        <v>828105-77200-164</v>
      </c>
      <c r="N913" s="170">
        <v>7048652763655</v>
      </c>
    </row>
    <row r="914" spans="1:14" x14ac:dyDescent="0.2">
      <c r="A914" s="192" t="s">
        <v>2704</v>
      </c>
      <c r="B914" s="163">
        <v>7048652763662</v>
      </c>
      <c r="K914" s="168">
        <v>828105</v>
      </c>
      <c r="L914" s="168" t="s">
        <v>2324</v>
      </c>
      <c r="M914" s="136" t="str">
        <f t="shared" si="14"/>
        <v>828105-88300-128</v>
      </c>
      <c r="N914" s="170">
        <v>7048652763662</v>
      </c>
    </row>
    <row r="915" spans="1:14" x14ac:dyDescent="0.2">
      <c r="A915" s="192" t="s">
        <v>2705</v>
      </c>
      <c r="B915" s="163">
        <v>7048652763679</v>
      </c>
      <c r="K915" s="168">
        <v>828105</v>
      </c>
      <c r="L915" s="168" t="s">
        <v>2325</v>
      </c>
      <c r="M915" s="136" t="str">
        <f t="shared" si="14"/>
        <v>828105-88300-140</v>
      </c>
      <c r="N915" s="170">
        <v>7048652763679</v>
      </c>
    </row>
    <row r="916" spans="1:14" x14ac:dyDescent="0.2">
      <c r="A916" s="192" t="s">
        <v>2706</v>
      </c>
      <c r="B916" s="163">
        <v>7048652763686</v>
      </c>
      <c r="K916" s="168">
        <v>828105</v>
      </c>
      <c r="L916" s="168" t="s">
        <v>2326</v>
      </c>
      <c r="M916" s="136" t="str">
        <f t="shared" si="14"/>
        <v>828105-88300-152</v>
      </c>
      <c r="N916" s="170">
        <v>7048652763686</v>
      </c>
    </row>
    <row r="917" spans="1:14" x14ac:dyDescent="0.2">
      <c r="A917" s="192" t="s">
        <v>2707</v>
      </c>
      <c r="B917" s="163">
        <v>7048652763693</v>
      </c>
      <c r="K917" s="168">
        <v>828105</v>
      </c>
      <c r="L917" s="168" t="s">
        <v>2327</v>
      </c>
      <c r="M917" s="136" t="str">
        <f t="shared" si="14"/>
        <v>828105-88300-164</v>
      </c>
      <c r="N917" s="170">
        <v>7048652763693</v>
      </c>
    </row>
    <row r="918" spans="1:14" x14ac:dyDescent="0.2">
      <c r="A918" s="192" t="s">
        <v>1546</v>
      </c>
      <c r="B918" s="163">
        <v>7048652326768</v>
      </c>
      <c r="K918" s="168">
        <v>828105</v>
      </c>
      <c r="L918" s="168" t="s">
        <v>883</v>
      </c>
      <c r="M918" s="136" t="str">
        <f t="shared" si="14"/>
        <v>828105-BLACK-128</v>
      </c>
      <c r="N918" s="170">
        <v>7048652326768</v>
      </c>
    </row>
    <row r="919" spans="1:14" x14ac:dyDescent="0.2">
      <c r="A919" s="192" t="s">
        <v>1547</v>
      </c>
      <c r="B919" s="163">
        <v>7048652326775</v>
      </c>
      <c r="K919" s="168">
        <v>828105</v>
      </c>
      <c r="L919" s="168" t="s">
        <v>884</v>
      </c>
      <c r="M919" s="136" t="str">
        <f t="shared" si="14"/>
        <v>828105-BLACK-140</v>
      </c>
      <c r="N919" s="170">
        <v>7048652326775</v>
      </c>
    </row>
    <row r="920" spans="1:14" x14ac:dyDescent="0.2">
      <c r="A920" s="192" t="s">
        <v>1548</v>
      </c>
      <c r="B920" s="163">
        <v>7048652326782</v>
      </c>
      <c r="K920" s="168">
        <v>828105</v>
      </c>
      <c r="L920" s="168" t="s">
        <v>885</v>
      </c>
      <c r="M920" s="136" t="str">
        <f t="shared" si="14"/>
        <v>828105-BLACK-152</v>
      </c>
      <c r="N920" s="170">
        <v>7048652326782</v>
      </c>
    </row>
    <row r="921" spans="1:14" x14ac:dyDescent="0.2">
      <c r="A921" s="192" t="s">
        <v>1549</v>
      </c>
      <c r="B921" s="163">
        <v>7048652326799</v>
      </c>
      <c r="K921" s="168">
        <v>828105</v>
      </c>
      <c r="L921" s="168" t="s">
        <v>886</v>
      </c>
      <c r="M921" s="136" t="str">
        <f t="shared" si="14"/>
        <v>828105-BLACK-164</v>
      </c>
      <c r="N921" s="170">
        <v>7048652326799</v>
      </c>
    </row>
    <row r="922" spans="1:14" x14ac:dyDescent="0.2">
      <c r="A922" s="192" t="s">
        <v>1550</v>
      </c>
      <c r="B922" s="163">
        <v>7048652326805</v>
      </c>
      <c r="K922" s="168">
        <v>828105</v>
      </c>
      <c r="L922" s="168" t="s">
        <v>887</v>
      </c>
      <c r="M922" s="136" t="str">
        <f t="shared" si="14"/>
        <v>828105-GRBLU-128</v>
      </c>
      <c r="N922" s="170">
        <v>7048652326805</v>
      </c>
    </row>
    <row r="923" spans="1:14" x14ac:dyDescent="0.2">
      <c r="A923" s="192" t="s">
        <v>1551</v>
      </c>
      <c r="B923" s="163">
        <v>7048652326812</v>
      </c>
      <c r="K923" s="168">
        <v>828105</v>
      </c>
      <c r="L923" s="168" t="s">
        <v>888</v>
      </c>
      <c r="M923" s="136" t="str">
        <f t="shared" si="14"/>
        <v>828105-GRBLU-140</v>
      </c>
      <c r="N923" s="170">
        <v>7048652326812</v>
      </c>
    </row>
    <row r="924" spans="1:14" x14ac:dyDescent="0.2">
      <c r="A924" s="192" t="s">
        <v>1552</v>
      </c>
      <c r="B924" s="163">
        <v>7048652326829</v>
      </c>
      <c r="K924" s="168">
        <v>828105</v>
      </c>
      <c r="L924" s="168" t="s">
        <v>889</v>
      </c>
      <c r="M924" s="136" t="str">
        <f t="shared" si="14"/>
        <v>828105-GRBLU-152</v>
      </c>
      <c r="N924" s="170">
        <v>7048652326829</v>
      </c>
    </row>
    <row r="925" spans="1:14" x14ac:dyDescent="0.2">
      <c r="A925" s="192" t="s">
        <v>1553</v>
      </c>
      <c r="B925" s="163">
        <v>7048652326836</v>
      </c>
      <c r="K925" s="168">
        <v>828105</v>
      </c>
      <c r="L925" s="168" t="s">
        <v>890</v>
      </c>
      <c r="M925" s="136" t="str">
        <f t="shared" si="14"/>
        <v>828105-GRBLU-164</v>
      </c>
      <c r="N925" s="170">
        <v>7048652326836</v>
      </c>
    </row>
    <row r="926" spans="1:14" x14ac:dyDescent="0.2">
      <c r="A926" s="192" t="s">
        <v>1554</v>
      </c>
      <c r="B926" s="163">
        <v>7048652326881</v>
      </c>
      <c r="K926" s="168">
        <v>828105</v>
      </c>
      <c r="L926" s="168" t="s">
        <v>891</v>
      </c>
      <c r="M926" s="136" t="str">
        <f t="shared" si="14"/>
        <v>828105-ONBLU-128</v>
      </c>
      <c r="N926" s="170">
        <v>7048652326881</v>
      </c>
    </row>
    <row r="927" spans="1:14" x14ac:dyDescent="0.2">
      <c r="A927" s="192" t="s">
        <v>1555</v>
      </c>
      <c r="B927" s="163">
        <v>7048652326898</v>
      </c>
      <c r="K927" s="168">
        <v>828105</v>
      </c>
      <c r="L927" s="168" t="s">
        <v>892</v>
      </c>
      <c r="M927" s="136" t="str">
        <f t="shared" si="14"/>
        <v>828105-ONBLU-140</v>
      </c>
      <c r="N927" s="170">
        <v>7048652326898</v>
      </c>
    </row>
    <row r="928" spans="1:14" x14ac:dyDescent="0.2">
      <c r="A928" s="192" t="s">
        <v>1556</v>
      </c>
      <c r="B928" s="163">
        <v>7048652326904</v>
      </c>
      <c r="K928" s="168">
        <v>828105</v>
      </c>
      <c r="L928" s="168" t="s">
        <v>893</v>
      </c>
      <c r="M928" s="136" t="str">
        <f t="shared" si="14"/>
        <v>828105-ONBLU-152</v>
      </c>
      <c r="N928" s="170">
        <v>7048652326904</v>
      </c>
    </row>
    <row r="929" spans="1:14" x14ac:dyDescent="0.2">
      <c r="A929" s="192" t="s">
        <v>1557</v>
      </c>
      <c r="B929" s="163">
        <v>7048652326911</v>
      </c>
      <c r="K929" s="168">
        <v>828105</v>
      </c>
      <c r="L929" s="168" t="s">
        <v>894</v>
      </c>
      <c r="M929" s="136" t="str">
        <f t="shared" si="14"/>
        <v>828105-ONBLU-164</v>
      </c>
      <c r="N929" s="170">
        <v>7048652326911</v>
      </c>
    </row>
    <row r="930" spans="1:14" x14ac:dyDescent="0.2">
      <c r="A930" s="192" t="s">
        <v>2708</v>
      </c>
      <c r="B930" s="163">
        <v>7048652764904</v>
      </c>
      <c r="K930" s="168">
        <v>828106</v>
      </c>
      <c r="L930" s="168" t="s">
        <v>2328</v>
      </c>
      <c r="M930" s="136" t="str">
        <f t="shared" si="14"/>
        <v>828106-56001-128</v>
      </c>
      <c r="N930" s="170">
        <v>7048652764904</v>
      </c>
    </row>
    <row r="931" spans="1:14" x14ac:dyDescent="0.2">
      <c r="A931" s="192" t="s">
        <v>2709</v>
      </c>
      <c r="B931" s="163">
        <v>7048652764911</v>
      </c>
      <c r="K931" s="168">
        <v>828106</v>
      </c>
      <c r="L931" s="168" t="s">
        <v>2329</v>
      </c>
      <c r="M931" s="136" t="str">
        <f t="shared" si="14"/>
        <v>828106-56001-140</v>
      </c>
      <c r="N931" s="170">
        <v>7048652764911</v>
      </c>
    </row>
    <row r="932" spans="1:14" x14ac:dyDescent="0.2">
      <c r="A932" s="192" t="s">
        <v>2710</v>
      </c>
      <c r="B932" s="163">
        <v>7048652764928</v>
      </c>
      <c r="K932" s="168">
        <v>828106</v>
      </c>
      <c r="L932" s="168" t="s">
        <v>2330</v>
      </c>
      <c r="M932" s="136" t="str">
        <f t="shared" si="14"/>
        <v>828106-56001-152</v>
      </c>
      <c r="N932" s="170">
        <v>7048652764928</v>
      </c>
    </row>
    <row r="933" spans="1:14" x14ac:dyDescent="0.2">
      <c r="A933" s="192" t="s">
        <v>2711</v>
      </c>
      <c r="B933" s="163">
        <v>7048652764935</v>
      </c>
      <c r="K933" s="168">
        <v>828106</v>
      </c>
      <c r="L933" s="168" t="s">
        <v>2331</v>
      </c>
      <c r="M933" s="136" t="str">
        <f t="shared" si="14"/>
        <v>828106-56001-164</v>
      </c>
      <c r="N933" s="170">
        <v>7048652764935</v>
      </c>
    </row>
    <row r="934" spans="1:14" x14ac:dyDescent="0.2">
      <c r="A934" s="192" t="s">
        <v>2712</v>
      </c>
      <c r="B934" s="163">
        <v>7048652764942</v>
      </c>
      <c r="K934" s="168">
        <v>828106</v>
      </c>
      <c r="L934" s="168" t="s">
        <v>2332</v>
      </c>
      <c r="M934" s="136" t="str">
        <f t="shared" si="14"/>
        <v>828106-77200-128</v>
      </c>
      <c r="N934" s="170">
        <v>7048652764942</v>
      </c>
    </row>
    <row r="935" spans="1:14" x14ac:dyDescent="0.2">
      <c r="A935" s="192" t="s">
        <v>2713</v>
      </c>
      <c r="B935" s="163">
        <v>7048652764959</v>
      </c>
      <c r="K935" s="168">
        <v>828106</v>
      </c>
      <c r="L935" s="168" t="s">
        <v>2333</v>
      </c>
      <c r="M935" s="136" t="str">
        <f t="shared" si="14"/>
        <v>828106-77200-140</v>
      </c>
      <c r="N935" s="170">
        <v>7048652764959</v>
      </c>
    </row>
    <row r="936" spans="1:14" x14ac:dyDescent="0.2">
      <c r="A936" s="192" t="s">
        <v>2714</v>
      </c>
      <c r="B936" s="163">
        <v>7048652764966</v>
      </c>
      <c r="K936" s="168">
        <v>828106</v>
      </c>
      <c r="L936" s="168" t="s">
        <v>2334</v>
      </c>
      <c r="M936" s="136" t="str">
        <f t="shared" si="14"/>
        <v>828106-77200-152</v>
      </c>
      <c r="N936" s="170">
        <v>7048652764966</v>
      </c>
    </row>
    <row r="937" spans="1:14" x14ac:dyDescent="0.2">
      <c r="A937" s="192" t="s">
        <v>2715</v>
      </c>
      <c r="B937" s="163">
        <v>7048652764973</v>
      </c>
      <c r="K937" s="168">
        <v>828106</v>
      </c>
      <c r="L937" s="168" t="s">
        <v>2335</v>
      </c>
      <c r="M937" s="136" t="str">
        <f t="shared" si="14"/>
        <v>828106-77200-164</v>
      </c>
      <c r="N937" s="170">
        <v>7048652764973</v>
      </c>
    </row>
    <row r="938" spans="1:14" x14ac:dyDescent="0.2">
      <c r="A938" s="192" t="s">
        <v>1558</v>
      </c>
      <c r="B938" s="163">
        <v>7048652327291</v>
      </c>
      <c r="K938" s="168">
        <v>828106</v>
      </c>
      <c r="L938" s="168" t="s">
        <v>887</v>
      </c>
      <c r="M938" s="136" t="str">
        <f t="shared" si="14"/>
        <v>828106-GRBLU-128</v>
      </c>
      <c r="N938" s="170">
        <v>7048652327291</v>
      </c>
    </row>
    <row r="939" spans="1:14" x14ac:dyDescent="0.2">
      <c r="A939" s="192" t="s">
        <v>1559</v>
      </c>
      <c r="B939" s="163">
        <v>7048652327307</v>
      </c>
      <c r="K939" s="168">
        <v>828106</v>
      </c>
      <c r="L939" s="168" t="s">
        <v>888</v>
      </c>
      <c r="M939" s="136" t="str">
        <f t="shared" si="14"/>
        <v>828106-GRBLU-140</v>
      </c>
      <c r="N939" s="170">
        <v>7048652327307</v>
      </c>
    </row>
    <row r="940" spans="1:14" x14ac:dyDescent="0.2">
      <c r="A940" s="192" t="s">
        <v>1560</v>
      </c>
      <c r="B940" s="163">
        <v>7048652327314</v>
      </c>
      <c r="K940" s="168">
        <v>828106</v>
      </c>
      <c r="L940" s="168" t="s">
        <v>889</v>
      </c>
      <c r="M940" s="136" t="str">
        <f t="shared" si="14"/>
        <v>828106-GRBLU-152</v>
      </c>
      <c r="N940" s="170">
        <v>7048652327314</v>
      </c>
    </row>
    <row r="941" spans="1:14" x14ac:dyDescent="0.2">
      <c r="A941" s="192" t="s">
        <v>1561</v>
      </c>
      <c r="B941" s="163">
        <v>7048652327321</v>
      </c>
      <c r="K941" s="168">
        <v>828106</v>
      </c>
      <c r="L941" s="168" t="s">
        <v>890</v>
      </c>
      <c r="M941" s="136" t="str">
        <f t="shared" si="14"/>
        <v>828106-GRBLU-164</v>
      </c>
      <c r="N941" s="170">
        <v>7048652327321</v>
      </c>
    </row>
    <row r="942" spans="1:14" x14ac:dyDescent="0.2">
      <c r="A942" s="192" t="s">
        <v>1562</v>
      </c>
      <c r="B942" s="163">
        <v>7048652327338</v>
      </c>
      <c r="K942" s="168">
        <v>828106</v>
      </c>
      <c r="L942" s="168" t="s">
        <v>875</v>
      </c>
      <c r="M942" s="136" t="str">
        <f t="shared" si="14"/>
        <v>828106-RBLUE-128</v>
      </c>
      <c r="N942" s="170">
        <v>7048652327338</v>
      </c>
    </row>
    <row r="943" spans="1:14" x14ac:dyDescent="0.2">
      <c r="A943" s="192" t="s">
        <v>1563</v>
      </c>
      <c r="B943" s="163">
        <v>7048652327345</v>
      </c>
      <c r="K943" s="168">
        <v>828106</v>
      </c>
      <c r="L943" s="168" t="s">
        <v>876</v>
      </c>
      <c r="M943" s="136" t="str">
        <f t="shared" si="14"/>
        <v>828106-RBLUE-140</v>
      </c>
      <c r="N943" s="170">
        <v>7048652327345</v>
      </c>
    </row>
    <row r="944" spans="1:14" x14ac:dyDescent="0.2">
      <c r="A944" s="192" t="s">
        <v>1564</v>
      </c>
      <c r="B944" s="163">
        <v>7048652327352</v>
      </c>
      <c r="K944" s="168">
        <v>828106</v>
      </c>
      <c r="L944" s="168" t="s">
        <v>877</v>
      </c>
      <c r="M944" s="136" t="str">
        <f t="shared" si="14"/>
        <v>828106-RBLUE-152</v>
      </c>
      <c r="N944" s="170">
        <v>7048652327352</v>
      </c>
    </row>
    <row r="945" spans="1:14" x14ac:dyDescent="0.2">
      <c r="A945" s="192" t="s">
        <v>1565</v>
      </c>
      <c r="B945" s="163">
        <v>7048652327369</v>
      </c>
      <c r="K945" s="168">
        <v>828106</v>
      </c>
      <c r="L945" s="168" t="s">
        <v>878</v>
      </c>
      <c r="M945" s="136" t="str">
        <f t="shared" si="14"/>
        <v>828106-RBLUE-164</v>
      </c>
      <c r="N945" s="170">
        <v>7048652327369</v>
      </c>
    </row>
    <row r="946" spans="1:14" x14ac:dyDescent="0.2">
      <c r="A946" s="192" t="s">
        <v>2716</v>
      </c>
      <c r="B946" s="163">
        <v>7048652764393</v>
      </c>
      <c r="K946" s="168">
        <v>828107</v>
      </c>
      <c r="L946" s="168" t="s">
        <v>2283</v>
      </c>
      <c r="M946" s="136" t="str">
        <f t="shared" si="14"/>
        <v>828107-77200-JR-S</v>
      </c>
      <c r="N946" s="170">
        <v>7048652764393</v>
      </c>
    </row>
    <row r="947" spans="1:14" x14ac:dyDescent="0.2">
      <c r="A947" s="192" t="s">
        <v>2717</v>
      </c>
      <c r="B947" s="163">
        <v>7048652764386</v>
      </c>
      <c r="K947" s="168">
        <v>828107</v>
      </c>
      <c r="L947" s="168" t="s">
        <v>2284</v>
      </c>
      <c r="M947" s="136" t="str">
        <f t="shared" si="14"/>
        <v>828107-77200-JR-M</v>
      </c>
      <c r="N947" s="170">
        <v>7048652764386</v>
      </c>
    </row>
    <row r="948" spans="1:14" x14ac:dyDescent="0.2">
      <c r="A948" s="192" t="s">
        <v>1566</v>
      </c>
      <c r="B948" s="163">
        <v>7048652326713</v>
      </c>
      <c r="K948" s="168">
        <v>828107</v>
      </c>
      <c r="L948" s="168" t="s">
        <v>846</v>
      </c>
      <c r="M948" s="136" t="str">
        <f t="shared" si="14"/>
        <v>828107-BLACK-JR-S</v>
      </c>
      <c r="N948" s="170">
        <v>7048652326713</v>
      </c>
    </row>
    <row r="949" spans="1:14" x14ac:dyDescent="0.2">
      <c r="A949" s="192" t="s">
        <v>1567</v>
      </c>
      <c r="B949" s="163">
        <v>7048652326706</v>
      </c>
      <c r="K949" s="168">
        <v>828107</v>
      </c>
      <c r="L949" s="168" t="s">
        <v>847</v>
      </c>
      <c r="M949" s="136" t="str">
        <f t="shared" si="14"/>
        <v>828107-BLACK-JR-M</v>
      </c>
      <c r="N949" s="170">
        <v>7048652326706</v>
      </c>
    </row>
    <row r="950" spans="1:14" x14ac:dyDescent="0.2">
      <c r="A950" s="192" t="s">
        <v>1568</v>
      </c>
      <c r="B950" s="163">
        <v>7048652326737</v>
      </c>
      <c r="K950" s="168">
        <v>828107</v>
      </c>
      <c r="L950" s="168" t="s">
        <v>848</v>
      </c>
      <c r="M950" s="136" t="str">
        <f t="shared" si="14"/>
        <v>828107-HYDRO-JR-S</v>
      </c>
      <c r="N950" s="170">
        <v>7048652326737</v>
      </c>
    </row>
    <row r="951" spans="1:14" x14ac:dyDescent="0.2">
      <c r="A951" s="192" t="s">
        <v>1569</v>
      </c>
      <c r="B951" s="163">
        <v>7048652326720</v>
      </c>
      <c r="K951" s="168">
        <v>828107</v>
      </c>
      <c r="L951" s="168" t="s">
        <v>849</v>
      </c>
      <c r="M951" s="136" t="str">
        <f t="shared" si="14"/>
        <v>828107-HYDRO-JR-M</v>
      </c>
      <c r="N951" s="170">
        <v>7048652326720</v>
      </c>
    </row>
    <row r="952" spans="1:14" x14ac:dyDescent="0.2">
      <c r="A952" s="192" t="s">
        <v>1570</v>
      </c>
      <c r="B952" s="163">
        <v>7048652279132</v>
      </c>
      <c r="K952" s="168">
        <v>828120</v>
      </c>
      <c r="L952" s="168" t="s">
        <v>140</v>
      </c>
      <c r="M952" s="136" t="str">
        <f t="shared" si="14"/>
        <v>828120-BLACK-S</v>
      </c>
      <c r="N952" s="170">
        <v>7048652279132</v>
      </c>
    </row>
    <row r="953" spans="1:14" x14ac:dyDescent="0.2">
      <c r="A953" s="192" t="s">
        <v>1571</v>
      </c>
      <c r="B953" s="163">
        <v>7048652279125</v>
      </c>
      <c r="K953" s="168">
        <v>828120</v>
      </c>
      <c r="L953" s="168" t="s">
        <v>141</v>
      </c>
      <c r="M953" s="136" t="str">
        <f t="shared" si="14"/>
        <v>828120-BLACK-M</v>
      </c>
      <c r="N953" s="170">
        <v>7048652279125</v>
      </c>
    </row>
    <row r="954" spans="1:14" x14ac:dyDescent="0.2">
      <c r="A954" s="192" t="s">
        <v>1572</v>
      </c>
      <c r="B954" s="163">
        <v>7048652279118</v>
      </c>
      <c r="K954" s="168">
        <v>828120</v>
      </c>
      <c r="L954" s="168" t="s">
        <v>142</v>
      </c>
      <c r="M954" s="136" t="str">
        <f t="shared" si="14"/>
        <v>828120-BLACK-L</v>
      </c>
      <c r="N954" s="170">
        <v>7048652279118</v>
      </c>
    </row>
    <row r="955" spans="1:14" x14ac:dyDescent="0.2">
      <c r="A955" s="192" t="s">
        <v>1573</v>
      </c>
      <c r="B955" s="163">
        <v>7048652279149</v>
      </c>
      <c r="K955" s="168">
        <v>828120</v>
      </c>
      <c r="L955" s="168" t="s">
        <v>143</v>
      </c>
      <c r="M955" s="136" t="str">
        <f t="shared" si="14"/>
        <v>828120-BLACK-XL</v>
      </c>
      <c r="N955" s="170">
        <v>7048652279149</v>
      </c>
    </row>
    <row r="956" spans="1:14" x14ac:dyDescent="0.2">
      <c r="A956" s="192" t="s">
        <v>1574</v>
      </c>
      <c r="B956" s="163">
        <v>7048652536310</v>
      </c>
      <c r="K956" s="168">
        <v>828120</v>
      </c>
      <c r="L956" s="168" t="s">
        <v>200</v>
      </c>
      <c r="M956" s="136" t="str">
        <f t="shared" si="14"/>
        <v>828120-FOGRN-S</v>
      </c>
      <c r="N956" s="170">
        <v>7048652536310</v>
      </c>
    </row>
    <row r="957" spans="1:14" x14ac:dyDescent="0.2">
      <c r="A957" s="192" t="s">
        <v>1575</v>
      </c>
      <c r="B957" s="163">
        <v>7048652536303</v>
      </c>
      <c r="K957" s="168">
        <v>828120</v>
      </c>
      <c r="L957" s="168" t="s">
        <v>201</v>
      </c>
      <c r="M957" s="136" t="str">
        <f t="shared" si="14"/>
        <v>828120-FOGRN-M</v>
      </c>
      <c r="N957" s="170">
        <v>7048652536303</v>
      </c>
    </row>
    <row r="958" spans="1:14" x14ac:dyDescent="0.2">
      <c r="A958" s="192" t="s">
        <v>1576</v>
      </c>
      <c r="B958" s="163">
        <v>7048652536297</v>
      </c>
      <c r="K958" s="168">
        <v>828120</v>
      </c>
      <c r="L958" s="168" t="s">
        <v>202</v>
      </c>
      <c r="M958" s="136" t="str">
        <f t="shared" si="14"/>
        <v>828120-FOGRN-L</v>
      </c>
      <c r="N958" s="170">
        <v>7048652536297</v>
      </c>
    </row>
    <row r="959" spans="1:14" x14ac:dyDescent="0.2">
      <c r="A959" s="192" t="s">
        <v>1577</v>
      </c>
      <c r="B959" s="163">
        <v>7048652536327</v>
      </c>
      <c r="K959" s="168">
        <v>828120</v>
      </c>
      <c r="L959" s="168" t="s">
        <v>203</v>
      </c>
      <c r="M959" s="136" t="str">
        <f t="shared" si="14"/>
        <v>828120-FOGRN-XL</v>
      </c>
      <c r="N959" s="170">
        <v>7048652536327</v>
      </c>
    </row>
    <row r="960" spans="1:14" x14ac:dyDescent="0.2">
      <c r="A960" s="192" t="s">
        <v>1578</v>
      </c>
      <c r="B960" s="163">
        <v>7048652279217</v>
      </c>
      <c r="K960" s="168">
        <v>828120</v>
      </c>
      <c r="L960" s="168" t="s">
        <v>159</v>
      </c>
      <c r="M960" s="136" t="str">
        <f t="shared" si="14"/>
        <v>828120-ONBLU-S</v>
      </c>
      <c r="N960" s="170">
        <v>7048652279217</v>
      </c>
    </row>
    <row r="961" spans="1:14" x14ac:dyDescent="0.2">
      <c r="A961" s="192" t="s">
        <v>1579</v>
      </c>
      <c r="B961" s="163">
        <v>7048652279200</v>
      </c>
      <c r="K961" s="168">
        <v>828120</v>
      </c>
      <c r="L961" s="168" t="s">
        <v>160</v>
      </c>
      <c r="M961" s="136" t="str">
        <f t="shared" si="14"/>
        <v>828120-ONBLU-M</v>
      </c>
      <c r="N961" s="170">
        <v>7048652279200</v>
      </c>
    </row>
    <row r="962" spans="1:14" x14ac:dyDescent="0.2">
      <c r="A962" s="192" t="s">
        <v>1580</v>
      </c>
      <c r="B962" s="163">
        <v>7048652279194</v>
      </c>
      <c r="K962" s="168">
        <v>828120</v>
      </c>
      <c r="L962" s="168" t="s">
        <v>161</v>
      </c>
      <c r="M962" s="136" t="str">
        <f t="shared" si="14"/>
        <v>828120-ONBLU-L</v>
      </c>
      <c r="N962" s="170">
        <v>7048652279194</v>
      </c>
    </row>
    <row r="963" spans="1:14" x14ac:dyDescent="0.2">
      <c r="A963" s="192" t="s">
        <v>1581</v>
      </c>
      <c r="B963" s="163">
        <v>7048652279224</v>
      </c>
      <c r="K963" s="168">
        <v>828120</v>
      </c>
      <c r="L963" s="168" t="s">
        <v>162</v>
      </c>
      <c r="M963" s="136" t="str">
        <f t="shared" ref="M963:M1026" si="15">CONCATENATE(K963,"-",L963)</f>
        <v>828120-ONBLU-XL</v>
      </c>
      <c r="N963" s="170">
        <v>7048652279224</v>
      </c>
    </row>
    <row r="964" spans="1:14" x14ac:dyDescent="0.2">
      <c r="A964" s="192" t="s">
        <v>2718</v>
      </c>
      <c r="B964" s="163">
        <v>7048652764133</v>
      </c>
      <c r="K964" s="168">
        <v>828121</v>
      </c>
      <c r="L964" s="168" t="s">
        <v>144</v>
      </c>
      <c r="M964" s="136" t="str">
        <f t="shared" si="15"/>
        <v>828121-BLACK-XS</v>
      </c>
      <c r="N964" s="170">
        <v>7048652764133</v>
      </c>
    </row>
    <row r="965" spans="1:14" x14ac:dyDescent="0.2">
      <c r="A965" s="192" t="s">
        <v>2719</v>
      </c>
      <c r="B965" s="163">
        <v>7048652764126</v>
      </c>
      <c r="K965" s="168">
        <v>828121</v>
      </c>
      <c r="L965" s="168" t="s">
        <v>140</v>
      </c>
      <c r="M965" s="136" t="str">
        <f t="shared" si="15"/>
        <v>828121-BLACK-S</v>
      </c>
      <c r="N965" s="170">
        <v>7048652764126</v>
      </c>
    </row>
    <row r="966" spans="1:14" x14ac:dyDescent="0.2">
      <c r="A966" s="192" t="s">
        <v>2720</v>
      </c>
      <c r="B966" s="163">
        <v>7048652764119</v>
      </c>
      <c r="K966" s="168">
        <v>828121</v>
      </c>
      <c r="L966" s="168" t="s">
        <v>141</v>
      </c>
      <c r="M966" s="136" t="str">
        <f t="shared" si="15"/>
        <v>828121-BLACK-M</v>
      </c>
      <c r="N966" s="170">
        <v>7048652764119</v>
      </c>
    </row>
    <row r="967" spans="1:14" x14ac:dyDescent="0.2">
      <c r="A967" s="192" t="s">
        <v>2721</v>
      </c>
      <c r="B967" s="163">
        <v>7048652764102</v>
      </c>
      <c r="K967" s="168">
        <v>828121</v>
      </c>
      <c r="L967" s="168" t="s">
        <v>142</v>
      </c>
      <c r="M967" s="136" t="str">
        <f t="shared" si="15"/>
        <v>828121-BLACK-L</v>
      </c>
      <c r="N967" s="170">
        <v>7048652764102</v>
      </c>
    </row>
    <row r="968" spans="1:14" x14ac:dyDescent="0.2">
      <c r="A968" s="192" t="s">
        <v>1582</v>
      </c>
      <c r="B968" s="163">
        <v>7048652326652</v>
      </c>
      <c r="K968" s="168">
        <v>828121</v>
      </c>
      <c r="L968" s="168" t="s">
        <v>169</v>
      </c>
      <c r="M968" s="136" t="str">
        <f t="shared" si="15"/>
        <v>828121-GRBLU-XS</v>
      </c>
      <c r="N968" s="170">
        <v>7048652326652</v>
      </c>
    </row>
    <row r="969" spans="1:14" x14ac:dyDescent="0.2">
      <c r="A969" s="192" t="s">
        <v>1583</v>
      </c>
      <c r="B969" s="163">
        <v>7048652326645</v>
      </c>
      <c r="K969" s="168">
        <v>828121</v>
      </c>
      <c r="L969" s="168" t="s">
        <v>170</v>
      </c>
      <c r="M969" s="136" t="str">
        <f t="shared" si="15"/>
        <v>828121-GRBLU-S</v>
      </c>
      <c r="N969" s="170">
        <v>7048652326645</v>
      </c>
    </row>
    <row r="970" spans="1:14" x14ac:dyDescent="0.2">
      <c r="A970" s="192" t="s">
        <v>1584</v>
      </c>
      <c r="B970" s="163">
        <v>7048652326638</v>
      </c>
      <c r="K970" s="168">
        <v>828121</v>
      </c>
      <c r="L970" s="168" t="s">
        <v>171</v>
      </c>
      <c r="M970" s="136" t="str">
        <f t="shared" si="15"/>
        <v>828121-GRBLU-M</v>
      </c>
      <c r="N970" s="170">
        <v>7048652326638</v>
      </c>
    </row>
    <row r="971" spans="1:14" x14ac:dyDescent="0.2">
      <c r="A971" s="192" t="s">
        <v>1585</v>
      </c>
      <c r="B971" s="163">
        <v>7048652326621</v>
      </c>
      <c r="K971" s="168">
        <v>828121</v>
      </c>
      <c r="L971" s="168" t="s">
        <v>172</v>
      </c>
      <c r="M971" s="136" t="str">
        <f t="shared" si="15"/>
        <v>828121-GRBLU-L</v>
      </c>
      <c r="N971" s="170">
        <v>7048652326621</v>
      </c>
    </row>
    <row r="972" spans="1:14" x14ac:dyDescent="0.2">
      <c r="A972" s="192" t="s">
        <v>1586</v>
      </c>
      <c r="B972" s="163">
        <v>7048652536242</v>
      </c>
      <c r="K972" s="168">
        <v>828121</v>
      </c>
      <c r="L972" s="168" t="s">
        <v>145</v>
      </c>
      <c r="M972" s="136" t="str">
        <f t="shared" si="15"/>
        <v>828121-RSWOD-XS</v>
      </c>
      <c r="N972" s="170">
        <v>7048652536242</v>
      </c>
    </row>
    <row r="973" spans="1:14" x14ac:dyDescent="0.2">
      <c r="A973" s="192" t="s">
        <v>1587</v>
      </c>
      <c r="B973" s="163">
        <v>7048652536235</v>
      </c>
      <c r="K973" s="168">
        <v>828121</v>
      </c>
      <c r="L973" s="168" t="s">
        <v>146</v>
      </c>
      <c r="M973" s="136" t="str">
        <f t="shared" si="15"/>
        <v>828121-RSWOD-S</v>
      </c>
      <c r="N973" s="170">
        <v>7048652536235</v>
      </c>
    </row>
    <row r="974" spans="1:14" x14ac:dyDescent="0.2">
      <c r="A974" s="192" t="s">
        <v>1588</v>
      </c>
      <c r="B974" s="163">
        <v>7048652536228</v>
      </c>
      <c r="K974" s="168">
        <v>828121</v>
      </c>
      <c r="L974" s="168" t="s">
        <v>147</v>
      </c>
      <c r="M974" s="136" t="str">
        <f t="shared" si="15"/>
        <v>828121-RSWOD-M</v>
      </c>
      <c r="N974" s="170">
        <v>7048652536228</v>
      </c>
    </row>
    <row r="975" spans="1:14" x14ac:dyDescent="0.2">
      <c r="A975" s="192" t="s">
        <v>1589</v>
      </c>
      <c r="B975" s="163">
        <v>7048652536211</v>
      </c>
      <c r="K975" s="168">
        <v>828121</v>
      </c>
      <c r="L975" s="168" t="s">
        <v>148</v>
      </c>
      <c r="M975" s="136" t="str">
        <f t="shared" si="15"/>
        <v>828121-RSWOD-L</v>
      </c>
      <c r="N975" s="170">
        <v>7048652536211</v>
      </c>
    </row>
    <row r="976" spans="1:14" x14ac:dyDescent="0.2">
      <c r="A976" s="192" t="s">
        <v>2722</v>
      </c>
      <c r="B976" s="163">
        <v>7048652768483</v>
      </c>
      <c r="K976" s="168">
        <v>828150</v>
      </c>
      <c r="L976" s="168" t="s">
        <v>2336</v>
      </c>
      <c r="M976" s="136" t="str">
        <f t="shared" si="15"/>
        <v>828150-7720-34/36</v>
      </c>
      <c r="N976" s="170">
        <v>7048652768483</v>
      </c>
    </row>
    <row r="977" spans="1:14" x14ac:dyDescent="0.2">
      <c r="A977" s="192" t="s">
        <v>2723</v>
      </c>
      <c r="B977" s="163">
        <v>7048652768490</v>
      </c>
      <c r="K977" s="168">
        <v>828150</v>
      </c>
      <c r="L977" s="168" t="s">
        <v>2337</v>
      </c>
      <c r="M977" s="136" t="str">
        <f t="shared" si="15"/>
        <v>828150-8830-34/36</v>
      </c>
      <c r="N977" s="170">
        <v>7048652768490</v>
      </c>
    </row>
    <row r="978" spans="1:14" x14ac:dyDescent="0.2">
      <c r="A978" s="192" t="s">
        <v>1590</v>
      </c>
      <c r="B978" s="163">
        <v>7048652539120</v>
      </c>
      <c r="K978" s="168">
        <v>828150</v>
      </c>
      <c r="L978" s="168" t="s">
        <v>850</v>
      </c>
      <c r="M978" s="136" t="str">
        <f t="shared" si="15"/>
        <v>828150-BLCK-34/36</v>
      </c>
      <c r="N978" s="170">
        <v>7048652539120</v>
      </c>
    </row>
    <row r="979" spans="1:14" x14ac:dyDescent="0.2">
      <c r="A979" s="192" t="s">
        <v>1591</v>
      </c>
      <c r="B979" s="163">
        <v>7048652326928</v>
      </c>
      <c r="K979" s="168">
        <v>828150</v>
      </c>
      <c r="L979" s="168" t="s">
        <v>851</v>
      </c>
      <c r="M979" s="136" t="str">
        <f t="shared" si="15"/>
        <v>828150-GRBE-34/36</v>
      </c>
      <c r="N979" s="170">
        <v>7048652326928</v>
      </c>
    </row>
    <row r="980" spans="1:14" x14ac:dyDescent="0.2">
      <c r="A980" s="192" t="s">
        <v>1592</v>
      </c>
      <c r="B980" s="163">
        <v>7048652326935</v>
      </c>
      <c r="K980" s="168">
        <v>828150</v>
      </c>
      <c r="L980" s="168" t="s">
        <v>852</v>
      </c>
      <c r="M980" s="136" t="str">
        <f t="shared" si="15"/>
        <v>828150-ONBE-34/36</v>
      </c>
      <c r="N980" s="170">
        <v>7048652326935</v>
      </c>
    </row>
    <row r="981" spans="1:14" x14ac:dyDescent="0.2">
      <c r="A981" s="192" t="s">
        <v>2724</v>
      </c>
      <c r="B981" s="163">
        <v>7048652765086</v>
      </c>
      <c r="K981" s="168">
        <v>828157</v>
      </c>
      <c r="L981" s="168" t="s">
        <v>2307</v>
      </c>
      <c r="M981" s="136" t="str">
        <f t="shared" si="15"/>
        <v>828157-78000-S</v>
      </c>
      <c r="N981" s="170">
        <v>7048652765086</v>
      </c>
    </row>
    <row r="982" spans="1:14" x14ac:dyDescent="0.2">
      <c r="A982" s="192" t="s">
        <v>2725</v>
      </c>
      <c r="B982" s="163">
        <v>7048652765079</v>
      </c>
      <c r="K982" s="168">
        <v>828157</v>
      </c>
      <c r="L982" s="168" t="s">
        <v>2308</v>
      </c>
      <c r="M982" s="136" t="str">
        <f t="shared" si="15"/>
        <v>828157-78000-M</v>
      </c>
      <c r="N982" s="170">
        <v>7048652765079</v>
      </c>
    </row>
    <row r="983" spans="1:14" x14ac:dyDescent="0.2">
      <c r="A983" s="192" t="s">
        <v>2726</v>
      </c>
      <c r="B983" s="163">
        <v>7048652765062</v>
      </c>
      <c r="K983" s="168">
        <v>828157</v>
      </c>
      <c r="L983" s="168" t="s">
        <v>2309</v>
      </c>
      <c r="M983" s="136" t="str">
        <f t="shared" si="15"/>
        <v>828157-78000-L</v>
      </c>
      <c r="N983" s="170">
        <v>7048652765062</v>
      </c>
    </row>
    <row r="984" spans="1:14" x14ac:dyDescent="0.2">
      <c r="A984" s="192" t="s">
        <v>2727</v>
      </c>
      <c r="B984" s="163">
        <v>7048652765093</v>
      </c>
      <c r="K984" s="168">
        <v>828157</v>
      </c>
      <c r="L984" s="168" t="s">
        <v>2310</v>
      </c>
      <c r="M984" s="136" t="str">
        <f t="shared" si="15"/>
        <v>828157-78000-XL</v>
      </c>
      <c r="N984" s="170">
        <v>7048652765093</v>
      </c>
    </row>
    <row r="985" spans="1:14" x14ac:dyDescent="0.2">
      <c r="A985" s="192" t="s">
        <v>1593</v>
      </c>
      <c r="B985" s="163">
        <v>7048652538758</v>
      </c>
      <c r="K985" s="168">
        <v>828157</v>
      </c>
      <c r="L985" s="168" t="s">
        <v>200</v>
      </c>
      <c r="M985" s="136" t="str">
        <f t="shared" si="15"/>
        <v>828157-FOGRN-S</v>
      </c>
      <c r="N985" s="170">
        <v>7048652538758</v>
      </c>
    </row>
    <row r="986" spans="1:14" x14ac:dyDescent="0.2">
      <c r="A986" s="192" t="s">
        <v>1594</v>
      </c>
      <c r="B986" s="163">
        <v>7048652538741</v>
      </c>
      <c r="K986" s="168">
        <v>828157</v>
      </c>
      <c r="L986" s="168" t="s">
        <v>201</v>
      </c>
      <c r="M986" s="136" t="str">
        <f t="shared" si="15"/>
        <v>828157-FOGRN-M</v>
      </c>
      <c r="N986" s="170">
        <v>7048652538741</v>
      </c>
    </row>
    <row r="987" spans="1:14" x14ac:dyDescent="0.2">
      <c r="A987" s="192" t="s">
        <v>1595</v>
      </c>
      <c r="B987" s="163">
        <v>7048652538734</v>
      </c>
      <c r="K987" s="168">
        <v>828157</v>
      </c>
      <c r="L987" s="168" t="s">
        <v>202</v>
      </c>
      <c r="M987" s="136" t="str">
        <f t="shared" si="15"/>
        <v>828157-FOGRN-L</v>
      </c>
      <c r="N987" s="170">
        <v>7048652538734</v>
      </c>
    </row>
    <row r="988" spans="1:14" x14ac:dyDescent="0.2">
      <c r="A988" s="192" t="s">
        <v>1596</v>
      </c>
      <c r="B988" s="163">
        <v>7048652538765</v>
      </c>
      <c r="K988" s="168">
        <v>828157</v>
      </c>
      <c r="L988" s="168" t="s">
        <v>203</v>
      </c>
      <c r="M988" s="136" t="str">
        <f t="shared" si="15"/>
        <v>828157-FOGRN-XL</v>
      </c>
      <c r="N988" s="170">
        <v>7048652538765</v>
      </c>
    </row>
    <row r="989" spans="1:14" x14ac:dyDescent="0.2">
      <c r="A989" s="192" t="s">
        <v>1597</v>
      </c>
      <c r="B989" s="163">
        <v>7048652538796</v>
      </c>
      <c r="K989" s="168">
        <v>828157</v>
      </c>
      <c r="L989" s="168" t="s">
        <v>163</v>
      </c>
      <c r="M989" s="136" t="str">
        <f t="shared" si="15"/>
        <v>828157-SEGRY-S</v>
      </c>
      <c r="N989" s="170">
        <v>7048652538796</v>
      </c>
    </row>
    <row r="990" spans="1:14" x14ac:dyDescent="0.2">
      <c r="A990" s="192" t="s">
        <v>1598</v>
      </c>
      <c r="B990" s="163">
        <v>7048652538789</v>
      </c>
      <c r="K990" s="168">
        <v>828157</v>
      </c>
      <c r="L990" s="168" t="s">
        <v>164</v>
      </c>
      <c r="M990" s="136" t="str">
        <f t="shared" si="15"/>
        <v>828157-SEGRY-M</v>
      </c>
      <c r="N990" s="170">
        <v>7048652538789</v>
      </c>
    </row>
    <row r="991" spans="1:14" x14ac:dyDescent="0.2">
      <c r="A991" s="192" t="s">
        <v>1599</v>
      </c>
      <c r="B991" s="163">
        <v>7048652538772</v>
      </c>
      <c r="K991" s="168">
        <v>828157</v>
      </c>
      <c r="L991" s="168" t="s">
        <v>165</v>
      </c>
      <c r="M991" s="136" t="str">
        <f t="shared" si="15"/>
        <v>828157-SEGRY-L</v>
      </c>
      <c r="N991" s="170">
        <v>7048652538772</v>
      </c>
    </row>
    <row r="992" spans="1:14" x14ac:dyDescent="0.2">
      <c r="A992" s="192" t="s">
        <v>1600</v>
      </c>
      <c r="B992" s="163">
        <v>7048652538802</v>
      </c>
      <c r="K992" s="168">
        <v>828157</v>
      </c>
      <c r="L992" s="168" t="s">
        <v>166</v>
      </c>
      <c r="M992" s="136" t="str">
        <f t="shared" si="15"/>
        <v>828157-SEGRY-XL</v>
      </c>
      <c r="N992" s="170">
        <v>7048652538802</v>
      </c>
    </row>
    <row r="993" spans="1:14" x14ac:dyDescent="0.2">
      <c r="A993" s="192" t="s">
        <v>2728</v>
      </c>
      <c r="B993" s="163">
        <v>7048652765482</v>
      </c>
      <c r="K993" s="168">
        <v>828158</v>
      </c>
      <c r="L993" s="168" t="s">
        <v>655</v>
      </c>
      <c r="M993" s="136" t="str">
        <f t="shared" si="15"/>
        <v>828158-88002-S</v>
      </c>
      <c r="N993" s="170">
        <v>7048652765482</v>
      </c>
    </row>
    <row r="994" spans="1:14" x14ac:dyDescent="0.2">
      <c r="A994" s="192" t="s">
        <v>2729</v>
      </c>
      <c r="B994" s="163">
        <v>7048652765475</v>
      </c>
      <c r="K994" s="168">
        <v>828158</v>
      </c>
      <c r="L994" s="168" t="s">
        <v>657</v>
      </c>
      <c r="M994" s="136" t="str">
        <f t="shared" si="15"/>
        <v>828158-88002-M</v>
      </c>
      <c r="N994" s="170">
        <v>7048652765475</v>
      </c>
    </row>
    <row r="995" spans="1:14" x14ac:dyDescent="0.2">
      <c r="A995" s="192" t="s">
        <v>2730</v>
      </c>
      <c r="B995" s="163">
        <v>7048652765468</v>
      </c>
      <c r="K995" s="168">
        <v>828158</v>
      </c>
      <c r="L995" s="168" t="s">
        <v>658</v>
      </c>
      <c r="M995" s="136" t="str">
        <f t="shared" si="15"/>
        <v>828158-88002-L</v>
      </c>
      <c r="N995" s="170">
        <v>7048652765468</v>
      </c>
    </row>
    <row r="996" spans="1:14" x14ac:dyDescent="0.2">
      <c r="A996" s="136" t="s">
        <v>2731</v>
      </c>
      <c r="B996" s="163">
        <v>7048652765499</v>
      </c>
      <c r="K996" s="168">
        <v>828158</v>
      </c>
      <c r="L996" s="168" t="s">
        <v>659</v>
      </c>
      <c r="M996" s="136" t="str">
        <f t="shared" si="15"/>
        <v>828158-88002-XL</v>
      </c>
      <c r="N996" s="170">
        <v>7048652765499</v>
      </c>
    </row>
    <row r="997" spans="1:14" x14ac:dyDescent="0.2">
      <c r="A997" s="136" t="s">
        <v>1601</v>
      </c>
      <c r="B997" s="163">
        <v>7048652537997</v>
      </c>
      <c r="K997" s="168">
        <v>828158</v>
      </c>
      <c r="L997" s="168" t="s">
        <v>140</v>
      </c>
      <c r="M997" s="136" t="str">
        <f t="shared" si="15"/>
        <v>828158-BLACK-S</v>
      </c>
      <c r="N997" s="170">
        <v>7048652537997</v>
      </c>
    </row>
    <row r="998" spans="1:14" x14ac:dyDescent="0.2">
      <c r="A998" s="136" t="s">
        <v>1602</v>
      </c>
      <c r="B998" s="163">
        <v>7048652537980</v>
      </c>
      <c r="K998" s="168">
        <v>828158</v>
      </c>
      <c r="L998" s="168" t="s">
        <v>141</v>
      </c>
      <c r="M998" s="136" t="str">
        <f t="shared" si="15"/>
        <v>828158-BLACK-M</v>
      </c>
      <c r="N998" s="170">
        <v>7048652537980</v>
      </c>
    </row>
    <row r="999" spans="1:14" x14ac:dyDescent="0.2">
      <c r="A999" s="136" t="s">
        <v>1603</v>
      </c>
      <c r="B999" s="163">
        <v>7048652537973</v>
      </c>
      <c r="K999" s="168">
        <v>828158</v>
      </c>
      <c r="L999" s="168" t="s">
        <v>142</v>
      </c>
      <c r="M999" s="136" t="str">
        <f t="shared" si="15"/>
        <v>828158-BLACK-L</v>
      </c>
      <c r="N999" s="170">
        <v>7048652537973</v>
      </c>
    </row>
    <row r="1000" spans="1:14" x14ac:dyDescent="0.2">
      <c r="A1000" s="136" t="s">
        <v>1604</v>
      </c>
      <c r="B1000" s="163">
        <v>7048652538000</v>
      </c>
      <c r="K1000" s="168">
        <v>828158</v>
      </c>
      <c r="L1000" s="168" t="s">
        <v>143</v>
      </c>
      <c r="M1000" s="136" t="str">
        <f t="shared" si="15"/>
        <v>828158-BLACK-XL</v>
      </c>
      <c r="N1000" s="170">
        <v>7048652538000</v>
      </c>
    </row>
    <row r="1001" spans="1:14" x14ac:dyDescent="0.2">
      <c r="A1001" s="136" t="s">
        <v>1605</v>
      </c>
      <c r="B1001" s="163">
        <v>7048652538031</v>
      </c>
      <c r="K1001" s="168">
        <v>828158</v>
      </c>
      <c r="L1001" s="168" t="s">
        <v>200</v>
      </c>
      <c r="M1001" s="136" t="str">
        <f t="shared" si="15"/>
        <v>828158-FOGRN-S</v>
      </c>
      <c r="N1001" s="170">
        <v>7048652538031</v>
      </c>
    </row>
    <row r="1002" spans="1:14" x14ac:dyDescent="0.2">
      <c r="A1002" s="136" t="s">
        <v>1606</v>
      </c>
      <c r="B1002" s="163">
        <v>7048652538024</v>
      </c>
      <c r="K1002" s="168">
        <v>828158</v>
      </c>
      <c r="L1002" s="168" t="s">
        <v>201</v>
      </c>
      <c r="M1002" s="136" t="str">
        <f t="shared" si="15"/>
        <v>828158-FOGRN-M</v>
      </c>
      <c r="N1002" s="170">
        <v>7048652538024</v>
      </c>
    </row>
    <row r="1003" spans="1:14" x14ac:dyDescent="0.2">
      <c r="A1003" s="136" t="s">
        <v>1607</v>
      </c>
      <c r="B1003" s="163">
        <v>7048652538017</v>
      </c>
      <c r="K1003" s="168">
        <v>828158</v>
      </c>
      <c r="L1003" s="168" t="s">
        <v>202</v>
      </c>
      <c r="M1003" s="136" t="str">
        <f t="shared" si="15"/>
        <v>828158-FOGRN-L</v>
      </c>
      <c r="N1003" s="170">
        <v>7048652538017</v>
      </c>
    </row>
    <row r="1004" spans="1:14" x14ac:dyDescent="0.2">
      <c r="A1004" s="136" t="s">
        <v>1608</v>
      </c>
      <c r="B1004" s="163">
        <v>7048652538048</v>
      </c>
      <c r="K1004" s="168">
        <v>828158</v>
      </c>
      <c r="L1004" s="168" t="s">
        <v>203</v>
      </c>
      <c r="M1004" s="136" t="str">
        <f t="shared" si="15"/>
        <v>828158-FOGRN-XL</v>
      </c>
      <c r="N1004" s="170">
        <v>7048652538048</v>
      </c>
    </row>
    <row r="1005" spans="1:14" x14ac:dyDescent="0.2">
      <c r="A1005" s="136" t="s">
        <v>1609</v>
      </c>
      <c r="B1005" s="163">
        <v>7048652537843</v>
      </c>
      <c r="K1005" s="168">
        <v>828159</v>
      </c>
      <c r="L1005" s="168" t="s">
        <v>144</v>
      </c>
      <c r="M1005" s="136" t="str">
        <f t="shared" si="15"/>
        <v>828159-BLACK-XS</v>
      </c>
      <c r="N1005" s="170">
        <v>7048652537843</v>
      </c>
    </row>
    <row r="1006" spans="1:14" x14ac:dyDescent="0.2">
      <c r="A1006" s="136" t="s">
        <v>1610</v>
      </c>
      <c r="B1006" s="163">
        <v>7048652537836</v>
      </c>
      <c r="K1006" s="168">
        <v>828159</v>
      </c>
      <c r="L1006" s="168" t="s">
        <v>140</v>
      </c>
      <c r="M1006" s="136" t="str">
        <f t="shared" si="15"/>
        <v>828159-BLACK-S</v>
      </c>
      <c r="N1006" s="170">
        <v>7048652537836</v>
      </c>
    </row>
    <row r="1007" spans="1:14" x14ac:dyDescent="0.2">
      <c r="A1007" s="136" t="s">
        <v>1611</v>
      </c>
      <c r="B1007" s="163">
        <v>7048652537829</v>
      </c>
      <c r="K1007" s="168">
        <v>828159</v>
      </c>
      <c r="L1007" s="168" t="s">
        <v>141</v>
      </c>
      <c r="M1007" s="136" t="str">
        <f t="shared" si="15"/>
        <v>828159-BLACK-M</v>
      </c>
      <c r="N1007" s="170">
        <v>7048652537829</v>
      </c>
    </row>
    <row r="1008" spans="1:14" x14ac:dyDescent="0.2">
      <c r="A1008" s="136" t="s">
        <v>1612</v>
      </c>
      <c r="B1008" s="163">
        <v>7048652537812</v>
      </c>
      <c r="K1008" s="168">
        <v>828159</v>
      </c>
      <c r="L1008" s="168" t="s">
        <v>142</v>
      </c>
      <c r="M1008" s="136" t="str">
        <f t="shared" si="15"/>
        <v>828159-BLACK-L</v>
      </c>
      <c r="N1008" s="170">
        <v>7048652537812</v>
      </c>
    </row>
    <row r="1009" spans="1:14" x14ac:dyDescent="0.2">
      <c r="A1009" s="136" t="s">
        <v>2732</v>
      </c>
      <c r="B1009" s="163">
        <v>7048652765727</v>
      </c>
      <c r="K1009" s="168">
        <v>828161</v>
      </c>
      <c r="L1009" s="168" t="s">
        <v>2294</v>
      </c>
      <c r="M1009" s="136" t="str">
        <f t="shared" si="15"/>
        <v>828161-55504-S</v>
      </c>
      <c r="N1009" s="170">
        <v>7048652765727</v>
      </c>
    </row>
    <row r="1010" spans="1:14" x14ac:dyDescent="0.2">
      <c r="A1010" s="136" t="s">
        <v>2733</v>
      </c>
      <c r="B1010" s="163">
        <v>7048652765710</v>
      </c>
      <c r="K1010" s="168">
        <v>828161</v>
      </c>
      <c r="L1010" s="168" t="s">
        <v>2295</v>
      </c>
      <c r="M1010" s="136" t="str">
        <f t="shared" si="15"/>
        <v>828161-55504-M</v>
      </c>
      <c r="N1010" s="170">
        <v>7048652765710</v>
      </c>
    </row>
    <row r="1011" spans="1:14" x14ac:dyDescent="0.2">
      <c r="A1011" s="136" t="s">
        <v>2734</v>
      </c>
      <c r="B1011" s="163">
        <v>7048652765703</v>
      </c>
      <c r="K1011" s="168">
        <v>828161</v>
      </c>
      <c r="L1011" s="168" t="s">
        <v>2296</v>
      </c>
      <c r="M1011" s="136" t="str">
        <f t="shared" si="15"/>
        <v>828161-55504-L</v>
      </c>
      <c r="N1011" s="170">
        <v>7048652765703</v>
      </c>
    </row>
    <row r="1012" spans="1:14" x14ac:dyDescent="0.2">
      <c r="A1012" s="136" t="s">
        <v>2735</v>
      </c>
      <c r="B1012" s="163">
        <v>7048652765734</v>
      </c>
      <c r="K1012" s="168">
        <v>828161</v>
      </c>
      <c r="L1012" s="168" t="s">
        <v>2297</v>
      </c>
      <c r="M1012" s="136" t="str">
        <f t="shared" si="15"/>
        <v>828161-55504-XL</v>
      </c>
      <c r="N1012" s="170">
        <v>7048652765734</v>
      </c>
    </row>
    <row r="1013" spans="1:14" x14ac:dyDescent="0.2">
      <c r="A1013" s="136" t="s">
        <v>2736</v>
      </c>
      <c r="B1013" s="163">
        <v>7048652765765</v>
      </c>
      <c r="K1013" s="168">
        <v>828161</v>
      </c>
      <c r="L1013" s="168" t="s">
        <v>655</v>
      </c>
      <c r="M1013" s="136" t="str">
        <f t="shared" si="15"/>
        <v>828161-88002-S</v>
      </c>
      <c r="N1013" s="170">
        <v>7048652765765</v>
      </c>
    </row>
    <row r="1014" spans="1:14" x14ac:dyDescent="0.2">
      <c r="A1014" s="136" t="s">
        <v>2737</v>
      </c>
      <c r="B1014" s="163">
        <v>7048652765758</v>
      </c>
      <c r="K1014" s="168">
        <v>828161</v>
      </c>
      <c r="L1014" s="168" t="s">
        <v>657</v>
      </c>
      <c r="M1014" s="136" t="str">
        <f t="shared" si="15"/>
        <v>828161-88002-M</v>
      </c>
      <c r="N1014" s="170">
        <v>7048652765758</v>
      </c>
    </row>
    <row r="1015" spans="1:14" x14ac:dyDescent="0.2">
      <c r="A1015" s="136" t="s">
        <v>2738</v>
      </c>
      <c r="B1015" s="163">
        <v>7048652765741</v>
      </c>
      <c r="K1015" s="168">
        <v>828161</v>
      </c>
      <c r="L1015" s="168" t="s">
        <v>658</v>
      </c>
      <c r="M1015" s="136" t="str">
        <f t="shared" si="15"/>
        <v>828161-88002-L</v>
      </c>
      <c r="N1015" s="170">
        <v>7048652765741</v>
      </c>
    </row>
    <row r="1016" spans="1:14" x14ac:dyDescent="0.2">
      <c r="A1016" s="136" t="s">
        <v>2739</v>
      </c>
      <c r="B1016" s="163">
        <v>7048652765772</v>
      </c>
      <c r="K1016" s="168">
        <v>828161</v>
      </c>
      <c r="L1016" s="168" t="s">
        <v>659</v>
      </c>
      <c r="M1016" s="136" t="str">
        <f t="shared" si="15"/>
        <v>828161-88002-XL</v>
      </c>
      <c r="N1016" s="170">
        <v>7048652765772</v>
      </c>
    </row>
    <row r="1017" spans="1:14" x14ac:dyDescent="0.2">
      <c r="A1017" s="136" t="s">
        <v>1613</v>
      </c>
      <c r="B1017" s="163">
        <v>7048652537157</v>
      </c>
      <c r="K1017" s="168">
        <v>828161</v>
      </c>
      <c r="L1017" s="168" t="s">
        <v>140</v>
      </c>
      <c r="M1017" s="136" t="str">
        <f t="shared" si="15"/>
        <v>828161-BLACK-S</v>
      </c>
      <c r="N1017" s="170">
        <v>7048652537157</v>
      </c>
    </row>
    <row r="1018" spans="1:14" x14ac:dyDescent="0.2">
      <c r="A1018" s="136" t="s">
        <v>1614</v>
      </c>
      <c r="B1018" s="163">
        <v>7048652537140</v>
      </c>
      <c r="K1018" s="168">
        <v>828161</v>
      </c>
      <c r="L1018" s="168" t="s">
        <v>141</v>
      </c>
      <c r="M1018" s="136" t="str">
        <f t="shared" si="15"/>
        <v>828161-BLACK-M</v>
      </c>
      <c r="N1018" s="170">
        <v>7048652537140</v>
      </c>
    </row>
    <row r="1019" spans="1:14" x14ac:dyDescent="0.2">
      <c r="A1019" s="136" t="s">
        <v>1615</v>
      </c>
      <c r="B1019" s="163">
        <v>7048652537133</v>
      </c>
      <c r="K1019" s="168">
        <v>828161</v>
      </c>
      <c r="L1019" s="168" t="s">
        <v>142</v>
      </c>
      <c r="M1019" s="136" t="str">
        <f t="shared" si="15"/>
        <v>828161-BLACK-L</v>
      </c>
      <c r="N1019" s="170">
        <v>7048652537133</v>
      </c>
    </row>
    <row r="1020" spans="1:14" x14ac:dyDescent="0.2">
      <c r="A1020" s="136" t="s">
        <v>1616</v>
      </c>
      <c r="B1020" s="163">
        <v>7048652537164</v>
      </c>
      <c r="K1020" s="168">
        <v>828161</v>
      </c>
      <c r="L1020" s="168" t="s">
        <v>143</v>
      </c>
      <c r="M1020" s="136" t="str">
        <f t="shared" si="15"/>
        <v>828161-BLACK-XL</v>
      </c>
      <c r="N1020" s="170">
        <v>7048652537164</v>
      </c>
    </row>
    <row r="1021" spans="1:14" x14ac:dyDescent="0.2">
      <c r="A1021" s="136" t="s">
        <v>1617</v>
      </c>
      <c r="B1021" s="163">
        <v>7048652537232</v>
      </c>
      <c r="K1021" s="168">
        <v>828161</v>
      </c>
      <c r="L1021" s="168" t="s">
        <v>200</v>
      </c>
      <c r="M1021" s="136" t="str">
        <f t="shared" si="15"/>
        <v>828161-FOGRN-S</v>
      </c>
      <c r="N1021" s="170">
        <v>7048652537232</v>
      </c>
    </row>
    <row r="1022" spans="1:14" x14ac:dyDescent="0.2">
      <c r="A1022" s="136" t="s">
        <v>1618</v>
      </c>
      <c r="B1022" s="163">
        <v>7048652537225</v>
      </c>
      <c r="K1022" s="168">
        <v>828161</v>
      </c>
      <c r="L1022" s="168" t="s">
        <v>201</v>
      </c>
      <c r="M1022" s="136" t="str">
        <f t="shared" si="15"/>
        <v>828161-FOGRN-M</v>
      </c>
      <c r="N1022" s="170">
        <v>7048652537225</v>
      </c>
    </row>
    <row r="1023" spans="1:14" x14ac:dyDescent="0.2">
      <c r="A1023" s="136" t="s">
        <v>1619</v>
      </c>
      <c r="B1023" s="163">
        <v>7048652537218</v>
      </c>
      <c r="K1023" s="168">
        <v>828161</v>
      </c>
      <c r="L1023" s="168" t="s">
        <v>202</v>
      </c>
      <c r="M1023" s="136" t="str">
        <f t="shared" si="15"/>
        <v>828161-FOGRN-L</v>
      </c>
      <c r="N1023" s="170">
        <v>7048652537218</v>
      </c>
    </row>
    <row r="1024" spans="1:14" x14ac:dyDescent="0.2">
      <c r="A1024" s="136" t="s">
        <v>1620</v>
      </c>
      <c r="B1024" s="163">
        <v>7048652537249</v>
      </c>
      <c r="K1024" s="168">
        <v>828161</v>
      </c>
      <c r="L1024" s="168" t="s">
        <v>203</v>
      </c>
      <c r="M1024" s="136" t="str">
        <f t="shared" si="15"/>
        <v>828161-FOGRN-XL</v>
      </c>
      <c r="N1024" s="170">
        <v>7048652537249</v>
      </c>
    </row>
    <row r="1025" spans="1:14" x14ac:dyDescent="0.2">
      <c r="A1025" s="136" t="s">
        <v>2740</v>
      </c>
      <c r="B1025" s="163">
        <v>7048652765819</v>
      </c>
      <c r="K1025" s="168">
        <v>828162</v>
      </c>
      <c r="L1025" s="168" t="s">
        <v>2279</v>
      </c>
      <c r="M1025" s="136" t="str">
        <f t="shared" si="15"/>
        <v>828162-56002-XS</v>
      </c>
      <c r="N1025" s="170">
        <v>7048652765819</v>
      </c>
    </row>
    <row r="1026" spans="1:14" x14ac:dyDescent="0.2">
      <c r="A1026" s="136" t="s">
        <v>2741</v>
      </c>
      <c r="B1026" s="163">
        <v>7048652765802</v>
      </c>
      <c r="K1026" s="168">
        <v>828162</v>
      </c>
      <c r="L1026" s="168" t="s">
        <v>2280</v>
      </c>
      <c r="M1026" s="136" t="str">
        <f t="shared" si="15"/>
        <v>828162-56002-S</v>
      </c>
      <c r="N1026" s="170">
        <v>7048652765802</v>
      </c>
    </row>
    <row r="1027" spans="1:14" x14ac:dyDescent="0.2">
      <c r="A1027" s="136" t="s">
        <v>2742</v>
      </c>
      <c r="B1027" s="163">
        <v>7048652765796</v>
      </c>
      <c r="K1027" s="168">
        <v>828162</v>
      </c>
      <c r="L1027" s="168" t="s">
        <v>2281</v>
      </c>
      <c r="M1027" s="136" t="str">
        <f t="shared" ref="M1027:M1090" si="16">CONCATENATE(K1027,"-",L1027)</f>
        <v>828162-56002-M</v>
      </c>
      <c r="N1027" s="170">
        <v>7048652765796</v>
      </c>
    </row>
    <row r="1028" spans="1:14" x14ac:dyDescent="0.2">
      <c r="A1028" s="136" t="s">
        <v>2743</v>
      </c>
      <c r="B1028" s="163">
        <v>7048652765789</v>
      </c>
      <c r="K1028" s="168">
        <v>828162</v>
      </c>
      <c r="L1028" s="168" t="s">
        <v>2282</v>
      </c>
      <c r="M1028" s="136" t="str">
        <f t="shared" si="16"/>
        <v>828162-56002-L</v>
      </c>
      <c r="N1028" s="170">
        <v>7048652765789</v>
      </c>
    </row>
    <row r="1029" spans="1:14" x14ac:dyDescent="0.2">
      <c r="A1029" s="136" t="s">
        <v>1621</v>
      </c>
      <c r="B1029" s="163">
        <v>7048652537126</v>
      </c>
      <c r="K1029" s="168">
        <v>828162</v>
      </c>
      <c r="L1029" s="168" t="s">
        <v>870</v>
      </c>
      <c r="M1029" s="136" t="str">
        <f t="shared" si="16"/>
        <v>828162-SEGRY-XS</v>
      </c>
      <c r="N1029" s="170">
        <v>7048652537126</v>
      </c>
    </row>
    <row r="1030" spans="1:14" x14ac:dyDescent="0.2">
      <c r="A1030" s="136" t="s">
        <v>1622</v>
      </c>
      <c r="B1030" s="163">
        <v>7048652537119</v>
      </c>
      <c r="K1030" s="168">
        <v>828162</v>
      </c>
      <c r="L1030" s="168" t="s">
        <v>163</v>
      </c>
      <c r="M1030" s="136" t="str">
        <f t="shared" si="16"/>
        <v>828162-SEGRY-S</v>
      </c>
      <c r="N1030" s="170">
        <v>7048652537119</v>
      </c>
    </row>
    <row r="1031" spans="1:14" x14ac:dyDescent="0.2">
      <c r="A1031" s="136" t="s">
        <v>1623</v>
      </c>
      <c r="B1031" s="163">
        <v>7048652537102</v>
      </c>
      <c r="K1031" s="168">
        <v>828162</v>
      </c>
      <c r="L1031" s="168" t="s">
        <v>164</v>
      </c>
      <c r="M1031" s="136" t="str">
        <f t="shared" si="16"/>
        <v>828162-SEGRY-M</v>
      </c>
      <c r="N1031" s="170">
        <v>7048652537102</v>
      </c>
    </row>
    <row r="1032" spans="1:14" x14ac:dyDescent="0.2">
      <c r="A1032" s="136" t="s">
        <v>1624</v>
      </c>
      <c r="B1032" s="163">
        <v>7048652537096</v>
      </c>
      <c r="K1032" s="168">
        <v>828162</v>
      </c>
      <c r="L1032" s="168" t="s">
        <v>165</v>
      </c>
      <c r="M1032" s="136" t="str">
        <f t="shared" si="16"/>
        <v>828162-SEGRY-L</v>
      </c>
      <c r="N1032" s="170">
        <v>7048652537096</v>
      </c>
    </row>
    <row r="1033" spans="1:14" x14ac:dyDescent="0.2">
      <c r="A1033" s="136" t="s">
        <v>2744</v>
      </c>
      <c r="B1033" s="163">
        <v>7048652765642</v>
      </c>
      <c r="K1033" s="168">
        <v>828164</v>
      </c>
      <c r="L1033" s="168" t="s">
        <v>2270</v>
      </c>
      <c r="M1033" s="136" t="str">
        <f t="shared" si="16"/>
        <v>828164-57000-S</v>
      </c>
      <c r="N1033" s="170">
        <v>7048652765642</v>
      </c>
    </row>
    <row r="1034" spans="1:14" x14ac:dyDescent="0.2">
      <c r="A1034" s="136" t="s">
        <v>2745</v>
      </c>
      <c r="B1034" s="163">
        <v>7048652765635</v>
      </c>
      <c r="K1034" s="168">
        <v>828164</v>
      </c>
      <c r="L1034" s="168" t="s">
        <v>2271</v>
      </c>
      <c r="M1034" s="136" t="str">
        <f t="shared" si="16"/>
        <v>828164-57000-M</v>
      </c>
      <c r="N1034" s="170">
        <v>7048652765635</v>
      </c>
    </row>
    <row r="1035" spans="1:14" x14ac:dyDescent="0.2">
      <c r="A1035" s="136" t="s">
        <v>2746</v>
      </c>
      <c r="B1035" s="163">
        <v>7048652765628</v>
      </c>
      <c r="K1035" s="168">
        <v>828164</v>
      </c>
      <c r="L1035" s="168" t="s">
        <v>2272</v>
      </c>
      <c r="M1035" s="136" t="str">
        <f t="shared" si="16"/>
        <v>828164-57000-L</v>
      </c>
      <c r="N1035" s="170">
        <v>7048652765628</v>
      </c>
    </row>
    <row r="1036" spans="1:14" x14ac:dyDescent="0.2">
      <c r="A1036" s="136" t="s">
        <v>2747</v>
      </c>
      <c r="B1036" s="163">
        <v>7048652765659</v>
      </c>
      <c r="K1036" s="168">
        <v>828164</v>
      </c>
      <c r="L1036" s="168" t="s">
        <v>2273</v>
      </c>
      <c r="M1036" s="136" t="str">
        <f t="shared" si="16"/>
        <v>828164-57000-XL</v>
      </c>
      <c r="N1036" s="170">
        <v>7048652765659</v>
      </c>
    </row>
    <row r="1037" spans="1:14" x14ac:dyDescent="0.2">
      <c r="A1037" s="136" t="s">
        <v>1625</v>
      </c>
      <c r="B1037" s="163">
        <v>7048652537478</v>
      </c>
      <c r="K1037" s="168">
        <v>828164</v>
      </c>
      <c r="L1037" s="168" t="s">
        <v>140</v>
      </c>
      <c r="M1037" s="136" t="str">
        <f t="shared" si="16"/>
        <v>828164-BLACK-S</v>
      </c>
      <c r="N1037" s="170">
        <v>7048652537478</v>
      </c>
    </row>
    <row r="1038" spans="1:14" x14ac:dyDescent="0.2">
      <c r="A1038" s="136" t="s">
        <v>1626</v>
      </c>
      <c r="B1038" s="163">
        <v>7048652537461</v>
      </c>
      <c r="K1038" s="168">
        <v>828164</v>
      </c>
      <c r="L1038" s="168" t="s">
        <v>141</v>
      </c>
      <c r="M1038" s="136" t="str">
        <f t="shared" si="16"/>
        <v>828164-BLACK-M</v>
      </c>
      <c r="N1038" s="170">
        <v>7048652537461</v>
      </c>
    </row>
    <row r="1039" spans="1:14" x14ac:dyDescent="0.2">
      <c r="A1039" s="136" t="s">
        <v>1627</v>
      </c>
      <c r="B1039" s="163">
        <v>7048652537454</v>
      </c>
      <c r="K1039" s="168">
        <v>828164</v>
      </c>
      <c r="L1039" s="168" t="s">
        <v>142</v>
      </c>
      <c r="M1039" s="136" t="str">
        <f t="shared" si="16"/>
        <v>828164-BLACK-L</v>
      </c>
      <c r="N1039" s="170">
        <v>7048652537454</v>
      </c>
    </row>
    <row r="1040" spans="1:14" x14ac:dyDescent="0.2">
      <c r="A1040" s="136" t="s">
        <v>1628</v>
      </c>
      <c r="B1040" s="163">
        <v>7048652537485</v>
      </c>
      <c r="K1040" s="168">
        <v>828164</v>
      </c>
      <c r="L1040" s="168" t="s">
        <v>143</v>
      </c>
      <c r="M1040" s="136" t="str">
        <f t="shared" si="16"/>
        <v>828164-BLACK-XL</v>
      </c>
      <c r="N1040" s="170">
        <v>7048652537485</v>
      </c>
    </row>
    <row r="1041" spans="1:14" x14ac:dyDescent="0.2">
      <c r="A1041" s="136" t="s">
        <v>2748</v>
      </c>
      <c r="B1041" s="163">
        <v>7048652765697</v>
      </c>
      <c r="K1041" s="168">
        <v>828165</v>
      </c>
      <c r="L1041" s="168" t="s">
        <v>2274</v>
      </c>
      <c r="M1041" s="136" t="str">
        <f t="shared" si="16"/>
        <v>828165-57000-XS</v>
      </c>
      <c r="N1041" s="170">
        <v>7048652765697</v>
      </c>
    </row>
    <row r="1042" spans="1:14" x14ac:dyDescent="0.2">
      <c r="A1042" s="136" t="s">
        <v>2749</v>
      </c>
      <c r="B1042" s="163">
        <v>7048652765680</v>
      </c>
      <c r="K1042" s="168">
        <v>828165</v>
      </c>
      <c r="L1042" s="168" t="s">
        <v>2270</v>
      </c>
      <c r="M1042" s="136" t="str">
        <f t="shared" si="16"/>
        <v>828165-57000-S</v>
      </c>
      <c r="N1042" s="170">
        <v>7048652765680</v>
      </c>
    </row>
    <row r="1043" spans="1:14" x14ac:dyDescent="0.2">
      <c r="A1043" s="136" t="s">
        <v>2750</v>
      </c>
      <c r="B1043" s="163">
        <v>7048652765673</v>
      </c>
      <c r="K1043" s="168">
        <v>828165</v>
      </c>
      <c r="L1043" s="168" t="s">
        <v>2271</v>
      </c>
      <c r="M1043" s="136" t="str">
        <f t="shared" si="16"/>
        <v>828165-57000-M</v>
      </c>
      <c r="N1043" s="170">
        <v>7048652765673</v>
      </c>
    </row>
    <row r="1044" spans="1:14" x14ac:dyDescent="0.2">
      <c r="A1044" s="136" t="s">
        <v>2751</v>
      </c>
      <c r="B1044" s="163">
        <v>7048652765666</v>
      </c>
      <c r="K1044" s="168">
        <v>828165</v>
      </c>
      <c r="L1044" s="168" t="s">
        <v>2272</v>
      </c>
      <c r="M1044" s="136" t="str">
        <f t="shared" si="16"/>
        <v>828165-57000-L</v>
      </c>
      <c r="N1044" s="170">
        <v>7048652765666</v>
      </c>
    </row>
    <row r="1045" spans="1:14" x14ac:dyDescent="0.2">
      <c r="A1045" s="136" t="s">
        <v>2752</v>
      </c>
      <c r="B1045" s="163">
        <v>7048652537447</v>
      </c>
      <c r="K1045" s="168">
        <v>828165</v>
      </c>
      <c r="L1045" s="168" t="s">
        <v>870</v>
      </c>
      <c r="M1045" s="136" t="str">
        <f t="shared" si="16"/>
        <v>828165-SEGRY-XS</v>
      </c>
      <c r="N1045" s="170">
        <v>7048652537447</v>
      </c>
    </row>
    <row r="1046" spans="1:14" x14ac:dyDescent="0.2">
      <c r="A1046" s="136" t="s">
        <v>2753</v>
      </c>
      <c r="B1046" s="163">
        <v>7048652537430</v>
      </c>
      <c r="K1046" s="168">
        <v>828165</v>
      </c>
      <c r="L1046" s="168" t="s">
        <v>163</v>
      </c>
      <c r="M1046" s="136" t="str">
        <f t="shared" si="16"/>
        <v>828165-SEGRY-S</v>
      </c>
      <c r="N1046" s="170">
        <v>7048652537430</v>
      </c>
    </row>
    <row r="1047" spans="1:14" x14ac:dyDescent="0.2">
      <c r="A1047" s="136" t="s">
        <v>2754</v>
      </c>
      <c r="B1047" s="163">
        <v>7048652537423</v>
      </c>
      <c r="K1047" s="168">
        <v>828165</v>
      </c>
      <c r="L1047" s="168" t="s">
        <v>164</v>
      </c>
      <c r="M1047" s="136" t="str">
        <f t="shared" si="16"/>
        <v>828165-SEGRY-M</v>
      </c>
      <c r="N1047" s="170">
        <v>7048652537423</v>
      </c>
    </row>
    <row r="1048" spans="1:14" x14ac:dyDescent="0.2">
      <c r="A1048" s="136" t="s">
        <v>2755</v>
      </c>
      <c r="B1048" s="163">
        <v>7048652537416</v>
      </c>
      <c r="K1048" s="168">
        <v>828165</v>
      </c>
      <c r="L1048" s="168" t="s">
        <v>165</v>
      </c>
      <c r="M1048" s="136" t="str">
        <f t="shared" si="16"/>
        <v>828165-SEGRY-L</v>
      </c>
      <c r="N1048" s="170">
        <v>7048652537416</v>
      </c>
    </row>
    <row r="1049" spans="1:14" x14ac:dyDescent="0.2">
      <c r="A1049" s="136" t="s">
        <v>221</v>
      </c>
      <c r="B1049" s="163">
        <v>7048652535160</v>
      </c>
      <c r="K1049" s="168">
        <v>828169</v>
      </c>
      <c r="L1049" s="168" t="s">
        <v>140</v>
      </c>
      <c r="M1049" s="136" t="str">
        <f t="shared" si="16"/>
        <v>828169-BLACK-S</v>
      </c>
      <c r="N1049" s="170">
        <v>7048652535160</v>
      </c>
    </row>
    <row r="1050" spans="1:14" x14ac:dyDescent="0.2">
      <c r="A1050" s="136" t="s">
        <v>222</v>
      </c>
      <c r="B1050" s="163">
        <v>7048652535153</v>
      </c>
      <c r="K1050" s="168">
        <v>828169</v>
      </c>
      <c r="L1050" s="168" t="s">
        <v>141</v>
      </c>
      <c r="M1050" s="136" t="str">
        <f t="shared" si="16"/>
        <v>828169-BLACK-M</v>
      </c>
      <c r="N1050" s="170">
        <v>7048652535153</v>
      </c>
    </row>
    <row r="1051" spans="1:14" x14ac:dyDescent="0.2">
      <c r="A1051" s="136" t="s">
        <v>223</v>
      </c>
      <c r="B1051" s="163">
        <v>7048652535146</v>
      </c>
      <c r="K1051" s="168">
        <v>828169</v>
      </c>
      <c r="L1051" s="168" t="s">
        <v>142</v>
      </c>
      <c r="M1051" s="136" t="str">
        <f t="shared" si="16"/>
        <v>828169-BLACK-L</v>
      </c>
      <c r="N1051" s="170">
        <v>7048652535146</v>
      </c>
    </row>
    <row r="1052" spans="1:14" x14ac:dyDescent="0.2">
      <c r="A1052" s="136" t="s">
        <v>224</v>
      </c>
      <c r="B1052" s="163">
        <v>7048652535177</v>
      </c>
      <c r="K1052" s="168">
        <v>828169</v>
      </c>
      <c r="L1052" s="168" t="s">
        <v>143</v>
      </c>
      <c r="M1052" s="136" t="str">
        <f t="shared" si="16"/>
        <v>828169-BLACK-XL</v>
      </c>
      <c r="N1052" s="170">
        <v>7048652535177</v>
      </c>
    </row>
    <row r="1053" spans="1:14" x14ac:dyDescent="0.2">
      <c r="A1053" s="136" t="s">
        <v>225</v>
      </c>
      <c r="B1053" s="163">
        <v>7048652535054</v>
      </c>
      <c r="K1053" s="168">
        <v>828170</v>
      </c>
      <c r="L1053" s="168" t="s">
        <v>144</v>
      </c>
      <c r="M1053" s="136" t="str">
        <f t="shared" si="16"/>
        <v>828170-BLACK-XS</v>
      </c>
      <c r="N1053" s="170">
        <v>7048652535054</v>
      </c>
    </row>
    <row r="1054" spans="1:14" x14ac:dyDescent="0.2">
      <c r="A1054" s="136" t="s">
        <v>226</v>
      </c>
      <c r="B1054" s="163">
        <v>7048652535047</v>
      </c>
      <c r="K1054" s="168">
        <v>828170</v>
      </c>
      <c r="L1054" s="168" t="s">
        <v>140</v>
      </c>
      <c r="M1054" s="136" t="str">
        <f t="shared" si="16"/>
        <v>828170-BLACK-S</v>
      </c>
      <c r="N1054" s="170">
        <v>7048652535047</v>
      </c>
    </row>
    <row r="1055" spans="1:14" x14ac:dyDescent="0.2">
      <c r="A1055" s="136" t="s">
        <v>227</v>
      </c>
      <c r="B1055" s="163">
        <v>7048652535030</v>
      </c>
      <c r="K1055" s="168">
        <v>828170</v>
      </c>
      <c r="L1055" s="168" t="s">
        <v>141</v>
      </c>
      <c r="M1055" s="136" t="str">
        <f t="shared" si="16"/>
        <v>828170-BLACK-M</v>
      </c>
      <c r="N1055" s="170">
        <v>7048652535030</v>
      </c>
    </row>
    <row r="1056" spans="1:14" x14ac:dyDescent="0.2">
      <c r="A1056" s="136" t="s">
        <v>228</v>
      </c>
      <c r="B1056" s="163">
        <v>7048652535023</v>
      </c>
      <c r="K1056" s="168">
        <v>828170</v>
      </c>
      <c r="L1056" s="168" t="s">
        <v>142</v>
      </c>
      <c r="M1056" s="136" t="str">
        <f t="shared" si="16"/>
        <v>828170-BLACK-L</v>
      </c>
      <c r="N1056" s="170">
        <v>7048652535023</v>
      </c>
    </row>
    <row r="1057" spans="1:14" x14ac:dyDescent="0.2">
      <c r="A1057" s="136" t="s">
        <v>2756</v>
      </c>
      <c r="B1057" s="163">
        <v>7048652763389</v>
      </c>
      <c r="K1057" s="168">
        <v>828173</v>
      </c>
      <c r="L1057" s="168" t="s">
        <v>2338</v>
      </c>
      <c r="M1057" s="136" t="str">
        <f t="shared" si="16"/>
        <v>828173-99901-128</v>
      </c>
      <c r="N1057" s="170">
        <v>7048652763389</v>
      </c>
    </row>
    <row r="1058" spans="1:14" x14ac:dyDescent="0.2">
      <c r="A1058" s="136" t="s">
        <v>2757</v>
      </c>
      <c r="B1058" s="163">
        <v>7048652763396</v>
      </c>
      <c r="K1058" s="168">
        <v>828173</v>
      </c>
      <c r="L1058" s="168" t="s">
        <v>2339</v>
      </c>
      <c r="M1058" s="136" t="str">
        <f t="shared" si="16"/>
        <v>828173-99901-140</v>
      </c>
      <c r="N1058" s="170">
        <v>7048652763396</v>
      </c>
    </row>
    <row r="1059" spans="1:14" x14ac:dyDescent="0.2">
      <c r="A1059" s="136" t="s">
        <v>2758</v>
      </c>
      <c r="B1059" s="163">
        <v>7048652763402</v>
      </c>
      <c r="K1059" s="168">
        <v>828173</v>
      </c>
      <c r="L1059" s="168" t="s">
        <v>2340</v>
      </c>
      <c r="M1059" s="136" t="str">
        <f t="shared" si="16"/>
        <v>828173-99901-152</v>
      </c>
      <c r="N1059" s="170">
        <v>7048652763402</v>
      </c>
    </row>
    <row r="1060" spans="1:14" x14ac:dyDescent="0.2">
      <c r="A1060" s="136" t="s">
        <v>2759</v>
      </c>
      <c r="B1060" s="163">
        <v>7048652763419</v>
      </c>
      <c r="K1060" s="168">
        <v>828173</v>
      </c>
      <c r="L1060" s="168" t="s">
        <v>2341</v>
      </c>
      <c r="M1060" s="136" t="str">
        <f t="shared" si="16"/>
        <v>828173-99901-164</v>
      </c>
      <c r="N1060" s="170">
        <v>7048652763419</v>
      </c>
    </row>
    <row r="1061" spans="1:14" x14ac:dyDescent="0.2">
      <c r="A1061" s="136" t="s">
        <v>1629</v>
      </c>
      <c r="B1061" s="163">
        <v>7048652535665</v>
      </c>
      <c r="K1061" s="168">
        <v>828174</v>
      </c>
      <c r="L1061" s="168" t="s">
        <v>140</v>
      </c>
      <c r="M1061" s="136" t="str">
        <f t="shared" si="16"/>
        <v>828174-BLACK-S</v>
      </c>
      <c r="N1061" s="170">
        <v>7048652535665</v>
      </c>
    </row>
    <row r="1062" spans="1:14" x14ac:dyDescent="0.2">
      <c r="A1062" s="136" t="s">
        <v>1630</v>
      </c>
      <c r="B1062" s="163">
        <v>7048652535658</v>
      </c>
      <c r="K1062" s="168">
        <v>828174</v>
      </c>
      <c r="L1062" s="168" t="s">
        <v>141</v>
      </c>
      <c r="M1062" s="136" t="str">
        <f t="shared" si="16"/>
        <v>828174-BLACK-M</v>
      </c>
      <c r="N1062" s="170">
        <v>7048652535658</v>
      </c>
    </row>
    <row r="1063" spans="1:14" x14ac:dyDescent="0.2">
      <c r="A1063" s="136" t="s">
        <v>1631</v>
      </c>
      <c r="B1063" s="163">
        <v>7048652535641</v>
      </c>
      <c r="K1063" s="168">
        <v>828174</v>
      </c>
      <c r="L1063" s="168" t="s">
        <v>142</v>
      </c>
      <c r="M1063" s="136" t="str">
        <f t="shared" si="16"/>
        <v>828174-BLACK-L</v>
      </c>
      <c r="N1063" s="170">
        <v>7048652535641</v>
      </c>
    </row>
    <row r="1064" spans="1:14" x14ac:dyDescent="0.2">
      <c r="A1064" s="136" t="s">
        <v>1632</v>
      </c>
      <c r="B1064" s="163">
        <v>7048652535672</v>
      </c>
      <c r="K1064" s="168">
        <v>828174</v>
      </c>
      <c r="L1064" s="168" t="s">
        <v>143</v>
      </c>
      <c r="M1064" s="136" t="str">
        <f t="shared" si="16"/>
        <v>828174-BLACK-XL</v>
      </c>
      <c r="N1064" s="170">
        <v>7048652535672</v>
      </c>
    </row>
    <row r="1065" spans="1:14" x14ac:dyDescent="0.2">
      <c r="A1065" s="136" t="s">
        <v>1633</v>
      </c>
      <c r="B1065" s="163">
        <v>7048652541734</v>
      </c>
      <c r="K1065" s="168">
        <v>828174</v>
      </c>
      <c r="L1065" s="168" t="s">
        <v>200</v>
      </c>
      <c r="M1065" s="136" t="str">
        <f t="shared" si="16"/>
        <v>828174-FOGRN-S</v>
      </c>
      <c r="N1065" s="170">
        <v>7048652541734</v>
      </c>
    </row>
    <row r="1066" spans="1:14" x14ac:dyDescent="0.2">
      <c r="A1066" s="136" t="s">
        <v>1634</v>
      </c>
      <c r="B1066" s="163">
        <v>7048652541727</v>
      </c>
      <c r="K1066" s="168">
        <v>828174</v>
      </c>
      <c r="L1066" s="168" t="s">
        <v>201</v>
      </c>
      <c r="M1066" s="136" t="str">
        <f t="shared" si="16"/>
        <v>828174-FOGRN-M</v>
      </c>
      <c r="N1066" s="170">
        <v>7048652541727</v>
      </c>
    </row>
    <row r="1067" spans="1:14" x14ac:dyDescent="0.2">
      <c r="A1067" s="136" t="s">
        <v>1635</v>
      </c>
      <c r="B1067" s="163">
        <v>7048652541710</v>
      </c>
      <c r="K1067" s="168">
        <v>828174</v>
      </c>
      <c r="L1067" s="168" t="s">
        <v>202</v>
      </c>
      <c r="M1067" s="136" t="str">
        <f t="shared" si="16"/>
        <v>828174-FOGRN-L</v>
      </c>
      <c r="N1067" s="170">
        <v>7048652541710</v>
      </c>
    </row>
    <row r="1068" spans="1:14" x14ac:dyDescent="0.2">
      <c r="A1068" s="136" t="s">
        <v>1636</v>
      </c>
      <c r="B1068" s="163">
        <v>7048652541741</v>
      </c>
      <c r="K1068" s="168">
        <v>828174</v>
      </c>
      <c r="L1068" s="168" t="s">
        <v>203</v>
      </c>
      <c r="M1068" s="136" t="str">
        <f t="shared" si="16"/>
        <v>828174-FOGRN-XL</v>
      </c>
      <c r="N1068" s="170">
        <v>7048652541741</v>
      </c>
    </row>
    <row r="1069" spans="1:14" x14ac:dyDescent="0.2">
      <c r="A1069" s="136" t="s">
        <v>1637</v>
      </c>
      <c r="B1069" s="163">
        <v>7048652535559</v>
      </c>
      <c r="K1069" s="168">
        <v>828175</v>
      </c>
      <c r="L1069" s="168" t="s">
        <v>144</v>
      </c>
      <c r="M1069" s="136" t="str">
        <f t="shared" si="16"/>
        <v>828175-BLACK-XS</v>
      </c>
      <c r="N1069" s="170">
        <v>7048652535559</v>
      </c>
    </row>
    <row r="1070" spans="1:14" x14ac:dyDescent="0.2">
      <c r="A1070" s="136" t="s">
        <v>1638</v>
      </c>
      <c r="B1070" s="163">
        <v>7048652535542</v>
      </c>
      <c r="K1070" s="168">
        <v>828175</v>
      </c>
      <c r="L1070" s="168" t="s">
        <v>140</v>
      </c>
      <c r="M1070" s="136" t="str">
        <f t="shared" si="16"/>
        <v>828175-BLACK-S</v>
      </c>
      <c r="N1070" s="170">
        <v>7048652535542</v>
      </c>
    </row>
    <row r="1071" spans="1:14" x14ac:dyDescent="0.2">
      <c r="A1071" s="136" t="s">
        <v>1639</v>
      </c>
      <c r="B1071" s="163">
        <v>7048652535535</v>
      </c>
      <c r="K1071" s="168">
        <v>828175</v>
      </c>
      <c r="L1071" s="168" t="s">
        <v>141</v>
      </c>
      <c r="M1071" s="136" t="str">
        <f t="shared" si="16"/>
        <v>828175-BLACK-M</v>
      </c>
      <c r="N1071" s="170">
        <v>7048652535535</v>
      </c>
    </row>
    <row r="1072" spans="1:14" x14ac:dyDescent="0.2">
      <c r="A1072" s="136" t="s">
        <v>1640</v>
      </c>
      <c r="B1072" s="163">
        <v>7048652535528</v>
      </c>
      <c r="K1072" s="168">
        <v>828175</v>
      </c>
      <c r="L1072" s="168" t="s">
        <v>142</v>
      </c>
      <c r="M1072" s="136" t="str">
        <f t="shared" si="16"/>
        <v>828175-BLACK-L</v>
      </c>
      <c r="N1072" s="170">
        <v>7048652535528</v>
      </c>
    </row>
    <row r="1073" spans="1:14" x14ac:dyDescent="0.2">
      <c r="A1073" s="136" t="s">
        <v>1641</v>
      </c>
      <c r="B1073" s="163">
        <v>7048652535597</v>
      </c>
      <c r="K1073" s="168">
        <v>828175</v>
      </c>
      <c r="L1073" s="168" t="s">
        <v>209</v>
      </c>
      <c r="M1073" s="136" t="str">
        <f t="shared" si="16"/>
        <v>828175-MARVL-XS</v>
      </c>
      <c r="N1073" s="170">
        <v>7048652535597</v>
      </c>
    </row>
    <row r="1074" spans="1:14" x14ac:dyDescent="0.2">
      <c r="A1074" s="136" t="s">
        <v>1642</v>
      </c>
      <c r="B1074" s="163">
        <v>7048652535580</v>
      </c>
      <c r="K1074" s="168">
        <v>828175</v>
      </c>
      <c r="L1074" s="168" t="s">
        <v>153</v>
      </c>
      <c r="M1074" s="136" t="str">
        <f t="shared" si="16"/>
        <v>828175-MARVL-S</v>
      </c>
      <c r="N1074" s="170">
        <v>7048652535580</v>
      </c>
    </row>
    <row r="1075" spans="1:14" x14ac:dyDescent="0.2">
      <c r="A1075" s="136" t="s">
        <v>1643</v>
      </c>
      <c r="B1075" s="163">
        <v>7048652535573</v>
      </c>
      <c r="K1075" s="168">
        <v>828175</v>
      </c>
      <c r="L1075" s="168" t="s">
        <v>154</v>
      </c>
      <c r="M1075" s="136" t="str">
        <f t="shared" si="16"/>
        <v>828175-MARVL-M</v>
      </c>
      <c r="N1075" s="170">
        <v>7048652535573</v>
      </c>
    </row>
    <row r="1076" spans="1:14" x14ac:dyDescent="0.2">
      <c r="A1076" s="136" t="s">
        <v>1644</v>
      </c>
      <c r="B1076" s="163">
        <v>7048652535566</v>
      </c>
      <c r="K1076" s="168">
        <v>828175</v>
      </c>
      <c r="L1076" s="168" t="s">
        <v>155</v>
      </c>
      <c r="M1076" s="136" t="str">
        <f t="shared" si="16"/>
        <v>828175-MARVL-L</v>
      </c>
      <c r="N1076" s="170">
        <v>7048652535566</v>
      </c>
    </row>
    <row r="1077" spans="1:14" x14ac:dyDescent="0.2">
      <c r="A1077" s="136" t="s">
        <v>1645</v>
      </c>
      <c r="B1077" s="163">
        <v>7048652327239</v>
      </c>
      <c r="K1077" s="168">
        <v>835009</v>
      </c>
      <c r="L1077" s="168" t="s">
        <v>140</v>
      </c>
      <c r="M1077" s="136" t="str">
        <f t="shared" si="16"/>
        <v>835009-BLACK-S</v>
      </c>
      <c r="N1077" s="170">
        <v>7048652327239</v>
      </c>
    </row>
    <row r="1078" spans="1:14" x14ac:dyDescent="0.2">
      <c r="A1078" s="136" t="s">
        <v>1646</v>
      </c>
      <c r="B1078" s="163">
        <v>7048652327222</v>
      </c>
      <c r="K1078" s="168">
        <v>835009</v>
      </c>
      <c r="L1078" s="168" t="s">
        <v>141</v>
      </c>
      <c r="M1078" s="136" t="str">
        <f t="shared" si="16"/>
        <v>835009-BLACK-M</v>
      </c>
      <c r="N1078" s="170">
        <v>7048652327222</v>
      </c>
    </row>
    <row r="1079" spans="1:14" x14ac:dyDescent="0.2">
      <c r="A1079" s="136" t="s">
        <v>1647</v>
      </c>
      <c r="B1079" s="163">
        <v>7048652327215</v>
      </c>
      <c r="K1079" s="168">
        <v>835009</v>
      </c>
      <c r="L1079" s="168" t="s">
        <v>142</v>
      </c>
      <c r="M1079" s="136" t="str">
        <f t="shared" si="16"/>
        <v>835009-BLACK-L</v>
      </c>
      <c r="N1079" s="170">
        <v>7048652327215</v>
      </c>
    </row>
    <row r="1080" spans="1:14" x14ac:dyDescent="0.2">
      <c r="A1080" s="136" t="s">
        <v>1648</v>
      </c>
      <c r="B1080" s="163">
        <v>7048652327246</v>
      </c>
      <c r="K1080" s="168">
        <v>835009</v>
      </c>
      <c r="L1080" s="168" t="s">
        <v>143</v>
      </c>
      <c r="M1080" s="136" t="str">
        <f t="shared" si="16"/>
        <v>835009-BLACK-XL</v>
      </c>
      <c r="N1080" s="170">
        <v>7048652327246</v>
      </c>
    </row>
    <row r="1081" spans="1:14" x14ac:dyDescent="0.2">
      <c r="A1081" s="136" t="s">
        <v>1649</v>
      </c>
      <c r="B1081" s="163">
        <v>7048652327277</v>
      </c>
      <c r="K1081" s="168">
        <v>835010</v>
      </c>
      <c r="L1081" s="168" t="s">
        <v>141</v>
      </c>
      <c r="M1081" s="136" t="str">
        <f t="shared" si="16"/>
        <v>835010-BLACK-M</v>
      </c>
      <c r="N1081" s="170">
        <v>7048652327277</v>
      </c>
    </row>
    <row r="1082" spans="1:14" x14ac:dyDescent="0.2">
      <c r="A1082" s="136" t="s">
        <v>1650</v>
      </c>
      <c r="B1082" s="163">
        <v>7048652327260</v>
      </c>
      <c r="K1082" s="168">
        <v>835010</v>
      </c>
      <c r="L1082" s="168" t="s">
        <v>142</v>
      </c>
      <c r="M1082" s="136" t="str">
        <f t="shared" si="16"/>
        <v>835010-BLACK-L</v>
      </c>
      <c r="N1082" s="170">
        <v>7048652327260</v>
      </c>
    </row>
    <row r="1083" spans="1:14" x14ac:dyDescent="0.2">
      <c r="A1083" s="136" t="s">
        <v>1651</v>
      </c>
      <c r="B1083" s="163">
        <v>7048652327284</v>
      </c>
      <c r="K1083" s="168">
        <v>835010</v>
      </c>
      <c r="L1083" s="168" t="s">
        <v>143</v>
      </c>
      <c r="M1083" s="136" t="str">
        <f t="shared" si="16"/>
        <v>835010-BLACK-XL</v>
      </c>
      <c r="N1083" s="170">
        <v>7048652327284</v>
      </c>
    </row>
    <row r="1084" spans="1:14" x14ac:dyDescent="0.2">
      <c r="A1084" s="136" t="s">
        <v>1652</v>
      </c>
      <c r="B1084" s="163">
        <v>7048652326980</v>
      </c>
      <c r="K1084" s="168">
        <v>835011</v>
      </c>
      <c r="L1084" s="168" t="s">
        <v>144</v>
      </c>
      <c r="M1084" s="136" t="str">
        <f t="shared" si="16"/>
        <v>835011-BLACK-XS</v>
      </c>
      <c r="N1084" s="170">
        <v>7048652326980</v>
      </c>
    </row>
    <row r="1085" spans="1:14" x14ac:dyDescent="0.2">
      <c r="A1085" s="136" t="s">
        <v>1653</v>
      </c>
      <c r="B1085" s="163">
        <v>7048652326966</v>
      </c>
      <c r="K1085" s="168">
        <v>835011</v>
      </c>
      <c r="L1085" s="168" t="s">
        <v>140</v>
      </c>
      <c r="M1085" s="136" t="str">
        <f t="shared" si="16"/>
        <v>835011-BLACK-S</v>
      </c>
      <c r="N1085" s="170">
        <v>7048652326966</v>
      </c>
    </row>
    <row r="1086" spans="1:14" x14ac:dyDescent="0.2">
      <c r="A1086" s="136" t="s">
        <v>1654</v>
      </c>
      <c r="B1086" s="163">
        <v>7048652326959</v>
      </c>
      <c r="K1086" s="168">
        <v>835011</v>
      </c>
      <c r="L1086" s="168" t="s">
        <v>141</v>
      </c>
      <c r="M1086" s="136" t="str">
        <f t="shared" si="16"/>
        <v>835011-BLACK-M</v>
      </c>
      <c r="N1086" s="170">
        <v>7048652326959</v>
      </c>
    </row>
    <row r="1087" spans="1:14" x14ac:dyDescent="0.2">
      <c r="A1087" s="136" t="s">
        <v>1655</v>
      </c>
      <c r="B1087" s="163">
        <v>7048652326942</v>
      </c>
      <c r="K1087" s="168">
        <v>835011</v>
      </c>
      <c r="L1087" s="168" t="s">
        <v>142</v>
      </c>
      <c r="M1087" s="136" t="str">
        <f t="shared" si="16"/>
        <v>835011-BLACK-L</v>
      </c>
      <c r="N1087" s="170">
        <v>7048652326942</v>
      </c>
    </row>
    <row r="1088" spans="1:14" x14ac:dyDescent="0.2">
      <c r="A1088" s="136" t="s">
        <v>1656</v>
      </c>
      <c r="B1088" s="163">
        <v>7048652326973</v>
      </c>
      <c r="K1088" s="168">
        <v>835011</v>
      </c>
      <c r="L1088" s="168" t="s">
        <v>143</v>
      </c>
      <c r="M1088" s="136" t="str">
        <f t="shared" si="16"/>
        <v>835011-BLACK-XL</v>
      </c>
      <c r="N1088" s="170">
        <v>7048652326973</v>
      </c>
    </row>
    <row r="1089" spans="1:14" x14ac:dyDescent="0.2">
      <c r="A1089" s="136" t="s">
        <v>1657</v>
      </c>
      <c r="B1089" s="163">
        <v>7048652327031</v>
      </c>
      <c r="K1089" s="168">
        <v>835012</v>
      </c>
      <c r="L1089" s="168" t="s">
        <v>144</v>
      </c>
      <c r="M1089" s="136" t="str">
        <f t="shared" si="16"/>
        <v>835012-BLACK-XS</v>
      </c>
      <c r="N1089" s="170">
        <v>7048652327031</v>
      </c>
    </row>
    <row r="1090" spans="1:14" x14ac:dyDescent="0.2">
      <c r="A1090" s="136" t="s">
        <v>1658</v>
      </c>
      <c r="B1090" s="163">
        <v>7048652327017</v>
      </c>
      <c r="K1090" s="168">
        <v>835012</v>
      </c>
      <c r="L1090" s="168" t="s">
        <v>140</v>
      </c>
      <c r="M1090" s="136" t="str">
        <f t="shared" si="16"/>
        <v>835012-BLACK-S</v>
      </c>
      <c r="N1090" s="170">
        <v>7048652327017</v>
      </c>
    </row>
    <row r="1091" spans="1:14" x14ac:dyDescent="0.2">
      <c r="A1091" s="136" t="s">
        <v>1659</v>
      </c>
      <c r="B1091" s="163">
        <v>7048652327000</v>
      </c>
      <c r="K1091" s="168">
        <v>835012</v>
      </c>
      <c r="L1091" s="168" t="s">
        <v>141</v>
      </c>
      <c r="M1091" s="136" t="str">
        <f t="shared" ref="M1091:M1154" si="17">CONCATENATE(K1091,"-",L1091)</f>
        <v>835012-BLACK-M</v>
      </c>
      <c r="N1091" s="170">
        <v>7048652327000</v>
      </c>
    </row>
    <row r="1092" spans="1:14" x14ac:dyDescent="0.2">
      <c r="A1092" s="136" t="s">
        <v>1660</v>
      </c>
      <c r="B1092" s="163">
        <v>7048652326997</v>
      </c>
      <c r="K1092" s="168">
        <v>835012</v>
      </c>
      <c r="L1092" s="168" t="s">
        <v>142</v>
      </c>
      <c r="M1092" s="136" t="str">
        <f t="shared" si="17"/>
        <v>835012-BLACK-L</v>
      </c>
      <c r="N1092" s="170">
        <v>7048652326997</v>
      </c>
    </row>
    <row r="1093" spans="1:14" x14ac:dyDescent="0.2">
      <c r="A1093" s="136" t="s">
        <v>1661</v>
      </c>
      <c r="B1093" s="163">
        <v>7048652327024</v>
      </c>
      <c r="K1093" s="168">
        <v>835012</v>
      </c>
      <c r="L1093" s="168" t="s">
        <v>143</v>
      </c>
      <c r="M1093" s="136" t="str">
        <f t="shared" si="17"/>
        <v>835012-BLACK-XL</v>
      </c>
      <c r="N1093" s="170">
        <v>7048652327024</v>
      </c>
    </row>
    <row r="1094" spans="1:14" x14ac:dyDescent="0.2">
      <c r="A1094" s="136" t="s">
        <v>1662</v>
      </c>
      <c r="B1094" s="163">
        <v>7048652327086</v>
      </c>
      <c r="K1094" s="168">
        <v>835013</v>
      </c>
      <c r="L1094" s="168" t="s">
        <v>144</v>
      </c>
      <c r="M1094" s="136" t="str">
        <f t="shared" si="17"/>
        <v>835013-BLACK-XS</v>
      </c>
      <c r="N1094" s="170">
        <v>7048652327086</v>
      </c>
    </row>
    <row r="1095" spans="1:14" x14ac:dyDescent="0.2">
      <c r="A1095" s="136" t="s">
        <v>1663</v>
      </c>
      <c r="B1095" s="163">
        <v>7048652327062</v>
      </c>
      <c r="K1095" s="168">
        <v>835013</v>
      </c>
      <c r="L1095" s="168" t="s">
        <v>140</v>
      </c>
      <c r="M1095" s="136" t="str">
        <f t="shared" si="17"/>
        <v>835013-BLACK-S</v>
      </c>
      <c r="N1095" s="170">
        <v>7048652327062</v>
      </c>
    </row>
    <row r="1096" spans="1:14" x14ac:dyDescent="0.2">
      <c r="A1096" s="136" t="s">
        <v>1664</v>
      </c>
      <c r="B1096" s="163">
        <v>7048652327055</v>
      </c>
      <c r="K1096" s="168">
        <v>835013</v>
      </c>
      <c r="L1096" s="168" t="s">
        <v>141</v>
      </c>
      <c r="M1096" s="136" t="str">
        <f t="shared" si="17"/>
        <v>835013-BLACK-M</v>
      </c>
      <c r="N1096" s="170">
        <v>7048652327055</v>
      </c>
    </row>
    <row r="1097" spans="1:14" x14ac:dyDescent="0.2">
      <c r="A1097" s="136" t="s">
        <v>1665</v>
      </c>
      <c r="B1097" s="163">
        <v>7048652327048</v>
      </c>
      <c r="K1097" s="168">
        <v>835013</v>
      </c>
      <c r="L1097" s="168" t="s">
        <v>142</v>
      </c>
      <c r="M1097" s="136" t="str">
        <f t="shared" si="17"/>
        <v>835013-BLACK-L</v>
      </c>
      <c r="N1097" s="170">
        <v>7048652327048</v>
      </c>
    </row>
    <row r="1098" spans="1:14" x14ac:dyDescent="0.2">
      <c r="A1098" s="136" t="s">
        <v>1666</v>
      </c>
      <c r="B1098" s="163">
        <v>7048652327079</v>
      </c>
      <c r="K1098" s="168">
        <v>835013</v>
      </c>
      <c r="L1098" s="168" t="s">
        <v>143</v>
      </c>
      <c r="M1098" s="136" t="str">
        <f t="shared" si="17"/>
        <v>835013-BLACK-XL</v>
      </c>
      <c r="N1098" s="170">
        <v>7048652327079</v>
      </c>
    </row>
    <row r="1099" spans="1:14" x14ac:dyDescent="0.2">
      <c r="A1099" s="136" t="s">
        <v>1667</v>
      </c>
      <c r="B1099" s="163">
        <v>7048652327130</v>
      </c>
      <c r="K1099" s="168">
        <v>835014</v>
      </c>
      <c r="L1099" s="168" t="s">
        <v>144</v>
      </c>
      <c r="M1099" s="136" t="str">
        <f t="shared" si="17"/>
        <v>835014-BLACK-XS</v>
      </c>
      <c r="N1099" s="170">
        <v>7048652327130</v>
      </c>
    </row>
    <row r="1100" spans="1:14" x14ac:dyDescent="0.2">
      <c r="A1100" s="136" t="s">
        <v>1668</v>
      </c>
      <c r="B1100" s="163">
        <v>7048652327116</v>
      </c>
      <c r="K1100" s="168">
        <v>835014</v>
      </c>
      <c r="L1100" s="168" t="s">
        <v>140</v>
      </c>
      <c r="M1100" s="136" t="str">
        <f t="shared" si="17"/>
        <v>835014-BLACK-S</v>
      </c>
      <c r="N1100" s="170">
        <v>7048652327116</v>
      </c>
    </row>
    <row r="1101" spans="1:14" x14ac:dyDescent="0.2">
      <c r="A1101" s="136" t="s">
        <v>1669</v>
      </c>
      <c r="B1101" s="163">
        <v>7048652327109</v>
      </c>
      <c r="K1101" s="168">
        <v>835014</v>
      </c>
      <c r="L1101" s="168" t="s">
        <v>141</v>
      </c>
      <c r="M1101" s="136" t="str">
        <f t="shared" si="17"/>
        <v>835014-BLACK-M</v>
      </c>
      <c r="N1101" s="170">
        <v>7048652327109</v>
      </c>
    </row>
    <row r="1102" spans="1:14" x14ac:dyDescent="0.2">
      <c r="A1102" s="136" t="s">
        <v>1670</v>
      </c>
      <c r="B1102" s="163">
        <v>7048652327093</v>
      </c>
      <c r="K1102" s="168">
        <v>835014</v>
      </c>
      <c r="L1102" s="168" t="s">
        <v>142</v>
      </c>
      <c r="M1102" s="136" t="str">
        <f t="shared" si="17"/>
        <v>835014-BLACK-L</v>
      </c>
      <c r="N1102" s="170">
        <v>7048652327093</v>
      </c>
    </row>
    <row r="1103" spans="1:14" x14ac:dyDescent="0.2">
      <c r="A1103" s="136" t="s">
        <v>1671</v>
      </c>
      <c r="B1103" s="163">
        <v>7048652327123</v>
      </c>
      <c r="K1103" s="168">
        <v>835014</v>
      </c>
      <c r="L1103" s="168" t="s">
        <v>143</v>
      </c>
      <c r="M1103" s="136" t="str">
        <f t="shared" si="17"/>
        <v>835014-BLACK-XL</v>
      </c>
      <c r="N1103" s="170">
        <v>7048652327123</v>
      </c>
    </row>
    <row r="1104" spans="1:14" x14ac:dyDescent="0.2">
      <c r="A1104" s="136" t="s">
        <v>1672</v>
      </c>
      <c r="B1104" s="163">
        <v>7048652327154</v>
      </c>
      <c r="K1104" s="168">
        <v>835015</v>
      </c>
      <c r="L1104" s="168" t="s">
        <v>144</v>
      </c>
      <c r="M1104" s="136" t="str">
        <f t="shared" si="17"/>
        <v>835015-BLACK-XS</v>
      </c>
      <c r="N1104" s="170">
        <v>7048652327154</v>
      </c>
    </row>
    <row r="1105" spans="1:14" x14ac:dyDescent="0.2">
      <c r="A1105" s="136" t="s">
        <v>1673</v>
      </c>
      <c r="B1105" s="163">
        <v>7048652327147</v>
      </c>
      <c r="K1105" s="168">
        <v>835015</v>
      </c>
      <c r="L1105" s="168" t="s">
        <v>140</v>
      </c>
      <c r="M1105" s="136" t="str">
        <f t="shared" si="17"/>
        <v>835015-BLACK-S</v>
      </c>
      <c r="N1105" s="170">
        <v>7048652327147</v>
      </c>
    </row>
    <row r="1106" spans="1:14" x14ac:dyDescent="0.2">
      <c r="A1106" s="136" t="s">
        <v>1674</v>
      </c>
      <c r="B1106" s="163">
        <v>7048652327178</v>
      </c>
      <c r="K1106" s="168">
        <v>835016</v>
      </c>
      <c r="L1106" s="168" t="s">
        <v>144</v>
      </c>
      <c r="M1106" s="136" t="str">
        <f t="shared" si="17"/>
        <v>835016-BLACK-XS</v>
      </c>
      <c r="N1106" s="170">
        <v>7048652327178</v>
      </c>
    </row>
    <row r="1107" spans="1:14" x14ac:dyDescent="0.2">
      <c r="A1107" s="136" t="s">
        <v>1675</v>
      </c>
      <c r="B1107" s="163">
        <v>7048652327161</v>
      </c>
      <c r="K1107" s="168">
        <v>835016</v>
      </c>
      <c r="L1107" s="168" t="s">
        <v>140</v>
      </c>
      <c r="M1107" s="136" t="str">
        <f t="shared" si="17"/>
        <v>835016-BLACK-S</v>
      </c>
      <c r="N1107" s="170">
        <v>7048652327161</v>
      </c>
    </row>
    <row r="1108" spans="1:14" x14ac:dyDescent="0.2">
      <c r="A1108" s="136" t="s">
        <v>2760</v>
      </c>
      <c r="B1108" s="163">
        <v>7048652766403</v>
      </c>
      <c r="K1108" s="168">
        <v>845065</v>
      </c>
      <c r="L1108" s="168" t="s">
        <v>684</v>
      </c>
      <c r="M1108" s="136" t="str">
        <f t="shared" si="17"/>
        <v>845065-BGRRG-SM</v>
      </c>
      <c r="N1108" s="170">
        <v>7048652766403</v>
      </c>
    </row>
    <row r="1109" spans="1:14" x14ac:dyDescent="0.2">
      <c r="A1109" s="136" t="s">
        <v>2761</v>
      </c>
      <c r="B1109" s="163">
        <v>7048652766397</v>
      </c>
      <c r="K1109" s="168">
        <v>845065</v>
      </c>
      <c r="L1109" s="168" t="s">
        <v>686</v>
      </c>
      <c r="M1109" s="136" t="str">
        <f t="shared" si="17"/>
        <v>845065-BGRRG-ML</v>
      </c>
      <c r="N1109" s="170">
        <v>7048652766397</v>
      </c>
    </row>
    <row r="1110" spans="1:14" x14ac:dyDescent="0.2">
      <c r="A1110" s="136" t="s">
        <v>2762</v>
      </c>
      <c r="B1110" s="163">
        <v>7048652766380</v>
      </c>
      <c r="K1110" s="168">
        <v>845065</v>
      </c>
      <c r="L1110" s="168" t="s">
        <v>687</v>
      </c>
      <c r="M1110" s="136" t="str">
        <f t="shared" si="17"/>
        <v>845065-BGRRG-LXL</v>
      </c>
      <c r="N1110" s="170">
        <v>7048652766380</v>
      </c>
    </row>
    <row r="1111" spans="1:14" x14ac:dyDescent="0.2">
      <c r="A1111" s="136" t="s">
        <v>2763</v>
      </c>
      <c r="B1111" s="163">
        <v>7048652766434</v>
      </c>
      <c r="K1111" s="168">
        <v>845065</v>
      </c>
      <c r="L1111" s="168" t="s">
        <v>2342</v>
      </c>
      <c r="M1111" s="136" t="str">
        <f t="shared" si="17"/>
        <v>845065-BRWHT-SM</v>
      </c>
      <c r="N1111" s="170">
        <v>7048652766434</v>
      </c>
    </row>
    <row r="1112" spans="1:14" x14ac:dyDescent="0.2">
      <c r="A1112" s="136" t="s">
        <v>2764</v>
      </c>
      <c r="B1112" s="163">
        <v>7048652766427</v>
      </c>
      <c r="K1112" s="168">
        <v>845065</v>
      </c>
      <c r="L1112" s="168" t="s">
        <v>2343</v>
      </c>
      <c r="M1112" s="136" t="str">
        <f t="shared" si="17"/>
        <v>845065-BRWHT-ML</v>
      </c>
      <c r="N1112" s="170">
        <v>7048652766427</v>
      </c>
    </row>
    <row r="1113" spans="1:14" x14ac:dyDescent="0.2">
      <c r="A1113" s="136" t="s">
        <v>2765</v>
      </c>
      <c r="B1113" s="163">
        <v>7048652766410</v>
      </c>
      <c r="K1113" s="168">
        <v>845065</v>
      </c>
      <c r="L1113" s="168" t="s">
        <v>2344</v>
      </c>
      <c r="M1113" s="136" t="str">
        <f t="shared" si="17"/>
        <v>845065-BRWHT-LXL</v>
      </c>
      <c r="N1113" s="170">
        <v>7048652766410</v>
      </c>
    </row>
    <row r="1114" spans="1:14" x14ac:dyDescent="0.2">
      <c r="A1114" s="136" t="s">
        <v>1676</v>
      </c>
      <c r="B1114" s="163">
        <v>7048652272546</v>
      </c>
      <c r="K1114" s="168">
        <v>845065</v>
      </c>
      <c r="L1114" s="168" t="s">
        <v>898</v>
      </c>
      <c r="M1114" s="136" t="str">
        <f t="shared" si="17"/>
        <v>845065-MBLCK-SM</v>
      </c>
      <c r="N1114" s="170">
        <v>7048652272546</v>
      </c>
    </row>
    <row r="1115" spans="1:14" x14ac:dyDescent="0.2">
      <c r="A1115" s="136" t="s">
        <v>1677</v>
      </c>
      <c r="B1115" s="163">
        <v>7048652272539</v>
      </c>
      <c r="K1115" s="168">
        <v>845065</v>
      </c>
      <c r="L1115" s="168" t="s">
        <v>899</v>
      </c>
      <c r="M1115" s="136" t="str">
        <f t="shared" si="17"/>
        <v>845065-MBLCK-ML</v>
      </c>
      <c r="N1115" s="170">
        <v>7048652272539</v>
      </c>
    </row>
    <row r="1116" spans="1:14" x14ac:dyDescent="0.2">
      <c r="A1116" s="136" t="s">
        <v>1678</v>
      </c>
      <c r="B1116" s="163">
        <v>7048652272522</v>
      </c>
      <c r="K1116" s="168">
        <v>845065</v>
      </c>
      <c r="L1116" s="168" t="s">
        <v>900</v>
      </c>
      <c r="M1116" s="136" t="str">
        <f t="shared" si="17"/>
        <v>845065-MBLCK-LXL</v>
      </c>
      <c r="N1116" s="170">
        <v>7048652272522</v>
      </c>
    </row>
    <row r="1117" spans="1:14" x14ac:dyDescent="0.2">
      <c r="A1117" s="136" t="s">
        <v>1679</v>
      </c>
      <c r="B1117" s="163">
        <v>7048652272577</v>
      </c>
      <c r="K1117" s="168">
        <v>845065</v>
      </c>
      <c r="L1117" s="168" t="s">
        <v>901</v>
      </c>
      <c r="M1117" s="136" t="str">
        <f t="shared" si="17"/>
        <v>845065-MEHRD-SM</v>
      </c>
      <c r="N1117" s="170">
        <v>7048652272577</v>
      </c>
    </row>
    <row r="1118" spans="1:14" x14ac:dyDescent="0.2">
      <c r="A1118" s="136" t="s">
        <v>1680</v>
      </c>
      <c r="B1118" s="163">
        <v>7048652272560</v>
      </c>
      <c r="K1118" s="168">
        <v>845065</v>
      </c>
      <c r="L1118" s="168" t="s">
        <v>902</v>
      </c>
      <c r="M1118" s="136" t="str">
        <f t="shared" si="17"/>
        <v>845065-MEHRD-ML</v>
      </c>
      <c r="N1118" s="170">
        <v>7048652272560</v>
      </c>
    </row>
    <row r="1119" spans="1:14" x14ac:dyDescent="0.2">
      <c r="A1119" s="136" t="s">
        <v>1681</v>
      </c>
      <c r="B1119" s="163">
        <v>7048652272553</v>
      </c>
      <c r="K1119" s="168">
        <v>845065</v>
      </c>
      <c r="L1119" s="168" t="s">
        <v>903</v>
      </c>
      <c r="M1119" s="136" t="str">
        <f t="shared" si="17"/>
        <v>845065-MEHRD-LXL</v>
      </c>
      <c r="N1119" s="170">
        <v>7048652272553</v>
      </c>
    </row>
    <row r="1120" spans="1:14" x14ac:dyDescent="0.2">
      <c r="A1120" s="136" t="s">
        <v>1682</v>
      </c>
      <c r="B1120" s="163">
        <v>7048652539434</v>
      </c>
      <c r="K1120" s="168">
        <v>845065</v>
      </c>
      <c r="L1120" s="168" t="s">
        <v>904</v>
      </c>
      <c r="M1120" s="136" t="str">
        <f t="shared" si="17"/>
        <v>845065-MFGRN-SM</v>
      </c>
      <c r="N1120" s="170">
        <v>7048652539434</v>
      </c>
    </row>
    <row r="1121" spans="1:14" x14ac:dyDescent="0.2">
      <c r="A1121" s="136" t="s">
        <v>1683</v>
      </c>
      <c r="B1121" s="163">
        <v>7048652539427</v>
      </c>
      <c r="K1121" s="168">
        <v>845065</v>
      </c>
      <c r="L1121" s="168" t="s">
        <v>905</v>
      </c>
      <c r="M1121" s="136" t="str">
        <f t="shared" si="17"/>
        <v>845065-MFGRN-ML</v>
      </c>
      <c r="N1121" s="170">
        <v>7048652539427</v>
      </c>
    </row>
    <row r="1122" spans="1:14" x14ac:dyDescent="0.2">
      <c r="A1122" s="136" t="s">
        <v>1684</v>
      </c>
      <c r="B1122" s="163">
        <v>7048652539410</v>
      </c>
      <c r="K1122" s="168">
        <v>845065</v>
      </c>
      <c r="L1122" s="168" t="s">
        <v>906</v>
      </c>
      <c r="M1122" s="136" t="str">
        <f t="shared" si="17"/>
        <v>845065-MFGRN-LXL</v>
      </c>
      <c r="N1122" s="170">
        <v>7048652539410</v>
      </c>
    </row>
    <row r="1123" spans="1:14" x14ac:dyDescent="0.2">
      <c r="A1123" s="136" t="s">
        <v>1685</v>
      </c>
      <c r="B1123" s="163">
        <v>7048652272638</v>
      </c>
      <c r="K1123" s="168">
        <v>845065</v>
      </c>
      <c r="L1123" s="168" t="s">
        <v>907</v>
      </c>
      <c r="M1123" s="136" t="str">
        <f t="shared" si="17"/>
        <v>845065-MOEDB-SM</v>
      </c>
      <c r="N1123" s="170">
        <v>7048652272638</v>
      </c>
    </row>
    <row r="1124" spans="1:14" x14ac:dyDescent="0.2">
      <c r="A1124" s="136" t="s">
        <v>1686</v>
      </c>
      <c r="B1124" s="163">
        <v>7048652272621</v>
      </c>
      <c r="K1124" s="168">
        <v>845065</v>
      </c>
      <c r="L1124" s="168" t="s">
        <v>908</v>
      </c>
      <c r="M1124" s="136" t="str">
        <f t="shared" si="17"/>
        <v>845065-MOEDB-ML</v>
      </c>
      <c r="N1124" s="170">
        <v>7048652272621</v>
      </c>
    </row>
    <row r="1125" spans="1:14" x14ac:dyDescent="0.2">
      <c r="A1125" s="136" t="s">
        <v>1687</v>
      </c>
      <c r="B1125" s="163">
        <v>7048652272614</v>
      </c>
      <c r="K1125" s="168">
        <v>845065</v>
      </c>
      <c r="L1125" s="168" t="s">
        <v>909</v>
      </c>
      <c r="M1125" s="136" t="str">
        <f t="shared" si="17"/>
        <v>845065-MOEDB-LXL</v>
      </c>
      <c r="N1125" s="170">
        <v>7048652272614</v>
      </c>
    </row>
    <row r="1126" spans="1:14" x14ac:dyDescent="0.2">
      <c r="A1126" s="136" t="s">
        <v>1688</v>
      </c>
      <c r="B1126" s="163">
        <v>7048652539465</v>
      </c>
      <c r="K1126" s="168">
        <v>845065</v>
      </c>
      <c r="L1126" s="168" t="s">
        <v>910</v>
      </c>
      <c r="M1126" s="136" t="str">
        <f t="shared" si="17"/>
        <v>845065-MSGMC-SM</v>
      </c>
      <c r="N1126" s="170">
        <v>7048652539465</v>
      </c>
    </row>
    <row r="1127" spans="1:14" x14ac:dyDescent="0.2">
      <c r="A1127" s="136" t="s">
        <v>1689</v>
      </c>
      <c r="B1127" s="163">
        <v>7048652539458</v>
      </c>
      <c r="K1127" s="168">
        <v>845065</v>
      </c>
      <c r="L1127" s="168" t="s">
        <v>911</v>
      </c>
      <c r="M1127" s="136" t="str">
        <f t="shared" si="17"/>
        <v>845065-MSGMC-ML</v>
      </c>
      <c r="N1127" s="170">
        <v>7048652539458</v>
      </c>
    </row>
    <row r="1128" spans="1:14" x14ac:dyDescent="0.2">
      <c r="A1128" s="136" t="s">
        <v>1690</v>
      </c>
      <c r="B1128" s="163">
        <v>7048652539441</v>
      </c>
      <c r="K1128" s="168">
        <v>845065</v>
      </c>
      <c r="L1128" s="168" t="s">
        <v>912</v>
      </c>
      <c r="M1128" s="136" t="str">
        <f t="shared" si="17"/>
        <v>845065-MSGMC-LXL</v>
      </c>
      <c r="N1128" s="170">
        <v>7048652539441</v>
      </c>
    </row>
    <row r="1129" spans="1:14" x14ac:dyDescent="0.2">
      <c r="A1129" s="136" t="s">
        <v>1691</v>
      </c>
      <c r="B1129" s="163">
        <v>7048652272669</v>
      </c>
      <c r="K1129" s="168">
        <v>845065</v>
      </c>
      <c r="L1129" s="168" t="s">
        <v>173</v>
      </c>
      <c r="M1129" s="136" t="str">
        <f t="shared" si="17"/>
        <v>845065-MWHTE-SM</v>
      </c>
      <c r="N1129" s="170">
        <v>7048652272669</v>
      </c>
    </row>
    <row r="1130" spans="1:14" x14ac:dyDescent="0.2">
      <c r="A1130" s="136" t="s">
        <v>1692</v>
      </c>
      <c r="B1130" s="163">
        <v>7048652272652</v>
      </c>
      <c r="K1130" s="168">
        <v>845065</v>
      </c>
      <c r="L1130" s="168" t="s">
        <v>174</v>
      </c>
      <c r="M1130" s="136" t="str">
        <f t="shared" si="17"/>
        <v>845065-MWHTE-ML</v>
      </c>
      <c r="N1130" s="170">
        <v>7048652272652</v>
      </c>
    </row>
    <row r="1131" spans="1:14" x14ac:dyDescent="0.2">
      <c r="A1131" s="136" t="s">
        <v>1693</v>
      </c>
      <c r="B1131" s="163">
        <v>7048652272645</v>
      </c>
      <c r="K1131" s="168">
        <v>845065</v>
      </c>
      <c r="L1131" s="168" t="s">
        <v>175</v>
      </c>
      <c r="M1131" s="136" t="str">
        <f t="shared" si="17"/>
        <v>845065-MWHTE-LXL</v>
      </c>
      <c r="N1131" s="170">
        <v>7048652272645</v>
      </c>
    </row>
    <row r="1132" spans="1:14" x14ac:dyDescent="0.2">
      <c r="A1132" s="136" t="s">
        <v>1694</v>
      </c>
      <c r="B1132" s="163">
        <v>7048652660268</v>
      </c>
      <c r="K1132" s="168">
        <v>845065</v>
      </c>
      <c r="L1132" s="168" t="s">
        <v>176</v>
      </c>
      <c r="M1132" s="136" t="str">
        <f t="shared" si="17"/>
        <v>845065-SGRME-SM</v>
      </c>
      <c r="N1132" s="170">
        <v>7048652660268</v>
      </c>
    </row>
    <row r="1133" spans="1:14" x14ac:dyDescent="0.2">
      <c r="A1133" s="136" t="s">
        <v>1695</v>
      </c>
      <c r="B1133" s="163">
        <v>7048652660251</v>
      </c>
      <c r="K1133" s="168">
        <v>845065</v>
      </c>
      <c r="L1133" s="168" t="s">
        <v>177</v>
      </c>
      <c r="M1133" s="136" t="str">
        <f t="shared" si="17"/>
        <v>845065-SGRME-ML</v>
      </c>
      <c r="N1133" s="170">
        <v>7048652660251</v>
      </c>
    </row>
    <row r="1134" spans="1:14" x14ac:dyDescent="0.2">
      <c r="A1134" s="136" t="s">
        <v>1696</v>
      </c>
      <c r="B1134" s="163">
        <v>7048652660244</v>
      </c>
      <c r="K1134" s="168">
        <v>845065</v>
      </c>
      <c r="L1134" s="168" t="s">
        <v>521</v>
      </c>
      <c r="M1134" s="136" t="str">
        <f t="shared" si="17"/>
        <v>845065-SGRME-LXL</v>
      </c>
      <c r="N1134" s="170">
        <v>7048652660244</v>
      </c>
    </row>
    <row r="1135" spans="1:14" x14ac:dyDescent="0.2">
      <c r="A1135" s="136" t="s">
        <v>1697</v>
      </c>
      <c r="B1135" s="163">
        <v>7048652272690</v>
      </c>
      <c r="K1135" s="168">
        <v>845066</v>
      </c>
      <c r="L1135" s="168" t="s">
        <v>913</v>
      </c>
      <c r="M1135" s="136" t="str">
        <f t="shared" si="17"/>
        <v>845066-MBKME-SM</v>
      </c>
      <c r="N1135" s="170">
        <v>7048652272690</v>
      </c>
    </row>
    <row r="1136" spans="1:14" x14ac:dyDescent="0.2">
      <c r="A1136" s="136" t="s">
        <v>1698</v>
      </c>
      <c r="B1136" s="163">
        <v>7048652272683</v>
      </c>
      <c r="K1136" s="168">
        <v>845066</v>
      </c>
      <c r="L1136" s="168" t="s">
        <v>914</v>
      </c>
      <c r="M1136" s="136" t="str">
        <f t="shared" si="17"/>
        <v>845066-MBKME-ML</v>
      </c>
      <c r="N1136" s="170">
        <v>7048652272683</v>
      </c>
    </row>
    <row r="1137" spans="1:14" x14ac:dyDescent="0.2">
      <c r="A1137" s="136" t="s">
        <v>1699</v>
      </c>
      <c r="B1137" s="163">
        <v>7048652272676</v>
      </c>
      <c r="K1137" s="168">
        <v>845066</v>
      </c>
      <c r="L1137" s="168" t="s">
        <v>915</v>
      </c>
      <c r="M1137" s="136" t="str">
        <f t="shared" si="17"/>
        <v>845066-MBKME-LXL</v>
      </c>
      <c r="N1137" s="170">
        <v>7048652272676</v>
      </c>
    </row>
    <row r="1138" spans="1:14" x14ac:dyDescent="0.2">
      <c r="A1138" s="136" t="s">
        <v>1700</v>
      </c>
      <c r="B1138" s="163">
        <v>7048652272720</v>
      </c>
      <c r="K1138" s="168">
        <v>845066</v>
      </c>
      <c r="L1138" s="168" t="s">
        <v>916</v>
      </c>
      <c r="M1138" s="136" t="str">
        <f t="shared" si="17"/>
        <v>845066-MWEMC-SM</v>
      </c>
      <c r="N1138" s="170">
        <v>7048652272720</v>
      </c>
    </row>
    <row r="1139" spans="1:14" x14ac:dyDescent="0.2">
      <c r="A1139" s="136" t="s">
        <v>1701</v>
      </c>
      <c r="B1139" s="163">
        <v>7048652272713</v>
      </c>
      <c r="K1139" s="168">
        <v>845066</v>
      </c>
      <c r="L1139" s="168" t="s">
        <v>917</v>
      </c>
      <c r="M1139" s="136" t="str">
        <f t="shared" si="17"/>
        <v>845066-MWEMC-ML</v>
      </c>
      <c r="N1139" s="170">
        <v>7048652272713</v>
      </c>
    </row>
    <row r="1140" spans="1:14" x14ac:dyDescent="0.2">
      <c r="A1140" s="136" t="s">
        <v>1702</v>
      </c>
      <c r="B1140" s="163">
        <v>7048652272706</v>
      </c>
      <c r="K1140" s="168">
        <v>845066</v>
      </c>
      <c r="L1140" s="168" t="s">
        <v>918</v>
      </c>
      <c r="M1140" s="136" t="str">
        <f t="shared" si="17"/>
        <v>845066-MWEMC-LXL</v>
      </c>
      <c r="N1140" s="170">
        <v>7048652272706</v>
      </c>
    </row>
    <row r="1141" spans="1:14" x14ac:dyDescent="0.2">
      <c r="A1141" s="136" t="s">
        <v>2766</v>
      </c>
      <c r="B1141" s="163">
        <v>7048652766465</v>
      </c>
      <c r="K1141" s="168">
        <v>845069</v>
      </c>
      <c r="L1141" s="168" t="s">
        <v>2342</v>
      </c>
      <c r="M1141" s="136" t="str">
        <f t="shared" si="17"/>
        <v>845069-BRWHT-SM</v>
      </c>
      <c r="N1141" s="170">
        <v>7048652766465</v>
      </c>
    </row>
    <row r="1142" spans="1:14" x14ac:dyDescent="0.2">
      <c r="A1142" s="136" t="s">
        <v>2767</v>
      </c>
      <c r="B1142" s="163">
        <v>7048652766458</v>
      </c>
      <c r="K1142" s="168">
        <v>845069</v>
      </c>
      <c r="L1142" s="168" t="s">
        <v>2343</v>
      </c>
      <c r="M1142" s="136" t="str">
        <f t="shared" si="17"/>
        <v>845069-BRWHT-ML</v>
      </c>
      <c r="N1142" s="170">
        <v>7048652766458</v>
      </c>
    </row>
    <row r="1143" spans="1:14" x14ac:dyDescent="0.2">
      <c r="A1143" s="136" t="s">
        <v>2768</v>
      </c>
      <c r="B1143" s="163">
        <v>7048652766441</v>
      </c>
      <c r="K1143" s="168">
        <v>845069</v>
      </c>
      <c r="L1143" s="168" t="s">
        <v>2344</v>
      </c>
      <c r="M1143" s="136" t="str">
        <f t="shared" si="17"/>
        <v>845069-BRWHT-LXL</v>
      </c>
      <c r="N1143" s="170">
        <v>7048652766441</v>
      </c>
    </row>
    <row r="1144" spans="1:14" x14ac:dyDescent="0.2">
      <c r="A1144" s="136" t="s">
        <v>1703</v>
      </c>
      <c r="B1144" s="163">
        <v>7048652666413</v>
      </c>
      <c r="K1144" s="168">
        <v>845069</v>
      </c>
      <c r="L1144" s="168" t="s">
        <v>919</v>
      </c>
      <c r="M1144" s="136" t="str">
        <f t="shared" si="17"/>
        <v>845069-MBL21-SM</v>
      </c>
      <c r="N1144" s="170">
        <v>7048652666413</v>
      </c>
    </row>
    <row r="1145" spans="1:14" x14ac:dyDescent="0.2">
      <c r="A1145" s="136" t="s">
        <v>1704</v>
      </c>
      <c r="B1145" s="163">
        <v>7048652666406</v>
      </c>
      <c r="K1145" s="168">
        <v>845069</v>
      </c>
      <c r="L1145" s="168" t="s">
        <v>920</v>
      </c>
      <c r="M1145" s="136" t="str">
        <f t="shared" si="17"/>
        <v>845069-MBL21-ML</v>
      </c>
      <c r="N1145" s="170">
        <v>7048652666406</v>
      </c>
    </row>
    <row r="1146" spans="1:14" x14ac:dyDescent="0.2">
      <c r="A1146" s="136" t="s">
        <v>1705</v>
      </c>
      <c r="B1146" s="163">
        <v>7048652666390</v>
      </c>
      <c r="K1146" s="168">
        <v>845069</v>
      </c>
      <c r="L1146" s="168" t="s">
        <v>921</v>
      </c>
      <c r="M1146" s="136" t="str">
        <f t="shared" si="17"/>
        <v>845069-MBL21-LXL</v>
      </c>
      <c r="N1146" s="170">
        <v>7048652666390</v>
      </c>
    </row>
    <row r="1147" spans="1:14" x14ac:dyDescent="0.2">
      <c r="A1147" s="136" t="s">
        <v>1706</v>
      </c>
      <c r="B1147" s="163">
        <v>7048652272812</v>
      </c>
      <c r="K1147" s="168">
        <v>845069</v>
      </c>
      <c r="L1147" s="168" t="s">
        <v>898</v>
      </c>
      <c r="M1147" s="136" t="str">
        <f t="shared" si="17"/>
        <v>845069-MBLCK-SM</v>
      </c>
      <c r="N1147" s="170">
        <v>7048652272812</v>
      </c>
    </row>
    <row r="1148" spans="1:14" x14ac:dyDescent="0.2">
      <c r="A1148" s="136" t="s">
        <v>1707</v>
      </c>
      <c r="B1148" s="163">
        <v>7048652272805</v>
      </c>
      <c r="K1148" s="168">
        <v>845069</v>
      </c>
      <c r="L1148" s="168" t="s">
        <v>899</v>
      </c>
      <c r="M1148" s="136" t="str">
        <f t="shared" si="17"/>
        <v>845069-MBLCK-ML</v>
      </c>
      <c r="N1148" s="170">
        <v>7048652272805</v>
      </c>
    </row>
    <row r="1149" spans="1:14" x14ac:dyDescent="0.2">
      <c r="A1149" s="136" t="s">
        <v>1708</v>
      </c>
      <c r="B1149" s="163">
        <v>7048652272799</v>
      </c>
      <c r="K1149" s="168">
        <v>845069</v>
      </c>
      <c r="L1149" s="168" t="s">
        <v>900</v>
      </c>
      <c r="M1149" s="136" t="str">
        <f t="shared" si="17"/>
        <v>845069-MBLCK-LXL</v>
      </c>
      <c r="N1149" s="170">
        <v>7048652272799</v>
      </c>
    </row>
    <row r="1150" spans="1:14" x14ac:dyDescent="0.2">
      <c r="A1150" s="136" t="s">
        <v>1709</v>
      </c>
      <c r="B1150" s="163">
        <v>7048652660329</v>
      </c>
      <c r="K1150" s="168">
        <v>845069</v>
      </c>
      <c r="L1150" s="168" t="s">
        <v>522</v>
      </c>
      <c r="M1150" s="136" t="str">
        <f t="shared" si="17"/>
        <v>845069-MEAME-SM</v>
      </c>
      <c r="N1150" s="170">
        <v>7048652660329</v>
      </c>
    </row>
    <row r="1151" spans="1:14" x14ac:dyDescent="0.2">
      <c r="A1151" s="136" t="s">
        <v>1710</v>
      </c>
      <c r="B1151" s="163">
        <v>7048652660312</v>
      </c>
      <c r="K1151" s="168">
        <v>845069</v>
      </c>
      <c r="L1151" s="168" t="s">
        <v>524</v>
      </c>
      <c r="M1151" s="136" t="str">
        <f t="shared" si="17"/>
        <v>845069-MEAME-ML</v>
      </c>
      <c r="N1151" s="170">
        <v>7048652660312</v>
      </c>
    </row>
    <row r="1152" spans="1:14" x14ac:dyDescent="0.2">
      <c r="A1152" s="136" t="s">
        <v>1711</v>
      </c>
      <c r="B1152" s="163">
        <v>7048652660305</v>
      </c>
      <c r="K1152" s="168">
        <v>845069</v>
      </c>
      <c r="L1152" s="168" t="s">
        <v>525</v>
      </c>
      <c r="M1152" s="136" t="str">
        <f t="shared" si="17"/>
        <v>845069-MEAME-LXL</v>
      </c>
      <c r="N1152" s="170">
        <v>7048652660305</v>
      </c>
    </row>
    <row r="1153" spans="1:14" x14ac:dyDescent="0.2">
      <c r="A1153" s="136" t="s">
        <v>1712</v>
      </c>
      <c r="B1153" s="163">
        <v>7048652272843</v>
      </c>
      <c r="K1153" s="168">
        <v>845069</v>
      </c>
      <c r="L1153" s="168" t="s">
        <v>901</v>
      </c>
      <c r="M1153" s="136" t="str">
        <f t="shared" si="17"/>
        <v>845069-MEHRD-SM</v>
      </c>
      <c r="N1153" s="170">
        <v>7048652272843</v>
      </c>
    </row>
    <row r="1154" spans="1:14" x14ac:dyDescent="0.2">
      <c r="A1154" s="136" t="s">
        <v>1713</v>
      </c>
      <c r="B1154" s="163">
        <v>7048652272836</v>
      </c>
      <c r="K1154" s="168">
        <v>845069</v>
      </c>
      <c r="L1154" s="168" t="s">
        <v>902</v>
      </c>
      <c r="M1154" s="136" t="str">
        <f t="shared" si="17"/>
        <v>845069-MEHRD-ML</v>
      </c>
      <c r="N1154" s="170">
        <v>7048652272836</v>
      </c>
    </row>
    <row r="1155" spans="1:14" x14ac:dyDescent="0.2">
      <c r="A1155" s="136" t="s">
        <v>1714</v>
      </c>
      <c r="B1155" s="163">
        <v>7048652272829</v>
      </c>
      <c r="K1155" s="168">
        <v>845069</v>
      </c>
      <c r="L1155" s="168" t="s">
        <v>903</v>
      </c>
      <c r="M1155" s="136" t="str">
        <f t="shared" ref="M1155:M1218" si="18">CONCATENATE(K1155,"-",L1155)</f>
        <v>845069-MEHRD-LXL</v>
      </c>
      <c r="N1155" s="170">
        <v>7048652272829</v>
      </c>
    </row>
    <row r="1156" spans="1:14" x14ac:dyDescent="0.2">
      <c r="A1156" s="136" t="s">
        <v>1715</v>
      </c>
      <c r="B1156" s="163">
        <v>7048652539496</v>
      </c>
      <c r="K1156" s="168">
        <v>845069</v>
      </c>
      <c r="L1156" s="168" t="s">
        <v>904</v>
      </c>
      <c r="M1156" s="136" t="str">
        <f t="shared" si="18"/>
        <v>845069-MFGRN-SM</v>
      </c>
      <c r="N1156" s="170">
        <v>7048652539496</v>
      </c>
    </row>
    <row r="1157" spans="1:14" x14ac:dyDescent="0.2">
      <c r="A1157" s="136" t="s">
        <v>1716</v>
      </c>
      <c r="B1157" s="163">
        <v>7048652539489</v>
      </c>
      <c r="K1157" s="168">
        <v>845069</v>
      </c>
      <c r="L1157" s="168" t="s">
        <v>905</v>
      </c>
      <c r="M1157" s="136" t="str">
        <f t="shared" si="18"/>
        <v>845069-MFGRN-ML</v>
      </c>
      <c r="N1157" s="170">
        <v>7048652539489</v>
      </c>
    </row>
    <row r="1158" spans="1:14" x14ac:dyDescent="0.2">
      <c r="A1158" s="136" t="s">
        <v>1717</v>
      </c>
      <c r="B1158" s="163">
        <v>7048652539472</v>
      </c>
      <c r="K1158" s="168">
        <v>845069</v>
      </c>
      <c r="L1158" s="168" t="s">
        <v>906</v>
      </c>
      <c r="M1158" s="136" t="str">
        <f t="shared" si="18"/>
        <v>845069-MFGRN-LXL</v>
      </c>
      <c r="N1158" s="170">
        <v>7048652539472</v>
      </c>
    </row>
    <row r="1159" spans="1:14" x14ac:dyDescent="0.2">
      <c r="A1159" s="136" t="s">
        <v>1718</v>
      </c>
      <c r="B1159" s="163">
        <v>7048652539526</v>
      </c>
      <c r="K1159" s="168">
        <v>845069</v>
      </c>
      <c r="L1159" s="168" t="s">
        <v>210</v>
      </c>
      <c r="M1159" s="136" t="str">
        <f t="shared" si="18"/>
        <v>845069-MMBLU-SM</v>
      </c>
      <c r="N1159" s="170">
        <v>7048652539526</v>
      </c>
    </row>
    <row r="1160" spans="1:14" x14ac:dyDescent="0.2">
      <c r="A1160" s="136" t="s">
        <v>1719</v>
      </c>
      <c r="B1160" s="163">
        <v>7048652539519</v>
      </c>
      <c r="K1160" s="168">
        <v>845069</v>
      </c>
      <c r="L1160" s="168" t="s">
        <v>211</v>
      </c>
      <c r="M1160" s="136" t="str">
        <f t="shared" si="18"/>
        <v>845069-MMBLU-ML</v>
      </c>
      <c r="N1160" s="170">
        <v>7048652539519</v>
      </c>
    </row>
    <row r="1161" spans="1:14" x14ac:dyDescent="0.2">
      <c r="A1161" s="136" t="s">
        <v>1720</v>
      </c>
      <c r="B1161" s="163">
        <v>7048652539502</v>
      </c>
      <c r="K1161" s="168">
        <v>845069</v>
      </c>
      <c r="L1161" s="168" t="s">
        <v>212</v>
      </c>
      <c r="M1161" s="136" t="str">
        <f t="shared" si="18"/>
        <v>845069-MMBLU-LXL</v>
      </c>
      <c r="N1161" s="170">
        <v>7048652539502</v>
      </c>
    </row>
    <row r="1162" spans="1:14" x14ac:dyDescent="0.2">
      <c r="A1162" s="136" t="s">
        <v>1721</v>
      </c>
      <c r="B1162" s="163">
        <v>7048652272874</v>
      </c>
      <c r="K1162" s="168">
        <v>845069</v>
      </c>
      <c r="L1162" s="168" t="s">
        <v>527</v>
      </c>
      <c r="M1162" s="136" t="str">
        <f t="shared" si="18"/>
        <v>845069-MNAVY-SM</v>
      </c>
      <c r="N1162" s="170">
        <v>7048652272874</v>
      </c>
    </row>
    <row r="1163" spans="1:14" x14ac:dyDescent="0.2">
      <c r="A1163" s="136" t="s">
        <v>1722</v>
      </c>
      <c r="B1163" s="163">
        <v>7048652272867</v>
      </c>
      <c r="K1163" s="168">
        <v>845069</v>
      </c>
      <c r="L1163" s="168" t="s">
        <v>528</v>
      </c>
      <c r="M1163" s="136" t="str">
        <f t="shared" si="18"/>
        <v>845069-MNAVY-ML</v>
      </c>
      <c r="N1163" s="170">
        <v>7048652272867</v>
      </c>
    </row>
    <row r="1164" spans="1:14" x14ac:dyDescent="0.2">
      <c r="A1164" s="136" t="s">
        <v>1723</v>
      </c>
      <c r="B1164" s="163">
        <v>7048652272850</v>
      </c>
      <c r="K1164" s="168">
        <v>845069</v>
      </c>
      <c r="L1164" s="168" t="s">
        <v>529</v>
      </c>
      <c r="M1164" s="136" t="str">
        <f t="shared" si="18"/>
        <v>845069-MNAVY-LXL</v>
      </c>
      <c r="N1164" s="170">
        <v>7048652272850</v>
      </c>
    </row>
    <row r="1165" spans="1:14" x14ac:dyDescent="0.2">
      <c r="A1165" s="136" t="s">
        <v>1724</v>
      </c>
      <c r="B1165" s="163">
        <v>7048652272904</v>
      </c>
      <c r="K1165" s="168">
        <v>845069</v>
      </c>
      <c r="L1165" s="168" t="s">
        <v>907</v>
      </c>
      <c r="M1165" s="136" t="str">
        <f t="shared" si="18"/>
        <v>845069-MOEDB-SM</v>
      </c>
      <c r="N1165" s="170">
        <v>7048652272904</v>
      </c>
    </row>
    <row r="1166" spans="1:14" x14ac:dyDescent="0.2">
      <c r="A1166" s="136" t="s">
        <v>1725</v>
      </c>
      <c r="B1166" s="163">
        <v>7048652272898</v>
      </c>
      <c r="K1166" s="168">
        <v>845069</v>
      </c>
      <c r="L1166" s="168" t="s">
        <v>908</v>
      </c>
      <c r="M1166" s="136" t="str">
        <f t="shared" si="18"/>
        <v>845069-MOEDB-ML</v>
      </c>
      <c r="N1166" s="170">
        <v>7048652272898</v>
      </c>
    </row>
    <row r="1167" spans="1:14" x14ac:dyDescent="0.2">
      <c r="A1167" s="136" t="s">
        <v>1726</v>
      </c>
      <c r="B1167" s="163">
        <v>7048652272881</v>
      </c>
      <c r="K1167" s="168">
        <v>845069</v>
      </c>
      <c r="L1167" s="168" t="s">
        <v>909</v>
      </c>
      <c r="M1167" s="136" t="str">
        <f t="shared" si="18"/>
        <v>845069-MOEDB-LXL</v>
      </c>
      <c r="N1167" s="170">
        <v>7048652272881</v>
      </c>
    </row>
    <row r="1168" spans="1:14" x14ac:dyDescent="0.2">
      <c r="A1168" s="136" t="s">
        <v>2769</v>
      </c>
      <c r="B1168" s="163">
        <v>7048652766496</v>
      </c>
      <c r="K1168" s="168">
        <v>845069</v>
      </c>
      <c r="L1168" s="168" t="s">
        <v>677</v>
      </c>
      <c r="M1168" s="136" t="str">
        <f t="shared" si="18"/>
        <v>845069-MROGD-SM</v>
      </c>
      <c r="N1168" s="170">
        <v>7048652766496</v>
      </c>
    </row>
    <row r="1169" spans="1:14" x14ac:dyDescent="0.2">
      <c r="A1169" s="136" t="s">
        <v>2770</v>
      </c>
      <c r="B1169" s="163">
        <v>7048652766489</v>
      </c>
      <c r="K1169" s="168">
        <v>845069</v>
      </c>
      <c r="L1169" s="168" t="s">
        <v>679</v>
      </c>
      <c r="M1169" s="136" t="str">
        <f t="shared" si="18"/>
        <v>845069-MROGD-ML</v>
      </c>
      <c r="N1169" s="170">
        <v>7048652766489</v>
      </c>
    </row>
    <row r="1170" spans="1:14" x14ac:dyDescent="0.2">
      <c r="A1170" s="136" t="s">
        <v>2771</v>
      </c>
      <c r="B1170" s="163">
        <v>7048652766472</v>
      </c>
      <c r="K1170" s="168">
        <v>845069</v>
      </c>
      <c r="L1170" s="168" t="s">
        <v>680</v>
      </c>
      <c r="M1170" s="136" t="str">
        <f t="shared" si="18"/>
        <v>845069-MROGD-LXL</v>
      </c>
      <c r="N1170" s="170">
        <v>7048652766472</v>
      </c>
    </row>
    <row r="1171" spans="1:14" x14ac:dyDescent="0.2">
      <c r="A1171" s="136" t="s">
        <v>1727</v>
      </c>
      <c r="B1171" s="163">
        <v>7048652539557</v>
      </c>
      <c r="K1171" s="168">
        <v>845069</v>
      </c>
      <c r="L1171" s="168" t="s">
        <v>213</v>
      </c>
      <c r="M1171" s="136" t="str">
        <f t="shared" si="18"/>
        <v>845069-MSBMC-SM</v>
      </c>
      <c r="N1171" s="170">
        <v>7048652539557</v>
      </c>
    </row>
    <row r="1172" spans="1:14" x14ac:dyDescent="0.2">
      <c r="A1172" s="136" t="s">
        <v>1728</v>
      </c>
      <c r="B1172" s="163">
        <v>7048652539540</v>
      </c>
      <c r="K1172" s="168">
        <v>845069</v>
      </c>
      <c r="L1172" s="168" t="s">
        <v>214</v>
      </c>
      <c r="M1172" s="136" t="str">
        <f t="shared" si="18"/>
        <v>845069-MSBMC-ML</v>
      </c>
      <c r="N1172" s="170">
        <v>7048652539540</v>
      </c>
    </row>
    <row r="1173" spans="1:14" x14ac:dyDescent="0.2">
      <c r="A1173" s="136" t="s">
        <v>1729</v>
      </c>
      <c r="B1173" s="163">
        <v>7048652539533</v>
      </c>
      <c r="K1173" s="168">
        <v>845069</v>
      </c>
      <c r="L1173" s="168" t="s">
        <v>215</v>
      </c>
      <c r="M1173" s="136" t="str">
        <f t="shared" si="18"/>
        <v>845069-MSBMC-LXL</v>
      </c>
      <c r="N1173" s="170">
        <v>7048652539533</v>
      </c>
    </row>
    <row r="1174" spans="1:14" x14ac:dyDescent="0.2">
      <c r="A1174" s="136" t="s">
        <v>1730</v>
      </c>
      <c r="B1174" s="163">
        <v>7048652539588</v>
      </c>
      <c r="K1174" s="168">
        <v>845069</v>
      </c>
      <c r="L1174" s="168" t="s">
        <v>910</v>
      </c>
      <c r="M1174" s="136" t="str">
        <f t="shared" si="18"/>
        <v>845069-MSGMC-SM</v>
      </c>
      <c r="N1174" s="170">
        <v>7048652539588</v>
      </c>
    </row>
    <row r="1175" spans="1:14" x14ac:dyDescent="0.2">
      <c r="A1175" s="136" t="s">
        <v>1731</v>
      </c>
      <c r="B1175" s="163">
        <v>7048652539571</v>
      </c>
      <c r="K1175" s="168">
        <v>845069</v>
      </c>
      <c r="L1175" s="168" t="s">
        <v>911</v>
      </c>
      <c r="M1175" s="136" t="str">
        <f t="shared" si="18"/>
        <v>845069-MSGMC-ML</v>
      </c>
      <c r="N1175" s="170">
        <v>7048652539571</v>
      </c>
    </row>
    <row r="1176" spans="1:14" x14ac:dyDescent="0.2">
      <c r="A1176" s="136" t="s">
        <v>1732</v>
      </c>
      <c r="B1176" s="163">
        <v>7048652539564</v>
      </c>
      <c r="K1176" s="168">
        <v>845069</v>
      </c>
      <c r="L1176" s="168" t="s">
        <v>912</v>
      </c>
      <c r="M1176" s="136" t="str">
        <f t="shared" si="18"/>
        <v>845069-MSGMC-LXL</v>
      </c>
      <c r="N1176" s="170">
        <v>7048652539564</v>
      </c>
    </row>
    <row r="1177" spans="1:14" x14ac:dyDescent="0.2">
      <c r="A1177" s="136" t="s">
        <v>1733</v>
      </c>
      <c r="B1177" s="163">
        <v>7048652666444</v>
      </c>
      <c r="K1177" s="168">
        <v>845069</v>
      </c>
      <c r="L1177" s="168" t="s">
        <v>640</v>
      </c>
      <c r="M1177" s="136" t="str">
        <f t="shared" si="18"/>
        <v>845069-MWH21-SM</v>
      </c>
      <c r="N1177" s="170">
        <v>7048652666444</v>
      </c>
    </row>
    <row r="1178" spans="1:14" x14ac:dyDescent="0.2">
      <c r="A1178" s="136" t="s">
        <v>1734</v>
      </c>
      <c r="B1178" s="163">
        <v>7048652666437</v>
      </c>
      <c r="K1178" s="168">
        <v>845069</v>
      </c>
      <c r="L1178" s="168" t="s">
        <v>641</v>
      </c>
      <c r="M1178" s="136" t="str">
        <f t="shared" si="18"/>
        <v>845069-MWH21-ML</v>
      </c>
      <c r="N1178" s="170">
        <v>7048652666437</v>
      </c>
    </row>
    <row r="1179" spans="1:14" x14ac:dyDescent="0.2">
      <c r="A1179" s="136" t="s">
        <v>1735</v>
      </c>
      <c r="B1179" s="163">
        <v>7048652666420</v>
      </c>
      <c r="K1179" s="168">
        <v>845069</v>
      </c>
      <c r="L1179" s="168" t="s">
        <v>642</v>
      </c>
      <c r="M1179" s="136" t="str">
        <f t="shared" si="18"/>
        <v>845069-MWH21-LXL</v>
      </c>
      <c r="N1179" s="170">
        <v>7048652666420</v>
      </c>
    </row>
    <row r="1180" spans="1:14" x14ac:dyDescent="0.2">
      <c r="A1180" s="136" t="s">
        <v>1736</v>
      </c>
      <c r="B1180" s="163">
        <v>7048652272935</v>
      </c>
      <c r="K1180" s="168">
        <v>845069</v>
      </c>
      <c r="L1180" s="168" t="s">
        <v>173</v>
      </c>
      <c r="M1180" s="136" t="str">
        <f t="shared" si="18"/>
        <v>845069-MWHTE-SM</v>
      </c>
      <c r="N1180" s="170">
        <v>7048652272935</v>
      </c>
    </row>
    <row r="1181" spans="1:14" x14ac:dyDescent="0.2">
      <c r="A1181" s="136" t="s">
        <v>1737</v>
      </c>
      <c r="B1181" s="163">
        <v>7048652272928</v>
      </c>
      <c r="K1181" s="168">
        <v>845069</v>
      </c>
      <c r="L1181" s="168" t="s">
        <v>174</v>
      </c>
      <c r="M1181" s="136" t="str">
        <f t="shared" si="18"/>
        <v>845069-MWHTE-ML</v>
      </c>
      <c r="N1181" s="170">
        <v>7048652272928</v>
      </c>
    </row>
    <row r="1182" spans="1:14" x14ac:dyDescent="0.2">
      <c r="A1182" s="136" t="s">
        <v>1738</v>
      </c>
      <c r="B1182" s="163">
        <v>7048652272911</v>
      </c>
      <c r="K1182" s="168">
        <v>845069</v>
      </c>
      <c r="L1182" s="168" t="s">
        <v>175</v>
      </c>
      <c r="M1182" s="136" t="str">
        <f t="shared" si="18"/>
        <v>845069-MWHTE-LXL</v>
      </c>
      <c r="N1182" s="170">
        <v>7048652272911</v>
      </c>
    </row>
    <row r="1183" spans="1:14" x14ac:dyDescent="0.2">
      <c r="A1183" s="136" t="s">
        <v>2772</v>
      </c>
      <c r="B1183" s="163">
        <v>7048652766526</v>
      </c>
      <c r="K1183" s="168">
        <v>845069</v>
      </c>
      <c r="L1183" s="168" t="s">
        <v>2345</v>
      </c>
      <c r="M1183" s="136" t="str">
        <f t="shared" si="18"/>
        <v>845069-SGMFL-SM</v>
      </c>
      <c r="N1183" s="170">
        <v>7048652766526</v>
      </c>
    </row>
    <row r="1184" spans="1:14" x14ac:dyDescent="0.2">
      <c r="A1184" s="136" t="s">
        <v>2773</v>
      </c>
      <c r="B1184" s="163">
        <v>7048652766519</v>
      </c>
      <c r="K1184" s="168">
        <v>845069</v>
      </c>
      <c r="L1184" s="168" t="s">
        <v>2346</v>
      </c>
      <c r="M1184" s="136" t="str">
        <f t="shared" si="18"/>
        <v>845069-SGMFL-ML</v>
      </c>
      <c r="N1184" s="170">
        <v>7048652766519</v>
      </c>
    </row>
    <row r="1185" spans="1:14" x14ac:dyDescent="0.2">
      <c r="A1185" s="136" t="s">
        <v>2774</v>
      </c>
      <c r="B1185" s="163">
        <v>7048652766502</v>
      </c>
      <c r="K1185" s="168">
        <v>845069</v>
      </c>
      <c r="L1185" s="168" t="s">
        <v>2347</v>
      </c>
      <c r="M1185" s="136" t="str">
        <f t="shared" si="18"/>
        <v>845069-SGMFL-LXL</v>
      </c>
      <c r="N1185" s="170">
        <v>7048652766502</v>
      </c>
    </row>
    <row r="1186" spans="1:14" x14ac:dyDescent="0.2">
      <c r="A1186" s="136" t="s">
        <v>1739</v>
      </c>
      <c r="B1186" s="163">
        <v>7048652660299</v>
      </c>
      <c r="K1186" s="168">
        <v>845069</v>
      </c>
      <c r="L1186" s="168" t="s">
        <v>176</v>
      </c>
      <c r="M1186" s="136" t="str">
        <f t="shared" si="18"/>
        <v>845069-SGRME-SM</v>
      </c>
      <c r="N1186" s="170">
        <v>7048652660299</v>
      </c>
    </row>
    <row r="1187" spans="1:14" x14ac:dyDescent="0.2">
      <c r="A1187" s="136" t="s">
        <v>1740</v>
      </c>
      <c r="B1187" s="163">
        <v>7048652660282</v>
      </c>
      <c r="K1187" s="168">
        <v>845069</v>
      </c>
      <c r="L1187" s="168" t="s">
        <v>177</v>
      </c>
      <c r="M1187" s="136" t="str">
        <f t="shared" si="18"/>
        <v>845069-SGRME-ML</v>
      </c>
      <c r="N1187" s="170">
        <v>7048652660282</v>
      </c>
    </row>
    <row r="1188" spans="1:14" x14ac:dyDescent="0.2">
      <c r="A1188" s="136" t="s">
        <v>1741</v>
      </c>
      <c r="B1188" s="163">
        <v>7048652660275</v>
      </c>
      <c r="K1188" s="168">
        <v>845069</v>
      </c>
      <c r="L1188" s="168" t="s">
        <v>521</v>
      </c>
      <c r="M1188" s="136" t="str">
        <f t="shared" si="18"/>
        <v>845069-SGRME-LXL</v>
      </c>
      <c r="N1188" s="170">
        <v>7048652660275</v>
      </c>
    </row>
    <row r="1189" spans="1:14" x14ac:dyDescent="0.2">
      <c r="A1189" s="136" t="s">
        <v>2775</v>
      </c>
      <c r="B1189" s="163">
        <v>7048652766557</v>
      </c>
      <c r="K1189" s="168">
        <v>845070</v>
      </c>
      <c r="L1189" s="168" t="s">
        <v>2342</v>
      </c>
      <c r="M1189" s="136" t="str">
        <f t="shared" si="18"/>
        <v>845070-BRWHT-SM</v>
      </c>
      <c r="N1189" s="170">
        <v>7048652766557</v>
      </c>
    </row>
    <row r="1190" spans="1:14" x14ac:dyDescent="0.2">
      <c r="A1190" s="136" t="s">
        <v>2776</v>
      </c>
      <c r="B1190" s="163">
        <v>7048652766540</v>
      </c>
      <c r="K1190" s="168">
        <v>845070</v>
      </c>
      <c r="L1190" s="168" t="s">
        <v>2343</v>
      </c>
      <c r="M1190" s="136" t="str">
        <f t="shared" si="18"/>
        <v>845070-BRWHT-ML</v>
      </c>
      <c r="N1190" s="170">
        <v>7048652766540</v>
      </c>
    </row>
    <row r="1191" spans="1:14" x14ac:dyDescent="0.2">
      <c r="A1191" s="136" t="s">
        <v>2777</v>
      </c>
      <c r="B1191" s="163">
        <v>7048652766533</v>
      </c>
      <c r="K1191" s="168">
        <v>845070</v>
      </c>
      <c r="L1191" s="168" t="s">
        <v>2344</v>
      </c>
      <c r="M1191" s="136" t="str">
        <f t="shared" si="18"/>
        <v>845070-BRWHT-LXL</v>
      </c>
      <c r="N1191" s="170">
        <v>7048652766533</v>
      </c>
    </row>
    <row r="1192" spans="1:14" x14ac:dyDescent="0.2">
      <c r="A1192" s="136" t="s">
        <v>1742</v>
      </c>
      <c r="B1192" s="163">
        <v>7048652272966</v>
      </c>
      <c r="K1192" s="168">
        <v>845070</v>
      </c>
      <c r="L1192" s="168" t="s">
        <v>898</v>
      </c>
      <c r="M1192" s="136" t="str">
        <f t="shared" si="18"/>
        <v>845070-MBLCK-SM</v>
      </c>
      <c r="N1192" s="170">
        <v>7048652272966</v>
      </c>
    </row>
    <row r="1193" spans="1:14" x14ac:dyDescent="0.2">
      <c r="A1193" s="136" t="s">
        <v>1743</v>
      </c>
      <c r="B1193" s="163">
        <v>7048652272959</v>
      </c>
      <c r="K1193" s="168">
        <v>845070</v>
      </c>
      <c r="L1193" s="168" t="s">
        <v>899</v>
      </c>
      <c r="M1193" s="136" t="str">
        <f t="shared" si="18"/>
        <v>845070-MBLCK-ML</v>
      </c>
      <c r="N1193" s="170">
        <v>7048652272959</v>
      </c>
    </row>
    <row r="1194" spans="1:14" x14ac:dyDescent="0.2">
      <c r="A1194" s="136" t="s">
        <v>1744</v>
      </c>
      <c r="B1194" s="163">
        <v>7048652272942</v>
      </c>
      <c r="K1194" s="168">
        <v>845070</v>
      </c>
      <c r="L1194" s="168" t="s">
        <v>900</v>
      </c>
      <c r="M1194" s="136" t="str">
        <f t="shared" si="18"/>
        <v>845070-MBLCK-LXL</v>
      </c>
      <c r="N1194" s="170">
        <v>7048652272942</v>
      </c>
    </row>
    <row r="1195" spans="1:14" x14ac:dyDescent="0.2">
      <c r="A1195" s="136" t="s">
        <v>1745</v>
      </c>
      <c r="B1195" s="163">
        <v>7048652660350</v>
      </c>
      <c r="K1195" s="168">
        <v>845070</v>
      </c>
      <c r="L1195" s="168" t="s">
        <v>522</v>
      </c>
      <c r="M1195" s="136" t="str">
        <f t="shared" si="18"/>
        <v>845070-MEAME-SM</v>
      </c>
      <c r="N1195" s="170">
        <v>7048652660350</v>
      </c>
    </row>
    <row r="1196" spans="1:14" x14ac:dyDescent="0.2">
      <c r="A1196" s="136" t="s">
        <v>1746</v>
      </c>
      <c r="B1196" s="163">
        <v>7048652660343</v>
      </c>
      <c r="K1196" s="168">
        <v>845070</v>
      </c>
      <c r="L1196" s="168" t="s">
        <v>524</v>
      </c>
      <c r="M1196" s="136" t="str">
        <f t="shared" si="18"/>
        <v>845070-MEAME-ML</v>
      </c>
      <c r="N1196" s="170">
        <v>7048652660343</v>
      </c>
    </row>
    <row r="1197" spans="1:14" x14ac:dyDescent="0.2">
      <c r="A1197" s="136" t="s">
        <v>1747</v>
      </c>
      <c r="B1197" s="163">
        <v>7048652660336</v>
      </c>
      <c r="K1197" s="168">
        <v>845070</v>
      </c>
      <c r="L1197" s="168" t="s">
        <v>525</v>
      </c>
      <c r="M1197" s="136" t="str">
        <f t="shared" si="18"/>
        <v>845070-MEAME-LXL</v>
      </c>
      <c r="N1197" s="170">
        <v>7048652660336</v>
      </c>
    </row>
    <row r="1198" spans="1:14" x14ac:dyDescent="0.2">
      <c r="A1198" s="136" t="s">
        <v>1748</v>
      </c>
      <c r="B1198" s="163">
        <v>7048652539618</v>
      </c>
      <c r="K1198" s="168">
        <v>845070</v>
      </c>
      <c r="L1198" s="168" t="s">
        <v>904</v>
      </c>
      <c r="M1198" s="136" t="str">
        <f t="shared" si="18"/>
        <v>845070-MFGRN-SM</v>
      </c>
      <c r="N1198" s="170">
        <v>7048652539618</v>
      </c>
    </row>
    <row r="1199" spans="1:14" x14ac:dyDescent="0.2">
      <c r="A1199" s="136" t="s">
        <v>1749</v>
      </c>
      <c r="B1199" s="163">
        <v>7048652539601</v>
      </c>
      <c r="K1199" s="168">
        <v>845070</v>
      </c>
      <c r="L1199" s="168" t="s">
        <v>905</v>
      </c>
      <c r="M1199" s="136" t="str">
        <f t="shared" si="18"/>
        <v>845070-MFGRN-ML</v>
      </c>
      <c r="N1199" s="170">
        <v>7048652539601</v>
      </c>
    </row>
    <row r="1200" spans="1:14" x14ac:dyDescent="0.2">
      <c r="A1200" s="136" t="s">
        <v>1750</v>
      </c>
      <c r="B1200" s="163">
        <v>7048652539595</v>
      </c>
      <c r="K1200" s="168">
        <v>845070</v>
      </c>
      <c r="L1200" s="168" t="s">
        <v>906</v>
      </c>
      <c r="M1200" s="136" t="str">
        <f t="shared" si="18"/>
        <v>845070-MFGRN-LXL</v>
      </c>
      <c r="N1200" s="170">
        <v>7048652539595</v>
      </c>
    </row>
    <row r="1201" spans="1:14" x14ac:dyDescent="0.2">
      <c r="A1201" s="136" t="s">
        <v>1751</v>
      </c>
      <c r="B1201" s="163">
        <v>7048652539649</v>
      </c>
      <c r="K1201" s="168">
        <v>845070</v>
      </c>
      <c r="L1201" s="168" t="s">
        <v>210</v>
      </c>
      <c r="M1201" s="136" t="str">
        <f t="shared" si="18"/>
        <v>845070-MMBLU-SM</v>
      </c>
      <c r="N1201" s="170">
        <v>7048652539649</v>
      </c>
    </row>
    <row r="1202" spans="1:14" x14ac:dyDescent="0.2">
      <c r="A1202" s="136" t="s">
        <v>1752</v>
      </c>
      <c r="B1202" s="163">
        <v>7048652539632</v>
      </c>
      <c r="K1202" s="168">
        <v>845070</v>
      </c>
      <c r="L1202" s="168" t="s">
        <v>211</v>
      </c>
      <c r="M1202" s="136" t="str">
        <f t="shared" si="18"/>
        <v>845070-MMBLU-ML</v>
      </c>
      <c r="N1202" s="170">
        <v>7048652539632</v>
      </c>
    </row>
    <row r="1203" spans="1:14" x14ac:dyDescent="0.2">
      <c r="A1203" s="136" t="s">
        <v>1753</v>
      </c>
      <c r="B1203" s="163">
        <v>7048652539625</v>
      </c>
      <c r="K1203" s="168">
        <v>845070</v>
      </c>
      <c r="L1203" s="168" t="s">
        <v>212</v>
      </c>
      <c r="M1203" s="136" t="str">
        <f t="shared" si="18"/>
        <v>845070-MMBLU-LXL</v>
      </c>
      <c r="N1203" s="170">
        <v>7048652539625</v>
      </c>
    </row>
    <row r="1204" spans="1:14" x14ac:dyDescent="0.2">
      <c r="A1204" s="136" t="s">
        <v>2778</v>
      </c>
      <c r="B1204" s="163">
        <v>7048652766588</v>
      </c>
      <c r="K1204" s="168">
        <v>845070</v>
      </c>
      <c r="L1204" s="168" t="s">
        <v>677</v>
      </c>
      <c r="M1204" s="136" t="str">
        <f t="shared" si="18"/>
        <v>845070-MROGD-SM</v>
      </c>
      <c r="N1204" s="170">
        <v>7048652766588</v>
      </c>
    </row>
    <row r="1205" spans="1:14" x14ac:dyDescent="0.2">
      <c r="A1205" s="136" t="s">
        <v>2779</v>
      </c>
      <c r="B1205" s="163">
        <v>7048652766571</v>
      </c>
      <c r="K1205" s="168">
        <v>845070</v>
      </c>
      <c r="L1205" s="168" t="s">
        <v>679</v>
      </c>
      <c r="M1205" s="136" t="str">
        <f t="shared" si="18"/>
        <v>845070-MROGD-ML</v>
      </c>
      <c r="N1205" s="170">
        <v>7048652766571</v>
      </c>
    </row>
    <row r="1206" spans="1:14" x14ac:dyDescent="0.2">
      <c r="A1206" s="136" t="s">
        <v>2780</v>
      </c>
      <c r="B1206" s="163">
        <v>7048652766564</v>
      </c>
      <c r="K1206" s="168">
        <v>845070</v>
      </c>
      <c r="L1206" s="168" t="s">
        <v>680</v>
      </c>
      <c r="M1206" s="136" t="str">
        <f t="shared" si="18"/>
        <v>845070-MROGD-LXL</v>
      </c>
      <c r="N1206" s="170">
        <v>7048652766564</v>
      </c>
    </row>
    <row r="1207" spans="1:14" x14ac:dyDescent="0.2">
      <c r="A1207" s="136" t="s">
        <v>1754</v>
      </c>
      <c r="B1207" s="163">
        <v>7048652539670</v>
      </c>
      <c r="K1207" s="168">
        <v>845070</v>
      </c>
      <c r="L1207" s="168" t="s">
        <v>213</v>
      </c>
      <c r="M1207" s="136" t="str">
        <f t="shared" si="18"/>
        <v>845070-MSBMC-SM</v>
      </c>
      <c r="N1207" s="170">
        <v>7048652539670</v>
      </c>
    </row>
    <row r="1208" spans="1:14" x14ac:dyDescent="0.2">
      <c r="A1208" s="136" t="s">
        <v>1755</v>
      </c>
      <c r="B1208" s="163">
        <v>7048652539663</v>
      </c>
      <c r="K1208" s="168">
        <v>845070</v>
      </c>
      <c r="L1208" s="168" t="s">
        <v>214</v>
      </c>
      <c r="M1208" s="136" t="str">
        <f t="shared" si="18"/>
        <v>845070-MSBMC-ML</v>
      </c>
      <c r="N1208" s="170">
        <v>7048652539663</v>
      </c>
    </row>
    <row r="1209" spans="1:14" x14ac:dyDescent="0.2">
      <c r="A1209" s="136" t="s">
        <v>1756</v>
      </c>
      <c r="B1209" s="163">
        <v>7048652539656</v>
      </c>
      <c r="K1209" s="168">
        <v>845070</v>
      </c>
      <c r="L1209" s="168" t="s">
        <v>215</v>
      </c>
      <c r="M1209" s="136" t="str">
        <f t="shared" si="18"/>
        <v>845070-MSBMC-LXL</v>
      </c>
      <c r="N1209" s="170">
        <v>7048652539656</v>
      </c>
    </row>
    <row r="1210" spans="1:14" x14ac:dyDescent="0.2">
      <c r="A1210" s="136" t="s">
        <v>1757</v>
      </c>
      <c r="B1210" s="163">
        <v>7048652539700</v>
      </c>
      <c r="K1210" s="168">
        <v>845070</v>
      </c>
      <c r="L1210" s="168" t="s">
        <v>910</v>
      </c>
      <c r="M1210" s="136" t="str">
        <f t="shared" si="18"/>
        <v>845070-MSGMC-SM</v>
      </c>
      <c r="N1210" s="170">
        <v>7048652539700</v>
      </c>
    </row>
    <row r="1211" spans="1:14" x14ac:dyDescent="0.2">
      <c r="A1211" s="136" t="s">
        <v>1758</v>
      </c>
      <c r="B1211" s="163">
        <v>7048652539694</v>
      </c>
      <c r="K1211" s="168">
        <v>845070</v>
      </c>
      <c r="L1211" s="168" t="s">
        <v>911</v>
      </c>
      <c r="M1211" s="136" t="str">
        <f t="shared" si="18"/>
        <v>845070-MSGMC-ML</v>
      </c>
      <c r="N1211" s="170">
        <v>7048652539694</v>
      </c>
    </row>
    <row r="1212" spans="1:14" x14ac:dyDescent="0.2">
      <c r="A1212" s="136" t="s">
        <v>1759</v>
      </c>
      <c r="B1212" s="163">
        <v>7048652539687</v>
      </c>
      <c r="K1212" s="168">
        <v>845070</v>
      </c>
      <c r="L1212" s="168" t="s">
        <v>912</v>
      </c>
      <c r="M1212" s="136" t="str">
        <f t="shared" si="18"/>
        <v>845070-MSGMC-LXL</v>
      </c>
      <c r="N1212" s="170">
        <v>7048652539687</v>
      </c>
    </row>
    <row r="1213" spans="1:14" x14ac:dyDescent="0.2">
      <c r="A1213" s="136" t="s">
        <v>1760</v>
      </c>
      <c r="B1213" s="163">
        <v>7048652273086</v>
      </c>
      <c r="K1213" s="168">
        <v>845070</v>
      </c>
      <c r="L1213" s="168" t="s">
        <v>173</v>
      </c>
      <c r="M1213" s="136" t="str">
        <f t="shared" si="18"/>
        <v>845070-MWHTE-SM</v>
      </c>
      <c r="N1213" s="170">
        <v>7048652273086</v>
      </c>
    </row>
    <row r="1214" spans="1:14" x14ac:dyDescent="0.2">
      <c r="A1214" s="136" t="s">
        <v>1761</v>
      </c>
      <c r="B1214" s="163">
        <v>7048652273079</v>
      </c>
      <c r="K1214" s="168">
        <v>845070</v>
      </c>
      <c r="L1214" s="168" t="s">
        <v>174</v>
      </c>
      <c r="M1214" s="136" t="str">
        <f t="shared" si="18"/>
        <v>845070-MWHTE-ML</v>
      </c>
      <c r="N1214" s="170">
        <v>7048652273079</v>
      </c>
    </row>
    <row r="1215" spans="1:14" x14ac:dyDescent="0.2">
      <c r="A1215" s="136" t="s">
        <v>1762</v>
      </c>
      <c r="B1215" s="163">
        <v>7048652273062</v>
      </c>
      <c r="K1215" s="168">
        <v>845070</v>
      </c>
      <c r="L1215" s="168" t="s">
        <v>175</v>
      </c>
      <c r="M1215" s="136" t="str">
        <f t="shared" si="18"/>
        <v>845070-MWHTE-LXL</v>
      </c>
      <c r="N1215" s="170">
        <v>7048652273062</v>
      </c>
    </row>
    <row r="1216" spans="1:14" x14ac:dyDescent="0.2">
      <c r="A1216" s="136" t="s">
        <v>2781</v>
      </c>
      <c r="B1216" s="163">
        <v>7048652766618</v>
      </c>
      <c r="K1216" s="168">
        <v>845070</v>
      </c>
      <c r="L1216" s="168" t="s">
        <v>2345</v>
      </c>
      <c r="M1216" s="136" t="str">
        <f t="shared" si="18"/>
        <v>845070-SGMFL-SM</v>
      </c>
      <c r="N1216" s="170">
        <v>7048652766618</v>
      </c>
    </row>
    <row r="1217" spans="1:14" x14ac:dyDescent="0.2">
      <c r="A1217" s="136" t="s">
        <v>2782</v>
      </c>
      <c r="B1217" s="163">
        <v>7048652766601</v>
      </c>
      <c r="K1217" s="168">
        <v>845070</v>
      </c>
      <c r="L1217" s="168" t="s">
        <v>2346</v>
      </c>
      <c r="M1217" s="136" t="str">
        <f t="shared" si="18"/>
        <v>845070-SGMFL-ML</v>
      </c>
      <c r="N1217" s="170">
        <v>7048652766601</v>
      </c>
    </row>
    <row r="1218" spans="1:14" x14ac:dyDescent="0.2">
      <c r="A1218" s="136" t="s">
        <v>2783</v>
      </c>
      <c r="B1218" s="163">
        <v>7048652766595</v>
      </c>
      <c r="K1218" s="168">
        <v>845070</v>
      </c>
      <c r="L1218" s="168" t="s">
        <v>2347</v>
      </c>
      <c r="M1218" s="136" t="str">
        <f t="shared" si="18"/>
        <v>845070-SGMFL-LXL</v>
      </c>
      <c r="N1218" s="170">
        <v>7048652766595</v>
      </c>
    </row>
    <row r="1219" spans="1:14" x14ac:dyDescent="0.2">
      <c r="A1219" s="136" t="s">
        <v>1763</v>
      </c>
      <c r="B1219" s="163">
        <v>7048652660381</v>
      </c>
      <c r="K1219" s="168">
        <v>845070</v>
      </c>
      <c r="L1219" s="168" t="s">
        <v>176</v>
      </c>
      <c r="M1219" s="136" t="str">
        <f t="shared" ref="M1219:M1282" si="19">CONCATENATE(K1219,"-",L1219)</f>
        <v>845070-SGRME-SM</v>
      </c>
      <c r="N1219" s="170">
        <v>7048652660381</v>
      </c>
    </row>
    <row r="1220" spans="1:14" x14ac:dyDescent="0.2">
      <c r="A1220" s="136" t="s">
        <v>1764</v>
      </c>
      <c r="B1220" s="163">
        <v>7048652660374</v>
      </c>
      <c r="K1220" s="168">
        <v>845070</v>
      </c>
      <c r="L1220" s="168" t="s">
        <v>177</v>
      </c>
      <c r="M1220" s="136" t="str">
        <f t="shared" si="19"/>
        <v>845070-SGRME-ML</v>
      </c>
      <c r="N1220" s="170">
        <v>7048652660374</v>
      </c>
    </row>
    <row r="1221" spans="1:14" x14ac:dyDescent="0.2">
      <c r="A1221" s="136" t="s">
        <v>1765</v>
      </c>
      <c r="B1221" s="163">
        <v>7048652660367</v>
      </c>
      <c r="K1221" s="168">
        <v>845070</v>
      </c>
      <c r="L1221" s="168" t="s">
        <v>521</v>
      </c>
      <c r="M1221" s="136" t="str">
        <f t="shared" si="19"/>
        <v>845070-SGRME-LXL</v>
      </c>
      <c r="N1221" s="170">
        <v>7048652660367</v>
      </c>
    </row>
    <row r="1222" spans="1:14" x14ac:dyDescent="0.2">
      <c r="A1222" s="136" t="s">
        <v>2784</v>
      </c>
      <c r="B1222" s="163">
        <v>7048652766632</v>
      </c>
      <c r="K1222" s="168">
        <v>845073</v>
      </c>
      <c r="L1222" s="168" t="s">
        <v>2348</v>
      </c>
      <c r="M1222" s="136" t="str">
        <f t="shared" si="19"/>
        <v>845073-BWHNC-SM</v>
      </c>
      <c r="N1222" s="170">
        <v>7048652766632</v>
      </c>
    </row>
    <row r="1223" spans="1:14" x14ac:dyDescent="0.2">
      <c r="A1223" s="136" t="s">
        <v>2785</v>
      </c>
      <c r="B1223" s="163">
        <v>7048652766625</v>
      </c>
      <c r="K1223" s="168">
        <v>845073</v>
      </c>
      <c r="L1223" s="168" t="s">
        <v>2349</v>
      </c>
      <c r="M1223" s="136" t="str">
        <f t="shared" si="19"/>
        <v>845073-BWHNC-ML</v>
      </c>
      <c r="N1223" s="170">
        <v>7048652766625</v>
      </c>
    </row>
    <row r="1224" spans="1:14" x14ac:dyDescent="0.2">
      <c r="A1224" s="136" t="s">
        <v>1766</v>
      </c>
      <c r="B1224" s="163">
        <v>7048652660404</v>
      </c>
      <c r="K1224" s="168">
        <v>845073</v>
      </c>
      <c r="L1224" s="168" t="s">
        <v>922</v>
      </c>
      <c r="M1224" s="136" t="str">
        <f t="shared" si="19"/>
        <v>845073-CORNC-SM</v>
      </c>
      <c r="N1224" s="170">
        <v>7048652660404</v>
      </c>
    </row>
    <row r="1225" spans="1:14" x14ac:dyDescent="0.2">
      <c r="A1225" s="136" t="s">
        <v>1767</v>
      </c>
      <c r="B1225" s="163">
        <v>7048652660398</v>
      </c>
      <c r="K1225" s="168">
        <v>845073</v>
      </c>
      <c r="L1225" s="168" t="s">
        <v>923</v>
      </c>
      <c r="M1225" s="136" t="str">
        <f t="shared" si="19"/>
        <v>845073-CORNC-ML</v>
      </c>
      <c r="N1225" s="170">
        <v>7048652660398</v>
      </c>
    </row>
    <row r="1226" spans="1:14" x14ac:dyDescent="0.2">
      <c r="A1226" s="136" t="s">
        <v>2786</v>
      </c>
      <c r="B1226" s="163">
        <v>7048652766656</v>
      </c>
      <c r="K1226" s="168">
        <v>845073</v>
      </c>
      <c r="L1226" s="168" t="s">
        <v>2350</v>
      </c>
      <c r="M1226" s="136" t="str">
        <f t="shared" si="19"/>
        <v>845073-DPUNC-SM</v>
      </c>
      <c r="N1226" s="170">
        <v>7048652766656</v>
      </c>
    </row>
    <row r="1227" spans="1:14" x14ac:dyDescent="0.2">
      <c r="A1227" s="136" t="s">
        <v>2787</v>
      </c>
      <c r="B1227" s="163">
        <v>7048652766649</v>
      </c>
      <c r="K1227" s="168">
        <v>845073</v>
      </c>
      <c r="L1227" s="168" t="s">
        <v>2351</v>
      </c>
      <c r="M1227" s="136" t="str">
        <f t="shared" si="19"/>
        <v>845073-DPUNC-ML</v>
      </c>
      <c r="N1227" s="170">
        <v>7048652766649</v>
      </c>
    </row>
    <row r="1228" spans="1:14" x14ac:dyDescent="0.2">
      <c r="A1228" s="136" t="s">
        <v>1768</v>
      </c>
      <c r="B1228" s="163">
        <v>7048652273154</v>
      </c>
      <c r="K1228" s="168">
        <v>845073</v>
      </c>
      <c r="L1228" s="168" t="s">
        <v>924</v>
      </c>
      <c r="M1228" s="136" t="str">
        <f t="shared" si="19"/>
        <v>845073-MBKNC-SM</v>
      </c>
      <c r="N1228" s="170">
        <v>7048652273154</v>
      </c>
    </row>
    <row r="1229" spans="1:14" x14ac:dyDescent="0.2">
      <c r="A1229" s="136" t="s">
        <v>1769</v>
      </c>
      <c r="B1229" s="163">
        <v>7048652273147</v>
      </c>
      <c r="K1229" s="168">
        <v>845073</v>
      </c>
      <c r="L1229" s="168" t="s">
        <v>925</v>
      </c>
      <c r="M1229" s="136" t="str">
        <f t="shared" si="19"/>
        <v>845073-MBKNC-ML</v>
      </c>
      <c r="N1229" s="170">
        <v>7048652273147</v>
      </c>
    </row>
    <row r="1230" spans="1:14" x14ac:dyDescent="0.2">
      <c r="A1230" s="136" t="s">
        <v>2788</v>
      </c>
      <c r="B1230" s="163">
        <v>7048652766670</v>
      </c>
      <c r="K1230" s="168">
        <v>845073</v>
      </c>
      <c r="L1230" s="168" t="s">
        <v>2352</v>
      </c>
      <c r="M1230" s="136" t="str">
        <f t="shared" si="19"/>
        <v>845073-MFLNC-SM</v>
      </c>
      <c r="N1230" s="170">
        <v>7048652766670</v>
      </c>
    </row>
    <row r="1231" spans="1:14" x14ac:dyDescent="0.2">
      <c r="A1231" s="136" t="s">
        <v>2789</v>
      </c>
      <c r="B1231" s="163">
        <v>7048652766663</v>
      </c>
      <c r="K1231" s="168">
        <v>845073</v>
      </c>
      <c r="L1231" s="168" t="s">
        <v>2353</v>
      </c>
      <c r="M1231" s="136" t="str">
        <f t="shared" si="19"/>
        <v>845073-MFLNC-ML</v>
      </c>
      <c r="N1231" s="170">
        <v>7048652766663</v>
      </c>
    </row>
    <row r="1232" spans="1:14" x14ac:dyDescent="0.2">
      <c r="A1232" s="136" t="s">
        <v>1770</v>
      </c>
      <c r="B1232" s="163">
        <v>7048652660428</v>
      </c>
      <c r="K1232" s="168">
        <v>845073</v>
      </c>
      <c r="L1232" s="168" t="s">
        <v>926</v>
      </c>
      <c r="M1232" s="136" t="str">
        <f t="shared" si="19"/>
        <v>845073-NGRNC-SM</v>
      </c>
      <c r="N1232" s="170">
        <v>7048652660428</v>
      </c>
    </row>
    <row r="1233" spans="1:14" x14ac:dyDescent="0.2">
      <c r="A1233" s="136" t="s">
        <v>1771</v>
      </c>
      <c r="B1233" s="163">
        <v>7048652660411</v>
      </c>
      <c r="K1233" s="168">
        <v>845073</v>
      </c>
      <c r="L1233" s="168" t="s">
        <v>927</v>
      </c>
      <c r="M1233" s="136" t="str">
        <f t="shared" si="19"/>
        <v>845073-NGRNC-ML</v>
      </c>
      <c r="N1233" s="170">
        <v>7048652660411</v>
      </c>
    </row>
    <row r="1234" spans="1:14" x14ac:dyDescent="0.2">
      <c r="A1234" s="136" t="s">
        <v>1772</v>
      </c>
      <c r="B1234" s="163">
        <v>7048652273185</v>
      </c>
      <c r="K1234" s="168">
        <v>845073</v>
      </c>
      <c r="L1234" s="168" t="s">
        <v>928</v>
      </c>
      <c r="M1234" s="136" t="str">
        <f t="shared" si="19"/>
        <v>845073-RBNCN-SM</v>
      </c>
      <c r="N1234" s="170">
        <v>7048652273185</v>
      </c>
    </row>
    <row r="1235" spans="1:14" x14ac:dyDescent="0.2">
      <c r="A1235" s="136" t="s">
        <v>1773</v>
      </c>
      <c r="B1235" s="163">
        <v>7048652273178</v>
      </c>
      <c r="K1235" s="168">
        <v>845073</v>
      </c>
      <c r="L1235" s="168" t="s">
        <v>929</v>
      </c>
      <c r="M1235" s="136" t="str">
        <f t="shared" si="19"/>
        <v>845073-RBNCN-ML</v>
      </c>
      <c r="N1235" s="170">
        <v>7048652273178</v>
      </c>
    </row>
    <row r="1236" spans="1:14" x14ac:dyDescent="0.2">
      <c r="A1236" s="136" t="s">
        <v>1774</v>
      </c>
      <c r="B1236" s="163">
        <v>7048652273161</v>
      </c>
      <c r="K1236" s="168">
        <v>845073</v>
      </c>
      <c r="L1236" s="168" t="s">
        <v>930</v>
      </c>
      <c r="M1236" s="136" t="str">
        <f t="shared" si="19"/>
        <v>845073-RBNCN-LXL</v>
      </c>
      <c r="N1236" s="170">
        <v>7048652273161</v>
      </c>
    </row>
    <row r="1237" spans="1:14" x14ac:dyDescent="0.2">
      <c r="A1237" s="136" t="s">
        <v>1775</v>
      </c>
      <c r="B1237" s="163">
        <v>7048652539748</v>
      </c>
      <c r="K1237" s="168">
        <v>845073</v>
      </c>
      <c r="L1237" s="168" t="s">
        <v>176</v>
      </c>
      <c r="M1237" s="136" t="str">
        <f t="shared" si="19"/>
        <v>845073-SGRME-SM</v>
      </c>
      <c r="N1237" s="170">
        <v>7048652539748</v>
      </c>
    </row>
    <row r="1238" spans="1:14" x14ac:dyDescent="0.2">
      <c r="A1238" s="136" t="s">
        <v>1776</v>
      </c>
      <c r="B1238" s="163">
        <v>7048652539731</v>
      </c>
      <c r="K1238" s="168">
        <v>845073</v>
      </c>
      <c r="L1238" s="168" t="s">
        <v>177</v>
      </c>
      <c r="M1238" s="136" t="str">
        <f t="shared" si="19"/>
        <v>845073-SGRME-ML</v>
      </c>
      <c r="N1238" s="170">
        <v>7048652539731</v>
      </c>
    </row>
    <row r="1239" spans="1:14" x14ac:dyDescent="0.2">
      <c r="A1239" s="136" t="s">
        <v>2790</v>
      </c>
      <c r="B1239" s="163">
        <v>7048652766694</v>
      </c>
      <c r="K1239" s="168">
        <v>845074</v>
      </c>
      <c r="L1239" s="168" t="s">
        <v>2354</v>
      </c>
      <c r="M1239" s="136" t="str">
        <f t="shared" si="19"/>
        <v>845074-GLBLM-XSS</v>
      </c>
      <c r="N1239" s="170">
        <v>7048652766694</v>
      </c>
    </row>
    <row r="1240" spans="1:14" x14ac:dyDescent="0.2">
      <c r="A1240" s="136" t="s">
        <v>2791</v>
      </c>
      <c r="B1240" s="163">
        <v>7048652766687</v>
      </c>
      <c r="K1240" s="168">
        <v>845074</v>
      </c>
      <c r="L1240" s="168" t="s">
        <v>2355</v>
      </c>
      <c r="M1240" s="136" t="str">
        <f t="shared" si="19"/>
        <v>845074-GLBLM-SM</v>
      </c>
      <c r="N1240" s="170">
        <v>7048652766687</v>
      </c>
    </row>
    <row r="1241" spans="1:14" x14ac:dyDescent="0.2">
      <c r="A1241" s="136" t="s">
        <v>2792</v>
      </c>
      <c r="B1241" s="163">
        <v>7048652766717</v>
      </c>
      <c r="K1241" s="168">
        <v>845074</v>
      </c>
      <c r="L1241" s="168" t="s">
        <v>2356</v>
      </c>
      <c r="M1241" s="136" t="str">
        <f t="shared" si="19"/>
        <v>845074-MFLUO-XSS</v>
      </c>
      <c r="N1241" s="170">
        <v>7048652766717</v>
      </c>
    </row>
    <row r="1242" spans="1:14" x14ac:dyDescent="0.2">
      <c r="A1242" s="136" t="s">
        <v>2793</v>
      </c>
      <c r="B1242" s="163">
        <v>7048652766700</v>
      </c>
      <c r="K1242" s="168">
        <v>845074</v>
      </c>
      <c r="L1242" s="168" t="s">
        <v>2357</v>
      </c>
      <c r="M1242" s="136" t="str">
        <f t="shared" si="19"/>
        <v>845074-MFLUO-SM</v>
      </c>
      <c r="N1242" s="170">
        <v>7048652766700</v>
      </c>
    </row>
    <row r="1243" spans="1:14" x14ac:dyDescent="0.2">
      <c r="A1243" s="136" t="s">
        <v>2794</v>
      </c>
      <c r="B1243" s="163">
        <v>7048652766731</v>
      </c>
      <c r="K1243" s="168">
        <v>845074</v>
      </c>
      <c r="L1243" s="168" t="s">
        <v>683</v>
      </c>
      <c r="M1243" s="136" t="str">
        <f t="shared" si="19"/>
        <v>845074-MNGRY-XSS</v>
      </c>
      <c r="N1243" s="170">
        <v>7048652766731</v>
      </c>
    </row>
    <row r="1244" spans="1:14" x14ac:dyDescent="0.2">
      <c r="A1244" s="136" t="s">
        <v>2795</v>
      </c>
      <c r="B1244" s="163">
        <v>7048652766724</v>
      </c>
      <c r="K1244" s="168">
        <v>845074</v>
      </c>
      <c r="L1244" s="168" t="s">
        <v>517</v>
      </c>
      <c r="M1244" s="136" t="str">
        <f t="shared" si="19"/>
        <v>845074-MNGRY-SM</v>
      </c>
      <c r="N1244" s="170">
        <v>7048652766724</v>
      </c>
    </row>
    <row r="1245" spans="1:14" x14ac:dyDescent="0.2">
      <c r="A1245" s="136" t="s">
        <v>1777</v>
      </c>
      <c r="B1245" s="163">
        <v>7048652327420</v>
      </c>
      <c r="K1245" s="168">
        <v>845074</v>
      </c>
      <c r="L1245" s="168" t="s">
        <v>931</v>
      </c>
      <c r="M1245" s="136" t="str">
        <f t="shared" si="19"/>
        <v>845074-MOPRE-XSS</v>
      </c>
      <c r="N1245" s="170">
        <v>7048652327420</v>
      </c>
    </row>
    <row r="1246" spans="1:14" x14ac:dyDescent="0.2">
      <c r="A1246" s="136" t="s">
        <v>1778</v>
      </c>
      <c r="B1246" s="163">
        <v>7048652327413</v>
      </c>
      <c r="K1246" s="168">
        <v>845074</v>
      </c>
      <c r="L1246" s="168" t="s">
        <v>178</v>
      </c>
      <c r="M1246" s="136" t="str">
        <f t="shared" si="19"/>
        <v>845074-MOPRE-SM</v>
      </c>
      <c r="N1246" s="170">
        <v>7048652327413</v>
      </c>
    </row>
    <row r="1247" spans="1:14" x14ac:dyDescent="0.2">
      <c r="A1247" s="136" t="s">
        <v>1779</v>
      </c>
      <c r="B1247" s="163">
        <v>7048652327444</v>
      </c>
      <c r="K1247" s="168">
        <v>845074</v>
      </c>
      <c r="L1247" s="168" t="s">
        <v>932</v>
      </c>
      <c r="M1247" s="136" t="str">
        <f t="shared" si="19"/>
        <v>845074-MRBCO-XSS</v>
      </c>
      <c r="N1247" s="170">
        <v>7048652327444</v>
      </c>
    </row>
    <row r="1248" spans="1:14" x14ac:dyDescent="0.2">
      <c r="A1248" s="136" t="s">
        <v>1780</v>
      </c>
      <c r="B1248" s="163">
        <v>7048652327437</v>
      </c>
      <c r="K1248" s="168">
        <v>845074</v>
      </c>
      <c r="L1248" s="168" t="s">
        <v>933</v>
      </c>
      <c r="M1248" s="136" t="str">
        <f t="shared" si="19"/>
        <v>845074-MRBCO-SM</v>
      </c>
      <c r="N1248" s="170">
        <v>7048652327437</v>
      </c>
    </row>
    <row r="1249" spans="1:14" x14ac:dyDescent="0.2">
      <c r="A1249" s="136" t="s">
        <v>2796</v>
      </c>
      <c r="B1249" s="163">
        <v>7048652766755</v>
      </c>
      <c r="K1249" s="168">
        <v>845075</v>
      </c>
      <c r="L1249" s="168" t="s">
        <v>2247</v>
      </c>
      <c r="M1249" s="136" t="str">
        <f t="shared" si="19"/>
        <v>845075-BUORE-M</v>
      </c>
      <c r="N1249" s="170">
        <v>7048652766755</v>
      </c>
    </row>
    <row r="1250" spans="1:14" x14ac:dyDescent="0.2">
      <c r="A1250" s="136" t="s">
        <v>2797</v>
      </c>
      <c r="B1250" s="163">
        <v>7048652766748</v>
      </c>
      <c r="K1250" s="168">
        <v>845075</v>
      </c>
      <c r="L1250" s="168" t="s">
        <v>2248</v>
      </c>
      <c r="M1250" s="136" t="str">
        <f t="shared" si="19"/>
        <v>845075-BUORE-L</v>
      </c>
      <c r="N1250" s="170">
        <v>7048652766748</v>
      </c>
    </row>
    <row r="1251" spans="1:14" x14ac:dyDescent="0.2">
      <c r="A1251" s="136" t="s">
        <v>1781</v>
      </c>
      <c r="B1251" s="163">
        <v>7048652539786</v>
      </c>
      <c r="K1251" s="168">
        <v>845075</v>
      </c>
      <c r="L1251" s="168" t="s">
        <v>934</v>
      </c>
      <c r="M1251" s="136" t="str">
        <f t="shared" si="19"/>
        <v>845075-GFGRN-M</v>
      </c>
      <c r="N1251" s="170">
        <v>7048652539786</v>
      </c>
    </row>
    <row r="1252" spans="1:14" x14ac:dyDescent="0.2">
      <c r="A1252" s="136" t="s">
        <v>1782</v>
      </c>
      <c r="B1252" s="163">
        <v>7048652539779</v>
      </c>
      <c r="K1252" s="168">
        <v>845075</v>
      </c>
      <c r="L1252" s="168" t="s">
        <v>935</v>
      </c>
      <c r="M1252" s="136" t="str">
        <f t="shared" si="19"/>
        <v>845075-GFGRN-L</v>
      </c>
      <c r="N1252" s="170">
        <v>7048652539779</v>
      </c>
    </row>
    <row r="1253" spans="1:14" x14ac:dyDescent="0.2">
      <c r="A1253" s="136" t="s">
        <v>1783</v>
      </c>
      <c r="B1253" s="163">
        <v>7048652329257</v>
      </c>
      <c r="K1253" s="168">
        <v>845075</v>
      </c>
      <c r="L1253" s="168" t="s">
        <v>783</v>
      </c>
      <c r="M1253" s="136" t="str">
        <f t="shared" si="19"/>
        <v>845075-MBLCK-M</v>
      </c>
      <c r="N1253" s="170">
        <v>7048652329257</v>
      </c>
    </row>
    <row r="1254" spans="1:14" x14ac:dyDescent="0.2">
      <c r="A1254" s="136" t="s">
        <v>1784</v>
      </c>
      <c r="B1254" s="163">
        <v>7048652329240</v>
      </c>
      <c r="K1254" s="168">
        <v>845075</v>
      </c>
      <c r="L1254" s="168" t="s">
        <v>784</v>
      </c>
      <c r="M1254" s="136" t="str">
        <f t="shared" si="19"/>
        <v>845075-MBLCK-L</v>
      </c>
      <c r="N1254" s="170">
        <v>7048652329240</v>
      </c>
    </row>
    <row r="1255" spans="1:14" x14ac:dyDescent="0.2">
      <c r="A1255" s="136" t="s">
        <v>2798</v>
      </c>
      <c r="B1255" s="163">
        <v>7048652766779</v>
      </c>
      <c r="K1255" s="168">
        <v>845075</v>
      </c>
      <c r="L1255" s="168" t="s">
        <v>785</v>
      </c>
      <c r="M1255" s="136" t="str">
        <f t="shared" si="19"/>
        <v>845075-MCDGY-M</v>
      </c>
      <c r="N1255" s="170">
        <v>7048652766779</v>
      </c>
    </row>
    <row r="1256" spans="1:14" x14ac:dyDescent="0.2">
      <c r="A1256" s="136" t="s">
        <v>2799</v>
      </c>
      <c r="B1256" s="163">
        <v>7048652766762</v>
      </c>
      <c r="K1256" s="168">
        <v>845075</v>
      </c>
      <c r="L1256" s="168" t="s">
        <v>786</v>
      </c>
      <c r="M1256" s="136" t="str">
        <f t="shared" si="19"/>
        <v>845075-MCDGY-L</v>
      </c>
      <c r="N1256" s="170">
        <v>7048652766762</v>
      </c>
    </row>
    <row r="1257" spans="1:14" x14ac:dyDescent="0.2">
      <c r="A1257" s="136" t="s">
        <v>1785</v>
      </c>
      <c r="B1257" s="163">
        <v>7048652660459</v>
      </c>
      <c r="K1257" s="168">
        <v>845075</v>
      </c>
      <c r="L1257" s="168" t="s">
        <v>788</v>
      </c>
      <c r="M1257" s="136" t="str">
        <f t="shared" si="19"/>
        <v>845075-MCHOR-L</v>
      </c>
      <c r="N1257" s="170">
        <v>7048652660459</v>
      </c>
    </row>
    <row r="1258" spans="1:14" x14ac:dyDescent="0.2">
      <c r="A1258" s="136" t="s">
        <v>2238</v>
      </c>
      <c r="B1258" s="163">
        <v>7048652660435</v>
      </c>
      <c r="K1258" s="168">
        <v>845075</v>
      </c>
      <c r="L1258" s="168" t="s">
        <v>787</v>
      </c>
      <c r="M1258" s="136" t="str">
        <f t="shared" si="19"/>
        <v>845075-MCHOR-M</v>
      </c>
      <c r="N1258" s="170">
        <v>7048652660435</v>
      </c>
    </row>
    <row r="1259" spans="1:14" x14ac:dyDescent="0.2">
      <c r="A1259" s="136" t="s">
        <v>1786</v>
      </c>
      <c r="B1259" s="163">
        <v>7048652329271</v>
      </c>
      <c r="K1259" s="168">
        <v>845075</v>
      </c>
      <c r="L1259" s="168" t="s">
        <v>936</v>
      </c>
      <c r="M1259" s="136" t="str">
        <f t="shared" si="19"/>
        <v>845075-MNAVY-M</v>
      </c>
      <c r="N1259" s="170">
        <v>7048652329271</v>
      </c>
    </row>
    <row r="1260" spans="1:14" x14ac:dyDescent="0.2">
      <c r="A1260" s="136" t="s">
        <v>1787</v>
      </c>
      <c r="B1260" s="163">
        <v>7048652329264</v>
      </c>
      <c r="K1260" s="168">
        <v>845075</v>
      </c>
      <c r="L1260" s="168" t="s">
        <v>937</v>
      </c>
      <c r="M1260" s="136" t="str">
        <f t="shared" si="19"/>
        <v>845075-MNAVY-L</v>
      </c>
      <c r="N1260" s="170">
        <v>7048652329264</v>
      </c>
    </row>
    <row r="1261" spans="1:14" x14ac:dyDescent="0.2">
      <c r="A1261" s="136" t="s">
        <v>1788</v>
      </c>
      <c r="B1261" s="163">
        <v>7048652660466</v>
      </c>
      <c r="K1261" s="168">
        <v>845075</v>
      </c>
      <c r="L1261" s="168" t="s">
        <v>796</v>
      </c>
      <c r="M1261" s="136" t="str">
        <f t="shared" si="19"/>
        <v>845075-MNGRY-L</v>
      </c>
      <c r="N1261" s="170">
        <v>7048652660466</v>
      </c>
    </row>
    <row r="1262" spans="1:14" x14ac:dyDescent="0.2">
      <c r="A1262" s="136" t="s">
        <v>2239</v>
      </c>
      <c r="B1262" s="163">
        <v>7048652660442</v>
      </c>
      <c r="K1262" s="168">
        <v>845075</v>
      </c>
      <c r="L1262" s="168" t="s">
        <v>795</v>
      </c>
      <c r="M1262" s="136" t="str">
        <f t="shared" si="19"/>
        <v>845075-MNGRY-M</v>
      </c>
      <c r="N1262" s="170">
        <v>7048652660442</v>
      </c>
    </row>
    <row r="1263" spans="1:14" x14ac:dyDescent="0.2">
      <c r="A1263" s="136" t="s">
        <v>1789</v>
      </c>
      <c r="B1263" s="163">
        <v>7048652555540</v>
      </c>
      <c r="K1263" s="168">
        <v>845075</v>
      </c>
      <c r="L1263" s="168" t="s">
        <v>940</v>
      </c>
      <c r="M1263" s="136" t="str">
        <f t="shared" si="19"/>
        <v>845075-MWH20-M</v>
      </c>
      <c r="N1263" s="170">
        <v>7048652555540</v>
      </c>
    </row>
    <row r="1264" spans="1:14" x14ac:dyDescent="0.2">
      <c r="A1264" s="136" t="s">
        <v>1790</v>
      </c>
      <c r="B1264" s="163">
        <v>7048652555533</v>
      </c>
      <c r="K1264" s="168">
        <v>845075</v>
      </c>
      <c r="L1264" s="168" t="s">
        <v>941</v>
      </c>
      <c r="M1264" s="136" t="str">
        <f t="shared" si="19"/>
        <v>845075-MWH20-L</v>
      </c>
      <c r="N1264" s="170">
        <v>7048652555533</v>
      </c>
    </row>
    <row r="1265" spans="1:14" x14ac:dyDescent="0.2">
      <c r="A1265" s="136" t="s">
        <v>1791</v>
      </c>
      <c r="B1265" s="163">
        <v>7048652329295</v>
      </c>
      <c r="K1265" s="168">
        <v>845075</v>
      </c>
      <c r="L1265" s="168" t="s">
        <v>942</v>
      </c>
      <c r="M1265" s="136" t="str">
        <f t="shared" si="19"/>
        <v>845075-MWHTE-M</v>
      </c>
      <c r="N1265" s="170">
        <v>7048652329295</v>
      </c>
    </row>
    <row r="1266" spans="1:14" x14ac:dyDescent="0.2">
      <c r="A1266" s="136" t="s">
        <v>1792</v>
      </c>
      <c r="B1266" s="163">
        <v>7048652329288</v>
      </c>
      <c r="K1266" s="168">
        <v>845075</v>
      </c>
      <c r="L1266" s="168" t="s">
        <v>943</v>
      </c>
      <c r="M1266" s="136" t="str">
        <f t="shared" si="19"/>
        <v>845075-MWHTE-L</v>
      </c>
      <c r="N1266" s="170">
        <v>7048652329288</v>
      </c>
    </row>
    <row r="1267" spans="1:14" x14ac:dyDescent="0.2">
      <c r="A1267" s="136" t="s">
        <v>2802</v>
      </c>
      <c r="B1267" s="163">
        <v>7048652766793</v>
      </c>
      <c r="K1267" s="168">
        <v>845075</v>
      </c>
      <c r="L1267" s="168" t="s">
        <v>2358</v>
      </c>
      <c r="M1267" s="136" t="str">
        <f t="shared" si="19"/>
        <v>845075-SGMFL-M</v>
      </c>
      <c r="N1267" s="170">
        <v>7048652766793</v>
      </c>
    </row>
    <row r="1268" spans="1:14" x14ac:dyDescent="0.2">
      <c r="A1268" s="136" t="s">
        <v>2803</v>
      </c>
      <c r="B1268" s="163">
        <v>7048652766786</v>
      </c>
      <c r="K1268" s="168">
        <v>845075</v>
      </c>
      <c r="L1268" s="168" t="s">
        <v>2359</v>
      </c>
      <c r="M1268" s="136" t="str">
        <f t="shared" si="19"/>
        <v>845075-SGMFL-L</v>
      </c>
      <c r="N1268" s="170">
        <v>7048652766786</v>
      </c>
    </row>
    <row r="1269" spans="1:14" x14ac:dyDescent="0.2">
      <c r="A1269" s="136" t="s">
        <v>2800</v>
      </c>
      <c r="B1269" s="163">
        <v>7048652766816</v>
      </c>
      <c r="K1269" s="168">
        <v>845075</v>
      </c>
      <c r="L1269" s="168" t="s">
        <v>2251</v>
      </c>
      <c r="M1269" s="136" t="str">
        <f t="shared" si="19"/>
        <v>845075-SKBLM-M</v>
      </c>
      <c r="N1269" s="170">
        <v>7048652766816</v>
      </c>
    </row>
    <row r="1270" spans="1:14" x14ac:dyDescent="0.2">
      <c r="A1270" s="136" t="s">
        <v>2801</v>
      </c>
      <c r="B1270" s="163">
        <v>7048652766809</v>
      </c>
      <c r="K1270" s="168">
        <v>845075</v>
      </c>
      <c r="L1270" s="168" t="s">
        <v>2252</v>
      </c>
      <c r="M1270" s="136" t="str">
        <f t="shared" si="19"/>
        <v>845075-SKBLM-L</v>
      </c>
      <c r="N1270" s="170">
        <v>7048652766809</v>
      </c>
    </row>
    <row r="1271" spans="1:14" x14ac:dyDescent="0.2">
      <c r="A1271" s="136" t="s">
        <v>2804</v>
      </c>
      <c r="B1271" s="163">
        <v>7048652766830</v>
      </c>
      <c r="K1271" s="168">
        <v>845076</v>
      </c>
      <c r="L1271" s="168" t="s">
        <v>2247</v>
      </c>
      <c r="M1271" s="136" t="str">
        <f t="shared" si="19"/>
        <v>845076-BUORE-M</v>
      </c>
      <c r="N1271" s="170">
        <v>7048652766830</v>
      </c>
    </row>
    <row r="1272" spans="1:14" x14ac:dyDescent="0.2">
      <c r="A1272" s="136" t="s">
        <v>2805</v>
      </c>
      <c r="B1272" s="163">
        <v>7048652766823</v>
      </c>
      <c r="K1272" s="168">
        <v>845076</v>
      </c>
      <c r="L1272" s="168" t="s">
        <v>2248</v>
      </c>
      <c r="M1272" s="136" t="str">
        <f t="shared" si="19"/>
        <v>845076-BUORE-L</v>
      </c>
      <c r="N1272" s="170">
        <v>7048652766823</v>
      </c>
    </row>
    <row r="1273" spans="1:14" x14ac:dyDescent="0.2">
      <c r="A1273" s="136" t="s">
        <v>1793</v>
      </c>
      <c r="B1273" s="163">
        <v>7048652273901</v>
      </c>
      <c r="K1273" s="168">
        <v>845076</v>
      </c>
      <c r="L1273" s="168" t="s">
        <v>944</v>
      </c>
      <c r="M1273" s="136" t="str">
        <f t="shared" si="19"/>
        <v>845076-MBKCE-M</v>
      </c>
      <c r="N1273" s="170">
        <v>7048652273901</v>
      </c>
    </row>
    <row r="1274" spans="1:14" x14ac:dyDescent="0.2">
      <c r="A1274" s="136" t="s">
        <v>1794</v>
      </c>
      <c r="B1274" s="163">
        <v>7048652273895</v>
      </c>
      <c r="K1274" s="168">
        <v>845076</v>
      </c>
      <c r="L1274" s="168" t="s">
        <v>945</v>
      </c>
      <c r="M1274" s="136" t="str">
        <f t="shared" si="19"/>
        <v>845076-MBKCE-L</v>
      </c>
      <c r="N1274" s="170">
        <v>7048652273895</v>
      </c>
    </row>
    <row r="1275" spans="1:14" x14ac:dyDescent="0.2">
      <c r="A1275" s="136" t="s">
        <v>1795</v>
      </c>
      <c r="B1275" s="163">
        <v>7048652539847</v>
      </c>
      <c r="K1275" s="168">
        <v>845076</v>
      </c>
      <c r="L1275" s="168" t="s">
        <v>783</v>
      </c>
      <c r="M1275" s="136" t="str">
        <f t="shared" si="19"/>
        <v>845076-MBLCK-M</v>
      </c>
      <c r="N1275" s="170">
        <v>7048652539847</v>
      </c>
    </row>
    <row r="1276" spans="1:14" x14ac:dyDescent="0.2">
      <c r="A1276" s="136" t="s">
        <v>1796</v>
      </c>
      <c r="B1276" s="163">
        <v>7048652539830</v>
      </c>
      <c r="K1276" s="168">
        <v>845076</v>
      </c>
      <c r="L1276" s="168" t="s">
        <v>784</v>
      </c>
      <c r="M1276" s="136" t="str">
        <f t="shared" si="19"/>
        <v>845076-MBLCK-L</v>
      </c>
      <c r="N1276" s="170">
        <v>7048652539830</v>
      </c>
    </row>
    <row r="1277" spans="1:14" x14ac:dyDescent="0.2">
      <c r="A1277" s="136" t="s">
        <v>2806</v>
      </c>
      <c r="B1277" s="163">
        <v>7048652766854</v>
      </c>
      <c r="K1277" s="168">
        <v>845076</v>
      </c>
      <c r="L1277" s="168" t="s">
        <v>785</v>
      </c>
      <c r="M1277" s="136" t="str">
        <f t="shared" si="19"/>
        <v>845076-MCDGY-M</v>
      </c>
      <c r="N1277" s="170">
        <v>7048652766854</v>
      </c>
    </row>
    <row r="1278" spans="1:14" x14ac:dyDescent="0.2">
      <c r="A1278" s="136" t="s">
        <v>2807</v>
      </c>
      <c r="B1278" s="163">
        <v>7048652766847</v>
      </c>
      <c r="K1278" s="168">
        <v>845076</v>
      </c>
      <c r="L1278" s="168" t="s">
        <v>786</v>
      </c>
      <c r="M1278" s="136" t="str">
        <f t="shared" si="19"/>
        <v>845076-MCDGY-L</v>
      </c>
      <c r="N1278" s="170">
        <v>7048652766847</v>
      </c>
    </row>
    <row r="1279" spans="1:14" x14ac:dyDescent="0.2">
      <c r="A1279" s="136" t="s">
        <v>1797</v>
      </c>
      <c r="B1279" s="163">
        <v>7048652660480</v>
      </c>
      <c r="K1279" s="168">
        <v>845076</v>
      </c>
      <c r="L1279" s="168" t="s">
        <v>787</v>
      </c>
      <c r="M1279" s="136" t="str">
        <f t="shared" si="19"/>
        <v>845076-MCHOR-M</v>
      </c>
      <c r="N1279" s="170">
        <v>7048652660480</v>
      </c>
    </row>
    <row r="1280" spans="1:14" x14ac:dyDescent="0.2">
      <c r="A1280" s="136" t="s">
        <v>1798</v>
      </c>
      <c r="B1280" s="163">
        <v>7048652660473</v>
      </c>
      <c r="K1280" s="168">
        <v>845076</v>
      </c>
      <c r="L1280" s="168" t="s">
        <v>788</v>
      </c>
      <c r="M1280" s="136" t="str">
        <f t="shared" si="19"/>
        <v>845076-MCHOR-L</v>
      </c>
      <c r="N1280" s="170">
        <v>7048652660473</v>
      </c>
    </row>
    <row r="1281" spans="1:14" x14ac:dyDescent="0.2">
      <c r="A1281" s="136" t="s">
        <v>1799</v>
      </c>
      <c r="B1281" s="163">
        <v>7048652273925</v>
      </c>
      <c r="K1281" s="168">
        <v>845076</v>
      </c>
      <c r="L1281" s="168" t="s">
        <v>936</v>
      </c>
      <c r="M1281" s="136" t="str">
        <f t="shared" si="19"/>
        <v>845076-MNAVY-M</v>
      </c>
      <c r="N1281" s="170">
        <v>7048652273925</v>
      </c>
    </row>
    <row r="1282" spans="1:14" x14ac:dyDescent="0.2">
      <c r="A1282" s="136" t="s">
        <v>1800</v>
      </c>
      <c r="B1282" s="163">
        <v>7048652273918</v>
      </c>
      <c r="K1282" s="168">
        <v>845076</v>
      </c>
      <c r="L1282" s="168" t="s">
        <v>937</v>
      </c>
      <c r="M1282" s="136" t="str">
        <f t="shared" si="19"/>
        <v>845076-MNAVY-L</v>
      </c>
      <c r="N1282" s="170">
        <v>7048652273918</v>
      </c>
    </row>
    <row r="1283" spans="1:14" x14ac:dyDescent="0.2">
      <c r="A1283" s="136" t="s">
        <v>1801</v>
      </c>
      <c r="B1283" s="163">
        <v>7048652660503</v>
      </c>
      <c r="K1283" s="168">
        <v>845076</v>
      </c>
      <c r="L1283" s="168" t="s">
        <v>795</v>
      </c>
      <c r="M1283" s="136" t="str">
        <f t="shared" ref="M1283:M1346" si="20">CONCATENATE(K1283,"-",L1283)</f>
        <v>845076-MNGRY-M</v>
      </c>
      <c r="N1283" s="170">
        <v>7048652660503</v>
      </c>
    </row>
    <row r="1284" spans="1:14" x14ac:dyDescent="0.2">
      <c r="A1284" s="136" t="s">
        <v>1802</v>
      </c>
      <c r="B1284" s="163">
        <v>7048652660497</v>
      </c>
      <c r="K1284" s="168">
        <v>845076</v>
      </c>
      <c r="L1284" s="168" t="s">
        <v>796</v>
      </c>
      <c r="M1284" s="136" t="str">
        <f t="shared" si="20"/>
        <v>845076-MNGRY-L</v>
      </c>
      <c r="N1284" s="170">
        <v>7048652660497</v>
      </c>
    </row>
    <row r="1285" spans="1:14" x14ac:dyDescent="0.2">
      <c r="A1285" s="136" t="s">
        <v>1803</v>
      </c>
      <c r="B1285" s="163">
        <v>7048652539861</v>
      </c>
      <c r="K1285" s="168">
        <v>845076</v>
      </c>
      <c r="L1285" s="168" t="s">
        <v>938</v>
      </c>
      <c r="M1285" s="136" t="str">
        <f t="shared" si="20"/>
        <v>845076-MSGMC-M</v>
      </c>
      <c r="N1285" s="170">
        <v>7048652539861</v>
      </c>
    </row>
    <row r="1286" spans="1:14" x14ac:dyDescent="0.2">
      <c r="A1286" s="136" t="s">
        <v>1804</v>
      </c>
      <c r="B1286" s="163">
        <v>7048652539854</v>
      </c>
      <c r="K1286" s="168">
        <v>845076</v>
      </c>
      <c r="L1286" s="168" t="s">
        <v>939</v>
      </c>
      <c r="M1286" s="136" t="str">
        <f t="shared" si="20"/>
        <v>845076-MSGMC-L</v>
      </c>
      <c r="N1286" s="170">
        <v>7048652539854</v>
      </c>
    </row>
    <row r="1287" spans="1:14" x14ac:dyDescent="0.2">
      <c r="A1287" s="136" t="s">
        <v>1805</v>
      </c>
      <c r="B1287" s="163">
        <v>7048652273949</v>
      </c>
      <c r="K1287" s="168">
        <v>845076</v>
      </c>
      <c r="L1287" s="168" t="s">
        <v>942</v>
      </c>
      <c r="M1287" s="136" t="str">
        <f t="shared" si="20"/>
        <v>845076-MWHTE-M</v>
      </c>
      <c r="N1287" s="170">
        <v>7048652273949</v>
      </c>
    </row>
    <row r="1288" spans="1:14" x14ac:dyDescent="0.2">
      <c r="A1288" s="136" t="s">
        <v>1806</v>
      </c>
      <c r="B1288" s="163">
        <v>7048652273932</v>
      </c>
      <c r="K1288" s="168">
        <v>845076</v>
      </c>
      <c r="L1288" s="168" t="s">
        <v>943</v>
      </c>
      <c r="M1288" s="136" t="str">
        <f t="shared" si="20"/>
        <v>845076-MWHTE-L</v>
      </c>
      <c r="N1288" s="170">
        <v>7048652273932</v>
      </c>
    </row>
    <row r="1289" spans="1:14" x14ac:dyDescent="0.2">
      <c r="A1289" s="136" t="s">
        <v>2810</v>
      </c>
      <c r="B1289" s="163">
        <v>7048652766878</v>
      </c>
      <c r="K1289" s="168">
        <v>845076</v>
      </c>
      <c r="L1289" s="168" t="s">
        <v>2358</v>
      </c>
      <c r="M1289" s="136" t="str">
        <f t="shared" si="20"/>
        <v>845076-SGMFL-M</v>
      </c>
      <c r="N1289" s="170">
        <v>7048652766878</v>
      </c>
    </row>
    <row r="1290" spans="1:14" x14ac:dyDescent="0.2">
      <c r="A1290" s="136" t="s">
        <v>2811</v>
      </c>
      <c r="B1290" s="163">
        <v>7048652766861</v>
      </c>
      <c r="K1290" s="168">
        <v>845076</v>
      </c>
      <c r="L1290" s="168" t="s">
        <v>2359</v>
      </c>
      <c r="M1290" s="136" t="str">
        <f t="shared" si="20"/>
        <v>845076-SGMFL-L</v>
      </c>
      <c r="N1290" s="170">
        <v>7048652766861</v>
      </c>
    </row>
    <row r="1291" spans="1:14" x14ac:dyDescent="0.2">
      <c r="A1291" s="136" t="s">
        <v>2808</v>
      </c>
      <c r="B1291" s="163">
        <v>7048652766892</v>
      </c>
      <c r="K1291" s="168">
        <v>845076</v>
      </c>
      <c r="L1291" s="168" t="s">
        <v>2251</v>
      </c>
      <c r="M1291" s="136" t="str">
        <f t="shared" si="20"/>
        <v>845076-SKBLM-M</v>
      </c>
      <c r="N1291" s="170">
        <v>7048652766892</v>
      </c>
    </row>
    <row r="1292" spans="1:14" x14ac:dyDescent="0.2">
      <c r="A1292" s="136" t="s">
        <v>2809</v>
      </c>
      <c r="B1292" s="163">
        <v>7048652766885</v>
      </c>
      <c r="K1292" s="168">
        <v>845076</v>
      </c>
      <c r="L1292" s="168" t="s">
        <v>2252</v>
      </c>
      <c r="M1292" s="136" t="str">
        <f t="shared" si="20"/>
        <v>845076-SKBLM-L</v>
      </c>
      <c r="N1292" s="170">
        <v>7048652766885</v>
      </c>
    </row>
    <row r="1293" spans="1:14" x14ac:dyDescent="0.2">
      <c r="A1293" s="136" t="s">
        <v>1807</v>
      </c>
      <c r="B1293" s="163">
        <v>7048652660527</v>
      </c>
      <c r="K1293" s="168">
        <v>845077</v>
      </c>
      <c r="L1293" s="168" t="s">
        <v>946</v>
      </c>
      <c r="M1293" s="136" t="str">
        <f t="shared" si="20"/>
        <v>845077-ABLCK-M</v>
      </c>
      <c r="N1293" s="170">
        <v>7048652660527</v>
      </c>
    </row>
    <row r="1294" spans="1:14" x14ac:dyDescent="0.2">
      <c r="A1294" s="136" t="s">
        <v>1808</v>
      </c>
      <c r="B1294" s="163">
        <v>7048652660510</v>
      </c>
      <c r="K1294" s="168">
        <v>845077</v>
      </c>
      <c r="L1294" s="168" t="s">
        <v>947</v>
      </c>
      <c r="M1294" s="136" t="str">
        <f t="shared" si="20"/>
        <v>845077-ABLCK-L</v>
      </c>
      <c r="N1294" s="170">
        <v>7048652660510</v>
      </c>
    </row>
    <row r="1295" spans="1:14" x14ac:dyDescent="0.2">
      <c r="A1295" s="136" t="s">
        <v>2812</v>
      </c>
      <c r="B1295" s="163">
        <v>7048652766915</v>
      </c>
      <c r="K1295" s="168">
        <v>845077</v>
      </c>
      <c r="L1295" s="168" t="s">
        <v>2247</v>
      </c>
      <c r="M1295" s="136" t="str">
        <f t="shared" si="20"/>
        <v>845077-BUORE-M</v>
      </c>
      <c r="N1295" s="170">
        <v>7048652766915</v>
      </c>
    </row>
    <row r="1296" spans="1:14" x14ac:dyDescent="0.2">
      <c r="A1296" s="136" t="s">
        <v>2813</v>
      </c>
      <c r="B1296" s="163">
        <v>7048652766908</v>
      </c>
      <c r="K1296" s="168">
        <v>845077</v>
      </c>
      <c r="L1296" s="168" t="s">
        <v>2248</v>
      </c>
      <c r="M1296" s="136" t="str">
        <f t="shared" si="20"/>
        <v>845077-BUORE-L</v>
      </c>
      <c r="N1296" s="170">
        <v>7048652766908</v>
      </c>
    </row>
    <row r="1297" spans="1:14" x14ac:dyDescent="0.2">
      <c r="A1297" s="136" t="s">
        <v>1809</v>
      </c>
      <c r="B1297" s="163">
        <v>7048652539885</v>
      </c>
      <c r="K1297" s="168">
        <v>845077</v>
      </c>
      <c r="L1297" s="168" t="s">
        <v>948</v>
      </c>
      <c r="M1297" s="136" t="str">
        <f t="shared" si="20"/>
        <v>845077-GMBLU-M</v>
      </c>
      <c r="N1297" s="170">
        <v>7048652539885</v>
      </c>
    </row>
    <row r="1298" spans="1:14" x14ac:dyDescent="0.2">
      <c r="A1298" s="136" t="s">
        <v>1810</v>
      </c>
      <c r="B1298" s="163">
        <v>7048652539878</v>
      </c>
      <c r="K1298" s="168">
        <v>845077</v>
      </c>
      <c r="L1298" s="168" t="s">
        <v>949</v>
      </c>
      <c r="M1298" s="136" t="str">
        <f t="shared" si="20"/>
        <v>845077-GMBLU-L</v>
      </c>
      <c r="N1298" s="170">
        <v>7048652539878</v>
      </c>
    </row>
    <row r="1299" spans="1:14" x14ac:dyDescent="0.2">
      <c r="A1299" s="136" t="s">
        <v>1811</v>
      </c>
      <c r="B1299" s="163">
        <v>7048652273963</v>
      </c>
      <c r="K1299" s="168">
        <v>845077</v>
      </c>
      <c r="L1299" s="168" t="s">
        <v>783</v>
      </c>
      <c r="M1299" s="136" t="str">
        <f t="shared" si="20"/>
        <v>845077-MBLCK-M</v>
      </c>
      <c r="N1299" s="170">
        <v>7048652273963</v>
      </c>
    </row>
    <row r="1300" spans="1:14" x14ac:dyDescent="0.2">
      <c r="A1300" s="136" t="s">
        <v>1812</v>
      </c>
      <c r="B1300" s="163">
        <v>7048652273956</v>
      </c>
      <c r="K1300" s="168">
        <v>845077</v>
      </c>
      <c r="L1300" s="168" t="s">
        <v>784</v>
      </c>
      <c r="M1300" s="136" t="str">
        <f t="shared" si="20"/>
        <v>845077-MBLCK-L</v>
      </c>
      <c r="N1300" s="170">
        <v>7048652273956</v>
      </c>
    </row>
    <row r="1301" spans="1:14" x14ac:dyDescent="0.2">
      <c r="A1301" s="136" t="s">
        <v>1813</v>
      </c>
      <c r="B1301" s="163">
        <v>7048652660541</v>
      </c>
      <c r="K1301" s="168">
        <v>845077</v>
      </c>
      <c r="L1301" s="168" t="s">
        <v>785</v>
      </c>
      <c r="M1301" s="136" t="str">
        <f t="shared" si="20"/>
        <v>845077-MCDGY-M</v>
      </c>
      <c r="N1301" s="170">
        <v>7048652660541</v>
      </c>
    </row>
    <row r="1302" spans="1:14" x14ac:dyDescent="0.2">
      <c r="A1302" s="136" t="s">
        <v>1814</v>
      </c>
      <c r="B1302" s="163">
        <v>7048652660534</v>
      </c>
      <c r="K1302" s="168">
        <v>845077</v>
      </c>
      <c r="L1302" s="168" t="s">
        <v>786</v>
      </c>
      <c r="M1302" s="136" t="str">
        <f t="shared" si="20"/>
        <v>845077-MCDGY-L</v>
      </c>
      <c r="N1302" s="170">
        <v>7048652660534</v>
      </c>
    </row>
    <row r="1303" spans="1:14" x14ac:dyDescent="0.2">
      <c r="A1303" s="136" t="s">
        <v>1815</v>
      </c>
      <c r="B1303" s="163">
        <v>7048652660565</v>
      </c>
      <c r="K1303" s="168">
        <v>845077</v>
      </c>
      <c r="L1303" s="168" t="s">
        <v>787</v>
      </c>
      <c r="M1303" s="136" t="str">
        <f t="shared" si="20"/>
        <v>845077-MCHOR-M</v>
      </c>
      <c r="N1303" s="170">
        <v>7048652660565</v>
      </c>
    </row>
    <row r="1304" spans="1:14" x14ac:dyDescent="0.2">
      <c r="A1304" s="136" t="s">
        <v>1816</v>
      </c>
      <c r="B1304" s="163">
        <v>7048652660558</v>
      </c>
      <c r="K1304" s="168">
        <v>845077</v>
      </c>
      <c r="L1304" s="168" t="s">
        <v>788</v>
      </c>
      <c r="M1304" s="136" t="str">
        <f t="shared" si="20"/>
        <v>845077-MCHOR-L</v>
      </c>
      <c r="N1304" s="170">
        <v>7048652660558</v>
      </c>
    </row>
    <row r="1305" spans="1:14" x14ac:dyDescent="0.2">
      <c r="A1305" s="136" t="s">
        <v>1817</v>
      </c>
      <c r="B1305" s="163">
        <v>7048652539908</v>
      </c>
      <c r="K1305" s="168">
        <v>845077</v>
      </c>
      <c r="L1305" s="168" t="s">
        <v>950</v>
      </c>
      <c r="M1305" s="136" t="str">
        <f t="shared" si="20"/>
        <v>845077-MMGRN-M</v>
      </c>
      <c r="N1305" s="170">
        <v>7048652539908</v>
      </c>
    </row>
    <row r="1306" spans="1:14" x14ac:dyDescent="0.2">
      <c r="A1306" s="136" t="s">
        <v>1818</v>
      </c>
      <c r="B1306" s="163">
        <v>7048652539892</v>
      </c>
      <c r="K1306" s="168">
        <v>845077</v>
      </c>
      <c r="L1306" s="168" t="s">
        <v>951</v>
      </c>
      <c r="M1306" s="136" t="str">
        <f t="shared" si="20"/>
        <v>845077-MMGRN-L</v>
      </c>
      <c r="N1306" s="170">
        <v>7048652539892</v>
      </c>
    </row>
    <row r="1307" spans="1:14" x14ac:dyDescent="0.2">
      <c r="A1307" s="136" t="s">
        <v>1819</v>
      </c>
      <c r="B1307" s="163">
        <v>7048652660589</v>
      </c>
      <c r="K1307" s="168">
        <v>845077</v>
      </c>
      <c r="L1307" s="168" t="s">
        <v>795</v>
      </c>
      <c r="M1307" s="136" t="str">
        <f t="shared" si="20"/>
        <v>845077-MNGRY-M</v>
      </c>
      <c r="N1307" s="170">
        <v>7048652660589</v>
      </c>
    </row>
    <row r="1308" spans="1:14" x14ac:dyDescent="0.2">
      <c r="A1308" s="136" t="s">
        <v>1820</v>
      </c>
      <c r="B1308" s="163">
        <v>7048652660572</v>
      </c>
      <c r="K1308" s="168">
        <v>845077</v>
      </c>
      <c r="L1308" s="168" t="s">
        <v>796</v>
      </c>
      <c r="M1308" s="136" t="str">
        <f t="shared" si="20"/>
        <v>845077-MNGRY-L</v>
      </c>
      <c r="N1308" s="170">
        <v>7048652660572</v>
      </c>
    </row>
    <row r="1309" spans="1:14" x14ac:dyDescent="0.2">
      <c r="A1309" s="136" t="s">
        <v>1821</v>
      </c>
      <c r="B1309" s="163">
        <v>7048652273987</v>
      </c>
      <c r="K1309" s="168">
        <v>845077</v>
      </c>
      <c r="L1309" s="168" t="s">
        <v>797</v>
      </c>
      <c r="M1309" s="136" t="str">
        <f t="shared" si="20"/>
        <v>845077-MOEDB-M</v>
      </c>
      <c r="N1309" s="170">
        <v>7048652273987</v>
      </c>
    </row>
    <row r="1310" spans="1:14" x14ac:dyDescent="0.2">
      <c r="A1310" s="136" t="s">
        <v>1822</v>
      </c>
      <c r="B1310" s="163">
        <v>7048652273970</v>
      </c>
      <c r="K1310" s="168">
        <v>845077</v>
      </c>
      <c r="L1310" s="168" t="s">
        <v>798</v>
      </c>
      <c r="M1310" s="136" t="str">
        <f t="shared" si="20"/>
        <v>845077-MOEDB-L</v>
      </c>
      <c r="N1310" s="170">
        <v>7048652273970</v>
      </c>
    </row>
    <row r="1311" spans="1:14" x14ac:dyDescent="0.2">
      <c r="A1311" s="136" t="s">
        <v>1823</v>
      </c>
      <c r="B1311" s="163">
        <v>7048652274007</v>
      </c>
      <c r="K1311" s="168">
        <v>845077</v>
      </c>
      <c r="L1311" s="168" t="s">
        <v>799</v>
      </c>
      <c r="M1311" s="136" t="str">
        <f t="shared" si="20"/>
        <v>845077-MOWHT-M</v>
      </c>
      <c r="N1311" s="170">
        <v>7048652274007</v>
      </c>
    </row>
    <row r="1312" spans="1:14" x14ac:dyDescent="0.2">
      <c r="A1312" s="136" t="s">
        <v>1824</v>
      </c>
      <c r="B1312" s="163">
        <v>7048652273994</v>
      </c>
      <c r="K1312" s="168">
        <v>845077</v>
      </c>
      <c r="L1312" s="168" t="s">
        <v>800</v>
      </c>
      <c r="M1312" s="136" t="str">
        <f t="shared" si="20"/>
        <v>845077-MOWHT-L</v>
      </c>
      <c r="N1312" s="170">
        <v>7048652273994</v>
      </c>
    </row>
    <row r="1313" spans="1:14" x14ac:dyDescent="0.2">
      <c r="A1313" s="136" t="s">
        <v>2814</v>
      </c>
      <c r="B1313" s="163">
        <v>7048652768513</v>
      </c>
      <c r="K1313" s="168">
        <v>845077</v>
      </c>
      <c r="L1313" s="168" t="s">
        <v>2360</v>
      </c>
      <c r="M1313" s="136" t="str">
        <f t="shared" si="20"/>
        <v>845077-MWH22-M</v>
      </c>
      <c r="N1313" s="170">
        <v>7048652768513</v>
      </c>
    </row>
    <row r="1314" spans="1:14" x14ac:dyDescent="0.2">
      <c r="A1314" s="136" t="s">
        <v>2815</v>
      </c>
      <c r="B1314" s="163">
        <v>7048652768506</v>
      </c>
      <c r="K1314" s="168">
        <v>845077</v>
      </c>
      <c r="L1314" s="168" t="s">
        <v>2361</v>
      </c>
      <c r="M1314" s="136" t="str">
        <f t="shared" si="20"/>
        <v>845077-MWH22-L</v>
      </c>
      <c r="N1314" s="170">
        <v>7048652768506</v>
      </c>
    </row>
    <row r="1315" spans="1:14" x14ac:dyDescent="0.2">
      <c r="A1315" s="136" t="s">
        <v>1825</v>
      </c>
      <c r="B1315" s="163">
        <v>7048652274021</v>
      </c>
      <c r="K1315" s="168">
        <v>845077</v>
      </c>
      <c r="L1315" s="168" t="s">
        <v>942</v>
      </c>
      <c r="M1315" s="136" t="str">
        <f t="shared" si="20"/>
        <v>845077-MWHTE-M</v>
      </c>
      <c r="N1315" s="170">
        <v>7048652274021</v>
      </c>
    </row>
    <row r="1316" spans="1:14" x14ac:dyDescent="0.2">
      <c r="A1316" s="136" t="s">
        <v>1826</v>
      </c>
      <c r="B1316" s="163">
        <v>7048652274014</v>
      </c>
      <c r="K1316" s="168">
        <v>845077</v>
      </c>
      <c r="L1316" s="168" t="s">
        <v>943</v>
      </c>
      <c r="M1316" s="136" t="str">
        <f t="shared" si="20"/>
        <v>845077-MWHTE-L</v>
      </c>
      <c r="N1316" s="170">
        <v>7048652274014</v>
      </c>
    </row>
    <row r="1317" spans="1:14" x14ac:dyDescent="0.2">
      <c r="A1317" s="136" t="s">
        <v>2818</v>
      </c>
      <c r="B1317" s="163">
        <v>7048652766939</v>
      </c>
      <c r="K1317" s="168">
        <v>845077</v>
      </c>
      <c r="L1317" s="168" t="s">
        <v>2358</v>
      </c>
      <c r="M1317" s="136" t="str">
        <f t="shared" si="20"/>
        <v>845077-SGMFL-M</v>
      </c>
      <c r="N1317" s="170">
        <v>7048652766939</v>
      </c>
    </row>
    <row r="1318" spans="1:14" x14ac:dyDescent="0.2">
      <c r="A1318" s="136" t="s">
        <v>2819</v>
      </c>
      <c r="B1318" s="163">
        <v>7048652766922</v>
      </c>
      <c r="K1318" s="168">
        <v>845077</v>
      </c>
      <c r="L1318" s="168" t="s">
        <v>2359</v>
      </c>
      <c r="M1318" s="136" t="str">
        <f t="shared" si="20"/>
        <v>845077-SGMFL-L</v>
      </c>
      <c r="N1318" s="170">
        <v>7048652766922</v>
      </c>
    </row>
    <row r="1319" spans="1:14" x14ac:dyDescent="0.2">
      <c r="A1319" s="136" t="s">
        <v>2816</v>
      </c>
      <c r="B1319" s="163">
        <v>7048652766953</v>
      </c>
      <c r="K1319" s="168">
        <v>845077</v>
      </c>
      <c r="L1319" s="168" t="s">
        <v>2251</v>
      </c>
      <c r="M1319" s="136" t="str">
        <f t="shared" si="20"/>
        <v>845077-SKBLM-M</v>
      </c>
      <c r="N1319" s="170">
        <v>7048652766953</v>
      </c>
    </row>
    <row r="1320" spans="1:14" x14ac:dyDescent="0.2">
      <c r="A1320" s="136" t="s">
        <v>2817</v>
      </c>
      <c r="B1320" s="163">
        <v>7048652766946</v>
      </c>
      <c r="K1320" s="168">
        <v>845077</v>
      </c>
      <c r="L1320" s="168" t="s">
        <v>2252</v>
      </c>
      <c r="M1320" s="136" t="str">
        <f t="shared" si="20"/>
        <v>845077-SKBLM-L</v>
      </c>
      <c r="N1320" s="170">
        <v>7048652766946</v>
      </c>
    </row>
    <row r="1321" spans="1:14" x14ac:dyDescent="0.2">
      <c r="A1321" s="136" t="s">
        <v>2820</v>
      </c>
      <c r="B1321" s="163">
        <v>7048652766977</v>
      </c>
      <c r="K1321" s="168">
        <v>845078</v>
      </c>
      <c r="L1321" s="168" t="s">
        <v>2247</v>
      </c>
      <c r="M1321" s="136" t="str">
        <f t="shared" si="20"/>
        <v>845078-BUORE-M</v>
      </c>
      <c r="N1321" s="170">
        <v>7048652766977</v>
      </c>
    </row>
    <row r="1322" spans="1:14" x14ac:dyDescent="0.2">
      <c r="A1322" s="136" t="s">
        <v>2821</v>
      </c>
      <c r="B1322" s="163">
        <v>7048652766960</v>
      </c>
      <c r="K1322" s="168">
        <v>845078</v>
      </c>
      <c r="L1322" s="168" t="s">
        <v>2248</v>
      </c>
      <c r="M1322" s="136" t="str">
        <f t="shared" si="20"/>
        <v>845078-BUORE-L</v>
      </c>
      <c r="N1322" s="170">
        <v>7048652766960</v>
      </c>
    </row>
    <row r="1323" spans="1:14" x14ac:dyDescent="0.2">
      <c r="A1323" s="136" t="s">
        <v>1827</v>
      </c>
      <c r="B1323" s="163">
        <v>7048652274045</v>
      </c>
      <c r="K1323" s="168">
        <v>845078</v>
      </c>
      <c r="L1323" s="168" t="s">
        <v>783</v>
      </c>
      <c r="M1323" s="136" t="str">
        <f t="shared" si="20"/>
        <v>845078-MBLCK-M</v>
      </c>
      <c r="N1323" s="170">
        <v>7048652274045</v>
      </c>
    </row>
    <row r="1324" spans="1:14" x14ac:dyDescent="0.2">
      <c r="A1324" s="136" t="s">
        <v>1828</v>
      </c>
      <c r="B1324" s="163">
        <v>7048652274038</v>
      </c>
      <c r="K1324" s="168">
        <v>845078</v>
      </c>
      <c r="L1324" s="168" t="s">
        <v>784</v>
      </c>
      <c r="M1324" s="136" t="str">
        <f t="shared" si="20"/>
        <v>845078-MBLCK-L</v>
      </c>
      <c r="N1324" s="170">
        <v>7048652274038</v>
      </c>
    </row>
    <row r="1325" spans="1:14" x14ac:dyDescent="0.2">
      <c r="A1325" s="136" t="s">
        <v>2822</v>
      </c>
      <c r="B1325" s="163">
        <v>7048652766991</v>
      </c>
      <c r="K1325" s="168">
        <v>845078</v>
      </c>
      <c r="L1325" s="168" t="s">
        <v>785</v>
      </c>
      <c r="M1325" s="136" t="str">
        <f t="shared" si="20"/>
        <v>845078-MCDGY-M</v>
      </c>
      <c r="N1325" s="170">
        <v>7048652766991</v>
      </c>
    </row>
    <row r="1326" spans="1:14" x14ac:dyDescent="0.2">
      <c r="A1326" s="136" t="s">
        <v>2823</v>
      </c>
      <c r="B1326" s="163">
        <v>7048652766984</v>
      </c>
      <c r="K1326" s="168">
        <v>845078</v>
      </c>
      <c r="L1326" s="168" t="s">
        <v>786</v>
      </c>
      <c r="M1326" s="136" t="str">
        <f t="shared" si="20"/>
        <v>845078-MCDGY-L</v>
      </c>
      <c r="N1326" s="170">
        <v>7048652766984</v>
      </c>
    </row>
    <row r="1327" spans="1:14" x14ac:dyDescent="0.2">
      <c r="A1327" s="136" t="s">
        <v>1829</v>
      </c>
      <c r="B1327" s="163">
        <v>7048652671431</v>
      </c>
      <c r="K1327" s="168">
        <v>845078</v>
      </c>
      <c r="L1327" s="168" t="s">
        <v>940</v>
      </c>
      <c r="M1327" s="136" t="str">
        <f t="shared" si="20"/>
        <v>845078-MWH20-M</v>
      </c>
      <c r="N1327" s="170">
        <v>7048652671431</v>
      </c>
    </row>
    <row r="1328" spans="1:14" x14ac:dyDescent="0.2">
      <c r="A1328" s="136" t="s">
        <v>1830</v>
      </c>
      <c r="B1328" s="163">
        <v>7048652671424</v>
      </c>
      <c r="K1328" s="168">
        <v>845078</v>
      </c>
      <c r="L1328" s="168" t="s">
        <v>941</v>
      </c>
      <c r="M1328" s="136" t="str">
        <f t="shared" si="20"/>
        <v>845078-MWH20-L</v>
      </c>
      <c r="N1328" s="170">
        <v>7048652671424</v>
      </c>
    </row>
    <row r="1329" spans="1:14" x14ac:dyDescent="0.2">
      <c r="A1329" s="136" t="s">
        <v>1831</v>
      </c>
      <c r="B1329" s="163">
        <v>7048652274083</v>
      </c>
      <c r="K1329" s="168">
        <v>845078</v>
      </c>
      <c r="L1329" s="168" t="s">
        <v>942</v>
      </c>
      <c r="M1329" s="136" t="str">
        <f t="shared" si="20"/>
        <v>845078-MWHTE-M</v>
      </c>
      <c r="N1329" s="170">
        <v>7048652274083</v>
      </c>
    </row>
    <row r="1330" spans="1:14" x14ac:dyDescent="0.2">
      <c r="A1330" s="136" t="s">
        <v>1832</v>
      </c>
      <c r="B1330" s="163">
        <v>7048652274076</v>
      </c>
      <c r="K1330" s="168">
        <v>845078</v>
      </c>
      <c r="L1330" s="168" t="s">
        <v>943</v>
      </c>
      <c r="M1330" s="136" t="str">
        <f t="shared" si="20"/>
        <v>845078-MWHTE-L</v>
      </c>
      <c r="N1330" s="170">
        <v>7048652274076</v>
      </c>
    </row>
    <row r="1331" spans="1:14" x14ac:dyDescent="0.2">
      <c r="A1331" s="136" t="s">
        <v>2824</v>
      </c>
      <c r="B1331" s="163">
        <v>7048652767011</v>
      </c>
      <c r="K1331" s="168">
        <v>845078</v>
      </c>
      <c r="L1331" s="168" t="s">
        <v>2358</v>
      </c>
      <c r="M1331" s="136" t="str">
        <f t="shared" si="20"/>
        <v>845078-SGMFL-M</v>
      </c>
      <c r="N1331" s="170">
        <v>7048652767011</v>
      </c>
    </row>
    <row r="1332" spans="1:14" x14ac:dyDescent="0.2">
      <c r="A1332" s="136" t="s">
        <v>2825</v>
      </c>
      <c r="B1332" s="163">
        <v>7048652767004</v>
      </c>
      <c r="K1332" s="168">
        <v>845078</v>
      </c>
      <c r="L1332" s="168" t="s">
        <v>2359</v>
      </c>
      <c r="M1332" s="136" t="str">
        <f t="shared" si="20"/>
        <v>845078-SGMFL-L</v>
      </c>
      <c r="N1332" s="170">
        <v>7048652767004</v>
      </c>
    </row>
    <row r="1333" spans="1:14" x14ac:dyDescent="0.2">
      <c r="A1333" s="136" t="s">
        <v>2826</v>
      </c>
      <c r="B1333" s="163">
        <v>7048652767035</v>
      </c>
      <c r="K1333" s="168">
        <v>845079</v>
      </c>
      <c r="L1333" s="168" t="s">
        <v>2247</v>
      </c>
      <c r="M1333" s="136" t="str">
        <f t="shared" si="20"/>
        <v>845079-BUORE-M</v>
      </c>
      <c r="N1333" s="170">
        <v>7048652767035</v>
      </c>
    </row>
    <row r="1334" spans="1:14" x14ac:dyDescent="0.2">
      <c r="A1334" s="136" t="s">
        <v>2827</v>
      </c>
      <c r="B1334" s="163">
        <v>7048652767028</v>
      </c>
      <c r="K1334" s="168">
        <v>845079</v>
      </c>
      <c r="L1334" s="168" t="s">
        <v>2248</v>
      </c>
      <c r="M1334" s="136" t="str">
        <f t="shared" si="20"/>
        <v>845079-BUORE-L</v>
      </c>
      <c r="N1334" s="170">
        <v>7048652767028</v>
      </c>
    </row>
    <row r="1335" spans="1:14" x14ac:dyDescent="0.2">
      <c r="A1335" s="136" t="s">
        <v>1833</v>
      </c>
      <c r="B1335" s="163">
        <v>7048652490346</v>
      </c>
      <c r="K1335" s="168">
        <v>845079</v>
      </c>
      <c r="L1335" s="168" t="s">
        <v>944</v>
      </c>
      <c r="M1335" s="136" t="str">
        <f t="shared" si="20"/>
        <v>845079-MBKCE-M</v>
      </c>
      <c r="N1335" s="170">
        <v>7048652490346</v>
      </c>
    </row>
    <row r="1336" spans="1:14" x14ac:dyDescent="0.2">
      <c r="A1336" s="136" t="s">
        <v>1834</v>
      </c>
      <c r="B1336" s="163">
        <v>7048652490339</v>
      </c>
      <c r="K1336" s="168">
        <v>845079</v>
      </c>
      <c r="L1336" s="168" t="s">
        <v>945</v>
      </c>
      <c r="M1336" s="136" t="str">
        <f t="shared" si="20"/>
        <v>845079-MBKCE-L</v>
      </c>
      <c r="N1336" s="170">
        <v>7048652490339</v>
      </c>
    </row>
    <row r="1337" spans="1:14" x14ac:dyDescent="0.2">
      <c r="A1337" s="136" t="s">
        <v>3165</v>
      </c>
      <c r="B1337" s="163">
        <v>7048652274106</v>
      </c>
      <c r="K1337" s="168">
        <v>845079</v>
      </c>
      <c r="L1337" s="168" t="s">
        <v>783</v>
      </c>
      <c r="M1337" s="136" t="str">
        <f t="shared" si="20"/>
        <v>845079-MBLCK-M</v>
      </c>
      <c r="N1337" s="170">
        <v>7048652274106</v>
      </c>
    </row>
    <row r="1338" spans="1:14" x14ac:dyDescent="0.2">
      <c r="A1338" s="136" t="s">
        <v>3166</v>
      </c>
      <c r="B1338" s="163">
        <v>7048652274090</v>
      </c>
      <c r="K1338" s="168">
        <v>845079</v>
      </c>
      <c r="L1338" s="168" t="s">
        <v>784</v>
      </c>
      <c r="M1338" s="136" t="str">
        <f t="shared" si="20"/>
        <v>845079-MBLCK-L</v>
      </c>
      <c r="N1338" s="170">
        <v>7048652274090</v>
      </c>
    </row>
    <row r="1339" spans="1:14" x14ac:dyDescent="0.2">
      <c r="A1339" s="136" t="s">
        <v>2828</v>
      </c>
      <c r="B1339" s="163">
        <v>7048652767059</v>
      </c>
      <c r="K1339" s="168">
        <v>845079</v>
      </c>
      <c r="L1339" s="168" t="s">
        <v>785</v>
      </c>
      <c r="M1339" s="136" t="str">
        <f t="shared" si="20"/>
        <v>845079-MCDGY-M</v>
      </c>
      <c r="N1339" s="170">
        <v>7048652767059</v>
      </c>
    </row>
    <row r="1340" spans="1:14" x14ac:dyDescent="0.2">
      <c r="A1340" s="136" t="s">
        <v>2829</v>
      </c>
      <c r="B1340" s="163">
        <v>7048652767042</v>
      </c>
      <c r="K1340" s="168">
        <v>845079</v>
      </c>
      <c r="L1340" s="168" t="s">
        <v>786</v>
      </c>
      <c r="M1340" s="136" t="str">
        <f t="shared" si="20"/>
        <v>845079-MCDGY-L</v>
      </c>
      <c r="N1340" s="170">
        <v>7048652767042</v>
      </c>
    </row>
    <row r="1341" spans="1:14" x14ac:dyDescent="0.2">
      <c r="A1341" s="136" t="s">
        <v>1835</v>
      </c>
      <c r="B1341" s="163">
        <v>7048652344311</v>
      </c>
      <c r="K1341" s="168">
        <v>845079</v>
      </c>
      <c r="L1341" s="168" t="s">
        <v>936</v>
      </c>
      <c r="M1341" s="136" t="str">
        <f t="shared" si="20"/>
        <v>845079-MNAVY-M</v>
      </c>
      <c r="N1341" s="170">
        <v>7048652344311</v>
      </c>
    </row>
    <row r="1342" spans="1:14" x14ac:dyDescent="0.2">
      <c r="A1342" s="136" t="s">
        <v>1836</v>
      </c>
      <c r="B1342" s="163">
        <v>7048652344304</v>
      </c>
      <c r="K1342" s="168">
        <v>845079</v>
      </c>
      <c r="L1342" s="168" t="s">
        <v>937</v>
      </c>
      <c r="M1342" s="136" t="str">
        <f t="shared" si="20"/>
        <v>845079-MNAVY-L</v>
      </c>
      <c r="N1342" s="170">
        <v>7048652344304</v>
      </c>
    </row>
    <row r="1343" spans="1:14" x14ac:dyDescent="0.2">
      <c r="A1343" s="136" t="s">
        <v>1837</v>
      </c>
      <c r="B1343" s="163">
        <v>7048652660749</v>
      </c>
      <c r="K1343" s="168">
        <v>845079</v>
      </c>
      <c r="L1343" s="168" t="s">
        <v>795</v>
      </c>
      <c r="M1343" s="136" t="str">
        <f t="shared" si="20"/>
        <v>845079-MNGRY-M</v>
      </c>
      <c r="N1343" s="170">
        <v>7048652660749</v>
      </c>
    </row>
    <row r="1344" spans="1:14" x14ac:dyDescent="0.2">
      <c r="A1344" s="136" t="s">
        <v>1838</v>
      </c>
      <c r="B1344" s="163">
        <v>7048652660732</v>
      </c>
      <c r="K1344" s="168">
        <v>845079</v>
      </c>
      <c r="L1344" s="168" t="s">
        <v>796</v>
      </c>
      <c r="M1344" s="136" t="str">
        <f t="shared" si="20"/>
        <v>845079-MNGRY-L</v>
      </c>
      <c r="N1344" s="170">
        <v>7048652660732</v>
      </c>
    </row>
    <row r="1345" spans="1:14" x14ac:dyDescent="0.2">
      <c r="A1345" s="136" t="s">
        <v>1839</v>
      </c>
      <c r="B1345" s="163">
        <v>7048652274120</v>
      </c>
      <c r="K1345" s="168">
        <v>845079</v>
      </c>
      <c r="L1345" s="168" t="s">
        <v>942</v>
      </c>
      <c r="M1345" s="136" t="str">
        <f t="shared" si="20"/>
        <v>845079-MWHTE-M</v>
      </c>
      <c r="N1345" s="170">
        <v>7048652274120</v>
      </c>
    </row>
    <row r="1346" spans="1:14" x14ac:dyDescent="0.2">
      <c r="A1346" s="136" t="s">
        <v>1840</v>
      </c>
      <c r="B1346" s="163">
        <v>7048652274113</v>
      </c>
      <c r="K1346" s="168">
        <v>845079</v>
      </c>
      <c r="L1346" s="168" t="s">
        <v>943</v>
      </c>
      <c r="M1346" s="136" t="str">
        <f t="shared" si="20"/>
        <v>845079-MWHTE-L</v>
      </c>
      <c r="N1346" s="170">
        <v>7048652274113</v>
      </c>
    </row>
    <row r="1347" spans="1:14" x14ac:dyDescent="0.2">
      <c r="A1347" s="136" t="s">
        <v>2830</v>
      </c>
      <c r="B1347" s="163">
        <v>7048652767073</v>
      </c>
      <c r="K1347" s="168">
        <v>845079</v>
      </c>
      <c r="L1347" s="168" t="s">
        <v>2358</v>
      </c>
      <c r="M1347" s="136" t="str">
        <f t="shared" ref="M1347:M1410" si="21">CONCATENATE(K1347,"-",L1347)</f>
        <v>845079-SGMFL-M</v>
      </c>
      <c r="N1347" s="170">
        <v>7048652767073</v>
      </c>
    </row>
    <row r="1348" spans="1:14" x14ac:dyDescent="0.2">
      <c r="A1348" s="136" t="s">
        <v>2831</v>
      </c>
      <c r="B1348" s="163">
        <v>7048652767066</v>
      </c>
      <c r="K1348" s="168">
        <v>845079</v>
      </c>
      <c r="L1348" s="168" t="s">
        <v>2359</v>
      </c>
      <c r="M1348" s="136" t="str">
        <f t="shared" si="21"/>
        <v>845079-SGMFL-L</v>
      </c>
      <c r="N1348" s="170">
        <v>7048652767066</v>
      </c>
    </row>
    <row r="1349" spans="1:14" x14ac:dyDescent="0.2">
      <c r="A1349" s="136" t="s">
        <v>2832</v>
      </c>
      <c r="B1349" s="163">
        <v>7048652767103</v>
      </c>
      <c r="K1349" s="168">
        <v>845081</v>
      </c>
      <c r="L1349" s="168" t="s">
        <v>2362</v>
      </c>
      <c r="M1349" s="136" t="str">
        <f t="shared" si="21"/>
        <v>845081-BGRRG-S</v>
      </c>
      <c r="N1349" s="170">
        <v>7048652767103</v>
      </c>
    </row>
    <row r="1350" spans="1:14" x14ac:dyDescent="0.2">
      <c r="A1350" s="136" t="s">
        <v>2833</v>
      </c>
      <c r="B1350" s="163">
        <v>7048652767097</v>
      </c>
      <c r="K1350" s="168">
        <v>845081</v>
      </c>
      <c r="L1350" s="168" t="s">
        <v>2363</v>
      </c>
      <c r="M1350" s="136" t="str">
        <f t="shared" si="21"/>
        <v>845081-BGRRG-M</v>
      </c>
      <c r="N1350" s="170">
        <v>7048652767097</v>
      </c>
    </row>
    <row r="1351" spans="1:14" x14ac:dyDescent="0.2">
      <c r="A1351" s="136" t="s">
        <v>2834</v>
      </c>
      <c r="B1351" s="163">
        <v>7048652767080</v>
      </c>
      <c r="K1351" s="168">
        <v>845081</v>
      </c>
      <c r="L1351" s="168" t="s">
        <v>2364</v>
      </c>
      <c r="M1351" s="136" t="str">
        <f t="shared" si="21"/>
        <v>845081-BGRRG-L</v>
      </c>
      <c r="N1351" s="170">
        <v>7048652767080</v>
      </c>
    </row>
    <row r="1352" spans="1:14" x14ac:dyDescent="0.2">
      <c r="A1352" s="136" t="s">
        <v>2835</v>
      </c>
      <c r="B1352" s="163">
        <v>7048652767134</v>
      </c>
      <c r="K1352" s="168">
        <v>845081</v>
      </c>
      <c r="L1352" s="168" t="s">
        <v>2365</v>
      </c>
      <c r="M1352" s="136" t="str">
        <f t="shared" si="21"/>
        <v>845081-BRWHT-S</v>
      </c>
      <c r="N1352" s="170">
        <v>7048652767134</v>
      </c>
    </row>
    <row r="1353" spans="1:14" x14ac:dyDescent="0.2">
      <c r="A1353" s="136" t="s">
        <v>2836</v>
      </c>
      <c r="B1353" s="163">
        <v>7048652767127</v>
      </c>
      <c r="K1353" s="168">
        <v>845081</v>
      </c>
      <c r="L1353" s="168" t="s">
        <v>2366</v>
      </c>
      <c r="M1353" s="136" t="str">
        <f t="shared" si="21"/>
        <v>845081-BRWHT-M</v>
      </c>
      <c r="N1353" s="170">
        <v>7048652767127</v>
      </c>
    </row>
    <row r="1354" spans="1:14" x14ac:dyDescent="0.2">
      <c r="A1354" s="136" t="s">
        <v>2837</v>
      </c>
      <c r="B1354" s="163">
        <v>7048652767110</v>
      </c>
      <c r="K1354" s="168">
        <v>845081</v>
      </c>
      <c r="L1354" s="168" t="s">
        <v>2367</v>
      </c>
      <c r="M1354" s="136" t="str">
        <f t="shared" si="21"/>
        <v>845081-BRWHT-L</v>
      </c>
      <c r="N1354" s="170">
        <v>7048652767110</v>
      </c>
    </row>
    <row r="1355" spans="1:14" x14ac:dyDescent="0.2">
      <c r="A1355" s="136" t="s">
        <v>2838</v>
      </c>
      <c r="B1355" s="163">
        <v>7048652767165</v>
      </c>
      <c r="K1355" s="168">
        <v>845081</v>
      </c>
      <c r="L1355" s="168" t="s">
        <v>2368</v>
      </c>
      <c r="M1355" s="136" t="str">
        <f t="shared" si="21"/>
        <v>845081-BUORE-S</v>
      </c>
      <c r="N1355" s="170">
        <v>7048652767165</v>
      </c>
    </row>
    <row r="1356" spans="1:14" x14ac:dyDescent="0.2">
      <c r="A1356" s="136" t="s">
        <v>2839</v>
      </c>
      <c r="B1356" s="163">
        <v>7048652767158</v>
      </c>
      <c r="K1356" s="168">
        <v>845081</v>
      </c>
      <c r="L1356" s="168" t="s">
        <v>2247</v>
      </c>
      <c r="M1356" s="136" t="str">
        <f t="shared" si="21"/>
        <v>845081-BUORE-M</v>
      </c>
      <c r="N1356" s="170">
        <v>7048652767158</v>
      </c>
    </row>
    <row r="1357" spans="1:14" x14ac:dyDescent="0.2">
      <c r="A1357" s="136" t="s">
        <v>2840</v>
      </c>
      <c r="B1357" s="163">
        <v>7048652767141</v>
      </c>
      <c r="K1357" s="168">
        <v>845081</v>
      </c>
      <c r="L1357" s="168" t="s">
        <v>2248</v>
      </c>
      <c r="M1357" s="136" t="str">
        <f t="shared" si="21"/>
        <v>845081-BUORE-L</v>
      </c>
      <c r="N1357" s="170">
        <v>7048652767141</v>
      </c>
    </row>
    <row r="1358" spans="1:14" x14ac:dyDescent="0.2">
      <c r="A1358" s="136" t="s">
        <v>1841</v>
      </c>
      <c r="B1358" s="163">
        <v>7048652539939</v>
      </c>
      <c r="K1358" s="168">
        <v>845081</v>
      </c>
      <c r="L1358" s="168" t="s">
        <v>952</v>
      </c>
      <c r="M1358" s="136" t="str">
        <f t="shared" si="21"/>
        <v>845081-GFGRN-S</v>
      </c>
      <c r="N1358" s="170">
        <v>7048652539939</v>
      </c>
    </row>
    <row r="1359" spans="1:14" x14ac:dyDescent="0.2">
      <c r="A1359" s="136" t="s">
        <v>1842</v>
      </c>
      <c r="B1359" s="163">
        <v>7048652539922</v>
      </c>
      <c r="K1359" s="168">
        <v>845081</v>
      </c>
      <c r="L1359" s="168" t="s">
        <v>934</v>
      </c>
      <c r="M1359" s="136" t="str">
        <f t="shared" si="21"/>
        <v>845081-GFGRN-M</v>
      </c>
      <c r="N1359" s="170">
        <v>7048652539922</v>
      </c>
    </row>
    <row r="1360" spans="1:14" x14ac:dyDescent="0.2">
      <c r="A1360" s="136" t="s">
        <v>1843</v>
      </c>
      <c r="B1360" s="163">
        <v>7048652539915</v>
      </c>
      <c r="K1360" s="168">
        <v>845081</v>
      </c>
      <c r="L1360" s="168" t="s">
        <v>935</v>
      </c>
      <c r="M1360" s="136" t="str">
        <f t="shared" si="21"/>
        <v>845081-GFGRN-L</v>
      </c>
      <c r="N1360" s="170">
        <v>7048652539915</v>
      </c>
    </row>
    <row r="1361" spans="1:14" x14ac:dyDescent="0.2">
      <c r="A1361" s="136" t="s">
        <v>1844</v>
      </c>
      <c r="B1361" s="163">
        <v>7048652539960</v>
      </c>
      <c r="K1361" s="168">
        <v>845081</v>
      </c>
      <c r="L1361" s="168" t="s">
        <v>953</v>
      </c>
      <c r="M1361" s="136" t="str">
        <f t="shared" si="21"/>
        <v>845081-GMBLU-S</v>
      </c>
      <c r="N1361" s="170">
        <v>7048652539960</v>
      </c>
    </row>
    <row r="1362" spans="1:14" x14ac:dyDescent="0.2">
      <c r="A1362" s="136" t="s">
        <v>1845</v>
      </c>
      <c r="B1362" s="163">
        <v>7048652539953</v>
      </c>
      <c r="K1362" s="168">
        <v>845081</v>
      </c>
      <c r="L1362" s="168" t="s">
        <v>948</v>
      </c>
      <c r="M1362" s="136" t="str">
        <f t="shared" si="21"/>
        <v>845081-GMBLU-M</v>
      </c>
      <c r="N1362" s="170">
        <v>7048652539953</v>
      </c>
    </row>
    <row r="1363" spans="1:14" x14ac:dyDescent="0.2">
      <c r="A1363" s="136" t="s">
        <v>1846</v>
      </c>
      <c r="B1363" s="163">
        <v>7048652539946</v>
      </c>
      <c r="K1363" s="168">
        <v>845081</v>
      </c>
      <c r="L1363" s="168" t="s">
        <v>949</v>
      </c>
      <c r="M1363" s="136" t="str">
        <f t="shared" si="21"/>
        <v>845081-GMBLU-L</v>
      </c>
      <c r="N1363" s="170">
        <v>7048652539946</v>
      </c>
    </row>
    <row r="1364" spans="1:14" x14ac:dyDescent="0.2">
      <c r="A1364" s="136" t="s">
        <v>1847</v>
      </c>
      <c r="B1364" s="163">
        <v>7048652662446</v>
      </c>
      <c r="K1364" s="168">
        <v>845081</v>
      </c>
      <c r="L1364" s="168" t="s">
        <v>954</v>
      </c>
      <c r="M1364" s="136" t="str">
        <f t="shared" si="21"/>
        <v>845081-MAQM-S</v>
      </c>
      <c r="N1364" s="170">
        <v>7048652662446</v>
      </c>
    </row>
    <row r="1365" spans="1:14" x14ac:dyDescent="0.2">
      <c r="A1365" s="136" t="s">
        <v>1848</v>
      </c>
      <c r="B1365" s="163">
        <v>7048652662439</v>
      </c>
      <c r="K1365" s="168">
        <v>845081</v>
      </c>
      <c r="L1365" s="168" t="s">
        <v>955</v>
      </c>
      <c r="M1365" s="136" t="str">
        <f t="shared" si="21"/>
        <v>845081-MAQM-M</v>
      </c>
      <c r="N1365" s="170">
        <v>7048652662439</v>
      </c>
    </row>
    <row r="1366" spans="1:14" x14ac:dyDescent="0.2">
      <c r="A1366" s="136" t="s">
        <v>1849</v>
      </c>
      <c r="B1366" s="163">
        <v>7048652662422</v>
      </c>
      <c r="K1366" s="168">
        <v>845081</v>
      </c>
      <c r="L1366" s="168" t="s">
        <v>956</v>
      </c>
      <c r="M1366" s="136" t="str">
        <f t="shared" si="21"/>
        <v>845081-MAQM-L</v>
      </c>
      <c r="N1366" s="170">
        <v>7048652662422</v>
      </c>
    </row>
    <row r="1367" spans="1:14" x14ac:dyDescent="0.2">
      <c r="A1367" s="136" t="s">
        <v>1850</v>
      </c>
      <c r="B1367" s="163">
        <v>7048652274236</v>
      </c>
      <c r="K1367" s="168">
        <v>845081</v>
      </c>
      <c r="L1367" s="168" t="s">
        <v>957</v>
      </c>
      <c r="M1367" s="136" t="str">
        <f t="shared" si="21"/>
        <v>845081-MBLCK-S</v>
      </c>
      <c r="N1367" s="170">
        <v>7048652274236</v>
      </c>
    </row>
    <row r="1368" spans="1:14" x14ac:dyDescent="0.2">
      <c r="A1368" s="136" t="s">
        <v>1851</v>
      </c>
      <c r="B1368" s="163">
        <v>7048652274229</v>
      </c>
      <c r="K1368" s="168">
        <v>845081</v>
      </c>
      <c r="L1368" s="168" t="s">
        <v>783</v>
      </c>
      <c r="M1368" s="136" t="str">
        <f t="shared" si="21"/>
        <v>845081-MBLCK-M</v>
      </c>
      <c r="N1368" s="170">
        <v>7048652274229</v>
      </c>
    </row>
    <row r="1369" spans="1:14" x14ac:dyDescent="0.2">
      <c r="A1369" s="136" t="s">
        <v>1852</v>
      </c>
      <c r="B1369" s="163">
        <v>7048652274212</v>
      </c>
      <c r="K1369" s="168">
        <v>845081</v>
      </c>
      <c r="L1369" s="168" t="s">
        <v>784</v>
      </c>
      <c r="M1369" s="136" t="str">
        <f t="shared" si="21"/>
        <v>845081-MBLCK-L</v>
      </c>
      <c r="N1369" s="170">
        <v>7048652274212</v>
      </c>
    </row>
    <row r="1370" spans="1:14" x14ac:dyDescent="0.2">
      <c r="A1370" s="136" t="s">
        <v>1853</v>
      </c>
      <c r="B1370" s="163">
        <v>7048652660886</v>
      </c>
      <c r="K1370" s="168">
        <v>845081</v>
      </c>
      <c r="L1370" s="168" t="s">
        <v>958</v>
      </c>
      <c r="M1370" s="136" t="str">
        <f t="shared" si="21"/>
        <v>845081-MCHOR-S</v>
      </c>
      <c r="N1370" s="170">
        <v>7048652660886</v>
      </c>
    </row>
    <row r="1371" spans="1:14" x14ac:dyDescent="0.2">
      <c r="A1371" s="136" t="s">
        <v>1854</v>
      </c>
      <c r="B1371" s="163">
        <v>7048652660879</v>
      </c>
      <c r="K1371" s="168">
        <v>845081</v>
      </c>
      <c r="L1371" s="168" t="s">
        <v>787</v>
      </c>
      <c r="M1371" s="136" t="str">
        <f t="shared" si="21"/>
        <v>845081-MCHOR-M</v>
      </c>
      <c r="N1371" s="170">
        <v>7048652660879</v>
      </c>
    </row>
    <row r="1372" spans="1:14" x14ac:dyDescent="0.2">
      <c r="A1372" s="136" t="s">
        <v>1855</v>
      </c>
      <c r="B1372" s="163">
        <v>7048652660862</v>
      </c>
      <c r="K1372" s="168">
        <v>845081</v>
      </c>
      <c r="L1372" s="168" t="s">
        <v>788</v>
      </c>
      <c r="M1372" s="136" t="str">
        <f t="shared" si="21"/>
        <v>845081-MCHOR-L</v>
      </c>
      <c r="N1372" s="170">
        <v>7048652660862</v>
      </c>
    </row>
    <row r="1373" spans="1:14" x14ac:dyDescent="0.2">
      <c r="A1373" s="136" t="s">
        <v>1856</v>
      </c>
      <c r="B1373" s="163">
        <v>7048652274267</v>
      </c>
      <c r="K1373" s="168">
        <v>845081</v>
      </c>
      <c r="L1373" s="168" t="s">
        <v>959</v>
      </c>
      <c r="M1373" s="136" t="str">
        <f t="shared" si="21"/>
        <v>845081-MNAVY-S</v>
      </c>
      <c r="N1373" s="170">
        <v>7048652274267</v>
      </c>
    </row>
    <row r="1374" spans="1:14" x14ac:dyDescent="0.2">
      <c r="A1374" s="136" t="s">
        <v>1857</v>
      </c>
      <c r="B1374" s="163">
        <v>7048652274250</v>
      </c>
      <c r="K1374" s="168">
        <v>845081</v>
      </c>
      <c r="L1374" s="168" t="s">
        <v>936</v>
      </c>
      <c r="M1374" s="136" t="str">
        <f t="shared" si="21"/>
        <v>845081-MNAVY-M</v>
      </c>
      <c r="N1374" s="170">
        <v>7048652274250</v>
      </c>
    </row>
    <row r="1375" spans="1:14" x14ac:dyDescent="0.2">
      <c r="A1375" s="136" t="s">
        <v>1858</v>
      </c>
      <c r="B1375" s="163">
        <v>7048652274243</v>
      </c>
      <c r="K1375" s="168">
        <v>845081</v>
      </c>
      <c r="L1375" s="168" t="s">
        <v>937</v>
      </c>
      <c r="M1375" s="136" t="str">
        <f t="shared" si="21"/>
        <v>845081-MNAVY-L</v>
      </c>
      <c r="N1375" s="170">
        <v>7048652274243</v>
      </c>
    </row>
    <row r="1376" spans="1:14" x14ac:dyDescent="0.2">
      <c r="A1376" s="136" t="s">
        <v>1859</v>
      </c>
      <c r="B1376" s="163">
        <v>7048652660916</v>
      </c>
      <c r="K1376" s="168">
        <v>845081</v>
      </c>
      <c r="L1376" s="168" t="s">
        <v>960</v>
      </c>
      <c r="M1376" s="136" t="str">
        <f t="shared" si="21"/>
        <v>845081-MNGRY-S</v>
      </c>
      <c r="N1376" s="170">
        <v>7048652660916</v>
      </c>
    </row>
    <row r="1377" spans="1:14" x14ac:dyDescent="0.2">
      <c r="A1377" s="136" t="s">
        <v>1860</v>
      </c>
      <c r="B1377" s="163">
        <v>7048652660909</v>
      </c>
      <c r="K1377" s="168">
        <v>845081</v>
      </c>
      <c r="L1377" s="168" t="s">
        <v>795</v>
      </c>
      <c r="M1377" s="136" t="str">
        <f t="shared" si="21"/>
        <v>845081-MNGRY-M</v>
      </c>
      <c r="N1377" s="170">
        <v>7048652660909</v>
      </c>
    </row>
    <row r="1378" spans="1:14" x14ac:dyDescent="0.2">
      <c r="A1378" s="136" t="s">
        <v>1861</v>
      </c>
      <c r="B1378" s="163">
        <v>7048652660893</v>
      </c>
      <c r="K1378" s="168">
        <v>845081</v>
      </c>
      <c r="L1378" s="168" t="s">
        <v>796</v>
      </c>
      <c r="M1378" s="136" t="str">
        <f t="shared" si="21"/>
        <v>845081-MNGRY-L</v>
      </c>
      <c r="N1378" s="170">
        <v>7048652660893</v>
      </c>
    </row>
    <row r="1379" spans="1:14" x14ac:dyDescent="0.2">
      <c r="A1379" s="136" t="s">
        <v>1862</v>
      </c>
      <c r="B1379" s="163">
        <v>7048652274298</v>
      </c>
      <c r="K1379" s="168">
        <v>845081</v>
      </c>
      <c r="L1379" s="168" t="s">
        <v>961</v>
      </c>
      <c r="M1379" s="136" t="str">
        <f t="shared" si="21"/>
        <v>845081-MOEDB-S</v>
      </c>
      <c r="N1379" s="170">
        <v>7048652274298</v>
      </c>
    </row>
    <row r="1380" spans="1:14" x14ac:dyDescent="0.2">
      <c r="A1380" s="136" t="s">
        <v>1863</v>
      </c>
      <c r="B1380" s="163">
        <v>7048652274281</v>
      </c>
      <c r="K1380" s="168">
        <v>845081</v>
      </c>
      <c r="L1380" s="168" t="s">
        <v>797</v>
      </c>
      <c r="M1380" s="136" t="str">
        <f t="shared" si="21"/>
        <v>845081-MOEDB-M</v>
      </c>
      <c r="N1380" s="170">
        <v>7048652274281</v>
      </c>
    </row>
    <row r="1381" spans="1:14" x14ac:dyDescent="0.2">
      <c r="A1381" s="136" t="s">
        <v>1864</v>
      </c>
      <c r="B1381" s="163">
        <v>7048652274274</v>
      </c>
      <c r="K1381" s="168">
        <v>845081</v>
      </c>
      <c r="L1381" s="168" t="s">
        <v>798</v>
      </c>
      <c r="M1381" s="136" t="str">
        <f t="shared" si="21"/>
        <v>845081-MOEDB-L</v>
      </c>
      <c r="N1381" s="170">
        <v>7048652274274</v>
      </c>
    </row>
    <row r="1382" spans="1:14" x14ac:dyDescent="0.2">
      <c r="A1382" s="136" t="s">
        <v>1865</v>
      </c>
      <c r="B1382" s="163">
        <v>7048652274328</v>
      </c>
      <c r="K1382" s="168">
        <v>845081</v>
      </c>
      <c r="L1382" s="168" t="s">
        <v>962</v>
      </c>
      <c r="M1382" s="136" t="str">
        <f t="shared" si="21"/>
        <v>845081-MOWHT-S</v>
      </c>
      <c r="N1382" s="170">
        <v>7048652274328</v>
      </c>
    </row>
    <row r="1383" spans="1:14" x14ac:dyDescent="0.2">
      <c r="A1383" s="136" t="s">
        <v>1866</v>
      </c>
      <c r="B1383" s="163">
        <v>7048652274311</v>
      </c>
      <c r="K1383" s="168">
        <v>845081</v>
      </c>
      <c r="L1383" s="168" t="s">
        <v>799</v>
      </c>
      <c r="M1383" s="136" t="str">
        <f t="shared" si="21"/>
        <v>845081-MOWHT-M</v>
      </c>
      <c r="N1383" s="170">
        <v>7048652274311</v>
      </c>
    </row>
    <row r="1384" spans="1:14" x14ac:dyDescent="0.2">
      <c r="A1384" s="136" t="s">
        <v>1867</v>
      </c>
      <c r="B1384" s="163">
        <v>7048652274304</v>
      </c>
      <c r="K1384" s="168">
        <v>845081</v>
      </c>
      <c r="L1384" s="168" t="s">
        <v>800</v>
      </c>
      <c r="M1384" s="136" t="str">
        <f t="shared" si="21"/>
        <v>845081-MOWHT-L</v>
      </c>
      <c r="N1384" s="170">
        <v>7048652274304</v>
      </c>
    </row>
    <row r="1385" spans="1:14" x14ac:dyDescent="0.2">
      <c r="A1385" s="136" t="s">
        <v>1868</v>
      </c>
      <c r="B1385" s="163">
        <v>7048652539991</v>
      </c>
      <c r="K1385" s="168">
        <v>845081</v>
      </c>
      <c r="L1385" s="168" t="s">
        <v>963</v>
      </c>
      <c r="M1385" s="136" t="str">
        <f t="shared" si="21"/>
        <v>845081-MSBMC-S</v>
      </c>
      <c r="N1385" s="170">
        <v>7048652539991</v>
      </c>
    </row>
    <row r="1386" spans="1:14" x14ac:dyDescent="0.2">
      <c r="A1386" s="136" t="s">
        <v>1869</v>
      </c>
      <c r="B1386" s="163">
        <v>7048652539984</v>
      </c>
      <c r="K1386" s="168">
        <v>845081</v>
      </c>
      <c r="L1386" s="168" t="s">
        <v>964</v>
      </c>
      <c r="M1386" s="136" t="str">
        <f t="shared" si="21"/>
        <v>845081-MSBMC-M</v>
      </c>
      <c r="N1386" s="170">
        <v>7048652539984</v>
      </c>
    </row>
    <row r="1387" spans="1:14" x14ac:dyDescent="0.2">
      <c r="A1387" s="136" t="s">
        <v>1870</v>
      </c>
      <c r="B1387" s="163">
        <v>7048652539977</v>
      </c>
      <c r="K1387" s="168">
        <v>845081</v>
      </c>
      <c r="L1387" s="168" t="s">
        <v>965</v>
      </c>
      <c r="M1387" s="136" t="str">
        <f t="shared" si="21"/>
        <v>845081-MSBMC-L</v>
      </c>
      <c r="N1387" s="170">
        <v>7048652539977</v>
      </c>
    </row>
    <row r="1388" spans="1:14" x14ac:dyDescent="0.2">
      <c r="A1388" s="136" t="s">
        <v>1871</v>
      </c>
      <c r="B1388" s="163">
        <v>7048652540027</v>
      </c>
      <c r="K1388" s="168">
        <v>845081</v>
      </c>
      <c r="L1388" s="168" t="s">
        <v>966</v>
      </c>
      <c r="M1388" s="136" t="str">
        <f t="shared" si="21"/>
        <v>845081-MSGMC-S</v>
      </c>
      <c r="N1388" s="170">
        <v>7048652540027</v>
      </c>
    </row>
    <row r="1389" spans="1:14" x14ac:dyDescent="0.2">
      <c r="A1389" s="136" t="s">
        <v>1872</v>
      </c>
      <c r="B1389" s="163">
        <v>7048652540010</v>
      </c>
      <c r="K1389" s="168">
        <v>845081</v>
      </c>
      <c r="L1389" s="168" t="s">
        <v>938</v>
      </c>
      <c r="M1389" s="136" t="str">
        <f t="shared" si="21"/>
        <v>845081-MSGMC-M</v>
      </c>
      <c r="N1389" s="170">
        <v>7048652540010</v>
      </c>
    </row>
    <row r="1390" spans="1:14" x14ac:dyDescent="0.2">
      <c r="A1390" s="136" t="s">
        <v>1873</v>
      </c>
      <c r="B1390" s="163">
        <v>7048652540003</v>
      </c>
      <c r="K1390" s="168">
        <v>845081</v>
      </c>
      <c r="L1390" s="168" t="s">
        <v>939</v>
      </c>
      <c r="M1390" s="136" t="str">
        <f t="shared" si="21"/>
        <v>845081-MSGMC-L</v>
      </c>
      <c r="N1390" s="170">
        <v>7048652540003</v>
      </c>
    </row>
    <row r="1391" spans="1:14" x14ac:dyDescent="0.2">
      <c r="A1391" s="136" t="s">
        <v>1874</v>
      </c>
      <c r="B1391" s="163">
        <v>7048652555496</v>
      </c>
      <c r="K1391" s="168">
        <v>845081</v>
      </c>
      <c r="L1391" s="168" t="s">
        <v>967</v>
      </c>
      <c r="M1391" s="136" t="str">
        <f t="shared" si="21"/>
        <v>845081-MWH20-S</v>
      </c>
      <c r="N1391" s="170">
        <v>7048652555496</v>
      </c>
    </row>
    <row r="1392" spans="1:14" x14ac:dyDescent="0.2">
      <c r="A1392" s="136" t="s">
        <v>1875</v>
      </c>
      <c r="B1392" s="163">
        <v>7048652555489</v>
      </c>
      <c r="K1392" s="168">
        <v>845081</v>
      </c>
      <c r="L1392" s="168" t="s">
        <v>940</v>
      </c>
      <c r="M1392" s="136" t="str">
        <f t="shared" si="21"/>
        <v>845081-MWH20-M</v>
      </c>
      <c r="N1392" s="170">
        <v>7048652555489</v>
      </c>
    </row>
    <row r="1393" spans="1:14" x14ac:dyDescent="0.2">
      <c r="A1393" s="136" t="s">
        <v>1876</v>
      </c>
      <c r="B1393" s="163">
        <v>7048652555472</v>
      </c>
      <c r="K1393" s="168">
        <v>845081</v>
      </c>
      <c r="L1393" s="168" t="s">
        <v>941</v>
      </c>
      <c r="M1393" s="136" t="str">
        <f t="shared" si="21"/>
        <v>845081-MWH20-L</v>
      </c>
      <c r="N1393" s="170">
        <v>7048652555472</v>
      </c>
    </row>
    <row r="1394" spans="1:14" x14ac:dyDescent="0.2">
      <c r="A1394" s="136" t="s">
        <v>1877</v>
      </c>
      <c r="B1394" s="163">
        <v>7048652274359</v>
      </c>
      <c r="K1394" s="168">
        <v>845081</v>
      </c>
      <c r="L1394" s="168" t="s">
        <v>968</v>
      </c>
      <c r="M1394" s="136" t="str">
        <f t="shared" si="21"/>
        <v>845081-MWHTE-S</v>
      </c>
      <c r="N1394" s="170">
        <v>7048652274359</v>
      </c>
    </row>
    <row r="1395" spans="1:14" x14ac:dyDescent="0.2">
      <c r="A1395" s="136" t="s">
        <v>1878</v>
      </c>
      <c r="B1395" s="163">
        <v>7048652274342</v>
      </c>
      <c r="K1395" s="168">
        <v>845081</v>
      </c>
      <c r="L1395" s="168" t="s">
        <v>942</v>
      </c>
      <c r="M1395" s="136" t="str">
        <f t="shared" si="21"/>
        <v>845081-MWHTE-M</v>
      </c>
      <c r="N1395" s="170">
        <v>7048652274342</v>
      </c>
    </row>
    <row r="1396" spans="1:14" x14ac:dyDescent="0.2">
      <c r="A1396" s="136" t="s">
        <v>1879</v>
      </c>
      <c r="B1396" s="163">
        <v>7048652274335</v>
      </c>
      <c r="K1396" s="168">
        <v>845081</v>
      </c>
      <c r="L1396" s="168" t="s">
        <v>943</v>
      </c>
      <c r="M1396" s="136" t="str">
        <f t="shared" si="21"/>
        <v>845081-MWHTE-L</v>
      </c>
      <c r="N1396" s="170">
        <v>7048652274335</v>
      </c>
    </row>
    <row r="1397" spans="1:14" x14ac:dyDescent="0.2">
      <c r="A1397" s="136" t="s">
        <v>2841</v>
      </c>
      <c r="B1397" s="163">
        <v>7048652767196</v>
      </c>
      <c r="K1397" s="168">
        <v>845081</v>
      </c>
      <c r="L1397" s="168" t="s">
        <v>2369</v>
      </c>
      <c r="M1397" s="136" t="str">
        <f t="shared" si="21"/>
        <v>845081-SGMFL-S</v>
      </c>
      <c r="N1397" s="170">
        <v>7048652767196</v>
      </c>
    </row>
    <row r="1398" spans="1:14" x14ac:dyDescent="0.2">
      <c r="A1398" s="136" t="s">
        <v>2842</v>
      </c>
      <c r="B1398" s="163">
        <v>7048652767189</v>
      </c>
      <c r="K1398" s="168">
        <v>845081</v>
      </c>
      <c r="L1398" s="168" t="s">
        <v>2358</v>
      </c>
      <c r="M1398" s="136" t="str">
        <f t="shared" si="21"/>
        <v>845081-SGMFL-M</v>
      </c>
      <c r="N1398" s="170">
        <v>7048652767189</v>
      </c>
    </row>
    <row r="1399" spans="1:14" x14ac:dyDescent="0.2">
      <c r="A1399" s="136" t="s">
        <v>2843</v>
      </c>
      <c r="B1399" s="163">
        <v>7048652767172</v>
      </c>
      <c r="K1399" s="168">
        <v>845081</v>
      </c>
      <c r="L1399" s="168" t="s">
        <v>2359</v>
      </c>
      <c r="M1399" s="136" t="str">
        <f t="shared" si="21"/>
        <v>845081-SGMFL-L</v>
      </c>
      <c r="N1399" s="170">
        <v>7048652767172</v>
      </c>
    </row>
    <row r="1400" spans="1:14" x14ac:dyDescent="0.2">
      <c r="A1400" s="136" t="s">
        <v>2844</v>
      </c>
      <c r="B1400" s="163">
        <v>7048652767226</v>
      </c>
      <c r="K1400" s="168">
        <v>845082</v>
      </c>
      <c r="L1400" s="168" t="s">
        <v>2362</v>
      </c>
      <c r="M1400" s="136" t="str">
        <f t="shared" si="21"/>
        <v>845082-BGRRG-S</v>
      </c>
      <c r="N1400" s="170">
        <v>7048652767226</v>
      </c>
    </row>
    <row r="1401" spans="1:14" x14ac:dyDescent="0.2">
      <c r="A1401" s="136" t="s">
        <v>2845</v>
      </c>
      <c r="B1401" s="163">
        <v>7048652767219</v>
      </c>
      <c r="K1401" s="168">
        <v>845082</v>
      </c>
      <c r="L1401" s="168" t="s">
        <v>2363</v>
      </c>
      <c r="M1401" s="136" t="str">
        <f t="shared" si="21"/>
        <v>845082-BGRRG-M</v>
      </c>
      <c r="N1401" s="170">
        <v>7048652767219</v>
      </c>
    </row>
    <row r="1402" spans="1:14" x14ac:dyDescent="0.2">
      <c r="A1402" s="136" t="s">
        <v>2846</v>
      </c>
      <c r="B1402" s="163">
        <v>7048652767202</v>
      </c>
      <c r="K1402" s="168">
        <v>845082</v>
      </c>
      <c r="L1402" s="168" t="s">
        <v>2364</v>
      </c>
      <c r="M1402" s="136" t="str">
        <f t="shared" si="21"/>
        <v>845082-BGRRG-L</v>
      </c>
      <c r="N1402" s="170">
        <v>7048652767202</v>
      </c>
    </row>
    <row r="1403" spans="1:14" x14ac:dyDescent="0.2">
      <c r="A1403" s="136" t="s">
        <v>2847</v>
      </c>
      <c r="B1403" s="163">
        <v>7048652767257</v>
      </c>
      <c r="K1403" s="168">
        <v>845082</v>
      </c>
      <c r="L1403" s="168" t="s">
        <v>2365</v>
      </c>
      <c r="M1403" s="136" t="str">
        <f t="shared" si="21"/>
        <v>845082-BRWHT-S</v>
      </c>
      <c r="N1403" s="170">
        <v>7048652767257</v>
      </c>
    </row>
    <row r="1404" spans="1:14" x14ac:dyDescent="0.2">
      <c r="A1404" s="136" t="s">
        <v>2848</v>
      </c>
      <c r="B1404" s="163">
        <v>7048652767240</v>
      </c>
      <c r="K1404" s="168">
        <v>845082</v>
      </c>
      <c r="L1404" s="168" t="s">
        <v>2366</v>
      </c>
      <c r="M1404" s="136" t="str">
        <f t="shared" si="21"/>
        <v>845082-BRWHT-M</v>
      </c>
      <c r="N1404" s="170">
        <v>7048652767240</v>
      </c>
    </row>
    <row r="1405" spans="1:14" x14ac:dyDescent="0.2">
      <c r="A1405" s="136" t="s">
        <v>2849</v>
      </c>
      <c r="B1405" s="163">
        <v>7048652767233</v>
      </c>
      <c r="K1405" s="168">
        <v>845082</v>
      </c>
      <c r="L1405" s="168" t="s">
        <v>2367</v>
      </c>
      <c r="M1405" s="136" t="str">
        <f t="shared" si="21"/>
        <v>845082-BRWHT-L</v>
      </c>
      <c r="N1405" s="170">
        <v>7048652767233</v>
      </c>
    </row>
    <row r="1406" spans="1:14" x14ac:dyDescent="0.2">
      <c r="A1406" s="136" t="s">
        <v>2850</v>
      </c>
      <c r="B1406" s="163">
        <v>7048652767288</v>
      </c>
      <c r="K1406" s="168">
        <v>845082</v>
      </c>
      <c r="L1406" s="168" t="s">
        <v>2368</v>
      </c>
      <c r="M1406" s="136" t="str">
        <f t="shared" si="21"/>
        <v>845082-BUORE-S</v>
      </c>
      <c r="N1406" s="170">
        <v>7048652767288</v>
      </c>
    </row>
    <row r="1407" spans="1:14" x14ac:dyDescent="0.2">
      <c r="A1407" s="136" t="s">
        <v>2851</v>
      </c>
      <c r="B1407" s="163">
        <v>7048652767271</v>
      </c>
      <c r="K1407" s="168">
        <v>845082</v>
      </c>
      <c r="L1407" s="168" t="s">
        <v>2247</v>
      </c>
      <c r="M1407" s="136" t="str">
        <f t="shared" si="21"/>
        <v>845082-BUORE-M</v>
      </c>
      <c r="N1407" s="170">
        <v>7048652767271</v>
      </c>
    </row>
    <row r="1408" spans="1:14" x14ac:dyDescent="0.2">
      <c r="A1408" s="136" t="s">
        <v>2852</v>
      </c>
      <c r="B1408" s="163">
        <v>7048652767264</v>
      </c>
      <c r="K1408" s="168">
        <v>845082</v>
      </c>
      <c r="L1408" s="168" t="s">
        <v>2248</v>
      </c>
      <c r="M1408" s="136" t="str">
        <f t="shared" si="21"/>
        <v>845082-BUORE-L</v>
      </c>
      <c r="N1408" s="170">
        <v>7048652767264</v>
      </c>
    </row>
    <row r="1409" spans="1:14" x14ac:dyDescent="0.2">
      <c r="A1409" s="136" t="s">
        <v>1880</v>
      </c>
      <c r="B1409" s="163">
        <v>7048652540058</v>
      </c>
      <c r="K1409" s="168">
        <v>845082</v>
      </c>
      <c r="L1409" s="168" t="s">
        <v>952</v>
      </c>
      <c r="M1409" s="136" t="str">
        <f t="shared" si="21"/>
        <v>845082-GFGRN-S</v>
      </c>
      <c r="N1409" s="170">
        <v>7048652540058</v>
      </c>
    </row>
    <row r="1410" spans="1:14" x14ac:dyDescent="0.2">
      <c r="A1410" s="136" t="s">
        <v>1881</v>
      </c>
      <c r="B1410" s="163">
        <v>7048652540041</v>
      </c>
      <c r="K1410" s="168">
        <v>845082</v>
      </c>
      <c r="L1410" s="168" t="s">
        <v>934</v>
      </c>
      <c r="M1410" s="136" t="str">
        <f t="shared" si="21"/>
        <v>845082-GFGRN-M</v>
      </c>
      <c r="N1410" s="170">
        <v>7048652540041</v>
      </c>
    </row>
    <row r="1411" spans="1:14" x14ac:dyDescent="0.2">
      <c r="A1411" s="136" t="s">
        <v>1882</v>
      </c>
      <c r="B1411" s="163">
        <v>7048652540034</v>
      </c>
      <c r="K1411" s="168">
        <v>845082</v>
      </c>
      <c r="L1411" s="168" t="s">
        <v>935</v>
      </c>
      <c r="M1411" s="136" t="str">
        <f t="shared" ref="M1411:M1474" si="22">CONCATENATE(K1411,"-",L1411)</f>
        <v>845082-GFGRN-L</v>
      </c>
      <c r="N1411" s="170">
        <v>7048652540034</v>
      </c>
    </row>
    <row r="1412" spans="1:14" x14ac:dyDescent="0.2">
      <c r="A1412" s="136" t="s">
        <v>1883</v>
      </c>
      <c r="B1412" s="163">
        <v>7048652540089</v>
      </c>
      <c r="K1412" s="168">
        <v>845082</v>
      </c>
      <c r="L1412" s="168" t="s">
        <v>953</v>
      </c>
      <c r="M1412" s="136" t="str">
        <f t="shared" si="22"/>
        <v>845082-GMBLU-S</v>
      </c>
      <c r="N1412" s="170">
        <v>7048652540089</v>
      </c>
    </row>
    <row r="1413" spans="1:14" x14ac:dyDescent="0.2">
      <c r="A1413" s="136" t="s">
        <v>1884</v>
      </c>
      <c r="B1413" s="163">
        <v>7048652540072</v>
      </c>
      <c r="K1413" s="168">
        <v>845082</v>
      </c>
      <c r="L1413" s="168" t="s">
        <v>948</v>
      </c>
      <c r="M1413" s="136" t="str">
        <f t="shared" si="22"/>
        <v>845082-GMBLU-M</v>
      </c>
      <c r="N1413" s="170">
        <v>7048652540072</v>
      </c>
    </row>
    <row r="1414" spans="1:14" x14ac:dyDescent="0.2">
      <c r="A1414" s="136" t="s">
        <v>1885</v>
      </c>
      <c r="B1414" s="163">
        <v>7048652540065</v>
      </c>
      <c r="K1414" s="168">
        <v>845082</v>
      </c>
      <c r="L1414" s="168" t="s">
        <v>949</v>
      </c>
      <c r="M1414" s="136" t="str">
        <f t="shared" si="22"/>
        <v>845082-GMBLU-L</v>
      </c>
      <c r="N1414" s="170">
        <v>7048652540065</v>
      </c>
    </row>
    <row r="1415" spans="1:14" x14ac:dyDescent="0.2">
      <c r="A1415" s="136" t="s">
        <v>1886</v>
      </c>
      <c r="B1415" s="163">
        <v>7048652555526</v>
      </c>
      <c r="K1415" s="168">
        <v>845082</v>
      </c>
      <c r="L1415" s="168" t="s">
        <v>969</v>
      </c>
      <c r="M1415" s="136" t="str">
        <f t="shared" si="22"/>
        <v>845082-MBL20-S</v>
      </c>
      <c r="N1415" s="170">
        <v>7048652555526</v>
      </c>
    </row>
    <row r="1416" spans="1:14" x14ac:dyDescent="0.2">
      <c r="A1416" s="136" t="s">
        <v>1887</v>
      </c>
      <c r="B1416" s="163">
        <v>7048652555519</v>
      </c>
      <c r="K1416" s="168">
        <v>845082</v>
      </c>
      <c r="L1416" s="168" t="s">
        <v>970</v>
      </c>
      <c r="M1416" s="136" t="str">
        <f t="shared" si="22"/>
        <v>845082-MBL20-M</v>
      </c>
      <c r="N1416" s="170">
        <v>7048652555519</v>
      </c>
    </row>
    <row r="1417" spans="1:14" x14ac:dyDescent="0.2">
      <c r="A1417" s="136" t="s">
        <v>1888</v>
      </c>
      <c r="B1417" s="163">
        <v>7048652555502</v>
      </c>
      <c r="K1417" s="168">
        <v>845082</v>
      </c>
      <c r="L1417" s="168" t="s">
        <v>971</v>
      </c>
      <c r="M1417" s="136" t="str">
        <f t="shared" si="22"/>
        <v>845082-MBL20-L</v>
      </c>
      <c r="N1417" s="170">
        <v>7048652555502</v>
      </c>
    </row>
    <row r="1418" spans="1:14" x14ac:dyDescent="0.2">
      <c r="A1418" s="136" t="s">
        <v>1889</v>
      </c>
      <c r="B1418" s="163">
        <v>7048652274380</v>
      </c>
      <c r="K1418" s="168">
        <v>845082</v>
      </c>
      <c r="L1418" s="168" t="s">
        <v>957</v>
      </c>
      <c r="M1418" s="136" t="str">
        <f t="shared" si="22"/>
        <v>845082-MBLCK-S</v>
      </c>
      <c r="N1418" s="170">
        <v>7048652274380</v>
      </c>
    </row>
    <row r="1419" spans="1:14" x14ac:dyDescent="0.2">
      <c r="A1419" s="136" t="s">
        <v>1890</v>
      </c>
      <c r="B1419" s="163">
        <v>7048652274373</v>
      </c>
      <c r="K1419" s="168">
        <v>845082</v>
      </c>
      <c r="L1419" s="168" t="s">
        <v>783</v>
      </c>
      <c r="M1419" s="136" t="str">
        <f t="shared" si="22"/>
        <v>845082-MBLCK-M</v>
      </c>
      <c r="N1419" s="170">
        <v>7048652274373</v>
      </c>
    </row>
    <row r="1420" spans="1:14" x14ac:dyDescent="0.2">
      <c r="A1420" s="136" t="s">
        <v>1891</v>
      </c>
      <c r="B1420" s="163">
        <v>7048652274366</v>
      </c>
      <c r="K1420" s="168">
        <v>845082</v>
      </c>
      <c r="L1420" s="168" t="s">
        <v>784</v>
      </c>
      <c r="M1420" s="136" t="str">
        <f t="shared" si="22"/>
        <v>845082-MBLCK-L</v>
      </c>
      <c r="N1420" s="170">
        <v>7048652274366</v>
      </c>
    </row>
    <row r="1421" spans="1:14" x14ac:dyDescent="0.2">
      <c r="A1421" s="136" t="s">
        <v>1892</v>
      </c>
      <c r="B1421" s="163">
        <v>7048652660947</v>
      </c>
      <c r="K1421" s="168">
        <v>845082</v>
      </c>
      <c r="L1421" s="168" t="s">
        <v>958</v>
      </c>
      <c r="M1421" s="136" t="str">
        <f t="shared" si="22"/>
        <v>845082-MCHOR-S</v>
      </c>
      <c r="N1421" s="170">
        <v>7048652660947</v>
      </c>
    </row>
    <row r="1422" spans="1:14" x14ac:dyDescent="0.2">
      <c r="A1422" s="136" t="s">
        <v>1893</v>
      </c>
      <c r="B1422" s="163">
        <v>7048652660930</v>
      </c>
      <c r="K1422" s="168">
        <v>845082</v>
      </c>
      <c r="L1422" s="168" t="s">
        <v>787</v>
      </c>
      <c r="M1422" s="136" t="str">
        <f t="shared" si="22"/>
        <v>845082-MCHOR-M</v>
      </c>
      <c r="N1422" s="170">
        <v>7048652660930</v>
      </c>
    </row>
    <row r="1423" spans="1:14" x14ac:dyDescent="0.2">
      <c r="A1423" s="136" t="s">
        <v>1894</v>
      </c>
      <c r="B1423" s="163">
        <v>7048652660923</v>
      </c>
      <c r="K1423" s="168">
        <v>845082</v>
      </c>
      <c r="L1423" s="168" t="s">
        <v>788</v>
      </c>
      <c r="M1423" s="136" t="str">
        <f t="shared" si="22"/>
        <v>845082-MCHOR-L</v>
      </c>
      <c r="N1423" s="170">
        <v>7048652660923</v>
      </c>
    </row>
    <row r="1424" spans="1:14" x14ac:dyDescent="0.2">
      <c r="A1424" s="136" t="s">
        <v>1895</v>
      </c>
      <c r="B1424" s="163">
        <v>7048652660978</v>
      </c>
      <c r="K1424" s="168">
        <v>845082</v>
      </c>
      <c r="L1424" s="168" t="s">
        <v>972</v>
      </c>
      <c r="M1424" s="136" t="str">
        <f t="shared" si="22"/>
        <v>845082-MEAME-S</v>
      </c>
      <c r="N1424" s="170">
        <v>7048652660978</v>
      </c>
    </row>
    <row r="1425" spans="1:14" x14ac:dyDescent="0.2">
      <c r="A1425" s="136" t="s">
        <v>1896</v>
      </c>
      <c r="B1425" s="163">
        <v>7048652660961</v>
      </c>
      <c r="K1425" s="168">
        <v>845082</v>
      </c>
      <c r="L1425" s="168" t="s">
        <v>973</v>
      </c>
      <c r="M1425" s="136" t="str">
        <f t="shared" si="22"/>
        <v>845082-MEAME-M</v>
      </c>
      <c r="N1425" s="170">
        <v>7048652660961</v>
      </c>
    </row>
    <row r="1426" spans="1:14" x14ac:dyDescent="0.2">
      <c r="A1426" s="136" t="s">
        <v>1897</v>
      </c>
      <c r="B1426" s="163">
        <v>7048652660954</v>
      </c>
      <c r="K1426" s="168">
        <v>845082</v>
      </c>
      <c r="L1426" s="168" t="s">
        <v>974</v>
      </c>
      <c r="M1426" s="136" t="str">
        <f t="shared" si="22"/>
        <v>845082-MEAME-L</v>
      </c>
      <c r="N1426" s="170">
        <v>7048652660954</v>
      </c>
    </row>
    <row r="1427" spans="1:14" x14ac:dyDescent="0.2">
      <c r="A1427" s="136" t="s">
        <v>1898</v>
      </c>
      <c r="B1427" s="163">
        <v>7048652274410</v>
      </c>
      <c r="K1427" s="168">
        <v>845082</v>
      </c>
      <c r="L1427" s="168" t="s">
        <v>959</v>
      </c>
      <c r="M1427" s="136" t="str">
        <f t="shared" si="22"/>
        <v>845082-MNAVY-S</v>
      </c>
      <c r="N1427" s="170">
        <v>7048652274410</v>
      </c>
    </row>
    <row r="1428" spans="1:14" x14ac:dyDescent="0.2">
      <c r="A1428" s="136" t="s">
        <v>1899</v>
      </c>
      <c r="B1428" s="163">
        <v>7048652274403</v>
      </c>
      <c r="K1428" s="168">
        <v>845082</v>
      </c>
      <c r="L1428" s="168" t="s">
        <v>936</v>
      </c>
      <c r="M1428" s="136" t="str">
        <f t="shared" si="22"/>
        <v>845082-MNAVY-M</v>
      </c>
      <c r="N1428" s="170">
        <v>7048652274403</v>
      </c>
    </row>
    <row r="1429" spans="1:14" x14ac:dyDescent="0.2">
      <c r="A1429" s="136" t="s">
        <v>1900</v>
      </c>
      <c r="B1429" s="163">
        <v>7048652274397</v>
      </c>
      <c r="K1429" s="168">
        <v>845082</v>
      </c>
      <c r="L1429" s="168" t="s">
        <v>937</v>
      </c>
      <c r="M1429" s="136" t="str">
        <f t="shared" si="22"/>
        <v>845082-MNAVY-L</v>
      </c>
      <c r="N1429" s="170">
        <v>7048652274397</v>
      </c>
    </row>
    <row r="1430" spans="1:14" x14ac:dyDescent="0.2">
      <c r="A1430" s="136" t="s">
        <v>1901</v>
      </c>
      <c r="B1430" s="163">
        <v>7048652661005</v>
      </c>
      <c r="K1430" s="168">
        <v>845082</v>
      </c>
      <c r="L1430" s="168" t="s">
        <v>960</v>
      </c>
      <c r="M1430" s="136" t="str">
        <f t="shared" si="22"/>
        <v>845082-MNGRY-S</v>
      </c>
      <c r="N1430" s="170">
        <v>7048652661005</v>
      </c>
    </row>
    <row r="1431" spans="1:14" x14ac:dyDescent="0.2">
      <c r="A1431" s="136" t="s">
        <v>1902</v>
      </c>
      <c r="B1431" s="163">
        <v>7048652660992</v>
      </c>
      <c r="K1431" s="168">
        <v>845082</v>
      </c>
      <c r="L1431" s="168" t="s">
        <v>795</v>
      </c>
      <c r="M1431" s="136" t="str">
        <f t="shared" si="22"/>
        <v>845082-MNGRY-M</v>
      </c>
      <c r="N1431" s="170">
        <v>7048652660992</v>
      </c>
    </row>
    <row r="1432" spans="1:14" x14ac:dyDescent="0.2">
      <c r="A1432" s="136" t="s">
        <v>1903</v>
      </c>
      <c r="B1432" s="163">
        <v>7048652660985</v>
      </c>
      <c r="K1432" s="168">
        <v>845082</v>
      </c>
      <c r="L1432" s="168" t="s">
        <v>796</v>
      </c>
      <c r="M1432" s="136" t="str">
        <f t="shared" si="22"/>
        <v>845082-MNGRY-L</v>
      </c>
      <c r="N1432" s="170">
        <v>7048652660985</v>
      </c>
    </row>
    <row r="1433" spans="1:14" x14ac:dyDescent="0.2">
      <c r="A1433" s="136" t="s">
        <v>1904</v>
      </c>
      <c r="B1433" s="163">
        <v>7048652274441</v>
      </c>
      <c r="K1433" s="168">
        <v>845082</v>
      </c>
      <c r="L1433" s="168" t="s">
        <v>961</v>
      </c>
      <c r="M1433" s="136" t="str">
        <f t="shared" si="22"/>
        <v>845082-MOEDB-S</v>
      </c>
      <c r="N1433" s="170">
        <v>7048652274441</v>
      </c>
    </row>
    <row r="1434" spans="1:14" x14ac:dyDescent="0.2">
      <c r="A1434" s="136" t="s">
        <v>1905</v>
      </c>
      <c r="B1434" s="163">
        <v>7048652274434</v>
      </c>
      <c r="K1434" s="168">
        <v>845082</v>
      </c>
      <c r="L1434" s="168" t="s">
        <v>797</v>
      </c>
      <c r="M1434" s="136" t="str">
        <f t="shared" si="22"/>
        <v>845082-MOEDB-M</v>
      </c>
      <c r="N1434" s="170">
        <v>7048652274434</v>
      </c>
    </row>
    <row r="1435" spans="1:14" x14ac:dyDescent="0.2">
      <c r="A1435" s="136" t="s">
        <v>1906</v>
      </c>
      <c r="B1435" s="163">
        <v>7048652274427</v>
      </c>
      <c r="K1435" s="168">
        <v>845082</v>
      </c>
      <c r="L1435" s="168" t="s">
        <v>798</v>
      </c>
      <c r="M1435" s="136" t="str">
        <f t="shared" si="22"/>
        <v>845082-MOEDB-L</v>
      </c>
      <c r="N1435" s="170">
        <v>7048652274427</v>
      </c>
    </row>
    <row r="1436" spans="1:14" x14ac:dyDescent="0.2">
      <c r="A1436" s="136" t="s">
        <v>1907</v>
      </c>
      <c r="B1436" s="163">
        <v>7048652274472</v>
      </c>
      <c r="K1436" s="168">
        <v>845082</v>
      </c>
      <c r="L1436" s="168" t="s">
        <v>962</v>
      </c>
      <c r="M1436" s="136" t="str">
        <f t="shared" si="22"/>
        <v>845082-MOWHT-S</v>
      </c>
      <c r="N1436" s="170">
        <v>7048652274472</v>
      </c>
    </row>
    <row r="1437" spans="1:14" x14ac:dyDescent="0.2">
      <c r="A1437" s="136" t="s">
        <v>1908</v>
      </c>
      <c r="B1437" s="163">
        <v>7048652274465</v>
      </c>
      <c r="K1437" s="168">
        <v>845082</v>
      </c>
      <c r="L1437" s="168" t="s">
        <v>799</v>
      </c>
      <c r="M1437" s="136" t="str">
        <f t="shared" si="22"/>
        <v>845082-MOWHT-M</v>
      </c>
      <c r="N1437" s="170">
        <v>7048652274465</v>
      </c>
    </row>
    <row r="1438" spans="1:14" x14ac:dyDescent="0.2">
      <c r="A1438" s="136" t="s">
        <v>1909</v>
      </c>
      <c r="B1438" s="163">
        <v>7048652274458</v>
      </c>
      <c r="K1438" s="168">
        <v>845082</v>
      </c>
      <c r="L1438" s="168" t="s">
        <v>800</v>
      </c>
      <c r="M1438" s="136" t="str">
        <f t="shared" si="22"/>
        <v>845082-MOWHT-L</v>
      </c>
      <c r="N1438" s="170">
        <v>7048652274458</v>
      </c>
    </row>
    <row r="1439" spans="1:14" x14ac:dyDescent="0.2">
      <c r="A1439" s="136" t="s">
        <v>1910</v>
      </c>
      <c r="B1439" s="163">
        <v>7048652540119</v>
      </c>
      <c r="K1439" s="168">
        <v>845082</v>
      </c>
      <c r="L1439" s="168" t="s">
        <v>963</v>
      </c>
      <c r="M1439" s="136" t="str">
        <f t="shared" si="22"/>
        <v>845082-MSBMC-S</v>
      </c>
      <c r="N1439" s="170">
        <v>7048652540119</v>
      </c>
    </row>
    <row r="1440" spans="1:14" x14ac:dyDescent="0.2">
      <c r="A1440" s="136" t="s">
        <v>1911</v>
      </c>
      <c r="B1440" s="163">
        <v>7048652540102</v>
      </c>
      <c r="K1440" s="168">
        <v>845082</v>
      </c>
      <c r="L1440" s="168" t="s">
        <v>964</v>
      </c>
      <c r="M1440" s="136" t="str">
        <f t="shared" si="22"/>
        <v>845082-MSBMC-M</v>
      </c>
      <c r="N1440" s="170">
        <v>7048652540102</v>
      </c>
    </row>
    <row r="1441" spans="1:14" x14ac:dyDescent="0.2">
      <c r="A1441" s="136" t="s">
        <v>1912</v>
      </c>
      <c r="B1441" s="163">
        <v>7048652540096</v>
      </c>
      <c r="K1441" s="168">
        <v>845082</v>
      </c>
      <c r="L1441" s="168" t="s">
        <v>965</v>
      </c>
      <c r="M1441" s="136" t="str">
        <f t="shared" si="22"/>
        <v>845082-MSBMC-L</v>
      </c>
      <c r="N1441" s="170">
        <v>7048652540096</v>
      </c>
    </row>
    <row r="1442" spans="1:14" x14ac:dyDescent="0.2">
      <c r="A1442" s="136" t="s">
        <v>1913</v>
      </c>
      <c r="B1442" s="163">
        <v>7048652540140</v>
      </c>
      <c r="K1442" s="168">
        <v>845082</v>
      </c>
      <c r="L1442" s="168" t="s">
        <v>966</v>
      </c>
      <c r="M1442" s="136" t="str">
        <f t="shared" si="22"/>
        <v>845082-MSGMC-S</v>
      </c>
      <c r="N1442" s="170">
        <v>7048652540140</v>
      </c>
    </row>
    <row r="1443" spans="1:14" x14ac:dyDescent="0.2">
      <c r="A1443" s="136" t="s">
        <v>1914</v>
      </c>
      <c r="B1443" s="163">
        <v>7048652540133</v>
      </c>
      <c r="K1443" s="168">
        <v>845082</v>
      </c>
      <c r="L1443" s="168" t="s">
        <v>938</v>
      </c>
      <c r="M1443" s="136" t="str">
        <f t="shared" si="22"/>
        <v>845082-MSGMC-M</v>
      </c>
      <c r="N1443" s="170">
        <v>7048652540133</v>
      </c>
    </row>
    <row r="1444" spans="1:14" x14ac:dyDescent="0.2">
      <c r="A1444" s="136" t="s">
        <v>1915</v>
      </c>
      <c r="B1444" s="163">
        <v>7048652540126</v>
      </c>
      <c r="K1444" s="168">
        <v>845082</v>
      </c>
      <c r="L1444" s="168" t="s">
        <v>939</v>
      </c>
      <c r="M1444" s="136" t="str">
        <f t="shared" si="22"/>
        <v>845082-MSGMC-L</v>
      </c>
      <c r="N1444" s="170">
        <v>7048652540126</v>
      </c>
    </row>
    <row r="1445" spans="1:14" x14ac:dyDescent="0.2">
      <c r="A1445" s="136" t="s">
        <v>1916</v>
      </c>
      <c r="B1445" s="163">
        <v>7048652274502</v>
      </c>
      <c r="K1445" s="168">
        <v>845082</v>
      </c>
      <c r="L1445" s="168" t="s">
        <v>968</v>
      </c>
      <c r="M1445" s="136" t="str">
        <f t="shared" si="22"/>
        <v>845082-MWHTE-S</v>
      </c>
      <c r="N1445" s="170">
        <v>7048652274502</v>
      </c>
    </row>
    <row r="1446" spans="1:14" x14ac:dyDescent="0.2">
      <c r="A1446" s="136" t="s">
        <v>1917</v>
      </c>
      <c r="B1446" s="163">
        <v>7048652274496</v>
      </c>
      <c r="K1446" s="168">
        <v>845082</v>
      </c>
      <c r="L1446" s="168" t="s">
        <v>942</v>
      </c>
      <c r="M1446" s="136" t="str">
        <f t="shared" si="22"/>
        <v>845082-MWHTE-M</v>
      </c>
      <c r="N1446" s="170">
        <v>7048652274496</v>
      </c>
    </row>
    <row r="1447" spans="1:14" x14ac:dyDescent="0.2">
      <c r="A1447" s="136" t="s">
        <v>1918</v>
      </c>
      <c r="B1447" s="163">
        <v>7048652274489</v>
      </c>
      <c r="K1447" s="168">
        <v>845082</v>
      </c>
      <c r="L1447" s="168" t="s">
        <v>943</v>
      </c>
      <c r="M1447" s="136" t="str">
        <f t="shared" si="22"/>
        <v>845082-MWHTE-L</v>
      </c>
      <c r="N1447" s="170">
        <v>7048652274489</v>
      </c>
    </row>
    <row r="1448" spans="1:14" x14ac:dyDescent="0.2">
      <c r="A1448" s="136" t="s">
        <v>2853</v>
      </c>
      <c r="B1448" s="163">
        <v>7048652767318</v>
      </c>
      <c r="K1448" s="168">
        <v>845082</v>
      </c>
      <c r="L1448" s="168" t="s">
        <v>2369</v>
      </c>
      <c r="M1448" s="136" t="str">
        <f t="shared" si="22"/>
        <v>845082-SGMFL-S</v>
      </c>
      <c r="N1448" s="170">
        <v>7048652767318</v>
      </c>
    </row>
    <row r="1449" spans="1:14" x14ac:dyDescent="0.2">
      <c r="A1449" s="136" t="s">
        <v>2854</v>
      </c>
      <c r="B1449" s="163">
        <v>7048652767301</v>
      </c>
      <c r="K1449" s="168">
        <v>845082</v>
      </c>
      <c r="L1449" s="168" t="s">
        <v>2358</v>
      </c>
      <c r="M1449" s="136" t="str">
        <f t="shared" si="22"/>
        <v>845082-SGMFL-M</v>
      </c>
      <c r="N1449" s="170">
        <v>7048652767301</v>
      </c>
    </row>
    <row r="1450" spans="1:14" x14ac:dyDescent="0.2">
      <c r="A1450" s="136" t="s">
        <v>2855</v>
      </c>
      <c r="B1450" s="163">
        <v>7048652767295</v>
      </c>
      <c r="K1450" s="168">
        <v>845082</v>
      </c>
      <c r="L1450" s="168" t="s">
        <v>2359</v>
      </c>
      <c r="M1450" s="136" t="str">
        <f t="shared" si="22"/>
        <v>845082-SGMFL-L</v>
      </c>
      <c r="N1450" s="170">
        <v>7048652767295</v>
      </c>
    </row>
    <row r="1451" spans="1:14" x14ac:dyDescent="0.2">
      <c r="A1451" s="136" t="s">
        <v>1919</v>
      </c>
      <c r="B1451" s="163">
        <v>7048652274564</v>
      </c>
      <c r="K1451" s="168">
        <v>845086</v>
      </c>
      <c r="L1451" s="168" t="s">
        <v>783</v>
      </c>
      <c r="M1451" s="136" t="str">
        <f t="shared" si="22"/>
        <v>845086-MBLCK-M</v>
      </c>
      <c r="N1451" s="170">
        <v>7048652274564</v>
      </c>
    </row>
    <row r="1452" spans="1:14" x14ac:dyDescent="0.2">
      <c r="A1452" s="136" t="s">
        <v>1920</v>
      </c>
      <c r="B1452" s="163">
        <v>7048652274557</v>
      </c>
      <c r="K1452" s="168">
        <v>845086</v>
      </c>
      <c r="L1452" s="168" t="s">
        <v>784</v>
      </c>
      <c r="M1452" s="136" t="str">
        <f t="shared" si="22"/>
        <v>845086-MBLCK-L</v>
      </c>
      <c r="N1452" s="170">
        <v>7048652274557</v>
      </c>
    </row>
    <row r="1453" spans="1:14" x14ac:dyDescent="0.2">
      <c r="A1453" s="136" t="s">
        <v>1921</v>
      </c>
      <c r="B1453" s="163">
        <v>7048652274588</v>
      </c>
      <c r="K1453" s="168">
        <v>845086</v>
      </c>
      <c r="L1453" s="168" t="s">
        <v>975</v>
      </c>
      <c r="M1453" s="136" t="str">
        <f t="shared" si="22"/>
        <v>845086-MSLGY-M</v>
      </c>
      <c r="N1453" s="170">
        <v>7048652274588</v>
      </c>
    </row>
    <row r="1454" spans="1:14" x14ac:dyDescent="0.2">
      <c r="A1454" s="136" t="s">
        <v>1922</v>
      </c>
      <c r="B1454" s="163">
        <v>7048652274571</v>
      </c>
      <c r="K1454" s="168">
        <v>845086</v>
      </c>
      <c r="L1454" s="168" t="s">
        <v>976</v>
      </c>
      <c r="M1454" s="136" t="str">
        <f t="shared" si="22"/>
        <v>845086-MSLGY-L</v>
      </c>
      <c r="N1454" s="170">
        <v>7048652274571</v>
      </c>
    </row>
    <row r="1455" spans="1:14" x14ac:dyDescent="0.2">
      <c r="A1455" s="136" t="s">
        <v>1923</v>
      </c>
      <c r="B1455" s="163">
        <v>7048652274601</v>
      </c>
      <c r="K1455" s="168">
        <v>845086</v>
      </c>
      <c r="L1455" s="168" t="s">
        <v>942</v>
      </c>
      <c r="M1455" s="136" t="str">
        <f t="shared" si="22"/>
        <v>845086-MWHTE-M</v>
      </c>
      <c r="N1455" s="170">
        <v>7048652274601</v>
      </c>
    </row>
    <row r="1456" spans="1:14" x14ac:dyDescent="0.2">
      <c r="A1456" s="136" t="s">
        <v>1924</v>
      </c>
      <c r="B1456" s="163">
        <v>7048652274595</v>
      </c>
      <c r="K1456" s="168">
        <v>845086</v>
      </c>
      <c r="L1456" s="168" t="s">
        <v>943</v>
      </c>
      <c r="M1456" s="136" t="str">
        <f t="shared" si="22"/>
        <v>845086-MWHTE-L</v>
      </c>
      <c r="N1456" s="170">
        <v>7048652274595</v>
      </c>
    </row>
    <row r="1457" spans="1:14" x14ac:dyDescent="0.2">
      <c r="A1457" s="136" t="s">
        <v>1925</v>
      </c>
      <c r="B1457" s="163">
        <v>7048652274632</v>
      </c>
      <c r="K1457" s="168">
        <v>845087</v>
      </c>
      <c r="L1457" s="168" t="s">
        <v>895</v>
      </c>
      <c r="M1457" s="136" t="str">
        <f t="shared" si="22"/>
        <v>845087-MBKCE-SM</v>
      </c>
      <c r="N1457" s="170">
        <v>7048652274632</v>
      </c>
    </row>
    <row r="1458" spans="1:14" x14ac:dyDescent="0.2">
      <c r="A1458" s="136" t="s">
        <v>1926</v>
      </c>
      <c r="B1458" s="163">
        <v>7048652274625</v>
      </c>
      <c r="K1458" s="168">
        <v>845087</v>
      </c>
      <c r="L1458" s="168" t="s">
        <v>896</v>
      </c>
      <c r="M1458" s="136" t="str">
        <f t="shared" si="22"/>
        <v>845087-MBKCE-ML</v>
      </c>
      <c r="N1458" s="170">
        <v>7048652274625</v>
      </c>
    </row>
    <row r="1459" spans="1:14" x14ac:dyDescent="0.2">
      <c r="A1459" s="136" t="s">
        <v>1927</v>
      </c>
      <c r="B1459" s="163">
        <v>7048652274618</v>
      </c>
      <c r="K1459" s="168">
        <v>845087</v>
      </c>
      <c r="L1459" s="168" t="s">
        <v>897</v>
      </c>
      <c r="M1459" s="136" t="str">
        <f t="shared" si="22"/>
        <v>845087-MBKCE-LXL</v>
      </c>
      <c r="N1459" s="170">
        <v>7048652274618</v>
      </c>
    </row>
    <row r="1460" spans="1:14" x14ac:dyDescent="0.2">
      <c r="A1460" s="136" t="s">
        <v>1928</v>
      </c>
      <c r="B1460" s="163">
        <v>7048652274663</v>
      </c>
      <c r="K1460" s="168">
        <v>845087</v>
      </c>
      <c r="L1460" s="168" t="s">
        <v>898</v>
      </c>
      <c r="M1460" s="136" t="str">
        <f t="shared" si="22"/>
        <v>845087-MBLCK-SM</v>
      </c>
      <c r="N1460" s="170">
        <v>7048652274663</v>
      </c>
    </row>
    <row r="1461" spans="1:14" x14ac:dyDescent="0.2">
      <c r="A1461" s="136" t="s">
        <v>1929</v>
      </c>
      <c r="B1461" s="163">
        <v>7048652274656</v>
      </c>
      <c r="K1461" s="168">
        <v>845087</v>
      </c>
      <c r="L1461" s="168" t="s">
        <v>899</v>
      </c>
      <c r="M1461" s="136" t="str">
        <f t="shared" si="22"/>
        <v>845087-MBLCK-ML</v>
      </c>
      <c r="N1461" s="170">
        <v>7048652274656</v>
      </c>
    </row>
    <row r="1462" spans="1:14" x14ac:dyDescent="0.2">
      <c r="A1462" s="136" t="s">
        <v>1930</v>
      </c>
      <c r="B1462" s="163">
        <v>7048652274649</v>
      </c>
      <c r="K1462" s="168">
        <v>845087</v>
      </c>
      <c r="L1462" s="168" t="s">
        <v>900</v>
      </c>
      <c r="M1462" s="136" t="str">
        <f t="shared" si="22"/>
        <v>845087-MBLCK-LXL</v>
      </c>
      <c r="N1462" s="170">
        <v>7048652274649</v>
      </c>
    </row>
    <row r="1463" spans="1:14" x14ac:dyDescent="0.2">
      <c r="A1463" s="136" t="s">
        <v>1931</v>
      </c>
      <c r="B1463" s="163">
        <v>7048652661036</v>
      </c>
      <c r="K1463" s="168">
        <v>845087</v>
      </c>
      <c r="L1463" s="168" t="s">
        <v>517</v>
      </c>
      <c r="M1463" s="136" t="str">
        <f t="shared" si="22"/>
        <v>845087-MNGRY-SM</v>
      </c>
      <c r="N1463" s="170">
        <v>7048652661036</v>
      </c>
    </row>
    <row r="1464" spans="1:14" x14ac:dyDescent="0.2">
      <c r="A1464" s="136" t="s">
        <v>1932</v>
      </c>
      <c r="B1464" s="163">
        <v>7048652661029</v>
      </c>
      <c r="K1464" s="168">
        <v>845087</v>
      </c>
      <c r="L1464" s="168" t="s">
        <v>519</v>
      </c>
      <c r="M1464" s="136" t="str">
        <f t="shared" si="22"/>
        <v>845087-MNGRY-ML</v>
      </c>
      <c r="N1464" s="170">
        <v>7048652661029</v>
      </c>
    </row>
    <row r="1465" spans="1:14" x14ac:dyDescent="0.2">
      <c r="A1465" s="136" t="s">
        <v>1933</v>
      </c>
      <c r="B1465" s="163">
        <v>7048652661012</v>
      </c>
      <c r="K1465" s="168">
        <v>845087</v>
      </c>
      <c r="L1465" s="168" t="s">
        <v>520</v>
      </c>
      <c r="M1465" s="136" t="str">
        <f t="shared" si="22"/>
        <v>845087-MNGRY-LXL</v>
      </c>
      <c r="N1465" s="170">
        <v>7048652661012</v>
      </c>
    </row>
    <row r="1466" spans="1:14" x14ac:dyDescent="0.2">
      <c r="A1466" s="136" t="s">
        <v>1934</v>
      </c>
      <c r="B1466" s="163">
        <v>7048652274694</v>
      </c>
      <c r="K1466" s="168">
        <v>845088</v>
      </c>
      <c r="L1466" s="168" t="s">
        <v>895</v>
      </c>
      <c r="M1466" s="136" t="str">
        <f t="shared" si="22"/>
        <v>845088-MBKCE-SM</v>
      </c>
      <c r="N1466" s="170">
        <v>7048652274694</v>
      </c>
    </row>
    <row r="1467" spans="1:14" x14ac:dyDescent="0.2">
      <c r="A1467" s="136" t="s">
        <v>1935</v>
      </c>
      <c r="B1467" s="163">
        <v>7048652274687</v>
      </c>
      <c r="K1467" s="168">
        <v>845088</v>
      </c>
      <c r="L1467" s="168" t="s">
        <v>896</v>
      </c>
      <c r="M1467" s="136" t="str">
        <f t="shared" si="22"/>
        <v>845088-MBKCE-ML</v>
      </c>
      <c r="N1467" s="170">
        <v>7048652274687</v>
      </c>
    </row>
    <row r="1468" spans="1:14" x14ac:dyDescent="0.2">
      <c r="A1468" s="136" t="s">
        <v>1936</v>
      </c>
      <c r="B1468" s="163">
        <v>7048652274670</v>
      </c>
      <c r="K1468" s="168">
        <v>845088</v>
      </c>
      <c r="L1468" s="168" t="s">
        <v>897</v>
      </c>
      <c r="M1468" s="136" t="str">
        <f t="shared" si="22"/>
        <v>845088-MBKCE-LXL</v>
      </c>
      <c r="N1468" s="170">
        <v>7048652274670</v>
      </c>
    </row>
    <row r="1469" spans="1:14" x14ac:dyDescent="0.2">
      <c r="A1469" s="136" t="s">
        <v>1937</v>
      </c>
      <c r="B1469" s="163">
        <v>7048652274724</v>
      </c>
      <c r="K1469" s="168">
        <v>845088</v>
      </c>
      <c r="L1469" s="168" t="s">
        <v>898</v>
      </c>
      <c r="M1469" s="136" t="str">
        <f t="shared" si="22"/>
        <v>845088-MBLCK-SM</v>
      </c>
      <c r="N1469" s="170">
        <v>7048652274724</v>
      </c>
    </row>
    <row r="1470" spans="1:14" x14ac:dyDescent="0.2">
      <c r="A1470" s="136" t="s">
        <v>1938</v>
      </c>
      <c r="B1470" s="163">
        <v>7048652274717</v>
      </c>
      <c r="K1470" s="168">
        <v>845088</v>
      </c>
      <c r="L1470" s="168" t="s">
        <v>899</v>
      </c>
      <c r="M1470" s="136" t="str">
        <f t="shared" si="22"/>
        <v>845088-MBLCK-ML</v>
      </c>
      <c r="N1470" s="170">
        <v>7048652274717</v>
      </c>
    </row>
    <row r="1471" spans="1:14" x14ac:dyDescent="0.2">
      <c r="A1471" s="136" t="s">
        <v>1939</v>
      </c>
      <c r="B1471" s="163">
        <v>7048652274700</v>
      </c>
      <c r="K1471" s="168">
        <v>845088</v>
      </c>
      <c r="L1471" s="168" t="s">
        <v>900</v>
      </c>
      <c r="M1471" s="136" t="str">
        <f t="shared" si="22"/>
        <v>845088-MBLCK-LXL</v>
      </c>
      <c r="N1471" s="170">
        <v>7048652274700</v>
      </c>
    </row>
    <row r="1472" spans="1:14" x14ac:dyDescent="0.2">
      <c r="A1472" s="136" t="s">
        <v>1940</v>
      </c>
      <c r="B1472" s="163">
        <v>7048652661067</v>
      </c>
      <c r="K1472" s="168">
        <v>845088</v>
      </c>
      <c r="L1472" s="168" t="s">
        <v>517</v>
      </c>
      <c r="M1472" s="136" t="str">
        <f t="shared" si="22"/>
        <v>845088-MNGRY-SM</v>
      </c>
      <c r="N1472" s="170">
        <v>7048652661067</v>
      </c>
    </row>
    <row r="1473" spans="1:14" x14ac:dyDescent="0.2">
      <c r="A1473" s="136" t="s">
        <v>1941</v>
      </c>
      <c r="B1473" s="163">
        <v>7048652661050</v>
      </c>
      <c r="K1473" s="168">
        <v>845088</v>
      </c>
      <c r="L1473" s="168" t="s">
        <v>519</v>
      </c>
      <c r="M1473" s="136" t="str">
        <f t="shared" si="22"/>
        <v>845088-MNGRY-ML</v>
      </c>
      <c r="N1473" s="170">
        <v>7048652661050</v>
      </c>
    </row>
    <row r="1474" spans="1:14" x14ac:dyDescent="0.2">
      <c r="A1474" s="136" t="s">
        <v>1942</v>
      </c>
      <c r="B1474" s="163">
        <v>7048652661043</v>
      </c>
      <c r="K1474" s="168">
        <v>845088</v>
      </c>
      <c r="L1474" s="168" t="s">
        <v>520</v>
      </c>
      <c r="M1474" s="136" t="str">
        <f t="shared" si="22"/>
        <v>845088-MNGRY-LXL</v>
      </c>
      <c r="N1474" s="170">
        <v>7048652661043</v>
      </c>
    </row>
    <row r="1475" spans="1:14" x14ac:dyDescent="0.2">
      <c r="A1475" s="136" t="s">
        <v>2856</v>
      </c>
      <c r="B1475" s="163">
        <v>7048652767349</v>
      </c>
      <c r="K1475" s="168">
        <v>845091</v>
      </c>
      <c r="L1475" s="168" t="s">
        <v>2370</v>
      </c>
      <c r="M1475" s="136" t="str">
        <f t="shared" ref="M1475:M1538" si="23">CONCATENATE(K1475,"-",L1475)</f>
        <v>845091-DPUMC-SM</v>
      </c>
      <c r="N1475" s="170">
        <v>7048652767349</v>
      </c>
    </row>
    <row r="1476" spans="1:14" x14ac:dyDescent="0.2">
      <c r="A1476" s="136" t="s">
        <v>2857</v>
      </c>
      <c r="B1476" s="163">
        <v>7048652767332</v>
      </c>
      <c r="K1476" s="168">
        <v>845091</v>
      </c>
      <c r="L1476" s="168" t="s">
        <v>2371</v>
      </c>
      <c r="M1476" s="136" t="str">
        <f t="shared" si="23"/>
        <v>845091-DPUMC-ML</v>
      </c>
      <c r="N1476" s="170">
        <v>7048652767332</v>
      </c>
    </row>
    <row r="1477" spans="1:14" x14ac:dyDescent="0.2">
      <c r="A1477" s="136" t="s">
        <v>2858</v>
      </c>
      <c r="B1477" s="163">
        <v>7048652767325</v>
      </c>
      <c r="K1477" s="168">
        <v>845091</v>
      </c>
      <c r="L1477" s="168" t="s">
        <v>2372</v>
      </c>
      <c r="M1477" s="136" t="str">
        <f t="shared" si="23"/>
        <v>845091-DPUMC-LXL</v>
      </c>
      <c r="N1477" s="170">
        <v>7048652767325</v>
      </c>
    </row>
    <row r="1478" spans="1:14" x14ac:dyDescent="0.2">
      <c r="A1478" s="136" t="s">
        <v>1943</v>
      </c>
      <c r="B1478" s="163">
        <v>7048652274755</v>
      </c>
      <c r="K1478" s="168">
        <v>845091</v>
      </c>
      <c r="L1478" s="168" t="s">
        <v>249</v>
      </c>
      <c r="M1478" s="136" t="str">
        <f t="shared" si="23"/>
        <v>845091-DTBLK-SM</v>
      </c>
      <c r="N1478" s="170">
        <v>7048652274755</v>
      </c>
    </row>
    <row r="1479" spans="1:14" x14ac:dyDescent="0.2">
      <c r="A1479" s="136" t="s">
        <v>1944</v>
      </c>
      <c r="B1479" s="163">
        <v>7048652274748</v>
      </c>
      <c r="K1479" s="168">
        <v>845091</v>
      </c>
      <c r="L1479" s="168" t="s">
        <v>250</v>
      </c>
      <c r="M1479" s="136" t="str">
        <f t="shared" si="23"/>
        <v>845091-DTBLK-ML</v>
      </c>
      <c r="N1479" s="170">
        <v>7048652274748</v>
      </c>
    </row>
    <row r="1480" spans="1:14" x14ac:dyDescent="0.2">
      <c r="A1480" s="136" t="s">
        <v>1945</v>
      </c>
      <c r="B1480" s="163">
        <v>7048652274731</v>
      </c>
      <c r="K1480" s="168">
        <v>845091</v>
      </c>
      <c r="L1480" s="168" t="s">
        <v>251</v>
      </c>
      <c r="M1480" s="136" t="str">
        <f t="shared" si="23"/>
        <v>845091-DTBLK-LXL</v>
      </c>
      <c r="N1480" s="170">
        <v>7048652274731</v>
      </c>
    </row>
    <row r="1481" spans="1:14" x14ac:dyDescent="0.2">
      <c r="A1481" s="136" t="s">
        <v>1946</v>
      </c>
      <c r="B1481" s="163">
        <v>7048652661272</v>
      </c>
      <c r="K1481" s="168">
        <v>845091</v>
      </c>
      <c r="L1481" s="168" t="s">
        <v>977</v>
      </c>
      <c r="M1481" s="136" t="str">
        <f t="shared" si="23"/>
        <v>845091-GCHOR-SM</v>
      </c>
      <c r="N1481" s="170">
        <v>7048652661272</v>
      </c>
    </row>
    <row r="1482" spans="1:14" x14ac:dyDescent="0.2">
      <c r="A1482" s="136" t="s">
        <v>1947</v>
      </c>
      <c r="B1482" s="163">
        <v>7048652661265</v>
      </c>
      <c r="K1482" s="168">
        <v>845091</v>
      </c>
      <c r="L1482" s="168" t="s">
        <v>978</v>
      </c>
      <c r="M1482" s="136" t="str">
        <f t="shared" si="23"/>
        <v>845091-GCHOR-ML</v>
      </c>
      <c r="N1482" s="170">
        <v>7048652661265</v>
      </c>
    </row>
    <row r="1483" spans="1:14" x14ac:dyDescent="0.2">
      <c r="A1483" s="136" t="s">
        <v>1948</v>
      </c>
      <c r="B1483" s="163">
        <v>7048652661258</v>
      </c>
      <c r="K1483" s="168">
        <v>845091</v>
      </c>
      <c r="L1483" s="168" t="s">
        <v>979</v>
      </c>
      <c r="M1483" s="136" t="str">
        <f t="shared" si="23"/>
        <v>845091-GCHOR-LXL</v>
      </c>
      <c r="N1483" s="170">
        <v>7048652661258</v>
      </c>
    </row>
    <row r="1484" spans="1:14" x14ac:dyDescent="0.2">
      <c r="A1484" s="136" t="s">
        <v>1949</v>
      </c>
      <c r="B1484" s="163">
        <v>7048652543301</v>
      </c>
      <c r="K1484" s="168">
        <v>845091</v>
      </c>
      <c r="L1484" s="168" t="s">
        <v>252</v>
      </c>
      <c r="M1484" s="136" t="str">
        <f t="shared" si="23"/>
        <v>845091-GFRED-SM</v>
      </c>
      <c r="N1484" s="170">
        <v>7048652543301</v>
      </c>
    </row>
    <row r="1485" spans="1:14" x14ac:dyDescent="0.2">
      <c r="A1485" s="136" t="s">
        <v>1950</v>
      </c>
      <c r="B1485" s="163">
        <v>7048652543295</v>
      </c>
      <c r="K1485" s="168">
        <v>845091</v>
      </c>
      <c r="L1485" s="168" t="s">
        <v>254</v>
      </c>
      <c r="M1485" s="136" t="str">
        <f t="shared" si="23"/>
        <v>845091-GFRED-ML</v>
      </c>
      <c r="N1485" s="170">
        <v>7048652543295</v>
      </c>
    </row>
    <row r="1486" spans="1:14" x14ac:dyDescent="0.2">
      <c r="A1486" s="136" t="s">
        <v>1951</v>
      </c>
      <c r="B1486" s="163">
        <v>7048652543288</v>
      </c>
      <c r="K1486" s="168">
        <v>845091</v>
      </c>
      <c r="L1486" s="168" t="s">
        <v>255</v>
      </c>
      <c r="M1486" s="136" t="str">
        <f t="shared" si="23"/>
        <v>845091-GFRED-LXL</v>
      </c>
      <c r="N1486" s="170">
        <v>7048652543288</v>
      </c>
    </row>
    <row r="1487" spans="1:14" x14ac:dyDescent="0.2">
      <c r="A1487" s="136" t="s">
        <v>1952</v>
      </c>
      <c r="B1487" s="163">
        <v>7048652661302</v>
      </c>
      <c r="K1487" s="168">
        <v>845091</v>
      </c>
      <c r="L1487" s="168" t="s">
        <v>980</v>
      </c>
      <c r="M1487" s="136" t="str">
        <f t="shared" si="23"/>
        <v>845091-GLIAQM-SM</v>
      </c>
      <c r="N1487" s="170">
        <v>7048652661302</v>
      </c>
    </row>
    <row r="1488" spans="1:14" x14ac:dyDescent="0.2">
      <c r="A1488" s="136" t="s">
        <v>1953</v>
      </c>
      <c r="B1488" s="163">
        <v>7048652661296</v>
      </c>
      <c r="K1488" s="168">
        <v>845091</v>
      </c>
      <c r="L1488" s="168" t="s">
        <v>981</v>
      </c>
      <c r="M1488" s="136" t="str">
        <f t="shared" si="23"/>
        <v>845091-GLIAQM-ML</v>
      </c>
      <c r="N1488" s="170">
        <v>7048652661296</v>
      </c>
    </row>
    <row r="1489" spans="1:14" x14ac:dyDescent="0.2">
      <c r="A1489" s="136" t="s">
        <v>1954</v>
      </c>
      <c r="B1489" s="163">
        <v>7048652661289</v>
      </c>
      <c r="K1489" s="168">
        <v>845091</v>
      </c>
      <c r="L1489" s="168" t="s">
        <v>982</v>
      </c>
      <c r="M1489" s="136" t="str">
        <f t="shared" si="23"/>
        <v>845091-GLIAQM-LXL</v>
      </c>
      <c r="N1489" s="170">
        <v>7048652661289</v>
      </c>
    </row>
    <row r="1490" spans="1:14" x14ac:dyDescent="0.2">
      <c r="A1490" s="136" t="s">
        <v>1955</v>
      </c>
      <c r="B1490" s="163">
        <v>7048652274786</v>
      </c>
      <c r="K1490" s="168">
        <v>845091</v>
      </c>
      <c r="L1490" s="168" t="s">
        <v>256</v>
      </c>
      <c r="M1490" s="136" t="str">
        <f t="shared" si="23"/>
        <v>845091-GSWHT-SM</v>
      </c>
      <c r="N1490" s="170">
        <v>7048652274786</v>
      </c>
    </row>
    <row r="1491" spans="1:14" x14ac:dyDescent="0.2">
      <c r="A1491" s="136" t="s">
        <v>1956</v>
      </c>
      <c r="B1491" s="163">
        <v>7048652274779</v>
      </c>
      <c r="K1491" s="168">
        <v>845091</v>
      </c>
      <c r="L1491" s="168" t="s">
        <v>257</v>
      </c>
      <c r="M1491" s="136" t="str">
        <f t="shared" si="23"/>
        <v>845091-GSWHT-ML</v>
      </c>
      <c r="N1491" s="170">
        <v>7048652274779</v>
      </c>
    </row>
    <row r="1492" spans="1:14" x14ac:dyDescent="0.2">
      <c r="A1492" s="136" t="s">
        <v>1957</v>
      </c>
      <c r="B1492" s="163">
        <v>7048652274762</v>
      </c>
      <c r="K1492" s="168">
        <v>845091</v>
      </c>
      <c r="L1492" s="168" t="s">
        <v>258</v>
      </c>
      <c r="M1492" s="136" t="str">
        <f t="shared" si="23"/>
        <v>845091-GSWHT-LXL</v>
      </c>
      <c r="N1492" s="170">
        <v>7048652274762</v>
      </c>
    </row>
    <row r="1493" spans="1:14" x14ac:dyDescent="0.2">
      <c r="A1493" s="136" t="s">
        <v>2859</v>
      </c>
      <c r="B1493" s="163">
        <v>7048652767370</v>
      </c>
      <c r="K1493" s="168">
        <v>845091</v>
      </c>
      <c r="L1493" s="168" t="s">
        <v>2373</v>
      </c>
      <c r="M1493" s="136" t="str">
        <f t="shared" si="23"/>
        <v>845091-MBUOE-SM</v>
      </c>
      <c r="N1493" s="170">
        <v>7048652767370</v>
      </c>
    </row>
    <row r="1494" spans="1:14" x14ac:dyDescent="0.2">
      <c r="A1494" s="136" t="s">
        <v>2860</v>
      </c>
      <c r="B1494" s="163">
        <v>7048652767363</v>
      </c>
      <c r="K1494" s="168">
        <v>845091</v>
      </c>
      <c r="L1494" s="168" t="s">
        <v>2374</v>
      </c>
      <c r="M1494" s="136" t="str">
        <f t="shared" si="23"/>
        <v>845091-MBUOE-ML</v>
      </c>
      <c r="N1494" s="170">
        <v>7048652767363</v>
      </c>
    </row>
    <row r="1495" spans="1:14" x14ac:dyDescent="0.2">
      <c r="A1495" s="136" t="s">
        <v>2861</v>
      </c>
      <c r="B1495" s="163">
        <v>7048652767356</v>
      </c>
      <c r="K1495" s="168">
        <v>845091</v>
      </c>
      <c r="L1495" s="168" t="s">
        <v>2375</v>
      </c>
      <c r="M1495" s="136" t="str">
        <f t="shared" si="23"/>
        <v>845091-MBUOE-LXL</v>
      </c>
      <c r="N1495" s="170">
        <v>7048652767356</v>
      </c>
    </row>
    <row r="1496" spans="1:14" x14ac:dyDescent="0.2">
      <c r="A1496" s="136" t="s">
        <v>1958</v>
      </c>
      <c r="B1496" s="163">
        <v>7048652543332</v>
      </c>
      <c r="K1496" s="168">
        <v>845091</v>
      </c>
      <c r="L1496" s="168" t="s">
        <v>983</v>
      </c>
      <c r="M1496" s="136" t="str">
        <f t="shared" si="23"/>
        <v>845091-MFGMC-SM</v>
      </c>
      <c r="N1496" s="170">
        <v>7048652543332</v>
      </c>
    </row>
    <row r="1497" spans="1:14" x14ac:dyDescent="0.2">
      <c r="A1497" s="136" t="s">
        <v>1959</v>
      </c>
      <c r="B1497" s="163">
        <v>7048652543325</v>
      </c>
      <c r="K1497" s="168">
        <v>845091</v>
      </c>
      <c r="L1497" s="168" t="s">
        <v>984</v>
      </c>
      <c r="M1497" s="136" t="str">
        <f t="shared" si="23"/>
        <v>845091-MFGMC-ML</v>
      </c>
      <c r="N1497" s="170">
        <v>7048652543325</v>
      </c>
    </row>
    <row r="1498" spans="1:14" x14ac:dyDescent="0.2">
      <c r="A1498" s="136" t="s">
        <v>1960</v>
      </c>
      <c r="B1498" s="163">
        <v>7048652543318</v>
      </c>
      <c r="K1498" s="168">
        <v>845091</v>
      </c>
      <c r="L1498" s="168" t="s">
        <v>985</v>
      </c>
      <c r="M1498" s="136" t="str">
        <f t="shared" si="23"/>
        <v>845091-MFGMC-LXL</v>
      </c>
      <c r="N1498" s="170">
        <v>7048652543318</v>
      </c>
    </row>
    <row r="1499" spans="1:14" x14ac:dyDescent="0.2">
      <c r="A1499" s="136" t="s">
        <v>2862</v>
      </c>
      <c r="B1499" s="163">
        <v>7048652767400</v>
      </c>
      <c r="K1499" s="168">
        <v>845091</v>
      </c>
      <c r="L1499" s="168" t="s">
        <v>2357</v>
      </c>
      <c r="M1499" s="136" t="str">
        <f t="shared" si="23"/>
        <v>845091-MFLUO-SM</v>
      </c>
      <c r="N1499" s="170">
        <v>7048652767400</v>
      </c>
    </row>
    <row r="1500" spans="1:14" x14ac:dyDescent="0.2">
      <c r="A1500" s="136" t="s">
        <v>2863</v>
      </c>
      <c r="B1500" s="163">
        <v>7048652767394</v>
      </c>
      <c r="K1500" s="168">
        <v>845091</v>
      </c>
      <c r="L1500" s="168" t="s">
        <v>2376</v>
      </c>
      <c r="M1500" s="136" t="str">
        <f t="shared" si="23"/>
        <v>845091-MFLUO-ML</v>
      </c>
      <c r="N1500" s="170">
        <v>7048652767394</v>
      </c>
    </row>
    <row r="1501" spans="1:14" x14ac:dyDescent="0.2">
      <c r="A1501" s="136" t="s">
        <v>2864</v>
      </c>
      <c r="B1501" s="163">
        <v>7048652767387</v>
      </c>
      <c r="K1501" s="168">
        <v>845091</v>
      </c>
      <c r="L1501" s="168" t="s">
        <v>2377</v>
      </c>
      <c r="M1501" s="136" t="str">
        <f t="shared" si="23"/>
        <v>845091-MFLUO-LXL</v>
      </c>
      <c r="N1501" s="170">
        <v>7048652767387</v>
      </c>
    </row>
    <row r="1502" spans="1:14" x14ac:dyDescent="0.2">
      <c r="A1502" s="136" t="s">
        <v>1961</v>
      </c>
      <c r="B1502" s="163">
        <v>7048652661333</v>
      </c>
      <c r="K1502" s="168">
        <v>845091</v>
      </c>
      <c r="L1502" s="168" t="s">
        <v>517</v>
      </c>
      <c r="M1502" s="136" t="str">
        <f t="shared" si="23"/>
        <v>845091-MNGRY-SM</v>
      </c>
      <c r="N1502" s="170">
        <v>7048652661333</v>
      </c>
    </row>
    <row r="1503" spans="1:14" x14ac:dyDescent="0.2">
      <c r="A1503" s="136" t="s">
        <v>1962</v>
      </c>
      <c r="B1503" s="163">
        <v>7048652661326</v>
      </c>
      <c r="K1503" s="168">
        <v>845091</v>
      </c>
      <c r="L1503" s="168" t="s">
        <v>519</v>
      </c>
      <c r="M1503" s="136" t="str">
        <f t="shared" si="23"/>
        <v>845091-MNGRY-ML</v>
      </c>
      <c r="N1503" s="170">
        <v>7048652661326</v>
      </c>
    </row>
    <row r="1504" spans="1:14" x14ac:dyDescent="0.2">
      <c r="A1504" s="136" t="s">
        <v>1963</v>
      </c>
      <c r="B1504" s="163">
        <v>7048652661319</v>
      </c>
      <c r="K1504" s="168">
        <v>845091</v>
      </c>
      <c r="L1504" s="168" t="s">
        <v>520</v>
      </c>
      <c r="M1504" s="136" t="str">
        <f t="shared" si="23"/>
        <v>845091-MNGRY-LXL</v>
      </c>
      <c r="N1504" s="170">
        <v>7048652661319</v>
      </c>
    </row>
    <row r="1505" spans="1:14" x14ac:dyDescent="0.2">
      <c r="A1505" s="136" t="s">
        <v>1964</v>
      </c>
      <c r="B1505" s="163">
        <v>7048652338488</v>
      </c>
      <c r="K1505" s="168">
        <v>845091</v>
      </c>
      <c r="L1505" s="168" t="s">
        <v>986</v>
      </c>
      <c r="M1505" s="136" t="str">
        <f t="shared" si="23"/>
        <v>845091-NAYME-SM</v>
      </c>
      <c r="N1505" s="170">
        <v>7048652338488</v>
      </c>
    </row>
    <row r="1506" spans="1:14" x14ac:dyDescent="0.2">
      <c r="A1506" s="136" t="s">
        <v>1965</v>
      </c>
      <c r="B1506" s="163">
        <v>7048652338471</v>
      </c>
      <c r="K1506" s="168">
        <v>845091</v>
      </c>
      <c r="L1506" s="168" t="s">
        <v>987</v>
      </c>
      <c r="M1506" s="136" t="str">
        <f t="shared" si="23"/>
        <v>845091-NAYME-ML</v>
      </c>
      <c r="N1506" s="170">
        <v>7048652338471</v>
      </c>
    </row>
    <row r="1507" spans="1:14" x14ac:dyDescent="0.2">
      <c r="A1507" s="136" t="s">
        <v>1966</v>
      </c>
      <c r="B1507" s="163">
        <v>7048652338464</v>
      </c>
      <c r="K1507" s="168">
        <v>845091</v>
      </c>
      <c r="L1507" s="168" t="s">
        <v>988</v>
      </c>
      <c r="M1507" s="136" t="str">
        <f t="shared" si="23"/>
        <v>845091-NAYME-LXL</v>
      </c>
      <c r="N1507" s="170">
        <v>7048652338464</v>
      </c>
    </row>
    <row r="1508" spans="1:14" x14ac:dyDescent="0.2">
      <c r="A1508" s="136" t="s">
        <v>1967</v>
      </c>
      <c r="B1508" s="163">
        <v>7048652274816</v>
      </c>
      <c r="K1508" s="168">
        <v>845091</v>
      </c>
      <c r="L1508" s="168" t="s">
        <v>989</v>
      </c>
      <c r="M1508" s="136" t="str">
        <f t="shared" si="23"/>
        <v>845091-RBLUE-SM</v>
      </c>
      <c r="N1508" s="170">
        <v>7048652274816</v>
      </c>
    </row>
    <row r="1509" spans="1:14" x14ac:dyDescent="0.2">
      <c r="A1509" s="136" t="s">
        <v>1968</v>
      </c>
      <c r="B1509" s="163">
        <v>7048652274809</v>
      </c>
      <c r="K1509" s="168">
        <v>845091</v>
      </c>
      <c r="L1509" s="168" t="s">
        <v>990</v>
      </c>
      <c r="M1509" s="136" t="str">
        <f t="shared" si="23"/>
        <v>845091-RBLUE-ML</v>
      </c>
      <c r="N1509" s="170">
        <v>7048652274809</v>
      </c>
    </row>
    <row r="1510" spans="1:14" x14ac:dyDescent="0.2">
      <c r="A1510" s="136" t="s">
        <v>1969</v>
      </c>
      <c r="B1510" s="163">
        <v>7048652274793</v>
      </c>
      <c r="K1510" s="168">
        <v>845091</v>
      </c>
      <c r="L1510" s="168" t="s">
        <v>991</v>
      </c>
      <c r="M1510" s="136" t="str">
        <f t="shared" si="23"/>
        <v>845091-RBLUE-LXL</v>
      </c>
      <c r="N1510" s="170">
        <v>7048652274793</v>
      </c>
    </row>
    <row r="1511" spans="1:14" x14ac:dyDescent="0.2">
      <c r="A1511" s="136" t="s">
        <v>1970</v>
      </c>
      <c r="B1511" s="163">
        <v>7048652274847</v>
      </c>
      <c r="K1511" s="168">
        <v>845091</v>
      </c>
      <c r="L1511" s="168" t="s">
        <v>992</v>
      </c>
      <c r="M1511" s="136" t="str">
        <f t="shared" si="23"/>
        <v>845091-SHRED-SM</v>
      </c>
      <c r="N1511" s="170">
        <v>7048652274847</v>
      </c>
    </row>
    <row r="1512" spans="1:14" x14ac:dyDescent="0.2">
      <c r="A1512" s="136" t="s">
        <v>1971</v>
      </c>
      <c r="B1512" s="163">
        <v>7048652274830</v>
      </c>
      <c r="K1512" s="168">
        <v>845091</v>
      </c>
      <c r="L1512" s="168" t="s">
        <v>993</v>
      </c>
      <c r="M1512" s="136" t="str">
        <f t="shared" si="23"/>
        <v>845091-SHRED-ML</v>
      </c>
      <c r="N1512" s="170">
        <v>7048652274830</v>
      </c>
    </row>
    <row r="1513" spans="1:14" x14ac:dyDescent="0.2">
      <c r="A1513" s="136" t="s">
        <v>1972</v>
      </c>
      <c r="B1513" s="163">
        <v>7048652274823</v>
      </c>
      <c r="K1513" s="168">
        <v>845091</v>
      </c>
      <c r="L1513" s="168" t="s">
        <v>994</v>
      </c>
      <c r="M1513" s="136" t="str">
        <f t="shared" si="23"/>
        <v>845091-SHRED-LXL</v>
      </c>
      <c r="N1513" s="170">
        <v>7048652274823</v>
      </c>
    </row>
    <row r="1514" spans="1:14" x14ac:dyDescent="0.2">
      <c r="A1514" s="136" t="s">
        <v>2865</v>
      </c>
      <c r="B1514" s="163">
        <v>7048652767431</v>
      </c>
      <c r="K1514" s="168">
        <v>845103</v>
      </c>
      <c r="L1514" s="168" t="s">
        <v>684</v>
      </c>
      <c r="M1514" s="136" t="str">
        <f t="shared" si="23"/>
        <v>845103-BGRRG-SM</v>
      </c>
      <c r="N1514" s="170">
        <v>7048652767431</v>
      </c>
    </row>
    <row r="1515" spans="1:14" x14ac:dyDescent="0.2">
      <c r="A1515" s="136" t="s">
        <v>2866</v>
      </c>
      <c r="B1515" s="163">
        <v>7048652767424</v>
      </c>
      <c r="K1515" s="168">
        <v>845103</v>
      </c>
      <c r="L1515" s="168" t="s">
        <v>686</v>
      </c>
      <c r="M1515" s="136" t="str">
        <f t="shared" si="23"/>
        <v>845103-BGRRG-ML</v>
      </c>
      <c r="N1515" s="170">
        <v>7048652767424</v>
      </c>
    </row>
    <row r="1516" spans="1:14" x14ac:dyDescent="0.2">
      <c r="A1516" s="136" t="s">
        <v>2867</v>
      </c>
      <c r="B1516" s="163">
        <v>7048652767417</v>
      </c>
      <c r="K1516" s="168">
        <v>845103</v>
      </c>
      <c r="L1516" s="168" t="s">
        <v>687</v>
      </c>
      <c r="M1516" s="136" t="str">
        <f t="shared" si="23"/>
        <v>845103-BGRRG-LXL</v>
      </c>
      <c r="N1516" s="170">
        <v>7048652767417</v>
      </c>
    </row>
    <row r="1517" spans="1:14" x14ac:dyDescent="0.2">
      <c r="A1517" s="136" t="s">
        <v>2868</v>
      </c>
      <c r="B1517" s="163">
        <v>7048652767462</v>
      </c>
      <c r="K1517" s="168">
        <v>845103</v>
      </c>
      <c r="L1517" s="168" t="s">
        <v>2342</v>
      </c>
      <c r="M1517" s="136" t="str">
        <f t="shared" si="23"/>
        <v>845103-BRWHT-SM</v>
      </c>
      <c r="N1517" s="170">
        <v>7048652767462</v>
      </c>
    </row>
    <row r="1518" spans="1:14" x14ac:dyDescent="0.2">
      <c r="A1518" s="136" t="s">
        <v>2869</v>
      </c>
      <c r="B1518" s="163">
        <v>7048652767455</v>
      </c>
      <c r="K1518" s="168">
        <v>845103</v>
      </c>
      <c r="L1518" s="168" t="s">
        <v>2343</v>
      </c>
      <c r="M1518" s="136" t="str">
        <f t="shared" si="23"/>
        <v>845103-BRWHT-ML</v>
      </c>
      <c r="N1518" s="170">
        <v>7048652767455</v>
      </c>
    </row>
    <row r="1519" spans="1:14" x14ac:dyDescent="0.2">
      <c r="A1519" s="136" t="s">
        <v>2870</v>
      </c>
      <c r="B1519" s="163">
        <v>7048652767448</v>
      </c>
      <c r="K1519" s="168">
        <v>845103</v>
      </c>
      <c r="L1519" s="168" t="s">
        <v>2344</v>
      </c>
      <c r="M1519" s="136" t="str">
        <f t="shared" si="23"/>
        <v>845103-BRWHT-LXL</v>
      </c>
      <c r="N1519" s="170">
        <v>7048652767448</v>
      </c>
    </row>
    <row r="1520" spans="1:14" x14ac:dyDescent="0.2">
      <c r="A1520" s="136" t="s">
        <v>1973</v>
      </c>
      <c r="B1520" s="163">
        <v>7048652540225</v>
      </c>
      <c r="K1520" s="168">
        <v>845103</v>
      </c>
      <c r="L1520" s="168" t="s">
        <v>898</v>
      </c>
      <c r="M1520" s="136" t="str">
        <f t="shared" si="23"/>
        <v>845103-MBLCK-SM</v>
      </c>
      <c r="N1520" s="170">
        <v>7048652540225</v>
      </c>
    </row>
    <row r="1521" spans="1:14" x14ac:dyDescent="0.2">
      <c r="A1521" s="136" t="s">
        <v>1974</v>
      </c>
      <c r="B1521" s="163">
        <v>7048652540218</v>
      </c>
      <c r="K1521" s="168">
        <v>845103</v>
      </c>
      <c r="L1521" s="168" t="s">
        <v>899</v>
      </c>
      <c r="M1521" s="136" t="str">
        <f t="shared" si="23"/>
        <v>845103-MBLCK-ML</v>
      </c>
      <c r="N1521" s="170">
        <v>7048652540218</v>
      </c>
    </row>
    <row r="1522" spans="1:14" x14ac:dyDescent="0.2">
      <c r="A1522" s="136" t="s">
        <v>1975</v>
      </c>
      <c r="B1522" s="163">
        <v>7048652540201</v>
      </c>
      <c r="K1522" s="168">
        <v>845103</v>
      </c>
      <c r="L1522" s="168" t="s">
        <v>900</v>
      </c>
      <c r="M1522" s="136" t="str">
        <f t="shared" si="23"/>
        <v>845103-MBLCK-LXL</v>
      </c>
      <c r="N1522" s="170">
        <v>7048652540201</v>
      </c>
    </row>
    <row r="1523" spans="1:14" x14ac:dyDescent="0.2">
      <c r="A1523" s="136" t="s">
        <v>1976</v>
      </c>
      <c r="B1523" s="163">
        <v>7048652661098</v>
      </c>
      <c r="K1523" s="168">
        <v>845103</v>
      </c>
      <c r="L1523" s="168" t="s">
        <v>522</v>
      </c>
      <c r="M1523" s="136" t="str">
        <f t="shared" si="23"/>
        <v>845103-MEAME-SM</v>
      </c>
      <c r="N1523" s="170">
        <v>7048652661098</v>
      </c>
    </row>
    <row r="1524" spans="1:14" x14ac:dyDescent="0.2">
      <c r="A1524" s="136" t="s">
        <v>1977</v>
      </c>
      <c r="B1524" s="163">
        <v>7048652661081</v>
      </c>
      <c r="K1524" s="168">
        <v>845103</v>
      </c>
      <c r="L1524" s="168" t="s">
        <v>524</v>
      </c>
      <c r="M1524" s="136" t="str">
        <f t="shared" si="23"/>
        <v>845103-MEAME-ML</v>
      </c>
      <c r="N1524" s="170">
        <v>7048652661081</v>
      </c>
    </row>
    <row r="1525" spans="1:14" x14ac:dyDescent="0.2">
      <c r="A1525" s="136" t="s">
        <v>1978</v>
      </c>
      <c r="B1525" s="163">
        <v>7048652661074</v>
      </c>
      <c r="K1525" s="168">
        <v>845103</v>
      </c>
      <c r="L1525" s="168" t="s">
        <v>525</v>
      </c>
      <c r="M1525" s="136" t="str">
        <f t="shared" si="23"/>
        <v>845103-MEAME-LXL</v>
      </c>
      <c r="N1525" s="170">
        <v>7048652661074</v>
      </c>
    </row>
    <row r="1526" spans="1:14" x14ac:dyDescent="0.2">
      <c r="A1526" s="136" t="s">
        <v>2871</v>
      </c>
      <c r="B1526" s="163">
        <v>7048652767493</v>
      </c>
      <c r="K1526" s="168">
        <v>845103</v>
      </c>
      <c r="L1526" s="168" t="s">
        <v>2357</v>
      </c>
      <c r="M1526" s="136" t="str">
        <f t="shared" si="23"/>
        <v>845103-MFLUO-SM</v>
      </c>
      <c r="N1526" s="170">
        <v>7048652767493</v>
      </c>
    </row>
    <row r="1527" spans="1:14" x14ac:dyDescent="0.2">
      <c r="A1527" s="136" t="s">
        <v>2872</v>
      </c>
      <c r="B1527" s="163">
        <v>7048652767486</v>
      </c>
      <c r="K1527" s="168">
        <v>845103</v>
      </c>
      <c r="L1527" s="168" t="s">
        <v>2376</v>
      </c>
      <c r="M1527" s="136" t="str">
        <f t="shared" si="23"/>
        <v>845103-MFLUO-ML</v>
      </c>
      <c r="N1527" s="170">
        <v>7048652767486</v>
      </c>
    </row>
    <row r="1528" spans="1:14" x14ac:dyDescent="0.2">
      <c r="A1528" s="136" t="s">
        <v>2873</v>
      </c>
      <c r="B1528" s="163">
        <v>7048652767479</v>
      </c>
      <c r="K1528" s="168">
        <v>845103</v>
      </c>
      <c r="L1528" s="168" t="s">
        <v>2377</v>
      </c>
      <c r="M1528" s="136" t="str">
        <f t="shared" si="23"/>
        <v>845103-MFLUO-LXL</v>
      </c>
      <c r="N1528" s="170">
        <v>7048652767479</v>
      </c>
    </row>
    <row r="1529" spans="1:14" x14ac:dyDescent="0.2">
      <c r="A1529" s="136" t="s">
        <v>1979</v>
      </c>
      <c r="B1529" s="163">
        <v>7048652661128</v>
      </c>
      <c r="K1529" s="168">
        <v>845103</v>
      </c>
      <c r="L1529" s="168" t="s">
        <v>517</v>
      </c>
      <c r="M1529" s="136" t="str">
        <f t="shared" si="23"/>
        <v>845103-MNGRY-SM</v>
      </c>
      <c r="N1529" s="170">
        <v>7048652661128</v>
      </c>
    </row>
    <row r="1530" spans="1:14" x14ac:dyDescent="0.2">
      <c r="A1530" s="136" t="s">
        <v>1980</v>
      </c>
      <c r="B1530" s="163">
        <v>7048652661111</v>
      </c>
      <c r="K1530" s="168">
        <v>845103</v>
      </c>
      <c r="L1530" s="168" t="s">
        <v>519</v>
      </c>
      <c r="M1530" s="136" t="str">
        <f t="shared" si="23"/>
        <v>845103-MNGRY-ML</v>
      </c>
      <c r="N1530" s="170">
        <v>7048652661111</v>
      </c>
    </row>
    <row r="1531" spans="1:14" x14ac:dyDescent="0.2">
      <c r="A1531" s="136" t="s">
        <v>1981</v>
      </c>
      <c r="B1531" s="163">
        <v>7048652661104</v>
      </c>
      <c r="K1531" s="168">
        <v>845103</v>
      </c>
      <c r="L1531" s="168" t="s">
        <v>520</v>
      </c>
      <c r="M1531" s="136" t="str">
        <f t="shared" si="23"/>
        <v>845103-MNGRY-LXL</v>
      </c>
      <c r="N1531" s="170">
        <v>7048652661104</v>
      </c>
    </row>
    <row r="1532" spans="1:14" x14ac:dyDescent="0.2">
      <c r="A1532" s="136" t="s">
        <v>1982</v>
      </c>
      <c r="B1532" s="163">
        <v>7048652540287</v>
      </c>
      <c r="K1532" s="168">
        <v>845103</v>
      </c>
      <c r="L1532" s="168" t="s">
        <v>213</v>
      </c>
      <c r="M1532" s="136" t="str">
        <f t="shared" si="23"/>
        <v>845103-MSBMC-SM</v>
      </c>
      <c r="N1532" s="170">
        <v>7048652540287</v>
      </c>
    </row>
    <row r="1533" spans="1:14" x14ac:dyDescent="0.2">
      <c r="A1533" s="136" t="s">
        <v>1983</v>
      </c>
      <c r="B1533" s="163">
        <v>7048652540270</v>
      </c>
      <c r="K1533" s="168">
        <v>845103</v>
      </c>
      <c r="L1533" s="168" t="s">
        <v>214</v>
      </c>
      <c r="M1533" s="136" t="str">
        <f t="shared" si="23"/>
        <v>845103-MSBMC-ML</v>
      </c>
      <c r="N1533" s="170">
        <v>7048652540270</v>
      </c>
    </row>
    <row r="1534" spans="1:14" x14ac:dyDescent="0.2">
      <c r="A1534" s="136" t="s">
        <v>1984</v>
      </c>
      <c r="B1534" s="163">
        <v>7048652540263</v>
      </c>
      <c r="K1534" s="168">
        <v>845103</v>
      </c>
      <c r="L1534" s="168" t="s">
        <v>215</v>
      </c>
      <c r="M1534" s="136" t="str">
        <f t="shared" si="23"/>
        <v>845103-MSBMC-LXL</v>
      </c>
      <c r="N1534" s="170">
        <v>7048652540263</v>
      </c>
    </row>
    <row r="1535" spans="1:14" x14ac:dyDescent="0.2">
      <c r="A1535" s="136" t="s">
        <v>1985</v>
      </c>
      <c r="B1535" s="163">
        <v>7048652540317</v>
      </c>
      <c r="K1535" s="168">
        <v>845103</v>
      </c>
      <c r="L1535" s="168" t="s">
        <v>910</v>
      </c>
      <c r="M1535" s="136" t="str">
        <f t="shared" si="23"/>
        <v>845103-MSGMC-SM</v>
      </c>
      <c r="N1535" s="170">
        <v>7048652540317</v>
      </c>
    </row>
    <row r="1536" spans="1:14" x14ac:dyDescent="0.2">
      <c r="A1536" s="136" t="s">
        <v>1986</v>
      </c>
      <c r="B1536" s="163">
        <v>7048652540300</v>
      </c>
      <c r="K1536" s="168">
        <v>845103</v>
      </c>
      <c r="L1536" s="168" t="s">
        <v>911</v>
      </c>
      <c r="M1536" s="136" t="str">
        <f t="shared" si="23"/>
        <v>845103-MSGMC-ML</v>
      </c>
      <c r="N1536" s="170">
        <v>7048652540300</v>
      </c>
    </row>
    <row r="1537" spans="1:14" x14ac:dyDescent="0.2">
      <c r="A1537" s="136" t="s">
        <v>1987</v>
      </c>
      <c r="B1537" s="163">
        <v>7048652540294</v>
      </c>
      <c r="K1537" s="168">
        <v>845103</v>
      </c>
      <c r="L1537" s="168" t="s">
        <v>912</v>
      </c>
      <c r="M1537" s="136" t="str">
        <f t="shared" si="23"/>
        <v>845103-MSGMC-LXL</v>
      </c>
      <c r="N1537" s="170">
        <v>7048652540294</v>
      </c>
    </row>
    <row r="1538" spans="1:14" x14ac:dyDescent="0.2">
      <c r="A1538" s="136" t="s">
        <v>1988</v>
      </c>
      <c r="B1538" s="163">
        <v>7048652540348</v>
      </c>
      <c r="K1538" s="168">
        <v>845103</v>
      </c>
      <c r="L1538" s="168" t="s">
        <v>173</v>
      </c>
      <c r="M1538" s="136" t="str">
        <f t="shared" si="23"/>
        <v>845103-MWHTE-SM</v>
      </c>
      <c r="N1538" s="170">
        <v>7048652540348</v>
      </c>
    </row>
    <row r="1539" spans="1:14" x14ac:dyDescent="0.2">
      <c r="A1539" s="136" t="s">
        <v>1989</v>
      </c>
      <c r="B1539" s="163">
        <v>7048652540331</v>
      </c>
      <c r="K1539" s="168">
        <v>845103</v>
      </c>
      <c r="L1539" s="168" t="s">
        <v>174</v>
      </c>
      <c r="M1539" s="136" t="str">
        <f t="shared" ref="M1539:M1602" si="24">CONCATENATE(K1539,"-",L1539)</f>
        <v>845103-MWHTE-ML</v>
      </c>
      <c r="N1539" s="170">
        <v>7048652540331</v>
      </c>
    </row>
    <row r="1540" spans="1:14" x14ac:dyDescent="0.2">
      <c r="A1540" s="136" t="s">
        <v>1990</v>
      </c>
      <c r="B1540" s="163">
        <v>7048652540324</v>
      </c>
      <c r="K1540" s="168">
        <v>845103</v>
      </c>
      <c r="L1540" s="168" t="s">
        <v>175</v>
      </c>
      <c r="M1540" s="136" t="str">
        <f t="shared" si="24"/>
        <v>845103-MWHTE-LXL</v>
      </c>
      <c r="N1540" s="170">
        <v>7048652540324</v>
      </c>
    </row>
    <row r="1541" spans="1:14" x14ac:dyDescent="0.2">
      <c r="A1541" s="136" t="s">
        <v>2874</v>
      </c>
      <c r="B1541" s="163">
        <v>7048652767523</v>
      </c>
      <c r="K1541" s="168">
        <v>845103</v>
      </c>
      <c r="L1541" s="168" t="s">
        <v>2378</v>
      </c>
      <c r="M1541" s="136" t="str">
        <f t="shared" si="24"/>
        <v>845103-SGRBO-SM</v>
      </c>
      <c r="N1541" s="170">
        <v>7048652767523</v>
      </c>
    </row>
    <row r="1542" spans="1:14" x14ac:dyDescent="0.2">
      <c r="A1542" s="136" t="s">
        <v>2875</v>
      </c>
      <c r="B1542" s="163">
        <v>7048652767516</v>
      </c>
      <c r="K1542" s="168">
        <v>845103</v>
      </c>
      <c r="L1542" s="168" t="s">
        <v>2379</v>
      </c>
      <c r="M1542" s="136" t="str">
        <f t="shared" si="24"/>
        <v>845103-SGRBO-ML</v>
      </c>
      <c r="N1542" s="170">
        <v>7048652767516</v>
      </c>
    </row>
    <row r="1543" spans="1:14" x14ac:dyDescent="0.2">
      <c r="A1543" s="136" t="s">
        <v>2876</v>
      </c>
      <c r="B1543" s="163">
        <v>7048652767509</v>
      </c>
      <c r="K1543" s="168">
        <v>845103</v>
      </c>
      <c r="L1543" s="168" t="s">
        <v>2380</v>
      </c>
      <c r="M1543" s="136" t="str">
        <f t="shared" si="24"/>
        <v>845103-SGRBO-LXL</v>
      </c>
      <c r="N1543" s="170">
        <v>7048652767509</v>
      </c>
    </row>
    <row r="1544" spans="1:14" x14ac:dyDescent="0.2">
      <c r="A1544" s="136" t="s">
        <v>1991</v>
      </c>
      <c r="B1544" s="163">
        <v>7048652661159</v>
      </c>
      <c r="K1544" s="168">
        <v>845103</v>
      </c>
      <c r="L1544" s="168" t="s">
        <v>176</v>
      </c>
      <c r="M1544" s="136" t="str">
        <f t="shared" si="24"/>
        <v>845103-SGRME-SM</v>
      </c>
      <c r="N1544" s="170">
        <v>7048652661159</v>
      </c>
    </row>
    <row r="1545" spans="1:14" x14ac:dyDescent="0.2">
      <c r="A1545" s="136" t="s">
        <v>1992</v>
      </c>
      <c r="B1545" s="163">
        <v>7048652661142</v>
      </c>
      <c r="K1545" s="168">
        <v>845103</v>
      </c>
      <c r="L1545" s="168" t="s">
        <v>177</v>
      </c>
      <c r="M1545" s="136" t="str">
        <f t="shared" si="24"/>
        <v>845103-SGRME-ML</v>
      </c>
      <c r="N1545" s="170">
        <v>7048652661142</v>
      </c>
    </row>
    <row r="1546" spans="1:14" x14ac:dyDescent="0.2">
      <c r="A1546" s="136" t="s">
        <v>1993</v>
      </c>
      <c r="B1546" s="163">
        <v>7048652661135</v>
      </c>
      <c r="K1546" s="168">
        <v>845103</v>
      </c>
      <c r="L1546" s="168" t="s">
        <v>521</v>
      </c>
      <c r="M1546" s="136" t="str">
        <f t="shared" si="24"/>
        <v>845103-SGRME-LXL</v>
      </c>
      <c r="N1546" s="170">
        <v>7048652661135</v>
      </c>
    </row>
    <row r="1547" spans="1:14" x14ac:dyDescent="0.2">
      <c r="A1547" s="136" t="s">
        <v>2877</v>
      </c>
      <c r="B1547" s="163">
        <v>7048652767554</v>
      </c>
      <c r="K1547" s="168">
        <v>845104</v>
      </c>
      <c r="L1547" s="168" t="s">
        <v>684</v>
      </c>
      <c r="M1547" s="136" t="str">
        <f t="shared" si="24"/>
        <v>845104-BGRRG-SM</v>
      </c>
      <c r="N1547" s="170">
        <v>7048652767554</v>
      </c>
    </row>
    <row r="1548" spans="1:14" x14ac:dyDescent="0.2">
      <c r="A1548" s="136" t="s">
        <v>2878</v>
      </c>
      <c r="B1548" s="163">
        <v>7048652767547</v>
      </c>
      <c r="K1548" s="168">
        <v>845104</v>
      </c>
      <c r="L1548" s="168" t="s">
        <v>686</v>
      </c>
      <c r="M1548" s="136" t="str">
        <f t="shared" si="24"/>
        <v>845104-BGRRG-ML</v>
      </c>
      <c r="N1548" s="170">
        <v>7048652767547</v>
      </c>
    </row>
    <row r="1549" spans="1:14" x14ac:dyDescent="0.2">
      <c r="A1549" s="136" t="s">
        <v>2879</v>
      </c>
      <c r="B1549" s="163">
        <v>7048652767530</v>
      </c>
      <c r="K1549" s="168">
        <v>845104</v>
      </c>
      <c r="L1549" s="168" t="s">
        <v>687</v>
      </c>
      <c r="M1549" s="136" t="str">
        <f t="shared" si="24"/>
        <v>845104-BGRRG-LXL</v>
      </c>
      <c r="N1549" s="170">
        <v>7048652767530</v>
      </c>
    </row>
    <row r="1550" spans="1:14" x14ac:dyDescent="0.2">
      <c r="A1550" s="136" t="s">
        <v>2880</v>
      </c>
      <c r="B1550" s="163">
        <v>7048652767585</v>
      </c>
      <c r="K1550" s="168">
        <v>845104</v>
      </c>
      <c r="L1550" s="168" t="s">
        <v>2342</v>
      </c>
      <c r="M1550" s="136" t="str">
        <f t="shared" si="24"/>
        <v>845104-BRWHT-SM</v>
      </c>
      <c r="N1550" s="170">
        <v>7048652767585</v>
      </c>
    </row>
    <row r="1551" spans="1:14" x14ac:dyDescent="0.2">
      <c r="A1551" s="136" t="s">
        <v>2881</v>
      </c>
      <c r="B1551" s="163">
        <v>7048652767578</v>
      </c>
      <c r="K1551" s="168">
        <v>845104</v>
      </c>
      <c r="L1551" s="168" t="s">
        <v>2343</v>
      </c>
      <c r="M1551" s="136" t="str">
        <f t="shared" si="24"/>
        <v>845104-BRWHT-ML</v>
      </c>
      <c r="N1551" s="170">
        <v>7048652767578</v>
      </c>
    </row>
    <row r="1552" spans="1:14" x14ac:dyDescent="0.2">
      <c r="A1552" s="136" t="s">
        <v>2882</v>
      </c>
      <c r="B1552" s="163">
        <v>7048652767561</v>
      </c>
      <c r="K1552" s="168">
        <v>845104</v>
      </c>
      <c r="L1552" s="168" t="s">
        <v>2344</v>
      </c>
      <c r="M1552" s="136" t="str">
        <f t="shared" si="24"/>
        <v>845104-BRWHT-LXL</v>
      </c>
      <c r="N1552" s="170">
        <v>7048652767561</v>
      </c>
    </row>
    <row r="1553" spans="1:14" x14ac:dyDescent="0.2">
      <c r="A1553" s="136" t="s">
        <v>1994</v>
      </c>
      <c r="B1553" s="163">
        <v>7048652540379</v>
      </c>
      <c r="K1553" s="168">
        <v>845104</v>
      </c>
      <c r="L1553" s="168" t="s">
        <v>995</v>
      </c>
      <c r="M1553" s="136" t="str">
        <f t="shared" si="24"/>
        <v>845104-GFGRN-SM</v>
      </c>
      <c r="N1553" s="170">
        <v>7048652540379</v>
      </c>
    </row>
    <row r="1554" spans="1:14" x14ac:dyDescent="0.2">
      <c r="A1554" s="136" t="s">
        <v>1995</v>
      </c>
      <c r="B1554" s="163">
        <v>7048652540362</v>
      </c>
      <c r="K1554" s="168">
        <v>845104</v>
      </c>
      <c r="L1554" s="168" t="s">
        <v>996</v>
      </c>
      <c r="M1554" s="136" t="str">
        <f t="shared" si="24"/>
        <v>845104-GFGRN-ML</v>
      </c>
      <c r="N1554" s="170">
        <v>7048652540362</v>
      </c>
    </row>
    <row r="1555" spans="1:14" x14ac:dyDescent="0.2">
      <c r="A1555" s="136" t="s">
        <v>1996</v>
      </c>
      <c r="B1555" s="163">
        <v>7048652540355</v>
      </c>
      <c r="K1555" s="168">
        <v>845104</v>
      </c>
      <c r="L1555" s="168" t="s">
        <v>997</v>
      </c>
      <c r="M1555" s="136" t="str">
        <f t="shared" si="24"/>
        <v>845104-GFGRN-LXL</v>
      </c>
      <c r="N1555" s="170">
        <v>7048652540355</v>
      </c>
    </row>
    <row r="1556" spans="1:14" x14ac:dyDescent="0.2">
      <c r="A1556" s="136" t="s">
        <v>1997</v>
      </c>
      <c r="B1556" s="163">
        <v>7048652540409</v>
      </c>
      <c r="K1556" s="168">
        <v>845104</v>
      </c>
      <c r="L1556" s="168" t="s">
        <v>898</v>
      </c>
      <c r="M1556" s="136" t="str">
        <f t="shared" si="24"/>
        <v>845104-MBLCK-SM</v>
      </c>
      <c r="N1556" s="170">
        <v>7048652540409</v>
      </c>
    </row>
    <row r="1557" spans="1:14" x14ac:dyDescent="0.2">
      <c r="A1557" s="136" t="s">
        <v>1998</v>
      </c>
      <c r="B1557" s="163">
        <v>7048652540393</v>
      </c>
      <c r="K1557" s="168">
        <v>845104</v>
      </c>
      <c r="L1557" s="168" t="s">
        <v>899</v>
      </c>
      <c r="M1557" s="136" t="str">
        <f t="shared" si="24"/>
        <v>845104-MBLCK-ML</v>
      </c>
      <c r="N1557" s="170">
        <v>7048652540393</v>
      </c>
    </row>
    <row r="1558" spans="1:14" x14ac:dyDescent="0.2">
      <c r="A1558" s="136" t="s">
        <v>1999</v>
      </c>
      <c r="B1558" s="163">
        <v>7048652540386</v>
      </c>
      <c r="K1558" s="168">
        <v>845104</v>
      </c>
      <c r="L1558" s="168" t="s">
        <v>900</v>
      </c>
      <c r="M1558" s="136" t="str">
        <f t="shared" si="24"/>
        <v>845104-MBLCK-LXL</v>
      </c>
      <c r="N1558" s="170">
        <v>7048652540386</v>
      </c>
    </row>
    <row r="1559" spans="1:14" x14ac:dyDescent="0.2">
      <c r="A1559" s="136" t="s">
        <v>2000</v>
      </c>
      <c r="B1559" s="163">
        <v>7048652661180</v>
      </c>
      <c r="K1559" s="168">
        <v>845104</v>
      </c>
      <c r="L1559" s="168" t="s">
        <v>522</v>
      </c>
      <c r="M1559" s="136" t="str">
        <f t="shared" si="24"/>
        <v>845104-MEAME-SM</v>
      </c>
      <c r="N1559" s="170">
        <v>7048652661180</v>
      </c>
    </row>
    <row r="1560" spans="1:14" x14ac:dyDescent="0.2">
      <c r="A1560" s="136" t="s">
        <v>2001</v>
      </c>
      <c r="B1560" s="163">
        <v>7048652661173</v>
      </c>
      <c r="K1560" s="168">
        <v>845104</v>
      </c>
      <c r="L1560" s="168" t="s">
        <v>524</v>
      </c>
      <c r="M1560" s="136" t="str">
        <f t="shared" si="24"/>
        <v>845104-MEAME-ML</v>
      </c>
      <c r="N1560" s="170">
        <v>7048652661173</v>
      </c>
    </row>
    <row r="1561" spans="1:14" x14ac:dyDescent="0.2">
      <c r="A1561" s="136" t="s">
        <v>2002</v>
      </c>
      <c r="B1561" s="163">
        <v>7048652661166</v>
      </c>
      <c r="K1561" s="168">
        <v>845104</v>
      </c>
      <c r="L1561" s="168" t="s">
        <v>525</v>
      </c>
      <c r="M1561" s="136" t="str">
        <f t="shared" si="24"/>
        <v>845104-MEAME-LXL</v>
      </c>
      <c r="N1561" s="170">
        <v>7048652661166</v>
      </c>
    </row>
    <row r="1562" spans="1:14" x14ac:dyDescent="0.2">
      <c r="A1562" s="136" t="s">
        <v>2883</v>
      </c>
      <c r="B1562" s="163">
        <v>7048652767615</v>
      </c>
      <c r="K1562" s="168">
        <v>845104</v>
      </c>
      <c r="L1562" s="168" t="s">
        <v>2357</v>
      </c>
      <c r="M1562" s="136" t="str">
        <f t="shared" si="24"/>
        <v>845104-MFLUO-SM</v>
      </c>
      <c r="N1562" s="170">
        <v>7048652767615</v>
      </c>
    </row>
    <row r="1563" spans="1:14" x14ac:dyDescent="0.2">
      <c r="A1563" s="136" t="s">
        <v>2884</v>
      </c>
      <c r="B1563" s="163">
        <v>7048652767608</v>
      </c>
      <c r="K1563" s="168">
        <v>845104</v>
      </c>
      <c r="L1563" s="168" t="s">
        <v>2376</v>
      </c>
      <c r="M1563" s="136" t="str">
        <f t="shared" si="24"/>
        <v>845104-MFLUO-ML</v>
      </c>
      <c r="N1563" s="170">
        <v>7048652767608</v>
      </c>
    </row>
    <row r="1564" spans="1:14" x14ac:dyDescent="0.2">
      <c r="A1564" s="136" t="s">
        <v>2885</v>
      </c>
      <c r="B1564" s="163">
        <v>7048652767592</v>
      </c>
      <c r="K1564" s="168">
        <v>845104</v>
      </c>
      <c r="L1564" s="168" t="s">
        <v>2377</v>
      </c>
      <c r="M1564" s="136" t="str">
        <f t="shared" si="24"/>
        <v>845104-MFLUO-LXL</v>
      </c>
      <c r="N1564" s="170">
        <v>7048652767592</v>
      </c>
    </row>
    <row r="1565" spans="1:14" x14ac:dyDescent="0.2">
      <c r="A1565" s="136" t="s">
        <v>2003</v>
      </c>
      <c r="B1565" s="163">
        <v>7048652661210</v>
      </c>
      <c r="K1565" s="168">
        <v>845104</v>
      </c>
      <c r="L1565" s="168" t="s">
        <v>517</v>
      </c>
      <c r="M1565" s="136" t="str">
        <f t="shared" si="24"/>
        <v>845104-MNGRY-SM</v>
      </c>
      <c r="N1565" s="170">
        <v>7048652661210</v>
      </c>
    </row>
    <row r="1566" spans="1:14" x14ac:dyDescent="0.2">
      <c r="A1566" s="136" t="s">
        <v>2004</v>
      </c>
      <c r="B1566" s="163">
        <v>7048652661203</v>
      </c>
      <c r="K1566" s="168">
        <v>845104</v>
      </c>
      <c r="L1566" s="168" t="s">
        <v>519</v>
      </c>
      <c r="M1566" s="136" t="str">
        <f t="shared" si="24"/>
        <v>845104-MNGRY-ML</v>
      </c>
      <c r="N1566" s="170">
        <v>7048652661203</v>
      </c>
    </row>
    <row r="1567" spans="1:14" x14ac:dyDescent="0.2">
      <c r="A1567" s="136" t="s">
        <v>2005</v>
      </c>
      <c r="B1567" s="163">
        <v>7048652661197</v>
      </c>
      <c r="K1567" s="168">
        <v>845104</v>
      </c>
      <c r="L1567" s="168" t="s">
        <v>520</v>
      </c>
      <c r="M1567" s="136" t="str">
        <f t="shared" si="24"/>
        <v>845104-MNGRY-LXL</v>
      </c>
      <c r="N1567" s="170">
        <v>7048652661197</v>
      </c>
    </row>
    <row r="1568" spans="1:14" x14ac:dyDescent="0.2">
      <c r="A1568" s="136" t="s">
        <v>2006</v>
      </c>
      <c r="B1568" s="163">
        <v>7048652540461</v>
      </c>
      <c r="K1568" s="168">
        <v>845104</v>
      </c>
      <c r="L1568" s="168" t="s">
        <v>213</v>
      </c>
      <c r="M1568" s="136" t="str">
        <f t="shared" si="24"/>
        <v>845104-MSBMC-SM</v>
      </c>
      <c r="N1568" s="170">
        <v>7048652540461</v>
      </c>
    </row>
    <row r="1569" spans="1:14" x14ac:dyDescent="0.2">
      <c r="A1569" s="136" t="s">
        <v>2007</v>
      </c>
      <c r="B1569" s="163">
        <v>7048652540454</v>
      </c>
      <c r="K1569" s="168">
        <v>845104</v>
      </c>
      <c r="L1569" s="168" t="s">
        <v>214</v>
      </c>
      <c r="M1569" s="136" t="str">
        <f t="shared" si="24"/>
        <v>845104-MSBMC-ML</v>
      </c>
      <c r="N1569" s="170">
        <v>7048652540454</v>
      </c>
    </row>
    <row r="1570" spans="1:14" x14ac:dyDescent="0.2">
      <c r="A1570" s="136" t="s">
        <v>2008</v>
      </c>
      <c r="B1570" s="163">
        <v>7048652540447</v>
      </c>
      <c r="K1570" s="168">
        <v>845104</v>
      </c>
      <c r="L1570" s="168" t="s">
        <v>215</v>
      </c>
      <c r="M1570" s="136" t="str">
        <f t="shared" si="24"/>
        <v>845104-MSBMC-LXL</v>
      </c>
      <c r="N1570" s="170">
        <v>7048652540447</v>
      </c>
    </row>
    <row r="1571" spans="1:14" x14ac:dyDescent="0.2">
      <c r="A1571" s="136" t="s">
        <v>2009</v>
      </c>
      <c r="B1571" s="163">
        <v>7048652540492</v>
      </c>
      <c r="K1571" s="168">
        <v>845104</v>
      </c>
      <c r="L1571" s="168" t="s">
        <v>910</v>
      </c>
      <c r="M1571" s="136" t="str">
        <f t="shared" si="24"/>
        <v>845104-MSGMC-SM</v>
      </c>
      <c r="N1571" s="170">
        <v>7048652540492</v>
      </c>
    </row>
    <row r="1572" spans="1:14" x14ac:dyDescent="0.2">
      <c r="A1572" s="136" t="s">
        <v>2010</v>
      </c>
      <c r="B1572" s="163">
        <v>7048652540485</v>
      </c>
      <c r="K1572" s="168">
        <v>845104</v>
      </c>
      <c r="L1572" s="168" t="s">
        <v>911</v>
      </c>
      <c r="M1572" s="136" t="str">
        <f t="shared" si="24"/>
        <v>845104-MSGMC-ML</v>
      </c>
      <c r="N1572" s="170">
        <v>7048652540485</v>
      </c>
    </row>
    <row r="1573" spans="1:14" x14ac:dyDescent="0.2">
      <c r="A1573" s="136" t="s">
        <v>2011</v>
      </c>
      <c r="B1573" s="163">
        <v>7048652540478</v>
      </c>
      <c r="K1573" s="168">
        <v>845104</v>
      </c>
      <c r="L1573" s="168" t="s">
        <v>912</v>
      </c>
      <c r="M1573" s="136" t="str">
        <f t="shared" si="24"/>
        <v>845104-MSGMC-LXL</v>
      </c>
      <c r="N1573" s="170">
        <v>7048652540478</v>
      </c>
    </row>
    <row r="1574" spans="1:14" x14ac:dyDescent="0.2">
      <c r="A1574" s="136" t="s">
        <v>2012</v>
      </c>
      <c r="B1574" s="163">
        <v>7048652540522</v>
      </c>
      <c r="K1574" s="168">
        <v>845104</v>
      </c>
      <c r="L1574" s="168" t="s">
        <v>173</v>
      </c>
      <c r="M1574" s="136" t="str">
        <f t="shared" si="24"/>
        <v>845104-MWHTE-SM</v>
      </c>
      <c r="N1574" s="170">
        <v>7048652540522</v>
      </c>
    </row>
    <row r="1575" spans="1:14" x14ac:dyDescent="0.2">
      <c r="A1575" s="136" t="s">
        <v>2013</v>
      </c>
      <c r="B1575" s="163">
        <v>7048652540515</v>
      </c>
      <c r="K1575" s="168">
        <v>845104</v>
      </c>
      <c r="L1575" s="168" t="s">
        <v>174</v>
      </c>
      <c r="M1575" s="136" t="str">
        <f t="shared" si="24"/>
        <v>845104-MWHTE-ML</v>
      </c>
      <c r="N1575" s="170">
        <v>7048652540515</v>
      </c>
    </row>
    <row r="1576" spans="1:14" x14ac:dyDescent="0.2">
      <c r="A1576" s="136" t="s">
        <v>2014</v>
      </c>
      <c r="B1576" s="163">
        <v>7048652540508</v>
      </c>
      <c r="K1576" s="168">
        <v>845104</v>
      </c>
      <c r="L1576" s="168" t="s">
        <v>175</v>
      </c>
      <c r="M1576" s="136" t="str">
        <f t="shared" si="24"/>
        <v>845104-MWHTE-LXL</v>
      </c>
      <c r="N1576" s="170">
        <v>7048652540508</v>
      </c>
    </row>
    <row r="1577" spans="1:14" x14ac:dyDescent="0.2">
      <c r="A1577" s="136" t="s">
        <v>2886</v>
      </c>
      <c r="B1577" s="163">
        <v>7048652767646</v>
      </c>
      <c r="K1577" s="168">
        <v>845104</v>
      </c>
      <c r="L1577" s="168" t="s">
        <v>2378</v>
      </c>
      <c r="M1577" s="136" t="str">
        <f t="shared" si="24"/>
        <v>845104-SGRBO-SM</v>
      </c>
      <c r="N1577" s="170">
        <v>7048652767646</v>
      </c>
    </row>
    <row r="1578" spans="1:14" x14ac:dyDescent="0.2">
      <c r="A1578" s="136" t="s">
        <v>2887</v>
      </c>
      <c r="B1578" s="163">
        <v>7048652767639</v>
      </c>
      <c r="K1578" s="168">
        <v>845104</v>
      </c>
      <c r="L1578" s="168" t="s">
        <v>2379</v>
      </c>
      <c r="M1578" s="136" t="str">
        <f t="shared" si="24"/>
        <v>845104-SGRBO-ML</v>
      </c>
      <c r="N1578" s="170">
        <v>7048652767639</v>
      </c>
    </row>
    <row r="1579" spans="1:14" x14ac:dyDescent="0.2">
      <c r="A1579" s="136" t="s">
        <v>2888</v>
      </c>
      <c r="B1579" s="163">
        <v>7048652767622</v>
      </c>
      <c r="K1579" s="168">
        <v>845104</v>
      </c>
      <c r="L1579" s="168" t="s">
        <v>2380</v>
      </c>
      <c r="M1579" s="136" t="str">
        <f t="shared" si="24"/>
        <v>845104-SGRBO-LXL</v>
      </c>
      <c r="N1579" s="170">
        <v>7048652767622</v>
      </c>
    </row>
    <row r="1580" spans="1:14" x14ac:dyDescent="0.2">
      <c r="A1580" s="136" t="s">
        <v>2015</v>
      </c>
      <c r="B1580" s="163">
        <v>7048652661241</v>
      </c>
      <c r="K1580" s="168">
        <v>845104</v>
      </c>
      <c r="L1580" s="168" t="s">
        <v>176</v>
      </c>
      <c r="M1580" s="136" t="str">
        <f t="shared" si="24"/>
        <v>845104-SGRME-SM</v>
      </c>
      <c r="N1580" s="170">
        <v>7048652661241</v>
      </c>
    </row>
    <row r="1581" spans="1:14" x14ac:dyDescent="0.2">
      <c r="A1581" s="136" t="s">
        <v>2016</v>
      </c>
      <c r="B1581" s="163">
        <v>7048652661234</v>
      </c>
      <c r="K1581" s="168">
        <v>845104</v>
      </c>
      <c r="L1581" s="168" t="s">
        <v>177</v>
      </c>
      <c r="M1581" s="136" t="str">
        <f t="shared" si="24"/>
        <v>845104-SGRME-ML</v>
      </c>
      <c r="N1581" s="170">
        <v>7048652661234</v>
      </c>
    </row>
    <row r="1582" spans="1:14" x14ac:dyDescent="0.2">
      <c r="A1582" s="136" t="s">
        <v>2017</v>
      </c>
      <c r="B1582" s="163">
        <v>7048652661227</v>
      </c>
      <c r="K1582" s="168">
        <v>845104</v>
      </c>
      <c r="L1582" s="168" t="s">
        <v>521</v>
      </c>
      <c r="M1582" s="136" t="str">
        <f t="shared" si="24"/>
        <v>845104-SGRME-LXL</v>
      </c>
      <c r="N1582" s="170">
        <v>7048652661227</v>
      </c>
    </row>
    <row r="1583" spans="1:14" x14ac:dyDescent="0.2">
      <c r="A1583" s="136" t="s">
        <v>2889</v>
      </c>
      <c r="B1583" s="163">
        <v>7048652767653</v>
      </c>
      <c r="K1583" s="168">
        <v>845105</v>
      </c>
      <c r="L1583" s="168" t="s">
        <v>2381</v>
      </c>
      <c r="M1583" s="136" t="str">
        <f t="shared" si="24"/>
        <v>845105-BGRG-53/61</v>
      </c>
      <c r="N1583" s="170">
        <v>7048652767653</v>
      </c>
    </row>
    <row r="1584" spans="1:14" x14ac:dyDescent="0.2">
      <c r="A1584" s="136" t="s">
        <v>2890</v>
      </c>
      <c r="B1584" s="163">
        <v>7048652767660</v>
      </c>
      <c r="K1584" s="168">
        <v>845105</v>
      </c>
      <c r="L1584" s="168" t="s">
        <v>2382</v>
      </c>
      <c r="M1584" s="136" t="str">
        <f t="shared" si="24"/>
        <v>845105-BRWT-53/61</v>
      </c>
      <c r="N1584" s="170">
        <v>7048652767660</v>
      </c>
    </row>
    <row r="1585" spans="1:14" x14ac:dyDescent="0.2">
      <c r="A1585" s="136" t="s">
        <v>2891</v>
      </c>
      <c r="B1585" s="163">
        <v>7048652767677</v>
      </c>
      <c r="K1585" s="168">
        <v>845105</v>
      </c>
      <c r="L1585" s="168" t="s">
        <v>2383</v>
      </c>
      <c r="M1585" s="136" t="str">
        <f t="shared" si="24"/>
        <v>845105-BUOR-53/61</v>
      </c>
      <c r="N1585" s="170">
        <v>7048652767677</v>
      </c>
    </row>
    <row r="1586" spans="1:14" x14ac:dyDescent="0.2">
      <c r="A1586" s="136" t="s">
        <v>2892</v>
      </c>
      <c r="B1586" s="163">
        <v>7048652767684</v>
      </c>
      <c r="K1586" s="168">
        <v>845105</v>
      </c>
      <c r="L1586" s="168" t="s">
        <v>2384</v>
      </c>
      <c r="M1586" s="136" t="str">
        <f t="shared" si="24"/>
        <v>845105-DPMC-53/61</v>
      </c>
      <c r="N1586" s="170">
        <v>7048652767684</v>
      </c>
    </row>
    <row r="1587" spans="1:14" x14ac:dyDescent="0.2">
      <c r="A1587" s="136" t="s">
        <v>2018</v>
      </c>
      <c r="B1587" s="163">
        <v>7048652661722</v>
      </c>
      <c r="K1587" s="168">
        <v>845105</v>
      </c>
      <c r="L1587" s="168" t="s">
        <v>998</v>
      </c>
      <c r="M1587" s="136" t="str">
        <f t="shared" si="24"/>
        <v>845105-MAQM-53/61</v>
      </c>
      <c r="N1587" s="170">
        <v>7048652661722</v>
      </c>
    </row>
    <row r="1588" spans="1:14" x14ac:dyDescent="0.2">
      <c r="A1588" s="136" t="s">
        <v>2019</v>
      </c>
      <c r="B1588" s="163">
        <v>7048652540935</v>
      </c>
      <c r="K1588" s="168">
        <v>845105</v>
      </c>
      <c r="L1588" s="168" t="s">
        <v>999</v>
      </c>
      <c r="M1588" s="136" t="str">
        <f t="shared" si="24"/>
        <v>845105-MBLK-53/61</v>
      </c>
      <c r="N1588" s="170">
        <v>7048652540935</v>
      </c>
    </row>
    <row r="1589" spans="1:14" x14ac:dyDescent="0.2">
      <c r="A1589" s="136" t="s">
        <v>2020</v>
      </c>
      <c r="B1589" s="163">
        <v>7048652540973</v>
      </c>
      <c r="K1589" s="168">
        <v>845105</v>
      </c>
      <c r="L1589" s="168" t="s">
        <v>1003</v>
      </c>
      <c r="M1589" s="136" t="str">
        <f t="shared" si="24"/>
        <v>845105-MWHT-53/61</v>
      </c>
      <c r="N1589" s="170">
        <v>7048652540973</v>
      </c>
    </row>
    <row r="1590" spans="1:14" x14ac:dyDescent="0.2">
      <c r="A1590" s="136" t="s">
        <v>2021</v>
      </c>
      <c r="B1590" s="163">
        <v>7048652661739</v>
      </c>
      <c r="K1590" s="168">
        <v>845105</v>
      </c>
      <c r="L1590" s="168" t="s">
        <v>1004</v>
      </c>
      <c r="M1590" s="136" t="str">
        <f t="shared" si="24"/>
        <v>845105-SGRM-53/61</v>
      </c>
      <c r="N1590" s="170">
        <v>7048652661739</v>
      </c>
    </row>
    <row r="1591" spans="1:14" x14ac:dyDescent="0.2">
      <c r="A1591" s="136" t="s">
        <v>2893</v>
      </c>
      <c r="B1591" s="163">
        <v>7048652767691</v>
      </c>
      <c r="K1591" s="168">
        <v>845106</v>
      </c>
      <c r="L1591" s="168" t="s">
        <v>2381</v>
      </c>
      <c r="M1591" s="136" t="str">
        <f t="shared" si="24"/>
        <v>845106-BGRG-53/61</v>
      </c>
      <c r="N1591" s="170">
        <v>7048652767691</v>
      </c>
    </row>
    <row r="1592" spans="1:14" x14ac:dyDescent="0.2">
      <c r="A1592" s="136" t="s">
        <v>2894</v>
      </c>
      <c r="B1592" s="163">
        <v>7048652767707</v>
      </c>
      <c r="K1592" s="168">
        <v>845106</v>
      </c>
      <c r="L1592" s="168" t="s">
        <v>2382</v>
      </c>
      <c r="M1592" s="136" t="str">
        <f t="shared" si="24"/>
        <v>845106-BRWT-53/61</v>
      </c>
      <c r="N1592" s="170">
        <v>7048652767707</v>
      </c>
    </row>
    <row r="1593" spans="1:14" x14ac:dyDescent="0.2">
      <c r="A1593" s="136" t="s">
        <v>2895</v>
      </c>
      <c r="B1593" s="163">
        <v>7048652767714</v>
      </c>
      <c r="K1593" s="168">
        <v>845106</v>
      </c>
      <c r="L1593" s="168" t="s">
        <v>2383</v>
      </c>
      <c r="M1593" s="136" t="str">
        <f t="shared" si="24"/>
        <v>845106-BUOR-53/61</v>
      </c>
      <c r="N1593" s="170">
        <v>7048652767714</v>
      </c>
    </row>
    <row r="1594" spans="1:14" x14ac:dyDescent="0.2">
      <c r="A1594" s="136" t="s">
        <v>2896</v>
      </c>
      <c r="B1594" s="163">
        <v>7048652767721</v>
      </c>
      <c r="K1594" s="168">
        <v>845106</v>
      </c>
      <c r="L1594" s="168" t="s">
        <v>2384</v>
      </c>
      <c r="M1594" s="136" t="str">
        <f t="shared" si="24"/>
        <v>845106-DPMC-53/61</v>
      </c>
      <c r="N1594" s="170">
        <v>7048652767721</v>
      </c>
    </row>
    <row r="1595" spans="1:14" x14ac:dyDescent="0.2">
      <c r="A1595" s="136" t="s">
        <v>2022</v>
      </c>
      <c r="B1595" s="163">
        <v>7048652661746</v>
      </c>
      <c r="K1595" s="168">
        <v>845106</v>
      </c>
      <c r="L1595" s="168" t="s">
        <v>998</v>
      </c>
      <c r="M1595" s="136" t="str">
        <f t="shared" si="24"/>
        <v>845106-MAQM-53/61</v>
      </c>
      <c r="N1595" s="170">
        <v>7048652661746</v>
      </c>
    </row>
    <row r="1596" spans="1:14" x14ac:dyDescent="0.2">
      <c r="A1596" s="136" t="s">
        <v>2023</v>
      </c>
      <c r="B1596" s="163">
        <v>7048652540980</v>
      </c>
      <c r="K1596" s="168">
        <v>845106</v>
      </c>
      <c r="L1596" s="168" t="s">
        <v>999</v>
      </c>
      <c r="M1596" s="136" t="str">
        <f t="shared" si="24"/>
        <v>845106-MBLK-53/61</v>
      </c>
      <c r="N1596" s="170">
        <v>7048652540980</v>
      </c>
    </row>
    <row r="1597" spans="1:14" x14ac:dyDescent="0.2">
      <c r="A1597" s="136" t="s">
        <v>2024</v>
      </c>
      <c r="B1597" s="163">
        <v>7048652540997</v>
      </c>
      <c r="K1597" s="168">
        <v>845106</v>
      </c>
      <c r="L1597" s="168" t="s">
        <v>1000</v>
      </c>
      <c r="M1597" s="136" t="str">
        <f t="shared" si="24"/>
        <v>845106-MFGN-53/61</v>
      </c>
      <c r="N1597" s="170">
        <v>7048652540997</v>
      </c>
    </row>
    <row r="1598" spans="1:14" x14ac:dyDescent="0.2">
      <c r="A1598" s="136" t="s">
        <v>2025</v>
      </c>
      <c r="B1598" s="163">
        <v>7048652541000</v>
      </c>
      <c r="K1598" s="168">
        <v>845106</v>
      </c>
      <c r="L1598" s="168" t="s">
        <v>1001</v>
      </c>
      <c r="M1598" s="136" t="str">
        <f t="shared" si="24"/>
        <v>845106-MSBM-53/61</v>
      </c>
      <c r="N1598" s="170">
        <v>7048652541000</v>
      </c>
    </row>
    <row r="1599" spans="1:14" x14ac:dyDescent="0.2">
      <c r="A1599" s="136" t="s">
        <v>2026</v>
      </c>
      <c r="B1599" s="163">
        <v>7048652541017</v>
      </c>
      <c r="K1599" s="168">
        <v>845106</v>
      </c>
      <c r="L1599" s="168" t="s">
        <v>1002</v>
      </c>
      <c r="M1599" s="136" t="str">
        <f t="shared" si="24"/>
        <v>845106-MSGM-53/61</v>
      </c>
      <c r="N1599" s="170">
        <v>7048652541017</v>
      </c>
    </row>
    <row r="1600" spans="1:14" x14ac:dyDescent="0.2">
      <c r="A1600" s="136" t="s">
        <v>2027</v>
      </c>
      <c r="B1600" s="163">
        <v>7048652541024</v>
      </c>
      <c r="K1600" s="168">
        <v>845106</v>
      </c>
      <c r="L1600" s="168" t="s">
        <v>1003</v>
      </c>
      <c r="M1600" s="136" t="str">
        <f t="shared" si="24"/>
        <v>845106-MWHT-53/61</v>
      </c>
      <c r="N1600" s="170">
        <v>7048652541024</v>
      </c>
    </row>
    <row r="1601" spans="1:14" x14ac:dyDescent="0.2">
      <c r="A1601" s="136" t="s">
        <v>2028</v>
      </c>
      <c r="B1601" s="163">
        <v>7048652661753</v>
      </c>
      <c r="K1601" s="168">
        <v>845106</v>
      </c>
      <c r="L1601" s="168" t="s">
        <v>1004</v>
      </c>
      <c r="M1601" s="136" t="str">
        <f t="shared" si="24"/>
        <v>845106-SGRM-53/61</v>
      </c>
      <c r="N1601" s="170">
        <v>7048652661753</v>
      </c>
    </row>
    <row r="1602" spans="1:14" x14ac:dyDescent="0.2">
      <c r="A1602" s="136" t="s">
        <v>2897</v>
      </c>
      <c r="B1602" s="163">
        <v>7048652767776</v>
      </c>
      <c r="K1602" s="168">
        <v>845107</v>
      </c>
      <c r="L1602" s="168" t="s">
        <v>2385</v>
      </c>
      <c r="M1602" s="136" t="str">
        <f t="shared" si="24"/>
        <v>845107-GLBM-48/53</v>
      </c>
      <c r="N1602" s="170">
        <v>7048652767776</v>
      </c>
    </row>
    <row r="1603" spans="1:14" x14ac:dyDescent="0.2">
      <c r="A1603" s="136" t="s">
        <v>2029</v>
      </c>
      <c r="B1603" s="163">
        <v>7048652540836</v>
      </c>
      <c r="K1603" s="168">
        <v>845107</v>
      </c>
      <c r="L1603" s="168" t="s">
        <v>1005</v>
      </c>
      <c r="M1603" s="136" t="str">
        <f t="shared" ref="M1603:M1666" si="25">CONCATENATE(K1603,"-",L1603)</f>
        <v>845107-MBLK-48/53</v>
      </c>
      <c r="N1603" s="170">
        <v>7048652540836</v>
      </c>
    </row>
    <row r="1604" spans="1:14" x14ac:dyDescent="0.2">
      <c r="A1604" s="136" t="s">
        <v>2898</v>
      </c>
      <c r="B1604" s="163">
        <v>7048652767738</v>
      </c>
      <c r="K1604" s="168">
        <v>845107</v>
      </c>
      <c r="L1604" s="168" t="s">
        <v>2386</v>
      </c>
      <c r="M1604" s="136" t="str">
        <f t="shared" si="25"/>
        <v>845107-MFLU-48/53</v>
      </c>
      <c r="N1604" s="170">
        <v>7048652767738</v>
      </c>
    </row>
    <row r="1605" spans="1:14" x14ac:dyDescent="0.2">
      <c r="A1605" s="136" t="s">
        <v>2030</v>
      </c>
      <c r="B1605" s="163">
        <v>7048652552518</v>
      </c>
      <c r="K1605" s="168">
        <v>845107</v>
      </c>
      <c r="L1605" s="168" t="s">
        <v>1006</v>
      </c>
      <c r="M1605" s="136" t="str">
        <f t="shared" si="25"/>
        <v>845107-MRBE-48/53</v>
      </c>
      <c r="N1605" s="170">
        <v>7048652552518</v>
      </c>
    </row>
    <row r="1606" spans="1:14" x14ac:dyDescent="0.2">
      <c r="A1606" s="136" t="s">
        <v>2031</v>
      </c>
      <c r="B1606" s="163">
        <v>7048652552525</v>
      </c>
      <c r="K1606" s="168">
        <v>845107</v>
      </c>
      <c r="L1606" s="168" t="s">
        <v>1007</v>
      </c>
      <c r="M1606" s="136" t="str">
        <f t="shared" si="25"/>
        <v>845107-MROP-48/53</v>
      </c>
      <c r="N1606" s="170">
        <v>7048652552525</v>
      </c>
    </row>
    <row r="1607" spans="1:14" x14ac:dyDescent="0.2">
      <c r="A1607" s="136" t="s">
        <v>2032</v>
      </c>
      <c r="B1607" s="163">
        <v>7048652540874</v>
      </c>
      <c r="K1607" s="168">
        <v>845107</v>
      </c>
      <c r="L1607" s="168" t="s">
        <v>1008</v>
      </c>
      <c r="M1607" s="136" t="str">
        <f t="shared" si="25"/>
        <v>845107-MWHT-48/53</v>
      </c>
      <c r="N1607" s="170">
        <v>7048652540874</v>
      </c>
    </row>
    <row r="1608" spans="1:14" x14ac:dyDescent="0.2">
      <c r="A1608" s="136" t="s">
        <v>2899</v>
      </c>
      <c r="B1608" s="163">
        <v>7048652767745</v>
      </c>
      <c r="K1608" s="168">
        <v>845107</v>
      </c>
      <c r="L1608" s="168" t="s">
        <v>2387</v>
      </c>
      <c r="M1608" s="136" t="str">
        <f t="shared" si="25"/>
        <v>845107-NGFL-48/53</v>
      </c>
      <c r="N1608" s="170">
        <v>7048652767745</v>
      </c>
    </row>
    <row r="1609" spans="1:14" x14ac:dyDescent="0.2">
      <c r="A1609" s="136" t="s">
        <v>2900</v>
      </c>
      <c r="B1609" s="163">
        <v>7048652767752</v>
      </c>
      <c r="K1609" s="168">
        <v>845107</v>
      </c>
      <c r="L1609" s="168" t="s">
        <v>2388</v>
      </c>
      <c r="M1609" s="136" t="str">
        <f t="shared" si="25"/>
        <v>845107-RGLD-48/53</v>
      </c>
      <c r="N1609" s="170">
        <v>7048652767752</v>
      </c>
    </row>
    <row r="1610" spans="1:14" x14ac:dyDescent="0.2">
      <c r="A1610" s="136" t="s">
        <v>2901</v>
      </c>
      <c r="B1610" s="163">
        <v>7048652767769</v>
      </c>
      <c r="K1610" s="168">
        <v>845107</v>
      </c>
      <c r="L1610" s="168" t="s">
        <v>2389</v>
      </c>
      <c r="M1610" s="136" t="str">
        <f t="shared" si="25"/>
        <v>845107-SBLM-48/53</v>
      </c>
      <c r="N1610" s="170">
        <v>7048652767769</v>
      </c>
    </row>
    <row r="1611" spans="1:14" x14ac:dyDescent="0.2">
      <c r="A1611" s="136" t="s">
        <v>2033</v>
      </c>
      <c r="B1611" s="163">
        <v>7048652661715</v>
      </c>
      <c r="K1611" s="168">
        <v>845107</v>
      </c>
      <c r="L1611" s="168" t="s">
        <v>1009</v>
      </c>
      <c r="M1611" s="136" t="str">
        <f t="shared" si="25"/>
        <v>845107-SGRM-48/53</v>
      </c>
      <c r="N1611" s="170">
        <v>7048652661715</v>
      </c>
    </row>
    <row r="1612" spans="1:14" x14ac:dyDescent="0.2">
      <c r="A1612" s="136" t="s">
        <v>2902</v>
      </c>
      <c r="B1612" s="163">
        <v>7048652767783</v>
      </c>
      <c r="K1612" s="168">
        <v>845108</v>
      </c>
      <c r="L1612" s="168" t="s">
        <v>2385</v>
      </c>
      <c r="M1612" s="136" t="str">
        <f t="shared" si="25"/>
        <v>845108-GLBM-48/53</v>
      </c>
      <c r="N1612" s="170">
        <v>7048652767783</v>
      </c>
    </row>
    <row r="1613" spans="1:14" x14ac:dyDescent="0.2">
      <c r="A1613" s="136" t="s">
        <v>2034</v>
      </c>
      <c r="B1613" s="163">
        <v>7048652540881</v>
      </c>
      <c r="K1613" s="168">
        <v>845108</v>
      </c>
      <c r="L1613" s="168" t="s">
        <v>1005</v>
      </c>
      <c r="M1613" s="136" t="str">
        <f t="shared" si="25"/>
        <v>845108-MBLK-48/53</v>
      </c>
      <c r="N1613" s="170">
        <v>7048652540881</v>
      </c>
    </row>
    <row r="1614" spans="1:14" x14ac:dyDescent="0.2">
      <c r="A1614" s="136" t="s">
        <v>2903</v>
      </c>
      <c r="B1614" s="163">
        <v>7048652767790</v>
      </c>
      <c r="K1614" s="168">
        <v>845108</v>
      </c>
      <c r="L1614" s="168" t="s">
        <v>2386</v>
      </c>
      <c r="M1614" s="136" t="str">
        <f t="shared" si="25"/>
        <v>845108-MFLU-48/53</v>
      </c>
      <c r="N1614" s="170">
        <v>7048652767790</v>
      </c>
    </row>
    <row r="1615" spans="1:14" x14ac:dyDescent="0.2">
      <c r="A1615" s="136" t="s">
        <v>2035</v>
      </c>
      <c r="B1615" s="163">
        <v>7048652552532</v>
      </c>
      <c r="K1615" s="168">
        <v>845108</v>
      </c>
      <c r="L1615" s="168" t="s">
        <v>1006</v>
      </c>
      <c r="M1615" s="136" t="str">
        <f t="shared" si="25"/>
        <v>845108-MRBE-48/53</v>
      </c>
      <c r="N1615" s="170">
        <v>7048652552532</v>
      </c>
    </row>
    <row r="1616" spans="1:14" x14ac:dyDescent="0.2">
      <c r="A1616" s="136" t="s">
        <v>2036</v>
      </c>
      <c r="B1616" s="163">
        <v>7048652552549</v>
      </c>
      <c r="K1616" s="168">
        <v>845108</v>
      </c>
      <c r="L1616" s="168" t="s">
        <v>1007</v>
      </c>
      <c r="M1616" s="136" t="str">
        <f t="shared" si="25"/>
        <v>845108-MROP-48/53</v>
      </c>
      <c r="N1616" s="170">
        <v>7048652552549</v>
      </c>
    </row>
    <row r="1617" spans="1:14" x14ac:dyDescent="0.2">
      <c r="A1617" s="136" t="s">
        <v>2037</v>
      </c>
      <c r="B1617" s="163">
        <v>7048652540928</v>
      </c>
      <c r="K1617" s="168">
        <v>845108</v>
      </c>
      <c r="L1617" s="168" t="s">
        <v>1008</v>
      </c>
      <c r="M1617" s="136" t="str">
        <f t="shared" si="25"/>
        <v>845108-MWHT-48/53</v>
      </c>
      <c r="N1617" s="170">
        <v>7048652540928</v>
      </c>
    </row>
    <row r="1618" spans="1:14" x14ac:dyDescent="0.2">
      <c r="A1618" s="136" t="s">
        <v>2904</v>
      </c>
      <c r="B1618" s="163">
        <v>7048652767806</v>
      </c>
      <c r="K1618" s="168">
        <v>845108</v>
      </c>
      <c r="L1618" s="168" t="s">
        <v>2387</v>
      </c>
      <c r="M1618" s="136" t="str">
        <f t="shared" si="25"/>
        <v>845108-NGFL-48/53</v>
      </c>
      <c r="N1618" s="170">
        <v>7048652767806</v>
      </c>
    </row>
    <row r="1619" spans="1:14" x14ac:dyDescent="0.2">
      <c r="A1619" s="136" t="s">
        <v>2905</v>
      </c>
      <c r="B1619" s="163">
        <v>7048652767813</v>
      </c>
      <c r="K1619" s="168">
        <v>845108</v>
      </c>
      <c r="L1619" s="168" t="s">
        <v>2388</v>
      </c>
      <c r="M1619" s="136" t="str">
        <f t="shared" si="25"/>
        <v>845108-RGLD-48/53</v>
      </c>
      <c r="N1619" s="170">
        <v>7048652767813</v>
      </c>
    </row>
    <row r="1620" spans="1:14" x14ac:dyDescent="0.2">
      <c r="A1620" s="136" t="s">
        <v>2038</v>
      </c>
      <c r="B1620" s="163">
        <v>7048652661708</v>
      </c>
      <c r="K1620" s="168">
        <v>845108</v>
      </c>
      <c r="L1620" s="168" t="s">
        <v>1009</v>
      </c>
      <c r="M1620" s="136" t="str">
        <f t="shared" si="25"/>
        <v>845108-SGRM-48/53</v>
      </c>
      <c r="N1620" s="170">
        <v>7048652661708</v>
      </c>
    </row>
    <row r="1621" spans="1:14" x14ac:dyDescent="0.2">
      <c r="A1621" s="136" t="s">
        <v>2906</v>
      </c>
      <c r="B1621" s="163">
        <v>7048652767820</v>
      </c>
      <c r="K1621" s="168">
        <v>845108</v>
      </c>
      <c r="L1621" s="168" t="s">
        <v>2389</v>
      </c>
      <c r="M1621" s="136" t="str">
        <f t="shared" si="25"/>
        <v>845108-SBLM-48/53</v>
      </c>
      <c r="N1621" s="170">
        <v>7048652767820</v>
      </c>
    </row>
    <row r="1622" spans="1:14" x14ac:dyDescent="0.2">
      <c r="A1622" s="136" t="s">
        <v>3102</v>
      </c>
      <c r="B1622" s="163">
        <v>7048652774927</v>
      </c>
      <c r="K1622" s="168">
        <v>845109</v>
      </c>
      <c r="L1622" s="168" t="s">
        <v>2371</v>
      </c>
      <c r="M1622" s="136" t="str">
        <f t="shared" si="25"/>
        <v>845109-DPUMC-ML</v>
      </c>
      <c r="N1622" s="170">
        <v>7048652774927</v>
      </c>
    </row>
    <row r="1623" spans="1:14" x14ac:dyDescent="0.2">
      <c r="A1623" s="136" t="s">
        <v>3103</v>
      </c>
      <c r="B1623" s="163">
        <v>7048652774910</v>
      </c>
      <c r="K1623" s="168">
        <v>845109</v>
      </c>
      <c r="L1623" s="168" t="s">
        <v>2372</v>
      </c>
      <c r="M1623" s="136" t="str">
        <f t="shared" si="25"/>
        <v>845109-DPUMC-LXL</v>
      </c>
      <c r="N1623" s="170">
        <v>7048652774910</v>
      </c>
    </row>
    <row r="1624" spans="1:14" x14ac:dyDescent="0.2">
      <c r="A1624" s="136" t="s">
        <v>2039</v>
      </c>
      <c r="B1624" s="163">
        <v>7048652543165</v>
      </c>
      <c r="K1624" s="168">
        <v>845109</v>
      </c>
      <c r="L1624" s="168" t="s">
        <v>250</v>
      </c>
      <c r="M1624" s="136" t="str">
        <f t="shared" si="25"/>
        <v>845109-DTBLK-ML</v>
      </c>
      <c r="N1624" s="170">
        <v>7048652543165</v>
      </c>
    </row>
    <row r="1625" spans="1:14" x14ac:dyDescent="0.2">
      <c r="A1625" s="136" t="s">
        <v>2040</v>
      </c>
      <c r="B1625" s="163">
        <v>7048652543158</v>
      </c>
      <c r="K1625" s="168">
        <v>845109</v>
      </c>
      <c r="L1625" s="168" t="s">
        <v>251</v>
      </c>
      <c r="M1625" s="136" t="str">
        <f t="shared" si="25"/>
        <v>845109-DTBLK-LXL</v>
      </c>
      <c r="N1625" s="170">
        <v>7048652543158</v>
      </c>
    </row>
    <row r="1626" spans="1:14" x14ac:dyDescent="0.2">
      <c r="A1626" s="136" t="s">
        <v>2041</v>
      </c>
      <c r="B1626" s="163">
        <v>7048652543202</v>
      </c>
      <c r="K1626" s="168">
        <v>845109</v>
      </c>
      <c r="L1626" s="168" t="s">
        <v>257</v>
      </c>
      <c r="M1626" s="136" t="str">
        <f t="shared" si="25"/>
        <v>845109-GSWHT-ML</v>
      </c>
      <c r="N1626" s="170">
        <v>7048652543202</v>
      </c>
    </row>
    <row r="1627" spans="1:14" x14ac:dyDescent="0.2">
      <c r="A1627" s="136" t="s">
        <v>2042</v>
      </c>
      <c r="B1627" s="163">
        <v>7048652543196</v>
      </c>
      <c r="K1627" s="168">
        <v>845109</v>
      </c>
      <c r="L1627" s="168" t="s">
        <v>258</v>
      </c>
      <c r="M1627" s="136" t="str">
        <f t="shared" si="25"/>
        <v>845109-GSWHT-LXL</v>
      </c>
      <c r="N1627" s="170">
        <v>7048652543196</v>
      </c>
    </row>
    <row r="1628" spans="1:14" x14ac:dyDescent="0.2">
      <c r="A1628" s="136" t="s">
        <v>2043</v>
      </c>
      <c r="B1628" s="163">
        <v>7048652661357</v>
      </c>
      <c r="K1628" s="168">
        <v>845109</v>
      </c>
      <c r="L1628" s="168" t="s">
        <v>1010</v>
      </c>
      <c r="M1628" s="136" t="str">
        <f t="shared" si="25"/>
        <v>845109-MAQMM-ML</v>
      </c>
      <c r="N1628" s="170">
        <v>7048652661357</v>
      </c>
    </row>
    <row r="1629" spans="1:14" x14ac:dyDescent="0.2">
      <c r="A1629" s="136" t="s">
        <v>2044</v>
      </c>
      <c r="B1629" s="163">
        <v>7048652661340</v>
      </c>
      <c r="K1629" s="168">
        <v>845109</v>
      </c>
      <c r="L1629" s="168" t="s">
        <v>1011</v>
      </c>
      <c r="M1629" s="136" t="str">
        <f t="shared" si="25"/>
        <v>845109-MAQMM-LXL</v>
      </c>
      <c r="N1629" s="170">
        <v>7048652661340</v>
      </c>
    </row>
    <row r="1630" spans="1:14" x14ac:dyDescent="0.2">
      <c r="A1630" s="136" t="s">
        <v>2907</v>
      </c>
      <c r="B1630" s="163">
        <v>7048652767868</v>
      </c>
      <c r="K1630" s="168">
        <v>845109</v>
      </c>
      <c r="L1630" s="168" t="s">
        <v>2374</v>
      </c>
      <c r="M1630" s="136" t="str">
        <f t="shared" si="25"/>
        <v>845109-MBUOE-ML</v>
      </c>
      <c r="N1630" s="170">
        <v>7048652767868</v>
      </c>
    </row>
    <row r="1631" spans="1:14" x14ac:dyDescent="0.2">
      <c r="A1631" s="136" t="s">
        <v>2908</v>
      </c>
      <c r="B1631" s="163">
        <v>7048652767851</v>
      </c>
      <c r="K1631" s="168">
        <v>845109</v>
      </c>
      <c r="L1631" s="168" t="s">
        <v>2375</v>
      </c>
      <c r="M1631" s="136" t="str">
        <f t="shared" si="25"/>
        <v>845109-MBUOE-LXL</v>
      </c>
      <c r="N1631" s="170">
        <v>7048652767851</v>
      </c>
    </row>
    <row r="1632" spans="1:14" x14ac:dyDescent="0.2">
      <c r="A1632" s="136" t="s">
        <v>2045</v>
      </c>
      <c r="B1632" s="163">
        <v>7048652661371</v>
      </c>
      <c r="K1632" s="168">
        <v>845109</v>
      </c>
      <c r="L1632" s="168" t="s">
        <v>1012</v>
      </c>
      <c r="M1632" s="136" t="str">
        <f t="shared" si="25"/>
        <v>845109-MCHORM-ML</v>
      </c>
      <c r="N1632" s="170">
        <v>7048652661371</v>
      </c>
    </row>
    <row r="1633" spans="1:14" x14ac:dyDescent="0.2">
      <c r="A1633" s="136" t="s">
        <v>2046</v>
      </c>
      <c r="B1633" s="163">
        <v>7048652661364</v>
      </c>
      <c r="K1633" s="168">
        <v>845109</v>
      </c>
      <c r="L1633" s="168" t="s">
        <v>1013</v>
      </c>
      <c r="M1633" s="136" t="str">
        <f t="shared" si="25"/>
        <v>845109-MCHORM-LXL</v>
      </c>
      <c r="N1633" s="170">
        <v>7048652661364</v>
      </c>
    </row>
    <row r="1634" spans="1:14" x14ac:dyDescent="0.2">
      <c r="A1634" s="136" t="s">
        <v>2909</v>
      </c>
      <c r="B1634" s="163">
        <v>7048652767882</v>
      </c>
      <c r="K1634" s="168">
        <v>845109</v>
      </c>
      <c r="L1634" s="168" t="s">
        <v>2390</v>
      </c>
      <c r="M1634" s="136" t="str">
        <f t="shared" si="25"/>
        <v>845109-MFLU-ML</v>
      </c>
      <c r="N1634" s="170">
        <v>7048652767882</v>
      </c>
    </row>
    <row r="1635" spans="1:14" x14ac:dyDescent="0.2">
      <c r="A1635" s="136" t="s">
        <v>2910</v>
      </c>
      <c r="B1635" s="163">
        <v>7048652767875</v>
      </c>
      <c r="K1635" s="168">
        <v>845109</v>
      </c>
      <c r="L1635" s="168" t="s">
        <v>2391</v>
      </c>
      <c r="M1635" s="136" t="str">
        <f t="shared" si="25"/>
        <v>845109-MFLU-LXL</v>
      </c>
      <c r="N1635" s="170">
        <v>7048652767875</v>
      </c>
    </row>
    <row r="1636" spans="1:14" x14ac:dyDescent="0.2">
      <c r="A1636" s="136" t="s">
        <v>2047</v>
      </c>
      <c r="B1636" s="163">
        <v>7048652553768</v>
      </c>
      <c r="K1636" s="168">
        <v>845109</v>
      </c>
      <c r="L1636" s="168" t="s">
        <v>1014</v>
      </c>
      <c r="M1636" s="136" t="str">
        <f t="shared" si="25"/>
        <v>845109-MFRMC-ML</v>
      </c>
      <c r="N1636" s="170">
        <v>7048652553768</v>
      </c>
    </row>
    <row r="1637" spans="1:14" x14ac:dyDescent="0.2">
      <c r="A1637" s="136" t="s">
        <v>2048</v>
      </c>
      <c r="B1637" s="163">
        <v>7048652553751</v>
      </c>
      <c r="K1637" s="168">
        <v>845109</v>
      </c>
      <c r="L1637" s="168" t="s">
        <v>1015</v>
      </c>
      <c r="M1637" s="136" t="str">
        <f t="shared" si="25"/>
        <v>845109-MFRMC-LXL</v>
      </c>
      <c r="N1637" s="170">
        <v>7048652553751</v>
      </c>
    </row>
    <row r="1638" spans="1:14" x14ac:dyDescent="0.2">
      <c r="A1638" s="136" t="s">
        <v>2049</v>
      </c>
      <c r="B1638" s="163">
        <v>7048652553782</v>
      </c>
      <c r="K1638" s="168">
        <v>845109</v>
      </c>
      <c r="L1638" s="168" t="s">
        <v>1016</v>
      </c>
      <c r="M1638" s="136" t="str">
        <f t="shared" si="25"/>
        <v>845109-MRBMC-ML</v>
      </c>
      <c r="N1638" s="170">
        <v>7048652553782</v>
      </c>
    </row>
    <row r="1639" spans="1:14" x14ac:dyDescent="0.2">
      <c r="A1639" s="136" t="s">
        <v>2050</v>
      </c>
      <c r="B1639" s="163">
        <v>7048652553775</v>
      </c>
      <c r="K1639" s="168">
        <v>845109</v>
      </c>
      <c r="L1639" s="168" t="s">
        <v>1017</v>
      </c>
      <c r="M1639" s="136" t="str">
        <f t="shared" si="25"/>
        <v>845109-MRBMC-LXL</v>
      </c>
      <c r="N1639" s="170">
        <v>7048652553775</v>
      </c>
    </row>
    <row r="1640" spans="1:14" x14ac:dyDescent="0.2">
      <c r="A1640" s="136" t="s">
        <v>2051</v>
      </c>
      <c r="B1640" s="163">
        <v>7048652543103</v>
      </c>
      <c r="K1640" s="168">
        <v>845110</v>
      </c>
      <c r="L1640" s="168" t="s">
        <v>257</v>
      </c>
      <c r="M1640" s="136" t="str">
        <f t="shared" si="25"/>
        <v>845110-GSWHT-ML</v>
      </c>
      <c r="N1640" s="170">
        <v>7048652543103</v>
      </c>
    </row>
    <row r="1641" spans="1:14" x14ac:dyDescent="0.2">
      <c r="A1641" s="136" t="s">
        <v>2052</v>
      </c>
      <c r="B1641" s="163">
        <v>7048652543097</v>
      </c>
      <c r="K1641" s="168">
        <v>845110</v>
      </c>
      <c r="L1641" s="168" t="s">
        <v>258</v>
      </c>
      <c r="M1641" s="136" t="str">
        <f t="shared" si="25"/>
        <v>845110-GSWHT-LXL</v>
      </c>
      <c r="N1641" s="170">
        <v>7048652543097</v>
      </c>
    </row>
    <row r="1642" spans="1:14" x14ac:dyDescent="0.2">
      <c r="A1642" s="136" t="s">
        <v>2053</v>
      </c>
      <c r="B1642" s="163">
        <v>7048652661395</v>
      </c>
      <c r="K1642" s="168">
        <v>845110</v>
      </c>
      <c r="L1642" s="168" t="s">
        <v>1010</v>
      </c>
      <c r="M1642" s="136" t="str">
        <f t="shared" si="25"/>
        <v>845110-MAQMM-ML</v>
      </c>
      <c r="N1642" s="170">
        <v>7048652661395</v>
      </c>
    </row>
    <row r="1643" spans="1:14" x14ac:dyDescent="0.2">
      <c r="A1643" s="136" t="s">
        <v>2054</v>
      </c>
      <c r="B1643" s="163">
        <v>7048652661388</v>
      </c>
      <c r="K1643" s="168">
        <v>845110</v>
      </c>
      <c r="L1643" s="168" t="s">
        <v>1011</v>
      </c>
      <c r="M1643" s="136" t="str">
        <f t="shared" si="25"/>
        <v>845110-MAQMM-LXL</v>
      </c>
      <c r="N1643" s="170">
        <v>7048652661388</v>
      </c>
    </row>
    <row r="1644" spans="1:14" x14ac:dyDescent="0.2">
      <c r="A1644" s="136" t="s">
        <v>2911</v>
      </c>
      <c r="B1644" s="163">
        <v>7048652767905</v>
      </c>
      <c r="K1644" s="168">
        <v>845110</v>
      </c>
      <c r="L1644" s="168" t="s">
        <v>2374</v>
      </c>
      <c r="M1644" s="136" t="str">
        <f t="shared" si="25"/>
        <v>845110-MBUOE-ML</v>
      </c>
      <c r="N1644" s="170">
        <v>7048652767905</v>
      </c>
    </row>
    <row r="1645" spans="1:14" x14ac:dyDescent="0.2">
      <c r="A1645" s="136" t="s">
        <v>2912</v>
      </c>
      <c r="B1645" s="163">
        <v>7048652767899</v>
      </c>
      <c r="K1645" s="168">
        <v>845110</v>
      </c>
      <c r="L1645" s="168" t="s">
        <v>2375</v>
      </c>
      <c r="M1645" s="136" t="str">
        <f t="shared" si="25"/>
        <v>845110-MBUOE-LXL</v>
      </c>
      <c r="N1645" s="170">
        <v>7048652767899</v>
      </c>
    </row>
    <row r="1646" spans="1:14" x14ac:dyDescent="0.2">
      <c r="A1646" s="136" t="s">
        <v>2055</v>
      </c>
      <c r="B1646" s="163">
        <v>7048652661418</v>
      </c>
      <c r="K1646" s="168">
        <v>845110</v>
      </c>
      <c r="L1646" s="168" t="s">
        <v>1012</v>
      </c>
      <c r="M1646" s="136" t="str">
        <f t="shared" si="25"/>
        <v>845110-MCHORM-ML</v>
      </c>
      <c r="N1646" s="170">
        <v>7048652661418</v>
      </c>
    </row>
    <row r="1647" spans="1:14" x14ac:dyDescent="0.2">
      <c r="A1647" s="136" t="s">
        <v>2056</v>
      </c>
      <c r="B1647" s="163">
        <v>7048652661401</v>
      </c>
      <c r="K1647" s="168">
        <v>845110</v>
      </c>
      <c r="L1647" s="168" t="s">
        <v>1013</v>
      </c>
      <c r="M1647" s="136" t="str">
        <f t="shared" si="25"/>
        <v>845110-MCHORM-LXL</v>
      </c>
      <c r="N1647" s="170">
        <v>7048652661401</v>
      </c>
    </row>
    <row r="1648" spans="1:14" x14ac:dyDescent="0.2">
      <c r="A1648" s="136" t="s">
        <v>3104</v>
      </c>
      <c r="B1648" s="163">
        <v>7048652774941</v>
      </c>
      <c r="K1648" s="168">
        <v>845110</v>
      </c>
      <c r="L1648" s="168" t="s">
        <v>2376</v>
      </c>
      <c r="M1648" s="136" t="str">
        <f t="shared" si="25"/>
        <v>845110-MFLUO-ML</v>
      </c>
      <c r="N1648" s="170">
        <v>7048652774941</v>
      </c>
    </row>
    <row r="1649" spans="1:14" x14ac:dyDescent="0.2">
      <c r="A1649" s="136" t="s">
        <v>3105</v>
      </c>
      <c r="B1649" s="163">
        <v>7048652774934</v>
      </c>
      <c r="K1649" s="168">
        <v>845110</v>
      </c>
      <c r="L1649" s="168" t="s">
        <v>2377</v>
      </c>
      <c r="M1649" s="136" t="str">
        <f t="shared" si="25"/>
        <v>845110-MFLUO-LXL</v>
      </c>
      <c r="N1649" s="170">
        <v>7048652774934</v>
      </c>
    </row>
    <row r="1650" spans="1:14" x14ac:dyDescent="0.2">
      <c r="A1650" s="136" t="s">
        <v>2057</v>
      </c>
      <c r="B1650" s="163">
        <v>7048652543127</v>
      </c>
      <c r="K1650" s="168">
        <v>845110</v>
      </c>
      <c r="L1650" s="168" t="s">
        <v>1014</v>
      </c>
      <c r="M1650" s="136" t="str">
        <f t="shared" si="25"/>
        <v>845110-MFRMC-ML</v>
      </c>
      <c r="N1650" s="170">
        <v>7048652543127</v>
      </c>
    </row>
    <row r="1651" spans="1:14" x14ac:dyDescent="0.2">
      <c r="A1651" s="136" t="s">
        <v>2058</v>
      </c>
      <c r="B1651" s="163">
        <v>7048652543110</v>
      </c>
      <c r="K1651" s="168">
        <v>845110</v>
      </c>
      <c r="L1651" s="168" t="s">
        <v>1015</v>
      </c>
      <c r="M1651" s="136" t="str">
        <f t="shared" si="25"/>
        <v>845110-MFRMC-LXL</v>
      </c>
      <c r="N1651" s="170">
        <v>7048652543110</v>
      </c>
    </row>
    <row r="1652" spans="1:14" x14ac:dyDescent="0.2">
      <c r="A1652" s="136" t="s">
        <v>2059</v>
      </c>
      <c r="B1652" s="163">
        <v>7048652543141</v>
      </c>
      <c r="K1652" s="168">
        <v>845110</v>
      </c>
      <c r="L1652" s="168" t="s">
        <v>1016</v>
      </c>
      <c r="M1652" s="136" t="str">
        <f t="shared" si="25"/>
        <v>845110-MRBMC-ML</v>
      </c>
      <c r="N1652" s="170">
        <v>7048652543141</v>
      </c>
    </row>
    <row r="1653" spans="1:14" x14ac:dyDescent="0.2">
      <c r="A1653" s="136" t="s">
        <v>2060</v>
      </c>
      <c r="B1653" s="163">
        <v>7048652543134</v>
      </c>
      <c r="K1653" s="168">
        <v>845110</v>
      </c>
      <c r="L1653" s="168" t="s">
        <v>1017</v>
      </c>
      <c r="M1653" s="136" t="str">
        <f t="shared" si="25"/>
        <v>845110-MRBMC-LXL</v>
      </c>
      <c r="N1653" s="170">
        <v>7048652543134</v>
      </c>
    </row>
    <row r="1654" spans="1:14" x14ac:dyDescent="0.2">
      <c r="A1654" s="136" t="s">
        <v>2061</v>
      </c>
      <c r="B1654" s="163">
        <v>7048652660602</v>
      </c>
      <c r="K1654" s="168">
        <v>845111</v>
      </c>
      <c r="L1654" s="168" t="s">
        <v>946</v>
      </c>
      <c r="M1654" s="136" t="str">
        <f t="shared" si="25"/>
        <v>845111-ABLCK-M</v>
      </c>
      <c r="N1654" s="170">
        <v>7048652660602</v>
      </c>
    </row>
    <row r="1655" spans="1:14" x14ac:dyDescent="0.2">
      <c r="A1655" s="136" t="s">
        <v>2062</v>
      </c>
      <c r="B1655" s="163">
        <v>7048652660596</v>
      </c>
      <c r="K1655" s="168">
        <v>845111</v>
      </c>
      <c r="L1655" s="168" t="s">
        <v>947</v>
      </c>
      <c r="M1655" s="136" t="str">
        <f t="shared" si="25"/>
        <v>845111-ABLCK-L</v>
      </c>
      <c r="N1655" s="170">
        <v>7048652660596</v>
      </c>
    </row>
    <row r="1656" spans="1:14" x14ac:dyDescent="0.2">
      <c r="A1656" s="136" t="s">
        <v>3106</v>
      </c>
      <c r="B1656" s="163">
        <v>7048652774972</v>
      </c>
      <c r="K1656" s="168">
        <v>845111</v>
      </c>
      <c r="L1656" s="168" t="s">
        <v>2247</v>
      </c>
      <c r="M1656" s="136" t="str">
        <f t="shared" si="25"/>
        <v>845111-BUORE-M</v>
      </c>
      <c r="N1656" s="170">
        <v>7048652774972</v>
      </c>
    </row>
    <row r="1657" spans="1:14" x14ac:dyDescent="0.2">
      <c r="A1657" s="136" t="s">
        <v>3107</v>
      </c>
      <c r="B1657" s="163">
        <v>7048652774965</v>
      </c>
      <c r="K1657" s="168">
        <v>845111</v>
      </c>
      <c r="L1657" s="168" t="s">
        <v>2248</v>
      </c>
      <c r="M1657" s="136" t="str">
        <f t="shared" si="25"/>
        <v>845111-BUORE-L</v>
      </c>
      <c r="N1657" s="170">
        <v>7048652774965</v>
      </c>
    </row>
    <row r="1658" spans="1:14" x14ac:dyDescent="0.2">
      <c r="A1658" s="136" t="s">
        <v>2063</v>
      </c>
      <c r="B1658" s="163">
        <v>7048652543813</v>
      </c>
      <c r="K1658" s="168">
        <v>845111</v>
      </c>
      <c r="L1658" s="168" t="s">
        <v>948</v>
      </c>
      <c r="M1658" s="136" t="str">
        <f t="shared" si="25"/>
        <v>845111-GMBLU-M</v>
      </c>
      <c r="N1658" s="170">
        <v>7048652543813</v>
      </c>
    </row>
    <row r="1659" spans="1:14" x14ac:dyDescent="0.2">
      <c r="A1659" s="136" t="s">
        <v>2064</v>
      </c>
      <c r="B1659" s="163">
        <v>7048652543806</v>
      </c>
      <c r="K1659" s="168">
        <v>845111</v>
      </c>
      <c r="L1659" s="168" t="s">
        <v>949</v>
      </c>
      <c r="M1659" s="136" t="str">
        <f t="shared" si="25"/>
        <v>845111-GMBLU-L</v>
      </c>
      <c r="N1659" s="170">
        <v>7048652543806</v>
      </c>
    </row>
    <row r="1660" spans="1:14" x14ac:dyDescent="0.2">
      <c r="A1660" s="136" t="s">
        <v>2065</v>
      </c>
      <c r="B1660" s="163">
        <v>7048652543837</v>
      </c>
      <c r="K1660" s="168">
        <v>845111</v>
      </c>
      <c r="L1660" s="168" t="s">
        <v>783</v>
      </c>
      <c r="M1660" s="136" t="str">
        <f t="shared" si="25"/>
        <v>845111-MBLCK-M</v>
      </c>
      <c r="N1660" s="170">
        <v>7048652543837</v>
      </c>
    </row>
    <row r="1661" spans="1:14" x14ac:dyDescent="0.2">
      <c r="A1661" s="136" t="s">
        <v>2066</v>
      </c>
      <c r="B1661" s="163">
        <v>7048652543820</v>
      </c>
      <c r="K1661" s="168">
        <v>845111</v>
      </c>
      <c r="L1661" s="168" t="s">
        <v>784</v>
      </c>
      <c r="M1661" s="136" t="str">
        <f t="shared" si="25"/>
        <v>845111-MBLCK-L</v>
      </c>
      <c r="N1661" s="170">
        <v>7048652543820</v>
      </c>
    </row>
    <row r="1662" spans="1:14" x14ac:dyDescent="0.2">
      <c r="A1662" s="136" t="s">
        <v>2067</v>
      </c>
      <c r="B1662" s="163">
        <v>7048652660626</v>
      </c>
      <c r="K1662" s="168">
        <v>845111</v>
      </c>
      <c r="L1662" s="168" t="s">
        <v>785</v>
      </c>
      <c r="M1662" s="136" t="str">
        <f t="shared" si="25"/>
        <v>845111-MCDGY-M</v>
      </c>
      <c r="N1662" s="170">
        <v>7048652660626</v>
      </c>
    </row>
    <row r="1663" spans="1:14" x14ac:dyDescent="0.2">
      <c r="A1663" s="136" t="s">
        <v>2068</v>
      </c>
      <c r="B1663" s="163">
        <v>7048652660619</v>
      </c>
      <c r="K1663" s="168">
        <v>845111</v>
      </c>
      <c r="L1663" s="168" t="s">
        <v>786</v>
      </c>
      <c r="M1663" s="136" t="str">
        <f t="shared" si="25"/>
        <v>845111-MCDGY-L</v>
      </c>
      <c r="N1663" s="170">
        <v>7048652660619</v>
      </c>
    </row>
    <row r="1664" spans="1:14" x14ac:dyDescent="0.2">
      <c r="A1664" s="136" t="s">
        <v>2069</v>
      </c>
      <c r="B1664" s="163">
        <v>7048652660640</v>
      </c>
      <c r="K1664" s="168">
        <v>845111</v>
      </c>
      <c r="L1664" s="168" t="s">
        <v>787</v>
      </c>
      <c r="M1664" s="136" t="str">
        <f t="shared" si="25"/>
        <v>845111-MCHOR-M</v>
      </c>
      <c r="N1664" s="170">
        <v>7048652660640</v>
      </c>
    </row>
    <row r="1665" spans="1:14" x14ac:dyDescent="0.2">
      <c r="A1665" s="136" t="s">
        <v>2070</v>
      </c>
      <c r="B1665" s="163">
        <v>7048652660633</v>
      </c>
      <c r="K1665" s="168">
        <v>845111</v>
      </c>
      <c r="L1665" s="168" t="s">
        <v>788</v>
      </c>
      <c r="M1665" s="136" t="str">
        <f t="shared" si="25"/>
        <v>845111-MCHOR-L</v>
      </c>
      <c r="N1665" s="170">
        <v>7048652660633</v>
      </c>
    </row>
    <row r="1666" spans="1:14" x14ac:dyDescent="0.2">
      <c r="A1666" s="136" t="s">
        <v>2071</v>
      </c>
      <c r="B1666" s="163">
        <v>7048652543851</v>
      </c>
      <c r="K1666" s="168">
        <v>845111</v>
      </c>
      <c r="L1666" s="168" t="s">
        <v>950</v>
      </c>
      <c r="M1666" s="136" t="str">
        <f t="shared" si="25"/>
        <v>845111-MMGRN-M</v>
      </c>
      <c r="N1666" s="170">
        <v>7048652543851</v>
      </c>
    </row>
    <row r="1667" spans="1:14" x14ac:dyDescent="0.2">
      <c r="A1667" s="136" t="s">
        <v>2072</v>
      </c>
      <c r="B1667" s="163">
        <v>7048652543844</v>
      </c>
      <c r="K1667" s="168">
        <v>845111</v>
      </c>
      <c r="L1667" s="168" t="s">
        <v>951</v>
      </c>
      <c r="M1667" s="136" t="str">
        <f t="shared" ref="M1667:M1730" si="26">CONCATENATE(K1667,"-",L1667)</f>
        <v>845111-MMGRN-L</v>
      </c>
      <c r="N1667" s="170">
        <v>7048652543844</v>
      </c>
    </row>
    <row r="1668" spans="1:14" x14ac:dyDescent="0.2">
      <c r="A1668" s="136" t="s">
        <v>2073</v>
      </c>
      <c r="B1668" s="163">
        <v>7048652660664</v>
      </c>
      <c r="K1668" s="168">
        <v>845111</v>
      </c>
      <c r="L1668" s="168" t="s">
        <v>795</v>
      </c>
      <c r="M1668" s="136" t="str">
        <f t="shared" si="26"/>
        <v>845111-MNGRY-M</v>
      </c>
      <c r="N1668" s="170">
        <v>7048652660664</v>
      </c>
    </row>
    <row r="1669" spans="1:14" x14ac:dyDescent="0.2">
      <c r="A1669" s="136" t="s">
        <v>2074</v>
      </c>
      <c r="B1669" s="163">
        <v>7048652660657</v>
      </c>
      <c r="K1669" s="168">
        <v>845111</v>
      </c>
      <c r="L1669" s="168" t="s">
        <v>796</v>
      </c>
      <c r="M1669" s="136" t="str">
        <f t="shared" si="26"/>
        <v>845111-MNGRY-L</v>
      </c>
      <c r="N1669" s="170">
        <v>7048652660657</v>
      </c>
    </row>
    <row r="1670" spans="1:14" x14ac:dyDescent="0.2">
      <c r="A1670" s="136" t="s">
        <v>2075</v>
      </c>
      <c r="B1670" s="163">
        <v>7048652543875</v>
      </c>
      <c r="K1670" s="168">
        <v>845111</v>
      </c>
      <c r="L1670" s="168" t="s">
        <v>942</v>
      </c>
      <c r="M1670" s="136" t="str">
        <f t="shared" si="26"/>
        <v>845111-MWHTE-M</v>
      </c>
      <c r="N1670" s="170">
        <v>7048652543875</v>
      </c>
    </row>
    <row r="1671" spans="1:14" x14ac:dyDescent="0.2">
      <c r="A1671" s="136" t="s">
        <v>2076</v>
      </c>
      <c r="B1671" s="163">
        <v>7048652543868</v>
      </c>
      <c r="K1671" s="168">
        <v>845111</v>
      </c>
      <c r="L1671" s="168" t="s">
        <v>943</v>
      </c>
      <c r="M1671" s="136" t="str">
        <f t="shared" si="26"/>
        <v>845111-MWHTE-L</v>
      </c>
      <c r="N1671" s="170">
        <v>7048652543868</v>
      </c>
    </row>
    <row r="1672" spans="1:14" x14ac:dyDescent="0.2">
      <c r="A1672" s="136" t="s">
        <v>3112</v>
      </c>
      <c r="B1672" s="163">
        <v>7048652775030</v>
      </c>
      <c r="K1672" s="168">
        <v>845111</v>
      </c>
      <c r="L1672" s="168" t="s">
        <v>2358</v>
      </c>
      <c r="M1672" s="136" t="str">
        <f t="shared" si="26"/>
        <v>845111-SGMFL-M</v>
      </c>
      <c r="N1672" s="170">
        <v>7048652775030</v>
      </c>
    </row>
    <row r="1673" spans="1:14" x14ac:dyDescent="0.2">
      <c r="A1673" s="136" t="s">
        <v>3113</v>
      </c>
      <c r="B1673" s="163">
        <v>7048652775023</v>
      </c>
      <c r="K1673" s="168">
        <v>845111</v>
      </c>
      <c r="L1673" s="168" t="s">
        <v>2359</v>
      </c>
      <c r="M1673" s="136" t="str">
        <f t="shared" si="26"/>
        <v>845111-SGMFL-L</v>
      </c>
      <c r="N1673" s="170">
        <v>7048652775023</v>
      </c>
    </row>
    <row r="1674" spans="1:14" x14ac:dyDescent="0.2">
      <c r="A1674" s="136" t="s">
        <v>3108</v>
      </c>
      <c r="B1674" s="163">
        <v>7048652774996</v>
      </c>
      <c r="K1674" s="168">
        <v>845111</v>
      </c>
      <c r="L1674" s="168" t="s">
        <v>2251</v>
      </c>
      <c r="M1674" s="136" t="str">
        <f t="shared" si="26"/>
        <v>845111-SKBLM-M</v>
      </c>
      <c r="N1674" s="170">
        <v>7048652774996</v>
      </c>
    </row>
    <row r="1675" spans="1:14" x14ac:dyDescent="0.2">
      <c r="A1675" s="136" t="s">
        <v>3109</v>
      </c>
      <c r="B1675" s="163">
        <v>7048652774989</v>
      </c>
      <c r="K1675" s="168">
        <v>845111</v>
      </c>
      <c r="L1675" s="168" t="s">
        <v>2252</v>
      </c>
      <c r="M1675" s="136" t="str">
        <f t="shared" si="26"/>
        <v>845111-SKBLM-L</v>
      </c>
      <c r="N1675" s="170">
        <v>7048652774989</v>
      </c>
    </row>
    <row r="1676" spans="1:14" x14ac:dyDescent="0.2">
      <c r="A1676" s="136" t="s">
        <v>2913</v>
      </c>
      <c r="B1676" s="163">
        <v>7048652556943</v>
      </c>
      <c r="K1676" s="168">
        <v>845122</v>
      </c>
      <c r="L1676" s="168" t="s">
        <v>674</v>
      </c>
      <c r="M1676" s="136" t="str">
        <f t="shared" si="26"/>
        <v>845122-UXYLW-M</v>
      </c>
      <c r="N1676" s="170">
        <v>7048652556943</v>
      </c>
    </row>
    <row r="1677" spans="1:14" x14ac:dyDescent="0.2">
      <c r="A1677" s="136" t="s">
        <v>2914</v>
      </c>
      <c r="B1677" s="163">
        <v>7048652556936</v>
      </c>
      <c r="K1677" s="168">
        <v>845122</v>
      </c>
      <c r="L1677" s="168" t="s">
        <v>675</v>
      </c>
      <c r="M1677" s="136" t="str">
        <f t="shared" si="26"/>
        <v>845122-UXYLW-L</v>
      </c>
      <c r="N1677" s="170">
        <v>7048652556936</v>
      </c>
    </row>
    <row r="1678" spans="1:14" x14ac:dyDescent="0.2">
      <c r="A1678" s="136" t="s">
        <v>2086</v>
      </c>
      <c r="B1678" s="163">
        <v>7048652617460</v>
      </c>
      <c r="K1678" s="168">
        <v>845125</v>
      </c>
      <c r="L1678" s="168" t="s">
        <v>2084</v>
      </c>
      <c r="M1678" s="136" t="str">
        <f t="shared" si="26"/>
        <v>845125-GSWHT-M</v>
      </c>
      <c r="N1678" s="170">
        <v>7048652617460</v>
      </c>
    </row>
    <row r="1679" spans="1:14" x14ac:dyDescent="0.2">
      <c r="A1679" s="136" t="s">
        <v>2087</v>
      </c>
      <c r="B1679" s="163">
        <v>7048652617453</v>
      </c>
      <c r="K1679" s="168">
        <v>845125</v>
      </c>
      <c r="L1679" s="168" t="s">
        <v>2085</v>
      </c>
      <c r="M1679" s="136" t="str">
        <f t="shared" si="26"/>
        <v>845125-GSWHT-L</v>
      </c>
      <c r="N1679" s="170">
        <v>7048652617453</v>
      </c>
    </row>
    <row r="1680" spans="1:14" x14ac:dyDescent="0.2">
      <c r="A1680" s="136" t="s">
        <v>2077</v>
      </c>
      <c r="B1680" s="163">
        <v>7048652671394</v>
      </c>
      <c r="K1680" s="168">
        <v>845126</v>
      </c>
      <c r="L1680" s="168" t="s">
        <v>946</v>
      </c>
      <c r="M1680" s="136" t="str">
        <f t="shared" si="26"/>
        <v>845126-ABLCK-M</v>
      </c>
      <c r="N1680" s="170">
        <v>7048652671394</v>
      </c>
    </row>
    <row r="1681" spans="1:14" x14ac:dyDescent="0.2">
      <c r="A1681" s="136" t="s">
        <v>2078</v>
      </c>
      <c r="B1681" s="163">
        <v>7048652671387</v>
      </c>
      <c r="K1681" s="168">
        <v>845126</v>
      </c>
      <c r="L1681" s="168" t="s">
        <v>947</v>
      </c>
      <c r="M1681" s="136" t="str">
        <f t="shared" si="26"/>
        <v>845126-ABLCK-L</v>
      </c>
      <c r="N1681" s="170">
        <v>7048652671387</v>
      </c>
    </row>
    <row r="1682" spans="1:14" x14ac:dyDescent="0.2">
      <c r="A1682" s="136" t="s">
        <v>2079</v>
      </c>
      <c r="B1682" s="163">
        <v>7048652671455</v>
      </c>
      <c r="K1682" s="168">
        <v>845126</v>
      </c>
      <c r="L1682" s="168" t="s">
        <v>785</v>
      </c>
      <c r="M1682" s="136" t="str">
        <f t="shared" si="26"/>
        <v>845126-MCDGY-M</v>
      </c>
      <c r="N1682" s="170">
        <v>7048652671455</v>
      </c>
    </row>
    <row r="1683" spans="1:14" x14ac:dyDescent="0.2">
      <c r="A1683" s="136" t="s">
        <v>2080</v>
      </c>
      <c r="B1683" s="163">
        <v>7048652671448</v>
      </c>
      <c r="K1683" s="168">
        <v>845126</v>
      </c>
      <c r="L1683" s="168" t="s">
        <v>786</v>
      </c>
      <c r="M1683" s="136" t="str">
        <f t="shared" si="26"/>
        <v>845126-MCDGY-L</v>
      </c>
      <c r="N1683" s="170">
        <v>7048652671448</v>
      </c>
    </row>
    <row r="1684" spans="1:14" x14ac:dyDescent="0.2">
      <c r="A1684" s="136" t="s">
        <v>2915</v>
      </c>
      <c r="B1684" s="163">
        <v>7048652768032</v>
      </c>
      <c r="K1684" s="168">
        <v>845126</v>
      </c>
      <c r="L1684" s="168" t="s">
        <v>2358</v>
      </c>
      <c r="M1684" s="136" t="str">
        <f t="shared" si="26"/>
        <v>845126-SGMFL-M</v>
      </c>
      <c r="N1684" s="170">
        <v>7048652768032</v>
      </c>
    </row>
    <row r="1685" spans="1:14" x14ac:dyDescent="0.2">
      <c r="A1685" s="136" t="s">
        <v>2916</v>
      </c>
      <c r="B1685" s="163">
        <v>7048652768025</v>
      </c>
      <c r="K1685" s="168">
        <v>845126</v>
      </c>
      <c r="L1685" s="168" t="s">
        <v>2359</v>
      </c>
      <c r="M1685" s="136" t="str">
        <f t="shared" si="26"/>
        <v>845126-SGMFL-L</v>
      </c>
      <c r="N1685" s="170">
        <v>7048652768025</v>
      </c>
    </row>
    <row r="1686" spans="1:14" x14ac:dyDescent="0.2">
      <c r="A1686" s="136" t="s">
        <v>2081</v>
      </c>
      <c r="B1686" s="163">
        <v>7048652671950</v>
      </c>
      <c r="K1686" s="168">
        <v>845127</v>
      </c>
      <c r="L1686" s="168" t="s">
        <v>1018</v>
      </c>
      <c r="M1686" s="136" t="str">
        <f t="shared" si="26"/>
        <v>845127-ANT21-M</v>
      </c>
      <c r="N1686" s="170">
        <v>7048652671950</v>
      </c>
    </row>
    <row r="1687" spans="1:14" x14ac:dyDescent="0.2">
      <c r="A1687" s="136" t="s">
        <v>2082</v>
      </c>
      <c r="B1687" s="163">
        <v>7048652671943</v>
      </c>
      <c r="K1687" s="168">
        <v>845127</v>
      </c>
      <c r="L1687" s="168" t="s">
        <v>1019</v>
      </c>
      <c r="M1687" s="136" t="str">
        <f t="shared" si="26"/>
        <v>845127-ANT21-L</v>
      </c>
      <c r="N1687" s="170">
        <v>7048652671943</v>
      </c>
    </row>
    <row r="1688" spans="1:14" x14ac:dyDescent="0.2">
      <c r="A1688" s="136" t="s">
        <v>3167</v>
      </c>
      <c r="B1688" s="163">
        <v>7048652776662</v>
      </c>
      <c r="K1688" s="168">
        <v>845128</v>
      </c>
      <c r="L1688" s="168" t="s">
        <v>2370</v>
      </c>
      <c r="M1688" s="136" t="str">
        <f t="shared" si="26"/>
        <v>845128-DPUMC-SM</v>
      </c>
      <c r="N1688" s="170">
        <v>7048652776662</v>
      </c>
    </row>
    <row r="1689" spans="1:14" x14ac:dyDescent="0.2">
      <c r="A1689" s="136" t="s">
        <v>3110</v>
      </c>
      <c r="B1689" s="163">
        <v>7048652775016</v>
      </c>
      <c r="K1689" s="168">
        <v>845128</v>
      </c>
      <c r="L1689" s="168" t="s">
        <v>2371</v>
      </c>
      <c r="M1689" s="136" t="str">
        <f t="shared" si="26"/>
        <v>845128-DPUMC-ML</v>
      </c>
      <c r="N1689" s="170">
        <v>7048652775016</v>
      </c>
    </row>
    <row r="1690" spans="1:14" x14ac:dyDescent="0.2">
      <c r="A1690" s="136" t="s">
        <v>3111</v>
      </c>
      <c r="B1690" s="163">
        <v>7048652775009</v>
      </c>
      <c r="K1690" s="168">
        <v>845128</v>
      </c>
      <c r="L1690" s="168" t="s">
        <v>2372</v>
      </c>
      <c r="M1690" s="136" t="str">
        <f t="shared" si="26"/>
        <v>845128-DPUMC-LXL</v>
      </c>
      <c r="N1690" s="170">
        <v>7048652775009</v>
      </c>
    </row>
    <row r="1691" spans="1:14" x14ac:dyDescent="0.2">
      <c r="A1691" s="136" t="s">
        <v>3168</v>
      </c>
      <c r="B1691" s="163">
        <v>7048652776679</v>
      </c>
      <c r="K1691" s="168">
        <v>845128</v>
      </c>
      <c r="L1691" s="168" t="s">
        <v>249</v>
      </c>
      <c r="M1691" s="136" t="str">
        <f t="shared" si="26"/>
        <v>845128-DTBLK-SM</v>
      </c>
      <c r="N1691" s="170">
        <v>7048652776679</v>
      </c>
    </row>
    <row r="1692" spans="1:14" x14ac:dyDescent="0.2">
      <c r="A1692" s="136" t="s">
        <v>2917</v>
      </c>
      <c r="B1692" s="163">
        <v>7048652768056</v>
      </c>
      <c r="K1692" s="168">
        <v>845128</v>
      </c>
      <c r="L1692" s="168" t="s">
        <v>250</v>
      </c>
      <c r="M1692" s="136" t="str">
        <f t="shared" si="26"/>
        <v>845128-DTBLK-ML</v>
      </c>
      <c r="N1692" s="170">
        <v>7048652768056</v>
      </c>
    </row>
    <row r="1693" spans="1:14" x14ac:dyDescent="0.2">
      <c r="A1693" s="136" t="s">
        <v>2918</v>
      </c>
      <c r="B1693" s="163">
        <v>7048652768049</v>
      </c>
      <c r="K1693" s="168">
        <v>845128</v>
      </c>
      <c r="L1693" s="168" t="s">
        <v>251</v>
      </c>
      <c r="M1693" s="136" t="str">
        <f t="shared" si="26"/>
        <v>845128-DTBLK-LXL</v>
      </c>
      <c r="N1693" s="170">
        <v>7048652768049</v>
      </c>
    </row>
    <row r="1694" spans="1:14" x14ac:dyDescent="0.2">
      <c r="A1694" s="136" t="s">
        <v>3169</v>
      </c>
      <c r="B1694" s="163">
        <v>7048652776686</v>
      </c>
      <c r="K1694" s="168">
        <v>845128</v>
      </c>
      <c r="L1694" s="168" t="s">
        <v>3127</v>
      </c>
      <c r="M1694" s="136" t="str">
        <f t="shared" si="26"/>
        <v>845128-GFLUO-SM</v>
      </c>
      <c r="N1694" s="170">
        <v>7048652776686</v>
      </c>
    </row>
    <row r="1695" spans="1:14" x14ac:dyDescent="0.2">
      <c r="A1695" s="136" t="s">
        <v>2919</v>
      </c>
      <c r="B1695" s="163">
        <v>7048652768117</v>
      </c>
      <c r="K1695" s="168">
        <v>845128</v>
      </c>
      <c r="L1695" s="168" t="s">
        <v>681</v>
      </c>
      <c r="M1695" s="136" t="str">
        <f t="shared" si="26"/>
        <v>845128-GFLUO-ML</v>
      </c>
      <c r="N1695" s="170">
        <v>7048652768117</v>
      </c>
    </row>
    <row r="1696" spans="1:14" x14ac:dyDescent="0.2">
      <c r="A1696" s="136" t="s">
        <v>2920</v>
      </c>
      <c r="B1696" s="163">
        <v>7048652768100</v>
      </c>
      <c r="K1696" s="168">
        <v>845128</v>
      </c>
      <c r="L1696" s="168" t="s">
        <v>682</v>
      </c>
      <c r="M1696" s="136" t="str">
        <f t="shared" si="26"/>
        <v>845128-GFLUO-LXL</v>
      </c>
      <c r="N1696" s="170">
        <v>7048652768100</v>
      </c>
    </row>
    <row r="1697" spans="1:14" x14ac:dyDescent="0.2">
      <c r="A1697" s="136" t="s">
        <v>3170</v>
      </c>
      <c r="B1697" s="163">
        <v>7048652776693</v>
      </c>
      <c r="K1697" s="168">
        <v>845128</v>
      </c>
      <c r="L1697" s="168" t="s">
        <v>3128</v>
      </c>
      <c r="M1697" s="136" t="str">
        <f t="shared" si="26"/>
        <v>845128-GLBOR-SM</v>
      </c>
      <c r="N1697" s="170">
        <v>7048652776693</v>
      </c>
    </row>
    <row r="1698" spans="1:14" x14ac:dyDescent="0.2">
      <c r="A1698" s="136" t="s">
        <v>2921</v>
      </c>
      <c r="B1698" s="163">
        <v>7048652768131</v>
      </c>
      <c r="K1698" s="168">
        <v>845128</v>
      </c>
      <c r="L1698" s="168" t="s">
        <v>2392</v>
      </c>
      <c r="M1698" s="136" t="str">
        <f t="shared" si="26"/>
        <v>845128-GLBOR-ML</v>
      </c>
      <c r="N1698" s="170">
        <v>7048652768131</v>
      </c>
    </row>
    <row r="1699" spans="1:14" x14ac:dyDescent="0.2">
      <c r="A1699" s="136" t="s">
        <v>2922</v>
      </c>
      <c r="B1699" s="163">
        <v>7048652768124</v>
      </c>
      <c r="K1699" s="168">
        <v>845128</v>
      </c>
      <c r="L1699" s="168" t="s">
        <v>2393</v>
      </c>
      <c r="M1699" s="136" t="str">
        <f t="shared" si="26"/>
        <v>845128-GLBOR-LXL</v>
      </c>
      <c r="N1699" s="170">
        <v>7048652768124</v>
      </c>
    </row>
    <row r="1700" spans="1:14" x14ac:dyDescent="0.2">
      <c r="A1700" s="136" t="s">
        <v>3171</v>
      </c>
      <c r="B1700" s="163">
        <v>7048652776709</v>
      </c>
      <c r="K1700" s="168">
        <v>845128</v>
      </c>
      <c r="L1700" s="168" t="s">
        <v>256</v>
      </c>
      <c r="M1700" s="136" t="str">
        <f t="shared" si="26"/>
        <v>845128-GSWHT-SM</v>
      </c>
      <c r="N1700" s="170">
        <v>7048652776709</v>
      </c>
    </row>
    <row r="1701" spans="1:14" x14ac:dyDescent="0.2">
      <c r="A1701" s="136" t="s">
        <v>2923</v>
      </c>
      <c r="B1701" s="163">
        <v>7048652768070</v>
      </c>
      <c r="K1701" s="168">
        <v>845128</v>
      </c>
      <c r="L1701" s="168" t="s">
        <v>257</v>
      </c>
      <c r="M1701" s="136" t="str">
        <f t="shared" si="26"/>
        <v>845128-GSWHT-ML</v>
      </c>
      <c r="N1701" s="170">
        <v>7048652768070</v>
      </c>
    </row>
    <row r="1702" spans="1:14" x14ac:dyDescent="0.2">
      <c r="A1702" s="136" t="s">
        <v>2924</v>
      </c>
      <c r="B1702" s="163">
        <v>7048652768063</v>
      </c>
      <c r="K1702" s="168">
        <v>845128</v>
      </c>
      <c r="L1702" s="168" t="s">
        <v>258</v>
      </c>
      <c r="M1702" s="136" t="str">
        <f t="shared" si="26"/>
        <v>845128-GSWHT-LXL</v>
      </c>
      <c r="N1702" s="170">
        <v>7048652768063</v>
      </c>
    </row>
    <row r="1703" spans="1:14" x14ac:dyDescent="0.2">
      <c r="A1703" s="136" t="s">
        <v>2925</v>
      </c>
      <c r="B1703" s="163">
        <v>7048652768155</v>
      </c>
      <c r="K1703" s="168">
        <v>845129</v>
      </c>
      <c r="L1703" s="168" t="s">
        <v>2381</v>
      </c>
      <c r="M1703" s="136" t="str">
        <f t="shared" si="26"/>
        <v>845129-BGRG-53/61</v>
      </c>
      <c r="N1703" s="170">
        <v>7048652768155</v>
      </c>
    </row>
    <row r="1704" spans="1:14" x14ac:dyDescent="0.2">
      <c r="A1704" s="136" t="s">
        <v>2926</v>
      </c>
      <c r="B1704" s="163">
        <v>7048652768162</v>
      </c>
      <c r="K1704" s="168">
        <v>845129</v>
      </c>
      <c r="L1704" s="168" t="s">
        <v>2383</v>
      </c>
      <c r="M1704" s="136" t="str">
        <f t="shared" si="26"/>
        <v>845129-BUOR-53/61</v>
      </c>
      <c r="N1704" s="170">
        <v>7048652768162</v>
      </c>
    </row>
    <row r="1705" spans="1:14" x14ac:dyDescent="0.2">
      <c r="A1705" s="136" t="s">
        <v>2927</v>
      </c>
      <c r="B1705" s="163">
        <v>7048652768148</v>
      </c>
      <c r="K1705" s="168">
        <v>845129</v>
      </c>
      <c r="L1705" s="168" t="s">
        <v>999</v>
      </c>
      <c r="M1705" s="136" t="str">
        <f t="shared" si="26"/>
        <v>845129-MBLK-53/61</v>
      </c>
      <c r="N1705" s="170">
        <v>7048652768148</v>
      </c>
    </row>
    <row r="1706" spans="1:14" x14ac:dyDescent="0.2">
      <c r="A1706" s="136" t="s">
        <v>2928</v>
      </c>
      <c r="B1706" s="163">
        <v>7048652768179</v>
      </c>
      <c r="K1706" s="168">
        <v>845129</v>
      </c>
      <c r="L1706" s="168" t="s">
        <v>2394</v>
      </c>
      <c r="M1706" s="136" t="str">
        <f t="shared" si="26"/>
        <v>845129-MFLU-53/61</v>
      </c>
      <c r="N1706" s="170">
        <v>7048652768179</v>
      </c>
    </row>
    <row r="1707" spans="1:14" x14ac:dyDescent="0.2">
      <c r="A1707" s="136" t="s">
        <v>2929</v>
      </c>
      <c r="B1707" s="163">
        <v>7048652768186</v>
      </c>
      <c r="K1707" s="168">
        <v>845129</v>
      </c>
      <c r="L1707" s="168" t="s">
        <v>1003</v>
      </c>
      <c r="M1707" s="136" t="str">
        <f t="shared" si="26"/>
        <v>845129-MWHT-53/61</v>
      </c>
      <c r="N1707" s="170">
        <v>7048652768186</v>
      </c>
    </row>
    <row r="1708" spans="1:14" x14ac:dyDescent="0.2">
      <c r="A1708" s="136" t="s">
        <v>2930</v>
      </c>
      <c r="B1708" s="163">
        <v>7048652768193</v>
      </c>
      <c r="K1708" s="168">
        <v>845129</v>
      </c>
      <c r="L1708" s="168" t="s">
        <v>2395</v>
      </c>
      <c r="M1708" s="136" t="str">
        <f t="shared" si="26"/>
        <v>845129-SBLM-53/61</v>
      </c>
      <c r="N1708" s="170">
        <v>7048652768193</v>
      </c>
    </row>
    <row r="1709" spans="1:14" x14ac:dyDescent="0.2">
      <c r="A1709" s="136" t="s">
        <v>2931</v>
      </c>
      <c r="B1709" s="163">
        <v>7048652768209</v>
      </c>
      <c r="K1709" s="168">
        <v>845130</v>
      </c>
      <c r="L1709" s="168" t="s">
        <v>2381</v>
      </c>
      <c r="M1709" s="136" t="str">
        <f t="shared" si="26"/>
        <v>845130-BGRG-53/61</v>
      </c>
      <c r="N1709" s="170">
        <v>7048652768209</v>
      </c>
    </row>
    <row r="1710" spans="1:14" x14ac:dyDescent="0.2">
      <c r="A1710" s="136" t="s">
        <v>2932</v>
      </c>
      <c r="B1710" s="163">
        <v>7048652768216</v>
      </c>
      <c r="K1710" s="168">
        <v>845130</v>
      </c>
      <c r="L1710" s="168" t="s">
        <v>2383</v>
      </c>
      <c r="M1710" s="136" t="str">
        <f t="shared" si="26"/>
        <v>845130-BUOR-53/61</v>
      </c>
      <c r="N1710" s="170">
        <v>7048652768216</v>
      </c>
    </row>
    <row r="1711" spans="1:14" x14ac:dyDescent="0.2">
      <c r="A1711" s="136" t="s">
        <v>2933</v>
      </c>
      <c r="B1711" s="163">
        <v>7048652768223</v>
      </c>
      <c r="K1711" s="168">
        <v>845130</v>
      </c>
      <c r="L1711" s="168" t="s">
        <v>999</v>
      </c>
      <c r="M1711" s="136" t="str">
        <f t="shared" si="26"/>
        <v>845130-MBLK-53/61</v>
      </c>
      <c r="N1711" s="170">
        <v>7048652768223</v>
      </c>
    </row>
    <row r="1712" spans="1:14" x14ac:dyDescent="0.2">
      <c r="A1712" s="136" t="s">
        <v>2934</v>
      </c>
      <c r="B1712" s="163">
        <v>7048652768230</v>
      </c>
      <c r="K1712" s="168">
        <v>845130</v>
      </c>
      <c r="L1712" s="168" t="s">
        <v>2394</v>
      </c>
      <c r="M1712" s="136" t="str">
        <f t="shared" si="26"/>
        <v>845130-MFLU-53/61</v>
      </c>
      <c r="N1712" s="170">
        <v>7048652768230</v>
      </c>
    </row>
    <row r="1713" spans="1:14" x14ac:dyDescent="0.2">
      <c r="A1713" s="136" t="s">
        <v>2935</v>
      </c>
      <c r="B1713" s="163">
        <v>7048652768247</v>
      </c>
      <c r="K1713" s="168">
        <v>845130</v>
      </c>
      <c r="L1713" s="168" t="s">
        <v>1003</v>
      </c>
      <c r="M1713" s="136" t="str">
        <f t="shared" si="26"/>
        <v>845130-MWHT-53/61</v>
      </c>
      <c r="N1713" s="170">
        <v>7048652768247</v>
      </c>
    </row>
    <row r="1714" spans="1:14" x14ac:dyDescent="0.2">
      <c r="A1714" s="136" t="s">
        <v>2936</v>
      </c>
      <c r="B1714" s="163">
        <v>7048652768254</v>
      </c>
      <c r="K1714" s="168">
        <v>845130</v>
      </c>
      <c r="L1714" s="168" t="s">
        <v>2395</v>
      </c>
      <c r="M1714" s="136" t="str">
        <f t="shared" si="26"/>
        <v>845130-SBLM-53/61</v>
      </c>
      <c r="N1714" s="170">
        <v>7048652768254</v>
      </c>
    </row>
    <row r="1715" spans="1:14" x14ac:dyDescent="0.2">
      <c r="A1715" s="136" t="s">
        <v>2937</v>
      </c>
      <c r="B1715" s="163">
        <v>7048652768261</v>
      </c>
      <c r="K1715" s="168">
        <v>845131</v>
      </c>
      <c r="L1715" s="168" t="s">
        <v>2396</v>
      </c>
      <c r="M1715" s="136" t="str">
        <f t="shared" si="26"/>
        <v>845131-BGRG-48/53</v>
      </c>
      <c r="N1715" s="170">
        <v>7048652768261</v>
      </c>
    </row>
    <row r="1716" spans="1:14" x14ac:dyDescent="0.2">
      <c r="A1716" s="136" t="s">
        <v>2938</v>
      </c>
      <c r="B1716" s="163">
        <v>7048652768278</v>
      </c>
      <c r="K1716" s="168">
        <v>845131</v>
      </c>
      <c r="L1716" s="168" t="s">
        <v>2397</v>
      </c>
      <c r="M1716" s="136" t="str">
        <f t="shared" si="26"/>
        <v>845131-BUOR-48/53</v>
      </c>
      <c r="N1716" s="170">
        <v>7048652768278</v>
      </c>
    </row>
    <row r="1717" spans="1:14" x14ac:dyDescent="0.2">
      <c r="A1717" s="136" t="s">
        <v>2939</v>
      </c>
      <c r="B1717" s="163">
        <v>7048652768285</v>
      </c>
      <c r="K1717" s="168">
        <v>845131</v>
      </c>
      <c r="L1717" s="168" t="s">
        <v>1005</v>
      </c>
      <c r="M1717" s="136" t="str">
        <f t="shared" si="26"/>
        <v>845131-MBLK-48/53</v>
      </c>
      <c r="N1717" s="170">
        <v>7048652768285</v>
      </c>
    </row>
    <row r="1718" spans="1:14" x14ac:dyDescent="0.2">
      <c r="A1718" s="162" t="s">
        <v>2940</v>
      </c>
      <c r="B1718" s="164">
        <v>7048652768292</v>
      </c>
      <c r="K1718" s="168">
        <v>845131</v>
      </c>
      <c r="L1718" s="168" t="s">
        <v>2386</v>
      </c>
      <c r="M1718" s="136" t="str">
        <f t="shared" si="26"/>
        <v>845131-MFLU-48/53</v>
      </c>
      <c r="N1718" s="170">
        <v>7048652768292</v>
      </c>
    </row>
    <row r="1719" spans="1:14" x14ac:dyDescent="0.2">
      <c r="A1719" s="136" t="s">
        <v>2941</v>
      </c>
      <c r="B1719" s="170">
        <v>7048652768308</v>
      </c>
      <c r="K1719" s="168">
        <v>845131</v>
      </c>
      <c r="L1719" s="168" t="s">
        <v>1008</v>
      </c>
      <c r="M1719" s="136" t="str">
        <f t="shared" si="26"/>
        <v>845131-MWHT-48/53</v>
      </c>
      <c r="N1719" s="170">
        <v>7048652768308</v>
      </c>
    </row>
    <row r="1720" spans="1:14" x14ac:dyDescent="0.2">
      <c r="A1720" s="136" t="s">
        <v>2942</v>
      </c>
      <c r="B1720" s="170">
        <v>7048652768315</v>
      </c>
      <c r="K1720" s="168">
        <v>845131</v>
      </c>
      <c r="L1720" s="168" t="s">
        <v>2389</v>
      </c>
      <c r="M1720" s="136" t="str">
        <f t="shared" si="26"/>
        <v>845131-SBLM-48/53</v>
      </c>
      <c r="N1720" s="170">
        <v>7048652768315</v>
      </c>
    </row>
    <row r="1721" spans="1:14" x14ac:dyDescent="0.2">
      <c r="A1721" s="136" t="s">
        <v>2943</v>
      </c>
      <c r="B1721" s="170">
        <v>7048652768322</v>
      </c>
      <c r="K1721" s="168">
        <v>845132</v>
      </c>
      <c r="L1721" s="168" t="s">
        <v>2396</v>
      </c>
      <c r="M1721" s="136" t="str">
        <f t="shared" si="26"/>
        <v>845132-BGRG-48/53</v>
      </c>
      <c r="N1721" s="170">
        <v>7048652768322</v>
      </c>
    </row>
    <row r="1722" spans="1:14" x14ac:dyDescent="0.2">
      <c r="A1722" s="136" t="s">
        <v>2944</v>
      </c>
      <c r="B1722" s="170">
        <v>7048652768339</v>
      </c>
      <c r="K1722" s="168">
        <v>845132</v>
      </c>
      <c r="L1722" s="168" t="s">
        <v>2397</v>
      </c>
      <c r="M1722" s="136" t="str">
        <f t="shared" si="26"/>
        <v>845132-BUOR-48/53</v>
      </c>
      <c r="N1722" s="170">
        <v>7048652768339</v>
      </c>
    </row>
    <row r="1723" spans="1:14" x14ac:dyDescent="0.2">
      <c r="A1723" s="136" t="s">
        <v>2945</v>
      </c>
      <c r="B1723" s="170">
        <v>7048652768346</v>
      </c>
      <c r="K1723" s="168">
        <v>845132</v>
      </c>
      <c r="L1723" s="168" t="s">
        <v>1005</v>
      </c>
      <c r="M1723" s="136" t="str">
        <f t="shared" si="26"/>
        <v>845132-MBLK-48/53</v>
      </c>
      <c r="N1723" s="170">
        <v>7048652768346</v>
      </c>
    </row>
    <row r="1724" spans="1:14" x14ac:dyDescent="0.2">
      <c r="A1724" s="136" t="s">
        <v>2946</v>
      </c>
      <c r="B1724" s="170">
        <v>7048652768353</v>
      </c>
      <c r="K1724" s="168">
        <v>845132</v>
      </c>
      <c r="L1724" s="168" t="s">
        <v>2386</v>
      </c>
      <c r="M1724" s="136" t="str">
        <f t="shared" si="26"/>
        <v>845132-MFLU-48/53</v>
      </c>
      <c r="N1724" s="170">
        <v>7048652768353</v>
      </c>
    </row>
    <row r="1725" spans="1:14" x14ac:dyDescent="0.2">
      <c r="A1725" s="136" t="s">
        <v>2947</v>
      </c>
      <c r="B1725" s="170">
        <v>7048652768360</v>
      </c>
      <c r="K1725" s="168">
        <v>845132</v>
      </c>
      <c r="L1725" s="168" t="s">
        <v>1008</v>
      </c>
      <c r="M1725" s="136" t="str">
        <f t="shared" si="26"/>
        <v>845132-MWHT-48/53</v>
      </c>
      <c r="N1725" s="170">
        <v>7048652768360</v>
      </c>
    </row>
    <row r="1726" spans="1:14" x14ac:dyDescent="0.2">
      <c r="A1726" s="136" t="s">
        <v>2948</v>
      </c>
      <c r="B1726" s="170">
        <v>7048652768377</v>
      </c>
      <c r="K1726" s="168">
        <v>845132</v>
      </c>
      <c r="L1726" s="168" t="s">
        <v>2389</v>
      </c>
      <c r="M1726" s="136" t="str">
        <f t="shared" si="26"/>
        <v>845132-SBLM-48/53</v>
      </c>
      <c r="N1726" s="170">
        <v>7048652768377</v>
      </c>
    </row>
    <row r="1727" spans="1:14" x14ac:dyDescent="0.2">
      <c r="A1727" s="136" t="s">
        <v>3172</v>
      </c>
      <c r="B1727" s="170">
        <v>7048652777294</v>
      </c>
      <c r="K1727" s="168">
        <v>845134</v>
      </c>
      <c r="L1727" s="168" t="s">
        <v>999</v>
      </c>
      <c r="M1727" s="136" t="str">
        <f t="shared" si="26"/>
        <v>845134-MBLK-53/61</v>
      </c>
      <c r="N1727" s="170">
        <v>7048652777294</v>
      </c>
    </row>
    <row r="1728" spans="1:14" x14ac:dyDescent="0.2">
      <c r="A1728" s="136" t="s">
        <v>3173</v>
      </c>
      <c r="B1728" s="170">
        <v>7048652777270</v>
      </c>
      <c r="K1728" s="168">
        <v>845134</v>
      </c>
      <c r="L1728" s="168" t="s">
        <v>2394</v>
      </c>
      <c r="M1728" s="136" t="str">
        <f t="shared" si="26"/>
        <v>845134-MFLU-53/61</v>
      </c>
      <c r="N1728" s="170">
        <v>7048652777270</v>
      </c>
    </row>
    <row r="1729" spans="1:14" x14ac:dyDescent="0.2">
      <c r="A1729" s="136" t="s">
        <v>3174</v>
      </c>
      <c r="B1729" s="170">
        <v>7048652777287</v>
      </c>
      <c r="K1729" s="168">
        <v>845134</v>
      </c>
      <c r="L1729" s="168" t="s">
        <v>1003</v>
      </c>
      <c r="M1729" s="136" t="str">
        <f t="shared" si="26"/>
        <v>845134-MWHT-53/61</v>
      </c>
      <c r="N1729" s="170">
        <v>7048652777287</v>
      </c>
    </row>
    <row r="1730" spans="1:14" x14ac:dyDescent="0.2">
      <c r="A1730" s="136" t="s">
        <v>3175</v>
      </c>
      <c r="B1730" s="170">
        <v>7048652777300</v>
      </c>
      <c r="K1730" s="168">
        <v>845135</v>
      </c>
      <c r="L1730" s="168" t="s">
        <v>999</v>
      </c>
      <c r="M1730" s="136" t="str">
        <f t="shared" si="26"/>
        <v>845135-MBLK-53/61</v>
      </c>
      <c r="N1730" s="170">
        <v>7048652777300</v>
      </c>
    </row>
    <row r="1731" spans="1:14" x14ac:dyDescent="0.2">
      <c r="A1731" s="136" t="s">
        <v>3176</v>
      </c>
      <c r="B1731" s="170">
        <v>7048652777317</v>
      </c>
      <c r="K1731" s="168">
        <v>845135</v>
      </c>
      <c r="L1731" s="168" t="s">
        <v>2394</v>
      </c>
      <c r="M1731" s="136" t="str">
        <f t="shared" ref="M1731:M1794" si="27">CONCATENATE(K1731,"-",L1731)</f>
        <v>845135-MFLU-53/61</v>
      </c>
      <c r="N1731" s="170">
        <v>7048652777317</v>
      </c>
    </row>
    <row r="1732" spans="1:14" x14ac:dyDescent="0.2">
      <c r="A1732" s="136" t="s">
        <v>3177</v>
      </c>
      <c r="B1732" s="170">
        <v>7048652777324</v>
      </c>
      <c r="K1732" s="168">
        <v>845135</v>
      </c>
      <c r="L1732" s="168" t="s">
        <v>1003</v>
      </c>
      <c r="M1732" s="136" t="str">
        <f t="shared" si="27"/>
        <v>845135-MWHT-53/61</v>
      </c>
      <c r="N1732" s="170">
        <v>7048652777324</v>
      </c>
    </row>
    <row r="1733" spans="1:14" x14ac:dyDescent="0.2">
      <c r="A1733" s="136" t="s">
        <v>3178</v>
      </c>
      <c r="B1733" s="170">
        <v>7048652777331</v>
      </c>
      <c r="K1733" s="168">
        <v>845136</v>
      </c>
      <c r="L1733" s="168" t="s">
        <v>1005</v>
      </c>
      <c r="M1733" s="136" t="str">
        <f t="shared" si="27"/>
        <v>845136-MBLK-48/53</v>
      </c>
      <c r="N1733" s="170">
        <v>7048652777331</v>
      </c>
    </row>
    <row r="1734" spans="1:14" x14ac:dyDescent="0.2">
      <c r="A1734" s="136" t="s">
        <v>3179</v>
      </c>
      <c r="B1734" s="170">
        <v>7048652777348</v>
      </c>
      <c r="K1734" s="168">
        <v>845136</v>
      </c>
      <c r="L1734" s="168" t="s">
        <v>2386</v>
      </c>
      <c r="M1734" s="136" t="str">
        <f t="shared" si="27"/>
        <v>845136-MFLU-48/53</v>
      </c>
      <c r="N1734" s="170">
        <v>7048652777348</v>
      </c>
    </row>
    <row r="1735" spans="1:14" x14ac:dyDescent="0.2">
      <c r="A1735" s="136" t="s">
        <v>3180</v>
      </c>
      <c r="B1735" s="170">
        <v>7048652777355</v>
      </c>
      <c r="K1735" s="168">
        <v>845137</v>
      </c>
      <c r="L1735" s="168" t="s">
        <v>1005</v>
      </c>
      <c r="M1735" s="136" t="str">
        <f t="shared" si="27"/>
        <v>845137-MBLK-48/53</v>
      </c>
      <c r="N1735" s="170">
        <v>7048652777355</v>
      </c>
    </row>
    <row r="1736" spans="1:14" x14ac:dyDescent="0.2">
      <c r="A1736" s="136" t="s">
        <v>3181</v>
      </c>
      <c r="B1736" s="170">
        <v>7048652777362</v>
      </c>
      <c r="K1736" s="168">
        <v>845137</v>
      </c>
      <c r="L1736" s="168" t="s">
        <v>2386</v>
      </c>
      <c r="M1736" s="136" t="str">
        <f t="shared" si="27"/>
        <v>845137-MFLU-48/53</v>
      </c>
      <c r="N1736" s="170">
        <v>7048652777362</v>
      </c>
    </row>
    <row r="1737" spans="1:14" x14ac:dyDescent="0.2">
      <c r="A1737" s="136" t="s">
        <v>3182</v>
      </c>
      <c r="B1737" s="170">
        <v>7048652777379</v>
      </c>
      <c r="K1737" s="168">
        <v>845138</v>
      </c>
      <c r="L1737" s="168" t="s">
        <v>2382</v>
      </c>
      <c r="M1737" s="136" t="str">
        <f t="shared" si="27"/>
        <v>845138-BRWT-53/61</v>
      </c>
      <c r="N1737" s="170">
        <v>7048652777379</v>
      </c>
    </row>
    <row r="1738" spans="1:14" x14ac:dyDescent="0.2">
      <c r="A1738" s="136" t="s">
        <v>3183</v>
      </c>
      <c r="B1738" s="170">
        <v>7048652777386</v>
      </c>
      <c r="K1738" s="168">
        <v>845138</v>
      </c>
      <c r="L1738" s="168" t="s">
        <v>2383</v>
      </c>
      <c r="M1738" s="136" t="str">
        <f t="shared" si="27"/>
        <v>845138-BUOR-53/61</v>
      </c>
      <c r="N1738" s="170">
        <v>7048652777386</v>
      </c>
    </row>
    <row r="1739" spans="1:14" x14ac:dyDescent="0.2">
      <c r="A1739" s="136" t="s">
        <v>3184</v>
      </c>
      <c r="B1739" s="170">
        <v>7048652777393</v>
      </c>
      <c r="K1739" s="168">
        <v>845138</v>
      </c>
      <c r="L1739" s="168" t="s">
        <v>999</v>
      </c>
      <c r="M1739" s="136" t="str">
        <f t="shared" si="27"/>
        <v>845138-MBLK-53/61</v>
      </c>
      <c r="N1739" s="170">
        <v>7048652777393</v>
      </c>
    </row>
    <row r="1740" spans="1:14" x14ac:dyDescent="0.2">
      <c r="A1740" s="136" t="s">
        <v>3185</v>
      </c>
      <c r="B1740" s="170">
        <v>7048652777409</v>
      </c>
      <c r="K1740" s="168">
        <v>845138</v>
      </c>
      <c r="L1740" s="168" t="s">
        <v>1004</v>
      </c>
      <c r="M1740" s="136" t="str">
        <f t="shared" si="27"/>
        <v>845138-SGRM-53/61</v>
      </c>
      <c r="N1740" s="170">
        <v>7048652777409</v>
      </c>
    </row>
    <row r="1741" spans="1:14" x14ac:dyDescent="0.2">
      <c r="A1741" s="136" t="s">
        <v>3186</v>
      </c>
      <c r="B1741" s="170">
        <v>7048652777416</v>
      </c>
      <c r="K1741" s="168">
        <v>845139</v>
      </c>
      <c r="L1741" s="168" t="s">
        <v>2382</v>
      </c>
      <c r="M1741" s="136" t="str">
        <f t="shared" si="27"/>
        <v>845139-BRWT-53/61</v>
      </c>
      <c r="N1741" s="170">
        <v>7048652777416</v>
      </c>
    </row>
    <row r="1742" spans="1:14" x14ac:dyDescent="0.2">
      <c r="A1742" s="136" t="s">
        <v>3187</v>
      </c>
      <c r="B1742" s="170">
        <v>7048652777423</v>
      </c>
      <c r="K1742" s="168">
        <v>845139</v>
      </c>
      <c r="L1742" s="168" t="s">
        <v>2383</v>
      </c>
      <c r="M1742" s="136" t="str">
        <f t="shared" si="27"/>
        <v>845139-BUOR-53/61</v>
      </c>
      <c r="N1742" s="170">
        <v>7048652777423</v>
      </c>
    </row>
    <row r="1743" spans="1:14" x14ac:dyDescent="0.2">
      <c r="A1743" s="136" t="s">
        <v>3188</v>
      </c>
      <c r="B1743" s="170">
        <v>7048652777430</v>
      </c>
      <c r="K1743" s="168">
        <v>845139</v>
      </c>
      <c r="L1743" s="168" t="s">
        <v>999</v>
      </c>
      <c r="M1743" s="136" t="str">
        <f t="shared" si="27"/>
        <v>845139-MBLK-53/61</v>
      </c>
      <c r="N1743" s="170">
        <v>7048652777430</v>
      </c>
    </row>
    <row r="1744" spans="1:14" x14ac:dyDescent="0.2">
      <c r="A1744" s="136" t="s">
        <v>3189</v>
      </c>
      <c r="B1744" s="170">
        <v>7048652777447</v>
      </c>
      <c r="K1744" s="168">
        <v>845139</v>
      </c>
      <c r="L1744" s="168" t="s">
        <v>1004</v>
      </c>
      <c r="M1744" s="136" t="str">
        <f t="shared" si="27"/>
        <v>845139-SGRM-53/61</v>
      </c>
      <c r="N1744" s="170">
        <v>7048652777447</v>
      </c>
    </row>
    <row r="1745" spans="1:14" x14ac:dyDescent="0.2">
      <c r="A1745" s="136" t="s">
        <v>3190</v>
      </c>
      <c r="B1745" s="170">
        <v>7048652777454</v>
      </c>
      <c r="K1745" s="168">
        <v>845140</v>
      </c>
      <c r="L1745" s="168" t="s">
        <v>1005</v>
      </c>
      <c r="M1745" s="136" t="str">
        <f t="shared" si="27"/>
        <v>845140-MBLK-48/53</v>
      </c>
      <c r="N1745" s="170">
        <v>7048652777454</v>
      </c>
    </row>
    <row r="1746" spans="1:14" x14ac:dyDescent="0.2">
      <c r="A1746" s="136" t="s">
        <v>3191</v>
      </c>
      <c r="B1746" s="170">
        <v>7048652777461</v>
      </c>
      <c r="K1746" s="168">
        <v>845140</v>
      </c>
      <c r="L1746" s="168" t="s">
        <v>2386</v>
      </c>
      <c r="M1746" s="136" t="str">
        <f t="shared" si="27"/>
        <v>845140-MFLU-48/53</v>
      </c>
      <c r="N1746" s="170">
        <v>7048652777461</v>
      </c>
    </row>
    <row r="1747" spans="1:14" x14ac:dyDescent="0.2">
      <c r="A1747" s="136" t="s">
        <v>3192</v>
      </c>
      <c r="B1747" s="170">
        <v>7048652777478</v>
      </c>
      <c r="K1747" s="168">
        <v>845140</v>
      </c>
      <c r="L1747" s="168" t="s">
        <v>1008</v>
      </c>
      <c r="M1747" s="136" t="str">
        <f t="shared" si="27"/>
        <v>845140-MWHT-48/53</v>
      </c>
      <c r="N1747" s="170">
        <v>7048652777478</v>
      </c>
    </row>
    <row r="1748" spans="1:14" x14ac:dyDescent="0.2">
      <c r="A1748" s="136" t="s">
        <v>3193</v>
      </c>
      <c r="B1748" s="170">
        <v>7048652777485</v>
      </c>
      <c r="K1748" s="168">
        <v>845141</v>
      </c>
      <c r="L1748" s="168" t="s">
        <v>1005</v>
      </c>
      <c r="M1748" s="136" t="str">
        <f t="shared" si="27"/>
        <v>845141-MBLK-48/53</v>
      </c>
      <c r="N1748" s="170">
        <v>7048652777485</v>
      </c>
    </row>
    <row r="1749" spans="1:14" x14ac:dyDescent="0.2">
      <c r="A1749" s="136" t="s">
        <v>3194</v>
      </c>
      <c r="B1749" s="170">
        <v>7048652777492</v>
      </c>
      <c r="K1749" s="168">
        <v>845141</v>
      </c>
      <c r="L1749" s="168" t="s">
        <v>2386</v>
      </c>
      <c r="M1749" s="136" t="str">
        <f t="shared" si="27"/>
        <v>845141-MFLU-48/53</v>
      </c>
      <c r="N1749" s="170">
        <v>7048652777492</v>
      </c>
    </row>
    <row r="1750" spans="1:14" x14ac:dyDescent="0.2">
      <c r="A1750" s="136" t="s">
        <v>3195</v>
      </c>
      <c r="B1750" s="170">
        <v>7048652777508</v>
      </c>
      <c r="K1750" s="168">
        <v>845141</v>
      </c>
      <c r="L1750" s="168" t="s">
        <v>1008</v>
      </c>
      <c r="M1750" s="136" t="str">
        <f t="shared" si="27"/>
        <v>845141-MWHT-48/53</v>
      </c>
      <c r="N1750" s="170">
        <v>7048652777508</v>
      </c>
    </row>
    <row r="1751" spans="1:14" x14ac:dyDescent="0.2">
      <c r="A1751" s="136" t="s">
        <v>2083</v>
      </c>
      <c r="B1751" s="170">
        <v>7048652475442</v>
      </c>
      <c r="K1751" s="168">
        <v>850014</v>
      </c>
      <c r="L1751" s="168" t="s">
        <v>139</v>
      </c>
      <c r="M1751" s="136" t="str">
        <f t="shared" si="27"/>
        <v>850014-BLACK-OS</v>
      </c>
      <c r="N1751" s="170">
        <v>7048652475442</v>
      </c>
    </row>
    <row r="1752" spans="1:14" x14ac:dyDescent="0.2">
      <c r="A1752" s="136" t="s">
        <v>192</v>
      </c>
      <c r="B1752" s="170">
        <v>7048652498892</v>
      </c>
      <c r="K1752" s="168">
        <v>850067</v>
      </c>
      <c r="L1752" s="168" t="s">
        <v>139</v>
      </c>
      <c r="M1752" s="136" t="str">
        <f t="shared" si="27"/>
        <v>850067-BLACK-OS</v>
      </c>
      <c r="N1752" s="170">
        <v>7048652498892</v>
      </c>
    </row>
    <row r="1753" spans="1:14" x14ac:dyDescent="0.2">
      <c r="A1753" s="136" t="s">
        <v>239</v>
      </c>
      <c r="B1753" s="170">
        <v>7048652542076</v>
      </c>
      <c r="K1753" s="168">
        <v>850085</v>
      </c>
      <c r="L1753" s="168" t="s">
        <v>139</v>
      </c>
      <c r="M1753" s="136" t="str">
        <f t="shared" si="27"/>
        <v>850085-BLACK-OS</v>
      </c>
      <c r="N1753" s="170">
        <v>7048652542076</v>
      </c>
    </row>
    <row r="1754" spans="1:14" x14ac:dyDescent="0.2">
      <c r="A1754" s="136" t="s">
        <v>574</v>
      </c>
      <c r="B1754" s="170">
        <v>7048652617590</v>
      </c>
      <c r="K1754" s="168">
        <v>850086</v>
      </c>
      <c r="L1754" s="168" t="s">
        <v>139</v>
      </c>
      <c r="M1754" s="136" t="str">
        <f t="shared" si="27"/>
        <v>850086-BLACK-OS</v>
      </c>
      <c r="N1754" s="170">
        <v>7048652617590</v>
      </c>
    </row>
    <row r="1755" spans="1:14" x14ac:dyDescent="0.2">
      <c r="A1755" s="136" t="s">
        <v>575</v>
      </c>
      <c r="B1755" s="170">
        <v>7048652617606</v>
      </c>
      <c r="K1755" s="168">
        <v>850087</v>
      </c>
      <c r="L1755" s="168" t="s">
        <v>139</v>
      </c>
      <c r="M1755" s="136" t="str">
        <f t="shared" si="27"/>
        <v>850087-BLACK-OS</v>
      </c>
      <c r="N1755" s="170">
        <v>7048652617606</v>
      </c>
    </row>
    <row r="1756" spans="1:14" x14ac:dyDescent="0.2">
      <c r="A1756" s="136" t="s">
        <v>576</v>
      </c>
      <c r="B1756" s="170">
        <v>7048652616456</v>
      </c>
      <c r="K1756" s="168">
        <v>852031</v>
      </c>
      <c r="L1756" s="168" t="s">
        <v>545</v>
      </c>
      <c r="M1756" s="136" t="str">
        <f t="shared" si="27"/>
        <v>852031-060100-OS</v>
      </c>
      <c r="N1756" s="170">
        <v>7048652616456</v>
      </c>
    </row>
    <row r="1757" spans="1:14" x14ac:dyDescent="0.2">
      <c r="A1757" s="136" t="s">
        <v>2949</v>
      </c>
      <c r="B1757" s="170">
        <v>7048652762429</v>
      </c>
      <c r="K1757" s="168">
        <v>852031</v>
      </c>
      <c r="L1757" s="168" t="s">
        <v>2398</v>
      </c>
      <c r="M1757" s="136" t="str">
        <f t="shared" si="27"/>
        <v>852031-070600-OS</v>
      </c>
      <c r="N1757" s="170">
        <v>7048652762429</v>
      </c>
    </row>
    <row r="1758" spans="1:14" x14ac:dyDescent="0.2">
      <c r="A1758" s="136" t="s">
        <v>577</v>
      </c>
      <c r="B1758" s="170">
        <v>7048652616463</v>
      </c>
      <c r="K1758" s="168">
        <v>852031</v>
      </c>
      <c r="L1758" s="168" t="s">
        <v>547</v>
      </c>
      <c r="M1758" s="136" t="str">
        <f t="shared" si="27"/>
        <v>852031-152100-OS</v>
      </c>
      <c r="N1758" s="170">
        <v>7048652616463</v>
      </c>
    </row>
    <row r="1759" spans="1:14" x14ac:dyDescent="0.2">
      <c r="A1759" s="136" t="s">
        <v>578</v>
      </c>
      <c r="B1759" s="170">
        <v>7048652616470</v>
      </c>
      <c r="K1759" s="168">
        <v>852031</v>
      </c>
      <c r="L1759" s="168" t="s">
        <v>549</v>
      </c>
      <c r="M1759" s="136" t="str">
        <f t="shared" si="27"/>
        <v>852031-160300-OS</v>
      </c>
      <c r="N1759" s="170">
        <v>7048652616470</v>
      </c>
    </row>
    <row r="1760" spans="1:14" x14ac:dyDescent="0.2">
      <c r="A1760" s="136" t="s">
        <v>718</v>
      </c>
      <c r="B1760" s="170">
        <v>7048652710123</v>
      </c>
      <c r="K1760" s="168">
        <v>852031</v>
      </c>
      <c r="L1760" s="168" t="s">
        <v>688</v>
      </c>
      <c r="M1760" s="136" t="str">
        <f t="shared" si="27"/>
        <v>852031-160400-OS</v>
      </c>
      <c r="N1760" s="170">
        <v>7048652710123</v>
      </c>
    </row>
    <row r="1761" spans="1:14" x14ac:dyDescent="0.2">
      <c r="A1761" s="136" t="s">
        <v>719</v>
      </c>
      <c r="B1761" s="170">
        <v>7048652710130</v>
      </c>
      <c r="K1761" s="168">
        <v>852031</v>
      </c>
      <c r="L1761" s="168" t="s">
        <v>690</v>
      </c>
      <c r="M1761" s="136" t="str">
        <f t="shared" si="27"/>
        <v>852031-167400-OS</v>
      </c>
      <c r="N1761" s="170">
        <v>7048652710130</v>
      </c>
    </row>
    <row r="1762" spans="1:14" x14ac:dyDescent="0.2">
      <c r="A1762" s="136" t="s">
        <v>579</v>
      </c>
      <c r="B1762" s="170">
        <v>7048652616487</v>
      </c>
      <c r="K1762" s="168">
        <v>852031</v>
      </c>
      <c r="L1762" s="168" t="s">
        <v>551</v>
      </c>
      <c r="M1762" s="136" t="str">
        <f t="shared" si="27"/>
        <v>852031-191100-OS</v>
      </c>
      <c r="N1762" s="170">
        <v>7048652616487</v>
      </c>
    </row>
    <row r="1763" spans="1:14" x14ac:dyDescent="0.2">
      <c r="A1763" s="136" t="s">
        <v>720</v>
      </c>
      <c r="B1763" s="170">
        <v>7048652663849</v>
      </c>
      <c r="K1763" s="168">
        <v>852031</v>
      </c>
      <c r="L1763" s="168" t="s">
        <v>643</v>
      </c>
      <c r="M1763" s="136" t="str">
        <f t="shared" si="27"/>
        <v>852031-191300-OS</v>
      </c>
      <c r="N1763" s="170">
        <v>7048652663849</v>
      </c>
    </row>
    <row r="1764" spans="1:14" x14ac:dyDescent="0.2">
      <c r="A1764" s="136" t="s">
        <v>580</v>
      </c>
      <c r="B1764" s="170">
        <v>7048652616494</v>
      </c>
      <c r="K1764" s="168">
        <v>852031</v>
      </c>
      <c r="L1764" s="168" t="s">
        <v>553</v>
      </c>
      <c r="M1764" s="136" t="str">
        <f t="shared" si="27"/>
        <v>852031-200100-OS</v>
      </c>
      <c r="N1764" s="170">
        <v>7048652616494</v>
      </c>
    </row>
    <row r="1765" spans="1:14" x14ac:dyDescent="0.2">
      <c r="A1765" s="136" t="s">
        <v>721</v>
      </c>
      <c r="B1765" s="170">
        <v>7048652710147</v>
      </c>
      <c r="K1765" s="168">
        <v>852031</v>
      </c>
      <c r="L1765" s="168" t="s">
        <v>692</v>
      </c>
      <c r="M1765" s="136" t="str">
        <f t="shared" si="27"/>
        <v>852031-200500-OS</v>
      </c>
      <c r="N1765" s="170">
        <v>7048652710147</v>
      </c>
    </row>
    <row r="1766" spans="1:14" x14ac:dyDescent="0.2">
      <c r="A1766" s="136" t="s">
        <v>3118</v>
      </c>
      <c r="B1766" s="170">
        <v>7048652775283</v>
      </c>
      <c r="K1766" s="168">
        <v>852031</v>
      </c>
      <c r="L1766" s="168" t="s">
        <v>3117</v>
      </c>
      <c r="M1766" s="136" t="str">
        <f t="shared" si="27"/>
        <v>852031-208200-OS</v>
      </c>
      <c r="N1766" s="170">
        <v>7048652775283</v>
      </c>
    </row>
    <row r="1767" spans="1:14" x14ac:dyDescent="0.2">
      <c r="A1767" s="136" t="s">
        <v>581</v>
      </c>
      <c r="B1767" s="170">
        <v>7048652616432</v>
      </c>
      <c r="K1767" s="168">
        <v>852032</v>
      </c>
      <c r="L1767" s="168" t="s">
        <v>555</v>
      </c>
      <c r="M1767" s="136" t="str">
        <f t="shared" si="27"/>
        <v>852032-090200-OS</v>
      </c>
      <c r="N1767" s="170">
        <v>7048652616432</v>
      </c>
    </row>
    <row r="1768" spans="1:14" x14ac:dyDescent="0.2">
      <c r="A1768" s="136" t="s">
        <v>2950</v>
      </c>
      <c r="B1768" s="170">
        <v>7048652762450</v>
      </c>
      <c r="K1768" s="168">
        <v>852032</v>
      </c>
      <c r="L1768" s="168" t="s">
        <v>2399</v>
      </c>
      <c r="M1768" s="136" t="str">
        <f t="shared" si="27"/>
        <v>852032-090700-OS</v>
      </c>
      <c r="N1768" s="170">
        <v>7048652762450</v>
      </c>
    </row>
    <row r="1769" spans="1:14" x14ac:dyDescent="0.2">
      <c r="A1769" s="136" t="s">
        <v>2951</v>
      </c>
      <c r="B1769" s="170">
        <v>7048652762467</v>
      </c>
      <c r="K1769" s="168">
        <v>852032</v>
      </c>
      <c r="L1769" s="168" t="s">
        <v>2400</v>
      </c>
      <c r="M1769" s="136" t="str">
        <f t="shared" si="27"/>
        <v>852032-091600-OS</v>
      </c>
      <c r="N1769" s="170">
        <v>7048652762467</v>
      </c>
    </row>
    <row r="1770" spans="1:14" x14ac:dyDescent="0.2">
      <c r="A1770" s="136" t="s">
        <v>3115</v>
      </c>
      <c r="B1770" s="170">
        <v>7048652775078</v>
      </c>
      <c r="K1770" s="168">
        <v>852032</v>
      </c>
      <c r="L1770" s="168" t="s">
        <v>3114</v>
      </c>
      <c r="M1770" s="136" t="str">
        <f t="shared" si="27"/>
        <v>852032-092500-OS</v>
      </c>
      <c r="N1770" s="170">
        <v>7048652775078</v>
      </c>
    </row>
    <row r="1771" spans="1:14" x14ac:dyDescent="0.2">
      <c r="A1771" s="136" t="s">
        <v>582</v>
      </c>
      <c r="B1771" s="170">
        <v>7048652616449</v>
      </c>
      <c r="K1771" s="168">
        <v>852032</v>
      </c>
      <c r="L1771" s="168" t="s">
        <v>557</v>
      </c>
      <c r="M1771" s="136" t="str">
        <f t="shared" si="27"/>
        <v>852032-099000-OS</v>
      </c>
      <c r="N1771" s="170">
        <v>7048652616449</v>
      </c>
    </row>
    <row r="1772" spans="1:14" x14ac:dyDescent="0.2">
      <c r="A1772" s="136" t="s">
        <v>583</v>
      </c>
      <c r="B1772" s="170">
        <v>7048652615565</v>
      </c>
      <c r="K1772" s="168">
        <v>852042</v>
      </c>
      <c r="L1772" s="168" t="s">
        <v>559</v>
      </c>
      <c r="M1772" s="136" t="str">
        <f t="shared" si="27"/>
        <v>852042-230100-OS</v>
      </c>
      <c r="N1772" s="170">
        <v>7048652615565</v>
      </c>
    </row>
    <row r="1773" spans="1:14" x14ac:dyDescent="0.2">
      <c r="A1773" s="136" t="s">
        <v>722</v>
      </c>
      <c r="B1773" s="170">
        <v>7048652661944</v>
      </c>
      <c r="K1773" s="168">
        <v>852043</v>
      </c>
      <c r="L1773" s="168" t="s">
        <v>644</v>
      </c>
      <c r="M1773" s="136" t="str">
        <f t="shared" si="27"/>
        <v>852043-061200-OS</v>
      </c>
      <c r="N1773" s="170">
        <v>7048652661944</v>
      </c>
    </row>
    <row r="1774" spans="1:14" x14ac:dyDescent="0.2">
      <c r="A1774" s="136" t="s">
        <v>584</v>
      </c>
      <c r="B1774" s="170">
        <v>7048652615480</v>
      </c>
      <c r="K1774" s="168">
        <v>852043</v>
      </c>
      <c r="L1774" s="168" t="s">
        <v>560</v>
      </c>
      <c r="M1774" s="136" t="str">
        <f t="shared" si="27"/>
        <v>852043-063000-OS</v>
      </c>
      <c r="N1774" s="170">
        <v>7048652615480</v>
      </c>
    </row>
    <row r="1775" spans="1:14" x14ac:dyDescent="0.2">
      <c r="A1775" s="136" t="s">
        <v>2952</v>
      </c>
      <c r="B1775" s="170">
        <v>7048652762733</v>
      </c>
      <c r="K1775" s="168">
        <v>852043</v>
      </c>
      <c r="L1775" s="168" t="s">
        <v>2398</v>
      </c>
      <c r="M1775" s="136" t="str">
        <f t="shared" si="27"/>
        <v>852043-070600-OS</v>
      </c>
      <c r="N1775" s="170">
        <v>7048652762733</v>
      </c>
    </row>
    <row r="1776" spans="1:14" x14ac:dyDescent="0.2">
      <c r="A1776" s="136" t="s">
        <v>723</v>
      </c>
      <c r="B1776" s="170">
        <v>7048652710178</v>
      </c>
      <c r="K1776" s="168">
        <v>852043</v>
      </c>
      <c r="L1776" s="168" t="s">
        <v>694</v>
      </c>
      <c r="M1776" s="136" t="str">
        <f t="shared" si="27"/>
        <v>852043-076300-OS</v>
      </c>
      <c r="N1776" s="170">
        <v>7048652710178</v>
      </c>
    </row>
    <row r="1777" spans="1:14" x14ac:dyDescent="0.2">
      <c r="A1777" s="136" t="s">
        <v>2953</v>
      </c>
      <c r="B1777" s="170">
        <v>7048652762740</v>
      </c>
      <c r="K1777" s="168">
        <v>852043</v>
      </c>
      <c r="L1777" s="168" t="s">
        <v>2401</v>
      </c>
      <c r="M1777" s="136" t="str">
        <f t="shared" si="27"/>
        <v>852043-150500-OS</v>
      </c>
      <c r="N1777" s="170">
        <v>7048652762740</v>
      </c>
    </row>
    <row r="1778" spans="1:14" x14ac:dyDescent="0.2">
      <c r="A1778" s="136" t="s">
        <v>724</v>
      </c>
      <c r="B1778" s="170">
        <v>7048652661968</v>
      </c>
      <c r="K1778" s="168">
        <v>852043</v>
      </c>
      <c r="L1778" s="168" t="s">
        <v>645</v>
      </c>
      <c r="M1778" s="136" t="str">
        <f t="shared" si="27"/>
        <v>852043-152000-OS</v>
      </c>
      <c r="N1778" s="170">
        <v>7048652661968</v>
      </c>
    </row>
    <row r="1779" spans="1:14" x14ac:dyDescent="0.2">
      <c r="A1779" s="136" t="s">
        <v>585</v>
      </c>
      <c r="B1779" s="170">
        <v>7048652615497</v>
      </c>
      <c r="K1779" s="168">
        <v>852043</v>
      </c>
      <c r="L1779" s="168" t="s">
        <v>547</v>
      </c>
      <c r="M1779" s="136" t="str">
        <f t="shared" si="27"/>
        <v>852043-152100-OS</v>
      </c>
      <c r="N1779" s="170">
        <v>7048652615497</v>
      </c>
    </row>
    <row r="1780" spans="1:14" x14ac:dyDescent="0.2">
      <c r="A1780" s="136" t="s">
        <v>725</v>
      </c>
      <c r="B1780" s="170">
        <v>7048652710185</v>
      </c>
      <c r="K1780" s="168">
        <v>852043</v>
      </c>
      <c r="L1780" s="168" t="s">
        <v>688</v>
      </c>
      <c r="M1780" s="136" t="str">
        <f t="shared" si="27"/>
        <v>852043-160400-OS</v>
      </c>
      <c r="N1780" s="170">
        <v>7048652710185</v>
      </c>
    </row>
    <row r="1781" spans="1:14" x14ac:dyDescent="0.2">
      <c r="A1781" s="136" t="s">
        <v>586</v>
      </c>
      <c r="B1781" s="170">
        <v>7048652615503</v>
      </c>
      <c r="K1781" s="168">
        <v>852043</v>
      </c>
      <c r="L1781" s="168" t="s">
        <v>562</v>
      </c>
      <c r="M1781" s="136" t="str">
        <f t="shared" si="27"/>
        <v>852043-161000-OS</v>
      </c>
      <c r="N1781" s="170">
        <v>7048652615503</v>
      </c>
    </row>
    <row r="1782" spans="1:14" x14ac:dyDescent="0.2">
      <c r="A1782" s="136" t="s">
        <v>2954</v>
      </c>
      <c r="B1782" s="170">
        <v>7048652762757</v>
      </c>
      <c r="K1782" s="168">
        <v>852043</v>
      </c>
      <c r="L1782" s="168" t="s">
        <v>690</v>
      </c>
      <c r="M1782" s="136" t="str">
        <f t="shared" si="27"/>
        <v>852043-167400-OS</v>
      </c>
      <c r="N1782" s="170">
        <v>7048652762757</v>
      </c>
    </row>
    <row r="1783" spans="1:14" x14ac:dyDescent="0.2">
      <c r="A1783" s="136" t="s">
        <v>2955</v>
      </c>
      <c r="B1783" s="170">
        <v>7048652762764</v>
      </c>
      <c r="K1783" s="168">
        <v>852043</v>
      </c>
      <c r="L1783" s="168" t="s">
        <v>2402</v>
      </c>
      <c r="M1783" s="136" t="str">
        <f t="shared" si="27"/>
        <v>852043-198200-OS</v>
      </c>
      <c r="N1783" s="170">
        <v>7048652762764</v>
      </c>
    </row>
    <row r="1784" spans="1:14" x14ac:dyDescent="0.2">
      <c r="A1784" s="136" t="s">
        <v>587</v>
      </c>
      <c r="B1784" s="170">
        <v>7048652615510</v>
      </c>
      <c r="K1784" s="168">
        <v>852043</v>
      </c>
      <c r="L1784" s="168" t="s">
        <v>553</v>
      </c>
      <c r="M1784" s="136" t="str">
        <f t="shared" si="27"/>
        <v>852043-200100-OS</v>
      </c>
      <c r="N1784" s="170">
        <v>7048652615510</v>
      </c>
    </row>
    <row r="1785" spans="1:14" x14ac:dyDescent="0.2">
      <c r="A1785" s="136" t="s">
        <v>2956</v>
      </c>
      <c r="B1785" s="170">
        <v>7048652762818</v>
      </c>
      <c r="K1785" s="168">
        <v>852043</v>
      </c>
      <c r="L1785" s="168" t="s">
        <v>2403</v>
      </c>
      <c r="M1785" s="136" t="str">
        <f t="shared" si="27"/>
        <v>852043-202429-OS</v>
      </c>
      <c r="N1785" s="170">
        <v>7048652762818</v>
      </c>
    </row>
    <row r="1786" spans="1:14" x14ac:dyDescent="0.2">
      <c r="A1786" s="136" t="s">
        <v>726</v>
      </c>
      <c r="B1786" s="170">
        <v>7048652710192</v>
      </c>
      <c r="K1786" s="168">
        <v>852043</v>
      </c>
      <c r="L1786" s="168" t="s">
        <v>696</v>
      </c>
      <c r="M1786" s="136" t="str">
        <f t="shared" si="27"/>
        <v>852043-220400-OS</v>
      </c>
      <c r="N1786" s="170">
        <v>7048652710192</v>
      </c>
    </row>
    <row r="1787" spans="1:14" x14ac:dyDescent="0.2">
      <c r="A1787" s="136" t="s">
        <v>727</v>
      </c>
      <c r="B1787" s="170">
        <v>7048652710208</v>
      </c>
      <c r="K1787" s="168">
        <v>852043</v>
      </c>
      <c r="L1787" s="168" t="s">
        <v>698</v>
      </c>
      <c r="M1787" s="136" t="str">
        <f t="shared" si="27"/>
        <v>852043-221200-OS</v>
      </c>
      <c r="N1787" s="170">
        <v>7048652710208</v>
      </c>
    </row>
    <row r="1788" spans="1:14" x14ac:dyDescent="0.2">
      <c r="A1788" s="136" t="s">
        <v>728</v>
      </c>
      <c r="B1788" s="170">
        <v>7048652666161</v>
      </c>
      <c r="K1788" s="168">
        <v>852044</v>
      </c>
      <c r="L1788" s="168" t="s">
        <v>646</v>
      </c>
      <c r="M1788" s="136" t="str">
        <f t="shared" si="27"/>
        <v>852044-220100-OS</v>
      </c>
      <c r="N1788" s="170">
        <v>7048652666161</v>
      </c>
    </row>
    <row r="1789" spans="1:14" x14ac:dyDescent="0.2">
      <c r="A1789" s="136" t="s">
        <v>729</v>
      </c>
      <c r="B1789" s="170">
        <v>7048652710215</v>
      </c>
      <c r="K1789" s="168">
        <v>852044</v>
      </c>
      <c r="L1789" s="168" t="s">
        <v>696</v>
      </c>
      <c r="M1789" s="136" t="str">
        <f t="shared" si="27"/>
        <v>852044-220400-OS</v>
      </c>
      <c r="N1789" s="170">
        <v>7048652710215</v>
      </c>
    </row>
    <row r="1790" spans="1:14" x14ac:dyDescent="0.2">
      <c r="A1790" s="136" t="s">
        <v>730</v>
      </c>
      <c r="B1790" s="170">
        <v>7048652710222</v>
      </c>
      <c r="K1790" s="168">
        <v>852044</v>
      </c>
      <c r="L1790" s="168" t="s">
        <v>698</v>
      </c>
      <c r="M1790" s="136" t="str">
        <f t="shared" si="27"/>
        <v>852044-221200-OS</v>
      </c>
      <c r="N1790" s="170">
        <v>7048652710222</v>
      </c>
    </row>
    <row r="1791" spans="1:14" x14ac:dyDescent="0.2">
      <c r="A1791" s="136" t="s">
        <v>588</v>
      </c>
      <c r="B1791" s="170">
        <v>7048652615367</v>
      </c>
      <c r="K1791" s="168">
        <v>852044</v>
      </c>
      <c r="L1791" s="168" t="s">
        <v>564</v>
      </c>
      <c r="M1791" s="136" t="str">
        <f t="shared" si="27"/>
        <v>852044-226100-OS</v>
      </c>
      <c r="N1791" s="170">
        <v>7048652615367</v>
      </c>
    </row>
    <row r="1792" spans="1:14" x14ac:dyDescent="0.2">
      <c r="A1792" s="136" t="s">
        <v>589</v>
      </c>
      <c r="B1792" s="170">
        <v>7048652615350</v>
      </c>
      <c r="K1792" s="168">
        <v>852045</v>
      </c>
      <c r="L1792" s="168" t="s">
        <v>559</v>
      </c>
      <c r="M1792" s="136" t="str">
        <f t="shared" si="27"/>
        <v>852045-230100-OS</v>
      </c>
      <c r="N1792" s="170">
        <v>7048652615350</v>
      </c>
    </row>
    <row r="1793" spans="1:14" x14ac:dyDescent="0.2">
      <c r="A1793" s="136" t="s">
        <v>731</v>
      </c>
      <c r="B1793" s="170">
        <v>7048652661982</v>
      </c>
      <c r="K1793" s="168">
        <v>852046</v>
      </c>
      <c r="L1793" s="168" t="s">
        <v>644</v>
      </c>
      <c r="M1793" s="136" t="str">
        <f t="shared" si="27"/>
        <v>852046-061200-OS</v>
      </c>
      <c r="N1793" s="170">
        <v>7048652661982</v>
      </c>
    </row>
    <row r="1794" spans="1:14" x14ac:dyDescent="0.2">
      <c r="A1794" s="136" t="s">
        <v>590</v>
      </c>
      <c r="B1794" s="170">
        <v>7048652615312</v>
      </c>
      <c r="K1794" s="168">
        <v>852046</v>
      </c>
      <c r="L1794" s="168" t="s">
        <v>560</v>
      </c>
      <c r="M1794" s="136" t="str">
        <f t="shared" si="27"/>
        <v>852046-063000-OS</v>
      </c>
      <c r="N1794" s="170">
        <v>7048652615312</v>
      </c>
    </row>
    <row r="1795" spans="1:14" x14ac:dyDescent="0.2">
      <c r="A1795" s="136" t="s">
        <v>2957</v>
      </c>
      <c r="B1795" s="170">
        <v>7048652762672</v>
      </c>
      <c r="K1795" s="168">
        <v>852046</v>
      </c>
      <c r="L1795" s="168" t="s">
        <v>2398</v>
      </c>
      <c r="M1795" s="136" t="str">
        <f t="shared" ref="M1795:M1858" si="28">CONCATENATE(K1795,"-",L1795)</f>
        <v>852046-070600-OS</v>
      </c>
      <c r="N1795" s="170">
        <v>7048652762672</v>
      </c>
    </row>
    <row r="1796" spans="1:14" x14ac:dyDescent="0.2">
      <c r="A1796" s="136" t="s">
        <v>732</v>
      </c>
      <c r="B1796" s="170">
        <v>7048652710246</v>
      </c>
      <c r="K1796" s="168">
        <v>852046</v>
      </c>
      <c r="L1796" s="168" t="s">
        <v>694</v>
      </c>
      <c r="M1796" s="136" t="str">
        <f t="shared" si="28"/>
        <v>852046-076300-OS</v>
      </c>
      <c r="N1796" s="170">
        <v>7048652710246</v>
      </c>
    </row>
    <row r="1797" spans="1:14" x14ac:dyDescent="0.2">
      <c r="A1797" s="136" t="s">
        <v>2958</v>
      </c>
      <c r="B1797" s="170">
        <v>7048652762689</v>
      </c>
      <c r="K1797" s="168">
        <v>852046</v>
      </c>
      <c r="L1797" s="168" t="s">
        <v>2401</v>
      </c>
      <c r="M1797" s="136" t="str">
        <f t="shared" si="28"/>
        <v>852046-150500-OS</v>
      </c>
      <c r="N1797" s="170">
        <v>7048652762689</v>
      </c>
    </row>
    <row r="1798" spans="1:14" x14ac:dyDescent="0.2">
      <c r="A1798" s="136" t="s">
        <v>733</v>
      </c>
      <c r="B1798" s="170">
        <v>7048652661999</v>
      </c>
      <c r="K1798" s="168">
        <v>852046</v>
      </c>
      <c r="L1798" s="168" t="s">
        <v>645</v>
      </c>
      <c r="M1798" s="136" t="str">
        <f t="shared" si="28"/>
        <v>852046-152000-OS</v>
      </c>
      <c r="N1798" s="170">
        <v>7048652661999</v>
      </c>
    </row>
    <row r="1799" spans="1:14" x14ac:dyDescent="0.2">
      <c r="A1799" s="136" t="s">
        <v>591</v>
      </c>
      <c r="B1799" s="170">
        <v>7048652615329</v>
      </c>
      <c r="K1799" s="168">
        <v>852046</v>
      </c>
      <c r="L1799" s="168" t="s">
        <v>547</v>
      </c>
      <c r="M1799" s="136" t="str">
        <f t="shared" si="28"/>
        <v>852046-152100-OS</v>
      </c>
      <c r="N1799" s="170">
        <v>7048652615329</v>
      </c>
    </row>
    <row r="1800" spans="1:14" x14ac:dyDescent="0.2">
      <c r="A1800" s="136" t="s">
        <v>734</v>
      </c>
      <c r="B1800" s="170">
        <v>7048652710253</v>
      </c>
      <c r="K1800" s="168">
        <v>852046</v>
      </c>
      <c r="L1800" s="168" t="s">
        <v>688</v>
      </c>
      <c r="M1800" s="136" t="str">
        <f t="shared" si="28"/>
        <v>852046-160400-OS</v>
      </c>
      <c r="N1800" s="170">
        <v>7048652710253</v>
      </c>
    </row>
    <row r="1801" spans="1:14" x14ac:dyDescent="0.2">
      <c r="A1801" s="136" t="s">
        <v>592</v>
      </c>
      <c r="B1801" s="170">
        <v>7048652615336</v>
      </c>
      <c r="K1801" s="168">
        <v>852046</v>
      </c>
      <c r="L1801" s="168" t="s">
        <v>562</v>
      </c>
      <c r="M1801" s="136" t="str">
        <f t="shared" si="28"/>
        <v>852046-161000-OS</v>
      </c>
      <c r="N1801" s="170">
        <v>7048652615336</v>
      </c>
    </row>
    <row r="1802" spans="1:14" x14ac:dyDescent="0.2">
      <c r="A1802" s="136" t="s">
        <v>2959</v>
      </c>
      <c r="B1802" s="170">
        <v>7048652762696</v>
      </c>
      <c r="K1802" s="168">
        <v>852046</v>
      </c>
      <c r="L1802" s="168" t="s">
        <v>690</v>
      </c>
      <c r="M1802" s="136" t="str">
        <f t="shared" si="28"/>
        <v>852046-167400-OS</v>
      </c>
      <c r="N1802" s="170">
        <v>7048652762696</v>
      </c>
    </row>
    <row r="1803" spans="1:14" x14ac:dyDescent="0.2">
      <c r="A1803" s="136" t="s">
        <v>2960</v>
      </c>
      <c r="B1803" s="170">
        <v>7048652762702</v>
      </c>
      <c r="K1803" s="168">
        <v>852046</v>
      </c>
      <c r="L1803" s="168" t="s">
        <v>2402</v>
      </c>
      <c r="M1803" s="136" t="str">
        <f t="shared" si="28"/>
        <v>852046-198200-OS</v>
      </c>
      <c r="N1803" s="170">
        <v>7048652762702</v>
      </c>
    </row>
    <row r="1804" spans="1:14" x14ac:dyDescent="0.2">
      <c r="A1804" s="136" t="s">
        <v>593</v>
      </c>
      <c r="B1804" s="170">
        <v>7048652615343</v>
      </c>
      <c r="K1804" s="168">
        <v>852046</v>
      </c>
      <c r="L1804" s="168" t="s">
        <v>553</v>
      </c>
      <c r="M1804" s="136" t="str">
        <f t="shared" si="28"/>
        <v>852046-200100-OS</v>
      </c>
      <c r="N1804" s="170">
        <v>7048652615343</v>
      </c>
    </row>
    <row r="1805" spans="1:14" x14ac:dyDescent="0.2">
      <c r="A1805" s="136" t="s">
        <v>2961</v>
      </c>
      <c r="B1805" s="170">
        <v>7048652762832</v>
      </c>
      <c r="K1805" s="168">
        <v>852046</v>
      </c>
      <c r="L1805" s="168" t="s">
        <v>2403</v>
      </c>
      <c r="M1805" s="136" t="str">
        <f t="shared" si="28"/>
        <v>852046-202429-OS</v>
      </c>
      <c r="N1805" s="170">
        <v>7048652762832</v>
      </c>
    </row>
    <row r="1806" spans="1:14" x14ac:dyDescent="0.2">
      <c r="A1806" s="136" t="s">
        <v>735</v>
      </c>
      <c r="B1806" s="170">
        <v>7048652666178</v>
      </c>
      <c r="K1806" s="168">
        <v>852047</v>
      </c>
      <c r="L1806" s="168" t="s">
        <v>646</v>
      </c>
      <c r="M1806" s="136" t="str">
        <f t="shared" si="28"/>
        <v>852047-220100-OS</v>
      </c>
      <c r="N1806" s="170">
        <v>7048652666178</v>
      </c>
    </row>
    <row r="1807" spans="1:14" x14ac:dyDescent="0.2">
      <c r="A1807" s="136" t="s">
        <v>736</v>
      </c>
      <c r="B1807" s="170">
        <v>7048652710260</v>
      </c>
      <c r="K1807" s="168">
        <v>852047</v>
      </c>
      <c r="L1807" s="168" t="s">
        <v>696</v>
      </c>
      <c r="M1807" s="136" t="str">
        <f t="shared" si="28"/>
        <v>852047-220400-OS</v>
      </c>
      <c r="N1807" s="170">
        <v>7048652710260</v>
      </c>
    </row>
    <row r="1808" spans="1:14" x14ac:dyDescent="0.2">
      <c r="A1808" s="136" t="s">
        <v>737</v>
      </c>
      <c r="B1808" s="170">
        <v>7048652710277</v>
      </c>
      <c r="K1808" s="168">
        <v>852047</v>
      </c>
      <c r="L1808" s="168" t="s">
        <v>698</v>
      </c>
      <c r="M1808" s="136" t="str">
        <f t="shared" si="28"/>
        <v>852047-221200-OS</v>
      </c>
      <c r="N1808" s="170">
        <v>7048652710277</v>
      </c>
    </row>
    <row r="1809" spans="1:14" x14ac:dyDescent="0.2">
      <c r="A1809" s="136" t="s">
        <v>594</v>
      </c>
      <c r="B1809" s="170">
        <v>7048652615305</v>
      </c>
      <c r="K1809" s="168">
        <v>852047</v>
      </c>
      <c r="L1809" s="168" t="s">
        <v>564</v>
      </c>
      <c r="M1809" s="136" t="str">
        <f t="shared" si="28"/>
        <v>852047-226100-OS</v>
      </c>
      <c r="N1809" s="170">
        <v>7048652615305</v>
      </c>
    </row>
    <row r="1810" spans="1:14" x14ac:dyDescent="0.2">
      <c r="A1810" s="136" t="s">
        <v>595</v>
      </c>
      <c r="B1810" s="170">
        <v>7048652615299</v>
      </c>
      <c r="K1810" s="168">
        <v>852048</v>
      </c>
      <c r="L1810" s="168" t="s">
        <v>542</v>
      </c>
      <c r="M1810" s="136" t="str">
        <f t="shared" si="28"/>
        <v>852048-100000-OS</v>
      </c>
      <c r="N1810" s="170">
        <v>7048652615299</v>
      </c>
    </row>
    <row r="1811" spans="1:14" x14ac:dyDescent="0.2">
      <c r="A1811" s="136" t="s">
        <v>596</v>
      </c>
      <c r="B1811" s="170">
        <v>7048652615251</v>
      </c>
      <c r="K1811" s="168">
        <v>852049</v>
      </c>
      <c r="L1811" s="168" t="s">
        <v>532</v>
      </c>
      <c r="M1811" s="136" t="str">
        <f t="shared" si="28"/>
        <v>852049-060000-OS</v>
      </c>
      <c r="N1811" s="170">
        <v>7048652615251</v>
      </c>
    </row>
    <row r="1812" spans="1:14" x14ac:dyDescent="0.2">
      <c r="A1812" s="136" t="s">
        <v>738</v>
      </c>
      <c r="B1812" s="170">
        <v>7048652710154</v>
      </c>
      <c r="K1812" s="168">
        <v>852049</v>
      </c>
      <c r="L1812" s="168" t="s">
        <v>533</v>
      </c>
      <c r="M1812" s="136" t="str">
        <f t="shared" si="28"/>
        <v>852049-070000-OS</v>
      </c>
      <c r="N1812" s="170">
        <v>7048652710154</v>
      </c>
    </row>
    <row r="1813" spans="1:14" x14ac:dyDescent="0.2">
      <c r="A1813" s="136" t="s">
        <v>739</v>
      </c>
      <c r="B1813" s="170">
        <v>7048652710161</v>
      </c>
      <c r="K1813" s="168">
        <v>852049</v>
      </c>
      <c r="L1813" s="168" t="s">
        <v>542</v>
      </c>
      <c r="M1813" s="136" t="str">
        <f t="shared" si="28"/>
        <v>852049-100000-OS</v>
      </c>
      <c r="N1813" s="170">
        <v>7048652710161</v>
      </c>
    </row>
    <row r="1814" spans="1:14" x14ac:dyDescent="0.2">
      <c r="A1814" s="136" t="s">
        <v>597</v>
      </c>
      <c r="B1814" s="170">
        <v>7048652615268</v>
      </c>
      <c r="K1814" s="168">
        <v>852049</v>
      </c>
      <c r="L1814" s="168" t="s">
        <v>534</v>
      </c>
      <c r="M1814" s="136" t="str">
        <f t="shared" si="28"/>
        <v>852049-150000-OS</v>
      </c>
      <c r="N1814" s="170">
        <v>7048652615268</v>
      </c>
    </row>
    <row r="1815" spans="1:14" x14ac:dyDescent="0.2">
      <c r="A1815" s="136" t="s">
        <v>598</v>
      </c>
      <c r="B1815" s="170">
        <v>7048652615275</v>
      </c>
      <c r="K1815" s="168">
        <v>852049</v>
      </c>
      <c r="L1815" s="168" t="s">
        <v>536</v>
      </c>
      <c r="M1815" s="136" t="str">
        <f t="shared" si="28"/>
        <v>852049-160000-OS</v>
      </c>
      <c r="N1815" s="170">
        <v>7048652615275</v>
      </c>
    </row>
    <row r="1816" spans="1:14" x14ac:dyDescent="0.2">
      <c r="A1816" s="136" t="s">
        <v>2962</v>
      </c>
      <c r="B1816" s="170">
        <v>7048652762788</v>
      </c>
      <c r="K1816" s="168">
        <v>852049</v>
      </c>
      <c r="L1816" s="168" t="s">
        <v>543</v>
      </c>
      <c r="M1816" s="136" t="str">
        <f t="shared" si="28"/>
        <v>852049-190000-OS</v>
      </c>
      <c r="N1816" s="170">
        <v>7048652762788</v>
      </c>
    </row>
    <row r="1817" spans="1:14" x14ac:dyDescent="0.2">
      <c r="A1817" s="136" t="s">
        <v>599</v>
      </c>
      <c r="B1817" s="170">
        <v>7048652615282</v>
      </c>
      <c r="K1817" s="168">
        <v>852049</v>
      </c>
      <c r="L1817" s="168" t="s">
        <v>538</v>
      </c>
      <c r="M1817" s="136" t="str">
        <f t="shared" si="28"/>
        <v>852049-200000-OS</v>
      </c>
      <c r="N1817" s="170">
        <v>7048652615282</v>
      </c>
    </row>
    <row r="1818" spans="1:14" x14ac:dyDescent="0.2">
      <c r="A1818" s="136" t="s">
        <v>600</v>
      </c>
      <c r="B1818" s="170">
        <v>7048652615138</v>
      </c>
      <c r="K1818" s="168">
        <v>852050</v>
      </c>
      <c r="L1818" s="168" t="s">
        <v>566</v>
      </c>
      <c r="M1818" s="136" t="str">
        <f t="shared" si="28"/>
        <v>852050-220000-OS</v>
      </c>
      <c r="N1818" s="170">
        <v>7048652615138</v>
      </c>
    </row>
    <row r="1819" spans="1:14" x14ac:dyDescent="0.2">
      <c r="A1819" s="136" t="s">
        <v>601</v>
      </c>
      <c r="B1819" s="170">
        <v>7048652615121</v>
      </c>
      <c r="K1819" s="168">
        <v>852051</v>
      </c>
      <c r="L1819" s="168" t="s">
        <v>542</v>
      </c>
      <c r="M1819" s="136" t="str">
        <f t="shared" si="28"/>
        <v>852051-100000-OS</v>
      </c>
      <c r="N1819" s="170">
        <v>7048652615121</v>
      </c>
    </row>
    <row r="1820" spans="1:14" x14ac:dyDescent="0.2">
      <c r="A1820" s="136" t="s">
        <v>602</v>
      </c>
      <c r="B1820" s="170">
        <v>7048652615084</v>
      </c>
      <c r="K1820" s="168">
        <v>852052</v>
      </c>
      <c r="L1820" s="168" t="s">
        <v>532</v>
      </c>
      <c r="M1820" s="136" t="str">
        <f t="shared" si="28"/>
        <v>852052-060000-OS</v>
      </c>
      <c r="N1820" s="170">
        <v>7048652615084</v>
      </c>
    </row>
    <row r="1821" spans="1:14" x14ac:dyDescent="0.2">
      <c r="A1821" s="136" t="s">
        <v>740</v>
      </c>
      <c r="B1821" s="170">
        <v>7048652710239</v>
      </c>
      <c r="K1821" s="168">
        <v>852052</v>
      </c>
      <c r="L1821" s="168" t="s">
        <v>533</v>
      </c>
      <c r="M1821" s="136" t="str">
        <f t="shared" si="28"/>
        <v>852052-070000-OS</v>
      </c>
      <c r="N1821" s="170">
        <v>7048652710239</v>
      </c>
    </row>
    <row r="1822" spans="1:14" x14ac:dyDescent="0.2">
      <c r="A1822" s="136" t="s">
        <v>603</v>
      </c>
      <c r="B1822" s="170">
        <v>7048652615091</v>
      </c>
      <c r="K1822" s="168">
        <v>852052</v>
      </c>
      <c r="L1822" s="168" t="s">
        <v>534</v>
      </c>
      <c r="M1822" s="136" t="str">
        <f t="shared" si="28"/>
        <v>852052-150000-OS</v>
      </c>
      <c r="N1822" s="170">
        <v>7048652615091</v>
      </c>
    </row>
    <row r="1823" spans="1:14" x14ac:dyDescent="0.2">
      <c r="A1823" s="136" t="s">
        <v>604</v>
      </c>
      <c r="B1823" s="170">
        <v>7048652615107</v>
      </c>
      <c r="K1823" s="168">
        <v>852052</v>
      </c>
      <c r="L1823" s="168" t="s">
        <v>536</v>
      </c>
      <c r="M1823" s="136" t="str">
        <f t="shared" si="28"/>
        <v>852052-160000-OS</v>
      </c>
      <c r="N1823" s="170">
        <v>7048652615107</v>
      </c>
    </row>
    <row r="1824" spans="1:14" x14ac:dyDescent="0.2">
      <c r="A1824" s="136" t="s">
        <v>2963</v>
      </c>
      <c r="B1824" s="170">
        <v>7048652762726</v>
      </c>
      <c r="K1824" s="168">
        <v>852052</v>
      </c>
      <c r="L1824" s="168" t="s">
        <v>543</v>
      </c>
      <c r="M1824" s="136" t="str">
        <f t="shared" si="28"/>
        <v>852052-190000-OS</v>
      </c>
      <c r="N1824" s="170">
        <v>7048652762726</v>
      </c>
    </row>
    <row r="1825" spans="1:14" x14ac:dyDescent="0.2">
      <c r="A1825" s="136" t="s">
        <v>605</v>
      </c>
      <c r="B1825" s="170">
        <v>7048652615114</v>
      </c>
      <c r="K1825" s="168">
        <v>852052</v>
      </c>
      <c r="L1825" s="168" t="s">
        <v>538</v>
      </c>
      <c r="M1825" s="136" t="str">
        <f t="shared" si="28"/>
        <v>852052-200000-OS</v>
      </c>
      <c r="N1825" s="170">
        <v>7048652615114</v>
      </c>
    </row>
    <row r="1826" spans="1:14" x14ac:dyDescent="0.2">
      <c r="A1826" s="136" t="s">
        <v>606</v>
      </c>
      <c r="B1826" s="170">
        <v>7048652615077</v>
      </c>
      <c r="K1826" s="168">
        <v>852053</v>
      </c>
      <c r="L1826" s="168" t="s">
        <v>566</v>
      </c>
      <c r="M1826" s="136" t="str">
        <f t="shared" si="28"/>
        <v>852053-220000-OS</v>
      </c>
      <c r="N1826" s="170">
        <v>7048652615077</v>
      </c>
    </row>
    <row r="1827" spans="1:14" x14ac:dyDescent="0.2">
      <c r="A1827" s="136" t="s">
        <v>607</v>
      </c>
      <c r="B1827" s="170">
        <v>7048652614919</v>
      </c>
      <c r="K1827" s="168">
        <v>852058</v>
      </c>
      <c r="L1827" s="168" t="s">
        <v>568</v>
      </c>
      <c r="M1827" s="136" t="str">
        <f t="shared" si="28"/>
        <v>852058-230000-OS</v>
      </c>
      <c r="N1827" s="170">
        <v>7048652614919</v>
      </c>
    </row>
    <row r="1828" spans="1:14" x14ac:dyDescent="0.2">
      <c r="A1828" s="136" t="s">
        <v>608</v>
      </c>
      <c r="B1828" s="170">
        <v>7048652614896</v>
      </c>
      <c r="K1828" s="168">
        <v>852059</v>
      </c>
      <c r="L1828" s="168" t="s">
        <v>568</v>
      </c>
      <c r="M1828" s="136" t="str">
        <f t="shared" si="28"/>
        <v>852059-230000-OS</v>
      </c>
      <c r="N1828" s="170">
        <v>7048652614896</v>
      </c>
    </row>
    <row r="1829" spans="1:14" x14ac:dyDescent="0.2">
      <c r="A1829" s="136" t="s">
        <v>2964</v>
      </c>
      <c r="B1829" s="170">
        <v>7048652762481</v>
      </c>
      <c r="K1829" s="168">
        <v>852070</v>
      </c>
      <c r="L1829" s="168" t="s">
        <v>559</v>
      </c>
      <c r="M1829" s="136" t="str">
        <f t="shared" si="28"/>
        <v>852070-230100-OS</v>
      </c>
      <c r="N1829" s="170">
        <v>7048652762481</v>
      </c>
    </row>
    <row r="1830" spans="1:14" x14ac:dyDescent="0.2">
      <c r="A1830" s="136" t="s">
        <v>2965</v>
      </c>
      <c r="B1830" s="170">
        <v>7048652762849</v>
      </c>
      <c r="K1830" s="168">
        <v>852071</v>
      </c>
      <c r="L1830" s="168" t="s">
        <v>2404</v>
      </c>
      <c r="M1830" s="136" t="str">
        <f t="shared" si="28"/>
        <v>852071-061700-OS</v>
      </c>
      <c r="N1830" s="170">
        <v>7048652762849</v>
      </c>
    </row>
    <row r="1831" spans="1:14" x14ac:dyDescent="0.2">
      <c r="A1831" s="136" t="s">
        <v>2966</v>
      </c>
      <c r="B1831" s="170">
        <v>7048652762535</v>
      </c>
      <c r="K1831" s="168">
        <v>852071</v>
      </c>
      <c r="L1831" s="168" t="s">
        <v>2398</v>
      </c>
      <c r="M1831" s="136" t="str">
        <f t="shared" si="28"/>
        <v>852071-070600-OS</v>
      </c>
      <c r="N1831" s="170">
        <v>7048652762535</v>
      </c>
    </row>
    <row r="1832" spans="1:14" x14ac:dyDescent="0.2">
      <c r="A1832" s="136" t="s">
        <v>2967</v>
      </c>
      <c r="B1832" s="170">
        <v>7048652762542</v>
      </c>
      <c r="K1832" s="168">
        <v>852071</v>
      </c>
      <c r="L1832" s="168" t="s">
        <v>2401</v>
      </c>
      <c r="M1832" s="136" t="str">
        <f t="shared" si="28"/>
        <v>852071-150500-OS</v>
      </c>
      <c r="N1832" s="170">
        <v>7048652762542</v>
      </c>
    </row>
    <row r="1833" spans="1:14" x14ac:dyDescent="0.2">
      <c r="A1833" s="136" t="s">
        <v>2968</v>
      </c>
      <c r="B1833" s="170">
        <v>7048652762559</v>
      </c>
      <c r="K1833" s="168">
        <v>852071</v>
      </c>
      <c r="L1833" s="168" t="s">
        <v>645</v>
      </c>
      <c r="M1833" s="136" t="str">
        <f t="shared" si="28"/>
        <v>852071-152000-OS</v>
      </c>
      <c r="N1833" s="170">
        <v>7048652762559</v>
      </c>
    </row>
    <row r="1834" spans="1:14" x14ac:dyDescent="0.2">
      <c r="A1834" s="136" t="s">
        <v>2969</v>
      </c>
      <c r="B1834" s="170">
        <v>7048652762566</v>
      </c>
      <c r="K1834" s="168">
        <v>852071</v>
      </c>
      <c r="L1834" s="168" t="s">
        <v>688</v>
      </c>
      <c r="M1834" s="136" t="str">
        <f t="shared" si="28"/>
        <v>852071-160400-OS</v>
      </c>
      <c r="N1834" s="170">
        <v>7048652762566</v>
      </c>
    </row>
    <row r="1835" spans="1:14" x14ac:dyDescent="0.2">
      <c r="A1835" s="136" t="s">
        <v>2970</v>
      </c>
      <c r="B1835" s="170">
        <v>7048652762573</v>
      </c>
      <c r="K1835" s="168">
        <v>852071</v>
      </c>
      <c r="L1835" s="168" t="s">
        <v>690</v>
      </c>
      <c r="M1835" s="136" t="str">
        <f t="shared" si="28"/>
        <v>852071-167400-OS</v>
      </c>
      <c r="N1835" s="170">
        <v>7048652762573</v>
      </c>
    </row>
    <row r="1836" spans="1:14" x14ac:dyDescent="0.2">
      <c r="A1836" s="136" t="s">
        <v>2971</v>
      </c>
      <c r="B1836" s="170">
        <v>7048652762580</v>
      </c>
      <c r="K1836" s="168">
        <v>852071</v>
      </c>
      <c r="L1836" s="168" t="s">
        <v>2402</v>
      </c>
      <c r="M1836" s="136" t="str">
        <f t="shared" si="28"/>
        <v>852071-198200-OS</v>
      </c>
      <c r="N1836" s="170">
        <v>7048652762580</v>
      </c>
    </row>
    <row r="1837" spans="1:14" x14ac:dyDescent="0.2">
      <c r="A1837" s="136" t="s">
        <v>2972</v>
      </c>
      <c r="B1837" s="170">
        <v>7048652762597</v>
      </c>
      <c r="K1837" s="168">
        <v>852071</v>
      </c>
      <c r="L1837" s="168" t="s">
        <v>553</v>
      </c>
      <c r="M1837" s="136" t="str">
        <f t="shared" si="28"/>
        <v>852071-200100-OS</v>
      </c>
      <c r="N1837" s="170">
        <v>7048652762597</v>
      </c>
    </row>
    <row r="1838" spans="1:14" x14ac:dyDescent="0.2">
      <c r="A1838" s="136" t="s">
        <v>2973</v>
      </c>
      <c r="B1838" s="170">
        <v>7048652762863</v>
      </c>
      <c r="K1838" s="168">
        <v>852071</v>
      </c>
      <c r="L1838" s="168" t="s">
        <v>2403</v>
      </c>
      <c r="M1838" s="136" t="str">
        <f t="shared" si="28"/>
        <v>852071-202429-OS</v>
      </c>
      <c r="N1838" s="170">
        <v>7048652762863</v>
      </c>
    </row>
    <row r="1839" spans="1:14" x14ac:dyDescent="0.2">
      <c r="A1839" s="136" t="s">
        <v>2974</v>
      </c>
      <c r="B1839" s="170">
        <v>7048652762603</v>
      </c>
      <c r="K1839" s="168">
        <v>852071</v>
      </c>
      <c r="L1839" s="168" t="s">
        <v>2405</v>
      </c>
      <c r="M1839" s="136" t="str">
        <f t="shared" si="28"/>
        <v>852071-206129-OS</v>
      </c>
      <c r="N1839" s="170">
        <v>7048652762603</v>
      </c>
    </row>
    <row r="1840" spans="1:14" x14ac:dyDescent="0.2">
      <c r="A1840" s="136" t="s">
        <v>2975</v>
      </c>
      <c r="B1840" s="170">
        <v>7048652762504</v>
      </c>
      <c r="K1840" s="168">
        <v>852072</v>
      </c>
      <c r="L1840" s="168" t="s">
        <v>696</v>
      </c>
      <c r="M1840" s="136" t="str">
        <f t="shared" si="28"/>
        <v>852072-220400-OS</v>
      </c>
      <c r="N1840" s="170">
        <v>7048652762504</v>
      </c>
    </row>
    <row r="1841" spans="1:14" x14ac:dyDescent="0.2">
      <c r="A1841" s="136" t="s">
        <v>2976</v>
      </c>
      <c r="B1841" s="170">
        <v>7048652762511</v>
      </c>
      <c r="K1841" s="168">
        <v>852072</v>
      </c>
      <c r="L1841" s="168" t="s">
        <v>2406</v>
      </c>
      <c r="M1841" s="136" t="str">
        <f t="shared" si="28"/>
        <v>852072-221000-OS</v>
      </c>
      <c r="N1841" s="170">
        <v>7048652762511</v>
      </c>
    </row>
    <row r="1842" spans="1:14" x14ac:dyDescent="0.2">
      <c r="A1842" s="136" t="s">
        <v>2977</v>
      </c>
      <c r="B1842" s="170">
        <v>7048652762412</v>
      </c>
      <c r="K1842" s="168">
        <v>852073</v>
      </c>
      <c r="L1842" s="168" t="s">
        <v>559</v>
      </c>
      <c r="M1842" s="136" t="str">
        <f t="shared" si="28"/>
        <v>852073-230100-OS</v>
      </c>
      <c r="N1842" s="170">
        <v>7048652762412</v>
      </c>
    </row>
    <row r="1843" spans="1:14" x14ac:dyDescent="0.2">
      <c r="A1843" s="136" t="s">
        <v>2978</v>
      </c>
      <c r="B1843" s="170">
        <v>7048652762870</v>
      </c>
      <c r="K1843" s="168">
        <v>852074</v>
      </c>
      <c r="L1843" s="168" t="s">
        <v>2404</v>
      </c>
      <c r="M1843" s="136" t="str">
        <f t="shared" si="28"/>
        <v>852074-061700-OS</v>
      </c>
      <c r="N1843" s="170">
        <v>7048652762870</v>
      </c>
    </row>
    <row r="1844" spans="1:14" x14ac:dyDescent="0.2">
      <c r="A1844" s="136" t="s">
        <v>2979</v>
      </c>
      <c r="B1844" s="170">
        <v>7048652762306</v>
      </c>
      <c r="K1844" s="168">
        <v>852074</v>
      </c>
      <c r="L1844" s="168" t="s">
        <v>2398</v>
      </c>
      <c r="M1844" s="136" t="str">
        <f t="shared" si="28"/>
        <v>852074-070600-OS</v>
      </c>
      <c r="N1844" s="170">
        <v>7048652762306</v>
      </c>
    </row>
    <row r="1845" spans="1:14" x14ac:dyDescent="0.2">
      <c r="A1845" s="136" t="s">
        <v>2980</v>
      </c>
      <c r="B1845" s="170">
        <v>7048652762313</v>
      </c>
      <c r="K1845" s="168">
        <v>852074</v>
      </c>
      <c r="L1845" s="168" t="s">
        <v>2401</v>
      </c>
      <c r="M1845" s="136" t="str">
        <f t="shared" si="28"/>
        <v>852074-150500-OS</v>
      </c>
      <c r="N1845" s="170">
        <v>7048652762313</v>
      </c>
    </row>
    <row r="1846" spans="1:14" x14ac:dyDescent="0.2">
      <c r="A1846" s="136" t="s">
        <v>2981</v>
      </c>
      <c r="B1846" s="170">
        <v>7048652762320</v>
      </c>
      <c r="K1846" s="168">
        <v>852074</v>
      </c>
      <c r="L1846" s="168" t="s">
        <v>645</v>
      </c>
      <c r="M1846" s="136" t="str">
        <f t="shared" si="28"/>
        <v>852074-152000-OS</v>
      </c>
      <c r="N1846" s="170">
        <v>7048652762320</v>
      </c>
    </row>
    <row r="1847" spans="1:14" x14ac:dyDescent="0.2">
      <c r="A1847" s="136" t="s">
        <v>2982</v>
      </c>
      <c r="B1847" s="170">
        <v>7048652762337</v>
      </c>
      <c r="K1847" s="168">
        <v>852074</v>
      </c>
      <c r="L1847" s="168" t="s">
        <v>688</v>
      </c>
      <c r="M1847" s="136" t="str">
        <f t="shared" si="28"/>
        <v>852074-160400-OS</v>
      </c>
      <c r="N1847" s="170">
        <v>7048652762337</v>
      </c>
    </row>
    <row r="1848" spans="1:14" x14ac:dyDescent="0.2">
      <c r="A1848" s="136" t="s">
        <v>2983</v>
      </c>
      <c r="B1848" s="170">
        <v>7048652762344</v>
      </c>
      <c r="K1848" s="168">
        <v>852074</v>
      </c>
      <c r="L1848" s="168" t="s">
        <v>690</v>
      </c>
      <c r="M1848" s="136" t="str">
        <f t="shared" si="28"/>
        <v>852074-167400-OS</v>
      </c>
      <c r="N1848" s="170">
        <v>7048652762344</v>
      </c>
    </row>
    <row r="1849" spans="1:14" x14ac:dyDescent="0.2">
      <c r="A1849" s="136" t="s">
        <v>2984</v>
      </c>
      <c r="B1849" s="170">
        <v>7048652762351</v>
      </c>
      <c r="K1849" s="168">
        <v>852074</v>
      </c>
      <c r="L1849" s="168" t="s">
        <v>2402</v>
      </c>
      <c r="M1849" s="136" t="str">
        <f t="shared" si="28"/>
        <v>852074-198200-OS</v>
      </c>
      <c r="N1849" s="170">
        <v>7048652762351</v>
      </c>
    </row>
    <row r="1850" spans="1:14" x14ac:dyDescent="0.2">
      <c r="A1850" s="136" t="s">
        <v>2985</v>
      </c>
      <c r="B1850" s="170">
        <v>7048652762368</v>
      </c>
      <c r="K1850" s="168">
        <v>852074</v>
      </c>
      <c r="L1850" s="168" t="s">
        <v>553</v>
      </c>
      <c r="M1850" s="136" t="str">
        <f t="shared" si="28"/>
        <v>852074-200100-OS</v>
      </c>
      <c r="N1850" s="170">
        <v>7048652762368</v>
      </c>
    </row>
    <row r="1851" spans="1:14" x14ac:dyDescent="0.2">
      <c r="A1851" s="136" t="s">
        <v>2986</v>
      </c>
      <c r="B1851" s="170">
        <v>7048652762894</v>
      </c>
      <c r="K1851" s="168">
        <v>852074</v>
      </c>
      <c r="L1851" s="168" t="s">
        <v>2403</v>
      </c>
      <c r="M1851" s="136" t="str">
        <f t="shared" si="28"/>
        <v>852074-202429-OS</v>
      </c>
      <c r="N1851" s="170">
        <v>7048652762894</v>
      </c>
    </row>
    <row r="1852" spans="1:14" x14ac:dyDescent="0.2">
      <c r="A1852" s="136" t="s">
        <v>2987</v>
      </c>
      <c r="B1852" s="170">
        <v>7048652762900</v>
      </c>
      <c r="K1852" s="168">
        <v>852074</v>
      </c>
      <c r="L1852" s="168" t="s">
        <v>2405</v>
      </c>
      <c r="M1852" s="136" t="str">
        <f t="shared" si="28"/>
        <v>852074-206129-OS</v>
      </c>
      <c r="N1852" s="170">
        <v>7048652762900</v>
      </c>
    </row>
    <row r="1853" spans="1:14" x14ac:dyDescent="0.2">
      <c r="A1853" s="136" t="s">
        <v>2988</v>
      </c>
      <c r="B1853" s="170">
        <v>7048652762382</v>
      </c>
      <c r="K1853" s="168">
        <v>852075</v>
      </c>
      <c r="L1853" s="168" t="s">
        <v>696</v>
      </c>
      <c r="M1853" s="136" t="str">
        <f t="shared" si="28"/>
        <v>852075-220400-OS</v>
      </c>
      <c r="N1853" s="170">
        <v>7048652762382</v>
      </c>
    </row>
    <row r="1854" spans="1:14" x14ac:dyDescent="0.2">
      <c r="A1854" s="136" t="s">
        <v>2989</v>
      </c>
      <c r="B1854" s="170">
        <v>7048652762399</v>
      </c>
      <c r="K1854" s="168">
        <v>852075</v>
      </c>
      <c r="L1854" s="168" t="s">
        <v>2406</v>
      </c>
      <c r="M1854" s="136" t="str">
        <f t="shared" si="28"/>
        <v>852075-221000-OS</v>
      </c>
      <c r="N1854" s="170">
        <v>7048652762399</v>
      </c>
    </row>
    <row r="1855" spans="1:14" x14ac:dyDescent="0.2">
      <c r="A1855" s="136" t="s">
        <v>2990</v>
      </c>
      <c r="B1855" s="170">
        <v>7048652762498</v>
      </c>
      <c r="K1855" s="168">
        <v>852076</v>
      </c>
      <c r="L1855" s="168" t="s">
        <v>568</v>
      </c>
      <c r="M1855" s="136" t="str">
        <f t="shared" si="28"/>
        <v>852076-230000-OS</v>
      </c>
      <c r="N1855" s="170">
        <v>7048652762498</v>
      </c>
    </row>
    <row r="1856" spans="1:14" x14ac:dyDescent="0.2">
      <c r="A1856" s="136" t="s">
        <v>2991</v>
      </c>
      <c r="B1856" s="170">
        <v>7048652762528</v>
      </c>
      <c r="K1856" s="168">
        <v>852077</v>
      </c>
      <c r="L1856" s="168" t="s">
        <v>566</v>
      </c>
      <c r="M1856" s="136" t="str">
        <f t="shared" si="28"/>
        <v>852077-220000-OS</v>
      </c>
      <c r="N1856" s="170">
        <v>7048652762528</v>
      </c>
    </row>
    <row r="1857" spans="1:14" x14ac:dyDescent="0.2">
      <c r="A1857" s="136" t="s">
        <v>2992</v>
      </c>
      <c r="B1857" s="170">
        <v>7048652762610</v>
      </c>
      <c r="K1857" s="168">
        <v>852078</v>
      </c>
      <c r="L1857" s="168" t="s">
        <v>532</v>
      </c>
      <c r="M1857" s="136" t="str">
        <f t="shared" si="28"/>
        <v>852078-060000-OS</v>
      </c>
      <c r="N1857" s="170">
        <v>7048652762610</v>
      </c>
    </row>
    <row r="1858" spans="1:14" x14ac:dyDescent="0.2">
      <c r="A1858" s="136" t="s">
        <v>2993</v>
      </c>
      <c r="B1858" s="170">
        <v>7048652762627</v>
      </c>
      <c r="K1858" s="168">
        <v>852078</v>
      </c>
      <c r="L1858" s="168" t="s">
        <v>533</v>
      </c>
      <c r="M1858" s="136" t="str">
        <f t="shared" si="28"/>
        <v>852078-070000-OS</v>
      </c>
      <c r="N1858" s="170">
        <v>7048652762627</v>
      </c>
    </row>
    <row r="1859" spans="1:14" x14ac:dyDescent="0.2">
      <c r="A1859" s="136" t="s">
        <v>2994</v>
      </c>
      <c r="B1859" s="170">
        <v>7048652762634</v>
      </c>
      <c r="K1859" s="168">
        <v>852078</v>
      </c>
      <c r="L1859" s="168" t="s">
        <v>534</v>
      </c>
      <c r="M1859" s="136" t="str">
        <f t="shared" ref="M1859:M1883" si="29">CONCATENATE(K1859,"-",L1859)</f>
        <v>852078-150000-OS</v>
      </c>
      <c r="N1859" s="170">
        <v>7048652762634</v>
      </c>
    </row>
    <row r="1860" spans="1:14" x14ac:dyDescent="0.2">
      <c r="A1860" s="136" t="s">
        <v>2995</v>
      </c>
      <c r="B1860" s="170">
        <v>7048652762641</v>
      </c>
      <c r="K1860" s="168">
        <v>852078</v>
      </c>
      <c r="L1860" s="168" t="s">
        <v>536</v>
      </c>
      <c r="M1860" s="136" t="str">
        <f t="shared" si="29"/>
        <v>852078-160000-OS</v>
      </c>
      <c r="N1860" s="170">
        <v>7048652762641</v>
      </c>
    </row>
    <row r="1861" spans="1:14" x14ac:dyDescent="0.2">
      <c r="A1861" s="136" t="s">
        <v>2996</v>
      </c>
      <c r="B1861" s="170">
        <v>7048652762658</v>
      </c>
      <c r="K1861" s="168">
        <v>852078</v>
      </c>
      <c r="L1861" s="168" t="s">
        <v>543</v>
      </c>
      <c r="M1861" s="136" t="str">
        <f t="shared" si="29"/>
        <v>852078-190000-OS</v>
      </c>
      <c r="N1861" s="170">
        <v>7048652762658</v>
      </c>
    </row>
    <row r="1862" spans="1:14" x14ac:dyDescent="0.2">
      <c r="A1862" s="136" t="s">
        <v>2997</v>
      </c>
      <c r="B1862" s="170">
        <v>7048652762665</v>
      </c>
      <c r="K1862" s="168">
        <v>852078</v>
      </c>
      <c r="L1862" s="168" t="s">
        <v>538</v>
      </c>
      <c r="M1862" s="136" t="str">
        <f t="shared" si="29"/>
        <v>852078-200000-OS</v>
      </c>
      <c r="N1862" s="170">
        <v>7048652762665</v>
      </c>
    </row>
    <row r="1863" spans="1:14" x14ac:dyDescent="0.2">
      <c r="A1863" s="136" t="s">
        <v>2998</v>
      </c>
      <c r="B1863" s="170">
        <v>7048652762405</v>
      </c>
      <c r="K1863" s="168">
        <v>852079</v>
      </c>
      <c r="L1863" s="168" t="s">
        <v>568</v>
      </c>
      <c r="M1863" s="136" t="str">
        <f t="shared" si="29"/>
        <v>852079-230000-OS</v>
      </c>
      <c r="N1863" s="170">
        <v>7048652762405</v>
      </c>
    </row>
    <row r="1864" spans="1:14" x14ac:dyDescent="0.2">
      <c r="A1864" s="136" t="s">
        <v>2999</v>
      </c>
      <c r="B1864" s="170">
        <v>7048652762375</v>
      </c>
      <c r="K1864" s="168">
        <v>852080</v>
      </c>
      <c r="L1864" s="168" t="s">
        <v>566</v>
      </c>
      <c r="M1864" s="136" t="str">
        <f t="shared" si="29"/>
        <v>852080-220000-OS</v>
      </c>
      <c r="N1864" s="170">
        <v>7048652762375</v>
      </c>
    </row>
    <row r="1865" spans="1:14" x14ac:dyDescent="0.2">
      <c r="A1865" s="136" t="s">
        <v>3000</v>
      </c>
      <c r="B1865" s="170">
        <v>7048652762245</v>
      </c>
      <c r="K1865" s="168">
        <v>852081</v>
      </c>
      <c r="L1865" s="168" t="s">
        <v>532</v>
      </c>
      <c r="M1865" s="136" t="str">
        <f t="shared" si="29"/>
        <v>852081-060000-OS</v>
      </c>
      <c r="N1865" s="170">
        <v>7048652762245</v>
      </c>
    </row>
    <row r="1866" spans="1:14" x14ac:dyDescent="0.2">
      <c r="A1866" s="136" t="s">
        <v>3001</v>
      </c>
      <c r="B1866" s="170">
        <v>7048652762252</v>
      </c>
      <c r="K1866" s="168">
        <v>852081</v>
      </c>
      <c r="L1866" s="168" t="s">
        <v>533</v>
      </c>
      <c r="M1866" s="136" t="str">
        <f t="shared" si="29"/>
        <v>852081-070000-OS</v>
      </c>
      <c r="N1866" s="170">
        <v>7048652762252</v>
      </c>
    </row>
    <row r="1867" spans="1:14" x14ac:dyDescent="0.2">
      <c r="A1867" s="136" t="s">
        <v>3002</v>
      </c>
      <c r="B1867" s="170">
        <v>7048652762269</v>
      </c>
      <c r="K1867" s="168">
        <v>852081</v>
      </c>
      <c r="L1867" s="168" t="s">
        <v>534</v>
      </c>
      <c r="M1867" s="136" t="str">
        <f t="shared" si="29"/>
        <v>852081-150000-OS</v>
      </c>
      <c r="N1867" s="170">
        <v>7048652762269</v>
      </c>
    </row>
    <row r="1868" spans="1:14" x14ac:dyDescent="0.2">
      <c r="A1868" s="136" t="s">
        <v>3003</v>
      </c>
      <c r="B1868" s="170">
        <v>7048652762276</v>
      </c>
      <c r="K1868" s="168">
        <v>852081</v>
      </c>
      <c r="L1868" s="168" t="s">
        <v>536</v>
      </c>
      <c r="M1868" s="136" t="str">
        <f t="shared" si="29"/>
        <v>852081-160000-OS</v>
      </c>
      <c r="N1868" s="170">
        <v>7048652762276</v>
      </c>
    </row>
    <row r="1869" spans="1:14" x14ac:dyDescent="0.2">
      <c r="A1869" s="136" t="s">
        <v>3004</v>
      </c>
      <c r="B1869" s="170">
        <v>7048652762283</v>
      </c>
      <c r="K1869" s="168">
        <v>852081</v>
      </c>
      <c r="L1869" s="168" t="s">
        <v>543</v>
      </c>
      <c r="M1869" s="136" t="str">
        <f t="shared" si="29"/>
        <v>852081-190000-OS</v>
      </c>
      <c r="N1869" s="170">
        <v>7048652762283</v>
      </c>
    </row>
    <row r="1870" spans="1:14" x14ac:dyDescent="0.2">
      <c r="A1870" s="136" t="s">
        <v>3005</v>
      </c>
      <c r="B1870" s="170">
        <v>7048652762290</v>
      </c>
      <c r="K1870" s="168">
        <v>852081</v>
      </c>
      <c r="L1870" s="168" t="s">
        <v>538</v>
      </c>
      <c r="M1870" s="136" t="str">
        <f t="shared" si="29"/>
        <v>852081-200000-OS</v>
      </c>
      <c r="N1870" s="170">
        <v>7048652762290</v>
      </c>
    </row>
    <row r="1871" spans="1:14" x14ac:dyDescent="0.2">
      <c r="A1871" s="136" t="s">
        <v>3006</v>
      </c>
      <c r="B1871" s="170">
        <v>7048652762771</v>
      </c>
      <c r="K1871" s="168">
        <v>852082</v>
      </c>
      <c r="L1871" s="168" t="s">
        <v>534</v>
      </c>
      <c r="M1871" s="136" t="str">
        <f t="shared" si="29"/>
        <v>852082-150000-OS</v>
      </c>
      <c r="N1871" s="170">
        <v>7048652762771</v>
      </c>
    </row>
    <row r="1872" spans="1:14" x14ac:dyDescent="0.2">
      <c r="A1872" s="136" t="s">
        <v>3007</v>
      </c>
      <c r="B1872" s="170">
        <v>7048652762719</v>
      </c>
      <c r="K1872" s="168">
        <v>852083</v>
      </c>
      <c r="L1872" s="168" t="s">
        <v>534</v>
      </c>
      <c r="M1872" s="136" t="str">
        <f t="shared" si="29"/>
        <v>852083-150000-OS</v>
      </c>
      <c r="N1872" s="170">
        <v>7048652762719</v>
      </c>
    </row>
    <row r="1873" spans="1:14" x14ac:dyDescent="0.2">
      <c r="A1873" s="136" t="s">
        <v>3008</v>
      </c>
      <c r="B1873" s="170">
        <v>7048652762436</v>
      </c>
      <c r="K1873" s="168">
        <v>852084</v>
      </c>
      <c r="L1873" s="168" t="s">
        <v>2407</v>
      </c>
      <c r="M1873" s="136" t="str">
        <f t="shared" si="29"/>
        <v>852084-230400-OS</v>
      </c>
      <c r="N1873" s="170">
        <v>7048652762436</v>
      </c>
    </row>
    <row r="1874" spans="1:14" x14ac:dyDescent="0.2">
      <c r="A1874" s="136" t="s">
        <v>3196</v>
      </c>
      <c r="B1874" s="170">
        <v>7048652777850</v>
      </c>
      <c r="K1874" s="168">
        <v>852086</v>
      </c>
      <c r="L1874" s="168" t="s">
        <v>542</v>
      </c>
      <c r="M1874" s="136" t="str">
        <f t="shared" si="29"/>
        <v>852086-100000-OS</v>
      </c>
      <c r="N1874" s="170">
        <v>7048652777850</v>
      </c>
    </row>
    <row r="1875" spans="1:14" x14ac:dyDescent="0.2">
      <c r="A1875" s="136" t="s">
        <v>3197</v>
      </c>
      <c r="B1875" s="170">
        <v>7048652777867</v>
      </c>
      <c r="K1875" s="168">
        <v>852087</v>
      </c>
      <c r="L1875" s="168" t="s">
        <v>542</v>
      </c>
      <c r="M1875" s="136" t="str">
        <f t="shared" si="29"/>
        <v>852087-100000-OS</v>
      </c>
      <c r="N1875" s="170">
        <v>7048652777867</v>
      </c>
    </row>
    <row r="1876" spans="1:14" x14ac:dyDescent="0.2">
      <c r="A1876" s="136" t="s">
        <v>4196</v>
      </c>
      <c r="B1876" s="170">
        <v>7048652785848</v>
      </c>
      <c r="K1876" s="168">
        <v>820466</v>
      </c>
      <c r="L1876" s="168" t="s">
        <v>650</v>
      </c>
      <c r="M1876" s="136" t="str">
        <f t="shared" si="29"/>
        <v>820466-99901-S</v>
      </c>
      <c r="N1876" s="170">
        <v>7048652785848</v>
      </c>
    </row>
    <row r="1877" spans="1:14" x14ac:dyDescent="0.2">
      <c r="A1877" s="136" t="s">
        <v>4197</v>
      </c>
      <c r="B1877" s="170">
        <v>7048652785831</v>
      </c>
      <c r="K1877" s="168">
        <v>820466</v>
      </c>
      <c r="L1877" s="168" t="s">
        <v>651</v>
      </c>
      <c r="M1877" s="136" t="str">
        <f t="shared" si="29"/>
        <v>820466-99901-M</v>
      </c>
      <c r="N1877" s="170">
        <v>7048652785831</v>
      </c>
    </row>
    <row r="1878" spans="1:14" x14ac:dyDescent="0.2">
      <c r="A1878" s="136" t="s">
        <v>4198</v>
      </c>
      <c r="B1878" s="170">
        <v>7048652785824</v>
      </c>
      <c r="K1878" s="168">
        <v>820466</v>
      </c>
      <c r="L1878" s="168" t="s">
        <v>652</v>
      </c>
      <c r="M1878" s="136" t="str">
        <f t="shared" si="29"/>
        <v>820466-99901-L</v>
      </c>
      <c r="N1878" s="170">
        <v>7048652785824</v>
      </c>
    </row>
    <row r="1879" spans="1:14" x14ac:dyDescent="0.2">
      <c r="A1879" s="136" t="s">
        <v>4199</v>
      </c>
      <c r="B1879" s="170">
        <v>7048652785855</v>
      </c>
      <c r="K1879" s="168">
        <v>820466</v>
      </c>
      <c r="L1879" s="168" t="s">
        <v>653</v>
      </c>
      <c r="M1879" s="136" t="str">
        <f t="shared" si="29"/>
        <v>820466-99901-XL</v>
      </c>
      <c r="N1879" s="170">
        <v>7048652785855</v>
      </c>
    </row>
    <row r="1880" spans="1:14" x14ac:dyDescent="0.2">
      <c r="A1880" s="136" t="s">
        <v>4200</v>
      </c>
      <c r="B1880" s="170">
        <v>7048652785909</v>
      </c>
      <c r="K1880" s="168">
        <v>820467</v>
      </c>
      <c r="L1880" s="168" t="s">
        <v>654</v>
      </c>
      <c r="M1880" s="136" t="str">
        <f t="shared" si="29"/>
        <v>820467-99901-XS</v>
      </c>
      <c r="N1880" s="170">
        <v>7048652785909</v>
      </c>
    </row>
    <row r="1881" spans="1:14" x14ac:dyDescent="0.2">
      <c r="A1881" s="136" t="s">
        <v>4201</v>
      </c>
      <c r="B1881" s="170">
        <v>7048652785893</v>
      </c>
      <c r="K1881" s="168">
        <v>820467</v>
      </c>
      <c r="L1881" s="168" t="s">
        <v>650</v>
      </c>
      <c r="M1881" s="136" t="str">
        <f t="shared" si="29"/>
        <v>820467-99901-S</v>
      </c>
      <c r="N1881" s="170">
        <v>7048652785893</v>
      </c>
    </row>
    <row r="1882" spans="1:14" x14ac:dyDescent="0.2">
      <c r="A1882" s="136" t="s">
        <v>4202</v>
      </c>
      <c r="B1882" s="170">
        <v>7048652785886</v>
      </c>
      <c r="K1882" s="168">
        <v>820467</v>
      </c>
      <c r="L1882" s="168" t="s">
        <v>651</v>
      </c>
      <c r="M1882" s="136" t="str">
        <f t="shared" si="29"/>
        <v>820467-99901-M</v>
      </c>
      <c r="N1882" s="170">
        <v>7048652785886</v>
      </c>
    </row>
    <row r="1883" spans="1:14" x14ac:dyDescent="0.2">
      <c r="A1883" s="136" t="s">
        <v>4203</v>
      </c>
      <c r="B1883" s="170">
        <v>7048652785879</v>
      </c>
      <c r="K1883" s="168">
        <v>820467</v>
      </c>
      <c r="L1883" s="168" t="s">
        <v>652</v>
      </c>
      <c r="M1883" s="136" t="str">
        <f t="shared" si="29"/>
        <v>820467-99901-L</v>
      </c>
      <c r="N1883" s="170">
        <v>7048652785879</v>
      </c>
    </row>
    <row r="1884" spans="1:14" x14ac:dyDescent="0.2">
      <c r="B1884" s="170"/>
      <c r="K1884" s="168"/>
      <c r="L1884" s="168"/>
    </row>
    <row r="1885" spans="1:14" x14ac:dyDescent="0.2">
      <c r="B1885" s="170"/>
      <c r="K1885" s="168"/>
      <c r="L1885" s="168"/>
    </row>
    <row r="1886" spans="1:14" x14ac:dyDescent="0.2">
      <c r="B1886" s="170"/>
      <c r="K1886" s="168"/>
      <c r="L1886" s="168"/>
    </row>
    <row r="1887" spans="1:14" x14ac:dyDescent="0.2">
      <c r="B1887" s="170"/>
      <c r="K1887" s="168"/>
      <c r="L1887" s="168"/>
    </row>
    <row r="1888" spans="1:14" x14ac:dyDescent="0.2">
      <c r="B1888" s="170"/>
      <c r="K1888" s="168"/>
      <c r="L1888" s="168"/>
    </row>
    <row r="1889" spans="2:12" x14ac:dyDescent="0.2">
      <c r="B1889" s="170"/>
      <c r="K1889" s="168"/>
      <c r="L1889" s="168"/>
    </row>
    <row r="1890" spans="2:12" x14ac:dyDescent="0.2">
      <c r="B1890" s="170"/>
      <c r="K1890" s="168"/>
      <c r="L1890" s="168"/>
    </row>
    <row r="1891" spans="2:12" x14ac:dyDescent="0.2">
      <c r="B1891" s="170"/>
      <c r="K1891" s="168"/>
      <c r="L1891" s="168"/>
    </row>
    <row r="1892" spans="2:12" x14ac:dyDescent="0.2">
      <c r="B1892" s="170"/>
      <c r="K1892" s="168"/>
      <c r="L1892" s="168"/>
    </row>
    <row r="1893" spans="2:12" x14ac:dyDescent="0.2">
      <c r="B1893" s="170"/>
      <c r="K1893" s="168"/>
      <c r="L1893" s="168"/>
    </row>
    <row r="1894" spans="2:12" x14ac:dyDescent="0.2">
      <c r="B1894" s="170"/>
      <c r="K1894" s="168"/>
      <c r="L1894" s="168"/>
    </row>
    <row r="1895" spans="2:12" x14ac:dyDescent="0.2">
      <c r="B1895" s="170"/>
      <c r="K1895" s="168"/>
      <c r="L1895" s="168"/>
    </row>
    <row r="1896" spans="2:12" x14ac:dyDescent="0.2">
      <c r="B1896" s="170"/>
      <c r="K1896" s="168"/>
      <c r="L1896" s="168"/>
    </row>
    <row r="1897" spans="2:12" x14ac:dyDescent="0.2">
      <c r="B1897" s="170"/>
      <c r="K1897" s="168"/>
      <c r="L1897" s="168"/>
    </row>
    <row r="1898" spans="2:12" x14ac:dyDescent="0.2">
      <c r="B1898" s="170"/>
      <c r="K1898" s="168"/>
      <c r="L1898" s="168"/>
    </row>
    <row r="1899" spans="2:12" x14ac:dyDescent="0.2">
      <c r="B1899" s="170"/>
      <c r="K1899" s="168"/>
      <c r="L1899" s="168"/>
    </row>
    <row r="1900" spans="2:12" x14ac:dyDescent="0.2">
      <c r="B1900" s="170"/>
      <c r="K1900" s="168"/>
      <c r="L1900" s="168"/>
    </row>
    <row r="1901" spans="2:12" x14ac:dyDescent="0.2">
      <c r="B1901" s="170"/>
      <c r="K1901" s="168"/>
      <c r="L1901" s="168"/>
    </row>
    <row r="1902" spans="2:12" x14ac:dyDescent="0.2">
      <c r="B1902" s="170"/>
      <c r="K1902" s="168"/>
      <c r="L1902" s="168"/>
    </row>
    <row r="1903" spans="2:12" x14ac:dyDescent="0.2">
      <c r="B1903" s="170"/>
      <c r="K1903" s="168"/>
      <c r="L1903" s="168"/>
    </row>
    <row r="1904" spans="2:12" x14ac:dyDescent="0.2">
      <c r="B1904" s="170"/>
      <c r="K1904" s="168"/>
      <c r="L1904" s="168"/>
    </row>
    <row r="1905" spans="2:12" x14ac:dyDescent="0.2">
      <c r="B1905" s="170"/>
      <c r="K1905" s="168"/>
      <c r="L1905" s="168"/>
    </row>
    <row r="1906" spans="2:12" x14ac:dyDescent="0.2">
      <c r="B1906" s="170"/>
      <c r="K1906" s="168"/>
      <c r="L1906" s="168"/>
    </row>
    <row r="1907" spans="2:12" x14ac:dyDescent="0.2">
      <c r="B1907" s="170"/>
      <c r="K1907" s="168"/>
      <c r="L1907" s="168"/>
    </row>
    <row r="1908" spans="2:12" x14ac:dyDescent="0.2">
      <c r="B1908" s="170"/>
      <c r="K1908" s="168"/>
      <c r="L1908" s="168"/>
    </row>
    <row r="1909" spans="2:12" x14ac:dyDescent="0.2">
      <c r="B1909" s="170"/>
      <c r="K1909" s="168"/>
      <c r="L1909" s="168"/>
    </row>
    <row r="1910" spans="2:12" x14ac:dyDescent="0.2">
      <c r="B1910" s="170"/>
      <c r="K1910" s="168"/>
      <c r="L1910" s="168"/>
    </row>
    <row r="1911" spans="2:12" x14ac:dyDescent="0.2">
      <c r="B1911" s="170"/>
      <c r="K1911" s="168"/>
      <c r="L1911" s="168"/>
    </row>
    <row r="1912" spans="2:12" x14ac:dyDescent="0.2">
      <c r="B1912" s="170"/>
      <c r="K1912" s="168"/>
      <c r="L1912" s="168"/>
    </row>
    <row r="1913" spans="2:12" x14ac:dyDescent="0.2">
      <c r="B1913" s="170"/>
      <c r="K1913" s="168"/>
      <c r="L1913" s="168"/>
    </row>
    <row r="1914" spans="2:12" x14ac:dyDescent="0.2">
      <c r="B1914" s="170"/>
      <c r="K1914" s="168"/>
      <c r="L1914" s="168"/>
    </row>
    <row r="1915" spans="2:12" x14ac:dyDescent="0.2">
      <c r="B1915" s="170"/>
      <c r="K1915" s="168"/>
      <c r="L1915" s="168"/>
    </row>
    <row r="1916" spans="2:12" x14ac:dyDescent="0.2">
      <c r="B1916" s="170"/>
      <c r="K1916" s="168"/>
      <c r="L1916" s="168"/>
    </row>
    <row r="1917" spans="2:12" x14ac:dyDescent="0.2">
      <c r="B1917" s="170"/>
      <c r="K1917" s="168"/>
      <c r="L1917" s="168"/>
    </row>
    <row r="1918" spans="2:12" x14ac:dyDescent="0.2">
      <c r="B1918" s="170"/>
      <c r="K1918" s="168"/>
      <c r="L1918" s="168"/>
    </row>
    <row r="1919" spans="2:12" x14ac:dyDescent="0.2">
      <c r="B1919" s="170"/>
      <c r="K1919" s="168"/>
      <c r="L1919" s="168"/>
    </row>
    <row r="1920" spans="2:12" x14ac:dyDescent="0.2">
      <c r="B1920" s="170"/>
      <c r="K1920" s="168"/>
      <c r="L1920" s="168"/>
    </row>
    <row r="1921" spans="2:12" x14ac:dyDescent="0.2">
      <c r="B1921" s="170"/>
      <c r="K1921" s="168"/>
      <c r="L1921" s="168"/>
    </row>
    <row r="1922" spans="2:12" x14ac:dyDescent="0.2">
      <c r="B1922" s="170"/>
      <c r="K1922" s="168"/>
      <c r="L1922" s="168"/>
    </row>
    <row r="1923" spans="2:12" x14ac:dyDescent="0.2">
      <c r="B1923" s="170"/>
      <c r="K1923" s="168"/>
      <c r="L1923" s="168"/>
    </row>
    <row r="1924" spans="2:12" x14ac:dyDescent="0.2">
      <c r="B1924" s="170"/>
      <c r="K1924" s="168"/>
      <c r="L1924" s="168"/>
    </row>
    <row r="1925" spans="2:12" x14ac:dyDescent="0.2">
      <c r="B1925" s="170"/>
      <c r="K1925" s="168"/>
      <c r="L1925" s="168"/>
    </row>
    <row r="1926" spans="2:12" x14ac:dyDescent="0.2">
      <c r="B1926" s="170"/>
      <c r="K1926" s="168"/>
      <c r="L1926" s="168"/>
    </row>
    <row r="1927" spans="2:12" x14ac:dyDescent="0.2">
      <c r="B1927" s="170"/>
      <c r="K1927" s="168"/>
      <c r="L1927" s="168"/>
    </row>
    <row r="1928" spans="2:12" x14ac:dyDescent="0.2">
      <c r="B1928" s="170"/>
      <c r="K1928" s="168"/>
      <c r="L1928" s="168"/>
    </row>
    <row r="1929" spans="2:12" x14ac:dyDescent="0.2">
      <c r="B1929" s="170"/>
      <c r="K1929" s="168"/>
      <c r="L1929" s="168"/>
    </row>
    <row r="1930" spans="2:12" x14ac:dyDescent="0.2">
      <c r="B1930" s="170"/>
      <c r="K1930" s="168"/>
      <c r="L1930" s="168"/>
    </row>
    <row r="1931" spans="2:12" x14ac:dyDescent="0.2">
      <c r="B1931" s="170"/>
      <c r="K1931" s="168"/>
      <c r="L1931" s="168"/>
    </row>
    <row r="1932" spans="2:12" x14ac:dyDescent="0.2">
      <c r="B1932" s="170"/>
      <c r="K1932" s="168"/>
      <c r="L1932" s="168"/>
    </row>
    <row r="1933" spans="2:12" x14ac:dyDescent="0.2">
      <c r="B1933" s="170"/>
      <c r="K1933" s="168"/>
      <c r="L1933" s="168"/>
    </row>
    <row r="1934" spans="2:12" x14ac:dyDescent="0.2">
      <c r="B1934" s="170"/>
      <c r="K1934" s="168"/>
      <c r="L1934" s="168"/>
    </row>
    <row r="1935" spans="2:12" x14ac:dyDescent="0.2">
      <c r="B1935" s="170"/>
      <c r="K1935" s="168"/>
      <c r="L1935" s="168"/>
    </row>
    <row r="1936" spans="2:12" x14ac:dyDescent="0.2">
      <c r="B1936" s="170"/>
      <c r="K1936" s="168"/>
      <c r="L1936" s="168"/>
    </row>
    <row r="1937" spans="2:12" x14ac:dyDescent="0.2">
      <c r="B1937" s="170"/>
      <c r="K1937" s="168"/>
      <c r="L1937" s="168"/>
    </row>
    <row r="1938" spans="2:12" x14ac:dyDescent="0.2">
      <c r="B1938" s="170"/>
      <c r="K1938" s="168"/>
      <c r="L1938" s="168"/>
    </row>
    <row r="1939" spans="2:12" x14ac:dyDescent="0.2">
      <c r="B1939" s="170"/>
      <c r="K1939" s="168"/>
      <c r="L1939" s="168"/>
    </row>
    <row r="1940" spans="2:12" x14ac:dyDescent="0.2">
      <c r="B1940" s="170"/>
      <c r="K1940" s="168"/>
      <c r="L1940" s="168"/>
    </row>
    <row r="1941" spans="2:12" x14ac:dyDescent="0.2">
      <c r="B1941" s="170"/>
      <c r="K1941" s="168"/>
      <c r="L1941" s="168"/>
    </row>
    <row r="1942" spans="2:12" x14ac:dyDescent="0.2">
      <c r="B1942" s="170"/>
      <c r="K1942" s="168"/>
      <c r="L1942" s="168"/>
    </row>
    <row r="1943" spans="2:12" x14ac:dyDescent="0.2">
      <c r="B1943" s="170"/>
      <c r="K1943" s="168"/>
      <c r="L1943" s="168"/>
    </row>
    <row r="1944" spans="2:12" x14ac:dyDescent="0.2">
      <c r="B1944" s="170"/>
      <c r="K1944" s="168"/>
      <c r="L1944" s="168"/>
    </row>
    <row r="1945" spans="2:12" x14ac:dyDescent="0.2">
      <c r="B1945" s="170"/>
      <c r="K1945" s="168"/>
      <c r="L1945" s="168"/>
    </row>
    <row r="1946" spans="2:12" x14ac:dyDescent="0.2">
      <c r="B1946" s="170"/>
      <c r="K1946" s="168"/>
      <c r="L1946" s="168"/>
    </row>
    <row r="1947" spans="2:12" x14ac:dyDescent="0.2">
      <c r="B1947" s="170"/>
      <c r="K1947" s="168"/>
      <c r="L1947" s="168"/>
    </row>
    <row r="1948" spans="2:12" x14ac:dyDescent="0.2">
      <c r="B1948" s="170"/>
      <c r="K1948" s="168"/>
      <c r="L1948" s="168"/>
    </row>
    <row r="1949" spans="2:12" x14ac:dyDescent="0.2">
      <c r="B1949" s="170"/>
      <c r="K1949" s="168"/>
      <c r="L1949" s="168"/>
    </row>
    <row r="1950" spans="2:12" x14ac:dyDescent="0.2">
      <c r="B1950" s="170"/>
      <c r="K1950" s="168"/>
      <c r="L1950" s="168"/>
    </row>
    <row r="1951" spans="2:12" x14ac:dyDescent="0.2">
      <c r="B1951" s="170"/>
      <c r="K1951" s="168"/>
      <c r="L1951" s="168"/>
    </row>
    <row r="1952" spans="2:12" x14ac:dyDescent="0.2">
      <c r="B1952" s="170"/>
      <c r="K1952" s="168"/>
      <c r="L1952" s="168"/>
    </row>
    <row r="1953" spans="2:12" x14ac:dyDescent="0.2">
      <c r="B1953" s="170"/>
      <c r="K1953" s="168"/>
      <c r="L1953" s="168"/>
    </row>
    <row r="1954" spans="2:12" x14ac:dyDescent="0.2">
      <c r="B1954" s="170"/>
      <c r="K1954" s="168"/>
      <c r="L1954" s="168"/>
    </row>
    <row r="1955" spans="2:12" x14ac:dyDescent="0.2">
      <c r="B1955" s="170"/>
      <c r="K1955" s="168"/>
      <c r="L1955" s="168"/>
    </row>
    <row r="1956" spans="2:12" x14ac:dyDescent="0.2">
      <c r="B1956" s="170"/>
      <c r="K1956" s="168"/>
      <c r="L1956" s="168"/>
    </row>
    <row r="1957" spans="2:12" x14ac:dyDescent="0.2">
      <c r="B1957" s="170"/>
      <c r="K1957" s="168"/>
      <c r="L1957" s="168"/>
    </row>
    <row r="1958" spans="2:12" x14ac:dyDescent="0.2">
      <c r="B1958" s="170"/>
      <c r="K1958" s="168"/>
      <c r="L1958" s="168"/>
    </row>
    <row r="1959" spans="2:12" x14ac:dyDescent="0.2">
      <c r="B1959" s="170"/>
      <c r="K1959" s="168"/>
      <c r="L1959" s="168"/>
    </row>
    <row r="1960" spans="2:12" x14ac:dyDescent="0.2">
      <c r="B1960" s="170"/>
      <c r="K1960" s="168"/>
      <c r="L1960" s="168"/>
    </row>
    <row r="1961" spans="2:12" x14ac:dyDescent="0.2">
      <c r="B1961" s="170"/>
      <c r="K1961" s="168"/>
      <c r="L1961" s="168"/>
    </row>
    <row r="1962" spans="2:12" x14ac:dyDescent="0.2">
      <c r="B1962" s="170"/>
      <c r="K1962" s="168"/>
      <c r="L1962" s="168"/>
    </row>
    <row r="1963" spans="2:12" x14ac:dyDescent="0.2">
      <c r="B1963" s="170"/>
      <c r="K1963" s="168"/>
      <c r="L1963" s="168"/>
    </row>
    <row r="1964" spans="2:12" x14ac:dyDescent="0.2">
      <c r="B1964" s="170"/>
      <c r="K1964" s="168"/>
      <c r="L1964" s="168"/>
    </row>
    <row r="1965" spans="2:12" x14ac:dyDescent="0.2">
      <c r="B1965" s="170"/>
      <c r="K1965" s="168"/>
      <c r="L1965" s="168"/>
    </row>
    <row r="1966" spans="2:12" x14ac:dyDescent="0.2">
      <c r="B1966" s="170"/>
      <c r="K1966" s="168"/>
      <c r="L1966" s="168"/>
    </row>
    <row r="1967" spans="2:12" x14ac:dyDescent="0.2">
      <c r="B1967" s="170"/>
      <c r="K1967" s="168"/>
      <c r="L1967" s="168"/>
    </row>
    <row r="1968" spans="2:12" x14ac:dyDescent="0.2">
      <c r="B1968" s="170"/>
      <c r="K1968" s="168"/>
      <c r="L1968" s="168"/>
    </row>
    <row r="1969" spans="2:12" x14ac:dyDescent="0.2">
      <c r="B1969" s="170"/>
      <c r="K1969" s="168"/>
      <c r="L1969" s="168"/>
    </row>
    <row r="1970" spans="2:12" x14ac:dyDescent="0.2">
      <c r="B1970" s="170"/>
      <c r="K1970" s="168"/>
      <c r="L1970" s="168"/>
    </row>
    <row r="1971" spans="2:12" x14ac:dyDescent="0.2">
      <c r="B1971" s="170"/>
      <c r="K1971" s="168"/>
      <c r="L1971" s="168"/>
    </row>
    <row r="1972" spans="2:12" x14ac:dyDescent="0.2">
      <c r="B1972" s="170"/>
      <c r="K1972" s="168"/>
      <c r="L1972" s="168"/>
    </row>
    <row r="1973" spans="2:12" x14ac:dyDescent="0.2">
      <c r="B1973" s="170"/>
      <c r="K1973" s="168"/>
      <c r="L1973" s="168"/>
    </row>
    <row r="1974" spans="2:12" x14ac:dyDescent="0.2">
      <c r="B1974" s="170"/>
      <c r="K1974" s="168"/>
      <c r="L1974" s="168"/>
    </row>
    <row r="1975" spans="2:12" x14ac:dyDescent="0.2">
      <c r="B1975" s="170"/>
      <c r="K1975" s="168"/>
      <c r="L1975" s="168"/>
    </row>
    <row r="1976" spans="2:12" x14ac:dyDescent="0.2">
      <c r="B1976" s="170"/>
      <c r="K1976" s="168"/>
      <c r="L1976" s="168"/>
    </row>
    <row r="1977" spans="2:12" x14ac:dyDescent="0.2">
      <c r="B1977" s="170"/>
      <c r="K1977" s="168"/>
      <c r="L1977" s="168"/>
    </row>
    <row r="1978" spans="2:12" x14ac:dyDescent="0.2">
      <c r="B1978" s="170"/>
      <c r="K1978" s="168"/>
      <c r="L1978" s="168"/>
    </row>
    <row r="1979" spans="2:12" x14ac:dyDescent="0.2">
      <c r="B1979" s="170"/>
      <c r="K1979" s="168"/>
      <c r="L1979" s="168"/>
    </row>
    <row r="1980" spans="2:12" x14ac:dyDescent="0.2">
      <c r="B1980" s="170"/>
      <c r="K1980" s="168"/>
      <c r="L1980" s="168"/>
    </row>
    <row r="1981" spans="2:12" x14ac:dyDescent="0.2">
      <c r="B1981" s="170"/>
      <c r="K1981" s="168"/>
      <c r="L1981" s="168"/>
    </row>
    <row r="1982" spans="2:12" x14ac:dyDescent="0.2">
      <c r="B1982" s="170"/>
      <c r="K1982" s="168"/>
      <c r="L1982" s="168"/>
    </row>
    <row r="1983" spans="2:12" x14ac:dyDescent="0.2">
      <c r="B1983" s="170"/>
      <c r="K1983" s="168"/>
      <c r="L1983" s="168"/>
    </row>
    <row r="1984" spans="2:12" x14ac:dyDescent="0.2">
      <c r="B1984" s="170"/>
      <c r="K1984" s="168"/>
      <c r="L1984" s="168"/>
    </row>
    <row r="1985" spans="2:12" x14ac:dyDescent="0.2">
      <c r="B1985" s="170"/>
      <c r="K1985" s="168"/>
      <c r="L1985" s="168"/>
    </row>
    <row r="1986" spans="2:12" x14ac:dyDescent="0.2">
      <c r="B1986" s="170"/>
      <c r="K1986" s="168"/>
      <c r="L1986" s="168"/>
    </row>
    <row r="1987" spans="2:12" x14ac:dyDescent="0.2">
      <c r="B1987" s="170"/>
      <c r="K1987" s="168"/>
      <c r="L1987" s="168"/>
    </row>
    <row r="1988" spans="2:12" x14ac:dyDescent="0.2">
      <c r="B1988" s="170"/>
      <c r="K1988" s="168"/>
      <c r="L1988" s="168"/>
    </row>
    <row r="1989" spans="2:12" x14ac:dyDescent="0.2">
      <c r="B1989" s="170"/>
      <c r="K1989" s="168"/>
      <c r="L1989" s="168"/>
    </row>
    <row r="1990" spans="2:12" x14ac:dyDescent="0.2">
      <c r="B1990" s="170"/>
      <c r="K1990" s="168"/>
      <c r="L1990" s="168"/>
    </row>
    <row r="1991" spans="2:12" x14ac:dyDescent="0.2">
      <c r="B1991" s="170"/>
      <c r="K1991" s="168"/>
      <c r="L1991" s="168"/>
    </row>
    <row r="1992" spans="2:12" x14ac:dyDescent="0.2">
      <c r="B1992" s="170"/>
      <c r="K1992" s="168"/>
      <c r="L1992" s="168"/>
    </row>
    <row r="1993" spans="2:12" x14ac:dyDescent="0.2">
      <c r="B1993" s="170"/>
      <c r="K1993" s="168"/>
      <c r="L1993" s="168"/>
    </row>
    <row r="1994" spans="2:12" x14ac:dyDescent="0.2">
      <c r="B1994" s="170"/>
      <c r="K1994" s="168"/>
      <c r="L1994" s="168"/>
    </row>
    <row r="1995" spans="2:12" x14ac:dyDescent="0.2">
      <c r="B1995" s="170"/>
      <c r="K1995" s="168"/>
      <c r="L1995" s="168"/>
    </row>
    <row r="1996" spans="2:12" x14ac:dyDescent="0.2">
      <c r="B1996" s="170"/>
      <c r="K1996" s="168"/>
      <c r="L1996" s="168"/>
    </row>
    <row r="1997" spans="2:12" x14ac:dyDescent="0.2">
      <c r="B1997" s="170"/>
      <c r="K1997" s="168"/>
      <c r="L1997" s="168"/>
    </row>
    <row r="1998" spans="2:12" x14ac:dyDescent="0.2">
      <c r="B1998" s="170"/>
      <c r="K1998" s="168"/>
      <c r="L1998" s="168"/>
    </row>
    <row r="1999" spans="2:12" x14ac:dyDescent="0.2">
      <c r="B1999" s="170"/>
      <c r="K1999" s="168"/>
      <c r="L1999" s="168"/>
    </row>
    <row r="2000" spans="2:12" x14ac:dyDescent="0.2">
      <c r="B2000" s="170"/>
      <c r="K2000" s="168"/>
      <c r="L2000" s="168"/>
    </row>
    <row r="2001" spans="2:12" x14ac:dyDescent="0.2">
      <c r="B2001" s="170"/>
      <c r="K2001" s="168"/>
      <c r="L2001" s="168"/>
    </row>
    <row r="2002" spans="2:12" x14ac:dyDescent="0.2">
      <c r="B2002" s="170"/>
      <c r="K2002" s="168"/>
      <c r="L2002" s="168"/>
    </row>
    <row r="2003" spans="2:12" x14ac:dyDescent="0.2">
      <c r="B2003" s="170"/>
      <c r="K2003" s="168"/>
      <c r="L2003" s="168"/>
    </row>
    <row r="2004" spans="2:12" x14ac:dyDescent="0.2">
      <c r="B2004" s="170"/>
      <c r="K2004" s="168"/>
      <c r="L2004" s="168"/>
    </row>
    <row r="2005" spans="2:12" x14ac:dyDescent="0.2">
      <c r="B2005" s="170"/>
      <c r="K2005" s="168"/>
      <c r="L2005" s="168"/>
    </row>
    <row r="2006" spans="2:12" x14ac:dyDescent="0.2">
      <c r="B2006" s="170"/>
      <c r="K2006" s="168"/>
      <c r="L2006" s="168"/>
    </row>
    <row r="2007" spans="2:12" x14ac:dyDescent="0.2">
      <c r="B2007" s="170"/>
      <c r="K2007" s="168"/>
      <c r="L2007" s="168"/>
    </row>
    <row r="2008" spans="2:12" x14ac:dyDescent="0.2">
      <c r="B2008" s="170"/>
      <c r="K2008" s="168"/>
      <c r="L2008" s="168"/>
    </row>
    <row r="2009" spans="2:12" x14ac:dyDescent="0.2">
      <c r="B2009" s="170"/>
      <c r="K2009" s="168"/>
      <c r="L2009" s="168"/>
    </row>
    <row r="2010" spans="2:12" x14ac:dyDescent="0.2">
      <c r="B2010" s="170"/>
      <c r="K2010" s="168"/>
      <c r="L2010" s="168"/>
    </row>
    <row r="2011" spans="2:12" x14ac:dyDescent="0.2">
      <c r="B2011" s="170"/>
      <c r="K2011" s="168"/>
      <c r="L2011" s="168"/>
    </row>
    <row r="2012" spans="2:12" x14ac:dyDescent="0.2">
      <c r="B2012" s="170"/>
      <c r="K2012" s="168"/>
      <c r="L2012" s="168"/>
    </row>
    <row r="2013" spans="2:12" x14ac:dyDescent="0.2">
      <c r="B2013" s="170"/>
      <c r="K2013" s="168"/>
      <c r="L2013" s="168"/>
    </row>
    <row r="2014" spans="2:12" x14ac:dyDescent="0.2">
      <c r="B2014" s="170"/>
      <c r="K2014" s="168"/>
      <c r="L2014" s="168"/>
    </row>
    <row r="2015" spans="2:12" x14ac:dyDescent="0.2">
      <c r="B2015" s="170"/>
      <c r="K2015" s="168"/>
      <c r="L2015" s="168"/>
    </row>
    <row r="2016" spans="2:12" x14ac:dyDescent="0.2">
      <c r="B2016" s="170"/>
      <c r="K2016" s="168"/>
      <c r="L2016" s="168"/>
    </row>
    <row r="2017" spans="2:12" x14ac:dyDescent="0.2">
      <c r="B2017" s="170"/>
      <c r="K2017" s="168"/>
      <c r="L2017" s="168"/>
    </row>
    <row r="2018" spans="2:12" x14ac:dyDescent="0.2">
      <c r="B2018" s="170"/>
      <c r="K2018" s="168"/>
      <c r="L2018" s="168"/>
    </row>
    <row r="2019" spans="2:12" x14ac:dyDescent="0.2">
      <c r="B2019" s="170"/>
      <c r="K2019" s="168"/>
      <c r="L2019" s="168"/>
    </row>
    <row r="2020" spans="2:12" x14ac:dyDescent="0.2">
      <c r="B2020" s="170"/>
      <c r="K2020" s="168"/>
      <c r="L2020" s="168"/>
    </row>
    <row r="2021" spans="2:12" x14ac:dyDescent="0.2">
      <c r="B2021" s="170"/>
      <c r="K2021" s="168"/>
      <c r="L2021" s="168"/>
    </row>
    <row r="2022" spans="2:12" x14ac:dyDescent="0.2">
      <c r="B2022" s="170"/>
      <c r="K2022" s="168"/>
      <c r="L2022" s="168"/>
    </row>
    <row r="2023" spans="2:12" x14ac:dyDescent="0.2">
      <c r="B2023" s="170"/>
      <c r="K2023" s="168"/>
      <c r="L2023" s="168"/>
    </row>
    <row r="2024" spans="2:12" x14ac:dyDescent="0.2">
      <c r="B2024" s="170"/>
      <c r="K2024" s="168"/>
      <c r="L2024" s="168"/>
    </row>
    <row r="2025" spans="2:12" x14ac:dyDescent="0.2">
      <c r="B2025" s="170"/>
      <c r="K2025" s="168"/>
      <c r="L2025" s="168"/>
    </row>
    <row r="2026" spans="2:12" x14ac:dyDescent="0.2">
      <c r="B2026" s="170"/>
      <c r="K2026" s="168"/>
      <c r="L2026" s="168"/>
    </row>
    <row r="2027" spans="2:12" x14ac:dyDescent="0.2">
      <c r="B2027" s="170"/>
      <c r="K2027" s="168"/>
      <c r="L2027" s="168"/>
    </row>
    <row r="2028" spans="2:12" x14ac:dyDescent="0.2">
      <c r="B2028" s="170"/>
      <c r="K2028" s="168"/>
      <c r="L2028" s="168"/>
    </row>
    <row r="2029" spans="2:12" x14ac:dyDescent="0.2">
      <c r="B2029" s="170"/>
      <c r="K2029" s="168"/>
      <c r="L2029" s="168"/>
    </row>
    <row r="2030" spans="2:12" x14ac:dyDescent="0.2">
      <c r="B2030" s="170"/>
      <c r="K2030" s="168"/>
      <c r="L2030" s="168"/>
    </row>
    <row r="2031" spans="2:12" x14ac:dyDescent="0.2">
      <c r="B2031" s="170"/>
      <c r="K2031" s="168"/>
      <c r="L2031" s="168"/>
    </row>
    <row r="2032" spans="2:12" x14ac:dyDescent="0.2">
      <c r="B2032" s="170"/>
      <c r="K2032" s="168"/>
      <c r="L2032" s="168"/>
    </row>
    <row r="2033" spans="2:12" x14ac:dyDescent="0.2">
      <c r="B2033" s="170"/>
      <c r="K2033" s="168"/>
      <c r="L2033" s="168"/>
    </row>
    <row r="2034" spans="2:12" x14ac:dyDescent="0.2">
      <c r="K2034" s="168"/>
      <c r="L2034" s="168"/>
    </row>
    <row r="2035" spans="2:12" x14ac:dyDescent="0.2">
      <c r="K2035" s="168"/>
      <c r="L2035" s="168"/>
    </row>
    <row r="2036" spans="2:12" x14ac:dyDescent="0.2">
      <c r="K2036" s="168"/>
      <c r="L2036" s="168"/>
    </row>
    <row r="2037" spans="2:12" x14ac:dyDescent="0.2">
      <c r="K2037" s="168"/>
      <c r="L2037" s="168"/>
    </row>
    <row r="2038" spans="2:12" x14ac:dyDescent="0.2">
      <c r="K2038" s="168"/>
      <c r="L2038" s="168"/>
    </row>
    <row r="2039" spans="2:12" x14ac:dyDescent="0.2">
      <c r="K2039" s="168"/>
      <c r="L2039" s="168"/>
    </row>
    <row r="2040" spans="2:12" x14ac:dyDescent="0.2">
      <c r="K2040" s="168"/>
      <c r="L2040" s="168"/>
    </row>
    <row r="2041" spans="2:12" x14ac:dyDescent="0.2">
      <c r="K2041" s="168"/>
      <c r="L2041" s="168"/>
    </row>
    <row r="2042" spans="2:12" x14ac:dyDescent="0.2">
      <c r="K2042" s="168"/>
      <c r="L2042" s="168"/>
    </row>
    <row r="2043" spans="2:12" x14ac:dyDescent="0.2">
      <c r="K2043" s="168"/>
      <c r="L2043" s="168"/>
    </row>
    <row r="2044" spans="2:12" x14ac:dyDescent="0.2">
      <c r="K2044" s="168"/>
      <c r="L2044" s="168"/>
    </row>
    <row r="2045" spans="2:12" x14ac:dyDescent="0.2">
      <c r="K2045" s="168"/>
      <c r="L2045" s="168"/>
    </row>
    <row r="2046" spans="2:12" x14ac:dyDescent="0.2">
      <c r="K2046" s="168"/>
      <c r="L2046" s="168"/>
    </row>
    <row r="2047" spans="2:12" x14ac:dyDescent="0.2">
      <c r="K2047" s="168"/>
      <c r="L2047" s="168"/>
    </row>
    <row r="2048" spans="2:12" x14ac:dyDescent="0.2">
      <c r="K2048" s="168"/>
      <c r="L2048" s="168"/>
    </row>
    <row r="2049" spans="11:12" x14ac:dyDescent="0.2">
      <c r="K2049" s="168"/>
      <c r="L2049" s="168"/>
    </row>
    <row r="2050" spans="11:12" x14ac:dyDescent="0.2">
      <c r="K2050" s="168"/>
      <c r="L2050" s="168"/>
    </row>
    <row r="2051" spans="11:12" x14ac:dyDescent="0.2">
      <c r="K2051" s="168"/>
      <c r="L2051" s="168"/>
    </row>
    <row r="2052" spans="11:12" x14ac:dyDescent="0.2">
      <c r="K2052" s="168"/>
      <c r="L2052" s="168"/>
    </row>
    <row r="2053" spans="11:12" x14ac:dyDescent="0.2">
      <c r="K2053" s="168"/>
      <c r="L2053" s="168"/>
    </row>
    <row r="2054" spans="11:12" x14ac:dyDescent="0.2">
      <c r="K2054" s="168"/>
      <c r="L2054" s="168"/>
    </row>
    <row r="2055" spans="11:12" x14ac:dyDescent="0.2">
      <c r="K2055" s="168"/>
      <c r="L2055" s="168"/>
    </row>
    <row r="2056" spans="11:12" x14ac:dyDescent="0.2">
      <c r="K2056" s="168"/>
      <c r="L2056" s="168"/>
    </row>
    <row r="2057" spans="11:12" x14ac:dyDescent="0.2">
      <c r="K2057" s="168"/>
      <c r="L2057" s="168"/>
    </row>
    <row r="2058" spans="11:12" x14ac:dyDescent="0.2">
      <c r="K2058" s="168"/>
      <c r="L2058" s="168"/>
    </row>
    <row r="2059" spans="11:12" x14ac:dyDescent="0.2">
      <c r="K2059" s="168"/>
      <c r="L2059" s="168"/>
    </row>
    <row r="2060" spans="11:12" x14ac:dyDescent="0.2">
      <c r="K2060" s="168"/>
      <c r="L2060" s="168"/>
    </row>
    <row r="2061" spans="11:12" x14ac:dyDescent="0.2">
      <c r="K2061" s="168"/>
      <c r="L2061" s="168"/>
    </row>
    <row r="2062" spans="11:12" x14ac:dyDescent="0.2">
      <c r="K2062" s="168"/>
      <c r="L2062" s="168"/>
    </row>
    <row r="2063" spans="11:12" x14ac:dyDescent="0.2">
      <c r="K2063" s="168"/>
      <c r="L2063" s="168"/>
    </row>
    <row r="2064" spans="11:12" x14ac:dyDescent="0.2">
      <c r="K2064" s="168"/>
      <c r="L2064" s="168"/>
    </row>
    <row r="2065" spans="11:12" x14ac:dyDescent="0.2">
      <c r="K2065" s="168"/>
      <c r="L2065" s="168"/>
    </row>
    <row r="2066" spans="11:12" x14ac:dyDescent="0.2">
      <c r="K2066" s="168"/>
      <c r="L2066" s="168"/>
    </row>
    <row r="2067" spans="11:12" x14ac:dyDescent="0.2">
      <c r="K2067" s="168"/>
      <c r="L2067" s="168"/>
    </row>
    <row r="2068" spans="11:12" x14ac:dyDescent="0.2">
      <c r="K2068" s="168"/>
      <c r="L2068" s="168"/>
    </row>
    <row r="2069" spans="11:12" x14ac:dyDescent="0.2">
      <c r="K2069" s="168"/>
      <c r="L2069" s="168"/>
    </row>
    <row r="2070" spans="11:12" x14ac:dyDescent="0.2">
      <c r="K2070" s="168"/>
      <c r="L2070" s="168"/>
    </row>
    <row r="2071" spans="11:12" x14ac:dyDescent="0.2">
      <c r="K2071" s="168"/>
      <c r="L2071" s="168"/>
    </row>
    <row r="2072" spans="11:12" x14ac:dyDescent="0.2">
      <c r="K2072" s="168"/>
      <c r="L2072" s="168"/>
    </row>
    <row r="2073" spans="11:12" x14ac:dyDescent="0.2">
      <c r="K2073" s="168"/>
      <c r="L2073" s="168"/>
    </row>
    <row r="2074" spans="11:12" x14ac:dyDescent="0.2">
      <c r="K2074" s="168"/>
      <c r="L2074" s="168"/>
    </row>
    <row r="2075" spans="11:12" x14ac:dyDescent="0.2">
      <c r="K2075" s="168"/>
      <c r="L2075" s="168"/>
    </row>
    <row r="2076" spans="11:12" x14ac:dyDescent="0.2">
      <c r="K2076" s="168"/>
      <c r="L2076" s="168"/>
    </row>
    <row r="2077" spans="11:12" x14ac:dyDescent="0.2">
      <c r="K2077" s="168"/>
      <c r="L2077" s="168"/>
    </row>
    <row r="2078" spans="11:12" x14ac:dyDescent="0.2">
      <c r="K2078" s="168"/>
      <c r="L2078" s="168"/>
    </row>
    <row r="2079" spans="11:12" x14ac:dyDescent="0.2">
      <c r="K2079" s="168"/>
      <c r="L2079" s="168"/>
    </row>
    <row r="2080" spans="11:12" x14ac:dyDescent="0.2">
      <c r="K2080" s="168"/>
      <c r="L2080" s="168"/>
    </row>
    <row r="2081" spans="11:12" x14ac:dyDescent="0.2">
      <c r="K2081" s="168"/>
      <c r="L2081" s="168"/>
    </row>
    <row r="2082" spans="11:12" x14ac:dyDescent="0.2">
      <c r="K2082" s="168"/>
      <c r="L2082" s="168"/>
    </row>
    <row r="2083" spans="11:12" x14ac:dyDescent="0.2">
      <c r="K2083" s="168"/>
      <c r="L2083" s="168"/>
    </row>
    <row r="2084" spans="11:12" x14ac:dyDescent="0.2">
      <c r="K2084" s="168"/>
      <c r="L2084" s="168"/>
    </row>
    <row r="2085" spans="11:12" x14ac:dyDescent="0.2">
      <c r="K2085" s="168"/>
      <c r="L2085" s="168"/>
    </row>
    <row r="2086" spans="11:12" x14ac:dyDescent="0.2">
      <c r="K2086" s="168"/>
      <c r="L2086" s="168"/>
    </row>
    <row r="2087" spans="11:12" x14ac:dyDescent="0.2">
      <c r="K2087" s="168"/>
      <c r="L2087" s="168"/>
    </row>
    <row r="2088" spans="11:12" x14ac:dyDescent="0.2">
      <c r="K2088" s="168"/>
      <c r="L2088" s="168"/>
    </row>
    <row r="2089" spans="11:12" x14ac:dyDescent="0.2">
      <c r="K2089" s="168"/>
      <c r="L2089" s="168"/>
    </row>
    <row r="2090" spans="11:12" x14ac:dyDescent="0.2">
      <c r="K2090" s="168"/>
      <c r="L2090" s="168"/>
    </row>
    <row r="2091" spans="11:12" x14ac:dyDescent="0.2">
      <c r="K2091" s="168"/>
      <c r="L2091" s="168"/>
    </row>
    <row r="2092" spans="11:12" x14ac:dyDescent="0.2">
      <c r="K2092" s="168"/>
      <c r="L2092" s="168"/>
    </row>
    <row r="2093" spans="11:12" x14ac:dyDescent="0.2">
      <c r="K2093" s="168"/>
      <c r="L2093" s="168"/>
    </row>
    <row r="2094" spans="11:12" x14ac:dyDescent="0.2">
      <c r="K2094" s="168"/>
      <c r="L2094" s="168"/>
    </row>
    <row r="2095" spans="11:12" x14ac:dyDescent="0.2">
      <c r="K2095" s="168"/>
      <c r="L2095" s="168"/>
    </row>
    <row r="2096" spans="11:12" x14ac:dyDescent="0.2">
      <c r="K2096" s="168"/>
      <c r="L2096" s="168"/>
    </row>
    <row r="2097" spans="11:12" x14ac:dyDescent="0.2">
      <c r="K2097" s="168"/>
      <c r="L2097" s="168"/>
    </row>
    <row r="2098" spans="11:12" x14ac:dyDescent="0.2">
      <c r="K2098" s="168"/>
      <c r="L2098" s="168"/>
    </row>
    <row r="2099" spans="11:12" x14ac:dyDescent="0.2">
      <c r="K2099" s="168"/>
      <c r="L2099" s="168"/>
    </row>
    <row r="2100" spans="11:12" x14ac:dyDescent="0.2">
      <c r="K2100" s="168"/>
      <c r="L2100" s="168"/>
    </row>
    <row r="2101" spans="11:12" x14ac:dyDescent="0.2">
      <c r="K2101" s="168"/>
      <c r="L2101" s="168"/>
    </row>
    <row r="2102" spans="11:12" x14ac:dyDescent="0.2">
      <c r="K2102" s="168"/>
      <c r="L2102" s="168"/>
    </row>
    <row r="2103" spans="11:12" x14ac:dyDescent="0.2">
      <c r="K2103" s="168"/>
      <c r="L2103" s="168"/>
    </row>
    <row r="2104" spans="11:12" x14ac:dyDescent="0.2">
      <c r="K2104" s="168"/>
      <c r="L2104" s="168"/>
    </row>
    <row r="2105" spans="11:12" x14ac:dyDescent="0.2">
      <c r="K2105" s="168"/>
      <c r="L2105" s="168"/>
    </row>
    <row r="2106" spans="11:12" x14ac:dyDescent="0.2">
      <c r="K2106" s="168"/>
      <c r="L2106" s="168"/>
    </row>
    <row r="2107" spans="11:12" x14ac:dyDescent="0.2">
      <c r="K2107" s="168"/>
      <c r="L2107" s="168"/>
    </row>
    <row r="2108" spans="11:12" x14ac:dyDescent="0.2">
      <c r="K2108" s="168"/>
      <c r="L2108" s="168"/>
    </row>
    <row r="2109" spans="11:12" x14ac:dyDescent="0.2">
      <c r="K2109" s="168"/>
      <c r="L2109" s="168"/>
    </row>
    <row r="2110" spans="11:12" x14ac:dyDescent="0.2">
      <c r="K2110" s="168"/>
      <c r="L2110" s="168"/>
    </row>
    <row r="2111" spans="11:12" x14ac:dyDescent="0.2">
      <c r="K2111" s="168"/>
      <c r="L2111" s="168"/>
    </row>
    <row r="2112" spans="11:12" x14ac:dyDescent="0.2">
      <c r="K2112" s="168"/>
      <c r="L2112" s="168"/>
    </row>
    <row r="2113" spans="11:12" x14ac:dyDescent="0.2">
      <c r="K2113" s="168"/>
      <c r="L2113" s="168"/>
    </row>
    <row r="2114" spans="11:12" x14ac:dyDescent="0.2">
      <c r="K2114" s="168"/>
      <c r="L2114" s="168"/>
    </row>
    <row r="2115" spans="11:12" x14ac:dyDescent="0.2">
      <c r="K2115" s="168"/>
      <c r="L2115" s="168"/>
    </row>
    <row r="2116" spans="11:12" x14ac:dyDescent="0.2">
      <c r="K2116" s="168"/>
      <c r="L2116" s="168"/>
    </row>
    <row r="2117" spans="11:12" x14ac:dyDescent="0.2">
      <c r="K2117" s="168"/>
      <c r="L2117" s="168"/>
    </row>
    <row r="2118" spans="11:12" x14ac:dyDescent="0.2">
      <c r="K2118" s="168"/>
      <c r="L2118" s="168"/>
    </row>
    <row r="2119" spans="11:12" x14ac:dyDescent="0.2">
      <c r="K2119" s="168"/>
      <c r="L2119" s="168"/>
    </row>
    <row r="2120" spans="11:12" x14ac:dyDescent="0.2">
      <c r="K2120" s="168"/>
      <c r="L2120" s="168"/>
    </row>
    <row r="2121" spans="11:12" x14ac:dyDescent="0.2">
      <c r="K2121" s="168"/>
      <c r="L2121" s="168"/>
    </row>
    <row r="2122" spans="11:12" x14ac:dyDescent="0.2">
      <c r="K2122" s="168"/>
      <c r="L2122" s="168"/>
    </row>
    <row r="2123" spans="11:12" x14ac:dyDescent="0.2">
      <c r="K2123" s="168"/>
      <c r="L2123" s="168"/>
    </row>
    <row r="2124" spans="11:12" x14ac:dyDescent="0.2">
      <c r="K2124" s="168"/>
      <c r="L2124" s="168"/>
    </row>
    <row r="2125" spans="11:12" x14ac:dyDescent="0.2">
      <c r="K2125" s="168"/>
      <c r="L2125" s="168"/>
    </row>
    <row r="2126" spans="11:12" x14ac:dyDescent="0.2">
      <c r="K2126" s="168"/>
      <c r="L2126" s="168"/>
    </row>
    <row r="2127" spans="11:12" x14ac:dyDescent="0.2">
      <c r="K2127" s="168"/>
      <c r="L2127" s="168"/>
    </row>
    <row r="2128" spans="11:12" x14ac:dyDescent="0.2">
      <c r="K2128" s="168"/>
      <c r="L2128" s="168"/>
    </row>
    <row r="2129" spans="11:12" x14ac:dyDescent="0.2">
      <c r="K2129" s="168"/>
      <c r="L2129" s="168"/>
    </row>
    <row r="2130" spans="11:12" x14ac:dyDescent="0.2">
      <c r="K2130" s="168"/>
      <c r="L2130" s="168"/>
    </row>
    <row r="2131" spans="11:12" x14ac:dyDescent="0.2">
      <c r="K2131" s="168"/>
      <c r="L2131" s="168"/>
    </row>
    <row r="2132" spans="11:12" x14ac:dyDescent="0.2">
      <c r="K2132" s="168"/>
      <c r="L2132" s="168"/>
    </row>
    <row r="2133" spans="11:12" x14ac:dyDescent="0.2">
      <c r="K2133" s="168"/>
      <c r="L2133" s="168"/>
    </row>
    <row r="2134" spans="11:12" x14ac:dyDescent="0.2">
      <c r="K2134" s="168"/>
      <c r="L2134" s="168"/>
    </row>
    <row r="2135" spans="11:12" x14ac:dyDescent="0.2">
      <c r="K2135" s="168"/>
      <c r="L2135" s="168"/>
    </row>
    <row r="2136" spans="11:12" x14ac:dyDescent="0.2">
      <c r="K2136" s="168"/>
      <c r="L2136" s="168"/>
    </row>
    <row r="2137" spans="11:12" x14ac:dyDescent="0.2">
      <c r="K2137" s="168"/>
      <c r="L2137" s="168"/>
    </row>
    <row r="2138" spans="11:12" x14ac:dyDescent="0.2">
      <c r="K2138" s="168"/>
      <c r="L2138" s="168"/>
    </row>
    <row r="2139" spans="11:12" x14ac:dyDescent="0.2">
      <c r="K2139" s="168"/>
      <c r="L2139" s="168"/>
    </row>
    <row r="2140" spans="11:12" x14ac:dyDescent="0.2">
      <c r="K2140" s="168"/>
      <c r="L2140" s="168"/>
    </row>
    <row r="2141" spans="11:12" x14ac:dyDescent="0.2">
      <c r="K2141" s="168"/>
      <c r="L2141" s="168"/>
    </row>
    <row r="2142" spans="11:12" x14ac:dyDescent="0.2">
      <c r="K2142" s="168"/>
      <c r="L2142" s="168"/>
    </row>
    <row r="2143" spans="11:12" x14ac:dyDescent="0.2">
      <c r="K2143" s="168"/>
      <c r="L2143" s="168"/>
    </row>
    <row r="2144" spans="11:12" x14ac:dyDescent="0.2">
      <c r="K2144" s="168"/>
      <c r="L2144" s="168"/>
    </row>
    <row r="2145" spans="11:12" x14ac:dyDescent="0.2">
      <c r="K2145" s="168"/>
      <c r="L2145" s="168"/>
    </row>
    <row r="2146" spans="11:12" x14ac:dyDescent="0.2">
      <c r="K2146" s="168"/>
      <c r="L2146" s="168"/>
    </row>
    <row r="2147" spans="11:12" x14ac:dyDescent="0.2">
      <c r="K2147" s="168"/>
      <c r="L2147" s="168"/>
    </row>
    <row r="2148" spans="11:12" x14ac:dyDescent="0.2">
      <c r="K2148" s="168"/>
      <c r="L2148" s="168"/>
    </row>
    <row r="2149" spans="11:12" x14ac:dyDescent="0.2">
      <c r="K2149" s="168"/>
      <c r="L2149" s="168"/>
    </row>
    <row r="2150" spans="11:12" x14ac:dyDescent="0.2">
      <c r="K2150" s="168"/>
      <c r="L2150" s="168"/>
    </row>
    <row r="2151" spans="11:12" x14ac:dyDescent="0.2">
      <c r="K2151" s="168"/>
      <c r="L2151" s="168"/>
    </row>
    <row r="2152" spans="11:12" x14ac:dyDescent="0.2">
      <c r="K2152" s="168"/>
      <c r="L2152" s="168"/>
    </row>
    <row r="2153" spans="11:12" x14ac:dyDescent="0.2">
      <c r="K2153" s="168"/>
      <c r="L2153" s="168"/>
    </row>
    <row r="2154" spans="11:12" x14ac:dyDescent="0.2">
      <c r="K2154" s="168"/>
      <c r="L2154" s="168"/>
    </row>
    <row r="2155" spans="11:12" x14ac:dyDescent="0.2">
      <c r="K2155" s="168"/>
      <c r="L2155" s="168"/>
    </row>
    <row r="2156" spans="11:12" x14ac:dyDescent="0.2">
      <c r="K2156" s="168"/>
      <c r="L2156" s="168"/>
    </row>
    <row r="2157" spans="11:12" x14ac:dyDescent="0.2">
      <c r="K2157" s="168"/>
      <c r="L2157" s="168"/>
    </row>
    <row r="2158" spans="11:12" x14ac:dyDescent="0.2">
      <c r="K2158" s="168"/>
      <c r="L2158" s="168"/>
    </row>
    <row r="2159" spans="11:12" x14ac:dyDescent="0.2">
      <c r="K2159" s="168"/>
      <c r="L2159" s="168"/>
    </row>
    <row r="2160" spans="11:12" x14ac:dyDescent="0.2">
      <c r="K2160" s="168"/>
      <c r="L2160" s="168"/>
    </row>
    <row r="2161" spans="11:12" x14ac:dyDescent="0.2">
      <c r="K2161" s="168"/>
      <c r="L2161" s="168"/>
    </row>
    <row r="2162" spans="11:12" x14ac:dyDescent="0.2">
      <c r="K2162" s="168"/>
      <c r="L2162" s="168"/>
    </row>
    <row r="2163" spans="11:12" x14ac:dyDescent="0.2">
      <c r="K2163" s="168"/>
      <c r="L2163" s="168"/>
    </row>
    <row r="2164" spans="11:12" x14ac:dyDescent="0.2">
      <c r="K2164" s="168"/>
      <c r="L2164" s="168"/>
    </row>
    <row r="2165" spans="11:12" x14ac:dyDescent="0.2">
      <c r="K2165" s="168"/>
      <c r="L2165" s="168"/>
    </row>
    <row r="2166" spans="11:12" x14ac:dyDescent="0.2">
      <c r="K2166" s="168"/>
      <c r="L2166" s="168"/>
    </row>
    <row r="2167" spans="11:12" x14ac:dyDescent="0.2">
      <c r="K2167" s="168"/>
      <c r="L2167" s="168"/>
    </row>
    <row r="2168" spans="11:12" x14ac:dyDescent="0.2">
      <c r="K2168" s="168"/>
      <c r="L2168" s="168"/>
    </row>
    <row r="2169" spans="11:12" x14ac:dyDescent="0.2">
      <c r="K2169" s="168"/>
      <c r="L2169" s="168"/>
    </row>
    <row r="2170" spans="11:12" x14ac:dyDescent="0.2">
      <c r="K2170" s="168"/>
      <c r="L2170" s="168"/>
    </row>
    <row r="2171" spans="11:12" x14ac:dyDescent="0.2">
      <c r="K2171" s="168"/>
      <c r="L2171" s="168"/>
    </row>
    <row r="2172" spans="11:12" x14ac:dyDescent="0.2">
      <c r="K2172" s="168"/>
      <c r="L2172" s="168"/>
    </row>
    <row r="2173" spans="11:12" x14ac:dyDescent="0.2">
      <c r="K2173" s="168"/>
      <c r="L2173" s="168"/>
    </row>
    <row r="2174" spans="11:12" x14ac:dyDescent="0.2">
      <c r="K2174" s="168"/>
      <c r="L2174" s="168"/>
    </row>
    <row r="2175" spans="11:12" x14ac:dyDescent="0.2">
      <c r="K2175" s="168"/>
      <c r="L2175" s="168"/>
    </row>
    <row r="2176" spans="11:12" x14ac:dyDescent="0.2">
      <c r="K2176" s="168"/>
      <c r="L2176" s="168"/>
    </row>
    <row r="2177" spans="11:12" x14ac:dyDescent="0.2">
      <c r="K2177" s="168"/>
      <c r="L2177" s="168"/>
    </row>
    <row r="2178" spans="11:12" x14ac:dyDescent="0.2">
      <c r="K2178" s="168"/>
      <c r="L2178" s="168"/>
    </row>
    <row r="2179" spans="11:12" x14ac:dyDescent="0.2">
      <c r="K2179" s="168"/>
      <c r="L2179" s="168"/>
    </row>
    <row r="2180" spans="11:12" x14ac:dyDescent="0.2">
      <c r="K2180" s="168"/>
      <c r="L2180" s="168"/>
    </row>
    <row r="2181" spans="11:12" x14ac:dyDescent="0.2">
      <c r="K2181" s="168"/>
      <c r="L2181" s="168"/>
    </row>
    <row r="2182" spans="11:12" x14ac:dyDescent="0.2">
      <c r="K2182" s="168"/>
      <c r="L2182" s="168"/>
    </row>
    <row r="2183" spans="11:12" x14ac:dyDescent="0.2">
      <c r="K2183" s="168"/>
      <c r="L2183" s="168"/>
    </row>
    <row r="2184" spans="11:12" x14ac:dyDescent="0.2">
      <c r="K2184" s="168"/>
      <c r="L2184" s="168"/>
    </row>
    <row r="2185" spans="11:12" x14ac:dyDescent="0.2">
      <c r="K2185" s="168"/>
      <c r="L2185" s="168"/>
    </row>
    <row r="2186" spans="11:12" x14ac:dyDescent="0.2">
      <c r="K2186" s="168"/>
      <c r="L2186" s="168"/>
    </row>
    <row r="2187" spans="11:12" x14ac:dyDescent="0.2">
      <c r="K2187" s="168"/>
      <c r="L2187" s="168"/>
    </row>
    <row r="2188" spans="11:12" x14ac:dyDescent="0.2">
      <c r="K2188" s="168"/>
      <c r="L2188" s="168"/>
    </row>
    <row r="2189" spans="11:12" x14ac:dyDescent="0.2">
      <c r="K2189" s="168"/>
      <c r="L2189" s="168"/>
    </row>
    <row r="2190" spans="11:12" x14ac:dyDescent="0.2">
      <c r="K2190" s="168"/>
      <c r="L2190" s="168"/>
    </row>
    <row r="2191" spans="11:12" x14ac:dyDescent="0.2">
      <c r="K2191" s="168"/>
      <c r="L2191" s="168"/>
    </row>
    <row r="2192" spans="11:12" x14ac:dyDescent="0.2">
      <c r="K2192" s="168"/>
      <c r="L2192" s="168"/>
    </row>
    <row r="2193" spans="11:12" x14ac:dyDescent="0.2">
      <c r="K2193" s="168"/>
      <c r="L2193" s="168"/>
    </row>
    <row r="2194" spans="11:12" x14ac:dyDescent="0.2">
      <c r="K2194" s="168"/>
      <c r="L2194" s="168"/>
    </row>
    <row r="2195" spans="11:12" x14ac:dyDescent="0.2">
      <c r="K2195" s="168"/>
      <c r="L2195" s="168"/>
    </row>
    <row r="2196" spans="11:12" x14ac:dyDescent="0.2">
      <c r="K2196" s="168"/>
      <c r="L2196" s="168"/>
    </row>
    <row r="2197" spans="11:12" x14ac:dyDescent="0.2">
      <c r="K2197" s="168"/>
      <c r="L2197" s="168"/>
    </row>
    <row r="2198" spans="11:12" x14ac:dyDescent="0.2">
      <c r="K2198" s="168"/>
      <c r="L2198" s="168"/>
    </row>
    <row r="2199" spans="11:12" x14ac:dyDescent="0.2">
      <c r="K2199" s="168"/>
      <c r="L2199" s="168"/>
    </row>
    <row r="2200" spans="11:12" x14ac:dyDescent="0.2">
      <c r="K2200" s="168"/>
      <c r="L2200" s="168"/>
    </row>
    <row r="2201" spans="11:12" x14ac:dyDescent="0.2">
      <c r="K2201" s="168"/>
      <c r="L2201" s="168"/>
    </row>
    <row r="2202" spans="11:12" x14ac:dyDescent="0.2">
      <c r="K2202" s="168"/>
      <c r="L2202" s="168"/>
    </row>
    <row r="2203" spans="11:12" x14ac:dyDescent="0.2">
      <c r="K2203" s="168"/>
      <c r="L2203" s="168"/>
    </row>
    <row r="2204" spans="11:12" x14ac:dyDescent="0.2">
      <c r="K2204" s="168"/>
      <c r="L2204" s="168"/>
    </row>
    <row r="2205" spans="11:12" x14ac:dyDescent="0.2">
      <c r="K2205" s="168"/>
      <c r="L2205" s="168"/>
    </row>
    <row r="2206" spans="11:12" x14ac:dyDescent="0.2">
      <c r="K2206" s="168"/>
      <c r="L2206" s="168"/>
    </row>
    <row r="2207" spans="11:12" x14ac:dyDescent="0.2">
      <c r="K2207" s="168"/>
      <c r="L2207" s="168"/>
    </row>
    <row r="2208" spans="11:12" x14ac:dyDescent="0.2">
      <c r="K2208" s="168"/>
      <c r="L2208" s="168"/>
    </row>
    <row r="2209" spans="11:12" x14ac:dyDescent="0.2">
      <c r="K2209" s="168"/>
      <c r="L2209" s="168"/>
    </row>
    <row r="2210" spans="11:12" x14ac:dyDescent="0.2">
      <c r="K2210" s="168"/>
      <c r="L2210" s="168"/>
    </row>
    <row r="2211" spans="11:12" x14ac:dyDescent="0.2">
      <c r="K2211" s="168"/>
      <c r="L2211" s="168"/>
    </row>
    <row r="2212" spans="11:12" x14ac:dyDescent="0.2">
      <c r="K2212" s="168"/>
      <c r="L2212" s="168"/>
    </row>
    <row r="2213" spans="11:12" x14ac:dyDescent="0.2">
      <c r="K2213" s="168"/>
      <c r="L2213" s="168"/>
    </row>
    <row r="2214" spans="11:12" x14ac:dyDescent="0.2">
      <c r="K2214" s="168"/>
      <c r="L2214" s="168"/>
    </row>
    <row r="2215" spans="11:12" x14ac:dyDescent="0.2">
      <c r="K2215" s="168"/>
      <c r="L2215" s="168"/>
    </row>
    <row r="2216" spans="11:12" x14ac:dyDescent="0.2">
      <c r="K2216" s="168"/>
      <c r="L2216" s="168"/>
    </row>
    <row r="2217" spans="11:12" x14ac:dyDescent="0.2">
      <c r="K2217" s="168"/>
      <c r="L2217" s="168"/>
    </row>
    <row r="2218" spans="11:12" x14ac:dyDescent="0.2">
      <c r="K2218" s="168"/>
      <c r="L2218" s="168"/>
    </row>
    <row r="2219" spans="11:12" x14ac:dyDescent="0.2">
      <c r="K2219" s="168"/>
      <c r="L2219" s="168"/>
    </row>
    <row r="2220" spans="11:12" x14ac:dyDescent="0.2">
      <c r="K2220" s="168"/>
      <c r="L2220" s="168"/>
    </row>
    <row r="2221" spans="11:12" x14ac:dyDescent="0.2">
      <c r="K2221" s="168"/>
      <c r="L2221" s="168"/>
    </row>
    <row r="2222" spans="11:12" x14ac:dyDescent="0.2">
      <c r="K2222" s="168"/>
      <c r="L2222" s="168"/>
    </row>
    <row r="2223" spans="11:12" x14ac:dyDescent="0.2">
      <c r="K2223" s="168"/>
      <c r="L2223" s="168"/>
    </row>
    <row r="2224" spans="11:12" x14ac:dyDescent="0.2">
      <c r="K2224" s="168"/>
      <c r="L2224" s="168"/>
    </row>
    <row r="2225" spans="11:12" x14ac:dyDescent="0.2">
      <c r="K2225" s="168"/>
      <c r="L2225" s="168"/>
    </row>
    <row r="2226" spans="11:12" x14ac:dyDescent="0.2">
      <c r="K2226" s="168"/>
      <c r="L2226" s="168"/>
    </row>
    <row r="2227" spans="11:12" x14ac:dyDescent="0.2">
      <c r="K2227" s="168"/>
      <c r="L2227" s="168"/>
    </row>
    <row r="2228" spans="11:12" x14ac:dyDescent="0.2">
      <c r="K2228" s="168"/>
      <c r="L2228" s="168"/>
    </row>
    <row r="2229" spans="11:12" x14ac:dyDescent="0.2">
      <c r="K2229" s="168"/>
      <c r="L2229" s="168"/>
    </row>
    <row r="2230" spans="11:12" x14ac:dyDescent="0.2">
      <c r="K2230" s="168"/>
      <c r="L2230" s="168"/>
    </row>
    <row r="2231" spans="11:12" x14ac:dyDescent="0.2">
      <c r="K2231" s="168"/>
      <c r="L2231" s="168"/>
    </row>
    <row r="2232" spans="11:12" x14ac:dyDescent="0.2">
      <c r="K2232" s="168"/>
      <c r="L2232" s="168"/>
    </row>
    <row r="2233" spans="11:12" x14ac:dyDescent="0.2">
      <c r="K2233" s="168"/>
      <c r="L2233" s="168"/>
    </row>
    <row r="2234" spans="11:12" x14ac:dyDescent="0.2">
      <c r="K2234" s="168"/>
      <c r="L2234" s="168"/>
    </row>
    <row r="2235" spans="11:12" x14ac:dyDescent="0.2">
      <c r="K2235" s="168"/>
      <c r="L2235" s="168"/>
    </row>
    <row r="2236" spans="11:12" x14ac:dyDescent="0.2">
      <c r="K2236" s="168"/>
      <c r="L2236" s="168"/>
    </row>
    <row r="2237" spans="11:12" x14ac:dyDescent="0.2">
      <c r="K2237" s="168"/>
      <c r="L2237" s="168"/>
    </row>
    <row r="2238" spans="11:12" x14ac:dyDescent="0.2">
      <c r="K2238" s="168"/>
      <c r="L2238" s="168"/>
    </row>
    <row r="2239" spans="11:12" x14ac:dyDescent="0.2">
      <c r="K2239" s="168"/>
      <c r="L2239" s="168"/>
    </row>
    <row r="2240" spans="11:12" x14ac:dyDescent="0.2">
      <c r="K2240" s="168"/>
      <c r="L2240" s="168"/>
    </row>
    <row r="2241" spans="11:12" x14ac:dyDescent="0.2">
      <c r="K2241" s="168"/>
      <c r="L2241" s="168"/>
    </row>
    <row r="2242" spans="11:12" x14ac:dyDescent="0.2">
      <c r="K2242" s="168"/>
      <c r="L2242" s="168"/>
    </row>
    <row r="2243" spans="11:12" x14ac:dyDescent="0.2">
      <c r="K2243" s="168"/>
      <c r="L2243" s="168"/>
    </row>
    <row r="2244" spans="11:12" x14ac:dyDescent="0.2">
      <c r="K2244" s="168"/>
      <c r="L2244" s="168"/>
    </row>
    <row r="2245" spans="11:12" x14ac:dyDescent="0.2">
      <c r="K2245" s="168"/>
      <c r="L2245" s="168"/>
    </row>
    <row r="2246" spans="11:12" x14ac:dyDescent="0.2">
      <c r="K2246" s="168"/>
      <c r="L2246" s="168"/>
    </row>
    <row r="2247" spans="11:12" x14ac:dyDescent="0.2">
      <c r="K2247" s="168"/>
      <c r="L2247" s="168"/>
    </row>
    <row r="2248" spans="11:12" x14ac:dyDescent="0.2">
      <c r="K2248" s="168"/>
      <c r="L2248" s="168"/>
    </row>
    <row r="2249" spans="11:12" x14ac:dyDescent="0.2">
      <c r="K2249" s="168"/>
      <c r="L2249" s="168"/>
    </row>
    <row r="2250" spans="11:12" x14ac:dyDescent="0.2">
      <c r="K2250" s="168"/>
      <c r="L2250" s="168"/>
    </row>
    <row r="2251" spans="11:12" x14ac:dyDescent="0.2">
      <c r="K2251" s="168"/>
      <c r="L2251" s="168"/>
    </row>
    <row r="2252" spans="11:12" x14ac:dyDescent="0.2">
      <c r="K2252" s="168"/>
      <c r="L2252" s="168"/>
    </row>
    <row r="2253" spans="11:12" x14ac:dyDescent="0.2">
      <c r="K2253" s="168"/>
      <c r="L2253" s="168"/>
    </row>
    <row r="2254" spans="11:12" x14ac:dyDescent="0.2">
      <c r="K2254" s="168"/>
      <c r="L2254" s="168"/>
    </row>
    <row r="2255" spans="11:12" x14ac:dyDescent="0.2">
      <c r="K2255" s="168"/>
      <c r="L2255" s="168"/>
    </row>
    <row r="2256" spans="11:12" x14ac:dyDescent="0.2">
      <c r="K2256" s="168"/>
      <c r="L2256" s="168"/>
    </row>
    <row r="2257" spans="11:12" x14ac:dyDescent="0.2">
      <c r="K2257" s="168"/>
      <c r="L2257" s="168"/>
    </row>
    <row r="2258" spans="11:12" x14ac:dyDescent="0.2">
      <c r="K2258" s="168"/>
      <c r="L2258" s="168"/>
    </row>
    <row r="2259" spans="11:12" x14ac:dyDescent="0.2">
      <c r="K2259" s="168"/>
      <c r="L2259" s="168"/>
    </row>
    <row r="2260" spans="11:12" x14ac:dyDescent="0.2">
      <c r="K2260" s="168"/>
      <c r="L2260" s="168"/>
    </row>
    <row r="2261" spans="11:12" x14ac:dyDescent="0.2">
      <c r="K2261" s="168"/>
      <c r="L2261" s="168"/>
    </row>
    <row r="2262" spans="11:12" x14ac:dyDescent="0.2">
      <c r="K2262" s="168"/>
      <c r="L2262" s="168"/>
    </row>
    <row r="2263" spans="11:12" x14ac:dyDescent="0.2">
      <c r="K2263" s="168"/>
      <c r="L2263" s="168"/>
    </row>
    <row r="2264" spans="11:12" x14ac:dyDescent="0.2">
      <c r="K2264" s="168"/>
      <c r="L2264" s="168"/>
    </row>
    <row r="2265" spans="11:12" x14ac:dyDescent="0.2">
      <c r="K2265" s="168"/>
      <c r="L2265" s="168"/>
    </row>
    <row r="2266" spans="11:12" x14ac:dyDescent="0.2">
      <c r="K2266" s="168"/>
      <c r="L2266" s="168"/>
    </row>
    <row r="2267" spans="11:12" x14ac:dyDescent="0.2">
      <c r="K2267" s="168"/>
      <c r="L2267" s="168"/>
    </row>
    <row r="2268" spans="11:12" x14ac:dyDescent="0.2">
      <c r="K2268" s="168"/>
      <c r="L2268" s="168"/>
    </row>
    <row r="2269" spans="11:12" x14ac:dyDescent="0.2">
      <c r="K2269" s="168"/>
      <c r="L2269" s="168"/>
    </row>
    <row r="2270" spans="11:12" x14ac:dyDescent="0.2">
      <c r="K2270" s="168"/>
      <c r="L2270" s="168"/>
    </row>
    <row r="2271" spans="11:12" x14ac:dyDescent="0.2">
      <c r="K2271" s="168"/>
      <c r="L2271" s="168"/>
    </row>
    <row r="2272" spans="11:12" x14ac:dyDescent="0.2">
      <c r="K2272" s="168"/>
      <c r="L2272" s="168"/>
    </row>
    <row r="2273" spans="11:12" x14ac:dyDescent="0.2">
      <c r="K2273" s="168"/>
      <c r="L2273" s="168"/>
    </row>
    <row r="2274" spans="11:12" x14ac:dyDescent="0.2">
      <c r="K2274" s="168"/>
      <c r="L2274" s="168"/>
    </row>
    <row r="2275" spans="11:12" x14ac:dyDescent="0.2">
      <c r="K2275" s="168"/>
      <c r="L2275" s="168"/>
    </row>
    <row r="2276" spans="11:12" x14ac:dyDescent="0.2">
      <c r="K2276" s="168"/>
      <c r="L2276" s="168"/>
    </row>
    <row r="2277" spans="11:12" x14ac:dyDescent="0.2">
      <c r="K2277" s="168"/>
      <c r="L2277" s="168"/>
    </row>
    <row r="2278" spans="11:12" x14ac:dyDescent="0.2">
      <c r="K2278" s="168"/>
      <c r="L2278" s="168"/>
    </row>
    <row r="2279" spans="11:12" x14ac:dyDescent="0.2">
      <c r="K2279" s="168"/>
      <c r="L2279" s="168"/>
    </row>
    <row r="2280" spans="11:12" x14ac:dyDescent="0.2">
      <c r="K2280" s="168"/>
      <c r="L2280" s="168"/>
    </row>
    <row r="2281" spans="11:12" x14ac:dyDescent="0.2">
      <c r="K2281" s="168"/>
      <c r="L2281" s="168"/>
    </row>
    <row r="2282" spans="11:12" x14ac:dyDescent="0.2">
      <c r="K2282" s="168"/>
      <c r="L2282" s="168"/>
    </row>
    <row r="2283" spans="11:12" x14ac:dyDescent="0.2">
      <c r="K2283" s="168"/>
      <c r="L2283" s="168"/>
    </row>
    <row r="2284" spans="11:12" x14ac:dyDescent="0.2">
      <c r="K2284" s="168"/>
      <c r="L2284" s="168"/>
    </row>
    <row r="2285" spans="11:12" x14ac:dyDescent="0.2">
      <c r="K2285" s="168"/>
      <c r="L2285" s="168"/>
    </row>
    <row r="2286" spans="11:12" x14ac:dyDescent="0.2">
      <c r="K2286" s="168"/>
      <c r="L2286" s="168"/>
    </row>
    <row r="2287" spans="11:12" x14ac:dyDescent="0.2">
      <c r="K2287" s="168"/>
      <c r="L2287" s="168"/>
    </row>
    <row r="2288" spans="11:12" x14ac:dyDescent="0.2">
      <c r="K2288" s="168"/>
      <c r="L2288" s="168"/>
    </row>
    <row r="2289" spans="11:12" x14ac:dyDescent="0.2">
      <c r="K2289" s="168"/>
      <c r="L2289" s="168"/>
    </row>
    <row r="2290" spans="11:12" x14ac:dyDescent="0.2">
      <c r="K2290" s="168"/>
      <c r="L2290" s="168"/>
    </row>
    <row r="2291" spans="11:12" x14ac:dyDescent="0.2">
      <c r="K2291" s="168"/>
      <c r="L2291" s="168"/>
    </row>
    <row r="2292" spans="11:12" x14ac:dyDescent="0.2">
      <c r="K2292" s="168"/>
      <c r="L2292" s="168"/>
    </row>
    <row r="2293" spans="11:12" x14ac:dyDescent="0.2">
      <c r="K2293" s="168"/>
      <c r="L2293" s="168"/>
    </row>
    <row r="2294" spans="11:12" x14ac:dyDescent="0.2">
      <c r="K2294" s="168"/>
      <c r="L2294" s="168"/>
    </row>
    <row r="2295" spans="11:12" x14ac:dyDescent="0.2">
      <c r="K2295" s="168"/>
      <c r="L2295" s="168"/>
    </row>
    <row r="2296" spans="11:12" x14ac:dyDescent="0.2">
      <c r="K2296" s="168"/>
      <c r="L2296" s="168"/>
    </row>
    <row r="2297" spans="11:12" x14ac:dyDescent="0.2">
      <c r="K2297" s="168"/>
      <c r="L2297" s="168"/>
    </row>
    <row r="2298" spans="11:12" x14ac:dyDescent="0.2">
      <c r="K2298" s="168"/>
      <c r="L2298" s="168"/>
    </row>
    <row r="2299" spans="11:12" x14ac:dyDescent="0.2">
      <c r="K2299" s="168"/>
      <c r="L2299" s="168"/>
    </row>
    <row r="2300" spans="11:12" x14ac:dyDescent="0.2">
      <c r="K2300" s="168"/>
      <c r="L2300" s="168"/>
    </row>
    <row r="2301" spans="11:12" x14ac:dyDescent="0.2">
      <c r="K2301" s="168"/>
      <c r="L2301" s="168"/>
    </row>
    <row r="2302" spans="11:12" x14ac:dyDescent="0.2">
      <c r="K2302" s="168"/>
      <c r="L2302" s="168"/>
    </row>
    <row r="2303" spans="11:12" x14ac:dyDescent="0.2">
      <c r="K2303" s="168"/>
      <c r="L2303" s="168"/>
    </row>
    <row r="2304" spans="11:12" x14ac:dyDescent="0.2">
      <c r="K2304" s="168"/>
      <c r="L2304" s="168"/>
    </row>
    <row r="2305" spans="11:12" x14ac:dyDescent="0.2">
      <c r="K2305" s="168"/>
      <c r="L2305" s="168"/>
    </row>
    <row r="2306" spans="11:12" x14ac:dyDescent="0.2">
      <c r="K2306" s="168"/>
      <c r="L2306" s="168"/>
    </row>
    <row r="2307" spans="11:12" x14ac:dyDescent="0.2">
      <c r="K2307" s="168"/>
      <c r="L2307" s="168"/>
    </row>
    <row r="2308" spans="11:12" x14ac:dyDescent="0.2">
      <c r="K2308" s="168"/>
      <c r="L2308" s="168"/>
    </row>
    <row r="2309" spans="11:12" x14ac:dyDescent="0.2">
      <c r="K2309" s="168"/>
      <c r="L2309" s="168"/>
    </row>
    <row r="2310" spans="11:12" x14ac:dyDescent="0.2">
      <c r="K2310" s="168"/>
      <c r="L2310" s="168"/>
    </row>
    <row r="2311" spans="11:12" x14ac:dyDescent="0.2">
      <c r="K2311" s="168"/>
      <c r="L2311" s="168"/>
    </row>
    <row r="2312" spans="11:12" x14ac:dyDescent="0.2">
      <c r="K2312" s="168"/>
      <c r="L2312" s="168"/>
    </row>
    <row r="2313" spans="11:12" x14ac:dyDescent="0.2">
      <c r="K2313" s="168"/>
      <c r="L2313" s="168"/>
    </row>
    <row r="2314" spans="11:12" x14ac:dyDescent="0.2">
      <c r="K2314" s="168"/>
      <c r="L2314" s="168"/>
    </row>
    <row r="2315" spans="11:12" x14ac:dyDescent="0.2">
      <c r="K2315" s="168"/>
      <c r="L2315" s="168"/>
    </row>
    <row r="2316" spans="11:12" x14ac:dyDescent="0.2">
      <c r="K2316" s="168"/>
      <c r="L2316" s="168"/>
    </row>
    <row r="2317" spans="11:12" x14ac:dyDescent="0.2">
      <c r="K2317" s="168"/>
      <c r="L2317" s="168"/>
    </row>
    <row r="2318" spans="11:12" x14ac:dyDescent="0.2">
      <c r="K2318" s="168"/>
      <c r="L2318" s="168"/>
    </row>
    <row r="2319" spans="11:12" x14ac:dyDescent="0.2">
      <c r="K2319" s="168"/>
      <c r="L2319" s="168"/>
    </row>
    <row r="2320" spans="11:12" x14ac:dyDescent="0.2">
      <c r="K2320" s="168"/>
      <c r="L2320" s="168"/>
    </row>
    <row r="2321" spans="11:12" x14ac:dyDescent="0.2">
      <c r="K2321" s="168"/>
      <c r="L2321" s="168"/>
    </row>
    <row r="2322" spans="11:12" x14ac:dyDescent="0.2">
      <c r="K2322" s="168"/>
      <c r="L2322" s="168"/>
    </row>
    <row r="2323" spans="11:12" x14ac:dyDescent="0.2">
      <c r="K2323" s="168"/>
      <c r="L2323" s="168"/>
    </row>
    <row r="2324" spans="11:12" x14ac:dyDescent="0.2">
      <c r="K2324" s="168"/>
      <c r="L2324" s="168"/>
    </row>
    <row r="2325" spans="11:12" x14ac:dyDescent="0.2">
      <c r="K2325" s="168"/>
      <c r="L2325" s="168"/>
    </row>
    <row r="2326" spans="11:12" x14ac:dyDescent="0.2">
      <c r="K2326" s="168"/>
      <c r="L2326" s="168"/>
    </row>
    <row r="2327" spans="11:12" x14ac:dyDescent="0.2">
      <c r="K2327" s="168"/>
      <c r="L2327" s="168"/>
    </row>
    <row r="2328" spans="11:12" x14ac:dyDescent="0.2">
      <c r="K2328" s="168"/>
      <c r="L2328" s="168"/>
    </row>
    <row r="2329" spans="11:12" x14ac:dyDescent="0.2">
      <c r="K2329" s="168"/>
      <c r="L2329" s="168"/>
    </row>
    <row r="2330" spans="11:12" x14ac:dyDescent="0.2">
      <c r="K2330" s="168"/>
      <c r="L2330" s="168"/>
    </row>
    <row r="2331" spans="11:12" x14ac:dyDescent="0.2">
      <c r="K2331" s="168"/>
      <c r="L2331" s="168"/>
    </row>
    <row r="2332" spans="11:12" x14ac:dyDescent="0.2">
      <c r="K2332" s="168"/>
      <c r="L2332" s="168"/>
    </row>
    <row r="2333" spans="11:12" x14ac:dyDescent="0.2">
      <c r="K2333" s="168"/>
      <c r="L2333" s="168"/>
    </row>
    <row r="2334" spans="11:12" x14ac:dyDescent="0.2">
      <c r="K2334" s="168"/>
      <c r="L2334" s="168"/>
    </row>
    <row r="2335" spans="11:12" x14ac:dyDescent="0.2">
      <c r="K2335" s="168"/>
      <c r="L2335" s="168"/>
    </row>
    <row r="2336" spans="11:12" x14ac:dyDescent="0.2">
      <c r="K2336" s="168"/>
      <c r="L2336" s="168"/>
    </row>
    <row r="2337" spans="11:12" x14ac:dyDescent="0.2">
      <c r="K2337" s="168"/>
      <c r="L2337" s="168"/>
    </row>
    <row r="2338" spans="11:12" x14ac:dyDescent="0.2">
      <c r="K2338" s="168"/>
      <c r="L2338" s="168"/>
    </row>
    <row r="2339" spans="11:12" x14ac:dyDescent="0.2">
      <c r="K2339" s="168"/>
      <c r="L2339" s="168"/>
    </row>
    <row r="2340" spans="11:12" x14ac:dyDescent="0.2">
      <c r="K2340" s="168"/>
      <c r="L2340" s="168"/>
    </row>
    <row r="2341" spans="11:12" x14ac:dyDescent="0.2">
      <c r="K2341" s="168"/>
      <c r="L2341" s="168"/>
    </row>
    <row r="2342" spans="11:12" x14ac:dyDescent="0.2">
      <c r="K2342" s="168"/>
      <c r="L2342" s="168"/>
    </row>
    <row r="2343" spans="11:12" x14ac:dyDescent="0.2">
      <c r="K2343" s="168"/>
      <c r="L2343" s="168"/>
    </row>
    <row r="2344" spans="11:12" x14ac:dyDescent="0.2">
      <c r="K2344" s="168"/>
      <c r="L2344" s="168"/>
    </row>
    <row r="2345" spans="11:12" x14ac:dyDescent="0.2">
      <c r="K2345" s="168"/>
      <c r="L2345" s="168"/>
    </row>
    <row r="2346" spans="11:12" x14ac:dyDescent="0.2">
      <c r="K2346" s="168"/>
      <c r="L2346" s="168"/>
    </row>
    <row r="2347" spans="11:12" x14ac:dyDescent="0.2">
      <c r="K2347" s="168"/>
      <c r="L2347" s="168"/>
    </row>
    <row r="2348" spans="11:12" x14ac:dyDescent="0.2">
      <c r="K2348" s="168"/>
      <c r="L2348" s="168"/>
    </row>
    <row r="2349" spans="11:12" x14ac:dyDescent="0.2">
      <c r="K2349" s="168"/>
      <c r="L2349" s="168"/>
    </row>
    <row r="2350" spans="11:12" x14ac:dyDescent="0.2">
      <c r="K2350" s="168"/>
      <c r="L2350" s="168"/>
    </row>
    <row r="2351" spans="11:12" x14ac:dyDescent="0.2">
      <c r="K2351" s="168"/>
      <c r="L2351" s="168"/>
    </row>
    <row r="2352" spans="11:12" x14ac:dyDescent="0.2">
      <c r="K2352" s="168"/>
      <c r="L2352" s="168"/>
    </row>
    <row r="2353" spans="11:12" x14ac:dyDescent="0.2">
      <c r="K2353" s="168"/>
      <c r="L2353" s="168"/>
    </row>
    <row r="2354" spans="11:12" x14ac:dyDescent="0.2">
      <c r="K2354" s="168"/>
      <c r="L2354" s="168"/>
    </row>
    <row r="2355" spans="11:12" x14ac:dyDescent="0.2">
      <c r="K2355" s="168"/>
      <c r="L2355" s="168"/>
    </row>
    <row r="2356" spans="11:12" x14ac:dyDescent="0.2">
      <c r="K2356" s="168"/>
      <c r="L2356" s="168"/>
    </row>
    <row r="2357" spans="11:12" x14ac:dyDescent="0.2">
      <c r="K2357" s="168"/>
      <c r="L2357" s="168"/>
    </row>
    <row r="2358" spans="11:12" x14ac:dyDescent="0.2">
      <c r="K2358" s="168"/>
      <c r="L2358" s="168"/>
    </row>
    <row r="2359" spans="11:12" x14ac:dyDescent="0.2">
      <c r="K2359" s="168"/>
      <c r="L2359" s="168"/>
    </row>
    <row r="2360" spans="11:12" x14ac:dyDescent="0.2">
      <c r="K2360" s="168"/>
      <c r="L2360" s="168"/>
    </row>
    <row r="2361" spans="11:12" x14ac:dyDescent="0.2">
      <c r="K2361" s="168"/>
      <c r="L2361" s="168"/>
    </row>
    <row r="2362" spans="11:12" x14ac:dyDescent="0.2">
      <c r="K2362" s="168"/>
      <c r="L2362" s="168"/>
    </row>
    <row r="2363" spans="11:12" x14ac:dyDescent="0.2">
      <c r="K2363" s="168"/>
      <c r="L2363" s="168"/>
    </row>
    <row r="2364" spans="11:12" x14ac:dyDescent="0.2">
      <c r="K2364" s="168"/>
      <c r="L2364" s="168"/>
    </row>
    <row r="2365" spans="11:12" x14ac:dyDescent="0.2">
      <c r="K2365" s="168"/>
      <c r="L2365" s="168"/>
    </row>
    <row r="2366" spans="11:12" x14ac:dyDescent="0.2">
      <c r="K2366" s="168"/>
      <c r="L2366" s="168"/>
    </row>
    <row r="2367" spans="11:12" x14ac:dyDescent="0.2">
      <c r="K2367" s="168"/>
      <c r="L2367" s="168"/>
    </row>
    <row r="2368" spans="11:12" x14ac:dyDescent="0.2">
      <c r="K2368" s="168"/>
      <c r="L2368" s="168"/>
    </row>
    <row r="2369" spans="11:12" x14ac:dyDescent="0.2">
      <c r="K2369" s="168"/>
      <c r="L2369" s="168"/>
    </row>
    <row r="2370" spans="11:12" x14ac:dyDescent="0.2">
      <c r="K2370" s="168"/>
      <c r="L2370" s="168"/>
    </row>
    <row r="2371" spans="11:12" x14ac:dyDescent="0.2">
      <c r="K2371" s="168"/>
      <c r="L2371" s="168"/>
    </row>
    <row r="2372" spans="11:12" x14ac:dyDescent="0.2">
      <c r="K2372" s="168"/>
      <c r="L2372" s="168"/>
    </row>
    <row r="2373" spans="11:12" x14ac:dyDescent="0.2">
      <c r="K2373" s="168"/>
      <c r="L2373" s="168"/>
    </row>
    <row r="2374" spans="11:12" x14ac:dyDescent="0.2">
      <c r="K2374" s="168"/>
      <c r="L2374" s="168"/>
    </row>
    <row r="2375" spans="11:12" x14ac:dyDescent="0.2">
      <c r="K2375" s="168"/>
      <c r="L2375" s="168"/>
    </row>
    <row r="2376" spans="11:12" x14ac:dyDescent="0.2">
      <c r="K2376" s="168"/>
      <c r="L2376" s="168"/>
    </row>
    <row r="2377" spans="11:12" x14ac:dyDescent="0.2">
      <c r="K2377" s="168"/>
      <c r="L2377" s="168"/>
    </row>
    <row r="2378" spans="11:12" x14ac:dyDescent="0.2">
      <c r="K2378" s="168"/>
      <c r="L2378" s="168"/>
    </row>
    <row r="2379" spans="11:12" x14ac:dyDescent="0.2">
      <c r="K2379" s="168"/>
      <c r="L2379" s="168"/>
    </row>
    <row r="2380" spans="11:12" x14ac:dyDescent="0.2">
      <c r="K2380" s="168"/>
      <c r="L2380" s="168"/>
    </row>
    <row r="2381" spans="11:12" x14ac:dyDescent="0.2">
      <c r="K2381" s="168"/>
      <c r="L2381" s="168"/>
    </row>
    <row r="2382" spans="11:12" x14ac:dyDescent="0.2">
      <c r="K2382" s="168"/>
      <c r="L2382" s="168"/>
    </row>
    <row r="2383" spans="11:12" x14ac:dyDescent="0.2">
      <c r="K2383" s="168"/>
      <c r="L2383" s="168"/>
    </row>
    <row r="2384" spans="11:12" x14ac:dyDescent="0.2">
      <c r="K2384" s="168"/>
      <c r="L2384" s="168"/>
    </row>
    <row r="2385" spans="11:12" x14ac:dyDescent="0.2">
      <c r="K2385" s="168"/>
      <c r="L2385" s="168"/>
    </row>
    <row r="2386" spans="11:12" x14ac:dyDescent="0.2">
      <c r="K2386" s="168"/>
      <c r="L2386" s="168"/>
    </row>
    <row r="2387" spans="11:12" x14ac:dyDescent="0.2">
      <c r="K2387" s="168"/>
      <c r="L2387" s="168"/>
    </row>
    <row r="2388" spans="11:12" x14ac:dyDescent="0.2">
      <c r="K2388" s="168"/>
      <c r="L2388" s="168"/>
    </row>
    <row r="2389" spans="11:12" x14ac:dyDescent="0.2">
      <c r="K2389" s="168"/>
      <c r="L2389" s="168"/>
    </row>
    <row r="2390" spans="11:12" x14ac:dyDescent="0.2">
      <c r="K2390" s="168"/>
      <c r="L2390" s="168"/>
    </row>
    <row r="2391" spans="11:12" x14ac:dyDescent="0.2">
      <c r="K2391" s="168"/>
      <c r="L2391" s="168"/>
    </row>
    <row r="2392" spans="11:12" x14ac:dyDescent="0.2">
      <c r="K2392" s="168"/>
      <c r="L2392" s="168"/>
    </row>
    <row r="2393" spans="11:12" x14ac:dyDescent="0.2">
      <c r="K2393" s="168"/>
      <c r="L2393" s="168"/>
    </row>
    <row r="2394" spans="11:12" x14ac:dyDescent="0.2">
      <c r="K2394" s="168"/>
      <c r="L2394" s="168"/>
    </row>
    <row r="2395" spans="11:12" x14ac:dyDescent="0.2">
      <c r="K2395" s="168"/>
      <c r="L2395" s="168"/>
    </row>
    <row r="2396" spans="11:12" x14ac:dyDescent="0.2">
      <c r="K2396" s="168"/>
      <c r="L2396" s="168"/>
    </row>
    <row r="2397" spans="11:12" x14ac:dyDescent="0.2">
      <c r="K2397" s="168"/>
      <c r="L2397" s="168"/>
    </row>
    <row r="2398" spans="11:12" x14ac:dyDescent="0.2">
      <c r="K2398" s="168"/>
      <c r="L2398" s="168"/>
    </row>
    <row r="2399" spans="11:12" x14ac:dyDescent="0.2">
      <c r="K2399" s="168"/>
      <c r="L2399" s="168"/>
    </row>
    <row r="2400" spans="11:12" x14ac:dyDescent="0.2">
      <c r="K2400" s="168"/>
      <c r="L2400" s="168"/>
    </row>
    <row r="2401" spans="11:12" x14ac:dyDescent="0.2">
      <c r="K2401" s="168"/>
      <c r="L2401" s="168"/>
    </row>
    <row r="2402" spans="11:12" x14ac:dyDescent="0.2">
      <c r="K2402" s="168"/>
      <c r="L2402" s="168"/>
    </row>
    <row r="2403" spans="11:12" x14ac:dyDescent="0.2">
      <c r="K2403" s="168"/>
      <c r="L2403" s="168"/>
    </row>
    <row r="2404" spans="11:12" x14ac:dyDescent="0.2">
      <c r="K2404" s="168"/>
      <c r="L2404" s="168"/>
    </row>
    <row r="2405" spans="11:12" x14ac:dyDescent="0.2">
      <c r="K2405" s="168"/>
      <c r="L2405" s="168"/>
    </row>
    <row r="2406" spans="11:12" x14ac:dyDescent="0.2">
      <c r="K2406" s="168"/>
      <c r="L2406" s="168"/>
    </row>
    <row r="2407" spans="11:12" x14ac:dyDescent="0.2">
      <c r="K2407" s="168"/>
      <c r="L2407" s="168"/>
    </row>
    <row r="2408" spans="11:12" x14ac:dyDescent="0.2">
      <c r="K2408" s="168"/>
      <c r="L2408" s="168"/>
    </row>
    <row r="2409" spans="11:12" x14ac:dyDescent="0.2">
      <c r="K2409" s="168"/>
      <c r="L2409" s="168"/>
    </row>
    <row r="2410" spans="11:12" x14ac:dyDescent="0.2">
      <c r="K2410" s="168"/>
      <c r="L2410" s="168"/>
    </row>
    <row r="2411" spans="11:12" x14ac:dyDescent="0.2">
      <c r="K2411" s="168"/>
      <c r="L2411" s="168"/>
    </row>
    <row r="2412" spans="11:12" x14ac:dyDescent="0.2">
      <c r="K2412" s="168"/>
      <c r="L2412" s="168"/>
    </row>
    <row r="2413" spans="11:12" x14ac:dyDescent="0.2">
      <c r="K2413" s="168"/>
      <c r="L2413" s="168"/>
    </row>
    <row r="2414" spans="11:12" x14ac:dyDescent="0.2">
      <c r="K2414" s="168"/>
      <c r="L2414" s="168"/>
    </row>
    <row r="2415" spans="11:12" x14ac:dyDescent="0.2">
      <c r="K2415" s="168"/>
      <c r="L2415" s="168"/>
    </row>
    <row r="2416" spans="11:12" x14ac:dyDescent="0.2">
      <c r="K2416" s="168"/>
      <c r="L2416" s="168"/>
    </row>
    <row r="2417" spans="11:12" x14ac:dyDescent="0.2">
      <c r="K2417" s="168"/>
      <c r="L2417" s="168"/>
    </row>
    <row r="2418" spans="11:12" x14ac:dyDescent="0.2">
      <c r="K2418" s="168"/>
      <c r="L2418" s="168"/>
    </row>
    <row r="2419" spans="11:12" x14ac:dyDescent="0.2">
      <c r="K2419" s="168"/>
      <c r="L2419" s="168"/>
    </row>
    <row r="2420" spans="11:12" x14ac:dyDescent="0.2">
      <c r="K2420" s="168"/>
      <c r="L2420" s="168"/>
    </row>
    <row r="2421" spans="11:12" x14ac:dyDescent="0.2">
      <c r="K2421" s="168"/>
      <c r="L2421" s="168"/>
    </row>
    <row r="2422" spans="11:12" x14ac:dyDescent="0.2">
      <c r="K2422" s="168"/>
      <c r="L2422" s="168"/>
    </row>
    <row r="2423" spans="11:12" x14ac:dyDescent="0.2">
      <c r="K2423" s="168"/>
      <c r="L2423" s="168"/>
    </row>
    <row r="2424" spans="11:12" x14ac:dyDescent="0.2">
      <c r="K2424" s="168"/>
      <c r="L2424" s="168"/>
    </row>
    <row r="2425" spans="11:12" x14ac:dyDescent="0.2">
      <c r="K2425" s="168"/>
      <c r="L2425" s="168"/>
    </row>
    <row r="2426" spans="11:12" x14ac:dyDescent="0.2">
      <c r="K2426" s="168"/>
      <c r="L2426" s="168"/>
    </row>
    <row r="2427" spans="11:12" x14ac:dyDescent="0.2">
      <c r="K2427" s="168"/>
      <c r="L2427" s="168"/>
    </row>
    <row r="2428" spans="11:12" x14ac:dyDescent="0.2">
      <c r="K2428" s="168"/>
      <c r="L2428" s="168"/>
    </row>
    <row r="2429" spans="11:12" x14ac:dyDescent="0.2">
      <c r="K2429" s="168"/>
      <c r="L2429" s="168"/>
    </row>
    <row r="2430" spans="11:12" x14ac:dyDescent="0.2">
      <c r="K2430" s="168"/>
      <c r="L2430" s="168"/>
    </row>
    <row r="2431" spans="11:12" x14ac:dyDescent="0.2">
      <c r="K2431" s="168"/>
      <c r="L2431" s="168"/>
    </row>
    <row r="2432" spans="11:12" x14ac:dyDescent="0.2">
      <c r="K2432" s="168"/>
      <c r="L2432" s="168"/>
    </row>
    <row r="2433" spans="11:12" x14ac:dyDescent="0.2">
      <c r="K2433" s="168"/>
      <c r="L2433" s="168"/>
    </row>
    <row r="2434" spans="11:12" x14ac:dyDescent="0.2">
      <c r="K2434" s="168"/>
      <c r="L2434" s="168"/>
    </row>
    <row r="2435" spans="11:12" x14ac:dyDescent="0.2">
      <c r="K2435" s="168"/>
      <c r="L2435" s="168"/>
    </row>
    <row r="2436" spans="11:12" x14ac:dyDescent="0.2">
      <c r="K2436" s="168"/>
      <c r="L2436" s="168"/>
    </row>
    <row r="2437" spans="11:12" x14ac:dyDescent="0.2">
      <c r="K2437" s="168"/>
      <c r="L2437" s="168"/>
    </row>
    <row r="2438" spans="11:12" x14ac:dyDescent="0.2">
      <c r="K2438" s="168"/>
      <c r="L2438" s="168"/>
    </row>
    <row r="2439" spans="11:12" x14ac:dyDescent="0.2">
      <c r="K2439" s="168"/>
      <c r="L2439" s="168"/>
    </row>
    <row r="2440" spans="11:12" x14ac:dyDescent="0.2">
      <c r="K2440" s="168"/>
      <c r="L2440" s="168"/>
    </row>
    <row r="2441" spans="11:12" x14ac:dyDescent="0.2">
      <c r="K2441" s="168"/>
      <c r="L2441" s="168"/>
    </row>
    <row r="2442" spans="11:12" x14ac:dyDescent="0.2">
      <c r="K2442" s="168"/>
      <c r="L2442" s="168"/>
    </row>
    <row r="2443" spans="11:12" x14ac:dyDescent="0.2">
      <c r="K2443" s="168"/>
      <c r="L2443" s="168"/>
    </row>
    <row r="2444" spans="11:12" x14ac:dyDescent="0.2">
      <c r="K2444" s="168"/>
      <c r="L2444" s="168"/>
    </row>
    <row r="2445" spans="11:12" x14ac:dyDescent="0.2">
      <c r="K2445" s="168"/>
      <c r="L2445" s="168"/>
    </row>
    <row r="2446" spans="11:12" x14ac:dyDescent="0.2">
      <c r="K2446" s="168"/>
      <c r="L2446" s="168"/>
    </row>
    <row r="2447" spans="11:12" x14ac:dyDescent="0.2">
      <c r="K2447" s="168"/>
      <c r="L2447" s="168"/>
    </row>
    <row r="2448" spans="11:12" x14ac:dyDescent="0.2">
      <c r="K2448" s="168"/>
      <c r="L2448" s="168"/>
    </row>
    <row r="2449" spans="11:12" x14ac:dyDescent="0.2">
      <c r="K2449" s="168"/>
      <c r="L2449" s="168"/>
    </row>
    <row r="2450" spans="11:12" x14ac:dyDescent="0.2">
      <c r="K2450" s="168"/>
      <c r="L2450" s="168"/>
    </row>
    <row r="2451" spans="11:12" x14ac:dyDescent="0.2">
      <c r="K2451" s="168"/>
      <c r="L2451" s="168"/>
    </row>
    <row r="2452" spans="11:12" x14ac:dyDescent="0.2">
      <c r="K2452" s="168"/>
      <c r="L2452" s="168"/>
    </row>
    <row r="2453" spans="11:12" x14ac:dyDescent="0.2">
      <c r="K2453" s="168"/>
      <c r="L2453" s="168"/>
    </row>
    <row r="2454" spans="11:12" x14ac:dyDescent="0.2">
      <c r="K2454" s="168"/>
      <c r="L2454" s="168"/>
    </row>
    <row r="2455" spans="11:12" x14ac:dyDescent="0.2">
      <c r="K2455" s="168"/>
      <c r="L2455" s="168"/>
    </row>
    <row r="2456" spans="11:12" x14ac:dyDescent="0.2">
      <c r="K2456" s="168"/>
      <c r="L2456" s="168"/>
    </row>
    <row r="2457" spans="11:12" x14ac:dyDescent="0.2">
      <c r="K2457" s="168"/>
      <c r="L2457" s="168"/>
    </row>
    <row r="2458" spans="11:12" x14ac:dyDescent="0.2">
      <c r="K2458" s="168"/>
      <c r="L2458" s="168"/>
    </row>
    <row r="2459" spans="11:12" x14ac:dyDescent="0.2">
      <c r="K2459" s="168"/>
      <c r="L2459" s="168"/>
    </row>
    <row r="2460" spans="11:12" x14ac:dyDescent="0.2">
      <c r="K2460" s="168"/>
      <c r="L2460" s="168"/>
    </row>
    <row r="2461" spans="11:12" x14ac:dyDescent="0.2">
      <c r="K2461" s="168"/>
      <c r="L2461" s="168"/>
    </row>
    <row r="2462" spans="11:12" x14ac:dyDescent="0.2">
      <c r="K2462" s="168"/>
      <c r="L2462" s="168"/>
    </row>
    <row r="2463" spans="11:12" x14ac:dyDescent="0.2">
      <c r="K2463" s="168"/>
      <c r="L2463" s="168"/>
    </row>
    <row r="2464" spans="11:12" x14ac:dyDescent="0.2">
      <c r="K2464" s="168"/>
      <c r="L2464" s="168"/>
    </row>
    <row r="2465" spans="11:12" x14ac:dyDescent="0.2">
      <c r="K2465" s="168"/>
      <c r="L2465" s="168"/>
    </row>
    <row r="2466" spans="11:12" x14ac:dyDescent="0.2">
      <c r="K2466" s="168"/>
      <c r="L2466" s="168"/>
    </row>
    <row r="2467" spans="11:12" x14ac:dyDescent="0.2">
      <c r="K2467" s="168"/>
      <c r="L2467" s="168"/>
    </row>
    <row r="2468" spans="11:12" x14ac:dyDescent="0.2">
      <c r="K2468" s="168"/>
      <c r="L2468" s="168"/>
    </row>
    <row r="2469" spans="11:12" x14ac:dyDescent="0.2">
      <c r="K2469" s="168"/>
      <c r="L2469" s="168"/>
    </row>
    <row r="2470" spans="11:12" x14ac:dyDescent="0.2">
      <c r="K2470" s="168"/>
      <c r="L2470" s="168"/>
    </row>
    <row r="2471" spans="11:12" x14ac:dyDescent="0.2">
      <c r="K2471" s="168"/>
      <c r="L2471" s="168"/>
    </row>
    <row r="2472" spans="11:12" x14ac:dyDescent="0.2">
      <c r="K2472" s="168"/>
      <c r="L2472" s="168"/>
    </row>
    <row r="2473" spans="11:12" x14ac:dyDescent="0.2">
      <c r="K2473" s="168"/>
      <c r="L2473" s="168"/>
    </row>
    <row r="2474" spans="11:12" x14ac:dyDescent="0.2">
      <c r="K2474" s="168"/>
      <c r="L2474" s="168"/>
    </row>
    <row r="2475" spans="11:12" x14ac:dyDescent="0.2">
      <c r="K2475" s="168"/>
      <c r="L2475" s="168"/>
    </row>
    <row r="2476" spans="11:12" x14ac:dyDescent="0.2">
      <c r="K2476" s="168"/>
      <c r="L2476" s="168"/>
    </row>
    <row r="2477" spans="11:12" x14ac:dyDescent="0.2">
      <c r="K2477" s="168"/>
      <c r="L2477" s="168"/>
    </row>
    <row r="2478" spans="11:12" x14ac:dyDescent="0.2">
      <c r="K2478" s="168"/>
      <c r="L2478" s="168"/>
    </row>
    <row r="2479" spans="11:12" x14ac:dyDescent="0.2">
      <c r="K2479" s="168"/>
      <c r="L2479" s="168"/>
    </row>
    <row r="2480" spans="11:12" x14ac:dyDescent="0.2">
      <c r="K2480" s="168"/>
      <c r="L2480" s="168"/>
    </row>
    <row r="2481" spans="11:12" x14ac:dyDescent="0.2">
      <c r="K2481" s="168"/>
      <c r="L2481" s="168"/>
    </row>
    <row r="2482" spans="11:12" x14ac:dyDescent="0.2">
      <c r="K2482" s="168"/>
      <c r="L2482" s="168"/>
    </row>
    <row r="2483" spans="11:12" x14ac:dyDescent="0.2">
      <c r="K2483" s="168"/>
      <c r="L2483" s="168"/>
    </row>
    <row r="2484" spans="11:12" x14ac:dyDescent="0.2">
      <c r="K2484" s="168"/>
      <c r="L2484" s="168"/>
    </row>
    <row r="2485" spans="11:12" x14ac:dyDescent="0.2">
      <c r="K2485" s="168"/>
      <c r="L2485" s="168"/>
    </row>
    <row r="2486" spans="11:12" x14ac:dyDescent="0.2">
      <c r="K2486" s="168"/>
      <c r="L2486" s="168"/>
    </row>
    <row r="2487" spans="11:12" x14ac:dyDescent="0.2">
      <c r="K2487" s="168"/>
      <c r="L2487" s="168"/>
    </row>
    <row r="2488" spans="11:12" x14ac:dyDescent="0.2">
      <c r="K2488" s="168"/>
      <c r="L2488" s="168"/>
    </row>
    <row r="2489" spans="11:12" x14ac:dyDescent="0.2">
      <c r="K2489" s="168"/>
      <c r="L2489" s="168"/>
    </row>
    <row r="2490" spans="11:12" x14ac:dyDescent="0.2">
      <c r="K2490" s="168"/>
      <c r="L2490" s="168"/>
    </row>
    <row r="2491" spans="11:12" x14ac:dyDescent="0.2">
      <c r="K2491" s="168"/>
      <c r="L2491" s="168"/>
    </row>
    <row r="2492" spans="11:12" x14ac:dyDescent="0.2">
      <c r="K2492" s="168"/>
      <c r="L2492" s="168"/>
    </row>
    <row r="2493" spans="11:12" x14ac:dyDescent="0.2">
      <c r="K2493" s="168"/>
      <c r="L2493" s="168"/>
    </row>
    <row r="2494" spans="11:12" x14ac:dyDescent="0.2">
      <c r="K2494" s="168"/>
      <c r="L2494" s="168"/>
    </row>
    <row r="2495" spans="11:12" x14ac:dyDescent="0.2">
      <c r="K2495" s="168"/>
      <c r="L2495" s="168"/>
    </row>
    <row r="2496" spans="11:12" x14ac:dyDescent="0.2">
      <c r="K2496" s="168"/>
      <c r="L2496" s="168"/>
    </row>
    <row r="2497" spans="11:12" x14ac:dyDescent="0.2">
      <c r="K2497" s="168"/>
      <c r="L2497" s="168"/>
    </row>
    <row r="2498" spans="11:12" x14ac:dyDescent="0.2">
      <c r="K2498" s="168"/>
      <c r="L2498" s="168"/>
    </row>
    <row r="2499" spans="11:12" x14ac:dyDescent="0.2">
      <c r="K2499" s="168"/>
      <c r="L2499" s="168"/>
    </row>
    <row r="2500" spans="11:12" x14ac:dyDescent="0.2">
      <c r="K2500" s="168"/>
      <c r="L2500" s="168"/>
    </row>
    <row r="2501" spans="11:12" x14ac:dyDescent="0.2">
      <c r="K2501" s="168"/>
      <c r="L2501" s="168"/>
    </row>
    <row r="2502" spans="11:12" x14ac:dyDescent="0.2">
      <c r="K2502" s="168"/>
      <c r="L2502" s="168"/>
    </row>
    <row r="2503" spans="11:12" x14ac:dyDescent="0.2">
      <c r="K2503" s="168"/>
      <c r="L2503" s="168"/>
    </row>
    <row r="2504" spans="11:12" x14ac:dyDescent="0.2">
      <c r="K2504" s="168"/>
      <c r="L2504" s="168"/>
    </row>
    <row r="2505" spans="11:12" x14ac:dyDescent="0.2">
      <c r="K2505" s="168"/>
      <c r="L2505" s="168"/>
    </row>
    <row r="2506" spans="11:12" x14ac:dyDescent="0.2">
      <c r="K2506" s="168"/>
      <c r="L2506" s="168"/>
    </row>
    <row r="2507" spans="11:12" x14ac:dyDescent="0.2">
      <c r="K2507" s="168"/>
      <c r="L2507" s="168"/>
    </row>
    <row r="2508" spans="11:12" x14ac:dyDescent="0.2">
      <c r="K2508" s="168"/>
      <c r="L2508" s="168"/>
    </row>
    <row r="2509" spans="11:12" x14ac:dyDescent="0.2">
      <c r="K2509" s="168"/>
      <c r="L2509" s="168"/>
    </row>
    <row r="2510" spans="11:12" x14ac:dyDescent="0.2">
      <c r="K2510" s="168"/>
      <c r="L2510" s="168"/>
    </row>
    <row r="2511" spans="11:12" x14ac:dyDescent="0.2">
      <c r="K2511" s="168"/>
      <c r="L2511" s="168"/>
    </row>
    <row r="2512" spans="11:12" x14ac:dyDescent="0.2">
      <c r="K2512" s="168"/>
      <c r="L2512" s="168"/>
    </row>
    <row r="2513" spans="11:12" x14ac:dyDescent="0.2">
      <c r="K2513" s="168"/>
      <c r="L2513" s="168"/>
    </row>
    <row r="2514" spans="11:12" x14ac:dyDescent="0.2">
      <c r="K2514" s="168"/>
      <c r="L2514" s="168"/>
    </row>
    <row r="2515" spans="11:12" x14ac:dyDescent="0.2">
      <c r="K2515" s="168"/>
      <c r="L2515" s="168"/>
    </row>
    <row r="2516" spans="11:12" x14ac:dyDescent="0.2">
      <c r="K2516" s="168"/>
      <c r="L2516" s="168"/>
    </row>
    <row r="2517" spans="11:12" x14ac:dyDescent="0.2">
      <c r="K2517" s="168"/>
      <c r="L2517" s="168"/>
    </row>
    <row r="2518" spans="11:12" x14ac:dyDescent="0.2">
      <c r="K2518" s="168"/>
      <c r="L2518" s="168"/>
    </row>
    <row r="2519" spans="11:12" x14ac:dyDescent="0.2">
      <c r="K2519" s="168"/>
      <c r="L2519" s="168"/>
    </row>
    <row r="2520" spans="11:12" x14ac:dyDescent="0.2">
      <c r="K2520" s="168"/>
      <c r="L2520" s="168"/>
    </row>
    <row r="2521" spans="11:12" x14ac:dyDescent="0.2">
      <c r="K2521" s="168"/>
      <c r="L2521" s="168"/>
    </row>
    <row r="2522" spans="11:12" x14ac:dyDescent="0.2">
      <c r="K2522" s="168"/>
      <c r="L2522" s="168"/>
    </row>
    <row r="2523" spans="11:12" x14ac:dyDescent="0.2">
      <c r="K2523" s="168"/>
      <c r="L2523" s="168"/>
    </row>
    <row r="2524" spans="11:12" x14ac:dyDescent="0.2">
      <c r="K2524" s="168"/>
      <c r="L2524" s="168"/>
    </row>
    <row r="2525" spans="11:12" x14ac:dyDescent="0.2">
      <c r="K2525" s="168"/>
      <c r="L2525" s="168"/>
    </row>
    <row r="2526" spans="11:12" x14ac:dyDescent="0.2">
      <c r="K2526" s="168"/>
      <c r="L2526" s="168"/>
    </row>
    <row r="2527" spans="11:12" x14ac:dyDescent="0.2">
      <c r="K2527" s="168"/>
      <c r="L2527" s="168"/>
    </row>
    <row r="2528" spans="11:12" x14ac:dyDescent="0.2">
      <c r="K2528" s="168"/>
      <c r="L2528" s="168"/>
    </row>
    <row r="2529" spans="11:12" x14ac:dyDescent="0.2">
      <c r="K2529" s="168"/>
      <c r="L2529" s="168"/>
    </row>
    <row r="2530" spans="11:12" x14ac:dyDescent="0.2">
      <c r="K2530" s="168"/>
      <c r="L2530" s="168"/>
    </row>
    <row r="2531" spans="11:12" x14ac:dyDescent="0.2">
      <c r="K2531" s="168"/>
      <c r="L2531" s="168"/>
    </row>
    <row r="2532" spans="11:12" x14ac:dyDescent="0.2">
      <c r="K2532" s="168"/>
      <c r="L2532" s="168"/>
    </row>
    <row r="2533" spans="11:12" x14ac:dyDescent="0.2">
      <c r="K2533" s="168"/>
      <c r="L2533" s="168"/>
    </row>
    <row r="2534" spans="11:12" x14ac:dyDescent="0.2">
      <c r="K2534" s="168"/>
      <c r="L2534" s="168"/>
    </row>
    <row r="2535" spans="11:12" x14ac:dyDescent="0.2">
      <c r="K2535" s="168"/>
      <c r="L2535" s="168"/>
    </row>
    <row r="2536" spans="11:12" x14ac:dyDescent="0.2">
      <c r="K2536" s="168"/>
      <c r="L2536" s="168"/>
    </row>
    <row r="2537" spans="11:12" x14ac:dyDescent="0.2">
      <c r="K2537" s="168"/>
      <c r="L2537" s="168"/>
    </row>
    <row r="2538" spans="11:12" x14ac:dyDescent="0.2">
      <c r="K2538" s="168"/>
      <c r="L2538" s="168"/>
    </row>
    <row r="2539" spans="11:12" x14ac:dyDescent="0.2">
      <c r="K2539" s="168"/>
      <c r="L2539" s="168"/>
    </row>
    <row r="2540" spans="11:12" x14ac:dyDescent="0.2">
      <c r="K2540" s="168"/>
      <c r="L2540" s="168"/>
    </row>
    <row r="2541" spans="11:12" x14ac:dyDescent="0.2">
      <c r="K2541" s="168"/>
      <c r="L2541" s="168"/>
    </row>
    <row r="2542" spans="11:12" x14ac:dyDescent="0.2">
      <c r="K2542" s="168"/>
      <c r="L2542" s="168"/>
    </row>
    <row r="2543" spans="11:12" x14ac:dyDescent="0.2">
      <c r="K2543" s="168"/>
      <c r="L2543" s="168"/>
    </row>
    <row r="2544" spans="11:12" x14ac:dyDescent="0.2">
      <c r="K2544" s="168"/>
      <c r="L2544" s="168"/>
    </row>
    <row r="2545" spans="11:12" x14ac:dyDescent="0.2">
      <c r="K2545" s="168"/>
      <c r="L2545" s="168"/>
    </row>
    <row r="2546" spans="11:12" x14ac:dyDescent="0.2">
      <c r="K2546" s="168"/>
      <c r="L2546" s="168"/>
    </row>
    <row r="2547" spans="11:12" x14ac:dyDescent="0.2">
      <c r="K2547" s="168"/>
      <c r="L2547" s="168"/>
    </row>
    <row r="2548" spans="11:12" x14ac:dyDescent="0.2">
      <c r="K2548" s="168"/>
      <c r="L2548" s="168"/>
    </row>
    <row r="2549" spans="11:12" x14ac:dyDescent="0.2">
      <c r="K2549" s="168"/>
      <c r="L2549" s="168"/>
    </row>
    <row r="2550" spans="11:12" x14ac:dyDescent="0.2">
      <c r="K2550" s="168"/>
      <c r="L2550" s="168"/>
    </row>
    <row r="2551" spans="11:12" x14ac:dyDescent="0.2">
      <c r="K2551" s="168"/>
      <c r="L2551" s="168"/>
    </row>
    <row r="2552" spans="11:12" x14ac:dyDescent="0.2">
      <c r="K2552" s="168"/>
      <c r="L2552" s="168"/>
    </row>
    <row r="2553" spans="11:12" x14ac:dyDescent="0.2">
      <c r="K2553" s="168"/>
      <c r="L2553" s="168"/>
    </row>
    <row r="2554" spans="11:12" x14ac:dyDescent="0.2">
      <c r="K2554" s="168"/>
      <c r="L2554" s="168"/>
    </row>
    <row r="2555" spans="11:12" x14ac:dyDescent="0.2">
      <c r="K2555" s="168"/>
      <c r="L2555" s="168"/>
    </row>
    <row r="2556" spans="11:12" x14ac:dyDescent="0.2">
      <c r="K2556" s="168"/>
      <c r="L2556" s="168"/>
    </row>
    <row r="2557" spans="11:12" x14ac:dyDescent="0.2">
      <c r="K2557" s="168"/>
      <c r="L2557" s="168"/>
    </row>
    <row r="2558" spans="11:12" x14ac:dyDescent="0.2">
      <c r="K2558" s="168"/>
      <c r="L2558" s="168"/>
    </row>
    <row r="2559" spans="11:12" x14ac:dyDescent="0.2">
      <c r="K2559" s="168"/>
      <c r="L2559" s="168"/>
    </row>
    <row r="2560" spans="11:12" x14ac:dyDescent="0.2">
      <c r="K2560" s="168"/>
      <c r="L2560" s="168"/>
    </row>
    <row r="2561" spans="11:12" x14ac:dyDescent="0.2">
      <c r="K2561" s="168"/>
      <c r="L2561" s="168"/>
    </row>
    <row r="2562" spans="11:12" x14ac:dyDescent="0.2">
      <c r="K2562" s="168"/>
      <c r="L2562" s="168"/>
    </row>
    <row r="2563" spans="11:12" x14ac:dyDescent="0.2">
      <c r="K2563" s="168"/>
      <c r="L2563" s="168"/>
    </row>
    <row r="2564" spans="11:12" x14ac:dyDescent="0.2">
      <c r="K2564" s="168"/>
      <c r="L2564" s="168"/>
    </row>
    <row r="2565" spans="11:12" x14ac:dyDescent="0.2">
      <c r="K2565" s="168"/>
      <c r="L2565" s="168"/>
    </row>
    <row r="2566" spans="11:12" x14ac:dyDescent="0.2">
      <c r="K2566" s="168"/>
      <c r="L2566" s="168"/>
    </row>
    <row r="2567" spans="11:12" x14ac:dyDescent="0.2">
      <c r="K2567" s="168"/>
      <c r="L2567" s="168"/>
    </row>
    <row r="2568" spans="11:12" x14ac:dyDescent="0.2">
      <c r="K2568" s="168"/>
      <c r="L2568" s="168"/>
    </row>
    <row r="2569" spans="11:12" x14ac:dyDescent="0.2">
      <c r="K2569" s="168"/>
      <c r="L2569" s="168"/>
    </row>
    <row r="2570" spans="11:12" x14ac:dyDescent="0.2">
      <c r="K2570" s="168"/>
      <c r="L2570" s="168"/>
    </row>
    <row r="2571" spans="11:12" x14ac:dyDescent="0.2">
      <c r="K2571" s="168"/>
      <c r="L2571" s="168"/>
    </row>
    <row r="2572" spans="11:12" x14ac:dyDescent="0.2">
      <c r="K2572" s="168"/>
      <c r="L2572" s="168"/>
    </row>
    <row r="2573" spans="11:12" x14ac:dyDescent="0.2">
      <c r="K2573" s="168"/>
      <c r="L2573" s="168"/>
    </row>
    <row r="2574" spans="11:12" x14ac:dyDescent="0.2">
      <c r="K2574" s="168"/>
      <c r="L2574" s="168"/>
    </row>
    <row r="2575" spans="11:12" x14ac:dyDescent="0.2">
      <c r="K2575" s="168"/>
      <c r="L2575" s="168"/>
    </row>
    <row r="2576" spans="11:12" x14ac:dyDescent="0.2">
      <c r="K2576" s="168"/>
      <c r="L2576" s="168"/>
    </row>
    <row r="2577" spans="11:12" x14ac:dyDescent="0.2">
      <c r="K2577" s="168"/>
      <c r="L2577" s="168"/>
    </row>
    <row r="2578" spans="11:12" x14ac:dyDescent="0.2">
      <c r="K2578" s="168"/>
      <c r="L2578" s="168"/>
    </row>
    <row r="2579" spans="11:12" x14ac:dyDescent="0.2">
      <c r="K2579" s="168"/>
      <c r="L2579" s="168"/>
    </row>
    <row r="2580" spans="11:12" x14ac:dyDescent="0.2">
      <c r="K2580" s="168"/>
      <c r="L2580" s="168"/>
    </row>
    <row r="2581" spans="11:12" x14ac:dyDescent="0.2">
      <c r="K2581" s="168"/>
      <c r="L2581" s="168"/>
    </row>
    <row r="2582" spans="11:12" x14ac:dyDescent="0.2">
      <c r="K2582" s="168"/>
      <c r="L2582" s="168"/>
    </row>
    <row r="2583" spans="11:12" x14ac:dyDescent="0.2">
      <c r="K2583" s="168"/>
      <c r="L2583" s="168"/>
    </row>
    <row r="2584" spans="11:12" x14ac:dyDescent="0.2">
      <c r="K2584" s="168"/>
      <c r="L2584" s="168"/>
    </row>
    <row r="2585" spans="11:12" x14ac:dyDescent="0.2">
      <c r="K2585" s="168"/>
      <c r="L2585" s="168"/>
    </row>
    <row r="2586" spans="11:12" x14ac:dyDescent="0.2">
      <c r="K2586" s="168"/>
      <c r="L2586" s="168"/>
    </row>
    <row r="2587" spans="11:12" x14ac:dyDescent="0.2">
      <c r="K2587" s="168"/>
      <c r="L2587" s="168"/>
    </row>
    <row r="2588" spans="11:12" x14ac:dyDescent="0.2">
      <c r="K2588" s="168"/>
      <c r="L2588" s="168"/>
    </row>
    <row r="2589" spans="11:12" x14ac:dyDescent="0.2">
      <c r="K2589" s="168"/>
      <c r="L2589" s="168"/>
    </row>
    <row r="2590" spans="11:12" x14ac:dyDescent="0.2">
      <c r="K2590" s="168"/>
      <c r="L2590" s="168"/>
    </row>
    <row r="2591" spans="11:12" x14ac:dyDescent="0.2">
      <c r="K2591" s="168"/>
      <c r="L2591" s="168"/>
    </row>
    <row r="2592" spans="11:12" x14ac:dyDescent="0.2">
      <c r="K2592" s="168"/>
      <c r="L2592" s="168"/>
    </row>
    <row r="2593" spans="11:12" x14ac:dyDescent="0.2">
      <c r="K2593" s="168"/>
      <c r="L2593" s="168"/>
    </row>
    <row r="2594" spans="11:12" x14ac:dyDescent="0.2">
      <c r="K2594" s="168"/>
      <c r="L2594" s="168"/>
    </row>
    <row r="2595" spans="11:12" x14ac:dyDescent="0.2">
      <c r="K2595" s="168"/>
      <c r="L2595" s="168"/>
    </row>
    <row r="2596" spans="11:12" x14ac:dyDescent="0.2">
      <c r="K2596" s="168"/>
      <c r="L2596" s="168"/>
    </row>
    <row r="2597" spans="11:12" x14ac:dyDescent="0.2">
      <c r="K2597" s="168"/>
      <c r="L2597" s="168"/>
    </row>
    <row r="2598" spans="11:12" x14ac:dyDescent="0.2">
      <c r="K2598" s="168"/>
      <c r="L2598" s="168"/>
    </row>
    <row r="2599" spans="11:12" x14ac:dyDescent="0.2">
      <c r="K2599" s="168"/>
      <c r="L2599" s="168"/>
    </row>
    <row r="2600" spans="11:12" x14ac:dyDescent="0.2">
      <c r="K2600" s="168"/>
      <c r="L2600" s="168"/>
    </row>
    <row r="2601" spans="11:12" x14ac:dyDescent="0.2">
      <c r="K2601" s="168"/>
      <c r="L2601" s="168"/>
    </row>
    <row r="2602" spans="11:12" x14ac:dyDescent="0.2">
      <c r="K2602" s="168"/>
      <c r="L2602" s="168"/>
    </row>
    <row r="2603" spans="11:12" x14ac:dyDescent="0.2">
      <c r="K2603" s="168"/>
      <c r="L2603" s="168"/>
    </row>
    <row r="2604" spans="11:12" x14ac:dyDescent="0.2">
      <c r="K2604" s="168"/>
      <c r="L2604" s="168"/>
    </row>
    <row r="2605" spans="11:12" x14ac:dyDescent="0.2">
      <c r="K2605" s="168"/>
      <c r="L2605" s="168"/>
    </row>
    <row r="2606" spans="11:12" x14ac:dyDescent="0.2">
      <c r="K2606" s="168"/>
      <c r="L2606" s="168"/>
    </row>
    <row r="2607" spans="11:12" x14ac:dyDescent="0.2">
      <c r="K2607" s="168"/>
      <c r="L2607" s="168"/>
    </row>
    <row r="2608" spans="11:12" x14ac:dyDescent="0.2">
      <c r="K2608" s="168"/>
      <c r="L2608" s="168"/>
    </row>
    <row r="2609" spans="11:12" x14ac:dyDescent="0.2">
      <c r="K2609" s="168"/>
      <c r="L2609" s="168"/>
    </row>
    <row r="2610" spans="11:12" x14ac:dyDescent="0.2">
      <c r="K2610" s="168"/>
      <c r="L2610" s="168"/>
    </row>
    <row r="2611" spans="11:12" x14ac:dyDescent="0.2">
      <c r="K2611" s="168"/>
      <c r="L2611" s="168"/>
    </row>
    <row r="2612" spans="11:12" x14ac:dyDescent="0.2">
      <c r="K2612" s="168"/>
      <c r="L2612" s="168"/>
    </row>
    <row r="2613" spans="11:12" x14ac:dyDescent="0.2">
      <c r="K2613" s="168"/>
      <c r="L2613" s="168"/>
    </row>
    <row r="2614" spans="11:12" x14ac:dyDescent="0.2">
      <c r="K2614" s="168"/>
      <c r="L2614" s="168"/>
    </row>
    <row r="2615" spans="11:12" x14ac:dyDescent="0.2">
      <c r="K2615" s="168"/>
      <c r="L2615" s="168"/>
    </row>
    <row r="2616" spans="11:12" x14ac:dyDescent="0.2">
      <c r="K2616" s="168"/>
      <c r="L2616" s="168"/>
    </row>
    <row r="2617" spans="11:12" x14ac:dyDescent="0.2">
      <c r="K2617" s="168"/>
      <c r="L2617" s="168"/>
    </row>
    <row r="2618" spans="11:12" x14ac:dyDescent="0.2">
      <c r="K2618" s="168"/>
      <c r="L2618" s="168"/>
    </row>
    <row r="2619" spans="11:12" x14ac:dyDescent="0.2">
      <c r="K2619" s="168"/>
      <c r="L2619" s="168"/>
    </row>
    <row r="2620" spans="11:12" x14ac:dyDescent="0.2">
      <c r="K2620" s="168"/>
      <c r="L2620" s="168"/>
    </row>
    <row r="2621" spans="11:12" x14ac:dyDescent="0.2">
      <c r="K2621" s="168"/>
      <c r="L2621" s="168"/>
    </row>
    <row r="2622" spans="11:12" x14ac:dyDescent="0.2">
      <c r="K2622" s="168"/>
      <c r="L2622" s="168"/>
    </row>
    <row r="2623" spans="11:12" x14ac:dyDescent="0.2">
      <c r="K2623" s="168"/>
      <c r="L2623" s="168"/>
    </row>
    <row r="2624" spans="11:12" x14ac:dyDescent="0.2">
      <c r="K2624" s="168"/>
      <c r="L2624" s="168"/>
    </row>
    <row r="2625" spans="11:12" x14ac:dyDescent="0.2">
      <c r="K2625" s="168"/>
      <c r="L2625" s="168"/>
    </row>
    <row r="2626" spans="11:12" x14ac:dyDescent="0.2">
      <c r="K2626" s="168"/>
      <c r="L2626" s="168"/>
    </row>
    <row r="2627" spans="11:12" x14ac:dyDescent="0.2">
      <c r="K2627" s="168"/>
      <c r="L2627" s="168"/>
    </row>
    <row r="2628" spans="11:12" x14ac:dyDescent="0.2">
      <c r="K2628" s="168"/>
      <c r="L2628" s="168"/>
    </row>
    <row r="2629" spans="11:12" x14ac:dyDescent="0.2">
      <c r="K2629" s="168"/>
      <c r="L2629" s="168"/>
    </row>
    <row r="2630" spans="11:12" x14ac:dyDescent="0.2">
      <c r="K2630" s="168"/>
      <c r="L2630" s="168"/>
    </row>
    <row r="2631" spans="11:12" x14ac:dyDescent="0.2">
      <c r="K2631" s="168"/>
      <c r="L2631" s="168"/>
    </row>
    <row r="2632" spans="11:12" x14ac:dyDescent="0.2">
      <c r="K2632" s="168"/>
      <c r="L2632" s="168"/>
    </row>
    <row r="2633" spans="11:12" x14ac:dyDescent="0.2">
      <c r="K2633" s="168"/>
      <c r="L2633" s="168"/>
    </row>
    <row r="2634" spans="11:12" x14ac:dyDescent="0.2">
      <c r="K2634" s="168"/>
      <c r="L2634" s="168"/>
    </row>
    <row r="2635" spans="11:12" x14ac:dyDescent="0.2">
      <c r="K2635" s="168"/>
      <c r="L2635" s="168"/>
    </row>
    <row r="2636" spans="11:12" x14ac:dyDescent="0.2">
      <c r="K2636" s="168"/>
      <c r="L2636" s="168"/>
    </row>
    <row r="2637" spans="11:12" x14ac:dyDescent="0.2">
      <c r="K2637" s="168"/>
      <c r="L2637" s="168"/>
    </row>
    <row r="2638" spans="11:12" x14ac:dyDescent="0.2">
      <c r="K2638" s="168"/>
      <c r="L2638" s="168"/>
    </row>
    <row r="2639" spans="11:12" x14ac:dyDescent="0.2">
      <c r="K2639" s="168"/>
      <c r="L2639" s="168"/>
    </row>
    <row r="2640" spans="11:12" x14ac:dyDescent="0.2">
      <c r="K2640" s="168"/>
      <c r="L2640" s="168"/>
    </row>
    <row r="2641" spans="11:12" x14ac:dyDescent="0.2">
      <c r="K2641" s="168"/>
      <c r="L2641" s="168"/>
    </row>
    <row r="2642" spans="11:12" x14ac:dyDescent="0.2">
      <c r="K2642" s="168"/>
      <c r="L2642" s="168"/>
    </row>
    <row r="2643" spans="11:12" x14ac:dyDescent="0.2">
      <c r="K2643" s="168"/>
      <c r="L2643" s="168"/>
    </row>
    <row r="2644" spans="11:12" x14ac:dyDescent="0.2">
      <c r="K2644" s="168"/>
      <c r="L2644" s="168"/>
    </row>
    <row r="2645" spans="11:12" x14ac:dyDescent="0.2">
      <c r="K2645" s="168"/>
      <c r="L2645" s="168"/>
    </row>
    <row r="2646" spans="11:12" x14ac:dyDescent="0.2">
      <c r="K2646" s="168"/>
      <c r="L2646" s="168"/>
    </row>
    <row r="2647" spans="11:12" x14ac:dyDescent="0.2">
      <c r="K2647" s="168"/>
      <c r="L2647" s="168"/>
    </row>
    <row r="2648" spans="11:12" x14ac:dyDescent="0.2">
      <c r="K2648" s="168"/>
      <c r="L2648" s="168"/>
    </row>
    <row r="2649" spans="11:12" x14ac:dyDescent="0.2">
      <c r="K2649" s="168"/>
      <c r="L2649" s="168"/>
    </row>
    <row r="2650" spans="11:12" x14ac:dyDescent="0.2">
      <c r="K2650" s="168"/>
      <c r="L2650" s="168"/>
    </row>
    <row r="2651" spans="11:12" x14ac:dyDescent="0.2">
      <c r="K2651" s="168"/>
      <c r="L2651" s="168"/>
    </row>
    <row r="2652" spans="11:12" x14ac:dyDescent="0.2">
      <c r="K2652" s="168"/>
      <c r="L2652" s="168"/>
    </row>
    <row r="2653" spans="11:12" x14ac:dyDescent="0.2">
      <c r="K2653" s="168"/>
      <c r="L2653" s="168"/>
    </row>
    <row r="2654" spans="11:12" x14ac:dyDescent="0.2">
      <c r="K2654" s="168"/>
      <c r="L2654" s="168"/>
    </row>
    <row r="2655" spans="11:12" x14ac:dyDescent="0.2">
      <c r="K2655" s="168"/>
      <c r="L2655" s="168"/>
    </row>
    <row r="2656" spans="11:12" x14ac:dyDescent="0.2">
      <c r="K2656" s="168"/>
      <c r="L2656" s="168"/>
    </row>
    <row r="2657" spans="11:12" x14ac:dyDescent="0.2">
      <c r="K2657" s="168"/>
      <c r="L2657" s="168"/>
    </row>
    <row r="2658" spans="11:12" x14ac:dyDescent="0.2">
      <c r="K2658" s="168"/>
      <c r="L2658" s="168"/>
    </row>
    <row r="2659" spans="11:12" x14ac:dyDescent="0.2">
      <c r="K2659" s="168"/>
      <c r="L2659" s="168"/>
    </row>
    <row r="2660" spans="11:12" x14ac:dyDescent="0.2">
      <c r="K2660" s="168"/>
      <c r="L2660" s="168"/>
    </row>
    <row r="2661" spans="11:12" x14ac:dyDescent="0.2">
      <c r="K2661" s="168"/>
      <c r="L2661" s="168"/>
    </row>
    <row r="2662" spans="11:12" x14ac:dyDescent="0.2">
      <c r="K2662" s="168"/>
      <c r="L2662" s="168"/>
    </row>
    <row r="2663" spans="11:12" x14ac:dyDescent="0.2">
      <c r="K2663" s="168"/>
      <c r="L2663" s="168"/>
    </row>
    <row r="2664" spans="11:12" x14ac:dyDescent="0.2">
      <c r="K2664" s="168"/>
      <c r="L2664" s="168"/>
    </row>
    <row r="2665" spans="11:12" x14ac:dyDescent="0.2">
      <c r="K2665" s="168"/>
      <c r="L2665" s="168"/>
    </row>
    <row r="2666" spans="11:12" x14ac:dyDescent="0.2">
      <c r="K2666" s="168"/>
      <c r="L2666" s="168"/>
    </row>
    <row r="2667" spans="11:12" x14ac:dyDescent="0.2">
      <c r="K2667" s="168"/>
      <c r="L2667" s="168"/>
    </row>
    <row r="2668" spans="11:12" x14ac:dyDescent="0.2">
      <c r="K2668" s="168"/>
      <c r="L2668" s="168"/>
    </row>
    <row r="2669" spans="11:12" x14ac:dyDescent="0.2">
      <c r="K2669" s="168"/>
      <c r="L2669" s="168"/>
    </row>
    <row r="2670" spans="11:12" x14ac:dyDescent="0.2">
      <c r="K2670" s="168"/>
      <c r="L2670" s="168"/>
    </row>
    <row r="2671" spans="11:12" x14ac:dyDescent="0.2">
      <c r="K2671" s="168"/>
      <c r="L2671" s="168"/>
    </row>
    <row r="2672" spans="11:12" x14ac:dyDescent="0.2">
      <c r="K2672" s="168"/>
      <c r="L2672" s="168"/>
    </row>
    <row r="2673" spans="11:12" x14ac:dyDescent="0.2">
      <c r="K2673" s="168"/>
      <c r="L2673" s="168"/>
    </row>
    <row r="2674" spans="11:12" x14ac:dyDescent="0.2">
      <c r="K2674" s="168"/>
      <c r="L2674" s="168"/>
    </row>
    <row r="2675" spans="11:12" x14ac:dyDescent="0.2">
      <c r="K2675" s="168"/>
      <c r="L2675" s="168"/>
    </row>
    <row r="2676" spans="11:12" x14ac:dyDescent="0.2">
      <c r="K2676" s="168"/>
      <c r="L2676" s="168"/>
    </row>
    <row r="2677" spans="11:12" x14ac:dyDescent="0.2">
      <c r="K2677" s="168"/>
      <c r="L2677" s="168"/>
    </row>
    <row r="2678" spans="11:12" x14ac:dyDescent="0.2">
      <c r="K2678" s="168"/>
      <c r="L2678" s="168"/>
    </row>
    <row r="2679" spans="11:12" x14ac:dyDescent="0.2">
      <c r="K2679" s="168"/>
      <c r="L2679" s="168"/>
    </row>
    <row r="2680" spans="11:12" x14ac:dyDescent="0.2">
      <c r="K2680" s="168"/>
      <c r="L2680" s="168"/>
    </row>
    <row r="2681" spans="11:12" x14ac:dyDescent="0.2">
      <c r="K2681" s="168"/>
      <c r="L2681" s="168"/>
    </row>
    <row r="2682" spans="11:12" x14ac:dyDescent="0.2">
      <c r="K2682" s="168"/>
      <c r="L2682" s="168"/>
    </row>
    <row r="2683" spans="11:12" x14ac:dyDescent="0.2">
      <c r="K2683" s="168"/>
      <c r="L2683" s="168"/>
    </row>
    <row r="2684" spans="11:12" x14ac:dyDescent="0.2">
      <c r="K2684" s="168"/>
      <c r="L2684" s="168"/>
    </row>
    <row r="2685" spans="11:12" x14ac:dyDescent="0.2">
      <c r="K2685" s="168"/>
      <c r="L2685" s="168"/>
    </row>
    <row r="2686" spans="11:12" x14ac:dyDescent="0.2">
      <c r="K2686" s="168"/>
      <c r="L2686" s="168"/>
    </row>
    <row r="2687" spans="11:12" x14ac:dyDescent="0.2">
      <c r="K2687" s="168"/>
      <c r="L2687" s="168"/>
    </row>
    <row r="2688" spans="11:12" x14ac:dyDescent="0.2">
      <c r="K2688" s="168"/>
      <c r="L2688" s="168"/>
    </row>
    <row r="2689" spans="11:12" x14ac:dyDescent="0.2">
      <c r="K2689" s="168"/>
      <c r="L2689" s="168"/>
    </row>
    <row r="2690" spans="11:12" x14ac:dyDescent="0.2">
      <c r="K2690" s="168"/>
      <c r="L2690" s="168"/>
    </row>
    <row r="2691" spans="11:12" x14ac:dyDescent="0.2">
      <c r="K2691" s="168"/>
      <c r="L2691" s="168"/>
    </row>
    <row r="2692" spans="11:12" x14ac:dyDescent="0.2">
      <c r="K2692" s="168"/>
      <c r="L2692" s="168"/>
    </row>
    <row r="2693" spans="11:12" x14ac:dyDescent="0.2">
      <c r="K2693" s="168"/>
      <c r="L2693" s="168"/>
    </row>
    <row r="2694" spans="11:12" x14ac:dyDescent="0.2">
      <c r="K2694" s="168"/>
      <c r="L2694" s="168"/>
    </row>
    <row r="2695" spans="11:12" x14ac:dyDescent="0.2">
      <c r="K2695" s="168"/>
      <c r="L2695" s="168"/>
    </row>
    <row r="2696" spans="11:12" x14ac:dyDescent="0.2">
      <c r="K2696" s="168"/>
      <c r="L2696" s="168"/>
    </row>
    <row r="2697" spans="11:12" x14ac:dyDescent="0.2">
      <c r="K2697" s="168"/>
      <c r="L2697" s="168"/>
    </row>
    <row r="2698" spans="11:12" x14ac:dyDescent="0.2">
      <c r="K2698" s="168"/>
      <c r="L2698" s="168"/>
    </row>
    <row r="2699" spans="11:12" x14ac:dyDescent="0.2">
      <c r="K2699" s="168"/>
      <c r="L2699" s="168"/>
    </row>
    <row r="2700" spans="11:12" x14ac:dyDescent="0.2">
      <c r="K2700" s="168"/>
      <c r="L2700" s="168"/>
    </row>
    <row r="2701" spans="11:12" x14ac:dyDescent="0.2">
      <c r="K2701" s="168"/>
      <c r="L2701" s="168"/>
    </row>
    <row r="2702" spans="11:12" x14ac:dyDescent="0.2">
      <c r="K2702" s="168"/>
      <c r="L2702" s="168"/>
    </row>
    <row r="2703" spans="11:12" x14ac:dyDescent="0.2">
      <c r="K2703" s="168"/>
      <c r="L2703" s="168"/>
    </row>
    <row r="2704" spans="11:12" x14ac:dyDescent="0.2">
      <c r="K2704" s="168"/>
      <c r="L2704" s="168"/>
    </row>
    <row r="2705" spans="11:12" x14ac:dyDescent="0.2">
      <c r="K2705" s="168"/>
      <c r="L2705" s="168"/>
    </row>
    <row r="2706" spans="11:12" x14ac:dyDescent="0.2">
      <c r="K2706" s="168"/>
      <c r="L2706" s="168"/>
    </row>
    <row r="2707" spans="11:12" x14ac:dyDescent="0.2">
      <c r="K2707" s="168"/>
      <c r="L2707" s="168"/>
    </row>
    <row r="2708" spans="11:12" x14ac:dyDescent="0.2">
      <c r="K2708" s="168"/>
      <c r="L2708" s="168"/>
    </row>
    <row r="2709" spans="11:12" x14ac:dyDescent="0.2">
      <c r="K2709" s="168"/>
      <c r="L2709" s="168"/>
    </row>
    <row r="2710" spans="11:12" x14ac:dyDescent="0.2">
      <c r="K2710" s="168"/>
      <c r="L2710" s="168"/>
    </row>
    <row r="2711" spans="11:12" x14ac:dyDescent="0.2">
      <c r="K2711" s="168"/>
      <c r="L2711" s="168"/>
    </row>
    <row r="2712" spans="11:12" x14ac:dyDescent="0.2">
      <c r="K2712" s="168"/>
      <c r="L2712" s="168"/>
    </row>
    <row r="2713" spans="11:12" x14ac:dyDescent="0.2">
      <c r="K2713" s="168"/>
      <c r="L2713" s="168"/>
    </row>
    <row r="2714" spans="11:12" x14ac:dyDescent="0.2">
      <c r="K2714" s="168"/>
      <c r="L2714" s="168"/>
    </row>
    <row r="2715" spans="11:12" x14ac:dyDescent="0.2">
      <c r="K2715" s="168"/>
      <c r="L2715" s="168"/>
    </row>
    <row r="2716" spans="11:12" x14ac:dyDescent="0.2">
      <c r="K2716" s="168"/>
      <c r="L2716" s="168"/>
    </row>
    <row r="2717" spans="11:12" x14ac:dyDescent="0.2">
      <c r="K2717" s="168"/>
      <c r="L2717" s="168"/>
    </row>
    <row r="2718" spans="11:12" x14ac:dyDescent="0.2">
      <c r="K2718" s="168"/>
      <c r="L2718" s="168"/>
    </row>
    <row r="2719" spans="11:12" x14ac:dyDescent="0.2">
      <c r="K2719" s="168"/>
      <c r="L2719" s="168"/>
    </row>
    <row r="2720" spans="11:12" x14ac:dyDescent="0.2">
      <c r="K2720" s="168"/>
      <c r="L2720" s="168"/>
    </row>
    <row r="2721" spans="11:12" x14ac:dyDescent="0.2">
      <c r="K2721" s="168"/>
      <c r="L2721" s="168"/>
    </row>
    <row r="2722" spans="11:12" x14ac:dyDescent="0.2">
      <c r="K2722" s="168"/>
      <c r="L2722" s="168"/>
    </row>
    <row r="2723" spans="11:12" x14ac:dyDescent="0.2">
      <c r="K2723" s="168"/>
      <c r="L2723" s="168"/>
    </row>
    <row r="2724" spans="11:12" x14ac:dyDescent="0.2">
      <c r="K2724" s="168"/>
      <c r="L2724" s="168"/>
    </row>
    <row r="2725" spans="11:12" x14ac:dyDescent="0.2">
      <c r="K2725" s="168"/>
      <c r="L2725" s="168"/>
    </row>
    <row r="2726" spans="11:12" x14ac:dyDescent="0.2">
      <c r="K2726" s="168"/>
      <c r="L2726" s="168"/>
    </row>
    <row r="2727" spans="11:12" x14ac:dyDescent="0.2">
      <c r="K2727" s="168"/>
      <c r="L2727" s="168"/>
    </row>
    <row r="2728" spans="11:12" x14ac:dyDescent="0.2">
      <c r="K2728" s="168"/>
      <c r="L2728" s="168"/>
    </row>
    <row r="2729" spans="11:12" x14ac:dyDescent="0.2">
      <c r="K2729" s="168"/>
      <c r="L2729" s="168"/>
    </row>
    <row r="2730" spans="11:12" x14ac:dyDescent="0.2">
      <c r="K2730" s="168"/>
      <c r="L2730" s="168"/>
    </row>
    <row r="2731" spans="11:12" x14ac:dyDescent="0.2">
      <c r="K2731" s="168"/>
      <c r="L2731" s="168"/>
    </row>
    <row r="2732" spans="11:12" x14ac:dyDescent="0.2">
      <c r="K2732" s="168"/>
      <c r="L2732" s="168"/>
    </row>
    <row r="2733" spans="11:12" x14ac:dyDescent="0.2">
      <c r="K2733" s="168"/>
      <c r="L2733" s="168"/>
    </row>
    <row r="2734" spans="11:12" x14ac:dyDescent="0.2">
      <c r="K2734" s="168"/>
      <c r="L2734" s="168"/>
    </row>
    <row r="2735" spans="11:12" x14ac:dyDescent="0.2">
      <c r="K2735" s="168"/>
      <c r="L2735" s="168"/>
    </row>
    <row r="2736" spans="11:12" x14ac:dyDescent="0.2">
      <c r="K2736" s="168"/>
      <c r="L2736" s="168"/>
    </row>
    <row r="2737" spans="11:12" x14ac:dyDescent="0.2">
      <c r="K2737" s="168"/>
      <c r="L2737" s="168"/>
    </row>
    <row r="2738" spans="11:12" x14ac:dyDescent="0.2">
      <c r="K2738" s="168"/>
      <c r="L2738" s="168"/>
    </row>
    <row r="2739" spans="11:12" x14ac:dyDescent="0.2">
      <c r="K2739" s="168"/>
      <c r="L2739" s="168"/>
    </row>
    <row r="2740" spans="11:12" x14ac:dyDescent="0.2">
      <c r="K2740" s="168"/>
      <c r="L2740" s="168"/>
    </row>
    <row r="2741" spans="11:12" x14ac:dyDescent="0.2">
      <c r="K2741" s="168"/>
      <c r="L2741" s="168"/>
    </row>
    <row r="2742" spans="11:12" x14ac:dyDescent="0.2">
      <c r="K2742" s="168"/>
      <c r="L2742" s="168"/>
    </row>
    <row r="2743" spans="11:12" x14ac:dyDescent="0.2">
      <c r="K2743" s="168"/>
      <c r="L2743" s="168"/>
    </row>
    <row r="2744" spans="11:12" x14ac:dyDescent="0.2">
      <c r="K2744" s="168"/>
      <c r="L2744" s="168"/>
    </row>
    <row r="2745" spans="11:12" x14ac:dyDescent="0.2">
      <c r="K2745" s="168"/>
      <c r="L2745" s="168"/>
    </row>
    <row r="2746" spans="11:12" x14ac:dyDescent="0.2">
      <c r="K2746" s="168"/>
      <c r="L2746" s="168"/>
    </row>
    <row r="2747" spans="11:12" x14ac:dyDescent="0.2">
      <c r="K2747" s="168"/>
      <c r="L2747" s="168"/>
    </row>
    <row r="2748" spans="11:12" x14ac:dyDescent="0.2">
      <c r="K2748" s="168"/>
      <c r="L2748" s="168"/>
    </row>
    <row r="2749" spans="11:12" x14ac:dyDescent="0.2">
      <c r="K2749" s="168"/>
      <c r="L2749" s="168"/>
    </row>
    <row r="2750" spans="11:12" x14ac:dyDescent="0.2">
      <c r="K2750" s="168"/>
      <c r="L2750" s="168"/>
    </row>
    <row r="2751" spans="11:12" x14ac:dyDescent="0.2">
      <c r="K2751" s="168"/>
      <c r="L2751" s="168"/>
    </row>
    <row r="2752" spans="11:12" x14ac:dyDescent="0.2">
      <c r="K2752" s="168"/>
      <c r="L2752" s="168"/>
    </row>
    <row r="2753" spans="11:12" x14ac:dyDescent="0.2">
      <c r="K2753" s="168"/>
      <c r="L2753" s="168"/>
    </row>
    <row r="2754" spans="11:12" x14ac:dyDescent="0.2">
      <c r="K2754" s="168"/>
      <c r="L2754" s="168"/>
    </row>
    <row r="2755" spans="11:12" x14ac:dyDescent="0.2">
      <c r="K2755" s="168"/>
      <c r="L2755" s="168"/>
    </row>
    <row r="2756" spans="11:12" x14ac:dyDescent="0.2">
      <c r="K2756" s="168"/>
      <c r="L2756" s="168"/>
    </row>
    <row r="2757" spans="11:12" x14ac:dyDescent="0.2">
      <c r="K2757" s="168"/>
      <c r="L2757" s="168"/>
    </row>
    <row r="2758" spans="11:12" x14ac:dyDescent="0.2">
      <c r="K2758" s="168"/>
      <c r="L2758" s="168"/>
    </row>
    <row r="2759" spans="11:12" x14ac:dyDescent="0.2">
      <c r="K2759" s="168"/>
      <c r="L2759" s="168"/>
    </row>
    <row r="2760" spans="11:12" x14ac:dyDescent="0.2">
      <c r="K2760" s="168"/>
      <c r="L2760" s="168"/>
    </row>
    <row r="2761" spans="11:12" x14ac:dyDescent="0.2">
      <c r="K2761" s="168"/>
      <c r="L2761" s="168"/>
    </row>
    <row r="2762" spans="11:12" x14ac:dyDescent="0.2">
      <c r="K2762" s="168"/>
      <c r="L2762" s="168"/>
    </row>
    <row r="2763" spans="11:12" x14ac:dyDescent="0.2">
      <c r="K2763" s="168"/>
      <c r="L2763" s="168"/>
    </row>
    <row r="2764" spans="11:12" x14ac:dyDescent="0.2">
      <c r="K2764" s="168"/>
      <c r="L2764" s="168"/>
    </row>
    <row r="2765" spans="11:12" x14ac:dyDescent="0.2">
      <c r="K2765" s="168"/>
      <c r="L2765" s="168"/>
    </row>
    <row r="2766" spans="11:12" x14ac:dyDescent="0.2">
      <c r="K2766" s="168"/>
      <c r="L2766" s="168"/>
    </row>
    <row r="2767" spans="11:12" x14ac:dyDescent="0.2">
      <c r="K2767" s="168"/>
      <c r="L2767" s="168"/>
    </row>
    <row r="2768" spans="11:12" x14ac:dyDescent="0.2">
      <c r="K2768" s="168"/>
      <c r="L2768" s="168"/>
    </row>
    <row r="2769" spans="11:12" x14ac:dyDescent="0.2">
      <c r="K2769" s="168"/>
      <c r="L2769" s="168"/>
    </row>
    <row r="2770" spans="11:12" x14ac:dyDescent="0.2">
      <c r="K2770" s="168"/>
      <c r="L2770" s="168"/>
    </row>
    <row r="2771" spans="11:12" x14ac:dyDescent="0.2">
      <c r="K2771" s="168"/>
      <c r="L2771" s="168"/>
    </row>
    <row r="2772" spans="11:12" x14ac:dyDescent="0.2">
      <c r="K2772" s="168"/>
      <c r="L2772" s="168"/>
    </row>
    <row r="2773" spans="11:12" x14ac:dyDescent="0.2">
      <c r="K2773" s="168"/>
      <c r="L2773" s="168"/>
    </row>
    <row r="2774" spans="11:12" x14ac:dyDescent="0.2">
      <c r="K2774" s="168"/>
      <c r="L2774" s="168"/>
    </row>
    <row r="2775" spans="11:12" x14ac:dyDescent="0.2">
      <c r="K2775" s="168"/>
      <c r="L2775" s="168"/>
    </row>
    <row r="2776" spans="11:12" x14ac:dyDescent="0.2">
      <c r="K2776" s="168"/>
      <c r="L2776" s="168"/>
    </row>
    <row r="2777" spans="11:12" x14ac:dyDescent="0.2">
      <c r="K2777" s="168"/>
      <c r="L2777" s="168"/>
    </row>
    <row r="2778" spans="11:12" x14ac:dyDescent="0.2">
      <c r="K2778" s="168"/>
      <c r="L2778" s="168"/>
    </row>
    <row r="2779" spans="11:12" x14ac:dyDescent="0.2">
      <c r="K2779" s="168"/>
      <c r="L2779" s="168"/>
    </row>
    <row r="2780" spans="11:12" x14ac:dyDescent="0.2">
      <c r="K2780" s="168"/>
      <c r="L2780" s="168"/>
    </row>
    <row r="2781" spans="11:12" x14ac:dyDescent="0.2">
      <c r="K2781" s="168"/>
      <c r="L2781" s="168"/>
    </row>
    <row r="2782" spans="11:12" x14ac:dyDescent="0.2">
      <c r="K2782" s="168"/>
      <c r="L2782" s="168"/>
    </row>
    <row r="2783" spans="11:12" x14ac:dyDescent="0.2">
      <c r="K2783" s="168"/>
      <c r="L2783" s="168"/>
    </row>
    <row r="2784" spans="11:12" x14ac:dyDescent="0.2">
      <c r="K2784" s="168"/>
      <c r="L2784" s="168"/>
    </row>
    <row r="2785" spans="11:12" x14ac:dyDescent="0.2">
      <c r="K2785" s="168"/>
      <c r="L2785" s="168"/>
    </row>
    <row r="2786" spans="11:12" x14ac:dyDescent="0.2">
      <c r="K2786" s="168"/>
      <c r="L2786" s="168"/>
    </row>
    <row r="2787" spans="11:12" x14ac:dyDescent="0.2">
      <c r="K2787" s="168"/>
      <c r="L2787" s="168"/>
    </row>
    <row r="2788" spans="11:12" x14ac:dyDescent="0.2">
      <c r="K2788" s="168"/>
      <c r="L2788" s="168"/>
    </row>
    <row r="2789" spans="11:12" x14ac:dyDescent="0.2">
      <c r="K2789" s="168"/>
      <c r="L2789" s="168"/>
    </row>
    <row r="2790" spans="11:12" x14ac:dyDescent="0.2">
      <c r="K2790" s="168"/>
      <c r="L2790" s="168"/>
    </row>
    <row r="2791" spans="11:12" x14ac:dyDescent="0.2">
      <c r="K2791" s="168"/>
      <c r="L2791" s="168"/>
    </row>
    <row r="2792" spans="11:12" x14ac:dyDescent="0.2">
      <c r="K2792" s="168"/>
      <c r="L2792" s="168"/>
    </row>
    <row r="2793" spans="11:12" x14ac:dyDescent="0.2">
      <c r="K2793" s="168"/>
      <c r="L2793" s="168"/>
    </row>
    <row r="2794" spans="11:12" x14ac:dyDescent="0.2">
      <c r="K2794" s="168"/>
      <c r="L2794" s="168"/>
    </row>
    <row r="2795" spans="11:12" x14ac:dyDescent="0.2">
      <c r="K2795" s="168"/>
      <c r="L2795" s="168"/>
    </row>
    <row r="2796" spans="11:12" x14ac:dyDescent="0.2">
      <c r="K2796" s="168"/>
      <c r="L2796" s="168"/>
    </row>
    <row r="2797" spans="11:12" x14ac:dyDescent="0.2">
      <c r="K2797" s="168"/>
      <c r="L2797" s="168"/>
    </row>
    <row r="2798" spans="11:12" x14ac:dyDescent="0.2">
      <c r="K2798" s="168"/>
      <c r="L2798" s="168"/>
    </row>
    <row r="2799" spans="11:12" x14ac:dyDescent="0.2">
      <c r="K2799" s="168"/>
      <c r="L2799" s="168"/>
    </row>
    <row r="2800" spans="11:12" x14ac:dyDescent="0.2">
      <c r="K2800" s="168"/>
      <c r="L2800" s="168"/>
    </row>
    <row r="2801" spans="11:12" x14ac:dyDescent="0.2">
      <c r="K2801" s="168"/>
      <c r="L2801" s="168"/>
    </row>
    <row r="2802" spans="11:12" x14ac:dyDescent="0.2">
      <c r="K2802" s="168"/>
      <c r="L2802" s="168"/>
    </row>
    <row r="2803" spans="11:12" x14ac:dyDescent="0.2">
      <c r="K2803" s="168"/>
      <c r="L2803" s="168"/>
    </row>
    <row r="2804" spans="11:12" x14ac:dyDescent="0.2">
      <c r="K2804" s="168"/>
      <c r="L2804" s="168"/>
    </row>
    <row r="2805" spans="11:12" x14ac:dyDescent="0.2">
      <c r="K2805" s="168"/>
      <c r="L2805" s="168"/>
    </row>
    <row r="2806" spans="11:12" x14ac:dyDescent="0.2">
      <c r="K2806" s="168"/>
      <c r="L2806" s="168"/>
    </row>
    <row r="2807" spans="11:12" x14ac:dyDescent="0.2">
      <c r="K2807" s="168"/>
      <c r="L2807" s="168"/>
    </row>
    <row r="2808" spans="11:12" x14ac:dyDescent="0.2">
      <c r="K2808" s="168"/>
      <c r="L2808" s="168"/>
    </row>
    <row r="2809" spans="11:12" x14ac:dyDescent="0.2">
      <c r="K2809" s="168"/>
      <c r="L2809" s="168"/>
    </row>
    <row r="2810" spans="11:12" x14ac:dyDescent="0.2">
      <c r="K2810" s="168"/>
      <c r="L2810" s="168"/>
    </row>
    <row r="2811" spans="11:12" x14ac:dyDescent="0.2">
      <c r="K2811" s="168"/>
      <c r="L2811" s="168"/>
    </row>
    <row r="2812" spans="11:12" x14ac:dyDescent="0.2">
      <c r="K2812" s="168"/>
      <c r="L2812" s="168"/>
    </row>
    <row r="2813" spans="11:12" x14ac:dyDescent="0.2">
      <c r="K2813" s="168"/>
      <c r="L2813" s="168"/>
    </row>
    <row r="2814" spans="11:12" x14ac:dyDescent="0.2">
      <c r="K2814" s="168"/>
      <c r="L2814" s="168"/>
    </row>
    <row r="2815" spans="11:12" x14ac:dyDescent="0.2">
      <c r="K2815" s="168"/>
      <c r="L2815" s="168"/>
    </row>
    <row r="2816" spans="11:12" x14ac:dyDescent="0.2">
      <c r="K2816" s="168"/>
      <c r="L2816" s="168"/>
    </row>
    <row r="2817" spans="11:12" x14ac:dyDescent="0.2">
      <c r="K2817" s="168"/>
      <c r="L2817" s="168"/>
    </row>
    <row r="2818" spans="11:12" x14ac:dyDescent="0.2">
      <c r="K2818" s="168"/>
      <c r="L2818" s="168"/>
    </row>
    <row r="2819" spans="11:12" x14ac:dyDescent="0.2">
      <c r="K2819" s="168"/>
      <c r="L2819" s="168"/>
    </row>
    <row r="2820" spans="11:12" x14ac:dyDescent="0.2">
      <c r="K2820" s="168"/>
      <c r="L2820" s="168"/>
    </row>
    <row r="2821" spans="11:12" x14ac:dyDescent="0.2">
      <c r="K2821" s="168"/>
      <c r="L2821" s="168"/>
    </row>
    <row r="2822" spans="11:12" x14ac:dyDescent="0.2">
      <c r="K2822" s="168"/>
      <c r="L2822" s="168"/>
    </row>
    <row r="2823" spans="11:12" x14ac:dyDescent="0.2">
      <c r="K2823" s="168"/>
      <c r="L2823" s="168"/>
    </row>
    <row r="2824" spans="11:12" x14ac:dyDescent="0.2">
      <c r="K2824" s="168"/>
      <c r="L2824" s="168"/>
    </row>
    <row r="2825" spans="11:12" x14ac:dyDescent="0.2">
      <c r="K2825" s="168"/>
      <c r="L2825" s="168"/>
    </row>
    <row r="2826" spans="11:12" x14ac:dyDescent="0.2">
      <c r="K2826" s="168"/>
      <c r="L2826" s="168"/>
    </row>
    <row r="2827" spans="11:12" x14ac:dyDescent="0.2">
      <c r="K2827" s="168"/>
      <c r="L2827" s="168"/>
    </row>
    <row r="2828" spans="11:12" x14ac:dyDescent="0.2">
      <c r="K2828" s="168"/>
      <c r="L2828" s="168"/>
    </row>
    <row r="2829" spans="11:12" x14ac:dyDescent="0.2">
      <c r="K2829" s="168"/>
      <c r="L2829" s="168"/>
    </row>
    <row r="2830" spans="11:12" x14ac:dyDescent="0.2">
      <c r="K2830" s="168"/>
      <c r="L2830" s="168"/>
    </row>
    <row r="2831" spans="11:12" x14ac:dyDescent="0.2">
      <c r="K2831" s="168"/>
      <c r="L2831" s="168"/>
    </row>
    <row r="2832" spans="11:12" x14ac:dyDescent="0.2">
      <c r="K2832" s="168"/>
      <c r="L2832" s="168"/>
    </row>
    <row r="2833" spans="11:12" x14ac:dyDescent="0.2">
      <c r="K2833" s="168"/>
      <c r="L2833" s="168"/>
    </row>
    <row r="2834" spans="11:12" x14ac:dyDescent="0.2">
      <c r="K2834" s="168"/>
      <c r="L2834" s="168"/>
    </row>
    <row r="2835" spans="11:12" x14ac:dyDescent="0.2">
      <c r="K2835" s="168"/>
      <c r="L2835" s="168"/>
    </row>
    <row r="2836" spans="11:12" x14ac:dyDescent="0.2">
      <c r="K2836" s="168"/>
      <c r="L2836" s="168"/>
    </row>
    <row r="2837" spans="11:12" x14ac:dyDescent="0.2">
      <c r="K2837" s="168"/>
      <c r="L2837" s="168"/>
    </row>
    <row r="2838" spans="11:12" x14ac:dyDescent="0.2">
      <c r="K2838" s="168"/>
      <c r="L2838" s="168"/>
    </row>
    <row r="2839" spans="11:12" x14ac:dyDescent="0.2">
      <c r="K2839" s="168"/>
      <c r="L2839" s="168"/>
    </row>
    <row r="2840" spans="11:12" x14ac:dyDescent="0.2">
      <c r="K2840" s="168"/>
      <c r="L2840" s="168"/>
    </row>
    <row r="2841" spans="11:12" x14ac:dyDescent="0.2">
      <c r="K2841" s="168"/>
      <c r="L2841" s="168"/>
    </row>
    <row r="2842" spans="11:12" x14ac:dyDescent="0.2">
      <c r="K2842" s="168"/>
      <c r="L2842" s="168"/>
    </row>
    <row r="2843" spans="11:12" x14ac:dyDescent="0.2">
      <c r="K2843" s="168"/>
      <c r="L2843" s="168"/>
    </row>
    <row r="2844" spans="11:12" x14ac:dyDescent="0.2">
      <c r="K2844" s="168"/>
      <c r="L2844" s="168"/>
    </row>
    <row r="2845" spans="11:12" x14ac:dyDescent="0.2">
      <c r="K2845" s="168"/>
      <c r="L2845" s="168"/>
    </row>
    <row r="2846" spans="11:12" x14ac:dyDescent="0.2">
      <c r="K2846" s="168"/>
      <c r="L2846" s="168"/>
    </row>
    <row r="2847" spans="11:12" x14ac:dyDescent="0.2">
      <c r="K2847" s="168"/>
      <c r="L2847" s="168"/>
    </row>
    <row r="2848" spans="11:12" x14ac:dyDescent="0.2">
      <c r="K2848" s="168"/>
      <c r="L2848" s="168"/>
    </row>
    <row r="2849" spans="11:12" x14ac:dyDescent="0.2">
      <c r="K2849" s="168"/>
      <c r="L2849" s="168"/>
    </row>
    <row r="2850" spans="11:12" x14ac:dyDescent="0.2">
      <c r="K2850" s="168"/>
      <c r="L2850" s="168"/>
    </row>
    <row r="2851" spans="11:12" x14ac:dyDescent="0.2">
      <c r="K2851" s="168"/>
      <c r="L2851" s="168"/>
    </row>
    <row r="2852" spans="11:12" x14ac:dyDescent="0.2">
      <c r="K2852" s="168"/>
      <c r="L2852" s="168"/>
    </row>
    <row r="2853" spans="11:12" x14ac:dyDescent="0.2">
      <c r="K2853" s="168"/>
      <c r="L2853" s="168"/>
    </row>
    <row r="2854" spans="11:12" x14ac:dyDescent="0.2">
      <c r="K2854" s="168"/>
      <c r="L2854" s="168"/>
    </row>
    <row r="2855" spans="11:12" x14ac:dyDescent="0.2">
      <c r="K2855" s="168"/>
      <c r="L2855" s="168"/>
    </row>
    <row r="2856" spans="11:12" x14ac:dyDescent="0.2">
      <c r="K2856" s="168"/>
      <c r="L2856" s="168"/>
    </row>
    <row r="2857" spans="11:12" x14ac:dyDescent="0.2">
      <c r="K2857" s="168"/>
      <c r="L2857" s="168"/>
    </row>
    <row r="2858" spans="11:12" x14ac:dyDescent="0.2">
      <c r="K2858" s="168"/>
      <c r="L2858" s="168"/>
    </row>
    <row r="2859" spans="11:12" x14ac:dyDescent="0.2">
      <c r="K2859" s="168"/>
      <c r="L2859" s="168"/>
    </row>
    <row r="2860" spans="11:12" x14ac:dyDescent="0.2">
      <c r="K2860" s="168"/>
      <c r="L2860" s="168"/>
    </row>
    <row r="2861" spans="11:12" x14ac:dyDescent="0.2">
      <c r="K2861" s="168"/>
      <c r="L2861" s="168"/>
    </row>
    <row r="2862" spans="11:12" x14ac:dyDescent="0.2">
      <c r="K2862" s="168"/>
      <c r="L2862" s="168"/>
    </row>
    <row r="2863" spans="11:12" x14ac:dyDescent="0.2">
      <c r="K2863" s="168"/>
      <c r="L2863" s="168"/>
    </row>
    <row r="2864" spans="11:12" x14ac:dyDescent="0.2">
      <c r="K2864" s="168"/>
      <c r="L2864" s="168"/>
    </row>
    <row r="2865" spans="11:12" x14ac:dyDescent="0.2">
      <c r="K2865" s="168"/>
      <c r="L2865" s="168"/>
    </row>
    <row r="2866" spans="11:12" x14ac:dyDescent="0.2">
      <c r="K2866" s="168"/>
      <c r="L2866" s="168"/>
    </row>
    <row r="2867" spans="11:12" x14ac:dyDescent="0.2">
      <c r="K2867" s="168"/>
      <c r="L2867" s="168"/>
    </row>
    <row r="2868" spans="11:12" x14ac:dyDescent="0.2">
      <c r="K2868" s="168"/>
      <c r="L2868" s="168"/>
    </row>
    <row r="2869" spans="11:12" x14ac:dyDescent="0.2">
      <c r="K2869" s="168"/>
      <c r="L2869" s="168"/>
    </row>
    <row r="2870" spans="11:12" x14ac:dyDescent="0.2">
      <c r="K2870" s="168"/>
      <c r="L2870" s="168"/>
    </row>
    <row r="2871" spans="11:12" x14ac:dyDescent="0.2">
      <c r="K2871" s="168"/>
      <c r="L2871" s="168"/>
    </row>
    <row r="2872" spans="11:12" x14ac:dyDescent="0.2">
      <c r="K2872" s="168"/>
      <c r="L2872" s="168"/>
    </row>
    <row r="2873" spans="11:12" x14ac:dyDescent="0.2">
      <c r="K2873" s="168"/>
      <c r="L2873" s="168"/>
    </row>
    <row r="2874" spans="11:12" x14ac:dyDescent="0.2">
      <c r="K2874" s="168"/>
      <c r="L2874" s="168"/>
    </row>
    <row r="2875" spans="11:12" x14ac:dyDescent="0.2">
      <c r="K2875" s="168"/>
      <c r="L2875" s="168"/>
    </row>
    <row r="2876" spans="11:12" x14ac:dyDescent="0.2">
      <c r="K2876" s="168"/>
      <c r="L2876" s="168"/>
    </row>
    <row r="2877" spans="11:12" x14ac:dyDescent="0.2">
      <c r="K2877" s="168"/>
      <c r="L2877" s="168"/>
    </row>
    <row r="2878" spans="11:12" x14ac:dyDescent="0.2">
      <c r="K2878" s="168"/>
      <c r="L2878" s="168"/>
    </row>
    <row r="2879" spans="11:12" x14ac:dyDescent="0.2">
      <c r="K2879" s="168"/>
      <c r="L2879" s="168"/>
    </row>
    <row r="2880" spans="11:12" x14ac:dyDescent="0.2">
      <c r="K2880" s="168"/>
      <c r="L2880" s="168"/>
    </row>
    <row r="2881" spans="11:12" x14ac:dyDescent="0.2">
      <c r="K2881" s="168"/>
      <c r="L2881" s="168"/>
    </row>
    <row r="2882" spans="11:12" x14ac:dyDescent="0.2">
      <c r="K2882" s="168"/>
      <c r="L2882" s="168"/>
    </row>
    <row r="2883" spans="11:12" x14ac:dyDescent="0.2">
      <c r="K2883" s="168"/>
      <c r="L2883" s="168"/>
    </row>
    <row r="2884" spans="11:12" x14ac:dyDescent="0.2">
      <c r="K2884" s="168"/>
      <c r="L2884" s="168"/>
    </row>
    <row r="2885" spans="11:12" x14ac:dyDescent="0.2">
      <c r="K2885" s="168"/>
      <c r="L2885" s="168"/>
    </row>
    <row r="2886" spans="11:12" x14ac:dyDescent="0.2">
      <c r="K2886" s="168"/>
      <c r="L2886" s="168"/>
    </row>
    <row r="2887" spans="11:12" x14ac:dyDescent="0.2">
      <c r="K2887" s="168"/>
      <c r="L2887" s="168"/>
    </row>
    <row r="2888" spans="11:12" x14ac:dyDescent="0.2">
      <c r="K2888" s="168"/>
      <c r="L2888" s="168"/>
    </row>
    <row r="2889" spans="11:12" x14ac:dyDescent="0.2">
      <c r="K2889" s="168"/>
      <c r="L2889" s="168"/>
    </row>
    <row r="2890" spans="11:12" x14ac:dyDescent="0.2">
      <c r="K2890" s="168"/>
      <c r="L2890" s="168"/>
    </row>
    <row r="2891" spans="11:12" x14ac:dyDescent="0.2">
      <c r="K2891" s="168"/>
      <c r="L2891" s="168"/>
    </row>
    <row r="2892" spans="11:12" x14ac:dyDescent="0.2">
      <c r="K2892" s="168"/>
      <c r="L2892" s="168"/>
    </row>
    <row r="2893" spans="11:12" x14ac:dyDescent="0.2">
      <c r="K2893" s="168"/>
      <c r="L2893" s="168"/>
    </row>
    <row r="2894" spans="11:12" x14ac:dyDescent="0.2">
      <c r="K2894" s="168"/>
      <c r="L2894" s="168"/>
    </row>
    <row r="2895" spans="11:12" x14ac:dyDescent="0.2">
      <c r="K2895" s="168"/>
      <c r="L2895" s="168"/>
    </row>
    <row r="2896" spans="11:12" x14ac:dyDescent="0.2">
      <c r="K2896" s="168"/>
      <c r="L2896" s="168"/>
    </row>
    <row r="2897" spans="11:12" x14ac:dyDescent="0.2">
      <c r="K2897" s="168"/>
      <c r="L2897" s="168"/>
    </row>
    <row r="2898" spans="11:12" x14ac:dyDescent="0.2">
      <c r="K2898" s="168"/>
      <c r="L2898" s="168"/>
    </row>
    <row r="2899" spans="11:12" x14ac:dyDescent="0.2">
      <c r="K2899" s="168"/>
      <c r="L2899" s="168"/>
    </row>
    <row r="2900" spans="11:12" x14ac:dyDescent="0.2">
      <c r="K2900" s="168"/>
      <c r="L2900" s="168"/>
    </row>
    <row r="2901" spans="11:12" x14ac:dyDescent="0.2">
      <c r="K2901" s="168"/>
      <c r="L2901" s="168"/>
    </row>
    <row r="2902" spans="11:12" x14ac:dyDescent="0.2">
      <c r="K2902" s="168"/>
      <c r="L2902" s="168"/>
    </row>
    <row r="2903" spans="11:12" x14ac:dyDescent="0.2">
      <c r="K2903" s="168"/>
      <c r="L2903" s="168"/>
    </row>
    <row r="2904" spans="11:12" x14ac:dyDescent="0.2">
      <c r="K2904" s="168"/>
      <c r="L2904" s="168"/>
    </row>
    <row r="2905" spans="11:12" x14ac:dyDescent="0.2">
      <c r="K2905" s="168"/>
      <c r="L2905" s="168"/>
    </row>
    <row r="2906" spans="11:12" x14ac:dyDescent="0.2">
      <c r="K2906" s="168"/>
      <c r="L2906" s="168"/>
    </row>
    <row r="2907" spans="11:12" x14ac:dyDescent="0.2">
      <c r="K2907" s="168"/>
      <c r="L2907" s="168"/>
    </row>
    <row r="2908" spans="11:12" x14ac:dyDescent="0.2">
      <c r="K2908" s="168"/>
      <c r="L2908" s="168"/>
    </row>
    <row r="2909" spans="11:12" x14ac:dyDescent="0.2">
      <c r="K2909" s="168"/>
      <c r="L2909" s="168"/>
    </row>
    <row r="2910" spans="11:12" x14ac:dyDescent="0.2">
      <c r="K2910" s="168"/>
      <c r="L2910" s="168"/>
    </row>
    <row r="2911" spans="11:12" x14ac:dyDescent="0.2">
      <c r="K2911" s="168"/>
      <c r="L2911" s="168"/>
    </row>
    <row r="2912" spans="11:12" x14ac:dyDescent="0.2">
      <c r="K2912" s="168"/>
      <c r="L2912" s="168"/>
    </row>
    <row r="2913" spans="11:12" x14ac:dyDescent="0.2">
      <c r="K2913" s="168"/>
      <c r="L2913" s="168"/>
    </row>
    <row r="2914" spans="11:12" x14ac:dyDescent="0.2">
      <c r="K2914" s="168"/>
      <c r="L2914" s="168"/>
    </row>
    <row r="2915" spans="11:12" x14ac:dyDescent="0.2">
      <c r="K2915" s="168"/>
      <c r="L2915" s="168"/>
    </row>
    <row r="2916" spans="11:12" x14ac:dyDescent="0.2">
      <c r="K2916" s="168"/>
      <c r="L2916" s="168"/>
    </row>
    <row r="2917" spans="11:12" x14ac:dyDescent="0.2">
      <c r="K2917" s="168"/>
      <c r="L2917" s="168"/>
    </row>
    <row r="2918" spans="11:12" x14ac:dyDescent="0.2">
      <c r="K2918" s="168"/>
      <c r="L2918" s="168"/>
    </row>
    <row r="2919" spans="11:12" x14ac:dyDescent="0.2">
      <c r="K2919" s="168"/>
      <c r="L2919" s="168"/>
    </row>
    <row r="2920" spans="11:12" x14ac:dyDescent="0.2">
      <c r="K2920" s="168"/>
      <c r="L2920" s="168"/>
    </row>
    <row r="2921" spans="11:12" x14ac:dyDescent="0.2">
      <c r="K2921" s="168"/>
      <c r="L2921" s="168"/>
    </row>
    <row r="2922" spans="11:12" x14ac:dyDescent="0.2">
      <c r="K2922" s="168"/>
      <c r="L2922" s="168"/>
    </row>
    <row r="2923" spans="11:12" x14ac:dyDescent="0.2">
      <c r="K2923" s="168"/>
      <c r="L2923" s="168"/>
    </row>
    <row r="2924" spans="11:12" x14ac:dyDescent="0.2">
      <c r="K2924" s="168"/>
      <c r="L2924" s="168"/>
    </row>
    <row r="2925" spans="11:12" x14ac:dyDescent="0.2">
      <c r="K2925" s="168"/>
      <c r="L2925" s="168"/>
    </row>
    <row r="2926" spans="11:12" x14ac:dyDescent="0.2">
      <c r="K2926" s="168"/>
      <c r="L2926" s="168"/>
    </row>
    <row r="2927" spans="11:12" x14ac:dyDescent="0.2">
      <c r="K2927" s="168"/>
      <c r="L2927" s="168"/>
    </row>
    <row r="2928" spans="11:12" x14ac:dyDescent="0.2">
      <c r="K2928" s="168"/>
      <c r="L2928" s="168"/>
    </row>
    <row r="2929" spans="11:12" x14ac:dyDescent="0.2">
      <c r="K2929" s="168"/>
      <c r="L2929" s="168"/>
    </row>
    <row r="2930" spans="11:12" x14ac:dyDescent="0.2">
      <c r="K2930" s="168"/>
      <c r="L2930" s="168"/>
    </row>
    <row r="2931" spans="11:12" x14ac:dyDescent="0.2">
      <c r="K2931" s="168"/>
      <c r="L2931" s="168"/>
    </row>
    <row r="2932" spans="11:12" x14ac:dyDescent="0.2">
      <c r="K2932" s="168"/>
      <c r="L2932" s="168"/>
    </row>
    <row r="2933" spans="11:12" x14ac:dyDescent="0.2">
      <c r="K2933" s="168"/>
      <c r="L2933" s="168"/>
    </row>
    <row r="2934" spans="11:12" x14ac:dyDescent="0.2">
      <c r="K2934" s="168"/>
      <c r="L2934" s="168"/>
    </row>
    <row r="2935" spans="11:12" x14ac:dyDescent="0.2">
      <c r="K2935" s="168"/>
      <c r="L2935" s="168"/>
    </row>
    <row r="2936" spans="11:12" x14ac:dyDescent="0.2">
      <c r="K2936" s="168"/>
      <c r="L2936" s="168"/>
    </row>
    <row r="2937" spans="11:12" x14ac:dyDescent="0.2">
      <c r="K2937" s="168"/>
      <c r="L2937" s="168"/>
    </row>
    <row r="2938" spans="11:12" x14ac:dyDescent="0.2">
      <c r="K2938" s="168"/>
      <c r="L2938" s="168"/>
    </row>
    <row r="2939" spans="11:12" x14ac:dyDescent="0.2">
      <c r="K2939" s="168"/>
      <c r="L2939" s="168"/>
    </row>
    <row r="2940" spans="11:12" x14ac:dyDescent="0.2">
      <c r="K2940" s="168"/>
      <c r="L2940" s="168"/>
    </row>
    <row r="2941" spans="11:12" x14ac:dyDescent="0.2">
      <c r="K2941" s="168"/>
      <c r="L2941" s="168"/>
    </row>
    <row r="2942" spans="11:12" x14ac:dyDescent="0.2">
      <c r="K2942" s="168"/>
      <c r="L2942" s="168"/>
    </row>
    <row r="2943" spans="11:12" x14ac:dyDescent="0.2">
      <c r="K2943" s="168"/>
      <c r="L2943" s="168"/>
    </row>
    <row r="2944" spans="11:12" x14ac:dyDescent="0.2">
      <c r="K2944" s="168"/>
      <c r="L2944" s="168"/>
    </row>
    <row r="2945" spans="11:12" x14ac:dyDescent="0.2">
      <c r="K2945" s="168"/>
      <c r="L2945" s="168"/>
    </row>
    <row r="2946" spans="11:12" x14ac:dyDescent="0.2">
      <c r="K2946" s="168"/>
      <c r="L2946" s="168"/>
    </row>
    <row r="2947" spans="11:12" x14ac:dyDescent="0.2">
      <c r="K2947" s="168"/>
      <c r="L2947" s="168"/>
    </row>
    <row r="2948" spans="11:12" x14ac:dyDescent="0.2">
      <c r="K2948" s="168"/>
      <c r="L2948" s="168"/>
    </row>
    <row r="2949" spans="11:12" x14ac:dyDescent="0.2">
      <c r="K2949" s="168"/>
      <c r="L2949" s="168"/>
    </row>
    <row r="2950" spans="11:12" x14ac:dyDescent="0.2">
      <c r="K2950" s="168"/>
      <c r="L2950" s="168"/>
    </row>
    <row r="2951" spans="11:12" x14ac:dyDescent="0.2">
      <c r="K2951" s="168"/>
      <c r="L2951" s="168"/>
    </row>
    <row r="2952" spans="11:12" x14ac:dyDescent="0.2">
      <c r="K2952" s="168"/>
      <c r="L2952" s="168"/>
    </row>
    <row r="2953" spans="11:12" x14ac:dyDescent="0.2">
      <c r="K2953" s="168"/>
      <c r="L2953" s="168"/>
    </row>
    <row r="2954" spans="11:12" x14ac:dyDescent="0.2">
      <c r="K2954" s="168"/>
      <c r="L2954" s="168"/>
    </row>
    <row r="2955" spans="11:12" x14ac:dyDescent="0.2">
      <c r="K2955" s="168"/>
      <c r="L2955" s="168"/>
    </row>
    <row r="2956" spans="11:12" x14ac:dyDescent="0.2">
      <c r="K2956" s="168"/>
      <c r="L2956" s="168"/>
    </row>
    <row r="2957" spans="11:12" x14ac:dyDescent="0.2">
      <c r="K2957" s="168"/>
      <c r="L2957" s="168"/>
    </row>
    <row r="2958" spans="11:12" x14ac:dyDescent="0.2">
      <c r="K2958" s="168"/>
      <c r="L2958" s="168"/>
    </row>
    <row r="2959" spans="11:12" x14ac:dyDescent="0.2">
      <c r="K2959" s="168"/>
      <c r="L2959" s="168"/>
    </row>
    <row r="2960" spans="11:12" x14ac:dyDescent="0.2">
      <c r="K2960" s="168"/>
      <c r="L2960" s="168"/>
    </row>
    <row r="2961" spans="11:12" x14ac:dyDescent="0.2">
      <c r="K2961" s="168"/>
      <c r="L2961" s="168"/>
    </row>
    <row r="2962" spans="11:12" x14ac:dyDescent="0.2">
      <c r="K2962" s="168"/>
      <c r="L2962" s="168"/>
    </row>
    <row r="2963" spans="11:12" x14ac:dyDescent="0.2">
      <c r="K2963" s="168"/>
      <c r="L2963" s="168"/>
    </row>
    <row r="2964" spans="11:12" x14ac:dyDescent="0.2">
      <c r="K2964" s="168"/>
      <c r="L2964" s="168"/>
    </row>
    <row r="2965" spans="11:12" x14ac:dyDescent="0.2">
      <c r="K2965" s="168"/>
      <c r="L2965" s="168"/>
    </row>
    <row r="2966" spans="11:12" x14ac:dyDescent="0.2">
      <c r="K2966" s="168"/>
      <c r="L2966" s="168"/>
    </row>
    <row r="2967" spans="11:12" x14ac:dyDescent="0.2">
      <c r="K2967" s="168"/>
      <c r="L2967" s="168"/>
    </row>
    <row r="2968" spans="11:12" x14ac:dyDescent="0.2">
      <c r="K2968" s="168"/>
      <c r="L2968" s="168"/>
    </row>
    <row r="2969" spans="11:12" x14ac:dyDescent="0.2">
      <c r="K2969" s="168"/>
      <c r="L2969" s="168"/>
    </row>
    <row r="2970" spans="11:12" x14ac:dyDescent="0.2">
      <c r="K2970" s="168"/>
      <c r="L2970" s="168"/>
    </row>
    <row r="2971" spans="11:12" x14ac:dyDescent="0.2">
      <c r="K2971" s="168"/>
      <c r="L2971" s="168"/>
    </row>
    <row r="2972" spans="11:12" x14ac:dyDescent="0.2">
      <c r="K2972" s="168"/>
      <c r="L2972" s="168"/>
    </row>
    <row r="2973" spans="11:12" x14ac:dyDescent="0.2">
      <c r="K2973" s="168"/>
      <c r="L2973" s="168"/>
    </row>
    <row r="2974" spans="11:12" x14ac:dyDescent="0.2">
      <c r="K2974" s="168"/>
      <c r="L2974" s="168"/>
    </row>
    <row r="2975" spans="11:12" x14ac:dyDescent="0.2">
      <c r="K2975" s="168"/>
      <c r="L2975" s="168"/>
    </row>
    <row r="2976" spans="11:12" x14ac:dyDescent="0.2">
      <c r="K2976" s="168"/>
      <c r="L2976" s="168"/>
    </row>
    <row r="2977" spans="11:12" x14ac:dyDescent="0.2">
      <c r="K2977" s="168"/>
      <c r="L2977" s="168"/>
    </row>
    <row r="2978" spans="11:12" x14ac:dyDescent="0.2">
      <c r="K2978" s="168"/>
      <c r="L2978" s="168"/>
    </row>
    <row r="2979" spans="11:12" x14ac:dyDescent="0.2">
      <c r="K2979" s="168"/>
      <c r="L2979" s="168"/>
    </row>
    <row r="2980" spans="11:12" x14ac:dyDescent="0.2">
      <c r="K2980" s="168"/>
      <c r="L2980" s="168"/>
    </row>
    <row r="2981" spans="11:12" x14ac:dyDescent="0.2">
      <c r="K2981" s="168"/>
      <c r="L2981" s="168"/>
    </row>
    <row r="2982" spans="11:12" x14ac:dyDescent="0.2">
      <c r="K2982" s="168"/>
      <c r="L2982" s="168"/>
    </row>
    <row r="2983" spans="11:12" x14ac:dyDescent="0.2">
      <c r="K2983" s="168"/>
      <c r="L2983" s="168"/>
    </row>
    <row r="2984" spans="11:12" x14ac:dyDescent="0.2">
      <c r="K2984" s="168"/>
      <c r="L2984" s="168"/>
    </row>
    <row r="2985" spans="11:12" x14ac:dyDescent="0.2">
      <c r="K2985" s="168"/>
      <c r="L2985" s="168"/>
    </row>
    <row r="2986" spans="11:12" x14ac:dyDescent="0.2">
      <c r="K2986" s="168"/>
      <c r="L2986" s="168"/>
    </row>
    <row r="2987" spans="11:12" x14ac:dyDescent="0.2">
      <c r="K2987" s="168"/>
      <c r="L2987" s="168"/>
    </row>
    <row r="2988" spans="11:12" x14ac:dyDescent="0.2">
      <c r="K2988" s="168"/>
      <c r="L2988" s="168"/>
    </row>
    <row r="2989" spans="11:12" x14ac:dyDescent="0.2">
      <c r="K2989" s="168"/>
      <c r="L2989" s="168"/>
    </row>
    <row r="2990" spans="11:12" x14ac:dyDescent="0.2">
      <c r="K2990" s="168"/>
      <c r="L2990" s="168"/>
    </row>
    <row r="2991" spans="11:12" x14ac:dyDescent="0.2">
      <c r="K2991" s="168"/>
      <c r="L2991" s="168"/>
    </row>
    <row r="2992" spans="11:12" x14ac:dyDescent="0.2">
      <c r="K2992" s="168"/>
      <c r="L2992" s="168"/>
    </row>
    <row r="2993" spans="11:12" x14ac:dyDescent="0.2">
      <c r="K2993" s="168"/>
      <c r="L2993" s="168"/>
    </row>
    <row r="2994" spans="11:12" x14ac:dyDescent="0.2">
      <c r="K2994" s="168"/>
      <c r="L2994" s="168"/>
    </row>
    <row r="2995" spans="11:12" x14ac:dyDescent="0.2">
      <c r="K2995" s="168"/>
      <c r="L2995" s="168"/>
    </row>
    <row r="2996" spans="11:12" x14ac:dyDescent="0.2">
      <c r="K2996" s="168"/>
      <c r="L2996" s="168"/>
    </row>
    <row r="2997" spans="11:12" x14ac:dyDescent="0.2">
      <c r="K2997" s="168"/>
      <c r="L2997" s="168"/>
    </row>
    <row r="2998" spans="11:12" x14ac:dyDescent="0.2">
      <c r="K2998" s="168"/>
      <c r="L2998" s="168"/>
    </row>
    <row r="2999" spans="11:12" x14ac:dyDescent="0.2">
      <c r="K2999" s="168"/>
      <c r="L2999" s="168"/>
    </row>
    <row r="3000" spans="11:12" x14ac:dyDescent="0.2">
      <c r="K3000" s="168"/>
      <c r="L3000" s="168"/>
    </row>
    <row r="3001" spans="11:12" x14ac:dyDescent="0.2">
      <c r="K3001" s="168"/>
      <c r="L3001" s="168"/>
    </row>
    <row r="3002" spans="11:12" x14ac:dyDescent="0.2">
      <c r="K3002" s="168"/>
      <c r="L3002" s="168"/>
    </row>
    <row r="3003" spans="11:12" x14ac:dyDescent="0.2">
      <c r="K3003" s="168"/>
      <c r="L3003" s="168"/>
    </row>
    <row r="3004" spans="11:12" x14ac:dyDescent="0.2">
      <c r="K3004" s="168"/>
      <c r="L3004" s="168"/>
    </row>
    <row r="3005" spans="11:12" x14ac:dyDescent="0.2">
      <c r="K3005" s="168"/>
      <c r="L3005" s="168"/>
    </row>
    <row r="3006" spans="11:12" x14ac:dyDescent="0.2">
      <c r="K3006" s="168"/>
      <c r="L3006" s="168"/>
    </row>
    <row r="3007" spans="11:12" x14ac:dyDescent="0.2">
      <c r="K3007" s="168"/>
      <c r="L3007" s="168"/>
    </row>
    <row r="3008" spans="11:12" x14ac:dyDescent="0.2">
      <c r="K3008" s="168"/>
      <c r="L3008" s="168"/>
    </row>
    <row r="3009" spans="11:12" x14ac:dyDescent="0.2">
      <c r="K3009" s="168"/>
      <c r="L3009" s="168"/>
    </row>
    <row r="3010" spans="11:12" x14ac:dyDescent="0.2">
      <c r="K3010" s="168"/>
      <c r="L3010" s="168"/>
    </row>
    <row r="3011" spans="11:12" x14ac:dyDescent="0.2">
      <c r="K3011" s="168"/>
      <c r="L3011" s="168"/>
    </row>
    <row r="3012" spans="11:12" x14ac:dyDescent="0.2">
      <c r="K3012" s="168"/>
      <c r="L3012" s="168"/>
    </row>
    <row r="3013" spans="11:12" x14ac:dyDescent="0.2">
      <c r="K3013" s="168"/>
      <c r="L3013" s="168"/>
    </row>
    <row r="3014" spans="11:12" x14ac:dyDescent="0.2">
      <c r="K3014" s="168"/>
      <c r="L3014" s="168"/>
    </row>
    <row r="3015" spans="11:12" x14ac:dyDescent="0.2">
      <c r="K3015" s="168"/>
      <c r="L3015" s="168"/>
    </row>
    <row r="3016" spans="11:12" x14ac:dyDescent="0.2">
      <c r="K3016" s="168"/>
      <c r="L3016" s="168"/>
    </row>
    <row r="3017" spans="11:12" x14ac:dyDescent="0.2">
      <c r="K3017" s="168"/>
      <c r="L3017" s="168"/>
    </row>
    <row r="3018" spans="11:12" x14ac:dyDescent="0.2">
      <c r="K3018" s="168"/>
      <c r="L3018" s="168"/>
    </row>
    <row r="3019" spans="11:12" x14ac:dyDescent="0.2">
      <c r="K3019" s="168"/>
      <c r="L3019" s="168"/>
    </row>
    <row r="3020" spans="11:12" x14ac:dyDescent="0.2">
      <c r="K3020" s="168"/>
      <c r="L3020" s="168"/>
    </row>
    <row r="3021" spans="11:12" x14ac:dyDescent="0.2">
      <c r="K3021" s="168"/>
      <c r="L3021" s="168"/>
    </row>
    <row r="3022" spans="11:12" x14ac:dyDescent="0.2">
      <c r="K3022" s="168"/>
      <c r="L3022" s="168"/>
    </row>
    <row r="3023" spans="11:12" x14ac:dyDescent="0.2">
      <c r="K3023" s="168"/>
      <c r="L3023" s="168"/>
    </row>
    <row r="3024" spans="11:12" x14ac:dyDescent="0.2">
      <c r="K3024" s="168"/>
      <c r="L3024" s="168"/>
    </row>
    <row r="3025" spans="11:12" x14ac:dyDescent="0.2">
      <c r="K3025" s="168"/>
      <c r="L3025" s="168"/>
    </row>
    <row r="3026" spans="11:12" x14ac:dyDescent="0.2">
      <c r="K3026" s="168"/>
      <c r="L3026" s="168"/>
    </row>
    <row r="3027" spans="11:12" x14ac:dyDescent="0.2">
      <c r="K3027" s="168"/>
      <c r="L3027" s="168"/>
    </row>
    <row r="3028" spans="11:12" x14ac:dyDescent="0.2">
      <c r="K3028" s="168"/>
      <c r="L3028" s="168"/>
    </row>
    <row r="3029" spans="11:12" x14ac:dyDescent="0.2">
      <c r="K3029" s="168"/>
      <c r="L3029" s="168"/>
    </row>
    <row r="3030" spans="11:12" x14ac:dyDescent="0.2">
      <c r="K3030" s="168"/>
      <c r="L3030" s="168"/>
    </row>
    <row r="3031" spans="11:12" x14ac:dyDescent="0.2">
      <c r="K3031" s="168"/>
      <c r="L3031" s="168"/>
    </row>
    <row r="3032" spans="11:12" x14ac:dyDescent="0.2">
      <c r="K3032" s="168"/>
      <c r="L3032" s="168"/>
    </row>
    <row r="3033" spans="11:12" x14ac:dyDescent="0.2">
      <c r="K3033" s="168"/>
      <c r="L3033" s="168"/>
    </row>
    <row r="3034" spans="11:12" x14ac:dyDescent="0.2">
      <c r="K3034" s="168"/>
      <c r="L3034" s="168"/>
    </row>
    <row r="3035" spans="11:12" x14ac:dyDescent="0.2">
      <c r="K3035" s="168"/>
      <c r="L3035" s="168"/>
    </row>
    <row r="3036" spans="11:12" x14ac:dyDescent="0.2">
      <c r="K3036" s="168"/>
      <c r="L3036" s="168"/>
    </row>
    <row r="3037" spans="11:12" x14ac:dyDescent="0.2">
      <c r="K3037" s="168"/>
      <c r="L3037" s="168"/>
    </row>
    <row r="3038" spans="11:12" x14ac:dyDescent="0.2">
      <c r="K3038" s="168"/>
      <c r="L3038" s="168"/>
    </row>
    <row r="3039" spans="11:12" x14ac:dyDescent="0.2">
      <c r="K3039" s="168"/>
      <c r="L3039" s="168"/>
    </row>
    <row r="3040" spans="11:12" x14ac:dyDescent="0.2">
      <c r="K3040" s="168"/>
      <c r="L3040" s="168"/>
    </row>
    <row r="3041" spans="11:12" x14ac:dyDescent="0.2">
      <c r="K3041" s="168"/>
      <c r="L3041" s="168"/>
    </row>
    <row r="3042" spans="11:12" x14ac:dyDescent="0.2">
      <c r="K3042" s="168"/>
      <c r="L3042" s="168"/>
    </row>
    <row r="3043" spans="11:12" x14ac:dyDescent="0.2">
      <c r="K3043" s="168"/>
      <c r="L3043" s="168"/>
    </row>
    <row r="3044" spans="11:12" x14ac:dyDescent="0.2">
      <c r="K3044" s="168"/>
      <c r="L3044" s="168"/>
    </row>
    <row r="3045" spans="11:12" x14ac:dyDescent="0.2">
      <c r="K3045" s="168"/>
      <c r="L3045" s="168"/>
    </row>
    <row r="3046" spans="11:12" x14ac:dyDescent="0.2">
      <c r="K3046" s="168"/>
      <c r="L3046" s="168"/>
    </row>
    <row r="3047" spans="11:12" x14ac:dyDescent="0.2">
      <c r="K3047" s="168"/>
      <c r="L3047" s="168"/>
    </row>
    <row r="3048" spans="11:12" x14ac:dyDescent="0.2">
      <c r="K3048" s="168"/>
      <c r="L3048" s="168"/>
    </row>
    <row r="3049" spans="11:12" x14ac:dyDescent="0.2">
      <c r="K3049" s="168"/>
      <c r="L3049" s="168"/>
    </row>
    <row r="3050" spans="11:12" x14ac:dyDescent="0.2">
      <c r="K3050" s="168"/>
      <c r="L3050" s="168"/>
    </row>
    <row r="3051" spans="11:12" x14ac:dyDescent="0.2">
      <c r="K3051" s="168"/>
      <c r="L3051" s="168"/>
    </row>
    <row r="3052" spans="11:12" x14ac:dyDescent="0.2">
      <c r="K3052" s="168"/>
      <c r="L3052" s="168"/>
    </row>
    <row r="3053" spans="11:12" x14ac:dyDescent="0.2">
      <c r="K3053" s="168"/>
      <c r="L3053" s="168"/>
    </row>
    <row r="3054" spans="11:12" x14ac:dyDescent="0.2">
      <c r="K3054" s="168"/>
      <c r="L3054" s="168"/>
    </row>
    <row r="3055" spans="11:12" x14ac:dyDescent="0.2">
      <c r="K3055" s="168"/>
      <c r="L3055" s="168"/>
    </row>
    <row r="3056" spans="11:12" x14ac:dyDescent="0.2">
      <c r="K3056" s="168"/>
      <c r="L3056" s="168"/>
    </row>
    <row r="3057" spans="11:12" x14ac:dyDescent="0.2">
      <c r="K3057" s="168"/>
      <c r="L3057" s="168"/>
    </row>
    <row r="3058" spans="11:12" x14ac:dyDescent="0.2">
      <c r="K3058" s="168"/>
      <c r="L3058" s="168"/>
    </row>
    <row r="3059" spans="11:12" x14ac:dyDescent="0.2">
      <c r="K3059" s="168"/>
      <c r="L3059" s="168"/>
    </row>
    <row r="3060" spans="11:12" x14ac:dyDescent="0.2">
      <c r="K3060" s="168"/>
      <c r="L3060" s="168"/>
    </row>
    <row r="3061" spans="11:12" x14ac:dyDescent="0.2">
      <c r="K3061" s="168"/>
      <c r="L3061" s="168"/>
    </row>
    <row r="3062" spans="11:12" x14ac:dyDescent="0.2">
      <c r="K3062" s="168"/>
      <c r="L3062" s="168"/>
    </row>
    <row r="3063" spans="11:12" x14ac:dyDescent="0.2">
      <c r="K3063" s="168"/>
      <c r="L3063" s="168"/>
    </row>
    <row r="3064" spans="11:12" x14ac:dyDescent="0.2">
      <c r="K3064" s="168"/>
      <c r="L3064" s="168"/>
    </row>
    <row r="3065" spans="11:12" x14ac:dyDescent="0.2">
      <c r="K3065" s="168"/>
      <c r="L3065" s="168"/>
    </row>
    <row r="3066" spans="11:12" x14ac:dyDescent="0.2">
      <c r="K3066" s="168"/>
      <c r="L3066" s="168"/>
    </row>
    <row r="3067" spans="11:12" x14ac:dyDescent="0.2">
      <c r="K3067" s="168"/>
      <c r="L3067" s="168"/>
    </row>
    <row r="3068" spans="11:12" x14ac:dyDescent="0.2">
      <c r="K3068" s="168"/>
      <c r="L3068" s="168"/>
    </row>
    <row r="3069" spans="11:12" x14ac:dyDescent="0.2">
      <c r="K3069" s="168"/>
      <c r="L3069" s="168"/>
    </row>
    <row r="3070" spans="11:12" x14ac:dyDescent="0.2">
      <c r="K3070" s="168"/>
      <c r="L3070" s="168"/>
    </row>
    <row r="3071" spans="11:12" x14ac:dyDescent="0.2">
      <c r="K3071" s="168"/>
      <c r="L3071" s="168"/>
    </row>
    <row r="3072" spans="11:12" x14ac:dyDescent="0.2">
      <c r="K3072" s="168"/>
      <c r="L3072" s="168"/>
    </row>
    <row r="3073" spans="11:12" x14ac:dyDescent="0.2">
      <c r="K3073" s="168"/>
      <c r="L3073" s="168"/>
    </row>
    <row r="3074" spans="11:12" x14ac:dyDescent="0.2">
      <c r="K3074" s="168"/>
      <c r="L3074" s="168"/>
    </row>
    <row r="3075" spans="11:12" x14ac:dyDescent="0.2">
      <c r="K3075" s="168"/>
      <c r="L3075" s="168"/>
    </row>
    <row r="3076" spans="11:12" x14ac:dyDescent="0.2">
      <c r="K3076" s="168"/>
      <c r="L3076" s="168"/>
    </row>
    <row r="3077" spans="11:12" x14ac:dyDescent="0.2">
      <c r="K3077" s="168"/>
      <c r="L3077" s="168"/>
    </row>
    <row r="3078" spans="11:12" x14ac:dyDescent="0.2">
      <c r="K3078" s="168"/>
      <c r="L3078" s="168"/>
    </row>
    <row r="3079" spans="11:12" x14ac:dyDescent="0.2">
      <c r="K3079" s="168"/>
      <c r="L3079" s="168"/>
    </row>
    <row r="3080" spans="11:12" x14ac:dyDescent="0.2">
      <c r="K3080" s="168"/>
      <c r="L3080" s="168"/>
    </row>
    <row r="3081" spans="11:12" x14ac:dyDescent="0.2">
      <c r="K3081" s="168"/>
      <c r="L3081" s="168"/>
    </row>
    <row r="3082" spans="11:12" x14ac:dyDescent="0.2">
      <c r="K3082" s="168"/>
      <c r="L3082" s="168"/>
    </row>
    <row r="3083" spans="11:12" x14ac:dyDescent="0.2">
      <c r="K3083" s="168"/>
      <c r="L3083" s="168"/>
    </row>
    <row r="3084" spans="11:12" x14ac:dyDescent="0.2">
      <c r="K3084" s="168"/>
      <c r="L3084" s="168"/>
    </row>
    <row r="3085" spans="11:12" x14ac:dyDescent="0.2">
      <c r="K3085" s="168"/>
      <c r="L3085" s="168"/>
    </row>
    <row r="3086" spans="11:12" x14ac:dyDescent="0.2">
      <c r="K3086" s="168"/>
      <c r="L3086" s="168"/>
    </row>
    <row r="3087" spans="11:12" x14ac:dyDescent="0.2">
      <c r="K3087" s="168"/>
      <c r="L3087" s="168"/>
    </row>
    <row r="3088" spans="11:12" x14ac:dyDescent="0.2">
      <c r="K3088" s="168"/>
      <c r="L3088" s="168"/>
    </row>
    <row r="3089" spans="11:12" x14ac:dyDescent="0.2">
      <c r="K3089" s="168"/>
      <c r="L3089" s="168"/>
    </row>
    <row r="3090" spans="11:12" x14ac:dyDescent="0.2">
      <c r="K3090" s="168"/>
      <c r="L3090" s="168"/>
    </row>
    <row r="3091" spans="11:12" x14ac:dyDescent="0.2">
      <c r="K3091" s="168"/>
      <c r="L3091" s="168"/>
    </row>
    <row r="3092" spans="11:12" x14ac:dyDescent="0.2">
      <c r="K3092" s="168"/>
      <c r="L3092" s="168"/>
    </row>
    <row r="3093" spans="11:12" x14ac:dyDescent="0.2">
      <c r="K3093" s="168"/>
      <c r="L3093" s="168"/>
    </row>
    <row r="3094" spans="11:12" x14ac:dyDescent="0.2">
      <c r="K3094" s="168"/>
      <c r="L3094" s="168"/>
    </row>
    <row r="3095" spans="11:12" x14ac:dyDescent="0.2">
      <c r="K3095" s="168"/>
      <c r="L3095" s="168"/>
    </row>
    <row r="3096" spans="11:12" x14ac:dyDescent="0.2">
      <c r="K3096" s="168"/>
      <c r="L3096" s="168"/>
    </row>
    <row r="3097" spans="11:12" x14ac:dyDescent="0.2">
      <c r="K3097" s="168"/>
      <c r="L3097" s="168"/>
    </row>
    <row r="3098" spans="11:12" x14ac:dyDescent="0.2">
      <c r="K3098" s="168"/>
      <c r="L3098" s="168"/>
    </row>
    <row r="3099" spans="11:12" x14ac:dyDescent="0.2">
      <c r="K3099" s="168"/>
      <c r="L3099" s="168"/>
    </row>
    <row r="3100" spans="11:12" x14ac:dyDescent="0.2">
      <c r="K3100" s="168"/>
      <c r="L3100" s="168"/>
    </row>
    <row r="3101" spans="11:12" x14ac:dyDescent="0.2">
      <c r="K3101" s="168"/>
      <c r="L3101" s="168"/>
    </row>
    <row r="3102" spans="11:12" x14ac:dyDescent="0.2">
      <c r="K3102" s="168"/>
      <c r="L3102" s="168"/>
    </row>
    <row r="3103" spans="11:12" x14ac:dyDescent="0.2">
      <c r="K3103" s="168"/>
      <c r="L3103" s="168"/>
    </row>
    <row r="3104" spans="11:12" x14ac:dyDescent="0.2">
      <c r="K3104" s="168"/>
      <c r="L3104" s="168"/>
    </row>
    <row r="3105" spans="11:12" x14ac:dyDescent="0.2">
      <c r="K3105" s="168"/>
      <c r="L3105" s="168"/>
    </row>
    <row r="3106" spans="11:12" x14ac:dyDescent="0.2">
      <c r="K3106" s="168"/>
      <c r="L3106" s="168"/>
    </row>
    <row r="3107" spans="11:12" x14ac:dyDescent="0.2">
      <c r="K3107" s="168"/>
      <c r="L3107" s="168"/>
    </row>
    <row r="3108" spans="11:12" x14ac:dyDescent="0.2">
      <c r="K3108" s="168"/>
      <c r="L3108" s="168"/>
    </row>
    <row r="3109" spans="11:12" x14ac:dyDescent="0.2">
      <c r="K3109" s="168"/>
      <c r="L3109" s="168"/>
    </row>
    <row r="3110" spans="11:12" x14ac:dyDescent="0.2">
      <c r="K3110" s="168"/>
      <c r="L3110" s="168"/>
    </row>
    <row r="3111" spans="11:12" x14ac:dyDescent="0.2">
      <c r="K3111" s="168"/>
      <c r="L3111" s="168"/>
    </row>
    <row r="3112" spans="11:12" x14ac:dyDescent="0.2">
      <c r="K3112" s="168"/>
      <c r="L3112" s="168"/>
    </row>
    <row r="3113" spans="11:12" x14ac:dyDescent="0.2">
      <c r="K3113" s="168"/>
      <c r="L3113" s="168"/>
    </row>
    <row r="3114" spans="11:12" x14ac:dyDescent="0.2">
      <c r="K3114" s="168"/>
      <c r="L3114" s="168"/>
    </row>
    <row r="3115" spans="11:12" x14ac:dyDescent="0.2">
      <c r="K3115" s="168"/>
      <c r="L3115" s="168"/>
    </row>
    <row r="3116" spans="11:12" x14ac:dyDescent="0.2">
      <c r="K3116" s="168"/>
      <c r="L3116" s="168"/>
    </row>
    <row r="3117" spans="11:12" x14ac:dyDescent="0.2">
      <c r="K3117" s="168"/>
      <c r="L3117" s="168"/>
    </row>
    <row r="3118" spans="11:12" x14ac:dyDescent="0.2">
      <c r="K3118" s="168"/>
      <c r="L3118" s="168"/>
    </row>
    <row r="3119" spans="11:12" x14ac:dyDescent="0.2">
      <c r="K3119" s="168"/>
      <c r="L3119" s="168"/>
    </row>
    <row r="3120" spans="11:12" x14ac:dyDescent="0.2">
      <c r="K3120" s="168"/>
      <c r="L3120" s="168"/>
    </row>
    <row r="3121" spans="11:12" x14ac:dyDescent="0.2">
      <c r="K3121" s="168"/>
      <c r="L3121" s="168"/>
    </row>
    <row r="3122" spans="11:12" x14ac:dyDescent="0.2">
      <c r="K3122" s="168"/>
      <c r="L3122" s="168"/>
    </row>
    <row r="3123" spans="11:12" x14ac:dyDescent="0.2">
      <c r="K3123" s="168"/>
      <c r="L3123" s="168"/>
    </row>
    <row r="3124" spans="11:12" x14ac:dyDescent="0.2">
      <c r="K3124" s="168"/>
      <c r="L3124" s="168"/>
    </row>
    <row r="3125" spans="11:12" x14ac:dyDescent="0.2">
      <c r="K3125" s="168"/>
      <c r="L3125" s="168"/>
    </row>
    <row r="3126" spans="11:12" x14ac:dyDescent="0.2">
      <c r="K3126" s="168"/>
      <c r="L3126" s="168"/>
    </row>
    <row r="3127" spans="11:12" x14ac:dyDescent="0.2">
      <c r="K3127" s="168"/>
      <c r="L3127" s="168"/>
    </row>
    <row r="3128" spans="11:12" x14ac:dyDescent="0.2">
      <c r="K3128" s="168"/>
      <c r="L3128" s="168"/>
    </row>
    <row r="3129" spans="11:12" x14ac:dyDescent="0.2">
      <c r="K3129" s="168"/>
      <c r="L3129" s="168"/>
    </row>
    <row r="3130" spans="11:12" x14ac:dyDescent="0.2">
      <c r="K3130" s="168"/>
      <c r="L3130" s="168"/>
    </row>
    <row r="3131" spans="11:12" x14ac:dyDescent="0.2">
      <c r="K3131" s="168"/>
      <c r="L3131" s="168"/>
    </row>
    <row r="3132" spans="11:12" x14ac:dyDescent="0.2">
      <c r="K3132" s="168"/>
      <c r="L3132" s="168"/>
    </row>
    <row r="3133" spans="11:12" x14ac:dyDescent="0.2">
      <c r="K3133" s="168"/>
      <c r="L3133" s="168"/>
    </row>
    <row r="3134" spans="11:12" x14ac:dyDescent="0.2">
      <c r="K3134" s="168"/>
      <c r="L3134" s="168"/>
    </row>
    <row r="3135" spans="11:12" x14ac:dyDescent="0.2">
      <c r="K3135" s="168"/>
      <c r="L3135" s="168"/>
    </row>
    <row r="3136" spans="11:12" x14ac:dyDescent="0.2">
      <c r="K3136" s="168"/>
      <c r="L3136" s="168"/>
    </row>
    <row r="3137" spans="11:12" x14ac:dyDescent="0.2">
      <c r="K3137" s="168"/>
      <c r="L3137" s="168"/>
    </row>
    <row r="3138" spans="11:12" x14ac:dyDescent="0.2">
      <c r="K3138" s="168"/>
      <c r="L3138" s="168"/>
    </row>
    <row r="3139" spans="11:12" x14ac:dyDescent="0.2">
      <c r="K3139" s="168"/>
      <c r="L3139" s="168"/>
    </row>
    <row r="3140" spans="11:12" x14ac:dyDescent="0.2">
      <c r="K3140" s="168"/>
      <c r="L3140" s="168"/>
    </row>
    <row r="3141" spans="11:12" x14ac:dyDescent="0.2">
      <c r="K3141" s="168"/>
      <c r="L3141" s="168"/>
    </row>
    <row r="3142" spans="11:12" x14ac:dyDescent="0.2">
      <c r="K3142" s="168"/>
      <c r="L3142" s="168"/>
    </row>
    <row r="3143" spans="11:12" x14ac:dyDescent="0.2">
      <c r="K3143" s="168"/>
      <c r="L3143" s="168"/>
    </row>
    <row r="3144" spans="11:12" x14ac:dyDescent="0.2">
      <c r="K3144" s="168"/>
      <c r="L3144" s="168"/>
    </row>
    <row r="3145" spans="11:12" x14ac:dyDescent="0.2">
      <c r="K3145" s="168"/>
      <c r="L3145" s="168"/>
    </row>
    <row r="3146" spans="11:12" x14ac:dyDescent="0.2">
      <c r="K3146" s="168"/>
      <c r="L3146" s="168"/>
    </row>
    <row r="3147" spans="11:12" x14ac:dyDescent="0.2">
      <c r="K3147" s="168"/>
      <c r="L3147" s="168"/>
    </row>
    <row r="3148" spans="11:12" x14ac:dyDescent="0.2">
      <c r="K3148" s="168"/>
      <c r="L3148" s="168"/>
    </row>
    <row r="3149" spans="11:12" x14ac:dyDescent="0.2">
      <c r="K3149" s="168"/>
      <c r="L3149" s="168"/>
    </row>
    <row r="3150" spans="11:12" x14ac:dyDescent="0.2">
      <c r="K3150" s="168"/>
      <c r="L3150" s="168"/>
    </row>
    <row r="3151" spans="11:12" x14ac:dyDescent="0.2">
      <c r="K3151" s="168"/>
      <c r="L3151" s="168"/>
    </row>
    <row r="3152" spans="11:12" x14ac:dyDescent="0.2">
      <c r="K3152" s="168"/>
      <c r="L3152" s="168"/>
    </row>
    <row r="3153" spans="11:12" x14ac:dyDescent="0.2">
      <c r="K3153" s="168"/>
      <c r="L3153" s="168"/>
    </row>
    <row r="3154" spans="11:12" x14ac:dyDescent="0.2">
      <c r="K3154" s="168"/>
      <c r="L3154" s="168"/>
    </row>
    <row r="3155" spans="11:12" x14ac:dyDescent="0.2">
      <c r="K3155" s="168"/>
      <c r="L3155" s="168"/>
    </row>
    <row r="3156" spans="11:12" x14ac:dyDescent="0.2">
      <c r="K3156" s="168"/>
      <c r="L3156" s="168"/>
    </row>
    <row r="3157" spans="11:12" x14ac:dyDescent="0.2">
      <c r="K3157" s="168"/>
      <c r="L3157" s="168"/>
    </row>
    <row r="3158" spans="11:12" x14ac:dyDescent="0.2">
      <c r="K3158" s="168"/>
      <c r="L3158" s="168"/>
    </row>
    <row r="3159" spans="11:12" x14ac:dyDescent="0.2">
      <c r="K3159" s="168"/>
      <c r="L3159" s="168"/>
    </row>
    <row r="3160" spans="11:12" x14ac:dyDescent="0.2">
      <c r="K3160" s="168"/>
      <c r="L3160" s="168"/>
    </row>
    <row r="3161" spans="11:12" x14ac:dyDescent="0.2">
      <c r="K3161" s="168"/>
      <c r="L3161" s="168"/>
    </row>
    <row r="3162" spans="11:12" x14ac:dyDescent="0.2">
      <c r="K3162" s="168"/>
      <c r="L3162" s="168"/>
    </row>
    <row r="3163" spans="11:12" x14ac:dyDescent="0.2">
      <c r="K3163" s="168"/>
      <c r="L3163" s="168"/>
    </row>
    <row r="3164" spans="11:12" x14ac:dyDescent="0.2">
      <c r="K3164" s="168"/>
      <c r="L3164" s="168"/>
    </row>
    <row r="3165" spans="11:12" x14ac:dyDescent="0.2">
      <c r="K3165" s="168"/>
      <c r="L3165" s="168"/>
    </row>
    <row r="3166" spans="11:12" x14ac:dyDescent="0.2">
      <c r="K3166" s="168"/>
      <c r="L3166" s="168"/>
    </row>
    <row r="3167" spans="11:12" x14ac:dyDescent="0.2">
      <c r="K3167" s="168"/>
      <c r="L3167" s="168"/>
    </row>
    <row r="3168" spans="11:12" x14ac:dyDescent="0.2">
      <c r="K3168" s="168"/>
      <c r="L3168" s="168"/>
    </row>
    <row r="3169" spans="11:12" x14ac:dyDescent="0.2">
      <c r="K3169" s="168"/>
      <c r="L3169" s="168"/>
    </row>
    <row r="3170" spans="11:12" x14ac:dyDescent="0.2">
      <c r="K3170" s="168"/>
      <c r="L3170" s="168"/>
    </row>
    <row r="3171" spans="11:12" x14ac:dyDescent="0.2">
      <c r="K3171" s="168"/>
      <c r="L3171" s="168"/>
    </row>
    <row r="3172" spans="11:12" x14ac:dyDescent="0.2">
      <c r="K3172" s="168"/>
      <c r="L3172" s="168"/>
    </row>
    <row r="3173" spans="11:12" x14ac:dyDescent="0.2">
      <c r="K3173" s="168"/>
      <c r="L3173" s="168"/>
    </row>
    <row r="3174" spans="11:12" x14ac:dyDescent="0.2">
      <c r="K3174" s="168"/>
      <c r="L3174" s="168"/>
    </row>
    <row r="3175" spans="11:12" x14ac:dyDescent="0.2">
      <c r="K3175" s="168"/>
      <c r="L3175" s="168"/>
    </row>
    <row r="3176" spans="11:12" x14ac:dyDescent="0.2">
      <c r="K3176" s="168"/>
      <c r="L3176" s="168"/>
    </row>
    <row r="3177" spans="11:12" x14ac:dyDescent="0.2">
      <c r="K3177" s="168"/>
      <c r="L3177" s="168"/>
    </row>
    <row r="3178" spans="11:12" x14ac:dyDescent="0.2">
      <c r="K3178" s="168"/>
      <c r="L3178" s="168"/>
    </row>
    <row r="3179" spans="11:12" x14ac:dyDescent="0.2">
      <c r="K3179" s="168"/>
      <c r="L3179" s="168"/>
    </row>
    <row r="3180" spans="11:12" x14ac:dyDescent="0.2">
      <c r="K3180" s="168"/>
      <c r="L3180" s="168"/>
    </row>
    <row r="3181" spans="11:12" x14ac:dyDescent="0.2">
      <c r="K3181" s="168"/>
      <c r="L3181" s="168"/>
    </row>
    <row r="3182" spans="11:12" x14ac:dyDescent="0.2">
      <c r="K3182" s="168"/>
      <c r="L3182" s="168"/>
    </row>
    <row r="3183" spans="11:12" x14ac:dyDescent="0.2">
      <c r="K3183" s="168"/>
      <c r="L3183" s="168"/>
    </row>
    <row r="3184" spans="11:12" x14ac:dyDescent="0.2">
      <c r="K3184" s="168"/>
      <c r="L3184" s="168"/>
    </row>
    <row r="3185" spans="11:12" x14ac:dyDescent="0.2">
      <c r="K3185" s="168"/>
      <c r="L3185" s="168"/>
    </row>
    <row r="3186" spans="11:12" x14ac:dyDescent="0.2">
      <c r="K3186" s="168"/>
      <c r="L3186" s="168"/>
    </row>
    <row r="3187" spans="11:12" x14ac:dyDescent="0.2">
      <c r="K3187" s="168"/>
      <c r="L3187" s="168"/>
    </row>
    <row r="3188" spans="11:12" x14ac:dyDescent="0.2">
      <c r="K3188" s="168"/>
      <c r="L3188" s="168"/>
    </row>
    <row r="3189" spans="11:12" x14ac:dyDescent="0.2">
      <c r="K3189" s="168"/>
      <c r="L3189" s="168"/>
    </row>
    <row r="3190" spans="11:12" x14ac:dyDescent="0.2">
      <c r="K3190" s="168"/>
      <c r="L3190" s="168"/>
    </row>
    <row r="3191" spans="11:12" x14ac:dyDescent="0.2">
      <c r="K3191" s="168"/>
      <c r="L3191" s="168"/>
    </row>
    <row r="3192" spans="11:12" x14ac:dyDescent="0.2">
      <c r="K3192" s="168"/>
      <c r="L3192" s="168"/>
    </row>
    <row r="3193" spans="11:12" x14ac:dyDescent="0.2">
      <c r="K3193" s="168"/>
      <c r="L3193" s="168"/>
    </row>
    <row r="3194" spans="11:12" x14ac:dyDescent="0.2">
      <c r="K3194" s="168"/>
      <c r="L3194" s="168"/>
    </row>
    <row r="3195" spans="11:12" x14ac:dyDescent="0.2">
      <c r="K3195" s="168"/>
      <c r="L3195" s="168"/>
    </row>
    <row r="3196" spans="11:12" x14ac:dyDescent="0.2">
      <c r="K3196" s="168"/>
      <c r="L3196" s="168"/>
    </row>
    <row r="3197" spans="11:12" x14ac:dyDescent="0.2">
      <c r="K3197" s="168"/>
      <c r="L3197" s="168"/>
    </row>
    <row r="3198" spans="11:12" x14ac:dyDescent="0.2">
      <c r="K3198" s="168"/>
      <c r="L3198" s="168"/>
    </row>
    <row r="3199" spans="11:12" x14ac:dyDescent="0.2">
      <c r="K3199" s="168"/>
      <c r="L3199" s="168"/>
    </row>
    <row r="3200" spans="11:12" x14ac:dyDescent="0.2">
      <c r="K3200" s="168"/>
      <c r="L3200" s="168"/>
    </row>
    <row r="3201" spans="11:12" x14ac:dyDescent="0.2">
      <c r="K3201" s="168"/>
      <c r="L3201" s="168"/>
    </row>
    <row r="3202" spans="11:12" x14ac:dyDescent="0.2">
      <c r="K3202" s="168"/>
      <c r="L3202" s="168"/>
    </row>
    <row r="3203" spans="11:12" x14ac:dyDescent="0.2">
      <c r="K3203" s="168"/>
      <c r="L3203" s="168"/>
    </row>
    <row r="3204" spans="11:12" x14ac:dyDescent="0.2">
      <c r="K3204" s="168"/>
      <c r="L3204" s="168"/>
    </row>
    <row r="3205" spans="11:12" x14ac:dyDescent="0.2">
      <c r="K3205" s="168"/>
      <c r="L3205" s="168"/>
    </row>
    <row r="3206" spans="11:12" x14ac:dyDescent="0.2">
      <c r="K3206" s="168"/>
      <c r="L3206" s="168"/>
    </row>
    <row r="3207" spans="11:12" x14ac:dyDescent="0.2">
      <c r="K3207" s="168"/>
      <c r="L3207" s="168"/>
    </row>
    <row r="3208" spans="11:12" x14ac:dyDescent="0.2">
      <c r="K3208" s="168"/>
      <c r="L3208" s="168"/>
    </row>
    <row r="3209" spans="11:12" x14ac:dyDescent="0.2">
      <c r="K3209" s="168"/>
      <c r="L3209" s="168"/>
    </row>
    <row r="3210" spans="11:12" x14ac:dyDescent="0.2">
      <c r="K3210" s="168"/>
      <c r="L3210" s="168"/>
    </row>
    <row r="3211" spans="11:12" x14ac:dyDescent="0.2">
      <c r="K3211" s="168"/>
      <c r="L3211" s="168"/>
    </row>
    <row r="3212" spans="11:12" x14ac:dyDescent="0.2">
      <c r="K3212" s="168"/>
      <c r="L3212" s="168"/>
    </row>
    <row r="3213" spans="11:12" x14ac:dyDescent="0.2">
      <c r="K3213" s="168"/>
      <c r="L3213" s="168"/>
    </row>
    <row r="3214" spans="11:12" x14ac:dyDescent="0.2">
      <c r="K3214" s="168"/>
      <c r="L3214" s="168"/>
    </row>
    <row r="3215" spans="11:12" x14ac:dyDescent="0.2">
      <c r="K3215" s="168"/>
      <c r="L3215" s="168"/>
    </row>
    <row r="3216" spans="11:12" x14ac:dyDescent="0.2">
      <c r="K3216" s="168"/>
      <c r="L3216" s="168"/>
    </row>
    <row r="3217" spans="11:12" x14ac:dyDescent="0.2">
      <c r="K3217" s="168"/>
      <c r="L3217" s="168"/>
    </row>
    <row r="3218" spans="11:12" x14ac:dyDescent="0.2">
      <c r="K3218" s="168"/>
      <c r="L3218" s="168"/>
    </row>
    <row r="3219" spans="11:12" x14ac:dyDescent="0.2">
      <c r="K3219" s="168"/>
      <c r="L3219" s="168"/>
    </row>
    <row r="3220" spans="11:12" x14ac:dyDescent="0.2">
      <c r="K3220" s="168"/>
      <c r="L3220" s="168"/>
    </row>
    <row r="3221" spans="11:12" x14ac:dyDescent="0.2">
      <c r="K3221" s="168"/>
      <c r="L3221" s="168"/>
    </row>
    <row r="3222" spans="11:12" x14ac:dyDescent="0.2">
      <c r="K3222" s="168"/>
      <c r="L3222" s="168"/>
    </row>
    <row r="3223" spans="11:12" x14ac:dyDescent="0.2">
      <c r="K3223" s="168"/>
      <c r="L3223" s="168"/>
    </row>
    <row r="3224" spans="11:12" x14ac:dyDescent="0.2">
      <c r="K3224" s="168"/>
      <c r="L3224" s="168"/>
    </row>
    <row r="3225" spans="11:12" x14ac:dyDescent="0.2">
      <c r="K3225" s="168"/>
      <c r="L3225" s="168"/>
    </row>
    <row r="3226" spans="11:12" x14ac:dyDescent="0.2">
      <c r="K3226" s="168"/>
      <c r="L3226" s="168"/>
    </row>
    <row r="3227" spans="11:12" x14ac:dyDescent="0.2">
      <c r="K3227" s="168"/>
      <c r="L3227" s="168"/>
    </row>
    <row r="3228" spans="11:12" x14ac:dyDescent="0.2">
      <c r="K3228" s="168"/>
      <c r="L3228" s="168"/>
    </row>
    <row r="3229" spans="11:12" x14ac:dyDescent="0.2">
      <c r="K3229" s="168"/>
      <c r="L3229" s="168"/>
    </row>
    <row r="3230" spans="11:12" x14ac:dyDescent="0.2">
      <c r="K3230" s="168"/>
      <c r="L3230" s="168"/>
    </row>
    <row r="3231" spans="11:12" x14ac:dyDescent="0.2">
      <c r="K3231" s="168"/>
      <c r="L3231" s="168"/>
    </row>
    <row r="3232" spans="11:12" x14ac:dyDescent="0.2">
      <c r="K3232" s="168"/>
      <c r="L3232" s="168"/>
    </row>
    <row r="3233" spans="11:12" x14ac:dyDescent="0.2">
      <c r="K3233" s="168"/>
      <c r="L3233" s="168"/>
    </row>
    <row r="3234" spans="11:12" x14ac:dyDescent="0.2">
      <c r="K3234" s="168"/>
      <c r="L3234" s="168"/>
    </row>
    <row r="3235" spans="11:12" x14ac:dyDescent="0.2">
      <c r="K3235" s="168"/>
      <c r="L3235" s="168"/>
    </row>
    <row r="3236" spans="11:12" x14ac:dyDescent="0.2">
      <c r="K3236" s="168"/>
      <c r="L3236" s="168"/>
    </row>
    <row r="3237" spans="11:12" x14ac:dyDescent="0.2">
      <c r="K3237" s="168"/>
      <c r="L3237" s="168"/>
    </row>
    <row r="3238" spans="11:12" x14ac:dyDescent="0.2">
      <c r="K3238" s="168"/>
      <c r="L3238" s="168"/>
    </row>
    <row r="3239" spans="11:12" x14ac:dyDescent="0.2">
      <c r="K3239" s="168"/>
      <c r="L3239" s="168"/>
    </row>
    <row r="3240" spans="11:12" x14ac:dyDescent="0.2">
      <c r="K3240" s="168"/>
      <c r="L3240" s="168"/>
    </row>
    <row r="3241" spans="11:12" x14ac:dyDescent="0.2">
      <c r="K3241" s="168"/>
      <c r="L3241" s="168"/>
    </row>
    <row r="3242" spans="11:12" x14ac:dyDescent="0.2">
      <c r="K3242" s="168"/>
      <c r="L3242" s="168"/>
    </row>
    <row r="3243" spans="11:12" x14ac:dyDescent="0.2">
      <c r="K3243" s="168"/>
      <c r="L3243" s="168"/>
    </row>
    <row r="3244" spans="11:12" x14ac:dyDescent="0.2">
      <c r="K3244" s="168"/>
      <c r="L3244" s="168"/>
    </row>
    <row r="3245" spans="11:12" x14ac:dyDescent="0.2">
      <c r="K3245" s="168"/>
      <c r="L3245" s="168"/>
    </row>
    <row r="3246" spans="11:12" x14ac:dyDescent="0.2">
      <c r="K3246" s="168"/>
      <c r="L3246" s="168"/>
    </row>
    <row r="3247" spans="11:12" x14ac:dyDescent="0.2">
      <c r="K3247" s="168"/>
      <c r="L3247" s="168"/>
    </row>
    <row r="3248" spans="11:12" x14ac:dyDescent="0.2">
      <c r="K3248" s="168"/>
      <c r="L3248" s="168"/>
    </row>
    <row r="3249" spans="11:12" x14ac:dyDescent="0.2">
      <c r="K3249" s="168"/>
      <c r="L3249" s="168"/>
    </row>
    <row r="3250" spans="11:12" x14ac:dyDescent="0.2">
      <c r="K3250" s="168"/>
      <c r="L3250" s="168"/>
    </row>
    <row r="3251" spans="11:12" x14ac:dyDescent="0.2">
      <c r="K3251" s="168"/>
      <c r="L3251" s="168"/>
    </row>
    <row r="3252" spans="11:12" x14ac:dyDescent="0.2">
      <c r="K3252" s="168"/>
      <c r="L3252" s="168"/>
    </row>
    <row r="3253" spans="11:12" x14ac:dyDescent="0.2">
      <c r="K3253" s="168"/>
      <c r="L3253" s="168"/>
    </row>
    <row r="3254" spans="11:12" x14ac:dyDescent="0.2">
      <c r="K3254" s="168"/>
      <c r="L3254" s="168"/>
    </row>
    <row r="3255" spans="11:12" x14ac:dyDescent="0.2">
      <c r="K3255" s="168"/>
      <c r="L3255" s="168"/>
    </row>
    <row r="3256" spans="11:12" x14ac:dyDescent="0.2">
      <c r="K3256" s="168"/>
      <c r="L3256" s="168"/>
    </row>
    <row r="3257" spans="11:12" x14ac:dyDescent="0.2">
      <c r="K3257" s="168"/>
      <c r="L3257" s="168"/>
    </row>
    <row r="3258" spans="11:12" x14ac:dyDescent="0.2">
      <c r="K3258" s="168"/>
      <c r="L3258" s="168"/>
    </row>
    <row r="3259" spans="11:12" x14ac:dyDescent="0.2">
      <c r="K3259" s="168"/>
      <c r="L3259" s="168"/>
    </row>
    <row r="3260" spans="11:12" x14ac:dyDescent="0.2">
      <c r="K3260" s="168"/>
      <c r="L3260" s="168"/>
    </row>
    <row r="3261" spans="11:12" x14ac:dyDescent="0.2">
      <c r="K3261" s="168"/>
      <c r="L3261" s="168"/>
    </row>
    <row r="3262" spans="11:12" x14ac:dyDescent="0.2">
      <c r="K3262" s="168"/>
      <c r="L3262" s="168"/>
    </row>
    <row r="3263" spans="11:12" x14ac:dyDescent="0.2">
      <c r="K3263" s="168"/>
      <c r="L3263" s="168"/>
    </row>
    <row r="3264" spans="11:12" x14ac:dyDescent="0.2">
      <c r="K3264" s="168"/>
      <c r="L3264" s="168"/>
    </row>
    <row r="3265" spans="11:12" x14ac:dyDescent="0.2">
      <c r="K3265" s="168"/>
      <c r="L3265" s="168"/>
    </row>
    <row r="3266" spans="11:12" x14ac:dyDescent="0.2">
      <c r="K3266" s="168"/>
      <c r="L3266" s="168"/>
    </row>
    <row r="3267" spans="11:12" x14ac:dyDescent="0.2">
      <c r="K3267" s="168"/>
      <c r="L3267" s="168"/>
    </row>
    <row r="3268" spans="11:12" x14ac:dyDescent="0.2">
      <c r="K3268" s="168"/>
      <c r="L3268" s="168"/>
    </row>
    <row r="3269" spans="11:12" x14ac:dyDescent="0.2">
      <c r="K3269" s="168"/>
      <c r="L3269" s="168"/>
    </row>
    <row r="3270" spans="11:12" x14ac:dyDescent="0.2">
      <c r="K3270" s="168"/>
      <c r="L3270" s="168"/>
    </row>
    <row r="3271" spans="11:12" x14ac:dyDescent="0.2">
      <c r="K3271" s="168"/>
      <c r="L3271" s="168"/>
    </row>
    <row r="3272" spans="11:12" x14ac:dyDescent="0.2">
      <c r="K3272" s="168"/>
      <c r="L3272" s="168"/>
    </row>
    <row r="3273" spans="11:12" x14ac:dyDescent="0.2">
      <c r="K3273" s="168"/>
      <c r="L3273" s="168"/>
    </row>
    <row r="3274" spans="11:12" x14ac:dyDescent="0.2">
      <c r="K3274" s="168"/>
      <c r="L3274" s="168"/>
    </row>
    <row r="3275" spans="11:12" x14ac:dyDescent="0.2">
      <c r="K3275" s="168"/>
      <c r="L3275" s="168"/>
    </row>
    <row r="3276" spans="11:12" x14ac:dyDescent="0.2">
      <c r="K3276" s="168"/>
      <c r="L3276" s="168"/>
    </row>
    <row r="3277" spans="11:12" x14ac:dyDescent="0.2">
      <c r="K3277" s="168"/>
      <c r="L3277" s="168"/>
    </row>
    <row r="3278" spans="11:12" x14ac:dyDescent="0.2">
      <c r="K3278" s="168"/>
      <c r="L3278" s="168"/>
    </row>
    <row r="3279" spans="11:12" x14ac:dyDescent="0.2">
      <c r="K3279" s="168"/>
      <c r="L3279" s="168"/>
    </row>
    <row r="3280" spans="11:12" x14ac:dyDescent="0.2">
      <c r="K3280" s="168"/>
      <c r="L3280" s="168"/>
    </row>
    <row r="3281" spans="11:12" x14ac:dyDescent="0.2">
      <c r="K3281" s="168"/>
      <c r="L3281" s="168"/>
    </row>
    <row r="3282" spans="11:12" x14ac:dyDescent="0.2">
      <c r="K3282" s="168"/>
      <c r="L3282" s="168"/>
    </row>
    <row r="3283" spans="11:12" x14ac:dyDescent="0.2">
      <c r="K3283" s="168"/>
      <c r="L3283" s="168"/>
    </row>
    <row r="3284" spans="11:12" x14ac:dyDescent="0.2">
      <c r="K3284" s="168"/>
      <c r="L3284" s="168"/>
    </row>
    <row r="3285" spans="11:12" x14ac:dyDescent="0.2">
      <c r="K3285" s="168"/>
      <c r="L3285" s="168"/>
    </row>
    <row r="3286" spans="11:12" x14ac:dyDescent="0.2">
      <c r="K3286" s="168"/>
      <c r="L3286" s="168"/>
    </row>
    <row r="3287" spans="11:12" x14ac:dyDescent="0.2">
      <c r="K3287" s="168"/>
      <c r="L3287" s="168"/>
    </row>
    <row r="3288" spans="11:12" x14ac:dyDescent="0.2">
      <c r="K3288" s="168"/>
      <c r="L3288" s="168"/>
    </row>
    <row r="3289" spans="11:12" x14ac:dyDescent="0.2">
      <c r="K3289" s="168"/>
      <c r="L3289" s="168"/>
    </row>
    <row r="3290" spans="11:12" x14ac:dyDescent="0.2">
      <c r="K3290" s="168"/>
      <c r="L3290" s="168"/>
    </row>
    <row r="3291" spans="11:12" x14ac:dyDescent="0.2">
      <c r="K3291" s="168"/>
      <c r="L3291" s="168"/>
    </row>
    <row r="3292" spans="11:12" x14ac:dyDescent="0.2">
      <c r="K3292" s="168"/>
      <c r="L3292" s="168"/>
    </row>
    <row r="3293" spans="11:12" x14ac:dyDescent="0.2">
      <c r="K3293" s="168"/>
      <c r="L3293" s="168"/>
    </row>
    <row r="3294" spans="11:12" x14ac:dyDescent="0.2">
      <c r="K3294" s="168"/>
      <c r="L3294" s="168"/>
    </row>
    <row r="3295" spans="11:12" x14ac:dyDescent="0.2">
      <c r="K3295" s="168"/>
      <c r="L3295" s="168"/>
    </row>
    <row r="3296" spans="11:12" x14ac:dyDescent="0.2">
      <c r="K3296" s="168"/>
      <c r="L3296" s="168"/>
    </row>
    <row r="3297" spans="11:12" x14ac:dyDescent="0.2">
      <c r="K3297" s="168"/>
      <c r="L3297" s="168"/>
    </row>
    <row r="3298" spans="11:12" x14ac:dyDescent="0.2">
      <c r="K3298" s="168"/>
      <c r="L3298" s="168"/>
    </row>
    <row r="3299" spans="11:12" x14ac:dyDescent="0.2">
      <c r="K3299" s="168"/>
      <c r="L3299" s="168"/>
    </row>
    <row r="3300" spans="11:12" x14ac:dyDescent="0.2">
      <c r="K3300" s="168"/>
      <c r="L3300" s="168"/>
    </row>
    <row r="3301" spans="11:12" x14ac:dyDescent="0.2">
      <c r="K3301" s="168"/>
      <c r="L3301" s="168"/>
    </row>
    <row r="3302" spans="11:12" x14ac:dyDescent="0.2">
      <c r="K3302" s="168"/>
      <c r="L3302" s="168"/>
    </row>
    <row r="3303" spans="11:12" x14ac:dyDescent="0.2">
      <c r="K3303" s="168"/>
      <c r="L3303" s="168"/>
    </row>
    <row r="3304" spans="11:12" x14ac:dyDescent="0.2">
      <c r="K3304" s="168"/>
      <c r="L3304" s="168"/>
    </row>
    <row r="3305" spans="11:12" x14ac:dyDescent="0.2">
      <c r="K3305" s="168"/>
      <c r="L3305" s="168"/>
    </row>
    <row r="3306" spans="11:12" x14ac:dyDescent="0.2">
      <c r="K3306" s="168"/>
      <c r="L3306" s="168"/>
    </row>
    <row r="3307" spans="11:12" x14ac:dyDescent="0.2">
      <c r="K3307" s="168"/>
      <c r="L3307" s="168"/>
    </row>
    <row r="3308" spans="11:12" x14ac:dyDescent="0.2">
      <c r="K3308" s="168"/>
      <c r="L3308" s="168"/>
    </row>
    <row r="3309" spans="11:12" x14ac:dyDescent="0.2">
      <c r="K3309" s="168"/>
      <c r="L3309" s="168"/>
    </row>
    <row r="3310" spans="11:12" x14ac:dyDescent="0.2">
      <c r="K3310" s="168"/>
      <c r="L3310" s="168"/>
    </row>
    <row r="3311" spans="11:12" x14ac:dyDescent="0.2">
      <c r="K3311" s="168"/>
      <c r="L3311" s="168"/>
    </row>
    <row r="3312" spans="11:12" x14ac:dyDescent="0.2">
      <c r="K3312" s="168"/>
      <c r="L3312" s="168"/>
    </row>
    <row r="3313" spans="11:12" x14ac:dyDescent="0.2">
      <c r="K3313" s="168"/>
      <c r="L3313" s="168"/>
    </row>
    <row r="3314" spans="11:12" x14ac:dyDescent="0.2">
      <c r="K3314" s="168"/>
      <c r="L3314" s="168"/>
    </row>
    <row r="3315" spans="11:12" x14ac:dyDescent="0.2">
      <c r="K3315" s="168"/>
      <c r="L3315" s="168"/>
    </row>
    <row r="3316" spans="11:12" x14ac:dyDescent="0.2">
      <c r="K3316" s="168"/>
      <c r="L3316" s="168"/>
    </row>
    <row r="3317" spans="11:12" x14ac:dyDescent="0.2">
      <c r="K3317" s="168"/>
      <c r="L3317" s="168"/>
    </row>
    <row r="3318" spans="11:12" x14ac:dyDescent="0.2">
      <c r="K3318" s="168"/>
      <c r="L3318" s="168"/>
    </row>
    <row r="3319" spans="11:12" x14ac:dyDescent="0.2">
      <c r="K3319" s="168"/>
      <c r="L3319" s="168"/>
    </row>
    <row r="3320" spans="11:12" x14ac:dyDescent="0.2">
      <c r="K3320" s="168"/>
      <c r="L3320" s="168"/>
    </row>
    <row r="3321" spans="11:12" x14ac:dyDescent="0.2">
      <c r="K3321" s="168"/>
      <c r="L3321" s="168"/>
    </row>
    <row r="3322" spans="11:12" x14ac:dyDescent="0.2">
      <c r="K3322" s="168"/>
      <c r="L3322" s="168"/>
    </row>
    <row r="3323" spans="11:12" x14ac:dyDescent="0.2">
      <c r="K3323" s="168"/>
      <c r="L3323" s="168"/>
    </row>
    <row r="3324" spans="11:12" x14ac:dyDescent="0.2">
      <c r="K3324" s="168"/>
      <c r="L3324" s="168"/>
    </row>
    <row r="3325" spans="11:12" x14ac:dyDescent="0.2">
      <c r="K3325" s="168"/>
      <c r="L3325" s="168"/>
    </row>
    <row r="3326" spans="11:12" x14ac:dyDescent="0.2">
      <c r="K3326" s="168"/>
      <c r="L3326" s="168"/>
    </row>
    <row r="3327" spans="11:12" x14ac:dyDescent="0.2">
      <c r="K3327" s="168"/>
      <c r="L3327" s="168"/>
    </row>
    <row r="3328" spans="11:12" x14ac:dyDescent="0.2">
      <c r="K3328" s="168"/>
      <c r="L3328" s="168"/>
    </row>
    <row r="3329" spans="11:12" x14ac:dyDescent="0.2">
      <c r="K3329" s="168"/>
      <c r="L3329" s="168"/>
    </row>
    <row r="3330" spans="11:12" x14ac:dyDescent="0.2">
      <c r="K3330" s="168"/>
      <c r="L3330" s="168"/>
    </row>
    <row r="3331" spans="11:12" x14ac:dyDescent="0.2">
      <c r="K3331" s="168"/>
      <c r="L3331" s="168"/>
    </row>
    <row r="3332" spans="11:12" x14ac:dyDescent="0.2">
      <c r="K3332" s="168"/>
      <c r="L3332" s="168"/>
    </row>
    <row r="3333" spans="11:12" x14ac:dyDescent="0.2">
      <c r="K3333" s="168"/>
      <c r="L3333" s="168"/>
    </row>
    <row r="3334" spans="11:12" x14ac:dyDescent="0.2">
      <c r="K3334" s="168"/>
      <c r="L3334" s="168"/>
    </row>
    <row r="3335" spans="11:12" x14ac:dyDescent="0.2">
      <c r="K3335" s="168"/>
      <c r="L3335" s="168"/>
    </row>
    <row r="3336" spans="11:12" x14ac:dyDescent="0.2">
      <c r="K3336" s="168"/>
      <c r="L3336" s="168"/>
    </row>
    <row r="3337" spans="11:12" x14ac:dyDescent="0.2">
      <c r="K3337" s="168"/>
      <c r="L3337" s="168"/>
    </row>
    <row r="3338" spans="11:12" x14ac:dyDescent="0.2">
      <c r="K3338" s="168"/>
      <c r="L3338" s="168"/>
    </row>
    <row r="3339" spans="11:12" x14ac:dyDescent="0.2">
      <c r="K3339" s="168"/>
      <c r="L3339" s="168"/>
    </row>
    <row r="3340" spans="11:12" x14ac:dyDescent="0.2">
      <c r="K3340" s="168"/>
      <c r="L3340" s="168"/>
    </row>
    <row r="3341" spans="11:12" x14ac:dyDescent="0.2">
      <c r="K3341" s="168"/>
      <c r="L3341" s="168"/>
    </row>
    <row r="3342" spans="11:12" x14ac:dyDescent="0.2">
      <c r="K3342" s="168"/>
      <c r="L3342" s="168"/>
    </row>
    <row r="3343" spans="11:12" x14ac:dyDescent="0.2">
      <c r="K3343" s="168"/>
      <c r="L3343" s="168"/>
    </row>
    <row r="3344" spans="11:12" x14ac:dyDescent="0.2">
      <c r="K3344" s="168"/>
      <c r="L3344" s="168"/>
    </row>
    <row r="3345" spans="11:12" x14ac:dyDescent="0.2">
      <c r="K3345" s="168"/>
      <c r="L3345" s="168"/>
    </row>
    <row r="3346" spans="11:12" x14ac:dyDescent="0.2">
      <c r="K3346" s="168"/>
      <c r="L3346" s="168"/>
    </row>
    <row r="3347" spans="11:12" x14ac:dyDescent="0.2">
      <c r="K3347" s="168"/>
      <c r="L3347" s="168"/>
    </row>
    <row r="3348" spans="11:12" x14ac:dyDescent="0.2">
      <c r="K3348" s="168"/>
      <c r="L3348" s="168"/>
    </row>
    <row r="3349" spans="11:12" x14ac:dyDescent="0.2">
      <c r="K3349" s="168"/>
      <c r="L3349" s="168"/>
    </row>
    <row r="3350" spans="11:12" x14ac:dyDescent="0.2">
      <c r="K3350" s="168"/>
      <c r="L3350" s="168"/>
    </row>
    <row r="3351" spans="11:12" x14ac:dyDescent="0.2">
      <c r="K3351" s="168"/>
      <c r="L3351" s="168"/>
    </row>
    <row r="3352" spans="11:12" x14ac:dyDescent="0.2">
      <c r="K3352" s="168"/>
      <c r="L3352" s="168"/>
    </row>
    <row r="3353" spans="11:12" x14ac:dyDescent="0.2">
      <c r="K3353" s="168"/>
      <c r="L3353" s="168"/>
    </row>
    <row r="3354" spans="11:12" x14ac:dyDescent="0.2">
      <c r="K3354" s="168"/>
      <c r="L3354" s="168"/>
    </row>
    <row r="3355" spans="11:12" x14ac:dyDescent="0.2">
      <c r="K3355" s="168"/>
      <c r="L3355" s="168"/>
    </row>
    <row r="3356" spans="11:12" x14ac:dyDescent="0.2">
      <c r="K3356" s="168"/>
      <c r="L3356" s="168"/>
    </row>
    <row r="3357" spans="11:12" x14ac:dyDescent="0.2">
      <c r="K3357" s="168"/>
      <c r="L3357" s="168"/>
    </row>
    <row r="3358" spans="11:12" x14ac:dyDescent="0.2">
      <c r="K3358" s="168"/>
      <c r="L3358" s="168"/>
    </row>
    <row r="3359" spans="11:12" x14ac:dyDescent="0.2">
      <c r="K3359" s="168"/>
      <c r="L3359" s="168"/>
    </row>
    <row r="3360" spans="11:12" x14ac:dyDescent="0.2">
      <c r="K3360" s="168"/>
      <c r="L3360" s="168"/>
    </row>
    <row r="3361" spans="11:12" x14ac:dyDescent="0.2">
      <c r="K3361" s="168"/>
      <c r="L3361" s="168"/>
    </row>
    <row r="3362" spans="11:12" x14ac:dyDescent="0.2">
      <c r="K3362" s="168"/>
      <c r="L3362" s="168"/>
    </row>
    <row r="3363" spans="11:12" x14ac:dyDescent="0.2">
      <c r="K3363" s="168"/>
      <c r="L3363" s="168"/>
    </row>
    <row r="3364" spans="11:12" x14ac:dyDescent="0.2">
      <c r="K3364" s="168"/>
      <c r="L3364" s="168"/>
    </row>
    <row r="3365" spans="11:12" x14ac:dyDescent="0.2">
      <c r="K3365" s="168"/>
      <c r="L3365" s="168"/>
    </row>
    <row r="3366" spans="11:12" x14ac:dyDescent="0.2">
      <c r="K3366" s="168"/>
      <c r="L3366" s="168"/>
    </row>
    <row r="3367" spans="11:12" x14ac:dyDescent="0.2">
      <c r="K3367" s="168"/>
      <c r="L3367" s="168"/>
    </row>
    <row r="3368" spans="11:12" x14ac:dyDescent="0.2">
      <c r="K3368" s="168"/>
      <c r="L3368" s="168"/>
    </row>
    <row r="3369" spans="11:12" x14ac:dyDescent="0.2">
      <c r="K3369" s="168"/>
      <c r="L3369" s="168"/>
    </row>
    <row r="3370" spans="11:12" x14ac:dyDescent="0.2">
      <c r="K3370" s="168"/>
      <c r="L3370" s="168"/>
    </row>
    <row r="3371" spans="11:12" x14ac:dyDescent="0.2">
      <c r="K3371" s="168"/>
      <c r="L3371" s="168"/>
    </row>
    <row r="3372" spans="11:12" x14ac:dyDescent="0.2">
      <c r="K3372" s="168"/>
      <c r="L3372" s="168"/>
    </row>
    <row r="3373" spans="11:12" x14ac:dyDescent="0.2">
      <c r="K3373" s="168"/>
      <c r="L3373" s="168"/>
    </row>
    <row r="3374" spans="11:12" x14ac:dyDescent="0.2">
      <c r="K3374" s="168"/>
      <c r="L3374" s="168"/>
    </row>
    <row r="3375" spans="11:12" x14ac:dyDescent="0.2">
      <c r="K3375" s="168"/>
      <c r="L3375" s="168"/>
    </row>
    <row r="3376" spans="11:12" x14ac:dyDescent="0.2">
      <c r="K3376" s="168"/>
      <c r="L3376" s="168"/>
    </row>
    <row r="3377" spans="11:12" x14ac:dyDescent="0.2">
      <c r="K3377" s="168"/>
      <c r="L3377" s="168"/>
    </row>
    <row r="3378" spans="11:12" x14ac:dyDescent="0.2">
      <c r="K3378" s="168"/>
      <c r="L3378" s="168"/>
    </row>
    <row r="3379" spans="11:12" x14ac:dyDescent="0.2">
      <c r="K3379" s="168"/>
      <c r="L3379" s="168"/>
    </row>
    <row r="3380" spans="11:12" x14ac:dyDescent="0.2">
      <c r="K3380" s="168"/>
      <c r="L3380" s="168"/>
    </row>
    <row r="3381" spans="11:12" x14ac:dyDescent="0.2">
      <c r="K3381" s="168"/>
      <c r="L3381" s="168"/>
    </row>
    <row r="3382" spans="11:12" x14ac:dyDescent="0.2">
      <c r="K3382" s="168"/>
      <c r="L3382" s="168"/>
    </row>
    <row r="3383" spans="11:12" x14ac:dyDescent="0.2">
      <c r="K3383" s="168"/>
      <c r="L3383" s="168"/>
    </row>
    <row r="3384" spans="11:12" x14ac:dyDescent="0.2">
      <c r="K3384" s="168"/>
      <c r="L3384" s="168"/>
    </row>
    <row r="3385" spans="11:12" x14ac:dyDescent="0.2">
      <c r="K3385" s="168"/>
      <c r="L3385" s="168"/>
    </row>
    <row r="3386" spans="11:12" x14ac:dyDescent="0.2">
      <c r="K3386" s="168"/>
      <c r="L3386" s="168"/>
    </row>
    <row r="3387" spans="11:12" x14ac:dyDescent="0.2">
      <c r="K3387" s="168"/>
      <c r="L3387" s="168"/>
    </row>
    <row r="3388" spans="11:12" x14ac:dyDescent="0.2">
      <c r="K3388" s="168"/>
      <c r="L3388" s="168"/>
    </row>
    <row r="3389" spans="11:12" x14ac:dyDescent="0.2">
      <c r="K3389" s="168"/>
      <c r="L3389" s="168"/>
    </row>
    <row r="3390" spans="11:12" x14ac:dyDescent="0.2">
      <c r="K3390" s="168"/>
      <c r="L3390" s="168"/>
    </row>
    <row r="3391" spans="11:12" x14ac:dyDescent="0.2">
      <c r="K3391" s="168"/>
      <c r="L3391" s="168"/>
    </row>
    <row r="3392" spans="11:12" x14ac:dyDescent="0.2">
      <c r="K3392" s="168"/>
      <c r="L3392" s="168"/>
    </row>
    <row r="3393" spans="11:12" x14ac:dyDescent="0.2">
      <c r="K3393" s="168"/>
      <c r="L3393" s="168"/>
    </row>
    <row r="3394" spans="11:12" x14ac:dyDescent="0.2">
      <c r="K3394" s="168"/>
      <c r="L3394" s="168"/>
    </row>
    <row r="3395" spans="11:12" x14ac:dyDescent="0.2">
      <c r="K3395" s="168"/>
      <c r="L3395" s="168"/>
    </row>
    <row r="3396" spans="11:12" x14ac:dyDescent="0.2">
      <c r="K3396" s="168"/>
      <c r="L3396" s="168"/>
    </row>
    <row r="3397" spans="11:12" x14ac:dyDescent="0.2">
      <c r="K3397" s="168"/>
      <c r="L3397" s="168"/>
    </row>
    <row r="3398" spans="11:12" x14ac:dyDescent="0.2">
      <c r="K3398" s="168"/>
      <c r="L3398" s="168"/>
    </row>
    <row r="3399" spans="11:12" x14ac:dyDescent="0.2">
      <c r="K3399" s="168"/>
      <c r="L3399" s="168"/>
    </row>
    <row r="3400" spans="11:12" x14ac:dyDescent="0.2">
      <c r="K3400" s="168"/>
      <c r="L3400" s="168"/>
    </row>
    <row r="3401" spans="11:12" x14ac:dyDescent="0.2">
      <c r="K3401" s="168"/>
      <c r="L3401" s="168"/>
    </row>
    <row r="3402" spans="11:12" x14ac:dyDescent="0.2">
      <c r="K3402" s="168"/>
      <c r="L3402" s="168"/>
    </row>
    <row r="3403" spans="11:12" x14ac:dyDescent="0.2">
      <c r="K3403" s="168"/>
      <c r="L3403" s="168"/>
    </row>
    <row r="3404" spans="11:12" x14ac:dyDescent="0.2">
      <c r="K3404" s="168"/>
      <c r="L3404" s="168"/>
    </row>
    <row r="3405" spans="11:12" x14ac:dyDescent="0.2">
      <c r="K3405" s="168"/>
      <c r="L3405" s="168"/>
    </row>
    <row r="3406" spans="11:12" x14ac:dyDescent="0.2">
      <c r="K3406" s="168"/>
      <c r="L3406" s="168"/>
    </row>
    <row r="3407" spans="11:12" x14ac:dyDescent="0.2">
      <c r="K3407" s="168"/>
      <c r="L3407" s="168"/>
    </row>
    <row r="3408" spans="11:12" x14ac:dyDescent="0.2">
      <c r="K3408" s="168"/>
      <c r="L3408" s="168"/>
    </row>
    <row r="3409" spans="11:12" x14ac:dyDescent="0.2">
      <c r="K3409" s="168"/>
      <c r="L3409" s="168"/>
    </row>
    <row r="3410" spans="11:12" x14ac:dyDescent="0.2">
      <c r="K3410" s="168"/>
      <c r="L3410" s="168"/>
    </row>
    <row r="3411" spans="11:12" x14ac:dyDescent="0.2">
      <c r="K3411" s="168"/>
      <c r="L3411" s="168"/>
    </row>
    <row r="3412" spans="11:12" x14ac:dyDescent="0.2">
      <c r="K3412" s="168"/>
      <c r="L3412" s="168"/>
    </row>
    <row r="3413" spans="11:12" x14ac:dyDescent="0.2">
      <c r="K3413" s="168"/>
      <c r="L3413" s="168"/>
    </row>
    <row r="3414" spans="11:12" x14ac:dyDescent="0.2">
      <c r="K3414" s="168"/>
      <c r="L3414" s="168"/>
    </row>
    <row r="3415" spans="11:12" x14ac:dyDescent="0.2">
      <c r="K3415" s="168"/>
      <c r="L3415" s="168"/>
    </row>
    <row r="3416" spans="11:12" x14ac:dyDescent="0.2">
      <c r="K3416" s="168"/>
      <c r="L3416" s="168"/>
    </row>
    <row r="3417" spans="11:12" x14ac:dyDescent="0.2">
      <c r="K3417" s="168"/>
      <c r="L3417" s="168"/>
    </row>
    <row r="3418" spans="11:12" x14ac:dyDescent="0.2">
      <c r="K3418" s="168"/>
      <c r="L3418" s="168"/>
    </row>
    <row r="3419" spans="11:12" x14ac:dyDescent="0.2">
      <c r="K3419" s="168"/>
      <c r="L3419" s="168"/>
    </row>
    <row r="3420" spans="11:12" x14ac:dyDescent="0.2">
      <c r="K3420" s="168"/>
      <c r="L3420" s="168"/>
    </row>
    <row r="3421" spans="11:12" x14ac:dyDescent="0.2">
      <c r="K3421" s="168"/>
      <c r="L3421" s="168"/>
    </row>
    <row r="3422" spans="11:12" x14ac:dyDescent="0.2">
      <c r="K3422" s="168"/>
      <c r="L3422" s="168"/>
    </row>
    <row r="3423" spans="11:12" x14ac:dyDescent="0.2">
      <c r="K3423" s="168"/>
      <c r="L3423" s="168"/>
    </row>
    <row r="3424" spans="11:12" x14ac:dyDescent="0.2">
      <c r="K3424" s="168"/>
      <c r="L3424" s="168"/>
    </row>
    <row r="3425" spans="11:12" x14ac:dyDescent="0.2">
      <c r="K3425" s="168"/>
      <c r="L3425" s="168"/>
    </row>
    <row r="3426" spans="11:12" x14ac:dyDescent="0.2">
      <c r="K3426" s="168"/>
      <c r="L3426" s="168"/>
    </row>
    <row r="3427" spans="11:12" x14ac:dyDescent="0.2">
      <c r="K3427" s="168"/>
      <c r="L3427" s="168"/>
    </row>
    <row r="3428" spans="11:12" x14ac:dyDescent="0.2">
      <c r="K3428" s="168"/>
      <c r="L3428" s="168"/>
    </row>
    <row r="3429" spans="11:12" x14ac:dyDescent="0.2">
      <c r="K3429" s="168"/>
      <c r="L3429" s="168"/>
    </row>
    <row r="3430" spans="11:12" x14ac:dyDescent="0.2">
      <c r="K3430" s="168"/>
      <c r="L3430" s="168"/>
    </row>
    <row r="3431" spans="11:12" x14ac:dyDescent="0.2">
      <c r="K3431" s="168"/>
      <c r="L3431" s="168"/>
    </row>
    <row r="3432" spans="11:12" x14ac:dyDescent="0.2">
      <c r="K3432" s="168"/>
      <c r="L3432" s="168"/>
    </row>
    <row r="3433" spans="11:12" x14ac:dyDescent="0.2">
      <c r="K3433" s="168"/>
      <c r="L3433" s="168"/>
    </row>
    <row r="3434" spans="11:12" x14ac:dyDescent="0.2">
      <c r="K3434" s="168"/>
      <c r="L3434" s="168"/>
    </row>
    <row r="3435" spans="11:12" x14ac:dyDescent="0.2">
      <c r="K3435" s="168"/>
      <c r="L3435" s="168"/>
    </row>
    <row r="3436" spans="11:12" x14ac:dyDescent="0.2">
      <c r="K3436" s="168"/>
      <c r="L3436" s="168"/>
    </row>
    <row r="3437" spans="11:12" x14ac:dyDescent="0.2">
      <c r="K3437" s="168"/>
      <c r="L3437" s="168"/>
    </row>
    <row r="3438" spans="11:12" x14ac:dyDescent="0.2">
      <c r="K3438" s="168"/>
      <c r="L3438" s="168"/>
    </row>
    <row r="3439" spans="11:12" x14ac:dyDescent="0.2">
      <c r="K3439" s="168"/>
      <c r="L3439" s="168"/>
    </row>
    <row r="3440" spans="11:12" x14ac:dyDescent="0.2">
      <c r="K3440" s="168"/>
      <c r="L3440" s="168"/>
    </row>
    <row r="3441" spans="11:12" x14ac:dyDescent="0.2">
      <c r="K3441" s="168"/>
      <c r="L3441" s="168"/>
    </row>
    <row r="3442" spans="11:12" x14ac:dyDescent="0.2">
      <c r="K3442" s="168"/>
      <c r="L3442" s="168"/>
    </row>
    <row r="3443" spans="11:12" x14ac:dyDescent="0.2">
      <c r="K3443" s="168"/>
      <c r="L3443" s="168"/>
    </row>
    <row r="3444" spans="11:12" x14ac:dyDescent="0.2">
      <c r="K3444" s="168"/>
      <c r="L3444" s="168"/>
    </row>
    <row r="3445" spans="11:12" x14ac:dyDescent="0.2">
      <c r="K3445" s="168"/>
      <c r="L3445" s="168"/>
    </row>
    <row r="3446" spans="11:12" x14ac:dyDescent="0.2">
      <c r="K3446" s="168"/>
      <c r="L3446" s="168"/>
    </row>
    <row r="3447" spans="11:12" x14ac:dyDescent="0.2">
      <c r="K3447" s="168"/>
      <c r="L3447" s="168"/>
    </row>
    <row r="3448" spans="11:12" x14ac:dyDescent="0.2">
      <c r="K3448" s="168"/>
      <c r="L3448" s="168"/>
    </row>
    <row r="3449" spans="11:12" x14ac:dyDescent="0.2">
      <c r="K3449" s="168"/>
      <c r="L3449" s="168"/>
    </row>
    <row r="3450" spans="11:12" x14ac:dyDescent="0.2">
      <c r="K3450" s="168"/>
      <c r="L3450" s="168"/>
    </row>
    <row r="3451" spans="11:12" x14ac:dyDescent="0.2">
      <c r="K3451" s="168"/>
      <c r="L3451" s="168"/>
    </row>
    <row r="3452" spans="11:12" x14ac:dyDescent="0.2">
      <c r="K3452" s="168"/>
      <c r="L3452" s="168"/>
    </row>
    <row r="3453" spans="11:12" x14ac:dyDescent="0.2">
      <c r="K3453" s="168"/>
      <c r="L3453" s="168"/>
    </row>
    <row r="3454" spans="11:12" x14ac:dyDescent="0.2">
      <c r="K3454" s="168"/>
      <c r="L3454" s="168"/>
    </row>
    <row r="3455" spans="11:12" x14ac:dyDescent="0.2">
      <c r="K3455" s="168"/>
      <c r="L3455" s="168"/>
    </row>
    <row r="3456" spans="11:12" x14ac:dyDescent="0.2">
      <c r="K3456" s="168"/>
      <c r="L3456" s="168"/>
    </row>
    <row r="3457" spans="11:12" x14ac:dyDescent="0.2">
      <c r="K3457" s="168"/>
      <c r="L3457" s="168"/>
    </row>
    <row r="3458" spans="11:12" x14ac:dyDescent="0.2">
      <c r="K3458" s="168"/>
      <c r="L3458" s="168"/>
    </row>
    <row r="3459" spans="11:12" x14ac:dyDescent="0.2">
      <c r="K3459" s="168"/>
      <c r="L3459" s="168"/>
    </row>
    <row r="3460" spans="11:12" x14ac:dyDescent="0.2">
      <c r="K3460" s="168"/>
      <c r="L3460" s="168"/>
    </row>
    <row r="3461" spans="11:12" x14ac:dyDescent="0.2">
      <c r="K3461" s="168"/>
      <c r="L3461" s="168"/>
    </row>
    <row r="3462" spans="11:12" x14ac:dyDescent="0.2">
      <c r="K3462" s="168"/>
      <c r="L3462" s="168"/>
    </row>
    <row r="3463" spans="11:12" x14ac:dyDescent="0.2">
      <c r="K3463" s="168"/>
      <c r="L3463" s="168"/>
    </row>
    <row r="3464" spans="11:12" x14ac:dyDescent="0.2">
      <c r="K3464" s="168"/>
      <c r="L3464" s="168"/>
    </row>
    <row r="3465" spans="11:12" x14ac:dyDescent="0.2">
      <c r="K3465" s="168"/>
      <c r="L3465" s="168"/>
    </row>
    <row r="3466" spans="11:12" x14ac:dyDescent="0.2">
      <c r="K3466" s="168"/>
      <c r="L3466" s="168"/>
    </row>
    <row r="3467" spans="11:12" x14ac:dyDescent="0.2">
      <c r="K3467" s="168"/>
      <c r="L3467" s="168"/>
    </row>
    <row r="3468" spans="11:12" x14ac:dyDescent="0.2">
      <c r="K3468" s="168"/>
      <c r="L3468" s="168"/>
    </row>
    <row r="3469" spans="11:12" x14ac:dyDescent="0.2">
      <c r="K3469" s="168"/>
      <c r="L3469" s="168"/>
    </row>
    <row r="3470" spans="11:12" x14ac:dyDescent="0.2">
      <c r="K3470" s="168"/>
      <c r="L3470" s="168"/>
    </row>
    <row r="3471" spans="11:12" x14ac:dyDescent="0.2">
      <c r="K3471" s="168"/>
      <c r="L3471" s="168"/>
    </row>
    <row r="3472" spans="11:12" x14ac:dyDescent="0.2">
      <c r="K3472" s="168"/>
      <c r="L3472" s="168"/>
    </row>
    <row r="3473" spans="11:12" x14ac:dyDescent="0.2">
      <c r="K3473" s="168"/>
      <c r="L3473" s="168"/>
    </row>
    <row r="3474" spans="11:12" x14ac:dyDescent="0.2">
      <c r="K3474" s="168"/>
      <c r="L3474" s="168"/>
    </row>
    <row r="3475" spans="11:12" x14ac:dyDescent="0.2">
      <c r="K3475" s="168"/>
      <c r="L3475" s="168"/>
    </row>
    <row r="3476" spans="11:12" x14ac:dyDescent="0.2">
      <c r="K3476" s="168"/>
      <c r="L3476" s="168"/>
    </row>
    <row r="3477" spans="11:12" x14ac:dyDescent="0.2">
      <c r="K3477" s="168"/>
      <c r="L3477" s="168"/>
    </row>
    <row r="3478" spans="11:12" x14ac:dyDescent="0.2">
      <c r="K3478" s="168"/>
      <c r="L3478" s="168"/>
    </row>
    <row r="3479" spans="11:12" x14ac:dyDescent="0.2">
      <c r="K3479" s="168"/>
      <c r="L3479" s="168"/>
    </row>
    <row r="3480" spans="11:12" x14ac:dyDescent="0.2">
      <c r="K3480" s="168"/>
      <c r="L3480" s="168"/>
    </row>
    <row r="3481" spans="11:12" x14ac:dyDescent="0.2">
      <c r="K3481" s="168"/>
      <c r="L3481" s="168"/>
    </row>
    <row r="3482" spans="11:12" x14ac:dyDescent="0.2">
      <c r="K3482" s="168"/>
      <c r="L3482" s="168"/>
    </row>
    <row r="3483" spans="11:12" x14ac:dyDescent="0.2">
      <c r="K3483" s="168"/>
      <c r="L3483" s="168"/>
    </row>
    <row r="3484" spans="11:12" x14ac:dyDescent="0.2">
      <c r="K3484" s="168"/>
      <c r="L3484" s="168"/>
    </row>
    <row r="3485" spans="11:12" x14ac:dyDescent="0.2">
      <c r="K3485" s="168"/>
      <c r="L3485" s="168"/>
    </row>
    <row r="3486" spans="11:12" x14ac:dyDescent="0.2">
      <c r="K3486" s="168"/>
      <c r="L3486" s="168"/>
    </row>
    <row r="3487" spans="11:12" x14ac:dyDescent="0.2">
      <c r="K3487" s="168"/>
      <c r="L3487" s="168"/>
    </row>
    <row r="3488" spans="11:12" x14ac:dyDescent="0.2">
      <c r="K3488" s="168"/>
      <c r="L3488" s="168"/>
    </row>
    <row r="3489" spans="11:12" x14ac:dyDescent="0.2">
      <c r="K3489" s="168"/>
      <c r="L3489" s="168"/>
    </row>
    <row r="3490" spans="11:12" x14ac:dyDescent="0.2">
      <c r="K3490" s="168"/>
      <c r="L3490" s="168"/>
    </row>
    <row r="3491" spans="11:12" x14ac:dyDescent="0.2">
      <c r="K3491" s="168"/>
      <c r="L3491" s="168"/>
    </row>
    <row r="3492" spans="11:12" x14ac:dyDescent="0.2">
      <c r="K3492" s="168"/>
      <c r="L3492" s="168"/>
    </row>
    <row r="3493" spans="11:12" x14ac:dyDescent="0.2">
      <c r="K3493" s="168"/>
      <c r="L3493" s="168"/>
    </row>
    <row r="3494" spans="11:12" x14ac:dyDescent="0.2">
      <c r="K3494" s="168"/>
      <c r="L3494" s="168"/>
    </row>
    <row r="3495" spans="11:12" x14ac:dyDescent="0.2">
      <c r="K3495" s="168"/>
      <c r="L3495" s="168"/>
    </row>
    <row r="3496" spans="11:12" x14ac:dyDescent="0.2">
      <c r="K3496" s="168"/>
      <c r="L3496" s="168"/>
    </row>
    <row r="3497" spans="11:12" x14ac:dyDescent="0.2">
      <c r="K3497" s="168"/>
      <c r="L3497" s="168"/>
    </row>
    <row r="3498" spans="11:12" x14ac:dyDescent="0.2">
      <c r="K3498" s="168"/>
      <c r="L3498" s="168"/>
    </row>
    <row r="3499" spans="11:12" x14ac:dyDescent="0.2">
      <c r="K3499" s="168"/>
      <c r="L3499" s="168"/>
    </row>
    <row r="3500" spans="11:12" x14ac:dyDescent="0.2">
      <c r="K3500" s="168"/>
      <c r="L3500" s="168"/>
    </row>
    <row r="3501" spans="11:12" x14ac:dyDescent="0.2">
      <c r="K3501" s="168"/>
      <c r="L3501" s="168"/>
    </row>
    <row r="3502" spans="11:12" x14ac:dyDescent="0.2">
      <c r="K3502" s="168"/>
      <c r="L3502" s="168"/>
    </row>
    <row r="3503" spans="11:12" x14ac:dyDescent="0.2">
      <c r="K3503" s="168"/>
      <c r="L3503" s="168"/>
    </row>
    <row r="3504" spans="11:12" x14ac:dyDescent="0.2">
      <c r="K3504" s="168"/>
      <c r="L3504" s="168"/>
    </row>
    <row r="3505" spans="11:12" x14ac:dyDescent="0.2">
      <c r="K3505" s="168"/>
      <c r="L3505" s="168"/>
    </row>
    <row r="3506" spans="11:12" x14ac:dyDescent="0.2">
      <c r="K3506" s="168"/>
      <c r="L3506" s="168"/>
    </row>
    <row r="3507" spans="11:12" x14ac:dyDescent="0.2">
      <c r="K3507" s="168"/>
      <c r="L3507" s="168"/>
    </row>
    <row r="3508" spans="11:12" x14ac:dyDescent="0.2">
      <c r="K3508" s="168"/>
      <c r="L3508" s="168"/>
    </row>
    <row r="3509" spans="11:12" x14ac:dyDescent="0.2">
      <c r="K3509" s="168"/>
      <c r="L3509" s="168"/>
    </row>
    <row r="3510" spans="11:12" x14ac:dyDescent="0.2">
      <c r="K3510" s="168"/>
      <c r="L3510" s="168"/>
    </row>
    <row r="3511" spans="11:12" x14ac:dyDescent="0.2">
      <c r="K3511" s="168"/>
      <c r="L3511" s="168"/>
    </row>
    <row r="3512" spans="11:12" x14ac:dyDescent="0.2">
      <c r="K3512" s="168"/>
      <c r="L3512" s="168"/>
    </row>
    <row r="3513" spans="11:12" x14ac:dyDescent="0.2">
      <c r="K3513" s="168"/>
      <c r="L3513" s="168"/>
    </row>
    <row r="3514" spans="11:12" x14ac:dyDescent="0.2">
      <c r="K3514" s="168"/>
      <c r="L3514" s="168"/>
    </row>
    <row r="3515" spans="11:12" x14ac:dyDescent="0.2">
      <c r="K3515" s="168"/>
      <c r="L3515" s="168"/>
    </row>
    <row r="3516" spans="11:12" x14ac:dyDescent="0.2">
      <c r="K3516" s="168"/>
      <c r="L3516" s="168"/>
    </row>
    <row r="3517" spans="11:12" x14ac:dyDescent="0.2">
      <c r="K3517" s="168"/>
      <c r="L3517" s="168"/>
    </row>
    <row r="3518" spans="11:12" x14ac:dyDescent="0.2">
      <c r="K3518" s="168"/>
      <c r="L3518" s="168"/>
    </row>
    <row r="3519" spans="11:12" x14ac:dyDescent="0.2">
      <c r="K3519" s="168"/>
      <c r="L3519" s="168"/>
    </row>
    <row r="3520" spans="11:12" x14ac:dyDescent="0.2">
      <c r="K3520" s="168"/>
      <c r="L3520" s="168"/>
    </row>
    <row r="3521" spans="11:12" x14ac:dyDescent="0.2">
      <c r="K3521" s="168"/>
      <c r="L3521" s="168"/>
    </row>
    <row r="3522" spans="11:12" x14ac:dyDescent="0.2">
      <c r="K3522" s="168"/>
      <c r="L3522" s="168"/>
    </row>
    <row r="3523" spans="11:12" x14ac:dyDescent="0.2">
      <c r="K3523" s="168"/>
      <c r="L3523" s="168"/>
    </row>
    <row r="3524" spans="11:12" x14ac:dyDescent="0.2">
      <c r="K3524" s="168"/>
      <c r="L3524" s="168"/>
    </row>
    <row r="3525" spans="11:12" x14ac:dyDescent="0.2">
      <c r="K3525" s="168"/>
      <c r="L3525" s="168"/>
    </row>
    <row r="3526" spans="11:12" x14ac:dyDescent="0.2">
      <c r="K3526" s="168"/>
      <c r="L3526" s="168"/>
    </row>
    <row r="3527" spans="11:12" x14ac:dyDescent="0.2">
      <c r="K3527" s="168"/>
      <c r="L3527" s="168"/>
    </row>
    <row r="3528" spans="11:12" x14ac:dyDescent="0.2">
      <c r="K3528" s="168"/>
      <c r="L3528" s="168"/>
    </row>
    <row r="3529" spans="11:12" x14ac:dyDescent="0.2">
      <c r="K3529" s="168"/>
      <c r="L3529" s="168"/>
    </row>
    <row r="3530" spans="11:12" x14ac:dyDescent="0.2">
      <c r="K3530" s="168"/>
      <c r="L3530" s="168"/>
    </row>
    <row r="3531" spans="11:12" x14ac:dyDescent="0.2">
      <c r="K3531" s="168"/>
      <c r="L3531" s="168"/>
    </row>
    <row r="3532" spans="11:12" x14ac:dyDescent="0.2">
      <c r="K3532" s="168"/>
      <c r="L3532" s="168"/>
    </row>
    <row r="3533" spans="11:12" x14ac:dyDescent="0.2">
      <c r="K3533" s="168"/>
      <c r="L3533" s="168"/>
    </row>
    <row r="3534" spans="11:12" x14ac:dyDescent="0.2">
      <c r="K3534" s="168"/>
      <c r="L3534" s="168"/>
    </row>
    <row r="3535" spans="11:12" x14ac:dyDescent="0.2">
      <c r="K3535" s="168"/>
      <c r="L3535" s="168"/>
    </row>
    <row r="3536" spans="11:12" x14ac:dyDescent="0.2">
      <c r="K3536" s="168"/>
      <c r="L3536" s="168"/>
    </row>
    <row r="3537" spans="11:12" x14ac:dyDescent="0.2">
      <c r="K3537" s="168"/>
      <c r="L3537" s="168"/>
    </row>
    <row r="3538" spans="11:12" x14ac:dyDescent="0.2">
      <c r="K3538" s="168"/>
      <c r="L3538" s="168"/>
    </row>
    <row r="3539" spans="11:12" x14ac:dyDescent="0.2">
      <c r="K3539" s="168"/>
      <c r="L3539" s="168"/>
    </row>
    <row r="3540" spans="11:12" x14ac:dyDescent="0.2">
      <c r="K3540" s="168"/>
      <c r="L3540" s="168"/>
    </row>
    <row r="3541" spans="11:12" x14ac:dyDescent="0.2">
      <c r="K3541" s="168"/>
      <c r="L3541" s="168"/>
    </row>
    <row r="3542" spans="11:12" x14ac:dyDescent="0.2">
      <c r="K3542" s="168"/>
      <c r="L3542" s="168"/>
    </row>
    <row r="3543" spans="11:12" x14ac:dyDescent="0.2">
      <c r="K3543" s="168"/>
      <c r="L3543" s="168"/>
    </row>
    <row r="3544" spans="11:12" x14ac:dyDescent="0.2">
      <c r="K3544" s="168"/>
      <c r="L3544" s="168"/>
    </row>
    <row r="3545" spans="11:12" x14ac:dyDescent="0.2">
      <c r="K3545" s="168"/>
      <c r="L3545" s="168"/>
    </row>
    <row r="3546" spans="11:12" x14ac:dyDescent="0.2">
      <c r="K3546" s="168"/>
      <c r="L3546" s="168"/>
    </row>
    <row r="3547" spans="11:12" x14ac:dyDescent="0.2">
      <c r="K3547" s="168"/>
      <c r="L3547" s="168"/>
    </row>
    <row r="3548" spans="11:12" x14ac:dyDescent="0.2">
      <c r="K3548" s="168"/>
      <c r="L3548" s="168"/>
    </row>
    <row r="3549" spans="11:12" x14ac:dyDescent="0.2">
      <c r="K3549" s="168"/>
      <c r="L3549" s="168"/>
    </row>
    <row r="3550" spans="11:12" x14ac:dyDescent="0.2">
      <c r="K3550" s="168"/>
      <c r="L3550" s="168"/>
    </row>
    <row r="3551" spans="11:12" x14ac:dyDescent="0.2">
      <c r="K3551" s="168"/>
      <c r="L3551" s="168"/>
    </row>
    <row r="3552" spans="11:12" x14ac:dyDescent="0.2">
      <c r="K3552" s="168"/>
      <c r="L3552" s="168"/>
    </row>
    <row r="3553" spans="11:12" x14ac:dyDescent="0.2">
      <c r="K3553" s="168"/>
      <c r="L3553" s="168"/>
    </row>
    <row r="3554" spans="11:12" x14ac:dyDescent="0.2">
      <c r="K3554" s="168"/>
      <c r="L3554" s="168"/>
    </row>
    <row r="3555" spans="11:12" x14ac:dyDescent="0.2">
      <c r="K3555" s="168"/>
      <c r="L3555" s="168"/>
    </row>
    <row r="3556" spans="11:12" x14ac:dyDescent="0.2">
      <c r="K3556" s="168"/>
      <c r="L3556" s="168"/>
    </row>
    <row r="3557" spans="11:12" x14ac:dyDescent="0.2">
      <c r="K3557" s="168"/>
      <c r="L3557" s="168"/>
    </row>
    <row r="3558" spans="11:12" x14ac:dyDescent="0.2">
      <c r="K3558" s="168"/>
      <c r="L3558" s="168"/>
    </row>
    <row r="3559" spans="11:12" x14ac:dyDescent="0.2">
      <c r="K3559" s="168"/>
      <c r="L3559" s="168"/>
    </row>
    <row r="3560" spans="11:12" x14ac:dyDescent="0.2">
      <c r="K3560" s="168"/>
      <c r="L3560" s="168"/>
    </row>
    <row r="3561" spans="11:12" x14ac:dyDescent="0.2">
      <c r="K3561" s="168"/>
      <c r="L3561" s="168"/>
    </row>
    <row r="3562" spans="11:12" x14ac:dyDescent="0.2">
      <c r="K3562" s="168"/>
      <c r="L3562" s="168"/>
    </row>
    <row r="3563" spans="11:12" x14ac:dyDescent="0.2">
      <c r="K3563" s="168"/>
      <c r="L3563" s="168"/>
    </row>
    <row r="3564" spans="11:12" x14ac:dyDescent="0.2">
      <c r="K3564" s="168"/>
      <c r="L3564" s="168"/>
    </row>
    <row r="3565" spans="11:12" x14ac:dyDescent="0.2">
      <c r="K3565" s="168"/>
      <c r="L3565" s="168"/>
    </row>
    <row r="3566" spans="11:12" x14ac:dyDescent="0.2">
      <c r="K3566" s="168"/>
      <c r="L3566" s="168"/>
    </row>
    <row r="3567" spans="11:12" x14ac:dyDescent="0.2">
      <c r="K3567" s="168"/>
      <c r="L3567" s="168"/>
    </row>
    <row r="3568" spans="11:12" x14ac:dyDescent="0.2">
      <c r="K3568" s="168"/>
      <c r="L3568" s="168"/>
    </row>
    <row r="3569" spans="11:12" x14ac:dyDescent="0.2">
      <c r="K3569" s="168"/>
      <c r="L3569" s="168"/>
    </row>
    <row r="3570" spans="11:12" x14ac:dyDescent="0.2">
      <c r="K3570" s="168"/>
      <c r="L3570" s="168"/>
    </row>
    <row r="3571" spans="11:12" x14ac:dyDescent="0.2">
      <c r="K3571" s="168"/>
      <c r="L3571" s="168"/>
    </row>
    <row r="3572" spans="11:12" x14ac:dyDescent="0.2">
      <c r="K3572" s="168"/>
      <c r="L3572" s="168"/>
    </row>
    <row r="3573" spans="11:12" x14ac:dyDescent="0.2">
      <c r="K3573" s="168"/>
      <c r="L3573" s="168"/>
    </row>
    <row r="3574" spans="11:12" x14ac:dyDescent="0.2">
      <c r="K3574" s="168"/>
      <c r="L3574" s="168"/>
    </row>
    <row r="3575" spans="11:12" x14ac:dyDescent="0.2">
      <c r="K3575" s="168"/>
      <c r="L3575" s="168"/>
    </row>
    <row r="3576" spans="11:12" x14ac:dyDescent="0.2">
      <c r="K3576" s="168"/>
      <c r="L3576" s="168"/>
    </row>
    <row r="3577" spans="11:12" x14ac:dyDescent="0.2">
      <c r="K3577" s="168"/>
      <c r="L3577" s="168"/>
    </row>
    <row r="3578" spans="11:12" x14ac:dyDescent="0.2">
      <c r="K3578" s="168"/>
      <c r="L3578" s="168"/>
    </row>
    <row r="3579" spans="11:12" x14ac:dyDescent="0.2">
      <c r="K3579" s="168"/>
      <c r="L3579" s="168"/>
    </row>
    <row r="3580" spans="11:12" x14ac:dyDescent="0.2">
      <c r="K3580" s="168"/>
      <c r="L3580" s="168"/>
    </row>
    <row r="3581" spans="11:12" x14ac:dyDescent="0.2">
      <c r="K3581" s="168"/>
      <c r="L3581" s="168"/>
    </row>
    <row r="3582" spans="11:12" x14ac:dyDescent="0.2">
      <c r="K3582" s="168"/>
      <c r="L3582" s="168"/>
    </row>
    <row r="3583" spans="11:12" x14ac:dyDescent="0.2">
      <c r="K3583" s="168"/>
      <c r="L3583" s="168"/>
    </row>
    <row r="3584" spans="11:12" x14ac:dyDescent="0.2">
      <c r="K3584" s="168"/>
      <c r="L3584" s="168"/>
    </row>
    <row r="3585" spans="11:12" x14ac:dyDescent="0.2">
      <c r="K3585" s="168"/>
      <c r="L3585" s="168"/>
    </row>
    <row r="3586" spans="11:12" x14ac:dyDescent="0.2">
      <c r="K3586" s="168"/>
      <c r="L3586" s="168"/>
    </row>
    <row r="3587" spans="11:12" x14ac:dyDescent="0.2">
      <c r="K3587" s="168"/>
      <c r="L3587" s="168"/>
    </row>
    <row r="3588" spans="11:12" x14ac:dyDescent="0.2">
      <c r="K3588" s="168"/>
      <c r="L3588" s="168"/>
    </row>
    <row r="3589" spans="11:12" x14ac:dyDescent="0.2">
      <c r="K3589" s="168"/>
      <c r="L3589" s="168"/>
    </row>
    <row r="3590" spans="11:12" x14ac:dyDescent="0.2">
      <c r="K3590" s="168"/>
      <c r="L3590" s="168"/>
    </row>
    <row r="3591" spans="11:12" x14ac:dyDescent="0.2">
      <c r="K3591" s="168"/>
      <c r="L3591" s="168"/>
    </row>
    <row r="3592" spans="11:12" x14ac:dyDescent="0.2">
      <c r="K3592" s="168"/>
      <c r="L3592" s="168"/>
    </row>
    <row r="3593" spans="11:12" x14ac:dyDescent="0.2">
      <c r="K3593" s="168"/>
      <c r="L3593" s="168"/>
    </row>
    <row r="3594" spans="11:12" x14ac:dyDescent="0.2">
      <c r="K3594" s="168"/>
      <c r="L3594" s="168"/>
    </row>
    <row r="3595" spans="11:12" x14ac:dyDescent="0.2">
      <c r="K3595" s="168"/>
      <c r="L3595" s="168"/>
    </row>
    <row r="3596" spans="11:12" x14ac:dyDescent="0.2">
      <c r="K3596" s="168"/>
      <c r="L3596" s="168"/>
    </row>
    <row r="3597" spans="11:12" x14ac:dyDescent="0.2">
      <c r="K3597" s="168"/>
      <c r="L3597" s="168"/>
    </row>
    <row r="3598" spans="11:12" x14ac:dyDescent="0.2">
      <c r="K3598" s="168"/>
      <c r="L3598" s="168"/>
    </row>
    <row r="3599" spans="11:12" x14ac:dyDescent="0.2">
      <c r="K3599" s="168"/>
      <c r="L3599" s="168"/>
    </row>
    <row r="3600" spans="11:12" x14ac:dyDescent="0.2">
      <c r="K3600" s="168"/>
      <c r="L3600" s="168"/>
    </row>
    <row r="3601" spans="11:12" x14ac:dyDescent="0.2">
      <c r="K3601" s="168"/>
      <c r="L3601" s="168"/>
    </row>
    <row r="3602" spans="11:12" x14ac:dyDescent="0.2">
      <c r="K3602" s="168"/>
      <c r="L3602" s="168"/>
    </row>
    <row r="3603" spans="11:12" x14ac:dyDescent="0.2">
      <c r="K3603" s="168"/>
      <c r="L3603" s="168"/>
    </row>
    <row r="3604" spans="11:12" x14ac:dyDescent="0.2">
      <c r="K3604" s="168"/>
      <c r="L3604" s="168"/>
    </row>
    <row r="3605" spans="11:12" x14ac:dyDescent="0.2">
      <c r="K3605" s="168"/>
      <c r="L3605" s="168"/>
    </row>
    <row r="3606" spans="11:12" x14ac:dyDescent="0.2">
      <c r="K3606" s="168"/>
      <c r="L3606" s="168"/>
    </row>
    <row r="3607" spans="11:12" x14ac:dyDescent="0.2">
      <c r="K3607" s="168"/>
      <c r="L3607" s="168"/>
    </row>
    <row r="3608" spans="11:12" x14ac:dyDescent="0.2">
      <c r="K3608" s="168"/>
      <c r="L3608" s="168"/>
    </row>
    <row r="3609" spans="11:12" x14ac:dyDescent="0.2">
      <c r="K3609" s="168"/>
      <c r="L3609" s="168"/>
    </row>
    <row r="3610" spans="11:12" x14ac:dyDescent="0.2">
      <c r="K3610" s="168"/>
      <c r="L3610" s="168"/>
    </row>
    <row r="3611" spans="11:12" x14ac:dyDescent="0.2">
      <c r="K3611" s="168"/>
      <c r="L3611" s="168"/>
    </row>
    <row r="3612" spans="11:12" x14ac:dyDescent="0.2">
      <c r="K3612" s="168"/>
      <c r="L3612" s="168"/>
    </row>
    <row r="3613" spans="11:12" x14ac:dyDescent="0.2">
      <c r="K3613" s="168"/>
      <c r="L3613" s="168"/>
    </row>
    <row r="3614" spans="11:12" x14ac:dyDescent="0.2">
      <c r="K3614" s="168"/>
      <c r="L3614" s="168"/>
    </row>
    <row r="3615" spans="11:12" x14ac:dyDescent="0.2">
      <c r="K3615" s="168"/>
      <c r="L3615" s="168"/>
    </row>
    <row r="3616" spans="11:12" x14ac:dyDescent="0.2">
      <c r="K3616" s="168"/>
      <c r="L3616" s="168"/>
    </row>
    <row r="3617" spans="11:12" x14ac:dyDescent="0.2">
      <c r="K3617" s="168"/>
      <c r="L3617" s="168"/>
    </row>
    <row r="3618" spans="11:12" x14ac:dyDescent="0.2">
      <c r="K3618" s="168"/>
      <c r="L3618" s="168"/>
    </row>
    <row r="3619" spans="11:12" x14ac:dyDescent="0.2">
      <c r="K3619" s="168"/>
      <c r="L3619" s="168"/>
    </row>
    <row r="3620" spans="11:12" x14ac:dyDescent="0.2">
      <c r="K3620" s="168"/>
      <c r="L3620" s="168"/>
    </row>
    <row r="3621" spans="11:12" x14ac:dyDescent="0.2">
      <c r="K3621" s="168"/>
      <c r="L3621" s="168"/>
    </row>
    <row r="3622" spans="11:12" x14ac:dyDescent="0.2">
      <c r="K3622" s="168"/>
      <c r="L3622" s="168"/>
    </row>
    <row r="3623" spans="11:12" x14ac:dyDescent="0.2">
      <c r="K3623" s="168"/>
      <c r="L3623" s="168"/>
    </row>
    <row r="3624" spans="11:12" x14ac:dyDescent="0.2">
      <c r="K3624" s="168"/>
      <c r="L3624" s="168"/>
    </row>
    <row r="3625" spans="11:12" x14ac:dyDescent="0.2">
      <c r="K3625" s="168"/>
      <c r="L3625" s="168"/>
    </row>
    <row r="3626" spans="11:12" x14ac:dyDescent="0.2">
      <c r="K3626" s="168"/>
      <c r="L3626" s="168"/>
    </row>
    <row r="3627" spans="11:12" x14ac:dyDescent="0.2">
      <c r="K3627" s="168"/>
      <c r="L3627" s="168"/>
    </row>
    <row r="3628" spans="11:12" x14ac:dyDescent="0.2">
      <c r="K3628" s="168"/>
      <c r="L3628" s="168"/>
    </row>
    <row r="3629" spans="11:12" x14ac:dyDescent="0.2">
      <c r="K3629" s="168"/>
      <c r="L3629" s="168"/>
    </row>
    <row r="3630" spans="11:12" x14ac:dyDescent="0.2">
      <c r="K3630" s="168"/>
      <c r="L3630" s="168"/>
    </row>
    <row r="3631" spans="11:12" x14ac:dyDescent="0.2">
      <c r="K3631" s="168"/>
      <c r="L3631" s="168"/>
    </row>
    <row r="3632" spans="11:12" x14ac:dyDescent="0.2">
      <c r="K3632" s="168"/>
      <c r="L3632" s="168"/>
    </row>
    <row r="3633" spans="11:12" x14ac:dyDescent="0.2">
      <c r="K3633" s="168"/>
      <c r="L3633" s="168"/>
    </row>
    <row r="3634" spans="11:12" x14ac:dyDescent="0.2">
      <c r="K3634" s="168"/>
      <c r="L3634" s="168"/>
    </row>
    <row r="3635" spans="11:12" x14ac:dyDescent="0.2">
      <c r="K3635" s="168"/>
      <c r="L3635" s="168"/>
    </row>
    <row r="3636" spans="11:12" x14ac:dyDescent="0.2">
      <c r="K3636" s="168"/>
      <c r="L3636" s="168"/>
    </row>
    <row r="3637" spans="11:12" x14ac:dyDescent="0.2">
      <c r="K3637" s="168"/>
      <c r="L3637" s="168"/>
    </row>
    <row r="3638" spans="11:12" x14ac:dyDescent="0.2">
      <c r="K3638" s="168"/>
      <c r="L3638" s="168"/>
    </row>
    <row r="3639" spans="11:12" x14ac:dyDescent="0.2">
      <c r="K3639" s="168"/>
      <c r="L3639" s="168"/>
    </row>
    <row r="3640" spans="11:12" x14ac:dyDescent="0.2">
      <c r="K3640" s="168"/>
      <c r="L3640" s="168"/>
    </row>
    <row r="3641" spans="11:12" x14ac:dyDescent="0.2">
      <c r="K3641" s="168"/>
      <c r="L3641" s="168"/>
    </row>
    <row r="3642" spans="11:12" x14ac:dyDescent="0.2">
      <c r="K3642" s="168"/>
      <c r="L3642" s="168"/>
    </row>
    <row r="3643" spans="11:12" x14ac:dyDescent="0.2">
      <c r="K3643" s="168"/>
      <c r="L3643" s="168"/>
    </row>
    <row r="3644" spans="11:12" x14ac:dyDescent="0.2">
      <c r="K3644" s="168"/>
      <c r="L3644" s="168"/>
    </row>
    <row r="3645" spans="11:12" x14ac:dyDescent="0.2">
      <c r="K3645" s="168"/>
      <c r="L3645" s="168"/>
    </row>
    <row r="3646" spans="11:12" x14ac:dyDescent="0.2">
      <c r="K3646" s="168"/>
      <c r="L3646" s="168"/>
    </row>
    <row r="3647" spans="11:12" x14ac:dyDescent="0.2">
      <c r="K3647" s="168"/>
      <c r="L3647" s="168"/>
    </row>
    <row r="3648" spans="11:12" x14ac:dyDescent="0.2">
      <c r="K3648" s="168"/>
      <c r="L3648" s="168"/>
    </row>
    <row r="3649" spans="11:12" x14ac:dyDescent="0.2">
      <c r="K3649" s="168"/>
      <c r="L3649" s="168"/>
    </row>
    <row r="3650" spans="11:12" x14ac:dyDescent="0.2">
      <c r="K3650" s="168"/>
      <c r="L3650" s="168"/>
    </row>
    <row r="3651" spans="11:12" x14ac:dyDescent="0.2">
      <c r="K3651" s="168"/>
      <c r="L3651" s="168"/>
    </row>
    <row r="3652" spans="11:12" x14ac:dyDescent="0.2">
      <c r="K3652" s="168"/>
      <c r="L3652" s="168"/>
    </row>
    <row r="3653" spans="11:12" x14ac:dyDescent="0.2">
      <c r="K3653" s="168"/>
      <c r="L3653" s="168"/>
    </row>
    <row r="3654" spans="11:12" x14ac:dyDescent="0.2">
      <c r="K3654" s="168"/>
      <c r="L3654" s="168"/>
    </row>
    <row r="3655" spans="11:12" x14ac:dyDescent="0.2">
      <c r="K3655" s="168"/>
      <c r="L3655" s="168"/>
    </row>
    <row r="3656" spans="11:12" x14ac:dyDescent="0.2">
      <c r="K3656" s="168"/>
      <c r="L3656" s="168"/>
    </row>
    <row r="3657" spans="11:12" x14ac:dyDescent="0.2">
      <c r="K3657" s="168"/>
      <c r="L3657" s="168"/>
    </row>
    <row r="3658" spans="11:12" x14ac:dyDescent="0.2">
      <c r="K3658" s="168"/>
      <c r="L3658" s="168"/>
    </row>
    <row r="3659" spans="11:12" x14ac:dyDescent="0.2">
      <c r="K3659" s="168"/>
      <c r="L3659" s="168"/>
    </row>
    <row r="3660" spans="11:12" x14ac:dyDescent="0.2">
      <c r="K3660" s="168"/>
      <c r="L3660" s="168"/>
    </row>
    <row r="3661" spans="11:12" x14ac:dyDescent="0.2">
      <c r="K3661" s="168"/>
      <c r="L3661" s="168"/>
    </row>
    <row r="3662" spans="11:12" x14ac:dyDescent="0.2">
      <c r="K3662" s="168"/>
      <c r="L3662" s="168"/>
    </row>
    <row r="3663" spans="11:12" x14ac:dyDescent="0.2">
      <c r="K3663" s="168"/>
      <c r="L3663" s="168"/>
    </row>
    <row r="3664" spans="11:12" x14ac:dyDescent="0.2">
      <c r="K3664" s="168"/>
      <c r="L3664" s="168"/>
    </row>
    <row r="3665" spans="11:12" x14ac:dyDescent="0.2">
      <c r="K3665" s="168"/>
      <c r="L3665" s="168"/>
    </row>
    <row r="3666" spans="11:12" x14ac:dyDescent="0.2">
      <c r="K3666" s="168"/>
      <c r="L3666" s="168"/>
    </row>
    <row r="3667" spans="11:12" x14ac:dyDescent="0.2">
      <c r="K3667" s="168"/>
      <c r="L3667" s="168"/>
    </row>
    <row r="3668" spans="11:12" x14ac:dyDescent="0.2">
      <c r="K3668" s="168"/>
      <c r="L3668" s="168"/>
    </row>
    <row r="3669" spans="11:12" x14ac:dyDescent="0.2">
      <c r="K3669" s="168"/>
      <c r="L3669" s="168"/>
    </row>
    <row r="3670" spans="11:12" x14ac:dyDescent="0.2">
      <c r="K3670" s="168"/>
      <c r="L3670" s="168"/>
    </row>
    <row r="3671" spans="11:12" x14ac:dyDescent="0.2">
      <c r="K3671" s="168"/>
      <c r="L3671" s="168"/>
    </row>
    <row r="3672" spans="11:12" x14ac:dyDescent="0.2">
      <c r="K3672" s="168"/>
      <c r="L3672" s="168"/>
    </row>
    <row r="3673" spans="11:12" x14ac:dyDescent="0.2">
      <c r="K3673" s="168"/>
      <c r="L3673" s="168"/>
    </row>
    <row r="3674" spans="11:12" x14ac:dyDescent="0.2">
      <c r="K3674" s="168"/>
      <c r="L3674" s="168"/>
    </row>
    <row r="3675" spans="11:12" x14ac:dyDescent="0.2">
      <c r="K3675" s="168"/>
      <c r="L3675" s="168"/>
    </row>
    <row r="3676" spans="11:12" x14ac:dyDescent="0.2">
      <c r="K3676" s="168"/>
      <c r="L3676" s="168"/>
    </row>
    <row r="3677" spans="11:12" x14ac:dyDescent="0.2">
      <c r="K3677" s="168"/>
      <c r="L3677" s="168"/>
    </row>
    <row r="3678" spans="11:12" x14ac:dyDescent="0.2">
      <c r="K3678" s="168"/>
      <c r="L3678" s="168"/>
    </row>
    <row r="3679" spans="11:12" x14ac:dyDescent="0.2">
      <c r="K3679" s="168"/>
      <c r="L3679" s="168"/>
    </row>
    <row r="3680" spans="11:12" x14ac:dyDescent="0.2">
      <c r="K3680" s="168"/>
      <c r="L3680" s="168"/>
    </row>
    <row r="3681" spans="11:12" x14ac:dyDescent="0.2">
      <c r="K3681" s="168"/>
      <c r="L3681" s="168"/>
    </row>
    <row r="3682" spans="11:12" x14ac:dyDescent="0.2">
      <c r="K3682" s="168"/>
      <c r="L3682" s="168"/>
    </row>
    <row r="3683" spans="11:12" x14ac:dyDescent="0.2">
      <c r="K3683" s="168"/>
      <c r="L3683" s="168"/>
    </row>
    <row r="3684" spans="11:12" x14ac:dyDescent="0.2">
      <c r="K3684" s="168"/>
      <c r="L3684" s="168"/>
    </row>
    <row r="3685" spans="11:12" x14ac:dyDescent="0.2">
      <c r="K3685" s="168"/>
      <c r="L3685" s="168"/>
    </row>
    <row r="3686" spans="11:12" x14ac:dyDescent="0.2">
      <c r="K3686" s="168"/>
      <c r="L3686" s="168"/>
    </row>
    <row r="3687" spans="11:12" x14ac:dyDescent="0.2">
      <c r="K3687" s="168"/>
      <c r="L3687" s="168"/>
    </row>
    <row r="3688" spans="11:12" x14ac:dyDescent="0.2">
      <c r="K3688" s="168"/>
      <c r="L3688" s="168"/>
    </row>
    <row r="3689" spans="11:12" x14ac:dyDescent="0.2">
      <c r="K3689" s="168"/>
      <c r="L3689" s="168"/>
    </row>
    <row r="3690" spans="11:12" x14ac:dyDescent="0.2">
      <c r="K3690" s="168"/>
      <c r="L3690" s="168"/>
    </row>
    <row r="3691" spans="11:12" x14ac:dyDescent="0.2">
      <c r="K3691" s="168"/>
      <c r="L3691" s="168"/>
    </row>
    <row r="3692" spans="11:12" x14ac:dyDescent="0.2">
      <c r="K3692" s="168"/>
      <c r="L3692" s="168"/>
    </row>
    <row r="3693" spans="11:12" x14ac:dyDescent="0.2">
      <c r="K3693" s="168"/>
      <c r="L3693" s="168"/>
    </row>
    <row r="3694" spans="11:12" x14ac:dyDescent="0.2">
      <c r="K3694" s="168"/>
      <c r="L3694" s="168"/>
    </row>
    <row r="3695" spans="11:12" x14ac:dyDescent="0.2">
      <c r="K3695" s="168"/>
      <c r="L3695" s="168"/>
    </row>
    <row r="3696" spans="11:12" x14ac:dyDescent="0.2">
      <c r="K3696" s="168"/>
      <c r="L3696" s="168"/>
    </row>
    <row r="3697" spans="11:12" x14ac:dyDescent="0.2">
      <c r="K3697" s="168"/>
      <c r="L3697" s="168"/>
    </row>
    <row r="3698" spans="11:12" x14ac:dyDescent="0.2">
      <c r="K3698" s="168"/>
      <c r="L3698" s="168"/>
    </row>
    <row r="3699" spans="11:12" x14ac:dyDescent="0.2">
      <c r="K3699" s="168"/>
      <c r="L3699" s="168"/>
    </row>
    <row r="3700" spans="11:12" x14ac:dyDescent="0.2">
      <c r="K3700" s="168"/>
      <c r="L3700" s="168"/>
    </row>
    <row r="3701" spans="11:12" x14ac:dyDescent="0.2">
      <c r="K3701" s="168"/>
      <c r="L3701" s="168"/>
    </row>
    <row r="3702" spans="11:12" x14ac:dyDescent="0.2">
      <c r="K3702" s="168"/>
      <c r="L3702" s="168"/>
    </row>
    <row r="3703" spans="11:12" x14ac:dyDescent="0.2">
      <c r="K3703" s="168"/>
      <c r="L3703" s="168"/>
    </row>
    <row r="3704" spans="11:12" x14ac:dyDescent="0.2">
      <c r="K3704" s="168"/>
      <c r="L3704" s="168"/>
    </row>
    <row r="3705" spans="11:12" x14ac:dyDescent="0.2">
      <c r="K3705" s="168"/>
      <c r="L3705" s="168"/>
    </row>
    <row r="3706" spans="11:12" x14ac:dyDescent="0.2">
      <c r="K3706" s="168"/>
      <c r="L3706" s="168"/>
    </row>
    <row r="3707" spans="11:12" x14ac:dyDescent="0.2">
      <c r="K3707" s="168"/>
      <c r="L3707" s="168"/>
    </row>
    <row r="3708" spans="11:12" x14ac:dyDescent="0.2">
      <c r="K3708" s="168"/>
      <c r="L3708" s="168"/>
    </row>
    <row r="3709" spans="11:12" x14ac:dyDescent="0.2">
      <c r="K3709" s="168"/>
      <c r="L3709" s="168"/>
    </row>
    <row r="3710" spans="11:12" x14ac:dyDescent="0.2">
      <c r="K3710" s="168"/>
      <c r="L3710" s="168"/>
    </row>
    <row r="3711" spans="11:12" x14ac:dyDescent="0.2">
      <c r="K3711" s="168"/>
      <c r="L3711" s="168"/>
    </row>
    <row r="3712" spans="11:12" x14ac:dyDescent="0.2">
      <c r="K3712" s="168"/>
      <c r="L3712" s="168"/>
    </row>
    <row r="3713" spans="11:12" x14ac:dyDescent="0.2">
      <c r="K3713" s="168"/>
      <c r="L3713" s="168"/>
    </row>
    <row r="3714" spans="11:12" x14ac:dyDescent="0.2">
      <c r="K3714" s="168"/>
      <c r="L3714" s="168"/>
    </row>
    <row r="3715" spans="11:12" x14ac:dyDescent="0.2">
      <c r="K3715" s="168"/>
      <c r="L3715" s="168"/>
    </row>
    <row r="3716" spans="11:12" x14ac:dyDescent="0.2">
      <c r="K3716" s="168"/>
      <c r="L3716" s="168"/>
    </row>
    <row r="3717" spans="11:12" x14ac:dyDescent="0.2">
      <c r="K3717" s="168"/>
      <c r="L3717" s="168"/>
    </row>
    <row r="3718" spans="11:12" x14ac:dyDescent="0.2">
      <c r="K3718" s="168"/>
      <c r="L3718" s="168"/>
    </row>
    <row r="3719" spans="11:12" x14ac:dyDescent="0.2">
      <c r="K3719" s="168"/>
      <c r="L3719" s="168"/>
    </row>
    <row r="3720" spans="11:12" x14ac:dyDescent="0.2">
      <c r="K3720" s="168"/>
      <c r="L3720" s="168"/>
    </row>
    <row r="3721" spans="11:12" x14ac:dyDescent="0.2">
      <c r="K3721" s="168"/>
      <c r="L3721" s="168"/>
    </row>
    <row r="3722" spans="11:12" x14ac:dyDescent="0.2">
      <c r="K3722" s="168"/>
      <c r="L3722" s="168"/>
    </row>
    <row r="3723" spans="11:12" x14ac:dyDescent="0.2">
      <c r="K3723" s="168"/>
      <c r="L3723" s="168"/>
    </row>
    <row r="3724" spans="11:12" x14ac:dyDescent="0.2">
      <c r="K3724" s="168"/>
      <c r="L3724" s="168"/>
    </row>
    <row r="3725" spans="11:12" x14ac:dyDescent="0.2">
      <c r="K3725" s="168"/>
      <c r="L3725" s="168"/>
    </row>
    <row r="3726" spans="11:12" x14ac:dyDescent="0.2">
      <c r="K3726" s="168"/>
      <c r="L3726" s="168"/>
    </row>
    <row r="3727" spans="11:12" x14ac:dyDescent="0.2">
      <c r="K3727" s="168"/>
      <c r="L3727" s="168"/>
    </row>
    <row r="3728" spans="11:12" x14ac:dyDescent="0.2">
      <c r="K3728" s="168"/>
      <c r="L3728" s="168"/>
    </row>
    <row r="3729" spans="11:12" x14ac:dyDescent="0.2">
      <c r="K3729" s="168"/>
      <c r="L3729" s="168"/>
    </row>
    <row r="3730" spans="11:12" x14ac:dyDescent="0.2">
      <c r="K3730" s="168"/>
      <c r="L3730" s="168"/>
    </row>
    <row r="3731" spans="11:12" x14ac:dyDescent="0.2">
      <c r="K3731" s="168"/>
      <c r="L3731" s="168"/>
    </row>
    <row r="3732" spans="11:12" x14ac:dyDescent="0.2">
      <c r="K3732" s="168"/>
      <c r="L3732" s="168"/>
    </row>
    <row r="3733" spans="11:12" x14ac:dyDescent="0.2">
      <c r="K3733" s="168"/>
      <c r="L3733" s="168"/>
    </row>
    <row r="3734" spans="11:12" x14ac:dyDescent="0.2">
      <c r="K3734" s="168"/>
      <c r="L3734" s="168"/>
    </row>
    <row r="3735" spans="11:12" x14ac:dyDescent="0.2">
      <c r="K3735" s="168"/>
      <c r="L3735" s="168"/>
    </row>
    <row r="3736" spans="11:12" x14ac:dyDescent="0.2">
      <c r="K3736" s="168"/>
      <c r="L3736" s="168"/>
    </row>
    <row r="3737" spans="11:12" x14ac:dyDescent="0.2">
      <c r="K3737" s="168"/>
      <c r="L3737" s="168"/>
    </row>
    <row r="3738" spans="11:12" x14ac:dyDescent="0.2">
      <c r="K3738" s="168"/>
      <c r="L3738" s="168"/>
    </row>
    <row r="3739" spans="11:12" x14ac:dyDescent="0.2">
      <c r="K3739" s="168"/>
      <c r="L3739" s="168"/>
    </row>
    <row r="3740" spans="11:12" x14ac:dyDescent="0.2">
      <c r="K3740" s="168"/>
      <c r="L3740" s="168"/>
    </row>
    <row r="3741" spans="11:12" x14ac:dyDescent="0.2">
      <c r="K3741" s="168"/>
      <c r="L3741" s="168"/>
    </row>
    <row r="3742" spans="11:12" x14ac:dyDescent="0.2">
      <c r="K3742" s="168"/>
      <c r="L3742" s="168"/>
    </row>
    <row r="3743" spans="11:12" x14ac:dyDescent="0.2">
      <c r="K3743" s="168"/>
      <c r="L3743" s="168"/>
    </row>
    <row r="3744" spans="11:12" x14ac:dyDescent="0.2">
      <c r="K3744" s="168"/>
      <c r="L3744" s="168"/>
    </row>
    <row r="3745" spans="11:12" x14ac:dyDescent="0.2">
      <c r="K3745" s="168"/>
      <c r="L3745" s="168"/>
    </row>
    <row r="3746" spans="11:12" x14ac:dyDescent="0.2">
      <c r="K3746" s="168"/>
      <c r="L3746" s="168"/>
    </row>
    <row r="3747" spans="11:12" x14ac:dyDescent="0.2">
      <c r="K3747" s="168"/>
      <c r="L3747" s="168"/>
    </row>
    <row r="3748" spans="11:12" x14ac:dyDescent="0.2">
      <c r="K3748" s="168"/>
      <c r="L3748" s="168"/>
    </row>
    <row r="3749" spans="11:12" x14ac:dyDescent="0.2">
      <c r="K3749" s="168"/>
      <c r="L3749" s="168"/>
    </row>
    <row r="3750" spans="11:12" x14ac:dyDescent="0.2">
      <c r="K3750" s="168"/>
      <c r="L3750" s="168"/>
    </row>
    <row r="3751" spans="11:12" x14ac:dyDescent="0.2">
      <c r="K3751" s="168"/>
      <c r="L3751" s="168"/>
    </row>
    <row r="3752" spans="11:12" x14ac:dyDescent="0.2">
      <c r="K3752" s="168"/>
      <c r="L3752" s="168"/>
    </row>
    <row r="3753" spans="11:12" x14ac:dyDescent="0.2">
      <c r="K3753" s="168"/>
      <c r="L3753" s="168"/>
    </row>
    <row r="3754" spans="11:12" x14ac:dyDescent="0.2">
      <c r="K3754" s="168"/>
      <c r="L3754" s="168"/>
    </row>
    <row r="3755" spans="11:12" x14ac:dyDescent="0.2">
      <c r="K3755" s="168"/>
      <c r="L3755" s="168"/>
    </row>
    <row r="3756" spans="11:12" x14ac:dyDescent="0.2">
      <c r="K3756" s="168"/>
      <c r="L3756" s="168"/>
    </row>
    <row r="3757" spans="11:12" x14ac:dyDescent="0.2">
      <c r="K3757" s="168"/>
      <c r="L3757" s="168"/>
    </row>
    <row r="3758" spans="11:12" x14ac:dyDescent="0.2">
      <c r="K3758" s="168"/>
      <c r="L3758" s="168"/>
    </row>
    <row r="3759" spans="11:12" x14ac:dyDescent="0.2">
      <c r="K3759" s="168"/>
      <c r="L3759" s="168"/>
    </row>
    <row r="3760" spans="11:12" x14ac:dyDescent="0.2">
      <c r="K3760" s="168"/>
      <c r="L3760" s="168"/>
    </row>
    <row r="3761" spans="11:12" x14ac:dyDescent="0.2">
      <c r="K3761" s="168"/>
      <c r="L3761" s="168"/>
    </row>
    <row r="3762" spans="11:12" x14ac:dyDescent="0.2">
      <c r="K3762" s="168"/>
      <c r="L3762" s="168"/>
    </row>
    <row r="3763" spans="11:12" x14ac:dyDescent="0.2">
      <c r="K3763" s="168"/>
      <c r="L3763" s="168"/>
    </row>
    <row r="3764" spans="11:12" x14ac:dyDescent="0.2">
      <c r="K3764" s="168"/>
      <c r="L3764" s="168"/>
    </row>
    <row r="3765" spans="11:12" x14ac:dyDescent="0.2">
      <c r="K3765" s="168"/>
      <c r="L3765" s="168"/>
    </row>
    <row r="3766" spans="11:12" x14ac:dyDescent="0.2">
      <c r="K3766" s="168"/>
      <c r="L3766" s="168"/>
    </row>
    <row r="3767" spans="11:12" x14ac:dyDescent="0.2">
      <c r="K3767" s="168"/>
      <c r="L3767" s="168"/>
    </row>
    <row r="3768" spans="11:12" x14ac:dyDescent="0.2">
      <c r="K3768" s="168"/>
      <c r="L3768" s="168"/>
    </row>
    <row r="3769" spans="11:12" x14ac:dyDescent="0.2">
      <c r="K3769" s="168"/>
      <c r="L3769" s="168"/>
    </row>
    <row r="3770" spans="11:12" x14ac:dyDescent="0.2">
      <c r="K3770" s="168"/>
      <c r="L3770" s="168"/>
    </row>
    <row r="3771" spans="11:12" x14ac:dyDescent="0.2">
      <c r="K3771" s="168"/>
      <c r="L3771" s="168"/>
    </row>
    <row r="3772" spans="11:12" x14ac:dyDescent="0.2">
      <c r="K3772" s="168"/>
      <c r="L3772" s="168"/>
    </row>
    <row r="3773" spans="11:12" x14ac:dyDescent="0.2">
      <c r="K3773" s="168"/>
      <c r="L3773" s="168"/>
    </row>
    <row r="3774" spans="11:12" x14ac:dyDescent="0.2">
      <c r="K3774" s="168"/>
      <c r="L3774" s="168"/>
    </row>
    <row r="3775" spans="11:12" x14ac:dyDescent="0.2">
      <c r="K3775" s="168"/>
      <c r="L3775" s="168"/>
    </row>
    <row r="3776" spans="11:12" x14ac:dyDescent="0.2">
      <c r="K3776" s="168"/>
      <c r="L3776" s="168"/>
    </row>
    <row r="3777" spans="11:12" x14ac:dyDescent="0.2">
      <c r="K3777" s="168"/>
      <c r="L3777" s="168"/>
    </row>
    <row r="3778" spans="11:12" x14ac:dyDescent="0.2">
      <c r="K3778" s="168"/>
      <c r="L3778" s="168"/>
    </row>
    <row r="3779" spans="11:12" x14ac:dyDescent="0.2">
      <c r="K3779" s="168"/>
      <c r="L3779" s="168"/>
    </row>
    <row r="3780" spans="11:12" x14ac:dyDescent="0.2">
      <c r="K3780" s="168"/>
      <c r="L3780" s="168"/>
    </row>
    <row r="3781" spans="11:12" x14ac:dyDescent="0.2">
      <c r="K3781" s="168"/>
      <c r="L3781" s="168"/>
    </row>
    <row r="3782" spans="11:12" x14ac:dyDescent="0.2">
      <c r="K3782" s="168"/>
      <c r="L3782" s="168"/>
    </row>
    <row r="3783" spans="11:12" x14ac:dyDescent="0.2">
      <c r="K3783" s="168"/>
      <c r="L3783" s="168"/>
    </row>
    <row r="3784" spans="11:12" x14ac:dyDescent="0.2">
      <c r="K3784" s="168"/>
      <c r="L3784" s="168"/>
    </row>
    <row r="3785" spans="11:12" x14ac:dyDescent="0.2">
      <c r="K3785" s="168"/>
      <c r="L3785" s="168"/>
    </row>
    <row r="3786" spans="11:12" x14ac:dyDescent="0.2">
      <c r="K3786" s="168"/>
      <c r="L3786" s="168"/>
    </row>
    <row r="3787" spans="11:12" x14ac:dyDescent="0.2">
      <c r="K3787" s="168"/>
      <c r="L3787" s="168"/>
    </row>
    <row r="3788" spans="11:12" x14ac:dyDescent="0.2">
      <c r="K3788" s="168"/>
      <c r="L3788" s="168"/>
    </row>
    <row r="3789" spans="11:12" x14ac:dyDescent="0.2">
      <c r="K3789" s="168"/>
      <c r="L3789" s="168"/>
    </row>
    <row r="3790" spans="11:12" x14ac:dyDescent="0.2">
      <c r="K3790" s="168"/>
      <c r="L3790" s="168"/>
    </row>
    <row r="3791" spans="11:12" x14ac:dyDescent="0.2">
      <c r="K3791" s="168"/>
      <c r="L3791" s="168"/>
    </row>
    <row r="3792" spans="11:12" x14ac:dyDescent="0.2">
      <c r="K3792" s="168"/>
      <c r="L3792" s="168"/>
    </row>
    <row r="3793" spans="11:12" x14ac:dyDescent="0.2">
      <c r="K3793" s="168"/>
      <c r="L3793" s="168"/>
    </row>
    <row r="3794" spans="11:12" x14ac:dyDescent="0.2">
      <c r="K3794" s="168"/>
      <c r="L3794" s="168"/>
    </row>
    <row r="3795" spans="11:12" x14ac:dyDescent="0.2">
      <c r="K3795" s="168"/>
      <c r="L3795" s="168"/>
    </row>
    <row r="3796" spans="11:12" x14ac:dyDescent="0.2">
      <c r="K3796" s="168"/>
      <c r="L3796" s="168"/>
    </row>
    <row r="3797" spans="11:12" x14ac:dyDescent="0.2">
      <c r="K3797" s="168"/>
      <c r="L3797" s="168"/>
    </row>
    <row r="3798" spans="11:12" x14ac:dyDescent="0.2">
      <c r="K3798" s="168"/>
      <c r="L3798" s="168"/>
    </row>
    <row r="3799" spans="11:12" x14ac:dyDescent="0.2">
      <c r="K3799" s="168"/>
      <c r="L3799" s="168"/>
    </row>
    <row r="3800" spans="11:12" x14ac:dyDescent="0.2">
      <c r="K3800" s="168"/>
      <c r="L3800" s="168"/>
    </row>
    <row r="3801" spans="11:12" x14ac:dyDescent="0.2">
      <c r="K3801" s="168"/>
      <c r="L3801" s="168"/>
    </row>
    <row r="3802" spans="11:12" x14ac:dyDescent="0.2">
      <c r="K3802" s="168"/>
      <c r="L3802" s="168"/>
    </row>
    <row r="3803" spans="11:12" x14ac:dyDescent="0.2">
      <c r="K3803" s="168"/>
      <c r="L3803" s="168"/>
    </row>
    <row r="3804" spans="11:12" x14ac:dyDescent="0.2">
      <c r="K3804" s="168"/>
      <c r="L3804" s="168"/>
    </row>
    <row r="3805" spans="11:12" x14ac:dyDescent="0.2">
      <c r="K3805" s="168"/>
      <c r="L3805" s="168"/>
    </row>
    <row r="3806" spans="11:12" x14ac:dyDescent="0.2">
      <c r="K3806" s="168"/>
      <c r="L3806" s="168"/>
    </row>
    <row r="3807" spans="11:12" x14ac:dyDescent="0.2">
      <c r="K3807" s="168"/>
      <c r="L3807" s="168"/>
    </row>
    <row r="3808" spans="11:12" x14ac:dyDescent="0.2">
      <c r="K3808" s="168"/>
      <c r="L3808" s="168"/>
    </row>
    <row r="3809" spans="11:12" x14ac:dyDescent="0.2">
      <c r="K3809" s="168"/>
      <c r="L3809" s="168"/>
    </row>
    <row r="3810" spans="11:12" x14ac:dyDescent="0.2">
      <c r="K3810" s="168"/>
      <c r="L3810" s="168"/>
    </row>
    <row r="3811" spans="11:12" x14ac:dyDescent="0.2">
      <c r="K3811" s="168"/>
      <c r="L3811" s="168"/>
    </row>
    <row r="3812" spans="11:12" x14ac:dyDescent="0.2">
      <c r="K3812" s="168"/>
      <c r="L3812" s="168"/>
    </row>
    <row r="3813" spans="11:12" x14ac:dyDescent="0.2">
      <c r="K3813" s="168"/>
      <c r="L3813" s="168"/>
    </row>
    <row r="3814" spans="11:12" x14ac:dyDescent="0.2">
      <c r="K3814" s="168"/>
      <c r="L3814" s="168"/>
    </row>
    <row r="3815" spans="11:12" x14ac:dyDescent="0.2">
      <c r="K3815" s="168"/>
      <c r="L3815" s="168"/>
    </row>
    <row r="3816" spans="11:12" x14ac:dyDescent="0.2">
      <c r="K3816" s="168"/>
      <c r="L3816" s="168"/>
    </row>
    <row r="3817" spans="11:12" x14ac:dyDescent="0.2">
      <c r="K3817" s="168"/>
      <c r="L3817" s="168"/>
    </row>
    <row r="3818" spans="11:12" x14ac:dyDescent="0.2">
      <c r="K3818" s="168"/>
      <c r="L3818" s="168"/>
    </row>
    <row r="3819" spans="11:12" x14ac:dyDescent="0.2">
      <c r="K3819" s="168"/>
      <c r="L3819" s="168"/>
    </row>
    <row r="3820" spans="11:12" x14ac:dyDescent="0.2">
      <c r="K3820" s="168"/>
      <c r="L3820" s="168"/>
    </row>
    <row r="3821" spans="11:12" x14ac:dyDescent="0.2">
      <c r="K3821" s="168"/>
      <c r="L3821" s="168"/>
    </row>
    <row r="3822" spans="11:12" x14ac:dyDescent="0.2">
      <c r="K3822" s="168"/>
      <c r="L3822" s="168"/>
    </row>
    <row r="3823" spans="11:12" x14ac:dyDescent="0.2">
      <c r="K3823" s="168"/>
      <c r="L3823" s="168"/>
    </row>
    <row r="3824" spans="11:12" x14ac:dyDescent="0.2">
      <c r="K3824" s="168"/>
      <c r="L3824" s="168"/>
    </row>
    <row r="3825" spans="11:12" x14ac:dyDescent="0.2">
      <c r="K3825" s="168"/>
      <c r="L3825" s="168"/>
    </row>
    <row r="3826" spans="11:12" x14ac:dyDescent="0.2">
      <c r="K3826" s="168"/>
      <c r="L3826" s="168"/>
    </row>
    <row r="3827" spans="11:12" x14ac:dyDescent="0.2">
      <c r="K3827" s="168"/>
      <c r="L3827" s="168"/>
    </row>
    <row r="3828" spans="11:12" x14ac:dyDescent="0.2">
      <c r="K3828" s="168"/>
      <c r="L3828" s="168"/>
    </row>
    <row r="3829" spans="11:12" x14ac:dyDescent="0.2">
      <c r="K3829" s="168"/>
      <c r="L3829" s="168"/>
    </row>
    <row r="3830" spans="11:12" x14ac:dyDescent="0.2">
      <c r="K3830" s="168"/>
      <c r="L3830" s="168"/>
    </row>
    <row r="3831" spans="11:12" x14ac:dyDescent="0.2">
      <c r="K3831" s="168"/>
      <c r="L3831" s="168"/>
    </row>
    <row r="3832" spans="11:12" x14ac:dyDescent="0.2">
      <c r="K3832" s="168"/>
      <c r="L3832" s="168"/>
    </row>
    <row r="3833" spans="11:12" x14ac:dyDescent="0.2">
      <c r="K3833" s="168"/>
      <c r="L3833" s="168"/>
    </row>
    <row r="3834" spans="11:12" x14ac:dyDescent="0.2">
      <c r="K3834" s="168"/>
      <c r="L3834" s="168"/>
    </row>
    <row r="3835" spans="11:12" x14ac:dyDescent="0.2">
      <c r="K3835" s="168"/>
      <c r="L3835" s="168"/>
    </row>
    <row r="3836" spans="11:12" x14ac:dyDescent="0.2">
      <c r="K3836" s="168"/>
      <c r="L3836" s="168"/>
    </row>
    <row r="3837" spans="11:12" x14ac:dyDescent="0.2">
      <c r="K3837" s="168"/>
      <c r="L3837" s="168"/>
    </row>
    <row r="3838" spans="11:12" x14ac:dyDescent="0.2">
      <c r="K3838" s="168"/>
      <c r="L3838" s="168"/>
    </row>
    <row r="3839" spans="11:12" x14ac:dyDescent="0.2">
      <c r="K3839" s="168"/>
      <c r="L3839" s="168"/>
    </row>
    <row r="3840" spans="11:12" x14ac:dyDescent="0.2">
      <c r="K3840" s="168"/>
      <c r="L3840" s="168"/>
    </row>
    <row r="3841" spans="11:12" x14ac:dyDescent="0.2">
      <c r="K3841" s="168"/>
      <c r="L3841" s="168"/>
    </row>
    <row r="3842" spans="11:12" x14ac:dyDescent="0.2">
      <c r="K3842" s="168"/>
      <c r="L3842" s="168"/>
    </row>
    <row r="3843" spans="11:12" x14ac:dyDescent="0.2">
      <c r="K3843" s="168"/>
      <c r="L3843" s="168"/>
    </row>
    <row r="3844" spans="11:12" x14ac:dyDescent="0.2">
      <c r="K3844" s="168"/>
      <c r="L3844" s="168"/>
    </row>
    <row r="3845" spans="11:12" x14ac:dyDescent="0.2">
      <c r="K3845" s="168"/>
      <c r="L3845" s="168"/>
    </row>
    <row r="3846" spans="11:12" x14ac:dyDescent="0.2">
      <c r="K3846" s="168"/>
      <c r="L3846" s="168"/>
    </row>
    <row r="3847" spans="11:12" x14ac:dyDescent="0.2">
      <c r="K3847" s="168"/>
      <c r="L3847" s="168"/>
    </row>
    <row r="3848" spans="11:12" x14ac:dyDescent="0.2">
      <c r="K3848" s="168"/>
      <c r="L3848" s="168"/>
    </row>
    <row r="3849" spans="11:12" x14ac:dyDescent="0.2">
      <c r="K3849" s="168"/>
      <c r="L3849" s="168"/>
    </row>
    <row r="3850" spans="11:12" x14ac:dyDescent="0.2">
      <c r="K3850" s="168"/>
      <c r="L3850" s="168"/>
    </row>
    <row r="3851" spans="11:12" x14ac:dyDescent="0.2">
      <c r="K3851" s="168"/>
      <c r="L3851" s="168"/>
    </row>
    <row r="3852" spans="11:12" x14ac:dyDescent="0.2">
      <c r="K3852" s="168"/>
      <c r="L3852" s="168"/>
    </row>
    <row r="3853" spans="11:12" x14ac:dyDescent="0.2">
      <c r="K3853" s="168"/>
      <c r="L3853" s="168"/>
    </row>
    <row r="3854" spans="11:12" x14ac:dyDescent="0.2">
      <c r="K3854" s="168"/>
      <c r="L3854" s="168"/>
    </row>
    <row r="3855" spans="11:12" x14ac:dyDescent="0.2">
      <c r="K3855" s="168"/>
      <c r="L3855" s="168"/>
    </row>
    <row r="3856" spans="11:12" x14ac:dyDescent="0.2">
      <c r="K3856" s="168"/>
      <c r="L3856" s="168"/>
    </row>
    <row r="3857" spans="11:12" x14ac:dyDescent="0.2">
      <c r="K3857" s="168"/>
      <c r="L3857" s="168"/>
    </row>
    <row r="3858" spans="11:12" x14ac:dyDescent="0.2">
      <c r="K3858" s="168"/>
      <c r="L3858" s="168"/>
    </row>
    <row r="3859" spans="11:12" x14ac:dyDescent="0.2">
      <c r="K3859" s="168"/>
      <c r="L3859" s="168"/>
    </row>
    <row r="3860" spans="11:12" x14ac:dyDescent="0.2">
      <c r="K3860" s="168"/>
      <c r="L3860" s="168"/>
    </row>
    <row r="3861" spans="11:12" x14ac:dyDescent="0.2">
      <c r="K3861" s="168"/>
      <c r="L3861" s="168"/>
    </row>
    <row r="3862" spans="11:12" x14ac:dyDescent="0.2">
      <c r="K3862" s="168"/>
      <c r="L3862" s="168"/>
    </row>
    <row r="3863" spans="11:12" x14ac:dyDescent="0.2">
      <c r="K3863" s="168"/>
      <c r="L3863" s="168"/>
    </row>
    <row r="3864" spans="11:12" x14ac:dyDescent="0.2">
      <c r="K3864" s="168"/>
      <c r="L3864" s="168"/>
    </row>
    <row r="3865" spans="11:12" x14ac:dyDescent="0.2">
      <c r="K3865" s="168"/>
      <c r="L3865" s="168"/>
    </row>
    <row r="3866" spans="11:12" x14ac:dyDescent="0.2">
      <c r="K3866" s="168"/>
      <c r="L3866" s="168"/>
    </row>
    <row r="3867" spans="11:12" x14ac:dyDescent="0.2">
      <c r="K3867" s="168"/>
      <c r="L3867" s="168"/>
    </row>
    <row r="3868" spans="11:12" x14ac:dyDescent="0.2">
      <c r="K3868" s="168"/>
      <c r="L3868" s="168"/>
    </row>
    <row r="3869" spans="11:12" x14ac:dyDescent="0.2">
      <c r="K3869" s="168"/>
      <c r="L3869" s="168"/>
    </row>
    <row r="3870" spans="11:12" x14ac:dyDescent="0.2">
      <c r="K3870" s="168"/>
      <c r="L3870" s="168"/>
    </row>
    <row r="3871" spans="11:12" x14ac:dyDescent="0.2">
      <c r="K3871" s="168"/>
      <c r="L3871" s="168"/>
    </row>
    <row r="3872" spans="11:12" x14ac:dyDescent="0.2">
      <c r="K3872" s="168"/>
      <c r="L3872" s="168"/>
    </row>
    <row r="3873" spans="11:12" x14ac:dyDescent="0.2">
      <c r="K3873" s="168"/>
      <c r="L3873" s="168"/>
    </row>
    <row r="3874" spans="11:12" x14ac:dyDescent="0.2">
      <c r="K3874" s="168"/>
      <c r="L3874" s="168"/>
    </row>
    <row r="3875" spans="11:12" x14ac:dyDescent="0.2">
      <c r="K3875" s="168"/>
      <c r="L3875" s="168"/>
    </row>
    <row r="3876" spans="11:12" x14ac:dyDescent="0.2">
      <c r="K3876" s="168"/>
      <c r="L3876" s="168"/>
    </row>
    <row r="3877" spans="11:12" x14ac:dyDescent="0.2">
      <c r="K3877" s="168"/>
      <c r="L3877" s="168"/>
    </row>
    <row r="3878" spans="11:12" x14ac:dyDescent="0.2">
      <c r="K3878" s="168"/>
      <c r="L3878" s="168"/>
    </row>
    <row r="3879" spans="11:12" x14ac:dyDescent="0.2">
      <c r="K3879" s="168"/>
      <c r="L3879" s="168"/>
    </row>
    <row r="3880" spans="11:12" x14ac:dyDescent="0.2">
      <c r="K3880" s="168"/>
      <c r="L3880" s="168"/>
    </row>
    <row r="3881" spans="11:12" x14ac:dyDescent="0.2">
      <c r="K3881" s="168"/>
      <c r="L3881" s="168"/>
    </row>
    <row r="3882" spans="11:12" x14ac:dyDescent="0.2">
      <c r="K3882" s="168"/>
      <c r="L3882" s="168"/>
    </row>
    <row r="3883" spans="11:12" x14ac:dyDescent="0.2">
      <c r="K3883" s="168"/>
      <c r="L3883" s="168"/>
    </row>
    <row r="3884" spans="11:12" x14ac:dyDescent="0.2">
      <c r="K3884" s="168"/>
      <c r="L3884" s="168"/>
    </row>
    <row r="3885" spans="11:12" x14ac:dyDescent="0.2">
      <c r="K3885" s="168"/>
      <c r="L3885" s="168"/>
    </row>
    <row r="3886" spans="11:12" x14ac:dyDescent="0.2">
      <c r="K3886" s="168"/>
      <c r="L3886" s="168"/>
    </row>
    <row r="3887" spans="11:12" x14ac:dyDescent="0.2">
      <c r="K3887" s="168"/>
      <c r="L3887" s="168"/>
    </row>
    <row r="3888" spans="11:12" x14ac:dyDescent="0.2">
      <c r="K3888" s="168"/>
      <c r="L3888" s="168"/>
    </row>
    <row r="3889" spans="11:12" x14ac:dyDescent="0.2">
      <c r="K3889" s="168"/>
      <c r="L3889" s="168"/>
    </row>
    <row r="3890" spans="11:12" x14ac:dyDescent="0.2">
      <c r="K3890" s="168"/>
      <c r="L3890" s="168"/>
    </row>
    <row r="3891" spans="11:12" x14ac:dyDescent="0.2">
      <c r="K3891" s="168"/>
      <c r="L3891" s="168"/>
    </row>
    <row r="3892" spans="11:12" x14ac:dyDescent="0.2">
      <c r="K3892" s="168"/>
      <c r="L3892" s="168"/>
    </row>
    <row r="3893" spans="11:12" x14ac:dyDescent="0.2">
      <c r="K3893" s="168"/>
      <c r="L3893" s="168"/>
    </row>
    <row r="3894" spans="11:12" x14ac:dyDescent="0.2">
      <c r="K3894" s="168"/>
      <c r="L3894" s="168"/>
    </row>
    <row r="3895" spans="11:12" x14ac:dyDescent="0.2">
      <c r="K3895" s="168"/>
      <c r="L3895" s="168"/>
    </row>
    <row r="3896" spans="11:12" x14ac:dyDescent="0.2">
      <c r="K3896" s="168"/>
      <c r="L3896" s="168"/>
    </row>
    <row r="3897" spans="11:12" x14ac:dyDescent="0.2">
      <c r="K3897" s="168"/>
      <c r="L3897" s="168"/>
    </row>
    <row r="3898" spans="11:12" x14ac:dyDescent="0.2">
      <c r="K3898" s="168"/>
      <c r="L3898" s="168"/>
    </row>
    <row r="3899" spans="11:12" x14ac:dyDescent="0.2">
      <c r="K3899" s="168"/>
      <c r="L3899" s="168"/>
    </row>
    <row r="3900" spans="11:12" x14ac:dyDescent="0.2">
      <c r="K3900" s="168"/>
      <c r="L3900" s="168"/>
    </row>
    <row r="3901" spans="11:12" x14ac:dyDescent="0.2">
      <c r="K3901" s="168"/>
      <c r="L3901" s="168"/>
    </row>
    <row r="3902" spans="11:12" x14ac:dyDescent="0.2">
      <c r="K3902" s="168"/>
      <c r="L3902" s="168"/>
    </row>
    <row r="3903" spans="11:12" x14ac:dyDescent="0.2">
      <c r="K3903" s="168"/>
      <c r="L3903" s="168"/>
    </row>
    <row r="3904" spans="11:12" x14ac:dyDescent="0.2">
      <c r="K3904" s="168"/>
      <c r="L3904" s="168"/>
    </row>
    <row r="3905" spans="11:12" x14ac:dyDescent="0.2">
      <c r="K3905" s="168"/>
      <c r="L3905" s="168"/>
    </row>
    <row r="3906" spans="11:12" x14ac:dyDescent="0.2">
      <c r="K3906" s="168"/>
      <c r="L3906" s="168"/>
    </row>
    <row r="3907" spans="11:12" x14ac:dyDescent="0.2">
      <c r="K3907" s="168"/>
      <c r="L3907" s="168"/>
    </row>
    <row r="3908" spans="11:12" x14ac:dyDescent="0.2">
      <c r="K3908" s="168"/>
      <c r="L3908" s="168"/>
    </row>
    <row r="3909" spans="11:12" x14ac:dyDescent="0.2">
      <c r="K3909" s="168"/>
      <c r="L3909" s="168"/>
    </row>
    <row r="3910" spans="11:12" x14ac:dyDescent="0.2">
      <c r="K3910" s="168"/>
      <c r="L3910" s="168"/>
    </row>
    <row r="3911" spans="11:12" x14ac:dyDescent="0.2">
      <c r="K3911" s="168"/>
      <c r="L3911" s="168"/>
    </row>
    <row r="3912" spans="11:12" x14ac:dyDescent="0.2">
      <c r="K3912" s="168"/>
      <c r="L3912" s="168"/>
    </row>
    <row r="3913" spans="11:12" x14ac:dyDescent="0.2">
      <c r="K3913" s="168"/>
      <c r="L3913" s="168"/>
    </row>
    <row r="3914" spans="11:12" x14ac:dyDescent="0.2">
      <c r="K3914" s="168"/>
      <c r="L3914" s="168"/>
    </row>
    <row r="3915" spans="11:12" x14ac:dyDescent="0.2">
      <c r="K3915" s="168"/>
      <c r="L3915" s="168"/>
    </row>
    <row r="3916" spans="11:12" x14ac:dyDescent="0.2">
      <c r="K3916" s="168"/>
      <c r="L3916" s="168"/>
    </row>
    <row r="3917" spans="11:12" x14ac:dyDescent="0.2">
      <c r="K3917" s="168"/>
      <c r="L3917" s="168"/>
    </row>
    <row r="3918" spans="11:12" x14ac:dyDescent="0.2">
      <c r="K3918" s="168"/>
      <c r="L3918" s="168"/>
    </row>
    <row r="3919" spans="11:12" x14ac:dyDescent="0.2">
      <c r="K3919" s="168"/>
      <c r="L3919" s="168"/>
    </row>
    <row r="3920" spans="11:12" x14ac:dyDescent="0.2">
      <c r="K3920" s="168"/>
      <c r="L3920" s="168"/>
    </row>
    <row r="3921" spans="11:12" x14ac:dyDescent="0.2">
      <c r="K3921" s="168"/>
      <c r="L3921" s="168"/>
    </row>
    <row r="3922" spans="11:12" x14ac:dyDescent="0.2">
      <c r="K3922" s="168"/>
      <c r="L3922" s="168"/>
    </row>
    <row r="3923" spans="11:12" x14ac:dyDescent="0.2">
      <c r="K3923" s="168"/>
      <c r="L3923" s="168"/>
    </row>
    <row r="3924" spans="11:12" x14ac:dyDescent="0.2">
      <c r="K3924" s="168"/>
      <c r="L3924" s="168"/>
    </row>
    <row r="3925" spans="11:12" x14ac:dyDescent="0.2">
      <c r="K3925" s="168"/>
      <c r="L3925" s="168"/>
    </row>
    <row r="3926" spans="11:12" x14ac:dyDescent="0.2">
      <c r="K3926" s="168"/>
      <c r="L3926" s="168"/>
    </row>
    <row r="3927" spans="11:12" x14ac:dyDescent="0.2">
      <c r="K3927" s="168"/>
      <c r="L3927" s="168"/>
    </row>
    <row r="3928" spans="11:12" x14ac:dyDescent="0.2">
      <c r="K3928" s="168"/>
      <c r="L3928" s="168"/>
    </row>
    <row r="3929" spans="11:12" x14ac:dyDescent="0.2">
      <c r="K3929" s="168"/>
      <c r="L3929" s="168"/>
    </row>
    <row r="3930" spans="11:12" x14ac:dyDescent="0.2">
      <c r="K3930" s="168"/>
      <c r="L3930" s="168"/>
    </row>
    <row r="3931" spans="11:12" x14ac:dyDescent="0.2">
      <c r="K3931" s="168"/>
      <c r="L3931" s="168"/>
    </row>
    <row r="3932" spans="11:12" x14ac:dyDescent="0.2">
      <c r="K3932" s="168"/>
      <c r="L3932" s="168"/>
    </row>
    <row r="3933" spans="11:12" x14ac:dyDescent="0.2">
      <c r="K3933" s="168"/>
      <c r="L3933" s="168"/>
    </row>
    <row r="3934" spans="11:12" x14ac:dyDescent="0.2">
      <c r="K3934" s="168"/>
      <c r="L3934" s="168"/>
    </row>
    <row r="3935" spans="11:12" x14ac:dyDescent="0.2">
      <c r="K3935" s="168"/>
      <c r="L3935" s="168"/>
    </row>
    <row r="3936" spans="11:12" x14ac:dyDescent="0.2">
      <c r="K3936" s="168"/>
      <c r="L3936" s="16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FFFF00"/>
  </sheetPr>
  <dimension ref="A1:R201"/>
  <sheetViews>
    <sheetView showGridLines="0" zoomScaleNormal="100" workbookViewId="0">
      <pane ySplit="2" topLeftCell="A3" activePane="bottomLeft" state="frozen"/>
      <selection activeCell="A4" sqref="A4:Q2076"/>
      <selection pane="bottomLeft" activeCell="A40" sqref="A40"/>
    </sheetView>
  </sheetViews>
  <sheetFormatPr baseColWidth="10" defaultColWidth="9" defaultRowHeight="16" x14ac:dyDescent="0.2"/>
  <cols>
    <col min="1" max="1" width="12.83203125" style="204" customWidth="1"/>
    <col min="2" max="2" width="30.83203125" style="197" customWidth="1"/>
    <col min="3" max="16" width="12.83203125" style="197" customWidth="1"/>
    <col min="17" max="16384" width="9" style="197"/>
  </cols>
  <sheetData>
    <row r="1" spans="1:18" x14ac:dyDescent="0.2">
      <c r="A1" s="205">
        <v>44361</v>
      </c>
      <c r="B1" s="206"/>
      <c r="C1" s="198"/>
      <c r="D1" s="198"/>
      <c r="E1" s="198"/>
      <c r="F1" s="198"/>
      <c r="G1" s="198"/>
      <c r="H1" s="198"/>
      <c r="I1" s="198"/>
      <c r="J1" s="198"/>
      <c r="K1" s="198"/>
      <c r="L1" s="198"/>
    </row>
    <row r="2" spans="1:18" x14ac:dyDescent="0.2">
      <c r="A2" s="199" t="s">
        <v>65</v>
      </c>
      <c r="B2" s="200" t="s">
        <v>66</v>
      </c>
      <c r="C2" s="200" t="s">
        <v>260</v>
      </c>
      <c r="D2" s="200" t="s">
        <v>261</v>
      </c>
      <c r="E2" s="200" t="s">
        <v>262</v>
      </c>
      <c r="F2" s="200" t="s">
        <v>263</v>
      </c>
      <c r="G2" s="200" t="s">
        <v>264</v>
      </c>
      <c r="H2" s="200" t="s">
        <v>265</v>
      </c>
      <c r="I2" s="200" t="s">
        <v>266</v>
      </c>
      <c r="J2" s="200" t="s">
        <v>267</v>
      </c>
      <c r="K2" s="200" t="s">
        <v>268</v>
      </c>
      <c r="L2" s="200" t="s">
        <v>269</v>
      </c>
      <c r="M2" s="201" t="s">
        <v>270</v>
      </c>
      <c r="N2" s="201" t="s">
        <v>271</v>
      </c>
      <c r="O2" s="201" t="s">
        <v>272</v>
      </c>
      <c r="P2" s="201" t="s">
        <v>273</v>
      </c>
      <c r="Q2" s="197" t="s">
        <v>274</v>
      </c>
      <c r="R2" s="197" t="s">
        <v>275</v>
      </c>
    </row>
    <row r="3" spans="1:18" x14ac:dyDescent="0.2">
      <c r="A3" s="202">
        <v>810050</v>
      </c>
      <c r="B3" s="203" t="s">
        <v>2089</v>
      </c>
      <c r="C3" s="207">
        <v>111</v>
      </c>
      <c r="D3" s="207">
        <v>199</v>
      </c>
      <c r="E3" s="207">
        <v>111</v>
      </c>
      <c r="F3" s="207">
        <v>199</v>
      </c>
      <c r="G3" s="207">
        <v>83</v>
      </c>
      <c r="H3" s="207">
        <v>149</v>
      </c>
      <c r="I3" s="207">
        <v>12</v>
      </c>
      <c r="J3" s="207">
        <v>19.95</v>
      </c>
      <c r="K3" s="207">
        <v>12</v>
      </c>
      <c r="L3" s="207">
        <v>19.95</v>
      </c>
      <c r="M3" s="208">
        <v>14</v>
      </c>
      <c r="N3" s="208">
        <v>24.99</v>
      </c>
      <c r="O3" s="208">
        <v>13</v>
      </c>
      <c r="P3" s="208">
        <v>22.9</v>
      </c>
      <c r="Q3" s="197">
        <v>10</v>
      </c>
      <c r="R3" s="197">
        <v>17.989999999999998</v>
      </c>
    </row>
    <row r="4" spans="1:18" x14ac:dyDescent="0.2">
      <c r="A4" s="202">
        <v>810051</v>
      </c>
      <c r="B4" s="203" t="s">
        <v>2093</v>
      </c>
      <c r="C4" s="207">
        <v>194</v>
      </c>
      <c r="D4" s="207">
        <v>349</v>
      </c>
      <c r="E4" s="207">
        <v>194</v>
      </c>
      <c r="F4" s="207">
        <v>349</v>
      </c>
      <c r="G4" s="207">
        <v>167</v>
      </c>
      <c r="H4" s="207">
        <v>299</v>
      </c>
      <c r="I4" s="207">
        <v>20</v>
      </c>
      <c r="J4" s="207">
        <v>34.950000000000003</v>
      </c>
      <c r="K4" s="207">
        <v>20</v>
      </c>
      <c r="L4" s="207">
        <v>34.950000000000003</v>
      </c>
      <c r="M4" s="208">
        <v>25</v>
      </c>
      <c r="N4" s="208">
        <v>44.99</v>
      </c>
      <c r="O4" s="208">
        <v>23</v>
      </c>
      <c r="P4" s="208">
        <v>39.9</v>
      </c>
      <c r="Q4" s="197">
        <v>17</v>
      </c>
      <c r="R4" s="197">
        <v>29.99</v>
      </c>
    </row>
    <row r="5" spans="1:18" x14ac:dyDescent="0.2">
      <c r="A5" s="202">
        <v>810052</v>
      </c>
      <c r="B5" s="203" t="s">
        <v>2094</v>
      </c>
      <c r="C5" s="207">
        <v>250</v>
      </c>
      <c r="D5" s="207">
        <v>499</v>
      </c>
      <c r="E5" s="207">
        <v>250</v>
      </c>
      <c r="F5" s="207">
        <v>499</v>
      </c>
      <c r="G5" s="207">
        <v>200</v>
      </c>
      <c r="H5" s="207">
        <v>399</v>
      </c>
      <c r="I5" s="207">
        <v>25</v>
      </c>
      <c r="J5" s="207">
        <v>49.95</v>
      </c>
      <c r="K5" s="207">
        <v>25</v>
      </c>
      <c r="L5" s="207">
        <v>49.95</v>
      </c>
      <c r="M5" s="208">
        <v>33</v>
      </c>
      <c r="N5" s="208">
        <v>64.989999999999995</v>
      </c>
      <c r="O5" s="208">
        <v>30</v>
      </c>
      <c r="P5" s="208">
        <v>59.9</v>
      </c>
      <c r="Q5" s="197">
        <v>23</v>
      </c>
      <c r="R5" s="197">
        <v>44.99</v>
      </c>
    </row>
    <row r="6" spans="1:18" x14ac:dyDescent="0.2">
      <c r="A6" s="202">
        <v>810053</v>
      </c>
      <c r="B6" s="203" t="s">
        <v>2096</v>
      </c>
      <c r="C6" s="207">
        <v>100</v>
      </c>
      <c r="D6" s="207">
        <v>199</v>
      </c>
      <c r="E6" s="207">
        <v>100</v>
      </c>
      <c r="F6" s="207">
        <v>199</v>
      </c>
      <c r="G6" s="207">
        <v>75</v>
      </c>
      <c r="H6" s="207">
        <v>149</v>
      </c>
      <c r="I6" s="207">
        <v>10</v>
      </c>
      <c r="J6" s="207">
        <v>19.95</v>
      </c>
      <c r="K6" s="207">
        <v>10</v>
      </c>
      <c r="L6" s="207">
        <v>19.95</v>
      </c>
      <c r="M6" s="208">
        <v>13</v>
      </c>
      <c r="N6" s="208">
        <v>24.99</v>
      </c>
      <c r="O6" s="208">
        <v>12</v>
      </c>
      <c r="P6" s="208">
        <v>22.9</v>
      </c>
      <c r="Q6" s="197">
        <v>9</v>
      </c>
      <c r="R6" s="197">
        <v>17.989999999999998</v>
      </c>
    </row>
    <row r="7" spans="1:18" x14ac:dyDescent="0.2">
      <c r="A7" s="202">
        <v>810054</v>
      </c>
      <c r="B7" s="203" t="s">
        <v>3009</v>
      </c>
      <c r="C7" s="207">
        <v>100</v>
      </c>
      <c r="D7" s="207">
        <v>199</v>
      </c>
      <c r="E7" s="207">
        <v>100</v>
      </c>
      <c r="F7" s="207">
        <v>199</v>
      </c>
      <c r="G7" s="207">
        <v>75</v>
      </c>
      <c r="H7" s="207">
        <v>149</v>
      </c>
      <c r="I7" s="207">
        <v>10</v>
      </c>
      <c r="J7" s="207">
        <v>19.95</v>
      </c>
      <c r="K7" s="207">
        <v>10</v>
      </c>
      <c r="L7" s="207">
        <v>19.95</v>
      </c>
      <c r="M7" s="208">
        <v>13</v>
      </c>
      <c r="N7" s="208">
        <v>24.99</v>
      </c>
      <c r="O7" s="208">
        <v>12</v>
      </c>
      <c r="P7" s="208">
        <v>22.9</v>
      </c>
      <c r="Q7" s="197">
        <v>9</v>
      </c>
      <c r="R7" s="197">
        <v>17.989999999999998</v>
      </c>
    </row>
    <row r="8" spans="1:18" x14ac:dyDescent="0.2">
      <c r="A8" s="202">
        <v>810055</v>
      </c>
      <c r="B8" s="203" t="s">
        <v>2105</v>
      </c>
      <c r="C8" s="207">
        <v>50</v>
      </c>
      <c r="D8" s="207">
        <v>99</v>
      </c>
      <c r="E8" s="207">
        <v>50</v>
      </c>
      <c r="F8" s="207">
        <v>99</v>
      </c>
      <c r="G8" s="207">
        <v>40</v>
      </c>
      <c r="H8" s="207">
        <v>79</v>
      </c>
      <c r="I8" s="207">
        <v>5</v>
      </c>
      <c r="J8" s="207">
        <v>9.9499999999999993</v>
      </c>
      <c r="K8" s="207">
        <v>5</v>
      </c>
      <c r="L8" s="207">
        <v>9.9499999999999993</v>
      </c>
      <c r="M8" s="208">
        <v>7</v>
      </c>
      <c r="N8" s="208">
        <v>12.99</v>
      </c>
      <c r="O8" s="208">
        <v>6</v>
      </c>
      <c r="P8" s="208">
        <v>10.9</v>
      </c>
      <c r="Q8" s="197">
        <v>5</v>
      </c>
      <c r="R8" s="197">
        <v>8.99</v>
      </c>
    </row>
    <row r="9" spans="1:18" x14ac:dyDescent="0.2">
      <c r="A9" s="202">
        <v>810056</v>
      </c>
      <c r="B9" s="203" t="s">
        <v>3010</v>
      </c>
      <c r="C9" s="207">
        <v>50</v>
      </c>
      <c r="D9" s="207">
        <v>99</v>
      </c>
      <c r="E9" s="207">
        <v>50</v>
      </c>
      <c r="F9" s="207">
        <v>99</v>
      </c>
      <c r="G9" s="207">
        <v>40</v>
      </c>
      <c r="H9" s="207">
        <v>79</v>
      </c>
      <c r="I9" s="207">
        <v>5</v>
      </c>
      <c r="J9" s="207">
        <v>9.9499999999999993</v>
      </c>
      <c r="K9" s="207">
        <v>5</v>
      </c>
      <c r="L9" s="207">
        <v>9.9499999999999993</v>
      </c>
      <c r="M9" s="208">
        <v>7</v>
      </c>
      <c r="N9" s="208">
        <v>12.99</v>
      </c>
      <c r="O9" s="208">
        <v>6</v>
      </c>
      <c r="P9" s="208">
        <v>10.9</v>
      </c>
      <c r="Q9" s="197">
        <v>5</v>
      </c>
      <c r="R9" s="197">
        <v>8.99</v>
      </c>
    </row>
    <row r="10" spans="1:18" x14ac:dyDescent="0.2">
      <c r="A10" s="202">
        <v>810057</v>
      </c>
      <c r="B10" s="203" t="s">
        <v>2106</v>
      </c>
      <c r="C10" s="207">
        <v>100</v>
      </c>
      <c r="D10" s="207">
        <v>199</v>
      </c>
      <c r="E10" s="207">
        <v>100</v>
      </c>
      <c r="F10" s="207">
        <v>199</v>
      </c>
      <c r="G10" s="207">
        <v>75</v>
      </c>
      <c r="H10" s="207">
        <v>149</v>
      </c>
      <c r="I10" s="207">
        <v>10</v>
      </c>
      <c r="J10" s="207">
        <v>19.95</v>
      </c>
      <c r="K10" s="207">
        <v>10</v>
      </c>
      <c r="L10" s="207">
        <v>19.95</v>
      </c>
      <c r="M10" s="208">
        <v>13</v>
      </c>
      <c r="N10" s="208">
        <v>24.99</v>
      </c>
      <c r="O10" s="208">
        <v>12</v>
      </c>
      <c r="P10" s="208">
        <v>22.9</v>
      </c>
      <c r="Q10" s="197">
        <v>9</v>
      </c>
      <c r="R10" s="197">
        <v>17.989999999999998</v>
      </c>
    </row>
    <row r="11" spans="1:18" x14ac:dyDescent="0.2">
      <c r="A11" s="202">
        <v>810058</v>
      </c>
      <c r="B11" s="203" t="s">
        <v>2108</v>
      </c>
      <c r="C11" s="207">
        <v>50</v>
      </c>
      <c r="D11" s="207">
        <v>99</v>
      </c>
      <c r="E11" s="207">
        <v>50</v>
      </c>
      <c r="F11" s="207">
        <v>99</v>
      </c>
      <c r="G11" s="207">
        <v>40</v>
      </c>
      <c r="H11" s="207">
        <v>79</v>
      </c>
      <c r="I11" s="207">
        <v>5</v>
      </c>
      <c r="J11" s="207">
        <v>9.9499999999999993</v>
      </c>
      <c r="K11" s="207">
        <v>5</v>
      </c>
      <c r="L11" s="207">
        <v>9.9499999999999993</v>
      </c>
      <c r="M11" s="208">
        <v>7</v>
      </c>
      <c r="N11" s="208">
        <v>12.99</v>
      </c>
      <c r="O11" s="208">
        <v>6</v>
      </c>
      <c r="P11" s="208">
        <v>10.9</v>
      </c>
      <c r="Q11" s="197">
        <v>5</v>
      </c>
      <c r="R11" s="197">
        <v>8.99</v>
      </c>
    </row>
    <row r="12" spans="1:18" x14ac:dyDescent="0.2">
      <c r="A12" s="202">
        <v>810059</v>
      </c>
      <c r="B12" s="203" t="s">
        <v>2110</v>
      </c>
      <c r="C12" s="207">
        <v>100</v>
      </c>
      <c r="D12" s="207">
        <v>199</v>
      </c>
      <c r="E12" s="207">
        <v>100</v>
      </c>
      <c r="F12" s="207">
        <v>199</v>
      </c>
      <c r="G12" s="207">
        <v>75</v>
      </c>
      <c r="H12" s="207">
        <v>149</v>
      </c>
      <c r="I12" s="207">
        <v>10</v>
      </c>
      <c r="J12" s="207">
        <v>19.95</v>
      </c>
      <c r="K12" s="207">
        <v>10</v>
      </c>
      <c r="L12" s="207">
        <v>19.95</v>
      </c>
      <c r="M12" s="208">
        <v>13</v>
      </c>
      <c r="N12" s="208">
        <v>24.99</v>
      </c>
      <c r="O12" s="208">
        <v>12</v>
      </c>
      <c r="P12" s="208">
        <v>22.9</v>
      </c>
      <c r="Q12" s="197">
        <v>9</v>
      </c>
      <c r="R12" s="197">
        <v>17.989999999999998</v>
      </c>
    </row>
    <row r="13" spans="1:18" x14ac:dyDescent="0.2">
      <c r="A13" s="202">
        <v>810060</v>
      </c>
      <c r="B13" s="203" t="s">
        <v>2121</v>
      </c>
      <c r="C13" s="207">
        <v>50</v>
      </c>
      <c r="D13" s="207">
        <v>99</v>
      </c>
      <c r="E13" s="207">
        <v>50</v>
      </c>
      <c r="F13" s="207">
        <v>99</v>
      </c>
      <c r="G13" s="207">
        <v>40</v>
      </c>
      <c r="H13" s="207">
        <v>79</v>
      </c>
      <c r="I13" s="207">
        <v>5</v>
      </c>
      <c r="J13" s="207">
        <v>9.9499999999999993</v>
      </c>
      <c r="K13" s="207">
        <v>5</v>
      </c>
      <c r="L13" s="207">
        <v>9.9499999999999993</v>
      </c>
      <c r="M13" s="208">
        <v>7</v>
      </c>
      <c r="N13" s="208">
        <v>12.99</v>
      </c>
      <c r="O13" s="208">
        <v>6</v>
      </c>
      <c r="P13" s="208">
        <v>10.9</v>
      </c>
      <c r="Q13" s="197">
        <v>5</v>
      </c>
      <c r="R13" s="197">
        <v>8.99</v>
      </c>
    </row>
    <row r="14" spans="1:18" x14ac:dyDescent="0.2">
      <c r="A14" s="202">
        <v>810061</v>
      </c>
      <c r="B14" s="203" t="s">
        <v>3011</v>
      </c>
      <c r="C14" s="207">
        <v>50</v>
      </c>
      <c r="D14" s="207">
        <v>99</v>
      </c>
      <c r="E14" s="207">
        <v>50</v>
      </c>
      <c r="F14" s="207">
        <v>99</v>
      </c>
      <c r="G14" s="207">
        <v>40</v>
      </c>
      <c r="H14" s="207">
        <v>79</v>
      </c>
      <c r="I14" s="207">
        <v>5</v>
      </c>
      <c r="J14" s="207">
        <v>9.9499999999999993</v>
      </c>
      <c r="K14" s="207">
        <v>5</v>
      </c>
      <c r="L14" s="207">
        <v>9.9499999999999993</v>
      </c>
      <c r="M14" s="208">
        <v>7</v>
      </c>
      <c r="N14" s="208">
        <v>12.99</v>
      </c>
      <c r="O14" s="208">
        <v>6</v>
      </c>
      <c r="P14" s="208">
        <v>10.9</v>
      </c>
      <c r="Q14" s="197">
        <v>5</v>
      </c>
      <c r="R14" s="197">
        <v>8.99</v>
      </c>
    </row>
    <row r="15" spans="1:18" x14ac:dyDescent="0.2">
      <c r="A15" s="202">
        <v>810062</v>
      </c>
      <c r="B15" s="203" t="s">
        <v>2122</v>
      </c>
      <c r="C15" s="207">
        <v>50</v>
      </c>
      <c r="D15" s="207">
        <v>99</v>
      </c>
      <c r="E15" s="207">
        <v>50</v>
      </c>
      <c r="F15" s="207">
        <v>99</v>
      </c>
      <c r="G15" s="207">
        <v>40</v>
      </c>
      <c r="H15" s="207">
        <v>79</v>
      </c>
      <c r="I15" s="207">
        <v>5</v>
      </c>
      <c r="J15" s="207">
        <v>9.9499999999999993</v>
      </c>
      <c r="K15" s="207">
        <v>5</v>
      </c>
      <c r="L15" s="207">
        <v>9.9499999999999993</v>
      </c>
      <c r="M15" s="208">
        <v>7</v>
      </c>
      <c r="N15" s="208">
        <v>12.99</v>
      </c>
      <c r="O15" s="208">
        <v>6</v>
      </c>
      <c r="P15" s="208">
        <v>10.9</v>
      </c>
      <c r="Q15" s="197">
        <v>5</v>
      </c>
      <c r="R15" s="197">
        <v>8.99</v>
      </c>
    </row>
    <row r="16" spans="1:18" x14ac:dyDescent="0.2">
      <c r="A16" s="202">
        <v>810063</v>
      </c>
      <c r="B16" s="203" t="s">
        <v>3012</v>
      </c>
      <c r="C16" s="207">
        <v>50</v>
      </c>
      <c r="D16" s="207">
        <v>99</v>
      </c>
      <c r="E16" s="207">
        <v>50</v>
      </c>
      <c r="F16" s="207">
        <v>99</v>
      </c>
      <c r="G16" s="207">
        <v>40</v>
      </c>
      <c r="H16" s="207">
        <v>79</v>
      </c>
      <c r="I16" s="207">
        <v>5</v>
      </c>
      <c r="J16" s="207">
        <v>9.9499999999999993</v>
      </c>
      <c r="K16" s="207">
        <v>5</v>
      </c>
      <c r="L16" s="207">
        <v>9.9499999999999993</v>
      </c>
      <c r="M16" s="208">
        <v>7</v>
      </c>
      <c r="N16" s="208">
        <v>12.99</v>
      </c>
      <c r="O16" s="208">
        <v>6</v>
      </c>
      <c r="P16" s="208">
        <v>10.9</v>
      </c>
      <c r="Q16" s="197">
        <v>5</v>
      </c>
      <c r="R16" s="197">
        <v>8.99</v>
      </c>
    </row>
    <row r="17" spans="1:18" x14ac:dyDescent="0.2">
      <c r="A17" s="202">
        <v>810064</v>
      </c>
      <c r="B17" s="203" t="s">
        <v>2123</v>
      </c>
      <c r="C17" s="207">
        <v>50</v>
      </c>
      <c r="D17" s="207">
        <v>99</v>
      </c>
      <c r="E17" s="207">
        <v>50</v>
      </c>
      <c r="F17" s="207">
        <v>99</v>
      </c>
      <c r="G17" s="207">
        <v>40</v>
      </c>
      <c r="H17" s="207">
        <v>79</v>
      </c>
      <c r="I17" s="207">
        <v>5</v>
      </c>
      <c r="J17" s="207">
        <v>9.9499999999999993</v>
      </c>
      <c r="K17" s="207">
        <v>5</v>
      </c>
      <c r="L17" s="207">
        <v>9.9499999999999993</v>
      </c>
      <c r="M17" s="208">
        <v>7</v>
      </c>
      <c r="N17" s="208">
        <v>12.99</v>
      </c>
      <c r="O17" s="208">
        <v>6</v>
      </c>
      <c r="P17" s="208">
        <v>10.9</v>
      </c>
      <c r="Q17" s="197">
        <v>5</v>
      </c>
      <c r="R17" s="197">
        <v>8.99</v>
      </c>
    </row>
    <row r="18" spans="1:18" x14ac:dyDescent="0.2">
      <c r="A18" s="202">
        <v>810065</v>
      </c>
      <c r="B18" s="203" t="s">
        <v>3013</v>
      </c>
      <c r="C18" s="207">
        <v>50</v>
      </c>
      <c r="D18" s="207">
        <v>99</v>
      </c>
      <c r="E18" s="207">
        <v>50</v>
      </c>
      <c r="F18" s="207">
        <v>99</v>
      </c>
      <c r="G18" s="207">
        <v>40</v>
      </c>
      <c r="H18" s="207">
        <v>79</v>
      </c>
      <c r="I18" s="207">
        <v>5</v>
      </c>
      <c r="J18" s="207">
        <v>9.9499999999999993</v>
      </c>
      <c r="K18" s="207">
        <v>5</v>
      </c>
      <c r="L18" s="207">
        <v>9.9499999999999993</v>
      </c>
      <c r="M18" s="208">
        <v>7</v>
      </c>
      <c r="N18" s="208">
        <v>12.99</v>
      </c>
      <c r="O18" s="208">
        <v>6</v>
      </c>
      <c r="P18" s="208">
        <v>10.9</v>
      </c>
      <c r="Q18" s="197">
        <v>5</v>
      </c>
      <c r="R18" s="197">
        <v>8.99</v>
      </c>
    </row>
    <row r="19" spans="1:18" x14ac:dyDescent="0.2">
      <c r="A19" s="202">
        <v>810066</v>
      </c>
      <c r="B19" s="203" t="s">
        <v>2124</v>
      </c>
      <c r="C19" s="207">
        <v>50</v>
      </c>
      <c r="D19" s="207">
        <v>99</v>
      </c>
      <c r="E19" s="207">
        <v>50</v>
      </c>
      <c r="F19" s="207">
        <v>99</v>
      </c>
      <c r="G19" s="207">
        <v>40</v>
      </c>
      <c r="H19" s="207">
        <v>79</v>
      </c>
      <c r="I19" s="207">
        <v>5</v>
      </c>
      <c r="J19" s="207">
        <v>9.9499999999999993</v>
      </c>
      <c r="K19" s="207">
        <v>5</v>
      </c>
      <c r="L19" s="207">
        <v>9.9499999999999993</v>
      </c>
      <c r="M19" s="208">
        <v>7</v>
      </c>
      <c r="N19" s="208">
        <v>12.99</v>
      </c>
      <c r="O19" s="208">
        <v>6</v>
      </c>
      <c r="P19" s="208">
        <v>10.9</v>
      </c>
      <c r="Q19" s="197">
        <v>5</v>
      </c>
      <c r="R19" s="197">
        <v>8.99</v>
      </c>
    </row>
    <row r="20" spans="1:18" x14ac:dyDescent="0.2">
      <c r="A20" s="202">
        <v>810067</v>
      </c>
      <c r="B20" s="203" t="s">
        <v>3014</v>
      </c>
      <c r="C20" s="207">
        <v>350</v>
      </c>
      <c r="D20" s="207">
        <v>699</v>
      </c>
      <c r="E20" s="207">
        <v>350</v>
      </c>
      <c r="F20" s="207">
        <v>699</v>
      </c>
      <c r="G20" s="207">
        <v>300</v>
      </c>
      <c r="H20" s="207">
        <v>599</v>
      </c>
      <c r="I20" s="207">
        <v>35</v>
      </c>
      <c r="J20" s="207">
        <v>69.95</v>
      </c>
      <c r="K20" s="207">
        <v>35</v>
      </c>
      <c r="L20" s="207">
        <v>69.95</v>
      </c>
      <c r="M20" s="208">
        <v>45</v>
      </c>
      <c r="N20" s="208">
        <v>89.99</v>
      </c>
      <c r="O20" s="208">
        <v>40</v>
      </c>
      <c r="P20" s="208">
        <v>79.900000000000006</v>
      </c>
      <c r="Q20" s="197">
        <v>30</v>
      </c>
      <c r="R20" s="197">
        <v>59.99</v>
      </c>
    </row>
    <row r="21" spans="1:18" x14ac:dyDescent="0.2">
      <c r="A21" s="202">
        <v>810068</v>
      </c>
      <c r="B21" s="203" t="s">
        <v>3015</v>
      </c>
      <c r="C21" s="207">
        <v>150</v>
      </c>
      <c r="D21" s="207">
        <v>299</v>
      </c>
      <c r="E21" s="207">
        <v>150</v>
      </c>
      <c r="F21" s="207">
        <v>299</v>
      </c>
      <c r="G21" s="207">
        <v>125</v>
      </c>
      <c r="H21" s="207">
        <v>249</v>
      </c>
      <c r="I21" s="207">
        <v>15</v>
      </c>
      <c r="J21" s="207">
        <v>29.95</v>
      </c>
      <c r="K21" s="207">
        <v>15</v>
      </c>
      <c r="L21" s="207">
        <v>29.95</v>
      </c>
      <c r="M21" s="208">
        <v>20</v>
      </c>
      <c r="N21" s="208">
        <v>39.99</v>
      </c>
      <c r="O21" s="208">
        <v>18</v>
      </c>
      <c r="P21" s="208">
        <v>34.9</v>
      </c>
      <c r="Q21" s="197">
        <v>14</v>
      </c>
      <c r="R21" s="197">
        <v>26.99</v>
      </c>
    </row>
    <row r="22" spans="1:18" x14ac:dyDescent="0.2">
      <c r="A22" s="202">
        <v>810069</v>
      </c>
      <c r="B22" s="203" t="s">
        <v>3016</v>
      </c>
      <c r="C22" s="207">
        <v>50</v>
      </c>
      <c r="D22" s="207">
        <v>99</v>
      </c>
      <c r="E22" s="207">
        <v>50</v>
      </c>
      <c r="F22" s="207">
        <v>99</v>
      </c>
      <c r="G22" s="207">
        <v>40</v>
      </c>
      <c r="H22" s="207">
        <v>79</v>
      </c>
      <c r="I22" s="207">
        <v>5</v>
      </c>
      <c r="J22" s="207">
        <v>9.9499999999999993</v>
      </c>
      <c r="K22" s="207">
        <v>5</v>
      </c>
      <c r="L22" s="207">
        <v>9.9499999999999993</v>
      </c>
      <c r="M22" s="208">
        <v>7</v>
      </c>
      <c r="N22" s="208">
        <v>12.99</v>
      </c>
      <c r="O22" s="208">
        <v>6</v>
      </c>
      <c r="P22" s="208">
        <v>10.9</v>
      </c>
      <c r="Q22" s="197">
        <v>5</v>
      </c>
      <c r="R22" s="197">
        <v>8.99</v>
      </c>
    </row>
    <row r="23" spans="1:18" x14ac:dyDescent="0.2">
      <c r="A23" s="202">
        <v>810070</v>
      </c>
      <c r="B23" s="203" t="s">
        <v>3017</v>
      </c>
      <c r="C23" s="207">
        <v>50</v>
      </c>
      <c r="D23" s="207">
        <v>99</v>
      </c>
      <c r="E23" s="207">
        <v>50</v>
      </c>
      <c r="F23" s="207">
        <v>99</v>
      </c>
      <c r="G23" s="207">
        <v>40</v>
      </c>
      <c r="H23" s="207">
        <v>79</v>
      </c>
      <c r="I23" s="207">
        <v>5</v>
      </c>
      <c r="J23" s="207">
        <v>9.9499999999999993</v>
      </c>
      <c r="K23" s="207">
        <v>5</v>
      </c>
      <c r="L23" s="207">
        <v>9.9499999999999993</v>
      </c>
      <c r="M23" s="208">
        <v>7</v>
      </c>
      <c r="N23" s="208">
        <v>12.99</v>
      </c>
      <c r="O23" s="208">
        <v>6</v>
      </c>
      <c r="P23" s="208">
        <v>10.9</v>
      </c>
      <c r="Q23" s="197">
        <v>5</v>
      </c>
      <c r="R23" s="197">
        <v>8.99</v>
      </c>
    </row>
    <row r="24" spans="1:18" x14ac:dyDescent="0.2">
      <c r="A24" s="202">
        <v>810089</v>
      </c>
      <c r="B24" s="203" t="s">
        <v>2126</v>
      </c>
      <c r="C24" s="207">
        <v>100</v>
      </c>
      <c r="D24" s="207">
        <v>199</v>
      </c>
      <c r="E24" s="207">
        <v>100</v>
      </c>
      <c r="F24" s="207">
        <v>199</v>
      </c>
      <c r="G24" s="207">
        <v>75</v>
      </c>
      <c r="H24" s="207">
        <v>149</v>
      </c>
      <c r="I24" s="207">
        <v>10</v>
      </c>
      <c r="J24" s="207">
        <v>19.95</v>
      </c>
      <c r="K24" s="207">
        <v>10</v>
      </c>
      <c r="L24" s="207">
        <v>19.95</v>
      </c>
      <c r="M24" s="208">
        <v>13</v>
      </c>
      <c r="N24" s="208">
        <v>24.99</v>
      </c>
      <c r="O24" s="208">
        <v>12</v>
      </c>
      <c r="P24" s="208">
        <v>22.9</v>
      </c>
      <c r="Q24" s="197">
        <v>9</v>
      </c>
      <c r="R24" s="197">
        <v>17.989999999999998</v>
      </c>
    </row>
    <row r="25" spans="1:18" x14ac:dyDescent="0.2">
      <c r="A25" s="202">
        <v>810091</v>
      </c>
      <c r="B25" s="203" t="s">
        <v>2127</v>
      </c>
      <c r="C25" s="207">
        <v>50</v>
      </c>
      <c r="D25" s="207">
        <v>99</v>
      </c>
      <c r="E25" s="207">
        <v>50</v>
      </c>
      <c r="F25" s="207">
        <v>99</v>
      </c>
      <c r="G25" s="207">
        <v>40</v>
      </c>
      <c r="H25" s="207">
        <v>79</v>
      </c>
      <c r="I25" s="207">
        <v>5</v>
      </c>
      <c r="J25" s="207">
        <v>9.9499999999999993</v>
      </c>
      <c r="K25" s="207">
        <v>5</v>
      </c>
      <c r="L25" s="207">
        <v>9.9499999999999993</v>
      </c>
      <c r="M25" s="208">
        <v>7</v>
      </c>
      <c r="N25" s="208">
        <v>12.99</v>
      </c>
      <c r="O25" s="208">
        <v>6</v>
      </c>
      <c r="P25" s="208">
        <v>10.9</v>
      </c>
      <c r="Q25" s="197">
        <v>5</v>
      </c>
      <c r="R25" s="197">
        <v>8.99</v>
      </c>
    </row>
    <row r="26" spans="1:18" x14ac:dyDescent="0.2">
      <c r="A26" s="202">
        <v>810092</v>
      </c>
      <c r="B26" s="203" t="s">
        <v>2128</v>
      </c>
      <c r="C26" s="207">
        <v>50</v>
      </c>
      <c r="D26" s="207">
        <v>99</v>
      </c>
      <c r="E26" s="207">
        <v>50</v>
      </c>
      <c r="F26" s="207">
        <v>99</v>
      </c>
      <c r="G26" s="207">
        <v>40</v>
      </c>
      <c r="H26" s="207">
        <v>79</v>
      </c>
      <c r="I26" s="207">
        <v>5</v>
      </c>
      <c r="J26" s="207">
        <v>9.9499999999999993</v>
      </c>
      <c r="K26" s="207">
        <v>5</v>
      </c>
      <c r="L26" s="207">
        <v>9.9499999999999993</v>
      </c>
      <c r="M26" s="208">
        <v>7</v>
      </c>
      <c r="N26" s="208">
        <v>12.99</v>
      </c>
      <c r="O26" s="208">
        <v>6</v>
      </c>
      <c r="P26" s="208">
        <v>10.9</v>
      </c>
      <c r="Q26" s="197">
        <v>5</v>
      </c>
      <c r="R26" s="197">
        <v>8.99</v>
      </c>
    </row>
    <row r="27" spans="1:18" x14ac:dyDescent="0.2">
      <c r="A27" s="202">
        <v>810093</v>
      </c>
      <c r="B27" s="203" t="s">
        <v>2129</v>
      </c>
      <c r="C27" s="207">
        <v>50</v>
      </c>
      <c r="D27" s="207">
        <v>99</v>
      </c>
      <c r="E27" s="207">
        <v>50</v>
      </c>
      <c r="F27" s="207">
        <v>99</v>
      </c>
      <c r="G27" s="207">
        <v>40</v>
      </c>
      <c r="H27" s="207">
        <v>79</v>
      </c>
      <c r="I27" s="207">
        <v>5</v>
      </c>
      <c r="J27" s="207">
        <v>9.9499999999999993</v>
      </c>
      <c r="K27" s="207">
        <v>5</v>
      </c>
      <c r="L27" s="207">
        <v>9.9499999999999993</v>
      </c>
      <c r="M27" s="208">
        <v>7</v>
      </c>
      <c r="N27" s="208">
        <v>12.99</v>
      </c>
      <c r="O27" s="208">
        <v>6</v>
      </c>
      <c r="P27" s="208">
        <v>10.9</v>
      </c>
      <c r="Q27" s="197">
        <v>5</v>
      </c>
      <c r="R27" s="197">
        <v>8.99</v>
      </c>
    </row>
    <row r="28" spans="1:18" x14ac:dyDescent="0.2">
      <c r="A28" s="202">
        <v>810094</v>
      </c>
      <c r="B28" s="203" t="s">
        <v>3018</v>
      </c>
      <c r="C28" s="207">
        <v>50</v>
      </c>
      <c r="D28" s="207">
        <v>99</v>
      </c>
      <c r="E28" s="207">
        <v>50</v>
      </c>
      <c r="F28" s="207">
        <v>99</v>
      </c>
      <c r="G28" s="207">
        <v>40</v>
      </c>
      <c r="H28" s="207">
        <v>79</v>
      </c>
      <c r="I28" s="207">
        <v>5</v>
      </c>
      <c r="J28" s="207">
        <v>9.9499999999999993</v>
      </c>
      <c r="K28" s="207">
        <v>5</v>
      </c>
      <c r="L28" s="207">
        <v>9.9499999999999993</v>
      </c>
      <c r="M28" s="208">
        <v>7</v>
      </c>
      <c r="N28" s="208">
        <v>12.99</v>
      </c>
      <c r="O28" s="208">
        <v>6</v>
      </c>
      <c r="P28" s="208">
        <v>10.9</v>
      </c>
      <c r="Q28" s="197">
        <v>5</v>
      </c>
      <c r="R28" s="197">
        <v>8.99</v>
      </c>
    </row>
    <row r="29" spans="1:18" x14ac:dyDescent="0.2">
      <c r="A29" s="202">
        <v>810095</v>
      </c>
      <c r="B29" s="203" t="s">
        <v>3019</v>
      </c>
      <c r="C29" s="207">
        <v>50</v>
      </c>
      <c r="D29" s="207">
        <v>99</v>
      </c>
      <c r="E29" s="207">
        <v>50</v>
      </c>
      <c r="F29" s="207">
        <v>99</v>
      </c>
      <c r="G29" s="207">
        <v>40</v>
      </c>
      <c r="H29" s="207">
        <v>79</v>
      </c>
      <c r="I29" s="207">
        <v>5</v>
      </c>
      <c r="J29" s="207">
        <v>9.9499999999999993</v>
      </c>
      <c r="K29" s="207">
        <v>5</v>
      </c>
      <c r="L29" s="207">
        <v>9.9499999999999993</v>
      </c>
      <c r="M29" s="208">
        <v>7</v>
      </c>
      <c r="N29" s="208">
        <v>12.99</v>
      </c>
      <c r="O29" s="208">
        <v>6</v>
      </c>
      <c r="P29" s="208">
        <v>10.9</v>
      </c>
      <c r="Q29" s="197">
        <v>5</v>
      </c>
      <c r="R29" s="197">
        <v>8.99</v>
      </c>
    </row>
    <row r="30" spans="1:18" x14ac:dyDescent="0.2">
      <c r="A30" s="202">
        <v>810096</v>
      </c>
      <c r="B30" s="203" t="s">
        <v>3020</v>
      </c>
      <c r="C30" s="207">
        <v>50</v>
      </c>
      <c r="D30" s="207">
        <v>99</v>
      </c>
      <c r="E30" s="207">
        <v>50</v>
      </c>
      <c r="F30" s="207">
        <v>99</v>
      </c>
      <c r="G30" s="207">
        <v>40</v>
      </c>
      <c r="H30" s="207">
        <v>79</v>
      </c>
      <c r="I30" s="207">
        <v>5</v>
      </c>
      <c r="J30" s="207">
        <v>9.9499999999999993</v>
      </c>
      <c r="K30" s="207">
        <v>5</v>
      </c>
      <c r="L30" s="207">
        <v>9.9499999999999993</v>
      </c>
      <c r="M30" s="208">
        <v>7</v>
      </c>
      <c r="N30" s="208">
        <v>12.99</v>
      </c>
      <c r="O30" s="208">
        <v>6</v>
      </c>
      <c r="P30" s="208">
        <v>10.9</v>
      </c>
      <c r="Q30" s="197">
        <v>5</v>
      </c>
      <c r="R30" s="197">
        <v>8.99</v>
      </c>
    </row>
    <row r="31" spans="1:18" x14ac:dyDescent="0.2">
      <c r="A31" s="202">
        <v>810097</v>
      </c>
      <c r="B31" s="203" t="s">
        <v>3021</v>
      </c>
      <c r="C31" s="207">
        <v>50</v>
      </c>
      <c r="D31" s="207">
        <v>99</v>
      </c>
      <c r="E31" s="207">
        <v>50</v>
      </c>
      <c r="F31" s="207">
        <v>99</v>
      </c>
      <c r="G31" s="207">
        <v>40</v>
      </c>
      <c r="H31" s="207">
        <v>79</v>
      </c>
      <c r="I31" s="207">
        <v>5</v>
      </c>
      <c r="J31" s="207">
        <v>9.9499999999999993</v>
      </c>
      <c r="K31" s="207">
        <v>5</v>
      </c>
      <c r="L31" s="207">
        <v>9.9499999999999993</v>
      </c>
      <c r="M31" s="208">
        <v>7</v>
      </c>
      <c r="N31" s="208">
        <v>12.99</v>
      </c>
      <c r="O31" s="208">
        <v>6</v>
      </c>
      <c r="P31" s="208">
        <v>10.9</v>
      </c>
      <c r="Q31" s="197">
        <v>5</v>
      </c>
      <c r="R31" s="197">
        <v>8.99</v>
      </c>
    </row>
    <row r="32" spans="1:18" x14ac:dyDescent="0.2">
      <c r="A32" s="202">
        <v>810104</v>
      </c>
      <c r="B32" s="203" t="s">
        <v>636</v>
      </c>
      <c r="C32" s="207">
        <v>450</v>
      </c>
      <c r="D32" s="207">
        <v>899</v>
      </c>
      <c r="E32" s="207">
        <v>450</v>
      </c>
      <c r="F32" s="207">
        <v>899</v>
      </c>
      <c r="G32" s="207">
        <v>350</v>
      </c>
      <c r="H32" s="207">
        <v>699</v>
      </c>
      <c r="I32" s="207">
        <v>45</v>
      </c>
      <c r="J32" s="207">
        <v>89.95</v>
      </c>
      <c r="K32" s="207">
        <v>50</v>
      </c>
      <c r="L32" s="207">
        <v>99.95</v>
      </c>
      <c r="M32" s="208">
        <v>65</v>
      </c>
      <c r="N32" s="208">
        <v>129.99</v>
      </c>
      <c r="O32" s="208">
        <v>50</v>
      </c>
      <c r="P32" s="208">
        <v>99.9</v>
      </c>
      <c r="Q32" s="197">
        <v>40</v>
      </c>
      <c r="R32" s="197">
        <v>79.989999999999995</v>
      </c>
    </row>
    <row r="33" spans="1:18" x14ac:dyDescent="0.2">
      <c r="A33" s="202">
        <v>810105</v>
      </c>
      <c r="B33" s="203" t="s">
        <v>639</v>
      </c>
      <c r="C33" s="207">
        <v>450</v>
      </c>
      <c r="D33" s="207">
        <v>899</v>
      </c>
      <c r="E33" s="207">
        <v>450</v>
      </c>
      <c r="F33" s="207">
        <v>899</v>
      </c>
      <c r="G33" s="207">
        <v>350</v>
      </c>
      <c r="H33" s="207">
        <v>699</v>
      </c>
      <c r="I33" s="207">
        <v>45</v>
      </c>
      <c r="J33" s="207">
        <v>89.95</v>
      </c>
      <c r="K33" s="207">
        <v>50</v>
      </c>
      <c r="L33" s="207">
        <v>99.95</v>
      </c>
      <c r="M33" s="208">
        <v>65</v>
      </c>
      <c r="N33" s="208">
        <v>129.99</v>
      </c>
      <c r="O33" s="208">
        <v>50</v>
      </c>
      <c r="P33" s="208">
        <v>99.9</v>
      </c>
      <c r="Q33" s="197">
        <v>40</v>
      </c>
      <c r="R33" s="197">
        <v>79.989999999999995</v>
      </c>
    </row>
    <row r="34" spans="1:18" x14ac:dyDescent="0.2">
      <c r="A34" s="202">
        <v>810107</v>
      </c>
      <c r="B34" s="203" t="s">
        <v>2130</v>
      </c>
      <c r="C34" s="207">
        <v>500</v>
      </c>
      <c r="D34" s="207">
        <v>999</v>
      </c>
      <c r="E34" s="207">
        <v>500</v>
      </c>
      <c r="F34" s="207">
        <v>999</v>
      </c>
      <c r="G34" s="207">
        <v>400</v>
      </c>
      <c r="H34" s="207">
        <v>799</v>
      </c>
      <c r="I34" s="207">
        <v>50</v>
      </c>
      <c r="J34" s="207">
        <v>99.95</v>
      </c>
      <c r="K34" s="207">
        <v>50</v>
      </c>
      <c r="L34" s="207">
        <v>99.95</v>
      </c>
      <c r="M34" s="208">
        <v>65</v>
      </c>
      <c r="N34" s="208">
        <v>129.99</v>
      </c>
      <c r="O34" s="208">
        <v>55</v>
      </c>
      <c r="P34" s="208">
        <v>109.9</v>
      </c>
      <c r="Q34" s="197">
        <v>45</v>
      </c>
      <c r="R34" s="197">
        <v>89.99</v>
      </c>
    </row>
    <row r="35" spans="1:18" x14ac:dyDescent="0.2">
      <c r="A35" s="202">
        <v>810108</v>
      </c>
      <c r="B35" s="203" t="s">
        <v>2132</v>
      </c>
      <c r="C35" s="207">
        <v>400</v>
      </c>
      <c r="D35" s="207">
        <v>799</v>
      </c>
      <c r="E35" s="207">
        <v>400</v>
      </c>
      <c r="F35" s="207">
        <v>799</v>
      </c>
      <c r="G35" s="207">
        <v>350</v>
      </c>
      <c r="H35" s="207">
        <v>699</v>
      </c>
      <c r="I35" s="207">
        <v>40</v>
      </c>
      <c r="J35" s="207">
        <v>79.95</v>
      </c>
      <c r="K35" s="207">
        <v>40</v>
      </c>
      <c r="L35" s="207">
        <v>79.95</v>
      </c>
      <c r="M35" s="208">
        <v>50</v>
      </c>
      <c r="N35" s="208">
        <v>99.99</v>
      </c>
      <c r="O35" s="208">
        <v>45</v>
      </c>
      <c r="P35" s="208">
        <v>89.9</v>
      </c>
      <c r="Q35" s="197">
        <v>35</v>
      </c>
      <c r="R35" s="197">
        <v>69.989999999999995</v>
      </c>
    </row>
    <row r="36" spans="1:18" x14ac:dyDescent="0.2">
      <c r="A36" s="202">
        <v>810109</v>
      </c>
      <c r="B36" s="203" t="s">
        <v>2134</v>
      </c>
      <c r="C36" s="207">
        <v>400</v>
      </c>
      <c r="D36" s="207">
        <v>799</v>
      </c>
      <c r="E36" s="207">
        <v>400</v>
      </c>
      <c r="F36" s="207">
        <v>799</v>
      </c>
      <c r="G36" s="207">
        <v>325</v>
      </c>
      <c r="H36" s="207">
        <v>649</v>
      </c>
      <c r="I36" s="207">
        <v>40</v>
      </c>
      <c r="J36" s="207">
        <v>79.95</v>
      </c>
      <c r="K36" s="207">
        <v>40</v>
      </c>
      <c r="L36" s="207">
        <v>79.95</v>
      </c>
      <c r="M36" s="208">
        <v>50</v>
      </c>
      <c r="N36" s="208">
        <v>99.99</v>
      </c>
      <c r="O36" s="208">
        <v>45</v>
      </c>
      <c r="P36" s="208">
        <v>89.9</v>
      </c>
      <c r="Q36" s="197">
        <v>35</v>
      </c>
      <c r="R36" s="197">
        <v>69.989999999999995</v>
      </c>
    </row>
    <row r="37" spans="1:18" x14ac:dyDescent="0.2">
      <c r="A37" s="202">
        <v>810110</v>
      </c>
      <c r="B37" s="203" t="s">
        <v>2135</v>
      </c>
      <c r="C37" s="207">
        <v>350</v>
      </c>
      <c r="D37" s="207">
        <v>699</v>
      </c>
      <c r="E37" s="207">
        <v>350</v>
      </c>
      <c r="F37" s="207">
        <v>699</v>
      </c>
      <c r="G37" s="207">
        <v>300</v>
      </c>
      <c r="H37" s="207">
        <v>599</v>
      </c>
      <c r="I37" s="207">
        <v>35</v>
      </c>
      <c r="J37" s="207">
        <v>69.95</v>
      </c>
      <c r="K37" s="207">
        <v>35</v>
      </c>
      <c r="L37" s="207">
        <v>69.95</v>
      </c>
      <c r="M37" s="208">
        <v>45</v>
      </c>
      <c r="N37" s="208">
        <v>89.99</v>
      </c>
      <c r="O37" s="208">
        <v>40</v>
      </c>
      <c r="P37" s="208">
        <v>79.900000000000006</v>
      </c>
      <c r="Q37" s="197">
        <v>33</v>
      </c>
      <c r="R37" s="197">
        <v>64.989999999999995</v>
      </c>
    </row>
    <row r="38" spans="1:18" x14ac:dyDescent="0.2">
      <c r="A38" s="202">
        <v>810111</v>
      </c>
      <c r="B38" s="203" t="s">
        <v>2136</v>
      </c>
      <c r="C38" s="207">
        <v>250</v>
      </c>
      <c r="D38" s="207">
        <v>499</v>
      </c>
      <c r="E38" s="207">
        <v>250</v>
      </c>
      <c r="F38" s="207">
        <v>499</v>
      </c>
      <c r="G38" s="207">
        <v>200</v>
      </c>
      <c r="H38" s="207">
        <v>399</v>
      </c>
      <c r="I38" s="207">
        <v>25</v>
      </c>
      <c r="J38" s="207">
        <v>49.95</v>
      </c>
      <c r="K38" s="207">
        <v>25</v>
      </c>
      <c r="L38" s="207">
        <v>49.95</v>
      </c>
      <c r="M38" s="208">
        <v>33</v>
      </c>
      <c r="N38" s="208">
        <v>64.989999999999995</v>
      </c>
      <c r="O38" s="208">
        <v>30</v>
      </c>
      <c r="P38" s="208">
        <v>59.9</v>
      </c>
      <c r="Q38" s="197">
        <v>23</v>
      </c>
      <c r="R38" s="197">
        <v>44.99</v>
      </c>
    </row>
    <row r="39" spans="1:18" x14ac:dyDescent="0.2">
      <c r="A39" s="202">
        <v>820466</v>
      </c>
      <c r="B39" s="203" t="s">
        <v>2137</v>
      </c>
      <c r="C39" s="207">
        <v>750</v>
      </c>
      <c r="D39" s="207">
        <v>1499</v>
      </c>
      <c r="E39" s="207">
        <v>750</v>
      </c>
      <c r="F39" s="207">
        <v>1499</v>
      </c>
      <c r="G39" s="207">
        <v>600</v>
      </c>
      <c r="H39" s="207">
        <v>1199</v>
      </c>
      <c r="I39" s="207">
        <v>75</v>
      </c>
      <c r="J39" s="207">
        <v>149.94999999999999</v>
      </c>
      <c r="K39" s="207">
        <v>75</v>
      </c>
      <c r="L39" s="207">
        <v>149.94999999999999</v>
      </c>
      <c r="M39" s="208">
        <v>95</v>
      </c>
      <c r="N39" s="208">
        <v>189.99</v>
      </c>
      <c r="O39" s="208">
        <v>85</v>
      </c>
      <c r="P39" s="208">
        <v>169.9</v>
      </c>
      <c r="Q39" s="197">
        <v>65</v>
      </c>
      <c r="R39" s="197">
        <v>129.99</v>
      </c>
    </row>
    <row r="40" spans="1:18" x14ac:dyDescent="0.2">
      <c r="A40" s="202">
        <v>820467</v>
      </c>
      <c r="B40" s="203" t="s">
        <v>2138</v>
      </c>
      <c r="C40" s="207">
        <v>750</v>
      </c>
      <c r="D40" s="207">
        <v>1499</v>
      </c>
      <c r="E40" s="207">
        <v>750</v>
      </c>
      <c r="F40" s="207">
        <v>1499</v>
      </c>
      <c r="G40" s="207">
        <v>600</v>
      </c>
      <c r="H40" s="207">
        <v>1199</v>
      </c>
      <c r="I40" s="207">
        <v>75</v>
      </c>
      <c r="J40" s="207">
        <v>149.94999999999999</v>
      </c>
      <c r="K40" s="207">
        <v>75</v>
      </c>
      <c r="L40" s="207">
        <v>149.94999999999999</v>
      </c>
      <c r="M40" s="208">
        <v>95</v>
      </c>
      <c r="N40" s="208">
        <v>189.99</v>
      </c>
      <c r="O40" s="208">
        <v>85</v>
      </c>
      <c r="P40" s="208">
        <v>169.9</v>
      </c>
      <c r="Q40" s="197">
        <v>65</v>
      </c>
      <c r="R40" s="197">
        <v>129.99</v>
      </c>
    </row>
    <row r="41" spans="1:18" x14ac:dyDescent="0.2">
      <c r="A41" s="202">
        <v>810120</v>
      </c>
      <c r="B41" s="203" t="s">
        <v>2139</v>
      </c>
      <c r="C41" s="207">
        <v>600</v>
      </c>
      <c r="D41" s="207">
        <v>1199</v>
      </c>
      <c r="E41" s="207">
        <v>600</v>
      </c>
      <c r="F41" s="207">
        <v>1199</v>
      </c>
      <c r="G41" s="207">
        <v>475</v>
      </c>
      <c r="H41" s="207">
        <v>949</v>
      </c>
      <c r="I41" s="207">
        <v>60</v>
      </c>
      <c r="J41" s="207">
        <v>119.95</v>
      </c>
      <c r="K41" s="207">
        <v>60</v>
      </c>
      <c r="L41" s="207">
        <v>119.95</v>
      </c>
      <c r="M41" s="208">
        <v>80</v>
      </c>
      <c r="N41" s="208">
        <v>159.99</v>
      </c>
      <c r="O41" s="208">
        <v>65</v>
      </c>
      <c r="P41" s="208">
        <v>129.9</v>
      </c>
      <c r="Q41" s="197">
        <v>55</v>
      </c>
      <c r="R41" s="197">
        <v>109.99</v>
      </c>
    </row>
    <row r="42" spans="1:18" x14ac:dyDescent="0.2">
      <c r="A42" s="202">
        <v>810121</v>
      </c>
      <c r="B42" s="203" t="s">
        <v>3022</v>
      </c>
      <c r="C42" s="207">
        <v>600</v>
      </c>
      <c r="D42" s="207">
        <v>1199</v>
      </c>
      <c r="E42" s="207">
        <v>600</v>
      </c>
      <c r="F42" s="207">
        <v>1199</v>
      </c>
      <c r="G42" s="207">
        <v>475</v>
      </c>
      <c r="H42" s="207">
        <v>949</v>
      </c>
      <c r="I42" s="207">
        <v>60</v>
      </c>
      <c r="J42" s="207">
        <v>119.95</v>
      </c>
      <c r="K42" s="207">
        <v>60</v>
      </c>
      <c r="L42" s="207">
        <v>119.95</v>
      </c>
      <c r="M42" s="208">
        <v>80</v>
      </c>
      <c r="N42" s="208">
        <v>159.99</v>
      </c>
      <c r="O42" s="208">
        <v>65</v>
      </c>
      <c r="P42" s="208">
        <v>129.9</v>
      </c>
      <c r="Q42" s="197">
        <v>55</v>
      </c>
      <c r="R42" s="197">
        <v>109.99</v>
      </c>
    </row>
    <row r="43" spans="1:18" x14ac:dyDescent="0.2">
      <c r="A43" s="202">
        <v>810128</v>
      </c>
      <c r="B43" s="203" t="s">
        <v>3123</v>
      </c>
      <c r="C43" s="207">
        <v>50</v>
      </c>
      <c r="D43" s="207">
        <v>99</v>
      </c>
      <c r="E43" s="207">
        <v>50</v>
      </c>
      <c r="F43" s="207">
        <v>99</v>
      </c>
      <c r="G43" s="207">
        <v>40</v>
      </c>
      <c r="H43" s="207">
        <v>79</v>
      </c>
      <c r="I43" s="207">
        <v>5</v>
      </c>
      <c r="J43" s="207">
        <v>9.9499999999999993</v>
      </c>
      <c r="K43" s="207">
        <v>5</v>
      </c>
      <c r="L43" s="207">
        <v>9.9499999999999993</v>
      </c>
      <c r="M43" s="208">
        <v>7</v>
      </c>
      <c r="N43" s="208">
        <v>12.99</v>
      </c>
      <c r="O43" s="208">
        <v>6</v>
      </c>
      <c r="P43" s="208">
        <v>10.9</v>
      </c>
      <c r="Q43" s="197">
        <v>5</v>
      </c>
      <c r="R43" s="197">
        <v>8.99</v>
      </c>
    </row>
    <row r="44" spans="1:18" x14ac:dyDescent="0.2">
      <c r="A44" s="202">
        <v>810129</v>
      </c>
      <c r="B44" s="203" t="s">
        <v>3121</v>
      </c>
      <c r="C44" s="207">
        <v>50</v>
      </c>
      <c r="D44" s="207">
        <v>99</v>
      </c>
      <c r="E44" s="207">
        <v>50</v>
      </c>
      <c r="F44" s="207">
        <v>99</v>
      </c>
      <c r="G44" s="207">
        <v>40</v>
      </c>
      <c r="H44" s="207">
        <v>79</v>
      </c>
      <c r="I44" s="207">
        <v>5</v>
      </c>
      <c r="J44" s="207">
        <v>9.9499999999999993</v>
      </c>
      <c r="K44" s="207">
        <v>5</v>
      </c>
      <c r="L44" s="207">
        <v>9.9499999999999993</v>
      </c>
      <c r="M44" s="208">
        <v>7</v>
      </c>
      <c r="N44" s="208">
        <v>12.99</v>
      </c>
      <c r="O44" s="208">
        <v>6</v>
      </c>
      <c r="P44" s="208">
        <v>10.9</v>
      </c>
      <c r="Q44" s="197">
        <v>5</v>
      </c>
      <c r="R44" s="197">
        <v>8.99</v>
      </c>
    </row>
    <row r="45" spans="1:18" x14ac:dyDescent="0.2">
      <c r="A45" s="202">
        <v>815126</v>
      </c>
      <c r="B45" s="203" t="s">
        <v>3023</v>
      </c>
      <c r="C45" s="207">
        <v>1450</v>
      </c>
      <c r="D45" s="207">
        <v>2899</v>
      </c>
      <c r="E45" s="207">
        <v>1450</v>
      </c>
      <c r="F45" s="207">
        <v>2899</v>
      </c>
      <c r="G45" s="207">
        <v>1150</v>
      </c>
      <c r="H45" s="207">
        <v>2299</v>
      </c>
      <c r="I45" s="207">
        <v>145</v>
      </c>
      <c r="J45" s="207">
        <v>289.95</v>
      </c>
      <c r="K45" s="207">
        <v>145</v>
      </c>
      <c r="L45" s="207">
        <v>289.95</v>
      </c>
      <c r="M45" s="208">
        <v>190</v>
      </c>
      <c r="N45" s="208">
        <v>379.99</v>
      </c>
      <c r="O45" s="208">
        <v>160</v>
      </c>
      <c r="P45" s="208">
        <v>319.89999999999998</v>
      </c>
      <c r="Q45" s="197">
        <v>130</v>
      </c>
      <c r="R45" s="197">
        <v>259.99</v>
      </c>
    </row>
    <row r="46" spans="1:18" x14ac:dyDescent="0.2">
      <c r="A46" s="202">
        <v>820166</v>
      </c>
      <c r="B46" s="203" t="s">
        <v>345</v>
      </c>
      <c r="C46" s="207">
        <v>175</v>
      </c>
      <c r="D46" s="207">
        <v>349</v>
      </c>
      <c r="E46" s="207">
        <v>175</v>
      </c>
      <c r="F46" s="207">
        <v>349</v>
      </c>
      <c r="G46" s="207">
        <v>150</v>
      </c>
      <c r="H46" s="207">
        <v>299</v>
      </c>
      <c r="I46" s="207">
        <v>18</v>
      </c>
      <c r="J46" s="207">
        <v>34.950000000000003</v>
      </c>
      <c r="K46" s="207">
        <v>18</v>
      </c>
      <c r="L46" s="207">
        <v>34.950000000000003</v>
      </c>
      <c r="M46" s="208">
        <v>23</v>
      </c>
      <c r="N46" s="208">
        <v>44.99</v>
      </c>
      <c r="O46" s="208">
        <v>20</v>
      </c>
      <c r="P46" s="208">
        <v>39.9</v>
      </c>
      <c r="Q46" s="197">
        <v>16</v>
      </c>
      <c r="R46" s="197">
        <v>31.99</v>
      </c>
    </row>
    <row r="47" spans="1:18" x14ac:dyDescent="0.2">
      <c r="A47" s="202">
        <v>820172</v>
      </c>
      <c r="B47" s="203" t="s">
        <v>2141</v>
      </c>
      <c r="C47" s="207">
        <v>50</v>
      </c>
      <c r="D47" s="207">
        <v>99</v>
      </c>
      <c r="E47" s="207">
        <v>50</v>
      </c>
      <c r="F47" s="207">
        <v>99</v>
      </c>
      <c r="G47" s="207">
        <v>40</v>
      </c>
      <c r="H47" s="207">
        <v>79</v>
      </c>
      <c r="I47" s="207">
        <v>5</v>
      </c>
      <c r="J47" s="207">
        <v>9.9499999999999993</v>
      </c>
      <c r="K47" s="207">
        <v>5</v>
      </c>
      <c r="L47" s="207">
        <v>9.9499999999999993</v>
      </c>
      <c r="M47" s="208">
        <v>7</v>
      </c>
      <c r="N47" s="208">
        <v>12.99</v>
      </c>
      <c r="O47" s="208">
        <v>6</v>
      </c>
      <c r="P47" s="208">
        <v>10.9</v>
      </c>
      <c r="Q47" s="197">
        <v>5</v>
      </c>
      <c r="R47" s="197">
        <v>8.99</v>
      </c>
    </row>
    <row r="48" spans="1:18" x14ac:dyDescent="0.2">
      <c r="A48" s="202">
        <v>820173</v>
      </c>
      <c r="B48" s="203" t="s">
        <v>2143</v>
      </c>
      <c r="C48" s="207">
        <v>175</v>
      </c>
      <c r="D48" s="207">
        <v>349</v>
      </c>
      <c r="E48" s="207">
        <v>175</v>
      </c>
      <c r="F48" s="207">
        <v>349</v>
      </c>
      <c r="G48" s="207">
        <v>150</v>
      </c>
      <c r="H48" s="207">
        <v>299</v>
      </c>
      <c r="I48" s="207">
        <v>18</v>
      </c>
      <c r="J48" s="207">
        <v>34.950000000000003</v>
      </c>
      <c r="K48" s="207">
        <v>18</v>
      </c>
      <c r="L48" s="207">
        <v>34.950000000000003</v>
      </c>
      <c r="M48" s="208">
        <v>23</v>
      </c>
      <c r="N48" s="208">
        <v>44.99</v>
      </c>
      <c r="O48" s="208">
        <v>20</v>
      </c>
      <c r="P48" s="208">
        <v>39.9</v>
      </c>
      <c r="Q48" s="197">
        <v>16</v>
      </c>
      <c r="R48" s="197">
        <v>30.99</v>
      </c>
    </row>
    <row r="49" spans="1:18" x14ac:dyDescent="0.2">
      <c r="A49" s="202">
        <v>820174</v>
      </c>
      <c r="B49" s="203" t="s">
        <v>2146</v>
      </c>
      <c r="C49" s="207">
        <v>175</v>
      </c>
      <c r="D49" s="207">
        <v>349</v>
      </c>
      <c r="E49" s="207">
        <v>175</v>
      </c>
      <c r="F49" s="207">
        <v>349</v>
      </c>
      <c r="G49" s="207">
        <v>150</v>
      </c>
      <c r="H49" s="207">
        <v>299</v>
      </c>
      <c r="I49" s="207">
        <v>18</v>
      </c>
      <c r="J49" s="207">
        <v>34.950000000000003</v>
      </c>
      <c r="K49" s="207">
        <v>18</v>
      </c>
      <c r="L49" s="207">
        <v>34.950000000000003</v>
      </c>
      <c r="M49" s="208">
        <v>23</v>
      </c>
      <c r="N49" s="208">
        <v>44.99</v>
      </c>
      <c r="O49" s="208">
        <v>20</v>
      </c>
      <c r="P49" s="208">
        <v>39.9</v>
      </c>
      <c r="Q49" s="197">
        <v>16</v>
      </c>
      <c r="R49" s="197">
        <v>30.99</v>
      </c>
    </row>
    <row r="50" spans="1:18" x14ac:dyDescent="0.2">
      <c r="A50" s="202">
        <v>820175</v>
      </c>
      <c r="B50" s="203" t="s">
        <v>2148</v>
      </c>
      <c r="C50" s="207">
        <v>150</v>
      </c>
      <c r="D50" s="207">
        <v>299</v>
      </c>
      <c r="E50" s="207">
        <v>150</v>
      </c>
      <c r="F50" s="207">
        <v>299</v>
      </c>
      <c r="G50" s="207">
        <v>125</v>
      </c>
      <c r="H50" s="207">
        <v>249</v>
      </c>
      <c r="I50" s="207">
        <v>15</v>
      </c>
      <c r="J50" s="207">
        <v>29.95</v>
      </c>
      <c r="K50" s="207">
        <v>15</v>
      </c>
      <c r="L50" s="207">
        <v>29.95</v>
      </c>
      <c r="M50" s="208">
        <v>20</v>
      </c>
      <c r="N50" s="208">
        <v>39.99</v>
      </c>
      <c r="O50" s="208">
        <v>18</v>
      </c>
      <c r="P50" s="208">
        <v>34.9</v>
      </c>
      <c r="Q50" s="197">
        <v>14</v>
      </c>
      <c r="R50" s="197">
        <v>26.99</v>
      </c>
    </row>
    <row r="51" spans="1:18" x14ac:dyDescent="0.2">
      <c r="A51" s="202">
        <v>820176</v>
      </c>
      <c r="B51" s="203" t="s">
        <v>2150</v>
      </c>
      <c r="C51" s="207">
        <v>150</v>
      </c>
      <c r="D51" s="207">
        <v>299</v>
      </c>
      <c r="E51" s="207">
        <v>150</v>
      </c>
      <c r="F51" s="207">
        <v>299</v>
      </c>
      <c r="G51" s="207">
        <v>125</v>
      </c>
      <c r="H51" s="207">
        <v>249</v>
      </c>
      <c r="I51" s="207">
        <v>15</v>
      </c>
      <c r="J51" s="207">
        <v>29.95</v>
      </c>
      <c r="K51" s="207">
        <v>15</v>
      </c>
      <c r="L51" s="207">
        <v>29.95</v>
      </c>
      <c r="M51" s="208">
        <v>20</v>
      </c>
      <c r="N51" s="208">
        <v>39.99</v>
      </c>
      <c r="O51" s="208">
        <v>18</v>
      </c>
      <c r="P51" s="208">
        <v>34.9</v>
      </c>
      <c r="Q51" s="197">
        <v>14</v>
      </c>
      <c r="R51" s="197">
        <v>26.99</v>
      </c>
    </row>
    <row r="52" spans="1:18" x14ac:dyDescent="0.2">
      <c r="A52" s="202">
        <v>820177</v>
      </c>
      <c r="B52" s="203" t="s">
        <v>2152</v>
      </c>
      <c r="C52" s="207">
        <v>200</v>
      </c>
      <c r="D52" s="207">
        <v>399</v>
      </c>
      <c r="E52" s="207">
        <v>200</v>
      </c>
      <c r="F52" s="207">
        <v>399</v>
      </c>
      <c r="G52" s="207">
        <v>175</v>
      </c>
      <c r="H52" s="207">
        <v>349</v>
      </c>
      <c r="I52" s="207">
        <v>20</v>
      </c>
      <c r="J52" s="207">
        <v>39.950000000000003</v>
      </c>
      <c r="K52" s="207">
        <v>20</v>
      </c>
      <c r="L52" s="207">
        <v>39.950000000000003</v>
      </c>
      <c r="M52" s="208">
        <v>25</v>
      </c>
      <c r="N52" s="208">
        <v>49.99</v>
      </c>
      <c r="O52" s="208">
        <v>23</v>
      </c>
      <c r="P52" s="208">
        <v>44.9</v>
      </c>
      <c r="Q52" s="197">
        <v>18</v>
      </c>
      <c r="R52" s="197">
        <v>34.99</v>
      </c>
    </row>
    <row r="53" spans="1:18" x14ac:dyDescent="0.2">
      <c r="A53" s="202">
        <v>820178</v>
      </c>
      <c r="B53" s="203" t="s">
        <v>3125</v>
      </c>
      <c r="C53" s="207">
        <v>100</v>
      </c>
      <c r="D53" s="207">
        <v>199</v>
      </c>
      <c r="E53" s="207">
        <v>100</v>
      </c>
      <c r="F53" s="207">
        <v>199</v>
      </c>
      <c r="G53" s="207">
        <v>75</v>
      </c>
      <c r="H53" s="207">
        <v>149</v>
      </c>
      <c r="I53" s="207">
        <v>10</v>
      </c>
      <c r="J53" s="207">
        <v>19.95</v>
      </c>
      <c r="K53" s="207">
        <v>10</v>
      </c>
      <c r="L53" s="207">
        <v>19.95</v>
      </c>
      <c r="M53" s="208">
        <v>13</v>
      </c>
      <c r="N53" s="208">
        <v>24.99</v>
      </c>
      <c r="O53" s="208">
        <v>12</v>
      </c>
      <c r="P53" s="208">
        <v>22.9</v>
      </c>
      <c r="Q53" s="197">
        <v>9</v>
      </c>
      <c r="R53" s="197">
        <v>17.989999999999998</v>
      </c>
    </row>
    <row r="54" spans="1:18" x14ac:dyDescent="0.2">
      <c r="A54" s="202">
        <v>820179</v>
      </c>
      <c r="B54" s="203" t="s">
        <v>2153</v>
      </c>
      <c r="C54" s="207">
        <v>125</v>
      </c>
      <c r="D54" s="207">
        <v>249</v>
      </c>
      <c r="E54" s="207">
        <v>125</v>
      </c>
      <c r="F54" s="207">
        <v>249</v>
      </c>
      <c r="G54" s="207">
        <v>100</v>
      </c>
      <c r="H54" s="207">
        <v>199</v>
      </c>
      <c r="I54" s="207">
        <v>13</v>
      </c>
      <c r="J54" s="207">
        <v>24.95</v>
      </c>
      <c r="K54" s="207">
        <v>13</v>
      </c>
      <c r="L54" s="207">
        <v>24.95</v>
      </c>
      <c r="M54" s="208">
        <v>15</v>
      </c>
      <c r="N54" s="208">
        <v>29.99</v>
      </c>
      <c r="O54" s="208">
        <v>15</v>
      </c>
      <c r="P54" s="208">
        <v>29.9</v>
      </c>
      <c r="Q54" s="197">
        <v>11</v>
      </c>
      <c r="R54" s="197">
        <v>21.99</v>
      </c>
    </row>
    <row r="55" spans="1:18" x14ac:dyDescent="0.2">
      <c r="A55" s="202">
        <v>820182</v>
      </c>
      <c r="B55" s="203" t="s">
        <v>3126</v>
      </c>
      <c r="C55" s="207">
        <v>75</v>
      </c>
      <c r="D55" s="207">
        <v>149</v>
      </c>
      <c r="E55" s="207">
        <v>75</v>
      </c>
      <c r="F55" s="207">
        <v>149</v>
      </c>
      <c r="G55" s="207">
        <v>60</v>
      </c>
      <c r="H55" s="207">
        <v>119</v>
      </c>
      <c r="I55" s="207">
        <v>8</v>
      </c>
      <c r="J55" s="207">
        <v>14.95</v>
      </c>
      <c r="K55" s="207">
        <v>8</v>
      </c>
      <c r="L55" s="207">
        <v>14.95</v>
      </c>
      <c r="M55" s="208">
        <v>10</v>
      </c>
      <c r="N55" s="208">
        <v>19.989999999999998</v>
      </c>
      <c r="O55" s="208">
        <v>9</v>
      </c>
      <c r="P55" s="208">
        <v>16.899999999999999</v>
      </c>
      <c r="Q55" s="197">
        <v>7</v>
      </c>
      <c r="R55" s="197">
        <v>12.99</v>
      </c>
    </row>
    <row r="56" spans="1:18" x14ac:dyDescent="0.2">
      <c r="A56" s="202">
        <v>820192</v>
      </c>
      <c r="B56" s="203" t="s">
        <v>193</v>
      </c>
      <c r="C56" s="207">
        <v>175</v>
      </c>
      <c r="D56" s="207">
        <v>349</v>
      </c>
      <c r="E56" s="207">
        <v>175</v>
      </c>
      <c r="F56" s="207">
        <v>349</v>
      </c>
      <c r="G56" s="207">
        <v>150</v>
      </c>
      <c r="H56" s="207">
        <v>299</v>
      </c>
      <c r="I56" s="207">
        <v>18</v>
      </c>
      <c r="J56" s="207">
        <v>34.950000000000003</v>
      </c>
      <c r="K56" s="207">
        <v>18</v>
      </c>
      <c r="L56" s="207">
        <v>34.950000000000003</v>
      </c>
      <c r="M56" s="208">
        <v>23</v>
      </c>
      <c r="N56" s="208">
        <v>44.99</v>
      </c>
      <c r="O56" s="208">
        <v>20</v>
      </c>
      <c r="P56" s="208">
        <v>39.9</v>
      </c>
      <c r="Q56" s="197">
        <v>16</v>
      </c>
      <c r="R56" s="197">
        <v>31.99</v>
      </c>
    </row>
    <row r="57" spans="1:18" x14ac:dyDescent="0.2">
      <c r="A57" s="202">
        <v>820193</v>
      </c>
      <c r="B57" s="203" t="s">
        <v>350</v>
      </c>
      <c r="C57" s="207">
        <v>175</v>
      </c>
      <c r="D57" s="207">
        <v>349</v>
      </c>
      <c r="E57" s="207">
        <v>175</v>
      </c>
      <c r="F57" s="207">
        <v>349</v>
      </c>
      <c r="G57" s="207">
        <v>150</v>
      </c>
      <c r="H57" s="207">
        <v>299</v>
      </c>
      <c r="I57" s="207">
        <v>18</v>
      </c>
      <c r="J57" s="207">
        <v>34.950000000000003</v>
      </c>
      <c r="K57" s="207">
        <v>18</v>
      </c>
      <c r="L57" s="207">
        <v>34.950000000000003</v>
      </c>
      <c r="M57" s="208">
        <v>23</v>
      </c>
      <c r="N57" s="208">
        <v>44.99</v>
      </c>
      <c r="O57" s="208">
        <v>20</v>
      </c>
      <c r="P57" s="208">
        <v>39.9</v>
      </c>
      <c r="Q57" s="197">
        <v>16</v>
      </c>
      <c r="R57" s="197">
        <v>31.99</v>
      </c>
    </row>
    <row r="58" spans="1:18" x14ac:dyDescent="0.2">
      <c r="A58" s="202">
        <v>820253</v>
      </c>
      <c r="B58" s="203" t="s">
        <v>666</v>
      </c>
      <c r="C58" s="207">
        <v>350</v>
      </c>
      <c r="D58" s="207">
        <v>699</v>
      </c>
      <c r="E58" s="207">
        <v>350</v>
      </c>
      <c r="F58" s="207">
        <v>699</v>
      </c>
      <c r="G58" s="207">
        <v>300</v>
      </c>
      <c r="H58" s="207">
        <v>599</v>
      </c>
      <c r="I58" s="207">
        <v>35</v>
      </c>
      <c r="J58" s="207">
        <v>69.95</v>
      </c>
      <c r="K58" s="207">
        <v>35</v>
      </c>
      <c r="L58" s="207">
        <v>69.95</v>
      </c>
      <c r="M58" s="208">
        <v>45</v>
      </c>
      <c r="N58" s="208">
        <v>89.99</v>
      </c>
      <c r="O58" s="208">
        <v>40</v>
      </c>
      <c r="P58" s="208">
        <v>79.900000000000006</v>
      </c>
      <c r="Q58" s="197">
        <v>33</v>
      </c>
      <c r="R58" s="197">
        <v>64.989999999999995</v>
      </c>
    </row>
    <row r="59" spans="1:18" x14ac:dyDescent="0.2">
      <c r="A59" s="202">
        <v>820270</v>
      </c>
      <c r="B59" s="203" t="s">
        <v>3024</v>
      </c>
      <c r="C59" s="207">
        <v>500</v>
      </c>
      <c r="D59" s="207">
        <v>999</v>
      </c>
      <c r="E59" s="207">
        <v>500</v>
      </c>
      <c r="F59" s="207">
        <v>999</v>
      </c>
      <c r="G59" s="207">
        <v>400</v>
      </c>
      <c r="H59" s="207">
        <v>799</v>
      </c>
      <c r="I59" s="207">
        <v>50</v>
      </c>
      <c r="J59" s="207">
        <v>99.95</v>
      </c>
      <c r="K59" s="207">
        <v>50</v>
      </c>
      <c r="L59" s="207">
        <v>99.95</v>
      </c>
      <c r="M59" s="208">
        <v>65</v>
      </c>
      <c r="N59" s="208">
        <v>129.99</v>
      </c>
      <c r="O59" s="208">
        <v>55</v>
      </c>
      <c r="P59" s="208">
        <v>109.9</v>
      </c>
      <c r="Q59" s="197">
        <v>45</v>
      </c>
      <c r="R59" s="197">
        <v>89.99</v>
      </c>
    </row>
    <row r="60" spans="1:18" x14ac:dyDescent="0.2">
      <c r="A60" s="202">
        <v>820274</v>
      </c>
      <c r="B60" s="203" t="s">
        <v>3025</v>
      </c>
      <c r="C60" s="207">
        <v>250</v>
      </c>
      <c r="D60" s="207">
        <v>499</v>
      </c>
      <c r="E60" s="207">
        <v>250</v>
      </c>
      <c r="F60" s="207">
        <v>499</v>
      </c>
      <c r="G60" s="207">
        <v>200</v>
      </c>
      <c r="H60" s="207">
        <v>399</v>
      </c>
      <c r="I60" s="207">
        <v>25</v>
      </c>
      <c r="J60" s="207">
        <v>49.95</v>
      </c>
      <c r="K60" s="207">
        <v>25</v>
      </c>
      <c r="L60" s="207">
        <v>49.95</v>
      </c>
      <c r="M60" s="208">
        <v>33</v>
      </c>
      <c r="N60" s="208">
        <v>64.989999999999995</v>
      </c>
      <c r="O60" s="208">
        <v>30</v>
      </c>
      <c r="P60" s="208">
        <v>59.9</v>
      </c>
      <c r="Q60" s="197">
        <v>23</v>
      </c>
      <c r="R60" s="197">
        <v>44.99</v>
      </c>
    </row>
    <row r="61" spans="1:18" x14ac:dyDescent="0.2">
      <c r="A61" s="202">
        <v>820280</v>
      </c>
      <c r="B61" s="203" t="s">
        <v>3026</v>
      </c>
      <c r="C61" s="207">
        <v>450</v>
      </c>
      <c r="D61" s="207">
        <v>899</v>
      </c>
      <c r="E61" s="207">
        <v>450</v>
      </c>
      <c r="F61" s="207">
        <v>899</v>
      </c>
      <c r="G61" s="207">
        <v>350</v>
      </c>
      <c r="H61" s="207">
        <v>699</v>
      </c>
      <c r="I61" s="207">
        <v>45</v>
      </c>
      <c r="J61" s="207">
        <v>89.95</v>
      </c>
      <c r="K61" s="207">
        <v>45</v>
      </c>
      <c r="L61" s="207">
        <v>89.95</v>
      </c>
      <c r="M61" s="208">
        <v>55</v>
      </c>
      <c r="N61" s="208">
        <v>109.99</v>
      </c>
      <c r="O61" s="208">
        <v>50</v>
      </c>
      <c r="P61" s="208">
        <v>99.9</v>
      </c>
      <c r="Q61" s="197">
        <v>40</v>
      </c>
      <c r="R61" s="197">
        <v>79.989999999999995</v>
      </c>
    </row>
    <row r="62" spans="1:18" x14ac:dyDescent="0.2">
      <c r="A62" s="202">
        <v>820282</v>
      </c>
      <c r="B62" s="203" t="s">
        <v>3027</v>
      </c>
      <c r="C62" s="207">
        <v>200</v>
      </c>
      <c r="D62" s="207">
        <v>399</v>
      </c>
      <c r="E62" s="207">
        <v>200</v>
      </c>
      <c r="F62" s="207">
        <v>399</v>
      </c>
      <c r="G62" s="207">
        <v>150</v>
      </c>
      <c r="H62" s="207">
        <v>299</v>
      </c>
      <c r="I62" s="207">
        <v>20</v>
      </c>
      <c r="J62" s="207">
        <v>39.950000000000003</v>
      </c>
      <c r="K62" s="207">
        <v>20</v>
      </c>
      <c r="L62" s="207">
        <v>39.950000000000003</v>
      </c>
      <c r="M62" s="208">
        <v>25</v>
      </c>
      <c r="N62" s="208">
        <v>49.99</v>
      </c>
      <c r="O62" s="208">
        <v>23</v>
      </c>
      <c r="P62" s="208">
        <v>44.9</v>
      </c>
      <c r="Q62" s="197">
        <v>18</v>
      </c>
      <c r="R62" s="197">
        <v>34.99</v>
      </c>
    </row>
    <row r="63" spans="1:18" x14ac:dyDescent="0.2">
      <c r="A63" s="202">
        <v>820428</v>
      </c>
      <c r="B63" s="203" t="s">
        <v>3028</v>
      </c>
      <c r="C63" s="207">
        <v>200</v>
      </c>
      <c r="D63" s="207">
        <v>399</v>
      </c>
      <c r="E63" s="207">
        <v>200</v>
      </c>
      <c r="F63" s="207">
        <v>399</v>
      </c>
      <c r="G63" s="207">
        <v>150</v>
      </c>
      <c r="H63" s="207">
        <v>299</v>
      </c>
      <c r="I63" s="207">
        <v>20</v>
      </c>
      <c r="J63" s="207">
        <v>39.950000000000003</v>
      </c>
      <c r="K63" s="207">
        <v>20</v>
      </c>
      <c r="L63" s="207">
        <v>39.950000000000003</v>
      </c>
      <c r="M63" s="208">
        <v>25</v>
      </c>
      <c r="N63" s="208">
        <v>49.99</v>
      </c>
      <c r="O63" s="208">
        <v>23</v>
      </c>
      <c r="P63" s="208">
        <v>44.9</v>
      </c>
      <c r="Q63" s="197">
        <v>18</v>
      </c>
      <c r="R63" s="197">
        <v>34.99</v>
      </c>
    </row>
    <row r="64" spans="1:18" x14ac:dyDescent="0.2">
      <c r="A64" s="202">
        <v>826050</v>
      </c>
      <c r="B64" s="203" t="s">
        <v>3029</v>
      </c>
      <c r="C64" s="207">
        <v>450</v>
      </c>
      <c r="D64" s="207">
        <v>899</v>
      </c>
      <c r="E64" s="207">
        <v>450</v>
      </c>
      <c r="F64" s="207">
        <v>899</v>
      </c>
      <c r="G64" s="207">
        <v>350</v>
      </c>
      <c r="H64" s="207">
        <v>699</v>
      </c>
      <c r="I64" s="207">
        <v>45</v>
      </c>
      <c r="J64" s="207">
        <v>89.95</v>
      </c>
      <c r="K64" s="207">
        <v>45</v>
      </c>
      <c r="L64" s="207">
        <v>89.95</v>
      </c>
      <c r="M64" s="208">
        <v>55</v>
      </c>
      <c r="N64" s="208">
        <v>109.99</v>
      </c>
      <c r="O64" s="208">
        <v>50</v>
      </c>
      <c r="P64" s="208">
        <v>99.9</v>
      </c>
      <c r="Q64" s="197">
        <v>40</v>
      </c>
      <c r="R64" s="197">
        <v>79.989999999999995</v>
      </c>
    </row>
    <row r="65" spans="1:18" x14ac:dyDescent="0.2">
      <c r="A65" s="202">
        <v>826051</v>
      </c>
      <c r="B65" s="203" t="s">
        <v>3030</v>
      </c>
      <c r="C65" s="207">
        <v>450</v>
      </c>
      <c r="D65" s="207">
        <v>899</v>
      </c>
      <c r="E65" s="207">
        <v>450</v>
      </c>
      <c r="F65" s="207">
        <v>899</v>
      </c>
      <c r="G65" s="207">
        <v>350</v>
      </c>
      <c r="H65" s="207">
        <v>699</v>
      </c>
      <c r="I65" s="207">
        <v>45</v>
      </c>
      <c r="J65" s="207">
        <v>89.95</v>
      </c>
      <c r="K65" s="207">
        <v>45</v>
      </c>
      <c r="L65" s="207">
        <v>89.95</v>
      </c>
      <c r="M65" s="208">
        <v>55</v>
      </c>
      <c r="N65" s="208">
        <v>109.99</v>
      </c>
      <c r="O65" s="208">
        <v>50</v>
      </c>
      <c r="P65" s="208">
        <v>99.9</v>
      </c>
      <c r="Q65" s="197">
        <v>40</v>
      </c>
      <c r="R65" s="197">
        <v>79.989999999999995</v>
      </c>
    </row>
    <row r="66" spans="1:18" x14ac:dyDescent="0.2">
      <c r="A66" s="202">
        <v>826060</v>
      </c>
      <c r="B66" s="203" t="s">
        <v>81</v>
      </c>
      <c r="C66" s="207">
        <v>150</v>
      </c>
      <c r="D66" s="207">
        <v>299</v>
      </c>
      <c r="E66" s="207">
        <v>150</v>
      </c>
      <c r="F66" s="207">
        <v>299</v>
      </c>
      <c r="G66" s="207">
        <v>125</v>
      </c>
      <c r="H66" s="207">
        <v>249</v>
      </c>
      <c r="I66" s="207">
        <v>15</v>
      </c>
      <c r="J66" s="207">
        <v>29.95</v>
      </c>
      <c r="K66" s="207">
        <v>15</v>
      </c>
      <c r="L66" s="207">
        <v>29.95</v>
      </c>
      <c r="M66" s="208">
        <v>20</v>
      </c>
      <c r="N66" s="208">
        <v>39.99</v>
      </c>
      <c r="O66" s="208">
        <v>18</v>
      </c>
      <c r="P66" s="208">
        <v>34.9</v>
      </c>
      <c r="Q66" s="197">
        <v>14</v>
      </c>
      <c r="R66" s="197">
        <v>26.99</v>
      </c>
    </row>
    <row r="67" spans="1:18" x14ac:dyDescent="0.2">
      <c r="A67" s="202">
        <v>826061</v>
      </c>
      <c r="B67" s="203" t="s">
        <v>82</v>
      </c>
      <c r="C67" s="207">
        <v>150</v>
      </c>
      <c r="D67" s="207">
        <v>299</v>
      </c>
      <c r="E67" s="207">
        <v>150</v>
      </c>
      <c r="F67" s="207">
        <v>299</v>
      </c>
      <c r="G67" s="207">
        <v>125</v>
      </c>
      <c r="H67" s="207">
        <v>249</v>
      </c>
      <c r="I67" s="207">
        <v>15</v>
      </c>
      <c r="J67" s="207">
        <v>29.95</v>
      </c>
      <c r="K67" s="207">
        <v>15</v>
      </c>
      <c r="L67" s="207">
        <v>29.95</v>
      </c>
      <c r="M67" s="208">
        <v>20</v>
      </c>
      <c r="N67" s="208">
        <v>39.99</v>
      </c>
      <c r="O67" s="208">
        <v>18</v>
      </c>
      <c r="P67" s="208">
        <v>34.9</v>
      </c>
      <c r="Q67" s="197">
        <v>14</v>
      </c>
      <c r="R67" s="197">
        <v>26.99</v>
      </c>
    </row>
    <row r="68" spans="1:18" x14ac:dyDescent="0.2">
      <c r="A68" s="202">
        <v>827028</v>
      </c>
      <c r="B68" s="203" t="s">
        <v>83</v>
      </c>
      <c r="C68" s="207">
        <v>175</v>
      </c>
      <c r="D68" s="207">
        <v>349</v>
      </c>
      <c r="E68" s="207">
        <v>175</v>
      </c>
      <c r="F68" s="207">
        <v>349</v>
      </c>
      <c r="G68" s="207">
        <v>150</v>
      </c>
      <c r="H68" s="207">
        <v>299</v>
      </c>
      <c r="I68" s="207">
        <v>18</v>
      </c>
      <c r="J68" s="207">
        <v>34.950000000000003</v>
      </c>
      <c r="K68" s="207">
        <v>18</v>
      </c>
      <c r="L68" s="207">
        <v>34.950000000000003</v>
      </c>
      <c r="M68" s="208">
        <v>23</v>
      </c>
      <c r="N68" s="208">
        <v>44.99</v>
      </c>
      <c r="O68" s="208">
        <v>20</v>
      </c>
      <c r="P68" s="208">
        <v>39.9</v>
      </c>
      <c r="Q68" s="197">
        <v>16</v>
      </c>
      <c r="R68" s="197">
        <v>31.99</v>
      </c>
    </row>
    <row r="69" spans="1:18" x14ac:dyDescent="0.2">
      <c r="A69" s="202">
        <v>827036</v>
      </c>
      <c r="B69" s="203" t="s">
        <v>2155</v>
      </c>
      <c r="C69" s="207">
        <v>50</v>
      </c>
      <c r="D69" s="207">
        <v>99</v>
      </c>
      <c r="E69" s="207">
        <v>50</v>
      </c>
      <c r="F69" s="207">
        <v>99</v>
      </c>
      <c r="G69" s="207">
        <v>40</v>
      </c>
      <c r="H69" s="207">
        <v>79</v>
      </c>
      <c r="I69" s="207">
        <v>5</v>
      </c>
      <c r="J69" s="207">
        <v>9.9499999999999993</v>
      </c>
      <c r="K69" s="207">
        <v>5</v>
      </c>
      <c r="L69" s="207">
        <v>9.9499999999999993</v>
      </c>
      <c r="M69" s="208">
        <v>7</v>
      </c>
      <c r="N69" s="208">
        <v>12.99</v>
      </c>
      <c r="O69" s="208">
        <v>6</v>
      </c>
      <c r="P69" s="208">
        <v>10.9</v>
      </c>
      <c r="Q69" s="197">
        <v>5</v>
      </c>
      <c r="R69" s="197">
        <v>8.99</v>
      </c>
    </row>
    <row r="70" spans="1:18" x14ac:dyDescent="0.2">
      <c r="A70" s="202">
        <v>827044</v>
      </c>
      <c r="B70" s="203" t="s">
        <v>408</v>
      </c>
      <c r="C70" s="207">
        <v>150</v>
      </c>
      <c r="D70" s="207">
        <v>299</v>
      </c>
      <c r="E70" s="207">
        <v>150</v>
      </c>
      <c r="F70" s="207">
        <v>299</v>
      </c>
      <c r="G70" s="207">
        <v>125</v>
      </c>
      <c r="H70" s="207">
        <v>249</v>
      </c>
      <c r="I70" s="207">
        <v>15</v>
      </c>
      <c r="J70" s="207">
        <v>29.95</v>
      </c>
      <c r="K70" s="207">
        <v>15</v>
      </c>
      <c r="L70" s="207">
        <v>29.95</v>
      </c>
      <c r="M70" s="208">
        <v>20</v>
      </c>
      <c r="N70" s="208">
        <v>39.99</v>
      </c>
      <c r="O70" s="208">
        <v>18</v>
      </c>
      <c r="P70" s="208">
        <v>34.9</v>
      </c>
      <c r="Q70" s="197">
        <v>14</v>
      </c>
      <c r="R70" s="197">
        <v>26.99</v>
      </c>
    </row>
    <row r="71" spans="1:18" x14ac:dyDescent="0.2">
      <c r="A71" s="202">
        <v>827045</v>
      </c>
      <c r="B71" s="203" t="s">
        <v>409</v>
      </c>
      <c r="C71" s="207">
        <v>150</v>
      </c>
      <c r="D71" s="207">
        <v>299</v>
      </c>
      <c r="E71" s="207">
        <v>150</v>
      </c>
      <c r="F71" s="207">
        <v>299</v>
      </c>
      <c r="G71" s="207">
        <v>125</v>
      </c>
      <c r="H71" s="207">
        <v>249</v>
      </c>
      <c r="I71" s="207">
        <v>15</v>
      </c>
      <c r="J71" s="207">
        <v>29.95</v>
      </c>
      <c r="K71" s="207">
        <v>15</v>
      </c>
      <c r="L71" s="207">
        <v>29.95</v>
      </c>
      <c r="M71" s="208">
        <v>20</v>
      </c>
      <c r="N71" s="208">
        <v>39.99</v>
      </c>
      <c r="O71" s="208">
        <v>18</v>
      </c>
      <c r="P71" s="208">
        <v>34.9</v>
      </c>
      <c r="Q71" s="197">
        <v>14</v>
      </c>
      <c r="R71" s="197">
        <v>26.99</v>
      </c>
    </row>
    <row r="72" spans="1:18" x14ac:dyDescent="0.2">
      <c r="A72" s="202">
        <v>828075</v>
      </c>
      <c r="B72" s="203" t="s">
        <v>2156</v>
      </c>
      <c r="C72" s="207">
        <v>650</v>
      </c>
      <c r="D72" s="207">
        <v>1299</v>
      </c>
      <c r="E72" s="207">
        <v>650</v>
      </c>
      <c r="F72" s="207">
        <v>1299</v>
      </c>
      <c r="G72" s="207">
        <v>500</v>
      </c>
      <c r="H72" s="207">
        <v>999</v>
      </c>
      <c r="I72" s="207">
        <v>65</v>
      </c>
      <c r="J72" s="207">
        <v>129.94999999999999</v>
      </c>
      <c r="K72" s="207">
        <v>65</v>
      </c>
      <c r="L72" s="207">
        <v>129.94999999999999</v>
      </c>
      <c r="M72" s="208">
        <v>85</v>
      </c>
      <c r="N72" s="208">
        <v>169.99</v>
      </c>
      <c r="O72" s="208">
        <v>75</v>
      </c>
      <c r="P72" s="208">
        <v>149.9</v>
      </c>
      <c r="Q72" s="197">
        <v>60</v>
      </c>
      <c r="R72" s="197">
        <v>119.99</v>
      </c>
    </row>
    <row r="73" spans="1:18" x14ac:dyDescent="0.2">
      <c r="A73" s="202">
        <v>828076</v>
      </c>
      <c r="B73" s="203" t="s">
        <v>2158</v>
      </c>
      <c r="C73" s="207">
        <v>650</v>
      </c>
      <c r="D73" s="207">
        <v>1299</v>
      </c>
      <c r="E73" s="207">
        <v>650</v>
      </c>
      <c r="F73" s="207">
        <v>1299</v>
      </c>
      <c r="G73" s="207">
        <v>500</v>
      </c>
      <c r="H73" s="207">
        <v>999</v>
      </c>
      <c r="I73" s="207">
        <v>65</v>
      </c>
      <c r="J73" s="207">
        <v>129.94999999999999</v>
      </c>
      <c r="K73" s="207">
        <v>65</v>
      </c>
      <c r="L73" s="207">
        <v>129.94999999999999</v>
      </c>
      <c r="M73" s="208">
        <v>85</v>
      </c>
      <c r="N73" s="208">
        <v>169.99</v>
      </c>
      <c r="O73" s="208">
        <v>75</v>
      </c>
      <c r="P73" s="208">
        <v>149.9</v>
      </c>
      <c r="Q73" s="197">
        <v>60</v>
      </c>
      <c r="R73" s="197">
        <v>119.99</v>
      </c>
    </row>
    <row r="74" spans="1:18" x14ac:dyDescent="0.2">
      <c r="A74" s="202">
        <v>828077</v>
      </c>
      <c r="B74" s="203" t="s">
        <v>2159</v>
      </c>
      <c r="C74" s="207">
        <v>650</v>
      </c>
      <c r="D74" s="207">
        <v>1299</v>
      </c>
      <c r="E74" s="207">
        <v>650</v>
      </c>
      <c r="F74" s="207">
        <v>1299</v>
      </c>
      <c r="G74" s="207">
        <v>500</v>
      </c>
      <c r="H74" s="207">
        <v>999</v>
      </c>
      <c r="I74" s="207">
        <v>65</v>
      </c>
      <c r="J74" s="207">
        <v>129.94999999999999</v>
      </c>
      <c r="K74" s="207">
        <v>65</v>
      </c>
      <c r="L74" s="207">
        <v>129.94999999999999</v>
      </c>
      <c r="M74" s="208">
        <v>85</v>
      </c>
      <c r="N74" s="208">
        <v>169.99</v>
      </c>
      <c r="O74" s="208">
        <v>75</v>
      </c>
      <c r="P74" s="208">
        <v>149.9</v>
      </c>
      <c r="Q74" s="197">
        <v>60</v>
      </c>
      <c r="R74" s="197">
        <v>119.99</v>
      </c>
    </row>
    <row r="75" spans="1:18" x14ac:dyDescent="0.2">
      <c r="A75" s="202">
        <v>828079</v>
      </c>
      <c r="B75" s="203" t="s">
        <v>2160</v>
      </c>
      <c r="C75" s="207">
        <v>450</v>
      </c>
      <c r="D75" s="207">
        <v>899</v>
      </c>
      <c r="E75" s="207">
        <v>450</v>
      </c>
      <c r="F75" s="207">
        <v>899</v>
      </c>
      <c r="G75" s="207">
        <v>350</v>
      </c>
      <c r="H75" s="207">
        <v>699</v>
      </c>
      <c r="I75" s="207">
        <v>45</v>
      </c>
      <c r="J75" s="207">
        <v>89.95</v>
      </c>
      <c r="K75" s="207">
        <v>45</v>
      </c>
      <c r="L75" s="207">
        <v>89.95</v>
      </c>
      <c r="M75" s="208">
        <v>60</v>
      </c>
      <c r="N75" s="208">
        <v>119.99</v>
      </c>
      <c r="O75" s="208">
        <v>50</v>
      </c>
      <c r="P75" s="208">
        <v>99.9</v>
      </c>
      <c r="Q75" s="197">
        <v>40</v>
      </c>
      <c r="R75" s="197">
        <v>79.989999999999995</v>
      </c>
    </row>
    <row r="76" spans="1:18" x14ac:dyDescent="0.2">
      <c r="A76" s="202">
        <v>828080</v>
      </c>
      <c r="B76" s="203" t="s">
        <v>2162</v>
      </c>
      <c r="C76" s="207">
        <v>450</v>
      </c>
      <c r="D76" s="207">
        <v>899</v>
      </c>
      <c r="E76" s="207">
        <v>450</v>
      </c>
      <c r="F76" s="207">
        <v>899</v>
      </c>
      <c r="G76" s="207">
        <v>350</v>
      </c>
      <c r="H76" s="207">
        <v>699</v>
      </c>
      <c r="I76" s="207">
        <v>45</v>
      </c>
      <c r="J76" s="207">
        <v>89.95</v>
      </c>
      <c r="K76" s="207">
        <v>45</v>
      </c>
      <c r="L76" s="207">
        <v>89.95</v>
      </c>
      <c r="M76" s="208">
        <v>60</v>
      </c>
      <c r="N76" s="208">
        <v>119.99</v>
      </c>
      <c r="O76" s="208">
        <v>50</v>
      </c>
      <c r="P76" s="208">
        <v>99.9</v>
      </c>
      <c r="Q76" s="197">
        <v>40</v>
      </c>
      <c r="R76" s="197">
        <v>79.989999999999995</v>
      </c>
    </row>
    <row r="77" spans="1:18" x14ac:dyDescent="0.2">
      <c r="A77" s="202">
        <v>828081</v>
      </c>
      <c r="B77" s="203" t="s">
        <v>2163</v>
      </c>
      <c r="C77" s="207">
        <v>350</v>
      </c>
      <c r="D77" s="207">
        <v>699</v>
      </c>
      <c r="E77" s="207">
        <v>350</v>
      </c>
      <c r="F77" s="207">
        <v>699</v>
      </c>
      <c r="G77" s="207">
        <v>300</v>
      </c>
      <c r="H77" s="207">
        <v>599</v>
      </c>
      <c r="I77" s="207">
        <v>35</v>
      </c>
      <c r="J77" s="207">
        <v>69.95</v>
      </c>
      <c r="K77" s="207">
        <v>35</v>
      </c>
      <c r="L77" s="207">
        <v>69.95</v>
      </c>
      <c r="M77" s="208">
        <v>45</v>
      </c>
      <c r="N77" s="208">
        <v>89.99</v>
      </c>
      <c r="O77" s="208">
        <v>40</v>
      </c>
      <c r="P77" s="208">
        <v>79.900000000000006</v>
      </c>
      <c r="Q77" s="197">
        <v>33</v>
      </c>
      <c r="R77" s="197">
        <v>64.989999999999995</v>
      </c>
    </row>
    <row r="78" spans="1:18" x14ac:dyDescent="0.2">
      <c r="A78" s="202">
        <v>828082</v>
      </c>
      <c r="B78" s="203" t="s">
        <v>2164</v>
      </c>
      <c r="C78" s="207">
        <v>350</v>
      </c>
      <c r="D78" s="207">
        <v>699</v>
      </c>
      <c r="E78" s="207">
        <v>350</v>
      </c>
      <c r="F78" s="207">
        <v>699</v>
      </c>
      <c r="G78" s="207">
        <v>300</v>
      </c>
      <c r="H78" s="207">
        <v>599</v>
      </c>
      <c r="I78" s="207">
        <v>35</v>
      </c>
      <c r="J78" s="207">
        <v>69.95</v>
      </c>
      <c r="K78" s="207">
        <v>35</v>
      </c>
      <c r="L78" s="207">
        <v>69.95</v>
      </c>
      <c r="M78" s="208">
        <v>45</v>
      </c>
      <c r="N78" s="208">
        <v>89.99</v>
      </c>
      <c r="O78" s="208">
        <v>40</v>
      </c>
      <c r="P78" s="208">
        <v>79.900000000000006</v>
      </c>
      <c r="Q78" s="197">
        <v>33</v>
      </c>
      <c r="R78" s="197">
        <v>64.989999999999995</v>
      </c>
    </row>
    <row r="79" spans="1:18" x14ac:dyDescent="0.2">
      <c r="A79" s="202">
        <v>828083</v>
      </c>
      <c r="B79" s="203" t="s">
        <v>2165</v>
      </c>
      <c r="C79" s="207">
        <v>250</v>
      </c>
      <c r="D79" s="207">
        <v>499</v>
      </c>
      <c r="E79" s="207">
        <v>250</v>
      </c>
      <c r="F79" s="207">
        <v>499</v>
      </c>
      <c r="G79" s="207">
        <v>200</v>
      </c>
      <c r="H79" s="207">
        <v>399</v>
      </c>
      <c r="I79" s="207">
        <v>25</v>
      </c>
      <c r="J79" s="207">
        <v>49.95</v>
      </c>
      <c r="K79" s="207">
        <v>25</v>
      </c>
      <c r="L79" s="207">
        <v>49.95</v>
      </c>
      <c r="M79" s="208">
        <v>33</v>
      </c>
      <c r="N79" s="208">
        <v>64.989999999999995</v>
      </c>
      <c r="O79" s="208">
        <v>30</v>
      </c>
      <c r="P79" s="208">
        <v>59.9</v>
      </c>
      <c r="Q79" s="197">
        <v>23</v>
      </c>
      <c r="R79" s="197">
        <v>44.99</v>
      </c>
    </row>
    <row r="80" spans="1:18" x14ac:dyDescent="0.2">
      <c r="A80" s="202">
        <v>828084</v>
      </c>
      <c r="B80" s="203" t="s">
        <v>2166</v>
      </c>
      <c r="C80" s="207">
        <v>200</v>
      </c>
      <c r="D80" s="207">
        <v>399</v>
      </c>
      <c r="E80" s="207">
        <v>200</v>
      </c>
      <c r="F80" s="207">
        <v>399</v>
      </c>
      <c r="G80" s="207">
        <v>150</v>
      </c>
      <c r="H80" s="207">
        <v>299</v>
      </c>
      <c r="I80" s="207">
        <v>20</v>
      </c>
      <c r="J80" s="207">
        <v>39.950000000000003</v>
      </c>
      <c r="K80" s="207">
        <v>20</v>
      </c>
      <c r="L80" s="207">
        <v>39.950000000000003</v>
      </c>
      <c r="M80" s="208">
        <v>25</v>
      </c>
      <c r="N80" s="208">
        <v>49.99</v>
      </c>
      <c r="O80" s="208">
        <v>23</v>
      </c>
      <c r="P80" s="208">
        <v>44.9</v>
      </c>
      <c r="Q80" s="197">
        <v>18</v>
      </c>
      <c r="R80" s="197">
        <v>34.99</v>
      </c>
    </row>
    <row r="81" spans="1:18" x14ac:dyDescent="0.2">
      <c r="A81" s="202">
        <v>828085</v>
      </c>
      <c r="B81" s="203" t="s">
        <v>2167</v>
      </c>
      <c r="C81" s="207">
        <v>200</v>
      </c>
      <c r="D81" s="207">
        <v>399</v>
      </c>
      <c r="E81" s="207">
        <v>200</v>
      </c>
      <c r="F81" s="207">
        <v>399</v>
      </c>
      <c r="G81" s="207">
        <v>150</v>
      </c>
      <c r="H81" s="207">
        <v>299</v>
      </c>
      <c r="I81" s="207">
        <v>20</v>
      </c>
      <c r="J81" s="207">
        <v>39.950000000000003</v>
      </c>
      <c r="K81" s="207">
        <v>20</v>
      </c>
      <c r="L81" s="207">
        <v>39.950000000000003</v>
      </c>
      <c r="M81" s="208">
        <v>25</v>
      </c>
      <c r="N81" s="208">
        <v>49.99</v>
      </c>
      <c r="O81" s="208">
        <v>23</v>
      </c>
      <c r="P81" s="208">
        <v>44.9</v>
      </c>
      <c r="Q81" s="197">
        <v>18</v>
      </c>
      <c r="R81" s="197">
        <v>34.99</v>
      </c>
    </row>
    <row r="82" spans="1:18" x14ac:dyDescent="0.2">
      <c r="A82" s="202">
        <v>828089</v>
      </c>
      <c r="B82" s="203" t="s">
        <v>3031</v>
      </c>
      <c r="C82" s="207">
        <v>750</v>
      </c>
      <c r="D82" s="207">
        <v>1499</v>
      </c>
      <c r="E82" s="207">
        <v>750</v>
      </c>
      <c r="F82" s="207">
        <v>1499</v>
      </c>
      <c r="G82" s="207">
        <v>600</v>
      </c>
      <c r="H82" s="207">
        <v>1199</v>
      </c>
      <c r="I82" s="207">
        <v>75</v>
      </c>
      <c r="J82" s="207">
        <v>149.94999999999999</v>
      </c>
      <c r="K82" s="207">
        <v>75</v>
      </c>
      <c r="L82" s="207">
        <v>149.94999999999999</v>
      </c>
      <c r="M82" s="208">
        <v>95</v>
      </c>
      <c r="N82" s="208">
        <v>189.99</v>
      </c>
      <c r="O82" s="208">
        <v>85</v>
      </c>
      <c r="P82" s="208">
        <v>169.9</v>
      </c>
      <c r="Q82" s="197">
        <v>65</v>
      </c>
      <c r="R82" s="197">
        <v>129.99</v>
      </c>
    </row>
    <row r="83" spans="1:18" x14ac:dyDescent="0.2">
      <c r="A83" s="202">
        <v>828090</v>
      </c>
      <c r="B83" s="203" t="s">
        <v>3032</v>
      </c>
      <c r="C83" s="207">
        <v>750</v>
      </c>
      <c r="D83" s="207">
        <v>1499</v>
      </c>
      <c r="E83" s="207">
        <v>750</v>
      </c>
      <c r="F83" s="207">
        <v>1499</v>
      </c>
      <c r="G83" s="207">
        <v>600</v>
      </c>
      <c r="H83" s="207">
        <v>1199</v>
      </c>
      <c r="I83" s="207">
        <v>75</v>
      </c>
      <c r="J83" s="207">
        <v>149.94999999999999</v>
      </c>
      <c r="K83" s="207">
        <v>75</v>
      </c>
      <c r="L83" s="207">
        <v>149.94999999999999</v>
      </c>
      <c r="M83" s="208">
        <v>95</v>
      </c>
      <c r="N83" s="208">
        <v>189.99</v>
      </c>
      <c r="O83" s="208">
        <v>85</v>
      </c>
      <c r="P83" s="208">
        <v>169.9</v>
      </c>
      <c r="Q83" s="197">
        <v>65</v>
      </c>
      <c r="R83" s="197">
        <v>129.99</v>
      </c>
    </row>
    <row r="84" spans="1:18" x14ac:dyDescent="0.2">
      <c r="A84" s="202">
        <v>828093</v>
      </c>
      <c r="B84" s="203" t="s">
        <v>2169</v>
      </c>
      <c r="C84" s="207">
        <v>500</v>
      </c>
      <c r="D84" s="207">
        <v>999</v>
      </c>
      <c r="E84" s="207">
        <v>500</v>
      </c>
      <c r="F84" s="207">
        <v>999</v>
      </c>
      <c r="G84" s="207">
        <v>400</v>
      </c>
      <c r="H84" s="207">
        <v>799</v>
      </c>
      <c r="I84" s="207">
        <v>50</v>
      </c>
      <c r="J84" s="207">
        <v>99.95</v>
      </c>
      <c r="K84" s="207">
        <v>50</v>
      </c>
      <c r="L84" s="207">
        <v>99.95</v>
      </c>
      <c r="M84" s="208">
        <v>65</v>
      </c>
      <c r="N84" s="208">
        <v>129.99</v>
      </c>
      <c r="O84" s="208">
        <v>55</v>
      </c>
      <c r="P84" s="208">
        <v>109.9</v>
      </c>
      <c r="Q84" s="197">
        <v>45</v>
      </c>
      <c r="R84" s="197">
        <v>89.99</v>
      </c>
    </row>
    <row r="85" spans="1:18" x14ac:dyDescent="0.2">
      <c r="A85" s="202">
        <v>828094</v>
      </c>
      <c r="B85" s="203" t="s">
        <v>2170</v>
      </c>
      <c r="C85" s="207">
        <v>500</v>
      </c>
      <c r="D85" s="207">
        <v>999</v>
      </c>
      <c r="E85" s="207">
        <v>500</v>
      </c>
      <c r="F85" s="207">
        <v>999</v>
      </c>
      <c r="G85" s="207">
        <v>400</v>
      </c>
      <c r="H85" s="207">
        <v>799</v>
      </c>
      <c r="I85" s="207">
        <v>50</v>
      </c>
      <c r="J85" s="207">
        <v>99.95</v>
      </c>
      <c r="K85" s="207">
        <v>50</v>
      </c>
      <c r="L85" s="207">
        <v>99.95</v>
      </c>
      <c r="M85" s="208">
        <v>65</v>
      </c>
      <c r="N85" s="208">
        <v>129.99</v>
      </c>
      <c r="O85" s="208">
        <v>55</v>
      </c>
      <c r="P85" s="208">
        <v>109.9</v>
      </c>
      <c r="Q85" s="197">
        <v>45</v>
      </c>
      <c r="R85" s="197">
        <v>89.99</v>
      </c>
    </row>
    <row r="86" spans="1:18" x14ac:dyDescent="0.2">
      <c r="A86" s="202">
        <v>828095</v>
      </c>
      <c r="B86" s="203" t="s">
        <v>2171</v>
      </c>
      <c r="C86" s="207">
        <v>350</v>
      </c>
      <c r="D86" s="207">
        <v>699</v>
      </c>
      <c r="E86" s="207">
        <v>350</v>
      </c>
      <c r="F86" s="207">
        <v>699</v>
      </c>
      <c r="G86" s="207">
        <v>300</v>
      </c>
      <c r="H86" s="207">
        <v>599</v>
      </c>
      <c r="I86" s="207">
        <v>35</v>
      </c>
      <c r="J86" s="207">
        <v>69.95</v>
      </c>
      <c r="K86" s="207">
        <v>35</v>
      </c>
      <c r="L86" s="207">
        <v>69.95</v>
      </c>
      <c r="M86" s="208">
        <v>45</v>
      </c>
      <c r="N86" s="208">
        <v>89.99</v>
      </c>
      <c r="O86" s="208">
        <v>40</v>
      </c>
      <c r="P86" s="208">
        <v>79.900000000000006</v>
      </c>
      <c r="Q86" s="197">
        <v>33</v>
      </c>
      <c r="R86" s="197">
        <v>64.989999999999995</v>
      </c>
    </row>
    <row r="87" spans="1:18" x14ac:dyDescent="0.2">
      <c r="A87" s="202">
        <v>828096</v>
      </c>
      <c r="B87" s="203" t="s">
        <v>2172</v>
      </c>
      <c r="C87" s="207">
        <v>350</v>
      </c>
      <c r="D87" s="207">
        <v>699</v>
      </c>
      <c r="E87" s="207">
        <v>350</v>
      </c>
      <c r="F87" s="207">
        <v>699</v>
      </c>
      <c r="G87" s="207">
        <v>300</v>
      </c>
      <c r="H87" s="207">
        <v>599</v>
      </c>
      <c r="I87" s="207">
        <v>35</v>
      </c>
      <c r="J87" s="207">
        <v>69.95</v>
      </c>
      <c r="K87" s="207">
        <v>35</v>
      </c>
      <c r="L87" s="207">
        <v>69.95</v>
      </c>
      <c r="M87" s="208">
        <v>45</v>
      </c>
      <c r="N87" s="208">
        <v>89.99</v>
      </c>
      <c r="O87" s="208">
        <v>40</v>
      </c>
      <c r="P87" s="208">
        <v>79.900000000000006</v>
      </c>
      <c r="Q87" s="197">
        <v>33</v>
      </c>
      <c r="R87" s="197">
        <v>64.989999999999995</v>
      </c>
    </row>
    <row r="88" spans="1:18" x14ac:dyDescent="0.2">
      <c r="A88" s="202">
        <v>828097</v>
      </c>
      <c r="B88" s="203" t="s">
        <v>2173</v>
      </c>
      <c r="C88" s="207">
        <v>175</v>
      </c>
      <c r="D88" s="207">
        <v>349</v>
      </c>
      <c r="E88" s="207">
        <v>175</v>
      </c>
      <c r="F88" s="207">
        <v>349</v>
      </c>
      <c r="G88" s="207">
        <v>150</v>
      </c>
      <c r="H88" s="207">
        <v>299</v>
      </c>
      <c r="I88" s="207">
        <v>18</v>
      </c>
      <c r="J88" s="207">
        <v>34.950000000000003</v>
      </c>
      <c r="K88" s="207">
        <v>18</v>
      </c>
      <c r="L88" s="207">
        <v>34.950000000000003</v>
      </c>
      <c r="M88" s="208">
        <v>23</v>
      </c>
      <c r="N88" s="208">
        <v>44.99</v>
      </c>
      <c r="O88" s="208">
        <v>20</v>
      </c>
      <c r="P88" s="208">
        <v>39.9</v>
      </c>
      <c r="Q88" s="197">
        <v>16</v>
      </c>
      <c r="R88" s="197">
        <v>31.99</v>
      </c>
    </row>
    <row r="89" spans="1:18" x14ac:dyDescent="0.2">
      <c r="A89" s="202">
        <v>828098</v>
      </c>
      <c r="B89" s="203" t="s">
        <v>2174</v>
      </c>
      <c r="C89" s="207">
        <v>175</v>
      </c>
      <c r="D89" s="207">
        <v>349</v>
      </c>
      <c r="E89" s="207">
        <v>175</v>
      </c>
      <c r="F89" s="207">
        <v>349</v>
      </c>
      <c r="G89" s="207">
        <v>150</v>
      </c>
      <c r="H89" s="207">
        <v>299</v>
      </c>
      <c r="I89" s="207">
        <v>18</v>
      </c>
      <c r="J89" s="207">
        <v>34.950000000000003</v>
      </c>
      <c r="K89" s="207">
        <v>18</v>
      </c>
      <c r="L89" s="207">
        <v>34.950000000000003</v>
      </c>
      <c r="M89" s="208">
        <v>23</v>
      </c>
      <c r="N89" s="208">
        <v>44.99</v>
      </c>
      <c r="O89" s="208">
        <v>20</v>
      </c>
      <c r="P89" s="208">
        <v>39.9</v>
      </c>
      <c r="Q89" s="197">
        <v>16</v>
      </c>
      <c r="R89" s="197">
        <v>31.99</v>
      </c>
    </row>
    <row r="90" spans="1:18" x14ac:dyDescent="0.2">
      <c r="A90" s="202">
        <v>828099</v>
      </c>
      <c r="B90" s="203" t="s">
        <v>2175</v>
      </c>
      <c r="C90" s="207">
        <v>150</v>
      </c>
      <c r="D90" s="207">
        <v>299</v>
      </c>
      <c r="E90" s="207">
        <v>150</v>
      </c>
      <c r="F90" s="207">
        <v>299</v>
      </c>
      <c r="G90" s="207">
        <v>125</v>
      </c>
      <c r="H90" s="207">
        <v>249</v>
      </c>
      <c r="I90" s="207">
        <v>15</v>
      </c>
      <c r="J90" s="207">
        <v>29.95</v>
      </c>
      <c r="K90" s="207">
        <v>15</v>
      </c>
      <c r="L90" s="207">
        <v>29.95</v>
      </c>
      <c r="M90" s="208">
        <v>20</v>
      </c>
      <c r="N90" s="208">
        <v>39.99</v>
      </c>
      <c r="O90" s="208">
        <v>18</v>
      </c>
      <c r="P90" s="208">
        <v>34.9</v>
      </c>
      <c r="Q90" s="197">
        <v>14</v>
      </c>
      <c r="R90" s="197">
        <v>26.99</v>
      </c>
    </row>
    <row r="91" spans="1:18" x14ac:dyDescent="0.2">
      <c r="A91" s="202">
        <v>828100</v>
      </c>
      <c r="B91" s="203" t="s">
        <v>2176</v>
      </c>
      <c r="C91" s="207">
        <v>150</v>
      </c>
      <c r="D91" s="207">
        <v>299</v>
      </c>
      <c r="E91" s="207">
        <v>150</v>
      </c>
      <c r="F91" s="207">
        <v>299</v>
      </c>
      <c r="G91" s="207">
        <v>125</v>
      </c>
      <c r="H91" s="207">
        <v>249</v>
      </c>
      <c r="I91" s="207">
        <v>15</v>
      </c>
      <c r="J91" s="207">
        <v>29.95</v>
      </c>
      <c r="K91" s="207">
        <v>15</v>
      </c>
      <c r="L91" s="207">
        <v>29.95</v>
      </c>
      <c r="M91" s="208">
        <v>20</v>
      </c>
      <c r="N91" s="208">
        <v>39.99</v>
      </c>
      <c r="O91" s="208">
        <v>18</v>
      </c>
      <c r="P91" s="208">
        <v>34.9</v>
      </c>
      <c r="Q91" s="197">
        <v>14</v>
      </c>
      <c r="R91" s="197">
        <v>26.99</v>
      </c>
    </row>
    <row r="92" spans="1:18" x14ac:dyDescent="0.2">
      <c r="A92" s="202">
        <v>828101</v>
      </c>
      <c r="B92" s="203" t="s">
        <v>2177</v>
      </c>
      <c r="C92" s="207">
        <v>200</v>
      </c>
      <c r="D92" s="207">
        <v>399</v>
      </c>
      <c r="E92" s="207">
        <v>200</v>
      </c>
      <c r="F92" s="207">
        <v>399</v>
      </c>
      <c r="G92" s="207">
        <v>175</v>
      </c>
      <c r="H92" s="207">
        <v>349</v>
      </c>
      <c r="I92" s="207">
        <v>20</v>
      </c>
      <c r="J92" s="207">
        <v>39.950000000000003</v>
      </c>
      <c r="K92" s="207">
        <v>20</v>
      </c>
      <c r="L92" s="207">
        <v>39.950000000000003</v>
      </c>
      <c r="M92" s="208">
        <v>25</v>
      </c>
      <c r="N92" s="208">
        <v>49.99</v>
      </c>
      <c r="O92" s="208">
        <v>23</v>
      </c>
      <c r="P92" s="208">
        <v>44.9</v>
      </c>
      <c r="Q92" s="197">
        <v>18</v>
      </c>
      <c r="R92" s="197">
        <v>34.99</v>
      </c>
    </row>
    <row r="93" spans="1:18" x14ac:dyDescent="0.2">
      <c r="A93" s="202">
        <v>828103</v>
      </c>
      <c r="B93" s="203" t="s">
        <v>2178</v>
      </c>
      <c r="C93" s="207">
        <v>100</v>
      </c>
      <c r="D93" s="207">
        <v>199</v>
      </c>
      <c r="E93" s="207">
        <v>100</v>
      </c>
      <c r="F93" s="207">
        <v>199</v>
      </c>
      <c r="G93" s="207">
        <v>75</v>
      </c>
      <c r="H93" s="207">
        <v>149</v>
      </c>
      <c r="I93" s="207">
        <v>10</v>
      </c>
      <c r="J93" s="207">
        <v>19.95</v>
      </c>
      <c r="K93" s="207">
        <v>10</v>
      </c>
      <c r="L93" s="207">
        <v>19.95</v>
      </c>
      <c r="M93" s="208">
        <v>13</v>
      </c>
      <c r="N93" s="208">
        <v>24.99</v>
      </c>
      <c r="O93" s="208">
        <v>12</v>
      </c>
      <c r="P93" s="208">
        <v>22.9</v>
      </c>
      <c r="Q93" s="197">
        <v>9</v>
      </c>
      <c r="R93" s="197">
        <v>17.989999999999998</v>
      </c>
    </row>
    <row r="94" spans="1:18" x14ac:dyDescent="0.2">
      <c r="A94" s="202">
        <v>828104</v>
      </c>
      <c r="B94" s="203" t="s">
        <v>2179</v>
      </c>
      <c r="C94" s="207">
        <v>350</v>
      </c>
      <c r="D94" s="207">
        <v>699</v>
      </c>
      <c r="E94" s="207">
        <v>350</v>
      </c>
      <c r="F94" s="207">
        <v>699</v>
      </c>
      <c r="G94" s="207">
        <v>300</v>
      </c>
      <c r="H94" s="207">
        <v>599</v>
      </c>
      <c r="I94" s="207">
        <v>35</v>
      </c>
      <c r="J94" s="207">
        <v>69.95</v>
      </c>
      <c r="K94" s="207">
        <v>35</v>
      </c>
      <c r="L94" s="207">
        <v>69.95</v>
      </c>
      <c r="M94" s="208">
        <v>45</v>
      </c>
      <c r="N94" s="208">
        <v>89.99</v>
      </c>
      <c r="O94" s="208">
        <v>40</v>
      </c>
      <c r="P94" s="208">
        <v>79.900000000000006</v>
      </c>
      <c r="Q94" s="197">
        <v>33</v>
      </c>
      <c r="R94" s="197">
        <v>64.989999999999995</v>
      </c>
    </row>
    <row r="95" spans="1:18" x14ac:dyDescent="0.2">
      <c r="A95" s="202">
        <v>828105</v>
      </c>
      <c r="B95" s="203" t="s">
        <v>2180</v>
      </c>
      <c r="C95" s="207">
        <v>150</v>
      </c>
      <c r="D95" s="207">
        <v>299</v>
      </c>
      <c r="E95" s="207">
        <v>150</v>
      </c>
      <c r="F95" s="207">
        <v>299</v>
      </c>
      <c r="G95" s="207">
        <v>125</v>
      </c>
      <c r="H95" s="207">
        <v>249</v>
      </c>
      <c r="I95" s="207">
        <v>15</v>
      </c>
      <c r="J95" s="207">
        <v>29.95</v>
      </c>
      <c r="K95" s="207">
        <v>15</v>
      </c>
      <c r="L95" s="207">
        <v>29.95</v>
      </c>
      <c r="M95" s="208">
        <v>20</v>
      </c>
      <c r="N95" s="208">
        <v>39.99</v>
      </c>
      <c r="O95" s="208">
        <v>18</v>
      </c>
      <c r="P95" s="208">
        <v>34.9</v>
      </c>
      <c r="Q95" s="197">
        <v>14</v>
      </c>
      <c r="R95" s="197">
        <v>26.99</v>
      </c>
    </row>
    <row r="96" spans="1:18" x14ac:dyDescent="0.2">
      <c r="A96" s="202">
        <v>828106</v>
      </c>
      <c r="B96" s="203" t="s">
        <v>2181</v>
      </c>
      <c r="C96" s="207">
        <v>200</v>
      </c>
      <c r="D96" s="207">
        <v>399</v>
      </c>
      <c r="E96" s="207">
        <v>200</v>
      </c>
      <c r="F96" s="207">
        <v>399</v>
      </c>
      <c r="G96" s="207">
        <v>150</v>
      </c>
      <c r="H96" s="207">
        <v>299</v>
      </c>
      <c r="I96" s="207">
        <v>20</v>
      </c>
      <c r="J96" s="207">
        <v>39.950000000000003</v>
      </c>
      <c r="K96" s="207">
        <v>20</v>
      </c>
      <c r="L96" s="207">
        <v>39.950000000000003</v>
      </c>
      <c r="M96" s="208">
        <v>25</v>
      </c>
      <c r="N96" s="208">
        <v>49.99</v>
      </c>
      <c r="O96" s="208">
        <v>23</v>
      </c>
      <c r="P96" s="208">
        <v>44.9</v>
      </c>
      <c r="Q96" s="197">
        <v>18</v>
      </c>
      <c r="R96" s="197">
        <v>34.99</v>
      </c>
    </row>
    <row r="97" spans="1:18" x14ac:dyDescent="0.2">
      <c r="A97" s="202">
        <v>828107</v>
      </c>
      <c r="B97" s="203" t="s">
        <v>2182</v>
      </c>
      <c r="C97" s="207">
        <v>125</v>
      </c>
      <c r="D97" s="207">
        <v>249</v>
      </c>
      <c r="E97" s="207">
        <v>125</v>
      </c>
      <c r="F97" s="207">
        <v>249</v>
      </c>
      <c r="G97" s="207">
        <v>100</v>
      </c>
      <c r="H97" s="207">
        <v>199</v>
      </c>
      <c r="I97" s="207">
        <v>13</v>
      </c>
      <c r="J97" s="207">
        <v>24.95</v>
      </c>
      <c r="K97" s="207">
        <v>13</v>
      </c>
      <c r="L97" s="207">
        <v>24.95</v>
      </c>
      <c r="M97" s="208">
        <v>15</v>
      </c>
      <c r="N97" s="208">
        <v>29.99</v>
      </c>
      <c r="O97" s="208">
        <v>15</v>
      </c>
      <c r="P97" s="208">
        <v>29.9</v>
      </c>
      <c r="Q97" s="197">
        <v>11</v>
      </c>
      <c r="R97" s="197">
        <v>21.99</v>
      </c>
    </row>
    <row r="98" spans="1:18" x14ac:dyDescent="0.2">
      <c r="A98" s="202">
        <v>828120</v>
      </c>
      <c r="B98" s="203" t="s">
        <v>2183</v>
      </c>
      <c r="C98" s="207">
        <v>600</v>
      </c>
      <c r="D98" s="207">
        <v>1199</v>
      </c>
      <c r="E98" s="207">
        <v>600</v>
      </c>
      <c r="F98" s="207">
        <v>1199</v>
      </c>
      <c r="G98" s="207">
        <v>475</v>
      </c>
      <c r="H98" s="207">
        <v>949</v>
      </c>
      <c r="I98" s="207">
        <v>60</v>
      </c>
      <c r="J98" s="207">
        <v>119.95</v>
      </c>
      <c r="K98" s="207">
        <v>60</v>
      </c>
      <c r="L98" s="207">
        <v>119.95</v>
      </c>
      <c r="M98" s="208">
        <v>80</v>
      </c>
      <c r="N98" s="208">
        <v>159.99</v>
      </c>
      <c r="O98" s="208">
        <v>65</v>
      </c>
      <c r="P98" s="208">
        <v>129.9</v>
      </c>
      <c r="Q98" s="197">
        <v>55</v>
      </c>
      <c r="R98" s="197">
        <v>109.99</v>
      </c>
    </row>
    <row r="99" spans="1:18" x14ac:dyDescent="0.2">
      <c r="A99" s="202">
        <v>828121</v>
      </c>
      <c r="B99" s="203" t="s">
        <v>2184</v>
      </c>
      <c r="C99" s="207">
        <v>600</v>
      </c>
      <c r="D99" s="207">
        <v>1199</v>
      </c>
      <c r="E99" s="207">
        <v>600</v>
      </c>
      <c r="F99" s="207">
        <v>1199</v>
      </c>
      <c r="G99" s="207">
        <v>475</v>
      </c>
      <c r="H99" s="207">
        <v>949</v>
      </c>
      <c r="I99" s="207">
        <v>60</v>
      </c>
      <c r="J99" s="207">
        <v>119.95</v>
      </c>
      <c r="K99" s="207">
        <v>60</v>
      </c>
      <c r="L99" s="207">
        <v>119.95</v>
      </c>
      <c r="M99" s="208">
        <v>80</v>
      </c>
      <c r="N99" s="208">
        <v>159.99</v>
      </c>
      <c r="O99" s="208">
        <v>65</v>
      </c>
      <c r="P99" s="208">
        <v>129.9</v>
      </c>
      <c r="Q99" s="197">
        <v>55</v>
      </c>
      <c r="R99" s="197">
        <v>109.99</v>
      </c>
    </row>
    <row r="100" spans="1:18" x14ac:dyDescent="0.2">
      <c r="A100" s="202">
        <v>828150</v>
      </c>
      <c r="B100" s="203" t="s">
        <v>2185</v>
      </c>
      <c r="C100" s="207">
        <v>75</v>
      </c>
      <c r="D100" s="207">
        <v>149</v>
      </c>
      <c r="E100" s="207">
        <v>75</v>
      </c>
      <c r="F100" s="207">
        <v>149</v>
      </c>
      <c r="G100" s="207">
        <v>60</v>
      </c>
      <c r="H100" s="207">
        <v>119</v>
      </c>
      <c r="I100" s="207">
        <v>8</v>
      </c>
      <c r="J100" s="207">
        <v>14.95</v>
      </c>
      <c r="K100" s="207">
        <v>8</v>
      </c>
      <c r="L100" s="207">
        <v>14.95</v>
      </c>
      <c r="M100" s="208">
        <v>10</v>
      </c>
      <c r="N100" s="208">
        <v>19.989999999999998</v>
      </c>
      <c r="O100" s="208">
        <v>9</v>
      </c>
      <c r="P100" s="208">
        <v>16.899999999999999</v>
      </c>
      <c r="Q100" s="197">
        <v>7</v>
      </c>
      <c r="R100" s="197">
        <v>12.99</v>
      </c>
    </row>
    <row r="101" spans="1:18" x14ac:dyDescent="0.2">
      <c r="A101" s="202">
        <v>828157</v>
      </c>
      <c r="B101" s="203" t="s">
        <v>2186</v>
      </c>
      <c r="C101" s="207">
        <v>600</v>
      </c>
      <c r="D101" s="207">
        <v>1199</v>
      </c>
      <c r="E101" s="207">
        <v>600</v>
      </c>
      <c r="F101" s="207">
        <v>1199</v>
      </c>
      <c r="G101" s="207">
        <v>475</v>
      </c>
      <c r="H101" s="207">
        <v>949</v>
      </c>
      <c r="I101" s="207">
        <v>60</v>
      </c>
      <c r="J101" s="207">
        <v>119.95</v>
      </c>
      <c r="K101" s="207">
        <v>60</v>
      </c>
      <c r="L101" s="207">
        <v>119.95</v>
      </c>
      <c r="M101" s="208">
        <v>80</v>
      </c>
      <c r="N101" s="208">
        <v>159.99</v>
      </c>
      <c r="O101" s="208">
        <v>65</v>
      </c>
      <c r="P101" s="208">
        <v>129.9</v>
      </c>
      <c r="Q101" s="197">
        <v>50</v>
      </c>
      <c r="R101" s="197">
        <v>99.99</v>
      </c>
    </row>
    <row r="102" spans="1:18" x14ac:dyDescent="0.2">
      <c r="A102" s="202">
        <v>828158</v>
      </c>
      <c r="B102" s="203" t="s">
        <v>2187</v>
      </c>
      <c r="C102" s="207">
        <v>500</v>
      </c>
      <c r="D102" s="207">
        <v>999</v>
      </c>
      <c r="E102" s="207">
        <v>500</v>
      </c>
      <c r="F102" s="207">
        <v>999</v>
      </c>
      <c r="G102" s="207">
        <v>400</v>
      </c>
      <c r="H102" s="207">
        <v>799</v>
      </c>
      <c r="I102" s="207">
        <v>50</v>
      </c>
      <c r="J102" s="207">
        <v>99.95</v>
      </c>
      <c r="K102" s="207">
        <v>50</v>
      </c>
      <c r="L102" s="207">
        <v>99.95</v>
      </c>
      <c r="M102" s="208">
        <v>65</v>
      </c>
      <c r="N102" s="208">
        <v>129.99</v>
      </c>
      <c r="O102" s="208">
        <v>55</v>
      </c>
      <c r="P102" s="208">
        <v>109.9</v>
      </c>
      <c r="Q102" s="197">
        <v>45</v>
      </c>
      <c r="R102" s="197">
        <v>89.99</v>
      </c>
    </row>
    <row r="103" spans="1:18" x14ac:dyDescent="0.2">
      <c r="A103" s="202">
        <v>828159</v>
      </c>
      <c r="B103" s="203" t="s">
        <v>2188</v>
      </c>
      <c r="C103" s="207">
        <v>500</v>
      </c>
      <c r="D103" s="207">
        <v>999</v>
      </c>
      <c r="E103" s="207">
        <v>500</v>
      </c>
      <c r="F103" s="207">
        <v>999</v>
      </c>
      <c r="G103" s="207">
        <v>400</v>
      </c>
      <c r="H103" s="207">
        <v>799</v>
      </c>
      <c r="I103" s="207">
        <v>50</v>
      </c>
      <c r="J103" s="207">
        <v>99.95</v>
      </c>
      <c r="K103" s="207">
        <v>50</v>
      </c>
      <c r="L103" s="207">
        <v>99.95</v>
      </c>
      <c r="M103" s="208">
        <v>65</v>
      </c>
      <c r="N103" s="208">
        <v>129.99</v>
      </c>
      <c r="O103" s="208">
        <v>55</v>
      </c>
      <c r="P103" s="208">
        <v>109.9</v>
      </c>
      <c r="Q103" s="197">
        <v>45</v>
      </c>
      <c r="R103" s="197">
        <v>89.99</v>
      </c>
    </row>
    <row r="104" spans="1:18" x14ac:dyDescent="0.2">
      <c r="A104" s="202">
        <v>828161</v>
      </c>
      <c r="B104" s="203" t="s">
        <v>2189</v>
      </c>
      <c r="C104" s="207">
        <v>400</v>
      </c>
      <c r="D104" s="207">
        <v>799</v>
      </c>
      <c r="E104" s="207">
        <v>400</v>
      </c>
      <c r="F104" s="207">
        <v>799</v>
      </c>
      <c r="G104" s="207">
        <v>350</v>
      </c>
      <c r="H104" s="207">
        <v>699</v>
      </c>
      <c r="I104" s="207">
        <v>40</v>
      </c>
      <c r="J104" s="207">
        <v>79.95</v>
      </c>
      <c r="K104" s="207">
        <v>40</v>
      </c>
      <c r="L104" s="207">
        <v>79.95</v>
      </c>
      <c r="M104" s="208">
        <v>50</v>
      </c>
      <c r="N104" s="208">
        <v>99.99</v>
      </c>
      <c r="O104" s="208">
        <v>45</v>
      </c>
      <c r="P104" s="208">
        <v>89.9</v>
      </c>
      <c r="Q104" s="197">
        <v>38</v>
      </c>
      <c r="R104" s="197">
        <v>74.989999999999995</v>
      </c>
    </row>
    <row r="105" spans="1:18" x14ac:dyDescent="0.2">
      <c r="A105" s="202">
        <v>828162</v>
      </c>
      <c r="B105" s="203" t="s">
        <v>2190</v>
      </c>
      <c r="C105" s="207">
        <v>400</v>
      </c>
      <c r="D105" s="207">
        <v>799</v>
      </c>
      <c r="E105" s="207">
        <v>400</v>
      </c>
      <c r="F105" s="207">
        <v>799</v>
      </c>
      <c r="G105" s="207">
        <v>350</v>
      </c>
      <c r="H105" s="207">
        <v>699</v>
      </c>
      <c r="I105" s="207">
        <v>40</v>
      </c>
      <c r="J105" s="207">
        <v>79.95</v>
      </c>
      <c r="K105" s="207">
        <v>40</v>
      </c>
      <c r="L105" s="207">
        <v>79.95</v>
      </c>
      <c r="M105" s="208">
        <v>50</v>
      </c>
      <c r="N105" s="208">
        <v>99.99</v>
      </c>
      <c r="O105" s="208">
        <v>45</v>
      </c>
      <c r="P105" s="208">
        <v>89.9</v>
      </c>
      <c r="Q105" s="197">
        <v>38</v>
      </c>
      <c r="R105" s="197">
        <v>74.989999999999995</v>
      </c>
    </row>
    <row r="106" spans="1:18" x14ac:dyDescent="0.2">
      <c r="A106" s="202">
        <v>828164</v>
      </c>
      <c r="B106" s="203" t="s">
        <v>2191</v>
      </c>
      <c r="C106" s="207">
        <v>650</v>
      </c>
      <c r="D106" s="207">
        <v>1299</v>
      </c>
      <c r="E106" s="207">
        <v>650</v>
      </c>
      <c r="F106" s="207">
        <v>1299</v>
      </c>
      <c r="G106" s="207">
        <v>500</v>
      </c>
      <c r="H106" s="207">
        <v>999</v>
      </c>
      <c r="I106" s="207">
        <v>65</v>
      </c>
      <c r="J106" s="207">
        <v>129.94999999999999</v>
      </c>
      <c r="K106" s="207">
        <v>65</v>
      </c>
      <c r="L106" s="207">
        <v>129.94999999999999</v>
      </c>
      <c r="M106" s="208">
        <v>85</v>
      </c>
      <c r="N106" s="208">
        <v>169.99</v>
      </c>
      <c r="O106" s="208">
        <v>75</v>
      </c>
      <c r="P106" s="208">
        <v>149.9</v>
      </c>
      <c r="Q106" s="197">
        <v>60</v>
      </c>
      <c r="R106" s="197">
        <v>119.99</v>
      </c>
    </row>
    <row r="107" spans="1:18" x14ac:dyDescent="0.2">
      <c r="A107" s="202">
        <v>828165</v>
      </c>
      <c r="B107" s="203" t="s">
        <v>2168</v>
      </c>
      <c r="C107" s="207">
        <v>650</v>
      </c>
      <c r="D107" s="207">
        <v>1299</v>
      </c>
      <c r="E107" s="207">
        <v>650</v>
      </c>
      <c r="F107" s="207">
        <v>1299</v>
      </c>
      <c r="G107" s="207">
        <v>500</v>
      </c>
      <c r="H107" s="207">
        <v>999</v>
      </c>
      <c r="I107" s="207">
        <v>65</v>
      </c>
      <c r="J107" s="207">
        <v>129.94999999999999</v>
      </c>
      <c r="K107" s="207">
        <v>65</v>
      </c>
      <c r="L107" s="207">
        <v>129.94999999999999</v>
      </c>
      <c r="M107" s="208">
        <v>85</v>
      </c>
      <c r="N107" s="208">
        <v>169.99</v>
      </c>
      <c r="O107" s="208">
        <v>75</v>
      </c>
      <c r="P107" s="208">
        <v>149.9</v>
      </c>
      <c r="Q107" s="197">
        <v>60</v>
      </c>
      <c r="R107" s="197">
        <v>119.99</v>
      </c>
    </row>
    <row r="108" spans="1:18" x14ac:dyDescent="0.2">
      <c r="A108" s="202">
        <v>828169</v>
      </c>
      <c r="B108" s="203" t="s">
        <v>233</v>
      </c>
      <c r="C108" s="207">
        <v>450</v>
      </c>
      <c r="D108" s="207">
        <v>899</v>
      </c>
      <c r="E108" s="207">
        <v>450</v>
      </c>
      <c r="F108" s="207">
        <v>899</v>
      </c>
      <c r="G108" s="207">
        <v>400</v>
      </c>
      <c r="H108" s="207">
        <v>799</v>
      </c>
      <c r="I108" s="207">
        <v>45</v>
      </c>
      <c r="J108" s="207">
        <v>89.95</v>
      </c>
      <c r="K108" s="207">
        <v>45</v>
      </c>
      <c r="L108" s="207">
        <v>89.95</v>
      </c>
      <c r="M108" s="208">
        <v>60</v>
      </c>
      <c r="N108" s="208">
        <v>119.99</v>
      </c>
      <c r="O108" s="208">
        <v>50</v>
      </c>
      <c r="P108" s="208">
        <v>99.9</v>
      </c>
      <c r="Q108" s="197">
        <v>40</v>
      </c>
      <c r="R108" s="197">
        <v>79.989999999999995</v>
      </c>
    </row>
    <row r="109" spans="1:18" x14ac:dyDescent="0.2">
      <c r="A109" s="202">
        <v>828170</v>
      </c>
      <c r="B109" s="203" t="s">
        <v>234</v>
      </c>
      <c r="C109" s="207">
        <v>450</v>
      </c>
      <c r="D109" s="207">
        <v>899</v>
      </c>
      <c r="E109" s="207">
        <v>450</v>
      </c>
      <c r="F109" s="207">
        <v>899</v>
      </c>
      <c r="G109" s="207">
        <v>400</v>
      </c>
      <c r="H109" s="207">
        <v>799</v>
      </c>
      <c r="I109" s="207">
        <v>45</v>
      </c>
      <c r="J109" s="207">
        <v>89.95</v>
      </c>
      <c r="K109" s="207">
        <v>45</v>
      </c>
      <c r="L109" s="207">
        <v>89.95</v>
      </c>
      <c r="M109" s="208">
        <v>60</v>
      </c>
      <c r="N109" s="208">
        <v>119.99</v>
      </c>
      <c r="O109" s="208">
        <v>50</v>
      </c>
      <c r="P109" s="208">
        <v>99.9</v>
      </c>
      <c r="Q109" s="197">
        <v>40</v>
      </c>
      <c r="R109" s="197">
        <v>79.989999999999995</v>
      </c>
    </row>
    <row r="110" spans="1:18" x14ac:dyDescent="0.2">
      <c r="A110" s="202">
        <v>828173</v>
      </c>
      <c r="B110" s="203" t="s">
        <v>3033</v>
      </c>
      <c r="C110" s="207">
        <v>450</v>
      </c>
      <c r="D110" s="207">
        <v>899</v>
      </c>
      <c r="E110" s="207">
        <v>450</v>
      </c>
      <c r="F110" s="207">
        <v>899</v>
      </c>
      <c r="G110" s="207">
        <v>350</v>
      </c>
      <c r="H110" s="207">
        <v>699</v>
      </c>
      <c r="I110" s="207">
        <v>45</v>
      </c>
      <c r="J110" s="207">
        <v>89.95</v>
      </c>
      <c r="K110" s="207">
        <v>45</v>
      </c>
      <c r="L110" s="207">
        <v>89.95</v>
      </c>
      <c r="M110" s="208">
        <v>55</v>
      </c>
      <c r="N110" s="208">
        <v>109.99</v>
      </c>
      <c r="O110" s="208">
        <v>50</v>
      </c>
      <c r="P110" s="208">
        <v>99.9</v>
      </c>
      <c r="Q110" s="197">
        <v>40</v>
      </c>
      <c r="R110" s="197">
        <v>79.989999999999995</v>
      </c>
    </row>
    <row r="111" spans="1:18" x14ac:dyDescent="0.2">
      <c r="A111" s="202">
        <v>828174</v>
      </c>
      <c r="B111" s="203" t="s">
        <v>79</v>
      </c>
      <c r="C111" s="207">
        <v>350</v>
      </c>
      <c r="D111" s="207">
        <v>699</v>
      </c>
      <c r="E111" s="207">
        <v>350</v>
      </c>
      <c r="F111" s="207">
        <v>699</v>
      </c>
      <c r="G111" s="207">
        <v>300</v>
      </c>
      <c r="H111" s="207">
        <v>599</v>
      </c>
      <c r="I111" s="207">
        <v>35</v>
      </c>
      <c r="J111" s="207">
        <v>69.95</v>
      </c>
      <c r="K111" s="207">
        <v>35</v>
      </c>
      <c r="L111" s="207">
        <v>69.95</v>
      </c>
      <c r="M111" s="208">
        <v>45</v>
      </c>
      <c r="N111" s="208">
        <v>89.99</v>
      </c>
      <c r="O111" s="208">
        <v>40</v>
      </c>
      <c r="P111" s="208">
        <v>79.900000000000006</v>
      </c>
      <c r="Q111" s="197">
        <v>33</v>
      </c>
      <c r="R111" s="197">
        <v>64.989999999999995</v>
      </c>
    </row>
    <row r="112" spans="1:18" x14ac:dyDescent="0.2">
      <c r="A112" s="202">
        <v>828175</v>
      </c>
      <c r="B112" s="203" t="s">
        <v>80</v>
      </c>
      <c r="C112" s="207">
        <v>350</v>
      </c>
      <c r="D112" s="207">
        <v>699</v>
      </c>
      <c r="E112" s="207">
        <v>350</v>
      </c>
      <c r="F112" s="207">
        <v>699</v>
      </c>
      <c r="G112" s="207">
        <v>300</v>
      </c>
      <c r="H112" s="207">
        <v>599</v>
      </c>
      <c r="I112" s="207">
        <v>35</v>
      </c>
      <c r="J112" s="207">
        <v>69.95</v>
      </c>
      <c r="K112" s="207">
        <v>35</v>
      </c>
      <c r="L112" s="207">
        <v>69.95</v>
      </c>
      <c r="M112" s="208">
        <v>45</v>
      </c>
      <c r="N112" s="208">
        <v>89.99</v>
      </c>
      <c r="O112" s="208">
        <v>40</v>
      </c>
      <c r="P112" s="208">
        <v>79.900000000000006</v>
      </c>
      <c r="Q112" s="197">
        <v>33</v>
      </c>
      <c r="R112" s="197">
        <v>64.989999999999995</v>
      </c>
    </row>
    <row r="113" spans="1:18" x14ac:dyDescent="0.2">
      <c r="A113" s="202">
        <v>835009</v>
      </c>
      <c r="B113" s="203" t="s">
        <v>2192</v>
      </c>
      <c r="C113" s="207">
        <v>650</v>
      </c>
      <c r="D113" s="207">
        <v>1299</v>
      </c>
      <c r="E113" s="207">
        <v>650</v>
      </c>
      <c r="F113" s="207">
        <v>1299</v>
      </c>
      <c r="G113" s="207">
        <v>500</v>
      </c>
      <c r="H113" s="207">
        <v>999</v>
      </c>
      <c r="I113" s="207">
        <v>65</v>
      </c>
      <c r="J113" s="207">
        <v>129.94999999999999</v>
      </c>
      <c r="K113" s="207">
        <v>65</v>
      </c>
      <c r="L113" s="207">
        <v>129.94999999999999</v>
      </c>
      <c r="M113" s="208">
        <v>85</v>
      </c>
      <c r="N113" s="208">
        <v>169.99</v>
      </c>
      <c r="O113" s="208">
        <v>75</v>
      </c>
      <c r="P113" s="208">
        <v>149.9</v>
      </c>
      <c r="Q113" s="197">
        <v>60</v>
      </c>
      <c r="R113" s="197">
        <v>119.99</v>
      </c>
    </row>
    <row r="114" spans="1:18" x14ac:dyDescent="0.2">
      <c r="A114" s="202">
        <v>835010</v>
      </c>
      <c r="B114" s="203" t="s">
        <v>2193</v>
      </c>
      <c r="C114" s="207">
        <v>1000</v>
      </c>
      <c r="D114" s="207">
        <v>1999</v>
      </c>
      <c r="E114" s="207">
        <v>1000</v>
      </c>
      <c r="F114" s="207">
        <v>1999</v>
      </c>
      <c r="G114" s="207">
        <v>800</v>
      </c>
      <c r="H114" s="207">
        <v>1599</v>
      </c>
      <c r="I114" s="207">
        <v>100</v>
      </c>
      <c r="J114" s="207">
        <v>199.95</v>
      </c>
      <c r="K114" s="207">
        <v>100</v>
      </c>
      <c r="L114" s="207">
        <v>199.95</v>
      </c>
      <c r="M114" s="208">
        <v>130</v>
      </c>
      <c r="N114" s="208">
        <v>259.99</v>
      </c>
      <c r="O114" s="208">
        <v>110</v>
      </c>
      <c r="P114" s="208">
        <v>219.9</v>
      </c>
      <c r="Q114" s="197">
        <v>90</v>
      </c>
      <c r="R114" s="197">
        <v>179.99</v>
      </c>
    </row>
    <row r="115" spans="1:18" x14ac:dyDescent="0.2">
      <c r="A115" s="202">
        <v>835011</v>
      </c>
      <c r="B115" s="203" t="s">
        <v>2194</v>
      </c>
      <c r="C115" s="207">
        <v>350</v>
      </c>
      <c r="D115" s="207">
        <v>699</v>
      </c>
      <c r="E115" s="207">
        <v>350</v>
      </c>
      <c r="F115" s="207">
        <v>699</v>
      </c>
      <c r="G115" s="207">
        <v>300</v>
      </c>
      <c r="H115" s="207">
        <v>599</v>
      </c>
      <c r="I115" s="207">
        <v>35</v>
      </c>
      <c r="J115" s="207">
        <v>69.95</v>
      </c>
      <c r="K115" s="207">
        <v>35</v>
      </c>
      <c r="L115" s="207">
        <v>69.95</v>
      </c>
      <c r="M115" s="208">
        <v>45</v>
      </c>
      <c r="N115" s="208">
        <v>89.99</v>
      </c>
      <c r="O115" s="208">
        <v>40</v>
      </c>
      <c r="P115" s="208">
        <v>79.900000000000006</v>
      </c>
      <c r="Q115" s="197">
        <v>30</v>
      </c>
      <c r="R115" s="197">
        <v>59.99</v>
      </c>
    </row>
    <row r="116" spans="1:18" x14ac:dyDescent="0.2">
      <c r="A116" s="202">
        <v>835012</v>
      </c>
      <c r="B116" s="203" t="s">
        <v>2195</v>
      </c>
      <c r="C116" s="207">
        <v>500</v>
      </c>
      <c r="D116" s="207">
        <v>999</v>
      </c>
      <c r="E116" s="207">
        <v>500</v>
      </c>
      <c r="F116" s="207">
        <v>999</v>
      </c>
      <c r="G116" s="207">
        <v>400</v>
      </c>
      <c r="H116" s="207">
        <v>799</v>
      </c>
      <c r="I116" s="207">
        <v>50</v>
      </c>
      <c r="J116" s="207">
        <v>99.95</v>
      </c>
      <c r="K116" s="207">
        <v>50</v>
      </c>
      <c r="L116" s="207">
        <v>99.95</v>
      </c>
      <c r="M116" s="208">
        <v>65</v>
      </c>
      <c r="N116" s="208">
        <v>129.99</v>
      </c>
      <c r="O116" s="208">
        <v>55</v>
      </c>
      <c r="P116" s="208">
        <v>109.9</v>
      </c>
      <c r="Q116" s="197">
        <v>45</v>
      </c>
      <c r="R116" s="197">
        <v>89.99</v>
      </c>
    </row>
    <row r="117" spans="1:18" x14ac:dyDescent="0.2">
      <c r="A117" s="202">
        <v>835013</v>
      </c>
      <c r="B117" s="203" t="s">
        <v>2196</v>
      </c>
      <c r="C117" s="207">
        <v>350</v>
      </c>
      <c r="D117" s="207">
        <v>699</v>
      </c>
      <c r="E117" s="207">
        <v>350</v>
      </c>
      <c r="F117" s="207">
        <v>699</v>
      </c>
      <c r="G117" s="207">
        <v>300</v>
      </c>
      <c r="H117" s="207">
        <v>599</v>
      </c>
      <c r="I117" s="207">
        <v>35</v>
      </c>
      <c r="J117" s="207">
        <v>69.95</v>
      </c>
      <c r="K117" s="207">
        <v>35</v>
      </c>
      <c r="L117" s="207">
        <v>69.95</v>
      </c>
      <c r="M117" s="208">
        <v>45</v>
      </c>
      <c r="N117" s="208">
        <v>89.99</v>
      </c>
      <c r="O117" s="208">
        <v>40</v>
      </c>
      <c r="P117" s="208">
        <v>79.900000000000006</v>
      </c>
      <c r="Q117" s="197">
        <v>30</v>
      </c>
      <c r="R117" s="197">
        <v>59.99</v>
      </c>
    </row>
    <row r="118" spans="1:18" x14ac:dyDescent="0.2">
      <c r="A118" s="202">
        <v>835014</v>
      </c>
      <c r="B118" s="203" t="s">
        <v>2197</v>
      </c>
      <c r="C118" s="207">
        <v>500</v>
      </c>
      <c r="D118" s="207">
        <v>999</v>
      </c>
      <c r="E118" s="207">
        <v>500</v>
      </c>
      <c r="F118" s="207">
        <v>999</v>
      </c>
      <c r="G118" s="207">
        <v>400</v>
      </c>
      <c r="H118" s="207">
        <v>799</v>
      </c>
      <c r="I118" s="207">
        <v>50</v>
      </c>
      <c r="J118" s="207">
        <v>99.95</v>
      </c>
      <c r="K118" s="207">
        <v>50</v>
      </c>
      <c r="L118" s="207">
        <v>99.95</v>
      </c>
      <c r="M118" s="208">
        <v>65</v>
      </c>
      <c r="N118" s="208">
        <v>129.99</v>
      </c>
      <c r="O118" s="208">
        <v>55</v>
      </c>
      <c r="P118" s="208">
        <v>109.9</v>
      </c>
      <c r="Q118" s="197">
        <v>45</v>
      </c>
      <c r="R118" s="197">
        <v>89.99</v>
      </c>
    </row>
    <row r="119" spans="1:18" x14ac:dyDescent="0.2">
      <c r="A119" s="202">
        <v>835015</v>
      </c>
      <c r="B119" s="203" t="s">
        <v>2198</v>
      </c>
      <c r="C119" s="207">
        <v>300</v>
      </c>
      <c r="D119" s="207">
        <v>599</v>
      </c>
      <c r="E119" s="207">
        <v>300</v>
      </c>
      <c r="F119" s="207">
        <v>599</v>
      </c>
      <c r="G119" s="207">
        <v>250</v>
      </c>
      <c r="H119" s="207">
        <v>499</v>
      </c>
      <c r="I119" s="207">
        <v>30</v>
      </c>
      <c r="J119" s="207">
        <v>59.95</v>
      </c>
      <c r="K119" s="207">
        <v>30</v>
      </c>
      <c r="L119" s="207">
        <v>59.95</v>
      </c>
      <c r="M119" s="208">
        <v>40</v>
      </c>
      <c r="N119" s="208">
        <v>79.989999999999995</v>
      </c>
      <c r="O119" s="208">
        <v>33</v>
      </c>
      <c r="P119" s="208">
        <v>64.900000000000006</v>
      </c>
      <c r="Q119" s="197">
        <v>25</v>
      </c>
      <c r="R119" s="197">
        <v>49.99</v>
      </c>
    </row>
    <row r="120" spans="1:18" x14ac:dyDescent="0.2">
      <c r="A120" s="202">
        <v>835016</v>
      </c>
      <c r="B120" s="203" t="s">
        <v>2199</v>
      </c>
      <c r="C120" s="207">
        <v>300</v>
      </c>
      <c r="D120" s="207">
        <v>599</v>
      </c>
      <c r="E120" s="207">
        <v>300</v>
      </c>
      <c r="F120" s="207">
        <v>599</v>
      </c>
      <c r="G120" s="207">
        <v>250</v>
      </c>
      <c r="H120" s="207">
        <v>499</v>
      </c>
      <c r="I120" s="207">
        <v>30</v>
      </c>
      <c r="J120" s="207">
        <v>59.95</v>
      </c>
      <c r="K120" s="207">
        <v>30</v>
      </c>
      <c r="L120" s="207">
        <v>59.95</v>
      </c>
      <c r="M120" s="208">
        <v>40</v>
      </c>
      <c r="N120" s="208">
        <v>79.989999999999995</v>
      </c>
      <c r="O120" s="208">
        <v>33</v>
      </c>
      <c r="P120" s="208">
        <v>64.900000000000006</v>
      </c>
      <c r="Q120" s="197">
        <v>25</v>
      </c>
      <c r="R120" s="197">
        <v>49.99</v>
      </c>
    </row>
    <row r="121" spans="1:18" x14ac:dyDescent="0.2">
      <c r="A121" s="202">
        <v>845065</v>
      </c>
      <c r="B121" s="203" t="s">
        <v>3034</v>
      </c>
      <c r="C121" s="207">
        <v>1100</v>
      </c>
      <c r="D121" s="207">
        <v>2199</v>
      </c>
      <c r="E121" s="207">
        <v>1100</v>
      </c>
      <c r="F121" s="207">
        <v>2199</v>
      </c>
      <c r="G121" s="207">
        <v>900</v>
      </c>
      <c r="H121" s="207">
        <v>1799</v>
      </c>
      <c r="I121" s="207">
        <v>110</v>
      </c>
      <c r="J121" s="207">
        <v>219.95</v>
      </c>
      <c r="K121" s="207">
        <v>110</v>
      </c>
      <c r="L121" s="207">
        <v>219.95</v>
      </c>
      <c r="M121" s="208">
        <v>145</v>
      </c>
      <c r="N121" s="208">
        <v>289.99</v>
      </c>
      <c r="O121" s="208">
        <v>125</v>
      </c>
      <c r="P121" s="208">
        <v>249.9</v>
      </c>
      <c r="Q121" s="197">
        <v>100</v>
      </c>
      <c r="R121" s="197">
        <v>199.99</v>
      </c>
    </row>
    <row r="122" spans="1:18" x14ac:dyDescent="0.2">
      <c r="A122" s="202">
        <v>845066</v>
      </c>
      <c r="B122" s="203" t="s">
        <v>3035</v>
      </c>
      <c r="C122" s="207">
        <v>1350</v>
      </c>
      <c r="D122" s="207">
        <v>2699</v>
      </c>
      <c r="E122" s="207">
        <v>1350</v>
      </c>
      <c r="F122" s="207">
        <v>2699</v>
      </c>
      <c r="G122" s="207">
        <v>1050</v>
      </c>
      <c r="H122" s="207">
        <v>2099</v>
      </c>
      <c r="I122" s="207">
        <v>135</v>
      </c>
      <c r="J122" s="207">
        <v>269.95</v>
      </c>
      <c r="K122" s="207">
        <v>135</v>
      </c>
      <c r="L122" s="207">
        <v>269.95</v>
      </c>
      <c r="M122" s="208">
        <v>175</v>
      </c>
      <c r="N122" s="208">
        <v>349.99</v>
      </c>
      <c r="O122" s="208">
        <v>150</v>
      </c>
      <c r="P122" s="208">
        <v>299.89999999999998</v>
      </c>
      <c r="Q122" s="197">
        <v>120</v>
      </c>
      <c r="R122" s="197">
        <v>239.99</v>
      </c>
    </row>
    <row r="123" spans="1:18" x14ac:dyDescent="0.2">
      <c r="A123" s="202">
        <v>845069</v>
      </c>
      <c r="B123" s="203" t="s">
        <v>2200</v>
      </c>
      <c r="C123" s="207">
        <v>600</v>
      </c>
      <c r="D123" s="207">
        <v>1199</v>
      </c>
      <c r="E123" s="207">
        <v>600</v>
      </c>
      <c r="F123" s="207">
        <v>1199</v>
      </c>
      <c r="G123" s="207">
        <v>450</v>
      </c>
      <c r="H123" s="207">
        <v>899</v>
      </c>
      <c r="I123" s="207">
        <v>60</v>
      </c>
      <c r="J123" s="207">
        <v>119.95</v>
      </c>
      <c r="K123" s="207">
        <v>60</v>
      </c>
      <c r="L123" s="207">
        <v>119.95</v>
      </c>
      <c r="M123" s="208">
        <v>80</v>
      </c>
      <c r="N123" s="208">
        <v>159.99</v>
      </c>
      <c r="O123" s="208">
        <v>70</v>
      </c>
      <c r="P123" s="208">
        <v>139.9</v>
      </c>
      <c r="Q123" s="197">
        <v>50</v>
      </c>
      <c r="R123" s="197">
        <v>99.99</v>
      </c>
    </row>
    <row r="124" spans="1:18" x14ac:dyDescent="0.2">
      <c r="A124" s="202">
        <v>845070</v>
      </c>
      <c r="B124" s="203" t="s">
        <v>3036</v>
      </c>
      <c r="C124" s="207">
        <v>750</v>
      </c>
      <c r="D124" s="207">
        <v>1499</v>
      </c>
      <c r="E124" s="207">
        <v>750</v>
      </c>
      <c r="F124" s="207">
        <v>1499</v>
      </c>
      <c r="G124" s="207">
        <v>600</v>
      </c>
      <c r="H124" s="207">
        <v>1199</v>
      </c>
      <c r="I124" s="207">
        <v>75</v>
      </c>
      <c r="J124" s="207">
        <v>149.94999999999999</v>
      </c>
      <c r="K124" s="207">
        <v>75</v>
      </c>
      <c r="L124" s="207">
        <v>149.94999999999999</v>
      </c>
      <c r="M124" s="208">
        <v>100</v>
      </c>
      <c r="N124" s="208">
        <v>199.99</v>
      </c>
      <c r="O124" s="208">
        <v>85</v>
      </c>
      <c r="P124" s="208">
        <v>169.9</v>
      </c>
      <c r="Q124" s="197">
        <v>65</v>
      </c>
      <c r="R124" s="197">
        <v>129.99</v>
      </c>
    </row>
    <row r="125" spans="1:18" x14ac:dyDescent="0.2">
      <c r="A125" s="202">
        <v>845073</v>
      </c>
      <c r="B125" s="203" t="s">
        <v>3037</v>
      </c>
      <c r="C125" s="207">
        <v>1750</v>
      </c>
      <c r="D125" s="207">
        <v>3499</v>
      </c>
      <c r="E125" s="207">
        <v>1750</v>
      </c>
      <c r="F125" s="207">
        <v>3499</v>
      </c>
      <c r="G125" s="207">
        <v>1400</v>
      </c>
      <c r="H125" s="207">
        <v>2799</v>
      </c>
      <c r="I125" s="207">
        <v>175</v>
      </c>
      <c r="J125" s="207">
        <v>349.95</v>
      </c>
      <c r="K125" s="207">
        <v>175</v>
      </c>
      <c r="L125" s="207">
        <v>349.95</v>
      </c>
      <c r="M125" s="208">
        <v>225</v>
      </c>
      <c r="N125" s="208">
        <v>449.99</v>
      </c>
      <c r="O125" s="208">
        <v>200</v>
      </c>
      <c r="P125" s="208">
        <v>399.9</v>
      </c>
      <c r="Q125" s="197">
        <v>150</v>
      </c>
      <c r="R125" s="197">
        <v>299.99</v>
      </c>
    </row>
    <row r="126" spans="1:18" x14ac:dyDescent="0.2">
      <c r="A126" s="202">
        <v>845074</v>
      </c>
      <c r="B126" s="203" t="s">
        <v>2205</v>
      </c>
      <c r="C126" s="207">
        <v>450</v>
      </c>
      <c r="D126" s="207">
        <v>899</v>
      </c>
      <c r="E126" s="207">
        <v>450</v>
      </c>
      <c r="F126" s="207">
        <v>899</v>
      </c>
      <c r="G126" s="207">
        <v>350</v>
      </c>
      <c r="H126" s="207">
        <v>699</v>
      </c>
      <c r="I126" s="207">
        <v>45</v>
      </c>
      <c r="J126" s="207">
        <v>89.95</v>
      </c>
      <c r="K126" s="207">
        <v>45</v>
      </c>
      <c r="L126" s="207">
        <v>89.95</v>
      </c>
      <c r="M126" s="208">
        <v>60</v>
      </c>
      <c r="N126" s="208">
        <v>119.99</v>
      </c>
      <c r="O126" s="208">
        <v>50</v>
      </c>
      <c r="P126" s="208">
        <v>99.9</v>
      </c>
      <c r="Q126" s="197">
        <v>40</v>
      </c>
      <c r="R126" s="197">
        <v>79.989999999999995</v>
      </c>
    </row>
    <row r="127" spans="1:18" x14ac:dyDescent="0.2">
      <c r="A127" s="202">
        <v>845075</v>
      </c>
      <c r="B127" s="203" t="s">
        <v>2207</v>
      </c>
      <c r="C127" s="207">
        <v>1000</v>
      </c>
      <c r="D127" s="207">
        <v>1999</v>
      </c>
      <c r="E127" s="207">
        <v>1000</v>
      </c>
      <c r="F127" s="207">
        <v>1999</v>
      </c>
      <c r="G127" s="207">
        <v>750</v>
      </c>
      <c r="H127" s="207">
        <v>1499</v>
      </c>
      <c r="I127" s="207">
        <v>100</v>
      </c>
      <c r="J127" s="207">
        <v>199.95</v>
      </c>
      <c r="K127" s="207">
        <v>100</v>
      </c>
      <c r="L127" s="207">
        <v>199.95</v>
      </c>
      <c r="M127" s="208">
        <v>130</v>
      </c>
      <c r="N127" s="208">
        <v>259.99</v>
      </c>
      <c r="O127" s="208">
        <v>110</v>
      </c>
      <c r="P127" s="208">
        <v>219.9</v>
      </c>
      <c r="Q127" s="197">
        <v>85</v>
      </c>
      <c r="R127" s="197">
        <v>169.99</v>
      </c>
    </row>
    <row r="128" spans="1:18" x14ac:dyDescent="0.2">
      <c r="A128" s="202">
        <v>845076</v>
      </c>
      <c r="B128" s="203" t="s">
        <v>3038</v>
      </c>
      <c r="C128" s="207">
        <v>1150</v>
      </c>
      <c r="D128" s="207">
        <v>2299</v>
      </c>
      <c r="E128" s="207">
        <v>1150</v>
      </c>
      <c r="F128" s="207">
        <v>2299</v>
      </c>
      <c r="G128" s="207">
        <v>900</v>
      </c>
      <c r="H128" s="207">
        <v>1799</v>
      </c>
      <c r="I128" s="207">
        <v>115</v>
      </c>
      <c r="J128" s="207">
        <v>229.95</v>
      </c>
      <c r="K128" s="207">
        <v>115</v>
      </c>
      <c r="L128" s="207">
        <v>229.95</v>
      </c>
      <c r="M128" s="208">
        <v>150</v>
      </c>
      <c r="N128" s="208">
        <v>299.99</v>
      </c>
      <c r="O128" s="208">
        <v>125</v>
      </c>
      <c r="P128" s="208">
        <v>249.9</v>
      </c>
      <c r="Q128" s="197">
        <v>100</v>
      </c>
      <c r="R128" s="197">
        <v>199.99</v>
      </c>
    </row>
    <row r="129" spans="1:18" x14ac:dyDescent="0.2">
      <c r="A129" s="202">
        <v>845077</v>
      </c>
      <c r="B129" s="203" t="s">
        <v>2208</v>
      </c>
      <c r="C129" s="207">
        <v>1300</v>
      </c>
      <c r="D129" s="207">
        <v>2599</v>
      </c>
      <c r="E129" s="207">
        <v>1300</v>
      </c>
      <c r="F129" s="207">
        <v>2599</v>
      </c>
      <c r="G129" s="207">
        <v>1000</v>
      </c>
      <c r="H129" s="207">
        <v>1999</v>
      </c>
      <c r="I129" s="207">
        <v>130</v>
      </c>
      <c r="J129" s="207">
        <v>259.95</v>
      </c>
      <c r="K129" s="207">
        <v>130</v>
      </c>
      <c r="L129" s="207">
        <v>259.95</v>
      </c>
      <c r="M129" s="208">
        <v>170</v>
      </c>
      <c r="N129" s="208">
        <v>339.99</v>
      </c>
      <c r="O129" s="208">
        <v>145</v>
      </c>
      <c r="P129" s="208">
        <v>289.89999999999998</v>
      </c>
      <c r="Q129" s="197">
        <v>115</v>
      </c>
      <c r="R129" s="197">
        <v>229.99</v>
      </c>
    </row>
    <row r="130" spans="1:18" x14ac:dyDescent="0.2">
      <c r="A130" s="202">
        <v>845078</v>
      </c>
      <c r="B130" s="203" t="s">
        <v>2210</v>
      </c>
      <c r="C130" s="207">
        <v>1000</v>
      </c>
      <c r="D130" s="207">
        <v>1999</v>
      </c>
      <c r="E130" s="207">
        <v>1000</v>
      </c>
      <c r="F130" s="207">
        <v>1999</v>
      </c>
      <c r="G130" s="207">
        <v>750</v>
      </c>
      <c r="H130" s="207">
        <v>1499</v>
      </c>
      <c r="I130" s="207">
        <v>100</v>
      </c>
      <c r="J130" s="207">
        <v>199.95</v>
      </c>
      <c r="K130" s="207">
        <v>100</v>
      </c>
      <c r="L130" s="207">
        <v>199.95</v>
      </c>
      <c r="M130" s="208">
        <v>130</v>
      </c>
      <c r="N130" s="208">
        <v>259.99</v>
      </c>
      <c r="O130" s="208">
        <v>110</v>
      </c>
      <c r="P130" s="208">
        <v>219.9</v>
      </c>
      <c r="Q130" s="197">
        <v>85</v>
      </c>
      <c r="R130" s="197">
        <v>169.99</v>
      </c>
    </row>
    <row r="131" spans="1:18" x14ac:dyDescent="0.2">
      <c r="A131" s="202">
        <v>845079</v>
      </c>
      <c r="B131" s="203" t="s">
        <v>3039</v>
      </c>
      <c r="C131" s="207">
        <v>1150</v>
      </c>
      <c r="D131" s="207">
        <v>2299</v>
      </c>
      <c r="E131" s="207">
        <v>1150</v>
      </c>
      <c r="F131" s="207">
        <v>2299</v>
      </c>
      <c r="G131" s="207">
        <v>900</v>
      </c>
      <c r="H131" s="207">
        <v>1799</v>
      </c>
      <c r="I131" s="207">
        <v>115</v>
      </c>
      <c r="J131" s="207">
        <v>229.95</v>
      </c>
      <c r="K131" s="207">
        <v>115</v>
      </c>
      <c r="L131" s="207">
        <v>229.95</v>
      </c>
      <c r="M131" s="208">
        <v>150</v>
      </c>
      <c r="N131" s="208">
        <v>299.99</v>
      </c>
      <c r="O131" s="208">
        <v>125</v>
      </c>
      <c r="P131" s="208">
        <v>249.9</v>
      </c>
      <c r="Q131" s="197">
        <v>100</v>
      </c>
      <c r="R131" s="197">
        <v>199.99</v>
      </c>
    </row>
    <row r="132" spans="1:18" x14ac:dyDescent="0.2">
      <c r="A132" s="202">
        <v>845081</v>
      </c>
      <c r="B132" s="203" t="s">
        <v>2211</v>
      </c>
      <c r="C132" s="207">
        <v>600</v>
      </c>
      <c r="D132" s="207">
        <v>1199</v>
      </c>
      <c r="E132" s="207">
        <v>600</v>
      </c>
      <c r="F132" s="207">
        <v>1199</v>
      </c>
      <c r="G132" s="207">
        <v>450</v>
      </c>
      <c r="H132" s="207">
        <v>899</v>
      </c>
      <c r="I132" s="207">
        <v>60</v>
      </c>
      <c r="J132" s="207">
        <v>119.95</v>
      </c>
      <c r="K132" s="207">
        <v>60</v>
      </c>
      <c r="L132" s="207">
        <v>119.95</v>
      </c>
      <c r="M132" s="208">
        <v>80</v>
      </c>
      <c r="N132" s="208">
        <v>159.99</v>
      </c>
      <c r="O132" s="208">
        <v>65</v>
      </c>
      <c r="P132" s="208">
        <v>129.9</v>
      </c>
      <c r="Q132" s="197">
        <v>50</v>
      </c>
      <c r="R132" s="197">
        <v>99.99</v>
      </c>
    </row>
    <row r="133" spans="1:18" x14ac:dyDescent="0.2">
      <c r="A133" s="202">
        <v>845082</v>
      </c>
      <c r="B133" s="203" t="s">
        <v>3040</v>
      </c>
      <c r="C133" s="207">
        <v>750</v>
      </c>
      <c r="D133" s="207">
        <v>1499</v>
      </c>
      <c r="E133" s="207">
        <v>750</v>
      </c>
      <c r="F133" s="207">
        <v>1499</v>
      </c>
      <c r="G133" s="207">
        <v>600</v>
      </c>
      <c r="H133" s="207">
        <v>1199</v>
      </c>
      <c r="I133" s="207">
        <v>75</v>
      </c>
      <c r="J133" s="207">
        <v>149.94999999999999</v>
      </c>
      <c r="K133" s="207">
        <v>75</v>
      </c>
      <c r="L133" s="207">
        <v>149.94999999999999</v>
      </c>
      <c r="M133" s="208">
        <v>100</v>
      </c>
      <c r="N133" s="208">
        <v>199.99</v>
      </c>
      <c r="O133" s="208">
        <v>80</v>
      </c>
      <c r="P133" s="208">
        <v>159.9</v>
      </c>
      <c r="Q133" s="197">
        <v>65</v>
      </c>
      <c r="R133" s="197">
        <v>129.99</v>
      </c>
    </row>
    <row r="134" spans="1:18" x14ac:dyDescent="0.2">
      <c r="A134" s="202">
        <v>845086</v>
      </c>
      <c r="B134" s="203" t="s">
        <v>3041</v>
      </c>
      <c r="C134" s="207">
        <v>1500</v>
      </c>
      <c r="D134" s="207">
        <v>2999</v>
      </c>
      <c r="E134" s="207">
        <v>1500</v>
      </c>
      <c r="F134" s="207">
        <v>2999</v>
      </c>
      <c r="G134" s="207">
        <v>1150</v>
      </c>
      <c r="H134" s="207">
        <v>2299</v>
      </c>
      <c r="I134" s="207">
        <v>150</v>
      </c>
      <c r="J134" s="207">
        <v>299.95</v>
      </c>
      <c r="K134" s="207">
        <v>150</v>
      </c>
      <c r="L134" s="207">
        <v>299.95</v>
      </c>
      <c r="M134" s="208">
        <v>195</v>
      </c>
      <c r="N134" s="208">
        <v>389.99</v>
      </c>
      <c r="O134" s="208">
        <v>175</v>
      </c>
      <c r="P134" s="208">
        <v>349.9</v>
      </c>
      <c r="Q134" s="197">
        <v>135</v>
      </c>
      <c r="R134" s="197">
        <v>269.99</v>
      </c>
    </row>
    <row r="135" spans="1:18" x14ac:dyDescent="0.2">
      <c r="A135" s="202">
        <v>845087</v>
      </c>
      <c r="B135" s="203" t="s">
        <v>2212</v>
      </c>
      <c r="C135" s="207">
        <v>500</v>
      </c>
      <c r="D135" s="207">
        <v>999</v>
      </c>
      <c r="E135" s="207">
        <v>500</v>
      </c>
      <c r="F135" s="207">
        <v>999</v>
      </c>
      <c r="G135" s="207">
        <v>400</v>
      </c>
      <c r="H135" s="207">
        <v>799</v>
      </c>
      <c r="I135" s="207">
        <v>50</v>
      </c>
      <c r="J135" s="207">
        <v>99.95</v>
      </c>
      <c r="K135" s="207">
        <v>50</v>
      </c>
      <c r="L135" s="207">
        <v>99.95</v>
      </c>
      <c r="M135" s="208">
        <v>65</v>
      </c>
      <c r="N135" s="208">
        <v>129.99</v>
      </c>
      <c r="O135" s="208">
        <v>55</v>
      </c>
      <c r="P135" s="208">
        <v>109.9</v>
      </c>
      <c r="Q135" s="197">
        <v>45</v>
      </c>
      <c r="R135" s="197">
        <v>89.99</v>
      </c>
    </row>
    <row r="136" spans="1:18" x14ac:dyDescent="0.2">
      <c r="A136" s="202">
        <v>845088</v>
      </c>
      <c r="B136" s="203" t="s">
        <v>3042</v>
      </c>
      <c r="C136" s="207">
        <v>650</v>
      </c>
      <c r="D136" s="207">
        <v>1299</v>
      </c>
      <c r="E136" s="207">
        <v>650</v>
      </c>
      <c r="F136" s="207">
        <v>1299</v>
      </c>
      <c r="G136" s="207">
        <v>550</v>
      </c>
      <c r="H136" s="207">
        <v>1099</v>
      </c>
      <c r="I136" s="207">
        <v>65</v>
      </c>
      <c r="J136" s="207">
        <v>129.94999999999999</v>
      </c>
      <c r="K136" s="207">
        <v>65</v>
      </c>
      <c r="L136" s="207">
        <v>129.94999999999999</v>
      </c>
      <c r="M136" s="208">
        <v>85</v>
      </c>
      <c r="N136" s="208">
        <v>169.99</v>
      </c>
      <c r="O136" s="208">
        <v>70</v>
      </c>
      <c r="P136" s="208">
        <v>139.9</v>
      </c>
      <c r="Q136" s="197">
        <v>60</v>
      </c>
      <c r="R136" s="197">
        <v>119.99</v>
      </c>
    </row>
    <row r="137" spans="1:18" x14ac:dyDescent="0.2">
      <c r="A137" s="202">
        <v>845091</v>
      </c>
      <c r="B137" s="203" t="s">
        <v>2213</v>
      </c>
      <c r="C137" s="207">
        <v>1111</v>
      </c>
      <c r="D137" s="207">
        <v>1999</v>
      </c>
      <c r="E137" s="207">
        <v>1111</v>
      </c>
      <c r="F137" s="207">
        <v>1999</v>
      </c>
      <c r="G137" s="207">
        <v>889</v>
      </c>
      <c r="H137" s="207">
        <v>1599</v>
      </c>
      <c r="I137" s="207">
        <v>112</v>
      </c>
      <c r="J137" s="207">
        <v>199.95</v>
      </c>
      <c r="K137" s="207">
        <v>112</v>
      </c>
      <c r="L137" s="207">
        <v>199.95</v>
      </c>
      <c r="M137" s="208">
        <v>139</v>
      </c>
      <c r="N137" s="208">
        <v>249.99</v>
      </c>
      <c r="O137" s="208">
        <v>128</v>
      </c>
      <c r="P137" s="208">
        <v>229.9</v>
      </c>
      <c r="Q137" s="197">
        <v>100</v>
      </c>
      <c r="R137" s="197">
        <v>179.99</v>
      </c>
    </row>
    <row r="138" spans="1:18" x14ac:dyDescent="0.2">
      <c r="A138" s="202">
        <v>845103</v>
      </c>
      <c r="B138" s="203" t="s">
        <v>2219</v>
      </c>
      <c r="C138" s="207">
        <v>750</v>
      </c>
      <c r="D138" s="207">
        <v>1499</v>
      </c>
      <c r="E138" s="207">
        <v>750</v>
      </c>
      <c r="F138" s="207">
        <v>1499</v>
      </c>
      <c r="G138" s="207">
        <v>600</v>
      </c>
      <c r="H138" s="207">
        <v>1199</v>
      </c>
      <c r="I138" s="207">
        <v>75</v>
      </c>
      <c r="J138" s="207">
        <v>149.94999999999999</v>
      </c>
      <c r="K138" s="207">
        <v>75</v>
      </c>
      <c r="L138" s="207">
        <v>149.94999999999999</v>
      </c>
      <c r="M138" s="208">
        <v>95</v>
      </c>
      <c r="N138" s="208">
        <v>189.99</v>
      </c>
      <c r="O138" s="208">
        <v>85</v>
      </c>
      <c r="P138" s="208">
        <v>169.9</v>
      </c>
      <c r="Q138" s="197">
        <v>65</v>
      </c>
      <c r="R138" s="197">
        <v>129.99</v>
      </c>
    </row>
    <row r="139" spans="1:18" x14ac:dyDescent="0.2">
      <c r="A139" s="202">
        <v>845104</v>
      </c>
      <c r="B139" s="203" t="s">
        <v>3043</v>
      </c>
      <c r="C139" s="207">
        <v>900</v>
      </c>
      <c r="D139" s="207">
        <v>1799</v>
      </c>
      <c r="E139" s="207">
        <v>900</v>
      </c>
      <c r="F139" s="207">
        <v>1799</v>
      </c>
      <c r="G139" s="207">
        <v>750</v>
      </c>
      <c r="H139" s="207">
        <v>1499</v>
      </c>
      <c r="I139" s="207">
        <v>90</v>
      </c>
      <c r="J139" s="207">
        <v>179.95</v>
      </c>
      <c r="K139" s="207">
        <v>90</v>
      </c>
      <c r="L139" s="207">
        <v>179.95</v>
      </c>
      <c r="M139" s="208">
        <v>115</v>
      </c>
      <c r="N139" s="208">
        <v>229.99</v>
      </c>
      <c r="O139" s="208">
        <v>100</v>
      </c>
      <c r="P139" s="208">
        <v>199.9</v>
      </c>
      <c r="Q139" s="197">
        <v>80</v>
      </c>
      <c r="R139" s="197">
        <v>159.99</v>
      </c>
    </row>
    <row r="140" spans="1:18" x14ac:dyDescent="0.2">
      <c r="A140" s="202">
        <v>845105</v>
      </c>
      <c r="B140" s="203" t="s">
        <v>2220</v>
      </c>
      <c r="C140" s="207">
        <v>350</v>
      </c>
      <c r="D140" s="207">
        <v>699</v>
      </c>
      <c r="E140" s="207">
        <v>350</v>
      </c>
      <c r="F140" s="207">
        <v>699</v>
      </c>
      <c r="G140" s="207">
        <v>275</v>
      </c>
      <c r="H140" s="207">
        <v>549</v>
      </c>
      <c r="I140" s="207">
        <v>35</v>
      </c>
      <c r="J140" s="207">
        <v>69.95</v>
      </c>
      <c r="K140" s="207">
        <v>35</v>
      </c>
      <c r="L140" s="207">
        <v>69.95</v>
      </c>
      <c r="M140" s="208">
        <v>45</v>
      </c>
      <c r="N140" s="208">
        <v>89.99</v>
      </c>
      <c r="O140" s="208">
        <v>40</v>
      </c>
      <c r="P140" s="208">
        <v>79.900000000000006</v>
      </c>
      <c r="Q140" s="197">
        <v>30</v>
      </c>
      <c r="R140" s="197">
        <v>59.99</v>
      </c>
    </row>
    <row r="141" spans="1:18" x14ac:dyDescent="0.2">
      <c r="A141" s="202">
        <v>845106</v>
      </c>
      <c r="B141" s="203" t="s">
        <v>3044</v>
      </c>
      <c r="C141" s="207">
        <v>500</v>
      </c>
      <c r="D141" s="207">
        <v>999</v>
      </c>
      <c r="E141" s="207">
        <v>500</v>
      </c>
      <c r="F141" s="207">
        <v>999</v>
      </c>
      <c r="G141" s="207">
        <v>425</v>
      </c>
      <c r="H141" s="207">
        <v>849</v>
      </c>
      <c r="I141" s="207">
        <v>50</v>
      </c>
      <c r="J141" s="207">
        <v>99.95</v>
      </c>
      <c r="K141" s="207">
        <v>50</v>
      </c>
      <c r="L141" s="207">
        <v>99.95</v>
      </c>
      <c r="M141" s="208">
        <v>65</v>
      </c>
      <c r="N141" s="208">
        <v>129.99</v>
      </c>
      <c r="O141" s="208">
        <v>55</v>
      </c>
      <c r="P141" s="208">
        <v>109.9</v>
      </c>
      <c r="Q141" s="197">
        <v>45</v>
      </c>
      <c r="R141" s="197">
        <v>89.99</v>
      </c>
    </row>
    <row r="142" spans="1:18" x14ac:dyDescent="0.2">
      <c r="A142" s="202">
        <v>845107</v>
      </c>
      <c r="B142" s="203" t="s">
        <v>2221</v>
      </c>
      <c r="C142" s="207">
        <v>300</v>
      </c>
      <c r="D142" s="207">
        <v>599</v>
      </c>
      <c r="E142" s="207">
        <v>300</v>
      </c>
      <c r="F142" s="207">
        <v>599</v>
      </c>
      <c r="G142" s="207">
        <v>225</v>
      </c>
      <c r="H142" s="207">
        <v>449</v>
      </c>
      <c r="I142" s="207">
        <v>30</v>
      </c>
      <c r="J142" s="207">
        <v>59.95</v>
      </c>
      <c r="K142" s="207">
        <v>30</v>
      </c>
      <c r="L142" s="207">
        <v>59.95</v>
      </c>
      <c r="M142" s="208">
        <v>40</v>
      </c>
      <c r="N142" s="208">
        <v>79.989999999999995</v>
      </c>
      <c r="O142" s="208">
        <v>35</v>
      </c>
      <c r="P142" s="208">
        <v>69.900000000000006</v>
      </c>
      <c r="Q142" s="197">
        <v>25</v>
      </c>
      <c r="R142" s="197">
        <v>49.99</v>
      </c>
    </row>
    <row r="143" spans="1:18" x14ac:dyDescent="0.2">
      <c r="A143" s="202">
        <v>845108</v>
      </c>
      <c r="B143" s="203" t="s">
        <v>3045</v>
      </c>
      <c r="C143" s="207">
        <v>450</v>
      </c>
      <c r="D143" s="207">
        <v>899</v>
      </c>
      <c r="E143" s="207">
        <v>450</v>
      </c>
      <c r="F143" s="207">
        <v>899</v>
      </c>
      <c r="G143" s="207">
        <v>375</v>
      </c>
      <c r="H143" s="207">
        <v>749</v>
      </c>
      <c r="I143" s="207">
        <v>45</v>
      </c>
      <c r="J143" s="207">
        <v>89.95</v>
      </c>
      <c r="K143" s="207">
        <v>45</v>
      </c>
      <c r="L143" s="207">
        <v>89.95</v>
      </c>
      <c r="M143" s="208">
        <v>60</v>
      </c>
      <c r="N143" s="208">
        <v>119.99</v>
      </c>
      <c r="O143" s="208">
        <v>50</v>
      </c>
      <c r="P143" s="208">
        <v>99.9</v>
      </c>
      <c r="Q143" s="197">
        <v>40</v>
      </c>
      <c r="R143" s="197">
        <v>79.989999999999995</v>
      </c>
    </row>
    <row r="144" spans="1:18" x14ac:dyDescent="0.2">
      <c r="A144" s="202">
        <v>845109</v>
      </c>
      <c r="B144" s="203" t="s">
        <v>2222</v>
      </c>
      <c r="C144" s="207">
        <v>1278</v>
      </c>
      <c r="D144" s="207">
        <v>2299</v>
      </c>
      <c r="E144" s="207">
        <v>1278</v>
      </c>
      <c r="F144" s="207">
        <v>2299</v>
      </c>
      <c r="G144" s="207">
        <v>1000</v>
      </c>
      <c r="H144" s="207">
        <v>1799</v>
      </c>
      <c r="I144" s="207">
        <v>128</v>
      </c>
      <c r="J144" s="207">
        <v>229.95</v>
      </c>
      <c r="K144" s="207">
        <v>128</v>
      </c>
      <c r="L144" s="207">
        <v>229.95</v>
      </c>
      <c r="M144" s="208">
        <v>167</v>
      </c>
      <c r="N144" s="208">
        <v>299.99</v>
      </c>
      <c r="O144" s="208">
        <v>145</v>
      </c>
      <c r="P144" s="208">
        <v>259.89999999999998</v>
      </c>
      <c r="Q144" s="197">
        <v>112</v>
      </c>
      <c r="R144" s="197">
        <v>199.99</v>
      </c>
    </row>
    <row r="145" spans="1:18" x14ac:dyDescent="0.2">
      <c r="A145" s="202">
        <v>845110</v>
      </c>
      <c r="B145" s="203" t="s">
        <v>2227</v>
      </c>
      <c r="C145" s="207">
        <v>1833</v>
      </c>
      <c r="D145" s="207">
        <v>3299</v>
      </c>
      <c r="E145" s="207">
        <v>1833</v>
      </c>
      <c r="F145" s="207">
        <v>3299</v>
      </c>
      <c r="G145" s="207">
        <v>1444</v>
      </c>
      <c r="H145" s="207">
        <v>2599</v>
      </c>
      <c r="I145" s="207">
        <v>184</v>
      </c>
      <c r="J145" s="207">
        <v>329.95</v>
      </c>
      <c r="K145" s="207">
        <v>184</v>
      </c>
      <c r="L145" s="207">
        <v>329.95</v>
      </c>
      <c r="M145" s="208">
        <v>239</v>
      </c>
      <c r="N145" s="208">
        <v>429.99</v>
      </c>
      <c r="O145" s="208">
        <v>212</v>
      </c>
      <c r="P145" s="208">
        <v>379.9</v>
      </c>
      <c r="Q145" s="197">
        <v>167</v>
      </c>
      <c r="R145" s="197">
        <v>299.99</v>
      </c>
    </row>
    <row r="146" spans="1:18" x14ac:dyDescent="0.2">
      <c r="A146" s="202">
        <v>845111</v>
      </c>
      <c r="B146" s="203" t="s">
        <v>2228</v>
      </c>
      <c r="C146" s="207">
        <v>1450</v>
      </c>
      <c r="D146" s="207">
        <v>2899</v>
      </c>
      <c r="E146" s="207">
        <v>1450</v>
      </c>
      <c r="F146" s="207">
        <v>2899</v>
      </c>
      <c r="G146" s="207">
        <v>1150</v>
      </c>
      <c r="H146" s="207">
        <v>2299</v>
      </c>
      <c r="I146" s="207">
        <v>145</v>
      </c>
      <c r="J146" s="207">
        <v>289.95</v>
      </c>
      <c r="K146" s="207">
        <v>145</v>
      </c>
      <c r="L146" s="207">
        <v>289.95</v>
      </c>
      <c r="M146" s="208">
        <v>190</v>
      </c>
      <c r="N146" s="208">
        <v>379.99</v>
      </c>
      <c r="O146" s="208">
        <v>160</v>
      </c>
      <c r="P146" s="208">
        <v>319.89999999999998</v>
      </c>
      <c r="Q146" s="197">
        <v>130</v>
      </c>
      <c r="R146" s="197">
        <v>259.99</v>
      </c>
    </row>
    <row r="147" spans="1:18" x14ac:dyDescent="0.2">
      <c r="A147" s="202">
        <v>845122</v>
      </c>
      <c r="B147" s="203" t="s">
        <v>3046</v>
      </c>
      <c r="C147" s="207">
        <v>1450</v>
      </c>
      <c r="D147" s="207">
        <v>2899</v>
      </c>
      <c r="E147" s="207">
        <v>1450</v>
      </c>
      <c r="F147" s="207">
        <v>2899</v>
      </c>
      <c r="G147" s="207">
        <v>1150</v>
      </c>
      <c r="H147" s="207">
        <v>2299</v>
      </c>
      <c r="I147" s="207">
        <v>145</v>
      </c>
      <c r="J147" s="207">
        <v>289.95</v>
      </c>
      <c r="K147" s="207">
        <v>145</v>
      </c>
      <c r="L147" s="207">
        <v>289.95</v>
      </c>
      <c r="M147" s="208">
        <v>190</v>
      </c>
      <c r="N147" s="208">
        <v>379.99</v>
      </c>
      <c r="O147" s="208">
        <v>160</v>
      </c>
      <c r="P147" s="208">
        <v>319.89999999999998</v>
      </c>
      <c r="Q147" s="197">
        <v>130</v>
      </c>
      <c r="R147" s="197">
        <v>259.99</v>
      </c>
    </row>
    <row r="148" spans="1:18" x14ac:dyDescent="0.2">
      <c r="A148" s="202">
        <v>845125</v>
      </c>
      <c r="B148" s="203" t="s">
        <v>2229</v>
      </c>
      <c r="C148" s="207">
        <v>1000</v>
      </c>
      <c r="D148" s="207">
        <v>1999</v>
      </c>
      <c r="E148" s="207">
        <v>1000</v>
      </c>
      <c r="F148" s="207">
        <v>1999</v>
      </c>
      <c r="G148" s="207">
        <v>750</v>
      </c>
      <c r="H148" s="207">
        <v>1499</v>
      </c>
      <c r="I148" s="207">
        <v>100</v>
      </c>
      <c r="J148" s="207">
        <v>199.95</v>
      </c>
      <c r="K148" s="207">
        <v>100</v>
      </c>
      <c r="L148" s="207">
        <v>199.95</v>
      </c>
      <c r="M148" s="208">
        <v>130</v>
      </c>
      <c r="N148" s="208">
        <v>259.99</v>
      </c>
      <c r="O148" s="208">
        <v>110</v>
      </c>
      <c r="P148" s="208">
        <v>219.9</v>
      </c>
      <c r="Q148" s="197">
        <v>85</v>
      </c>
      <c r="R148" s="197">
        <v>169.99</v>
      </c>
    </row>
    <row r="149" spans="1:18" x14ac:dyDescent="0.2">
      <c r="A149" s="202">
        <v>845126</v>
      </c>
      <c r="B149" s="203" t="s">
        <v>3047</v>
      </c>
      <c r="C149" s="207">
        <v>1450</v>
      </c>
      <c r="D149" s="207">
        <v>2899</v>
      </c>
      <c r="E149" s="207">
        <v>1450</v>
      </c>
      <c r="F149" s="207">
        <v>2899</v>
      </c>
      <c r="G149" s="207">
        <v>1150</v>
      </c>
      <c r="H149" s="207">
        <v>2299</v>
      </c>
      <c r="I149" s="207">
        <v>145</v>
      </c>
      <c r="J149" s="207">
        <v>289.95</v>
      </c>
      <c r="K149" s="207">
        <v>145</v>
      </c>
      <c r="L149" s="207">
        <v>289.95</v>
      </c>
      <c r="M149" s="208">
        <v>190</v>
      </c>
      <c r="N149" s="208">
        <v>379.99</v>
      </c>
      <c r="O149" s="208">
        <v>160</v>
      </c>
      <c r="P149" s="208">
        <v>319.89999999999998</v>
      </c>
      <c r="Q149" s="197">
        <v>130</v>
      </c>
      <c r="R149" s="197">
        <v>259.99</v>
      </c>
    </row>
    <row r="150" spans="1:18" x14ac:dyDescent="0.2">
      <c r="A150" s="202">
        <v>845127</v>
      </c>
      <c r="B150" s="203" t="s">
        <v>3048</v>
      </c>
      <c r="C150" s="207">
        <v>1450</v>
      </c>
      <c r="D150" s="207">
        <v>2899</v>
      </c>
      <c r="E150" s="207">
        <v>1450</v>
      </c>
      <c r="F150" s="207">
        <v>2899</v>
      </c>
      <c r="G150" s="207">
        <v>1150</v>
      </c>
      <c r="H150" s="207">
        <v>2299</v>
      </c>
      <c r="I150" s="207">
        <v>145</v>
      </c>
      <c r="J150" s="207">
        <v>289.95</v>
      </c>
      <c r="K150" s="207">
        <v>145</v>
      </c>
      <c r="L150" s="207">
        <v>289.95</v>
      </c>
      <c r="M150" s="208">
        <v>190</v>
      </c>
      <c r="N150" s="208">
        <v>379.99</v>
      </c>
      <c r="O150" s="208">
        <v>160</v>
      </c>
      <c r="P150" s="208">
        <v>319.89999999999998</v>
      </c>
      <c r="Q150" s="197">
        <v>130</v>
      </c>
      <c r="R150" s="197">
        <v>259.99</v>
      </c>
    </row>
    <row r="151" spans="1:18" x14ac:dyDescent="0.2">
      <c r="A151" s="202">
        <v>845128</v>
      </c>
      <c r="B151" s="203" t="s">
        <v>3049</v>
      </c>
      <c r="C151" s="207">
        <v>722</v>
      </c>
      <c r="D151" s="207">
        <v>1299</v>
      </c>
      <c r="E151" s="207">
        <v>722</v>
      </c>
      <c r="F151" s="207">
        <v>1299</v>
      </c>
      <c r="G151" s="207">
        <v>555</v>
      </c>
      <c r="H151" s="207">
        <v>999</v>
      </c>
      <c r="I151" s="207">
        <v>73</v>
      </c>
      <c r="J151" s="207">
        <v>129.94999999999999</v>
      </c>
      <c r="K151" s="207">
        <v>73</v>
      </c>
      <c r="L151" s="207">
        <v>129.94999999999999</v>
      </c>
      <c r="M151" s="208">
        <v>95</v>
      </c>
      <c r="N151" s="208">
        <v>169.99</v>
      </c>
      <c r="O151" s="208">
        <v>84</v>
      </c>
      <c r="P151" s="208">
        <v>149.9</v>
      </c>
      <c r="Q151" s="197">
        <v>67</v>
      </c>
      <c r="R151" s="197">
        <v>119.99</v>
      </c>
    </row>
    <row r="152" spans="1:18" x14ac:dyDescent="0.2">
      <c r="A152" s="202">
        <v>845129</v>
      </c>
      <c r="B152" s="203" t="s">
        <v>3050</v>
      </c>
      <c r="C152" s="207">
        <v>350</v>
      </c>
      <c r="D152" s="207">
        <v>699</v>
      </c>
      <c r="E152" s="207">
        <v>350</v>
      </c>
      <c r="F152" s="207">
        <v>699</v>
      </c>
      <c r="G152" s="207">
        <v>275</v>
      </c>
      <c r="H152" s="207">
        <v>549</v>
      </c>
      <c r="I152" s="207">
        <v>35</v>
      </c>
      <c r="J152" s="207">
        <v>69.95</v>
      </c>
      <c r="K152" s="207">
        <v>35</v>
      </c>
      <c r="L152" s="207">
        <v>69.95</v>
      </c>
      <c r="M152" s="208">
        <v>45</v>
      </c>
      <c r="N152" s="208">
        <v>89.99</v>
      </c>
      <c r="O152" s="208">
        <v>40</v>
      </c>
      <c r="P152" s="208">
        <v>79.900000000000006</v>
      </c>
      <c r="Q152" s="197">
        <v>30</v>
      </c>
      <c r="R152" s="197">
        <v>59.99</v>
      </c>
    </row>
    <row r="153" spans="1:18" x14ac:dyDescent="0.2">
      <c r="A153" s="202">
        <v>845130</v>
      </c>
      <c r="B153" s="203" t="s">
        <v>3051</v>
      </c>
      <c r="C153" s="207">
        <v>500</v>
      </c>
      <c r="D153" s="207">
        <v>999</v>
      </c>
      <c r="E153" s="207">
        <v>500</v>
      </c>
      <c r="F153" s="207">
        <v>999</v>
      </c>
      <c r="G153" s="207">
        <v>425</v>
      </c>
      <c r="H153" s="207">
        <v>849</v>
      </c>
      <c r="I153" s="207">
        <v>50</v>
      </c>
      <c r="J153" s="207">
        <v>99.95</v>
      </c>
      <c r="K153" s="207">
        <v>50</v>
      </c>
      <c r="L153" s="207">
        <v>99.95</v>
      </c>
      <c r="M153" s="208">
        <v>65</v>
      </c>
      <c r="N153" s="208">
        <v>129.99</v>
      </c>
      <c r="O153" s="208">
        <v>55</v>
      </c>
      <c r="P153" s="208">
        <v>109.9</v>
      </c>
      <c r="Q153" s="197">
        <v>45</v>
      </c>
      <c r="R153" s="197">
        <v>89.99</v>
      </c>
    </row>
    <row r="154" spans="1:18" x14ac:dyDescent="0.2">
      <c r="A154" s="202">
        <v>845131</v>
      </c>
      <c r="B154" s="203" t="s">
        <v>3052</v>
      </c>
      <c r="C154" s="207">
        <v>300</v>
      </c>
      <c r="D154" s="207">
        <v>599</v>
      </c>
      <c r="E154" s="207">
        <v>300</v>
      </c>
      <c r="F154" s="207">
        <v>599</v>
      </c>
      <c r="G154" s="207">
        <v>225</v>
      </c>
      <c r="H154" s="207">
        <v>449</v>
      </c>
      <c r="I154" s="207">
        <v>30</v>
      </c>
      <c r="J154" s="207">
        <v>59.95</v>
      </c>
      <c r="K154" s="207">
        <v>30</v>
      </c>
      <c r="L154" s="207">
        <v>59.95</v>
      </c>
      <c r="M154" s="208">
        <v>40</v>
      </c>
      <c r="N154" s="208">
        <v>79.989999999999995</v>
      </c>
      <c r="O154" s="208">
        <v>35</v>
      </c>
      <c r="P154" s="208">
        <v>69.900000000000006</v>
      </c>
      <c r="Q154" s="197">
        <v>25</v>
      </c>
      <c r="R154" s="197">
        <v>49.99</v>
      </c>
    </row>
    <row r="155" spans="1:18" x14ac:dyDescent="0.2">
      <c r="A155" s="202">
        <v>845132</v>
      </c>
      <c r="B155" s="203" t="s">
        <v>3053</v>
      </c>
      <c r="C155" s="207">
        <v>450</v>
      </c>
      <c r="D155" s="207">
        <v>899</v>
      </c>
      <c r="E155" s="207">
        <v>450</v>
      </c>
      <c r="F155" s="207">
        <v>899</v>
      </c>
      <c r="G155" s="207">
        <v>375</v>
      </c>
      <c r="H155" s="207">
        <v>749</v>
      </c>
      <c r="I155" s="207">
        <v>45</v>
      </c>
      <c r="J155" s="207">
        <v>89.95</v>
      </c>
      <c r="K155" s="207">
        <v>45</v>
      </c>
      <c r="L155" s="207">
        <v>89.95</v>
      </c>
      <c r="M155" s="208">
        <v>60</v>
      </c>
      <c r="N155" s="208">
        <v>119.99</v>
      </c>
      <c r="O155" s="208">
        <v>50</v>
      </c>
      <c r="P155" s="208">
        <v>99.9</v>
      </c>
      <c r="Q155" s="197">
        <v>40</v>
      </c>
      <c r="R155" s="197">
        <v>79.989999999999995</v>
      </c>
    </row>
    <row r="156" spans="1:18" x14ac:dyDescent="0.2">
      <c r="A156" s="202">
        <v>845134</v>
      </c>
      <c r="B156" s="203" t="s">
        <v>3129</v>
      </c>
      <c r="C156" s="207">
        <v>500</v>
      </c>
      <c r="D156" s="207">
        <v>999</v>
      </c>
      <c r="E156" s="207">
        <v>500</v>
      </c>
      <c r="F156" s="207">
        <v>999</v>
      </c>
      <c r="G156" s="207">
        <v>425</v>
      </c>
      <c r="H156" s="207">
        <v>849</v>
      </c>
      <c r="I156" s="207">
        <v>50</v>
      </c>
      <c r="J156" s="207">
        <v>99.95</v>
      </c>
      <c r="K156" s="207">
        <v>50</v>
      </c>
      <c r="L156" s="207">
        <v>99.95</v>
      </c>
      <c r="M156" s="208">
        <v>65</v>
      </c>
      <c r="N156" s="208">
        <v>129.99</v>
      </c>
      <c r="O156" s="208">
        <v>55</v>
      </c>
      <c r="P156" s="208">
        <v>109.9</v>
      </c>
      <c r="Q156" s="197">
        <v>45</v>
      </c>
      <c r="R156" s="197">
        <v>89.99</v>
      </c>
    </row>
    <row r="157" spans="1:18" x14ac:dyDescent="0.2">
      <c r="A157" s="202">
        <v>845135</v>
      </c>
      <c r="B157" s="203" t="s">
        <v>3130</v>
      </c>
      <c r="C157" s="207">
        <v>350</v>
      </c>
      <c r="D157" s="207">
        <v>699</v>
      </c>
      <c r="E157" s="207">
        <v>350</v>
      </c>
      <c r="F157" s="207">
        <v>699</v>
      </c>
      <c r="G157" s="207">
        <v>275</v>
      </c>
      <c r="H157" s="207">
        <v>549</v>
      </c>
      <c r="I157" s="207">
        <v>35</v>
      </c>
      <c r="J157" s="207">
        <v>69.95</v>
      </c>
      <c r="K157" s="207">
        <v>35</v>
      </c>
      <c r="L157" s="207">
        <v>69.95</v>
      </c>
      <c r="M157" s="208">
        <v>45</v>
      </c>
      <c r="N157" s="208">
        <v>89.99</v>
      </c>
      <c r="O157" s="208">
        <v>40</v>
      </c>
      <c r="P157" s="208">
        <v>79.900000000000006</v>
      </c>
      <c r="Q157" s="197">
        <v>30</v>
      </c>
      <c r="R157" s="197">
        <v>59.99</v>
      </c>
    </row>
    <row r="158" spans="1:18" x14ac:dyDescent="0.2">
      <c r="A158" s="202">
        <v>845136</v>
      </c>
      <c r="B158" s="203" t="s">
        <v>3131</v>
      </c>
      <c r="C158" s="207">
        <v>450</v>
      </c>
      <c r="D158" s="207">
        <v>899</v>
      </c>
      <c r="E158" s="207">
        <v>450</v>
      </c>
      <c r="F158" s="207">
        <v>899</v>
      </c>
      <c r="G158" s="207">
        <v>375</v>
      </c>
      <c r="H158" s="207">
        <v>749</v>
      </c>
      <c r="I158" s="207">
        <v>45</v>
      </c>
      <c r="J158" s="207">
        <v>89.95</v>
      </c>
      <c r="K158" s="207">
        <v>45</v>
      </c>
      <c r="L158" s="207">
        <v>89.95</v>
      </c>
      <c r="M158" s="208">
        <v>60</v>
      </c>
      <c r="N158" s="208">
        <v>119.99</v>
      </c>
      <c r="O158" s="208">
        <v>50</v>
      </c>
      <c r="P158" s="208">
        <v>99.9</v>
      </c>
      <c r="Q158" s="197">
        <v>40</v>
      </c>
      <c r="R158" s="197">
        <v>79.989999999999995</v>
      </c>
    </row>
    <row r="159" spans="1:18" x14ac:dyDescent="0.2">
      <c r="A159" s="202">
        <v>845137</v>
      </c>
      <c r="B159" s="203" t="s">
        <v>3132</v>
      </c>
      <c r="C159" s="207">
        <v>300</v>
      </c>
      <c r="D159" s="207">
        <v>599</v>
      </c>
      <c r="E159" s="207">
        <v>300</v>
      </c>
      <c r="F159" s="207">
        <v>599</v>
      </c>
      <c r="G159" s="207">
        <v>225</v>
      </c>
      <c r="H159" s="207">
        <v>449</v>
      </c>
      <c r="I159" s="207">
        <v>30</v>
      </c>
      <c r="J159" s="207">
        <v>59.95</v>
      </c>
      <c r="K159" s="207">
        <v>30</v>
      </c>
      <c r="L159" s="207">
        <v>59.95</v>
      </c>
      <c r="M159" s="208">
        <v>40</v>
      </c>
      <c r="N159" s="208">
        <v>79.989999999999995</v>
      </c>
      <c r="O159" s="208">
        <v>35</v>
      </c>
      <c r="P159" s="208">
        <v>69.900000000000006</v>
      </c>
      <c r="Q159" s="197">
        <v>25</v>
      </c>
      <c r="R159" s="197">
        <v>49.99</v>
      </c>
    </row>
    <row r="160" spans="1:18" x14ac:dyDescent="0.2">
      <c r="A160" s="202">
        <v>845138</v>
      </c>
      <c r="B160" s="203" t="s">
        <v>3133</v>
      </c>
      <c r="C160" s="207">
        <v>500</v>
      </c>
      <c r="D160" s="207">
        <v>999</v>
      </c>
      <c r="E160" s="207">
        <v>500</v>
      </c>
      <c r="F160" s="207">
        <v>999</v>
      </c>
      <c r="G160" s="207">
        <v>425</v>
      </c>
      <c r="H160" s="207">
        <v>849</v>
      </c>
      <c r="I160" s="207">
        <v>50</v>
      </c>
      <c r="J160" s="207">
        <v>99.95</v>
      </c>
      <c r="K160" s="207">
        <v>50</v>
      </c>
      <c r="L160" s="207">
        <v>99.95</v>
      </c>
      <c r="M160" s="208">
        <v>65</v>
      </c>
      <c r="N160" s="208">
        <v>129.99</v>
      </c>
      <c r="O160" s="208">
        <v>55</v>
      </c>
      <c r="P160" s="208">
        <v>109.9</v>
      </c>
      <c r="Q160" s="197">
        <v>45</v>
      </c>
      <c r="R160" s="197">
        <v>89.99</v>
      </c>
    </row>
    <row r="161" spans="1:18" x14ac:dyDescent="0.2">
      <c r="A161" s="202">
        <v>845139</v>
      </c>
      <c r="B161" s="203" t="s">
        <v>3134</v>
      </c>
      <c r="C161" s="207">
        <v>350</v>
      </c>
      <c r="D161" s="207">
        <v>699</v>
      </c>
      <c r="E161" s="207">
        <v>350</v>
      </c>
      <c r="F161" s="207">
        <v>699</v>
      </c>
      <c r="G161" s="207">
        <v>275</v>
      </c>
      <c r="H161" s="207">
        <v>549</v>
      </c>
      <c r="I161" s="207">
        <v>35</v>
      </c>
      <c r="J161" s="207">
        <v>69.95</v>
      </c>
      <c r="K161" s="207">
        <v>35</v>
      </c>
      <c r="L161" s="207">
        <v>69.95</v>
      </c>
      <c r="M161" s="208">
        <v>45</v>
      </c>
      <c r="N161" s="208">
        <v>89.99</v>
      </c>
      <c r="O161" s="208">
        <v>40</v>
      </c>
      <c r="P161" s="208">
        <v>79.900000000000006</v>
      </c>
      <c r="Q161" s="197">
        <v>30</v>
      </c>
      <c r="R161" s="197">
        <v>59.99</v>
      </c>
    </row>
    <row r="162" spans="1:18" x14ac:dyDescent="0.2">
      <c r="A162" s="202">
        <v>845140</v>
      </c>
      <c r="B162" s="203" t="s">
        <v>3135</v>
      </c>
      <c r="C162" s="207">
        <v>450</v>
      </c>
      <c r="D162" s="207">
        <v>899</v>
      </c>
      <c r="E162" s="207">
        <v>450</v>
      </c>
      <c r="F162" s="207">
        <v>899</v>
      </c>
      <c r="G162" s="207">
        <v>375</v>
      </c>
      <c r="H162" s="207">
        <v>749</v>
      </c>
      <c r="I162" s="207">
        <v>45</v>
      </c>
      <c r="J162" s="207">
        <v>89.95</v>
      </c>
      <c r="K162" s="207">
        <v>45</v>
      </c>
      <c r="L162" s="207">
        <v>89.95</v>
      </c>
      <c r="M162" s="208">
        <v>60</v>
      </c>
      <c r="N162" s="208">
        <v>119.99</v>
      </c>
      <c r="O162" s="208">
        <v>50</v>
      </c>
      <c r="P162" s="208">
        <v>99.9</v>
      </c>
      <c r="Q162" s="197">
        <v>40</v>
      </c>
      <c r="R162" s="197">
        <v>79.989999999999995</v>
      </c>
    </row>
    <row r="163" spans="1:18" x14ac:dyDescent="0.2">
      <c r="A163" s="202">
        <v>845141</v>
      </c>
      <c r="B163" s="203" t="s">
        <v>3136</v>
      </c>
      <c r="C163" s="207">
        <v>300</v>
      </c>
      <c r="D163" s="207">
        <v>599</v>
      </c>
      <c r="E163" s="207">
        <v>300</v>
      </c>
      <c r="F163" s="207">
        <v>599</v>
      </c>
      <c r="G163" s="207">
        <v>225</v>
      </c>
      <c r="H163" s="207">
        <v>449</v>
      </c>
      <c r="I163" s="207">
        <v>30</v>
      </c>
      <c r="J163" s="207">
        <v>59.95</v>
      </c>
      <c r="K163" s="207">
        <v>30</v>
      </c>
      <c r="L163" s="207">
        <v>59.95</v>
      </c>
      <c r="M163" s="208">
        <v>40</v>
      </c>
      <c r="N163" s="208">
        <v>79.989999999999995</v>
      </c>
      <c r="O163" s="208">
        <v>35</v>
      </c>
      <c r="P163" s="208">
        <v>69.900000000000006</v>
      </c>
      <c r="Q163" s="197">
        <v>25</v>
      </c>
      <c r="R163" s="197">
        <v>49.99</v>
      </c>
    </row>
    <row r="164" spans="1:18" x14ac:dyDescent="0.2">
      <c r="A164" s="202">
        <v>850014</v>
      </c>
      <c r="B164" s="203" t="s">
        <v>116</v>
      </c>
      <c r="C164" s="207">
        <v>100</v>
      </c>
      <c r="D164" s="207">
        <v>199</v>
      </c>
      <c r="E164" s="207">
        <v>100</v>
      </c>
      <c r="F164" s="207">
        <v>199</v>
      </c>
      <c r="G164" s="207">
        <v>75</v>
      </c>
      <c r="H164" s="207">
        <v>149</v>
      </c>
      <c r="I164" s="207">
        <v>10</v>
      </c>
      <c r="J164" s="207">
        <v>19.95</v>
      </c>
      <c r="K164" s="207">
        <v>10</v>
      </c>
      <c r="L164" s="207">
        <v>19.95</v>
      </c>
      <c r="M164" s="208">
        <v>13</v>
      </c>
      <c r="N164" s="208">
        <v>24.99</v>
      </c>
      <c r="O164" s="208">
        <v>13</v>
      </c>
      <c r="P164" s="208">
        <v>24.9</v>
      </c>
      <c r="Q164" s="197">
        <v>9</v>
      </c>
      <c r="R164" s="197">
        <v>17.989999999999998</v>
      </c>
    </row>
    <row r="165" spans="1:18" x14ac:dyDescent="0.2">
      <c r="A165" s="202">
        <v>850067</v>
      </c>
      <c r="B165" s="203" t="s">
        <v>259</v>
      </c>
      <c r="C165" s="207">
        <v>150</v>
      </c>
      <c r="D165" s="207">
        <v>299</v>
      </c>
      <c r="E165" s="207">
        <v>150</v>
      </c>
      <c r="F165" s="207">
        <v>299</v>
      </c>
      <c r="G165" s="207">
        <v>125</v>
      </c>
      <c r="H165" s="207">
        <v>249</v>
      </c>
      <c r="I165" s="207">
        <v>15</v>
      </c>
      <c r="J165" s="207">
        <v>29.95</v>
      </c>
      <c r="K165" s="207">
        <v>15</v>
      </c>
      <c r="L165" s="207">
        <v>29.95</v>
      </c>
      <c r="M165" s="208">
        <v>20</v>
      </c>
      <c r="N165" s="208">
        <v>39.99</v>
      </c>
      <c r="O165" s="208">
        <v>18</v>
      </c>
      <c r="P165" s="208">
        <v>34.9</v>
      </c>
      <c r="Q165" s="197">
        <v>14</v>
      </c>
      <c r="R165" s="197">
        <v>26.99</v>
      </c>
    </row>
    <row r="166" spans="1:18" x14ac:dyDescent="0.2">
      <c r="A166" s="202">
        <v>850085</v>
      </c>
      <c r="B166" s="203" t="s">
        <v>237</v>
      </c>
      <c r="C166" s="207">
        <v>100</v>
      </c>
      <c r="D166" s="207">
        <v>199</v>
      </c>
      <c r="E166" s="207">
        <v>100</v>
      </c>
      <c r="F166" s="207">
        <v>199</v>
      </c>
      <c r="G166" s="207">
        <v>75</v>
      </c>
      <c r="H166" s="207">
        <v>149</v>
      </c>
      <c r="I166" s="207">
        <v>10</v>
      </c>
      <c r="J166" s="207">
        <v>19.95</v>
      </c>
      <c r="K166" s="207">
        <v>10</v>
      </c>
      <c r="L166" s="207">
        <v>19.95</v>
      </c>
      <c r="M166" s="208">
        <v>13</v>
      </c>
      <c r="N166" s="208">
        <v>24.99</v>
      </c>
      <c r="O166" s="208">
        <v>13</v>
      </c>
      <c r="P166" s="208">
        <v>24.9</v>
      </c>
      <c r="Q166" s="197">
        <v>9</v>
      </c>
      <c r="R166" s="197">
        <v>17.989999999999998</v>
      </c>
    </row>
    <row r="167" spans="1:18" x14ac:dyDescent="0.2">
      <c r="A167" s="202">
        <v>850086</v>
      </c>
      <c r="B167" s="203" t="s">
        <v>447</v>
      </c>
      <c r="C167" s="207">
        <v>100</v>
      </c>
      <c r="D167" s="207">
        <v>199</v>
      </c>
      <c r="E167" s="207">
        <v>100</v>
      </c>
      <c r="F167" s="207">
        <v>199</v>
      </c>
      <c r="G167" s="207">
        <v>75</v>
      </c>
      <c r="H167" s="207">
        <v>149</v>
      </c>
      <c r="I167" s="207">
        <v>10</v>
      </c>
      <c r="J167" s="207">
        <v>19.95</v>
      </c>
      <c r="K167" s="207">
        <v>10</v>
      </c>
      <c r="L167" s="207">
        <v>19.95</v>
      </c>
      <c r="M167" s="208">
        <v>13</v>
      </c>
      <c r="N167" s="208">
        <v>24.99</v>
      </c>
      <c r="O167" s="208">
        <v>13</v>
      </c>
      <c r="P167" s="208">
        <v>24.9</v>
      </c>
      <c r="Q167" s="197">
        <v>9</v>
      </c>
      <c r="R167" s="197">
        <v>17.989999999999998</v>
      </c>
    </row>
    <row r="168" spans="1:18" x14ac:dyDescent="0.2">
      <c r="A168" s="202">
        <v>850087</v>
      </c>
      <c r="B168" s="203" t="s">
        <v>448</v>
      </c>
      <c r="C168" s="207">
        <v>150</v>
      </c>
      <c r="D168" s="207">
        <v>299</v>
      </c>
      <c r="E168" s="207">
        <v>150</v>
      </c>
      <c r="F168" s="207">
        <v>299</v>
      </c>
      <c r="G168" s="207">
        <v>125</v>
      </c>
      <c r="H168" s="207">
        <v>249</v>
      </c>
      <c r="I168" s="207">
        <v>15</v>
      </c>
      <c r="J168" s="207">
        <v>29.95</v>
      </c>
      <c r="K168" s="207">
        <v>15</v>
      </c>
      <c r="L168" s="207">
        <v>29.95</v>
      </c>
      <c r="M168" s="208">
        <v>20</v>
      </c>
      <c r="N168" s="208">
        <v>39.99</v>
      </c>
      <c r="O168" s="208">
        <v>18</v>
      </c>
      <c r="P168" s="208">
        <v>34.9</v>
      </c>
      <c r="Q168" s="197">
        <v>14</v>
      </c>
      <c r="R168" s="197">
        <v>26.99</v>
      </c>
    </row>
    <row r="169" spans="1:18" x14ac:dyDescent="0.2">
      <c r="A169" s="202">
        <v>852031</v>
      </c>
      <c r="B169" s="203" t="s">
        <v>479</v>
      </c>
      <c r="C169" s="207">
        <v>600</v>
      </c>
      <c r="D169" s="207">
        <v>1199</v>
      </c>
      <c r="E169" s="207">
        <v>600</v>
      </c>
      <c r="F169" s="207">
        <v>1199</v>
      </c>
      <c r="G169" s="207">
        <v>450</v>
      </c>
      <c r="H169" s="207">
        <v>899</v>
      </c>
      <c r="I169" s="207">
        <v>60</v>
      </c>
      <c r="J169" s="207">
        <v>119.95</v>
      </c>
      <c r="K169" s="207">
        <v>60</v>
      </c>
      <c r="L169" s="207">
        <v>119.95</v>
      </c>
      <c r="M169" s="208">
        <v>75</v>
      </c>
      <c r="N169" s="208">
        <v>149.99</v>
      </c>
      <c r="O169" s="208">
        <v>70</v>
      </c>
      <c r="P169" s="208">
        <v>139.9</v>
      </c>
      <c r="Q169" s="197">
        <v>55</v>
      </c>
      <c r="R169" s="197">
        <v>109.99</v>
      </c>
    </row>
    <row r="170" spans="1:18" x14ac:dyDescent="0.2">
      <c r="A170" s="202">
        <v>852032</v>
      </c>
      <c r="B170" s="203" t="s">
        <v>117</v>
      </c>
      <c r="C170" s="207">
        <v>500</v>
      </c>
      <c r="D170" s="207">
        <v>999</v>
      </c>
      <c r="E170" s="207">
        <v>500</v>
      </c>
      <c r="F170" s="207">
        <v>999</v>
      </c>
      <c r="G170" s="207">
        <v>400</v>
      </c>
      <c r="H170" s="207">
        <v>799</v>
      </c>
      <c r="I170" s="207">
        <v>50</v>
      </c>
      <c r="J170" s="207">
        <v>99.95</v>
      </c>
      <c r="K170" s="207">
        <v>50</v>
      </c>
      <c r="L170" s="207">
        <v>99.95</v>
      </c>
      <c r="M170" s="208">
        <v>65</v>
      </c>
      <c r="N170" s="208">
        <v>129.99</v>
      </c>
      <c r="O170" s="208">
        <v>55</v>
      </c>
      <c r="P170" s="208">
        <v>109.9</v>
      </c>
      <c r="Q170" s="197">
        <v>45</v>
      </c>
      <c r="R170" s="197">
        <v>89.99</v>
      </c>
    </row>
    <row r="171" spans="1:18" x14ac:dyDescent="0.2">
      <c r="A171" s="202">
        <v>852042</v>
      </c>
      <c r="B171" s="203" t="s">
        <v>489</v>
      </c>
      <c r="C171" s="207">
        <v>950</v>
      </c>
      <c r="D171" s="207">
        <v>1899</v>
      </c>
      <c r="E171" s="207">
        <v>950</v>
      </c>
      <c r="F171" s="207">
        <v>1899</v>
      </c>
      <c r="G171" s="207">
        <v>750</v>
      </c>
      <c r="H171" s="207">
        <v>1499</v>
      </c>
      <c r="I171" s="207">
        <v>95</v>
      </c>
      <c r="J171" s="207">
        <v>189.95</v>
      </c>
      <c r="K171" s="207">
        <v>100</v>
      </c>
      <c r="L171" s="207">
        <v>199.95</v>
      </c>
      <c r="M171" s="208">
        <v>125</v>
      </c>
      <c r="N171" s="208">
        <v>249.99</v>
      </c>
      <c r="O171" s="208">
        <v>105</v>
      </c>
      <c r="P171" s="208">
        <v>209.9</v>
      </c>
      <c r="Q171" s="197">
        <v>85</v>
      </c>
      <c r="R171" s="197">
        <v>169.99</v>
      </c>
    </row>
    <row r="172" spans="1:18" x14ac:dyDescent="0.2">
      <c r="A172" s="202">
        <v>852043</v>
      </c>
      <c r="B172" s="203" t="s">
        <v>490</v>
      </c>
      <c r="C172" s="207">
        <v>750</v>
      </c>
      <c r="D172" s="207">
        <v>1499</v>
      </c>
      <c r="E172" s="207">
        <v>750</v>
      </c>
      <c r="F172" s="207">
        <v>1499</v>
      </c>
      <c r="G172" s="207">
        <v>600</v>
      </c>
      <c r="H172" s="207">
        <v>1199</v>
      </c>
      <c r="I172" s="207">
        <v>75</v>
      </c>
      <c r="J172" s="207">
        <v>149.94999999999999</v>
      </c>
      <c r="K172" s="207">
        <v>80</v>
      </c>
      <c r="L172" s="207">
        <v>159.94999999999999</v>
      </c>
      <c r="M172" s="208">
        <v>100</v>
      </c>
      <c r="N172" s="208">
        <v>199.99</v>
      </c>
      <c r="O172" s="208">
        <v>85</v>
      </c>
      <c r="P172" s="208">
        <v>169.9</v>
      </c>
      <c r="Q172" s="197">
        <v>65</v>
      </c>
      <c r="R172" s="197">
        <v>129.99</v>
      </c>
    </row>
    <row r="173" spans="1:18" x14ac:dyDescent="0.2">
      <c r="A173" s="202">
        <v>852044</v>
      </c>
      <c r="B173" s="203" t="s">
        <v>491</v>
      </c>
      <c r="C173" s="207">
        <v>1150</v>
      </c>
      <c r="D173" s="207">
        <v>2299</v>
      </c>
      <c r="E173" s="207">
        <v>1150</v>
      </c>
      <c r="F173" s="207">
        <v>2299</v>
      </c>
      <c r="G173" s="207">
        <v>950</v>
      </c>
      <c r="H173" s="207">
        <v>1899</v>
      </c>
      <c r="I173" s="207">
        <v>115</v>
      </c>
      <c r="J173" s="207">
        <v>229.95</v>
      </c>
      <c r="K173" s="207">
        <v>125</v>
      </c>
      <c r="L173" s="207">
        <v>249.95</v>
      </c>
      <c r="M173" s="208">
        <v>150</v>
      </c>
      <c r="N173" s="208">
        <v>299.99</v>
      </c>
      <c r="O173" s="208">
        <v>130</v>
      </c>
      <c r="P173" s="208">
        <v>259.89999999999998</v>
      </c>
      <c r="Q173" s="197">
        <v>105</v>
      </c>
      <c r="R173" s="197">
        <v>209.99</v>
      </c>
    </row>
    <row r="174" spans="1:18" x14ac:dyDescent="0.2">
      <c r="A174" s="202">
        <v>852045</v>
      </c>
      <c r="B174" s="203" t="s">
        <v>492</v>
      </c>
      <c r="C174" s="207">
        <v>950</v>
      </c>
      <c r="D174" s="207">
        <v>1899</v>
      </c>
      <c r="E174" s="207">
        <v>950</v>
      </c>
      <c r="F174" s="207">
        <v>1899</v>
      </c>
      <c r="G174" s="207">
        <v>750</v>
      </c>
      <c r="H174" s="207">
        <v>1499</v>
      </c>
      <c r="I174" s="207">
        <v>95</v>
      </c>
      <c r="J174" s="207">
        <v>189.95</v>
      </c>
      <c r="K174" s="207">
        <v>100</v>
      </c>
      <c r="L174" s="207">
        <v>199.95</v>
      </c>
      <c r="M174" s="208">
        <v>125</v>
      </c>
      <c r="N174" s="208">
        <v>249.99</v>
      </c>
      <c r="O174" s="208">
        <v>105</v>
      </c>
      <c r="P174" s="208">
        <v>209.9</v>
      </c>
      <c r="Q174" s="197">
        <v>85</v>
      </c>
      <c r="R174" s="197">
        <v>169.99</v>
      </c>
    </row>
    <row r="175" spans="1:18" x14ac:dyDescent="0.2">
      <c r="A175" s="202">
        <v>852046</v>
      </c>
      <c r="B175" s="203" t="s">
        <v>493</v>
      </c>
      <c r="C175" s="207">
        <v>750</v>
      </c>
      <c r="D175" s="207">
        <v>1499</v>
      </c>
      <c r="E175" s="207">
        <v>750</v>
      </c>
      <c r="F175" s="207">
        <v>1499</v>
      </c>
      <c r="G175" s="207">
        <v>600</v>
      </c>
      <c r="H175" s="207">
        <v>1199</v>
      </c>
      <c r="I175" s="207">
        <v>75</v>
      </c>
      <c r="J175" s="207">
        <v>149.94999999999999</v>
      </c>
      <c r="K175" s="207">
        <v>80</v>
      </c>
      <c r="L175" s="207">
        <v>159.94999999999999</v>
      </c>
      <c r="M175" s="208">
        <v>100</v>
      </c>
      <c r="N175" s="208">
        <v>199.99</v>
      </c>
      <c r="O175" s="208">
        <v>85</v>
      </c>
      <c r="P175" s="208">
        <v>169.9</v>
      </c>
      <c r="Q175" s="197">
        <v>65</v>
      </c>
      <c r="R175" s="197">
        <v>129.99</v>
      </c>
    </row>
    <row r="176" spans="1:18" x14ac:dyDescent="0.2">
      <c r="A176" s="202">
        <v>852047</v>
      </c>
      <c r="B176" s="203" t="s">
        <v>494</v>
      </c>
      <c r="C176" s="207">
        <v>1150</v>
      </c>
      <c r="D176" s="207">
        <v>2299</v>
      </c>
      <c r="E176" s="207">
        <v>1150</v>
      </c>
      <c r="F176" s="207">
        <v>2299</v>
      </c>
      <c r="G176" s="207">
        <v>950</v>
      </c>
      <c r="H176" s="207">
        <v>1899</v>
      </c>
      <c r="I176" s="207">
        <v>115</v>
      </c>
      <c r="J176" s="207">
        <v>229.95</v>
      </c>
      <c r="K176" s="207">
        <v>125</v>
      </c>
      <c r="L176" s="207">
        <v>249.95</v>
      </c>
      <c r="M176" s="208">
        <v>150</v>
      </c>
      <c r="N176" s="208">
        <v>299.99</v>
      </c>
      <c r="O176" s="208">
        <v>130</v>
      </c>
      <c r="P176" s="208">
        <v>259.89999999999998</v>
      </c>
      <c r="Q176" s="197">
        <v>105</v>
      </c>
      <c r="R176" s="197">
        <v>209.99</v>
      </c>
    </row>
    <row r="177" spans="1:18" x14ac:dyDescent="0.2">
      <c r="A177" s="202">
        <v>852048</v>
      </c>
      <c r="B177" s="203" t="s">
        <v>235</v>
      </c>
      <c r="C177" s="207">
        <v>400</v>
      </c>
      <c r="D177" s="207">
        <v>799</v>
      </c>
      <c r="E177" s="207">
        <v>400</v>
      </c>
      <c r="F177" s="207">
        <v>799</v>
      </c>
      <c r="G177" s="207">
        <v>300</v>
      </c>
      <c r="H177" s="207">
        <v>599</v>
      </c>
      <c r="I177" s="207">
        <v>40</v>
      </c>
      <c r="J177" s="207">
        <v>79.95</v>
      </c>
      <c r="K177" s="207">
        <v>45</v>
      </c>
      <c r="L177" s="207">
        <v>89.95</v>
      </c>
      <c r="M177" s="208">
        <v>55</v>
      </c>
      <c r="N177" s="208">
        <v>109.99</v>
      </c>
      <c r="O177" s="208">
        <v>45</v>
      </c>
      <c r="P177" s="208">
        <v>89.9</v>
      </c>
      <c r="Q177" s="197">
        <v>35</v>
      </c>
      <c r="R177" s="197">
        <v>69.989999999999995</v>
      </c>
    </row>
    <row r="178" spans="1:18" x14ac:dyDescent="0.2">
      <c r="A178" s="202">
        <v>852049</v>
      </c>
      <c r="B178" s="203" t="s">
        <v>495</v>
      </c>
      <c r="C178" s="207">
        <v>500</v>
      </c>
      <c r="D178" s="207">
        <v>999</v>
      </c>
      <c r="E178" s="207">
        <v>500</v>
      </c>
      <c r="F178" s="207">
        <v>999</v>
      </c>
      <c r="G178" s="207">
        <v>400</v>
      </c>
      <c r="H178" s="207">
        <v>799</v>
      </c>
      <c r="I178" s="207">
        <v>50</v>
      </c>
      <c r="J178" s="207">
        <v>99.95</v>
      </c>
      <c r="K178" s="207">
        <v>55</v>
      </c>
      <c r="L178" s="207">
        <v>109.95</v>
      </c>
      <c r="M178" s="208">
        <v>70</v>
      </c>
      <c r="N178" s="208">
        <v>139.99</v>
      </c>
      <c r="O178" s="208">
        <v>55</v>
      </c>
      <c r="P178" s="208">
        <v>109.9</v>
      </c>
      <c r="Q178" s="197">
        <v>45</v>
      </c>
      <c r="R178" s="197">
        <v>89.99</v>
      </c>
    </row>
    <row r="179" spans="1:18" x14ac:dyDescent="0.2">
      <c r="A179" s="202">
        <v>852050</v>
      </c>
      <c r="B179" s="203" t="s">
        <v>496</v>
      </c>
      <c r="C179" s="207">
        <v>750</v>
      </c>
      <c r="D179" s="207">
        <v>1499</v>
      </c>
      <c r="E179" s="207">
        <v>750</v>
      </c>
      <c r="F179" s="207">
        <v>1499</v>
      </c>
      <c r="G179" s="207">
        <v>600</v>
      </c>
      <c r="H179" s="207">
        <v>1199</v>
      </c>
      <c r="I179" s="207">
        <v>75</v>
      </c>
      <c r="J179" s="207">
        <v>149.94999999999999</v>
      </c>
      <c r="K179" s="207">
        <v>75</v>
      </c>
      <c r="L179" s="207">
        <v>149.94999999999999</v>
      </c>
      <c r="M179" s="208">
        <v>100</v>
      </c>
      <c r="N179" s="208">
        <v>199.99</v>
      </c>
      <c r="O179" s="208">
        <v>85</v>
      </c>
      <c r="P179" s="208">
        <v>169.9</v>
      </c>
      <c r="Q179" s="197">
        <v>65</v>
      </c>
      <c r="R179" s="197">
        <v>129.99</v>
      </c>
    </row>
    <row r="180" spans="1:18" x14ac:dyDescent="0.2">
      <c r="A180" s="202">
        <v>852051</v>
      </c>
      <c r="B180" s="203" t="s">
        <v>236</v>
      </c>
      <c r="C180" s="207">
        <v>400</v>
      </c>
      <c r="D180" s="207">
        <v>799</v>
      </c>
      <c r="E180" s="207">
        <v>400</v>
      </c>
      <c r="F180" s="207">
        <v>799</v>
      </c>
      <c r="G180" s="207">
        <v>300</v>
      </c>
      <c r="H180" s="207">
        <v>599</v>
      </c>
      <c r="I180" s="207">
        <v>40</v>
      </c>
      <c r="J180" s="207">
        <v>79.95</v>
      </c>
      <c r="K180" s="207">
        <v>45</v>
      </c>
      <c r="L180" s="207">
        <v>89.95</v>
      </c>
      <c r="M180" s="208">
        <v>55</v>
      </c>
      <c r="N180" s="208">
        <v>109.99</v>
      </c>
      <c r="O180" s="208">
        <v>45</v>
      </c>
      <c r="P180" s="208">
        <v>89.9</v>
      </c>
      <c r="Q180" s="197">
        <v>35</v>
      </c>
      <c r="R180" s="197">
        <v>69.989999999999995</v>
      </c>
    </row>
    <row r="181" spans="1:18" x14ac:dyDescent="0.2">
      <c r="A181" s="202">
        <v>852052</v>
      </c>
      <c r="B181" s="203" t="s">
        <v>497</v>
      </c>
      <c r="C181" s="207">
        <v>500</v>
      </c>
      <c r="D181" s="207">
        <v>999</v>
      </c>
      <c r="E181" s="207">
        <v>500</v>
      </c>
      <c r="F181" s="207">
        <v>999</v>
      </c>
      <c r="G181" s="207">
        <v>400</v>
      </c>
      <c r="H181" s="207">
        <v>799</v>
      </c>
      <c r="I181" s="207">
        <v>50</v>
      </c>
      <c r="J181" s="207">
        <v>99.95</v>
      </c>
      <c r="K181" s="207">
        <v>55</v>
      </c>
      <c r="L181" s="207">
        <v>109.95</v>
      </c>
      <c r="M181" s="208">
        <v>70</v>
      </c>
      <c r="N181" s="208">
        <v>139.99</v>
      </c>
      <c r="O181" s="208">
        <v>55</v>
      </c>
      <c r="P181" s="208">
        <v>109.9</v>
      </c>
      <c r="Q181" s="197">
        <v>45</v>
      </c>
      <c r="R181" s="197">
        <v>89.99</v>
      </c>
    </row>
    <row r="182" spans="1:18" x14ac:dyDescent="0.2">
      <c r="A182" s="202">
        <v>852053</v>
      </c>
      <c r="B182" s="203" t="s">
        <v>498</v>
      </c>
      <c r="C182" s="207">
        <v>750</v>
      </c>
      <c r="D182" s="207">
        <v>1499</v>
      </c>
      <c r="E182" s="207">
        <v>750</v>
      </c>
      <c r="F182" s="207">
        <v>1499</v>
      </c>
      <c r="G182" s="207">
        <v>600</v>
      </c>
      <c r="H182" s="207">
        <v>1199</v>
      </c>
      <c r="I182" s="207">
        <v>75</v>
      </c>
      <c r="J182" s="207">
        <v>149.94999999999999</v>
      </c>
      <c r="K182" s="207">
        <v>75</v>
      </c>
      <c r="L182" s="207">
        <v>149.94999999999999</v>
      </c>
      <c r="M182" s="208">
        <v>100</v>
      </c>
      <c r="N182" s="208">
        <v>199.99</v>
      </c>
      <c r="O182" s="208">
        <v>85</v>
      </c>
      <c r="P182" s="208">
        <v>169.9</v>
      </c>
      <c r="Q182" s="197">
        <v>65</v>
      </c>
      <c r="R182" s="197">
        <v>129.99</v>
      </c>
    </row>
    <row r="183" spans="1:18" x14ac:dyDescent="0.2">
      <c r="A183" s="202">
        <v>852058</v>
      </c>
      <c r="B183" s="203" t="s">
        <v>700</v>
      </c>
      <c r="C183" s="207">
        <v>600</v>
      </c>
      <c r="D183" s="207">
        <v>1199</v>
      </c>
      <c r="E183" s="207">
        <v>600</v>
      </c>
      <c r="F183" s="207">
        <v>1199</v>
      </c>
      <c r="G183" s="207">
        <v>500</v>
      </c>
      <c r="H183" s="207">
        <v>999</v>
      </c>
      <c r="I183" s="207">
        <v>60</v>
      </c>
      <c r="J183" s="207">
        <v>119.95</v>
      </c>
      <c r="K183" s="207">
        <v>65</v>
      </c>
      <c r="L183" s="207">
        <v>129.94999999999999</v>
      </c>
      <c r="M183" s="208">
        <v>85</v>
      </c>
      <c r="N183" s="208">
        <v>169.99</v>
      </c>
      <c r="O183" s="208">
        <v>65</v>
      </c>
      <c r="P183" s="208">
        <v>129.9</v>
      </c>
      <c r="Q183" s="197">
        <v>55</v>
      </c>
      <c r="R183" s="197">
        <v>109.99</v>
      </c>
    </row>
    <row r="184" spans="1:18" x14ac:dyDescent="0.2">
      <c r="A184" s="202">
        <v>852059</v>
      </c>
      <c r="B184" s="203" t="s">
        <v>701</v>
      </c>
      <c r="C184" s="207">
        <v>600</v>
      </c>
      <c r="D184" s="207">
        <v>1199</v>
      </c>
      <c r="E184" s="207">
        <v>600</v>
      </c>
      <c r="F184" s="207">
        <v>1199</v>
      </c>
      <c r="G184" s="207">
        <v>500</v>
      </c>
      <c r="H184" s="207">
        <v>999</v>
      </c>
      <c r="I184" s="207">
        <v>60</v>
      </c>
      <c r="J184" s="207">
        <v>119.95</v>
      </c>
      <c r="K184" s="207">
        <v>65</v>
      </c>
      <c r="L184" s="207">
        <v>129.94999999999999</v>
      </c>
      <c r="M184" s="208">
        <v>85</v>
      </c>
      <c r="N184" s="208">
        <v>169.99</v>
      </c>
      <c r="O184" s="208">
        <v>65</v>
      </c>
      <c r="P184" s="208">
        <v>129.9</v>
      </c>
      <c r="Q184" s="197">
        <v>55</v>
      </c>
      <c r="R184" s="197">
        <v>109.99</v>
      </c>
    </row>
    <row r="185" spans="1:18" x14ac:dyDescent="0.2">
      <c r="A185" s="202">
        <v>852070</v>
      </c>
      <c r="B185" s="203" t="s">
        <v>3054</v>
      </c>
      <c r="C185" s="207">
        <v>850</v>
      </c>
      <c r="D185" s="207">
        <v>1699</v>
      </c>
      <c r="E185" s="207">
        <v>850</v>
      </c>
      <c r="F185" s="207">
        <v>1699</v>
      </c>
      <c r="G185" s="207">
        <v>650</v>
      </c>
      <c r="H185" s="207">
        <v>1299</v>
      </c>
      <c r="I185" s="207">
        <v>85</v>
      </c>
      <c r="J185" s="207">
        <v>169.95</v>
      </c>
      <c r="K185" s="207">
        <v>85</v>
      </c>
      <c r="L185" s="207">
        <v>169.95</v>
      </c>
      <c r="M185" s="208">
        <v>110</v>
      </c>
      <c r="N185" s="208">
        <v>219.99</v>
      </c>
      <c r="O185" s="208">
        <v>95</v>
      </c>
      <c r="P185" s="208">
        <v>189.9</v>
      </c>
      <c r="Q185" s="197">
        <v>75</v>
      </c>
      <c r="R185" s="197">
        <v>149.99</v>
      </c>
    </row>
    <row r="186" spans="1:18" x14ac:dyDescent="0.2">
      <c r="A186" s="202">
        <v>852071</v>
      </c>
      <c r="B186" s="203" t="s">
        <v>3055</v>
      </c>
      <c r="C186" s="207">
        <v>650</v>
      </c>
      <c r="D186" s="207">
        <v>1299</v>
      </c>
      <c r="E186" s="207">
        <v>650</v>
      </c>
      <c r="F186" s="207">
        <v>1299</v>
      </c>
      <c r="G186" s="207">
        <v>500</v>
      </c>
      <c r="H186" s="207">
        <v>999</v>
      </c>
      <c r="I186" s="207">
        <v>65</v>
      </c>
      <c r="J186" s="207">
        <v>129.94999999999999</v>
      </c>
      <c r="K186" s="207">
        <v>65</v>
      </c>
      <c r="L186" s="207">
        <v>129.94999999999999</v>
      </c>
      <c r="M186" s="208">
        <v>85</v>
      </c>
      <c r="N186" s="208">
        <v>169.99</v>
      </c>
      <c r="O186" s="208">
        <v>75</v>
      </c>
      <c r="P186" s="208">
        <v>149.9</v>
      </c>
      <c r="Q186" s="197">
        <v>60</v>
      </c>
      <c r="R186" s="197">
        <v>119.99</v>
      </c>
    </row>
    <row r="187" spans="1:18" x14ac:dyDescent="0.2">
      <c r="A187" s="202">
        <v>852072</v>
      </c>
      <c r="B187" s="203" t="s">
        <v>3056</v>
      </c>
      <c r="C187" s="207">
        <v>1000</v>
      </c>
      <c r="D187" s="207">
        <v>1999</v>
      </c>
      <c r="E187" s="207">
        <v>1000</v>
      </c>
      <c r="F187" s="207">
        <v>1999</v>
      </c>
      <c r="G187" s="207">
        <v>800</v>
      </c>
      <c r="H187" s="207">
        <v>1599</v>
      </c>
      <c r="I187" s="207">
        <v>100</v>
      </c>
      <c r="J187" s="207">
        <v>199.95</v>
      </c>
      <c r="K187" s="207">
        <v>100</v>
      </c>
      <c r="L187" s="207">
        <v>199.95</v>
      </c>
      <c r="M187" s="208">
        <v>125</v>
      </c>
      <c r="N187" s="208">
        <v>249.99</v>
      </c>
      <c r="O187" s="208">
        <v>110</v>
      </c>
      <c r="P187" s="208">
        <v>219.9</v>
      </c>
      <c r="Q187" s="197">
        <v>90</v>
      </c>
      <c r="R187" s="197">
        <v>179.99</v>
      </c>
    </row>
    <row r="188" spans="1:18" x14ac:dyDescent="0.2">
      <c r="A188" s="202">
        <v>852073</v>
      </c>
      <c r="B188" s="203" t="s">
        <v>3096</v>
      </c>
      <c r="C188" s="196">
        <v>1100</v>
      </c>
      <c r="D188" s="196">
        <v>2199</v>
      </c>
      <c r="E188" s="196">
        <v>1100</v>
      </c>
      <c r="F188" s="196">
        <v>2199</v>
      </c>
      <c r="G188" s="196">
        <v>850</v>
      </c>
      <c r="H188" s="196">
        <v>1699</v>
      </c>
      <c r="I188" s="196">
        <v>110</v>
      </c>
      <c r="J188" s="196">
        <v>219.95</v>
      </c>
      <c r="K188" s="196">
        <v>110</v>
      </c>
      <c r="L188" s="196">
        <v>219.95</v>
      </c>
      <c r="M188" s="197">
        <v>140</v>
      </c>
      <c r="N188" s="197">
        <v>279.99</v>
      </c>
      <c r="O188" s="197">
        <v>125</v>
      </c>
      <c r="P188" s="197">
        <v>249.9</v>
      </c>
      <c r="Q188" s="197">
        <v>100</v>
      </c>
      <c r="R188" s="197">
        <v>199.99</v>
      </c>
    </row>
    <row r="189" spans="1:18" x14ac:dyDescent="0.2">
      <c r="A189" s="202">
        <v>852074</v>
      </c>
      <c r="B189" s="203" t="s">
        <v>3097</v>
      </c>
      <c r="C189" s="196">
        <v>900</v>
      </c>
      <c r="D189" s="196">
        <v>1799</v>
      </c>
      <c r="E189" s="196">
        <v>900</v>
      </c>
      <c r="F189" s="196">
        <v>1799</v>
      </c>
      <c r="G189" s="196">
        <v>700</v>
      </c>
      <c r="H189" s="196">
        <v>1399</v>
      </c>
      <c r="I189" s="196">
        <v>90</v>
      </c>
      <c r="J189" s="196">
        <v>179.95</v>
      </c>
      <c r="K189" s="196">
        <v>90</v>
      </c>
      <c r="L189" s="196">
        <v>179.95</v>
      </c>
      <c r="M189" s="197">
        <v>115</v>
      </c>
      <c r="N189" s="197">
        <v>229.99</v>
      </c>
      <c r="O189" s="197">
        <v>100</v>
      </c>
      <c r="P189" s="197">
        <v>199.9</v>
      </c>
      <c r="Q189" s="197">
        <v>80</v>
      </c>
      <c r="R189" s="197">
        <v>159.99</v>
      </c>
    </row>
    <row r="190" spans="1:18" x14ac:dyDescent="0.2">
      <c r="A190" s="202">
        <v>852075</v>
      </c>
      <c r="B190" s="203" t="s">
        <v>3098</v>
      </c>
      <c r="C190" s="196">
        <v>1300</v>
      </c>
      <c r="D190" s="196">
        <v>2599</v>
      </c>
      <c r="E190" s="196">
        <v>1300</v>
      </c>
      <c r="F190" s="196">
        <v>2599</v>
      </c>
      <c r="G190" s="196">
        <v>1000</v>
      </c>
      <c r="H190" s="196">
        <v>1999</v>
      </c>
      <c r="I190" s="196">
        <v>130</v>
      </c>
      <c r="J190" s="196">
        <v>259.95</v>
      </c>
      <c r="K190" s="196">
        <v>130</v>
      </c>
      <c r="L190" s="196">
        <v>259.95</v>
      </c>
      <c r="M190" s="197">
        <v>165</v>
      </c>
      <c r="N190" s="197">
        <v>329.99</v>
      </c>
      <c r="O190" s="197">
        <v>145</v>
      </c>
      <c r="P190" s="197">
        <v>289.89999999999998</v>
      </c>
      <c r="Q190" s="197">
        <v>115</v>
      </c>
      <c r="R190" s="197">
        <v>229.99</v>
      </c>
    </row>
    <row r="191" spans="1:18" x14ac:dyDescent="0.2">
      <c r="A191" s="202">
        <v>852076</v>
      </c>
      <c r="B191" s="203" t="s">
        <v>3057</v>
      </c>
      <c r="C191" s="196">
        <v>500</v>
      </c>
      <c r="D191" s="196">
        <v>999</v>
      </c>
      <c r="E191" s="196">
        <v>500</v>
      </c>
      <c r="F191" s="196">
        <v>999</v>
      </c>
      <c r="G191" s="196">
        <v>400</v>
      </c>
      <c r="H191" s="196">
        <v>799</v>
      </c>
      <c r="I191" s="196">
        <v>50</v>
      </c>
      <c r="J191" s="196">
        <v>99.95</v>
      </c>
      <c r="K191" s="196">
        <v>50</v>
      </c>
      <c r="L191" s="196">
        <v>99.95</v>
      </c>
      <c r="M191" s="197">
        <v>65</v>
      </c>
      <c r="N191" s="197">
        <v>129.99</v>
      </c>
      <c r="O191" s="197">
        <v>55</v>
      </c>
      <c r="P191" s="197">
        <v>109.9</v>
      </c>
      <c r="Q191" s="197">
        <v>45</v>
      </c>
      <c r="R191" s="197">
        <v>89.99</v>
      </c>
    </row>
    <row r="192" spans="1:18" x14ac:dyDescent="0.2">
      <c r="A192" s="202">
        <v>852077</v>
      </c>
      <c r="B192" s="203" t="s">
        <v>3058</v>
      </c>
      <c r="C192" s="196">
        <v>650</v>
      </c>
      <c r="D192" s="196">
        <v>1299</v>
      </c>
      <c r="E192" s="196">
        <v>650</v>
      </c>
      <c r="F192" s="196">
        <v>1299</v>
      </c>
      <c r="G192" s="196">
        <v>500</v>
      </c>
      <c r="H192" s="196">
        <v>999</v>
      </c>
      <c r="I192" s="196">
        <v>65</v>
      </c>
      <c r="J192" s="196">
        <v>129.94999999999999</v>
      </c>
      <c r="K192" s="196">
        <v>65</v>
      </c>
      <c r="L192" s="196">
        <v>129.94999999999999</v>
      </c>
      <c r="M192" s="197">
        <v>85</v>
      </c>
      <c r="N192" s="197">
        <v>169.99</v>
      </c>
      <c r="O192" s="197">
        <v>75</v>
      </c>
      <c r="P192" s="197">
        <v>149.9</v>
      </c>
      <c r="Q192" s="197">
        <v>60</v>
      </c>
      <c r="R192" s="197">
        <v>119.99</v>
      </c>
    </row>
    <row r="193" spans="1:18" x14ac:dyDescent="0.2">
      <c r="A193" s="202">
        <v>852078</v>
      </c>
      <c r="B193" s="203" t="s">
        <v>3059</v>
      </c>
      <c r="C193" s="196">
        <v>400</v>
      </c>
      <c r="D193" s="196">
        <v>799</v>
      </c>
      <c r="E193" s="196">
        <v>400</v>
      </c>
      <c r="F193" s="196">
        <v>799</v>
      </c>
      <c r="G193" s="196">
        <v>300</v>
      </c>
      <c r="H193" s="196">
        <v>599</v>
      </c>
      <c r="I193" s="196">
        <v>40</v>
      </c>
      <c r="J193" s="196">
        <v>79.95</v>
      </c>
      <c r="K193" s="196">
        <v>40</v>
      </c>
      <c r="L193" s="196">
        <v>79.95</v>
      </c>
      <c r="M193" s="197">
        <v>50</v>
      </c>
      <c r="N193" s="197">
        <v>99.99</v>
      </c>
      <c r="O193" s="197">
        <v>45</v>
      </c>
      <c r="P193" s="197">
        <v>89.9</v>
      </c>
      <c r="Q193" s="197">
        <v>35</v>
      </c>
      <c r="R193" s="197">
        <v>69.989999999999995</v>
      </c>
    </row>
    <row r="194" spans="1:18" x14ac:dyDescent="0.2">
      <c r="A194" s="204">
        <v>852079</v>
      </c>
      <c r="B194" s="197" t="s">
        <v>3099</v>
      </c>
      <c r="C194" s="197">
        <v>700</v>
      </c>
      <c r="D194" s="197">
        <v>1399</v>
      </c>
      <c r="E194" s="197">
        <v>700</v>
      </c>
      <c r="F194" s="197">
        <v>1399</v>
      </c>
      <c r="G194" s="197">
        <v>550</v>
      </c>
      <c r="H194" s="197">
        <v>1099</v>
      </c>
      <c r="I194" s="197">
        <v>70</v>
      </c>
      <c r="J194" s="197">
        <v>139.94999999999999</v>
      </c>
      <c r="K194" s="197">
        <v>70</v>
      </c>
      <c r="L194" s="197">
        <v>139.94999999999999</v>
      </c>
      <c r="M194" s="197">
        <v>90</v>
      </c>
      <c r="N194" s="197">
        <v>179.99</v>
      </c>
      <c r="O194" s="197">
        <v>80</v>
      </c>
      <c r="P194" s="197">
        <v>159.9</v>
      </c>
      <c r="Q194" s="197">
        <v>65</v>
      </c>
      <c r="R194" s="197">
        <v>129.99</v>
      </c>
    </row>
    <row r="195" spans="1:18" x14ac:dyDescent="0.2">
      <c r="A195" s="204">
        <v>852080</v>
      </c>
      <c r="B195" s="197" t="s">
        <v>3100</v>
      </c>
      <c r="C195" s="197">
        <v>850</v>
      </c>
      <c r="D195" s="197">
        <v>1699</v>
      </c>
      <c r="E195" s="197">
        <v>850</v>
      </c>
      <c r="F195" s="197">
        <v>1699</v>
      </c>
      <c r="G195" s="197">
        <v>650</v>
      </c>
      <c r="H195" s="197">
        <v>1299</v>
      </c>
      <c r="I195" s="197">
        <v>85</v>
      </c>
      <c r="J195" s="197">
        <v>169.95</v>
      </c>
      <c r="K195" s="197">
        <v>85</v>
      </c>
      <c r="L195" s="197">
        <v>169.95</v>
      </c>
      <c r="M195" s="197">
        <v>110</v>
      </c>
      <c r="N195" s="197">
        <v>219.99</v>
      </c>
      <c r="O195" s="197">
        <v>95</v>
      </c>
      <c r="P195" s="197">
        <v>189.9</v>
      </c>
      <c r="Q195" s="197">
        <v>75</v>
      </c>
      <c r="R195" s="197">
        <v>149.99</v>
      </c>
    </row>
    <row r="196" spans="1:18" x14ac:dyDescent="0.2">
      <c r="A196" s="204">
        <v>852081</v>
      </c>
      <c r="B196" s="197" t="s">
        <v>3101</v>
      </c>
      <c r="C196" s="197">
        <v>600</v>
      </c>
      <c r="D196" s="197">
        <v>1199</v>
      </c>
      <c r="E196" s="197">
        <v>600</v>
      </c>
      <c r="F196" s="197">
        <v>1199</v>
      </c>
      <c r="G196" s="197">
        <v>450</v>
      </c>
      <c r="H196" s="197">
        <v>899</v>
      </c>
      <c r="I196" s="197">
        <v>60</v>
      </c>
      <c r="J196" s="197">
        <v>119.95</v>
      </c>
      <c r="K196" s="197">
        <v>60</v>
      </c>
      <c r="L196" s="197">
        <v>119.95</v>
      </c>
      <c r="M196" s="197">
        <v>75</v>
      </c>
      <c r="N196" s="197">
        <v>149.99</v>
      </c>
      <c r="O196" s="197">
        <v>65</v>
      </c>
      <c r="P196" s="197">
        <v>129.9</v>
      </c>
      <c r="Q196" s="197">
        <v>55</v>
      </c>
      <c r="R196" s="197">
        <v>109.99</v>
      </c>
    </row>
    <row r="197" spans="1:18" x14ac:dyDescent="0.2">
      <c r="A197" s="204">
        <v>852082</v>
      </c>
      <c r="B197" s="197" t="s">
        <v>3060</v>
      </c>
      <c r="C197" s="197">
        <v>600</v>
      </c>
      <c r="D197" s="197">
        <v>1199</v>
      </c>
      <c r="E197" s="197">
        <v>600</v>
      </c>
      <c r="F197" s="197">
        <v>1199</v>
      </c>
      <c r="G197" s="197">
        <v>450</v>
      </c>
      <c r="H197" s="197">
        <v>899</v>
      </c>
      <c r="I197" s="197">
        <v>60</v>
      </c>
      <c r="J197" s="197">
        <v>119.95</v>
      </c>
      <c r="K197" s="197">
        <v>60</v>
      </c>
      <c r="L197" s="197">
        <v>119.95</v>
      </c>
      <c r="M197" s="197">
        <v>75</v>
      </c>
      <c r="N197" s="197">
        <v>149.99</v>
      </c>
      <c r="O197" s="197">
        <v>65</v>
      </c>
      <c r="P197" s="197">
        <v>129.9</v>
      </c>
      <c r="Q197" s="197">
        <v>55</v>
      </c>
      <c r="R197" s="197">
        <v>109.99</v>
      </c>
    </row>
    <row r="198" spans="1:18" x14ac:dyDescent="0.2">
      <c r="A198" s="204">
        <v>852083</v>
      </c>
      <c r="B198" s="197" t="s">
        <v>3061</v>
      </c>
      <c r="C198" s="197">
        <v>600</v>
      </c>
      <c r="D198" s="197">
        <v>1199</v>
      </c>
      <c r="E198" s="197">
        <v>600</v>
      </c>
      <c r="F198" s="197">
        <v>1199</v>
      </c>
      <c r="G198" s="197">
        <v>450</v>
      </c>
      <c r="H198" s="197">
        <v>899</v>
      </c>
      <c r="I198" s="197">
        <v>60</v>
      </c>
      <c r="J198" s="197">
        <v>119.95</v>
      </c>
      <c r="K198" s="197">
        <v>60</v>
      </c>
      <c r="L198" s="197">
        <v>119.95</v>
      </c>
      <c r="M198" s="197">
        <v>75</v>
      </c>
      <c r="N198" s="197">
        <v>149.99</v>
      </c>
      <c r="O198" s="197">
        <v>65</v>
      </c>
      <c r="P198" s="197">
        <v>129.9</v>
      </c>
      <c r="Q198" s="197">
        <v>55</v>
      </c>
      <c r="R198" s="197">
        <v>109.99</v>
      </c>
    </row>
    <row r="199" spans="1:18" x14ac:dyDescent="0.2">
      <c r="A199" s="204">
        <v>852084</v>
      </c>
      <c r="B199" s="197" t="s">
        <v>3062</v>
      </c>
      <c r="C199" s="197">
        <v>650</v>
      </c>
      <c r="D199" s="197">
        <v>1299</v>
      </c>
      <c r="E199" s="197">
        <v>650</v>
      </c>
      <c r="F199" s="197">
        <v>1299</v>
      </c>
      <c r="G199" s="197">
        <v>500</v>
      </c>
      <c r="H199" s="197">
        <v>999</v>
      </c>
      <c r="I199" s="197">
        <v>65</v>
      </c>
      <c r="J199" s="197">
        <v>129.94999999999999</v>
      </c>
      <c r="K199" s="197">
        <v>65</v>
      </c>
      <c r="L199" s="197">
        <v>129.94999999999999</v>
      </c>
      <c r="M199" s="197">
        <v>85</v>
      </c>
      <c r="N199" s="197">
        <v>169.99</v>
      </c>
      <c r="O199" s="197">
        <v>75</v>
      </c>
      <c r="P199" s="197">
        <v>149.9</v>
      </c>
      <c r="Q199" s="197">
        <v>60</v>
      </c>
      <c r="R199" s="197">
        <v>119.99</v>
      </c>
    </row>
    <row r="200" spans="1:18" x14ac:dyDescent="0.2">
      <c r="A200" s="204">
        <v>852086</v>
      </c>
      <c r="B200" s="197" t="s">
        <v>3137</v>
      </c>
      <c r="C200" s="197">
        <v>500</v>
      </c>
      <c r="D200" s="197">
        <v>999</v>
      </c>
      <c r="E200" s="197">
        <v>500</v>
      </c>
      <c r="F200" s="197">
        <v>999</v>
      </c>
      <c r="G200" s="197">
        <v>400</v>
      </c>
      <c r="H200" s="197">
        <v>799</v>
      </c>
      <c r="I200" s="197">
        <v>50</v>
      </c>
      <c r="J200" s="197">
        <v>99.95</v>
      </c>
      <c r="K200" s="197">
        <v>50</v>
      </c>
      <c r="L200" s="197">
        <v>99.95</v>
      </c>
      <c r="M200" s="197">
        <v>65</v>
      </c>
      <c r="N200" s="197">
        <v>129.99</v>
      </c>
      <c r="O200" s="197">
        <v>55</v>
      </c>
      <c r="P200" s="197">
        <v>109.9</v>
      </c>
      <c r="Q200" s="197">
        <v>45</v>
      </c>
      <c r="R200" s="197">
        <v>89.99</v>
      </c>
    </row>
    <row r="201" spans="1:18" x14ac:dyDescent="0.2">
      <c r="A201" s="204">
        <v>852087</v>
      </c>
      <c r="B201" s="197" t="s">
        <v>3138</v>
      </c>
      <c r="C201" s="197">
        <v>350</v>
      </c>
      <c r="D201" s="197">
        <v>699</v>
      </c>
      <c r="E201" s="197">
        <v>350</v>
      </c>
      <c r="F201" s="197">
        <v>699</v>
      </c>
      <c r="G201" s="197">
        <v>300</v>
      </c>
      <c r="H201" s="197">
        <v>599</v>
      </c>
      <c r="I201" s="197">
        <v>35</v>
      </c>
      <c r="J201" s="197">
        <v>69.95</v>
      </c>
      <c r="K201" s="197">
        <v>35</v>
      </c>
      <c r="L201" s="197">
        <v>69.95</v>
      </c>
      <c r="M201" s="197">
        <v>45</v>
      </c>
      <c r="N201" s="197">
        <v>89.99</v>
      </c>
      <c r="O201" s="197">
        <v>40</v>
      </c>
      <c r="P201" s="197">
        <v>79.900000000000006</v>
      </c>
      <c r="Q201" s="197">
        <v>33</v>
      </c>
      <c r="R201" s="197">
        <v>64.989999999999995</v>
      </c>
    </row>
  </sheetData>
  <autoFilter ref="A2:P2" xr:uid="{F5861652-C934-E447-85CD-C7CCB19D6E04}"/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F1724"/>
  <sheetViews>
    <sheetView showGridLines="0" workbookViewId="0">
      <selection activeCell="X4" sqref="X4"/>
    </sheetView>
  </sheetViews>
  <sheetFormatPr baseColWidth="10" defaultColWidth="11" defaultRowHeight="14" x14ac:dyDescent="0.2"/>
  <cols>
    <col min="1" max="1" width="11.5" style="2" customWidth="1"/>
    <col min="2" max="2" width="5" style="2" customWidth="1"/>
    <col min="3" max="3" width="13" style="2" customWidth="1"/>
    <col min="4" max="4" width="11" style="2"/>
    <col min="5" max="5" width="5" style="2" customWidth="1"/>
    <col min="6" max="6" width="11.5" style="2" customWidth="1"/>
    <col min="7" max="8" width="11" style="2"/>
    <col min="9" max="9" width="16.83203125" style="2" bestFit="1" customWidth="1"/>
    <col min="10" max="16384" width="11" style="2"/>
  </cols>
  <sheetData>
    <row r="1" spans="1:32" s="1" customFormat="1" x14ac:dyDescent="0.2">
      <c r="A1" s="1" t="s">
        <v>38</v>
      </c>
      <c r="C1" s="1" t="s">
        <v>39</v>
      </c>
      <c r="I1" s="1" t="s">
        <v>109</v>
      </c>
    </row>
    <row r="2" spans="1:32" s="1" customFormat="1" x14ac:dyDescent="0.2">
      <c r="A2" s="1" t="s">
        <v>33</v>
      </c>
      <c r="C2" s="1" t="s">
        <v>34</v>
      </c>
      <c r="D2" s="1" t="s">
        <v>35</v>
      </c>
      <c r="F2" s="1" t="s">
        <v>97</v>
      </c>
      <c r="I2" s="95" t="s">
        <v>103</v>
      </c>
    </row>
    <row r="3" spans="1:32" x14ac:dyDescent="0.2">
      <c r="A3" s="2" t="s">
        <v>0</v>
      </c>
      <c r="C3" s="52">
        <v>14</v>
      </c>
      <c r="D3" s="4" t="s">
        <v>14</v>
      </c>
      <c r="F3" s="2">
        <v>202012</v>
      </c>
      <c r="I3" s="95" t="s">
        <v>104</v>
      </c>
    </row>
    <row r="4" spans="1:32" x14ac:dyDescent="0.2">
      <c r="A4" s="2" t="s">
        <v>6</v>
      </c>
      <c r="C4" s="52">
        <v>18</v>
      </c>
      <c r="D4" s="4" t="s">
        <v>118</v>
      </c>
      <c r="F4" s="2">
        <v>202013</v>
      </c>
      <c r="I4" s="95" t="s">
        <v>14</v>
      </c>
    </row>
    <row r="5" spans="1:32" x14ac:dyDescent="0.2">
      <c r="A5" s="2" t="s">
        <v>2</v>
      </c>
      <c r="C5" s="52">
        <v>20</v>
      </c>
      <c r="D5" s="4" t="s">
        <v>50</v>
      </c>
      <c r="F5" s="2">
        <v>202014</v>
      </c>
      <c r="I5" s="95" t="s">
        <v>105</v>
      </c>
    </row>
    <row r="6" spans="1:32" x14ac:dyDescent="0.2">
      <c r="A6" s="2" t="s">
        <v>3</v>
      </c>
      <c r="C6" s="52">
        <v>21</v>
      </c>
      <c r="D6" s="4" t="s">
        <v>51</v>
      </c>
      <c r="F6" s="2">
        <v>202015</v>
      </c>
      <c r="I6" s="95" t="s">
        <v>106</v>
      </c>
    </row>
    <row r="7" spans="1:32" x14ac:dyDescent="0.2">
      <c r="A7" s="2" t="s">
        <v>4</v>
      </c>
      <c r="C7" s="52">
        <v>23</v>
      </c>
      <c r="D7" s="4" t="s">
        <v>52</v>
      </c>
      <c r="F7" s="2">
        <v>202016</v>
      </c>
      <c r="I7" s="95" t="s">
        <v>107</v>
      </c>
    </row>
    <row r="8" spans="1:32" x14ac:dyDescent="0.2">
      <c r="A8" s="2" t="s">
        <v>5</v>
      </c>
      <c r="C8" s="52">
        <v>24</v>
      </c>
      <c r="D8" s="4" t="s">
        <v>53</v>
      </c>
      <c r="F8" s="2">
        <v>202017</v>
      </c>
      <c r="I8" s="95" t="s">
        <v>108</v>
      </c>
    </row>
    <row r="9" spans="1:32" x14ac:dyDescent="0.2">
      <c r="A9" s="2" t="s">
        <v>278</v>
      </c>
      <c r="C9" s="52">
        <v>25</v>
      </c>
      <c r="D9" s="4" t="s">
        <v>54</v>
      </c>
      <c r="F9" s="2">
        <v>202018</v>
      </c>
      <c r="AF9" s="149">
        <v>7048652463425</v>
      </c>
    </row>
    <row r="10" spans="1:32" x14ac:dyDescent="0.2">
      <c r="A10" s="2" t="s">
        <v>279</v>
      </c>
      <c r="C10" s="52">
        <v>26</v>
      </c>
      <c r="D10" s="4" t="s">
        <v>55</v>
      </c>
      <c r="F10" s="2">
        <v>202019</v>
      </c>
      <c r="AF10" s="149">
        <v>7048652194046</v>
      </c>
    </row>
    <row r="11" spans="1:32" x14ac:dyDescent="0.2">
      <c r="C11" s="52">
        <v>27</v>
      </c>
      <c r="D11" s="4" t="s">
        <v>75</v>
      </c>
      <c r="F11" s="2">
        <v>202020</v>
      </c>
      <c r="AF11" s="149">
        <v>7048652194053</v>
      </c>
    </row>
    <row r="12" spans="1:32" x14ac:dyDescent="0.2">
      <c r="C12" s="52">
        <v>29</v>
      </c>
      <c r="D12" s="4" t="s">
        <v>56</v>
      </c>
      <c r="F12" s="2">
        <v>202021</v>
      </c>
      <c r="AF12" s="149">
        <v>7048652194077</v>
      </c>
    </row>
    <row r="13" spans="1:32" x14ac:dyDescent="0.2">
      <c r="A13" s="63"/>
      <c r="C13" s="52">
        <v>55</v>
      </c>
      <c r="D13" s="4" t="s">
        <v>57</v>
      </c>
      <c r="F13" s="2">
        <v>202022</v>
      </c>
      <c r="AF13" s="149">
        <v>7048652194084</v>
      </c>
    </row>
    <row r="14" spans="1:32" x14ac:dyDescent="0.2">
      <c r="C14" s="52">
        <v>57</v>
      </c>
      <c r="D14" s="4" t="s">
        <v>58</v>
      </c>
      <c r="F14" s="2">
        <v>202023</v>
      </c>
      <c r="AF14" s="149">
        <v>7048652281517</v>
      </c>
    </row>
    <row r="15" spans="1:32" x14ac:dyDescent="0.2">
      <c r="C15" s="52">
        <v>70</v>
      </c>
      <c r="D15" s="4" t="s">
        <v>59</v>
      </c>
      <c r="F15" s="2">
        <v>202024</v>
      </c>
      <c r="AF15" s="149">
        <v>7048652281524</v>
      </c>
    </row>
    <row r="16" spans="1:32" x14ac:dyDescent="0.2">
      <c r="C16" s="52">
        <v>90</v>
      </c>
      <c r="D16" s="4" t="s">
        <v>60</v>
      </c>
      <c r="F16" s="2">
        <v>202025</v>
      </c>
      <c r="AF16" s="149">
        <v>7048652281531</v>
      </c>
    </row>
    <row r="17" spans="3:32" x14ac:dyDescent="0.2">
      <c r="C17" s="52">
        <v>18</v>
      </c>
      <c r="D17" s="4" t="s">
        <v>110</v>
      </c>
      <c r="F17" s="2">
        <v>202026</v>
      </c>
      <c r="AF17" s="149">
        <v>7048652194107</v>
      </c>
    </row>
    <row r="18" spans="3:32" x14ac:dyDescent="0.2">
      <c r="C18" s="52"/>
      <c r="D18" s="4"/>
      <c r="AF18" s="149">
        <v>7048652193919</v>
      </c>
    </row>
    <row r="19" spans="3:32" x14ac:dyDescent="0.2">
      <c r="C19" s="52"/>
      <c r="D19" s="4"/>
      <c r="AF19" s="149">
        <v>7048652193926</v>
      </c>
    </row>
    <row r="20" spans="3:32" x14ac:dyDescent="0.2">
      <c r="C20" s="52"/>
      <c r="D20" s="4"/>
      <c r="AF20" s="149">
        <v>7048652193940</v>
      </c>
    </row>
    <row r="21" spans="3:32" x14ac:dyDescent="0.2">
      <c r="C21" s="52"/>
      <c r="D21" s="4"/>
      <c r="AF21" s="149">
        <v>7048652194114</v>
      </c>
    </row>
    <row r="22" spans="3:32" x14ac:dyDescent="0.2">
      <c r="C22" s="96"/>
      <c r="D22" s="97"/>
      <c r="AF22" s="149">
        <v>7048652194121</v>
      </c>
    </row>
    <row r="23" spans="3:32" x14ac:dyDescent="0.2">
      <c r="AF23" s="149">
        <v>7048652194039</v>
      </c>
    </row>
    <row r="24" spans="3:32" x14ac:dyDescent="0.2">
      <c r="AF24" s="149">
        <v>7048652256416</v>
      </c>
    </row>
    <row r="25" spans="3:32" x14ac:dyDescent="0.2">
      <c r="AF25" s="149">
        <v>7048652256423</v>
      </c>
    </row>
    <row r="26" spans="3:32" x14ac:dyDescent="0.2">
      <c r="AF26" s="149">
        <v>7048652270948</v>
      </c>
    </row>
    <row r="27" spans="3:32" x14ac:dyDescent="0.2">
      <c r="AF27" s="149">
        <v>7048652476418</v>
      </c>
    </row>
    <row r="28" spans="3:32" x14ac:dyDescent="0.2">
      <c r="AF28" s="149">
        <v>7048652607591</v>
      </c>
    </row>
    <row r="29" spans="3:32" x14ac:dyDescent="0.2">
      <c r="AF29" s="149">
        <v>7048652617118</v>
      </c>
    </row>
    <row r="30" spans="3:32" x14ac:dyDescent="0.2">
      <c r="AF30" s="149">
        <v>7048652617101</v>
      </c>
    </row>
    <row r="31" spans="3:32" x14ac:dyDescent="0.2">
      <c r="AF31" s="149">
        <v>7048652617095</v>
      </c>
    </row>
    <row r="32" spans="3:32" x14ac:dyDescent="0.2">
      <c r="AF32" s="149">
        <v>7048652617125</v>
      </c>
    </row>
    <row r="33" spans="32:32" x14ac:dyDescent="0.2">
      <c r="AF33" s="149">
        <v>7048652458148</v>
      </c>
    </row>
    <row r="34" spans="32:32" x14ac:dyDescent="0.2">
      <c r="AF34" s="149">
        <v>7048652458131</v>
      </c>
    </row>
    <row r="35" spans="32:32" x14ac:dyDescent="0.2">
      <c r="AF35" s="149">
        <v>7048652458124</v>
      </c>
    </row>
    <row r="36" spans="32:32" x14ac:dyDescent="0.2">
      <c r="AF36" s="149">
        <v>7048652458155</v>
      </c>
    </row>
    <row r="37" spans="32:32" x14ac:dyDescent="0.2">
      <c r="AF37" s="149">
        <v>7048652458186</v>
      </c>
    </row>
    <row r="38" spans="32:32" x14ac:dyDescent="0.2">
      <c r="AF38" s="149">
        <v>7048652458179</v>
      </c>
    </row>
    <row r="39" spans="32:32" x14ac:dyDescent="0.2">
      <c r="AF39" s="149">
        <v>7048652458162</v>
      </c>
    </row>
    <row r="40" spans="32:32" x14ac:dyDescent="0.2">
      <c r="AF40" s="149">
        <v>7048652458193</v>
      </c>
    </row>
    <row r="41" spans="32:32" x14ac:dyDescent="0.2">
      <c r="AF41" s="149">
        <v>7048652458100</v>
      </c>
    </row>
    <row r="42" spans="32:32" x14ac:dyDescent="0.2">
      <c r="AF42" s="149">
        <v>7048652458094</v>
      </c>
    </row>
    <row r="43" spans="32:32" x14ac:dyDescent="0.2">
      <c r="AF43" s="149">
        <v>7048652458087</v>
      </c>
    </row>
    <row r="44" spans="32:32" x14ac:dyDescent="0.2">
      <c r="AF44" s="149">
        <v>7048652458117</v>
      </c>
    </row>
    <row r="45" spans="32:32" x14ac:dyDescent="0.2">
      <c r="AF45" s="149">
        <v>7048652458070</v>
      </c>
    </row>
    <row r="46" spans="32:32" x14ac:dyDescent="0.2">
      <c r="AF46" s="149">
        <v>7048652458063</v>
      </c>
    </row>
    <row r="47" spans="32:32" x14ac:dyDescent="0.2">
      <c r="AF47" s="149">
        <v>7048652458056</v>
      </c>
    </row>
    <row r="48" spans="32:32" x14ac:dyDescent="0.2">
      <c r="AF48" s="149">
        <v>7048652458049</v>
      </c>
    </row>
    <row r="49" spans="32:32" x14ac:dyDescent="0.2">
      <c r="AF49" s="149">
        <v>7048652458032</v>
      </c>
    </row>
    <row r="50" spans="32:32" x14ac:dyDescent="0.2">
      <c r="AF50" s="149">
        <v>7048652458025</v>
      </c>
    </row>
    <row r="51" spans="32:32" x14ac:dyDescent="0.2">
      <c r="AF51" s="149">
        <v>7048652458018</v>
      </c>
    </row>
    <row r="52" spans="32:32" x14ac:dyDescent="0.2">
      <c r="AF52" s="149">
        <v>7048652458001</v>
      </c>
    </row>
    <row r="53" spans="32:32" x14ac:dyDescent="0.2">
      <c r="AF53" s="149">
        <v>7048652457066</v>
      </c>
    </row>
    <row r="54" spans="32:32" x14ac:dyDescent="0.2">
      <c r="AF54" s="149">
        <v>7048652457059</v>
      </c>
    </row>
    <row r="55" spans="32:32" x14ac:dyDescent="0.2">
      <c r="AF55" s="149">
        <v>7048652457042</v>
      </c>
    </row>
    <row r="56" spans="32:32" x14ac:dyDescent="0.2">
      <c r="AF56" s="149">
        <v>7048652457073</v>
      </c>
    </row>
    <row r="57" spans="32:32" x14ac:dyDescent="0.2">
      <c r="AF57" s="149">
        <v>7048652457103</v>
      </c>
    </row>
    <row r="58" spans="32:32" x14ac:dyDescent="0.2">
      <c r="AF58" s="149">
        <v>7048652457097</v>
      </c>
    </row>
    <row r="59" spans="32:32" x14ac:dyDescent="0.2">
      <c r="AF59" s="149">
        <v>7048652457080</v>
      </c>
    </row>
    <row r="60" spans="32:32" x14ac:dyDescent="0.2">
      <c r="AF60" s="149">
        <v>7048652457110</v>
      </c>
    </row>
    <row r="61" spans="32:32" x14ac:dyDescent="0.2">
      <c r="AF61" s="149">
        <v>7048652457905</v>
      </c>
    </row>
    <row r="62" spans="32:32" x14ac:dyDescent="0.2">
      <c r="AF62" s="149">
        <v>7048652457899</v>
      </c>
    </row>
    <row r="63" spans="32:32" x14ac:dyDescent="0.2">
      <c r="AF63" s="149">
        <v>7048652457882</v>
      </c>
    </row>
    <row r="64" spans="32:32" x14ac:dyDescent="0.2">
      <c r="AF64" s="149">
        <v>7048652457912</v>
      </c>
    </row>
    <row r="65" spans="32:32" x14ac:dyDescent="0.2">
      <c r="AF65" s="149">
        <v>7048652457981</v>
      </c>
    </row>
    <row r="66" spans="32:32" x14ac:dyDescent="0.2">
      <c r="AF66" s="149">
        <v>7048652457974</v>
      </c>
    </row>
    <row r="67" spans="32:32" x14ac:dyDescent="0.2">
      <c r="AF67" s="149">
        <v>7048652457967</v>
      </c>
    </row>
    <row r="68" spans="32:32" x14ac:dyDescent="0.2">
      <c r="AF68" s="149">
        <v>7048652457998</v>
      </c>
    </row>
    <row r="69" spans="32:32" x14ac:dyDescent="0.2">
      <c r="AF69" s="149">
        <v>7048652457714</v>
      </c>
    </row>
    <row r="70" spans="32:32" x14ac:dyDescent="0.2">
      <c r="AF70" s="149">
        <v>7048652457707</v>
      </c>
    </row>
    <row r="71" spans="32:32" x14ac:dyDescent="0.2">
      <c r="AF71" s="149">
        <v>7048652457691</v>
      </c>
    </row>
    <row r="72" spans="32:32" x14ac:dyDescent="0.2">
      <c r="AF72" s="149">
        <v>7048652457684</v>
      </c>
    </row>
    <row r="73" spans="32:32" x14ac:dyDescent="0.2">
      <c r="AF73" s="149">
        <v>7048652457790</v>
      </c>
    </row>
    <row r="74" spans="32:32" x14ac:dyDescent="0.2">
      <c r="AF74" s="149">
        <v>7048652457783</v>
      </c>
    </row>
    <row r="75" spans="32:32" x14ac:dyDescent="0.2">
      <c r="AF75" s="149">
        <v>7048652457776</v>
      </c>
    </row>
    <row r="76" spans="32:32" x14ac:dyDescent="0.2">
      <c r="AF76" s="149">
        <v>7048652457769</v>
      </c>
    </row>
    <row r="77" spans="32:32" x14ac:dyDescent="0.2">
      <c r="AF77" s="149">
        <v>7048652457820</v>
      </c>
    </row>
    <row r="78" spans="32:32" x14ac:dyDescent="0.2">
      <c r="AF78" s="149">
        <v>7048652457813</v>
      </c>
    </row>
    <row r="79" spans="32:32" x14ac:dyDescent="0.2">
      <c r="AF79" s="149">
        <v>7048652457806</v>
      </c>
    </row>
    <row r="80" spans="32:32" x14ac:dyDescent="0.2">
      <c r="AF80" s="149">
        <v>7048652457837</v>
      </c>
    </row>
    <row r="81" spans="32:32" x14ac:dyDescent="0.2">
      <c r="AF81" s="149">
        <v>7048652457868</v>
      </c>
    </row>
    <row r="82" spans="32:32" x14ac:dyDescent="0.2">
      <c r="AF82" s="149">
        <v>7048652457851</v>
      </c>
    </row>
    <row r="83" spans="32:32" x14ac:dyDescent="0.2">
      <c r="AF83" s="149">
        <v>7048652457844</v>
      </c>
    </row>
    <row r="84" spans="32:32" x14ac:dyDescent="0.2">
      <c r="AF84" s="149">
        <v>7048652457875</v>
      </c>
    </row>
    <row r="85" spans="32:32" x14ac:dyDescent="0.2">
      <c r="AF85" s="149">
        <v>7048652457639</v>
      </c>
    </row>
    <row r="86" spans="32:32" x14ac:dyDescent="0.2">
      <c r="AF86" s="149">
        <v>7048652457622</v>
      </c>
    </row>
    <row r="87" spans="32:32" x14ac:dyDescent="0.2">
      <c r="AF87" s="149">
        <v>7048652457615</v>
      </c>
    </row>
    <row r="88" spans="32:32" x14ac:dyDescent="0.2">
      <c r="AF88" s="149">
        <v>7048652457608</v>
      </c>
    </row>
    <row r="89" spans="32:32" x14ac:dyDescent="0.2">
      <c r="AF89" s="149">
        <v>7048652489692</v>
      </c>
    </row>
    <row r="90" spans="32:32" x14ac:dyDescent="0.2">
      <c r="AF90" s="149">
        <v>7048652489722</v>
      </c>
    </row>
    <row r="91" spans="32:32" x14ac:dyDescent="0.2">
      <c r="AF91" s="149">
        <v>7048652489715</v>
      </c>
    </row>
    <row r="92" spans="32:32" x14ac:dyDescent="0.2">
      <c r="AF92" s="149">
        <v>7048652489708</v>
      </c>
    </row>
    <row r="93" spans="32:32" x14ac:dyDescent="0.2">
      <c r="AF93" s="149">
        <v>7048652457509</v>
      </c>
    </row>
    <row r="94" spans="32:32" x14ac:dyDescent="0.2">
      <c r="AF94" s="149">
        <v>7048652457493</v>
      </c>
    </row>
    <row r="95" spans="32:32" x14ac:dyDescent="0.2">
      <c r="AF95" s="149">
        <v>7048652457486</v>
      </c>
    </row>
    <row r="96" spans="32:32" x14ac:dyDescent="0.2">
      <c r="AF96" s="149">
        <v>7048652457516</v>
      </c>
    </row>
    <row r="97" spans="32:32" x14ac:dyDescent="0.2">
      <c r="AF97" s="149">
        <v>7048652608604</v>
      </c>
    </row>
    <row r="98" spans="32:32" x14ac:dyDescent="0.2">
      <c r="AF98" s="149">
        <v>7048652608598</v>
      </c>
    </row>
    <row r="99" spans="32:32" x14ac:dyDescent="0.2">
      <c r="AF99" s="149">
        <v>7048652608581</v>
      </c>
    </row>
    <row r="100" spans="32:32" x14ac:dyDescent="0.2">
      <c r="AF100" s="149">
        <v>7048652608611</v>
      </c>
    </row>
    <row r="101" spans="32:32" x14ac:dyDescent="0.2">
      <c r="AF101" s="149">
        <v>7048652457547</v>
      </c>
    </row>
    <row r="102" spans="32:32" x14ac:dyDescent="0.2">
      <c r="AF102" s="149">
        <v>7048652457530</v>
      </c>
    </row>
    <row r="103" spans="32:32" x14ac:dyDescent="0.2">
      <c r="AF103" s="149">
        <v>7048652457523</v>
      </c>
    </row>
    <row r="104" spans="32:32" x14ac:dyDescent="0.2">
      <c r="AF104" s="149">
        <v>7048652457554</v>
      </c>
    </row>
    <row r="105" spans="32:32" x14ac:dyDescent="0.2">
      <c r="AF105" s="149">
        <v>7048652608642</v>
      </c>
    </row>
    <row r="106" spans="32:32" x14ac:dyDescent="0.2">
      <c r="AF106" s="149">
        <v>7048652608635</v>
      </c>
    </row>
    <row r="107" spans="32:32" x14ac:dyDescent="0.2">
      <c r="AF107" s="149">
        <v>7048652608628</v>
      </c>
    </row>
    <row r="108" spans="32:32" x14ac:dyDescent="0.2">
      <c r="AF108" s="149">
        <v>7048652608659</v>
      </c>
    </row>
    <row r="109" spans="32:32" x14ac:dyDescent="0.2">
      <c r="AF109" s="149">
        <v>7048652457394</v>
      </c>
    </row>
    <row r="110" spans="32:32" x14ac:dyDescent="0.2">
      <c r="AF110" s="149">
        <v>7048652457387</v>
      </c>
    </row>
    <row r="111" spans="32:32" x14ac:dyDescent="0.2">
      <c r="AF111" s="149">
        <v>7048652457370</v>
      </c>
    </row>
    <row r="112" spans="32:32" x14ac:dyDescent="0.2">
      <c r="AF112" s="149">
        <v>7048652457363</v>
      </c>
    </row>
    <row r="113" spans="32:32" x14ac:dyDescent="0.2">
      <c r="AF113" s="149">
        <v>7048652608697</v>
      </c>
    </row>
    <row r="114" spans="32:32" x14ac:dyDescent="0.2">
      <c r="AF114" s="149">
        <v>7048652608680</v>
      </c>
    </row>
    <row r="115" spans="32:32" x14ac:dyDescent="0.2">
      <c r="AF115" s="149">
        <v>7048652608673</v>
      </c>
    </row>
    <row r="116" spans="32:32" x14ac:dyDescent="0.2">
      <c r="AF116" s="149">
        <v>7048652608666</v>
      </c>
    </row>
    <row r="117" spans="32:32" x14ac:dyDescent="0.2">
      <c r="AF117" s="149">
        <v>7048652457479</v>
      </c>
    </row>
    <row r="118" spans="32:32" x14ac:dyDescent="0.2">
      <c r="AF118" s="149">
        <v>7048652457462</v>
      </c>
    </row>
    <row r="119" spans="32:32" x14ac:dyDescent="0.2">
      <c r="AF119" s="149">
        <v>7048652457455</v>
      </c>
    </row>
    <row r="120" spans="32:32" x14ac:dyDescent="0.2">
      <c r="AF120" s="149">
        <v>7048652457448</v>
      </c>
    </row>
    <row r="121" spans="32:32" x14ac:dyDescent="0.2">
      <c r="AF121" s="149">
        <v>7048652457264</v>
      </c>
    </row>
    <row r="122" spans="32:32" x14ac:dyDescent="0.2">
      <c r="AF122" s="149">
        <v>7048652457257</v>
      </c>
    </row>
    <row r="123" spans="32:32" x14ac:dyDescent="0.2">
      <c r="AF123" s="149">
        <v>7048652457240</v>
      </c>
    </row>
    <row r="124" spans="32:32" x14ac:dyDescent="0.2">
      <c r="AF124" s="149">
        <v>7048652457271</v>
      </c>
    </row>
    <row r="125" spans="32:32" x14ac:dyDescent="0.2">
      <c r="AF125" s="149">
        <v>7048652608727</v>
      </c>
    </row>
    <row r="126" spans="32:32" x14ac:dyDescent="0.2">
      <c r="AF126" s="149">
        <v>7048652608710</v>
      </c>
    </row>
    <row r="127" spans="32:32" x14ac:dyDescent="0.2">
      <c r="AF127" s="149">
        <v>7048652608703</v>
      </c>
    </row>
    <row r="128" spans="32:32" x14ac:dyDescent="0.2">
      <c r="AF128" s="149">
        <v>7048652608734</v>
      </c>
    </row>
    <row r="129" spans="32:32" x14ac:dyDescent="0.2">
      <c r="AF129" s="149">
        <v>7048652457301</v>
      </c>
    </row>
    <row r="130" spans="32:32" x14ac:dyDescent="0.2">
      <c r="AF130" s="149">
        <v>7048652457295</v>
      </c>
    </row>
    <row r="131" spans="32:32" x14ac:dyDescent="0.2">
      <c r="AF131" s="149">
        <v>7048652457288</v>
      </c>
    </row>
    <row r="132" spans="32:32" x14ac:dyDescent="0.2">
      <c r="AF132" s="149">
        <v>7048652457318</v>
      </c>
    </row>
    <row r="133" spans="32:32" x14ac:dyDescent="0.2">
      <c r="AF133" s="149">
        <v>7048652457158</v>
      </c>
    </row>
    <row r="134" spans="32:32" x14ac:dyDescent="0.2">
      <c r="AF134" s="149">
        <v>7048652457141</v>
      </c>
    </row>
    <row r="135" spans="32:32" x14ac:dyDescent="0.2">
      <c r="AF135" s="149">
        <v>7048652457134</v>
      </c>
    </row>
    <row r="136" spans="32:32" x14ac:dyDescent="0.2">
      <c r="AF136" s="149">
        <v>7048652457127</v>
      </c>
    </row>
    <row r="137" spans="32:32" x14ac:dyDescent="0.2">
      <c r="AF137" s="149">
        <v>7048652608765</v>
      </c>
    </row>
    <row r="138" spans="32:32" x14ac:dyDescent="0.2">
      <c r="AF138" s="149">
        <v>7048652608758</v>
      </c>
    </row>
    <row r="139" spans="32:32" x14ac:dyDescent="0.2">
      <c r="AF139" s="149">
        <v>7048652608741</v>
      </c>
    </row>
    <row r="140" spans="32:32" x14ac:dyDescent="0.2">
      <c r="AF140" s="149">
        <v>7048652608772</v>
      </c>
    </row>
    <row r="141" spans="32:32" x14ac:dyDescent="0.2">
      <c r="AF141" s="149">
        <v>7048652496942</v>
      </c>
    </row>
    <row r="142" spans="32:32" x14ac:dyDescent="0.2">
      <c r="AF142" s="149">
        <v>7048652496935</v>
      </c>
    </row>
    <row r="143" spans="32:32" x14ac:dyDescent="0.2">
      <c r="AF143" s="149">
        <v>7048652496928</v>
      </c>
    </row>
    <row r="144" spans="32:32" x14ac:dyDescent="0.2">
      <c r="AF144" s="149">
        <v>7048652496911</v>
      </c>
    </row>
    <row r="145" spans="32:32" x14ac:dyDescent="0.2">
      <c r="AF145" s="149">
        <v>7048652458940</v>
      </c>
    </row>
    <row r="146" spans="32:32" x14ac:dyDescent="0.2">
      <c r="AF146" s="149">
        <v>7048652458933</v>
      </c>
    </row>
    <row r="147" spans="32:32" x14ac:dyDescent="0.2">
      <c r="AF147" s="149">
        <v>7048652458926</v>
      </c>
    </row>
    <row r="148" spans="32:32" x14ac:dyDescent="0.2">
      <c r="AF148" s="149">
        <v>7048652458957</v>
      </c>
    </row>
    <row r="149" spans="32:32" x14ac:dyDescent="0.2">
      <c r="AF149" s="149">
        <v>7048652458988</v>
      </c>
    </row>
    <row r="150" spans="32:32" x14ac:dyDescent="0.2">
      <c r="AF150" s="149">
        <v>7048652458971</v>
      </c>
    </row>
    <row r="151" spans="32:32" x14ac:dyDescent="0.2">
      <c r="AF151" s="149">
        <v>7048652458964</v>
      </c>
    </row>
    <row r="152" spans="32:32" x14ac:dyDescent="0.2">
      <c r="AF152" s="149">
        <v>7048652458995</v>
      </c>
    </row>
    <row r="153" spans="32:32" x14ac:dyDescent="0.2">
      <c r="AF153" s="149">
        <v>7048652608802</v>
      </c>
    </row>
    <row r="154" spans="32:32" x14ac:dyDescent="0.2">
      <c r="AF154" s="149">
        <v>7048652608796</v>
      </c>
    </row>
    <row r="155" spans="32:32" x14ac:dyDescent="0.2">
      <c r="AF155" s="149">
        <v>7048652608789</v>
      </c>
    </row>
    <row r="156" spans="32:32" x14ac:dyDescent="0.2">
      <c r="AF156" s="149">
        <v>7048652608819</v>
      </c>
    </row>
    <row r="157" spans="32:32" x14ac:dyDescent="0.2">
      <c r="AF157" s="149">
        <v>7048652458865</v>
      </c>
    </row>
    <row r="158" spans="32:32" x14ac:dyDescent="0.2">
      <c r="AF158" s="149">
        <v>7048652458858</v>
      </c>
    </row>
    <row r="159" spans="32:32" x14ac:dyDescent="0.2">
      <c r="AF159" s="149">
        <v>7048652458841</v>
      </c>
    </row>
    <row r="160" spans="32:32" x14ac:dyDescent="0.2">
      <c r="AF160" s="149">
        <v>7048652458872</v>
      </c>
    </row>
    <row r="161" spans="32:32" x14ac:dyDescent="0.2">
      <c r="AF161" s="149">
        <v>7048652458902</v>
      </c>
    </row>
    <row r="162" spans="32:32" x14ac:dyDescent="0.2">
      <c r="AF162" s="149">
        <v>7048652458896</v>
      </c>
    </row>
    <row r="163" spans="32:32" x14ac:dyDescent="0.2">
      <c r="AF163" s="149">
        <v>7048652458889</v>
      </c>
    </row>
    <row r="164" spans="32:32" x14ac:dyDescent="0.2">
      <c r="AF164" s="149">
        <v>7048652458919</v>
      </c>
    </row>
    <row r="165" spans="32:32" x14ac:dyDescent="0.2">
      <c r="AF165" s="149">
        <v>7048652608840</v>
      </c>
    </row>
    <row r="166" spans="32:32" x14ac:dyDescent="0.2">
      <c r="AF166" s="149">
        <v>7048652608833</v>
      </c>
    </row>
    <row r="167" spans="32:32" x14ac:dyDescent="0.2">
      <c r="AF167" s="149">
        <v>7048652608826</v>
      </c>
    </row>
    <row r="168" spans="32:32" x14ac:dyDescent="0.2">
      <c r="AF168" s="149">
        <v>7048652608857</v>
      </c>
    </row>
    <row r="169" spans="32:32" x14ac:dyDescent="0.2">
      <c r="AF169" s="149">
        <v>7048652460103</v>
      </c>
    </row>
    <row r="170" spans="32:32" x14ac:dyDescent="0.2">
      <c r="AF170" s="149">
        <v>7048652460097</v>
      </c>
    </row>
    <row r="171" spans="32:32" x14ac:dyDescent="0.2">
      <c r="AF171" s="149">
        <v>7048652460080</v>
      </c>
    </row>
    <row r="172" spans="32:32" x14ac:dyDescent="0.2">
      <c r="AF172" s="149">
        <v>7048652460110</v>
      </c>
    </row>
    <row r="173" spans="32:32" x14ac:dyDescent="0.2">
      <c r="AF173" s="149">
        <v>7048652460141</v>
      </c>
    </row>
    <row r="174" spans="32:32" x14ac:dyDescent="0.2">
      <c r="AF174" s="149">
        <v>7048652460134</v>
      </c>
    </row>
    <row r="175" spans="32:32" x14ac:dyDescent="0.2">
      <c r="AF175" s="149">
        <v>7048652460127</v>
      </c>
    </row>
    <row r="176" spans="32:32" x14ac:dyDescent="0.2">
      <c r="AF176" s="149">
        <v>7048652460158</v>
      </c>
    </row>
    <row r="177" spans="32:32" x14ac:dyDescent="0.2">
      <c r="AF177" s="149">
        <v>7048652460189</v>
      </c>
    </row>
    <row r="178" spans="32:32" x14ac:dyDescent="0.2">
      <c r="AF178" s="149">
        <v>7048652460172</v>
      </c>
    </row>
    <row r="179" spans="32:32" x14ac:dyDescent="0.2">
      <c r="AF179" s="149">
        <v>7048652460165</v>
      </c>
    </row>
    <row r="180" spans="32:32" x14ac:dyDescent="0.2">
      <c r="AF180" s="149">
        <v>7048652460196</v>
      </c>
    </row>
    <row r="181" spans="32:32" x14ac:dyDescent="0.2">
      <c r="AF181" s="149">
        <v>7048652460035</v>
      </c>
    </row>
    <row r="182" spans="32:32" x14ac:dyDescent="0.2">
      <c r="AF182" s="149">
        <v>7048652460028</v>
      </c>
    </row>
    <row r="183" spans="32:32" x14ac:dyDescent="0.2">
      <c r="AF183" s="149">
        <v>7048652460011</v>
      </c>
    </row>
    <row r="184" spans="32:32" x14ac:dyDescent="0.2">
      <c r="AF184" s="149">
        <v>7048652460004</v>
      </c>
    </row>
    <row r="185" spans="32:32" x14ac:dyDescent="0.2">
      <c r="AF185" s="149">
        <v>7048652460073</v>
      </c>
    </row>
    <row r="186" spans="32:32" x14ac:dyDescent="0.2">
      <c r="AF186" s="149">
        <v>7048652460066</v>
      </c>
    </row>
    <row r="187" spans="32:32" x14ac:dyDescent="0.2">
      <c r="AF187" s="149">
        <v>7048652460059</v>
      </c>
    </row>
    <row r="188" spans="32:32" x14ac:dyDescent="0.2">
      <c r="AF188" s="149">
        <v>7048652460042</v>
      </c>
    </row>
    <row r="189" spans="32:32" x14ac:dyDescent="0.2">
      <c r="AF189" s="149">
        <v>7048652459633</v>
      </c>
    </row>
    <row r="190" spans="32:32" x14ac:dyDescent="0.2">
      <c r="AF190" s="149">
        <v>7048652459626</v>
      </c>
    </row>
    <row r="191" spans="32:32" x14ac:dyDescent="0.2">
      <c r="AF191" s="149">
        <v>7048652459619</v>
      </c>
    </row>
    <row r="192" spans="32:32" x14ac:dyDescent="0.2">
      <c r="AF192" s="149">
        <v>7048652459602</v>
      </c>
    </row>
    <row r="193" spans="32:32" x14ac:dyDescent="0.2">
      <c r="AF193" s="149">
        <v>7048652609090</v>
      </c>
    </row>
    <row r="194" spans="32:32" x14ac:dyDescent="0.2">
      <c r="AF194" s="149">
        <v>7048652609083</v>
      </c>
    </row>
    <row r="195" spans="32:32" x14ac:dyDescent="0.2">
      <c r="AF195" s="149">
        <v>7048652609076</v>
      </c>
    </row>
    <row r="196" spans="32:32" x14ac:dyDescent="0.2">
      <c r="AF196" s="149">
        <v>7048652609069</v>
      </c>
    </row>
    <row r="197" spans="32:32" x14ac:dyDescent="0.2">
      <c r="AF197" s="149">
        <v>7048652609137</v>
      </c>
    </row>
    <row r="198" spans="32:32" x14ac:dyDescent="0.2">
      <c r="AF198" s="149">
        <v>7048652609120</v>
      </c>
    </row>
    <row r="199" spans="32:32" x14ac:dyDescent="0.2">
      <c r="AF199" s="149">
        <v>7048652609113</v>
      </c>
    </row>
    <row r="200" spans="32:32" x14ac:dyDescent="0.2">
      <c r="AF200" s="149">
        <v>7048652609106</v>
      </c>
    </row>
    <row r="201" spans="32:32" x14ac:dyDescent="0.2">
      <c r="AF201" s="149">
        <v>7048652459671</v>
      </c>
    </row>
    <row r="202" spans="32:32" x14ac:dyDescent="0.2">
      <c r="AF202" s="149">
        <v>7048652459664</v>
      </c>
    </row>
    <row r="203" spans="32:32" x14ac:dyDescent="0.2">
      <c r="AF203" s="149">
        <v>7048652459657</v>
      </c>
    </row>
    <row r="204" spans="32:32" x14ac:dyDescent="0.2">
      <c r="AF204" s="149">
        <v>7048652459640</v>
      </c>
    </row>
    <row r="205" spans="32:32" x14ac:dyDescent="0.2">
      <c r="AF205" s="149">
        <v>7048652459718</v>
      </c>
    </row>
    <row r="206" spans="32:32" x14ac:dyDescent="0.2">
      <c r="AF206" s="149">
        <v>7048652459701</v>
      </c>
    </row>
    <row r="207" spans="32:32" x14ac:dyDescent="0.2">
      <c r="AF207" s="149">
        <v>7048652459695</v>
      </c>
    </row>
    <row r="208" spans="32:32" x14ac:dyDescent="0.2">
      <c r="AF208" s="149">
        <v>7048652459688</v>
      </c>
    </row>
    <row r="209" spans="32:32" x14ac:dyDescent="0.2">
      <c r="AF209" s="149">
        <v>7048652459510</v>
      </c>
    </row>
    <row r="210" spans="32:32" x14ac:dyDescent="0.2">
      <c r="AF210" s="149">
        <v>7048652459503</v>
      </c>
    </row>
    <row r="211" spans="32:32" x14ac:dyDescent="0.2">
      <c r="AF211" s="149">
        <v>7048652459497</v>
      </c>
    </row>
    <row r="212" spans="32:32" x14ac:dyDescent="0.2">
      <c r="AF212" s="149">
        <v>7048652459480</v>
      </c>
    </row>
    <row r="213" spans="32:32" x14ac:dyDescent="0.2">
      <c r="AF213" s="149">
        <v>7048652609175</v>
      </c>
    </row>
    <row r="214" spans="32:32" x14ac:dyDescent="0.2">
      <c r="AF214" s="149">
        <v>7048652609168</v>
      </c>
    </row>
    <row r="215" spans="32:32" x14ac:dyDescent="0.2">
      <c r="AF215" s="149">
        <v>7048652609151</v>
      </c>
    </row>
    <row r="216" spans="32:32" x14ac:dyDescent="0.2">
      <c r="AF216" s="149">
        <v>7048652609144</v>
      </c>
    </row>
    <row r="217" spans="32:32" x14ac:dyDescent="0.2">
      <c r="AF217" s="149">
        <v>7048652609212</v>
      </c>
    </row>
    <row r="218" spans="32:32" x14ac:dyDescent="0.2">
      <c r="AF218" s="149">
        <v>7048652609205</v>
      </c>
    </row>
    <row r="219" spans="32:32" x14ac:dyDescent="0.2">
      <c r="AF219" s="149">
        <v>7048652609199</v>
      </c>
    </row>
    <row r="220" spans="32:32" x14ac:dyDescent="0.2">
      <c r="AF220" s="149">
        <v>7048652609182</v>
      </c>
    </row>
    <row r="221" spans="32:32" x14ac:dyDescent="0.2">
      <c r="AF221" s="149">
        <v>7048652459558</v>
      </c>
    </row>
    <row r="222" spans="32:32" x14ac:dyDescent="0.2">
      <c r="AF222" s="149">
        <v>7048652459541</v>
      </c>
    </row>
    <row r="223" spans="32:32" x14ac:dyDescent="0.2">
      <c r="AF223" s="149">
        <v>7048652459534</v>
      </c>
    </row>
    <row r="224" spans="32:32" x14ac:dyDescent="0.2">
      <c r="AF224" s="149">
        <v>7048652459527</v>
      </c>
    </row>
    <row r="225" spans="32:32" x14ac:dyDescent="0.2">
      <c r="AF225" s="149">
        <v>7048652459862</v>
      </c>
    </row>
    <row r="226" spans="32:32" x14ac:dyDescent="0.2">
      <c r="AF226" s="149">
        <v>7048652459855</v>
      </c>
    </row>
    <row r="227" spans="32:32" x14ac:dyDescent="0.2">
      <c r="AF227" s="149">
        <v>7048652459848</v>
      </c>
    </row>
    <row r="228" spans="32:32" x14ac:dyDescent="0.2">
      <c r="AF228" s="149">
        <v>7048652459879</v>
      </c>
    </row>
    <row r="229" spans="32:32" x14ac:dyDescent="0.2">
      <c r="AF229" s="149">
        <v>7048652459909</v>
      </c>
    </row>
    <row r="230" spans="32:32" x14ac:dyDescent="0.2">
      <c r="AF230" s="149">
        <v>7048652459893</v>
      </c>
    </row>
    <row r="231" spans="32:32" x14ac:dyDescent="0.2">
      <c r="AF231" s="149">
        <v>7048652459886</v>
      </c>
    </row>
    <row r="232" spans="32:32" x14ac:dyDescent="0.2">
      <c r="AF232" s="149">
        <v>7048652459916</v>
      </c>
    </row>
    <row r="233" spans="32:32" x14ac:dyDescent="0.2">
      <c r="AF233" s="149">
        <v>7048652459947</v>
      </c>
    </row>
    <row r="234" spans="32:32" x14ac:dyDescent="0.2">
      <c r="AF234" s="149">
        <v>7048652459930</v>
      </c>
    </row>
    <row r="235" spans="32:32" x14ac:dyDescent="0.2">
      <c r="AF235" s="149">
        <v>7048652459923</v>
      </c>
    </row>
    <row r="236" spans="32:32" x14ac:dyDescent="0.2">
      <c r="AF236" s="149">
        <v>7048652459954</v>
      </c>
    </row>
    <row r="237" spans="32:32" x14ac:dyDescent="0.2">
      <c r="AF237" s="149">
        <v>7048652459985</v>
      </c>
    </row>
    <row r="238" spans="32:32" x14ac:dyDescent="0.2">
      <c r="AF238" s="149">
        <v>7048652459978</v>
      </c>
    </row>
    <row r="239" spans="32:32" x14ac:dyDescent="0.2">
      <c r="AF239" s="149">
        <v>7048652459961</v>
      </c>
    </row>
    <row r="240" spans="32:32" x14ac:dyDescent="0.2">
      <c r="AF240" s="149">
        <v>7048652459992</v>
      </c>
    </row>
    <row r="241" spans="32:32" x14ac:dyDescent="0.2">
      <c r="AF241" s="149">
        <v>7048652609281</v>
      </c>
    </row>
    <row r="242" spans="32:32" x14ac:dyDescent="0.2">
      <c r="AF242" s="149">
        <v>7048652609274</v>
      </c>
    </row>
    <row r="243" spans="32:32" x14ac:dyDescent="0.2">
      <c r="AF243" s="149">
        <v>7048652609267</v>
      </c>
    </row>
    <row r="244" spans="32:32" x14ac:dyDescent="0.2">
      <c r="AF244" s="149">
        <v>7048652609298</v>
      </c>
    </row>
    <row r="245" spans="32:32" x14ac:dyDescent="0.2">
      <c r="AF245" s="149">
        <v>7048652609328</v>
      </c>
    </row>
    <row r="246" spans="32:32" x14ac:dyDescent="0.2">
      <c r="AF246" s="149">
        <v>7048652609311</v>
      </c>
    </row>
    <row r="247" spans="32:32" x14ac:dyDescent="0.2">
      <c r="AF247" s="149">
        <v>7048652609304</v>
      </c>
    </row>
    <row r="248" spans="32:32" x14ac:dyDescent="0.2">
      <c r="AF248" s="149">
        <v>7048652609335</v>
      </c>
    </row>
    <row r="249" spans="32:32" x14ac:dyDescent="0.2">
      <c r="AF249" s="149">
        <v>7048652459749</v>
      </c>
    </row>
    <row r="250" spans="32:32" x14ac:dyDescent="0.2">
      <c r="AF250" s="149">
        <v>7048652459732</v>
      </c>
    </row>
    <row r="251" spans="32:32" x14ac:dyDescent="0.2">
      <c r="AF251" s="149">
        <v>7048652459725</v>
      </c>
    </row>
    <row r="252" spans="32:32" x14ac:dyDescent="0.2">
      <c r="AF252" s="149">
        <v>7048652459756</v>
      </c>
    </row>
    <row r="253" spans="32:32" x14ac:dyDescent="0.2">
      <c r="AF253" s="149">
        <v>7048652459787</v>
      </c>
    </row>
    <row r="254" spans="32:32" x14ac:dyDescent="0.2">
      <c r="AF254" s="149">
        <v>7048652459770</v>
      </c>
    </row>
    <row r="255" spans="32:32" x14ac:dyDescent="0.2">
      <c r="AF255" s="149">
        <v>7048652459763</v>
      </c>
    </row>
    <row r="256" spans="32:32" x14ac:dyDescent="0.2">
      <c r="AF256" s="149">
        <v>7048652459794</v>
      </c>
    </row>
    <row r="257" spans="32:32" x14ac:dyDescent="0.2">
      <c r="AF257" s="149">
        <v>7048652459824</v>
      </c>
    </row>
    <row r="258" spans="32:32" x14ac:dyDescent="0.2">
      <c r="AF258" s="149">
        <v>7048652459817</v>
      </c>
    </row>
    <row r="259" spans="32:32" x14ac:dyDescent="0.2">
      <c r="AF259" s="149">
        <v>7048652459800</v>
      </c>
    </row>
    <row r="260" spans="32:32" x14ac:dyDescent="0.2">
      <c r="AF260" s="149">
        <v>7048652459831</v>
      </c>
    </row>
    <row r="261" spans="32:32" x14ac:dyDescent="0.2">
      <c r="AF261" s="149">
        <v>7048652609403</v>
      </c>
    </row>
    <row r="262" spans="32:32" x14ac:dyDescent="0.2">
      <c r="AF262" s="149">
        <v>7048652609397</v>
      </c>
    </row>
    <row r="263" spans="32:32" x14ac:dyDescent="0.2">
      <c r="AF263" s="149">
        <v>7048652609380</v>
      </c>
    </row>
    <row r="264" spans="32:32" x14ac:dyDescent="0.2">
      <c r="AF264" s="149">
        <v>7048652609410</v>
      </c>
    </row>
    <row r="265" spans="32:32" x14ac:dyDescent="0.2">
      <c r="AF265" s="149">
        <v>7048652458346</v>
      </c>
    </row>
    <row r="266" spans="32:32" x14ac:dyDescent="0.2">
      <c r="AF266" s="149">
        <v>7048652458339</v>
      </c>
    </row>
    <row r="267" spans="32:32" x14ac:dyDescent="0.2">
      <c r="AF267" s="149">
        <v>7048652458322</v>
      </c>
    </row>
    <row r="268" spans="32:32" x14ac:dyDescent="0.2">
      <c r="AF268" s="149">
        <v>7048652458353</v>
      </c>
    </row>
    <row r="269" spans="32:32" x14ac:dyDescent="0.2">
      <c r="AF269" s="149">
        <v>7048652458384</v>
      </c>
    </row>
    <row r="270" spans="32:32" x14ac:dyDescent="0.2">
      <c r="AF270" s="149">
        <v>7048652458377</v>
      </c>
    </row>
    <row r="271" spans="32:32" x14ac:dyDescent="0.2">
      <c r="AF271" s="149">
        <v>7048652458360</v>
      </c>
    </row>
    <row r="272" spans="32:32" x14ac:dyDescent="0.2">
      <c r="AF272" s="149">
        <v>7048652458391</v>
      </c>
    </row>
    <row r="273" spans="32:32" x14ac:dyDescent="0.2">
      <c r="AF273" s="149">
        <v>7048652458421</v>
      </c>
    </row>
    <row r="274" spans="32:32" x14ac:dyDescent="0.2">
      <c r="AF274" s="149">
        <v>7048652458414</v>
      </c>
    </row>
    <row r="275" spans="32:32" x14ac:dyDescent="0.2">
      <c r="AF275" s="149">
        <v>7048652458407</v>
      </c>
    </row>
    <row r="276" spans="32:32" x14ac:dyDescent="0.2">
      <c r="AF276" s="149">
        <v>7048652458438</v>
      </c>
    </row>
    <row r="277" spans="32:32" x14ac:dyDescent="0.2">
      <c r="AF277" s="149">
        <v>7048652458230</v>
      </c>
    </row>
    <row r="278" spans="32:32" x14ac:dyDescent="0.2">
      <c r="AF278" s="149">
        <v>7048652458223</v>
      </c>
    </row>
    <row r="279" spans="32:32" x14ac:dyDescent="0.2">
      <c r="AF279" s="149">
        <v>7048652458216</v>
      </c>
    </row>
    <row r="280" spans="32:32" x14ac:dyDescent="0.2">
      <c r="AF280" s="149">
        <v>7048652458209</v>
      </c>
    </row>
    <row r="281" spans="32:32" x14ac:dyDescent="0.2">
      <c r="AF281" s="149">
        <v>7048652618443</v>
      </c>
    </row>
    <row r="282" spans="32:32" x14ac:dyDescent="0.2">
      <c r="AF282" s="149">
        <v>7048652618436</v>
      </c>
    </row>
    <row r="283" spans="32:32" x14ac:dyDescent="0.2">
      <c r="AF283" s="149">
        <v>7048652618429</v>
      </c>
    </row>
    <row r="284" spans="32:32" x14ac:dyDescent="0.2">
      <c r="AF284" s="149">
        <v>7048652618412</v>
      </c>
    </row>
    <row r="285" spans="32:32" x14ac:dyDescent="0.2">
      <c r="AF285" s="149">
        <v>7048652618481</v>
      </c>
    </row>
    <row r="286" spans="32:32" x14ac:dyDescent="0.2">
      <c r="AF286" s="149">
        <v>7048652618474</v>
      </c>
    </row>
    <row r="287" spans="32:32" x14ac:dyDescent="0.2">
      <c r="AF287" s="149">
        <v>7048652618467</v>
      </c>
    </row>
    <row r="288" spans="32:32" x14ac:dyDescent="0.2">
      <c r="AF288" s="149">
        <v>7048652618450</v>
      </c>
    </row>
    <row r="289" spans="32:32" x14ac:dyDescent="0.2">
      <c r="AF289" s="149">
        <v>7048652458315</v>
      </c>
    </row>
    <row r="290" spans="32:32" x14ac:dyDescent="0.2">
      <c r="AF290" s="149">
        <v>7048652458308</v>
      </c>
    </row>
    <row r="291" spans="32:32" x14ac:dyDescent="0.2">
      <c r="AF291" s="149">
        <v>7048652458292</v>
      </c>
    </row>
    <row r="292" spans="32:32" x14ac:dyDescent="0.2">
      <c r="AF292" s="149">
        <v>7048652458285</v>
      </c>
    </row>
    <row r="293" spans="32:32" x14ac:dyDescent="0.2">
      <c r="AF293" s="149">
        <v>7048652471543</v>
      </c>
    </row>
    <row r="294" spans="32:32" x14ac:dyDescent="0.2">
      <c r="AF294" s="149">
        <v>7048652471536</v>
      </c>
    </row>
    <row r="295" spans="32:32" x14ac:dyDescent="0.2">
      <c r="AF295" s="149">
        <v>7048652471529</v>
      </c>
    </row>
    <row r="296" spans="32:32" x14ac:dyDescent="0.2">
      <c r="AF296" s="149">
        <v>7048652471512</v>
      </c>
    </row>
    <row r="297" spans="32:32" x14ac:dyDescent="0.2">
      <c r="AF297" s="149">
        <v>7048652461247</v>
      </c>
    </row>
    <row r="298" spans="32:32" x14ac:dyDescent="0.2">
      <c r="AF298" s="149">
        <v>7048652461254</v>
      </c>
    </row>
    <row r="299" spans="32:32" x14ac:dyDescent="0.2">
      <c r="AF299" s="149">
        <v>7048652461261</v>
      </c>
    </row>
    <row r="300" spans="32:32" x14ac:dyDescent="0.2">
      <c r="AF300" s="149">
        <v>7048652461278</v>
      </c>
    </row>
    <row r="301" spans="32:32" x14ac:dyDescent="0.2">
      <c r="AF301" s="149">
        <v>7048652461216</v>
      </c>
    </row>
    <row r="302" spans="32:32" x14ac:dyDescent="0.2">
      <c r="AF302" s="149">
        <v>7048652609458</v>
      </c>
    </row>
    <row r="303" spans="32:32" x14ac:dyDescent="0.2">
      <c r="AF303" s="149">
        <v>7048652609465</v>
      </c>
    </row>
    <row r="304" spans="32:32" x14ac:dyDescent="0.2">
      <c r="AF304" s="149">
        <v>7048652461223</v>
      </c>
    </row>
    <row r="305" spans="32:32" x14ac:dyDescent="0.2">
      <c r="AF305" s="149">
        <v>7048652609472</v>
      </c>
    </row>
    <row r="306" spans="32:32" x14ac:dyDescent="0.2">
      <c r="AF306" s="149">
        <v>7048652461230</v>
      </c>
    </row>
    <row r="307" spans="32:32" x14ac:dyDescent="0.2">
      <c r="AF307" s="149">
        <v>7048652458469</v>
      </c>
    </row>
    <row r="308" spans="32:32" x14ac:dyDescent="0.2">
      <c r="AF308" s="149">
        <v>7048652458452</v>
      </c>
    </row>
    <row r="309" spans="32:32" x14ac:dyDescent="0.2">
      <c r="AF309" s="149">
        <v>7048652458445</v>
      </c>
    </row>
    <row r="310" spans="32:32" x14ac:dyDescent="0.2">
      <c r="AF310" s="149">
        <v>7048652458476</v>
      </c>
    </row>
    <row r="311" spans="32:32" x14ac:dyDescent="0.2">
      <c r="AF311" s="149">
        <v>7048652458506</v>
      </c>
    </row>
    <row r="312" spans="32:32" x14ac:dyDescent="0.2">
      <c r="AF312" s="149">
        <v>7048652458490</v>
      </c>
    </row>
    <row r="313" spans="32:32" x14ac:dyDescent="0.2">
      <c r="AF313" s="149">
        <v>7048652458483</v>
      </c>
    </row>
    <row r="314" spans="32:32" x14ac:dyDescent="0.2">
      <c r="AF314" s="149">
        <v>7048652458513</v>
      </c>
    </row>
    <row r="315" spans="32:32" x14ac:dyDescent="0.2">
      <c r="AF315" s="149">
        <v>7048652458544</v>
      </c>
    </row>
    <row r="316" spans="32:32" x14ac:dyDescent="0.2">
      <c r="AF316" s="149">
        <v>7048652458537</v>
      </c>
    </row>
    <row r="317" spans="32:32" x14ac:dyDescent="0.2">
      <c r="AF317" s="149">
        <v>7048652458520</v>
      </c>
    </row>
    <row r="318" spans="32:32" x14ac:dyDescent="0.2">
      <c r="AF318" s="149">
        <v>7048652458551</v>
      </c>
    </row>
    <row r="319" spans="32:32" x14ac:dyDescent="0.2">
      <c r="AF319" s="149">
        <v>7048652609564</v>
      </c>
    </row>
    <row r="320" spans="32:32" x14ac:dyDescent="0.2">
      <c r="AF320" s="149">
        <v>7048652609557</v>
      </c>
    </row>
    <row r="321" spans="32:32" x14ac:dyDescent="0.2">
      <c r="AF321" s="149">
        <v>7048652609540</v>
      </c>
    </row>
    <row r="322" spans="32:32" x14ac:dyDescent="0.2">
      <c r="AF322" s="149">
        <v>7048652609571</v>
      </c>
    </row>
    <row r="323" spans="32:32" x14ac:dyDescent="0.2">
      <c r="AF323" s="149">
        <v>7048652458711</v>
      </c>
    </row>
    <row r="324" spans="32:32" x14ac:dyDescent="0.2">
      <c r="AF324" s="149">
        <v>7048652458704</v>
      </c>
    </row>
    <row r="325" spans="32:32" x14ac:dyDescent="0.2">
      <c r="AF325" s="149">
        <v>7048652458698</v>
      </c>
    </row>
    <row r="326" spans="32:32" x14ac:dyDescent="0.2">
      <c r="AF326" s="149">
        <v>7048652458681</v>
      </c>
    </row>
    <row r="327" spans="32:32" x14ac:dyDescent="0.2">
      <c r="AF327" s="149">
        <v>7048652609618</v>
      </c>
    </row>
    <row r="328" spans="32:32" x14ac:dyDescent="0.2">
      <c r="AF328" s="149">
        <v>7048652609601</v>
      </c>
    </row>
    <row r="329" spans="32:32" x14ac:dyDescent="0.2">
      <c r="AF329" s="149">
        <v>7048652609595</v>
      </c>
    </row>
    <row r="330" spans="32:32" x14ac:dyDescent="0.2">
      <c r="AF330" s="149">
        <v>7048652609588</v>
      </c>
    </row>
    <row r="331" spans="32:32" x14ac:dyDescent="0.2">
      <c r="AF331" s="149">
        <v>7048652458759</v>
      </c>
    </row>
    <row r="332" spans="32:32" x14ac:dyDescent="0.2">
      <c r="AF332" s="149">
        <v>7048652458742</v>
      </c>
    </row>
    <row r="333" spans="32:32" x14ac:dyDescent="0.2">
      <c r="AF333" s="149">
        <v>7048652458735</v>
      </c>
    </row>
    <row r="334" spans="32:32" x14ac:dyDescent="0.2">
      <c r="AF334" s="149">
        <v>7048652458728</v>
      </c>
    </row>
    <row r="335" spans="32:32" x14ac:dyDescent="0.2">
      <c r="AF335" s="149">
        <v>7048652461131</v>
      </c>
    </row>
    <row r="336" spans="32:32" x14ac:dyDescent="0.2">
      <c r="AF336" s="149">
        <v>7048652607911</v>
      </c>
    </row>
    <row r="337" spans="32:32" x14ac:dyDescent="0.2">
      <c r="AF337" s="149">
        <v>7048652461155</v>
      </c>
    </row>
    <row r="338" spans="32:32" x14ac:dyDescent="0.2">
      <c r="AF338" s="149">
        <v>7048652461162</v>
      </c>
    </row>
    <row r="339" spans="32:32" x14ac:dyDescent="0.2">
      <c r="AF339" s="149">
        <v>7048652607935</v>
      </c>
    </row>
    <row r="340" spans="32:32" x14ac:dyDescent="0.2">
      <c r="AF340" s="149">
        <v>7048652328663</v>
      </c>
    </row>
    <row r="341" spans="32:32" x14ac:dyDescent="0.2">
      <c r="AF341" s="149">
        <v>7048652484437</v>
      </c>
    </row>
    <row r="342" spans="32:32" x14ac:dyDescent="0.2">
      <c r="AF342" s="149">
        <v>7048652328687</v>
      </c>
    </row>
    <row r="343" spans="32:32" x14ac:dyDescent="0.2">
      <c r="AF343" s="149">
        <v>7048652484444</v>
      </c>
    </row>
    <row r="344" spans="32:32" x14ac:dyDescent="0.2">
      <c r="AF344" s="149">
        <v>7048652328694</v>
      </c>
    </row>
    <row r="345" spans="32:32" x14ac:dyDescent="0.2">
      <c r="AF345" s="149">
        <v>7048652328656</v>
      </c>
    </row>
    <row r="346" spans="32:32" x14ac:dyDescent="0.2">
      <c r="AF346" s="149">
        <v>7048652328649</v>
      </c>
    </row>
    <row r="347" spans="32:32" x14ac:dyDescent="0.2">
      <c r="AF347" s="149">
        <v>7048652328441</v>
      </c>
    </row>
    <row r="348" spans="32:32" x14ac:dyDescent="0.2">
      <c r="AF348" s="149">
        <v>7048652328458</v>
      </c>
    </row>
    <row r="349" spans="32:32" x14ac:dyDescent="0.2">
      <c r="AF349" s="149">
        <v>7048652555915</v>
      </c>
    </row>
    <row r="350" spans="32:32" x14ac:dyDescent="0.2">
      <c r="AF350" s="149">
        <v>7048652328434</v>
      </c>
    </row>
    <row r="351" spans="32:32" x14ac:dyDescent="0.2">
      <c r="AF351" s="149">
        <v>7048652460875</v>
      </c>
    </row>
    <row r="352" spans="32:32" x14ac:dyDescent="0.2">
      <c r="AF352" s="149">
        <v>7048652460882</v>
      </c>
    </row>
    <row r="353" spans="32:32" x14ac:dyDescent="0.2">
      <c r="AF353" s="149">
        <v>7048652460899</v>
      </c>
    </row>
    <row r="354" spans="32:32" x14ac:dyDescent="0.2">
      <c r="AF354" s="149">
        <v>7048652460905</v>
      </c>
    </row>
    <row r="355" spans="32:32" x14ac:dyDescent="0.2">
      <c r="AF355" s="149">
        <v>7048652460813</v>
      </c>
    </row>
    <row r="356" spans="32:32" x14ac:dyDescent="0.2">
      <c r="AF356" s="149">
        <v>7048652607010</v>
      </c>
    </row>
    <row r="357" spans="32:32" x14ac:dyDescent="0.2">
      <c r="AF357" s="149">
        <v>7048652607027</v>
      </c>
    </row>
    <row r="358" spans="32:32" x14ac:dyDescent="0.2">
      <c r="AF358" s="149">
        <v>7048652460820</v>
      </c>
    </row>
    <row r="359" spans="32:32" x14ac:dyDescent="0.2">
      <c r="AF359" s="149">
        <v>7048652607034</v>
      </c>
    </row>
    <row r="360" spans="32:32" x14ac:dyDescent="0.2">
      <c r="AF360" s="149">
        <v>7048652460837</v>
      </c>
    </row>
    <row r="361" spans="32:32" x14ac:dyDescent="0.2">
      <c r="AF361" s="149">
        <v>7048652460738</v>
      </c>
    </row>
    <row r="362" spans="32:32" x14ac:dyDescent="0.2">
      <c r="AF362" s="149">
        <v>7048652606693</v>
      </c>
    </row>
    <row r="363" spans="32:32" x14ac:dyDescent="0.2">
      <c r="AF363" s="149">
        <v>7048652460769</v>
      </c>
    </row>
    <row r="364" spans="32:32" x14ac:dyDescent="0.2">
      <c r="AF364" s="149">
        <v>7048652606716</v>
      </c>
    </row>
    <row r="365" spans="32:32" x14ac:dyDescent="0.2">
      <c r="AF365" s="149">
        <v>7048652541482</v>
      </c>
    </row>
    <row r="366" spans="32:32" x14ac:dyDescent="0.2">
      <c r="AF366" s="149">
        <v>7048652556523</v>
      </c>
    </row>
    <row r="367" spans="32:32" x14ac:dyDescent="0.2">
      <c r="AF367" s="149">
        <v>7048652606549</v>
      </c>
    </row>
    <row r="368" spans="32:32" x14ac:dyDescent="0.2">
      <c r="AF368" s="149">
        <v>7048652606532</v>
      </c>
    </row>
    <row r="369" spans="32:32" x14ac:dyDescent="0.2">
      <c r="AF369" s="149">
        <v>7048652606525</v>
      </c>
    </row>
    <row r="370" spans="32:32" x14ac:dyDescent="0.2">
      <c r="AF370" s="149">
        <v>7048652606518</v>
      </c>
    </row>
    <row r="371" spans="32:32" x14ac:dyDescent="0.2">
      <c r="AF371" s="149">
        <v>7048652606587</v>
      </c>
    </row>
    <row r="372" spans="32:32" x14ac:dyDescent="0.2">
      <c r="AF372" s="149">
        <v>7048652606570</v>
      </c>
    </row>
    <row r="373" spans="32:32" x14ac:dyDescent="0.2">
      <c r="AF373" s="149">
        <v>7048652606563</v>
      </c>
    </row>
    <row r="374" spans="32:32" x14ac:dyDescent="0.2">
      <c r="AF374" s="149">
        <v>7048652606556</v>
      </c>
    </row>
    <row r="375" spans="32:32" x14ac:dyDescent="0.2">
      <c r="AF375" s="149">
        <v>7048652606471</v>
      </c>
    </row>
    <row r="376" spans="32:32" x14ac:dyDescent="0.2">
      <c r="AF376" s="149">
        <v>7048652606464</v>
      </c>
    </row>
    <row r="377" spans="32:32" x14ac:dyDescent="0.2">
      <c r="AF377" s="149">
        <v>7048652606457</v>
      </c>
    </row>
    <row r="378" spans="32:32" x14ac:dyDescent="0.2">
      <c r="AF378" s="149">
        <v>7048652606440</v>
      </c>
    </row>
    <row r="379" spans="32:32" x14ac:dyDescent="0.2">
      <c r="AF379" s="149">
        <v>7048652606228</v>
      </c>
    </row>
    <row r="380" spans="32:32" x14ac:dyDescent="0.2">
      <c r="AF380" s="149">
        <v>7048652606211</v>
      </c>
    </row>
    <row r="381" spans="32:32" x14ac:dyDescent="0.2">
      <c r="AF381" s="149">
        <v>7048652606204</v>
      </c>
    </row>
    <row r="382" spans="32:32" x14ac:dyDescent="0.2">
      <c r="AF382" s="149">
        <v>7048652606235</v>
      </c>
    </row>
    <row r="383" spans="32:32" x14ac:dyDescent="0.2">
      <c r="AF383" s="149">
        <v>7048652606266</v>
      </c>
    </row>
    <row r="384" spans="32:32" x14ac:dyDescent="0.2">
      <c r="AF384" s="149">
        <v>7048652606259</v>
      </c>
    </row>
    <row r="385" spans="32:32" x14ac:dyDescent="0.2">
      <c r="AF385" s="149">
        <v>7048652606242</v>
      </c>
    </row>
    <row r="386" spans="32:32" x14ac:dyDescent="0.2">
      <c r="AF386" s="149">
        <v>7048652606273</v>
      </c>
    </row>
    <row r="387" spans="32:32" x14ac:dyDescent="0.2">
      <c r="AF387" s="149">
        <v>7048652606303</v>
      </c>
    </row>
    <row r="388" spans="32:32" x14ac:dyDescent="0.2">
      <c r="AF388" s="149">
        <v>7048652606297</v>
      </c>
    </row>
    <row r="389" spans="32:32" x14ac:dyDescent="0.2">
      <c r="AF389" s="149">
        <v>7048652606280</v>
      </c>
    </row>
    <row r="390" spans="32:32" x14ac:dyDescent="0.2">
      <c r="AF390" s="149">
        <v>7048652606310</v>
      </c>
    </row>
    <row r="391" spans="32:32" x14ac:dyDescent="0.2">
      <c r="AF391" s="149">
        <v>7048652605870</v>
      </c>
    </row>
    <row r="392" spans="32:32" x14ac:dyDescent="0.2">
      <c r="AF392" s="149">
        <v>7048652605863</v>
      </c>
    </row>
    <row r="393" spans="32:32" x14ac:dyDescent="0.2">
      <c r="AF393" s="149">
        <v>7048652605856</v>
      </c>
    </row>
    <row r="394" spans="32:32" x14ac:dyDescent="0.2">
      <c r="AF394" s="149">
        <v>7048652605849</v>
      </c>
    </row>
    <row r="395" spans="32:32" x14ac:dyDescent="0.2">
      <c r="AF395" s="149">
        <v>7048652605917</v>
      </c>
    </row>
    <row r="396" spans="32:32" x14ac:dyDescent="0.2">
      <c r="AF396" s="149">
        <v>7048652605900</v>
      </c>
    </row>
    <row r="397" spans="32:32" x14ac:dyDescent="0.2">
      <c r="AF397" s="149">
        <v>7048652605894</v>
      </c>
    </row>
    <row r="398" spans="32:32" x14ac:dyDescent="0.2">
      <c r="AF398" s="149">
        <v>7048652605887</v>
      </c>
    </row>
    <row r="399" spans="32:32" x14ac:dyDescent="0.2">
      <c r="AF399" s="149">
        <v>7048652605955</v>
      </c>
    </row>
    <row r="400" spans="32:32" x14ac:dyDescent="0.2">
      <c r="AF400" s="149">
        <v>7048652605948</v>
      </c>
    </row>
    <row r="401" spans="32:32" x14ac:dyDescent="0.2">
      <c r="AF401" s="149">
        <v>7048652605931</v>
      </c>
    </row>
    <row r="402" spans="32:32" x14ac:dyDescent="0.2">
      <c r="AF402" s="149">
        <v>7048652605924</v>
      </c>
    </row>
    <row r="403" spans="32:32" x14ac:dyDescent="0.2">
      <c r="AF403" s="149">
        <v>7048652605993</v>
      </c>
    </row>
    <row r="404" spans="32:32" x14ac:dyDescent="0.2">
      <c r="AF404" s="149">
        <v>7048652605986</v>
      </c>
    </row>
    <row r="405" spans="32:32" x14ac:dyDescent="0.2">
      <c r="AF405" s="149">
        <v>7048652605979</v>
      </c>
    </row>
    <row r="406" spans="32:32" x14ac:dyDescent="0.2">
      <c r="AF406" s="149">
        <v>7048652605962</v>
      </c>
    </row>
    <row r="407" spans="32:32" x14ac:dyDescent="0.2">
      <c r="AF407" s="149">
        <v>7048652605788</v>
      </c>
    </row>
    <row r="408" spans="32:32" x14ac:dyDescent="0.2">
      <c r="AF408" s="149">
        <v>7048652605771</v>
      </c>
    </row>
    <row r="409" spans="32:32" x14ac:dyDescent="0.2">
      <c r="AF409" s="149">
        <v>7048652605764</v>
      </c>
    </row>
    <row r="410" spans="32:32" x14ac:dyDescent="0.2">
      <c r="AF410" s="149">
        <v>7048652605795</v>
      </c>
    </row>
    <row r="411" spans="32:32" x14ac:dyDescent="0.2">
      <c r="AF411" s="149">
        <v>7048652605825</v>
      </c>
    </row>
    <row r="412" spans="32:32" x14ac:dyDescent="0.2">
      <c r="AF412" s="149">
        <v>7048652605818</v>
      </c>
    </row>
    <row r="413" spans="32:32" x14ac:dyDescent="0.2">
      <c r="AF413" s="149">
        <v>7048652605801</v>
      </c>
    </row>
    <row r="414" spans="32:32" x14ac:dyDescent="0.2">
      <c r="AF414" s="149">
        <v>7048652605832</v>
      </c>
    </row>
    <row r="415" spans="32:32" x14ac:dyDescent="0.2">
      <c r="AF415" s="149">
        <v>7048652605672</v>
      </c>
    </row>
    <row r="416" spans="32:32" x14ac:dyDescent="0.2">
      <c r="AF416" s="149">
        <v>7048652605665</v>
      </c>
    </row>
    <row r="417" spans="32:32" x14ac:dyDescent="0.2">
      <c r="AF417" s="149">
        <v>7048652605658</v>
      </c>
    </row>
    <row r="418" spans="32:32" x14ac:dyDescent="0.2">
      <c r="AF418" s="149">
        <v>7048652605641</v>
      </c>
    </row>
    <row r="419" spans="32:32" x14ac:dyDescent="0.2">
      <c r="AF419" s="149">
        <v>7048652605719</v>
      </c>
    </row>
    <row r="420" spans="32:32" x14ac:dyDescent="0.2">
      <c r="AF420" s="149">
        <v>7048652605702</v>
      </c>
    </row>
    <row r="421" spans="32:32" x14ac:dyDescent="0.2">
      <c r="AF421" s="149">
        <v>7048652605696</v>
      </c>
    </row>
    <row r="422" spans="32:32" x14ac:dyDescent="0.2">
      <c r="AF422" s="149">
        <v>7048652605689</v>
      </c>
    </row>
    <row r="423" spans="32:32" x14ac:dyDescent="0.2">
      <c r="AF423" s="149">
        <v>7048652605757</v>
      </c>
    </row>
    <row r="424" spans="32:32" x14ac:dyDescent="0.2">
      <c r="AF424" s="149">
        <v>7048652605740</v>
      </c>
    </row>
    <row r="425" spans="32:32" x14ac:dyDescent="0.2">
      <c r="AF425" s="149">
        <v>7048652605733</v>
      </c>
    </row>
    <row r="426" spans="32:32" x14ac:dyDescent="0.2">
      <c r="AF426" s="149">
        <v>7048652605726</v>
      </c>
    </row>
    <row r="427" spans="32:32" x14ac:dyDescent="0.2">
      <c r="AF427" s="149">
        <v>7048652609649</v>
      </c>
    </row>
    <row r="428" spans="32:32" x14ac:dyDescent="0.2">
      <c r="AF428" s="149">
        <v>7048652609632</v>
      </c>
    </row>
    <row r="429" spans="32:32" x14ac:dyDescent="0.2">
      <c r="AF429" s="149">
        <v>7048652609625</v>
      </c>
    </row>
    <row r="430" spans="32:32" x14ac:dyDescent="0.2">
      <c r="AF430" s="149">
        <v>7048652609656</v>
      </c>
    </row>
    <row r="431" spans="32:32" x14ac:dyDescent="0.2">
      <c r="AF431" s="149">
        <v>7048652609687</v>
      </c>
    </row>
    <row r="432" spans="32:32" x14ac:dyDescent="0.2">
      <c r="AF432" s="149">
        <v>7048652609670</v>
      </c>
    </row>
    <row r="433" spans="32:32" x14ac:dyDescent="0.2">
      <c r="AF433" s="149">
        <v>7048652609663</v>
      </c>
    </row>
    <row r="434" spans="32:32" x14ac:dyDescent="0.2">
      <c r="AF434" s="149">
        <v>7048652609694</v>
      </c>
    </row>
    <row r="435" spans="32:32" x14ac:dyDescent="0.2">
      <c r="AF435" s="149">
        <v>7048652609724</v>
      </c>
    </row>
    <row r="436" spans="32:32" x14ac:dyDescent="0.2">
      <c r="AF436" s="149">
        <v>7048652609717</v>
      </c>
    </row>
    <row r="437" spans="32:32" x14ac:dyDescent="0.2">
      <c r="AF437" s="149">
        <v>7048652609700</v>
      </c>
    </row>
    <row r="438" spans="32:32" x14ac:dyDescent="0.2">
      <c r="AF438" s="149">
        <v>7048652609731</v>
      </c>
    </row>
    <row r="439" spans="32:32" x14ac:dyDescent="0.2">
      <c r="AF439" s="149">
        <v>7048652609779</v>
      </c>
    </row>
    <row r="440" spans="32:32" x14ac:dyDescent="0.2">
      <c r="AF440" s="149">
        <v>7048652609762</v>
      </c>
    </row>
    <row r="441" spans="32:32" x14ac:dyDescent="0.2">
      <c r="AF441" s="149">
        <v>7048652609755</v>
      </c>
    </row>
    <row r="442" spans="32:32" x14ac:dyDescent="0.2">
      <c r="AF442" s="149">
        <v>7048652609748</v>
      </c>
    </row>
    <row r="443" spans="32:32" x14ac:dyDescent="0.2">
      <c r="AF443" s="149">
        <v>7048652609816</v>
      </c>
    </row>
    <row r="444" spans="32:32" x14ac:dyDescent="0.2">
      <c r="AF444" s="149">
        <v>7048652609809</v>
      </c>
    </row>
    <row r="445" spans="32:32" x14ac:dyDescent="0.2">
      <c r="AF445" s="149">
        <v>7048652609793</v>
      </c>
    </row>
    <row r="446" spans="32:32" x14ac:dyDescent="0.2">
      <c r="AF446" s="149">
        <v>7048652609786</v>
      </c>
    </row>
    <row r="447" spans="32:32" x14ac:dyDescent="0.2">
      <c r="AF447" s="149">
        <v>7048652609854</v>
      </c>
    </row>
    <row r="448" spans="32:32" x14ac:dyDescent="0.2">
      <c r="AF448" s="149">
        <v>7048652609847</v>
      </c>
    </row>
    <row r="449" spans="32:32" x14ac:dyDescent="0.2">
      <c r="AF449" s="149">
        <v>7048652609830</v>
      </c>
    </row>
    <row r="450" spans="32:32" x14ac:dyDescent="0.2">
      <c r="AF450" s="149">
        <v>7048652609823</v>
      </c>
    </row>
    <row r="451" spans="32:32" x14ac:dyDescent="0.2">
      <c r="AF451" s="149">
        <v>7048652609892</v>
      </c>
    </row>
    <row r="452" spans="32:32" x14ac:dyDescent="0.2">
      <c r="AF452" s="149">
        <v>7048652609885</v>
      </c>
    </row>
    <row r="453" spans="32:32" x14ac:dyDescent="0.2">
      <c r="AF453" s="149">
        <v>7048652609878</v>
      </c>
    </row>
    <row r="454" spans="32:32" x14ac:dyDescent="0.2">
      <c r="AF454" s="149">
        <v>7048652609861</v>
      </c>
    </row>
    <row r="455" spans="32:32" x14ac:dyDescent="0.2">
      <c r="AF455" s="149">
        <v>7048652609939</v>
      </c>
    </row>
    <row r="456" spans="32:32" x14ac:dyDescent="0.2">
      <c r="AF456" s="149">
        <v>7048652609922</v>
      </c>
    </row>
    <row r="457" spans="32:32" x14ac:dyDescent="0.2">
      <c r="AF457" s="149">
        <v>7048652609915</v>
      </c>
    </row>
    <row r="458" spans="32:32" x14ac:dyDescent="0.2">
      <c r="AF458" s="149">
        <v>7048652609908</v>
      </c>
    </row>
    <row r="459" spans="32:32" x14ac:dyDescent="0.2">
      <c r="AF459" s="149">
        <v>7048652556974</v>
      </c>
    </row>
    <row r="460" spans="32:32" x14ac:dyDescent="0.2">
      <c r="AF460" s="149">
        <v>7048652556967</v>
      </c>
    </row>
    <row r="461" spans="32:32" x14ac:dyDescent="0.2">
      <c r="AF461" s="149">
        <v>7048652556950</v>
      </c>
    </row>
    <row r="462" spans="32:32" x14ac:dyDescent="0.2">
      <c r="AF462" s="149">
        <v>7048652556981</v>
      </c>
    </row>
    <row r="463" spans="32:32" x14ac:dyDescent="0.2">
      <c r="AF463" s="149">
        <v>7048652610089</v>
      </c>
    </row>
    <row r="464" spans="32:32" x14ac:dyDescent="0.2">
      <c r="AF464" s="149">
        <v>7048652610072</v>
      </c>
    </row>
    <row r="465" spans="32:32" x14ac:dyDescent="0.2">
      <c r="AF465" s="149">
        <v>7048652610065</v>
      </c>
    </row>
    <row r="466" spans="32:32" x14ac:dyDescent="0.2">
      <c r="AF466" s="149">
        <v>7048652610096</v>
      </c>
    </row>
    <row r="467" spans="32:32" x14ac:dyDescent="0.2">
      <c r="AF467" s="149">
        <v>7048652610126</v>
      </c>
    </row>
    <row r="468" spans="32:32" x14ac:dyDescent="0.2">
      <c r="AF468" s="149">
        <v>7048652610119</v>
      </c>
    </row>
    <row r="469" spans="32:32" x14ac:dyDescent="0.2">
      <c r="AF469" s="149">
        <v>7048652610102</v>
      </c>
    </row>
    <row r="470" spans="32:32" x14ac:dyDescent="0.2">
      <c r="AF470" s="149">
        <v>7048652610133</v>
      </c>
    </row>
    <row r="471" spans="32:32" x14ac:dyDescent="0.2">
      <c r="AF471" s="149">
        <v>7048652610164</v>
      </c>
    </row>
    <row r="472" spans="32:32" x14ac:dyDescent="0.2">
      <c r="AF472" s="149">
        <v>7048652610157</v>
      </c>
    </row>
    <row r="473" spans="32:32" x14ac:dyDescent="0.2">
      <c r="AF473" s="149">
        <v>7048652610140</v>
      </c>
    </row>
    <row r="474" spans="32:32" x14ac:dyDescent="0.2">
      <c r="AF474" s="149">
        <v>7048652610171</v>
      </c>
    </row>
    <row r="475" spans="32:32" x14ac:dyDescent="0.2">
      <c r="AF475" s="149">
        <v>7048652610201</v>
      </c>
    </row>
    <row r="476" spans="32:32" x14ac:dyDescent="0.2">
      <c r="AF476" s="149">
        <v>7048652610195</v>
      </c>
    </row>
    <row r="477" spans="32:32" x14ac:dyDescent="0.2">
      <c r="AF477" s="149">
        <v>7048652610188</v>
      </c>
    </row>
    <row r="478" spans="32:32" x14ac:dyDescent="0.2">
      <c r="AF478" s="149">
        <v>7048652610218</v>
      </c>
    </row>
    <row r="479" spans="32:32" x14ac:dyDescent="0.2">
      <c r="AF479" s="149">
        <v>7048652610225</v>
      </c>
    </row>
    <row r="480" spans="32:32" x14ac:dyDescent="0.2">
      <c r="AF480" s="149">
        <v>7048652477811</v>
      </c>
    </row>
    <row r="481" spans="32:32" x14ac:dyDescent="0.2">
      <c r="AF481" s="149">
        <v>7048652610232</v>
      </c>
    </row>
    <row r="482" spans="32:32" x14ac:dyDescent="0.2">
      <c r="AF482" s="149">
        <v>7048652477804</v>
      </c>
    </row>
    <row r="483" spans="32:32" x14ac:dyDescent="0.2">
      <c r="AF483" s="149">
        <v>7048652480699</v>
      </c>
    </row>
    <row r="484" spans="32:32" x14ac:dyDescent="0.2">
      <c r="AF484" s="149">
        <v>7048652480705</v>
      </c>
    </row>
    <row r="485" spans="32:32" x14ac:dyDescent="0.2">
      <c r="AF485" s="149">
        <v>7048652480729</v>
      </c>
    </row>
    <row r="486" spans="32:32" x14ac:dyDescent="0.2">
      <c r="AF486" s="149">
        <v>7048652480712</v>
      </c>
    </row>
    <row r="487" spans="32:32" x14ac:dyDescent="0.2">
      <c r="AF487" s="149">
        <v>7048652480668</v>
      </c>
    </row>
    <row r="488" spans="32:32" x14ac:dyDescent="0.2">
      <c r="AF488" s="149">
        <v>7048652480675</v>
      </c>
    </row>
    <row r="489" spans="32:32" x14ac:dyDescent="0.2">
      <c r="AF489" s="149">
        <v>7048652480682</v>
      </c>
    </row>
    <row r="490" spans="32:32" x14ac:dyDescent="0.2">
      <c r="AF490" s="149">
        <v>7048652480637</v>
      </c>
    </row>
    <row r="491" spans="32:32" x14ac:dyDescent="0.2">
      <c r="AF491" s="149">
        <v>7048652480644</v>
      </c>
    </row>
    <row r="492" spans="32:32" x14ac:dyDescent="0.2">
      <c r="AF492" s="149">
        <v>7048652480651</v>
      </c>
    </row>
    <row r="493" spans="32:32" x14ac:dyDescent="0.2">
      <c r="AF493" s="149">
        <v>7048652480606</v>
      </c>
    </row>
    <row r="494" spans="32:32" x14ac:dyDescent="0.2">
      <c r="AF494" s="149">
        <v>7048652480613</v>
      </c>
    </row>
    <row r="495" spans="32:32" x14ac:dyDescent="0.2">
      <c r="AF495" s="149">
        <v>7048652480620</v>
      </c>
    </row>
    <row r="496" spans="32:32" x14ac:dyDescent="0.2">
      <c r="AF496" s="149">
        <v>7048652480576</v>
      </c>
    </row>
    <row r="497" spans="32:32" x14ac:dyDescent="0.2">
      <c r="AF497" s="149">
        <v>7048652480583</v>
      </c>
    </row>
    <row r="498" spans="32:32" x14ac:dyDescent="0.2">
      <c r="AF498" s="149">
        <v>7048652480590</v>
      </c>
    </row>
    <row r="499" spans="32:32" x14ac:dyDescent="0.2">
      <c r="AF499" s="149">
        <v>7048652480545</v>
      </c>
    </row>
    <row r="500" spans="32:32" x14ac:dyDescent="0.2">
      <c r="AF500" s="149">
        <v>7048652480552</v>
      </c>
    </row>
    <row r="501" spans="32:32" x14ac:dyDescent="0.2">
      <c r="AF501" s="149">
        <v>7048652480569</v>
      </c>
    </row>
    <row r="502" spans="32:32" x14ac:dyDescent="0.2">
      <c r="AF502" s="149">
        <v>7048652480507</v>
      </c>
    </row>
    <row r="503" spans="32:32" x14ac:dyDescent="0.2">
      <c r="AF503" s="149">
        <v>7048652480514</v>
      </c>
    </row>
    <row r="504" spans="32:32" x14ac:dyDescent="0.2">
      <c r="AF504" s="149">
        <v>7048652480538</v>
      </c>
    </row>
    <row r="505" spans="32:32" x14ac:dyDescent="0.2">
      <c r="AF505" s="149">
        <v>7048652480460</v>
      </c>
    </row>
    <row r="506" spans="32:32" x14ac:dyDescent="0.2">
      <c r="AF506" s="149">
        <v>7048652480477</v>
      </c>
    </row>
    <row r="507" spans="32:32" x14ac:dyDescent="0.2">
      <c r="AF507" s="149">
        <v>7048652480491</v>
      </c>
    </row>
    <row r="508" spans="32:32" x14ac:dyDescent="0.2">
      <c r="AF508" s="149">
        <v>7048652617156</v>
      </c>
    </row>
    <row r="509" spans="32:32" x14ac:dyDescent="0.2">
      <c r="AF509" s="149">
        <v>7048652617149</v>
      </c>
    </row>
    <row r="510" spans="32:32" x14ac:dyDescent="0.2">
      <c r="AF510" s="149">
        <v>7048652617132</v>
      </c>
    </row>
    <row r="511" spans="32:32" x14ac:dyDescent="0.2">
      <c r="AF511" s="149">
        <v>7048652617163</v>
      </c>
    </row>
    <row r="512" spans="32:32" x14ac:dyDescent="0.2">
      <c r="AF512" s="149">
        <v>7048652617194</v>
      </c>
    </row>
    <row r="513" spans="32:32" x14ac:dyDescent="0.2">
      <c r="AF513" s="149">
        <v>7048652617187</v>
      </c>
    </row>
    <row r="514" spans="32:32" x14ac:dyDescent="0.2">
      <c r="AF514" s="149">
        <v>7048652617170</v>
      </c>
    </row>
    <row r="515" spans="32:32" x14ac:dyDescent="0.2">
      <c r="AF515" s="149">
        <v>7048652617200</v>
      </c>
    </row>
    <row r="516" spans="32:32" x14ac:dyDescent="0.2">
      <c r="AF516" s="149">
        <v>7048652617231</v>
      </c>
    </row>
    <row r="517" spans="32:32" x14ac:dyDescent="0.2">
      <c r="AF517" s="149">
        <v>7048652617224</v>
      </c>
    </row>
    <row r="518" spans="32:32" x14ac:dyDescent="0.2">
      <c r="AF518" s="149">
        <v>7048652617217</v>
      </c>
    </row>
    <row r="519" spans="32:32" x14ac:dyDescent="0.2">
      <c r="AF519" s="149">
        <v>7048652617248</v>
      </c>
    </row>
    <row r="520" spans="32:32" x14ac:dyDescent="0.2">
      <c r="AF520" s="149">
        <v>7048652617279</v>
      </c>
    </row>
    <row r="521" spans="32:32" x14ac:dyDescent="0.2">
      <c r="AF521" s="149">
        <v>7048652617262</v>
      </c>
    </row>
    <row r="522" spans="32:32" x14ac:dyDescent="0.2">
      <c r="AF522" s="149">
        <v>7048652617255</v>
      </c>
    </row>
    <row r="523" spans="32:32" x14ac:dyDescent="0.2">
      <c r="AF523" s="149">
        <v>7048652617286</v>
      </c>
    </row>
    <row r="524" spans="32:32" x14ac:dyDescent="0.2">
      <c r="AF524" s="149">
        <v>7048652612380</v>
      </c>
    </row>
    <row r="525" spans="32:32" x14ac:dyDescent="0.2">
      <c r="AF525" s="149">
        <v>7048652612373</v>
      </c>
    </row>
    <row r="526" spans="32:32" x14ac:dyDescent="0.2">
      <c r="AF526" s="149">
        <v>7048652612366</v>
      </c>
    </row>
    <row r="527" spans="32:32" x14ac:dyDescent="0.2">
      <c r="AF527" s="149">
        <v>7048652612397</v>
      </c>
    </row>
    <row r="528" spans="32:32" x14ac:dyDescent="0.2">
      <c r="AF528" s="149">
        <v>7048652612403</v>
      </c>
    </row>
    <row r="529" spans="32:32" x14ac:dyDescent="0.2">
      <c r="AF529" s="149">
        <v>7048652612434</v>
      </c>
    </row>
    <row r="530" spans="32:32" x14ac:dyDescent="0.2">
      <c r="AF530" s="149">
        <v>7048652612427</v>
      </c>
    </row>
    <row r="531" spans="32:32" x14ac:dyDescent="0.2">
      <c r="AF531" s="149">
        <v>7048652612410</v>
      </c>
    </row>
    <row r="532" spans="32:32" x14ac:dyDescent="0.2">
      <c r="AF532" s="149">
        <v>7048652612441</v>
      </c>
    </row>
    <row r="533" spans="32:32" x14ac:dyDescent="0.2">
      <c r="AF533" s="149">
        <v>7048652612458</v>
      </c>
    </row>
    <row r="534" spans="32:32" x14ac:dyDescent="0.2">
      <c r="AF534" s="149">
        <v>7048652612489</v>
      </c>
    </row>
    <row r="535" spans="32:32" x14ac:dyDescent="0.2">
      <c r="AF535" s="149">
        <v>7048652612472</v>
      </c>
    </row>
    <row r="536" spans="32:32" x14ac:dyDescent="0.2">
      <c r="AF536" s="149">
        <v>7048652612465</v>
      </c>
    </row>
    <row r="537" spans="32:32" x14ac:dyDescent="0.2">
      <c r="AF537" s="149">
        <v>7048652612496</v>
      </c>
    </row>
    <row r="538" spans="32:32" x14ac:dyDescent="0.2">
      <c r="AF538" s="149">
        <v>7048652612502</v>
      </c>
    </row>
    <row r="539" spans="32:32" x14ac:dyDescent="0.2">
      <c r="AF539" s="149">
        <v>7048652612236</v>
      </c>
    </row>
    <row r="540" spans="32:32" x14ac:dyDescent="0.2">
      <c r="AF540" s="149">
        <v>7048652612229</v>
      </c>
    </row>
    <row r="541" spans="32:32" x14ac:dyDescent="0.2">
      <c r="AF541" s="149">
        <v>7048652612212</v>
      </c>
    </row>
    <row r="542" spans="32:32" x14ac:dyDescent="0.2">
      <c r="AF542" s="149">
        <v>7048652612243</v>
      </c>
    </row>
    <row r="543" spans="32:32" x14ac:dyDescent="0.2">
      <c r="AF543" s="149">
        <v>7048652612250</v>
      </c>
    </row>
    <row r="544" spans="32:32" x14ac:dyDescent="0.2">
      <c r="AF544" s="149">
        <v>7048652612281</v>
      </c>
    </row>
    <row r="545" spans="32:32" x14ac:dyDescent="0.2">
      <c r="AF545" s="149">
        <v>7048652612274</v>
      </c>
    </row>
    <row r="546" spans="32:32" x14ac:dyDescent="0.2">
      <c r="AF546" s="149">
        <v>7048652612267</v>
      </c>
    </row>
    <row r="547" spans="32:32" x14ac:dyDescent="0.2">
      <c r="AF547" s="149">
        <v>7048652612298</v>
      </c>
    </row>
    <row r="548" spans="32:32" x14ac:dyDescent="0.2">
      <c r="AF548" s="149">
        <v>7048652612304</v>
      </c>
    </row>
    <row r="549" spans="32:32" x14ac:dyDescent="0.2">
      <c r="AF549" s="149">
        <v>7048652612335</v>
      </c>
    </row>
    <row r="550" spans="32:32" x14ac:dyDescent="0.2">
      <c r="AF550" s="149">
        <v>7048652612328</v>
      </c>
    </row>
    <row r="551" spans="32:32" x14ac:dyDescent="0.2">
      <c r="AF551" s="149">
        <v>7048652612311</v>
      </c>
    </row>
    <row r="552" spans="32:32" x14ac:dyDescent="0.2">
      <c r="AF552" s="149">
        <v>7048652612342</v>
      </c>
    </row>
    <row r="553" spans="32:32" x14ac:dyDescent="0.2">
      <c r="AF553" s="149">
        <v>7048652612359</v>
      </c>
    </row>
    <row r="554" spans="32:32" x14ac:dyDescent="0.2">
      <c r="AF554" s="149">
        <v>7048652612038</v>
      </c>
    </row>
    <row r="555" spans="32:32" x14ac:dyDescent="0.2">
      <c r="AF555" s="149">
        <v>7048652612021</v>
      </c>
    </row>
    <row r="556" spans="32:32" x14ac:dyDescent="0.2">
      <c r="AF556" s="149">
        <v>7048652612014</v>
      </c>
    </row>
    <row r="557" spans="32:32" x14ac:dyDescent="0.2">
      <c r="AF557" s="149">
        <v>7048652612045</v>
      </c>
    </row>
    <row r="558" spans="32:32" x14ac:dyDescent="0.2">
      <c r="AF558" s="149">
        <v>7048652612052</v>
      </c>
    </row>
    <row r="559" spans="32:32" x14ac:dyDescent="0.2">
      <c r="AF559" s="149">
        <v>7048652612083</v>
      </c>
    </row>
    <row r="560" spans="32:32" x14ac:dyDescent="0.2">
      <c r="AF560" s="149">
        <v>7048652612076</v>
      </c>
    </row>
    <row r="561" spans="32:32" x14ac:dyDescent="0.2">
      <c r="AF561" s="149">
        <v>7048652612069</v>
      </c>
    </row>
    <row r="562" spans="32:32" x14ac:dyDescent="0.2">
      <c r="AF562" s="149">
        <v>7048652612090</v>
      </c>
    </row>
    <row r="563" spans="32:32" x14ac:dyDescent="0.2">
      <c r="AF563" s="149">
        <v>7048652612106</v>
      </c>
    </row>
    <row r="564" spans="32:32" x14ac:dyDescent="0.2">
      <c r="AF564" s="149">
        <v>7048652612137</v>
      </c>
    </row>
    <row r="565" spans="32:32" x14ac:dyDescent="0.2">
      <c r="AF565" s="149">
        <v>7048652612120</v>
      </c>
    </row>
    <row r="566" spans="32:32" x14ac:dyDescent="0.2">
      <c r="AF566" s="149">
        <v>7048652612113</v>
      </c>
    </row>
    <row r="567" spans="32:32" x14ac:dyDescent="0.2">
      <c r="AF567" s="149">
        <v>7048652612144</v>
      </c>
    </row>
    <row r="568" spans="32:32" x14ac:dyDescent="0.2">
      <c r="AF568" s="149">
        <v>7048652612151</v>
      </c>
    </row>
    <row r="569" spans="32:32" x14ac:dyDescent="0.2">
      <c r="AF569" s="149">
        <v>7048652612182</v>
      </c>
    </row>
    <row r="570" spans="32:32" x14ac:dyDescent="0.2">
      <c r="AF570" s="149">
        <v>7048652612175</v>
      </c>
    </row>
    <row r="571" spans="32:32" x14ac:dyDescent="0.2">
      <c r="AF571" s="149">
        <v>7048652612168</v>
      </c>
    </row>
    <row r="572" spans="32:32" x14ac:dyDescent="0.2">
      <c r="AF572" s="149">
        <v>7048652612199</v>
      </c>
    </row>
    <row r="573" spans="32:32" x14ac:dyDescent="0.2">
      <c r="AF573" s="149">
        <v>7048652612205</v>
      </c>
    </row>
    <row r="574" spans="32:32" x14ac:dyDescent="0.2">
      <c r="AF574" s="149">
        <v>7048652611833</v>
      </c>
    </row>
    <row r="575" spans="32:32" x14ac:dyDescent="0.2">
      <c r="AF575" s="149">
        <v>7048652611826</v>
      </c>
    </row>
    <row r="576" spans="32:32" x14ac:dyDescent="0.2">
      <c r="AF576" s="149">
        <v>7048652611819</v>
      </c>
    </row>
    <row r="577" spans="32:32" x14ac:dyDescent="0.2">
      <c r="AF577" s="149">
        <v>7048652611840</v>
      </c>
    </row>
    <row r="578" spans="32:32" x14ac:dyDescent="0.2">
      <c r="AF578" s="149">
        <v>7048652611857</v>
      </c>
    </row>
    <row r="579" spans="32:32" x14ac:dyDescent="0.2">
      <c r="AF579" s="149">
        <v>7048652611888</v>
      </c>
    </row>
    <row r="580" spans="32:32" x14ac:dyDescent="0.2">
      <c r="AF580" s="149">
        <v>7048652611871</v>
      </c>
    </row>
    <row r="581" spans="32:32" x14ac:dyDescent="0.2">
      <c r="AF581" s="149">
        <v>7048652611864</v>
      </c>
    </row>
    <row r="582" spans="32:32" x14ac:dyDescent="0.2">
      <c r="AF582" s="149">
        <v>7048652611895</v>
      </c>
    </row>
    <row r="583" spans="32:32" x14ac:dyDescent="0.2">
      <c r="AF583" s="149">
        <v>7048652611901</v>
      </c>
    </row>
    <row r="584" spans="32:32" x14ac:dyDescent="0.2">
      <c r="AF584" s="149">
        <v>7048652611932</v>
      </c>
    </row>
    <row r="585" spans="32:32" x14ac:dyDescent="0.2">
      <c r="AF585" s="149">
        <v>7048652611925</v>
      </c>
    </row>
    <row r="586" spans="32:32" x14ac:dyDescent="0.2">
      <c r="AF586" s="149">
        <v>7048652611918</v>
      </c>
    </row>
    <row r="587" spans="32:32" x14ac:dyDescent="0.2">
      <c r="AF587" s="149">
        <v>7048652611949</v>
      </c>
    </row>
    <row r="588" spans="32:32" x14ac:dyDescent="0.2">
      <c r="AF588" s="149">
        <v>7048652611987</v>
      </c>
    </row>
    <row r="589" spans="32:32" x14ac:dyDescent="0.2">
      <c r="AF589" s="149">
        <v>7048652611970</v>
      </c>
    </row>
    <row r="590" spans="32:32" x14ac:dyDescent="0.2">
      <c r="AF590" s="149">
        <v>7048652611963</v>
      </c>
    </row>
    <row r="591" spans="32:32" x14ac:dyDescent="0.2">
      <c r="AF591" s="149">
        <v>7048652611994</v>
      </c>
    </row>
    <row r="592" spans="32:32" x14ac:dyDescent="0.2">
      <c r="AF592" s="149">
        <v>7048652611734</v>
      </c>
    </row>
    <row r="593" spans="32:32" x14ac:dyDescent="0.2">
      <c r="AF593" s="149">
        <v>7048652611727</v>
      </c>
    </row>
    <row r="594" spans="32:32" x14ac:dyDescent="0.2">
      <c r="AF594" s="149">
        <v>7048652611710</v>
      </c>
    </row>
    <row r="595" spans="32:32" x14ac:dyDescent="0.2">
      <c r="AF595" s="149">
        <v>7048652611741</v>
      </c>
    </row>
    <row r="596" spans="32:32" x14ac:dyDescent="0.2">
      <c r="AF596" s="149">
        <v>7048652611789</v>
      </c>
    </row>
    <row r="597" spans="32:32" x14ac:dyDescent="0.2">
      <c r="AF597" s="149">
        <v>7048652611772</v>
      </c>
    </row>
    <row r="598" spans="32:32" x14ac:dyDescent="0.2">
      <c r="AF598" s="149">
        <v>7048652611765</v>
      </c>
    </row>
    <row r="599" spans="32:32" x14ac:dyDescent="0.2">
      <c r="AF599" s="149">
        <v>7048652611796</v>
      </c>
    </row>
    <row r="600" spans="32:32" x14ac:dyDescent="0.2">
      <c r="AF600" s="149">
        <v>7048652611635</v>
      </c>
    </row>
    <row r="601" spans="32:32" x14ac:dyDescent="0.2">
      <c r="AF601" s="149">
        <v>7048652611628</v>
      </c>
    </row>
    <row r="602" spans="32:32" x14ac:dyDescent="0.2">
      <c r="AF602" s="149">
        <v>7048652611611</v>
      </c>
    </row>
    <row r="603" spans="32:32" x14ac:dyDescent="0.2">
      <c r="AF603" s="149">
        <v>7048652611642</v>
      </c>
    </row>
    <row r="604" spans="32:32" x14ac:dyDescent="0.2">
      <c r="AF604" s="149">
        <v>7048652611680</v>
      </c>
    </row>
    <row r="605" spans="32:32" x14ac:dyDescent="0.2">
      <c r="AF605" s="149">
        <v>7048652611673</v>
      </c>
    </row>
    <row r="606" spans="32:32" x14ac:dyDescent="0.2">
      <c r="AF606" s="149">
        <v>7048652611666</v>
      </c>
    </row>
    <row r="607" spans="32:32" x14ac:dyDescent="0.2">
      <c r="AF607" s="149">
        <v>7048652611697</v>
      </c>
    </row>
    <row r="608" spans="32:32" x14ac:dyDescent="0.2">
      <c r="AF608" s="149">
        <v>7048652617323</v>
      </c>
    </row>
    <row r="609" spans="32:32" x14ac:dyDescent="0.2">
      <c r="AF609" s="149">
        <v>7048652617316</v>
      </c>
    </row>
    <row r="610" spans="32:32" x14ac:dyDescent="0.2">
      <c r="AF610" s="149">
        <v>7048652617309</v>
      </c>
    </row>
    <row r="611" spans="32:32" x14ac:dyDescent="0.2">
      <c r="AF611" s="149">
        <v>7048652617293</v>
      </c>
    </row>
    <row r="612" spans="32:32" x14ac:dyDescent="0.2">
      <c r="AF612" s="149">
        <v>7048652617361</v>
      </c>
    </row>
    <row r="613" spans="32:32" x14ac:dyDescent="0.2">
      <c r="AF613" s="149">
        <v>7048652617354</v>
      </c>
    </row>
    <row r="614" spans="32:32" x14ac:dyDescent="0.2">
      <c r="AF614" s="149">
        <v>7048652617347</v>
      </c>
    </row>
    <row r="615" spans="32:32" x14ac:dyDescent="0.2">
      <c r="AF615" s="149">
        <v>7048652617330</v>
      </c>
    </row>
    <row r="616" spans="32:32" x14ac:dyDescent="0.2">
      <c r="AF616" s="149">
        <v>7048652617408</v>
      </c>
    </row>
    <row r="617" spans="32:32" x14ac:dyDescent="0.2">
      <c r="AF617" s="149">
        <v>7048652617392</v>
      </c>
    </row>
    <row r="618" spans="32:32" x14ac:dyDescent="0.2">
      <c r="AF618" s="149">
        <v>7048652617385</v>
      </c>
    </row>
    <row r="619" spans="32:32" x14ac:dyDescent="0.2">
      <c r="AF619" s="149">
        <v>7048652617378</v>
      </c>
    </row>
    <row r="620" spans="32:32" x14ac:dyDescent="0.2">
      <c r="AF620" s="149">
        <v>7048652617446</v>
      </c>
    </row>
    <row r="621" spans="32:32" x14ac:dyDescent="0.2">
      <c r="AF621" s="149">
        <v>7048652617439</v>
      </c>
    </row>
    <row r="622" spans="32:32" x14ac:dyDescent="0.2">
      <c r="AF622" s="149">
        <v>7048652617422</v>
      </c>
    </row>
    <row r="623" spans="32:32" x14ac:dyDescent="0.2">
      <c r="AF623" s="149">
        <v>7048652617415</v>
      </c>
    </row>
    <row r="624" spans="32:32" x14ac:dyDescent="0.2">
      <c r="AF624" s="149">
        <v>7048652611505</v>
      </c>
    </row>
    <row r="625" spans="32:32" x14ac:dyDescent="0.2">
      <c r="AF625" s="149">
        <v>7048652611482</v>
      </c>
    </row>
    <row r="626" spans="32:32" x14ac:dyDescent="0.2">
      <c r="AF626" s="149">
        <v>7048652611475</v>
      </c>
    </row>
    <row r="627" spans="32:32" x14ac:dyDescent="0.2">
      <c r="AF627" s="149">
        <v>7048652611468</v>
      </c>
    </row>
    <row r="628" spans="32:32" x14ac:dyDescent="0.2">
      <c r="AF628" s="149">
        <v>7048652611550</v>
      </c>
    </row>
    <row r="629" spans="32:32" x14ac:dyDescent="0.2">
      <c r="AF629" s="149">
        <v>7048652611536</v>
      </c>
    </row>
    <row r="630" spans="32:32" x14ac:dyDescent="0.2">
      <c r="AF630" s="149">
        <v>7048652611529</v>
      </c>
    </row>
    <row r="631" spans="32:32" x14ac:dyDescent="0.2">
      <c r="AF631" s="149">
        <v>7048652611512</v>
      </c>
    </row>
    <row r="632" spans="32:32" x14ac:dyDescent="0.2">
      <c r="AF632" s="149">
        <v>7048652611604</v>
      </c>
    </row>
    <row r="633" spans="32:32" x14ac:dyDescent="0.2">
      <c r="AF633" s="149">
        <v>7048652611581</v>
      </c>
    </row>
    <row r="634" spans="32:32" x14ac:dyDescent="0.2">
      <c r="AF634" s="149">
        <v>7048652611574</v>
      </c>
    </row>
    <row r="635" spans="32:32" x14ac:dyDescent="0.2">
      <c r="AF635" s="149">
        <v>7048652611567</v>
      </c>
    </row>
    <row r="636" spans="32:32" x14ac:dyDescent="0.2">
      <c r="AF636" s="149">
        <v>7048652611352</v>
      </c>
    </row>
    <row r="637" spans="32:32" x14ac:dyDescent="0.2">
      <c r="AF637" s="149">
        <v>7048652611338</v>
      </c>
    </row>
    <row r="638" spans="32:32" x14ac:dyDescent="0.2">
      <c r="AF638" s="149">
        <v>7048652611321</v>
      </c>
    </row>
    <row r="639" spans="32:32" x14ac:dyDescent="0.2">
      <c r="AF639" s="149">
        <v>7048652611314</v>
      </c>
    </row>
    <row r="640" spans="32:32" x14ac:dyDescent="0.2">
      <c r="AF640" s="149">
        <v>7048652611406</v>
      </c>
    </row>
    <row r="641" spans="32:32" x14ac:dyDescent="0.2">
      <c r="AF641" s="149">
        <v>7048652611383</v>
      </c>
    </row>
    <row r="642" spans="32:32" x14ac:dyDescent="0.2">
      <c r="AF642" s="149">
        <v>7048652611376</v>
      </c>
    </row>
    <row r="643" spans="32:32" x14ac:dyDescent="0.2">
      <c r="AF643" s="149">
        <v>7048652611369</v>
      </c>
    </row>
    <row r="644" spans="32:32" x14ac:dyDescent="0.2">
      <c r="AF644" s="149">
        <v>7048652611451</v>
      </c>
    </row>
    <row r="645" spans="32:32" x14ac:dyDescent="0.2">
      <c r="AF645" s="149">
        <v>7048652611437</v>
      </c>
    </row>
    <row r="646" spans="32:32" x14ac:dyDescent="0.2">
      <c r="AF646" s="149">
        <v>7048652611420</v>
      </c>
    </row>
    <row r="647" spans="32:32" x14ac:dyDescent="0.2">
      <c r="AF647" s="149">
        <v>7048652611413</v>
      </c>
    </row>
    <row r="648" spans="32:32" x14ac:dyDescent="0.2">
      <c r="AF648" s="149">
        <v>7048652611154</v>
      </c>
    </row>
    <row r="649" spans="32:32" x14ac:dyDescent="0.2">
      <c r="AF649" s="149">
        <v>7048652611130</v>
      </c>
    </row>
    <row r="650" spans="32:32" x14ac:dyDescent="0.2">
      <c r="AF650" s="149">
        <v>7048652611123</v>
      </c>
    </row>
    <row r="651" spans="32:32" x14ac:dyDescent="0.2">
      <c r="AF651" s="149">
        <v>7048652611116</v>
      </c>
    </row>
    <row r="652" spans="32:32" x14ac:dyDescent="0.2">
      <c r="AF652" s="149">
        <v>7048652611208</v>
      </c>
    </row>
    <row r="653" spans="32:32" x14ac:dyDescent="0.2">
      <c r="AF653" s="149">
        <v>7048652611185</v>
      </c>
    </row>
    <row r="654" spans="32:32" x14ac:dyDescent="0.2">
      <c r="AF654" s="149">
        <v>7048652611178</v>
      </c>
    </row>
    <row r="655" spans="32:32" x14ac:dyDescent="0.2">
      <c r="AF655" s="149">
        <v>7048652611161</v>
      </c>
    </row>
    <row r="656" spans="32:32" x14ac:dyDescent="0.2">
      <c r="AF656" s="149">
        <v>7048652611253</v>
      </c>
    </row>
    <row r="657" spans="32:32" x14ac:dyDescent="0.2">
      <c r="AF657" s="149">
        <v>7048652611239</v>
      </c>
    </row>
    <row r="658" spans="32:32" x14ac:dyDescent="0.2">
      <c r="AF658" s="149">
        <v>7048652611222</v>
      </c>
    </row>
    <row r="659" spans="32:32" x14ac:dyDescent="0.2">
      <c r="AF659" s="149">
        <v>7048652611215</v>
      </c>
    </row>
    <row r="660" spans="32:32" x14ac:dyDescent="0.2">
      <c r="AF660" s="149">
        <v>7048652611307</v>
      </c>
    </row>
    <row r="661" spans="32:32" x14ac:dyDescent="0.2">
      <c r="AF661" s="149">
        <v>7048652611284</v>
      </c>
    </row>
    <row r="662" spans="32:32" x14ac:dyDescent="0.2">
      <c r="AF662" s="149">
        <v>7048652611277</v>
      </c>
    </row>
    <row r="663" spans="32:32" x14ac:dyDescent="0.2">
      <c r="AF663" s="149">
        <v>7048652611260</v>
      </c>
    </row>
    <row r="664" spans="32:32" x14ac:dyDescent="0.2">
      <c r="AF664" s="149">
        <v>7048652610959</v>
      </c>
    </row>
    <row r="665" spans="32:32" x14ac:dyDescent="0.2">
      <c r="AF665" s="149">
        <v>7048652610935</v>
      </c>
    </row>
    <row r="666" spans="32:32" x14ac:dyDescent="0.2">
      <c r="AF666" s="149">
        <v>7048652610928</v>
      </c>
    </row>
    <row r="667" spans="32:32" x14ac:dyDescent="0.2">
      <c r="AF667" s="149">
        <v>7048652610911</v>
      </c>
    </row>
    <row r="668" spans="32:32" x14ac:dyDescent="0.2">
      <c r="AF668" s="149">
        <v>7048652611000</v>
      </c>
    </row>
    <row r="669" spans="32:32" x14ac:dyDescent="0.2">
      <c r="AF669" s="149">
        <v>7048652610980</v>
      </c>
    </row>
    <row r="670" spans="32:32" x14ac:dyDescent="0.2">
      <c r="AF670" s="149">
        <v>7048652610973</v>
      </c>
    </row>
    <row r="671" spans="32:32" x14ac:dyDescent="0.2">
      <c r="AF671" s="149">
        <v>7048652610966</v>
      </c>
    </row>
    <row r="672" spans="32:32" x14ac:dyDescent="0.2">
      <c r="AF672" s="149">
        <v>7048652611055</v>
      </c>
    </row>
    <row r="673" spans="32:32" x14ac:dyDescent="0.2">
      <c r="AF673" s="149">
        <v>7048652611031</v>
      </c>
    </row>
    <row r="674" spans="32:32" x14ac:dyDescent="0.2">
      <c r="AF674" s="149">
        <v>7048652611024</v>
      </c>
    </row>
    <row r="675" spans="32:32" x14ac:dyDescent="0.2">
      <c r="AF675" s="149">
        <v>7048652611017</v>
      </c>
    </row>
    <row r="676" spans="32:32" x14ac:dyDescent="0.2">
      <c r="AF676" s="149">
        <v>7048652611109</v>
      </c>
    </row>
    <row r="677" spans="32:32" x14ac:dyDescent="0.2">
      <c r="AF677" s="149">
        <v>7048652611086</v>
      </c>
    </row>
    <row r="678" spans="32:32" x14ac:dyDescent="0.2">
      <c r="AF678" s="149">
        <v>7048652611079</v>
      </c>
    </row>
    <row r="679" spans="32:32" x14ac:dyDescent="0.2">
      <c r="AF679" s="149">
        <v>7048652611062</v>
      </c>
    </row>
    <row r="680" spans="32:32" x14ac:dyDescent="0.2">
      <c r="AF680" s="149">
        <v>7048652610850</v>
      </c>
    </row>
    <row r="681" spans="32:32" x14ac:dyDescent="0.2">
      <c r="AF681" s="149">
        <v>7048652610836</v>
      </c>
    </row>
    <row r="682" spans="32:32" x14ac:dyDescent="0.2">
      <c r="AF682" s="149">
        <v>7048652610829</v>
      </c>
    </row>
    <row r="683" spans="32:32" x14ac:dyDescent="0.2">
      <c r="AF683" s="149">
        <v>7048652610812</v>
      </c>
    </row>
    <row r="684" spans="32:32" x14ac:dyDescent="0.2">
      <c r="AF684" s="149">
        <v>7048652610904</v>
      </c>
    </row>
    <row r="685" spans="32:32" x14ac:dyDescent="0.2">
      <c r="AF685" s="149">
        <v>7048652610881</v>
      </c>
    </row>
    <row r="686" spans="32:32" x14ac:dyDescent="0.2">
      <c r="AF686" s="149">
        <v>7048652610874</v>
      </c>
    </row>
    <row r="687" spans="32:32" x14ac:dyDescent="0.2">
      <c r="AF687" s="149">
        <v>7048652610867</v>
      </c>
    </row>
    <row r="688" spans="32:32" x14ac:dyDescent="0.2">
      <c r="AF688" s="149">
        <v>7048652610751</v>
      </c>
    </row>
    <row r="689" spans="32:32" x14ac:dyDescent="0.2">
      <c r="AF689" s="149">
        <v>7048652610737</v>
      </c>
    </row>
    <row r="690" spans="32:32" x14ac:dyDescent="0.2">
      <c r="AF690" s="149">
        <v>7048652610720</v>
      </c>
    </row>
    <row r="691" spans="32:32" x14ac:dyDescent="0.2">
      <c r="AF691" s="149">
        <v>7048652610713</v>
      </c>
    </row>
    <row r="692" spans="32:32" x14ac:dyDescent="0.2">
      <c r="AF692" s="149">
        <v>7048652610805</v>
      </c>
    </row>
    <row r="693" spans="32:32" x14ac:dyDescent="0.2">
      <c r="AF693" s="149">
        <v>7048652610782</v>
      </c>
    </row>
    <row r="694" spans="32:32" x14ac:dyDescent="0.2">
      <c r="AF694" s="149">
        <v>7048652610775</v>
      </c>
    </row>
    <row r="695" spans="32:32" x14ac:dyDescent="0.2">
      <c r="AF695" s="149">
        <v>7048652610768</v>
      </c>
    </row>
    <row r="696" spans="32:32" x14ac:dyDescent="0.2">
      <c r="AF696" s="149">
        <v>7048652610607</v>
      </c>
    </row>
    <row r="697" spans="32:32" x14ac:dyDescent="0.2">
      <c r="AF697" s="149">
        <v>7048652610584</v>
      </c>
    </row>
    <row r="698" spans="32:32" x14ac:dyDescent="0.2">
      <c r="AF698" s="149">
        <v>7048652610577</v>
      </c>
    </row>
    <row r="699" spans="32:32" x14ac:dyDescent="0.2">
      <c r="AF699" s="149">
        <v>7048652610560</v>
      </c>
    </row>
    <row r="700" spans="32:32" x14ac:dyDescent="0.2">
      <c r="AF700" s="149">
        <v>7048652610652</v>
      </c>
    </row>
    <row r="701" spans="32:32" x14ac:dyDescent="0.2">
      <c r="AF701" s="149">
        <v>7048652610638</v>
      </c>
    </row>
    <row r="702" spans="32:32" x14ac:dyDescent="0.2">
      <c r="AF702" s="149">
        <v>7048652610621</v>
      </c>
    </row>
    <row r="703" spans="32:32" x14ac:dyDescent="0.2">
      <c r="AF703" s="149">
        <v>7048652610614</v>
      </c>
    </row>
    <row r="704" spans="32:32" x14ac:dyDescent="0.2">
      <c r="AF704" s="149">
        <v>7048652610706</v>
      </c>
    </row>
    <row r="705" spans="32:32" x14ac:dyDescent="0.2">
      <c r="AF705" s="149">
        <v>7048652610683</v>
      </c>
    </row>
    <row r="706" spans="32:32" x14ac:dyDescent="0.2">
      <c r="AF706" s="149">
        <v>7048652610676</v>
      </c>
    </row>
    <row r="707" spans="32:32" x14ac:dyDescent="0.2">
      <c r="AF707" s="149">
        <v>7048652610669</v>
      </c>
    </row>
    <row r="708" spans="32:32" x14ac:dyDescent="0.2">
      <c r="AF708" s="149">
        <v>7048652613622</v>
      </c>
    </row>
    <row r="709" spans="32:32" x14ac:dyDescent="0.2">
      <c r="AF709" s="149">
        <v>7048652613615</v>
      </c>
    </row>
    <row r="710" spans="32:32" x14ac:dyDescent="0.2">
      <c r="AF710" s="149">
        <v>7048652613608</v>
      </c>
    </row>
    <row r="711" spans="32:32" x14ac:dyDescent="0.2">
      <c r="AF711" s="149">
        <v>7048652613639</v>
      </c>
    </row>
    <row r="712" spans="32:32" x14ac:dyDescent="0.2">
      <c r="AF712" s="149">
        <v>7048652613677</v>
      </c>
    </row>
    <row r="713" spans="32:32" x14ac:dyDescent="0.2">
      <c r="AF713" s="149">
        <v>7048652613660</v>
      </c>
    </row>
    <row r="714" spans="32:32" x14ac:dyDescent="0.2">
      <c r="AF714" s="149">
        <v>7048652613653</v>
      </c>
    </row>
    <row r="715" spans="32:32" x14ac:dyDescent="0.2">
      <c r="AF715" s="149">
        <v>7048652613684</v>
      </c>
    </row>
    <row r="716" spans="32:32" x14ac:dyDescent="0.2">
      <c r="AF716" s="149">
        <v>7048652613721</v>
      </c>
    </row>
    <row r="717" spans="32:32" x14ac:dyDescent="0.2">
      <c r="AF717" s="149">
        <v>7048652613714</v>
      </c>
    </row>
    <row r="718" spans="32:32" x14ac:dyDescent="0.2">
      <c r="AF718" s="149">
        <v>7048652613707</v>
      </c>
    </row>
    <row r="719" spans="32:32" x14ac:dyDescent="0.2">
      <c r="AF719" s="149">
        <v>7048652613738</v>
      </c>
    </row>
    <row r="720" spans="32:32" x14ac:dyDescent="0.2">
      <c r="AF720" s="149">
        <v>7048652613479</v>
      </c>
    </row>
    <row r="721" spans="32:32" x14ac:dyDescent="0.2">
      <c r="AF721" s="149">
        <v>7048652613462</v>
      </c>
    </row>
    <row r="722" spans="32:32" x14ac:dyDescent="0.2">
      <c r="AF722" s="149">
        <v>7048652613455</v>
      </c>
    </row>
    <row r="723" spans="32:32" x14ac:dyDescent="0.2">
      <c r="AF723" s="149">
        <v>7048652613486</v>
      </c>
    </row>
    <row r="724" spans="32:32" x14ac:dyDescent="0.2">
      <c r="AF724" s="149">
        <v>7048652613523</v>
      </c>
    </row>
    <row r="725" spans="32:32" x14ac:dyDescent="0.2">
      <c r="AF725" s="149">
        <v>7048652613516</v>
      </c>
    </row>
    <row r="726" spans="32:32" x14ac:dyDescent="0.2">
      <c r="AF726" s="149">
        <v>7048652613509</v>
      </c>
    </row>
    <row r="727" spans="32:32" x14ac:dyDescent="0.2">
      <c r="AF727" s="149">
        <v>7048652613530</v>
      </c>
    </row>
    <row r="728" spans="32:32" x14ac:dyDescent="0.2">
      <c r="AF728" s="149">
        <v>7048652613578</v>
      </c>
    </row>
    <row r="729" spans="32:32" x14ac:dyDescent="0.2">
      <c r="AF729" s="149">
        <v>7048652613561</v>
      </c>
    </row>
    <row r="730" spans="32:32" x14ac:dyDescent="0.2">
      <c r="AF730" s="149">
        <v>7048652613554</v>
      </c>
    </row>
    <row r="731" spans="32:32" x14ac:dyDescent="0.2">
      <c r="AF731" s="149">
        <v>7048652613585</v>
      </c>
    </row>
    <row r="732" spans="32:32" x14ac:dyDescent="0.2">
      <c r="AF732" s="149">
        <v>7048652613325</v>
      </c>
    </row>
    <row r="733" spans="32:32" x14ac:dyDescent="0.2">
      <c r="AF733" s="149">
        <v>7048652613318</v>
      </c>
    </row>
    <row r="734" spans="32:32" x14ac:dyDescent="0.2">
      <c r="AF734" s="149">
        <v>7048652613301</v>
      </c>
    </row>
    <row r="735" spans="32:32" x14ac:dyDescent="0.2">
      <c r="AF735" s="149">
        <v>7048652613332</v>
      </c>
    </row>
    <row r="736" spans="32:32" x14ac:dyDescent="0.2">
      <c r="AF736" s="149">
        <v>7048652613370</v>
      </c>
    </row>
    <row r="737" spans="32:32" x14ac:dyDescent="0.2">
      <c r="AF737" s="149">
        <v>7048652613363</v>
      </c>
    </row>
    <row r="738" spans="32:32" x14ac:dyDescent="0.2">
      <c r="AF738" s="149">
        <v>7048652613356</v>
      </c>
    </row>
    <row r="739" spans="32:32" x14ac:dyDescent="0.2">
      <c r="AF739" s="149">
        <v>7048652613387</v>
      </c>
    </row>
    <row r="740" spans="32:32" x14ac:dyDescent="0.2">
      <c r="AF740" s="149">
        <v>7048652613424</v>
      </c>
    </row>
    <row r="741" spans="32:32" x14ac:dyDescent="0.2">
      <c r="AF741" s="149">
        <v>7048652613417</v>
      </c>
    </row>
    <row r="742" spans="32:32" x14ac:dyDescent="0.2">
      <c r="AF742" s="149">
        <v>7048652613400</v>
      </c>
    </row>
    <row r="743" spans="32:32" x14ac:dyDescent="0.2">
      <c r="AF743" s="149">
        <v>7048652613431</v>
      </c>
    </row>
    <row r="744" spans="32:32" x14ac:dyDescent="0.2">
      <c r="AF744" s="149">
        <v>7048652613028</v>
      </c>
    </row>
    <row r="745" spans="32:32" x14ac:dyDescent="0.2">
      <c r="AF745" s="149">
        <v>7048652613011</v>
      </c>
    </row>
    <row r="746" spans="32:32" x14ac:dyDescent="0.2">
      <c r="AF746" s="149">
        <v>7048652613004</v>
      </c>
    </row>
    <row r="747" spans="32:32" x14ac:dyDescent="0.2">
      <c r="AF747" s="149">
        <v>7048652613035</v>
      </c>
    </row>
    <row r="748" spans="32:32" x14ac:dyDescent="0.2">
      <c r="AF748" s="149">
        <v>7048652613073</v>
      </c>
    </row>
    <row r="749" spans="32:32" x14ac:dyDescent="0.2">
      <c r="AF749" s="149">
        <v>7048652613066</v>
      </c>
    </row>
    <row r="750" spans="32:32" x14ac:dyDescent="0.2">
      <c r="AF750" s="149">
        <v>7048652613059</v>
      </c>
    </row>
    <row r="751" spans="32:32" x14ac:dyDescent="0.2">
      <c r="AF751" s="149">
        <v>7048652613080</v>
      </c>
    </row>
    <row r="752" spans="32:32" x14ac:dyDescent="0.2">
      <c r="AF752" s="149">
        <v>7048652613127</v>
      </c>
    </row>
    <row r="753" spans="32:32" x14ac:dyDescent="0.2">
      <c r="AF753" s="149">
        <v>7048652613110</v>
      </c>
    </row>
    <row r="754" spans="32:32" x14ac:dyDescent="0.2">
      <c r="AF754" s="149">
        <v>7048652613103</v>
      </c>
    </row>
    <row r="755" spans="32:32" x14ac:dyDescent="0.2">
      <c r="AF755" s="149">
        <v>7048652613134</v>
      </c>
    </row>
    <row r="756" spans="32:32" x14ac:dyDescent="0.2">
      <c r="AF756" s="149">
        <v>7048652612922</v>
      </c>
    </row>
    <row r="757" spans="32:32" x14ac:dyDescent="0.2">
      <c r="AF757" s="149">
        <v>7048652612915</v>
      </c>
    </row>
    <row r="758" spans="32:32" x14ac:dyDescent="0.2">
      <c r="AF758" s="149">
        <v>7048652612908</v>
      </c>
    </row>
    <row r="759" spans="32:32" x14ac:dyDescent="0.2">
      <c r="AF759" s="149">
        <v>7048652612939</v>
      </c>
    </row>
    <row r="760" spans="32:32" x14ac:dyDescent="0.2">
      <c r="AF760" s="149">
        <v>7048652612977</v>
      </c>
    </row>
    <row r="761" spans="32:32" x14ac:dyDescent="0.2">
      <c r="AF761" s="149">
        <v>7048652612960</v>
      </c>
    </row>
    <row r="762" spans="32:32" x14ac:dyDescent="0.2">
      <c r="AF762" s="149">
        <v>7048652612953</v>
      </c>
    </row>
    <row r="763" spans="32:32" x14ac:dyDescent="0.2">
      <c r="AF763" s="149">
        <v>7048652612984</v>
      </c>
    </row>
    <row r="764" spans="32:32" x14ac:dyDescent="0.2">
      <c r="AF764" s="149">
        <v>7048652612793</v>
      </c>
    </row>
    <row r="765" spans="32:32" x14ac:dyDescent="0.2">
      <c r="AF765" s="149">
        <v>7048652612779</v>
      </c>
    </row>
    <row r="766" spans="32:32" x14ac:dyDescent="0.2">
      <c r="AF766" s="149">
        <v>7048652612762</v>
      </c>
    </row>
    <row r="767" spans="32:32" x14ac:dyDescent="0.2">
      <c r="AF767" s="149">
        <v>7048652612755</v>
      </c>
    </row>
    <row r="768" spans="32:32" x14ac:dyDescent="0.2">
      <c r="AF768" s="149">
        <v>7048652612847</v>
      </c>
    </row>
    <row r="769" spans="32:32" x14ac:dyDescent="0.2">
      <c r="AF769" s="149">
        <v>7048652612823</v>
      </c>
    </row>
    <row r="770" spans="32:32" x14ac:dyDescent="0.2">
      <c r="AF770" s="149">
        <v>7048652612816</v>
      </c>
    </row>
    <row r="771" spans="32:32" x14ac:dyDescent="0.2">
      <c r="AF771" s="149">
        <v>7048652612809</v>
      </c>
    </row>
    <row r="772" spans="32:32" x14ac:dyDescent="0.2">
      <c r="AF772" s="149">
        <v>7048652612892</v>
      </c>
    </row>
    <row r="773" spans="32:32" x14ac:dyDescent="0.2">
      <c r="AF773" s="149">
        <v>7048652612878</v>
      </c>
    </row>
    <row r="774" spans="32:32" x14ac:dyDescent="0.2">
      <c r="AF774" s="149">
        <v>7048652612861</v>
      </c>
    </row>
    <row r="775" spans="32:32" x14ac:dyDescent="0.2">
      <c r="AF775" s="149">
        <v>7048652612854</v>
      </c>
    </row>
    <row r="776" spans="32:32" x14ac:dyDescent="0.2">
      <c r="AF776" s="149">
        <v>7048652612717</v>
      </c>
    </row>
    <row r="777" spans="32:32" x14ac:dyDescent="0.2">
      <c r="AF777" s="149">
        <v>7048652612724</v>
      </c>
    </row>
    <row r="778" spans="32:32" x14ac:dyDescent="0.2">
      <c r="AF778" s="149">
        <v>7048652612731</v>
      </c>
    </row>
    <row r="779" spans="32:32" x14ac:dyDescent="0.2">
      <c r="AF779" s="149">
        <v>7048652612748</v>
      </c>
    </row>
    <row r="780" spans="32:32" x14ac:dyDescent="0.2">
      <c r="AF780" s="149">
        <v>7048652612649</v>
      </c>
    </row>
    <row r="781" spans="32:32" x14ac:dyDescent="0.2">
      <c r="AF781" s="149">
        <v>7048652612656</v>
      </c>
    </row>
    <row r="782" spans="32:32" x14ac:dyDescent="0.2">
      <c r="AF782" s="149">
        <v>7048652612663</v>
      </c>
    </row>
    <row r="783" spans="32:32" x14ac:dyDescent="0.2">
      <c r="AF783" s="149">
        <v>7048652612557</v>
      </c>
    </row>
    <row r="784" spans="32:32" x14ac:dyDescent="0.2">
      <c r="AF784" s="149">
        <v>7048652612533</v>
      </c>
    </row>
    <row r="785" spans="32:32" x14ac:dyDescent="0.2">
      <c r="AF785" s="149">
        <v>7048652612526</v>
      </c>
    </row>
    <row r="786" spans="32:32" x14ac:dyDescent="0.2">
      <c r="AF786" s="149">
        <v>7048652612519</v>
      </c>
    </row>
    <row r="787" spans="32:32" x14ac:dyDescent="0.2">
      <c r="AF787" s="149">
        <v>7048652612601</v>
      </c>
    </row>
    <row r="788" spans="32:32" x14ac:dyDescent="0.2">
      <c r="AF788" s="149">
        <v>7048652612588</v>
      </c>
    </row>
    <row r="789" spans="32:32" x14ac:dyDescent="0.2">
      <c r="AF789" s="149">
        <v>7048652612571</v>
      </c>
    </row>
    <row r="790" spans="32:32" x14ac:dyDescent="0.2">
      <c r="AF790" s="149">
        <v>7048652612564</v>
      </c>
    </row>
    <row r="791" spans="32:32" x14ac:dyDescent="0.2">
      <c r="AF791" s="149">
        <v>7048652613950</v>
      </c>
    </row>
    <row r="792" spans="32:32" x14ac:dyDescent="0.2">
      <c r="AF792" s="149">
        <v>7048652613943</v>
      </c>
    </row>
    <row r="793" spans="32:32" x14ac:dyDescent="0.2">
      <c r="AF793" s="149">
        <v>7048652613936</v>
      </c>
    </row>
    <row r="794" spans="32:32" x14ac:dyDescent="0.2">
      <c r="AF794" s="149">
        <v>7048652613967</v>
      </c>
    </row>
    <row r="795" spans="32:32" x14ac:dyDescent="0.2">
      <c r="AF795" s="149">
        <v>7048652613998</v>
      </c>
    </row>
    <row r="796" spans="32:32" x14ac:dyDescent="0.2">
      <c r="AF796" s="149">
        <v>7048652613981</v>
      </c>
    </row>
    <row r="797" spans="32:32" x14ac:dyDescent="0.2">
      <c r="AF797" s="149">
        <v>7048652613974</v>
      </c>
    </row>
    <row r="798" spans="32:32" x14ac:dyDescent="0.2">
      <c r="AF798" s="149">
        <v>7048652614001</v>
      </c>
    </row>
    <row r="799" spans="32:32" x14ac:dyDescent="0.2">
      <c r="AF799" s="149">
        <v>7048652613912</v>
      </c>
    </row>
    <row r="800" spans="32:32" x14ac:dyDescent="0.2">
      <c r="AF800" s="149">
        <v>7048652613905</v>
      </c>
    </row>
    <row r="801" spans="32:32" x14ac:dyDescent="0.2">
      <c r="AF801" s="149">
        <v>7048652613899</v>
      </c>
    </row>
    <row r="802" spans="32:32" x14ac:dyDescent="0.2">
      <c r="AF802" s="149">
        <v>7048652613929</v>
      </c>
    </row>
    <row r="803" spans="32:32" x14ac:dyDescent="0.2">
      <c r="AF803" s="149">
        <v>7048652612670</v>
      </c>
    </row>
    <row r="804" spans="32:32" x14ac:dyDescent="0.2">
      <c r="AF804" s="149">
        <v>7048652612687</v>
      </c>
    </row>
    <row r="805" spans="32:32" x14ac:dyDescent="0.2">
      <c r="AF805" s="149">
        <v>7048652612694</v>
      </c>
    </row>
    <row r="806" spans="32:32" x14ac:dyDescent="0.2">
      <c r="AF806" s="149">
        <v>7048652612700</v>
      </c>
    </row>
    <row r="807" spans="32:32" x14ac:dyDescent="0.2">
      <c r="AF807" s="149">
        <v>7048652612618</v>
      </c>
    </row>
    <row r="808" spans="32:32" x14ac:dyDescent="0.2">
      <c r="AF808" s="149">
        <v>7048652612625</v>
      </c>
    </row>
    <row r="809" spans="32:32" x14ac:dyDescent="0.2">
      <c r="AF809" s="149">
        <v>7048652612632</v>
      </c>
    </row>
    <row r="810" spans="32:32" x14ac:dyDescent="0.2">
      <c r="AF810" s="149">
        <v>7048652613172</v>
      </c>
    </row>
    <row r="811" spans="32:32" x14ac:dyDescent="0.2">
      <c r="AF811" s="149">
        <v>7048652613165</v>
      </c>
    </row>
    <row r="812" spans="32:32" x14ac:dyDescent="0.2">
      <c r="AF812" s="149">
        <v>7048652613158</v>
      </c>
    </row>
    <row r="813" spans="32:32" x14ac:dyDescent="0.2">
      <c r="AF813" s="149">
        <v>7048652613189</v>
      </c>
    </row>
    <row r="814" spans="32:32" x14ac:dyDescent="0.2">
      <c r="AF814" s="149">
        <v>7048652613226</v>
      </c>
    </row>
    <row r="815" spans="32:32" x14ac:dyDescent="0.2">
      <c r="AF815" s="149">
        <v>7048652613219</v>
      </c>
    </row>
    <row r="816" spans="32:32" x14ac:dyDescent="0.2">
      <c r="AF816" s="149">
        <v>7048652613202</v>
      </c>
    </row>
    <row r="817" spans="32:32" x14ac:dyDescent="0.2">
      <c r="AF817" s="149">
        <v>7048652613233</v>
      </c>
    </row>
    <row r="818" spans="32:32" x14ac:dyDescent="0.2">
      <c r="AF818" s="149">
        <v>7048652613271</v>
      </c>
    </row>
    <row r="819" spans="32:32" x14ac:dyDescent="0.2">
      <c r="AF819" s="149">
        <v>7048652613264</v>
      </c>
    </row>
    <row r="820" spans="32:32" x14ac:dyDescent="0.2">
      <c r="AF820" s="149">
        <v>7048652613257</v>
      </c>
    </row>
    <row r="821" spans="32:32" x14ac:dyDescent="0.2">
      <c r="AF821" s="149">
        <v>7048652613288</v>
      </c>
    </row>
    <row r="822" spans="32:32" x14ac:dyDescent="0.2">
      <c r="AF822" s="149">
        <v>7048652617637</v>
      </c>
    </row>
    <row r="823" spans="32:32" x14ac:dyDescent="0.2">
      <c r="AF823" s="149">
        <v>7048652617620</v>
      </c>
    </row>
    <row r="824" spans="32:32" x14ac:dyDescent="0.2">
      <c r="AF824" s="149">
        <v>7048652617613</v>
      </c>
    </row>
    <row r="825" spans="32:32" x14ac:dyDescent="0.2">
      <c r="AF825" s="149">
        <v>7048652617644</v>
      </c>
    </row>
    <row r="826" spans="32:32" x14ac:dyDescent="0.2">
      <c r="AF826" s="149">
        <v>7048652617675</v>
      </c>
    </row>
    <row r="827" spans="32:32" x14ac:dyDescent="0.2">
      <c r="AF827" s="149">
        <v>7048652617668</v>
      </c>
    </row>
    <row r="828" spans="32:32" x14ac:dyDescent="0.2">
      <c r="AF828" s="149">
        <v>7048652617651</v>
      </c>
    </row>
    <row r="829" spans="32:32" x14ac:dyDescent="0.2">
      <c r="AF829" s="149">
        <v>7048652617682</v>
      </c>
    </row>
    <row r="830" spans="32:32" x14ac:dyDescent="0.2">
      <c r="AF830" s="149">
        <v>7048652617712</v>
      </c>
    </row>
    <row r="831" spans="32:32" x14ac:dyDescent="0.2">
      <c r="AF831" s="149">
        <v>7048652617705</v>
      </c>
    </row>
    <row r="832" spans="32:32" x14ac:dyDescent="0.2">
      <c r="AF832" s="149">
        <v>7048652617699</v>
      </c>
    </row>
    <row r="833" spans="32:32" x14ac:dyDescent="0.2">
      <c r="AF833" s="149">
        <v>7048652617729</v>
      </c>
    </row>
    <row r="834" spans="32:32" x14ac:dyDescent="0.2">
      <c r="AF834" s="149">
        <v>7048652461568</v>
      </c>
    </row>
    <row r="835" spans="32:32" x14ac:dyDescent="0.2">
      <c r="AF835" s="149">
        <v>7048652461551</v>
      </c>
    </row>
    <row r="836" spans="32:32" x14ac:dyDescent="0.2">
      <c r="AF836" s="149">
        <v>7048652461544</v>
      </c>
    </row>
    <row r="837" spans="32:32" x14ac:dyDescent="0.2">
      <c r="AF837" s="149">
        <v>7048652461575</v>
      </c>
    </row>
    <row r="838" spans="32:32" x14ac:dyDescent="0.2">
      <c r="AF838" s="149">
        <v>7048652534965</v>
      </c>
    </row>
    <row r="839" spans="32:32" x14ac:dyDescent="0.2">
      <c r="AF839" s="149">
        <v>7048652534958</v>
      </c>
    </row>
    <row r="840" spans="32:32" x14ac:dyDescent="0.2">
      <c r="AF840" s="149">
        <v>7048652534941</v>
      </c>
    </row>
    <row r="841" spans="32:32" x14ac:dyDescent="0.2">
      <c r="AF841" s="149">
        <v>7048652534972</v>
      </c>
    </row>
    <row r="842" spans="32:32" x14ac:dyDescent="0.2">
      <c r="AF842" s="149">
        <v>7048652280732</v>
      </c>
    </row>
    <row r="843" spans="32:32" x14ac:dyDescent="0.2">
      <c r="AF843" s="149">
        <v>7048652280725</v>
      </c>
    </row>
    <row r="844" spans="32:32" x14ac:dyDescent="0.2">
      <c r="AF844" s="149">
        <v>7048652280718</v>
      </c>
    </row>
    <row r="845" spans="32:32" x14ac:dyDescent="0.2">
      <c r="AF845" s="149">
        <v>7048652280749</v>
      </c>
    </row>
    <row r="846" spans="32:32" x14ac:dyDescent="0.2">
      <c r="AF846" s="149">
        <v>7048652193780</v>
      </c>
    </row>
    <row r="847" spans="32:32" x14ac:dyDescent="0.2">
      <c r="AF847" s="149">
        <v>7048652193773</v>
      </c>
    </row>
    <row r="848" spans="32:32" x14ac:dyDescent="0.2">
      <c r="AF848" s="149">
        <v>7048652193766</v>
      </c>
    </row>
    <row r="849" spans="32:32" x14ac:dyDescent="0.2">
      <c r="AF849" s="149">
        <v>7048652193797</v>
      </c>
    </row>
    <row r="850" spans="32:32" x14ac:dyDescent="0.2">
      <c r="AF850" s="149">
        <v>7048652461643</v>
      </c>
    </row>
    <row r="851" spans="32:32" x14ac:dyDescent="0.2">
      <c r="AF851" s="149">
        <v>7048652461636</v>
      </c>
    </row>
    <row r="852" spans="32:32" x14ac:dyDescent="0.2">
      <c r="AF852" s="149">
        <v>7048652461629</v>
      </c>
    </row>
    <row r="853" spans="32:32" x14ac:dyDescent="0.2">
      <c r="AF853" s="149">
        <v>7048652461650</v>
      </c>
    </row>
    <row r="854" spans="32:32" x14ac:dyDescent="0.2">
      <c r="AF854" s="149">
        <v>7048652280817</v>
      </c>
    </row>
    <row r="855" spans="32:32" x14ac:dyDescent="0.2">
      <c r="AF855" s="149">
        <v>7048652280800</v>
      </c>
    </row>
    <row r="856" spans="32:32" x14ac:dyDescent="0.2">
      <c r="AF856" s="149">
        <v>7048652280794</v>
      </c>
    </row>
    <row r="857" spans="32:32" x14ac:dyDescent="0.2">
      <c r="AF857" s="149">
        <v>7048652280824</v>
      </c>
    </row>
    <row r="858" spans="32:32" x14ac:dyDescent="0.2">
      <c r="AF858" s="149">
        <v>7048652535009</v>
      </c>
    </row>
    <row r="859" spans="32:32" x14ac:dyDescent="0.2">
      <c r="AF859" s="149">
        <v>7048652534996</v>
      </c>
    </row>
    <row r="860" spans="32:32" x14ac:dyDescent="0.2">
      <c r="AF860" s="149">
        <v>7048652534989</v>
      </c>
    </row>
    <row r="861" spans="32:32" x14ac:dyDescent="0.2">
      <c r="AF861" s="149">
        <v>7048652535016</v>
      </c>
    </row>
    <row r="862" spans="32:32" x14ac:dyDescent="0.2">
      <c r="AF862" s="149">
        <v>7048652280862</v>
      </c>
    </row>
    <row r="863" spans="32:32" x14ac:dyDescent="0.2">
      <c r="AF863" s="149">
        <v>7048652280855</v>
      </c>
    </row>
    <row r="864" spans="32:32" x14ac:dyDescent="0.2">
      <c r="AF864" s="149">
        <v>7048652280848</v>
      </c>
    </row>
    <row r="865" spans="32:32" x14ac:dyDescent="0.2">
      <c r="AF865" s="149">
        <v>7048652280831</v>
      </c>
    </row>
    <row r="866" spans="32:32" x14ac:dyDescent="0.2">
      <c r="AF866" s="149">
        <v>7048652280909</v>
      </c>
    </row>
    <row r="867" spans="32:32" x14ac:dyDescent="0.2">
      <c r="AF867" s="149">
        <v>7048652280893</v>
      </c>
    </row>
    <row r="868" spans="32:32" x14ac:dyDescent="0.2">
      <c r="AF868" s="149">
        <v>7048652280886</v>
      </c>
    </row>
    <row r="869" spans="32:32" x14ac:dyDescent="0.2">
      <c r="AF869" s="149">
        <v>7048652280879</v>
      </c>
    </row>
    <row r="870" spans="32:32" x14ac:dyDescent="0.2">
      <c r="AF870" s="149">
        <v>7048652280947</v>
      </c>
    </row>
    <row r="871" spans="32:32" x14ac:dyDescent="0.2">
      <c r="AF871" s="149">
        <v>7048652280930</v>
      </c>
    </row>
    <row r="872" spans="32:32" x14ac:dyDescent="0.2">
      <c r="AF872" s="149">
        <v>7048652280923</v>
      </c>
    </row>
    <row r="873" spans="32:32" x14ac:dyDescent="0.2">
      <c r="AF873" s="149">
        <v>7048652280916</v>
      </c>
    </row>
    <row r="874" spans="32:32" x14ac:dyDescent="0.2">
      <c r="AF874" s="149">
        <v>7048652461537</v>
      </c>
    </row>
    <row r="875" spans="32:32" x14ac:dyDescent="0.2">
      <c r="AF875" s="149">
        <v>7048652461520</v>
      </c>
    </row>
    <row r="876" spans="32:32" x14ac:dyDescent="0.2">
      <c r="AF876" s="149">
        <v>7048652461513</v>
      </c>
    </row>
    <row r="877" spans="32:32" x14ac:dyDescent="0.2">
      <c r="AF877" s="149">
        <v>7048652461506</v>
      </c>
    </row>
    <row r="878" spans="32:32" x14ac:dyDescent="0.2">
      <c r="AF878" s="149">
        <v>7048652192509</v>
      </c>
    </row>
    <row r="879" spans="32:32" x14ac:dyDescent="0.2">
      <c r="AF879" s="149">
        <v>7048652192516</v>
      </c>
    </row>
    <row r="880" spans="32:32" x14ac:dyDescent="0.2">
      <c r="AF880" s="149">
        <v>7048652484451</v>
      </c>
    </row>
    <row r="881" spans="32:32" x14ac:dyDescent="0.2">
      <c r="AF881" s="149">
        <v>7048652194534</v>
      </c>
    </row>
    <row r="882" spans="32:32" x14ac:dyDescent="0.2">
      <c r="AF882" s="149">
        <v>7048652484468</v>
      </c>
    </row>
    <row r="883" spans="32:32" x14ac:dyDescent="0.2">
      <c r="AF883" s="149">
        <v>7048652192530</v>
      </c>
    </row>
    <row r="884" spans="32:32" x14ac:dyDescent="0.2">
      <c r="AF884" s="149">
        <v>7048652192585</v>
      </c>
    </row>
    <row r="885" spans="32:32" x14ac:dyDescent="0.2">
      <c r="AF885" s="149">
        <v>7048652192592</v>
      </c>
    </row>
    <row r="886" spans="32:32" x14ac:dyDescent="0.2">
      <c r="AF886" s="149">
        <v>7048652280954</v>
      </c>
    </row>
    <row r="887" spans="32:32" x14ac:dyDescent="0.2">
      <c r="AF887" s="149">
        <v>7048652280961</v>
      </c>
    </row>
    <row r="888" spans="32:32" x14ac:dyDescent="0.2">
      <c r="AF888" s="149">
        <v>7048652535276</v>
      </c>
    </row>
    <row r="889" spans="32:32" x14ac:dyDescent="0.2">
      <c r="AF889" s="149">
        <v>7048652192929</v>
      </c>
    </row>
    <row r="890" spans="32:32" x14ac:dyDescent="0.2">
      <c r="AF890" s="149">
        <v>7048652553881</v>
      </c>
    </row>
    <row r="891" spans="32:32" x14ac:dyDescent="0.2">
      <c r="AF891" s="149">
        <v>7048652535429</v>
      </c>
    </row>
    <row r="892" spans="32:32" x14ac:dyDescent="0.2">
      <c r="AF892" s="149">
        <v>7048652535412</v>
      </c>
    </row>
    <row r="893" spans="32:32" x14ac:dyDescent="0.2">
      <c r="AF893" s="149">
        <v>7048652535405</v>
      </c>
    </row>
    <row r="894" spans="32:32" x14ac:dyDescent="0.2">
      <c r="AF894" s="149">
        <v>7048652535436</v>
      </c>
    </row>
    <row r="895" spans="32:32" x14ac:dyDescent="0.2">
      <c r="AF895" s="149">
        <v>7048652541970</v>
      </c>
    </row>
    <row r="896" spans="32:32" x14ac:dyDescent="0.2">
      <c r="AF896" s="149">
        <v>7048652541963</v>
      </c>
    </row>
    <row r="897" spans="32:32" x14ac:dyDescent="0.2">
      <c r="AF897" s="149">
        <v>7048652541956</v>
      </c>
    </row>
    <row r="898" spans="32:32" x14ac:dyDescent="0.2">
      <c r="AF898" s="149">
        <v>7048652541987</v>
      </c>
    </row>
    <row r="899" spans="32:32" x14ac:dyDescent="0.2">
      <c r="AF899" s="149">
        <v>7048652542021</v>
      </c>
    </row>
    <row r="900" spans="32:32" x14ac:dyDescent="0.2">
      <c r="AF900" s="149">
        <v>7048652542014</v>
      </c>
    </row>
    <row r="901" spans="32:32" x14ac:dyDescent="0.2">
      <c r="AF901" s="149">
        <v>7048652542007</v>
      </c>
    </row>
    <row r="902" spans="32:32" x14ac:dyDescent="0.2">
      <c r="AF902" s="149">
        <v>7048652541994</v>
      </c>
    </row>
    <row r="903" spans="32:32" x14ac:dyDescent="0.2">
      <c r="AF903" s="149">
        <v>7048652542069</v>
      </c>
    </row>
    <row r="904" spans="32:32" x14ac:dyDescent="0.2">
      <c r="AF904" s="149">
        <v>7048652542052</v>
      </c>
    </row>
    <row r="905" spans="32:32" x14ac:dyDescent="0.2">
      <c r="AF905" s="149">
        <v>7048652542045</v>
      </c>
    </row>
    <row r="906" spans="32:32" x14ac:dyDescent="0.2">
      <c r="AF906" s="149">
        <v>7048652542038</v>
      </c>
    </row>
    <row r="907" spans="32:32" x14ac:dyDescent="0.2">
      <c r="AF907" s="149">
        <v>7048652535160</v>
      </c>
    </row>
    <row r="908" spans="32:32" x14ac:dyDescent="0.2">
      <c r="AF908" s="149">
        <v>7048652535153</v>
      </c>
    </row>
    <row r="909" spans="32:32" x14ac:dyDescent="0.2">
      <c r="AF909" s="149">
        <v>7048652535146</v>
      </c>
    </row>
    <row r="910" spans="32:32" x14ac:dyDescent="0.2">
      <c r="AF910" s="149">
        <v>7048652535177</v>
      </c>
    </row>
    <row r="911" spans="32:32" x14ac:dyDescent="0.2">
      <c r="AF911" s="149">
        <v>7048652535054</v>
      </c>
    </row>
    <row r="912" spans="32:32" x14ac:dyDescent="0.2">
      <c r="AF912" s="149">
        <v>7048652535047</v>
      </c>
    </row>
    <row r="913" spans="32:32" x14ac:dyDescent="0.2">
      <c r="AF913" s="149">
        <v>7048652535030</v>
      </c>
    </row>
    <row r="914" spans="32:32" x14ac:dyDescent="0.2">
      <c r="AF914" s="149">
        <v>7048652535023</v>
      </c>
    </row>
    <row r="915" spans="32:32" x14ac:dyDescent="0.2">
      <c r="AF915" s="149">
        <v>7048652535665</v>
      </c>
    </row>
    <row r="916" spans="32:32" x14ac:dyDescent="0.2">
      <c r="AF916" s="149">
        <v>7048652535658</v>
      </c>
    </row>
    <row r="917" spans="32:32" x14ac:dyDescent="0.2">
      <c r="AF917" s="149">
        <v>7048652535641</v>
      </c>
    </row>
    <row r="918" spans="32:32" x14ac:dyDescent="0.2">
      <c r="AF918" s="149">
        <v>7048652535672</v>
      </c>
    </row>
    <row r="919" spans="32:32" x14ac:dyDescent="0.2">
      <c r="AF919" s="149">
        <v>7048652541734</v>
      </c>
    </row>
    <row r="920" spans="32:32" x14ac:dyDescent="0.2">
      <c r="AF920" s="149">
        <v>7048652541727</v>
      </c>
    </row>
    <row r="921" spans="32:32" x14ac:dyDescent="0.2">
      <c r="AF921" s="149">
        <v>7048652541710</v>
      </c>
    </row>
    <row r="922" spans="32:32" x14ac:dyDescent="0.2">
      <c r="AF922" s="149">
        <v>7048652541741</v>
      </c>
    </row>
    <row r="923" spans="32:32" x14ac:dyDescent="0.2">
      <c r="AF923" s="149">
        <v>7048652535559</v>
      </c>
    </row>
    <row r="924" spans="32:32" x14ac:dyDescent="0.2">
      <c r="AF924" s="149">
        <v>7048652535542</v>
      </c>
    </row>
    <row r="925" spans="32:32" x14ac:dyDescent="0.2">
      <c r="AF925" s="149">
        <v>7048652535535</v>
      </c>
    </row>
    <row r="926" spans="32:32" x14ac:dyDescent="0.2">
      <c r="AF926" s="149">
        <v>7048652535528</v>
      </c>
    </row>
    <row r="927" spans="32:32" x14ac:dyDescent="0.2">
      <c r="AF927" s="149">
        <v>7048652535597</v>
      </c>
    </row>
    <row r="928" spans="32:32" x14ac:dyDescent="0.2">
      <c r="AF928" s="149">
        <v>7048652535580</v>
      </c>
    </row>
    <row r="929" spans="32:32" x14ac:dyDescent="0.2">
      <c r="AF929" s="149">
        <v>7048652535573</v>
      </c>
    </row>
    <row r="930" spans="32:32" x14ac:dyDescent="0.2">
      <c r="AF930" s="149">
        <v>7048652535566</v>
      </c>
    </row>
    <row r="931" spans="32:32" x14ac:dyDescent="0.2">
      <c r="AF931" s="149">
        <v>7048652227867</v>
      </c>
    </row>
    <row r="932" spans="32:32" x14ac:dyDescent="0.2">
      <c r="AF932" s="149">
        <v>7048652194565</v>
      </c>
    </row>
    <row r="933" spans="32:32" x14ac:dyDescent="0.2">
      <c r="AF933" s="149">
        <v>7048652194558</v>
      </c>
    </row>
    <row r="934" spans="32:32" x14ac:dyDescent="0.2">
      <c r="AF934" s="149">
        <v>7048652194572</v>
      </c>
    </row>
    <row r="935" spans="32:32" x14ac:dyDescent="0.2">
      <c r="AF935" s="149">
        <v>7048652193315</v>
      </c>
    </row>
    <row r="936" spans="32:32" x14ac:dyDescent="0.2">
      <c r="AF936" s="149">
        <v>7048652193308</v>
      </c>
    </row>
    <row r="937" spans="32:32" x14ac:dyDescent="0.2">
      <c r="AF937" s="149">
        <v>7048652193292</v>
      </c>
    </row>
    <row r="938" spans="32:32" x14ac:dyDescent="0.2">
      <c r="AF938" s="149">
        <v>7048652268372</v>
      </c>
    </row>
    <row r="939" spans="32:32" x14ac:dyDescent="0.2">
      <c r="AF939" s="149">
        <v>7048652268365</v>
      </c>
    </row>
    <row r="940" spans="32:32" x14ac:dyDescent="0.2">
      <c r="AF940" s="149">
        <v>7048652193339</v>
      </c>
    </row>
    <row r="941" spans="32:32" x14ac:dyDescent="0.2">
      <c r="AF941" s="149">
        <v>7048652193322</v>
      </c>
    </row>
    <row r="942" spans="32:32" x14ac:dyDescent="0.2">
      <c r="AF942" s="149">
        <v>7048652193353</v>
      </c>
    </row>
    <row r="943" spans="32:32" x14ac:dyDescent="0.2">
      <c r="AF943" s="149">
        <v>7048652193346</v>
      </c>
    </row>
    <row r="944" spans="32:32" x14ac:dyDescent="0.2">
      <c r="AF944" s="149">
        <v>7048652490322</v>
      </c>
    </row>
    <row r="945" spans="32:32" x14ac:dyDescent="0.2">
      <c r="AF945" s="149">
        <v>7048652490315</v>
      </c>
    </row>
    <row r="946" spans="32:32" x14ac:dyDescent="0.2">
      <c r="AF946" s="149">
        <v>7048652193377</v>
      </c>
    </row>
    <row r="947" spans="32:32" x14ac:dyDescent="0.2">
      <c r="AF947" s="149">
        <v>7048652193360</v>
      </c>
    </row>
    <row r="948" spans="32:32" x14ac:dyDescent="0.2">
      <c r="AF948" s="149">
        <v>7048652193384</v>
      </c>
    </row>
    <row r="949" spans="32:32" x14ac:dyDescent="0.2">
      <c r="AF949" s="149">
        <v>7048652193407</v>
      </c>
    </row>
    <row r="950" spans="32:32" x14ac:dyDescent="0.2">
      <c r="AF950" s="149">
        <v>7048652193391</v>
      </c>
    </row>
    <row r="951" spans="32:32" x14ac:dyDescent="0.2">
      <c r="AF951" s="149">
        <v>7048652193438</v>
      </c>
    </row>
    <row r="952" spans="32:32" x14ac:dyDescent="0.2">
      <c r="AF952" s="149">
        <v>7048652193421</v>
      </c>
    </row>
    <row r="953" spans="32:32" x14ac:dyDescent="0.2">
      <c r="AF953" s="149">
        <v>7048652193414</v>
      </c>
    </row>
    <row r="954" spans="32:32" x14ac:dyDescent="0.2">
      <c r="AF954" s="149">
        <v>7048652193445</v>
      </c>
    </row>
    <row r="955" spans="32:32" x14ac:dyDescent="0.2">
      <c r="AF955" s="149">
        <v>7048652266354</v>
      </c>
    </row>
    <row r="956" spans="32:32" x14ac:dyDescent="0.2">
      <c r="AF956" s="149">
        <v>7048652266347</v>
      </c>
    </row>
    <row r="957" spans="32:32" x14ac:dyDescent="0.2">
      <c r="AF957" s="149">
        <v>7048652266378</v>
      </c>
    </row>
    <row r="958" spans="32:32" x14ac:dyDescent="0.2">
      <c r="AF958" s="149">
        <v>7048652266361</v>
      </c>
    </row>
    <row r="959" spans="32:32" x14ac:dyDescent="0.2">
      <c r="AF959" s="149">
        <v>7048652184412</v>
      </c>
    </row>
    <row r="960" spans="32:32" x14ac:dyDescent="0.2">
      <c r="AF960" s="149">
        <v>7048652184405</v>
      </c>
    </row>
    <row r="961" spans="32:32" x14ac:dyDescent="0.2">
      <c r="AF961" s="149">
        <v>7048652184399</v>
      </c>
    </row>
    <row r="962" spans="32:32" x14ac:dyDescent="0.2">
      <c r="AF962" s="149">
        <v>7048652184443</v>
      </c>
    </row>
    <row r="963" spans="32:32" x14ac:dyDescent="0.2">
      <c r="AF963" s="149">
        <v>7048652184436</v>
      </c>
    </row>
    <row r="964" spans="32:32" x14ac:dyDescent="0.2">
      <c r="AF964" s="149">
        <v>7048652184429</v>
      </c>
    </row>
    <row r="965" spans="32:32" x14ac:dyDescent="0.2">
      <c r="AF965" s="149">
        <v>7048652184474</v>
      </c>
    </row>
    <row r="966" spans="32:32" x14ac:dyDescent="0.2">
      <c r="AF966" s="149">
        <v>7048652184450</v>
      </c>
    </row>
    <row r="967" spans="32:32" x14ac:dyDescent="0.2">
      <c r="AF967" s="149">
        <v>7048652607966</v>
      </c>
    </row>
    <row r="968" spans="32:32" x14ac:dyDescent="0.2">
      <c r="AF968" s="149">
        <v>7048652607959</v>
      </c>
    </row>
    <row r="969" spans="32:32" x14ac:dyDescent="0.2">
      <c r="AF969" s="149">
        <v>7048652607942</v>
      </c>
    </row>
    <row r="970" spans="32:32" x14ac:dyDescent="0.2">
      <c r="AF970" s="149">
        <v>7048652607997</v>
      </c>
    </row>
    <row r="971" spans="32:32" x14ac:dyDescent="0.2">
      <c r="AF971" s="149">
        <v>7048652607980</v>
      </c>
    </row>
    <row r="972" spans="32:32" x14ac:dyDescent="0.2">
      <c r="AF972" s="149">
        <v>7048652607973</v>
      </c>
    </row>
    <row r="973" spans="32:32" x14ac:dyDescent="0.2">
      <c r="AF973" s="149">
        <v>7048652184504</v>
      </c>
    </row>
    <row r="974" spans="32:32" x14ac:dyDescent="0.2">
      <c r="AF974" s="149">
        <v>7048652184498</v>
      </c>
    </row>
    <row r="975" spans="32:32" x14ac:dyDescent="0.2">
      <c r="AF975" s="149">
        <v>7048652184481</v>
      </c>
    </row>
    <row r="976" spans="32:32" x14ac:dyDescent="0.2">
      <c r="AF976" s="149">
        <v>7048652608024</v>
      </c>
    </row>
    <row r="977" spans="32:32" x14ac:dyDescent="0.2">
      <c r="AF977" s="149">
        <v>7048652608017</v>
      </c>
    </row>
    <row r="978" spans="32:32" x14ac:dyDescent="0.2">
      <c r="AF978" s="149">
        <v>7048652608000</v>
      </c>
    </row>
    <row r="979" spans="32:32" x14ac:dyDescent="0.2">
      <c r="AF979" s="149">
        <v>7048652608055</v>
      </c>
    </row>
    <row r="980" spans="32:32" x14ac:dyDescent="0.2">
      <c r="AF980" s="149">
        <v>7048652608048</v>
      </c>
    </row>
    <row r="981" spans="32:32" x14ac:dyDescent="0.2">
      <c r="AF981" s="149">
        <v>7048652608031</v>
      </c>
    </row>
    <row r="982" spans="32:32" x14ac:dyDescent="0.2">
      <c r="AF982" s="149">
        <v>7048652184535</v>
      </c>
    </row>
    <row r="983" spans="32:32" x14ac:dyDescent="0.2">
      <c r="AF983" s="149">
        <v>7048652184528</v>
      </c>
    </row>
    <row r="984" spans="32:32" x14ac:dyDescent="0.2">
      <c r="AF984" s="149">
        <v>7048652184511</v>
      </c>
    </row>
    <row r="985" spans="32:32" x14ac:dyDescent="0.2">
      <c r="AF985" s="149">
        <v>7048652462107</v>
      </c>
    </row>
    <row r="986" spans="32:32" x14ac:dyDescent="0.2">
      <c r="AF986" s="149">
        <v>7048652462091</v>
      </c>
    </row>
    <row r="987" spans="32:32" x14ac:dyDescent="0.2">
      <c r="AF987" s="149">
        <v>7048652462084</v>
      </c>
    </row>
    <row r="988" spans="32:32" x14ac:dyDescent="0.2">
      <c r="AF988" s="149">
        <v>7048652462138</v>
      </c>
    </row>
    <row r="989" spans="32:32" x14ac:dyDescent="0.2">
      <c r="AF989" s="149">
        <v>7048652462121</v>
      </c>
    </row>
    <row r="990" spans="32:32" x14ac:dyDescent="0.2">
      <c r="AF990" s="149">
        <v>7048652462114</v>
      </c>
    </row>
    <row r="991" spans="32:32" x14ac:dyDescent="0.2">
      <c r="AF991" s="149">
        <v>7048652462169</v>
      </c>
    </row>
    <row r="992" spans="32:32" x14ac:dyDescent="0.2">
      <c r="AF992" s="149">
        <v>7048652462152</v>
      </c>
    </row>
    <row r="993" spans="32:32" x14ac:dyDescent="0.2">
      <c r="AF993" s="149">
        <v>7048652462145</v>
      </c>
    </row>
    <row r="994" spans="32:32" x14ac:dyDescent="0.2">
      <c r="AF994" s="149">
        <v>7048652184603</v>
      </c>
    </row>
    <row r="995" spans="32:32" x14ac:dyDescent="0.2">
      <c r="AF995" s="149">
        <v>7048652184597</v>
      </c>
    </row>
    <row r="996" spans="32:32" x14ac:dyDescent="0.2">
      <c r="AF996" s="149">
        <v>7048652184580</v>
      </c>
    </row>
    <row r="997" spans="32:32" x14ac:dyDescent="0.2">
      <c r="AF997" s="149">
        <v>7048652184634</v>
      </c>
    </row>
    <row r="998" spans="32:32" x14ac:dyDescent="0.2">
      <c r="AF998" s="149">
        <v>7048652184627</v>
      </c>
    </row>
    <row r="999" spans="32:32" x14ac:dyDescent="0.2">
      <c r="AF999" s="149">
        <v>7048652184610</v>
      </c>
    </row>
    <row r="1000" spans="32:32" x14ac:dyDescent="0.2">
      <c r="AF1000" s="149">
        <v>7048652608086</v>
      </c>
    </row>
    <row r="1001" spans="32:32" x14ac:dyDescent="0.2">
      <c r="AF1001" s="149">
        <v>7048652608079</v>
      </c>
    </row>
    <row r="1002" spans="32:32" x14ac:dyDescent="0.2">
      <c r="AF1002" s="149">
        <v>7048652608062</v>
      </c>
    </row>
    <row r="1003" spans="32:32" x14ac:dyDescent="0.2">
      <c r="AF1003" s="149">
        <v>7048652608116</v>
      </c>
    </row>
    <row r="1004" spans="32:32" x14ac:dyDescent="0.2">
      <c r="AF1004" s="149">
        <v>7048652608109</v>
      </c>
    </row>
    <row r="1005" spans="32:32" x14ac:dyDescent="0.2">
      <c r="AF1005" s="149">
        <v>7048652608093</v>
      </c>
    </row>
    <row r="1006" spans="32:32" x14ac:dyDescent="0.2">
      <c r="AF1006" s="149">
        <v>7048652608147</v>
      </c>
    </row>
    <row r="1007" spans="32:32" x14ac:dyDescent="0.2">
      <c r="AF1007" s="149">
        <v>7048652608130</v>
      </c>
    </row>
    <row r="1008" spans="32:32" x14ac:dyDescent="0.2">
      <c r="AF1008" s="149">
        <v>7048652608123</v>
      </c>
    </row>
    <row r="1009" spans="32:32" x14ac:dyDescent="0.2">
      <c r="AF1009" s="149">
        <v>7048652608178</v>
      </c>
    </row>
    <row r="1010" spans="32:32" x14ac:dyDescent="0.2">
      <c r="AF1010" s="149">
        <v>7048652608161</v>
      </c>
    </row>
    <row r="1011" spans="32:32" x14ac:dyDescent="0.2">
      <c r="AF1011" s="149">
        <v>7048652608154</v>
      </c>
    </row>
    <row r="1012" spans="32:32" x14ac:dyDescent="0.2">
      <c r="AF1012" s="149">
        <v>7048652184665</v>
      </c>
    </row>
    <row r="1013" spans="32:32" x14ac:dyDescent="0.2">
      <c r="AF1013" s="149">
        <v>7048652184658</v>
      </c>
    </row>
    <row r="1014" spans="32:32" x14ac:dyDescent="0.2">
      <c r="AF1014" s="149">
        <v>7048652184641</v>
      </c>
    </row>
    <row r="1015" spans="32:32" x14ac:dyDescent="0.2">
      <c r="AF1015" s="149">
        <v>7048652462237</v>
      </c>
    </row>
    <row r="1016" spans="32:32" x14ac:dyDescent="0.2">
      <c r="AF1016" s="149">
        <v>7048652462220</v>
      </c>
    </row>
    <row r="1017" spans="32:32" x14ac:dyDescent="0.2">
      <c r="AF1017" s="149">
        <v>7048652462213</v>
      </c>
    </row>
    <row r="1018" spans="32:32" x14ac:dyDescent="0.2">
      <c r="AF1018" s="149">
        <v>7048652462268</v>
      </c>
    </row>
    <row r="1019" spans="32:32" x14ac:dyDescent="0.2">
      <c r="AF1019" s="149">
        <v>7048652462251</v>
      </c>
    </row>
    <row r="1020" spans="32:32" x14ac:dyDescent="0.2">
      <c r="AF1020" s="149">
        <v>7048652462244</v>
      </c>
    </row>
    <row r="1021" spans="32:32" x14ac:dyDescent="0.2">
      <c r="AF1021" s="149">
        <v>7048652462299</v>
      </c>
    </row>
    <row r="1022" spans="32:32" x14ac:dyDescent="0.2">
      <c r="AF1022" s="149">
        <v>7048652462282</v>
      </c>
    </row>
    <row r="1023" spans="32:32" x14ac:dyDescent="0.2">
      <c r="AF1023" s="149">
        <v>7048652462275</v>
      </c>
    </row>
    <row r="1024" spans="32:32" x14ac:dyDescent="0.2">
      <c r="AF1024" s="149">
        <v>7048652608192</v>
      </c>
    </row>
    <row r="1025" spans="32:32" x14ac:dyDescent="0.2">
      <c r="AF1025" s="149">
        <v>7048652608185</v>
      </c>
    </row>
    <row r="1026" spans="32:32" x14ac:dyDescent="0.2">
      <c r="AF1026" s="149">
        <v>7048652184702</v>
      </c>
    </row>
    <row r="1027" spans="32:32" x14ac:dyDescent="0.2">
      <c r="AF1027" s="149">
        <v>7048652184696</v>
      </c>
    </row>
    <row r="1028" spans="32:32" x14ac:dyDescent="0.2">
      <c r="AF1028" s="149">
        <v>7048652608215</v>
      </c>
    </row>
    <row r="1029" spans="32:32" x14ac:dyDescent="0.2">
      <c r="AF1029" s="149">
        <v>7048652608208</v>
      </c>
    </row>
    <row r="1030" spans="32:32" x14ac:dyDescent="0.2">
      <c r="AF1030" s="149">
        <v>7048652184726</v>
      </c>
    </row>
    <row r="1031" spans="32:32" x14ac:dyDescent="0.2">
      <c r="AF1031" s="149">
        <v>7048652184719</v>
      </c>
    </row>
    <row r="1032" spans="32:32" x14ac:dyDescent="0.2">
      <c r="AF1032" s="149">
        <v>7048652608239</v>
      </c>
    </row>
    <row r="1033" spans="32:32" x14ac:dyDescent="0.2">
      <c r="AF1033" s="149">
        <v>7048652608222</v>
      </c>
    </row>
    <row r="1034" spans="32:32" x14ac:dyDescent="0.2">
      <c r="AF1034" s="149">
        <v>7048652184740</v>
      </c>
    </row>
    <row r="1035" spans="32:32" x14ac:dyDescent="0.2">
      <c r="AF1035" s="149">
        <v>7048652184733</v>
      </c>
    </row>
    <row r="1036" spans="32:32" x14ac:dyDescent="0.2">
      <c r="AF1036" s="149">
        <v>7048652608253</v>
      </c>
    </row>
    <row r="1037" spans="32:32" x14ac:dyDescent="0.2">
      <c r="AF1037" s="149">
        <v>7048652608246</v>
      </c>
    </row>
    <row r="1038" spans="32:32" x14ac:dyDescent="0.2">
      <c r="AF1038" s="149">
        <v>7048652462350</v>
      </c>
    </row>
    <row r="1039" spans="32:32" x14ac:dyDescent="0.2">
      <c r="AF1039" s="149">
        <v>7048652462343</v>
      </c>
    </row>
    <row r="1040" spans="32:32" x14ac:dyDescent="0.2">
      <c r="AF1040" s="149">
        <v>7048652607522</v>
      </c>
    </row>
    <row r="1041" spans="32:32" x14ac:dyDescent="0.2">
      <c r="AF1041" s="149">
        <v>7048652607515</v>
      </c>
    </row>
    <row r="1042" spans="32:32" x14ac:dyDescent="0.2">
      <c r="AF1042" s="149">
        <v>7048652184764</v>
      </c>
    </row>
    <row r="1043" spans="32:32" x14ac:dyDescent="0.2">
      <c r="AF1043" s="149">
        <v>7048652184757</v>
      </c>
    </row>
    <row r="1044" spans="32:32" x14ac:dyDescent="0.2">
      <c r="AF1044" s="149">
        <v>7048652607546</v>
      </c>
    </row>
    <row r="1045" spans="32:32" x14ac:dyDescent="0.2">
      <c r="AF1045" s="149">
        <v>7048652607539</v>
      </c>
    </row>
    <row r="1046" spans="32:32" x14ac:dyDescent="0.2">
      <c r="AF1046" s="149">
        <v>7048652607560</v>
      </c>
    </row>
    <row r="1047" spans="32:32" x14ac:dyDescent="0.2">
      <c r="AF1047" s="149">
        <v>7048652607553</v>
      </c>
    </row>
    <row r="1048" spans="32:32" x14ac:dyDescent="0.2">
      <c r="AF1048" s="149">
        <v>7048652184788</v>
      </c>
    </row>
    <row r="1049" spans="32:32" x14ac:dyDescent="0.2">
      <c r="AF1049" s="149">
        <v>7048652184771</v>
      </c>
    </row>
    <row r="1050" spans="32:32" x14ac:dyDescent="0.2">
      <c r="AF1050" s="149">
        <v>7048652607584</v>
      </c>
    </row>
    <row r="1051" spans="32:32" x14ac:dyDescent="0.2">
      <c r="AF1051" s="149">
        <v>7048652607577</v>
      </c>
    </row>
    <row r="1052" spans="32:32" x14ac:dyDescent="0.2">
      <c r="AF1052" s="149">
        <v>7048652184818</v>
      </c>
    </row>
    <row r="1053" spans="32:32" x14ac:dyDescent="0.2">
      <c r="AF1053" s="149">
        <v>7048652184801</v>
      </c>
    </row>
    <row r="1054" spans="32:32" x14ac:dyDescent="0.2">
      <c r="AF1054" s="149">
        <v>7048652184795</v>
      </c>
    </row>
    <row r="1055" spans="32:32" x14ac:dyDescent="0.2">
      <c r="AF1055" s="149">
        <v>7048652184825</v>
      </c>
    </row>
    <row r="1056" spans="32:32" x14ac:dyDescent="0.2">
      <c r="AF1056" s="149">
        <v>7048652184856</v>
      </c>
    </row>
    <row r="1057" spans="32:32" x14ac:dyDescent="0.2">
      <c r="AF1057" s="149">
        <v>7048652184849</v>
      </c>
    </row>
    <row r="1058" spans="32:32" x14ac:dyDescent="0.2">
      <c r="AF1058" s="149">
        <v>7048652184832</v>
      </c>
    </row>
    <row r="1059" spans="32:32" x14ac:dyDescent="0.2">
      <c r="AF1059" s="149">
        <v>7048652184863</v>
      </c>
    </row>
    <row r="1060" spans="32:32" x14ac:dyDescent="0.2">
      <c r="AF1060" s="149">
        <v>7048652606037</v>
      </c>
    </row>
    <row r="1061" spans="32:32" x14ac:dyDescent="0.2">
      <c r="AF1061" s="149">
        <v>7048652606020</v>
      </c>
    </row>
    <row r="1062" spans="32:32" x14ac:dyDescent="0.2">
      <c r="AF1062" s="149">
        <v>7048652606013</v>
      </c>
    </row>
    <row r="1063" spans="32:32" x14ac:dyDescent="0.2">
      <c r="AF1063" s="149">
        <v>7048652606006</v>
      </c>
    </row>
    <row r="1064" spans="32:32" x14ac:dyDescent="0.2">
      <c r="AF1064" s="149">
        <v>7048652606075</v>
      </c>
    </row>
    <row r="1065" spans="32:32" x14ac:dyDescent="0.2">
      <c r="AF1065" s="149">
        <v>7048652606068</v>
      </c>
    </row>
    <row r="1066" spans="32:32" x14ac:dyDescent="0.2">
      <c r="AF1066" s="149">
        <v>7048652606051</v>
      </c>
    </row>
    <row r="1067" spans="32:32" x14ac:dyDescent="0.2">
      <c r="AF1067" s="149">
        <v>7048652606044</v>
      </c>
    </row>
    <row r="1068" spans="32:32" x14ac:dyDescent="0.2">
      <c r="AF1068" s="149">
        <v>7048652184894</v>
      </c>
    </row>
    <row r="1069" spans="32:32" x14ac:dyDescent="0.2">
      <c r="AF1069" s="149">
        <v>7048652184887</v>
      </c>
    </row>
    <row r="1070" spans="32:32" x14ac:dyDescent="0.2">
      <c r="AF1070" s="149">
        <v>7048652184870</v>
      </c>
    </row>
    <row r="1071" spans="32:32" x14ac:dyDescent="0.2">
      <c r="AF1071" s="149">
        <v>7048652184900</v>
      </c>
    </row>
    <row r="1072" spans="32:32" x14ac:dyDescent="0.2">
      <c r="AF1072" s="149">
        <v>7048652606112</v>
      </c>
    </row>
    <row r="1073" spans="32:32" x14ac:dyDescent="0.2">
      <c r="AF1073" s="149">
        <v>7048652606105</v>
      </c>
    </row>
    <row r="1074" spans="32:32" x14ac:dyDescent="0.2">
      <c r="AF1074" s="149">
        <v>7048652606099</v>
      </c>
    </row>
    <row r="1075" spans="32:32" x14ac:dyDescent="0.2">
      <c r="AF1075" s="149">
        <v>7048652606082</v>
      </c>
    </row>
    <row r="1076" spans="32:32" x14ac:dyDescent="0.2">
      <c r="AF1076" s="149">
        <v>7048652606150</v>
      </c>
    </row>
    <row r="1077" spans="32:32" x14ac:dyDescent="0.2">
      <c r="AF1077" s="149">
        <v>7048652606143</v>
      </c>
    </row>
    <row r="1078" spans="32:32" x14ac:dyDescent="0.2">
      <c r="AF1078" s="149">
        <v>7048652606136</v>
      </c>
    </row>
    <row r="1079" spans="32:32" x14ac:dyDescent="0.2">
      <c r="AF1079" s="149">
        <v>7048652606129</v>
      </c>
    </row>
    <row r="1080" spans="32:32" x14ac:dyDescent="0.2">
      <c r="AF1080" s="149">
        <v>7048652606198</v>
      </c>
    </row>
    <row r="1081" spans="32:32" x14ac:dyDescent="0.2">
      <c r="AF1081" s="149">
        <v>7048652606181</v>
      </c>
    </row>
    <row r="1082" spans="32:32" x14ac:dyDescent="0.2">
      <c r="AF1082" s="149">
        <v>7048652606174</v>
      </c>
    </row>
    <row r="1083" spans="32:32" x14ac:dyDescent="0.2">
      <c r="AF1083" s="149">
        <v>7048652606167</v>
      </c>
    </row>
    <row r="1084" spans="32:32" x14ac:dyDescent="0.2">
      <c r="AF1084" s="149">
        <v>7048652462381</v>
      </c>
    </row>
    <row r="1085" spans="32:32" x14ac:dyDescent="0.2">
      <c r="AF1085" s="149">
        <v>7048652462374</v>
      </c>
    </row>
    <row r="1086" spans="32:32" x14ac:dyDescent="0.2">
      <c r="AF1086" s="149">
        <v>7048652462367</v>
      </c>
    </row>
    <row r="1087" spans="32:32" x14ac:dyDescent="0.2">
      <c r="AF1087" s="149">
        <v>7048652462398</v>
      </c>
    </row>
    <row r="1088" spans="32:32" x14ac:dyDescent="0.2">
      <c r="AF1088" s="149">
        <v>7048652462428</v>
      </c>
    </row>
    <row r="1089" spans="32:32" x14ac:dyDescent="0.2">
      <c r="AF1089" s="149">
        <v>7048652462411</v>
      </c>
    </row>
    <row r="1090" spans="32:32" x14ac:dyDescent="0.2">
      <c r="AF1090" s="149">
        <v>7048652462404</v>
      </c>
    </row>
    <row r="1091" spans="32:32" x14ac:dyDescent="0.2">
      <c r="AF1091" s="149">
        <v>7048652462435</v>
      </c>
    </row>
    <row r="1092" spans="32:32" x14ac:dyDescent="0.2">
      <c r="AF1092" s="149">
        <v>7048652462466</v>
      </c>
    </row>
    <row r="1093" spans="32:32" x14ac:dyDescent="0.2">
      <c r="AF1093" s="149">
        <v>7048652462459</v>
      </c>
    </row>
    <row r="1094" spans="32:32" x14ac:dyDescent="0.2">
      <c r="AF1094" s="149">
        <v>7048652462442</v>
      </c>
    </row>
    <row r="1095" spans="32:32" x14ac:dyDescent="0.2">
      <c r="AF1095" s="149">
        <v>7048652462473</v>
      </c>
    </row>
    <row r="1096" spans="32:32" x14ac:dyDescent="0.2">
      <c r="AF1096" s="149">
        <v>7048652184931</v>
      </c>
    </row>
    <row r="1097" spans="32:32" x14ac:dyDescent="0.2">
      <c r="AF1097" s="149">
        <v>7048652184924</v>
      </c>
    </row>
    <row r="1098" spans="32:32" x14ac:dyDescent="0.2">
      <c r="AF1098" s="149">
        <v>7048652184917</v>
      </c>
    </row>
    <row r="1099" spans="32:32" x14ac:dyDescent="0.2">
      <c r="AF1099" s="149">
        <v>7048652184948</v>
      </c>
    </row>
    <row r="1100" spans="32:32" x14ac:dyDescent="0.2">
      <c r="AF1100" s="149">
        <v>7048652185013</v>
      </c>
    </row>
    <row r="1101" spans="32:32" x14ac:dyDescent="0.2">
      <c r="AF1101" s="149">
        <v>7048652185006</v>
      </c>
    </row>
    <row r="1102" spans="32:32" x14ac:dyDescent="0.2">
      <c r="AF1102" s="149">
        <v>7048652184993</v>
      </c>
    </row>
    <row r="1103" spans="32:32" x14ac:dyDescent="0.2">
      <c r="AF1103" s="149">
        <v>7048652185020</v>
      </c>
    </row>
    <row r="1104" spans="32:32" x14ac:dyDescent="0.2">
      <c r="AF1104" s="149">
        <v>7048652185051</v>
      </c>
    </row>
    <row r="1105" spans="32:32" x14ac:dyDescent="0.2">
      <c r="AF1105" s="149">
        <v>7048652185044</v>
      </c>
    </row>
    <row r="1106" spans="32:32" x14ac:dyDescent="0.2">
      <c r="AF1106" s="149">
        <v>7048652185037</v>
      </c>
    </row>
    <row r="1107" spans="32:32" x14ac:dyDescent="0.2">
      <c r="AF1107" s="149">
        <v>7048652185068</v>
      </c>
    </row>
    <row r="1108" spans="32:32" x14ac:dyDescent="0.2">
      <c r="AF1108" s="149">
        <v>7048652185099</v>
      </c>
    </row>
    <row r="1109" spans="32:32" x14ac:dyDescent="0.2">
      <c r="AF1109" s="149">
        <v>7048652185082</v>
      </c>
    </row>
    <row r="1110" spans="32:32" x14ac:dyDescent="0.2">
      <c r="AF1110" s="149">
        <v>7048652185075</v>
      </c>
    </row>
    <row r="1111" spans="32:32" x14ac:dyDescent="0.2">
      <c r="AF1111" s="149">
        <v>7048652185105</v>
      </c>
    </row>
    <row r="1112" spans="32:32" x14ac:dyDescent="0.2">
      <c r="AF1112" s="149">
        <v>7048652607348</v>
      </c>
    </row>
    <row r="1113" spans="32:32" x14ac:dyDescent="0.2">
      <c r="AF1113" s="149">
        <v>7048652607331</v>
      </c>
    </row>
    <row r="1114" spans="32:32" x14ac:dyDescent="0.2">
      <c r="AF1114" s="149">
        <v>7048652607324</v>
      </c>
    </row>
    <row r="1115" spans="32:32" x14ac:dyDescent="0.2">
      <c r="AF1115" s="149">
        <v>7048652607317</v>
      </c>
    </row>
    <row r="1116" spans="32:32" x14ac:dyDescent="0.2">
      <c r="AF1116" s="149">
        <v>7048652607386</v>
      </c>
    </row>
    <row r="1117" spans="32:32" x14ac:dyDescent="0.2">
      <c r="AF1117" s="149">
        <v>7048652607379</v>
      </c>
    </row>
    <row r="1118" spans="32:32" x14ac:dyDescent="0.2">
      <c r="AF1118" s="149">
        <v>7048652607362</v>
      </c>
    </row>
    <row r="1119" spans="32:32" x14ac:dyDescent="0.2">
      <c r="AF1119" s="149">
        <v>7048652607355</v>
      </c>
    </row>
    <row r="1120" spans="32:32" x14ac:dyDescent="0.2">
      <c r="AF1120" s="149">
        <v>7048652607423</v>
      </c>
    </row>
    <row r="1121" spans="32:32" x14ac:dyDescent="0.2">
      <c r="AF1121" s="149">
        <v>7048652607416</v>
      </c>
    </row>
    <row r="1122" spans="32:32" x14ac:dyDescent="0.2">
      <c r="AF1122" s="149">
        <v>7048652607409</v>
      </c>
    </row>
    <row r="1123" spans="32:32" x14ac:dyDescent="0.2">
      <c r="AF1123" s="149">
        <v>7048652607393</v>
      </c>
    </row>
    <row r="1124" spans="32:32" x14ac:dyDescent="0.2">
      <c r="AF1124" s="149">
        <v>7048652607461</v>
      </c>
    </row>
    <row r="1125" spans="32:32" x14ac:dyDescent="0.2">
      <c r="AF1125" s="149">
        <v>7048652607454</v>
      </c>
    </row>
    <row r="1126" spans="32:32" x14ac:dyDescent="0.2">
      <c r="AF1126" s="149">
        <v>7048652607447</v>
      </c>
    </row>
    <row r="1127" spans="32:32" x14ac:dyDescent="0.2">
      <c r="AF1127" s="149">
        <v>7048652607430</v>
      </c>
    </row>
    <row r="1128" spans="32:32" x14ac:dyDescent="0.2">
      <c r="AF1128" s="149">
        <v>7048652185136</v>
      </c>
    </row>
    <row r="1129" spans="32:32" x14ac:dyDescent="0.2">
      <c r="AF1129" s="149">
        <v>7048652185129</v>
      </c>
    </row>
    <row r="1130" spans="32:32" x14ac:dyDescent="0.2">
      <c r="AF1130" s="149">
        <v>7048652185112</v>
      </c>
    </row>
    <row r="1131" spans="32:32" x14ac:dyDescent="0.2">
      <c r="AF1131" s="149">
        <v>7048652185143</v>
      </c>
    </row>
    <row r="1132" spans="32:32" x14ac:dyDescent="0.2">
      <c r="AF1132" s="149">
        <v>7048652607508</v>
      </c>
    </row>
    <row r="1133" spans="32:32" x14ac:dyDescent="0.2">
      <c r="AF1133" s="149">
        <v>7048652607492</v>
      </c>
    </row>
    <row r="1134" spans="32:32" x14ac:dyDescent="0.2">
      <c r="AF1134" s="149">
        <v>7048652607485</v>
      </c>
    </row>
    <row r="1135" spans="32:32" x14ac:dyDescent="0.2">
      <c r="AF1135" s="149">
        <v>7048652607478</v>
      </c>
    </row>
    <row r="1136" spans="32:32" x14ac:dyDescent="0.2">
      <c r="AF1136" s="149">
        <v>7048652462541</v>
      </c>
    </row>
    <row r="1137" spans="32:32" x14ac:dyDescent="0.2">
      <c r="AF1137" s="149">
        <v>7048652462534</v>
      </c>
    </row>
    <row r="1138" spans="32:32" x14ac:dyDescent="0.2">
      <c r="AF1138" s="149">
        <v>7048652462527</v>
      </c>
    </row>
    <row r="1139" spans="32:32" x14ac:dyDescent="0.2">
      <c r="AF1139" s="149">
        <v>7048652462558</v>
      </c>
    </row>
    <row r="1140" spans="32:32" x14ac:dyDescent="0.2">
      <c r="AF1140" s="149">
        <v>7048652462589</v>
      </c>
    </row>
    <row r="1141" spans="32:32" x14ac:dyDescent="0.2">
      <c r="AF1141" s="149">
        <v>7048652462572</v>
      </c>
    </row>
    <row r="1142" spans="32:32" x14ac:dyDescent="0.2">
      <c r="AF1142" s="149">
        <v>7048652462565</v>
      </c>
    </row>
    <row r="1143" spans="32:32" x14ac:dyDescent="0.2">
      <c r="AF1143" s="149">
        <v>7048652462596</v>
      </c>
    </row>
    <row r="1144" spans="32:32" x14ac:dyDescent="0.2">
      <c r="AF1144" s="149">
        <v>7048652462626</v>
      </c>
    </row>
    <row r="1145" spans="32:32" x14ac:dyDescent="0.2">
      <c r="AF1145" s="149">
        <v>7048652462619</v>
      </c>
    </row>
    <row r="1146" spans="32:32" x14ac:dyDescent="0.2">
      <c r="AF1146" s="149">
        <v>7048652462602</v>
      </c>
    </row>
    <row r="1147" spans="32:32" x14ac:dyDescent="0.2">
      <c r="AF1147" s="149">
        <v>7048652462633</v>
      </c>
    </row>
    <row r="1148" spans="32:32" x14ac:dyDescent="0.2">
      <c r="AF1148" s="149">
        <v>7048652185273</v>
      </c>
    </row>
    <row r="1149" spans="32:32" x14ac:dyDescent="0.2">
      <c r="AF1149" s="149">
        <v>7048652185266</v>
      </c>
    </row>
    <row r="1150" spans="32:32" x14ac:dyDescent="0.2">
      <c r="AF1150" s="149">
        <v>7048652185259</v>
      </c>
    </row>
    <row r="1151" spans="32:32" x14ac:dyDescent="0.2">
      <c r="AF1151" s="149">
        <v>7048652185303</v>
      </c>
    </row>
    <row r="1152" spans="32:32" x14ac:dyDescent="0.2">
      <c r="AF1152" s="149">
        <v>7048652185297</v>
      </c>
    </row>
    <row r="1153" spans="32:32" x14ac:dyDescent="0.2">
      <c r="AF1153" s="149">
        <v>7048652185280</v>
      </c>
    </row>
    <row r="1154" spans="32:32" x14ac:dyDescent="0.2">
      <c r="AF1154" s="149">
        <v>7048652185334</v>
      </c>
    </row>
    <row r="1155" spans="32:32" x14ac:dyDescent="0.2">
      <c r="AF1155" s="149">
        <v>7048652185327</v>
      </c>
    </row>
    <row r="1156" spans="32:32" x14ac:dyDescent="0.2">
      <c r="AF1156" s="149">
        <v>7048652185310</v>
      </c>
    </row>
    <row r="1157" spans="32:32" x14ac:dyDescent="0.2">
      <c r="AF1157" s="149">
        <v>7048652185365</v>
      </c>
    </row>
    <row r="1158" spans="32:32" x14ac:dyDescent="0.2">
      <c r="AF1158" s="149">
        <v>7048652185358</v>
      </c>
    </row>
    <row r="1159" spans="32:32" x14ac:dyDescent="0.2">
      <c r="AF1159" s="149">
        <v>7048652185341</v>
      </c>
    </row>
    <row r="1160" spans="32:32" x14ac:dyDescent="0.2">
      <c r="AF1160" s="149">
        <v>7048652185396</v>
      </c>
    </row>
    <row r="1161" spans="32:32" x14ac:dyDescent="0.2">
      <c r="AF1161" s="149">
        <v>7048652185389</v>
      </c>
    </row>
    <row r="1162" spans="32:32" x14ac:dyDescent="0.2">
      <c r="AF1162" s="149">
        <v>7048652185372</v>
      </c>
    </row>
    <row r="1163" spans="32:32" x14ac:dyDescent="0.2">
      <c r="AF1163" s="149">
        <v>7048652607218</v>
      </c>
    </row>
    <row r="1164" spans="32:32" x14ac:dyDescent="0.2">
      <c r="AF1164" s="149">
        <v>7048652607201</v>
      </c>
    </row>
    <row r="1165" spans="32:32" x14ac:dyDescent="0.2">
      <c r="AF1165" s="149">
        <v>7048652607195</v>
      </c>
    </row>
    <row r="1166" spans="32:32" x14ac:dyDescent="0.2">
      <c r="AF1166" s="149">
        <v>7048652607249</v>
      </c>
    </row>
    <row r="1167" spans="32:32" x14ac:dyDescent="0.2">
      <c r="AF1167" s="149">
        <v>7048652607232</v>
      </c>
    </row>
    <row r="1168" spans="32:32" x14ac:dyDescent="0.2">
      <c r="AF1168" s="149">
        <v>7048652607225</v>
      </c>
    </row>
    <row r="1169" spans="32:32" x14ac:dyDescent="0.2">
      <c r="AF1169" s="149">
        <v>7048652607270</v>
      </c>
    </row>
    <row r="1170" spans="32:32" x14ac:dyDescent="0.2">
      <c r="AF1170" s="149">
        <v>7048652607263</v>
      </c>
    </row>
    <row r="1171" spans="32:32" x14ac:dyDescent="0.2">
      <c r="AF1171" s="149">
        <v>7048652607256</v>
      </c>
    </row>
    <row r="1172" spans="32:32" x14ac:dyDescent="0.2">
      <c r="AF1172" s="149">
        <v>7048652607300</v>
      </c>
    </row>
    <row r="1173" spans="32:32" x14ac:dyDescent="0.2">
      <c r="AF1173" s="149">
        <v>7048652607294</v>
      </c>
    </row>
    <row r="1174" spans="32:32" x14ac:dyDescent="0.2">
      <c r="AF1174" s="149">
        <v>7048652607287</v>
      </c>
    </row>
    <row r="1175" spans="32:32" x14ac:dyDescent="0.2">
      <c r="AF1175" s="149">
        <v>7048652462701</v>
      </c>
    </row>
    <row r="1176" spans="32:32" x14ac:dyDescent="0.2">
      <c r="AF1176" s="149">
        <v>7048652462695</v>
      </c>
    </row>
    <row r="1177" spans="32:32" x14ac:dyDescent="0.2">
      <c r="AF1177" s="149">
        <v>7048652462688</v>
      </c>
    </row>
    <row r="1178" spans="32:32" x14ac:dyDescent="0.2">
      <c r="AF1178" s="149">
        <v>7048652462732</v>
      </c>
    </row>
    <row r="1179" spans="32:32" x14ac:dyDescent="0.2">
      <c r="AF1179" s="149">
        <v>7048652462725</v>
      </c>
    </row>
    <row r="1180" spans="32:32" x14ac:dyDescent="0.2">
      <c r="AF1180" s="149">
        <v>7048652462718</v>
      </c>
    </row>
    <row r="1181" spans="32:32" x14ac:dyDescent="0.2">
      <c r="AF1181" s="149">
        <v>7048652185426</v>
      </c>
    </row>
    <row r="1182" spans="32:32" x14ac:dyDescent="0.2">
      <c r="AF1182" s="149">
        <v>7048652185419</v>
      </c>
    </row>
    <row r="1183" spans="32:32" x14ac:dyDescent="0.2">
      <c r="AF1183" s="149">
        <v>7048652185402</v>
      </c>
    </row>
    <row r="1184" spans="32:32" x14ac:dyDescent="0.2">
      <c r="AF1184" s="149">
        <v>7048652185495</v>
      </c>
    </row>
    <row r="1185" spans="32:32" x14ac:dyDescent="0.2">
      <c r="AF1185" s="149">
        <v>7048652185488</v>
      </c>
    </row>
    <row r="1186" spans="32:32" x14ac:dyDescent="0.2">
      <c r="AF1186" s="149">
        <v>7048652185471</v>
      </c>
    </row>
    <row r="1187" spans="32:32" x14ac:dyDescent="0.2">
      <c r="AF1187" s="149">
        <v>7048652185525</v>
      </c>
    </row>
    <row r="1188" spans="32:32" x14ac:dyDescent="0.2">
      <c r="AF1188" s="149">
        <v>7048652185518</v>
      </c>
    </row>
    <row r="1189" spans="32:32" x14ac:dyDescent="0.2">
      <c r="AF1189" s="149">
        <v>7048652185501</v>
      </c>
    </row>
    <row r="1190" spans="32:32" x14ac:dyDescent="0.2">
      <c r="AF1190" s="149">
        <v>7048652185556</v>
      </c>
    </row>
    <row r="1191" spans="32:32" x14ac:dyDescent="0.2">
      <c r="AF1191" s="149">
        <v>7048652185549</v>
      </c>
    </row>
    <row r="1192" spans="32:32" x14ac:dyDescent="0.2">
      <c r="AF1192" s="149">
        <v>7048652607096</v>
      </c>
    </row>
    <row r="1193" spans="32:32" x14ac:dyDescent="0.2">
      <c r="AF1193" s="149">
        <v>7048652607089</v>
      </c>
    </row>
    <row r="1194" spans="32:32" x14ac:dyDescent="0.2">
      <c r="AF1194" s="149">
        <v>7048652607072</v>
      </c>
    </row>
    <row r="1195" spans="32:32" x14ac:dyDescent="0.2">
      <c r="AF1195" s="149">
        <v>7048652607126</v>
      </c>
    </row>
    <row r="1196" spans="32:32" x14ac:dyDescent="0.2">
      <c r="AF1196" s="149">
        <v>7048652607119</v>
      </c>
    </row>
    <row r="1197" spans="32:32" x14ac:dyDescent="0.2">
      <c r="AF1197" s="149">
        <v>7048652607102</v>
      </c>
    </row>
    <row r="1198" spans="32:32" x14ac:dyDescent="0.2">
      <c r="AF1198" s="149">
        <v>7048652607157</v>
      </c>
    </row>
    <row r="1199" spans="32:32" x14ac:dyDescent="0.2">
      <c r="AF1199" s="149">
        <v>7048652607140</v>
      </c>
    </row>
    <row r="1200" spans="32:32" x14ac:dyDescent="0.2">
      <c r="AF1200" s="149">
        <v>7048652607133</v>
      </c>
    </row>
    <row r="1201" spans="32:32" x14ac:dyDescent="0.2">
      <c r="AF1201" s="149">
        <v>7048652185587</v>
      </c>
    </row>
    <row r="1202" spans="32:32" x14ac:dyDescent="0.2">
      <c r="AF1202" s="149">
        <v>7048652185570</v>
      </c>
    </row>
    <row r="1203" spans="32:32" x14ac:dyDescent="0.2">
      <c r="AF1203" s="149">
        <v>7048652185563</v>
      </c>
    </row>
    <row r="1204" spans="32:32" x14ac:dyDescent="0.2">
      <c r="AF1204" s="149">
        <v>7048652607188</v>
      </c>
    </row>
    <row r="1205" spans="32:32" x14ac:dyDescent="0.2">
      <c r="AF1205" s="149">
        <v>7048652607171</v>
      </c>
    </row>
    <row r="1206" spans="32:32" x14ac:dyDescent="0.2">
      <c r="AF1206" s="149">
        <v>7048652607164</v>
      </c>
    </row>
    <row r="1207" spans="32:32" x14ac:dyDescent="0.2">
      <c r="AF1207" s="149">
        <v>7048652462800</v>
      </c>
    </row>
    <row r="1208" spans="32:32" x14ac:dyDescent="0.2">
      <c r="AF1208" s="149">
        <v>7048652462794</v>
      </c>
    </row>
    <row r="1209" spans="32:32" x14ac:dyDescent="0.2">
      <c r="AF1209" s="149">
        <v>7048652462787</v>
      </c>
    </row>
    <row r="1210" spans="32:32" x14ac:dyDescent="0.2">
      <c r="AF1210" s="149">
        <v>7048652462831</v>
      </c>
    </row>
    <row r="1211" spans="32:32" x14ac:dyDescent="0.2">
      <c r="AF1211" s="149">
        <v>7048652462824</v>
      </c>
    </row>
    <row r="1212" spans="32:32" x14ac:dyDescent="0.2">
      <c r="AF1212" s="149">
        <v>7048652462817</v>
      </c>
    </row>
    <row r="1213" spans="32:32" x14ac:dyDescent="0.2">
      <c r="AF1213" s="149">
        <v>7048652606754</v>
      </c>
    </row>
    <row r="1214" spans="32:32" x14ac:dyDescent="0.2">
      <c r="AF1214" s="149">
        <v>7048652606747</v>
      </c>
    </row>
    <row r="1215" spans="32:32" x14ac:dyDescent="0.2">
      <c r="AF1215" s="149">
        <v>7048652606730</v>
      </c>
    </row>
    <row r="1216" spans="32:32" x14ac:dyDescent="0.2">
      <c r="AF1216" s="149">
        <v>7048652606723</v>
      </c>
    </row>
    <row r="1217" spans="32:32" x14ac:dyDescent="0.2">
      <c r="AF1217" s="149">
        <v>7048652606792</v>
      </c>
    </row>
    <row r="1218" spans="32:32" x14ac:dyDescent="0.2">
      <c r="AF1218" s="149">
        <v>7048652606785</v>
      </c>
    </row>
    <row r="1219" spans="32:32" x14ac:dyDescent="0.2">
      <c r="AF1219" s="149">
        <v>7048652606778</v>
      </c>
    </row>
    <row r="1220" spans="32:32" x14ac:dyDescent="0.2">
      <c r="AF1220" s="149">
        <v>7048652606761</v>
      </c>
    </row>
    <row r="1221" spans="32:32" x14ac:dyDescent="0.2">
      <c r="AF1221" s="149">
        <v>7048652186058</v>
      </c>
    </row>
    <row r="1222" spans="32:32" x14ac:dyDescent="0.2">
      <c r="AF1222" s="149">
        <v>7048652186041</v>
      </c>
    </row>
    <row r="1223" spans="32:32" x14ac:dyDescent="0.2">
      <c r="AF1223" s="149">
        <v>7048652186034</v>
      </c>
    </row>
    <row r="1224" spans="32:32" x14ac:dyDescent="0.2">
      <c r="AF1224" s="149">
        <v>7048652606808</v>
      </c>
    </row>
    <row r="1225" spans="32:32" x14ac:dyDescent="0.2">
      <c r="AF1225" s="149">
        <v>7048652463296</v>
      </c>
    </row>
    <row r="1226" spans="32:32" x14ac:dyDescent="0.2">
      <c r="AF1226" s="149">
        <v>7048652463289</v>
      </c>
    </row>
    <row r="1227" spans="32:32" x14ac:dyDescent="0.2">
      <c r="AF1227" s="149">
        <v>7048652463272</v>
      </c>
    </row>
    <row r="1228" spans="32:32" x14ac:dyDescent="0.2">
      <c r="AF1228" s="149">
        <v>7048652463326</v>
      </c>
    </row>
    <row r="1229" spans="32:32" x14ac:dyDescent="0.2">
      <c r="AF1229" s="149">
        <v>7048652606815</v>
      </c>
    </row>
    <row r="1230" spans="32:32" x14ac:dyDescent="0.2">
      <c r="AF1230" s="149">
        <v>7048652463319</v>
      </c>
    </row>
    <row r="1231" spans="32:32" x14ac:dyDescent="0.2">
      <c r="AF1231" s="149">
        <v>7048652463302</v>
      </c>
    </row>
    <row r="1232" spans="32:32" x14ac:dyDescent="0.2">
      <c r="AF1232" s="149">
        <v>7048652606853</v>
      </c>
    </row>
    <row r="1233" spans="32:32" x14ac:dyDescent="0.2">
      <c r="AF1233" s="149">
        <v>7048652606846</v>
      </c>
    </row>
    <row r="1234" spans="32:32" x14ac:dyDescent="0.2">
      <c r="AF1234" s="149">
        <v>7048652606839</v>
      </c>
    </row>
    <row r="1235" spans="32:32" x14ac:dyDescent="0.2">
      <c r="AF1235" s="149">
        <v>7048652606822</v>
      </c>
    </row>
    <row r="1236" spans="32:32" x14ac:dyDescent="0.2">
      <c r="AF1236" s="149">
        <v>7048652606891</v>
      </c>
    </row>
    <row r="1237" spans="32:32" x14ac:dyDescent="0.2">
      <c r="AF1237" s="149">
        <v>7048652606884</v>
      </c>
    </row>
    <row r="1238" spans="32:32" x14ac:dyDescent="0.2">
      <c r="AF1238" s="149">
        <v>7048652606877</v>
      </c>
    </row>
    <row r="1239" spans="32:32" x14ac:dyDescent="0.2">
      <c r="AF1239" s="149">
        <v>7048652606860</v>
      </c>
    </row>
    <row r="1240" spans="32:32" x14ac:dyDescent="0.2">
      <c r="AF1240" s="149">
        <v>7048652186089</v>
      </c>
    </row>
    <row r="1241" spans="32:32" x14ac:dyDescent="0.2">
      <c r="AF1241" s="149">
        <v>7048652186072</v>
      </c>
    </row>
    <row r="1242" spans="32:32" x14ac:dyDescent="0.2">
      <c r="AF1242" s="149">
        <v>7048652186065</v>
      </c>
    </row>
    <row r="1243" spans="32:32" x14ac:dyDescent="0.2">
      <c r="AF1243" s="149">
        <v>7048652186119</v>
      </c>
    </row>
    <row r="1244" spans="32:32" x14ac:dyDescent="0.2">
      <c r="AF1244" s="149">
        <v>7048652186102</v>
      </c>
    </row>
    <row r="1245" spans="32:32" x14ac:dyDescent="0.2">
      <c r="AF1245" s="149">
        <v>7048652186096</v>
      </c>
    </row>
    <row r="1246" spans="32:32" x14ac:dyDescent="0.2">
      <c r="AF1246" s="149">
        <v>7048652186140</v>
      </c>
    </row>
    <row r="1247" spans="32:32" x14ac:dyDescent="0.2">
      <c r="AF1247" s="149">
        <v>7048652186133</v>
      </c>
    </row>
    <row r="1248" spans="32:32" x14ac:dyDescent="0.2">
      <c r="AF1248" s="149">
        <v>7048652186126</v>
      </c>
    </row>
    <row r="1249" spans="32:32" x14ac:dyDescent="0.2">
      <c r="AF1249" s="149">
        <v>7048652606938</v>
      </c>
    </row>
    <row r="1250" spans="32:32" x14ac:dyDescent="0.2">
      <c r="AF1250" s="149">
        <v>7048652606921</v>
      </c>
    </row>
    <row r="1251" spans="32:32" x14ac:dyDescent="0.2">
      <c r="AF1251" s="149">
        <v>7048652606914</v>
      </c>
    </row>
    <row r="1252" spans="32:32" x14ac:dyDescent="0.2">
      <c r="AF1252" s="149">
        <v>7048652606907</v>
      </c>
    </row>
    <row r="1253" spans="32:32" x14ac:dyDescent="0.2">
      <c r="AF1253" s="149">
        <v>7048652463357</v>
      </c>
    </row>
    <row r="1254" spans="32:32" x14ac:dyDescent="0.2">
      <c r="AF1254" s="149">
        <v>7048652463340</v>
      </c>
    </row>
    <row r="1255" spans="32:32" x14ac:dyDescent="0.2">
      <c r="AF1255" s="149">
        <v>7048652463333</v>
      </c>
    </row>
    <row r="1256" spans="32:32" x14ac:dyDescent="0.2">
      <c r="AF1256" s="149">
        <v>7048652463388</v>
      </c>
    </row>
    <row r="1257" spans="32:32" x14ac:dyDescent="0.2">
      <c r="AF1257" s="149">
        <v>7048652463371</v>
      </c>
    </row>
    <row r="1258" spans="32:32" x14ac:dyDescent="0.2">
      <c r="AF1258" s="149">
        <v>7048652463364</v>
      </c>
    </row>
    <row r="1259" spans="32:32" x14ac:dyDescent="0.2">
      <c r="AF1259" s="149">
        <v>7048652606976</v>
      </c>
    </row>
    <row r="1260" spans="32:32" x14ac:dyDescent="0.2">
      <c r="AF1260" s="149">
        <v>7048652606969</v>
      </c>
    </row>
    <row r="1261" spans="32:32" x14ac:dyDescent="0.2">
      <c r="AF1261" s="149">
        <v>7048652606952</v>
      </c>
    </row>
    <row r="1262" spans="32:32" x14ac:dyDescent="0.2">
      <c r="AF1262" s="149">
        <v>7048652606945</v>
      </c>
    </row>
    <row r="1263" spans="32:32" x14ac:dyDescent="0.2">
      <c r="AF1263" s="149">
        <v>7048652463418</v>
      </c>
    </row>
    <row r="1264" spans="32:32" x14ac:dyDescent="0.2">
      <c r="AF1264" s="149">
        <v>7048652463401</v>
      </c>
    </row>
    <row r="1265" spans="32:32" x14ac:dyDescent="0.2">
      <c r="AF1265" s="149">
        <v>7048652463395</v>
      </c>
    </row>
    <row r="1266" spans="32:32" x14ac:dyDescent="0.2">
      <c r="AF1266" s="149">
        <v>7048652607621</v>
      </c>
    </row>
    <row r="1267" spans="32:32" x14ac:dyDescent="0.2">
      <c r="AF1267" s="149">
        <v>7048652607614</v>
      </c>
    </row>
    <row r="1268" spans="32:32" x14ac:dyDescent="0.2">
      <c r="AF1268" s="149">
        <v>7048652607607</v>
      </c>
    </row>
    <row r="1269" spans="32:32" x14ac:dyDescent="0.2">
      <c r="AF1269" s="149">
        <v>7048652607638</v>
      </c>
    </row>
    <row r="1270" spans="32:32" x14ac:dyDescent="0.2">
      <c r="AF1270" s="149">
        <v>7048652607669</v>
      </c>
    </row>
    <row r="1271" spans="32:32" x14ac:dyDescent="0.2">
      <c r="AF1271" s="149">
        <v>7048652607652</v>
      </c>
    </row>
    <row r="1272" spans="32:32" x14ac:dyDescent="0.2">
      <c r="AF1272" s="149">
        <v>7048652607645</v>
      </c>
    </row>
    <row r="1273" spans="32:32" x14ac:dyDescent="0.2">
      <c r="AF1273" s="149">
        <v>7048652607676</v>
      </c>
    </row>
    <row r="1274" spans="32:32" x14ac:dyDescent="0.2">
      <c r="AF1274" s="149">
        <v>7048652463135</v>
      </c>
    </row>
    <row r="1275" spans="32:32" x14ac:dyDescent="0.2">
      <c r="AF1275" s="149">
        <v>7048652463128</v>
      </c>
    </row>
    <row r="1276" spans="32:32" x14ac:dyDescent="0.2">
      <c r="AF1276" s="149">
        <v>7048652463111</v>
      </c>
    </row>
    <row r="1277" spans="32:32" x14ac:dyDescent="0.2">
      <c r="AF1277" s="149">
        <v>7048652607683</v>
      </c>
    </row>
    <row r="1278" spans="32:32" x14ac:dyDescent="0.2">
      <c r="AF1278" s="149">
        <v>7048652186218</v>
      </c>
    </row>
    <row r="1279" spans="32:32" x14ac:dyDescent="0.2">
      <c r="AF1279" s="149">
        <v>7048652186195</v>
      </c>
    </row>
    <row r="1280" spans="32:32" x14ac:dyDescent="0.2">
      <c r="AF1280" s="149">
        <v>7048652186249</v>
      </c>
    </row>
    <row r="1281" spans="32:32" x14ac:dyDescent="0.2">
      <c r="AF1281" s="149">
        <v>7048652186232</v>
      </c>
    </row>
    <row r="1282" spans="32:32" x14ac:dyDescent="0.2">
      <c r="AF1282" s="149">
        <v>7048652186225</v>
      </c>
    </row>
    <row r="1283" spans="32:32" x14ac:dyDescent="0.2">
      <c r="AF1283" s="149">
        <v>7048652186270</v>
      </c>
    </row>
    <row r="1284" spans="32:32" x14ac:dyDescent="0.2">
      <c r="AF1284" s="149">
        <v>7048652186263</v>
      </c>
    </row>
    <row r="1285" spans="32:32" x14ac:dyDescent="0.2">
      <c r="AF1285" s="149">
        <v>7048652186256</v>
      </c>
    </row>
    <row r="1286" spans="32:32" x14ac:dyDescent="0.2">
      <c r="AF1286" s="149">
        <v>7048652186300</v>
      </c>
    </row>
    <row r="1287" spans="32:32" x14ac:dyDescent="0.2">
      <c r="AF1287" s="149">
        <v>7048652186294</v>
      </c>
    </row>
    <row r="1288" spans="32:32" x14ac:dyDescent="0.2">
      <c r="AF1288" s="149">
        <v>7048652186287</v>
      </c>
    </row>
    <row r="1289" spans="32:32" x14ac:dyDescent="0.2">
      <c r="AF1289" s="149">
        <v>7048652607690</v>
      </c>
    </row>
    <row r="1290" spans="32:32" x14ac:dyDescent="0.2">
      <c r="AF1290" s="149">
        <v>7048652607720</v>
      </c>
    </row>
    <row r="1291" spans="32:32" x14ac:dyDescent="0.2">
      <c r="AF1291" s="149">
        <v>7048652607713</v>
      </c>
    </row>
    <row r="1292" spans="32:32" x14ac:dyDescent="0.2">
      <c r="AF1292" s="149">
        <v>7048652607706</v>
      </c>
    </row>
    <row r="1293" spans="32:32" x14ac:dyDescent="0.2">
      <c r="AF1293" s="149">
        <v>7048652607737</v>
      </c>
    </row>
    <row r="1294" spans="32:32" x14ac:dyDescent="0.2">
      <c r="AF1294" s="149">
        <v>7048652607775</v>
      </c>
    </row>
    <row r="1295" spans="32:32" x14ac:dyDescent="0.2">
      <c r="AF1295" s="149">
        <v>7048652607768</v>
      </c>
    </row>
    <row r="1296" spans="32:32" x14ac:dyDescent="0.2">
      <c r="AF1296" s="149">
        <v>7048652607751</v>
      </c>
    </row>
    <row r="1297" spans="32:32" x14ac:dyDescent="0.2">
      <c r="AF1297" s="149">
        <v>7048652607744</v>
      </c>
    </row>
    <row r="1298" spans="32:32" x14ac:dyDescent="0.2">
      <c r="AF1298" s="149">
        <v>7048652607805</v>
      </c>
    </row>
    <row r="1299" spans="32:32" x14ac:dyDescent="0.2">
      <c r="AF1299" s="149">
        <v>7048652607799</v>
      </c>
    </row>
    <row r="1300" spans="32:32" x14ac:dyDescent="0.2">
      <c r="AF1300" s="149">
        <v>7048652607782</v>
      </c>
    </row>
    <row r="1301" spans="32:32" x14ac:dyDescent="0.2">
      <c r="AF1301" s="149">
        <v>7048652607812</v>
      </c>
    </row>
    <row r="1302" spans="32:32" x14ac:dyDescent="0.2">
      <c r="AF1302" s="149">
        <v>7048652463166</v>
      </c>
    </row>
    <row r="1303" spans="32:32" x14ac:dyDescent="0.2">
      <c r="AF1303" s="149">
        <v>7048652463159</v>
      </c>
    </row>
    <row r="1304" spans="32:32" x14ac:dyDescent="0.2">
      <c r="AF1304" s="149">
        <v>7048652463142</v>
      </c>
    </row>
    <row r="1305" spans="32:32" x14ac:dyDescent="0.2">
      <c r="AF1305" s="149">
        <v>7048652463197</v>
      </c>
    </row>
    <row r="1306" spans="32:32" x14ac:dyDescent="0.2">
      <c r="AF1306" s="149">
        <v>7048652463180</v>
      </c>
    </row>
    <row r="1307" spans="32:32" x14ac:dyDescent="0.2">
      <c r="AF1307" s="149">
        <v>7048652463173</v>
      </c>
    </row>
    <row r="1308" spans="32:32" x14ac:dyDescent="0.2">
      <c r="AF1308" s="149">
        <v>7048652607843</v>
      </c>
    </row>
    <row r="1309" spans="32:32" x14ac:dyDescent="0.2">
      <c r="AF1309" s="149">
        <v>7048652607836</v>
      </c>
    </row>
    <row r="1310" spans="32:32" x14ac:dyDescent="0.2">
      <c r="AF1310" s="149">
        <v>7048652607829</v>
      </c>
    </row>
    <row r="1311" spans="32:32" x14ac:dyDescent="0.2">
      <c r="AF1311" s="149">
        <v>7048652607850</v>
      </c>
    </row>
    <row r="1312" spans="32:32" x14ac:dyDescent="0.2">
      <c r="AF1312" s="149">
        <v>7048652463227</v>
      </c>
    </row>
    <row r="1313" spans="32:32" x14ac:dyDescent="0.2">
      <c r="AF1313" s="149">
        <v>7048652463210</v>
      </c>
    </row>
    <row r="1314" spans="32:32" x14ac:dyDescent="0.2">
      <c r="AF1314" s="149">
        <v>7048652463203</v>
      </c>
    </row>
    <row r="1315" spans="32:32" x14ac:dyDescent="0.2">
      <c r="AF1315" s="149">
        <v>7048652186355</v>
      </c>
    </row>
    <row r="1316" spans="32:32" x14ac:dyDescent="0.2">
      <c r="AF1316" s="149">
        <v>7048652186348</v>
      </c>
    </row>
    <row r="1317" spans="32:32" x14ac:dyDescent="0.2">
      <c r="AF1317" s="149">
        <v>7048652186331</v>
      </c>
    </row>
    <row r="1318" spans="32:32" x14ac:dyDescent="0.2">
      <c r="AF1318" s="149">
        <v>7048652186386</v>
      </c>
    </row>
    <row r="1319" spans="32:32" x14ac:dyDescent="0.2">
      <c r="AF1319" s="149">
        <v>7048652186379</v>
      </c>
    </row>
    <row r="1320" spans="32:32" x14ac:dyDescent="0.2">
      <c r="AF1320" s="149">
        <v>7048652186362</v>
      </c>
    </row>
    <row r="1321" spans="32:32" x14ac:dyDescent="0.2">
      <c r="AF1321" s="149">
        <v>7048652186416</v>
      </c>
    </row>
    <row r="1322" spans="32:32" x14ac:dyDescent="0.2">
      <c r="AF1322" s="149">
        <v>7048652186409</v>
      </c>
    </row>
    <row r="1323" spans="32:32" x14ac:dyDescent="0.2">
      <c r="AF1323" s="149">
        <v>7048652186393</v>
      </c>
    </row>
    <row r="1324" spans="32:32" x14ac:dyDescent="0.2">
      <c r="AF1324" s="149">
        <v>7048652606617</v>
      </c>
    </row>
    <row r="1325" spans="32:32" x14ac:dyDescent="0.2">
      <c r="AF1325" s="149">
        <v>7048652606600</v>
      </c>
    </row>
    <row r="1326" spans="32:32" x14ac:dyDescent="0.2">
      <c r="AF1326" s="149">
        <v>7048652606594</v>
      </c>
    </row>
    <row r="1327" spans="32:32" x14ac:dyDescent="0.2">
      <c r="AF1327" s="149">
        <v>7048652606648</v>
      </c>
    </row>
    <row r="1328" spans="32:32" x14ac:dyDescent="0.2">
      <c r="AF1328" s="149">
        <v>7048652606631</v>
      </c>
    </row>
    <row r="1329" spans="32:32" x14ac:dyDescent="0.2">
      <c r="AF1329" s="149">
        <v>7048652606624</v>
      </c>
    </row>
    <row r="1330" spans="32:32" x14ac:dyDescent="0.2">
      <c r="AF1330" s="149">
        <v>7048652606679</v>
      </c>
    </row>
    <row r="1331" spans="32:32" x14ac:dyDescent="0.2">
      <c r="AF1331" s="149">
        <v>7048652606662</v>
      </c>
    </row>
    <row r="1332" spans="32:32" x14ac:dyDescent="0.2">
      <c r="AF1332" s="149">
        <v>7048652606655</v>
      </c>
    </row>
    <row r="1333" spans="32:32" x14ac:dyDescent="0.2">
      <c r="AF1333" s="149">
        <v>7048652185716</v>
      </c>
    </row>
    <row r="1334" spans="32:32" x14ac:dyDescent="0.2">
      <c r="AF1334" s="149">
        <v>7048652185709</v>
      </c>
    </row>
    <row r="1335" spans="32:32" x14ac:dyDescent="0.2">
      <c r="AF1335" s="149">
        <v>7048652185693</v>
      </c>
    </row>
    <row r="1336" spans="32:32" x14ac:dyDescent="0.2">
      <c r="AF1336" s="149">
        <v>7048652462909</v>
      </c>
    </row>
    <row r="1337" spans="32:32" x14ac:dyDescent="0.2">
      <c r="AF1337" s="149">
        <v>7048652462893</v>
      </c>
    </row>
    <row r="1338" spans="32:32" x14ac:dyDescent="0.2">
      <c r="AF1338" s="149">
        <v>7048652462886</v>
      </c>
    </row>
    <row r="1339" spans="32:32" x14ac:dyDescent="0.2">
      <c r="AF1339" s="149">
        <v>7048652185747</v>
      </c>
    </row>
    <row r="1340" spans="32:32" x14ac:dyDescent="0.2">
      <c r="AF1340" s="149">
        <v>7048652185730</v>
      </c>
    </row>
    <row r="1341" spans="32:32" x14ac:dyDescent="0.2">
      <c r="AF1341" s="149">
        <v>7048652481351</v>
      </c>
    </row>
    <row r="1342" spans="32:32" x14ac:dyDescent="0.2">
      <c r="AF1342" s="149">
        <v>7048652481344</v>
      </c>
    </row>
    <row r="1343" spans="32:32" x14ac:dyDescent="0.2">
      <c r="AF1343" s="149">
        <v>7048652481337</v>
      </c>
    </row>
    <row r="1344" spans="32:32" x14ac:dyDescent="0.2">
      <c r="AF1344" s="149">
        <v>7048652606501</v>
      </c>
    </row>
    <row r="1345" spans="32:32" x14ac:dyDescent="0.2">
      <c r="AF1345" s="149">
        <v>7048652606495</v>
      </c>
    </row>
    <row r="1346" spans="32:32" x14ac:dyDescent="0.2">
      <c r="AF1346" s="149">
        <v>7048652606488</v>
      </c>
    </row>
    <row r="1347" spans="32:32" x14ac:dyDescent="0.2">
      <c r="AF1347" s="149">
        <v>7048652606358</v>
      </c>
    </row>
    <row r="1348" spans="32:32" x14ac:dyDescent="0.2">
      <c r="AF1348" s="149">
        <v>7048652606341</v>
      </c>
    </row>
    <row r="1349" spans="32:32" x14ac:dyDescent="0.2">
      <c r="AF1349" s="149">
        <v>7048652606334</v>
      </c>
    </row>
    <row r="1350" spans="32:32" x14ac:dyDescent="0.2">
      <c r="AF1350" s="149">
        <v>7048652606327</v>
      </c>
    </row>
    <row r="1351" spans="32:32" x14ac:dyDescent="0.2">
      <c r="AF1351" s="149">
        <v>7048652606396</v>
      </c>
    </row>
    <row r="1352" spans="32:32" x14ac:dyDescent="0.2">
      <c r="AF1352" s="149">
        <v>7048652606389</v>
      </c>
    </row>
    <row r="1353" spans="32:32" x14ac:dyDescent="0.2">
      <c r="AF1353" s="149">
        <v>7048652606372</v>
      </c>
    </row>
    <row r="1354" spans="32:32" x14ac:dyDescent="0.2">
      <c r="AF1354" s="149">
        <v>7048652606365</v>
      </c>
    </row>
    <row r="1355" spans="32:32" x14ac:dyDescent="0.2">
      <c r="AF1355" s="149">
        <v>7048652227874</v>
      </c>
    </row>
    <row r="1356" spans="32:32" x14ac:dyDescent="0.2">
      <c r="AF1356" s="149">
        <v>7048652186461</v>
      </c>
    </row>
    <row r="1357" spans="32:32" x14ac:dyDescent="0.2">
      <c r="AF1357" s="149">
        <v>7048652186454</v>
      </c>
    </row>
    <row r="1358" spans="32:32" x14ac:dyDescent="0.2">
      <c r="AF1358" s="149">
        <v>7048652186447</v>
      </c>
    </row>
    <row r="1359" spans="32:32" x14ac:dyDescent="0.2">
      <c r="AF1359" s="149">
        <v>7048652606433</v>
      </c>
    </row>
    <row r="1360" spans="32:32" x14ac:dyDescent="0.2">
      <c r="AF1360" s="149">
        <v>7048652606426</v>
      </c>
    </row>
    <row r="1361" spans="32:32" x14ac:dyDescent="0.2">
      <c r="AF1361" s="149">
        <v>7048652606419</v>
      </c>
    </row>
    <row r="1362" spans="32:32" x14ac:dyDescent="0.2">
      <c r="AF1362" s="149">
        <v>7048652606402</v>
      </c>
    </row>
    <row r="1363" spans="32:32" x14ac:dyDescent="0.2">
      <c r="AF1363" s="149">
        <v>7048652556585</v>
      </c>
    </row>
    <row r="1364" spans="32:32" x14ac:dyDescent="0.2">
      <c r="AF1364" s="149">
        <v>7048652556578</v>
      </c>
    </row>
    <row r="1365" spans="32:32" x14ac:dyDescent="0.2">
      <c r="AF1365" s="149">
        <v>7048652556561</v>
      </c>
    </row>
    <row r="1366" spans="32:32" x14ac:dyDescent="0.2">
      <c r="AF1366" s="149">
        <v>7048652556554</v>
      </c>
    </row>
    <row r="1367" spans="32:32" x14ac:dyDescent="0.2">
      <c r="AF1367" s="149">
        <v>7048652227881</v>
      </c>
    </row>
    <row r="1368" spans="32:32" x14ac:dyDescent="0.2">
      <c r="AF1368" s="149">
        <v>7048652186492</v>
      </c>
    </row>
    <row r="1369" spans="32:32" x14ac:dyDescent="0.2">
      <c r="AF1369" s="149">
        <v>7048652186485</v>
      </c>
    </row>
    <row r="1370" spans="32:32" x14ac:dyDescent="0.2">
      <c r="AF1370" s="149">
        <v>7048652186478</v>
      </c>
    </row>
    <row r="1371" spans="32:32" x14ac:dyDescent="0.2">
      <c r="AF1371" s="149">
        <v>7048652227898</v>
      </c>
    </row>
    <row r="1372" spans="32:32" x14ac:dyDescent="0.2">
      <c r="AF1372" s="149">
        <v>7048652186508</v>
      </c>
    </row>
    <row r="1373" spans="32:32" x14ac:dyDescent="0.2">
      <c r="AF1373" s="149">
        <v>7048652464828</v>
      </c>
    </row>
    <row r="1374" spans="32:32" x14ac:dyDescent="0.2">
      <c r="AF1374" s="149">
        <v>7048652464811</v>
      </c>
    </row>
    <row r="1375" spans="32:32" x14ac:dyDescent="0.2">
      <c r="AF1375" s="149">
        <v>7048652464804</v>
      </c>
    </row>
    <row r="1376" spans="32:32" x14ac:dyDescent="0.2">
      <c r="AF1376" s="149">
        <v>7048652464798</v>
      </c>
    </row>
    <row r="1377" spans="32:32" x14ac:dyDescent="0.2">
      <c r="AF1377" s="149">
        <v>7048652605573</v>
      </c>
    </row>
    <row r="1378" spans="32:32" x14ac:dyDescent="0.2">
      <c r="AF1378" s="149">
        <v>7048652605566</v>
      </c>
    </row>
    <row r="1379" spans="32:32" x14ac:dyDescent="0.2">
      <c r="AF1379" s="149">
        <v>7048652605559</v>
      </c>
    </row>
    <row r="1380" spans="32:32" x14ac:dyDescent="0.2">
      <c r="AF1380" s="149">
        <v>7048652605603</v>
      </c>
    </row>
    <row r="1381" spans="32:32" x14ac:dyDescent="0.2">
      <c r="AF1381" s="149">
        <v>7048652605597</v>
      </c>
    </row>
    <row r="1382" spans="32:32" x14ac:dyDescent="0.2">
      <c r="AF1382" s="149">
        <v>7048652605580</v>
      </c>
    </row>
    <row r="1383" spans="32:32" x14ac:dyDescent="0.2">
      <c r="AF1383" s="149">
        <v>7048652186577</v>
      </c>
    </row>
    <row r="1384" spans="32:32" x14ac:dyDescent="0.2">
      <c r="AF1384" s="149">
        <v>7048652186560</v>
      </c>
    </row>
    <row r="1385" spans="32:32" x14ac:dyDescent="0.2">
      <c r="AF1385" s="149">
        <v>7048652186553</v>
      </c>
    </row>
    <row r="1386" spans="32:32" x14ac:dyDescent="0.2">
      <c r="AF1386" s="149">
        <v>7048652605634</v>
      </c>
    </row>
    <row r="1387" spans="32:32" x14ac:dyDescent="0.2">
      <c r="AF1387" s="149">
        <v>7048652605627</v>
      </c>
    </row>
    <row r="1388" spans="32:32" x14ac:dyDescent="0.2">
      <c r="AF1388" s="149">
        <v>7048652605610</v>
      </c>
    </row>
    <row r="1389" spans="32:32" x14ac:dyDescent="0.2">
      <c r="AF1389" s="149">
        <v>7048652556615</v>
      </c>
    </row>
    <row r="1390" spans="32:32" x14ac:dyDescent="0.2">
      <c r="AF1390" s="149">
        <v>7048652556608</v>
      </c>
    </row>
    <row r="1391" spans="32:32" x14ac:dyDescent="0.2">
      <c r="AF1391" s="149">
        <v>7048652556592</v>
      </c>
    </row>
    <row r="1392" spans="32:32" x14ac:dyDescent="0.2">
      <c r="AF1392" s="149">
        <v>7048652186607</v>
      </c>
    </row>
    <row r="1393" spans="32:32" x14ac:dyDescent="0.2">
      <c r="AF1393" s="149">
        <v>7048652186591</v>
      </c>
    </row>
    <row r="1394" spans="32:32" x14ac:dyDescent="0.2">
      <c r="AF1394" s="149">
        <v>7048652186584</v>
      </c>
    </row>
    <row r="1395" spans="32:32" x14ac:dyDescent="0.2">
      <c r="AF1395" s="149">
        <v>7048652462985</v>
      </c>
    </row>
    <row r="1396" spans="32:32" x14ac:dyDescent="0.2">
      <c r="AF1396" s="149">
        <v>7048652462978</v>
      </c>
    </row>
    <row r="1397" spans="32:32" x14ac:dyDescent="0.2">
      <c r="AF1397" s="149">
        <v>7048652462961</v>
      </c>
    </row>
    <row r="1398" spans="32:32" x14ac:dyDescent="0.2">
      <c r="AF1398" s="149">
        <v>7048652481306</v>
      </c>
    </row>
    <row r="1399" spans="32:32" x14ac:dyDescent="0.2">
      <c r="AF1399" s="149">
        <v>7048652481290</v>
      </c>
    </row>
    <row r="1400" spans="32:32" x14ac:dyDescent="0.2">
      <c r="AF1400" s="149">
        <v>7048652481283</v>
      </c>
    </row>
    <row r="1401" spans="32:32" x14ac:dyDescent="0.2">
      <c r="AF1401" s="149">
        <v>7048652605511</v>
      </c>
    </row>
    <row r="1402" spans="32:32" x14ac:dyDescent="0.2">
      <c r="AF1402" s="149">
        <v>7048652605504</v>
      </c>
    </row>
    <row r="1403" spans="32:32" x14ac:dyDescent="0.2">
      <c r="AF1403" s="149">
        <v>7048652605498</v>
      </c>
    </row>
    <row r="1404" spans="32:32" x14ac:dyDescent="0.2">
      <c r="AF1404" s="149">
        <v>7048652186638</v>
      </c>
    </row>
    <row r="1405" spans="32:32" x14ac:dyDescent="0.2">
      <c r="AF1405" s="149">
        <v>7048652186621</v>
      </c>
    </row>
    <row r="1406" spans="32:32" x14ac:dyDescent="0.2">
      <c r="AF1406" s="149">
        <v>7048652186614</v>
      </c>
    </row>
    <row r="1407" spans="32:32" x14ac:dyDescent="0.2">
      <c r="AF1407" s="149">
        <v>7048652605542</v>
      </c>
    </row>
    <row r="1408" spans="32:32" x14ac:dyDescent="0.2">
      <c r="AF1408" s="149">
        <v>7048652605535</v>
      </c>
    </row>
    <row r="1409" spans="32:32" x14ac:dyDescent="0.2">
      <c r="AF1409" s="149">
        <v>7048652605528</v>
      </c>
    </row>
    <row r="1410" spans="32:32" x14ac:dyDescent="0.2">
      <c r="AF1410" s="149">
        <v>7048652186669</v>
      </c>
    </row>
    <row r="1411" spans="32:32" x14ac:dyDescent="0.2">
      <c r="AF1411" s="149">
        <v>7048652186652</v>
      </c>
    </row>
    <row r="1412" spans="32:32" x14ac:dyDescent="0.2">
      <c r="AF1412" s="149">
        <v>7048652186645</v>
      </c>
    </row>
    <row r="1413" spans="32:32" x14ac:dyDescent="0.2">
      <c r="AF1413" s="149">
        <v>7048652186690</v>
      </c>
    </row>
    <row r="1414" spans="32:32" x14ac:dyDescent="0.2">
      <c r="AF1414" s="149">
        <v>7048652186683</v>
      </c>
    </row>
    <row r="1415" spans="32:32" x14ac:dyDescent="0.2">
      <c r="AF1415" s="149">
        <v>7048652186676</v>
      </c>
    </row>
    <row r="1416" spans="32:32" x14ac:dyDescent="0.2">
      <c r="AF1416" s="149">
        <v>7048652185778</v>
      </c>
    </row>
    <row r="1417" spans="32:32" x14ac:dyDescent="0.2">
      <c r="AF1417" s="149">
        <v>7048652185761</v>
      </c>
    </row>
    <row r="1418" spans="32:32" x14ac:dyDescent="0.2">
      <c r="AF1418" s="149">
        <v>7048652185754</v>
      </c>
    </row>
    <row r="1419" spans="32:32" x14ac:dyDescent="0.2">
      <c r="AF1419" s="149">
        <v>7048652185808</v>
      </c>
    </row>
    <row r="1420" spans="32:32" x14ac:dyDescent="0.2">
      <c r="AF1420" s="149">
        <v>7048652185792</v>
      </c>
    </row>
    <row r="1421" spans="32:32" x14ac:dyDescent="0.2">
      <c r="AF1421" s="149">
        <v>7048652185785</v>
      </c>
    </row>
    <row r="1422" spans="32:32" x14ac:dyDescent="0.2">
      <c r="AF1422" s="149">
        <v>7048652605481</v>
      </c>
    </row>
    <row r="1423" spans="32:32" x14ac:dyDescent="0.2">
      <c r="AF1423" s="149">
        <v>7048652605474</v>
      </c>
    </row>
    <row r="1424" spans="32:32" x14ac:dyDescent="0.2">
      <c r="AF1424" s="149">
        <v>7048652605467</v>
      </c>
    </row>
    <row r="1425" spans="32:32" x14ac:dyDescent="0.2">
      <c r="AF1425" s="149">
        <v>7048652185839</v>
      </c>
    </row>
    <row r="1426" spans="32:32" x14ac:dyDescent="0.2">
      <c r="AF1426" s="149">
        <v>7048652185822</v>
      </c>
    </row>
    <row r="1427" spans="32:32" x14ac:dyDescent="0.2">
      <c r="AF1427" s="149">
        <v>7048652185815</v>
      </c>
    </row>
    <row r="1428" spans="32:32" x14ac:dyDescent="0.2">
      <c r="AF1428" s="149">
        <v>7048652265166</v>
      </c>
    </row>
    <row r="1429" spans="32:32" x14ac:dyDescent="0.2">
      <c r="AF1429" s="149">
        <v>7048652265159</v>
      </c>
    </row>
    <row r="1430" spans="32:32" x14ac:dyDescent="0.2">
      <c r="AF1430" s="149">
        <v>7048652265142</v>
      </c>
    </row>
    <row r="1431" spans="32:32" x14ac:dyDescent="0.2">
      <c r="AF1431" s="149">
        <v>7048652185860</v>
      </c>
    </row>
    <row r="1432" spans="32:32" x14ac:dyDescent="0.2">
      <c r="AF1432" s="149">
        <v>7048652185853</v>
      </c>
    </row>
    <row r="1433" spans="32:32" x14ac:dyDescent="0.2">
      <c r="AF1433" s="149">
        <v>7048652185846</v>
      </c>
    </row>
    <row r="1434" spans="32:32" x14ac:dyDescent="0.2">
      <c r="AF1434" s="149">
        <v>7048652185891</v>
      </c>
    </row>
    <row r="1435" spans="32:32" x14ac:dyDescent="0.2">
      <c r="AF1435" s="149">
        <v>7048652185884</v>
      </c>
    </row>
    <row r="1436" spans="32:32" x14ac:dyDescent="0.2">
      <c r="AF1436" s="149">
        <v>7048652185877</v>
      </c>
    </row>
    <row r="1437" spans="32:32" x14ac:dyDescent="0.2">
      <c r="AF1437" s="149">
        <v>7048652605450</v>
      </c>
    </row>
    <row r="1438" spans="32:32" x14ac:dyDescent="0.2">
      <c r="AF1438" s="149">
        <v>7048652605443</v>
      </c>
    </row>
    <row r="1439" spans="32:32" x14ac:dyDescent="0.2">
      <c r="AF1439" s="149">
        <v>7048652605436</v>
      </c>
    </row>
    <row r="1440" spans="32:32" x14ac:dyDescent="0.2">
      <c r="AF1440" s="149">
        <v>7048652185921</v>
      </c>
    </row>
    <row r="1441" spans="32:32" x14ac:dyDescent="0.2">
      <c r="AF1441" s="149">
        <v>7048652185914</v>
      </c>
    </row>
    <row r="1442" spans="32:32" x14ac:dyDescent="0.2">
      <c r="AF1442" s="149">
        <v>7048652185907</v>
      </c>
    </row>
    <row r="1443" spans="32:32" x14ac:dyDescent="0.2">
      <c r="AF1443" s="149">
        <v>7048652463579</v>
      </c>
    </row>
    <row r="1444" spans="32:32" x14ac:dyDescent="0.2">
      <c r="AF1444" s="149">
        <v>7048652463562</v>
      </c>
    </row>
    <row r="1445" spans="32:32" x14ac:dyDescent="0.2">
      <c r="AF1445" s="149">
        <v>7048652463555</v>
      </c>
    </row>
    <row r="1446" spans="32:32" x14ac:dyDescent="0.2">
      <c r="AF1446" s="149">
        <v>7048652463609</v>
      </c>
    </row>
    <row r="1447" spans="32:32" x14ac:dyDescent="0.2">
      <c r="AF1447" s="149">
        <v>7048652463593</v>
      </c>
    </row>
    <row r="1448" spans="32:32" x14ac:dyDescent="0.2">
      <c r="AF1448" s="149">
        <v>7048652463586</v>
      </c>
    </row>
    <row r="1449" spans="32:32" x14ac:dyDescent="0.2">
      <c r="AF1449" s="149">
        <v>7048652605399</v>
      </c>
    </row>
    <row r="1450" spans="32:32" x14ac:dyDescent="0.2">
      <c r="AF1450" s="149">
        <v>7048652605382</v>
      </c>
    </row>
    <row r="1451" spans="32:32" x14ac:dyDescent="0.2">
      <c r="AF1451" s="149">
        <v>7048652605375</v>
      </c>
    </row>
    <row r="1452" spans="32:32" x14ac:dyDescent="0.2">
      <c r="AF1452" s="149">
        <v>7048652463630</v>
      </c>
    </row>
    <row r="1453" spans="32:32" x14ac:dyDescent="0.2">
      <c r="AF1453" s="149">
        <v>7048652463623</v>
      </c>
    </row>
    <row r="1454" spans="32:32" x14ac:dyDescent="0.2">
      <c r="AF1454" s="149">
        <v>7048652463616</v>
      </c>
    </row>
    <row r="1455" spans="32:32" x14ac:dyDescent="0.2">
      <c r="AF1455" s="149">
        <v>7048652605429</v>
      </c>
    </row>
    <row r="1456" spans="32:32" x14ac:dyDescent="0.2">
      <c r="AF1456" s="149">
        <v>7048652605412</v>
      </c>
    </row>
    <row r="1457" spans="32:32" x14ac:dyDescent="0.2">
      <c r="AF1457" s="149">
        <v>7048652605405</v>
      </c>
    </row>
    <row r="1458" spans="32:32" x14ac:dyDescent="0.2">
      <c r="AF1458" s="149">
        <v>7048652463661</v>
      </c>
    </row>
    <row r="1459" spans="32:32" x14ac:dyDescent="0.2">
      <c r="AF1459" s="149">
        <v>7048652463654</v>
      </c>
    </row>
    <row r="1460" spans="32:32" x14ac:dyDescent="0.2">
      <c r="AF1460" s="149">
        <v>7048652463647</v>
      </c>
    </row>
    <row r="1461" spans="32:32" x14ac:dyDescent="0.2">
      <c r="AF1461" s="149">
        <v>7048652481580</v>
      </c>
    </row>
    <row r="1462" spans="32:32" x14ac:dyDescent="0.2">
      <c r="AF1462" s="149">
        <v>7048652481573</v>
      </c>
    </row>
    <row r="1463" spans="32:32" x14ac:dyDescent="0.2">
      <c r="AF1463" s="149">
        <v>7048652481566</v>
      </c>
    </row>
    <row r="1464" spans="32:32" x14ac:dyDescent="0.2">
      <c r="AF1464" s="149">
        <v>7048652481702</v>
      </c>
    </row>
    <row r="1465" spans="32:32" x14ac:dyDescent="0.2">
      <c r="AF1465" s="149">
        <v>7048652481696</v>
      </c>
    </row>
    <row r="1466" spans="32:32" x14ac:dyDescent="0.2">
      <c r="AF1466" s="149">
        <v>7048652481689</v>
      </c>
    </row>
    <row r="1467" spans="32:32" x14ac:dyDescent="0.2">
      <c r="AF1467" s="149">
        <v>7048652481436</v>
      </c>
    </row>
    <row r="1468" spans="32:32" x14ac:dyDescent="0.2">
      <c r="AF1468" s="149">
        <v>7048652481429</v>
      </c>
    </row>
    <row r="1469" spans="32:32" x14ac:dyDescent="0.2">
      <c r="AF1469" s="149">
        <v>7048652481412</v>
      </c>
    </row>
    <row r="1470" spans="32:32" x14ac:dyDescent="0.2">
      <c r="AF1470" s="149">
        <v>7048652481467</v>
      </c>
    </row>
    <row r="1471" spans="32:32" x14ac:dyDescent="0.2">
      <c r="AF1471" s="149">
        <v>7048652481450</v>
      </c>
    </row>
    <row r="1472" spans="32:32" x14ac:dyDescent="0.2">
      <c r="AF1472" s="149">
        <v>7048652481443</v>
      </c>
    </row>
    <row r="1473" spans="32:32" x14ac:dyDescent="0.2">
      <c r="AF1473" s="149">
        <v>7048652463456</v>
      </c>
    </row>
    <row r="1474" spans="32:32" x14ac:dyDescent="0.2">
      <c r="AF1474" s="149">
        <v>7048652463449</v>
      </c>
    </row>
    <row r="1475" spans="32:32" x14ac:dyDescent="0.2">
      <c r="AF1475" s="149">
        <v>7048652463432</v>
      </c>
    </row>
    <row r="1476" spans="32:32" x14ac:dyDescent="0.2">
      <c r="AF1476" s="149">
        <v>7048652463487</v>
      </c>
    </row>
    <row r="1477" spans="32:32" x14ac:dyDescent="0.2">
      <c r="AF1477" s="149">
        <v>7048652463470</v>
      </c>
    </row>
    <row r="1478" spans="32:32" x14ac:dyDescent="0.2">
      <c r="AF1478" s="149">
        <v>7048652463463</v>
      </c>
    </row>
    <row r="1479" spans="32:32" x14ac:dyDescent="0.2">
      <c r="AF1479" s="149">
        <v>7048652605337</v>
      </c>
    </row>
    <row r="1480" spans="32:32" x14ac:dyDescent="0.2">
      <c r="AF1480" s="149">
        <v>7048652605320</v>
      </c>
    </row>
    <row r="1481" spans="32:32" x14ac:dyDescent="0.2">
      <c r="AF1481" s="149">
        <v>7048652605313</v>
      </c>
    </row>
    <row r="1482" spans="32:32" x14ac:dyDescent="0.2">
      <c r="AF1482" s="149">
        <v>7048652463517</v>
      </c>
    </row>
    <row r="1483" spans="32:32" x14ac:dyDescent="0.2">
      <c r="AF1483" s="149">
        <v>7048652463500</v>
      </c>
    </row>
    <row r="1484" spans="32:32" x14ac:dyDescent="0.2">
      <c r="AF1484" s="149">
        <v>7048652463494</v>
      </c>
    </row>
    <row r="1485" spans="32:32" x14ac:dyDescent="0.2">
      <c r="AF1485" s="149">
        <v>7048652605368</v>
      </c>
    </row>
    <row r="1486" spans="32:32" x14ac:dyDescent="0.2">
      <c r="AF1486" s="149">
        <v>7048652605351</v>
      </c>
    </row>
    <row r="1487" spans="32:32" x14ac:dyDescent="0.2">
      <c r="AF1487" s="149">
        <v>7048652605344</v>
      </c>
    </row>
    <row r="1488" spans="32:32" x14ac:dyDescent="0.2">
      <c r="AF1488" s="149">
        <v>7048652463548</v>
      </c>
    </row>
    <row r="1489" spans="32:32" x14ac:dyDescent="0.2">
      <c r="AF1489" s="149">
        <v>7048652463531</v>
      </c>
    </row>
    <row r="1490" spans="32:32" x14ac:dyDescent="0.2">
      <c r="AF1490" s="149">
        <v>7048652463524</v>
      </c>
    </row>
    <row r="1491" spans="32:32" x14ac:dyDescent="0.2">
      <c r="AF1491" s="149">
        <v>7048652485885</v>
      </c>
    </row>
    <row r="1492" spans="32:32" x14ac:dyDescent="0.2">
      <c r="AF1492" s="149">
        <v>7048652485878</v>
      </c>
    </row>
    <row r="1493" spans="32:32" x14ac:dyDescent="0.2">
      <c r="AF1493" s="149">
        <v>7048652485908</v>
      </c>
    </row>
    <row r="1494" spans="32:32" x14ac:dyDescent="0.2">
      <c r="AF1494" s="149">
        <v>7048652485892</v>
      </c>
    </row>
    <row r="1495" spans="32:32" x14ac:dyDescent="0.2">
      <c r="AF1495" s="149">
        <v>7048652485922</v>
      </c>
    </row>
    <row r="1496" spans="32:32" x14ac:dyDescent="0.2">
      <c r="AF1496" s="149">
        <v>7048652485915</v>
      </c>
    </row>
    <row r="1497" spans="32:32" x14ac:dyDescent="0.2">
      <c r="AF1497" s="149">
        <v>7048652485946</v>
      </c>
    </row>
    <row r="1498" spans="32:32" x14ac:dyDescent="0.2">
      <c r="AF1498" s="149">
        <v>7048652485939</v>
      </c>
    </row>
    <row r="1499" spans="32:32" x14ac:dyDescent="0.2">
      <c r="AF1499" s="149">
        <v>7048652605108</v>
      </c>
    </row>
    <row r="1500" spans="32:32" x14ac:dyDescent="0.2">
      <c r="AF1500" s="149">
        <v>7048652605092</v>
      </c>
    </row>
    <row r="1501" spans="32:32" x14ac:dyDescent="0.2">
      <c r="AF1501" s="149">
        <v>7048652605085</v>
      </c>
    </row>
    <row r="1502" spans="32:32" x14ac:dyDescent="0.2">
      <c r="AF1502" s="149">
        <v>7048652605139</v>
      </c>
    </row>
    <row r="1503" spans="32:32" x14ac:dyDescent="0.2">
      <c r="AF1503" s="149">
        <v>7048652605122</v>
      </c>
    </row>
    <row r="1504" spans="32:32" x14ac:dyDescent="0.2">
      <c r="AF1504" s="149">
        <v>7048652605115</v>
      </c>
    </row>
    <row r="1505" spans="32:32" x14ac:dyDescent="0.2">
      <c r="AF1505" s="149">
        <v>7048652605160</v>
      </c>
    </row>
    <row r="1506" spans="32:32" x14ac:dyDescent="0.2">
      <c r="AF1506" s="149">
        <v>7048652605153</v>
      </c>
    </row>
    <row r="1507" spans="32:32" x14ac:dyDescent="0.2">
      <c r="AF1507" s="149">
        <v>7048652605146</v>
      </c>
    </row>
    <row r="1508" spans="32:32" x14ac:dyDescent="0.2">
      <c r="AF1508" s="149">
        <v>7048652605191</v>
      </c>
    </row>
    <row r="1509" spans="32:32" x14ac:dyDescent="0.2">
      <c r="AF1509" s="149">
        <v>7048652605184</v>
      </c>
    </row>
    <row r="1510" spans="32:32" x14ac:dyDescent="0.2">
      <c r="AF1510" s="149">
        <v>7048652605177</v>
      </c>
    </row>
    <row r="1511" spans="32:32" x14ac:dyDescent="0.2">
      <c r="AF1511" s="149">
        <v>7048652605221</v>
      </c>
    </row>
    <row r="1512" spans="32:32" x14ac:dyDescent="0.2">
      <c r="AF1512" s="149">
        <v>7048652605214</v>
      </c>
    </row>
    <row r="1513" spans="32:32" x14ac:dyDescent="0.2">
      <c r="AF1513" s="149">
        <v>7048652605207</v>
      </c>
    </row>
    <row r="1514" spans="32:32" x14ac:dyDescent="0.2">
      <c r="AF1514" s="149">
        <v>7048652605252</v>
      </c>
    </row>
    <row r="1515" spans="32:32" x14ac:dyDescent="0.2">
      <c r="AF1515" s="149">
        <v>7048652605245</v>
      </c>
    </row>
    <row r="1516" spans="32:32" x14ac:dyDescent="0.2">
      <c r="AF1516" s="149">
        <v>7048652605238</v>
      </c>
    </row>
    <row r="1517" spans="32:32" x14ac:dyDescent="0.2">
      <c r="AF1517" s="149">
        <v>7048652605283</v>
      </c>
    </row>
    <row r="1518" spans="32:32" x14ac:dyDescent="0.2">
      <c r="AF1518" s="149">
        <v>7048652605276</v>
      </c>
    </row>
    <row r="1519" spans="32:32" x14ac:dyDescent="0.2">
      <c r="AF1519" s="149">
        <v>7048652605269</v>
      </c>
    </row>
    <row r="1520" spans="32:32" x14ac:dyDescent="0.2">
      <c r="AF1520" s="149">
        <v>7048652604897</v>
      </c>
    </row>
    <row r="1521" spans="32:32" x14ac:dyDescent="0.2">
      <c r="AF1521" s="149">
        <v>7048652604880</v>
      </c>
    </row>
    <row r="1522" spans="32:32" x14ac:dyDescent="0.2">
      <c r="AF1522" s="149">
        <v>7048652604873</v>
      </c>
    </row>
    <row r="1523" spans="32:32" x14ac:dyDescent="0.2">
      <c r="AF1523" s="149">
        <v>7048652604927</v>
      </c>
    </row>
    <row r="1524" spans="32:32" x14ac:dyDescent="0.2">
      <c r="AF1524" s="149">
        <v>7048652604910</v>
      </c>
    </row>
    <row r="1525" spans="32:32" x14ac:dyDescent="0.2">
      <c r="AF1525" s="149">
        <v>7048652604903</v>
      </c>
    </row>
    <row r="1526" spans="32:32" x14ac:dyDescent="0.2">
      <c r="AF1526" s="149">
        <v>7048652604958</v>
      </c>
    </row>
    <row r="1527" spans="32:32" x14ac:dyDescent="0.2">
      <c r="AF1527" s="149">
        <v>7048652604941</v>
      </c>
    </row>
    <row r="1528" spans="32:32" x14ac:dyDescent="0.2">
      <c r="AF1528" s="149">
        <v>7048652604934</v>
      </c>
    </row>
    <row r="1529" spans="32:32" x14ac:dyDescent="0.2">
      <c r="AF1529" s="149">
        <v>7048652604989</v>
      </c>
    </row>
    <row r="1530" spans="32:32" x14ac:dyDescent="0.2">
      <c r="AF1530" s="149">
        <v>7048652604972</v>
      </c>
    </row>
    <row r="1531" spans="32:32" x14ac:dyDescent="0.2">
      <c r="AF1531" s="149">
        <v>7048652604965</v>
      </c>
    </row>
    <row r="1532" spans="32:32" x14ac:dyDescent="0.2">
      <c r="AF1532" s="149">
        <v>7048652605016</v>
      </c>
    </row>
    <row r="1533" spans="32:32" x14ac:dyDescent="0.2">
      <c r="AF1533" s="149">
        <v>7048652605009</v>
      </c>
    </row>
    <row r="1534" spans="32:32" x14ac:dyDescent="0.2">
      <c r="AF1534" s="149">
        <v>7048652604996</v>
      </c>
    </row>
    <row r="1535" spans="32:32" x14ac:dyDescent="0.2">
      <c r="AF1535" s="149">
        <v>7048652605047</v>
      </c>
    </row>
    <row r="1536" spans="32:32" x14ac:dyDescent="0.2">
      <c r="AF1536" s="149">
        <v>7048652605030</v>
      </c>
    </row>
    <row r="1537" spans="32:32" x14ac:dyDescent="0.2">
      <c r="AF1537" s="149">
        <v>7048652605023</v>
      </c>
    </row>
    <row r="1538" spans="32:32" x14ac:dyDescent="0.2">
      <c r="AF1538" s="149">
        <v>7048652605078</v>
      </c>
    </row>
    <row r="1539" spans="32:32" x14ac:dyDescent="0.2">
      <c r="AF1539" s="149">
        <v>7048652605061</v>
      </c>
    </row>
    <row r="1540" spans="32:32" x14ac:dyDescent="0.2">
      <c r="AF1540" s="149">
        <v>7048652605054</v>
      </c>
    </row>
    <row r="1541" spans="32:32" x14ac:dyDescent="0.2">
      <c r="AF1541" s="149">
        <v>7048652617583</v>
      </c>
    </row>
    <row r="1542" spans="32:32" x14ac:dyDescent="0.2">
      <c r="AF1542" s="149">
        <v>7048652617576</v>
      </c>
    </row>
    <row r="1543" spans="32:32" x14ac:dyDescent="0.2">
      <c r="AF1543" s="149">
        <v>7048652617569</v>
      </c>
    </row>
    <row r="1544" spans="32:32" x14ac:dyDescent="0.2">
      <c r="AF1544" s="149">
        <v>7048652604866</v>
      </c>
    </row>
    <row r="1545" spans="32:32" x14ac:dyDescent="0.2">
      <c r="AF1545" s="149">
        <v>7048652604859</v>
      </c>
    </row>
    <row r="1546" spans="32:32" x14ac:dyDescent="0.2">
      <c r="AF1546" s="149">
        <v>7048652604842</v>
      </c>
    </row>
    <row r="1547" spans="32:32" x14ac:dyDescent="0.2">
      <c r="AF1547" s="149">
        <v>7048652475442</v>
      </c>
    </row>
    <row r="1548" spans="32:32" x14ac:dyDescent="0.2">
      <c r="AF1548" s="149">
        <v>7048652498892</v>
      </c>
    </row>
    <row r="1549" spans="32:32" x14ac:dyDescent="0.2">
      <c r="AF1549" s="149">
        <v>7048652542076</v>
      </c>
    </row>
    <row r="1550" spans="32:32" x14ac:dyDescent="0.2">
      <c r="AF1550" s="149">
        <v>7048652617590</v>
      </c>
    </row>
    <row r="1551" spans="32:32" x14ac:dyDescent="0.2">
      <c r="AF1551" s="149">
        <v>7048652617606</v>
      </c>
    </row>
    <row r="1552" spans="32:32" x14ac:dyDescent="0.2">
      <c r="AF1552" s="149">
        <v>7048652615596</v>
      </c>
    </row>
    <row r="1553" spans="32:32" x14ac:dyDescent="0.2">
      <c r="AF1553" s="149">
        <v>7048652615602</v>
      </c>
    </row>
    <row r="1554" spans="32:32" x14ac:dyDescent="0.2">
      <c r="AF1554" s="149">
        <v>7048652615619</v>
      </c>
    </row>
    <row r="1555" spans="32:32" x14ac:dyDescent="0.2">
      <c r="AF1555" s="149">
        <v>7048652615626</v>
      </c>
    </row>
    <row r="1556" spans="32:32" x14ac:dyDescent="0.2">
      <c r="AF1556" s="149">
        <v>7048652615633</v>
      </c>
    </row>
    <row r="1557" spans="32:32" x14ac:dyDescent="0.2">
      <c r="AF1557" s="149">
        <v>7048652615640</v>
      </c>
    </row>
    <row r="1558" spans="32:32" x14ac:dyDescent="0.2">
      <c r="AF1558" s="149">
        <v>7048652615657</v>
      </c>
    </row>
    <row r="1559" spans="32:32" x14ac:dyDescent="0.2">
      <c r="AF1559" s="149">
        <v>7048652615664</v>
      </c>
    </row>
    <row r="1560" spans="32:32" x14ac:dyDescent="0.2">
      <c r="AF1560" s="149">
        <v>7048652615572</v>
      </c>
    </row>
    <row r="1561" spans="32:32" x14ac:dyDescent="0.2">
      <c r="AF1561" s="149">
        <v>7048652615589</v>
      </c>
    </row>
    <row r="1562" spans="32:32" x14ac:dyDescent="0.2">
      <c r="AF1562" s="149">
        <v>7048652615527</v>
      </c>
    </row>
    <row r="1563" spans="32:32" x14ac:dyDescent="0.2">
      <c r="AF1563" s="149">
        <v>7048652620323</v>
      </c>
    </row>
    <row r="1564" spans="32:32" x14ac:dyDescent="0.2">
      <c r="AF1564" s="149">
        <v>7048652615541</v>
      </c>
    </row>
    <row r="1565" spans="32:32" x14ac:dyDescent="0.2">
      <c r="AF1565" s="149">
        <v>7048652615558</v>
      </c>
    </row>
    <row r="1566" spans="32:32" x14ac:dyDescent="0.2">
      <c r="AF1566" s="149">
        <v>7048652615374</v>
      </c>
    </row>
    <row r="1567" spans="32:32" x14ac:dyDescent="0.2">
      <c r="AF1567" s="149">
        <v>7048652615381</v>
      </c>
    </row>
    <row r="1568" spans="32:32" x14ac:dyDescent="0.2">
      <c r="AF1568" s="149">
        <v>7048652615398</v>
      </c>
    </row>
    <row r="1569" spans="32:32" x14ac:dyDescent="0.2">
      <c r="AF1569" s="149">
        <v>7048652615404</v>
      </c>
    </row>
    <row r="1570" spans="32:32" x14ac:dyDescent="0.2">
      <c r="AF1570" s="149">
        <v>7048652615411</v>
      </c>
    </row>
    <row r="1571" spans="32:32" x14ac:dyDescent="0.2">
      <c r="AF1571" s="149">
        <v>7048652620330</v>
      </c>
    </row>
    <row r="1572" spans="32:32" x14ac:dyDescent="0.2">
      <c r="AF1572" s="149">
        <v>7048652615435</v>
      </c>
    </row>
    <row r="1573" spans="32:32" x14ac:dyDescent="0.2">
      <c r="AF1573" s="149">
        <v>7048652615442</v>
      </c>
    </row>
    <row r="1574" spans="32:32" x14ac:dyDescent="0.2">
      <c r="AF1574" s="149">
        <v>7048652615459</v>
      </c>
    </row>
    <row r="1575" spans="32:32" x14ac:dyDescent="0.2">
      <c r="AF1575" s="149">
        <v>7048652615466</v>
      </c>
    </row>
    <row r="1576" spans="32:32" x14ac:dyDescent="0.2">
      <c r="AF1576" s="149">
        <v>7048652615473</v>
      </c>
    </row>
    <row r="1577" spans="32:32" x14ac:dyDescent="0.2">
      <c r="AF1577" s="149">
        <v>7048652615671</v>
      </c>
    </row>
    <row r="1578" spans="32:32" x14ac:dyDescent="0.2">
      <c r="AF1578" s="149">
        <v>7048652615046</v>
      </c>
    </row>
    <row r="1579" spans="32:32" x14ac:dyDescent="0.2">
      <c r="AF1579" s="149">
        <v>7048652615053</v>
      </c>
    </row>
    <row r="1580" spans="32:32" x14ac:dyDescent="0.2">
      <c r="AF1580" s="149">
        <v>7048652615060</v>
      </c>
    </row>
    <row r="1581" spans="32:32" x14ac:dyDescent="0.2">
      <c r="AF1581" s="149">
        <v>7048652614933</v>
      </c>
    </row>
    <row r="1582" spans="32:32" x14ac:dyDescent="0.2">
      <c r="AF1582" s="149">
        <v>7048652614940</v>
      </c>
    </row>
    <row r="1583" spans="32:32" x14ac:dyDescent="0.2">
      <c r="AF1583" s="149">
        <v>7048652614957</v>
      </c>
    </row>
    <row r="1584" spans="32:32" x14ac:dyDescent="0.2">
      <c r="AF1584" s="149">
        <v>7048652614964</v>
      </c>
    </row>
    <row r="1585" spans="32:32" x14ac:dyDescent="0.2">
      <c r="AF1585" s="149">
        <v>7048652614971</v>
      </c>
    </row>
    <row r="1586" spans="32:32" x14ac:dyDescent="0.2">
      <c r="AF1586" s="149">
        <v>7048652614988</v>
      </c>
    </row>
    <row r="1587" spans="32:32" x14ac:dyDescent="0.2">
      <c r="AF1587" s="149">
        <v>7048652614995</v>
      </c>
    </row>
    <row r="1588" spans="32:32" x14ac:dyDescent="0.2">
      <c r="AF1588" s="149">
        <v>7048652615008</v>
      </c>
    </row>
    <row r="1589" spans="32:32" x14ac:dyDescent="0.2">
      <c r="AF1589" s="149">
        <v>7048652615015</v>
      </c>
    </row>
    <row r="1590" spans="32:32" x14ac:dyDescent="0.2">
      <c r="AF1590" s="149">
        <v>7048652620347</v>
      </c>
    </row>
    <row r="1591" spans="32:32" x14ac:dyDescent="0.2">
      <c r="AF1591" s="149">
        <v>7048652614902</v>
      </c>
    </row>
    <row r="1592" spans="32:32" x14ac:dyDescent="0.2">
      <c r="AF1592" s="149">
        <v>7048652614865</v>
      </c>
    </row>
    <row r="1593" spans="32:32" x14ac:dyDescent="0.2">
      <c r="AF1593" s="149">
        <v>7048652614872</v>
      </c>
    </row>
    <row r="1594" spans="32:32" x14ac:dyDescent="0.2">
      <c r="AF1594" s="149">
        <v>7048652614889</v>
      </c>
    </row>
    <row r="1595" spans="32:32" x14ac:dyDescent="0.2">
      <c r="AF1595" s="149">
        <v>7048652614827</v>
      </c>
    </row>
    <row r="1596" spans="32:32" x14ac:dyDescent="0.2">
      <c r="AF1596" s="149">
        <v>7048652614834</v>
      </c>
    </row>
    <row r="1597" spans="32:32" x14ac:dyDescent="0.2">
      <c r="AF1597" s="149">
        <v>7048652614841</v>
      </c>
    </row>
    <row r="1598" spans="32:32" x14ac:dyDescent="0.2">
      <c r="AF1598" s="149">
        <v>7048652614858</v>
      </c>
    </row>
    <row r="1599" spans="32:32" x14ac:dyDescent="0.2">
      <c r="AF1599" s="149">
        <v>7048652614797</v>
      </c>
    </row>
    <row r="1600" spans="32:32" x14ac:dyDescent="0.2">
      <c r="AF1600" s="149">
        <v>7048652614803</v>
      </c>
    </row>
    <row r="1601" spans="32:32" x14ac:dyDescent="0.2">
      <c r="AF1601" s="149">
        <v>7048652614810</v>
      </c>
    </row>
    <row r="1602" spans="32:32" x14ac:dyDescent="0.2">
      <c r="AF1602" s="149">
        <v>7048652614773</v>
      </c>
    </row>
    <row r="1603" spans="32:32" x14ac:dyDescent="0.2">
      <c r="AF1603" s="149">
        <v>7048652614780</v>
      </c>
    </row>
    <row r="1604" spans="32:32" x14ac:dyDescent="0.2">
      <c r="AF1604" s="149">
        <v>7048652614728</v>
      </c>
    </row>
    <row r="1605" spans="32:32" x14ac:dyDescent="0.2">
      <c r="AF1605" s="149">
        <v>7048652614735</v>
      </c>
    </row>
    <row r="1606" spans="32:32" x14ac:dyDescent="0.2">
      <c r="AF1606" s="149">
        <v>7048652614742</v>
      </c>
    </row>
    <row r="1607" spans="32:32" x14ac:dyDescent="0.2">
      <c r="AF1607" s="149">
        <v>7048652614759</v>
      </c>
    </row>
    <row r="1608" spans="32:32" x14ac:dyDescent="0.2">
      <c r="AF1608" s="149">
        <v>7048652614766</v>
      </c>
    </row>
    <row r="1609" spans="32:32" x14ac:dyDescent="0.2">
      <c r="AF1609" s="149">
        <v>7048652614681</v>
      </c>
    </row>
    <row r="1610" spans="32:32" x14ac:dyDescent="0.2">
      <c r="AF1610" s="149">
        <v>7048652614698</v>
      </c>
    </row>
    <row r="1611" spans="32:32" x14ac:dyDescent="0.2">
      <c r="AF1611" s="149">
        <v>7048652614704</v>
      </c>
    </row>
    <row r="1612" spans="32:32" x14ac:dyDescent="0.2">
      <c r="AF1612" s="149">
        <v>7048652614711</v>
      </c>
    </row>
    <row r="1613" spans="32:32" x14ac:dyDescent="0.2">
      <c r="AF1613" s="149">
        <v>7048652616081</v>
      </c>
    </row>
    <row r="1614" spans="32:32" x14ac:dyDescent="0.2">
      <c r="AF1614" s="149">
        <v>7048652616098</v>
      </c>
    </row>
    <row r="1615" spans="32:32" x14ac:dyDescent="0.2">
      <c r="AF1615" s="149">
        <v>7048652616104</v>
      </c>
    </row>
    <row r="1616" spans="32:32" x14ac:dyDescent="0.2">
      <c r="AF1616" s="149">
        <v>7048652616111</v>
      </c>
    </row>
    <row r="1617" spans="32:32" x14ac:dyDescent="0.2">
      <c r="AF1617" s="149">
        <v>7048652616128</v>
      </c>
    </row>
    <row r="1618" spans="32:32" x14ac:dyDescent="0.2">
      <c r="AF1618" s="149">
        <v>7048652616135</v>
      </c>
    </row>
    <row r="1619" spans="32:32" x14ac:dyDescent="0.2">
      <c r="AF1619" s="149">
        <v>7048652616142</v>
      </c>
    </row>
    <row r="1620" spans="32:32" x14ac:dyDescent="0.2">
      <c r="AF1620" s="149">
        <v>7048652616159</v>
      </c>
    </row>
    <row r="1621" spans="32:32" x14ac:dyDescent="0.2">
      <c r="AF1621" s="149">
        <v>7048652616166</v>
      </c>
    </row>
    <row r="1622" spans="32:32" x14ac:dyDescent="0.2">
      <c r="AF1622" s="149">
        <v>7048652616173</v>
      </c>
    </row>
    <row r="1623" spans="32:32" x14ac:dyDescent="0.2">
      <c r="AF1623" s="149">
        <v>7048652616180</v>
      </c>
    </row>
    <row r="1624" spans="32:32" x14ac:dyDescent="0.2">
      <c r="AF1624" s="149">
        <v>7048652616074</v>
      </c>
    </row>
    <row r="1625" spans="32:32" x14ac:dyDescent="0.2">
      <c r="AF1625" s="149">
        <v>7048652616012</v>
      </c>
    </row>
    <row r="1626" spans="32:32" x14ac:dyDescent="0.2">
      <c r="AF1626" s="149">
        <v>7048652616029</v>
      </c>
    </row>
    <row r="1627" spans="32:32" x14ac:dyDescent="0.2">
      <c r="AF1627" s="149">
        <v>7048652616036</v>
      </c>
    </row>
    <row r="1628" spans="32:32" x14ac:dyDescent="0.2">
      <c r="AF1628" s="149">
        <v>7048652616043</v>
      </c>
    </row>
    <row r="1629" spans="32:32" x14ac:dyDescent="0.2">
      <c r="AF1629" s="149">
        <v>7048652616050</v>
      </c>
    </row>
    <row r="1630" spans="32:32" x14ac:dyDescent="0.2">
      <c r="AF1630" s="149">
        <v>7048652616067</v>
      </c>
    </row>
    <row r="1631" spans="32:32" x14ac:dyDescent="0.2">
      <c r="AF1631" s="149">
        <v>7048652616005</v>
      </c>
    </row>
    <row r="1632" spans="32:32" x14ac:dyDescent="0.2">
      <c r="AF1632" s="149">
        <v>7048652615992</v>
      </c>
    </row>
    <row r="1633" spans="32:32" x14ac:dyDescent="0.2">
      <c r="AF1633" s="149">
        <v>7048652615923</v>
      </c>
    </row>
    <row r="1634" spans="32:32" x14ac:dyDescent="0.2">
      <c r="AF1634" s="149">
        <v>7048652615930</v>
      </c>
    </row>
    <row r="1635" spans="32:32" x14ac:dyDescent="0.2">
      <c r="AF1635" s="149">
        <v>7048652615947</v>
      </c>
    </row>
    <row r="1636" spans="32:32" x14ac:dyDescent="0.2">
      <c r="AF1636" s="149">
        <v>7048652615954</v>
      </c>
    </row>
    <row r="1637" spans="32:32" x14ac:dyDescent="0.2">
      <c r="AF1637" s="149">
        <v>7048652615961</v>
      </c>
    </row>
    <row r="1638" spans="32:32" x14ac:dyDescent="0.2">
      <c r="AF1638" s="149">
        <v>7048652615978</v>
      </c>
    </row>
    <row r="1639" spans="32:32" x14ac:dyDescent="0.2">
      <c r="AF1639" s="149">
        <v>7048652615985</v>
      </c>
    </row>
    <row r="1640" spans="32:32" x14ac:dyDescent="0.2">
      <c r="AF1640" s="149">
        <v>7048652615916</v>
      </c>
    </row>
    <row r="1641" spans="32:32" x14ac:dyDescent="0.2">
      <c r="AF1641" s="149">
        <v>7048652615909</v>
      </c>
    </row>
    <row r="1642" spans="32:32" x14ac:dyDescent="0.2">
      <c r="AF1642" s="149">
        <v>7048652615848</v>
      </c>
    </row>
    <row r="1643" spans="32:32" x14ac:dyDescent="0.2">
      <c r="AF1643" s="149">
        <v>7048652615855</v>
      </c>
    </row>
    <row r="1644" spans="32:32" x14ac:dyDescent="0.2">
      <c r="AF1644" s="149">
        <v>7048652615862</v>
      </c>
    </row>
    <row r="1645" spans="32:32" x14ac:dyDescent="0.2">
      <c r="AF1645" s="149">
        <v>7048652615879</v>
      </c>
    </row>
    <row r="1646" spans="32:32" x14ac:dyDescent="0.2">
      <c r="AF1646" s="149">
        <v>7048652615886</v>
      </c>
    </row>
    <row r="1647" spans="32:32" x14ac:dyDescent="0.2">
      <c r="AF1647" s="149">
        <v>7048652615893</v>
      </c>
    </row>
    <row r="1648" spans="32:32" x14ac:dyDescent="0.2">
      <c r="AF1648" s="149">
        <v>7048652615831</v>
      </c>
    </row>
    <row r="1649" spans="32:32" x14ac:dyDescent="0.2">
      <c r="AF1649" s="149">
        <v>7048652615824</v>
      </c>
    </row>
    <row r="1650" spans="32:32" x14ac:dyDescent="0.2">
      <c r="AF1650" s="149">
        <v>7048652615817</v>
      </c>
    </row>
    <row r="1651" spans="32:32" x14ac:dyDescent="0.2">
      <c r="AF1651" s="149">
        <v>7048652615794</v>
      </c>
    </row>
    <row r="1652" spans="32:32" x14ac:dyDescent="0.2">
      <c r="AF1652" s="149">
        <v>7048652615800</v>
      </c>
    </row>
    <row r="1653" spans="32:32" x14ac:dyDescent="0.2">
      <c r="AF1653" s="149">
        <v>7048652615763</v>
      </c>
    </row>
    <row r="1654" spans="32:32" x14ac:dyDescent="0.2">
      <c r="AF1654" s="149">
        <v>7048652615770</v>
      </c>
    </row>
    <row r="1655" spans="32:32" x14ac:dyDescent="0.2">
      <c r="AF1655" s="149">
        <v>7048652615787</v>
      </c>
    </row>
    <row r="1656" spans="32:32" x14ac:dyDescent="0.2">
      <c r="AF1656" s="149">
        <v>7048652615695</v>
      </c>
    </row>
    <row r="1657" spans="32:32" x14ac:dyDescent="0.2">
      <c r="AF1657" s="149">
        <v>7048652615701</v>
      </c>
    </row>
    <row r="1658" spans="32:32" x14ac:dyDescent="0.2">
      <c r="AF1658" s="149">
        <v>7048652615718</v>
      </c>
    </row>
    <row r="1659" spans="32:32" x14ac:dyDescent="0.2">
      <c r="AF1659" s="149">
        <v>7048652615725</v>
      </c>
    </row>
    <row r="1660" spans="32:32" x14ac:dyDescent="0.2">
      <c r="AF1660" s="149">
        <v>7048652615732</v>
      </c>
    </row>
    <row r="1661" spans="32:32" x14ac:dyDescent="0.2">
      <c r="AF1661" s="149">
        <v>7048652615749</v>
      </c>
    </row>
    <row r="1662" spans="32:32" x14ac:dyDescent="0.2">
      <c r="AF1662" s="149">
        <v>7048652615756</v>
      </c>
    </row>
    <row r="1663" spans="32:32" x14ac:dyDescent="0.2">
      <c r="AF1663" s="149">
        <v>7048652615688</v>
      </c>
    </row>
    <row r="1664" spans="32:32" x14ac:dyDescent="0.2">
      <c r="AF1664" s="149">
        <v>7048652616456</v>
      </c>
    </row>
    <row r="1665" spans="32:32" x14ac:dyDescent="0.2">
      <c r="AF1665" s="149">
        <v>7048652616463</v>
      </c>
    </row>
    <row r="1666" spans="32:32" x14ac:dyDescent="0.2">
      <c r="AF1666" s="149">
        <v>7048652616470</v>
      </c>
    </row>
    <row r="1667" spans="32:32" x14ac:dyDescent="0.2">
      <c r="AF1667" s="149">
        <v>7048652616487</v>
      </c>
    </row>
    <row r="1668" spans="32:32" x14ac:dyDescent="0.2">
      <c r="AF1668" s="149">
        <v>7048652616494</v>
      </c>
    </row>
    <row r="1669" spans="32:32" x14ac:dyDescent="0.2">
      <c r="AF1669" s="149">
        <v>7048652616432</v>
      </c>
    </row>
    <row r="1670" spans="32:32" x14ac:dyDescent="0.2">
      <c r="AF1670" s="149">
        <v>7048652616449</v>
      </c>
    </row>
    <row r="1671" spans="32:32" x14ac:dyDescent="0.2">
      <c r="AF1671" s="149">
        <v>7048652616425</v>
      </c>
    </row>
    <row r="1672" spans="32:32" x14ac:dyDescent="0.2">
      <c r="AF1672" s="149">
        <v>7048652616418</v>
      </c>
    </row>
    <row r="1673" spans="32:32" x14ac:dyDescent="0.2">
      <c r="AF1673" s="149">
        <v>7048652616371</v>
      </c>
    </row>
    <row r="1674" spans="32:32" x14ac:dyDescent="0.2">
      <c r="AF1674" s="149">
        <v>7048652616388</v>
      </c>
    </row>
    <row r="1675" spans="32:32" x14ac:dyDescent="0.2">
      <c r="AF1675" s="149">
        <v>7048652616395</v>
      </c>
    </row>
    <row r="1676" spans="32:32" x14ac:dyDescent="0.2">
      <c r="AF1676" s="149">
        <v>7048652616401</v>
      </c>
    </row>
    <row r="1677" spans="32:32" x14ac:dyDescent="0.2">
      <c r="AF1677" s="149">
        <v>7048652616333</v>
      </c>
    </row>
    <row r="1678" spans="32:32" x14ac:dyDescent="0.2">
      <c r="AF1678" s="149">
        <v>7048652616340</v>
      </c>
    </row>
    <row r="1679" spans="32:32" x14ac:dyDescent="0.2">
      <c r="AF1679" s="149">
        <v>7048652616357</v>
      </c>
    </row>
    <row r="1680" spans="32:32" x14ac:dyDescent="0.2">
      <c r="AF1680" s="149">
        <v>7048652616364</v>
      </c>
    </row>
    <row r="1681" spans="32:32" x14ac:dyDescent="0.2">
      <c r="AF1681" s="149">
        <v>7048652616319</v>
      </c>
    </row>
    <row r="1682" spans="32:32" x14ac:dyDescent="0.2">
      <c r="AF1682" s="149">
        <v>7048652616326</v>
      </c>
    </row>
    <row r="1683" spans="32:32" x14ac:dyDescent="0.2">
      <c r="AF1683" s="149">
        <v>7048652616500</v>
      </c>
    </row>
    <row r="1684" spans="32:32" x14ac:dyDescent="0.2">
      <c r="AF1684" s="149">
        <v>7048652616517</v>
      </c>
    </row>
    <row r="1685" spans="32:32" x14ac:dyDescent="0.2">
      <c r="AF1685" s="149">
        <v>7048652616296</v>
      </c>
    </row>
    <row r="1686" spans="32:32" x14ac:dyDescent="0.2">
      <c r="AF1686" s="149">
        <v>7048652616302</v>
      </c>
    </row>
    <row r="1687" spans="32:32" x14ac:dyDescent="0.2">
      <c r="AF1687" s="149">
        <v>7048652616258</v>
      </c>
    </row>
    <row r="1688" spans="32:32" x14ac:dyDescent="0.2">
      <c r="AF1688" s="149">
        <v>7048652616265</v>
      </c>
    </row>
    <row r="1689" spans="32:32" x14ac:dyDescent="0.2">
      <c r="AF1689" s="149">
        <v>7048652616272</v>
      </c>
    </row>
    <row r="1690" spans="32:32" x14ac:dyDescent="0.2">
      <c r="AF1690" s="149">
        <v>7048652616289</v>
      </c>
    </row>
    <row r="1691" spans="32:32" x14ac:dyDescent="0.2">
      <c r="AF1691" s="149">
        <v>7048652616241</v>
      </c>
    </row>
    <row r="1692" spans="32:32" x14ac:dyDescent="0.2">
      <c r="AF1692" s="149">
        <v>7048652615565</v>
      </c>
    </row>
    <row r="1693" spans="32:32" x14ac:dyDescent="0.2">
      <c r="AF1693" s="149">
        <v>7048652615480</v>
      </c>
    </row>
    <row r="1694" spans="32:32" x14ac:dyDescent="0.2">
      <c r="AF1694" s="149">
        <v>7048652615497</v>
      </c>
    </row>
    <row r="1695" spans="32:32" x14ac:dyDescent="0.2">
      <c r="AF1695" s="149">
        <v>7048652615503</v>
      </c>
    </row>
    <row r="1696" spans="32:32" x14ac:dyDescent="0.2">
      <c r="AF1696" s="149">
        <v>7048652615510</v>
      </c>
    </row>
    <row r="1697" spans="32:32" x14ac:dyDescent="0.2">
      <c r="AF1697" s="149">
        <v>7048652615367</v>
      </c>
    </row>
    <row r="1698" spans="32:32" x14ac:dyDescent="0.2">
      <c r="AF1698" s="149">
        <v>7048652615350</v>
      </c>
    </row>
    <row r="1699" spans="32:32" x14ac:dyDescent="0.2">
      <c r="AF1699" s="149">
        <v>7048652615312</v>
      </c>
    </row>
    <row r="1700" spans="32:32" x14ac:dyDescent="0.2">
      <c r="AF1700" s="149">
        <v>7048652615329</v>
      </c>
    </row>
    <row r="1701" spans="32:32" x14ac:dyDescent="0.2">
      <c r="AF1701" s="149">
        <v>7048652615336</v>
      </c>
    </row>
    <row r="1702" spans="32:32" x14ac:dyDescent="0.2">
      <c r="AF1702" s="149">
        <v>7048652615343</v>
      </c>
    </row>
    <row r="1703" spans="32:32" x14ac:dyDescent="0.2">
      <c r="AF1703" s="149">
        <v>7048652615305</v>
      </c>
    </row>
    <row r="1704" spans="32:32" x14ac:dyDescent="0.2">
      <c r="AF1704" s="149">
        <v>7048652615299</v>
      </c>
    </row>
    <row r="1705" spans="32:32" x14ac:dyDescent="0.2">
      <c r="AF1705" s="149">
        <v>7048652615251</v>
      </c>
    </row>
    <row r="1706" spans="32:32" x14ac:dyDescent="0.2">
      <c r="AF1706" s="149">
        <v>7048652615268</v>
      </c>
    </row>
    <row r="1707" spans="32:32" x14ac:dyDescent="0.2">
      <c r="AF1707" s="149">
        <v>7048652615275</v>
      </c>
    </row>
    <row r="1708" spans="32:32" x14ac:dyDescent="0.2">
      <c r="AF1708" s="149">
        <v>7048652615282</v>
      </c>
    </row>
    <row r="1709" spans="32:32" x14ac:dyDescent="0.2">
      <c r="AF1709" s="149">
        <v>7048652615138</v>
      </c>
    </row>
    <row r="1710" spans="32:32" x14ac:dyDescent="0.2">
      <c r="AF1710" s="149">
        <v>7048652615121</v>
      </c>
    </row>
    <row r="1711" spans="32:32" x14ac:dyDescent="0.2">
      <c r="AF1711" s="149">
        <v>7048652615084</v>
      </c>
    </row>
    <row r="1712" spans="32:32" x14ac:dyDescent="0.2">
      <c r="AF1712" s="149">
        <v>7048652615091</v>
      </c>
    </row>
    <row r="1713" spans="32:32" x14ac:dyDescent="0.2">
      <c r="AF1713" s="149">
        <v>7048652615107</v>
      </c>
    </row>
    <row r="1714" spans="32:32" x14ac:dyDescent="0.2">
      <c r="AF1714" s="149">
        <v>7048652615114</v>
      </c>
    </row>
    <row r="1715" spans="32:32" x14ac:dyDescent="0.2">
      <c r="AF1715" s="149">
        <v>7048652615077</v>
      </c>
    </row>
    <row r="1716" spans="32:32" x14ac:dyDescent="0.2">
      <c r="AF1716" s="149">
        <v>7048652615039</v>
      </c>
    </row>
    <row r="1717" spans="32:32" x14ac:dyDescent="0.2">
      <c r="AF1717" s="149">
        <v>7048652614926</v>
      </c>
    </row>
    <row r="1718" spans="32:32" x14ac:dyDescent="0.2">
      <c r="AF1718" s="149">
        <v>7048652614919</v>
      </c>
    </row>
    <row r="1719" spans="32:32" x14ac:dyDescent="0.2">
      <c r="AF1719" s="149">
        <v>7048652614896</v>
      </c>
    </row>
    <row r="1720" spans="32:32" x14ac:dyDescent="0.2">
      <c r="AF1720" s="149">
        <v>7048652616197</v>
      </c>
    </row>
    <row r="1721" spans="32:32" x14ac:dyDescent="0.2">
      <c r="AF1721" s="149">
        <v>7048652616203</v>
      </c>
    </row>
    <row r="1722" spans="32:32" x14ac:dyDescent="0.2">
      <c r="AF1722" s="149">
        <v>7048652616210</v>
      </c>
    </row>
    <row r="1723" spans="32:32" x14ac:dyDescent="0.2">
      <c r="AF1723" s="149">
        <v>7048652616227</v>
      </c>
    </row>
    <row r="1724" spans="32:32" x14ac:dyDescent="0.2">
      <c r="AF1724" s="149">
        <v>7048652616234</v>
      </c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E5BD9-25E7-4E4E-93AA-AB12F980617C}">
  <sheetPr codeName="Sheet4"/>
  <dimension ref="A1:L1717"/>
  <sheetViews>
    <sheetView showGridLines="0" zoomScale="110" zoomScaleNormal="110" workbookViewId="0">
      <pane xSplit="3" ySplit="1" topLeftCell="D2" activePane="bottomRight" state="frozen"/>
      <selection activeCell="R1888" sqref="R1888:R1935"/>
      <selection pane="topRight" activeCell="R1888" sqref="R1888:R1935"/>
      <selection pane="bottomLeft" activeCell="R1888" sqref="R1888:R1935"/>
      <selection pane="bottomRight" activeCell="R1888" sqref="R1888:R1935"/>
    </sheetView>
  </sheetViews>
  <sheetFormatPr baseColWidth="10" defaultColWidth="9" defaultRowHeight="16" x14ac:dyDescent="0.2"/>
  <cols>
    <col min="1" max="1" width="9" style="133"/>
    <col min="2" max="2" width="27" bestFit="1" customWidth="1"/>
    <col min="3" max="3" width="7.33203125" customWidth="1"/>
    <col min="4" max="4" width="16.33203125" customWidth="1"/>
    <col min="5" max="6" width="11" customWidth="1"/>
    <col min="7" max="7" width="15" customWidth="1"/>
    <col min="8" max="8" width="12" customWidth="1"/>
    <col min="9" max="9" width="25.5" bestFit="1" customWidth="1"/>
  </cols>
  <sheetData>
    <row r="1" spans="1:12" x14ac:dyDescent="0.2">
      <c r="A1" s="131" t="s">
        <v>65</v>
      </c>
      <c r="B1" s="1" t="s">
        <v>66</v>
      </c>
      <c r="C1" s="1" t="s">
        <v>111</v>
      </c>
      <c r="D1" s="1" t="s">
        <v>112</v>
      </c>
      <c r="E1" s="101" t="s">
        <v>114</v>
      </c>
      <c r="F1" s="102" t="s">
        <v>113</v>
      </c>
      <c r="G1" s="109" t="s">
        <v>120</v>
      </c>
      <c r="H1" s="103" t="s">
        <v>113</v>
      </c>
      <c r="I1" s="104" t="s">
        <v>115</v>
      </c>
      <c r="J1" s="98"/>
      <c r="K1" s="98"/>
      <c r="L1" s="98"/>
    </row>
    <row r="2" spans="1:12" x14ac:dyDescent="0.2">
      <c r="A2" s="132">
        <v>810071</v>
      </c>
      <c r="B2" s="105" t="s">
        <v>299</v>
      </c>
      <c r="C2" s="105"/>
      <c r="D2" s="105"/>
      <c r="E2" s="130"/>
      <c r="F2" s="106">
        <v>1</v>
      </c>
      <c r="G2" s="110"/>
      <c r="H2" s="107">
        <v>1</v>
      </c>
      <c r="I2" s="108" t="s">
        <v>121</v>
      </c>
      <c r="J2" s="100"/>
      <c r="K2" s="100"/>
      <c r="L2" s="99"/>
    </row>
    <row r="3" spans="1:12" x14ac:dyDescent="0.2">
      <c r="A3" s="132">
        <v>810072</v>
      </c>
      <c r="B3" s="105" t="s">
        <v>300</v>
      </c>
      <c r="C3" s="105"/>
      <c r="D3" s="105"/>
      <c r="E3" s="130"/>
      <c r="F3" s="106">
        <v>1</v>
      </c>
      <c r="G3" s="110"/>
      <c r="H3" s="107">
        <v>2</v>
      </c>
      <c r="I3" s="108" t="s">
        <v>121</v>
      </c>
      <c r="J3" s="99"/>
      <c r="K3" s="99"/>
      <c r="L3" s="99"/>
    </row>
    <row r="4" spans="1:12" x14ac:dyDescent="0.2">
      <c r="A4" s="132">
        <v>810073</v>
      </c>
      <c r="B4" s="105" t="s">
        <v>298</v>
      </c>
      <c r="C4" s="105"/>
      <c r="D4" s="105"/>
      <c r="E4" s="130"/>
      <c r="F4" s="106">
        <v>1</v>
      </c>
      <c r="G4" s="110"/>
      <c r="H4" s="107">
        <v>3</v>
      </c>
      <c r="I4" s="108" t="s">
        <v>14</v>
      </c>
      <c r="J4" s="99"/>
      <c r="K4" s="99"/>
      <c r="L4" s="99"/>
    </row>
    <row r="5" spans="1:12" x14ac:dyDescent="0.2">
      <c r="A5" s="132">
        <v>810075</v>
      </c>
      <c r="B5" s="105" t="s">
        <v>301</v>
      </c>
      <c r="C5" s="105"/>
      <c r="D5" s="105"/>
      <c r="E5" s="130"/>
      <c r="F5" s="106">
        <v>1</v>
      </c>
      <c r="G5" s="110"/>
      <c r="H5" s="107">
        <v>4</v>
      </c>
      <c r="I5" s="108" t="s">
        <v>118</v>
      </c>
      <c r="J5" s="99"/>
      <c r="K5" s="99"/>
      <c r="L5" s="99"/>
    </row>
    <row r="6" spans="1:12" x14ac:dyDescent="0.2">
      <c r="A6" s="132">
        <v>810076</v>
      </c>
      <c r="B6" s="105" t="s">
        <v>302</v>
      </c>
      <c r="C6" s="105"/>
      <c r="D6" s="105"/>
      <c r="E6" s="130"/>
      <c r="F6" s="106">
        <v>1</v>
      </c>
      <c r="G6" s="110"/>
      <c r="H6" s="107">
        <v>5</v>
      </c>
      <c r="I6" s="108" t="s">
        <v>119</v>
      </c>
      <c r="J6" s="99"/>
      <c r="K6" s="99"/>
      <c r="L6" s="99"/>
    </row>
    <row r="7" spans="1:12" x14ac:dyDescent="0.2">
      <c r="A7" s="132">
        <v>810077</v>
      </c>
      <c r="B7" s="105" t="s">
        <v>303</v>
      </c>
      <c r="C7" s="105"/>
      <c r="D7" s="105"/>
      <c r="E7" s="130"/>
      <c r="F7" s="106">
        <v>1</v>
      </c>
      <c r="G7" s="110"/>
      <c r="H7" s="107">
        <v>6</v>
      </c>
      <c r="I7" s="108" t="s">
        <v>119</v>
      </c>
      <c r="J7" s="99"/>
      <c r="K7" s="99"/>
      <c r="L7" s="99"/>
    </row>
    <row r="8" spans="1:12" x14ac:dyDescent="0.2">
      <c r="A8" s="132">
        <v>810077</v>
      </c>
      <c r="B8" s="105" t="s">
        <v>303</v>
      </c>
      <c r="C8" s="105"/>
      <c r="D8" s="105"/>
      <c r="E8" s="130"/>
      <c r="F8" s="106">
        <v>1</v>
      </c>
      <c r="G8" s="110"/>
      <c r="H8" s="107">
        <v>7</v>
      </c>
      <c r="I8" s="108" t="s">
        <v>122</v>
      </c>
      <c r="J8" s="99"/>
      <c r="K8" s="99"/>
      <c r="L8" s="99"/>
    </row>
    <row r="9" spans="1:12" x14ac:dyDescent="0.2">
      <c r="A9" s="132">
        <v>810077</v>
      </c>
      <c r="B9" s="105" t="s">
        <v>303</v>
      </c>
      <c r="C9" s="105"/>
      <c r="D9" s="105"/>
      <c r="E9" s="130"/>
      <c r="F9" s="106">
        <v>1</v>
      </c>
      <c r="G9" s="110"/>
      <c r="H9" s="107">
        <v>8</v>
      </c>
      <c r="I9" s="108" t="s">
        <v>119</v>
      </c>
      <c r="J9" s="99"/>
      <c r="K9" s="99"/>
      <c r="L9" s="99"/>
    </row>
    <row r="10" spans="1:12" x14ac:dyDescent="0.2">
      <c r="A10" s="132">
        <v>810078</v>
      </c>
      <c r="B10" s="105" t="s">
        <v>304</v>
      </c>
      <c r="C10" s="105"/>
      <c r="D10" s="105"/>
      <c r="E10" s="130"/>
      <c r="F10" s="106">
        <v>1</v>
      </c>
      <c r="G10" s="110"/>
      <c r="H10" s="107">
        <v>9</v>
      </c>
      <c r="I10" s="108" t="s">
        <v>122</v>
      </c>
      <c r="J10" s="99"/>
      <c r="K10" s="99"/>
      <c r="L10" s="99"/>
    </row>
    <row r="11" spans="1:12" x14ac:dyDescent="0.2">
      <c r="A11" s="132">
        <v>810079</v>
      </c>
      <c r="B11" s="105" t="s">
        <v>305</v>
      </c>
      <c r="C11" s="105"/>
      <c r="D11" s="105"/>
      <c r="E11" s="130"/>
      <c r="F11" s="106">
        <v>1</v>
      </c>
      <c r="G11" s="110"/>
      <c r="H11" s="107">
        <v>10</v>
      </c>
      <c r="I11" s="108"/>
      <c r="J11" s="99"/>
      <c r="K11" s="99"/>
      <c r="L11" s="99"/>
    </row>
    <row r="12" spans="1:12" x14ac:dyDescent="0.2">
      <c r="A12" s="132">
        <v>810079</v>
      </c>
      <c r="B12" s="105" t="s">
        <v>305</v>
      </c>
      <c r="C12" s="105"/>
      <c r="D12" s="105"/>
      <c r="E12" s="130"/>
      <c r="F12" s="106">
        <v>1</v>
      </c>
      <c r="G12" s="110"/>
      <c r="H12" s="2"/>
      <c r="I12" s="2"/>
      <c r="J12" s="99"/>
      <c r="K12" s="99"/>
      <c r="L12" s="99"/>
    </row>
    <row r="13" spans="1:12" x14ac:dyDescent="0.2">
      <c r="A13" s="132">
        <v>810079</v>
      </c>
      <c r="B13" s="105" t="s">
        <v>305</v>
      </c>
      <c r="C13" s="105"/>
      <c r="D13" s="105"/>
      <c r="E13" s="130"/>
      <c r="F13" s="106">
        <v>1</v>
      </c>
      <c r="G13" s="110"/>
      <c r="H13" s="2"/>
      <c r="I13" s="2"/>
      <c r="J13" s="99"/>
      <c r="K13" s="99"/>
      <c r="L13" s="99"/>
    </row>
    <row r="14" spans="1:12" x14ac:dyDescent="0.2">
      <c r="A14" s="132">
        <v>810080</v>
      </c>
      <c r="B14" s="105" t="s">
        <v>306</v>
      </c>
      <c r="C14" s="105"/>
      <c r="D14" s="105"/>
      <c r="E14" s="130"/>
      <c r="F14" s="106">
        <v>1</v>
      </c>
      <c r="G14" s="110"/>
      <c r="H14" s="2"/>
      <c r="I14" s="2"/>
      <c r="J14" s="99"/>
      <c r="K14" s="99"/>
      <c r="L14" s="99"/>
    </row>
    <row r="15" spans="1:12" x14ac:dyDescent="0.2">
      <c r="A15" s="132">
        <v>810081</v>
      </c>
      <c r="B15" s="105" t="s">
        <v>307</v>
      </c>
      <c r="C15" s="105"/>
      <c r="D15" s="105"/>
      <c r="E15" s="130"/>
      <c r="F15" s="106">
        <v>1</v>
      </c>
      <c r="G15" s="110"/>
      <c r="H15" s="2"/>
      <c r="I15" s="2"/>
      <c r="J15" s="99"/>
      <c r="K15" s="99"/>
      <c r="L15" s="99"/>
    </row>
    <row r="16" spans="1:12" x14ac:dyDescent="0.2">
      <c r="A16" s="132">
        <v>810082</v>
      </c>
      <c r="B16" s="105" t="s">
        <v>308</v>
      </c>
      <c r="C16" s="105"/>
      <c r="D16" s="105"/>
      <c r="E16" s="130"/>
      <c r="F16" s="106">
        <v>1</v>
      </c>
      <c r="G16" s="110"/>
      <c r="H16" s="2"/>
      <c r="I16" s="2"/>
      <c r="J16" s="99"/>
      <c r="K16" s="99"/>
      <c r="L16" s="99"/>
    </row>
    <row r="17" spans="1:12" x14ac:dyDescent="0.2">
      <c r="A17" s="132">
        <v>810083</v>
      </c>
      <c r="B17" s="105" t="s">
        <v>309</v>
      </c>
      <c r="C17" s="105"/>
      <c r="D17" s="105"/>
      <c r="E17" s="130"/>
      <c r="F17" s="106">
        <v>1</v>
      </c>
      <c r="G17" s="110"/>
      <c r="H17" s="2"/>
      <c r="I17" s="2"/>
      <c r="J17" s="99"/>
      <c r="K17" s="99"/>
      <c r="L17" s="99"/>
    </row>
    <row r="18" spans="1:12" x14ac:dyDescent="0.2">
      <c r="A18" s="132">
        <v>810084</v>
      </c>
      <c r="B18" s="105" t="s">
        <v>310</v>
      </c>
      <c r="C18" s="105"/>
      <c r="D18" s="105"/>
      <c r="E18" s="130"/>
      <c r="F18" s="106">
        <v>1</v>
      </c>
      <c r="G18" s="110"/>
      <c r="H18" s="2"/>
      <c r="I18" s="2"/>
      <c r="J18" s="99"/>
      <c r="K18" s="99"/>
      <c r="L18" s="99"/>
    </row>
    <row r="19" spans="1:12" x14ac:dyDescent="0.2">
      <c r="A19" s="132">
        <v>810087</v>
      </c>
      <c r="B19" s="105" t="s">
        <v>311</v>
      </c>
      <c r="C19" s="105"/>
      <c r="D19" s="105"/>
      <c r="E19" s="130"/>
      <c r="F19" s="106">
        <v>1</v>
      </c>
      <c r="G19" s="110"/>
      <c r="H19" s="2"/>
      <c r="I19" s="2"/>
      <c r="J19" s="99"/>
      <c r="K19" s="99"/>
      <c r="L19" s="99"/>
    </row>
    <row r="20" spans="1:12" x14ac:dyDescent="0.2">
      <c r="A20" s="132">
        <v>810088</v>
      </c>
      <c r="B20" s="105" t="s">
        <v>312</v>
      </c>
      <c r="C20" s="105"/>
      <c r="D20" s="105"/>
      <c r="E20" s="130"/>
      <c r="F20" s="106">
        <v>1</v>
      </c>
      <c r="G20" s="110"/>
      <c r="H20" s="2"/>
      <c r="I20" s="2"/>
      <c r="J20" s="99"/>
      <c r="K20" s="99"/>
      <c r="L20" s="99"/>
    </row>
    <row r="21" spans="1:12" x14ac:dyDescent="0.2">
      <c r="A21" s="132">
        <v>810098</v>
      </c>
      <c r="B21" s="105" t="s">
        <v>313</v>
      </c>
      <c r="C21" s="105"/>
      <c r="D21" s="105"/>
      <c r="E21" s="130"/>
      <c r="F21" s="106">
        <v>1</v>
      </c>
      <c r="G21" s="110"/>
      <c r="H21" s="2"/>
      <c r="I21" s="2"/>
      <c r="J21" s="99"/>
      <c r="K21" s="99"/>
      <c r="L21" s="99"/>
    </row>
    <row r="22" spans="1:12" x14ac:dyDescent="0.2">
      <c r="A22" s="132">
        <v>840035</v>
      </c>
      <c r="B22" s="105" t="s">
        <v>417</v>
      </c>
      <c r="C22" s="105"/>
      <c r="D22" s="105"/>
      <c r="E22" s="130"/>
      <c r="F22" s="106">
        <v>1</v>
      </c>
      <c r="G22" s="110"/>
      <c r="H22" s="2"/>
      <c r="I22" s="2"/>
      <c r="J22" s="99"/>
      <c r="K22" s="99"/>
      <c r="L22" s="99"/>
    </row>
    <row r="23" spans="1:12" x14ac:dyDescent="0.2">
      <c r="A23" s="132">
        <v>840035</v>
      </c>
      <c r="B23" s="105" t="s">
        <v>417</v>
      </c>
      <c r="C23" s="105"/>
      <c r="D23" s="105"/>
      <c r="E23" s="130"/>
      <c r="F23" s="106">
        <v>1</v>
      </c>
      <c r="G23" s="110"/>
      <c r="H23" s="2"/>
      <c r="I23" s="2"/>
      <c r="J23" s="99"/>
      <c r="K23" s="99"/>
      <c r="L23" s="99"/>
    </row>
    <row r="24" spans="1:12" x14ac:dyDescent="0.2">
      <c r="A24" s="132">
        <v>840035</v>
      </c>
      <c r="B24" s="105" t="s">
        <v>417</v>
      </c>
      <c r="C24" s="105"/>
      <c r="D24" s="105"/>
      <c r="E24" s="130"/>
      <c r="F24" s="106">
        <v>1</v>
      </c>
      <c r="G24" s="110"/>
      <c r="H24" s="2"/>
      <c r="I24" s="2"/>
      <c r="J24" s="99"/>
      <c r="K24" s="99"/>
      <c r="L24" s="99"/>
    </row>
    <row r="25" spans="1:12" x14ac:dyDescent="0.2">
      <c r="A25" s="132">
        <v>840035</v>
      </c>
      <c r="B25" s="105" t="s">
        <v>417</v>
      </c>
      <c r="C25" s="105"/>
      <c r="D25" s="105"/>
      <c r="E25" s="130"/>
      <c r="F25" s="106">
        <v>1</v>
      </c>
      <c r="G25" s="110"/>
      <c r="H25" s="2"/>
      <c r="I25" s="2"/>
      <c r="J25" s="99"/>
      <c r="K25" s="99"/>
      <c r="L25" s="99"/>
    </row>
    <row r="26" spans="1:12" x14ac:dyDescent="0.2">
      <c r="A26" s="132">
        <v>840035</v>
      </c>
      <c r="B26" s="105" t="s">
        <v>417</v>
      </c>
      <c r="C26" s="105"/>
      <c r="D26" s="105"/>
      <c r="E26" s="130"/>
      <c r="F26" s="106">
        <v>1</v>
      </c>
      <c r="G26" s="110"/>
      <c r="H26" s="2"/>
      <c r="I26" s="2"/>
      <c r="J26" s="99"/>
      <c r="K26" s="99"/>
      <c r="L26" s="99"/>
    </row>
    <row r="27" spans="1:12" x14ac:dyDescent="0.2">
      <c r="A27" s="132">
        <v>840035</v>
      </c>
      <c r="B27" s="105" t="s">
        <v>417</v>
      </c>
      <c r="C27" s="105"/>
      <c r="D27" s="105"/>
      <c r="E27" s="130"/>
      <c r="F27" s="106">
        <v>1</v>
      </c>
      <c r="G27" s="110"/>
      <c r="H27" s="2"/>
      <c r="I27" s="2"/>
      <c r="J27" s="99"/>
      <c r="K27" s="99"/>
      <c r="L27" s="99"/>
    </row>
    <row r="28" spans="1:12" x14ac:dyDescent="0.2">
      <c r="A28" s="132">
        <v>840035</v>
      </c>
      <c r="B28" s="105" t="s">
        <v>417</v>
      </c>
      <c r="C28" s="105"/>
      <c r="D28" s="105"/>
      <c r="E28" s="130"/>
      <c r="F28" s="106">
        <v>1</v>
      </c>
      <c r="G28" s="110"/>
      <c r="H28" s="2"/>
      <c r="I28" s="2"/>
      <c r="J28" s="99"/>
      <c r="K28" s="99"/>
      <c r="L28" s="99"/>
    </row>
    <row r="29" spans="1:12" x14ac:dyDescent="0.2">
      <c r="A29" s="132">
        <v>840035</v>
      </c>
      <c r="B29" s="105" t="s">
        <v>417</v>
      </c>
      <c r="C29" s="105"/>
      <c r="D29" s="105"/>
      <c r="E29" s="130"/>
      <c r="F29" s="106">
        <v>1</v>
      </c>
      <c r="G29" s="110"/>
      <c r="H29" s="2"/>
      <c r="I29" s="2"/>
      <c r="J29" s="99"/>
      <c r="K29" s="99"/>
      <c r="L29" s="99"/>
    </row>
    <row r="30" spans="1:12" x14ac:dyDescent="0.2">
      <c r="A30" s="132">
        <v>840035</v>
      </c>
      <c r="B30" s="105" t="s">
        <v>417</v>
      </c>
      <c r="C30" s="105"/>
      <c r="D30" s="105"/>
      <c r="E30" s="130"/>
      <c r="F30" s="106">
        <v>1</v>
      </c>
      <c r="G30" s="110"/>
      <c r="H30" s="2"/>
      <c r="I30" s="2"/>
      <c r="J30" s="99"/>
      <c r="K30" s="99"/>
      <c r="L30" s="99"/>
    </row>
    <row r="31" spans="1:12" x14ac:dyDescent="0.2">
      <c r="A31" s="132">
        <v>840035</v>
      </c>
      <c r="B31" s="105" t="s">
        <v>417</v>
      </c>
      <c r="C31" s="105"/>
      <c r="D31" s="105"/>
      <c r="E31" s="130"/>
      <c r="F31" s="106">
        <v>1</v>
      </c>
      <c r="G31" s="110"/>
      <c r="H31" s="2"/>
      <c r="I31" s="2"/>
      <c r="J31" s="99"/>
      <c r="K31" s="99"/>
      <c r="L31" s="99"/>
    </row>
    <row r="32" spans="1:12" x14ac:dyDescent="0.2">
      <c r="A32" s="132">
        <v>840035</v>
      </c>
      <c r="B32" s="105" t="s">
        <v>417</v>
      </c>
      <c r="C32" s="105"/>
      <c r="D32" s="105"/>
      <c r="E32" s="130"/>
      <c r="F32" s="106">
        <v>1</v>
      </c>
      <c r="G32" s="110"/>
      <c r="H32" s="2"/>
      <c r="I32" s="2"/>
      <c r="J32" s="99"/>
      <c r="K32" s="99"/>
      <c r="L32" s="99"/>
    </row>
    <row r="33" spans="1:12" x14ac:dyDescent="0.2">
      <c r="A33" s="132">
        <v>840035</v>
      </c>
      <c r="B33" s="105" t="s">
        <v>417</v>
      </c>
      <c r="C33" s="105"/>
      <c r="D33" s="105"/>
      <c r="E33" s="130"/>
      <c r="F33" s="106">
        <v>1</v>
      </c>
      <c r="G33" s="110"/>
      <c r="H33" s="2"/>
      <c r="I33" s="2"/>
      <c r="J33" s="99"/>
      <c r="K33" s="99"/>
      <c r="L33" s="99"/>
    </row>
    <row r="34" spans="1:12" x14ac:dyDescent="0.2">
      <c r="A34" s="132">
        <v>840035</v>
      </c>
      <c r="B34" s="105" t="s">
        <v>417</v>
      </c>
      <c r="C34" s="105"/>
      <c r="D34" s="105"/>
      <c r="E34" s="130"/>
      <c r="F34" s="106">
        <v>1</v>
      </c>
      <c r="G34" s="110"/>
      <c r="H34" s="2"/>
      <c r="I34" s="2"/>
      <c r="J34" s="99"/>
      <c r="K34" s="99"/>
      <c r="L34" s="99"/>
    </row>
    <row r="35" spans="1:12" x14ac:dyDescent="0.2">
      <c r="A35" s="132">
        <v>840035</v>
      </c>
      <c r="B35" s="105" t="s">
        <v>417</v>
      </c>
      <c r="C35" s="105"/>
      <c r="D35" s="105"/>
      <c r="E35" s="130"/>
      <c r="F35" s="106">
        <v>1</v>
      </c>
      <c r="G35" s="110"/>
      <c r="H35" s="2"/>
      <c r="I35" s="2"/>
      <c r="J35" s="99"/>
      <c r="K35" s="99"/>
      <c r="L35" s="99"/>
    </row>
    <row r="36" spans="1:12" x14ac:dyDescent="0.2">
      <c r="A36" s="132">
        <v>840035</v>
      </c>
      <c r="B36" s="105" t="s">
        <v>417</v>
      </c>
      <c r="C36" s="105"/>
      <c r="D36" s="105"/>
      <c r="E36" s="130"/>
      <c r="F36" s="106">
        <v>1</v>
      </c>
      <c r="G36" s="110"/>
      <c r="H36" s="2"/>
      <c r="I36" s="2"/>
      <c r="J36" s="99"/>
      <c r="K36" s="99"/>
      <c r="L36" s="99"/>
    </row>
    <row r="37" spans="1:12" x14ac:dyDescent="0.2">
      <c r="A37" s="132">
        <v>840035</v>
      </c>
      <c r="B37" s="105" t="s">
        <v>417</v>
      </c>
      <c r="C37" s="105"/>
      <c r="D37" s="105"/>
      <c r="E37" s="130"/>
      <c r="F37" s="106">
        <v>1</v>
      </c>
      <c r="G37" s="110"/>
      <c r="H37" s="2"/>
      <c r="I37" s="2"/>
      <c r="J37" s="99"/>
      <c r="K37" s="99"/>
      <c r="L37" s="99"/>
    </row>
    <row r="38" spans="1:12" x14ac:dyDescent="0.2">
      <c r="A38" s="132">
        <v>840035</v>
      </c>
      <c r="B38" s="105" t="s">
        <v>417</v>
      </c>
      <c r="C38" s="105"/>
      <c r="D38" s="105"/>
      <c r="E38" s="130"/>
      <c r="F38" s="106">
        <v>1</v>
      </c>
      <c r="G38" s="110"/>
      <c r="H38" s="2"/>
      <c r="I38" s="2"/>
      <c r="J38" s="99"/>
      <c r="K38" s="99"/>
      <c r="L38" s="99"/>
    </row>
    <row r="39" spans="1:12" x14ac:dyDescent="0.2">
      <c r="A39" s="132">
        <v>840035</v>
      </c>
      <c r="B39" s="105" t="s">
        <v>417</v>
      </c>
      <c r="C39" s="105"/>
      <c r="D39" s="105"/>
      <c r="E39" s="130"/>
      <c r="F39" s="106">
        <v>1</v>
      </c>
      <c r="G39" s="110"/>
      <c r="H39" s="2"/>
      <c r="I39" s="2"/>
      <c r="J39" s="99"/>
      <c r="K39" s="99"/>
      <c r="L39" s="99"/>
    </row>
    <row r="40" spans="1:12" x14ac:dyDescent="0.2">
      <c r="A40" s="132">
        <v>840035</v>
      </c>
      <c r="B40" s="105" t="s">
        <v>417</v>
      </c>
      <c r="C40" s="105"/>
      <c r="D40" s="105"/>
      <c r="E40" s="130"/>
      <c r="F40" s="106">
        <v>1</v>
      </c>
      <c r="G40" s="110"/>
      <c r="H40" s="2"/>
      <c r="I40" s="2"/>
      <c r="J40" s="99"/>
      <c r="K40" s="99"/>
      <c r="L40" s="99"/>
    </row>
    <row r="41" spans="1:12" x14ac:dyDescent="0.2">
      <c r="A41" s="132">
        <v>840035</v>
      </c>
      <c r="B41" s="105" t="s">
        <v>417</v>
      </c>
      <c r="C41" s="105"/>
      <c r="D41" s="105"/>
      <c r="E41" s="130"/>
      <c r="F41" s="106">
        <v>1</v>
      </c>
      <c r="G41" s="110"/>
      <c r="H41" s="2"/>
      <c r="I41" s="2"/>
      <c r="J41" s="99"/>
      <c r="K41" s="99"/>
      <c r="L41" s="99"/>
    </row>
    <row r="42" spans="1:12" x14ac:dyDescent="0.2">
      <c r="A42" s="132">
        <v>840035</v>
      </c>
      <c r="B42" s="105" t="s">
        <v>417</v>
      </c>
      <c r="C42" s="105"/>
      <c r="D42" s="105"/>
      <c r="E42" s="130"/>
      <c r="F42" s="106">
        <v>1</v>
      </c>
      <c r="G42" s="110"/>
      <c r="H42" s="2"/>
      <c r="I42" s="2"/>
      <c r="J42" s="99"/>
      <c r="K42" s="99"/>
      <c r="L42" s="99"/>
    </row>
    <row r="43" spans="1:12" x14ac:dyDescent="0.2">
      <c r="A43" s="132">
        <v>840035</v>
      </c>
      <c r="B43" s="105" t="s">
        <v>417</v>
      </c>
      <c r="C43" s="105"/>
      <c r="D43" s="105"/>
      <c r="E43" s="130"/>
      <c r="F43" s="106">
        <v>1</v>
      </c>
      <c r="G43" s="110"/>
      <c r="H43" s="2"/>
      <c r="I43" s="2"/>
      <c r="J43" s="99"/>
      <c r="K43" s="99"/>
      <c r="L43" s="99"/>
    </row>
    <row r="44" spans="1:12" x14ac:dyDescent="0.2">
      <c r="A44" s="132">
        <v>840035</v>
      </c>
      <c r="B44" s="105" t="s">
        <v>417</v>
      </c>
      <c r="C44" s="105"/>
      <c r="D44" s="105"/>
      <c r="E44" s="130"/>
      <c r="F44" s="106">
        <v>1</v>
      </c>
      <c r="G44" s="110"/>
      <c r="H44" s="2"/>
      <c r="I44" s="2"/>
      <c r="J44" s="99"/>
      <c r="K44" s="99"/>
      <c r="L44" s="99"/>
    </row>
    <row r="45" spans="1:12" x14ac:dyDescent="0.2">
      <c r="A45" s="132">
        <v>840035</v>
      </c>
      <c r="B45" s="105" t="s">
        <v>417</v>
      </c>
      <c r="C45" s="105"/>
      <c r="D45" s="105"/>
      <c r="E45" s="130"/>
      <c r="F45" s="106">
        <v>1</v>
      </c>
      <c r="G45" s="110"/>
      <c r="H45" s="2"/>
      <c r="I45" s="2"/>
      <c r="J45" s="99"/>
      <c r="K45" s="99"/>
      <c r="L45" s="99"/>
    </row>
    <row r="46" spans="1:12" x14ac:dyDescent="0.2">
      <c r="A46" s="132">
        <v>840035</v>
      </c>
      <c r="B46" s="105" t="s">
        <v>417</v>
      </c>
      <c r="C46" s="105"/>
      <c r="D46" s="105"/>
      <c r="E46" s="130"/>
      <c r="F46" s="106">
        <v>1</v>
      </c>
      <c r="G46" s="110"/>
      <c r="H46" s="2"/>
      <c r="I46" s="2"/>
      <c r="J46" s="99"/>
      <c r="K46" s="99"/>
      <c r="L46" s="99"/>
    </row>
    <row r="47" spans="1:12" x14ac:dyDescent="0.2">
      <c r="A47" s="132">
        <v>840035</v>
      </c>
      <c r="B47" s="105" t="s">
        <v>417</v>
      </c>
      <c r="C47" s="105"/>
      <c r="D47" s="105"/>
      <c r="E47" s="130"/>
      <c r="F47" s="106">
        <v>1</v>
      </c>
      <c r="G47" s="110"/>
      <c r="H47" s="2"/>
      <c r="I47" s="2"/>
      <c r="J47" s="99"/>
      <c r="K47" s="99"/>
      <c r="L47" s="99"/>
    </row>
    <row r="48" spans="1:12" x14ac:dyDescent="0.2">
      <c r="A48" s="132">
        <v>840035</v>
      </c>
      <c r="B48" s="105" t="s">
        <v>417</v>
      </c>
      <c r="C48" s="105"/>
      <c r="D48" s="105"/>
      <c r="E48" s="130"/>
      <c r="F48" s="106">
        <v>1</v>
      </c>
      <c r="G48" s="110"/>
      <c r="H48" s="2"/>
      <c r="I48" s="2"/>
      <c r="J48" s="99"/>
      <c r="K48" s="99"/>
      <c r="L48" s="99"/>
    </row>
    <row r="49" spans="1:12" x14ac:dyDescent="0.2">
      <c r="A49" s="132">
        <v>840035</v>
      </c>
      <c r="B49" s="105" t="s">
        <v>417</v>
      </c>
      <c r="C49" s="105"/>
      <c r="D49" s="105"/>
      <c r="E49" s="130"/>
      <c r="F49" s="106">
        <v>1</v>
      </c>
      <c r="G49" s="110"/>
      <c r="H49" s="2"/>
      <c r="I49" s="2"/>
      <c r="J49" s="99"/>
      <c r="K49" s="99"/>
      <c r="L49" s="99"/>
    </row>
    <row r="50" spans="1:12" x14ac:dyDescent="0.2">
      <c r="A50" s="132">
        <v>840035</v>
      </c>
      <c r="B50" s="105" t="s">
        <v>417</v>
      </c>
      <c r="C50" s="105"/>
      <c r="D50" s="105"/>
      <c r="E50" s="130"/>
      <c r="F50" s="106">
        <v>1</v>
      </c>
      <c r="G50" s="110"/>
      <c r="H50" s="2"/>
      <c r="I50" s="2"/>
      <c r="J50" s="99"/>
      <c r="K50" s="99"/>
      <c r="L50" s="99"/>
    </row>
    <row r="51" spans="1:12" x14ac:dyDescent="0.2">
      <c r="A51" s="132">
        <v>840035</v>
      </c>
      <c r="B51" s="105" t="s">
        <v>417</v>
      </c>
      <c r="C51" s="105"/>
      <c r="D51" s="105"/>
      <c r="E51" s="130"/>
      <c r="F51" s="106">
        <v>1</v>
      </c>
      <c r="G51" s="110"/>
      <c r="H51" s="2"/>
      <c r="I51" s="2"/>
      <c r="J51" s="99"/>
      <c r="K51" s="99"/>
      <c r="L51" s="99"/>
    </row>
    <row r="52" spans="1:12" x14ac:dyDescent="0.2">
      <c r="A52" s="132">
        <v>840035</v>
      </c>
      <c r="B52" s="105" t="s">
        <v>417</v>
      </c>
      <c r="C52" s="105"/>
      <c r="D52" s="105"/>
      <c r="E52" s="130"/>
      <c r="F52" s="106">
        <v>1</v>
      </c>
      <c r="G52" s="110"/>
      <c r="H52" s="2"/>
      <c r="I52" s="2"/>
      <c r="J52" s="99"/>
      <c r="K52" s="99"/>
      <c r="L52" s="99"/>
    </row>
    <row r="53" spans="1:12" x14ac:dyDescent="0.2">
      <c r="A53" s="132">
        <v>840035</v>
      </c>
      <c r="B53" s="105" t="s">
        <v>417</v>
      </c>
      <c r="C53" s="105"/>
      <c r="D53" s="105"/>
      <c r="E53" s="130"/>
      <c r="F53" s="106">
        <v>1</v>
      </c>
      <c r="G53" s="110"/>
      <c r="H53" s="2"/>
      <c r="I53" s="2"/>
      <c r="J53" s="99"/>
      <c r="K53" s="99"/>
      <c r="L53" s="99"/>
    </row>
    <row r="54" spans="1:12" x14ac:dyDescent="0.2">
      <c r="A54" s="132">
        <v>840035</v>
      </c>
      <c r="B54" s="105" t="s">
        <v>417</v>
      </c>
      <c r="C54" s="105"/>
      <c r="D54" s="105"/>
      <c r="E54" s="130"/>
      <c r="F54" s="106">
        <v>1</v>
      </c>
      <c r="G54" s="110"/>
      <c r="H54" s="2"/>
      <c r="I54" s="2"/>
      <c r="J54" s="99"/>
      <c r="K54" s="99"/>
      <c r="L54" s="99"/>
    </row>
    <row r="55" spans="1:12" x14ac:dyDescent="0.2">
      <c r="A55" s="132">
        <v>840035</v>
      </c>
      <c r="B55" s="105" t="s">
        <v>417</v>
      </c>
      <c r="C55" s="105"/>
      <c r="D55" s="105"/>
      <c r="E55" s="130"/>
      <c r="F55" s="106">
        <v>1</v>
      </c>
      <c r="G55" s="110"/>
      <c r="H55" s="2"/>
      <c r="I55" s="2"/>
      <c r="J55" s="99"/>
      <c r="K55" s="99"/>
      <c r="L55" s="99"/>
    </row>
    <row r="56" spans="1:12" x14ac:dyDescent="0.2">
      <c r="A56" s="132">
        <v>840035</v>
      </c>
      <c r="B56" s="105" t="s">
        <v>417</v>
      </c>
      <c r="C56" s="105"/>
      <c r="D56" s="105"/>
      <c r="E56" s="130"/>
      <c r="F56" s="106">
        <v>1</v>
      </c>
      <c r="G56" s="110"/>
      <c r="H56" s="2"/>
      <c r="I56" s="2"/>
      <c r="J56" s="99"/>
      <c r="K56" s="99"/>
      <c r="L56" s="99"/>
    </row>
    <row r="57" spans="1:12" x14ac:dyDescent="0.2">
      <c r="A57" s="132">
        <v>840037</v>
      </c>
      <c r="B57" s="105" t="s">
        <v>418</v>
      </c>
      <c r="C57" s="105"/>
      <c r="D57" s="105"/>
      <c r="E57" s="130"/>
      <c r="F57" s="106">
        <v>1</v>
      </c>
      <c r="G57" s="110"/>
      <c r="H57" s="2"/>
      <c r="I57" s="2"/>
      <c r="J57" s="99"/>
      <c r="K57" s="99"/>
      <c r="L57" s="99"/>
    </row>
    <row r="58" spans="1:12" x14ac:dyDescent="0.2">
      <c r="A58" s="132">
        <v>840037</v>
      </c>
      <c r="B58" s="105" t="s">
        <v>418</v>
      </c>
      <c r="C58" s="105"/>
      <c r="D58" s="105"/>
      <c r="E58" s="130"/>
      <c r="F58" s="106">
        <v>1</v>
      </c>
      <c r="G58" s="110"/>
      <c r="H58" s="2"/>
      <c r="I58" s="2"/>
      <c r="J58" s="99"/>
      <c r="K58" s="99"/>
      <c r="L58" s="99"/>
    </row>
    <row r="59" spans="1:12" x14ac:dyDescent="0.2">
      <c r="A59" s="132">
        <v>840037</v>
      </c>
      <c r="B59" s="105" t="s">
        <v>418</v>
      </c>
      <c r="C59" s="105"/>
      <c r="D59" s="105"/>
      <c r="E59" s="130"/>
      <c r="F59" s="106">
        <v>1</v>
      </c>
      <c r="G59" s="110"/>
      <c r="H59" s="2"/>
      <c r="I59" s="2"/>
      <c r="J59" s="99"/>
      <c r="K59" s="99"/>
      <c r="L59" s="99"/>
    </row>
    <row r="60" spans="1:12" x14ac:dyDescent="0.2">
      <c r="A60" s="132">
        <v>840037</v>
      </c>
      <c r="B60" s="105" t="s">
        <v>418</v>
      </c>
      <c r="C60" s="105"/>
      <c r="D60" s="105"/>
      <c r="E60" s="130"/>
      <c r="F60" s="106">
        <v>1</v>
      </c>
      <c r="G60" s="110"/>
      <c r="H60" s="2"/>
      <c r="I60" s="2"/>
      <c r="J60" s="99"/>
      <c r="K60" s="99"/>
      <c r="L60" s="99"/>
    </row>
    <row r="61" spans="1:12" x14ac:dyDescent="0.2">
      <c r="A61" s="132">
        <v>840037</v>
      </c>
      <c r="B61" s="105" t="s">
        <v>418</v>
      </c>
      <c r="C61" s="105"/>
      <c r="D61" s="105"/>
      <c r="E61" s="130"/>
      <c r="F61" s="106">
        <v>1</v>
      </c>
      <c r="G61" s="110"/>
      <c r="H61" s="2"/>
      <c r="I61" s="2"/>
      <c r="J61" s="99"/>
      <c r="K61" s="99"/>
      <c r="L61" s="99"/>
    </row>
    <row r="62" spans="1:12" x14ac:dyDescent="0.2">
      <c r="A62" s="132">
        <v>840037</v>
      </c>
      <c r="B62" s="105" t="s">
        <v>418</v>
      </c>
      <c r="C62" s="105"/>
      <c r="D62" s="105"/>
      <c r="E62" s="130"/>
      <c r="F62" s="106">
        <v>1</v>
      </c>
      <c r="G62" s="110"/>
      <c r="H62" s="2"/>
      <c r="I62" s="2"/>
      <c r="J62" s="99"/>
      <c r="K62" s="99"/>
      <c r="L62" s="99"/>
    </row>
    <row r="63" spans="1:12" x14ac:dyDescent="0.2">
      <c r="A63" s="132">
        <v>840037</v>
      </c>
      <c r="B63" s="105" t="s">
        <v>418</v>
      </c>
      <c r="C63" s="105"/>
      <c r="D63" s="105"/>
      <c r="E63" s="130"/>
      <c r="F63" s="106">
        <v>1</v>
      </c>
      <c r="G63" s="110"/>
      <c r="H63" s="2"/>
      <c r="I63" s="2"/>
      <c r="J63" s="99"/>
      <c r="K63" s="99"/>
      <c r="L63" s="99"/>
    </row>
    <row r="64" spans="1:12" x14ac:dyDescent="0.2">
      <c r="A64" s="132">
        <v>840037</v>
      </c>
      <c r="B64" s="105" t="s">
        <v>418</v>
      </c>
      <c r="C64" s="105"/>
      <c r="D64" s="105"/>
      <c r="E64" s="130"/>
      <c r="F64" s="106">
        <v>1</v>
      </c>
      <c r="G64" s="110"/>
      <c r="H64" s="2"/>
      <c r="I64" s="2"/>
      <c r="J64" s="99"/>
      <c r="K64" s="99"/>
      <c r="L64" s="99"/>
    </row>
    <row r="65" spans="1:12" x14ac:dyDescent="0.2">
      <c r="A65" s="132">
        <v>840037</v>
      </c>
      <c r="B65" s="105" t="s">
        <v>418</v>
      </c>
      <c r="C65" s="105"/>
      <c r="D65" s="105"/>
      <c r="E65" s="130"/>
      <c r="F65" s="106">
        <v>1</v>
      </c>
      <c r="G65" s="110"/>
      <c r="H65" s="2"/>
      <c r="I65" s="2"/>
      <c r="J65" s="99"/>
      <c r="K65" s="99"/>
      <c r="L65" s="99"/>
    </row>
    <row r="66" spans="1:12" x14ac:dyDescent="0.2">
      <c r="A66" s="132">
        <v>840037</v>
      </c>
      <c r="B66" s="105" t="s">
        <v>418</v>
      </c>
      <c r="C66" s="105"/>
      <c r="D66" s="105"/>
      <c r="E66" s="130"/>
      <c r="F66" s="106">
        <v>1</v>
      </c>
      <c r="G66" s="110"/>
      <c r="H66" s="2"/>
      <c r="I66" s="2"/>
      <c r="J66" s="99"/>
      <c r="K66" s="99"/>
      <c r="L66" s="99"/>
    </row>
    <row r="67" spans="1:12" x14ac:dyDescent="0.2">
      <c r="A67" s="132">
        <v>840037</v>
      </c>
      <c r="B67" s="105" t="s">
        <v>418</v>
      </c>
      <c r="C67" s="105"/>
      <c r="D67" s="105"/>
      <c r="E67" s="130"/>
      <c r="F67" s="106">
        <v>1</v>
      </c>
      <c r="G67" s="110"/>
      <c r="H67" s="2"/>
      <c r="I67" s="2"/>
      <c r="J67" s="99"/>
      <c r="K67" s="99"/>
      <c r="L67" s="99"/>
    </row>
    <row r="68" spans="1:12" x14ac:dyDescent="0.2">
      <c r="A68" s="132">
        <v>840037</v>
      </c>
      <c r="B68" s="105" t="s">
        <v>418</v>
      </c>
      <c r="C68" s="105"/>
      <c r="D68" s="105"/>
      <c r="E68" s="130"/>
      <c r="F68" s="106">
        <v>1</v>
      </c>
      <c r="G68" s="110"/>
      <c r="H68" s="2"/>
      <c r="I68" s="2"/>
      <c r="J68" s="99"/>
      <c r="K68" s="99"/>
      <c r="L68" s="99"/>
    </row>
    <row r="69" spans="1:12" x14ac:dyDescent="0.2">
      <c r="A69" s="132">
        <v>840037</v>
      </c>
      <c r="B69" s="105" t="s">
        <v>418</v>
      </c>
      <c r="C69" s="105"/>
      <c r="D69" s="105"/>
      <c r="E69" s="130"/>
      <c r="F69" s="106">
        <v>1</v>
      </c>
      <c r="G69" s="110"/>
      <c r="H69" s="2"/>
      <c r="I69" s="2"/>
      <c r="J69" s="99"/>
      <c r="K69" s="99"/>
      <c r="L69" s="99"/>
    </row>
    <row r="70" spans="1:12" x14ac:dyDescent="0.2">
      <c r="A70" s="132">
        <v>840037</v>
      </c>
      <c r="B70" s="105" t="s">
        <v>418</v>
      </c>
      <c r="C70" s="105"/>
      <c r="D70" s="105"/>
      <c r="E70" s="130"/>
      <c r="F70" s="106">
        <v>1</v>
      </c>
      <c r="G70" s="110"/>
      <c r="H70" s="2"/>
      <c r="I70" s="2"/>
      <c r="J70" s="99"/>
      <c r="K70" s="99"/>
      <c r="L70" s="99"/>
    </row>
    <row r="71" spans="1:12" x14ac:dyDescent="0.2">
      <c r="A71" s="132">
        <v>840037</v>
      </c>
      <c r="B71" s="105" t="s">
        <v>418</v>
      </c>
      <c r="C71" s="105"/>
      <c r="D71" s="105"/>
      <c r="E71" s="130"/>
      <c r="F71" s="106">
        <v>1</v>
      </c>
      <c r="G71" s="110"/>
      <c r="H71" s="2"/>
      <c r="I71" s="2"/>
      <c r="J71" s="99"/>
      <c r="K71" s="99"/>
      <c r="L71" s="99"/>
    </row>
    <row r="72" spans="1:12" x14ac:dyDescent="0.2">
      <c r="A72" s="132">
        <v>840037</v>
      </c>
      <c r="B72" s="105" t="s">
        <v>418</v>
      </c>
      <c r="C72" s="105"/>
      <c r="D72" s="105"/>
      <c r="E72" s="130"/>
      <c r="F72" s="106">
        <v>1</v>
      </c>
      <c r="G72" s="110"/>
      <c r="H72" s="2"/>
      <c r="I72" s="2"/>
      <c r="J72" s="99"/>
      <c r="K72" s="99"/>
      <c r="L72" s="99"/>
    </row>
    <row r="73" spans="1:12" x14ac:dyDescent="0.2">
      <c r="A73" s="132">
        <v>840037</v>
      </c>
      <c r="B73" s="105" t="s">
        <v>418</v>
      </c>
      <c r="C73" s="105"/>
      <c r="D73" s="105"/>
      <c r="E73" s="130"/>
      <c r="F73" s="106">
        <v>1</v>
      </c>
      <c r="G73" s="110"/>
      <c r="H73" s="2"/>
      <c r="I73" s="2"/>
      <c r="J73" s="99"/>
      <c r="K73" s="99"/>
      <c r="L73" s="99"/>
    </row>
    <row r="74" spans="1:12" x14ac:dyDescent="0.2">
      <c r="A74" s="132">
        <v>840037</v>
      </c>
      <c r="B74" s="105" t="s">
        <v>418</v>
      </c>
      <c r="C74" s="105"/>
      <c r="D74" s="105"/>
      <c r="E74" s="130"/>
      <c r="F74" s="106">
        <v>1</v>
      </c>
      <c r="G74" s="110"/>
      <c r="H74" s="2"/>
      <c r="I74" s="2"/>
      <c r="J74" s="99"/>
      <c r="K74" s="99"/>
      <c r="L74" s="99"/>
    </row>
    <row r="75" spans="1:12" x14ac:dyDescent="0.2">
      <c r="A75" s="132">
        <v>840037</v>
      </c>
      <c r="B75" s="105" t="s">
        <v>418</v>
      </c>
      <c r="C75" s="105"/>
      <c r="D75" s="105"/>
      <c r="E75" s="130"/>
      <c r="F75" s="106">
        <v>1</v>
      </c>
      <c r="G75" s="110"/>
      <c r="H75" s="2"/>
      <c r="I75" s="2"/>
      <c r="J75" s="99"/>
      <c r="K75" s="99"/>
      <c r="L75" s="99"/>
    </row>
    <row r="76" spans="1:12" x14ac:dyDescent="0.2">
      <c r="A76" s="132">
        <v>840037</v>
      </c>
      <c r="B76" s="105" t="s">
        <v>418</v>
      </c>
      <c r="C76" s="105"/>
      <c r="D76" s="105"/>
      <c r="E76" s="130"/>
      <c r="F76" s="106">
        <v>1</v>
      </c>
      <c r="G76" s="110"/>
      <c r="H76" s="2"/>
      <c r="I76" s="2"/>
      <c r="J76" s="99"/>
      <c r="K76" s="99"/>
      <c r="L76" s="99"/>
    </row>
    <row r="77" spans="1:12" x14ac:dyDescent="0.2">
      <c r="A77" s="132">
        <v>840037</v>
      </c>
      <c r="B77" s="105" t="s">
        <v>418</v>
      </c>
      <c r="C77" s="105"/>
      <c r="D77" s="105"/>
      <c r="E77" s="130"/>
      <c r="F77" s="106">
        <v>1</v>
      </c>
      <c r="G77" s="110"/>
      <c r="H77" s="2"/>
      <c r="I77" s="2"/>
      <c r="J77" s="99"/>
      <c r="K77" s="99"/>
      <c r="L77" s="99"/>
    </row>
    <row r="78" spans="1:12" x14ac:dyDescent="0.2">
      <c r="A78" s="132">
        <v>840037</v>
      </c>
      <c r="B78" s="105" t="s">
        <v>418</v>
      </c>
      <c r="C78" s="105"/>
      <c r="D78" s="105"/>
      <c r="E78" s="130"/>
      <c r="F78" s="106">
        <v>1</v>
      </c>
      <c r="G78" s="110"/>
      <c r="H78" s="2"/>
      <c r="I78" s="2"/>
      <c r="J78" s="99"/>
      <c r="K78" s="99"/>
      <c r="L78" s="99"/>
    </row>
    <row r="79" spans="1:12" x14ac:dyDescent="0.2">
      <c r="A79" s="132">
        <v>840037</v>
      </c>
      <c r="B79" s="105" t="s">
        <v>418</v>
      </c>
      <c r="C79" s="105"/>
      <c r="D79" s="105"/>
      <c r="E79" s="130"/>
      <c r="F79" s="106">
        <v>1</v>
      </c>
      <c r="G79" s="110"/>
      <c r="H79" s="2"/>
      <c r="I79" s="2"/>
      <c r="J79" s="99"/>
      <c r="K79" s="99"/>
      <c r="L79" s="99"/>
    </row>
    <row r="80" spans="1:12" x14ac:dyDescent="0.2">
      <c r="A80" s="132">
        <v>840037</v>
      </c>
      <c r="B80" s="105" t="s">
        <v>418</v>
      </c>
      <c r="C80" s="105"/>
      <c r="D80" s="105"/>
      <c r="E80" s="130"/>
      <c r="F80" s="106">
        <v>1</v>
      </c>
      <c r="G80" s="110"/>
      <c r="H80" s="2"/>
      <c r="I80" s="2"/>
      <c r="J80" s="99"/>
      <c r="K80" s="99"/>
      <c r="L80" s="99"/>
    </row>
    <row r="81" spans="1:12" x14ac:dyDescent="0.2">
      <c r="A81" s="132">
        <v>840037</v>
      </c>
      <c r="B81" s="105" t="s">
        <v>418</v>
      </c>
      <c r="C81" s="105"/>
      <c r="D81" s="105"/>
      <c r="E81" s="130"/>
      <c r="F81" s="106">
        <v>1</v>
      </c>
      <c r="G81" s="110"/>
      <c r="H81" s="2"/>
      <c r="I81" s="2"/>
      <c r="J81" s="99"/>
      <c r="K81" s="99"/>
      <c r="L81" s="99"/>
    </row>
    <row r="82" spans="1:12" x14ac:dyDescent="0.2">
      <c r="A82" s="132">
        <v>840037</v>
      </c>
      <c r="B82" s="105" t="s">
        <v>418</v>
      </c>
      <c r="C82" s="105"/>
      <c r="D82" s="105"/>
      <c r="E82" s="130"/>
      <c r="F82" s="106">
        <v>1</v>
      </c>
      <c r="G82" s="110"/>
      <c r="H82" s="2"/>
      <c r="I82" s="2"/>
      <c r="J82" s="99"/>
      <c r="K82" s="99"/>
      <c r="L82" s="99"/>
    </row>
    <row r="83" spans="1:12" x14ac:dyDescent="0.2">
      <c r="A83" s="132">
        <v>840037</v>
      </c>
      <c r="B83" s="105" t="s">
        <v>418</v>
      </c>
      <c r="C83" s="105"/>
      <c r="D83" s="105"/>
      <c r="E83" s="130"/>
      <c r="F83" s="106">
        <v>1</v>
      </c>
      <c r="G83" s="110"/>
      <c r="H83" s="2"/>
      <c r="I83" s="2"/>
      <c r="J83" s="99"/>
      <c r="K83" s="99"/>
      <c r="L83" s="99"/>
    </row>
    <row r="84" spans="1:12" x14ac:dyDescent="0.2">
      <c r="A84" s="132">
        <v>840037</v>
      </c>
      <c r="B84" s="105" t="s">
        <v>418</v>
      </c>
      <c r="C84" s="105"/>
      <c r="D84" s="105"/>
      <c r="E84" s="130"/>
      <c r="F84" s="106">
        <v>1</v>
      </c>
      <c r="G84" s="110"/>
      <c r="H84" s="2"/>
      <c r="I84" s="2"/>
      <c r="J84" s="99"/>
      <c r="K84" s="99"/>
      <c r="L84" s="99"/>
    </row>
    <row r="85" spans="1:12" x14ac:dyDescent="0.2">
      <c r="A85" s="132">
        <v>840037</v>
      </c>
      <c r="B85" s="105" t="s">
        <v>418</v>
      </c>
      <c r="C85" s="105"/>
      <c r="D85" s="105"/>
      <c r="E85" s="130"/>
      <c r="F85" s="106">
        <v>1</v>
      </c>
      <c r="G85" s="110"/>
      <c r="H85" s="2"/>
      <c r="I85" s="2"/>
      <c r="J85" s="99"/>
      <c r="K85" s="99"/>
      <c r="L85" s="99"/>
    </row>
    <row r="86" spans="1:12" x14ac:dyDescent="0.2">
      <c r="A86" s="132">
        <v>840037</v>
      </c>
      <c r="B86" s="105" t="s">
        <v>418</v>
      </c>
      <c r="C86" s="105"/>
      <c r="D86" s="105"/>
      <c r="E86" s="130"/>
      <c r="F86" s="106">
        <v>1</v>
      </c>
      <c r="G86" s="110"/>
      <c r="H86" s="2"/>
      <c r="I86" s="2"/>
      <c r="J86" s="99"/>
      <c r="K86" s="99"/>
      <c r="L86" s="99"/>
    </row>
    <row r="87" spans="1:12" x14ac:dyDescent="0.2">
      <c r="A87" s="132">
        <v>840039</v>
      </c>
      <c r="B87" s="105" t="s">
        <v>419</v>
      </c>
      <c r="C87" s="105"/>
      <c r="D87" s="105"/>
      <c r="E87" s="130"/>
      <c r="F87" s="106">
        <v>1</v>
      </c>
      <c r="G87" s="110"/>
      <c r="H87" s="2"/>
      <c r="I87" s="2"/>
      <c r="J87" s="99"/>
      <c r="K87" s="99"/>
      <c r="L87" s="99"/>
    </row>
    <row r="88" spans="1:12" x14ac:dyDescent="0.2">
      <c r="A88" s="132">
        <v>840039</v>
      </c>
      <c r="B88" s="105" t="s">
        <v>419</v>
      </c>
      <c r="C88" s="105"/>
      <c r="D88" s="105"/>
      <c r="E88" s="130"/>
      <c r="F88" s="106">
        <v>1</v>
      </c>
      <c r="G88" s="110"/>
      <c r="H88" s="2"/>
      <c r="I88" s="2"/>
      <c r="J88" s="99"/>
      <c r="K88" s="99"/>
      <c r="L88" s="99"/>
    </row>
    <row r="89" spans="1:12" x14ac:dyDescent="0.2">
      <c r="A89" s="132">
        <v>840039</v>
      </c>
      <c r="B89" s="105" t="s">
        <v>419</v>
      </c>
      <c r="C89" s="105"/>
      <c r="D89" s="105"/>
      <c r="E89" s="130"/>
      <c r="F89" s="106">
        <v>1</v>
      </c>
      <c r="G89" s="110"/>
      <c r="H89" s="2"/>
      <c r="I89" s="2"/>
      <c r="J89" s="99"/>
      <c r="K89" s="99"/>
      <c r="L89" s="99"/>
    </row>
    <row r="90" spans="1:12" x14ac:dyDescent="0.2">
      <c r="A90" s="132">
        <v>840039</v>
      </c>
      <c r="B90" s="105" t="s">
        <v>419</v>
      </c>
      <c r="C90" s="105"/>
      <c r="D90" s="105"/>
      <c r="E90" s="130"/>
      <c r="F90" s="106">
        <v>1</v>
      </c>
      <c r="G90" s="110"/>
      <c r="H90" s="2"/>
      <c r="I90" s="2"/>
      <c r="J90" s="99"/>
      <c r="K90" s="99"/>
      <c r="L90" s="99"/>
    </row>
    <row r="91" spans="1:12" x14ac:dyDescent="0.2">
      <c r="A91" s="132">
        <v>840039</v>
      </c>
      <c r="B91" s="105" t="s">
        <v>419</v>
      </c>
      <c r="C91" s="105"/>
      <c r="D91" s="105"/>
      <c r="E91" s="130"/>
      <c r="F91" s="106">
        <v>1</v>
      </c>
      <c r="G91" s="110"/>
      <c r="H91" s="2"/>
      <c r="I91" s="2"/>
      <c r="J91" s="99"/>
      <c r="K91" s="99"/>
      <c r="L91" s="99"/>
    </row>
    <row r="92" spans="1:12" x14ac:dyDescent="0.2">
      <c r="A92" s="132">
        <v>840039</v>
      </c>
      <c r="B92" s="105" t="s">
        <v>419</v>
      </c>
      <c r="C92" s="105"/>
      <c r="D92" s="105"/>
      <c r="E92" s="130"/>
      <c r="F92" s="106">
        <v>1</v>
      </c>
      <c r="G92" s="110"/>
      <c r="H92" s="2"/>
      <c r="I92" s="2"/>
      <c r="J92" s="99"/>
      <c r="K92" s="99"/>
      <c r="L92" s="99"/>
    </row>
    <row r="93" spans="1:12" x14ac:dyDescent="0.2">
      <c r="A93" s="132">
        <v>840039</v>
      </c>
      <c r="B93" s="105" t="s">
        <v>419</v>
      </c>
      <c r="C93" s="105"/>
      <c r="D93" s="105"/>
      <c r="E93" s="130"/>
      <c r="F93" s="106">
        <v>1</v>
      </c>
      <c r="G93" s="110"/>
      <c r="H93" s="2"/>
      <c r="I93" s="2"/>
      <c r="J93" s="99"/>
      <c r="K93" s="99"/>
      <c r="L93" s="99"/>
    </row>
    <row r="94" spans="1:12" x14ac:dyDescent="0.2">
      <c r="A94" s="132">
        <v>840039</v>
      </c>
      <c r="B94" s="105" t="s">
        <v>419</v>
      </c>
      <c r="C94" s="105"/>
      <c r="D94" s="105"/>
      <c r="E94" s="130"/>
      <c r="F94" s="106">
        <v>1</v>
      </c>
      <c r="G94" s="110"/>
      <c r="H94" s="2"/>
      <c r="I94" s="2"/>
      <c r="J94" s="99"/>
      <c r="K94" s="99"/>
      <c r="L94" s="99"/>
    </row>
    <row r="95" spans="1:12" x14ac:dyDescent="0.2">
      <c r="A95" s="132">
        <v>840039</v>
      </c>
      <c r="B95" s="105" t="s">
        <v>419</v>
      </c>
      <c r="C95" s="105"/>
      <c r="D95" s="105"/>
      <c r="E95" s="130"/>
      <c r="F95" s="106">
        <v>1</v>
      </c>
      <c r="G95" s="110"/>
      <c r="H95" s="2"/>
      <c r="I95" s="2"/>
      <c r="J95" s="99"/>
      <c r="K95" s="99"/>
      <c r="L95" s="99"/>
    </row>
    <row r="96" spans="1:12" x14ac:dyDescent="0.2">
      <c r="A96" s="132">
        <v>840039</v>
      </c>
      <c r="B96" s="105" t="s">
        <v>419</v>
      </c>
      <c r="C96" s="105"/>
      <c r="D96" s="105"/>
      <c r="E96" s="130"/>
      <c r="F96" s="106">
        <v>1</v>
      </c>
      <c r="G96" s="110"/>
      <c r="H96" s="2"/>
      <c r="I96" s="2"/>
      <c r="J96" s="99"/>
      <c r="K96" s="99"/>
      <c r="L96" s="99"/>
    </row>
    <row r="97" spans="1:12" x14ac:dyDescent="0.2">
      <c r="A97" s="132">
        <v>840039</v>
      </c>
      <c r="B97" s="105" t="s">
        <v>419</v>
      </c>
      <c r="C97" s="105"/>
      <c r="D97" s="105"/>
      <c r="E97" s="130"/>
      <c r="F97" s="106">
        <v>1</v>
      </c>
      <c r="G97" s="110"/>
      <c r="H97" s="2"/>
      <c r="I97" s="2"/>
      <c r="J97" s="99"/>
      <c r="K97" s="99"/>
      <c r="L97" s="99"/>
    </row>
    <row r="98" spans="1:12" x14ac:dyDescent="0.2">
      <c r="A98" s="132">
        <v>840039</v>
      </c>
      <c r="B98" s="105" t="s">
        <v>419</v>
      </c>
      <c r="C98" s="105"/>
      <c r="D98" s="105"/>
      <c r="E98" s="130"/>
      <c r="F98" s="106">
        <v>1</v>
      </c>
      <c r="G98" s="110"/>
      <c r="H98" s="2"/>
      <c r="I98" s="2"/>
      <c r="J98" s="99"/>
      <c r="K98" s="99"/>
      <c r="L98" s="99"/>
    </row>
    <row r="99" spans="1:12" x14ac:dyDescent="0.2">
      <c r="A99" s="132">
        <v>840039</v>
      </c>
      <c r="B99" s="105" t="s">
        <v>419</v>
      </c>
      <c r="C99" s="105"/>
      <c r="D99" s="105"/>
      <c r="E99" s="130"/>
      <c r="F99" s="106">
        <v>1</v>
      </c>
      <c r="G99" s="110"/>
      <c r="H99" s="2"/>
      <c r="I99" s="2"/>
      <c r="J99" s="99"/>
      <c r="K99" s="99"/>
      <c r="L99" s="99"/>
    </row>
    <row r="100" spans="1:12" x14ac:dyDescent="0.2">
      <c r="A100" s="132">
        <v>840039</v>
      </c>
      <c r="B100" s="105" t="s">
        <v>419</v>
      </c>
      <c r="C100" s="105"/>
      <c r="D100" s="105"/>
      <c r="E100" s="130"/>
      <c r="F100" s="106">
        <v>1</v>
      </c>
      <c r="G100" s="110"/>
      <c r="H100" s="2"/>
      <c r="I100" s="2"/>
      <c r="J100" s="99"/>
      <c r="K100" s="99"/>
      <c r="L100" s="99"/>
    </row>
    <row r="101" spans="1:12" x14ac:dyDescent="0.2">
      <c r="A101" s="132">
        <v>840039</v>
      </c>
      <c r="B101" s="105" t="s">
        <v>419</v>
      </c>
      <c r="C101" s="105"/>
      <c r="D101" s="105"/>
      <c r="E101" s="130"/>
      <c r="F101" s="106">
        <v>1</v>
      </c>
      <c r="G101" s="110"/>
      <c r="H101" s="2"/>
      <c r="I101" s="2"/>
      <c r="J101" s="99"/>
      <c r="K101" s="99"/>
      <c r="L101" s="99"/>
    </row>
    <row r="102" spans="1:12" x14ac:dyDescent="0.2">
      <c r="A102" s="132">
        <v>840039</v>
      </c>
      <c r="B102" s="105" t="s">
        <v>419</v>
      </c>
      <c r="C102" s="105"/>
      <c r="D102" s="105"/>
      <c r="E102" s="130"/>
      <c r="F102" s="106">
        <v>1</v>
      </c>
      <c r="G102" s="110"/>
      <c r="H102" s="2"/>
      <c r="I102" s="2"/>
      <c r="J102" s="99"/>
      <c r="K102" s="99"/>
      <c r="L102" s="99"/>
    </row>
    <row r="103" spans="1:12" x14ac:dyDescent="0.2">
      <c r="A103" s="132">
        <v>840040</v>
      </c>
      <c r="B103" s="105" t="s">
        <v>420</v>
      </c>
      <c r="C103" s="105"/>
      <c r="D103" s="105"/>
      <c r="E103" s="130"/>
      <c r="F103" s="106">
        <v>1</v>
      </c>
      <c r="G103" s="110"/>
      <c r="H103" s="2"/>
      <c r="I103" s="2"/>
      <c r="J103" s="99"/>
      <c r="K103" s="99"/>
      <c r="L103" s="99"/>
    </row>
    <row r="104" spans="1:12" x14ac:dyDescent="0.2">
      <c r="A104" s="132">
        <v>840040</v>
      </c>
      <c r="B104" s="105" t="s">
        <v>420</v>
      </c>
      <c r="C104" s="105"/>
      <c r="D104" s="105"/>
      <c r="E104" s="130"/>
      <c r="F104" s="106">
        <v>1</v>
      </c>
      <c r="G104" s="110"/>
      <c r="H104" s="2"/>
      <c r="I104" s="2"/>
      <c r="J104" s="99"/>
      <c r="K104" s="99"/>
      <c r="L104" s="99"/>
    </row>
    <row r="105" spans="1:12" x14ac:dyDescent="0.2">
      <c r="A105" s="132">
        <v>840040</v>
      </c>
      <c r="B105" s="105" t="s">
        <v>420</v>
      </c>
      <c r="C105" s="105"/>
      <c r="D105" s="105"/>
      <c r="E105" s="130"/>
      <c r="F105" s="106">
        <v>1</v>
      </c>
      <c r="G105" s="110"/>
      <c r="H105" s="2"/>
      <c r="I105" s="2"/>
      <c r="J105" s="2"/>
      <c r="K105" s="2"/>
      <c r="L105" s="2"/>
    </row>
    <row r="106" spans="1:12" x14ac:dyDescent="0.2">
      <c r="A106" s="132">
        <v>840040</v>
      </c>
      <c r="B106" s="105" t="s">
        <v>420</v>
      </c>
      <c r="C106" s="105"/>
      <c r="D106" s="105"/>
      <c r="E106" s="130"/>
      <c r="F106" s="106">
        <v>1</v>
      </c>
      <c r="G106" s="110"/>
      <c r="H106" s="2"/>
      <c r="I106" s="2"/>
      <c r="J106" s="2"/>
      <c r="K106" s="2"/>
      <c r="L106" s="2"/>
    </row>
    <row r="107" spans="1:12" x14ac:dyDescent="0.2">
      <c r="A107" s="132">
        <v>840040</v>
      </c>
      <c r="B107" s="105" t="s">
        <v>420</v>
      </c>
      <c r="C107" s="105"/>
      <c r="D107" s="105"/>
      <c r="E107" s="130"/>
      <c r="F107" s="106">
        <v>1</v>
      </c>
      <c r="G107" s="110"/>
      <c r="H107" s="2"/>
      <c r="I107" s="2"/>
      <c r="J107" s="2"/>
      <c r="K107" s="2"/>
      <c r="L107" s="2"/>
    </row>
    <row r="108" spans="1:12" x14ac:dyDescent="0.2">
      <c r="A108" s="132">
        <v>840040</v>
      </c>
      <c r="B108" s="105" t="s">
        <v>420</v>
      </c>
      <c r="C108" s="105"/>
      <c r="D108" s="105"/>
      <c r="E108" s="130"/>
      <c r="F108" s="106">
        <v>1</v>
      </c>
      <c r="G108" s="110"/>
      <c r="H108" s="2"/>
      <c r="I108" s="2"/>
      <c r="J108" s="2"/>
      <c r="K108" s="2"/>
      <c r="L108" s="2"/>
    </row>
    <row r="109" spans="1:12" x14ac:dyDescent="0.2">
      <c r="A109" s="132">
        <v>840040</v>
      </c>
      <c r="B109" s="105" t="s">
        <v>420</v>
      </c>
      <c r="C109" s="105"/>
      <c r="D109" s="105"/>
      <c r="E109" s="130"/>
      <c r="F109" s="106">
        <v>1</v>
      </c>
      <c r="G109" s="110"/>
      <c r="H109" s="2"/>
      <c r="I109" s="2"/>
      <c r="J109" s="2"/>
      <c r="K109" s="2"/>
      <c r="L109" s="2"/>
    </row>
    <row r="110" spans="1:12" x14ac:dyDescent="0.2">
      <c r="A110" s="132">
        <v>840040</v>
      </c>
      <c r="B110" s="105" t="s">
        <v>420</v>
      </c>
      <c r="C110" s="105"/>
      <c r="D110" s="105"/>
      <c r="E110" s="130"/>
      <c r="F110" s="106">
        <v>1</v>
      </c>
      <c r="G110" s="110"/>
      <c r="H110" s="2"/>
      <c r="I110" s="2"/>
      <c r="J110" s="2"/>
      <c r="K110" s="2"/>
      <c r="L110" s="2"/>
    </row>
    <row r="111" spans="1:12" x14ac:dyDescent="0.2">
      <c r="A111" s="132">
        <v>840040</v>
      </c>
      <c r="B111" s="105" t="s">
        <v>420</v>
      </c>
      <c r="C111" s="105"/>
      <c r="D111" s="105"/>
      <c r="E111" s="130"/>
      <c r="F111" s="106">
        <v>1</v>
      </c>
      <c r="G111" s="110"/>
      <c r="H111" s="2"/>
      <c r="I111" s="2"/>
      <c r="J111" s="2"/>
      <c r="K111" s="2"/>
      <c r="L111" s="2"/>
    </row>
    <row r="112" spans="1:12" x14ac:dyDescent="0.2">
      <c r="A112" s="132">
        <v>840040</v>
      </c>
      <c r="B112" s="105" t="s">
        <v>420</v>
      </c>
      <c r="C112" s="105"/>
      <c r="D112" s="105"/>
      <c r="E112" s="130"/>
      <c r="F112" s="106">
        <v>1</v>
      </c>
      <c r="G112" s="110"/>
      <c r="H112" s="2"/>
      <c r="I112" s="2"/>
      <c r="J112" s="2"/>
      <c r="K112" s="2"/>
      <c r="L112" s="2"/>
    </row>
    <row r="113" spans="1:12" x14ac:dyDescent="0.2">
      <c r="A113" s="132">
        <v>840040</v>
      </c>
      <c r="B113" s="105" t="s">
        <v>420</v>
      </c>
      <c r="C113" s="105"/>
      <c r="D113" s="105"/>
      <c r="E113" s="130"/>
      <c r="F113" s="106">
        <v>1</v>
      </c>
      <c r="G113" s="110"/>
      <c r="H113" s="2"/>
      <c r="I113" s="2"/>
      <c r="J113" s="2"/>
      <c r="K113" s="2"/>
      <c r="L113" s="2"/>
    </row>
    <row r="114" spans="1:12" x14ac:dyDescent="0.2">
      <c r="A114" s="132">
        <v>840040</v>
      </c>
      <c r="B114" s="105" t="s">
        <v>420</v>
      </c>
      <c r="C114" s="105"/>
      <c r="D114" s="105"/>
      <c r="E114" s="130"/>
      <c r="F114" s="106">
        <v>1</v>
      </c>
      <c r="G114" s="110"/>
      <c r="H114" s="2"/>
      <c r="I114" s="2"/>
      <c r="J114" s="2"/>
      <c r="K114" s="2"/>
      <c r="L114" s="2"/>
    </row>
    <row r="115" spans="1:12" x14ac:dyDescent="0.2">
      <c r="A115" s="132">
        <v>840041</v>
      </c>
      <c r="B115" s="105" t="s">
        <v>421</v>
      </c>
      <c r="C115" s="105"/>
      <c r="D115" s="105"/>
      <c r="E115" s="130"/>
      <c r="F115" s="106">
        <v>1</v>
      </c>
      <c r="G115" s="110"/>
      <c r="H115" s="2"/>
      <c r="I115" s="2"/>
      <c r="J115" s="2"/>
      <c r="K115" s="2"/>
      <c r="L115" s="2"/>
    </row>
    <row r="116" spans="1:12" x14ac:dyDescent="0.2">
      <c r="A116" s="132">
        <v>840041</v>
      </c>
      <c r="B116" s="105" t="s">
        <v>421</v>
      </c>
      <c r="C116" s="105"/>
      <c r="D116" s="105"/>
      <c r="E116" s="130"/>
      <c r="F116" s="106">
        <v>1</v>
      </c>
      <c r="G116" s="110"/>
      <c r="H116" s="2"/>
      <c r="I116" s="2"/>
      <c r="J116" s="2"/>
      <c r="K116" s="2"/>
      <c r="L116" s="2"/>
    </row>
    <row r="117" spans="1:12" x14ac:dyDescent="0.2">
      <c r="A117" s="132">
        <v>840041</v>
      </c>
      <c r="B117" s="105" t="s">
        <v>421</v>
      </c>
      <c r="C117" s="105"/>
      <c r="D117" s="105"/>
      <c r="E117" s="130"/>
      <c r="F117" s="106">
        <v>1</v>
      </c>
      <c r="G117" s="110"/>
      <c r="H117" s="2"/>
      <c r="I117" s="2"/>
      <c r="J117" s="2"/>
      <c r="K117" s="2"/>
      <c r="L117" s="2"/>
    </row>
    <row r="118" spans="1:12" x14ac:dyDescent="0.2">
      <c r="A118" s="132">
        <v>840041</v>
      </c>
      <c r="B118" s="105" t="s">
        <v>421</v>
      </c>
      <c r="C118" s="105"/>
      <c r="D118" s="105"/>
      <c r="E118" s="130"/>
      <c r="F118" s="106">
        <v>1</v>
      </c>
      <c r="G118" s="110"/>
      <c r="H118" s="2"/>
      <c r="I118" s="2"/>
      <c r="J118" s="2"/>
      <c r="K118" s="2"/>
      <c r="L118" s="2"/>
    </row>
    <row r="119" spans="1:12" x14ac:dyDescent="0.2">
      <c r="A119" s="132">
        <v>840041</v>
      </c>
      <c r="B119" s="105" t="s">
        <v>421</v>
      </c>
      <c r="C119" s="105"/>
      <c r="D119" s="105"/>
      <c r="E119" s="130"/>
      <c r="F119" s="106">
        <v>1</v>
      </c>
      <c r="G119" s="110"/>
      <c r="H119" s="2"/>
      <c r="I119" s="2"/>
      <c r="J119" s="2"/>
      <c r="K119" s="2"/>
      <c r="L119" s="2"/>
    </row>
    <row r="120" spans="1:12" x14ac:dyDescent="0.2">
      <c r="A120" s="132">
        <v>840041</v>
      </c>
      <c r="B120" s="105" t="s">
        <v>421</v>
      </c>
      <c r="C120" s="105"/>
      <c r="D120" s="105"/>
      <c r="E120" s="130"/>
      <c r="F120" s="106">
        <v>1</v>
      </c>
      <c r="G120" s="110"/>
      <c r="H120" s="2"/>
      <c r="I120" s="2"/>
      <c r="J120" s="2"/>
      <c r="K120" s="2"/>
      <c r="L120" s="2"/>
    </row>
    <row r="121" spans="1:12" x14ac:dyDescent="0.2">
      <c r="A121" s="132">
        <v>840041</v>
      </c>
      <c r="B121" s="105" t="s">
        <v>421</v>
      </c>
      <c r="C121" s="105"/>
      <c r="D121" s="105"/>
      <c r="E121" s="130"/>
      <c r="F121" s="106">
        <v>1</v>
      </c>
      <c r="G121" s="110"/>
      <c r="H121" s="2"/>
      <c r="I121" s="2"/>
      <c r="J121" s="2"/>
      <c r="K121" s="2"/>
      <c r="L121" s="2"/>
    </row>
    <row r="122" spans="1:12" x14ac:dyDescent="0.2">
      <c r="A122" s="132">
        <v>840041</v>
      </c>
      <c r="B122" s="105" t="s">
        <v>421</v>
      </c>
      <c r="C122" s="105"/>
      <c r="D122" s="105"/>
      <c r="E122" s="130"/>
      <c r="F122" s="106">
        <v>1</v>
      </c>
      <c r="G122" s="110"/>
      <c r="H122" s="2"/>
      <c r="I122" s="2"/>
      <c r="J122" s="2"/>
      <c r="K122" s="2"/>
      <c r="L122" s="2"/>
    </row>
    <row r="123" spans="1:12" x14ac:dyDescent="0.2">
      <c r="A123" s="132">
        <v>840041</v>
      </c>
      <c r="B123" s="105" t="s">
        <v>421</v>
      </c>
      <c r="C123" s="105"/>
      <c r="D123" s="105"/>
      <c r="E123" s="130"/>
      <c r="F123" s="106">
        <v>1</v>
      </c>
      <c r="G123" s="110"/>
      <c r="H123" s="2"/>
      <c r="I123" s="2"/>
      <c r="J123" s="2"/>
      <c r="K123" s="2"/>
      <c r="L123" s="2"/>
    </row>
    <row r="124" spans="1:12" x14ac:dyDescent="0.2">
      <c r="A124" s="132">
        <v>840041</v>
      </c>
      <c r="B124" s="105" t="s">
        <v>421</v>
      </c>
      <c r="C124" s="105"/>
      <c r="D124" s="105"/>
      <c r="E124" s="130"/>
      <c r="F124" s="106">
        <v>1</v>
      </c>
      <c r="G124" s="110"/>
      <c r="H124" s="2"/>
      <c r="I124" s="2"/>
      <c r="J124" s="2"/>
      <c r="K124" s="2"/>
      <c r="L124" s="2"/>
    </row>
    <row r="125" spans="1:12" x14ac:dyDescent="0.2">
      <c r="A125" s="132">
        <v>840041</v>
      </c>
      <c r="B125" s="105" t="s">
        <v>421</v>
      </c>
      <c r="C125" s="105"/>
      <c r="D125" s="105"/>
      <c r="E125" s="130"/>
      <c r="F125" s="106">
        <v>1</v>
      </c>
      <c r="G125" s="110"/>
      <c r="H125" s="2"/>
      <c r="I125" s="2"/>
      <c r="J125" s="2"/>
      <c r="K125" s="2"/>
      <c r="L125" s="2"/>
    </row>
    <row r="126" spans="1:12" x14ac:dyDescent="0.2">
      <c r="A126" s="132">
        <v>840041</v>
      </c>
      <c r="B126" s="105" t="s">
        <v>421</v>
      </c>
      <c r="C126" s="105"/>
      <c r="D126" s="105"/>
      <c r="E126" s="130"/>
      <c r="F126" s="106">
        <v>1</v>
      </c>
      <c r="G126" s="110"/>
      <c r="H126" s="2"/>
      <c r="I126" s="2"/>
      <c r="J126" s="2"/>
      <c r="K126" s="2"/>
      <c r="L126" s="2"/>
    </row>
    <row r="127" spans="1:12" x14ac:dyDescent="0.2">
      <c r="A127" s="132">
        <v>840041</v>
      </c>
      <c r="B127" s="105" t="s">
        <v>421</v>
      </c>
      <c r="C127" s="105"/>
      <c r="D127" s="105"/>
      <c r="E127" s="130"/>
      <c r="F127" s="106">
        <v>1</v>
      </c>
      <c r="G127" s="110"/>
      <c r="H127" s="2"/>
      <c r="I127" s="2"/>
      <c r="J127" s="2"/>
      <c r="K127" s="2"/>
      <c r="L127" s="2"/>
    </row>
    <row r="128" spans="1:12" x14ac:dyDescent="0.2">
      <c r="A128" s="132">
        <v>840041</v>
      </c>
      <c r="B128" s="105" t="s">
        <v>421</v>
      </c>
      <c r="C128" s="105"/>
      <c r="D128" s="105"/>
      <c r="E128" s="130"/>
      <c r="F128" s="106">
        <v>1</v>
      </c>
      <c r="G128" s="110"/>
      <c r="H128" s="2"/>
      <c r="I128" s="2"/>
      <c r="J128" s="2"/>
      <c r="K128" s="2"/>
      <c r="L128" s="2"/>
    </row>
    <row r="129" spans="1:12" x14ac:dyDescent="0.2">
      <c r="A129" s="132">
        <v>840041</v>
      </c>
      <c r="B129" s="105" t="s">
        <v>421</v>
      </c>
      <c r="C129" s="105"/>
      <c r="D129" s="105"/>
      <c r="E129" s="130"/>
      <c r="F129" s="106">
        <v>1</v>
      </c>
      <c r="G129" s="110"/>
      <c r="H129" s="2"/>
      <c r="I129" s="2"/>
      <c r="J129" s="2"/>
      <c r="K129" s="2"/>
      <c r="L129" s="2"/>
    </row>
    <row r="130" spans="1:12" x14ac:dyDescent="0.2">
      <c r="A130" s="132">
        <v>840041</v>
      </c>
      <c r="B130" s="105" t="s">
        <v>421</v>
      </c>
      <c r="C130" s="105"/>
      <c r="D130" s="105"/>
      <c r="E130" s="130"/>
      <c r="F130" s="106">
        <v>1</v>
      </c>
      <c r="G130" s="110"/>
      <c r="H130" s="2"/>
      <c r="I130" s="2"/>
      <c r="J130" s="2"/>
      <c r="K130" s="2"/>
      <c r="L130" s="2"/>
    </row>
    <row r="131" spans="1:12" x14ac:dyDescent="0.2">
      <c r="A131" s="132">
        <v>840041</v>
      </c>
      <c r="B131" s="105" t="s">
        <v>421</v>
      </c>
      <c r="C131" s="105"/>
      <c r="D131" s="105"/>
      <c r="E131" s="130"/>
      <c r="F131" s="106">
        <v>1</v>
      </c>
      <c r="G131" s="110"/>
      <c r="H131" s="2"/>
      <c r="I131" s="2"/>
      <c r="J131" s="2"/>
      <c r="K131" s="2"/>
      <c r="L131" s="2"/>
    </row>
    <row r="132" spans="1:12" x14ac:dyDescent="0.2">
      <c r="A132" s="132">
        <v>840041</v>
      </c>
      <c r="B132" s="105" t="s">
        <v>421</v>
      </c>
      <c r="C132" s="105"/>
      <c r="D132" s="105"/>
      <c r="E132" s="130"/>
      <c r="F132" s="106">
        <v>1</v>
      </c>
      <c r="G132" s="110"/>
      <c r="H132" s="2"/>
      <c r="I132" s="2"/>
      <c r="J132" s="2"/>
      <c r="K132" s="2"/>
      <c r="L132" s="2"/>
    </row>
    <row r="133" spans="1:12" x14ac:dyDescent="0.2">
      <c r="A133" s="132">
        <v>840041</v>
      </c>
      <c r="B133" s="105" t="s">
        <v>421</v>
      </c>
      <c r="C133" s="105"/>
      <c r="D133" s="105"/>
      <c r="E133" s="130"/>
      <c r="F133" s="106">
        <v>1</v>
      </c>
      <c r="G133" s="110"/>
      <c r="H133" s="2"/>
      <c r="I133" s="2"/>
      <c r="J133" s="2"/>
      <c r="K133" s="2"/>
      <c r="L133" s="2"/>
    </row>
    <row r="134" spans="1:12" x14ac:dyDescent="0.2">
      <c r="A134" s="132">
        <v>840041</v>
      </c>
      <c r="B134" s="105" t="s">
        <v>421</v>
      </c>
      <c r="C134" s="105"/>
      <c r="D134" s="105"/>
      <c r="E134" s="130"/>
      <c r="F134" s="106">
        <v>1</v>
      </c>
      <c r="G134" s="110"/>
      <c r="H134" s="2"/>
      <c r="I134" s="2"/>
      <c r="J134" s="2"/>
      <c r="K134" s="2"/>
      <c r="L134" s="2"/>
    </row>
    <row r="135" spans="1:12" x14ac:dyDescent="0.2">
      <c r="A135" s="132">
        <v>840041</v>
      </c>
      <c r="B135" s="105" t="s">
        <v>421</v>
      </c>
      <c r="C135" s="105"/>
      <c r="D135" s="105"/>
      <c r="E135" s="130"/>
      <c r="F135" s="106">
        <v>1</v>
      </c>
      <c r="G135" s="110"/>
      <c r="H135" s="2"/>
      <c r="I135" s="2"/>
      <c r="J135" s="2"/>
      <c r="K135" s="2"/>
      <c r="L135" s="2"/>
    </row>
    <row r="136" spans="1:12" x14ac:dyDescent="0.2">
      <c r="A136" s="132">
        <v>840041</v>
      </c>
      <c r="B136" s="105" t="s">
        <v>421</v>
      </c>
      <c r="C136" s="105"/>
      <c r="D136" s="105"/>
      <c r="E136" s="130"/>
      <c r="F136" s="106">
        <v>1</v>
      </c>
      <c r="G136" s="110"/>
      <c r="H136" s="2"/>
      <c r="I136" s="2"/>
      <c r="J136" s="2"/>
      <c r="K136" s="2"/>
      <c r="L136" s="2"/>
    </row>
    <row r="137" spans="1:12" x14ac:dyDescent="0.2">
      <c r="A137" s="132">
        <v>840041</v>
      </c>
      <c r="B137" s="105" t="s">
        <v>421</v>
      </c>
      <c r="C137" s="105"/>
      <c r="D137" s="105"/>
      <c r="E137" s="130"/>
      <c r="F137" s="106">
        <v>1</v>
      </c>
      <c r="G137" s="110"/>
      <c r="H137" s="2"/>
      <c r="I137" s="2"/>
      <c r="J137" s="2"/>
      <c r="K137" s="2"/>
      <c r="L137" s="2"/>
    </row>
    <row r="138" spans="1:12" x14ac:dyDescent="0.2">
      <c r="A138" s="132">
        <v>840041</v>
      </c>
      <c r="B138" s="105" t="s">
        <v>421</v>
      </c>
      <c r="C138" s="105"/>
      <c r="D138" s="105"/>
      <c r="E138" s="130"/>
      <c r="F138" s="106">
        <v>1</v>
      </c>
      <c r="G138" s="110"/>
      <c r="H138" s="2"/>
      <c r="I138" s="2"/>
      <c r="J138" s="2"/>
      <c r="K138" s="2"/>
      <c r="L138" s="2"/>
    </row>
    <row r="139" spans="1:12" x14ac:dyDescent="0.2">
      <c r="A139" s="132">
        <v>840041</v>
      </c>
      <c r="B139" s="105" t="s">
        <v>421</v>
      </c>
      <c r="C139" s="105"/>
      <c r="D139" s="105"/>
      <c r="E139" s="130"/>
      <c r="F139" s="106">
        <v>1</v>
      </c>
      <c r="G139" s="110"/>
      <c r="H139" s="2"/>
      <c r="I139" s="2"/>
      <c r="J139" s="2"/>
      <c r="K139" s="2"/>
      <c r="L139" s="2"/>
    </row>
    <row r="140" spans="1:12" x14ac:dyDescent="0.2">
      <c r="A140" s="132">
        <v>840041</v>
      </c>
      <c r="B140" s="105" t="s">
        <v>421</v>
      </c>
      <c r="C140" s="105"/>
      <c r="D140" s="105"/>
      <c r="E140" s="130"/>
      <c r="F140" s="106">
        <v>1</v>
      </c>
      <c r="G140" s="110"/>
      <c r="H140" s="2"/>
      <c r="I140" s="2"/>
      <c r="J140" s="2"/>
      <c r="K140" s="2"/>
      <c r="L140" s="2"/>
    </row>
    <row r="141" spans="1:12" x14ac:dyDescent="0.2">
      <c r="A141" s="132">
        <v>840041</v>
      </c>
      <c r="B141" s="105" t="s">
        <v>421</v>
      </c>
      <c r="C141" s="105"/>
      <c r="D141" s="105"/>
      <c r="E141" s="130"/>
      <c r="F141" s="106">
        <v>1</v>
      </c>
      <c r="G141" s="110"/>
      <c r="H141" s="2"/>
      <c r="I141" s="2"/>
      <c r="J141" s="2"/>
      <c r="K141" s="2"/>
      <c r="L141" s="2"/>
    </row>
    <row r="142" spans="1:12" x14ac:dyDescent="0.2">
      <c r="A142" s="132">
        <v>840041</v>
      </c>
      <c r="B142" s="105" t="s">
        <v>421</v>
      </c>
      <c r="C142" s="105"/>
      <c r="D142" s="105"/>
      <c r="E142" s="130"/>
      <c r="F142" s="106">
        <v>1</v>
      </c>
      <c r="G142" s="110"/>
      <c r="H142" s="2"/>
      <c r="I142" s="2"/>
      <c r="J142" s="2"/>
      <c r="K142" s="2"/>
      <c r="L142" s="2"/>
    </row>
    <row r="143" spans="1:12" x14ac:dyDescent="0.2">
      <c r="A143" s="132">
        <v>840041</v>
      </c>
      <c r="B143" s="105" t="s">
        <v>421</v>
      </c>
      <c r="C143" s="105"/>
      <c r="D143" s="105"/>
      <c r="E143" s="130"/>
      <c r="F143" s="106">
        <v>1</v>
      </c>
      <c r="G143" s="110"/>
      <c r="H143" s="2"/>
      <c r="I143" s="2"/>
      <c r="J143" s="2"/>
      <c r="K143" s="2"/>
      <c r="L143" s="2"/>
    </row>
    <row r="144" spans="1:12" x14ac:dyDescent="0.2">
      <c r="A144" s="132">
        <v>840041</v>
      </c>
      <c r="B144" s="105" t="s">
        <v>421</v>
      </c>
      <c r="C144" s="105"/>
      <c r="D144" s="105"/>
      <c r="E144" s="130"/>
      <c r="F144" s="106">
        <v>1</v>
      </c>
      <c r="G144" s="110"/>
      <c r="H144" s="2"/>
      <c r="I144" s="2"/>
      <c r="J144" s="2"/>
      <c r="K144" s="2"/>
      <c r="L144" s="2"/>
    </row>
    <row r="145" spans="1:12" x14ac:dyDescent="0.2">
      <c r="A145" s="132">
        <v>840041</v>
      </c>
      <c r="B145" s="105" t="s">
        <v>421</v>
      </c>
      <c r="C145" s="105"/>
      <c r="D145" s="105"/>
      <c r="E145" s="130"/>
      <c r="F145" s="106">
        <v>1</v>
      </c>
      <c r="G145" s="110"/>
      <c r="H145" s="2"/>
      <c r="I145" s="2"/>
      <c r="J145" s="2"/>
      <c r="K145" s="2"/>
      <c r="L145" s="2"/>
    </row>
    <row r="146" spans="1:12" x14ac:dyDescent="0.2">
      <c r="A146" s="132">
        <v>840041</v>
      </c>
      <c r="B146" s="105" t="s">
        <v>421</v>
      </c>
      <c r="C146" s="105"/>
      <c r="D146" s="105"/>
      <c r="E146" s="130"/>
      <c r="F146" s="106">
        <v>1</v>
      </c>
      <c r="G146" s="110"/>
      <c r="H146" s="2"/>
      <c r="I146" s="2"/>
      <c r="J146" s="2"/>
      <c r="K146" s="2"/>
      <c r="L146" s="2"/>
    </row>
    <row r="147" spans="1:12" x14ac:dyDescent="0.2">
      <c r="A147" s="132">
        <v>840041</v>
      </c>
      <c r="B147" s="105" t="s">
        <v>421</v>
      </c>
      <c r="C147" s="105"/>
      <c r="D147" s="105"/>
      <c r="E147" s="130"/>
      <c r="F147" s="106">
        <v>1</v>
      </c>
      <c r="G147" s="110"/>
      <c r="H147" s="2"/>
      <c r="I147" s="2"/>
      <c r="J147" s="2"/>
      <c r="K147" s="2"/>
      <c r="L147" s="2"/>
    </row>
    <row r="148" spans="1:12" x14ac:dyDescent="0.2">
      <c r="A148" s="132">
        <v>840041</v>
      </c>
      <c r="B148" s="105" t="s">
        <v>421</v>
      </c>
      <c r="C148" s="105"/>
      <c r="D148" s="105"/>
      <c r="E148" s="130"/>
      <c r="F148" s="106">
        <v>1</v>
      </c>
      <c r="G148" s="110"/>
      <c r="H148" s="2"/>
      <c r="I148" s="2"/>
      <c r="J148" s="2"/>
      <c r="K148" s="2"/>
      <c r="L148" s="2"/>
    </row>
    <row r="149" spans="1:12" x14ac:dyDescent="0.2">
      <c r="A149" s="132">
        <v>840041</v>
      </c>
      <c r="B149" s="105" t="s">
        <v>421</v>
      </c>
      <c r="C149" s="105"/>
      <c r="D149" s="105"/>
      <c r="E149" s="130"/>
      <c r="F149" s="106">
        <v>1</v>
      </c>
      <c r="G149" s="110"/>
    </row>
    <row r="150" spans="1:12" x14ac:dyDescent="0.2">
      <c r="A150" s="132">
        <v>840041</v>
      </c>
      <c r="B150" s="105" t="s">
        <v>421</v>
      </c>
      <c r="C150" s="105"/>
      <c r="D150" s="105"/>
      <c r="E150" s="130"/>
      <c r="F150" s="106">
        <v>1</v>
      </c>
      <c r="G150" s="110"/>
    </row>
    <row r="151" spans="1:12" x14ac:dyDescent="0.2">
      <c r="A151" s="132">
        <v>840041</v>
      </c>
      <c r="B151" s="105" t="s">
        <v>421</v>
      </c>
      <c r="C151" s="105"/>
      <c r="D151" s="105"/>
      <c r="E151" s="130"/>
      <c r="F151" s="106">
        <v>1</v>
      </c>
      <c r="G151" s="110"/>
    </row>
    <row r="152" spans="1:12" x14ac:dyDescent="0.2">
      <c r="A152" s="132">
        <v>840041</v>
      </c>
      <c r="B152" s="105" t="s">
        <v>421</v>
      </c>
      <c r="C152" s="105"/>
      <c r="D152" s="105"/>
      <c r="E152" s="130"/>
      <c r="F152" s="106">
        <v>1</v>
      </c>
      <c r="G152" s="110"/>
    </row>
    <row r="153" spans="1:12" x14ac:dyDescent="0.2">
      <c r="A153" s="132">
        <v>840041</v>
      </c>
      <c r="B153" s="105" t="s">
        <v>421</v>
      </c>
      <c r="C153" s="105"/>
      <c r="D153" s="105"/>
      <c r="E153" s="130"/>
      <c r="F153" s="106">
        <v>1</v>
      </c>
    </row>
    <row r="154" spans="1:12" x14ac:dyDescent="0.2">
      <c r="A154" s="132">
        <v>840041</v>
      </c>
      <c r="B154" s="105" t="s">
        <v>421</v>
      </c>
      <c r="C154" s="105"/>
      <c r="D154" s="105"/>
      <c r="E154" s="130"/>
      <c r="F154" s="106">
        <v>1</v>
      </c>
    </row>
    <row r="155" spans="1:12" x14ac:dyDescent="0.2">
      <c r="A155" s="132">
        <v>840041</v>
      </c>
      <c r="B155" s="105" t="s">
        <v>421</v>
      </c>
      <c r="C155" s="105"/>
      <c r="D155" s="105"/>
      <c r="E155" s="130"/>
      <c r="F155" s="106">
        <v>1</v>
      </c>
    </row>
    <row r="156" spans="1:12" x14ac:dyDescent="0.2">
      <c r="A156" s="132">
        <v>840041</v>
      </c>
      <c r="B156" s="105" t="s">
        <v>421</v>
      </c>
      <c r="C156" s="105"/>
      <c r="D156" s="105"/>
      <c r="E156" s="130"/>
      <c r="F156" s="106">
        <v>1</v>
      </c>
    </row>
    <row r="157" spans="1:12" x14ac:dyDescent="0.2">
      <c r="A157" s="132">
        <v>840041</v>
      </c>
      <c r="B157" s="105" t="s">
        <v>421</v>
      </c>
      <c r="C157" s="105"/>
      <c r="D157" s="105"/>
      <c r="E157" s="130"/>
      <c r="F157" s="106">
        <v>1</v>
      </c>
    </row>
    <row r="158" spans="1:12" x14ac:dyDescent="0.2">
      <c r="A158" s="132">
        <v>840041</v>
      </c>
      <c r="B158" s="105" t="s">
        <v>421</v>
      </c>
      <c r="C158" s="105"/>
      <c r="D158" s="105"/>
      <c r="E158" s="130"/>
      <c r="F158" s="106">
        <v>1</v>
      </c>
    </row>
    <row r="159" spans="1:12" x14ac:dyDescent="0.2">
      <c r="A159" s="132">
        <v>840041</v>
      </c>
      <c r="B159" s="105" t="s">
        <v>421</v>
      </c>
      <c r="C159" s="105"/>
      <c r="D159" s="105"/>
      <c r="E159" s="130"/>
      <c r="F159" s="106">
        <v>1</v>
      </c>
    </row>
    <row r="160" spans="1:12" x14ac:dyDescent="0.2">
      <c r="A160" s="132">
        <v>840041</v>
      </c>
      <c r="B160" s="105" t="s">
        <v>421</v>
      </c>
      <c r="C160" s="105"/>
      <c r="D160" s="105"/>
      <c r="E160" s="130"/>
      <c r="F160" s="106">
        <v>1</v>
      </c>
    </row>
    <row r="161" spans="1:6" x14ac:dyDescent="0.2">
      <c r="A161" s="132">
        <v>840041</v>
      </c>
      <c r="B161" s="105" t="s">
        <v>421</v>
      </c>
      <c r="C161" s="105"/>
      <c r="D161" s="105"/>
      <c r="E161" s="130"/>
      <c r="F161" s="106">
        <v>1</v>
      </c>
    </row>
    <row r="162" spans="1:6" x14ac:dyDescent="0.2">
      <c r="A162" s="132">
        <v>840041</v>
      </c>
      <c r="B162" s="105" t="s">
        <v>421</v>
      </c>
      <c r="C162" s="105"/>
      <c r="D162" s="105"/>
      <c r="E162" s="130"/>
      <c r="F162" s="106">
        <v>1</v>
      </c>
    </row>
    <row r="163" spans="1:6" x14ac:dyDescent="0.2">
      <c r="A163" s="132">
        <v>840043</v>
      </c>
      <c r="B163" s="105" t="s">
        <v>422</v>
      </c>
      <c r="C163" s="105"/>
      <c r="D163" s="105"/>
      <c r="E163" s="130"/>
      <c r="F163" s="106">
        <v>1</v>
      </c>
    </row>
    <row r="164" spans="1:6" x14ac:dyDescent="0.2">
      <c r="A164" s="132">
        <v>840043</v>
      </c>
      <c r="B164" s="105" t="s">
        <v>422</v>
      </c>
      <c r="C164" s="105"/>
      <c r="D164" s="105"/>
      <c r="E164" s="130"/>
      <c r="F164" s="106">
        <v>1</v>
      </c>
    </row>
    <row r="165" spans="1:6" x14ac:dyDescent="0.2">
      <c r="A165" s="132">
        <v>840043</v>
      </c>
      <c r="B165" s="105" t="s">
        <v>422</v>
      </c>
      <c r="C165" s="105"/>
      <c r="D165" s="105"/>
      <c r="E165" s="130"/>
      <c r="F165" s="106">
        <v>1</v>
      </c>
    </row>
    <row r="166" spans="1:6" x14ac:dyDescent="0.2">
      <c r="A166" s="132">
        <v>840043</v>
      </c>
      <c r="B166" s="105" t="s">
        <v>422</v>
      </c>
      <c r="C166" s="105"/>
      <c r="D166" s="105"/>
      <c r="E166" s="130"/>
      <c r="F166" s="106">
        <v>1</v>
      </c>
    </row>
    <row r="167" spans="1:6" x14ac:dyDescent="0.2">
      <c r="A167" s="132">
        <v>840043</v>
      </c>
      <c r="B167" s="105" t="s">
        <v>422</v>
      </c>
      <c r="C167" s="105"/>
      <c r="D167" s="105"/>
      <c r="E167" s="130"/>
      <c r="F167" s="106">
        <v>1</v>
      </c>
    </row>
    <row r="168" spans="1:6" x14ac:dyDescent="0.2">
      <c r="A168" s="132">
        <v>840043</v>
      </c>
      <c r="B168" s="105" t="s">
        <v>422</v>
      </c>
      <c r="C168" s="105"/>
      <c r="D168" s="105"/>
      <c r="E168" s="130"/>
      <c r="F168" s="106">
        <v>1</v>
      </c>
    </row>
    <row r="169" spans="1:6" x14ac:dyDescent="0.2">
      <c r="A169" s="132">
        <v>840043</v>
      </c>
      <c r="B169" s="105" t="s">
        <v>422</v>
      </c>
      <c r="C169" s="105"/>
      <c r="D169" s="105"/>
      <c r="E169" s="130"/>
      <c r="F169" s="106">
        <v>1</v>
      </c>
    </row>
    <row r="170" spans="1:6" x14ac:dyDescent="0.2">
      <c r="A170" s="132">
        <v>840043</v>
      </c>
      <c r="B170" s="105" t="s">
        <v>422</v>
      </c>
      <c r="C170" s="105"/>
      <c r="D170" s="105"/>
      <c r="E170" s="130"/>
      <c r="F170" s="106">
        <v>1</v>
      </c>
    </row>
    <row r="171" spans="1:6" x14ac:dyDescent="0.2">
      <c r="A171" s="132">
        <v>840043</v>
      </c>
      <c r="B171" s="105" t="s">
        <v>422</v>
      </c>
      <c r="C171" s="105"/>
      <c r="D171" s="105"/>
      <c r="E171" s="130"/>
      <c r="F171" s="106">
        <v>1</v>
      </c>
    </row>
    <row r="172" spans="1:6" x14ac:dyDescent="0.2">
      <c r="A172" s="132">
        <v>840043</v>
      </c>
      <c r="B172" s="105" t="s">
        <v>422</v>
      </c>
      <c r="C172" s="105"/>
      <c r="D172" s="105"/>
      <c r="E172" s="130"/>
      <c r="F172" s="106">
        <v>1</v>
      </c>
    </row>
    <row r="173" spans="1:6" x14ac:dyDescent="0.2">
      <c r="A173" s="132">
        <v>840043</v>
      </c>
      <c r="B173" s="105" t="s">
        <v>422</v>
      </c>
      <c r="C173" s="105"/>
      <c r="D173" s="105"/>
      <c r="E173" s="130"/>
      <c r="F173" s="106">
        <v>1</v>
      </c>
    </row>
    <row r="174" spans="1:6" x14ac:dyDescent="0.2">
      <c r="A174" s="132">
        <v>840043</v>
      </c>
      <c r="B174" s="105" t="s">
        <v>422</v>
      </c>
      <c r="C174" s="105"/>
      <c r="D174" s="105"/>
      <c r="E174" s="130"/>
      <c r="F174" s="106">
        <v>1</v>
      </c>
    </row>
    <row r="175" spans="1:6" x14ac:dyDescent="0.2">
      <c r="A175" s="132">
        <v>840043</v>
      </c>
      <c r="B175" s="105" t="s">
        <v>422</v>
      </c>
      <c r="C175" s="105"/>
      <c r="D175" s="105"/>
      <c r="E175" s="130"/>
      <c r="F175" s="106">
        <v>1</v>
      </c>
    </row>
    <row r="176" spans="1:6" x14ac:dyDescent="0.2">
      <c r="A176" s="132">
        <v>840043</v>
      </c>
      <c r="B176" s="105" t="s">
        <v>422</v>
      </c>
      <c r="C176" s="105"/>
      <c r="D176" s="105"/>
      <c r="E176" s="130"/>
      <c r="F176" s="106">
        <v>1</v>
      </c>
    </row>
    <row r="177" spans="1:6" x14ac:dyDescent="0.2">
      <c r="A177" s="132">
        <v>840043</v>
      </c>
      <c r="B177" s="105" t="s">
        <v>422</v>
      </c>
      <c r="C177" s="105"/>
      <c r="D177" s="105"/>
      <c r="E177" s="130"/>
      <c r="F177" s="106">
        <v>1</v>
      </c>
    </row>
    <row r="178" spans="1:6" x14ac:dyDescent="0.2">
      <c r="A178" s="132">
        <v>840043</v>
      </c>
      <c r="B178" s="105" t="s">
        <v>422</v>
      </c>
      <c r="C178" s="105"/>
      <c r="D178" s="105"/>
      <c r="E178" s="130"/>
      <c r="F178" s="106">
        <v>1</v>
      </c>
    </row>
    <row r="179" spans="1:6" x14ac:dyDescent="0.2">
      <c r="A179" s="132">
        <v>840043</v>
      </c>
      <c r="B179" s="105" t="s">
        <v>422</v>
      </c>
      <c r="C179" s="105"/>
      <c r="D179" s="105"/>
      <c r="E179" s="130"/>
      <c r="F179" s="106">
        <v>1</v>
      </c>
    </row>
    <row r="180" spans="1:6" x14ac:dyDescent="0.2">
      <c r="A180" s="132">
        <v>840043</v>
      </c>
      <c r="B180" s="105" t="s">
        <v>422</v>
      </c>
      <c r="C180" s="105"/>
      <c r="D180" s="105"/>
      <c r="E180" s="130"/>
      <c r="F180" s="106">
        <v>1</v>
      </c>
    </row>
    <row r="181" spans="1:6" x14ac:dyDescent="0.2">
      <c r="A181" s="132">
        <v>840043</v>
      </c>
      <c r="B181" s="105" t="s">
        <v>422</v>
      </c>
      <c r="C181" s="105"/>
      <c r="D181" s="105"/>
      <c r="E181" s="130"/>
      <c r="F181" s="106">
        <v>1</v>
      </c>
    </row>
    <row r="182" spans="1:6" x14ac:dyDescent="0.2">
      <c r="A182" s="132">
        <v>840043</v>
      </c>
      <c r="B182" s="105" t="s">
        <v>422</v>
      </c>
      <c r="C182" s="105"/>
      <c r="D182" s="105"/>
      <c r="E182" s="130"/>
      <c r="F182" s="106">
        <v>1</v>
      </c>
    </row>
    <row r="183" spans="1:6" x14ac:dyDescent="0.2">
      <c r="A183" s="132">
        <v>840043</v>
      </c>
      <c r="B183" s="105" t="s">
        <v>422</v>
      </c>
      <c r="C183" s="105"/>
      <c r="D183" s="105"/>
      <c r="E183" s="130"/>
      <c r="F183" s="106">
        <v>1</v>
      </c>
    </row>
    <row r="184" spans="1:6" x14ac:dyDescent="0.2">
      <c r="A184" s="132">
        <v>840043</v>
      </c>
      <c r="B184" s="105" t="s">
        <v>422</v>
      </c>
      <c r="C184" s="105"/>
      <c r="D184" s="105"/>
      <c r="E184" s="130"/>
      <c r="F184" s="106">
        <v>1</v>
      </c>
    </row>
    <row r="185" spans="1:6" x14ac:dyDescent="0.2">
      <c r="A185" s="132">
        <v>840043</v>
      </c>
      <c r="B185" s="105" t="s">
        <v>422</v>
      </c>
      <c r="C185" s="105"/>
      <c r="D185" s="105"/>
      <c r="E185" s="130"/>
      <c r="F185" s="106">
        <v>1</v>
      </c>
    </row>
    <row r="186" spans="1:6" x14ac:dyDescent="0.2">
      <c r="A186" s="132">
        <v>840043</v>
      </c>
      <c r="B186" s="105" t="s">
        <v>422</v>
      </c>
      <c r="C186" s="105"/>
      <c r="D186" s="105"/>
      <c r="E186" s="130"/>
      <c r="F186" s="106">
        <v>1</v>
      </c>
    </row>
    <row r="187" spans="1:6" x14ac:dyDescent="0.2">
      <c r="A187" s="132">
        <v>840043</v>
      </c>
      <c r="B187" s="105" t="s">
        <v>422</v>
      </c>
      <c r="C187" s="105"/>
      <c r="D187" s="105"/>
      <c r="E187" s="130"/>
      <c r="F187" s="106">
        <v>1</v>
      </c>
    </row>
    <row r="188" spans="1:6" x14ac:dyDescent="0.2">
      <c r="A188" s="132">
        <v>840043</v>
      </c>
      <c r="B188" s="105" t="s">
        <v>422</v>
      </c>
      <c r="C188" s="105"/>
      <c r="D188" s="105"/>
      <c r="E188" s="130"/>
      <c r="F188" s="106">
        <v>1</v>
      </c>
    </row>
    <row r="189" spans="1:6" x14ac:dyDescent="0.2">
      <c r="A189" s="132">
        <v>840043</v>
      </c>
      <c r="B189" s="105" t="s">
        <v>422</v>
      </c>
      <c r="C189" s="105"/>
      <c r="D189" s="105"/>
      <c r="E189" s="130"/>
      <c r="F189" s="106">
        <v>1</v>
      </c>
    </row>
    <row r="190" spans="1:6" x14ac:dyDescent="0.2">
      <c r="A190" s="132">
        <v>840043</v>
      </c>
      <c r="B190" s="105" t="s">
        <v>422</v>
      </c>
      <c r="C190" s="105"/>
      <c r="D190" s="105"/>
      <c r="E190" s="130"/>
      <c r="F190" s="106">
        <v>1</v>
      </c>
    </row>
    <row r="191" spans="1:6" x14ac:dyDescent="0.2">
      <c r="A191" s="132">
        <v>840043</v>
      </c>
      <c r="B191" s="105" t="s">
        <v>422</v>
      </c>
      <c r="C191" s="105"/>
      <c r="D191" s="105"/>
      <c r="E191" s="130"/>
      <c r="F191" s="106">
        <v>1</v>
      </c>
    </row>
    <row r="192" spans="1:6" x14ac:dyDescent="0.2">
      <c r="A192" s="132">
        <v>840043</v>
      </c>
      <c r="B192" s="105" t="s">
        <v>422</v>
      </c>
      <c r="C192" s="105"/>
      <c r="D192" s="105"/>
      <c r="E192" s="130"/>
      <c r="F192" s="106">
        <v>1</v>
      </c>
    </row>
    <row r="193" spans="1:6" x14ac:dyDescent="0.2">
      <c r="A193" s="132">
        <v>840043</v>
      </c>
      <c r="B193" s="105" t="s">
        <v>422</v>
      </c>
      <c r="C193" s="105"/>
      <c r="D193" s="105"/>
      <c r="E193" s="130"/>
      <c r="F193" s="106">
        <v>1</v>
      </c>
    </row>
    <row r="194" spans="1:6" x14ac:dyDescent="0.2">
      <c r="A194" s="132">
        <v>840043</v>
      </c>
      <c r="B194" s="105" t="s">
        <v>422</v>
      </c>
      <c r="C194" s="105"/>
      <c r="D194" s="105"/>
      <c r="E194" s="130"/>
      <c r="F194" s="106">
        <v>1</v>
      </c>
    </row>
    <row r="195" spans="1:6" x14ac:dyDescent="0.2">
      <c r="A195" s="132">
        <v>840043</v>
      </c>
      <c r="B195" s="105" t="s">
        <v>422</v>
      </c>
      <c r="C195" s="105"/>
      <c r="D195" s="105"/>
      <c r="E195" s="130"/>
      <c r="F195" s="106">
        <v>1</v>
      </c>
    </row>
    <row r="196" spans="1:6" x14ac:dyDescent="0.2">
      <c r="A196" s="132">
        <v>840043</v>
      </c>
      <c r="B196" s="105" t="s">
        <v>422</v>
      </c>
      <c r="C196" s="105"/>
      <c r="D196" s="105"/>
      <c r="E196" s="130"/>
      <c r="F196" s="106">
        <v>1</v>
      </c>
    </row>
    <row r="197" spans="1:6" x14ac:dyDescent="0.2">
      <c r="A197" s="132">
        <v>840043</v>
      </c>
      <c r="B197" s="105" t="s">
        <v>422</v>
      </c>
      <c r="C197" s="105"/>
      <c r="D197" s="105"/>
      <c r="E197" s="130"/>
      <c r="F197" s="106">
        <v>1</v>
      </c>
    </row>
    <row r="198" spans="1:6" x14ac:dyDescent="0.2">
      <c r="A198" s="132">
        <v>840043</v>
      </c>
      <c r="B198" s="105" t="s">
        <v>422</v>
      </c>
      <c r="C198" s="105"/>
      <c r="D198" s="105"/>
      <c r="E198" s="130"/>
      <c r="F198" s="106">
        <v>1</v>
      </c>
    </row>
    <row r="199" spans="1:6" x14ac:dyDescent="0.2">
      <c r="A199" s="132">
        <v>840043</v>
      </c>
      <c r="B199" s="105" t="s">
        <v>422</v>
      </c>
      <c r="C199" s="105"/>
      <c r="D199" s="105"/>
      <c r="E199" s="130"/>
      <c r="F199" s="106">
        <v>1</v>
      </c>
    </row>
    <row r="200" spans="1:6" x14ac:dyDescent="0.2">
      <c r="A200" s="132">
        <v>840043</v>
      </c>
      <c r="B200" s="105" t="s">
        <v>422</v>
      </c>
      <c r="C200" s="105"/>
      <c r="D200" s="105"/>
      <c r="E200" s="130"/>
      <c r="F200" s="106">
        <v>1</v>
      </c>
    </row>
    <row r="201" spans="1:6" x14ac:dyDescent="0.2">
      <c r="A201" s="132">
        <v>840043</v>
      </c>
      <c r="B201" s="105" t="s">
        <v>422</v>
      </c>
      <c r="C201" s="105"/>
      <c r="D201" s="105"/>
      <c r="E201" s="130"/>
      <c r="F201" s="106">
        <v>1</v>
      </c>
    </row>
    <row r="202" spans="1:6" x14ac:dyDescent="0.2">
      <c r="A202" s="132">
        <v>840043</v>
      </c>
      <c r="B202" s="105" t="s">
        <v>422</v>
      </c>
      <c r="C202" s="105"/>
      <c r="D202" s="105"/>
      <c r="E202" s="130"/>
      <c r="F202" s="106">
        <v>1</v>
      </c>
    </row>
    <row r="203" spans="1:6" x14ac:dyDescent="0.2">
      <c r="A203" s="132">
        <v>840043</v>
      </c>
      <c r="B203" s="105" t="s">
        <v>422</v>
      </c>
      <c r="C203" s="105"/>
      <c r="D203" s="105"/>
      <c r="E203" s="130"/>
      <c r="F203" s="106">
        <v>1</v>
      </c>
    </row>
    <row r="204" spans="1:6" x14ac:dyDescent="0.2">
      <c r="A204" s="132">
        <v>840043</v>
      </c>
      <c r="B204" s="105" t="s">
        <v>422</v>
      </c>
      <c r="C204" s="105"/>
      <c r="D204" s="105"/>
      <c r="E204" s="130"/>
      <c r="F204" s="106">
        <v>1</v>
      </c>
    </row>
    <row r="205" spans="1:6" x14ac:dyDescent="0.2">
      <c r="A205" s="132">
        <v>840043</v>
      </c>
      <c r="B205" s="105" t="s">
        <v>422</v>
      </c>
      <c r="C205" s="105"/>
      <c r="D205" s="105"/>
      <c r="E205" s="130"/>
      <c r="F205" s="106">
        <v>1</v>
      </c>
    </row>
    <row r="206" spans="1:6" x14ac:dyDescent="0.2">
      <c r="A206" s="132">
        <v>840043</v>
      </c>
      <c r="B206" s="105" t="s">
        <v>422</v>
      </c>
      <c r="C206" s="105"/>
      <c r="D206" s="105"/>
      <c r="E206" s="130"/>
      <c r="F206" s="106">
        <v>1</v>
      </c>
    </row>
    <row r="207" spans="1:6" x14ac:dyDescent="0.2">
      <c r="A207" s="132">
        <v>840043</v>
      </c>
      <c r="B207" s="105" t="s">
        <v>422</v>
      </c>
      <c r="C207" s="105"/>
      <c r="D207" s="105"/>
      <c r="E207" s="130"/>
      <c r="F207" s="106">
        <v>1</v>
      </c>
    </row>
    <row r="208" spans="1:6" x14ac:dyDescent="0.2">
      <c r="A208" s="132">
        <v>840043</v>
      </c>
      <c r="B208" s="105" t="s">
        <v>422</v>
      </c>
      <c r="C208" s="105"/>
      <c r="D208" s="105"/>
      <c r="E208" s="130"/>
      <c r="F208" s="106">
        <v>1</v>
      </c>
    </row>
    <row r="209" spans="1:6" x14ac:dyDescent="0.2">
      <c r="A209" s="132">
        <v>840043</v>
      </c>
      <c r="B209" s="105" t="s">
        <v>422</v>
      </c>
      <c r="C209" s="105"/>
      <c r="D209" s="105"/>
      <c r="E209" s="130"/>
      <c r="F209" s="106">
        <v>1</v>
      </c>
    </row>
    <row r="210" spans="1:6" x14ac:dyDescent="0.2">
      <c r="A210" s="132">
        <v>840043</v>
      </c>
      <c r="B210" s="105" t="s">
        <v>422</v>
      </c>
      <c r="C210" s="105"/>
      <c r="D210" s="105"/>
      <c r="E210" s="130"/>
      <c r="F210" s="106">
        <v>1</v>
      </c>
    </row>
    <row r="211" spans="1:6" x14ac:dyDescent="0.2">
      <c r="A211" s="132">
        <v>840046</v>
      </c>
      <c r="B211" s="105" t="s">
        <v>423</v>
      </c>
      <c r="C211" s="105"/>
      <c r="D211" s="105"/>
      <c r="E211" s="130"/>
      <c r="F211" s="106">
        <v>1</v>
      </c>
    </row>
    <row r="212" spans="1:6" x14ac:dyDescent="0.2">
      <c r="A212" s="132">
        <v>840046</v>
      </c>
      <c r="B212" s="105" t="s">
        <v>423</v>
      </c>
      <c r="C212" s="105"/>
      <c r="D212" s="105"/>
      <c r="E212" s="130"/>
      <c r="F212" s="106">
        <v>1</v>
      </c>
    </row>
    <row r="213" spans="1:6" x14ac:dyDescent="0.2">
      <c r="A213" s="132">
        <v>840046</v>
      </c>
      <c r="B213" s="105" t="s">
        <v>423</v>
      </c>
      <c r="C213" s="105"/>
      <c r="D213" s="105"/>
      <c r="E213" s="130"/>
      <c r="F213" s="106">
        <v>1</v>
      </c>
    </row>
    <row r="214" spans="1:6" x14ac:dyDescent="0.2">
      <c r="A214" s="132">
        <v>840046</v>
      </c>
      <c r="B214" s="105" t="s">
        <v>423</v>
      </c>
      <c r="C214" s="105"/>
      <c r="D214" s="105"/>
      <c r="E214" s="130"/>
      <c r="F214" s="106">
        <v>1</v>
      </c>
    </row>
    <row r="215" spans="1:6" x14ac:dyDescent="0.2">
      <c r="A215" s="132">
        <v>840046</v>
      </c>
      <c r="B215" s="105" t="s">
        <v>423</v>
      </c>
      <c r="C215" s="105"/>
      <c r="D215" s="105"/>
      <c r="E215" s="130"/>
      <c r="F215" s="106">
        <v>1</v>
      </c>
    </row>
    <row r="216" spans="1:6" x14ac:dyDescent="0.2">
      <c r="A216" s="132">
        <v>840046</v>
      </c>
      <c r="B216" s="105" t="s">
        <v>423</v>
      </c>
      <c r="C216" s="105"/>
      <c r="D216" s="105"/>
      <c r="E216" s="130"/>
      <c r="F216" s="106">
        <v>1</v>
      </c>
    </row>
    <row r="217" spans="1:6" x14ac:dyDescent="0.2">
      <c r="A217" s="132">
        <v>840047</v>
      </c>
      <c r="B217" s="105" t="s">
        <v>424</v>
      </c>
      <c r="C217" s="105"/>
      <c r="D217" s="105"/>
      <c r="E217" s="130"/>
      <c r="F217" s="106">
        <v>1</v>
      </c>
    </row>
    <row r="218" spans="1:6" x14ac:dyDescent="0.2">
      <c r="A218" s="132">
        <v>840047</v>
      </c>
      <c r="B218" s="105" t="s">
        <v>424</v>
      </c>
      <c r="C218" s="105"/>
      <c r="D218" s="105"/>
      <c r="E218" s="130"/>
      <c r="F218" s="106">
        <v>1</v>
      </c>
    </row>
    <row r="219" spans="1:6" x14ac:dyDescent="0.2">
      <c r="A219" s="132">
        <v>840047</v>
      </c>
      <c r="B219" s="105" t="s">
        <v>424</v>
      </c>
      <c r="C219" s="105"/>
      <c r="D219" s="105"/>
      <c r="E219" s="130"/>
      <c r="F219" s="106">
        <v>1</v>
      </c>
    </row>
    <row r="220" spans="1:6" x14ac:dyDescent="0.2">
      <c r="A220" s="132">
        <v>840047</v>
      </c>
      <c r="B220" s="105" t="s">
        <v>424</v>
      </c>
      <c r="C220" s="105"/>
      <c r="D220" s="105"/>
      <c r="E220" s="130"/>
      <c r="F220" s="106">
        <v>1</v>
      </c>
    </row>
    <row r="221" spans="1:6" x14ac:dyDescent="0.2">
      <c r="A221" s="132">
        <v>840047</v>
      </c>
      <c r="B221" s="105" t="s">
        <v>424</v>
      </c>
      <c r="C221" s="105"/>
      <c r="D221" s="105"/>
      <c r="E221" s="130"/>
      <c r="F221" s="106">
        <v>1</v>
      </c>
    </row>
    <row r="222" spans="1:6" x14ac:dyDescent="0.2">
      <c r="A222" s="132">
        <v>840047</v>
      </c>
      <c r="B222" s="105" t="s">
        <v>424</v>
      </c>
      <c r="C222" s="105"/>
      <c r="D222" s="105"/>
      <c r="E222" s="130"/>
      <c r="F222" s="106">
        <v>1</v>
      </c>
    </row>
    <row r="223" spans="1:6" x14ac:dyDescent="0.2">
      <c r="A223" s="132">
        <v>840047</v>
      </c>
      <c r="B223" s="105" t="s">
        <v>424</v>
      </c>
      <c r="C223" s="105"/>
      <c r="D223" s="105"/>
      <c r="E223" s="130"/>
      <c r="F223" s="106">
        <v>1</v>
      </c>
    </row>
    <row r="224" spans="1:6" x14ac:dyDescent="0.2">
      <c r="A224" s="132">
        <v>840047</v>
      </c>
      <c r="B224" s="105" t="s">
        <v>424</v>
      </c>
      <c r="C224" s="105"/>
      <c r="D224" s="105"/>
      <c r="E224" s="130"/>
      <c r="F224" s="106">
        <v>1</v>
      </c>
    </row>
    <row r="225" spans="1:6" x14ac:dyDescent="0.2">
      <c r="A225" s="132">
        <v>840047</v>
      </c>
      <c r="B225" s="105" t="s">
        <v>424</v>
      </c>
      <c r="C225" s="105"/>
      <c r="D225" s="105"/>
      <c r="E225" s="130"/>
      <c r="F225" s="106">
        <v>1</v>
      </c>
    </row>
    <row r="226" spans="1:6" x14ac:dyDescent="0.2">
      <c r="A226" s="132">
        <v>840047</v>
      </c>
      <c r="B226" s="105" t="s">
        <v>424</v>
      </c>
      <c r="C226" s="105"/>
      <c r="D226" s="105"/>
      <c r="E226" s="130"/>
      <c r="F226" s="106">
        <v>1</v>
      </c>
    </row>
    <row r="227" spans="1:6" x14ac:dyDescent="0.2">
      <c r="A227" s="132">
        <v>840047</v>
      </c>
      <c r="B227" s="105" t="s">
        <v>424</v>
      </c>
      <c r="C227" s="105"/>
      <c r="D227" s="105"/>
      <c r="E227" s="130"/>
      <c r="F227" s="106">
        <v>1</v>
      </c>
    </row>
    <row r="228" spans="1:6" x14ac:dyDescent="0.2">
      <c r="A228" s="132">
        <v>840047</v>
      </c>
      <c r="B228" s="105" t="s">
        <v>424</v>
      </c>
      <c r="C228" s="105"/>
      <c r="D228" s="105"/>
      <c r="E228" s="130"/>
      <c r="F228" s="106">
        <v>1</v>
      </c>
    </row>
    <row r="229" spans="1:6" x14ac:dyDescent="0.2">
      <c r="A229" s="132">
        <v>840047</v>
      </c>
      <c r="B229" s="105" t="s">
        <v>424</v>
      </c>
      <c r="C229" s="105"/>
      <c r="D229" s="105"/>
      <c r="E229" s="130"/>
      <c r="F229" s="106">
        <v>1</v>
      </c>
    </row>
    <row r="230" spans="1:6" x14ac:dyDescent="0.2">
      <c r="A230" s="132">
        <v>840047</v>
      </c>
      <c r="B230" s="105" t="s">
        <v>424</v>
      </c>
      <c r="C230" s="105"/>
      <c r="D230" s="105"/>
      <c r="E230" s="130"/>
      <c r="F230" s="106">
        <v>1</v>
      </c>
    </row>
    <row r="231" spans="1:6" x14ac:dyDescent="0.2">
      <c r="A231" s="132">
        <v>840047</v>
      </c>
      <c r="B231" s="105" t="s">
        <v>424</v>
      </c>
      <c r="C231" s="105"/>
      <c r="D231" s="105"/>
      <c r="E231" s="130"/>
      <c r="F231" s="106">
        <v>1</v>
      </c>
    </row>
    <row r="232" spans="1:6" x14ac:dyDescent="0.2">
      <c r="A232" s="132">
        <v>840047</v>
      </c>
      <c r="B232" s="105" t="s">
        <v>424</v>
      </c>
      <c r="C232" s="105"/>
      <c r="D232" s="105"/>
      <c r="E232" s="130"/>
      <c r="F232" s="106">
        <v>1</v>
      </c>
    </row>
    <row r="233" spans="1:6" x14ac:dyDescent="0.2">
      <c r="A233" s="132">
        <v>840047</v>
      </c>
      <c r="B233" s="105" t="s">
        <v>424</v>
      </c>
      <c r="C233" s="105"/>
      <c r="D233" s="105"/>
      <c r="E233" s="130"/>
      <c r="F233" s="106">
        <v>1</v>
      </c>
    </row>
    <row r="234" spans="1:6" x14ac:dyDescent="0.2">
      <c r="A234" s="132">
        <v>840047</v>
      </c>
      <c r="B234" s="105" t="s">
        <v>424</v>
      </c>
      <c r="C234" s="105"/>
      <c r="D234" s="105"/>
      <c r="E234" s="130"/>
      <c r="F234" s="106">
        <v>1</v>
      </c>
    </row>
    <row r="235" spans="1:6" x14ac:dyDescent="0.2">
      <c r="A235" s="132">
        <v>840047</v>
      </c>
      <c r="B235" s="105" t="s">
        <v>424</v>
      </c>
      <c r="C235" s="105"/>
      <c r="D235" s="105"/>
      <c r="E235" s="130"/>
      <c r="F235" s="106">
        <v>1</v>
      </c>
    </row>
    <row r="236" spans="1:6" x14ac:dyDescent="0.2">
      <c r="A236" s="132">
        <v>840047</v>
      </c>
      <c r="B236" s="105" t="s">
        <v>424</v>
      </c>
      <c r="C236" s="105"/>
      <c r="D236" s="105"/>
      <c r="E236" s="130"/>
      <c r="F236" s="106">
        <v>1</v>
      </c>
    </row>
    <row r="237" spans="1:6" x14ac:dyDescent="0.2">
      <c r="A237" s="132">
        <v>840047</v>
      </c>
      <c r="B237" s="105" t="s">
        <v>424</v>
      </c>
      <c r="C237" s="105"/>
      <c r="D237" s="105"/>
      <c r="E237" s="130"/>
      <c r="F237" s="106">
        <v>1</v>
      </c>
    </row>
    <row r="238" spans="1:6" x14ac:dyDescent="0.2">
      <c r="A238" s="132">
        <v>840047</v>
      </c>
      <c r="B238" s="105" t="s">
        <v>424</v>
      </c>
      <c r="C238" s="105"/>
      <c r="D238" s="105"/>
      <c r="E238" s="130"/>
      <c r="F238" s="106">
        <v>1</v>
      </c>
    </row>
    <row r="239" spans="1:6" x14ac:dyDescent="0.2">
      <c r="A239" s="132">
        <v>840047</v>
      </c>
      <c r="B239" s="105" t="s">
        <v>424</v>
      </c>
      <c r="C239" s="105"/>
      <c r="D239" s="105"/>
      <c r="E239" s="130"/>
      <c r="F239" s="106">
        <v>1</v>
      </c>
    </row>
    <row r="240" spans="1:6" x14ac:dyDescent="0.2">
      <c r="A240" s="132">
        <v>840047</v>
      </c>
      <c r="B240" s="105" t="s">
        <v>424</v>
      </c>
      <c r="C240" s="105"/>
      <c r="D240" s="105"/>
      <c r="E240" s="130"/>
      <c r="F240" s="106">
        <v>1</v>
      </c>
    </row>
    <row r="241" spans="1:6" x14ac:dyDescent="0.2">
      <c r="A241" s="132">
        <v>840047</v>
      </c>
      <c r="B241" s="105" t="s">
        <v>424</v>
      </c>
      <c r="C241" s="105"/>
      <c r="D241" s="105"/>
      <c r="E241" s="130"/>
      <c r="F241" s="106">
        <v>1</v>
      </c>
    </row>
    <row r="242" spans="1:6" x14ac:dyDescent="0.2">
      <c r="A242" s="132">
        <v>840047</v>
      </c>
      <c r="B242" s="105" t="s">
        <v>424</v>
      </c>
      <c r="C242" s="105"/>
      <c r="D242" s="105"/>
      <c r="E242" s="130"/>
      <c r="F242" s="106">
        <v>1</v>
      </c>
    </row>
    <row r="243" spans="1:6" x14ac:dyDescent="0.2">
      <c r="A243" s="133">
        <v>840047</v>
      </c>
      <c r="B243" t="s">
        <v>424</v>
      </c>
      <c r="F243">
        <v>1</v>
      </c>
    </row>
    <row r="244" spans="1:6" x14ac:dyDescent="0.2">
      <c r="A244" s="133">
        <v>840047</v>
      </c>
      <c r="B244" t="s">
        <v>424</v>
      </c>
      <c r="F244">
        <v>1</v>
      </c>
    </row>
    <row r="245" spans="1:6" x14ac:dyDescent="0.2">
      <c r="A245" s="133">
        <v>840047</v>
      </c>
      <c r="B245" t="s">
        <v>424</v>
      </c>
      <c r="F245">
        <v>1</v>
      </c>
    </row>
    <row r="246" spans="1:6" x14ac:dyDescent="0.2">
      <c r="A246" s="133">
        <v>840047</v>
      </c>
      <c r="B246" t="s">
        <v>424</v>
      </c>
      <c r="F246">
        <v>1</v>
      </c>
    </row>
    <row r="247" spans="1:6" x14ac:dyDescent="0.2">
      <c r="A247" s="133">
        <v>840049</v>
      </c>
      <c r="B247" t="s">
        <v>425</v>
      </c>
      <c r="F247">
        <v>1</v>
      </c>
    </row>
    <row r="248" spans="1:6" x14ac:dyDescent="0.2">
      <c r="A248" s="133">
        <v>840049</v>
      </c>
      <c r="B248" t="s">
        <v>425</v>
      </c>
      <c r="F248">
        <v>1</v>
      </c>
    </row>
    <row r="249" spans="1:6" x14ac:dyDescent="0.2">
      <c r="A249" s="133">
        <v>840049</v>
      </c>
      <c r="B249" t="s">
        <v>425</v>
      </c>
      <c r="F249">
        <v>1</v>
      </c>
    </row>
    <row r="250" spans="1:6" x14ac:dyDescent="0.2">
      <c r="A250" s="133">
        <v>840049</v>
      </c>
      <c r="B250" t="s">
        <v>425</v>
      </c>
      <c r="F250">
        <v>1</v>
      </c>
    </row>
    <row r="251" spans="1:6" x14ac:dyDescent="0.2">
      <c r="A251" s="133">
        <v>840049</v>
      </c>
      <c r="B251" t="s">
        <v>425</v>
      </c>
      <c r="F251">
        <v>1</v>
      </c>
    </row>
    <row r="252" spans="1:6" x14ac:dyDescent="0.2">
      <c r="A252" s="133">
        <v>840049</v>
      </c>
      <c r="B252" t="s">
        <v>425</v>
      </c>
      <c r="F252">
        <v>1</v>
      </c>
    </row>
    <row r="253" spans="1:6" x14ac:dyDescent="0.2">
      <c r="A253" s="133">
        <v>840049</v>
      </c>
      <c r="B253" t="s">
        <v>425</v>
      </c>
      <c r="F253">
        <v>1</v>
      </c>
    </row>
    <row r="254" spans="1:6" x14ac:dyDescent="0.2">
      <c r="A254" s="133">
        <v>840049</v>
      </c>
      <c r="B254" t="s">
        <v>425</v>
      </c>
      <c r="F254">
        <v>1</v>
      </c>
    </row>
    <row r="255" spans="1:6" x14ac:dyDescent="0.2">
      <c r="A255" s="133">
        <v>840049</v>
      </c>
      <c r="B255" t="s">
        <v>425</v>
      </c>
      <c r="F255">
        <v>1</v>
      </c>
    </row>
    <row r="256" spans="1:6" x14ac:dyDescent="0.2">
      <c r="A256" s="133">
        <v>840049</v>
      </c>
      <c r="B256" t="s">
        <v>425</v>
      </c>
      <c r="F256">
        <v>1</v>
      </c>
    </row>
    <row r="257" spans="1:6" x14ac:dyDescent="0.2">
      <c r="A257" s="133">
        <v>840049</v>
      </c>
      <c r="B257" t="s">
        <v>425</v>
      </c>
      <c r="F257">
        <v>1</v>
      </c>
    </row>
    <row r="258" spans="1:6" x14ac:dyDescent="0.2">
      <c r="A258" s="133">
        <v>840049</v>
      </c>
      <c r="B258" t="s">
        <v>425</v>
      </c>
      <c r="F258">
        <v>1</v>
      </c>
    </row>
    <row r="259" spans="1:6" x14ac:dyDescent="0.2">
      <c r="A259" s="133">
        <v>840049</v>
      </c>
      <c r="B259" t="s">
        <v>425</v>
      </c>
      <c r="F259">
        <v>1</v>
      </c>
    </row>
    <row r="260" spans="1:6" x14ac:dyDescent="0.2">
      <c r="A260" s="133">
        <v>840049</v>
      </c>
      <c r="B260" t="s">
        <v>425</v>
      </c>
      <c r="F260">
        <v>1</v>
      </c>
    </row>
    <row r="261" spans="1:6" x14ac:dyDescent="0.2">
      <c r="A261" s="133">
        <v>840049</v>
      </c>
      <c r="B261" t="s">
        <v>425</v>
      </c>
      <c r="F261">
        <v>1</v>
      </c>
    </row>
    <row r="262" spans="1:6" x14ac:dyDescent="0.2">
      <c r="A262" s="133">
        <v>840049</v>
      </c>
      <c r="B262" t="s">
        <v>425</v>
      </c>
      <c r="F262">
        <v>1</v>
      </c>
    </row>
    <row r="263" spans="1:6" x14ac:dyDescent="0.2">
      <c r="A263" s="133">
        <v>840049</v>
      </c>
      <c r="B263" t="s">
        <v>425</v>
      </c>
      <c r="F263">
        <v>1</v>
      </c>
    </row>
    <row r="264" spans="1:6" x14ac:dyDescent="0.2">
      <c r="A264" s="133">
        <v>840049</v>
      </c>
      <c r="B264" t="s">
        <v>425</v>
      </c>
      <c r="F264">
        <v>1</v>
      </c>
    </row>
    <row r="265" spans="1:6" x14ac:dyDescent="0.2">
      <c r="A265" s="133">
        <v>840049</v>
      </c>
      <c r="B265" t="s">
        <v>425</v>
      </c>
      <c r="F265">
        <v>1</v>
      </c>
    </row>
    <row r="266" spans="1:6" x14ac:dyDescent="0.2">
      <c r="A266" s="133">
        <v>840049</v>
      </c>
      <c r="B266" t="s">
        <v>425</v>
      </c>
      <c r="F266">
        <v>1</v>
      </c>
    </row>
    <row r="267" spans="1:6" x14ac:dyDescent="0.2">
      <c r="A267" s="133">
        <v>840049</v>
      </c>
      <c r="B267" t="s">
        <v>425</v>
      </c>
      <c r="F267">
        <v>1</v>
      </c>
    </row>
    <row r="268" spans="1:6" x14ac:dyDescent="0.2">
      <c r="A268" s="133">
        <v>840049</v>
      </c>
      <c r="B268" t="s">
        <v>425</v>
      </c>
      <c r="F268">
        <v>1</v>
      </c>
    </row>
    <row r="269" spans="1:6" x14ac:dyDescent="0.2">
      <c r="A269" s="133">
        <v>840049</v>
      </c>
      <c r="B269" t="s">
        <v>425</v>
      </c>
      <c r="F269">
        <v>1</v>
      </c>
    </row>
    <row r="270" spans="1:6" x14ac:dyDescent="0.2">
      <c r="A270" s="133">
        <v>840049</v>
      </c>
      <c r="B270" t="s">
        <v>425</v>
      </c>
      <c r="F270">
        <v>1</v>
      </c>
    </row>
    <row r="271" spans="1:6" x14ac:dyDescent="0.2">
      <c r="A271" s="133">
        <v>840049</v>
      </c>
      <c r="B271" t="s">
        <v>425</v>
      </c>
      <c r="F271">
        <v>1</v>
      </c>
    </row>
    <row r="272" spans="1:6" x14ac:dyDescent="0.2">
      <c r="A272" s="133">
        <v>840049</v>
      </c>
      <c r="B272" t="s">
        <v>425</v>
      </c>
      <c r="F272">
        <v>1</v>
      </c>
    </row>
    <row r="273" spans="1:6" x14ac:dyDescent="0.2">
      <c r="A273" s="133">
        <v>840049</v>
      </c>
      <c r="B273" t="s">
        <v>425</v>
      </c>
      <c r="F273">
        <v>1</v>
      </c>
    </row>
    <row r="274" spans="1:6" x14ac:dyDescent="0.2">
      <c r="A274" s="133">
        <v>840049</v>
      </c>
      <c r="B274" t="s">
        <v>425</v>
      </c>
      <c r="F274">
        <v>1</v>
      </c>
    </row>
    <row r="275" spans="1:6" x14ac:dyDescent="0.2">
      <c r="A275" s="133">
        <v>840049</v>
      </c>
      <c r="B275" t="s">
        <v>425</v>
      </c>
      <c r="F275">
        <v>1</v>
      </c>
    </row>
    <row r="276" spans="1:6" x14ac:dyDescent="0.2">
      <c r="A276" s="133">
        <v>840051</v>
      </c>
      <c r="B276" t="s">
        <v>426</v>
      </c>
      <c r="F276">
        <v>1</v>
      </c>
    </row>
    <row r="277" spans="1:6" x14ac:dyDescent="0.2">
      <c r="A277" s="133">
        <v>840051</v>
      </c>
      <c r="B277" t="s">
        <v>426</v>
      </c>
      <c r="F277">
        <v>1</v>
      </c>
    </row>
    <row r="278" spans="1:6" x14ac:dyDescent="0.2">
      <c r="A278" s="133">
        <v>840051</v>
      </c>
      <c r="B278" t="s">
        <v>426</v>
      </c>
      <c r="F278">
        <v>1</v>
      </c>
    </row>
    <row r="279" spans="1:6" x14ac:dyDescent="0.2">
      <c r="A279" s="133">
        <v>840051</v>
      </c>
      <c r="B279" t="s">
        <v>426</v>
      </c>
      <c r="F279">
        <v>1</v>
      </c>
    </row>
    <row r="280" spans="1:6" x14ac:dyDescent="0.2">
      <c r="A280" s="133">
        <v>840051</v>
      </c>
      <c r="B280" t="s">
        <v>426</v>
      </c>
      <c r="F280">
        <v>1</v>
      </c>
    </row>
    <row r="281" spans="1:6" x14ac:dyDescent="0.2">
      <c r="A281" s="133">
        <v>840051</v>
      </c>
      <c r="B281" t="s">
        <v>426</v>
      </c>
      <c r="F281">
        <v>1</v>
      </c>
    </row>
    <row r="282" spans="1:6" x14ac:dyDescent="0.2">
      <c r="A282" s="133">
        <v>840051</v>
      </c>
      <c r="B282" t="s">
        <v>426</v>
      </c>
      <c r="F282">
        <v>1</v>
      </c>
    </row>
    <row r="283" spans="1:6" x14ac:dyDescent="0.2">
      <c r="A283" s="133">
        <v>840051</v>
      </c>
      <c r="B283" t="s">
        <v>426</v>
      </c>
      <c r="F283">
        <v>1</v>
      </c>
    </row>
    <row r="284" spans="1:6" x14ac:dyDescent="0.2">
      <c r="A284" s="133">
        <v>840051</v>
      </c>
      <c r="B284" t="s">
        <v>426</v>
      </c>
      <c r="F284">
        <v>1</v>
      </c>
    </row>
    <row r="285" spans="1:6" x14ac:dyDescent="0.2">
      <c r="A285" s="133">
        <v>840051</v>
      </c>
      <c r="B285" t="s">
        <v>426</v>
      </c>
      <c r="F285">
        <v>1</v>
      </c>
    </row>
    <row r="286" spans="1:6" x14ac:dyDescent="0.2">
      <c r="A286" s="133">
        <v>840051</v>
      </c>
      <c r="B286" t="s">
        <v>426</v>
      </c>
      <c r="F286">
        <v>1</v>
      </c>
    </row>
    <row r="287" spans="1:6" x14ac:dyDescent="0.2">
      <c r="A287" s="133">
        <v>840051</v>
      </c>
      <c r="B287" t="s">
        <v>426</v>
      </c>
      <c r="F287">
        <v>1</v>
      </c>
    </row>
    <row r="288" spans="1:6" x14ac:dyDescent="0.2">
      <c r="A288" s="133">
        <v>840051</v>
      </c>
      <c r="B288" t="s">
        <v>426</v>
      </c>
      <c r="F288">
        <v>1</v>
      </c>
    </row>
    <row r="289" spans="1:6" x14ac:dyDescent="0.2">
      <c r="A289" s="133">
        <v>840051</v>
      </c>
      <c r="B289" t="s">
        <v>426</v>
      </c>
      <c r="F289">
        <v>1</v>
      </c>
    </row>
    <row r="290" spans="1:6" x14ac:dyDescent="0.2">
      <c r="A290" s="133">
        <v>840051</v>
      </c>
      <c r="B290" t="s">
        <v>426</v>
      </c>
      <c r="F290">
        <v>1</v>
      </c>
    </row>
    <row r="291" spans="1:6" x14ac:dyDescent="0.2">
      <c r="A291" s="133">
        <v>840051</v>
      </c>
      <c r="B291" t="s">
        <v>426</v>
      </c>
      <c r="F291">
        <v>1</v>
      </c>
    </row>
    <row r="292" spans="1:6" x14ac:dyDescent="0.2">
      <c r="A292" s="133">
        <v>840051</v>
      </c>
      <c r="B292" t="s">
        <v>426</v>
      </c>
      <c r="F292">
        <v>1</v>
      </c>
    </row>
    <row r="293" spans="1:6" x14ac:dyDescent="0.2">
      <c r="A293" s="133">
        <v>840051</v>
      </c>
      <c r="B293" t="s">
        <v>426</v>
      </c>
      <c r="F293">
        <v>1</v>
      </c>
    </row>
    <row r="294" spans="1:6" x14ac:dyDescent="0.2">
      <c r="A294" s="133">
        <v>840051</v>
      </c>
      <c r="B294" t="s">
        <v>426</v>
      </c>
      <c r="F294">
        <v>1</v>
      </c>
    </row>
    <row r="295" spans="1:6" x14ac:dyDescent="0.2">
      <c r="A295" s="133">
        <v>840051</v>
      </c>
      <c r="B295" t="s">
        <v>426</v>
      </c>
      <c r="F295">
        <v>1</v>
      </c>
    </row>
    <row r="296" spans="1:6" x14ac:dyDescent="0.2">
      <c r="A296" s="133">
        <v>840051</v>
      </c>
      <c r="B296" t="s">
        <v>426</v>
      </c>
      <c r="F296">
        <v>1</v>
      </c>
    </row>
    <row r="297" spans="1:6" x14ac:dyDescent="0.2">
      <c r="A297" s="133">
        <v>840051</v>
      </c>
      <c r="B297" t="s">
        <v>426</v>
      </c>
      <c r="F297">
        <v>1</v>
      </c>
    </row>
    <row r="298" spans="1:6" x14ac:dyDescent="0.2">
      <c r="A298" s="133">
        <v>840051</v>
      </c>
      <c r="B298" t="s">
        <v>426</v>
      </c>
      <c r="F298">
        <v>1</v>
      </c>
    </row>
    <row r="299" spans="1:6" x14ac:dyDescent="0.2">
      <c r="A299" s="133">
        <v>840051</v>
      </c>
      <c r="B299" t="s">
        <v>426</v>
      </c>
      <c r="F299">
        <v>1</v>
      </c>
    </row>
    <row r="300" spans="1:6" x14ac:dyDescent="0.2">
      <c r="A300" s="133">
        <v>840051</v>
      </c>
      <c r="B300" t="s">
        <v>426</v>
      </c>
      <c r="F300">
        <v>1</v>
      </c>
    </row>
    <row r="301" spans="1:6" x14ac:dyDescent="0.2">
      <c r="A301" s="133">
        <v>840051</v>
      </c>
      <c r="B301" t="s">
        <v>426</v>
      </c>
      <c r="F301">
        <v>1</v>
      </c>
    </row>
    <row r="302" spans="1:6" x14ac:dyDescent="0.2">
      <c r="A302" s="133">
        <v>840051</v>
      </c>
      <c r="B302" t="s">
        <v>426</v>
      </c>
      <c r="F302">
        <v>1</v>
      </c>
    </row>
    <row r="303" spans="1:6" x14ac:dyDescent="0.2">
      <c r="A303" s="133">
        <v>840051</v>
      </c>
      <c r="B303" t="s">
        <v>426</v>
      </c>
      <c r="F303">
        <v>1</v>
      </c>
    </row>
    <row r="304" spans="1:6" x14ac:dyDescent="0.2">
      <c r="A304" s="133">
        <v>840051</v>
      </c>
      <c r="B304" t="s">
        <v>426</v>
      </c>
      <c r="F304">
        <v>1</v>
      </c>
    </row>
    <row r="305" spans="1:6" x14ac:dyDescent="0.2">
      <c r="A305" s="133">
        <v>840051</v>
      </c>
      <c r="B305" t="s">
        <v>426</v>
      </c>
      <c r="F305">
        <v>1</v>
      </c>
    </row>
    <row r="306" spans="1:6" x14ac:dyDescent="0.2">
      <c r="A306" s="133">
        <v>840051</v>
      </c>
      <c r="B306" t="s">
        <v>426</v>
      </c>
      <c r="F306">
        <v>1</v>
      </c>
    </row>
    <row r="307" spans="1:6" x14ac:dyDescent="0.2">
      <c r="A307" s="133">
        <v>840051</v>
      </c>
      <c r="B307" t="s">
        <v>426</v>
      </c>
      <c r="F307">
        <v>1</v>
      </c>
    </row>
    <row r="308" spans="1:6" x14ac:dyDescent="0.2">
      <c r="A308" s="133">
        <v>840051</v>
      </c>
      <c r="B308" t="s">
        <v>426</v>
      </c>
      <c r="F308">
        <v>1</v>
      </c>
    </row>
    <row r="309" spans="1:6" x14ac:dyDescent="0.2">
      <c r="A309" s="133">
        <v>840051</v>
      </c>
      <c r="B309" t="s">
        <v>426</v>
      </c>
      <c r="F309">
        <v>1</v>
      </c>
    </row>
    <row r="310" spans="1:6" x14ac:dyDescent="0.2">
      <c r="A310" s="133">
        <v>840051</v>
      </c>
      <c r="B310" t="s">
        <v>426</v>
      </c>
      <c r="F310">
        <v>1</v>
      </c>
    </row>
    <row r="311" spans="1:6" x14ac:dyDescent="0.2">
      <c r="A311" s="133">
        <v>840051</v>
      </c>
      <c r="B311" t="s">
        <v>426</v>
      </c>
      <c r="F311">
        <v>1</v>
      </c>
    </row>
    <row r="312" spans="1:6" x14ac:dyDescent="0.2">
      <c r="A312" s="133">
        <v>840051</v>
      </c>
      <c r="B312" t="s">
        <v>426</v>
      </c>
      <c r="F312">
        <v>1</v>
      </c>
    </row>
    <row r="313" spans="1:6" x14ac:dyDescent="0.2">
      <c r="A313" s="133">
        <v>840051</v>
      </c>
      <c r="B313" t="s">
        <v>426</v>
      </c>
      <c r="F313">
        <v>1</v>
      </c>
    </row>
    <row r="314" spans="1:6" x14ac:dyDescent="0.2">
      <c r="A314" s="133">
        <v>840051</v>
      </c>
      <c r="B314" t="s">
        <v>426</v>
      </c>
      <c r="F314">
        <v>1</v>
      </c>
    </row>
    <row r="315" spans="1:6" x14ac:dyDescent="0.2">
      <c r="A315" s="133">
        <v>840051</v>
      </c>
      <c r="B315" t="s">
        <v>426</v>
      </c>
      <c r="F315">
        <v>1</v>
      </c>
    </row>
    <row r="316" spans="1:6" x14ac:dyDescent="0.2">
      <c r="A316" s="133">
        <v>840051</v>
      </c>
      <c r="B316" t="s">
        <v>426</v>
      </c>
      <c r="F316">
        <v>1</v>
      </c>
    </row>
    <row r="317" spans="1:6" x14ac:dyDescent="0.2">
      <c r="A317" s="133">
        <v>840051</v>
      </c>
      <c r="B317" t="s">
        <v>426</v>
      </c>
      <c r="F317">
        <v>1</v>
      </c>
    </row>
    <row r="318" spans="1:6" x14ac:dyDescent="0.2">
      <c r="A318" s="133">
        <v>840051</v>
      </c>
      <c r="B318" t="s">
        <v>426</v>
      </c>
      <c r="F318">
        <v>1</v>
      </c>
    </row>
    <row r="319" spans="1:6" x14ac:dyDescent="0.2">
      <c r="A319" s="133">
        <v>840051</v>
      </c>
      <c r="B319" t="s">
        <v>426</v>
      </c>
      <c r="F319">
        <v>1</v>
      </c>
    </row>
    <row r="320" spans="1:6" x14ac:dyDescent="0.2">
      <c r="A320" s="133">
        <v>840051</v>
      </c>
      <c r="B320" t="s">
        <v>426</v>
      </c>
      <c r="F320">
        <v>1</v>
      </c>
    </row>
    <row r="321" spans="1:6" x14ac:dyDescent="0.2">
      <c r="A321" s="133">
        <v>840051</v>
      </c>
      <c r="B321" t="s">
        <v>426</v>
      </c>
      <c r="F321">
        <v>1</v>
      </c>
    </row>
    <row r="322" spans="1:6" x14ac:dyDescent="0.2">
      <c r="A322" s="133">
        <v>840051</v>
      </c>
      <c r="B322" t="s">
        <v>426</v>
      </c>
      <c r="F322">
        <v>1</v>
      </c>
    </row>
    <row r="323" spans="1:6" x14ac:dyDescent="0.2">
      <c r="A323" s="133">
        <v>840051</v>
      </c>
      <c r="B323" t="s">
        <v>426</v>
      </c>
      <c r="F323">
        <v>1</v>
      </c>
    </row>
    <row r="324" spans="1:6" x14ac:dyDescent="0.2">
      <c r="A324" s="133">
        <v>840051</v>
      </c>
      <c r="B324" t="s">
        <v>426</v>
      </c>
      <c r="F324">
        <v>1</v>
      </c>
    </row>
    <row r="325" spans="1:6" x14ac:dyDescent="0.2">
      <c r="A325" s="133">
        <v>840051</v>
      </c>
      <c r="B325" t="s">
        <v>426</v>
      </c>
      <c r="F325">
        <v>1</v>
      </c>
    </row>
    <row r="326" spans="1:6" x14ac:dyDescent="0.2">
      <c r="A326" s="133">
        <v>840051</v>
      </c>
      <c r="B326" t="s">
        <v>426</v>
      </c>
      <c r="F326">
        <v>1</v>
      </c>
    </row>
    <row r="327" spans="1:6" x14ac:dyDescent="0.2">
      <c r="A327" s="133">
        <v>840051</v>
      </c>
      <c r="B327" t="s">
        <v>426</v>
      </c>
      <c r="F327">
        <v>1</v>
      </c>
    </row>
    <row r="328" spans="1:6" x14ac:dyDescent="0.2">
      <c r="A328" s="133">
        <v>840051</v>
      </c>
      <c r="B328" t="s">
        <v>426</v>
      </c>
      <c r="F328">
        <v>1</v>
      </c>
    </row>
    <row r="329" spans="1:6" x14ac:dyDescent="0.2">
      <c r="A329" s="133">
        <v>840053</v>
      </c>
      <c r="B329" t="s">
        <v>427</v>
      </c>
      <c r="F329">
        <v>1</v>
      </c>
    </row>
    <row r="330" spans="1:6" x14ac:dyDescent="0.2">
      <c r="A330" s="133">
        <v>840053</v>
      </c>
      <c r="B330" t="s">
        <v>427</v>
      </c>
      <c r="F330">
        <v>1</v>
      </c>
    </row>
    <row r="331" spans="1:6" x14ac:dyDescent="0.2">
      <c r="A331" s="133">
        <v>840053</v>
      </c>
      <c r="B331" t="s">
        <v>427</v>
      </c>
      <c r="F331">
        <v>1</v>
      </c>
    </row>
    <row r="332" spans="1:6" x14ac:dyDescent="0.2">
      <c r="A332" s="133">
        <v>840053</v>
      </c>
      <c r="B332" t="s">
        <v>427</v>
      </c>
      <c r="F332">
        <v>1</v>
      </c>
    </row>
    <row r="333" spans="1:6" x14ac:dyDescent="0.2">
      <c r="A333" s="133">
        <v>840053</v>
      </c>
      <c r="B333" t="s">
        <v>427</v>
      </c>
      <c r="F333">
        <v>1</v>
      </c>
    </row>
    <row r="334" spans="1:6" x14ac:dyDescent="0.2">
      <c r="A334" s="133">
        <v>840053</v>
      </c>
      <c r="B334" t="s">
        <v>427</v>
      </c>
      <c r="F334">
        <v>1</v>
      </c>
    </row>
    <row r="335" spans="1:6" x14ac:dyDescent="0.2">
      <c r="A335" s="133">
        <v>840053</v>
      </c>
      <c r="B335" t="s">
        <v>427</v>
      </c>
      <c r="F335">
        <v>1</v>
      </c>
    </row>
    <row r="336" spans="1:6" x14ac:dyDescent="0.2">
      <c r="A336" s="133">
        <v>840053</v>
      </c>
      <c r="B336" t="s">
        <v>427</v>
      </c>
      <c r="F336">
        <v>1</v>
      </c>
    </row>
    <row r="337" spans="1:6" x14ac:dyDescent="0.2">
      <c r="A337" s="133">
        <v>840053</v>
      </c>
      <c r="B337" t="s">
        <v>427</v>
      </c>
      <c r="F337">
        <v>1</v>
      </c>
    </row>
    <row r="338" spans="1:6" x14ac:dyDescent="0.2">
      <c r="A338" s="133">
        <v>840053</v>
      </c>
      <c r="B338" t="s">
        <v>427</v>
      </c>
      <c r="F338">
        <v>1</v>
      </c>
    </row>
    <row r="339" spans="1:6" x14ac:dyDescent="0.2">
      <c r="A339" s="133">
        <v>840053</v>
      </c>
      <c r="B339" t="s">
        <v>427</v>
      </c>
      <c r="F339">
        <v>1</v>
      </c>
    </row>
    <row r="340" spans="1:6" x14ac:dyDescent="0.2">
      <c r="A340" s="133">
        <v>840053</v>
      </c>
      <c r="B340" t="s">
        <v>427</v>
      </c>
      <c r="F340">
        <v>1</v>
      </c>
    </row>
    <row r="341" spans="1:6" x14ac:dyDescent="0.2">
      <c r="A341" s="133">
        <v>840053</v>
      </c>
      <c r="B341" t="s">
        <v>427</v>
      </c>
      <c r="F341">
        <v>1</v>
      </c>
    </row>
    <row r="342" spans="1:6" x14ac:dyDescent="0.2">
      <c r="A342" s="133">
        <v>840053</v>
      </c>
      <c r="B342" t="s">
        <v>427</v>
      </c>
      <c r="F342">
        <v>1</v>
      </c>
    </row>
    <row r="343" spans="1:6" x14ac:dyDescent="0.2">
      <c r="A343" s="133">
        <v>840053</v>
      </c>
      <c r="B343" t="s">
        <v>427</v>
      </c>
      <c r="F343">
        <v>1</v>
      </c>
    </row>
    <row r="344" spans="1:6" x14ac:dyDescent="0.2">
      <c r="A344" s="133">
        <v>840053</v>
      </c>
      <c r="B344" t="s">
        <v>427</v>
      </c>
      <c r="F344">
        <v>1</v>
      </c>
    </row>
    <row r="345" spans="1:6" x14ac:dyDescent="0.2">
      <c r="A345" s="133">
        <v>840053</v>
      </c>
      <c r="B345" t="s">
        <v>427</v>
      </c>
      <c r="F345">
        <v>1</v>
      </c>
    </row>
    <row r="346" spans="1:6" x14ac:dyDescent="0.2">
      <c r="A346" s="133">
        <v>840053</v>
      </c>
      <c r="B346" t="s">
        <v>427</v>
      </c>
      <c r="F346">
        <v>1</v>
      </c>
    </row>
    <row r="347" spans="1:6" x14ac:dyDescent="0.2">
      <c r="A347" s="133">
        <v>840053</v>
      </c>
      <c r="B347" t="s">
        <v>427</v>
      </c>
      <c r="F347">
        <v>1</v>
      </c>
    </row>
    <row r="348" spans="1:6" x14ac:dyDescent="0.2">
      <c r="A348" s="133">
        <v>840053</v>
      </c>
      <c r="B348" t="s">
        <v>427</v>
      </c>
      <c r="F348">
        <v>1</v>
      </c>
    </row>
    <row r="349" spans="1:6" x14ac:dyDescent="0.2">
      <c r="A349" s="133">
        <v>840053</v>
      </c>
      <c r="B349" t="s">
        <v>427</v>
      </c>
      <c r="F349">
        <v>1</v>
      </c>
    </row>
    <row r="350" spans="1:6" x14ac:dyDescent="0.2">
      <c r="A350" s="133">
        <v>840053</v>
      </c>
      <c r="B350" t="s">
        <v>427</v>
      </c>
      <c r="F350">
        <v>1</v>
      </c>
    </row>
    <row r="351" spans="1:6" x14ac:dyDescent="0.2">
      <c r="A351" s="133">
        <v>840053</v>
      </c>
      <c r="B351" t="s">
        <v>427</v>
      </c>
      <c r="F351">
        <v>1</v>
      </c>
    </row>
    <row r="352" spans="1:6" x14ac:dyDescent="0.2">
      <c r="A352" s="133">
        <v>840053</v>
      </c>
      <c r="B352" t="s">
        <v>427</v>
      </c>
      <c r="F352">
        <v>1</v>
      </c>
    </row>
    <row r="353" spans="1:6" x14ac:dyDescent="0.2">
      <c r="A353" s="133">
        <v>840053</v>
      </c>
      <c r="B353" t="s">
        <v>427</v>
      </c>
      <c r="F353">
        <v>1</v>
      </c>
    </row>
    <row r="354" spans="1:6" x14ac:dyDescent="0.2">
      <c r="A354" s="133">
        <v>840053</v>
      </c>
      <c r="B354" t="s">
        <v>427</v>
      </c>
      <c r="F354">
        <v>1</v>
      </c>
    </row>
    <row r="355" spans="1:6" x14ac:dyDescent="0.2">
      <c r="A355" s="133">
        <v>840053</v>
      </c>
      <c r="B355" t="s">
        <v>427</v>
      </c>
      <c r="F355">
        <v>1</v>
      </c>
    </row>
    <row r="356" spans="1:6" x14ac:dyDescent="0.2">
      <c r="A356" s="133">
        <v>840053</v>
      </c>
      <c r="B356" t="s">
        <v>427</v>
      </c>
      <c r="F356">
        <v>1</v>
      </c>
    </row>
    <row r="357" spans="1:6" x14ac:dyDescent="0.2">
      <c r="A357" s="133">
        <v>840053</v>
      </c>
      <c r="B357" t="s">
        <v>427</v>
      </c>
      <c r="F357">
        <v>1</v>
      </c>
    </row>
    <row r="358" spans="1:6" x14ac:dyDescent="0.2">
      <c r="A358" s="133">
        <v>840053</v>
      </c>
      <c r="B358" t="s">
        <v>427</v>
      </c>
      <c r="F358">
        <v>1</v>
      </c>
    </row>
    <row r="359" spans="1:6" x14ac:dyDescent="0.2">
      <c r="A359" s="133">
        <v>840053</v>
      </c>
      <c r="B359" t="s">
        <v>427</v>
      </c>
      <c r="F359">
        <v>1</v>
      </c>
    </row>
    <row r="360" spans="1:6" x14ac:dyDescent="0.2">
      <c r="A360" s="133">
        <v>840053</v>
      </c>
      <c r="B360" t="s">
        <v>427</v>
      </c>
      <c r="F360">
        <v>1</v>
      </c>
    </row>
    <row r="361" spans="1:6" x14ac:dyDescent="0.2">
      <c r="A361" s="133">
        <v>840053</v>
      </c>
      <c r="B361" t="s">
        <v>427</v>
      </c>
      <c r="F361">
        <v>1</v>
      </c>
    </row>
    <row r="362" spans="1:6" x14ac:dyDescent="0.2">
      <c r="A362" s="133">
        <v>840053</v>
      </c>
      <c r="B362" t="s">
        <v>427</v>
      </c>
      <c r="F362">
        <v>1</v>
      </c>
    </row>
    <row r="363" spans="1:6" x14ac:dyDescent="0.2">
      <c r="A363" s="133">
        <v>840053</v>
      </c>
      <c r="B363" t="s">
        <v>427</v>
      </c>
      <c r="F363">
        <v>1</v>
      </c>
    </row>
    <row r="364" spans="1:6" x14ac:dyDescent="0.2">
      <c r="A364" s="133">
        <v>840053</v>
      </c>
      <c r="B364" t="s">
        <v>427</v>
      </c>
      <c r="F364">
        <v>1</v>
      </c>
    </row>
    <row r="365" spans="1:6" x14ac:dyDescent="0.2">
      <c r="A365" s="133">
        <v>840053</v>
      </c>
      <c r="B365" t="s">
        <v>427</v>
      </c>
      <c r="F365">
        <v>1</v>
      </c>
    </row>
    <row r="366" spans="1:6" x14ac:dyDescent="0.2">
      <c r="A366" s="133">
        <v>840053</v>
      </c>
      <c r="B366" t="s">
        <v>427</v>
      </c>
      <c r="F366">
        <v>1</v>
      </c>
    </row>
    <row r="367" spans="1:6" x14ac:dyDescent="0.2">
      <c r="A367" s="133">
        <v>840053</v>
      </c>
      <c r="B367" t="s">
        <v>427</v>
      </c>
      <c r="F367">
        <v>1</v>
      </c>
    </row>
    <row r="368" spans="1:6" x14ac:dyDescent="0.2">
      <c r="A368" s="133">
        <v>840053</v>
      </c>
      <c r="B368" t="s">
        <v>427</v>
      </c>
      <c r="F368">
        <v>1</v>
      </c>
    </row>
    <row r="369" spans="1:6" x14ac:dyDescent="0.2">
      <c r="A369" s="133">
        <v>840053</v>
      </c>
      <c r="B369" t="s">
        <v>427</v>
      </c>
      <c r="F369">
        <v>1</v>
      </c>
    </row>
    <row r="370" spans="1:6" x14ac:dyDescent="0.2">
      <c r="A370" s="133">
        <v>840053</v>
      </c>
      <c r="B370" t="s">
        <v>427</v>
      </c>
      <c r="F370">
        <v>1</v>
      </c>
    </row>
    <row r="371" spans="1:6" x14ac:dyDescent="0.2">
      <c r="A371" s="133">
        <v>840053</v>
      </c>
      <c r="B371" t="s">
        <v>427</v>
      </c>
      <c r="F371">
        <v>1</v>
      </c>
    </row>
    <row r="372" spans="1:6" x14ac:dyDescent="0.2">
      <c r="A372" s="133">
        <v>840053</v>
      </c>
      <c r="B372" t="s">
        <v>427</v>
      </c>
      <c r="F372">
        <v>1</v>
      </c>
    </row>
    <row r="373" spans="1:6" x14ac:dyDescent="0.2">
      <c r="A373" s="133">
        <v>840053</v>
      </c>
      <c r="B373" t="s">
        <v>427</v>
      </c>
      <c r="F373">
        <v>1</v>
      </c>
    </row>
    <row r="374" spans="1:6" x14ac:dyDescent="0.2">
      <c r="A374" s="133">
        <v>840053</v>
      </c>
      <c r="B374" t="s">
        <v>427</v>
      </c>
      <c r="F374">
        <v>1</v>
      </c>
    </row>
    <row r="375" spans="1:6" x14ac:dyDescent="0.2">
      <c r="A375" s="133">
        <v>840053</v>
      </c>
      <c r="B375" t="s">
        <v>427</v>
      </c>
      <c r="F375">
        <v>1</v>
      </c>
    </row>
    <row r="376" spans="1:6" x14ac:dyDescent="0.2">
      <c r="A376" s="133">
        <v>840053</v>
      </c>
      <c r="B376" t="s">
        <v>427</v>
      </c>
      <c r="F376">
        <v>1</v>
      </c>
    </row>
    <row r="377" spans="1:6" x14ac:dyDescent="0.2">
      <c r="A377" s="133">
        <v>840053</v>
      </c>
      <c r="B377" t="s">
        <v>427</v>
      </c>
      <c r="F377">
        <v>1</v>
      </c>
    </row>
    <row r="378" spans="1:6" x14ac:dyDescent="0.2">
      <c r="A378" s="133">
        <v>840055</v>
      </c>
      <c r="B378" t="s">
        <v>428</v>
      </c>
      <c r="F378">
        <v>1</v>
      </c>
    </row>
    <row r="379" spans="1:6" x14ac:dyDescent="0.2">
      <c r="A379" s="133">
        <v>840055</v>
      </c>
      <c r="B379" t="s">
        <v>428</v>
      </c>
      <c r="F379">
        <v>1</v>
      </c>
    </row>
    <row r="380" spans="1:6" x14ac:dyDescent="0.2">
      <c r="A380" s="133">
        <v>840055</v>
      </c>
      <c r="B380" t="s">
        <v>428</v>
      </c>
      <c r="F380">
        <v>1</v>
      </c>
    </row>
    <row r="381" spans="1:6" x14ac:dyDescent="0.2">
      <c r="A381" s="133">
        <v>840055</v>
      </c>
      <c r="B381" t="s">
        <v>428</v>
      </c>
      <c r="F381">
        <v>1</v>
      </c>
    </row>
    <row r="382" spans="1:6" x14ac:dyDescent="0.2">
      <c r="A382" s="133">
        <v>840055</v>
      </c>
      <c r="B382" t="s">
        <v>428</v>
      </c>
      <c r="F382">
        <v>1</v>
      </c>
    </row>
    <row r="383" spans="1:6" x14ac:dyDescent="0.2">
      <c r="A383" s="133">
        <v>840055</v>
      </c>
      <c r="B383" t="s">
        <v>428</v>
      </c>
      <c r="F383">
        <v>1</v>
      </c>
    </row>
    <row r="384" spans="1:6" x14ac:dyDescent="0.2">
      <c r="A384" s="133">
        <v>840056</v>
      </c>
      <c r="B384" t="s">
        <v>429</v>
      </c>
      <c r="F384">
        <v>1</v>
      </c>
    </row>
    <row r="385" spans="1:6" x14ac:dyDescent="0.2">
      <c r="A385" s="133">
        <v>840056</v>
      </c>
      <c r="B385" t="s">
        <v>429</v>
      </c>
      <c r="F385">
        <v>1</v>
      </c>
    </row>
    <row r="386" spans="1:6" x14ac:dyDescent="0.2">
      <c r="A386" s="133">
        <v>840056</v>
      </c>
      <c r="B386" t="s">
        <v>429</v>
      </c>
      <c r="F386">
        <v>1</v>
      </c>
    </row>
    <row r="387" spans="1:6" x14ac:dyDescent="0.2">
      <c r="A387" s="133">
        <v>840060</v>
      </c>
      <c r="B387" t="s">
        <v>430</v>
      </c>
      <c r="F387">
        <v>1</v>
      </c>
    </row>
    <row r="388" spans="1:6" x14ac:dyDescent="0.2">
      <c r="A388" s="133">
        <v>840060</v>
      </c>
      <c r="B388" t="s">
        <v>430</v>
      </c>
      <c r="F388">
        <v>1</v>
      </c>
    </row>
    <row r="389" spans="1:6" x14ac:dyDescent="0.2">
      <c r="A389" s="133">
        <v>840060</v>
      </c>
      <c r="B389" t="s">
        <v>430</v>
      </c>
      <c r="F389">
        <v>1</v>
      </c>
    </row>
    <row r="390" spans="1:6" x14ac:dyDescent="0.2">
      <c r="A390" s="133">
        <v>840060</v>
      </c>
      <c r="B390" t="s">
        <v>430</v>
      </c>
      <c r="F390">
        <v>1</v>
      </c>
    </row>
    <row r="391" spans="1:6" x14ac:dyDescent="0.2">
      <c r="A391" s="133">
        <v>840060</v>
      </c>
      <c r="B391" t="s">
        <v>430</v>
      </c>
      <c r="F391">
        <v>1</v>
      </c>
    </row>
    <row r="392" spans="1:6" x14ac:dyDescent="0.2">
      <c r="A392" s="133">
        <v>840060</v>
      </c>
      <c r="B392" t="s">
        <v>430</v>
      </c>
      <c r="F392">
        <v>1</v>
      </c>
    </row>
    <row r="393" spans="1:6" x14ac:dyDescent="0.2">
      <c r="A393" s="133">
        <v>840060</v>
      </c>
      <c r="B393" t="s">
        <v>430</v>
      </c>
      <c r="F393">
        <v>1</v>
      </c>
    </row>
    <row r="394" spans="1:6" x14ac:dyDescent="0.2">
      <c r="A394" s="133">
        <v>840060</v>
      </c>
      <c r="B394" t="s">
        <v>430</v>
      </c>
      <c r="F394">
        <v>1</v>
      </c>
    </row>
    <row r="395" spans="1:6" x14ac:dyDescent="0.2">
      <c r="A395" s="133">
        <v>840060</v>
      </c>
      <c r="B395" t="s">
        <v>430</v>
      </c>
      <c r="F395">
        <v>1</v>
      </c>
    </row>
    <row r="396" spans="1:6" x14ac:dyDescent="0.2">
      <c r="A396" s="133">
        <v>840060</v>
      </c>
      <c r="B396" t="s">
        <v>430</v>
      </c>
      <c r="F396">
        <v>1</v>
      </c>
    </row>
    <row r="397" spans="1:6" x14ac:dyDescent="0.2">
      <c r="A397" s="133">
        <v>840060</v>
      </c>
      <c r="B397" t="s">
        <v>430</v>
      </c>
      <c r="F397">
        <v>1</v>
      </c>
    </row>
    <row r="398" spans="1:6" x14ac:dyDescent="0.2">
      <c r="A398" s="133">
        <v>840060</v>
      </c>
      <c r="B398" t="s">
        <v>430</v>
      </c>
      <c r="F398">
        <v>1</v>
      </c>
    </row>
    <row r="399" spans="1:6" x14ac:dyDescent="0.2">
      <c r="A399" s="133">
        <v>840060</v>
      </c>
      <c r="B399" t="s">
        <v>430</v>
      </c>
      <c r="F399">
        <v>1</v>
      </c>
    </row>
    <row r="400" spans="1:6" x14ac:dyDescent="0.2">
      <c r="A400" s="133">
        <v>840060</v>
      </c>
      <c r="B400" t="s">
        <v>430</v>
      </c>
      <c r="F400">
        <v>1</v>
      </c>
    </row>
    <row r="401" spans="1:6" x14ac:dyDescent="0.2">
      <c r="A401" s="133">
        <v>840060</v>
      </c>
      <c r="B401" t="s">
        <v>430</v>
      </c>
      <c r="F401">
        <v>1</v>
      </c>
    </row>
    <row r="402" spans="1:6" x14ac:dyDescent="0.2">
      <c r="A402" s="133">
        <v>840061</v>
      </c>
      <c r="B402" t="s">
        <v>431</v>
      </c>
      <c r="F402">
        <v>1</v>
      </c>
    </row>
    <row r="403" spans="1:6" x14ac:dyDescent="0.2">
      <c r="A403" s="133">
        <v>840061</v>
      </c>
      <c r="B403" t="s">
        <v>431</v>
      </c>
      <c r="F403">
        <v>1</v>
      </c>
    </row>
    <row r="404" spans="1:6" x14ac:dyDescent="0.2">
      <c r="A404" s="133">
        <v>840061</v>
      </c>
      <c r="B404" t="s">
        <v>431</v>
      </c>
      <c r="F404">
        <v>1</v>
      </c>
    </row>
    <row r="405" spans="1:6" x14ac:dyDescent="0.2">
      <c r="A405" s="133">
        <v>840061</v>
      </c>
      <c r="B405" t="s">
        <v>431</v>
      </c>
      <c r="F405">
        <v>1</v>
      </c>
    </row>
    <row r="406" spans="1:6" x14ac:dyDescent="0.2">
      <c r="A406" s="133">
        <v>840061</v>
      </c>
      <c r="B406" t="s">
        <v>431</v>
      </c>
      <c r="F406">
        <v>1</v>
      </c>
    </row>
    <row r="407" spans="1:6" x14ac:dyDescent="0.2">
      <c r="A407" s="133">
        <v>840061</v>
      </c>
      <c r="B407" t="s">
        <v>431</v>
      </c>
      <c r="F407">
        <v>1</v>
      </c>
    </row>
    <row r="408" spans="1:6" x14ac:dyDescent="0.2">
      <c r="A408" s="133">
        <v>840061</v>
      </c>
      <c r="B408" t="s">
        <v>431</v>
      </c>
      <c r="F408">
        <v>1</v>
      </c>
    </row>
    <row r="409" spans="1:6" x14ac:dyDescent="0.2">
      <c r="A409" s="133">
        <v>840061</v>
      </c>
      <c r="B409" t="s">
        <v>431</v>
      </c>
      <c r="F409">
        <v>1</v>
      </c>
    </row>
    <row r="410" spans="1:6" x14ac:dyDescent="0.2">
      <c r="A410" s="133">
        <v>840062</v>
      </c>
      <c r="B410" t="s">
        <v>432</v>
      </c>
      <c r="F410">
        <v>1</v>
      </c>
    </row>
    <row r="411" spans="1:6" x14ac:dyDescent="0.2">
      <c r="A411" s="133">
        <v>840062</v>
      </c>
      <c r="B411" t="s">
        <v>432</v>
      </c>
      <c r="F411">
        <v>1</v>
      </c>
    </row>
    <row r="412" spans="1:6" x14ac:dyDescent="0.2">
      <c r="A412" s="133">
        <v>840062</v>
      </c>
      <c r="B412" t="s">
        <v>432</v>
      </c>
      <c r="F412">
        <v>1</v>
      </c>
    </row>
    <row r="413" spans="1:6" x14ac:dyDescent="0.2">
      <c r="A413" s="133">
        <v>840062</v>
      </c>
      <c r="B413" t="s">
        <v>432</v>
      </c>
      <c r="F413">
        <v>1</v>
      </c>
    </row>
    <row r="414" spans="1:6" x14ac:dyDescent="0.2">
      <c r="A414" s="133">
        <v>840062</v>
      </c>
      <c r="B414" t="s">
        <v>432</v>
      </c>
      <c r="F414">
        <v>1</v>
      </c>
    </row>
    <row r="415" spans="1:6" x14ac:dyDescent="0.2">
      <c r="A415" s="133">
        <v>840062</v>
      </c>
      <c r="B415" t="s">
        <v>432</v>
      </c>
      <c r="F415">
        <v>1</v>
      </c>
    </row>
    <row r="416" spans="1:6" x14ac:dyDescent="0.2">
      <c r="A416" s="133">
        <v>840062</v>
      </c>
      <c r="B416" t="s">
        <v>432</v>
      </c>
      <c r="F416">
        <v>1</v>
      </c>
    </row>
    <row r="417" spans="1:6" x14ac:dyDescent="0.2">
      <c r="A417" s="133">
        <v>840062</v>
      </c>
      <c r="B417" t="s">
        <v>432</v>
      </c>
      <c r="F417">
        <v>1</v>
      </c>
    </row>
    <row r="418" spans="1:6" x14ac:dyDescent="0.2">
      <c r="A418" s="133">
        <v>840062</v>
      </c>
      <c r="B418" t="s">
        <v>432</v>
      </c>
      <c r="F418">
        <v>1</v>
      </c>
    </row>
    <row r="419" spans="1:6" x14ac:dyDescent="0.2">
      <c r="A419" s="133">
        <v>840062</v>
      </c>
      <c r="B419" t="s">
        <v>432</v>
      </c>
      <c r="F419">
        <v>1</v>
      </c>
    </row>
    <row r="420" spans="1:6" x14ac:dyDescent="0.2">
      <c r="A420" s="133">
        <v>840062</v>
      </c>
      <c r="B420" t="s">
        <v>432</v>
      </c>
      <c r="F420">
        <v>1</v>
      </c>
    </row>
    <row r="421" spans="1:6" x14ac:dyDescent="0.2">
      <c r="A421" s="133">
        <v>840062</v>
      </c>
      <c r="B421" t="s">
        <v>432</v>
      </c>
      <c r="F421">
        <v>1</v>
      </c>
    </row>
    <row r="422" spans="1:6" x14ac:dyDescent="0.2">
      <c r="A422" s="133">
        <v>840062</v>
      </c>
      <c r="B422" t="s">
        <v>432</v>
      </c>
      <c r="F422">
        <v>1</v>
      </c>
    </row>
    <row r="423" spans="1:6" x14ac:dyDescent="0.2">
      <c r="A423" s="133">
        <v>840062</v>
      </c>
      <c r="B423" t="s">
        <v>432</v>
      </c>
      <c r="F423">
        <v>1</v>
      </c>
    </row>
    <row r="424" spans="1:6" x14ac:dyDescent="0.2">
      <c r="A424" s="133">
        <v>840062</v>
      </c>
      <c r="B424" t="s">
        <v>432</v>
      </c>
      <c r="F424">
        <v>1</v>
      </c>
    </row>
    <row r="425" spans="1:6" x14ac:dyDescent="0.2">
      <c r="A425" s="133">
        <v>840062</v>
      </c>
      <c r="B425" t="s">
        <v>432</v>
      </c>
      <c r="F425">
        <v>1</v>
      </c>
    </row>
    <row r="426" spans="1:6" x14ac:dyDescent="0.2">
      <c r="A426" s="133">
        <v>840062</v>
      </c>
      <c r="B426" t="s">
        <v>432</v>
      </c>
      <c r="F426">
        <v>1</v>
      </c>
    </row>
    <row r="427" spans="1:6" x14ac:dyDescent="0.2">
      <c r="A427" s="133">
        <v>840062</v>
      </c>
      <c r="B427" t="s">
        <v>432</v>
      </c>
      <c r="F427">
        <v>1</v>
      </c>
    </row>
    <row r="428" spans="1:6" x14ac:dyDescent="0.2">
      <c r="A428" s="133">
        <v>840062</v>
      </c>
      <c r="B428" t="s">
        <v>432</v>
      </c>
      <c r="F428">
        <v>1</v>
      </c>
    </row>
    <row r="429" spans="1:6" x14ac:dyDescent="0.2">
      <c r="A429" s="133">
        <v>840062</v>
      </c>
      <c r="B429" t="s">
        <v>432</v>
      </c>
      <c r="F429">
        <v>1</v>
      </c>
    </row>
    <row r="430" spans="1:6" x14ac:dyDescent="0.2">
      <c r="A430" s="133">
        <v>840062</v>
      </c>
      <c r="B430" t="s">
        <v>432</v>
      </c>
      <c r="F430">
        <v>1</v>
      </c>
    </row>
    <row r="431" spans="1:6" x14ac:dyDescent="0.2">
      <c r="A431" s="133">
        <v>840062</v>
      </c>
      <c r="B431" t="s">
        <v>432</v>
      </c>
      <c r="F431">
        <v>1</v>
      </c>
    </row>
    <row r="432" spans="1:6" x14ac:dyDescent="0.2">
      <c r="A432" s="133">
        <v>840062</v>
      </c>
      <c r="B432" t="s">
        <v>432</v>
      </c>
      <c r="F432">
        <v>1</v>
      </c>
    </row>
    <row r="433" spans="1:6" x14ac:dyDescent="0.2">
      <c r="A433" s="133">
        <v>840062</v>
      </c>
      <c r="B433" t="s">
        <v>432</v>
      </c>
      <c r="F433">
        <v>1</v>
      </c>
    </row>
    <row r="434" spans="1:6" x14ac:dyDescent="0.2">
      <c r="A434" s="133">
        <v>840062</v>
      </c>
      <c r="B434" t="s">
        <v>432</v>
      </c>
      <c r="F434">
        <v>1</v>
      </c>
    </row>
    <row r="435" spans="1:6" x14ac:dyDescent="0.2">
      <c r="A435" s="133">
        <v>840062</v>
      </c>
      <c r="B435" t="s">
        <v>432</v>
      </c>
      <c r="F435">
        <v>1</v>
      </c>
    </row>
    <row r="436" spans="1:6" x14ac:dyDescent="0.2">
      <c r="A436" s="133">
        <v>840062</v>
      </c>
      <c r="B436" t="s">
        <v>432</v>
      </c>
      <c r="F436">
        <v>1</v>
      </c>
    </row>
    <row r="437" spans="1:6" x14ac:dyDescent="0.2">
      <c r="A437" s="133">
        <v>840062</v>
      </c>
      <c r="B437" t="s">
        <v>432</v>
      </c>
      <c r="F437">
        <v>1</v>
      </c>
    </row>
    <row r="438" spans="1:6" x14ac:dyDescent="0.2">
      <c r="A438" s="133">
        <v>840062</v>
      </c>
      <c r="B438" t="s">
        <v>432</v>
      </c>
      <c r="F438">
        <v>1</v>
      </c>
    </row>
    <row r="439" spans="1:6" x14ac:dyDescent="0.2">
      <c r="A439" s="133">
        <v>840062</v>
      </c>
      <c r="B439" t="s">
        <v>432</v>
      </c>
      <c r="F439">
        <v>1</v>
      </c>
    </row>
    <row r="440" spans="1:6" x14ac:dyDescent="0.2">
      <c r="A440" s="133">
        <v>840064</v>
      </c>
      <c r="B440" t="s">
        <v>433</v>
      </c>
      <c r="F440">
        <v>1</v>
      </c>
    </row>
    <row r="441" spans="1:6" x14ac:dyDescent="0.2">
      <c r="A441" s="133">
        <v>840064</v>
      </c>
      <c r="B441" t="s">
        <v>433</v>
      </c>
      <c r="F441">
        <v>1</v>
      </c>
    </row>
    <row r="442" spans="1:6" x14ac:dyDescent="0.2">
      <c r="A442" s="133">
        <v>840064</v>
      </c>
      <c r="B442" t="s">
        <v>433</v>
      </c>
      <c r="F442">
        <v>1</v>
      </c>
    </row>
    <row r="443" spans="1:6" x14ac:dyDescent="0.2">
      <c r="A443" s="133">
        <v>840064</v>
      </c>
      <c r="B443" t="s">
        <v>433</v>
      </c>
      <c r="F443">
        <v>1</v>
      </c>
    </row>
    <row r="444" spans="1:6" x14ac:dyDescent="0.2">
      <c r="A444" s="133">
        <v>840064</v>
      </c>
      <c r="B444" t="s">
        <v>433</v>
      </c>
      <c r="F444">
        <v>1</v>
      </c>
    </row>
    <row r="445" spans="1:6" x14ac:dyDescent="0.2">
      <c r="A445" s="133">
        <v>840064</v>
      </c>
      <c r="B445" t="s">
        <v>433</v>
      </c>
      <c r="F445">
        <v>1</v>
      </c>
    </row>
    <row r="446" spans="1:6" x14ac:dyDescent="0.2">
      <c r="A446" s="133">
        <v>840064</v>
      </c>
      <c r="B446" t="s">
        <v>433</v>
      </c>
      <c r="F446">
        <v>1</v>
      </c>
    </row>
    <row r="447" spans="1:6" x14ac:dyDescent="0.2">
      <c r="A447" s="133">
        <v>840064</v>
      </c>
      <c r="B447" t="s">
        <v>433</v>
      </c>
      <c r="F447">
        <v>1</v>
      </c>
    </row>
    <row r="448" spans="1:6" x14ac:dyDescent="0.2">
      <c r="A448" s="133">
        <v>840064</v>
      </c>
      <c r="B448" t="s">
        <v>433</v>
      </c>
      <c r="F448">
        <v>1</v>
      </c>
    </row>
    <row r="449" spans="1:6" x14ac:dyDescent="0.2">
      <c r="A449" s="133">
        <v>840064</v>
      </c>
      <c r="B449" t="s">
        <v>433</v>
      </c>
      <c r="F449">
        <v>1</v>
      </c>
    </row>
    <row r="450" spans="1:6" x14ac:dyDescent="0.2">
      <c r="A450" s="133">
        <v>840064</v>
      </c>
      <c r="B450" t="s">
        <v>433</v>
      </c>
      <c r="F450">
        <v>1</v>
      </c>
    </row>
    <row r="451" spans="1:6" x14ac:dyDescent="0.2">
      <c r="A451" s="133">
        <v>840064</v>
      </c>
      <c r="B451" t="s">
        <v>433</v>
      </c>
      <c r="F451">
        <v>1</v>
      </c>
    </row>
    <row r="452" spans="1:6" x14ac:dyDescent="0.2">
      <c r="A452" s="133">
        <v>840064</v>
      </c>
      <c r="B452" t="s">
        <v>433</v>
      </c>
      <c r="F452">
        <v>1</v>
      </c>
    </row>
    <row r="453" spans="1:6" x14ac:dyDescent="0.2">
      <c r="A453" s="133">
        <v>840064</v>
      </c>
      <c r="B453" t="s">
        <v>433</v>
      </c>
      <c r="F453">
        <v>1</v>
      </c>
    </row>
    <row r="454" spans="1:6" x14ac:dyDescent="0.2">
      <c r="A454" s="133">
        <v>840064</v>
      </c>
      <c r="B454" t="s">
        <v>433</v>
      </c>
      <c r="F454">
        <v>1</v>
      </c>
    </row>
    <row r="455" spans="1:6" x14ac:dyDescent="0.2">
      <c r="A455" s="133">
        <v>840064</v>
      </c>
      <c r="B455" t="s">
        <v>433</v>
      </c>
      <c r="F455">
        <v>1</v>
      </c>
    </row>
    <row r="456" spans="1:6" x14ac:dyDescent="0.2">
      <c r="A456" s="133">
        <v>840064</v>
      </c>
      <c r="B456" t="s">
        <v>433</v>
      </c>
      <c r="F456">
        <v>1</v>
      </c>
    </row>
    <row r="457" spans="1:6" x14ac:dyDescent="0.2">
      <c r="A457" s="133">
        <v>840064</v>
      </c>
      <c r="B457" t="s">
        <v>433</v>
      </c>
      <c r="F457">
        <v>1</v>
      </c>
    </row>
    <row r="458" spans="1:6" x14ac:dyDescent="0.2">
      <c r="A458" s="133">
        <v>840064</v>
      </c>
      <c r="B458" t="s">
        <v>433</v>
      </c>
      <c r="F458">
        <v>1</v>
      </c>
    </row>
    <row r="459" spans="1:6" x14ac:dyDescent="0.2">
      <c r="A459" s="133">
        <v>840064</v>
      </c>
      <c r="B459" t="s">
        <v>433</v>
      </c>
      <c r="F459">
        <v>1</v>
      </c>
    </row>
    <row r="460" spans="1:6" x14ac:dyDescent="0.2">
      <c r="A460" s="133">
        <v>840064</v>
      </c>
      <c r="B460" t="s">
        <v>433</v>
      </c>
      <c r="F460">
        <v>1</v>
      </c>
    </row>
    <row r="461" spans="1:6" x14ac:dyDescent="0.2">
      <c r="A461" s="133">
        <v>840065</v>
      </c>
      <c r="B461" t="s">
        <v>434</v>
      </c>
      <c r="F461">
        <v>1</v>
      </c>
    </row>
    <row r="462" spans="1:6" x14ac:dyDescent="0.2">
      <c r="A462" s="133">
        <v>840065</v>
      </c>
      <c r="B462" t="s">
        <v>434</v>
      </c>
      <c r="F462">
        <v>1</v>
      </c>
    </row>
    <row r="463" spans="1:6" x14ac:dyDescent="0.2">
      <c r="A463" s="133">
        <v>840065</v>
      </c>
      <c r="B463" t="s">
        <v>434</v>
      </c>
      <c r="F463">
        <v>1</v>
      </c>
    </row>
    <row r="464" spans="1:6" x14ac:dyDescent="0.2">
      <c r="A464" s="133">
        <v>840065</v>
      </c>
      <c r="B464" t="s">
        <v>434</v>
      </c>
      <c r="F464">
        <v>1</v>
      </c>
    </row>
    <row r="465" spans="1:6" x14ac:dyDescent="0.2">
      <c r="A465" s="133">
        <v>840065</v>
      </c>
      <c r="B465" t="s">
        <v>434</v>
      </c>
      <c r="F465">
        <v>1</v>
      </c>
    </row>
    <row r="466" spans="1:6" x14ac:dyDescent="0.2">
      <c r="A466" s="133">
        <v>840065</v>
      </c>
      <c r="B466" t="s">
        <v>434</v>
      </c>
      <c r="F466">
        <v>1</v>
      </c>
    </row>
    <row r="467" spans="1:6" x14ac:dyDescent="0.2">
      <c r="A467" s="133">
        <v>840065</v>
      </c>
      <c r="B467" t="s">
        <v>434</v>
      </c>
      <c r="F467">
        <v>1</v>
      </c>
    </row>
    <row r="468" spans="1:6" x14ac:dyDescent="0.2">
      <c r="A468" s="133">
        <v>840065</v>
      </c>
      <c r="B468" t="s">
        <v>434</v>
      </c>
      <c r="F468">
        <v>1</v>
      </c>
    </row>
    <row r="469" spans="1:6" x14ac:dyDescent="0.2">
      <c r="A469" s="133">
        <v>840065</v>
      </c>
      <c r="B469" t="s">
        <v>434</v>
      </c>
      <c r="F469">
        <v>1</v>
      </c>
    </row>
    <row r="470" spans="1:6" x14ac:dyDescent="0.2">
      <c r="A470" s="133">
        <v>840065</v>
      </c>
      <c r="B470" t="s">
        <v>434</v>
      </c>
      <c r="F470">
        <v>1</v>
      </c>
    </row>
    <row r="471" spans="1:6" x14ac:dyDescent="0.2">
      <c r="A471" s="133">
        <v>840065</v>
      </c>
      <c r="B471" t="s">
        <v>434</v>
      </c>
      <c r="F471">
        <v>1</v>
      </c>
    </row>
    <row r="472" spans="1:6" x14ac:dyDescent="0.2">
      <c r="A472" s="133">
        <v>840065</v>
      </c>
      <c r="B472" t="s">
        <v>434</v>
      </c>
      <c r="F472">
        <v>1</v>
      </c>
    </row>
    <row r="473" spans="1:6" x14ac:dyDescent="0.2">
      <c r="A473" s="133">
        <v>840066</v>
      </c>
      <c r="B473" t="s">
        <v>435</v>
      </c>
      <c r="F473">
        <v>1</v>
      </c>
    </row>
    <row r="474" spans="1:6" x14ac:dyDescent="0.2">
      <c r="A474" s="133">
        <v>840066</v>
      </c>
      <c r="B474" t="s">
        <v>435</v>
      </c>
      <c r="F474">
        <v>1</v>
      </c>
    </row>
    <row r="475" spans="1:6" x14ac:dyDescent="0.2">
      <c r="A475" s="133">
        <v>840066</v>
      </c>
      <c r="B475" t="s">
        <v>435</v>
      </c>
      <c r="F475">
        <v>1</v>
      </c>
    </row>
    <row r="476" spans="1:6" x14ac:dyDescent="0.2">
      <c r="A476" s="133">
        <v>840066</v>
      </c>
      <c r="B476" t="s">
        <v>435</v>
      </c>
      <c r="F476">
        <v>1</v>
      </c>
    </row>
    <row r="477" spans="1:6" x14ac:dyDescent="0.2">
      <c r="A477" s="133">
        <v>840066</v>
      </c>
      <c r="B477" t="s">
        <v>435</v>
      </c>
      <c r="F477">
        <v>1</v>
      </c>
    </row>
    <row r="478" spans="1:6" x14ac:dyDescent="0.2">
      <c r="A478" s="133">
        <v>840066</v>
      </c>
      <c r="B478" t="s">
        <v>435</v>
      </c>
      <c r="F478">
        <v>1</v>
      </c>
    </row>
    <row r="479" spans="1:6" x14ac:dyDescent="0.2">
      <c r="A479" s="133">
        <v>840068</v>
      </c>
      <c r="B479" t="s">
        <v>436</v>
      </c>
      <c r="F479">
        <v>1</v>
      </c>
    </row>
    <row r="480" spans="1:6" x14ac:dyDescent="0.2">
      <c r="A480" s="133">
        <v>840068</v>
      </c>
      <c r="B480" t="s">
        <v>436</v>
      </c>
      <c r="F480">
        <v>1</v>
      </c>
    </row>
    <row r="481" spans="1:6" x14ac:dyDescent="0.2">
      <c r="A481" s="133">
        <v>840068</v>
      </c>
      <c r="B481" t="s">
        <v>436</v>
      </c>
      <c r="F481">
        <v>1</v>
      </c>
    </row>
    <row r="482" spans="1:6" x14ac:dyDescent="0.2">
      <c r="A482" s="133">
        <v>840068</v>
      </c>
      <c r="B482" t="s">
        <v>436</v>
      </c>
      <c r="F482">
        <v>1</v>
      </c>
    </row>
    <row r="483" spans="1:6" x14ac:dyDescent="0.2">
      <c r="A483" s="133">
        <v>840068</v>
      </c>
      <c r="B483" t="s">
        <v>436</v>
      </c>
      <c r="F483">
        <v>1</v>
      </c>
    </row>
    <row r="484" spans="1:6" x14ac:dyDescent="0.2">
      <c r="A484" s="133">
        <v>840068</v>
      </c>
      <c r="B484" t="s">
        <v>436</v>
      </c>
      <c r="F484">
        <v>1</v>
      </c>
    </row>
    <row r="485" spans="1:6" x14ac:dyDescent="0.2">
      <c r="A485" s="133">
        <v>840068</v>
      </c>
      <c r="B485" t="s">
        <v>436</v>
      </c>
      <c r="F485">
        <v>1</v>
      </c>
    </row>
    <row r="486" spans="1:6" x14ac:dyDescent="0.2">
      <c r="A486" s="133">
        <v>840068</v>
      </c>
      <c r="B486" t="s">
        <v>436</v>
      </c>
      <c r="F486">
        <v>1</v>
      </c>
    </row>
    <row r="487" spans="1:6" x14ac:dyDescent="0.2">
      <c r="A487" s="133">
        <v>840068</v>
      </c>
      <c r="B487" t="s">
        <v>436</v>
      </c>
      <c r="F487">
        <v>1</v>
      </c>
    </row>
    <row r="488" spans="1:6" x14ac:dyDescent="0.2">
      <c r="A488" s="133">
        <v>840068</v>
      </c>
      <c r="B488" t="s">
        <v>436</v>
      </c>
      <c r="F488">
        <v>1</v>
      </c>
    </row>
    <row r="489" spans="1:6" x14ac:dyDescent="0.2">
      <c r="A489" s="133">
        <v>840068</v>
      </c>
      <c r="B489" t="s">
        <v>436</v>
      </c>
      <c r="F489">
        <v>1</v>
      </c>
    </row>
    <row r="490" spans="1:6" x14ac:dyDescent="0.2">
      <c r="A490" s="133">
        <v>840068</v>
      </c>
      <c r="B490" t="s">
        <v>436</v>
      </c>
      <c r="F490">
        <v>1</v>
      </c>
    </row>
    <row r="491" spans="1:6" x14ac:dyDescent="0.2">
      <c r="A491" s="133">
        <v>840068</v>
      </c>
      <c r="B491" t="s">
        <v>436</v>
      </c>
      <c r="F491">
        <v>1</v>
      </c>
    </row>
    <row r="492" spans="1:6" x14ac:dyDescent="0.2">
      <c r="A492" s="133">
        <v>840068</v>
      </c>
      <c r="B492" t="s">
        <v>436</v>
      </c>
      <c r="F492">
        <v>1</v>
      </c>
    </row>
    <row r="493" spans="1:6" x14ac:dyDescent="0.2">
      <c r="A493" s="133">
        <v>840068</v>
      </c>
      <c r="B493" t="s">
        <v>436</v>
      </c>
      <c r="F493">
        <v>1</v>
      </c>
    </row>
    <row r="494" spans="1:6" x14ac:dyDescent="0.2">
      <c r="A494" s="133">
        <v>840068</v>
      </c>
      <c r="B494" t="s">
        <v>436</v>
      </c>
      <c r="F494">
        <v>1</v>
      </c>
    </row>
    <row r="495" spans="1:6" x14ac:dyDescent="0.2">
      <c r="A495" s="133">
        <v>840068</v>
      </c>
      <c r="B495" t="s">
        <v>436</v>
      </c>
      <c r="F495">
        <v>1</v>
      </c>
    </row>
    <row r="496" spans="1:6" x14ac:dyDescent="0.2">
      <c r="A496" s="133">
        <v>840068</v>
      </c>
      <c r="B496" t="s">
        <v>436</v>
      </c>
      <c r="F496">
        <v>1</v>
      </c>
    </row>
    <row r="497" spans="1:6" x14ac:dyDescent="0.2">
      <c r="A497" s="133">
        <v>840069</v>
      </c>
      <c r="B497" t="s">
        <v>437</v>
      </c>
      <c r="F497">
        <v>1</v>
      </c>
    </row>
    <row r="498" spans="1:6" x14ac:dyDescent="0.2">
      <c r="A498" s="133">
        <v>840069</v>
      </c>
      <c r="B498" t="s">
        <v>437</v>
      </c>
      <c r="F498">
        <v>1</v>
      </c>
    </row>
    <row r="499" spans="1:6" x14ac:dyDescent="0.2">
      <c r="A499" s="133">
        <v>840069</v>
      </c>
      <c r="B499" t="s">
        <v>437</v>
      </c>
      <c r="F499">
        <v>1</v>
      </c>
    </row>
    <row r="500" spans="1:6" x14ac:dyDescent="0.2">
      <c r="A500" s="133">
        <v>840069</v>
      </c>
      <c r="B500" t="s">
        <v>437</v>
      </c>
      <c r="F500">
        <v>1</v>
      </c>
    </row>
    <row r="501" spans="1:6" x14ac:dyDescent="0.2">
      <c r="A501" s="133">
        <v>840069</v>
      </c>
      <c r="B501" t="s">
        <v>437</v>
      </c>
      <c r="F501">
        <v>1</v>
      </c>
    </row>
    <row r="502" spans="1:6" x14ac:dyDescent="0.2">
      <c r="A502" s="133">
        <v>840069</v>
      </c>
      <c r="B502" t="s">
        <v>437</v>
      </c>
      <c r="F502">
        <v>1</v>
      </c>
    </row>
    <row r="503" spans="1:6" x14ac:dyDescent="0.2">
      <c r="A503" s="133">
        <v>840069</v>
      </c>
      <c r="B503" t="s">
        <v>437</v>
      </c>
      <c r="F503">
        <v>1</v>
      </c>
    </row>
    <row r="504" spans="1:6" x14ac:dyDescent="0.2">
      <c r="A504" s="133">
        <v>840069</v>
      </c>
      <c r="B504" t="s">
        <v>437</v>
      </c>
      <c r="F504">
        <v>1</v>
      </c>
    </row>
    <row r="505" spans="1:6" x14ac:dyDescent="0.2">
      <c r="A505" s="133">
        <v>840069</v>
      </c>
      <c r="B505" t="s">
        <v>437</v>
      </c>
      <c r="F505">
        <v>1</v>
      </c>
    </row>
    <row r="506" spans="1:6" x14ac:dyDescent="0.2">
      <c r="A506" s="133">
        <v>840080</v>
      </c>
      <c r="B506" t="s">
        <v>438</v>
      </c>
      <c r="F506">
        <v>1</v>
      </c>
    </row>
    <row r="507" spans="1:6" x14ac:dyDescent="0.2">
      <c r="A507" s="133">
        <v>840080</v>
      </c>
      <c r="B507" t="s">
        <v>438</v>
      </c>
      <c r="F507">
        <v>1</v>
      </c>
    </row>
    <row r="508" spans="1:6" x14ac:dyDescent="0.2">
      <c r="A508" s="133">
        <v>840080</v>
      </c>
      <c r="B508" t="s">
        <v>438</v>
      </c>
      <c r="F508">
        <v>1</v>
      </c>
    </row>
    <row r="509" spans="1:6" x14ac:dyDescent="0.2">
      <c r="A509" s="133">
        <v>840080</v>
      </c>
      <c r="B509" t="s">
        <v>438</v>
      </c>
      <c r="F509">
        <v>1</v>
      </c>
    </row>
    <row r="510" spans="1:6" x14ac:dyDescent="0.2">
      <c r="A510" s="133">
        <v>840080</v>
      </c>
      <c r="B510" t="s">
        <v>438</v>
      </c>
      <c r="F510">
        <v>1</v>
      </c>
    </row>
    <row r="511" spans="1:6" x14ac:dyDescent="0.2">
      <c r="A511" s="133">
        <v>840080</v>
      </c>
      <c r="B511" t="s">
        <v>438</v>
      </c>
      <c r="F511">
        <v>1</v>
      </c>
    </row>
    <row r="512" spans="1:6" x14ac:dyDescent="0.2">
      <c r="A512" s="133">
        <v>840080</v>
      </c>
      <c r="B512" t="s">
        <v>438</v>
      </c>
      <c r="F512">
        <v>1</v>
      </c>
    </row>
    <row r="513" spans="1:6" x14ac:dyDescent="0.2">
      <c r="A513" s="133">
        <v>840080</v>
      </c>
      <c r="B513" t="s">
        <v>438</v>
      </c>
      <c r="F513">
        <v>1</v>
      </c>
    </row>
    <row r="514" spans="1:6" x14ac:dyDescent="0.2">
      <c r="A514" s="133">
        <v>840080</v>
      </c>
      <c r="B514" t="s">
        <v>438</v>
      </c>
      <c r="F514">
        <v>1</v>
      </c>
    </row>
    <row r="515" spans="1:6" x14ac:dyDescent="0.2">
      <c r="A515" s="133">
        <v>840080</v>
      </c>
      <c r="B515" t="s">
        <v>438</v>
      </c>
      <c r="F515">
        <v>1</v>
      </c>
    </row>
    <row r="516" spans="1:6" x14ac:dyDescent="0.2">
      <c r="A516" s="133">
        <v>840080</v>
      </c>
      <c r="B516" t="s">
        <v>438</v>
      </c>
      <c r="F516">
        <v>1</v>
      </c>
    </row>
    <row r="517" spans="1:6" x14ac:dyDescent="0.2">
      <c r="A517" s="133">
        <v>840080</v>
      </c>
      <c r="B517" t="s">
        <v>438</v>
      </c>
      <c r="F517">
        <v>1</v>
      </c>
    </row>
    <row r="518" spans="1:6" x14ac:dyDescent="0.2">
      <c r="A518" s="133">
        <v>840080</v>
      </c>
      <c r="B518" t="s">
        <v>438</v>
      </c>
      <c r="F518">
        <v>1</v>
      </c>
    </row>
    <row r="519" spans="1:6" x14ac:dyDescent="0.2">
      <c r="A519" s="133">
        <v>840080</v>
      </c>
      <c r="B519" t="s">
        <v>438</v>
      </c>
      <c r="F519">
        <v>1</v>
      </c>
    </row>
    <row r="520" spans="1:6" x14ac:dyDescent="0.2">
      <c r="A520" s="133">
        <v>840080</v>
      </c>
      <c r="B520" t="s">
        <v>438</v>
      </c>
      <c r="F520">
        <v>1</v>
      </c>
    </row>
    <row r="521" spans="1:6" x14ac:dyDescent="0.2">
      <c r="A521" s="133">
        <v>840080</v>
      </c>
      <c r="B521" t="s">
        <v>438</v>
      </c>
      <c r="F521">
        <v>1</v>
      </c>
    </row>
    <row r="522" spans="1:6" x14ac:dyDescent="0.2">
      <c r="A522" s="133">
        <v>840080</v>
      </c>
      <c r="B522" t="s">
        <v>438</v>
      </c>
      <c r="F522">
        <v>1</v>
      </c>
    </row>
    <row r="523" spans="1:6" x14ac:dyDescent="0.2">
      <c r="A523" s="133">
        <v>840080</v>
      </c>
      <c r="B523" t="s">
        <v>438</v>
      </c>
      <c r="F523">
        <v>1</v>
      </c>
    </row>
    <row r="524" spans="1:6" x14ac:dyDescent="0.2">
      <c r="A524" s="133">
        <v>840081</v>
      </c>
      <c r="B524" t="s">
        <v>439</v>
      </c>
      <c r="F524">
        <v>1</v>
      </c>
    </row>
    <row r="525" spans="1:6" x14ac:dyDescent="0.2">
      <c r="A525" s="133">
        <v>840081</v>
      </c>
      <c r="B525" t="s">
        <v>439</v>
      </c>
      <c r="F525">
        <v>1</v>
      </c>
    </row>
    <row r="526" spans="1:6" x14ac:dyDescent="0.2">
      <c r="A526" s="133">
        <v>840081</v>
      </c>
      <c r="B526" t="s">
        <v>439</v>
      </c>
      <c r="F526">
        <v>1</v>
      </c>
    </row>
    <row r="527" spans="1:6" x14ac:dyDescent="0.2">
      <c r="A527" s="133">
        <v>840081</v>
      </c>
      <c r="B527" t="s">
        <v>439</v>
      </c>
      <c r="F527">
        <v>1</v>
      </c>
    </row>
    <row r="528" spans="1:6" x14ac:dyDescent="0.2">
      <c r="A528" s="133">
        <v>840081</v>
      </c>
      <c r="B528" t="s">
        <v>439</v>
      </c>
      <c r="F528">
        <v>1</v>
      </c>
    </row>
    <row r="529" spans="1:6" x14ac:dyDescent="0.2">
      <c r="A529" s="133">
        <v>840081</v>
      </c>
      <c r="B529" t="s">
        <v>439</v>
      </c>
      <c r="F529">
        <v>1</v>
      </c>
    </row>
    <row r="530" spans="1:6" x14ac:dyDescent="0.2">
      <c r="A530" s="133">
        <v>840082</v>
      </c>
      <c r="B530" t="s">
        <v>440</v>
      </c>
      <c r="F530">
        <v>1</v>
      </c>
    </row>
    <row r="531" spans="1:6" x14ac:dyDescent="0.2">
      <c r="A531" s="133">
        <v>840082</v>
      </c>
      <c r="B531" t="s">
        <v>440</v>
      </c>
      <c r="F531">
        <v>1</v>
      </c>
    </row>
    <row r="532" spans="1:6" x14ac:dyDescent="0.2">
      <c r="A532" s="133">
        <v>840082</v>
      </c>
      <c r="B532" t="s">
        <v>440</v>
      </c>
      <c r="F532">
        <v>1</v>
      </c>
    </row>
    <row r="533" spans="1:6" x14ac:dyDescent="0.2">
      <c r="A533" s="133">
        <v>840082</v>
      </c>
      <c r="B533" t="s">
        <v>440</v>
      </c>
      <c r="F533">
        <v>1</v>
      </c>
    </row>
    <row r="534" spans="1:6" x14ac:dyDescent="0.2">
      <c r="A534" s="133">
        <v>840082</v>
      </c>
      <c r="B534" t="s">
        <v>440</v>
      </c>
      <c r="F534">
        <v>1</v>
      </c>
    </row>
    <row r="535" spans="1:6" x14ac:dyDescent="0.2">
      <c r="A535" s="133">
        <v>840082</v>
      </c>
      <c r="B535" t="s">
        <v>440</v>
      </c>
      <c r="F535">
        <v>1</v>
      </c>
    </row>
    <row r="536" spans="1:6" x14ac:dyDescent="0.2">
      <c r="A536" s="133">
        <v>840084</v>
      </c>
      <c r="B536" t="s">
        <v>441</v>
      </c>
      <c r="F536">
        <v>1</v>
      </c>
    </row>
    <row r="537" spans="1:6" x14ac:dyDescent="0.2">
      <c r="A537" s="133">
        <v>840084</v>
      </c>
      <c r="B537" t="s">
        <v>441</v>
      </c>
      <c r="F537">
        <v>1</v>
      </c>
    </row>
    <row r="538" spans="1:6" x14ac:dyDescent="0.2">
      <c r="A538" s="133">
        <v>840084</v>
      </c>
      <c r="B538" t="s">
        <v>441</v>
      </c>
      <c r="F538">
        <v>1</v>
      </c>
    </row>
    <row r="539" spans="1:6" x14ac:dyDescent="0.2">
      <c r="A539" s="133">
        <v>840084</v>
      </c>
      <c r="B539" t="s">
        <v>441</v>
      </c>
      <c r="F539">
        <v>1</v>
      </c>
    </row>
    <row r="540" spans="1:6" x14ac:dyDescent="0.2">
      <c r="A540" s="133">
        <v>840084</v>
      </c>
      <c r="B540" t="s">
        <v>441</v>
      </c>
      <c r="F540">
        <v>1</v>
      </c>
    </row>
    <row r="541" spans="1:6" x14ac:dyDescent="0.2">
      <c r="A541" s="133">
        <v>840084</v>
      </c>
      <c r="B541" t="s">
        <v>441</v>
      </c>
      <c r="F541">
        <v>1</v>
      </c>
    </row>
    <row r="542" spans="1:6" x14ac:dyDescent="0.2">
      <c r="A542" s="133">
        <v>840084</v>
      </c>
      <c r="B542" t="s">
        <v>441</v>
      </c>
      <c r="F542">
        <v>1</v>
      </c>
    </row>
    <row r="543" spans="1:6" x14ac:dyDescent="0.2">
      <c r="A543" s="133">
        <v>840084</v>
      </c>
      <c r="B543" t="s">
        <v>441</v>
      </c>
      <c r="F543">
        <v>1</v>
      </c>
    </row>
    <row r="544" spans="1:6" x14ac:dyDescent="0.2">
      <c r="A544" s="133">
        <v>840084</v>
      </c>
      <c r="B544" t="s">
        <v>441</v>
      </c>
      <c r="F544">
        <v>1</v>
      </c>
    </row>
    <row r="545" spans="1:6" x14ac:dyDescent="0.2">
      <c r="A545" s="133">
        <v>840084</v>
      </c>
      <c r="B545" t="s">
        <v>441</v>
      </c>
      <c r="F545">
        <v>1</v>
      </c>
    </row>
    <row r="546" spans="1:6" x14ac:dyDescent="0.2">
      <c r="A546" s="133">
        <v>840084</v>
      </c>
      <c r="B546" t="s">
        <v>441</v>
      </c>
      <c r="F546">
        <v>1</v>
      </c>
    </row>
    <row r="547" spans="1:6" x14ac:dyDescent="0.2">
      <c r="A547" s="133">
        <v>840084</v>
      </c>
      <c r="B547" t="s">
        <v>441</v>
      </c>
      <c r="F547">
        <v>1</v>
      </c>
    </row>
    <row r="548" spans="1:6" x14ac:dyDescent="0.2">
      <c r="A548" s="133">
        <v>840084</v>
      </c>
      <c r="B548" t="s">
        <v>441</v>
      </c>
      <c r="F548">
        <v>1</v>
      </c>
    </row>
    <row r="549" spans="1:6" x14ac:dyDescent="0.2">
      <c r="A549" s="133">
        <v>840084</v>
      </c>
      <c r="B549" t="s">
        <v>441</v>
      </c>
      <c r="F549">
        <v>1</v>
      </c>
    </row>
    <row r="550" spans="1:6" x14ac:dyDescent="0.2">
      <c r="A550" s="133">
        <v>840084</v>
      </c>
      <c r="B550" t="s">
        <v>441</v>
      </c>
      <c r="F550">
        <v>1</v>
      </c>
    </row>
    <row r="551" spans="1:6" x14ac:dyDescent="0.2">
      <c r="A551" s="133">
        <v>840084</v>
      </c>
      <c r="B551" t="s">
        <v>441</v>
      </c>
      <c r="F551">
        <v>1</v>
      </c>
    </row>
    <row r="552" spans="1:6" x14ac:dyDescent="0.2">
      <c r="A552" s="133">
        <v>840084</v>
      </c>
      <c r="B552" t="s">
        <v>441</v>
      </c>
      <c r="F552">
        <v>1</v>
      </c>
    </row>
    <row r="553" spans="1:6" x14ac:dyDescent="0.2">
      <c r="A553" s="133">
        <v>840084</v>
      </c>
      <c r="B553" t="s">
        <v>441</v>
      </c>
      <c r="F553">
        <v>1</v>
      </c>
    </row>
    <row r="554" spans="1:6" x14ac:dyDescent="0.2">
      <c r="A554" s="133">
        <v>840085</v>
      </c>
      <c r="B554" t="s">
        <v>442</v>
      </c>
      <c r="F554">
        <v>1</v>
      </c>
    </row>
    <row r="555" spans="1:6" x14ac:dyDescent="0.2">
      <c r="A555" s="133">
        <v>840085</v>
      </c>
      <c r="B555" t="s">
        <v>442</v>
      </c>
      <c r="F555">
        <v>1</v>
      </c>
    </row>
    <row r="556" spans="1:6" x14ac:dyDescent="0.2">
      <c r="A556" s="133">
        <v>840085</v>
      </c>
      <c r="B556" t="s">
        <v>442</v>
      </c>
      <c r="F556">
        <v>1</v>
      </c>
    </row>
    <row r="557" spans="1:6" x14ac:dyDescent="0.2">
      <c r="A557" s="133">
        <v>840085</v>
      </c>
      <c r="B557" t="s">
        <v>442</v>
      </c>
      <c r="F557">
        <v>1</v>
      </c>
    </row>
    <row r="558" spans="1:6" x14ac:dyDescent="0.2">
      <c r="A558" s="133">
        <v>840086</v>
      </c>
      <c r="B558" t="s">
        <v>443</v>
      </c>
      <c r="F558">
        <v>1</v>
      </c>
    </row>
    <row r="559" spans="1:6" x14ac:dyDescent="0.2">
      <c r="A559" s="133">
        <v>840086</v>
      </c>
      <c r="B559" t="s">
        <v>443</v>
      </c>
      <c r="F559">
        <v>1</v>
      </c>
    </row>
    <row r="560" spans="1:6" x14ac:dyDescent="0.2">
      <c r="A560" s="133">
        <v>840086</v>
      </c>
      <c r="B560" t="s">
        <v>443</v>
      </c>
      <c r="F560">
        <v>1</v>
      </c>
    </row>
    <row r="561" spans="1:6" x14ac:dyDescent="0.2">
      <c r="A561" s="133">
        <v>840086</v>
      </c>
      <c r="B561" t="s">
        <v>443</v>
      </c>
      <c r="F561">
        <v>1</v>
      </c>
    </row>
    <row r="562" spans="1:6" x14ac:dyDescent="0.2">
      <c r="A562" s="133">
        <v>840091</v>
      </c>
      <c r="B562" t="s">
        <v>444</v>
      </c>
      <c r="F562">
        <v>1</v>
      </c>
    </row>
    <row r="563" spans="1:6" x14ac:dyDescent="0.2">
      <c r="A563" s="133">
        <v>840091</v>
      </c>
      <c r="B563" t="s">
        <v>444</v>
      </c>
      <c r="F563">
        <v>1</v>
      </c>
    </row>
    <row r="564" spans="1:6" x14ac:dyDescent="0.2">
      <c r="A564" s="133">
        <v>840091</v>
      </c>
      <c r="B564" t="s">
        <v>444</v>
      </c>
      <c r="F564">
        <v>1</v>
      </c>
    </row>
    <row r="565" spans="1:6" x14ac:dyDescent="0.2">
      <c r="A565" s="133">
        <v>840091</v>
      </c>
      <c r="B565" t="s">
        <v>444</v>
      </c>
      <c r="F565">
        <v>1</v>
      </c>
    </row>
    <row r="566" spans="1:6" x14ac:dyDescent="0.2">
      <c r="A566" s="133">
        <v>840091</v>
      </c>
      <c r="B566" t="s">
        <v>444</v>
      </c>
      <c r="F566">
        <v>1</v>
      </c>
    </row>
    <row r="567" spans="1:6" x14ac:dyDescent="0.2">
      <c r="A567" s="133">
        <v>840091</v>
      </c>
      <c r="B567" t="s">
        <v>444</v>
      </c>
      <c r="F567">
        <v>1</v>
      </c>
    </row>
    <row r="568" spans="1:6" x14ac:dyDescent="0.2">
      <c r="A568" s="133">
        <v>840091</v>
      </c>
      <c r="B568" t="s">
        <v>444</v>
      </c>
      <c r="F568">
        <v>1</v>
      </c>
    </row>
    <row r="569" spans="1:6" x14ac:dyDescent="0.2">
      <c r="A569" s="133">
        <v>840091</v>
      </c>
      <c r="B569" t="s">
        <v>444</v>
      </c>
      <c r="F569">
        <v>1</v>
      </c>
    </row>
    <row r="570" spans="1:6" x14ac:dyDescent="0.2">
      <c r="A570" s="133">
        <v>840091</v>
      </c>
      <c r="B570" t="s">
        <v>444</v>
      </c>
      <c r="F570">
        <v>1</v>
      </c>
    </row>
    <row r="571" spans="1:6" x14ac:dyDescent="0.2">
      <c r="A571" s="133">
        <v>840091</v>
      </c>
      <c r="B571" t="s">
        <v>444</v>
      </c>
      <c r="F571">
        <v>1</v>
      </c>
    </row>
    <row r="572" spans="1:6" x14ac:dyDescent="0.2">
      <c r="A572" s="133">
        <v>840091</v>
      </c>
      <c r="B572" t="s">
        <v>444</v>
      </c>
      <c r="F572">
        <v>1</v>
      </c>
    </row>
    <row r="573" spans="1:6" x14ac:dyDescent="0.2">
      <c r="A573" s="133">
        <v>840091</v>
      </c>
      <c r="B573" t="s">
        <v>444</v>
      </c>
      <c r="F573">
        <v>1</v>
      </c>
    </row>
    <row r="574" spans="1:6" x14ac:dyDescent="0.2">
      <c r="A574" s="133">
        <v>840091</v>
      </c>
      <c r="B574" t="s">
        <v>444</v>
      </c>
      <c r="F574">
        <v>1</v>
      </c>
    </row>
    <row r="575" spans="1:6" x14ac:dyDescent="0.2">
      <c r="A575" s="133">
        <v>840091</v>
      </c>
      <c r="B575" t="s">
        <v>444</v>
      </c>
      <c r="F575">
        <v>1</v>
      </c>
    </row>
    <row r="576" spans="1:6" x14ac:dyDescent="0.2">
      <c r="A576" s="133">
        <v>840091</v>
      </c>
      <c r="B576" t="s">
        <v>444</v>
      </c>
      <c r="F576">
        <v>1</v>
      </c>
    </row>
    <row r="577" spans="1:6" x14ac:dyDescent="0.2">
      <c r="A577" s="133">
        <v>840091</v>
      </c>
      <c r="B577" t="s">
        <v>444</v>
      </c>
      <c r="F577">
        <v>1</v>
      </c>
    </row>
    <row r="578" spans="1:6" x14ac:dyDescent="0.2">
      <c r="A578" s="133">
        <v>840091</v>
      </c>
      <c r="B578" t="s">
        <v>444</v>
      </c>
      <c r="F578">
        <v>1</v>
      </c>
    </row>
    <row r="579" spans="1:6" x14ac:dyDescent="0.2">
      <c r="A579" s="133">
        <v>840091</v>
      </c>
      <c r="B579" t="s">
        <v>444</v>
      </c>
      <c r="F579">
        <v>1</v>
      </c>
    </row>
    <row r="580" spans="1:6" x14ac:dyDescent="0.2">
      <c r="A580" s="133">
        <v>840091</v>
      </c>
      <c r="B580" t="s">
        <v>444</v>
      </c>
      <c r="F580">
        <v>1</v>
      </c>
    </row>
    <row r="581" spans="1:6" x14ac:dyDescent="0.2">
      <c r="A581" s="133">
        <v>840091</v>
      </c>
      <c r="B581" t="s">
        <v>444</v>
      </c>
      <c r="F581">
        <v>1</v>
      </c>
    </row>
    <row r="582" spans="1:6" x14ac:dyDescent="0.2">
      <c r="A582" s="133">
        <v>840091</v>
      </c>
      <c r="B582" t="s">
        <v>444</v>
      </c>
      <c r="F582">
        <v>1</v>
      </c>
    </row>
    <row r="583" spans="1:6" x14ac:dyDescent="0.2">
      <c r="A583" s="133">
        <v>840092</v>
      </c>
      <c r="B583" t="s">
        <v>445</v>
      </c>
      <c r="F583">
        <v>1</v>
      </c>
    </row>
    <row r="584" spans="1:6" x14ac:dyDescent="0.2">
      <c r="A584" s="133">
        <v>840092</v>
      </c>
      <c r="B584" t="s">
        <v>445</v>
      </c>
      <c r="F584">
        <v>1</v>
      </c>
    </row>
    <row r="585" spans="1:6" x14ac:dyDescent="0.2">
      <c r="A585" s="133">
        <v>840092</v>
      </c>
      <c r="B585" t="s">
        <v>445</v>
      </c>
      <c r="F585">
        <v>1</v>
      </c>
    </row>
    <row r="586" spans="1:6" x14ac:dyDescent="0.2">
      <c r="A586" s="133">
        <v>840092</v>
      </c>
      <c r="B586" t="s">
        <v>445</v>
      </c>
      <c r="F586">
        <v>1</v>
      </c>
    </row>
    <row r="587" spans="1:6" x14ac:dyDescent="0.2">
      <c r="A587" s="133">
        <v>840092</v>
      </c>
      <c r="B587" t="s">
        <v>445</v>
      </c>
      <c r="F587">
        <v>1</v>
      </c>
    </row>
    <row r="588" spans="1:6" x14ac:dyDescent="0.2">
      <c r="A588" s="133">
        <v>840092</v>
      </c>
      <c r="B588" t="s">
        <v>445</v>
      </c>
      <c r="F588">
        <v>1</v>
      </c>
    </row>
    <row r="589" spans="1:6" x14ac:dyDescent="0.2">
      <c r="A589" s="133">
        <v>840092</v>
      </c>
      <c r="B589" t="s">
        <v>445</v>
      </c>
      <c r="F589">
        <v>1</v>
      </c>
    </row>
    <row r="590" spans="1:6" x14ac:dyDescent="0.2">
      <c r="A590" s="133">
        <v>840092</v>
      </c>
      <c r="B590" t="s">
        <v>445</v>
      </c>
      <c r="F590">
        <v>1</v>
      </c>
    </row>
    <row r="591" spans="1:6" x14ac:dyDescent="0.2">
      <c r="A591" s="133">
        <v>840092</v>
      </c>
      <c r="B591" t="s">
        <v>445</v>
      </c>
      <c r="F591">
        <v>1</v>
      </c>
    </row>
    <row r="592" spans="1:6" x14ac:dyDescent="0.2">
      <c r="A592" s="133">
        <v>840092</v>
      </c>
      <c r="B592" t="s">
        <v>445</v>
      </c>
      <c r="F592">
        <v>1</v>
      </c>
    </row>
    <row r="593" spans="1:6" x14ac:dyDescent="0.2">
      <c r="A593" s="133">
        <v>840092</v>
      </c>
      <c r="B593" t="s">
        <v>445</v>
      </c>
      <c r="F593">
        <v>1</v>
      </c>
    </row>
    <row r="594" spans="1:6" x14ac:dyDescent="0.2">
      <c r="A594" s="133">
        <v>840092</v>
      </c>
      <c r="B594" t="s">
        <v>445</v>
      </c>
      <c r="F594">
        <v>1</v>
      </c>
    </row>
    <row r="595" spans="1:6" x14ac:dyDescent="0.2">
      <c r="A595" s="133">
        <v>840092</v>
      </c>
      <c r="B595" t="s">
        <v>445</v>
      </c>
      <c r="F595">
        <v>1</v>
      </c>
    </row>
    <row r="596" spans="1:6" x14ac:dyDescent="0.2">
      <c r="A596" s="133">
        <v>840092</v>
      </c>
      <c r="B596" t="s">
        <v>445</v>
      </c>
      <c r="F596">
        <v>1</v>
      </c>
    </row>
    <row r="597" spans="1:6" x14ac:dyDescent="0.2">
      <c r="A597" s="133">
        <v>840092</v>
      </c>
      <c r="B597" t="s">
        <v>445</v>
      </c>
      <c r="F597">
        <v>1</v>
      </c>
    </row>
    <row r="598" spans="1:6" x14ac:dyDescent="0.2">
      <c r="A598" s="133">
        <v>840092</v>
      </c>
      <c r="B598" t="s">
        <v>445</v>
      </c>
      <c r="F598">
        <v>1</v>
      </c>
    </row>
    <row r="599" spans="1:6" x14ac:dyDescent="0.2">
      <c r="A599" s="133">
        <v>840092</v>
      </c>
      <c r="B599" t="s">
        <v>445</v>
      </c>
      <c r="F599">
        <v>1</v>
      </c>
    </row>
    <row r="600" spans="1:6" x14ac:dyDescent="0.2">
      <c r="A600" s="133">
        <v>840092</v>
      </c>
      <c r="B600" t="s">
        <v>445</v>
      </c>
      <c r="F600">
        <v>1</v>
      </c>
    </row>
    <row r="601" spans="1:6" x14ac:dyDescent="0.2">
      <c r="A601" s="133">
        <v>840092</v>
      </c>
      <c r="B601" t="s">
        <v>445</v>
      </c>
      <c r="F601">
        <v>1</v>
      </c>
    </row>
    <row r="602" spans="1:6" x14ac:dyDescent="0.2">
      <c r="A602" s="133">
        <v>840092</v>
      </c>
      <c r="B602" t="s">
        <v>445</v>
      </c>
      <c r="F602">
        <v>1</v>
      </c>
    </row>
    <row r="603" spans="1:6" x14ac:dyDescent="0.2">
      <c r="A603" s="133">
        <v>840092</v>
      </c>
      <c r="B603" t="s">
        <v>445</v>
      </c>
      <c r="F603">
        <v>1</v>
      </c>
    </row>
    <row r="604" spans="1:6" x14ac:dyDescent="0.2">
      <c r="A604" s="133">
        <v>840093</v>
      </c>
      <c r="B604" t="s">
        <v>446</v>
      </c>
      <c r="F604">
        <v>1</v>
      </c>
    </row>
    <row r="605" spans="1:6" x14ac:dyDescent="0.2">
      <c r="A605" s="133">
        <v>840093</v>
      </c>
      <c r="B605" t="s">
        <v>446</v>
      </c>
      <c r="F605">
        <v>1</v>
      </c>
    </row>
    <row r="606" spans="1:6" x14ac:dyDescent="0.2">
      <c r="A606" s="133">
        <v>840093</v>
      </c>
      <c r="B606" t="s">
        <v>446</v>
      </c>
      <c r="F606">
        <v>1</v>
      </c>
    </row>
    <row r="607" spans="1:6" x14ac:dyDescent="0.2">
      <c r="A607" s="133">
        <v>840093</v>
      </c>
      <c r="B607" t="s">
        <v>446</v>
      </c>
      <c r="F607">
        <v>1</v>
      </c>
    </row>
    <row r="608" spans="1:6" x14ac:dyDescent="0.2">
      <c r="A608" s="133">
        <v>840093</v>
      </c>
      <c r="B608" t="s">
        <v>446</v>
      </c>
      <c r="F608">
        <v>1</v>
      </c>
    </row>
    <row r="609" spans="1:6" x14ac:dyDescent="0.2">
      <c r="A609" s="133">
        <v>840093</v>
      </c>
      <c r="B609" t="s">
        <v>446</v>
      </c>
      <c r="F609">
        <v>1</v>
      </c>
    </row>
    <row r="610" spans="1:6" x14ac:dyDescent="0.2">
      <c r="A610" s="133">
        <v>835000</v>
      </c>
      <c r="B610" t="s">
        <v>410</v>
      </c>
      <c r="F610">
        <v>2</v>
      </c>
    </row>
    <row r="611" spans="1:6" x14ac:dyDescent="0.2">
      <c r="A611" s="133">
        <v>835000</v>
      </c>
      <c r="B611" t="s">
        <v>410</v>
      </c>
      <c r="F611">
        <v>2</v>
      </c>
    </row>
    <row r="612" spans="1:6" x14ac:dyDescent="0.2">
      <c r="A612" s="133">
        <v>835000</v>
      </c>
      <c r="B612" t="s">
        <v>410</v>
      </c>
      <c r="F612">
        <v>2</v>
      </c>
    </row>
    <row r="613" spans="1:6" x14ac:dyDescent="0.2">
      <c r="A613" s="133">
        <v>835000</v>
      </c>
      <c r="B613" t="s">
        <v>410</v>
      </c>
      <c r="F613">
        <v>2</v>
      </c>
    </row>
    <row r="614" spans="1:6" x14ac:dyDescent="0.2">
      <c r="A614" s="133">
        <v>835001</v>
      </c>
      <c r="B614" t="s">
        <v>411</v>
      </c>
      <c r="F614">
        <v>2</v>
      </c>
    </row>
    <row r="615" spans="1:6" x14ac:dyDescent="0.2">
      <c r="A615" s="133">
        <v>835001</v>
      </c>
      <c r="B615" t="s">
        <v>411</v>
      </c>
      <c r="F615">
        <v>2</v>
      </c>
    </row>
    <row r="616" spans="1:6" x14ac:dyDescent="0.2">
      <c r="A616" s="133">
        <v>835001</v>
      </c>
      <c r="B616" t="s">
        <v>411</v>
      </c>
      <c r="F616">
        <v>2</v>
      </c>
    </row>
    <row r="617" spans="1:6" x14ac:dyDescent="0.2">
      <c r="A617" s="133">
        <v>835001</v>
      </c>
      <c r="B617" t="s">
        <v>411</v>
      </c>
      <c r="F617">
        <v>2</v>
      </c>
    </row>
    <row r="618" spans="1:6" x14ac:dyDescent="0.2">
      <c r="A618" s="133">
        <v>835001</v>
      </c>
      <c r="B618" t="s">
        <v>411</v>
      </c>
      <c r="F618">
        <v>2</v>
      </c>
    </row>
    <row r="619" spans="1:6" x14ac:dyDescent="0.2">
      <c r="A619" s="133">
        <v>835002</v>
      </c>
      <c r="B619" t="s">
        <v>412</v>
      </c>
      <c r="F619">
        <v>2</v>
      </c>
    </row>
    <row r="620" spans="1:6" x14ac:dyDescent="0.2">
      <c r="A620" s="133">
        <v>835002</v>
      </c>
      <c r="B620" t="s">
        <v>412</v>
      </c>
      <c r="F620">
        <v>2</v>
      </c>
    </row>
    <row r="621" spans="1:6" x14ac:dyDescent="0.2">
      <c r="A621" s="133">
        <v>835002</v>
      </c>
      <c r="B621" t="s">
        <v>412</v>
      </c>
      <c r="F621">
        <v>2</v>
      </c>
    </row>
    <row r="622" spans="1:6" x14ac:dyDescent="0.2">
      <c r="A622" s="133">
        <v>835002</v>
      </c>
      <c r="B622" t="s">
        <v>412</v>
      </c>
      <c r="F622">
        <v>2</v>
      </c>
    </row>
    <row r="623" spans="1:6" x14ac:dyDescent="0.2">
      <c r="A623" s="133">
        <v>835002</v>
      </c>
      <c r="B623" t="s">
        <v>412</v>
      </c>
      <c r="F623">
        <v>2</v>
      </c>
    </row>
    <row r="624" spans="1:6" x14ac:dyDescent="0.2">
      <c r="A624" s="133">
        <v>835002</v>
      </c>
      <c r="B624" t="s">
        <v>412</v>
      </c>
      <c r="F624">
        <v>2</v>
      </c>
    </row>
    <row r="625" spans="1:6" x14ac:dyDescent="0.2">
      <c r="A625" s="133">
        <v>835003</v>
      </c>
      <c r="B625" t="s">
        <v>413</v>
      </c>
      <c r="F625">
        <v>2</v>
      </c>
    </row>
    <row r="626" spans="1:6" x14ac:dyDescent="0.2">
      <c r="A626" s="133">
        <v>835003</v>
      </c>
      <c r="B626" t="s">
        <v>413</v>
      </c>
      <c r="F626">
        <v>2</v>
      </c>
    </row>
    <row r="627" spans="1:6" x14ac:dyDescent="0.2">
      <c r="A627" s="133">
        <v>835003</v>
      </c>
      <c r="B627" t="s">
        <v>413</v>
      </c>
      <c r="F627">
        <v>2</v>
      </c>
    </row>
    <row r="628" spans="1:6" x14ac:dyDescent="0.2">
      <c r="A628" s="133">
        <v>835004</v>
      </c>
      <c r="B628" t="s">
        <v>414</v>
      </c>
      <c r="F628">
        <v>2</v>
      </c>
    </row>
    <row r="629" spans="1:6" x14ac:dyDescent="0.2">
      <c r="A629" s="133">
        <v>835004</v>
      </c>
      <c r="B629" t="s">
        <v>414</v>
      </c>
      <c r="F629">
        <v>2</v>
      </c>
    </row>
    <row r="630" spans="1:6" x14ac:dyDescent="0.2">
      <c r="A630" s="133">
        <v>835006</v>
      </c>
      <c r="B630" t="s">
        <v>415</v>
      </c>
      <c r="F630">
        <v>2</v>
      </c>
    </row>
    <row r="631" spans="1:6" x14ac:dyDescent="0.2">
      <c r="A631" s="133">
        <v>835006</v>
      </c>
      <c r="B631" t="s">
        <v>415</v>
      </c>
      <c r="F631">
        <v>2</v>
      </c>
    </row>
    <row r="632" spans="1:6" x14ac:dyDescent="0.2">
      <c r="A632" s="133">
        <v>835006</v>
      </c>
      <c r="B632" t="s">
        <v>415</v>
      </c>
      <c r="F632">
        <v>2</v>
      </c>
    </row>
    <row r="633" spans="1:6" x14ac:dyDescent="0.2">
      <c r="A633" s="133">
        <v>835006</v>
      </c>
      <c r="B633" t="s">
        <v>415</v>
      </c>
      <c r="F633">
        <v>2</v>
      </c>
    </row>
    <row r="634" spans="1:6" x14ac:dyDescent="0.2">
      <c r="A634" s="133">
        <v>835007</v>
      </c>
      <c r="B634" t="s">
        <v>416</v>
      </c>
      <c r="F634">
        <v>2</v>
      </c>
    </row>
    <row r="635" spans="1:6" x14ac:dyDescent="0.2">
      <c r="A635" s="133">
        <v>835007</v>
      </c>
      <c r="B635" t="s">
        <v>416</v>
      </c>
      <c r="F635">
        <v>2</v>
      </c>
    </row>
    <row r="636" spans="1:6" x14ac:dyDescent="0.2">
      <c r="A636" s="133">
        <v>835007</v>
      </c>
      <c r="B636" t="s">
        <v>416</v>
      </c>
      <c r="F636">
        <v>2</v>
      </c>
    </row>
    <row r="637" spans="1:6" x14ac:dyDescent="0.2">
      <c r="A637" s="133">
        <v>835007</v>
      </c>
      <c r="B637" t="s">
        <v>416</v>
      </c>
      <c r="F637">
        <v>2</v>
      </c>
    </row>
    <row r="638" spans="1:6" x14ac:dyDescent="0.2">
      <c r="A638" s="133">
        <v>850014</v>
      </c>
      <c r="B638" t="s">
        <v>116</v>
      </c>
      <c r="F638">
        <v>3</v>
      </c>
    </row>
    <row r="639" spans="1:6" x14ac:dyDescent="0.2">
      <c r="A639" s="133">
        <v>850067</v>
      </c>
      <c r="B639" t="s">
        <v>259</v>
      </c>
      <c r="F639">
        <v>3</v>
      </c>
    </row>
    <row r="640" spans="1:6" x14ac:dyDescent="0.2">
      <c r="A640" s="133">
        <v>850085</v>
      </c>
      <c r="B640" t="s">
        <v>237</v>
      </c>
      <c r="F640">
        <v>3</v>
      </c>
    </row>
    <row r="641" spans="1:6" x14ac:dyDescent="0.2">
      <c r="A641" s="133">
        <v>850086</v>
      </c>
      <c r="B641" t="s">
        <v>447</v>
      </c>
      <c r="F641">
        <v>3</v>
      </c>
    </row>
    <row r="642" spans="1:6" x14ac:dyDescent="0.2">
      <c r="A642" s="133">
        <v>850087</v>
      </c>
      <c r="B642" t="s">
        <v>448</v>
      </c>
      <c r="F642">
        <v>3</v>
      </c>
    </row>
    <row r="643" spans="1:6" x14ac:dyDescent="0.2">
      <c r="A643" s="133">
        <v>852001</v>
      </c>
      <c r="B643" t="s">
        <v>449</v>
      </c>
      <c r="F643">
        <v>3</v>
      </c>
    </row>
    <row r="644" spans="1:6" x14ac:dyDescent="0.2">
      <c r="A644" s="133">
        <v>852001</v>
      </c>
      <c r="B644" t="s">
        <v>449</v>
      </c>
      <c r="F644">
        <v>3</v>
      </c>
    </row>
    <row r="645" spans="1:6" x14ac:dyDescent="0.2">
      <c r="A645" s="133">
        <v>852001</v>
      </c>
      <c r="B645" t="s">
        <v>449</v>
      </c>
      <c r="F645">
        <v>3</v>
      </c>
    </row>
    <row r="646" spans="1:6" x14ac:dyDescent="0.2">
      <c r="A646" s="133">
        <v>852001</v>
      </c>
      <c r="B646" t="s">
        <v>449</v>
      </c>
      <c r="F646">
        <v>3</v>
      </c>
    </row>
    <row r="647" spans="1:6" x14ac:dyDescent="0.2">
      <c r="A647" s="133">
        <v>852001</v>
      </c>
      <c r="B647" t="s">
        <v>449</v>
      </c>
      <c r="F647">
        <v>3</v>
      </c>
    </row>
    <row r="648" spans="1:6" x14ac:dyDescent="0.2">
      <c r="A648" s="133">
        <v>852001</v>
      </c>
      <c r="B648" t="s">
        <v>449</v>
      </c>
      <c r="F648">
        <v>3</v>
      </c>
    </row>
    <row r="649" spans="1:6" x14ac:dyDescent="0.2">
      <c r="A649" s="133">
        <v>852001</v>
      </c>
      <c r="B649" t="s">
        <v>449</v>
      </c>
      <c r="F649">
        <v>3</v>
      </c>
    </row>
    <row r="650" spans="1:6" x14ac:dyDescent="0.2">
      <c r="A650" s="133">
        <v>852001</v>
      </c>
      <c r="B650" t="s">
        <v>449</v>
      </c>
      <c r="F650">
        <v>3</v>
      </c>
    </row>
    <row r="651" spans="1:6" x14ac:dyDescent="0.2">
      <c r="A651" s="133">
        <v>852002</v>
      </c>
      <c r="B651" t="s">
        <v>450</v>
      </c>
      <c r="F651">
        <v>3</v>
      </c>
    </row>
    <row r="652" spans="1:6" x14ac:dyDescent="0.2">
      <c r="A652" s="133">
        <v>852002</v>
      </c>
      <c r="B652" t="s">
        <v>450</v>
      </c>
      <c r="F652">
        <v>3</v>
      </c>
    </row>
    <row r="653" spans="1:6" x14ac:dyDescent="0.2">
      <c r="A653" s="133">
        <v>852003</v>
      </c>
      <c r="B653" t="s">
        <v>451</v>
      </c>
      <c r="F653">
        <v>3</v>
      </c>
    </row>
    <row r="654" spans="1:6" x14ac:dyDescent="0.2">
      <c r="A654" s="133">
        <v>852003</v>
      </c>
      <c r="B654" t="s">
        <v>451</v>
      </c>
      <c r="F654">
        <v>3</v>
      </c>
    </row>
    <row r="655" spans="1:6" x14ac:dyDescent="0.2">
      <c r="A655" s="133">
        <v>852003</v>
      </c>
      <c r="B655" t="s">
        <v>451</v>
      </c>
      <c r="F655">
        <v>3</v>
      </c>
    </row>
    <row r="656" spans="1:6" x14ac:dyDescent="0.2">
      <c r="A656" s="133">
        <v>852003</v>
      </c>
      <c r="B656" t="s">
        <v>451</v>
      </c>
      <c r="F656">
        <v>3</v>
      </c>
    </row>
    <row r="657" spans="1:6" x14ac:dyDescent="0.2">
      <c r="A657" s="133">
        <v>852004</v>
      </c>
      <c r="B657" t="s">
        <v>452</v>
      </c>
      <c r="F657">
        <v>3</v>
      </c>
    </row>
    <row r="658" spans="1:6" x14ac:dyDescent="0.2">
      <c r="A658" s="133">
        <v>852004</v>
      </c>
      <c r="B658" t="s">
        <v>452</v>
      </c>
      <c r="F658">
        <v>3</v>
      </c>
    </row>
    <row r="659" spans="1:6" x14ac:dyDescent="0.2">
      <c r="A659" s="133">
        <v>852004</v>
      </c>
      <c r="B659" t="s">
        <v>452</v>
      </c>
      <c r="F659">
        <v>3</v>
      </c>
    </row>
    <row r="660" spans="1:6" x14ac:dyDescent="0.2">
      <c r="A660" s="133">
        <v>852004</v>
      </c>
      <c r="B660" t="s">
        <v>452</v>
      </c>
      <c r="F660">
        <v>3</v>
      </c>
    </row>
    <row r="661" spans="1:6" x14ac:dyDescent="0.2">
      <c r="A661" s="133">
        <v>852004</v>
      </c>
      <c r="B661" t="s">
        <v>452</v>
      </c>
      <c r="F661">
        <v>3</v>
      </c>
    </row>
    <row r="662" spans="1:6" x14ac:dyDescent="0.2">
      <c r="A662" s="133">
        <v>852004</v>
      </c>
      <c r="B662" t="s">
        <v>452</v>
      </c>
      <c r="F662">
        <v>3</v>
      </c>
    </row>
    <row r="663" spans="1:6" x14ac:dyDescent="0.2">
      <c r="A663" s="133">
        <v>852004</v>
      </c>
      <c r="B663" t="s">
        <v>452</v>
      </c>
      <c r="F663">
        <v>3</v>
      </c>
    </row>
    <row r="664" spans="1:6" x14ac:dyDescent="0.2">
      <c r="A664" s="133">
        <v>852004</v>
      </c>
      <c r="B664" t="s">
        <v>452</v>
      </c>
      <c r="F664">
        <v>3</v>
      </c>
    </row>
    <row r="665" spans="1:6" x14ac:dyDescent="0.2">
      <c r="A665" s="133">
        <v>852004</v>
      </c>
      <c r="B665" t="s">
        <v>452</v>
      </c>
      <c r="F665">
        <v>3</v>
      </c>
    </row>
    <row r="666" spans="1:6" x14ac:dyDescent="0.2">
      <c r="A666" s="133">
        <v>852004</v>
      </c>
      <c r="B666" t="s">
        <v>452</v>
      </c>
      <c r="F666">
        <v>3</v>
      </c>
    </row>
    <row r="667" spans="1:6" x14ac:dyDescent="0.2">
      <c r="A667" s="133">
        <v>852004</v>
      </c>
      <c r="B667" t="s">
        <v>452</v>
      </c>
      <c r="F667">
        <v>3</v>
      </c>
    </row>
    <row r="668" spans="1:6" x14ac:dyDescent="0.2">
      <c r="A668" s="133">
        <v>852005</v>
      </c>
      <c r="B668" t="s">
        <v>453</v>
      </c>
      <c r="F668">
        <v>3</v>
      </c>
    </row>
    <row r="669" spans="1:6" x14ac:dyDescent="0.2">
      <c r="A669" s="133">
        <v>852006</v>
      </c>
      <c r="B669" t="s">
        <v>454</v>
      </c>
      <c r="F669">
        <v>3</v>
      </c>
    </row>
    <row r="670" spans="1:6" x14ac:dyDescent="0.2">
      <c r="A670" s="133">
        <v>852006</v>
      </c>
      <c r="B670" t="s">
        <v>454</v>
      </c>
      <c r="F670">
        <v>3</v>
      </c>
    </row>
    <row r="671" spans="1:6" x14ac:dyDescent="0.2">
      <c r="A671" s="133">
        <v>852006</v>
      </c>
      <c r="B671" t="s">
        <v>454</v>
      </c>
      <c r="F671">
        <v>3</v>
      </c>
    </row>
    <row r="672" spans="1:6" x14ac:dyDescent="0.2">
      <c r="A672" s="133">
        <v>852007</v>
      </c>
      <c r="B672" t="s">
        <v>455</v>
      </c>
      <c r="F672">
        <v>3</v>
      </c>
    </row>
    <row r="673" spans="1:6" x14ac:dyDescent="0.2">
      <c r="A673" s="133">
        <v>852007</v>
      </c>
      <c r="B673" t="s">
        <v>455</v>
      </c>
      <c r="F673">
        <v>3</v>
      </c>
    </row>
    <row r="674" spans="1:6" x14ac:dyDescent="0.2">
      <c r="A674" s="133">
        <v>852007</v>
      </c>
      <c r="B674" t="s">
        <v>455</v>
      </c>
      <c r="F674">
        <v>3</v>
      </c>
    </row>
    <row r="675" spans="1:6" x14ac:dyDescent="0.2">
      <c r="A675" s="133">
        <v>852007</v>
      </c>
      <c r="B675" t="s">
        <v>455</v>
      </c>
      <c r="F675">
        <v>3</v>
      </c>
    </row>
    <row r="676" spans="1:6" x14ac:dyDescent="0.2">
      <c r="A676" s="133">
        <v>852007</v>
      </c>
      <c r="B676" t="s">
        <v>455</v>
      </c>
      <c r="F676">
        <v>3</v>
      </c>
    </row>
    <row r="677" spans="1:6" x14ac:dyDescent="0.2">
      <c r="A677" s="133">
        <v>852007</v>
      </c>
      <c r="B677" t="s">
        <v>455</v>
      </c>
      <c r="F677">
        <v>3</v>
      </c>
    </row>
    <row r="678" spans="1:6" x14ac:dyDescent="0.2">
      <c r="A678" s="133">
        <v>852007</v>
      </c>
      <c r="B678" t="s">
        <v>455</v>
      </c>
      <c r="F678">
        <v>3</v>
      </c>
    </row>
    <row r="679" spans="1:6" x14ac:dyDescent="0.2">
      <c r="A679" s="133">
        <v>852007</v>
      </c>
      <c r="B679" t="s">
        <v>455</v>
      </c>
      <c r="F679">
        <v>3</v>
      </c>
    </row>
    <row r="680" spans="1:6" x14ac:dyDescent="0.2">
      <c r="A680" s="133">
        <v>852007</v>
      </c>
      <c r="B680" t="s">
        <v>455</v>
      </c>
      <c r="F680">
        <v>3</v>
      </c>
    </row>
    <row r="681" spans="1:6" x14ac:dyDescent="0.2">
      <c r="A681" s="133">
        <v>852007</v>
      </c>
      <c r="B681" t="s">
        <v>455</v>
      </c>
      <c r="F681">
        <v>3</v>
      </c>
    </row>
    <row r="682" spans="1:6" x14ac:dyDescent="0.2">
      <c r="A682" s="133">
        <v>852008</v>
      </c>
      <c r="B682" t="s">
        <v>456</v>
      </c>
      <c r="F682">
        <v>3</v>
      </c>
    </row>
    <row r="683" spans="1:6" x14ac:dyDescent="0.2">
      <c r="A683" s="133">
        <v>852009</v>
      </c>
      <c r="B683" t="s">
        <v>457</v>
      </c>
      <c r="F683">
        <v>3</v>
      </c>
    </row>
    <row r="684" spans="1:6" x14ac:dyDescent="0.2">
      <c r="A684" s="133">
        <v>852009</v>
      </c>
      <c r="B684" t="s">
        <v>457</v>
      </c>
      <c r="F684">
        <v>3</v>
      </c>
    </row>
    <row r="685" spans="1:6" x14ac:dyDescent="0.2">
      <c r="A685" s="133">
        <v>852009</v>
      </c>
      <c r="B685" t="s">
        <v>457</v>
      </c>
      <c r="F685">
        <v>3</v>
      </c>
    </row>
    <row r="686" spans="1:6" x14ac:dyDescent="0.2">
      <c r="A686" s="133">
        <v>852010</v>
      </c>
      <c r="B686" t="s">
        <v>458</v>
      </c>
      <c r="F686">
        <v>3</v>
      </c>
    </row>
    <row r="687" spans="1:6" x14ac:dyDescent="0.2">
      <c r="A687" s="133">
        <v>852010</v>
      </c>
      <c r="B687" t="s">
        <v>458</v>
      </c>
      <c r="F687">
        <v>3</v>
      </c>
    </row>
    <row r="688" spans="1:6" x14ac:dyDescent="0.2">
      <c r="A688" s="133">
        <v>852010</v>
      </c>
      <c r="B688" t="s">
        <v>458</v>
      </c>
      <c r="F688">
        <v>3</v>
      </c>
    </row>
    <row r="689" spans="1:6" x14ac:dyDescent="0.2">
      <c r="A689" s="133">
        <v>852010</v>
      </c>
      <c r="B689" t="s">
        <v>458</v>
      </c>
      <c r="F689">
        <v>3</v>
      </c>
    </row>
    <row r="690" spans="1:6" x14ac:dyDescent="0.2">
      <c r="A690" s="133">
        <v>852011</v>
      </c>
      <c r="B690" t="s">
        <v>459</v>
      </c>
      <c r="F690">
        <v>3</v>
      </c>
    </row>
    <row r="691" spans="1:6" x14ac:dyDescent="0.2">
      <c r="A691" s="133">
        <v>852011</v>
      </c>
      <c r="B691" t="s">
        <v>459</v>
      </c>
      <c r="F691">
        <v>3</v>
      </c>
    </row>
    <row r="692" spans="1:6" x14ac:dyDescent="0.2">
      <c r="A692" s="133">
        <v>852011</v>
      </c>
      <c r="B692" t="s">
        <v>459</v>
      </c>
      <c r="F692">
        <v>3</v>
      </c>
    </row>
    <row r="693" spans="1:6" x14ac:dyDescent="0.2">
      <c r="A693" s="133">
        <v>852012</v>
      </c>
      <c r="B693" t="s">
        <v>460</v>
      </c>
      <c r="F693">
        <v>3</v>
      </c>
    </row>
    <row r="694" spans="1:6" x14ac:dyDescent="0.2">
      <c r="A694" s="133">
        <v>852012</v>
      </c>
      <c r="B694" t="s">
        <v>460</v>
      </c>
      <c r="F694">
        <v>3</v>
      </c>
    </row>
    <row r="695" spans="1:6" x14ac:dyDescent="0.2">
      <c r="A695" s="133">
        <v>852013</v>
      </c>
      <c r="B695" t="s">
        <v>461</v>
      </c>
      <c r="F695">
        <v>3</v>
      </c>
    </row>
    <row r="696" spans="1:6" x14ac:dyDescent="0.2">
      <c r="A696" s="133">
        <v>852013</v>
      </c>
      <c r="B696" t="s">
        <v>461</v>
      </c>
      <c r="F696">
        <v>3</v>
      </c>
    </row>
    <row r="697" spans="1:6" x14ac:dyDescent="0.2">
      <c r="A697" s="133">
        <v>852013</v>
      </c>
      <c r="B697" t="s">
        <v>461</v>
      </c>
      <c r="F697">
        <v>3</v>
      </c>
    </row>
    <row r="698" spans="1:6" x14ac:dyDescent="0.2">
      <c r="A698" s="133">
        <v>852013</v>
      </c>
      <c r="B698" t="s">
        <v>461</v>
      </c>
      <c r="F698">
        <v>3</v>
      </c>
    </row>
    <row r="699" spans="1:6" x14ac:dyDescent="0.2">
      <c r="A699" s="133">
        <v>852013</v>
      </c>
      <c r="B699" t="s">
        <v>461</v>
      </c>
      <c r="F699">
        <v>3</v>
      </c>
    </row>
    <row r="700" spans="1:6" x14ac:dyDescent="0.2">
      <c r="A700" s="133">
        <v>852014</v>
      </c>
      <c r="B700" t="s">
        <v>462</v>
      </c>
      <c r="F700">
        <v>3</v>
      </c>
    </row>
    <row r="701" spans="1:6" x14ac:dyDescent="0.2">
      <c r="A701" s="133">
        <v>852014</v>
      </c>
      <c r="B701" t="s">
        <v>462</v>
      </c>
      <c r="F701">
        <v>3</v>
      </c>
    </row>
    <row r="702" spans="1:6" x14ac:dyDescent="0.2">
      <c r="A702" s="133">
        <v>852014</v>
      </c>
      <c r="B702" t="s">
        <v>462</v>
      </c>
      <c r="F702">
        <v>3</v>
      </c>
    </row>
    <row r="703" spans="1:6" x14ac:dyDescent="0.2">
      <c r="A703" s="133">
        <v>852014</v>
      </c>
      <c r="B703" t="s">
        <v>462</v>
      </c>
      <c r="F703">
        <v>3</v>
      </c>
    </row>
    <row r="704" spans="1:6" x14ac:dyDescent="0.2">
      <c r="A704" s="133">
        <v>852015</v>
      </c>
      <c r="B704" t="s">
        <v>463</v>
      </c>
      <c r="F704">
        <v>3</v>
      </c>
    </row>
    <row r="705" spans="1:6" x14ac:dyDescent="0.2">
      <c r="A705" s="133">
        <v>852015</v>
      </c>
      <c r="B705" t="s">
        <v>463</v>
      </c>
      <c r="F705">
        <v>3</v>
      </c>
    </row>
    <row r="706" spans="1:6" x14ac:dyDescent="0.2">
      <c r="A706" s="133">
        <v>852015</v>
      </c>
      <c r="B706" t="s">
        <v>463</v>
      </c>
      <c r="F706">
        <v>3</v>
      </c>
    </row>
    <row r="707" spans="1:6" x14ac:dyDescent="0.2">
      <c r="A707" s="133">
        <v>852015</v>
      </c>
      <c r="B707" t="s">
        <v>463</v>
      </c>
      <c r="F707">
        <v>3</v>
      </c>
    </row>
    <row r="708" spans="1:6" x14ac:dyDescent="0.2">
      <c r="A708" s="133">
        <v>852015</v>
      </c>
      <c r="B708" t="s">
        <v>463</v>
      </c>
      <c r="F708">
        <v>3</v>
      </c>
    </row>
    <row r="709" spans="1:6" x14ac:dyDescent="0.2">
      <c r="A709" s="133">
        <v>852015</v>
      </c>
      <c r="B709" t="s">
        <v>463</v>
      </c>
      <c r="F709">
        <v>3</v>
      </c>
    </row>
    <row r="710" spans="1:6" x14ac:dyDescent="0.2">
      <c r="A710" s="133">
        <v>852015</v>
      </c>
      <c r="B710" t="s">
        <v>463</v>
      </c>
      <c r="F710">
        <v>3</v>
      </c>
    </row>
    <row r="711" spans="1:6" x14ac:dyDescent="0.2">
      <c r="A711" s="133">
        <v>852015</v>
      </c>
      <c r="B711" t="s">
        <v>463</v>
      </c>
      <c r="F711">
        <v>3</v>
      </c>
    </row>
    <row r="712" spans="1:6" x14ac:dyDescent="0.2">
      <c r="A712" s="133">
        <v>852015</v>
      </c>
      <c r="B712" t="s">
        <v>463</v>
      </c>
      <c r="F712">
        <v>3</v>
      </c>
    </row>
    <row r="713" spans="1:6" x14ac:dyDescent="0.2">
      <c r="A713" s="133">
        <v>852015</v>
      </c>
      <c r="B713" t="s">
        <v>463</v>
      </c>
      <c r="F713">
        <v>3</v>
      </c>
    </row>
    <row r="714" spans="1:6" x14ac:dyDescent="0.2">
      <c r="A714" s="133">
        <v>852015</v>
      </c>
      <c r="B714" t="s">
        <v>463</v>
      </c>
      <c r="F714">
        <v>3</v>
      </c>
    </row>
    <row r="715" spans="1:6" x14ac:dyDescent="0.2">
      <c r="A715" s="133">
        <v>852016</v>
      </c>
      <c r="B715" t="s">
        <v>464</v>
      </c>
      <c r="F715">
        <v>3</v>
      </c>
    </row>
    <row r="716" spans="1:6" x14ac:dyDescent="0.2">
      <c r="A716" s="133">
        <v>852017</v>
      </c>
      <c r="B716" t="s">
        <v>465</v>
      </c>
      <c r="F716">
        <v>3</v>
      </c>
    </row>
    <row r="717" spans="1:6" x14ac:dyDescent="0.2">
      <c r="A717" s="133">
        <v>852017</v>
      </c>
      <c r="B717" t="s">
        <v>465</v>
      </c>
      <c r="F717">
        <v>3</v>
      </c>
    </row>
    <row r="718" spans="1:6" x14ac:dyDescent="0.2">
      <c r="A718" s="133">
        <v>852017</v>
      </c>
      <c r="B718" t="s">
        <v>465</v>
      </c>
      <c r="F718">
        <v>3</v>
      </c>
    </row>
    <row r="719" spans="1:6" x14ac:dyDescent="0.2">
      <c r="A719" s="133">
        <v>852017</v>
      </c>
      <c r="B719" t="s">
        <v>465</v>
      </c>
      <c r="F719">
        <v>3</v>
      </c>
    </row>
    <row r="720" spans="1:6" x14ac:dyDescent="0.2">
      <c r="A720" s="133">
        <v>852017</v>
      </c>
      <c r="B720" t="s">
        <v>465</v>
      </c>
      <c r="F720">
        <v>3</v>
      </c>
    </row>
    <row r="721" spans="1:6" x14ac:dyDescent="0.2">
      <c r="A721" s="133">
        <v>852017</v>
      </c>
      <c r="B721" t="s">
        <v>465</v>
      </c>
      <c r="F721">
        <v>3</v>
      </c>
    </row>
    <row r="722" spans="1:6" x14ac:dyDescent="0.2">
      <c r="A722" s="133">
        <v>852018</v>
      </c>
      <c r="B722" t="s">
        <v>466</v>
      </c>
      <c r="F722">
        <v>3</v>
      </c>
    </row>
    <row r="723" spans="1:6" x14ac:dyDescent="0.2">
      <c r="A723" s="133">
        <v>852019</v>
      </c>
      <c r="B723" t="s">
        <v>467</v>
      </c>
      <c r="F723">
        <v>3</v>
      </c>
    </row>
    <row r="724" spans="1:6" x14ac:dyDescent="0.2">
      <c r="A724" s="133">
        <v>852020</v>
      </c>
      <c r="B724" t="s">
        <v>468</v>
      </c>
      <c r="F724">
        <v>3</v>
      </c>
    </row>
    <row r="725" spans="1:6" x14ac:dyDescent="0.2">
      <c r="A725" s="133">
        <v>852020</v>
      </c>
      <c r="B725" t="s">
        <v>468</v>
      </c>
      <c r="F725">
        <v>3</v>
      </c>
    </row>
    <row r="726" spans="1:6" x14ac:dyDescent="0.2">
      <c r="A726" s="133">
        <v>852020</v>
      </c>
      <c r="B726" t="s">
        <v>468</v>
      </c>
      <c r="F726">
        <v>3</v>
      </c>
    </row>
    <row r="727" spans="1:6" x14ac:dyDescent="0.2">
      <c r="A727" s="133">
        <v>852020</v>
      </c>
      <c r="B727" t="s">
        <v>468</v>
      </c>
      <c r="F727">
        <v>3</v>
      </c>
    </row>
    <row r="728" spans="1:6" x14ac:dyDescent="0.2">
      <c r="A728" s="133">
        <v>852020</v>
      </c>
      <c r="B728" t="s">
        <v>468</v>
      </c>
      <c r="F728">
        <v>3</v>
      </c>
    </row>
    <row r="729" spans="1:6" x14ac:dyDescent="0.2">
      <c r="A729" s="133">
        <v>852020</v>
      </c>
      <c r="B729" t="s">
        <v>468</v>
      </c>
      <c r="F729">
        <v>3</v>
      </c>
    </row>
    <row r="730" spans="1:6" x14ac:dyDescent="0.2">
      <c r="A730" s="133">
        <v>852020</v>
      </c>
      <c r="B730" t="s">
        <v>468</v>
      </c>
      <c r="F730">
        <v>3</v>
      </c>
    </row>
    <row r="731" spans="1:6" x14ac:dyDescent="0.2">
      <c r="A731" s="133">
        <v>852021</v>
      </c>
      <c r="B731" t="s">
        <v>469</v>
      </c>
      <c r="F731">
        <v>3</v>
      </c>
    </row>
    <row r="732" spans="1:6" x14ac:dyDescent="0.2">
      <c r="A732" s="133">
        <v>852022</v>
      </c>
      <c r="B732" t="s">
        <v>470</v>
      </c>
      <c r="F732">
        <v>3</v>
      </c>
    </row>
    <row r="733" spans="1:6" x14ac:dyDescent="0.2">
      <c r="A733" s="133">
        <v>852023</v>
      </c>
      <c r="B733" t="s">
        <v>471</v>
      </c>
      <c r="F733">
        <v>3</v>
      </c>
    </row>
    <row r="734" spans="1:6" x14ac:dyDescent="0.2">
      <c r="A734" s="133">
        <v>852023</v>
      </c>
      <c r="B734" t="s">
        <v>471</v>
      </c>
      <c r="F734">
        <v>3</v>
      </c>
    </row>
    <row r="735" spans="1:6" x14ac:dyDescent="0.2">
      <c r="A735" s="133">
        <v>852023</v>
      </c>
      <c r="B735" t="s">
        <v>471</v>
      </c>
      <c r="F735">
        <v>3</v>
      </c>
    </row>
    <row r="736" spans="1:6" x14ac:dyDescent="0.2">
      <c r="A736" s="133">
        <v>852023</v>
      </c>
      <c r="B736" t="s">
        <v>471</v>
      </c>
      <c r="F736">
        <v>3</v>
      </c>
    </row>
    <row r="737" spans="1:6" x14ac:dyDescent="0.2">
      <c r="A737" s="133">
        <v>852023</v>
      </c>
      <c r="B737" t="s">
        <v>471</v>
      </c>
      <c r="F737">
        <v>3</v>
      </c>
    </row>
    <row r="738" spans="1:6" x14ac:dyDescent="0.2">
      <c r="A738" s="133">
        <v>852023</v>
      </c>
      <c r="B738" t="s">
        <v>471</v>
      </c>
      <c r="F738">
        <v>3</v>
      </c>
    </row>
    <row r="739" spans="1:6" x14ac:dyDescent="0.2">
      <c r="A739" s="133">
        <v>852024</v>
      </c>
      <c r="B739" t="s">
        <v>472</v>
      </c>
      <c r="F739">
        <v>3</v>
      </c>
    </row>
    <row r="740" spans="1:6" x14ac:dyDescent="0.2">
      <c r="A740" s="133">
        <v>852025</v>
      </c>
      <c r="B740" t="s">
        <v>473</v>
      </c>
      <c r="F740">
        <v>3</v>
      </c>
    </row>
    <row r="741" spans="1:6" x14ac:dyDescent="0.2">
      <c r="A741" s="133">
        <v>852026</v>
      </c>
      <c r="B741" t="s">
        <v>474</v>
      </c>
      <c r="F741">
        <v>3</v>
      </c>
    </row>
    <row r="742" spans="1:6" x14ac:dyDescent="0.2">
      <c r="A742" s="133">
        <v>852027</v>
      </c>
      <c r="B742" t="s">
        <v>475</v>
      </c>
      <c r="F742">
        <v>3</v>
      </c>
    </row>
    <row r="743" spans="1:6" x14ac:dyDescent="0.2">
      <c r="A743" s="133">
        <v>852027</v>
      </c>
      <c r="B743" t="s">
        <v>475</v>
      </c>
      <c r="F743">
        <v>3</v>
      </c>
    </row>
    <row r="744" spans="1:6" x14ac:dyDescent="0.2">
      <c r="A744" s="133">
        <v>852028</v>
      </c>
      <c r="B744" t="s">
        <v>476</v>
      </c>
      <c r="F744">
        <v>3</v>
      </c>
    </row>
    <row r="745" spans="1:6" x14ac:dyDescent="0.2">
      <c r="A745" s="133">
        <v>852028</v>
      </c>
      <c r="B745" t="s">
        <v>476</v>
      </c>
      <c r="F745">
        <v>3</v>
      </c>
    </row>
    <row r="746" spans="1:6" x14ac:dyDescent="0.2">
      <c r="A746" s="133">
        <v>852028</v>
      </c>
      <c r="B746" t="s">
        <v>476</v>
      </c>
      <c r="F746">
        <v>3</v>
      </c>
    </row>
    <row r="747" spans="1:6" x14ac:dyDescent="0.2">
      <c r="A747" s="133">
        <v>852029</v>
      </c>
      <c r="B747" t="s">
        <v>477</v>
      </c>
      <c r="F747">
        <v>3</v>
      </c>
    </row>
    <row r="748" spans="1:6" x14ac:dyDescent="0.2">
      <c r="A748" s="133">
        <v>852029</v>
      </c>
      <c r="B748" t="s">
        <v>477</v>
      </c>
      <c r="F748">
        <v>3</v>
      </c>
    </row>
    <row r="749" spans="1:6" x14ac:dyDescent="0.2">
      <c r="A749" s="133">
        <v>852029</v>
      </c>
      <c r="B749" t="s">
        <v>477</v>
      </c>
      <c r="F749">
        <v>3</v>
      </c>
    </row>
    <row r="750" spans="1:6" x14ac:dyDescent="0.2">
      <c r="A750" s="133">
        <v>852029</v>
      </c>
      <c r="B750" t="s">
        <v>477</v>
      </c>
      <c r="F750">
        <v>3</v>
      </c>
    </row>
    <row r="751" spans="1:6" x14ac:dyDescent="0.2">
      <c r="A751" s="133">
        <v>852029</v>
      </c>
      <c r="B751" t="s">
        <v>477</v>
      </c>
      <c r="F751">
        <v>3</v>
      </c>
    </row>
    <row r="752" spans="1:6" x14ac:dyDescent="0.2">
      <c r="A752" s="133">
        <v>852029</v>
      </c>
      <c r="B752" t="s">
        <v>477</v>
      </c>
      <c r="F752">
        <v>3</v>
      </c>
    </row>
    <row r="753" spans="1:6" x14ac:dyDescent="0.2">
      <c r="A753" s="133">
        <v>852029</v>
      </c>
      <c r="B753" t="s">
        <v>477</v>
      </c>
      <c r="F753">
        <v>3</v>
      </c>
    </row>
    <row r="754" spans="1:6" x14ac:dyDescent="0.2">
      <c r="A754" s="133">
        <v>852030</v>
      </c>
      <c r="B754" t="s">
        <v>478</v>
      </c>
      <c r="F754">
        <v>3</v>
      </c>
    </row>
    <row r="755" spans="1:6" x14ac:dyDescent="0.2">
      <c r="A755" s="133">
        <v>852031</v>
      </c>
      <c r="B755" t="s">
        <v>479</v>
      </c>
      <c r="F755">
        <v>3</v>
      </c>
    </row>
    <row r="756" spans="1:6" x14ac:dyDescent="0.2">
      <c r="A756" s="133">
        <v>852031</v>
      </c>
      <c r="B756" t="s">
        <v>479</v>
      </c>
      <c r="F756">
        <v>3</v>
      </c>
    </row>
    <row r="757" spans="1:6" x14ac:dyDescent="0.2">
      <c r="A757" s="133">
        <v>852031</v>
      </c>
      <c r="B757" t="s">
        <v>479</v>
      </c>
      <c r="F757">
        <v>3</v>
      </c>
    </row>
    <row r="758" spans="1:6" x14ac:dyDescent="0.2">
      <c r="A758" s="133">
        <v>852031</v>
      </c>
      <c r="B758" t="s">
        <v>479</v>
      </c>
      <c r="F758">
        <v>3</v>
      </c>
    </row>
    <row r="759" spans="1:6" x14ac:dyDescent="0.2">
      <c r="A759" s="133">
        <v>852031</v>
      </c>
      <c r="B759" t="s">
        <v>479</v>
      </c>
      <c r="F759">
        <v>3</v>
      </c>
    </row>
    <row r="760" spans="1:6" x14ac:dyDescent="0.2">
      <c r="A760" s="133">
        <v>852032</v>
      </c>
      <c r="B760" t="s">
        <v>117</v>
      </c>
      <c r="F760">
        <v>3</v>
      </c>
    </row>
    <row r="761" spans="1:6" x14ac:dyDescent="0.2">
      <c r="A761" s="133">
        <v>852032</v>
      </c>
      <c r="B761" t="s">
        <v>117</v>
      </c>
      <c r="F761">
        <v>3</v>
      </c>
    </row>
    <row r="762" spans="1:6" x14ac:dyDescent="0.2">
      <c r="A762" s="133">
        <v>852033</v>
      </c>
      <c r="B762" t="s">
        <v>480</v>
      </c>
      <c r="F762">
        <v>3</v>
      </c>
    </row>
    <row r="763" spans="1:6" x14ac:dyDescent="0.2">
      <c r="A763" s="133">
        <v>852034</v>
      </c>
      <c r="B763" t="s">
        <v>481</v>
      </c>
      <c r="F763">
        <v>3</v>
      </c>
    </row>
    <row r="764" spans="1:6" x14ac:dyDescent="0.2">
      <c r="A764" s="133">
        <v>852035</v>
      </c>
      <c r="B764" t="s">
        <v>482</v>
      </c>
      <c r="F764">
        <v>3</v>
      </c>
    </row>
    <row r="765" spans="1:6" x14ac:dyDescent="0.2">
      <c r="A765" s="133">
        <v>852035</v>
      </c>
      <c r="B765" t="s">
        <v>482</v>
      </c>
      <c r="F765">
        <v>3</v>
      </c>
    </row>
    <row r="766" spans="1:6" x14ac:dyDescent="0.2">
      <c r="A766" s="133">
        <v>852035</v>
      </c>
      <c r="B766" t="s">
        <v>482</v>
      </c>
      <c r="F766">
        <v>3</v>
      </c>
    </row>
    <row r="767" spans="1:6" x14ac:dyDescent="0.2">
      <c r="A767" s="133">
        <v>852035</v>
      </c>
      <c r="B767" t="s">
        <v>482</v>
      </c>
      <c r="F767">
        <v>3</v>
      </c>
    </row>
    <row r="768" spans="1:6" x14ac:dyDescent="0.2">
      <c r="A768" s="133">
        <v>852036</v>
      </c>
      <c r="B768" t="s">
        <v>483</v>
      </c>
      <c r="F768">
        <v>3</v>
      </c>
    </row>
    <row r="769" spans="1:6" x14ac:dyDescent="0.2">
      <c r="A769" s="133">
        <v>852036</v>
      </c>
      <c r="B769" t="s">
        <v>483</v>
      </c>
      <c r="F769">
        <v>3</v>
      </c>
    </row>
    <row r="770" spans="1:6" x14ac:dyDescent="0.2">
      <c r="A770" s="133">
        <v>852036</v>
      </c>
      <c r="B770" t="s">
        <v>483</v>
      </c>
      <c r="F770">
        <v>3</v>
      </c>
    </row>
    <row r="771" spans="1:6" x14ac:dyDescent="0.2">
      <c r="A771" s="133">
        <v>852036</v>
      </c>
      <c r="B771" t="s">
        <v>483</v>
      </c>
      <c r="F771">
        <v>3</v>
      </c>
    </row>
    <row r="772" spans="1:6" x14ac:dyDescent="0.2">
      <c r="A772" s="133">
        <v>852037</v>
      </c>
      <c r="B772" t="s">
        <v>484</v>
      </c>
      <c r="F772">
        <v>3</v>
      </c>
    </row>
    <row r="773" spans="1:6" x14ac:dyDescent="0.2">
      <c r="A773" s="133">
        <v>852037</v>
      </c>
      <c r="B773" t="s">
        <v>484</v>
      </c>
      <c r="F773">
        <v>3</v>
      </c>
    </row>
    <row r="774" spans="1:6" x14ac:dyDescent="0.2">
      <c r="A774" s="133">
        <v>852038</v>
      </c>
      <c r="B774" t="s">
        <v>485</v>
      </c>
      <c r="F774">
        <v>3</v>
      </c>
    </row>
    <row r="775" spans="1:6" x14ac:dyDescent="0.2">
      <c r="A775" s="133">
        <v>852038</v>
      </c>
      <c r="B775" t="s">
        <v>485</v>
      </c>
      <c r="F775">
        <v>3</v>
      </c>
    </row>
    <row r="776" spans="1:6" x14ac:dyDescent="0.2">
      <c r="A776" s="133">
        <v>852039</v>
      </c>
      <c r="B776" t="s">
        <v>486</v>
      </c>
      <c r="F776">
        <v>3</v>
      </c>
    </row>
    <row r="777" spans="1:6" x14ac:dyDescent="0.2">
      <c r="A777" s="133">
        <v>852039</v>
      </c>
      <c r="B777" t="s">
        <v>486</v>
      </c>
      <c r="F777">
        <v>3</v>
      </c>
    </row>
    <row r="778" spans="1:6" x14ac:dyDescent="0.2">
      <c r="A778" s="133">
        <v>852040</v>
      </c>
      <c r="B778" t="s">
        <v>487</v>
      </c>
      <c r="F778">
        <v>3</v>
      </c>
    </row>
    <row r="779" spans="1:6" x14ac:dyDescent="0.2">
      <c r="A779" s="133">
        <v>852040</v>
      </c>
      <c r="B779" t="s">
        <v>487</v>
      </c>
      <c r="F779">
        <v>3</v>
      </c>
    </row>
    <row r="780" spans="1:6" x14ac:dyDescent="0.2">
      <c r="A780" s="133">
        <v>852040</v>
      </c>
      <c r="B780" t="s">
        <v>487</v>
      </c>
      <c r="F780">
        <v>3</v>
      </c>
    </row>
    <row r="781" spans="1:6" x14ac:dyDescent="0.2">
      <c r="A781" s="133">
        <v>852040</v>
      </c>
      <c r="B781" t="s">
        <v>487</v>
      </c>
      <c r="F781">
        <v>3</v>
      </c>
    </row>
    <row r="782" spans="1:6" x14ac:dyDescent="0.2">
      <c r="A782" s="133">
        <v>852041</v>
      </c>
      <c r="B782" t="s">
        <v>488</v>
      </c>
      <c r="F782">
        <v>3</v>
      </c>
    </row>
    <row r="783" spans="1:6" x14ac:dyDescent="0.2">
      <c r="A783" s="133">
        <v>852042</v>
      </c>
      <c r="B783" t="s">
        <v>489</v>
      </c>
      <c r="F783">
        <v>3</v>
      </c>
    </row>
    <row r="784" spans="1:6" x14ac:dyDescent="0.2">
      <c r="A784" s="133">
        <v>852043</v>
      </c>
      <c r="B784" t="s">
        <v>490</v>
      </c>
      <c r="F784">
        <v>3</v>
      </c>
    </row>
    <row r="785" spans="1:6" x14ac:dyDescent="0.2">
      <c r="A785" s="133">
        <v>852043</v>
      </c>
      <c r="B785" t="s">
        <v>490</v>
      </c>
      <c r="F785">
        <v>3</v>
      </c>
    </row>
    <row r="786" spans="1:6" x14ac:dyDescent="0.2">
      <c r="A786" s="133">
        <v>852043</v>
      </c>
      <c r="B786" t="s">
        <v>490</v>
      </c>
      <c r="F786">
        <v>3</v>
      </c>
    </row>
    <row r="787" spans="1:6" x14ac:dyDescent="0.2">
      <c r="A787" s="133">
        <v>852043</v>
      </c>
      <c r="B787" t="s">
        <v>490</v>
      </c>
      <c r="F787">
        <v>3</v>
      </c>
    </row>
    <row r="788" spans="1:6" x14ac:dyDescent="0.2">
      <c r="A788" s="133">
        <v>852044</v>
      </c>
      <c r="B788" t="s">
        <v>491</v>
      </c>
      <c r="F788">
        <v>3</v>
      </c>
    </row>
    <row r="789" spans="1:6" x14ac:dyDescent="0.2">
      <c r="A789" s="133">
        <v>852045</v>
      </c>
      <c r="B789" t="s">
        <v>492</v>
      </c>
      <c r="F789">
        <v>3</v>
      </c>
    </row>
    <row r="790" spans="1:6" x14ac:dyDescent="0.2">
      <c r="A790" s="133">
        <v>852046</v>
      </c>
      <c r="B790" t="s">
        <v>493</v>
      </c>
      <c r="F790">
        <v>3</v>
      </c>
    </row>
    <row r="791" spans="1:6" x14ac:dyDescent="0.2">
      <c r="A791" s="133">
        <v>852046</v>
      </c>
      <c r="B791" t="s">
        <v>493</v>
      </c>
      <c r="F791">
        <v>3</v>
      </c>
    </row>
    <row r="792" spans="1:6" x14ac:dyDescent="0.2">
      <c r="A792" s="133">
        <v>852046</v>
      </c>
      <c r="B792" t="s">
        <v>493</v>
      </c>
      <c r="F792">
        <v>3</v>
      </c>
    </row>
    <row r="793" spans="1:6" x14ac:dyDescent="0.2">
      <c r="A793" s="133">
        <v>852046</v>
      </c>
      <c r="B793" t="s">
        <v>493</v>
      </c>
      <c r="F793">
        <v>3</v>
      </c>
    </row>
    <row r="794" spans="1:6" x14ac:dyDescent="0.2">
      <c r="A794" s="133">
        <v>852047</v>
      </c>
      <c r="B794" t="s">
        <v>494</v>
      </c>
      <c r="F794">
        <v>3</v>
      </c>
    </row>
    <row r="795" spans="1:6" x14ac:dyDescent="0.2">
      <c r="A795" s="133">
        <v>852048</v>
      </c>
      <c r="B795" t="s">
        <v>235</v>
      </c>
      <c r="F795">
        <v>3</v>
      </c>
    </row>
    <row r="796" spans="1:6" x14ac:dyDescent="0.2">
      <c r="A796" s="133">
        <v>852049</v>
      </c>
      <c r="B796" t="s">
        <v>495</v>
      </c>
      <c r="F796">
        <v>3</v>
      </c>
    </row>
    <row r="797" spans="1:6" x14ac:dyDescent="0.2">
      <c r="A797" s="133">
        <v>852049</v>
      </c>
      <c r="B797" t="s">
        <v>495</v>
      </c>
      <c r="F797">
        <v>3</v>
      </c>
    </row>
    <row r="798" spans="1:6" x14ac:dyDescent="0.2">
      <c r="A798" s="133">
        <v>852049</v>
      </c>
      <c r="B798" t="s">
        <v>495</v>
      </c>
      <c r="F798">
        <v>3</v>
      </c>
    </row>
    <row r="799" spans="1:6" x14ac:dyDescent="0.2">
      <c r="A799" s="133">
        <v>852049</v>
      </c>
      <c r="B799" t="s">
        <v>495</v>
      </c>
      <c r="F799">
        <v>3</v>
      </c>
    </row>
    <row r="800" spans="1:6" x14ac:dyDescent="0.2">
      <c r="A800" s="133">
        <v>852050</v>
      </c>
      <c r="B800" t="s">
        <v>496</v>
      </c>
      <c r="F800">
        <v>3</v>
      </c>
    </row>
    <row r="801" spans="1:6" x14ac:dyDescent="0.2">
      <c r="A801" s="133">
        <v>852051</v>
      </c>
      <c r="B801" t="s">
        <v>236</v>
      </c>
      <c r="F801">
        <v>3</v>
      </c>
    </row>
    <row r="802" spans="1:6" x14ac:dyDescent="0.2">
      <c r="A802" s="133">
        <v>852052</v>
      </c>
      <c r="B802" t="s">
        <v>497</v>
      </c>
      <c r="F802">
        <v>3</v>
      </c>
    </row>
    <row r="803" spans="1:6" x14ac:dyDescent="0.2">
      <c r="A803" s="133">
        <v>852052</v>
      </c>
      <c r="B803" t="s">
        <v>497</v>
      </c>
      <c r="F803">
        <v>3</v>
      </c>
    </row>
    <row r="804" spans="1:6" x14ac:dyDescent="0.2">
      <c r="A804" s="133">
        <v>852052</v>
      </c>
      <c r="B804" t="s">
        <v>497</v>
      </c>
      <c r="F804">
        <v>3</v>
      </c>
    </row>
    <row r="805" spans="1:6" x14ac:dyDescent="0.2">
      <c r="A805" s="133">
        <v>852052</v>
      </c>
      <c r="B805" t="s">
        <v>497</v>
      </c>
      <c r="F805">
        <v>3</v>
      </c>
    </row>
    <row r="806" spans="1:6" x14ac:dyDescent="0.2">
      <c r="A806" s="133">
        <v>852053</v>
      </c>
      <c r="B806" t="s">
        <v>498</v>
      </c>
      <c r="F806">
        <v>3</v>
      </c>
    </row>
    <row r="807" spans="1:6" x14ac:dyDescent="0.2">
      <c r="A807" s="133">
        <v>852054</v>
      </c>
      <c r="B807" t="s">
        <v>499</v>
      </c>
      <c r="F807">
        <v>3</v>
      </c>
    </row>
    <row r="808" spans="1:6" x14ac:dyDescent="0.2">
      <c r="A808" s="133">
        <v>852055</v>
      </c>
      <c r="B808" t="s">
        <v>500</v>
      </c>
      <c r="F808">
        <v>3</v>
      </c>
    </row>
    <row r="809" spans="1:6" x14ac:dyDescent="0.2">
      <c r="A809" s="133">
        <v>852058</v>
      </c>
      <c r="B809" t="s">
        <v>501</v>
      </c>
      <c r="F809">
        <v>3</v>
      </c>
    </row>
    <row r="810" spans="1:6" x14ac:dyDescent="0.2">
      <c r="A810" s="133">
        <v>852059</v>
      </c>
      <c r="B810" t="s">
        <v>502</v>
      </c>
      <c r="F810">
        <v>3</v>
      </c>
    </row>
    <row r="811" spans="1:6" x14ac:dyDescent="0.2">
      <c r="A811" s="133">
        <v>852060</v>
      </c>
      <c r="B811" t="s">
        <v>503</v>
      </c>
      <c r="F811">
        <v>3</v>
      </c>
    </row>
    <row r="812" spans="1:6" x14ac:dyDescent="0.2">
      <c r="A812" s="133">
        <v>852060</v>
      </c>
      <c r="B812" t="s">
        <v>503</v>
      </c>
      <c r="F812">
        <v>3</v>
      </c>
    </row>
    <row r="813" spans="1:6" x14ac:dyDescent="0.2">
      <c r="A813" s="133">
        <v>852060</v>
      </c>
      <c r="B813" t="s">
        <v>503</v>
      </c>
      <c r="F813">
        <v>3</v>
      </c>
    </row>
    <row r="814" spans="1:6" x14ac:dyDescent="0.2">
      <c r="A814" s="133">
        <v>852060</v>
      </c>
      <c r="B814" t="s">
        <v>503</v>
      </c>
      <c r="F814">
        <v>3</v>
      </c>
    </row>
    <row r="815" spans="1:6" x14ac:dyDescent="0.2">
      <c r="A815" s="133">
        <v>852060</v>
      </c>
      <c r="B815" t="s">
        <v>503</v>
      </c>
      <c r="F815">
        <v>3</v>
      </c>
    </row>
    <row r="816" spans="1:6" x14ac:dyDescent="0.2">
      <c r="A816" s="133">
        <v>820064</v>
      </c>
      <c r="B816" t="s">
        <v>314</v>
      </c>
      <c r="F816">
        <v>4</v>
      </c>
    </row>
    <row r="817" spans="1:6" x14ac:dyDescent="0.2">
      <c r="A817" s="133">
        <v>820064</v>
      </c>
      <c r="B817" t="s">
        <v>314</v>
      </c>
      <c r="F817">
        <v>4</v>
      </c>
    </row>
    <row r="818" spans="1:6" x14ac:dyDescent="0.2">
      <c r="A818" s="133">
        <v>820064</v>
      </c>
      <c r="B818" t="s">
        <v>314</v>
      </c>
      <c r="F818">
        <v>4</v>
      </c>
    </row>
    <row r="819" spans="1:6" x14ac:dyDescent="0.2">
      <c r="A819" s="133">
        <v>820064</v>
      </c>
      <c r="B819" t="s">
        <v>314</v>
      </c>
      <c r="F819">
        <v>4</v>
      </c>
    </row>
    <row r="820" spans="1:6" x14ac:dyDescent="0.2">
      <c r="A820" s="133">
        <v>820064</v>
      </c>
      <c r="B820" t="s">
        <v>314</v>
      </c>
      <c r="F820">
        <v>4</v>
      </c>
    </row>
    <row r="821" spans="1:6" x14ac:dyDescent="0.2">
      <c r="A821" s="133">
        <v>820064</v>
      </c>
      <c r="B821" t="s">
        <v>314</v>
      </c>
      <c r="F821">
        <v>4</v>
      </c>
    </row>
    <row r="822" spans="1:6" x14ac:dyDescent="0.2">
      <c r="A822" s="133">
        <v>820064</v>
      </c>
      <c r="B822" t="s">
        <v>314</v>
      </c>
      <c r="F822">
        <v>4</v>
      </c>
    </row>
    <row r="823" spans="1:6" x14ac:dyDescent="0.2">
      <c r="A823" s="133">
        <v>820064</v>
      </c>
      <c r="B823" t="s">
        <v>314</v>
      </c>
      <c r="F823">
        <v>4</v>
      </c>
    </row>
    <row r="824" spans="1:6" x14ac:dyDescent="0.2">
      <c r="A824" s="133">
        <v>820064</v>
      </c>
      <c r="B824" t="s">
        <v>314</v>
      </c>
      <c r="F824">
        <v>4</v>
      </c>
    </row>
    <row r="825" spans="1:6" x14ac:dyDescent="0.2">
      <c r="A825" s="133">
        <v>820064</v>
      </c>
      <c r="B825" t="s">
        <v>314</v>
      </c>
      <c r="F825">
        <v>4</v>
      </c>
    </row>
    <row r="826" spans="1:6" x14ac:dyDescent="0.2">
      <c r="A826" s="133">
        <v>820064</v>
      </c>
      <c r="B826" t="s">
        <v>314</v>
      </c>
      <c r="F826">
        <v>4</v>
      </c>
    </row>
    <row r="827" spans="1:6" x14ac:dyDescent="0.2">
      <c r="A827" s="133">
        <v>820064</v>
      </c>
      <c r="B827" t="s">
        <v>314</v>
      </c>
      <c r="F827">
        <v>4</v>
      </c>
    </row>
    <row r="828" spans="1:6" x14ac:dyDescent="0.2">
      <c r="A828" s="133">
        <v>820065</v>
      </c>
      <c r="B828" t="s">
        <v>315</v>
      </c>
      <c r="F828">
        <v>4</v>
      </c>
    </row>
    <row r="829" spans="1:6" x14ac:dyDescent="0.2">
      <c r="A829" s="133">
        <v>820065</v>
      </c>
      <c r="B829" t="s">
        <v>315</v>
      </c>
      <c r="F829">
        <v>4</v>
      </c>
    </row>
    <row r="830" spans="1:6" x14ac:dyDescent="0.2">
      <c r="A830" s="133">
        <v>820065</v>
      </c>
      <c r="B830" t="s">
        <v>315</v>
      </c>
      <c r="F830">
        <v>4</v>
      </c>
    </row>
    <row r="831" spans="1:6" x14ac:dyDescent="0.2">
      <c r="A831" s="133">
        <v>820065</v>
      </c>
      <c r="B831" t="s">
        <v>315</v>
      </c>
      <c r="F831">
        <v>4</v>
      </c>
    </row>
    <row r="832" spans="1:6" x14ac:dyDescent="0.2">
      <c r="A832" s="133">
        <v>820066</v>
      </c>
      <c r="B832" t="s">
        <v>316</v>
      </c>
      <c r="F832">
        <v>4</v>
      </c>
    </row>
    <row r="833" spans="1:6" x14ac:dyDescent="0.2">
      <c r="A833" s="133">
        <v>820066</v>
      </c>
      <c r="B833" t="s">
        <v>316</v>
      </c>
      <c r="F833">
        <v>4</v>
      </c>
    </row>
    <row r="834" spans="1:6" x14ac:dyDescent="0.2">
      <c r="A834" s="133">
        <v>820066</v>
      </c>
      <c r="B834" t="s">
        <v>316</v>
      </c>
      <c r="F834">
        <v>4</v>
      </c>
    </row>
    <row r="835" spans="1:6" x14ac:dyDescent="0.2">
      <c r="A835" s="133">
        <v>820066</v>
      </c>
      <c r="B835" t="s">
        <v>316</v>
      </c>
      <c r="F835">
        <v>4</v>
      </c>
    </row>
    <row r="836" spans="1:6" x14ac:dyDescent="0.2">
      <c r="A836" s="133">
        <v>820067</v>
      </c>
      <c r="B836" t="s">
        <v>317</v>
      </c>
      <c r="F836">
        <v>4</v>
      </c>
    </row>
    <row r="837" spans="1:6" x14ac:dyDescent="0.2">
      <c r="A837" s="133">
        <v>820067</v>
      </c>
      <c r="B837" t="s">
        <v>317</v>
      </c>
      <c r="F837">
        <v>4</v>
      </c>
    </row>
    <row r="838" spans="1:6" x14ac:dyDescent="0.2">
      <c r="A838" s="133">
        <v>820067</v>
      </c>
      <c r="B838" t="s">
        <v>317</v>
      </c>
      <c r="F838">
        <v>4</v>
      </c>
    </row>
    <row r="839" spans="1:6" x14ac:dyDescent="0.2">
      <c r="A839" s="133">
        <v>820067</v>
      </c>
      <c r="B839" t="s">
        <v>317</v>
      </c>
      <c r="F839">
        <v>4</v>
      </c>
    </row>
    <row r="840" spans="1:6" x14ac:dyDescent="0.2">
      <c r="A840" s="133">
        <v>820068</v>
      </c>
      <c r="B840" t="s">
        <v>318</v>
      </c>
      <c r="F840">
        <v>4</v>
      </c>
    </row>
    <row r="841" spans="1:6" x14ac:dyDescent="0.2">
      <c r="A841" s="133">
        <v>820068</v>
      </c>
      <c r="B841" t="s">
        <v>318</v>
      </c>
      <c r="F841">
        <v>4</v>
      </c>
    </row>
    <row r="842" spans="1:6" x14ac:dyDescent="0.2">
      <c r="A842" s="133">
        <v>820068</v>
      </c>
      <c r="B842" t="s">
        <v>318</v>
      </c>
      <c r="F842">
        <v>4</v>
      </c>
    </row>
    <row r="843" spans="1:6" x14ac:dyDescent="0.2">
      <c r="A843" s="133">
        <v>820068</v>
      </c>
      <c r="B843" t="s">
        <v>318</v>
      </c>
      <c r="F843">
        <v>4</v>
      </c>
    </row>
    <row r="844" spans="1:6" x14ac:dyDescent="0.2">
      <c r="A844" s="133">
        <v>820068</v>
      </c>
      <c r="B844" t="s">
        <v>318</v>
      </c>
      <c r="F844">
        <v>4</v>
      </c>
    </row>
    <row r="845" spans="1:6" x14ac:dyDescent="0.2">
      <c r="A845" s="133">
        <v>820068</v>
      </c>
      <c r="B845" t="s">
        <v>318</v>
      </c>
      <c r="F845">
        <v>4</v>
      </c>
    </row>
    <row r="846" spans="1:6" x14ac:dyDescent="0.2">
      <c r="A846" s="133">
        <v>820068</v>
      </c>
      <c r="B846" t="s">
        <v>318</v>
      </c>
      <c r="F846">
        <v>4</v>
      </c>
    </row>
    <row r="847" spans="1:6" x14ac:dyDescent="0.2">
      <c r="A847" s="133">
        <v>820068</v>
      </c>
      <c r="B847" t="s">
        <v>318</v>
      </c>
      <c r="F847">
        <v>4</v>
      </c>
    </row>
    <row r="848" spans="1:6" x14ac:dyDescent="0.2">
      <c r="A848" s="133">
        <v>820069</v>
      </c>
      <c r="B848" t="s">
        <v>319</v>
      </c>
      <c r="F848">
        <v>4</v>
      </c>
    </row>
    <row r="849" spans="1:6" x14ac:dyDescent="0.2">
      <c r="A849" s="133">
        <v>820069</v>
      </c>
      <c r="B849" t="s">
        <v>319</v>
      </c>
      <c r="F849">
        <v>4</v>
      </c>
    </row>
    <row r="850" spans="1:6" x14ac:dyDescent="0.2">
      <c r="A850" s="133">
        <v>820069</v>
      </c>
      <c r="B850" t="s">
        <v>319</v>
      </c>
      <c r="F850">
        <v>4</v>
      </c>
    </row>
    <row r="851" spans="1:6" x14ac:dyDescent="0.2">
      <c r="A851" s="133">
        <v>820069</v>
      </c>
      <c r="B851" t="s">
        <v>319</v>
      </c>
      <c r="F851">
        <v>4</v>
      </c>
    </row>
    <row r="852" spans="1:6" x14ac:dyDescent="0.2">
      <c r="A852" s="133">
        <v>820069</v>
      </c>
      <c r="B852" t="s">
        <v>319</v>
      </c>
      <c r="F852">
        <v>4</v>
      </c>
    </row>
    <row r="853" spans="1:6" x14ac:dyDescent="0.2">
      <c r="A853" s="133">
        <v>820069</v>
      </c>
      <c r="B853" t="s">
        <v>319</v>
      </c>
      <c r="F853">
        <v>4</v>
      </c>
    </row>
    <row r="854" spans="1:6" x14ac:dyDescent="0.2">
      <c r="A854" s="133">
        <v>820069</v>
      </c>
      <c r="B854" t="s">
        <v>319</v>
      </c>
      <c r="F854">
        <v>4</v>
      </c>
    </row>
    <row r="855" spans="1:6" x14ac:dyDescent="0.2">
      <c r="A855" s="133">
        <v>820069</v>
      </c>
      <c r="B855" t="s">
        <v>319</v>
      </c>
      <c r="F855">
        <v>4</v>
      </c>
    </row>
    <row r="856" spans="1:6" x14ac:dyDescent="0.2">
      <c r="A856" s="133">
        <v>820070</v>
      </c>
      <c r="B856" t="s">
        <v>320</v>
      </c>
      <c r="F856">
        <v>4</v>
      </c>
    </row>
    <row r="857" spans="1:6" x14ac:dyDescent="0.2">
      <c r="A857" s="133">
        <v>820070</v>
      </c>
      <c r="B857" t="s">
        <v>320</v>
      </c>
      <c r="F857">
        <v>4</v>
      </c>
    </row>
    <row r="858" spans="1:6" x14ac:dyDescent="0.2">
      <c r="A858" s="133">
        <v>820070</v>
      </c>
      <c r="B858" t="s">
        <v>320</v>
      </c>
      <c r="F858">
        <v>4</v>
      </c>
    </row>
    <row r="859" spans="1:6" x14ac:dyDescent="0.2">
      <c r="A859" s="133">
        <v>820070</v>
      </c>
      <c r="B859" t="s">
        <v>320</v>
      </c>
      <c r="F859">
        <v>4</v>
      </c>
    </row>
    <row r="860" spans="1:6" x14ac:dyDescent="0.2">
      <c r="A860" s="133">
        <v>820070</v>
      </c>
      <c r="B860" t="s">
        <v>320</v>
      </c>
      <c r="F860">
        <v>4</v>
      </c>
    </row>
    <row r="861" spans="1:6" x14ac:dyDescent="0.2">
      <c r="A861" s="133">
        <v>820070</v>
      </c>
      <c r="B861" t="s">
        <v>320</v>
      </c>
      <c r="F861">
        <v>4</v>
      </c>
    </row>
    <row r="862" spans="1:6" x14ac:dyDescent="0.2">
      <c r="A862" s="133">
        <v>820070</v>
      </c>
      <c r="B862" t="s">
        <v>320</v>
      </c>
      <c r="F862">
        <v>4</v>
      </c>
    </row>
    <row r="863" spans="1:6" x14ac:dyDescent="0.2">
      <c r="A863" s="133">
        <v>820070</v>
      </c>
      <c r="B863" t="s">
        <v>320</v>
      </c>
      <c r="F863">
        <v>4</v>
      </c>
    </row>
    <row r="864" spans="1:6" x14ac:dyDescent="0.2">
      <c r="A864" s="133">
        <v>820071</v>
      </c>
      <c r="B864" t="s">
        <v>321</v>
      </c>
      <c r="F864">
        <v>4</v>
      </c>
    </row>
    <row r="865" spans="1:6" x14ac:dyDescent="0.2">
      <c r="A865" s="133">
        <v>820071</v>
      </c>
      <c r="B865" t="s">
        <v>321</v>
      </c>
      <c r="F865">
        <v>4</v>
      </c>
    </row>
    <row r="866" spans="1:6" x14ac:dyDescent="0.2">
      <c r="A866" s="133">
        <v>820071</v>
      </c>
      <c r="B866" t="s">
        <v>321</v>
      </c>
      <c r="F866">
        <v>4</v>
      </c>
    </row>
    <row r="867" spans="1:6" x14ac:dyDescent="0.2">
      <c r="A867" s="133">
        <v>820071</v>
      </c>
      <c r="B867" t="s">
        <v>321</v>
      </c>
      <c r="F867">
        <v>4</v>
      </c>
    </row>
    <row r="868" spans="1:6" x14ac:dyDescent="0.2">
      <c r="A868" s="133">
        <v>820071</v>
      </c>
      <c r="B868" t="s">
        <v>321</v>
      </c>
      <c r="F868">
        <v>4</v>
      </c>
    </row>
    <row r="869" spans="1:6" x14ac:dyDescent="0.2">
      <c r="A869" s="133">
        <v>820071</v>
      </c>
      <c r="B869" t="s">
        <v>321</v>
      </c>
      <c r="F869">
        <v>4</v>
      </c>
    </row>
    <row r="870" spans="1:6" x14ac:dyDescent="0.2">
      <c r="A870" s="133">
        <v>820071</v>
      </c>
      <c r="B870" t="s">
        <v>321</v>
      </c>
      <c r="F870">
        <v>4</v>
      </c>
    </row>
    <row r="871" spans="1:6" x14ac:dyDescent="0.2">
      <c r="A871" s="133">
        <v>820071</v>
      </c>
      <c r="B871" t="s">
        <v>321</v>
      </c>
      <c r="F871">
        <v>4</v>
      </c>
    </row>
    <row r="872" spans="1:6" x14ac:dyDescent="0.2">
      <c r="A872" s="133">
        <v>820072</v>
      </c>
      <c r="B872" t="s">
        <v>322</v>
      </c>
      <c r="F872">
        <v>4</v>
      </c>
    </row>
    <row r="873" spans="1:6" x14ac:dyDescent="0.2">
      <c r="A873" s="133">
        <v>820072</v>
      </c>
      <c r="B873" t="s">
        <v>322</v>
      </c>
      <c r="F873">
        <v>4</v>
      </c>
    </row>
    <row r="874" spans="1:6" x14ac:dyDescent="0.2">
      <c r="A874" s="133">
        <v>820072</v>
      </c>
      <c r="B874" t="s">
        <v>322</v>
      </c>
      <c r="F874">
        <v>4</v>
      </c>
    </row>
    <row r="875" spans="1:6" x14ac:dyDescent="0.2">
      <c r="A875" s="133">
        <v>820072</v>
      </c>
      <c r="B875" t="s">
        <v>322</v>
      </c>
      <c r="F875">
        <v>4</v>
      </c>
    </row>
    <row r="876" spans="1:6" x14ac:dyDescent="0.2">
      <c r="A876" s="133">
        <v>820072</v>
      </c>
      <c r="B876" t="s">
        <v>322</v>
      </c>
      <c r="F876">
        <v>4</v>
      </c>
    </row>
    <row r="877" spans="1:6" x14ac:dyDescent="0.2">
      <c r="A877" s="133">
        <v>820072</v>
      </c>
      <c r="B877" t="s">
        <v>322</v>
      </c>
      <c r="F877">
        <v>4</v>
      </c>
    </row>
    <row r="878" spans="1:6" x14ac:dyDescent="0.2">
      <c r="A878" s="133">
        <v>820072</v>
      </c>
      <c r="B878" t="s">
        <v>322</v>
      </c>
      <c r="F878">
        <v>4</v>
      </c>
    </row>
    <row r="879" spans="1:6" x14ac:dyDescent="0.2">
      <c r="A879" s="133">
        <v>820072</v>
      </c>
      <c r="B879" t="s">
        <v>322</v>
      </c>
      <c r="F879">
        <v>4</v>
      </c>
    </row>
    <row r="880" spans="1:6" x14ac:dyDescent="0.2">
      <c r="A880" s="133">
        <v>820073</v>
      </c>
      <c r="B880" t="s">
        <v>323</v>
      </c>
      <c r="F880">
        <v>4</v>
      </c>
    </row>
    <row r="881" spans="1:6" x14ac:dyDescent="0.2">
      <c r="A881" s="133">
        <v>820073</v>
      </c>
      <c r="B881" t="s">
        <v>323</v>
      </c>
      <c r="F881">
        <v>4</v>
      </c>
    </row>
    <row r="882" spans="1:6" x14ac:dyDescent="0.2">
      <c r="A882" s="133">
        <v>820073</v>
      </c>
      <c r="B882" t="s">
        <v>323</v>
      </c>
      <c r="F882">
        <v>4</v>
      </c>
    </row>
    <row r="883" spans="1:6" x14ac:dyDescent="0.2">
      <c r="A883" s="133">
        <v>820073</v>
      </c>
      <c r="B883" t="s">
        <v>323</v>
      </c>
      <c r="F883">
        <v>4</v>
      </c>
    </row>
    <row r="884" spans="1:6" x14ac:dyDescent="0.2">
      <c r="A884" s="133">
        <v>820073</v>
      </c>
      <c r="B884" t="s">
        <v>323</v>
      </c>
      <c r="F884">
        <v>4</v>
      </c>
    </row>
    <row r="885" spans="1:6" x14ac:dyDescent="0.2">
      <c r="A885" s="133">
        <v>820073</v>
      </c>
      <c r="B885" t="s">
        <v>323</v>
      </c>
      <c r="F885">
        <v>4</v>
      </c>
    </row>
    <row r="886" spans="1:6" x14ac:dyDescent="0.2">
      <c r="A886" s="133">
        <v>820073</v>
      </c>
      <c r="B886" t="s">
        <v>323</v>
      </c>
      <c r="F886">
        <v>4</v>
      </c>
    </row>
    <row r="887" spans="1:6" x14ac:dyDescent="0.2">
      <c r="A887" s="133">
        <v>820073</v>
      </c>
      <c r="B887" t="s">
        <v>323</v>
      </c>
      <c r="F887">
        <v>4</v>
      </c>
    </row>
    <row r="888" spans="1:6" x14ac:dyDescent="0.2">
      <c r="A888" s="133">
        <v>820073</v>
      </c>
      <c r="B888" t="s">
        <v>323</v>
      </c>
      <c r="F888">
        <v>4</v>
      </c>
    </row>
    <row r="889" spans="1:6" x14ac:dyDescent="0.2">
      <c r="A889" s="133">
        <v>820073</v>
      </c>
      <c r="B889" t="s">
        <v>323</v>
      </c>
      <c r="F889">
        <v>4</v>
      </c>
    </row>
    <row r="890" spans="1:6" x14ac:dyDescent="0.2">
      <c r="A890" s="133">
        <v>820073</v>
      </c>
      <c r="B890" t="s">
        <v>323</v>
      </c>
      <c r="F890">
        <v>4</v>
      </c>
    </row>
    <row r="891" spans="1:6" x14ac:dyDescent="0.2">
      <c r="A891" s="133">
        <v>820073</v>
      </c>
      <c r="B891" t="s">
        <v>323</v>
      </c>
      <c r="F891">
        <v>4</v>
      </c>
    </row>
    <row r="892" spans="1:6" x14ac:dyDescent="0.2">
      <c r="A892" s="133">
        <v>820073</v>
      </c>
      <c r="B892" t="s">
        <v>323</v>
      </c>
      <c r="F892">
        <v>4</v>
      </c>
    </row>
    <row r="893" spans="1:6" x14ac:dyDescent="0.2">
      <c r="A893" s="133">
        <v>820073</v>
      </c>
      <c r="B893" t="s">
        <v>323</v>
      </c>
      <c r="F893">
        <v>4</v>
      </c>
    </row>
    <row r="894" spans="1:6" x14ac:dyDescent="0.2">
      <c r="A894" s="133">
        <v>820073</v>
      </c>
      <c r="B894" t="s">
        <v>323</v>
      </c>
      <c r="F894">
        <v>4</v>
      </c>
    </row>
    <row r="895" spans="1:6" x14ac:dyDescent="0.2">
      <c r="A895" s="133">
        <v>820073</v>
      </c>
      <c r="B895" t="s">
        <v>323</v>
      </c>
      <c r="F895">
        <v>4</v>
      </c>
    </row>
    <row r="896" spans="1:6" x14ac:dyDescent="0.2">
      <c r="A896" s="133">
        <v>820074</v>
      </c>
      <c r="B896" t="s">
        <v>324</v>
      </c>
      <c r="F896">
        <v>4</v>
      </c>
    </row>
    <row r="897" spans="1:6" x14ac:dyDescent="0.2">
      <c r="A897" s="133">
        <v>820074</v>
      </c>
      <c r="B897" t="s">
        <v>324</v>
      </c>
      <c r="F897">
        <v>4</v>
      </c>
    </row>
    <row r="898" spans="1:6" x14ac:dyDescent="0.2">
      <c r="A898" s="133">
        <v>820074</v>
      </c>
      <c r="B898" t="s">
        <v>324</v>
      </c>
      <c r="F898">
        <v>4</v>
      </c>
    </row>
    <row r="899" spans="1:6" x14ac:dyDescent="0.2">
      <c r="A899" s="133">
        <v>820074</v>
      </c>
      <c r="B899" t="s">
        <v>324</v>
      </c>
      <c r="F899">
        <v>4</v>
      </c>
    </row>
    <row r="900" spans="1:6" x14ac:dyDescent="0.2">
      <c r="A900" s="133">
        <v>820074</v>
      </c>
      <c r="B900" t="s">
        <v>324</v>
      </c>
      <c r="F900">
        <v>4</v>
      </c>
    </row>
    <row r="901" spans="1:6" x14ac:dyDescent="0.2">
      <c r="A901" s="133">
        <v>820074</v>
      </c>
      <c r="B901" t="s">
        <v>324</v>
      </c>
      <c r="F901">
        <v>4</v>
      </c>
    </row>
    <row r="902" spans="1:6" x14ac:dyDescent="0.2">
      <c r="A902" s="133">
        <v>820074</v>
      </c>
      <c r="B902" t="s">
        <v>324</v>
      </c>
      <c r="F902">
        <v>4</v>
      </c>
    </row>
    <row r="903" spans="1:6" x14ac:dyDescent="0.2">
      <c r="A903" s="133">
        <v>820074</v>
      </c>
      <c r="B903" t="s">
        <v>324</v>
      </c>
      <c r="F903">
        <v>4</v>
      </c>
    </row>
    <row r="904" spans="1:6" x14ac:dyDescent="0.2">
      <c r="A904" s="133">
        <v>820074</v>
      </c>
      <c r="B904" t="s">
        <v>324</v>
      </c>
      <c r="F904">
        <v>4</v>
      </c>
    </row>
    <row r="905" spans="1:6" x14ac:dyDescent="0.2">
      <c r="A905" s="133">
        <v>820074</v>
      </c>
      <c r="B905" t="s">
        <v>324</v>
      </c>
      <c r="F905">
        <v>4</v>
      </c>
    </row>
    <row r="906" spans="1:6" x14ac:dyDescent="0.2">
      <c r="A906" s="133">
        <v>820074</v>
      </c>
      <c r="B906" t="s">
        <v>324</v>
      </c>
      <c r="F906">
        <v>4</v>
      </c>
    </row>
    <row r="907" spans="1:6" x14ac:dyDescent="0.2">
      <c r="A907" s="133">
        <v>820074</v>
      </c>
      <c r="B907" t="s">
        <v>324</v>
      </c>
      <c r="F907">
        <v>4</v>
      </c>
    </row>
    <row r="908" spans="1:6" x14ac:dyDescent="0.2">
      <c r="A908" s="133">
        <v>820077</v>
      </c>
      <c r="B908" t="s">
        <v>325</v>
      </c>
      <c r="F908">
        <v>4</v>
      </c>
    </row>
    <row r="909" spans="1:6" x14ac:dyDescent="0.2">
      <c r="A909" s="133">
        <v>820077</v>
      </c>
      <c r="B909" t="s">
        <v>325</v>
      </c>
      <c r="F909">
        <v>4</v>
      </c>
    </row>
    <row r="910" spans="1:6" x14ac:dyDescent="0.2">
      <c r="A910" s="133">
        <v>820077</v>
      </c>
      <c r="B910" t="s">
        <v>325</v>
      </c>
      <c r="F910">
        <v>4</v>
      </c>
    </row>
    <row r="911" spans="1:6" x14ac:dyDescent="0.2">
      <c r="A911" s="133">
        <v>820077</v>
      </c>
      <c r="B911" t="s">
        <v>325</v>
      </c>
      <c r="F911">
        <v>4</v>
      </c>
    </row>
    <row r="912" spans="1:6" x14ac:dyDescent="0.2">
      <c r="A912" s="133">
        <v>820077</v>
      </c>
      <c r="B912" t="s">
        <v>325</v>
      </c>
      <c r="F912">
        <v>4</v>
      </c>
    </row>
    <row r="913" spans="1:6" x14ac:dyDescent="0.2">
      <c r="A913" s="133">
        <v>820077</v>
      </c>
      <c r="B913" t="s">
        <v>325</v>
      </c>
      <c r="F913">
        <v>4</v>
      </c>
    </row>
    <row r="914" spans="1:6" x14ac:dyDescent="0.2">
      <c r="A914" s="133">
        <v>820077</v>
      </c>
      <c r="B914" t="s">
        <v>325</v>
      </c>
      <c r="F914">
        <v>4</v>
      </c>
    </row>
    <row r="915" spans="1:6" x14ac:dyDescent="0.2">
      <c r="A915" s="133">
        <v>820077</v>
      </c>
      <c r="B915" t="s">
        <v>325</v>
      </c>
      <c r="F915">
        <v>4</v>
      </c>
    </row>
    <row r="916" spans="1:6" x14ac:dyDescent="0.2">
      <c r="A916" s="133">
        <v>820077</v>
      </c>
      <c r="B916" t="s">
        <v>325</v>
      </c>
      <c r="F916">
        <v>4</v>
      </c>
    </row>
    <row r="917" spans="1:6" x14ac:dyDescent="0.2">
      <c r="A917" s="133">
        <v>820077</v>
      </c>
      <c r="B917" t="s">
        <v>325</v>
      </c>
      <c r="F917">
        <v>4</v>
      </c>
    </row>
    <row r="918" spans="1:6" x14ac:dyDescent="0.2">
      <c r="A918" s="133">
        <v>820077</v>
      </c>
      <c r="B918" t="s">
        <v>325</v>
      </c>
      <c r="F918">
        <v>4</v>
      </c>
    </row>
    <row r="919" spans="1:6" x14ac:dyDescent="0.2">
      <c r="A919" s="133">
        <v>820077</v>
      </c>
      <c r="B919" t="s">
        <v>325</v>
      </c>
      <c r="F919">
        <v>4</v>
      </c>
    </row>
    <row r="920" spans="1:6" x14ac:dyDescent="0.2">
      <c r="A920" s="133">
        <v>820078</v>
      </c>
      <c r="B920" t="s">
        <v>326</v>
      </c>
      <c r="F920">
        <v>4</v>
      </c>
    </row>
    <row r="921" spans="1:6" x14ac:dyDescent="0.2">
      <c r="A921" s="133">
        <v>820078</v>
      </c>
      <c r="B921" t="s">
        <v>326</v>
      </c>
      <c r="F921">
        <v>4</v>
      </c>
    </row>
    <row r="922" spans="1:6" x14ac:dyDescent="0.2">
      <c r="A922" s="133">
        <v>820078</v>
      </c>
      <c r="B922" t="s">
        <v>326</v>
      </c>
      <c r="F922">
        <v>4</v>
      </c>
    </row>
    <row r="923" spans="1:6" x14ac:dyDescent="0.2">
      <c r="A923" s="133">
        <v>820078</v>
      </c>
      <c r="B923" t="s">
        <v>326</v>
      </c>
      <c r="F923">
        <v>4</v>
      </c>
    </row>
    <row r="924" spans="1:6" x14ac:dyDescent="0.2">
      <c r="A924" s="133">
        <v>820078</v>
      </c>
      <c r="B924" t="s">
        <v>326</v>
      </c>
      <c r="F924">
        <v>4</v>
      </c>
    </row>
    <row r="925" spans="1:6" x14ac:dyDescent="0.2">
      <c r="A925" s="133">
        <v>820078</v>
      </c>
      <c r="B925" t="s">
        <v>326</v>
      </c>
      <c r="F925">
        <v>4</v>
      </c>
    </row>
    <row r="926" spans="1:6" x14ac:dyDescent="0.2">
      <c r="A926" s="133">
        <v>820078</v>
      </c>
      <c r="B926" t="s">
        <v>326</v>
      </c>
      <c r="F926">
        <v>4</v>
      </c>
    </row>
    <row r="927" spans="1:6" x14ac:dyDescent="0.2">
      <c r="A927" s="133">
        <v>820078</v>
      </c>
      <c r="B927" t="s">
        <v>326</v>
      </c>
      <c r="F927">
        <v>4</v>
      </c>
    </row>
    <row r="928" spans="1:6" x14ac:dyDescent="0.2">
      <c r="A928" s="133">
        <v>820078</v>
      </c>
      <c r="B928" t="s">
        <v>326</v>
      </c>
      <c r="F928">
        <v>4</v>
      </c>
    </row>
    <row r="929" spans="1:6" x14ac:dyDescent="0.2">
      <c r="A929" s="133">
        <v>820078</v>
      </c>
      <c r="B929" t="s">
        <v>326</v>
      </c>
      <c r="F929">
        <v>4</v>
      </c>
    </row>
    <row r="930" spans="1:6" x14ac:dyDescent="0.2">
      <c r="A930" s="133">
        <v>820078</v>
      </c>
      <c r="B930" t="s">
        <v>326</v>
      </c>
      <c r="F930">
        <v>4</v>
      </c>
    </row>
    <row r="931" spans="1:6" x14ac:dyDescent="0.2">
      <c r="A931" s="133">
        <v>820078</v>
      </c>
      <c r="B931" t="s">
        <v>326</v>
      </c>
      <c r="F931">
        <v>4</v>
      </c>
    </row>
    <row r="932" spans="1:6" x14ac:dyDescent="0.2">
      <c r="A932" s="133">
        <v>820079</v>
      </c>
      <c r="B932" t="s">
        <v>327</v>
      </c>
      <c r="F932">
        <v>4</v>
      </c>
    </row>
    <row r="933" spans="1:6" x14ac:dyDescent="0.2">
      <c r="A933" s="133">
        <v>820079</v>
      </c>
      <c r="B933" t="s">
        <v>327</v>
      </c>
      <c r="F933">
        <v>4</v>
      </c>
    </row>
    <row r="934" spans="1:6" x14ac:dyDescent="0.2">
      <c r="A934" s="133">
        <v>820079</v>
      </c>
      <c r="B934" t="s">
        <v>327</v>
      </c>
      <c r="F934">
        <v>4</v>
      </c>
    </row>
    <row r="935" spans="1:6" x14ac:dyDescent="0.2">
      <c r="A935" s="133">
        <v>820079</v>
      </c>
      <c r="B935" t="s">
        <v>327</v>
      </c>
      <c r="F935">
        <v>4</v>
      </c>
    </row>
    <row r="936" spans="1:6" x14ac:dyDescent="0.2">
      <c r="A936" s="133">
        <v>820079</v>
      </c>
      <c r="B936" t="s">
        <v>327</v>
      </c>
      <c r="F936">
        <v>4</v>
      </c>
    </row>
    <row r="937" spans="1:6" x14ac:dyDescent="0.2">
      <c r="A937" s="133">
        <v>820079</v>
      </c>
      <c r="B937" t="s">
        <v>327</v>
      </c>
      <c r="F937">
        <v>4</v>
      </c>
    </row>
    <row r="938" spans="1:6" x14ac:dyDescent="0.2">
      <c r="A938" s="133">
        <v>820079</v>
      </c>
      <c r="B938" t="s">
        <v>327</v>
      </c>
      <c r="F938">
        <v>4</v>
      </c>
    </row>
    <row r="939" spans="1:6" x14ac:dyDescent="0.2">
      <c r="A939" s="133">
        <v>820079</v>
      </c>
      <c r="B939" t="s">
        <v>327</v>
      </c>
      <c r="F939">
        <v>4</v>
      </c>
    </row>
    <row r="940" spans="1:6" x14ac:dyDescent="0.2">
      <c r="A940" s="133">
        <v>820079</v>
      </c>
      <c r="B940" t="s">
        <v>327</v>
      </c>
      <c r="F940">
        <v>4</v>
      </c>
    </row>
    <row r="941" spans="1:6" x14ac:dyDescent="0.2">
      <c r="A941" s="133">
        <v>820079</v>
      </c>
      <c r="B941" t="s">
        <v>327</v>
      </c>
      <c r="F941">
        <v>4</v>
      </c>
    </row>
    <row r="942" spans="1:6" x14ac:dyDescent="0.2">
      <c r="A942" s="133">
        <v>820079</v>
      </c>
      <c r="B942" t="s">
        <v>327</v>
      </c>
      <c r="F942">
        <v>4</v>
      </c>
    </row>
    <row r="943" spans="1:6" x14ac:dyDescent="0.2">
      <c r="A943" s="133">
        <v>820079</v>
      </c>
      <c r="B943" t="s">
        <v>327</v>
      </c>
      <c r="F943">
        <v>4</v>
      </c>
    </row>
    <row r="944" spans="1:6" x14ac:dyDescent="0.2">
      <c r="A944" s="133">
        <v>820081</v>
      </c>
      <c r="B944" t="s">
        <v>328</v>
      </c>
      <c r="F944">
        <v>4</v>
      </c>
    </row>
    <row r="945" spans="1:6" x14ac:dyDescent="0.2">
      <c r="A945" s="133">
        <v>820081</v>
      </c>
      <c r="B945" t="s">
        <v>328</v>
      </c>
      <c r="F945">
        <v>4</v>
      </c>
    </row>
    <row r="946" spans="1:6" x14ac:dyDescent="0.2">
      <c r="A946" s="133">
        <v>820081</v>
      </c>
      <c r="B946" t="s">
        <v>328</v>
      </c>
      <c r="F946">
        <v>4</v>
      </c>
    </row>
    <row r="947" spans="1:6" x14ac:dyDescent="0.2">
      <c r="A947" s="133">
        <v>820081</v>
      </c>
      <c r="B947" t="s">
        <v>328</v>
      </c>
      <c r="F947">
        <v>4</v>
      </c>
    </row>
    <row r="948" spans="1:6" x14ac:dyDescent="0.2">
      <c r="A948" s="133">
        <v>820081</v>
      </c>
      <c r="B948" t="s">
        <v>328</v>
      </c>
      <c r="F948">
        <v>4</v>
      </c>
    </row>
    <row r="949" spans="1:6" x14ac:dyDescent="0.2">
      <c r="A949" s="133">
        <v>820081</v>
      </c>
      <c r="B949" t="s">
        <v>328</v>
      </c>
      <c r="F949">
        <v>4</v>
      </c>
    </row>
    <row r="950" spans="1:6" x14ac:dyDescent="0.2">
      <c r="A950" s="133">
        <v>820081</v>
      </c>
      <c r="B950" t="s">
        <v>328</v>
      </c>
      <c r="F950">
        <v>4</v>
      </c>
    </row>
    <row r="951" spans="1:6" x14ac:dyDescent="0.2">
      <c r="A951" s="133">
        <v>820081</v>
      </c>
      <c r="B951" t="s">
        <v>328</v>
      </c>
      <c r="F951">
        <v>4</v>
      </c>
    </row>
    <row r="952" spans="1:6" x14ac:dyDescent="0.2">
      <c r="A952" s="133">
        <v>820081</v>
      </c>
      <c r="B952" t="s">
        <v>328</v>
      </c>
      <c r="F952">
        <v>4</v>
      </c>
    </row>
    <row r="953" spans="1:6" x14ac:dyDescent="0.2">
      <c r="A953" s="133">
        <v>820081</v>
      </c>
      <c r="B953" t="s">
        <v>328</v>
      </c>
      <c r="F953">
        <v>4</v>
      </c>
    </row>
    <row r="954" spans="1:6" x14ac:dyDescent="0.2">
      <c r="A954" s="133">
        <v>820081</v>
      </c>
      <c r="B954" t="s">
        <v>328</v>
      </c>
      <c r="F954">
        <v>4</v>
      </c>
    </row>
    <row r="955" spans="1:6" x14ac:dyDescent="0.2">
      <c r="A955" s="133">
        <v>820081</v>
      </c>
      <c r="B955" t="s">
        <v>328</v>
      </c>
      <c r="F955">
        <v>4</v>
      </c>
    </row>
    <row r="956" spans="1:6" x14ac:dyDescent="0.2">
      <c r="A956" s="133">
        <v>820085</v>
      </c>
      <c r="B956" t="s">
        <v>329</v>
      </c>
      <c r="F956">
        <v>4</v>
      </c>
    </row>
    <row r="957" spans="1:6" x14ac:dyDescent="0.2">
      <c r="A957" s="133">
        <v>820085</v>
      </c>
      <c r="B957" t="s">
        <v>329</v>
      </c>
      <c r="F957">
        <v>4</v>
      </c>
    </row>
    <row r="958" spans="1:6" x14ac:dyDescent="0.2">
      <c r="A958" s="133">
        <v>820085</v>
      </c>
      <c r="B958" t="s">
        <v>329</v>
      </c>
      <c r="F958">
        <v>4</v>
      </c>
    </row>
    <row r="959" spans="1:6" x14ac:dyDescent="0.2">
      <c r="A959" s="133">
        <v>820085</v>
      </c>
      <c r="B959" t="s">
        <v>329</v>
      </c>
      <c r="F959">
        <v>4</v>
      </c>
    </row>
    <row r="960" spans="1:6" x14ac:dyDescent="0.2">
      <c r="A960" s="133">
        <v>820085</v>
      </c>
      <c r="B960" t="s">
        <v>329</v>
      </c>
      <c r="F960">
        <v>4</v>
      </c>
    </row>
    <row r="961" spans="1:6" x14ac:dyDescent="0.2">
      <c r="A961" s="133">
        <v>820085</v>
      </c>
      <c r="B961" t="s">
        <v>329</v>
      </c>
      <c r="F961">
        <v>4</v>
      </c>
    </row>
    <row r="962" spans="1:6" x14ac:dyDescent="0.2">
      <c r="A962" s="133">
        <v>820085</v>
      </c>
      <c r="B962" t="s">
        <v>329</v>
      </c>
      <c r="F962">
        <v>4</v>
      </c>
    </row>
    <row r="963" spans="1:6" x14ac:dyDescent="0.2">
      <c r="A963" s="133">
        <v>820085</v>
      </c>
      <c r="B963" t="s">
        <v>329</v>
      </c>
      <c r="F963">
        <v>4</v>
      </c>
    </row>
    <row r="964" spans="1:6" x14ac:dyDescent="0.2">
      <c r="A964" s="133">
        <v>820085</v>
      </c>
      <c r="B964" t="s">
        <v>329</v>
      </c>
      <c r="F964">
        <v>4</v>
      </c>
    </row>
    <row r="965" spans="1:6" x14ac:dyDescent="0.2">
      <c r="A965" s="133">
        <v>820085</v>
      </c>
      <c r="B965" t="s">
        <v>329</v>
      </c>
      <c r="F965">
        <v>4</v>
      </c>
    </row>
    <row r="966" spans="1:6" x14ac:dyDescent="0.2">
      <c r="A966" s="133">
        <v>820085</v>
      </c>
      <c r="B966" t="s">
        <v>329</v>
      </c>
      <c r="F966">
        <v>4</v>
      </c>
    </row>
    <row r="967" spans="1:6" x14ac:dyDescent="0.2">
      <c r="A967" s="133">
        <v>820085</v>
      </c>
      <c r="B967" t="s">
        <v>329</v>
      </c>
      <c r="F967">
        <v>4</v>
      </c>
    </row>
    <row r="968" spans="1:6" x14ac:dyDescent="0.2">
      <c r="A968" s="133">
        <v>820086</v>
      </c>
      <c r="B968" t="s">
        <v>330</v>
      </c>
      <c r="F968">
        <v>4</v>
      </c>
    </row>
    <row r="969" spans="1:6" x14ac:dyDescent="0.2">
      <c r="A969" s="133">
        <v>820086</v>
      </c>
      <c r="B969" t="s">
        <v>330</v>
      </c>
      <c r="F969">
        <v>4</v>
      </c>
    </row>
    <row r="970" spans="1:6" x14ac:dyDescent="0.2">
      <c r="A970" s="133">
        <v>820086</v>
      </c>
      <c r="B970" t="s">
        <v>330</v>
      </c>
      <c r="F970">
        <v>4</v>
      </c>
    </row>
    <row r="971" spans="1:6" x14ac:dyDescent="0.2">
      <c r="A971" s="133">
        <v>820086</v>
      </c>
      <c r="B971" t="s">
        <v>330</v>
      </c>
      <c r="F971">
        <v>4</v>
      </c>
    </row>
    <row r="972" spans="1:6" x14ac:dyDescent="0.2">
      <c r="A972" s="133">
        <v>820086</v>
      </c>
      <c r="B972" t="s">
        <v>330</v>
      </c>
      <c r="F972">
        <v>4</v>
      </c>
    </row>
    <row r="973" spans="1:6" x14ac:dyDescent="0.2">
      <c r="A973" s="133">
        <v>820086</v>
      </c>
      <c r="B973" t="s">
        <v>330</v>
      </c>
      <c r="F973">
        <v>4</v>
      </c>
    </row>
    <row r="974" spans="1:6" x14ac:dyDescent="0.2">
      <c r="A974" s="133">
        <v>820086</v>
      </c>
      <c r="B974" t="s">
        <v>330</v>
      </c>
      <c r="F974">
        <v>4</v>
      </c>
    </row>
    <row r="975" spans="1:6" x14ac:dyDescent="0.2">
      <c r="A975" s="133">
        <v>820086</v>
      </c>
      <c r="B975" t="s">
        <v>330</v>
      </c>
      <c r="F975">
        <v>4</v>
      </c>
    </row>
    <row r="976" spans="1:6" x14ac:dyDescent="0.2">
      <c r="A976" s="133">
        <v>820088</v>
      </c>
      <c r="B976" t="s">
        <v>331</v>
      </c>
      <c r="F976">
        <v>4</v>
      </c>
    </row>
    <row r="977" spans="1:6" x14ac:dyDescent="0.2">
      <c r="A977" s="133">
        <v>820088</v>
      </c>
      <c r="B977" t="s">
        <v>331</v>
      </c>
      <c r="F977">
        <v>4</v>
      </c>
    </row>
    <row r="978" spans="1:6" x14ac:dyDescent="0.2">
      <c r="A978" s="133">
        <v>820088</v>
      </c>
      <c r="B978" t="s">
        <v>331</v>
      </c>
      <c r="F978">
        <v>4</v>
      </c>
    </row>
    <row r="979" spans="1:6" x14ac:dyDescent="0.2">
      <c r="A979" s="133">
        <v>820088</v>
      </c>
      <c r="B979" t="s">
        <v>331</v>
      </c>
      <c r="F979">
        <v>4</v>
      </c>
    </row>
    <row r="980" spans="1:6" x14ac:dyDescent="0.2">
      <c r="A980" s="133">
        <v>820088</v>
      </c>
      <c r="B980" t="s">
        <v>331</v>
      </c>
      <c r="F980">
        <v>4</v>
      </c>
    </row>
    <row r="981" spans="1:6" x14ac:dyDescent="0.2">
      <c r="A981" s="133">
        <v>820088</v>
      </c>
      <c r="B981" t="s">
        <v>331</v>
      </c>
      <c r="F981">
        <v>4</v>
      </c>
    </row>
    <row r="982" spans="1:6" x14ac:dyDescent="0.2">
      <c r="A982" s="133">
        <v>820088</v>
      </c>
      <c r="B982" t="s">
        <v>331</v>
      </c>
      <c r="F982">
        <v>4</v>
      </c>
    </row>
    <row r="983" spans="1:6" x14ac:dyDescent="0.2">
      <c r="A983" s="133">
        <v>820088</v>
      </c>
      <c r="B983" t="s">
        <v>331</v>
      </c>
      <c r="F983">
        <v>4</v>
      </c>
    </row>
    <row r="984" spans="1:6" x14ac:dyDescent="0.2">
      <c r="A984" s="133">
        <v>820088</v>
      </c>
      <c r="B984" t="s">
        <v>331</v>
      </c>
      <c r="F984">
        <v>4</v>
      </c>
    </row>
    <row r="985" spans="1:6" x14ac:dyDescent="0.2">
      <c r="A985" s="133">
        <v>820088</v>
      </c>
      <c r="B985" t="s">
        <v>331</v>
      </c>
      <c r="F985">
        <v>4</v>
      </c>
    </row>
    <row r="986" spans="1:6" x14ac:dyDescent="0.2">
      <c r="A986" s="133">
        <v>820088</v>
      </c>
      <c r="B986" t="s">
        <v>331</v>
      </c>
      <c r="F986">
        <v>4</v>
      </c>
    </row>
    <row r="987" spans="1:6" x14ac:dyDescent="0.2">
      <c r="A987" s="133">
        <v>820088</v>
      </c>
      <c r="B987" t="s">
        <v>331</v>
      </c>
      <c r="F987">
        <v>4</v>
      </c>
    </row>
    <row r="988" spans="1:6" x14ac:dyDescent="0.2">
      <c r="A988" s="133">
        <v>820088</v>
      </c>
      <c r="B988" t="s">
        <v>331</v>
      </c>
      <c r="F988">
        <v>4</v>
      </c>
    </row>
    <row r="989" spans="1:6" x14ac:dyDescent="0.2">
      <c r="A989" s="133">
        <v>820088</v>
      </c>
      <c r="B989" t="s">
        <v>331</v>
      </c>
      <c r="F989">
        <v>4</v>
      </c>
    </row>
    <row r="990" spans="1:6" x14ac:dyDescent="0.2">
      <c r="A990" s="133">
        <v>820088</v>
      </c>
      <c r="B990" t="s">
        <v>331</v>
      </c>
      <c r="F990">
        <v>4</v>
      </c>
    </row>
    <row r="991" spans="1:6" x14ac:dyDescent="0.2">
      <c r="A991" s="133">
        <v>820088</v>
      </c>
      <c r="B991" t="s">
        <v>331</v>
      </c>
      <c r="F991">
        <v>4</v>
      </c>
    </row>
    <row r="992" spans="1:6" x14ac:dyDescent="0.2">
      <c r="A992" s="133">
        <v>820088</v>
      </c>
      <c r="B992" t="s">
        <v>331</v>
      </c>
      <c r="F992">
        <v>4</v>
      </c>
    </row>
    <row r="993" spans="1:6" x14ac:dyDescent="0.2">
      <c r="A993" s="133">
        <v>820088</v>
      </c>
      <c r="B993" t="s">
        <v>331</v>
      </c>
      <c r="F993">
        <v>4</v>
      </c>
    </row>
    <row r="994" spans="1:6" x14ac:dyDescent="0.2">
      <c r="A994" s="133">
        <v>820088</v>
      </c>
      <c r="B994" t="s">
        <v>331</v>
      </c>
      <c r="F994">
        <v>4</v>
      </c>
    </row>
    <row r="995" spans="1:6" x14ac:dyDescent="0.2">
      <c r="A995" s="133">
        <v>820088</v>
      </c>
      <c r="B995" t="s">
        <v>331</v>
      </c>
      <c r="F995">
        <v>4</v>
      </c>
    </row>
    <row r="996" spans="1:6" x14ac:dyDescent="0.2">
      <c r="A996" s="133">
        <v>820089</v>
      </c>
      <c r="B996" t="s">
        <v>332</v>
      </c>
      <c r="F996">
        <v>4</v>
      </c>
    </row>
    <row r="997" spans="1:6" x14ac:dyDescent="0.2">
      <c r="A997" s="133">
        <v>820089</v>
      </c>
      <c r="B997" t="s">
        <v>332</v>
      </c>
      <c r="F997">
        <v>4</v>
      </c>
    </row>
    <row r="998" spans="1:6" x14ac:dyDescent="0.2">
      <c r="A998" s="133">
        <v>820089</v>
      </c>
      <c r="B998" t="s">
        <v>332</v>
      </c>
      <c r="F998">
        <v>4</v>
      </c>
    </row>
    <row r="999" spans="1:6" x14ac:dyDescent="0.2">
      <c r="A999" s="133">
        <v>820089</v>
      </c>
      <c r="B999" t="s">
        <v>332</v>
      </c>
      <c r="F999">
        <v>4</v>
      </c>
    </row>
    <row r="1000" spans="1:6" x14ac:dyDescent="0.2">
      <c r="A1000" s="133">
        <v>820089</v>
      </c>
      <c r="B1000" t="s">
        <v>332</v>
      </c>
      <c r="F1000">
        <v>4</v>
      </c>
    </row>
    <row r="1001" spans="1:6" x14ac:dyDescent="0.2">
      <c r="A1001" s="133">
        <v>820089</v>
      </c>
      <c r="B1001" t="s">
        <v>332</v>
      </c>
      <c r="F1001">
        <v>4</v>
      </c>
    </row>
    <row r="1002" spans="1:6" x14ac:dyDescent="0.2">
      <c r="A1002" s="133">
        <v>820089</v>
      </c>
      <c r="B1002" t="s">
        <v>332</v>
      </c>
      <c r="F1002">
        <v>4</v>
      </c>
    </row>
    <row r="1003" spans="1:6" x14ac:dyDescent="0.2">
      <c r="A1003" s="133">
        <v>820089</v>
      </c>
      <c r="B1003" t="s">
        <v>332</v>
      </c>
      <c r="F1003">
        <v>4</v>
      </c>
    </row>
    <row r="1004" spans="1:6" x14ac:dyDescent="0.2">
      <c r="A1004" s="133">
        <v>820089</v>
      </c>
      <c r="B1004" t="s">
        <v>332</v>
      </c>
      <c r="F1004">
        <v>4</v>
      </c>
    </row>
    <row r="1005" spans="1:6" x14ac:dyDescent="0.2">
      <c r="A1005" s="133">
        <v>820089</v>
      </c>
      <c r="B1005" t="s">
        <v>332</v>
      </c>
      <c r="F1005">
        <v>4</v>
      </c>
    </row>
    <row r="1006" spans="1:6" x14ac:dyDescent="0.2">
      <c r="A1006" s="133">
        <v>820089</v>
      </c>
      <c r="B1006" t="s">
        <v>332</v>
      </c>
      <c r="F1006">
        <v>4</v>
      </c>
    </row>
    <row r="1007" spans="1:6" x14ac:dyDescent="0.2">
      <c r="A1007" s="133">
        <v>820089</v>
      </c>
      <c r="B1007" t="s">
        <v>332</v>
      </c>
      <c r="F1007">
        <v>4</v>
      </c>
    </row>
    <row r="1008" spans="1:6" x14ac:dyDescent="0.2">
      <c r="A1008" s="133">
        <v>820089</v>
      </c>
      <c r="B1008" t="s">
        <v>332</v>
      </c>
      <c r="F1008">
        <v>4</v>
      </c>
    </row>
    <row r="1009" spans="1:6" x14ac:dyDescent="0.2">
      <c r="A1009" s="133">
        <v>820089</v>
      </c>
      <c r="B1009" t="s">
        <v>332</v>
      </c>
      <c r="F1009">
        <v>4</v>
      </c>
    </row>
    <row r="1010" spans="1:6" x14ac:dyDescent="0.2">
      <c r="A1010" s="133">
        <v>820089</v>
      </c>
      <c r="B1010" t="s">
        <v>332</v>
      </c>
      <c r="F1010">
        <v>4</v>
      </c>
    </row>
    <row r="1011" spans="1:6" x14ac:dyDescent="0.2">
      <c r="A1011" s="133">
        <v>820089</v>
      </c>
      <c r="B1011" t="s">
        <v>332</v>
      </c>
      <c r="F1011">
        <v>4</v>
      </c>
    </row>
    <row r="1012" spans="1:6" x14ac:dyDescent="0.2">
      <c r="A1012" s="133">
        <v>820090</v>
      </c>
      <c r="B1012" t="s">
        <v>333</v>
      </c>
      <c r="F1012">
        <v>4</v>
      </c>
    </row>
    <row r="1013" spans="1:6" x14ac:dyDescent="0.2">
      <c r="A1013" s="133">
        <v>820090</v>
      </c>
      <c r="B1013" t="s">
        <v>333</v>
      </c>
      <c r="F1013">
        <v>4</v>
      </c>
    </row>
    <row r="1014" spans="1:6" x14ac:dyDescent="0.2">
      <c r="A1014" s="133">
        <v>820090</v>
      </c>
      <c r="B1014" t="s">
        <v>333</v>
      </c>
      <c r="F1014">
        <v>4</v>
      </c>
    </row>
    <row r="1015" spans="1:6" x14ac:dyDescent="0.2">
      <c r="A1015" s="133">
        <v>820090</v>
      </c>
      <c r="B1015" t="s">
        <v>333</v>
      </c>
      <c r="F1015">
        <v>4</v>
      </c>
    </row>
    <row r="1016" spans="1:6" x14ac:dyDescent="0.2">
      <c r="A1016" s="133">
        <v>820090</v>
      </c>
      <c r="B1016" t="s">
        <v>333</v>
      </c>
      <c r="F1016">
        <v>4</v>
      </c>
    </row>
    <row r="1017" spans="1:6" x14ac:dyDescent="0.2">
      <c r="A1017" s="133">
        <v>820090</v>
      </c>
      <c r="B1017" t="s">
        <v>333</v>
      </c>
      <c r="F1017">
        <v>4</v>
      </c>
    </row>
    <row r="1018" spans="1:6" x14ac:dyDescent="0.2">
      <c r="A1018" s="133">
        <v>820090</v>
      </c>
      <c r="B1018" t="s">
        <v>333</v>
      </c>
      <c r="F1018">
        <v>4</v>
      </c>
    </row>
    <row r="1019" spans="1:6" x14ac:dyDescent="0.2">
      <c r="A1019" s="133">
        <v>820090</v>
      </c>
      <c r="B1019" t="s">
        <v>333</v>
      </c>
      <c r="F1019">
        <v>4</v>
      </c>
    </row>
    <row r="1020" spans="1:6" x14ac:dyDescent="0.2">
      <c r="A1020" s="133">
        <v>820090</v>
      </c>
      <c r="B1020" t="s">
        <v>333</v>
      </c>
      <c r="F1020">
        <v>4</v>
      </c>
    </row>
    <row r="1021" spans="1:6" x14ac:dyDescent="0.2">
      <c r="A1021" s="133">
        <v>820090</v>
      </c>
      <c r="B1021" t="s">
        <v>333</v>
      </c>
      <c r="F1021">
        <v>4</v>
      </c>
    </row>
    <row r="1022" spans="1:6" x14ac:dyDescent="0.2">
      <c r="A1022" s="133">
        <v>820090</v>
      </c>
      <c r="B1022" t="s">
        <v>333</v>
      </c>
      <c r="F1022">
        <v>4</v>
      </c>
    </row>
    <row r="1023" spans="1:6" x14ac:dyDescent="0.2">
      <c r="A1023" s="133">
        <v>820090</v>
      </c>
      <c r="B1023" t="s">
        <v>333</v>
      </c>
      <c r="F1023">
        <v>4</v>
      </c>
    </row>
    <row r="1024" spans="1:6" x14ac:dyDescent="0.2">
      <c r="A1024" s="133">
        <v>820090</v>
      </c>
      <c r="B1024" t="s">
        <v>333</v>
      </c>
      <c r="F1024">
        <v>4</v>
      </c>
    </row>
    <row r="1025" spans="1:6" x14ac:dyDescent="0.2">
      <c r="A1025" s="133">
        <v>820090</v>
      </c>
      <c r="B1025" t="s">
        <v>333</v>
      </c>
      <c r="F1025">
        <v>4</v>
      </c>
    </row>
    <row r="1026" spans="1:6" x14ac:dyDescent="0.2">
      <c r="A1026" s="133">
        <v>820090</v>
      </c>
      <c r="B1026" t="s">
        <v>333</v>
      </c>
      <c r="F1026">
        <v>4</v>
      </c>
    </row>
    <row r="1027" spans="1:6" x14ac:dyDescent="0.2">
      <c r="A1027" s="133">
        <v>820090</v>
      </c>
      <c r="B1027" t="s">
        <v>333</v>
      </c>
      <c r="F1027">
        <v>4</v>
      </c>
    </row>
    <row r="1028" spans="1:6" x14ac:dyDescent="0.2">
      <c r="A1028" s="133">
        <v>820090</v>
      </c>
      <c r="B1028" t="s">
        <v>333</v>
      </c>
      <c r="F1028">
        <v>4</v>
      </c>
    </row>
    <row r="1029" spans="1:6" x14ac:dyDescent="0.2">
      <c r="A1029" s="133">
        <v>820090</v>
      </c>
      <c r="B1029" t="s">
        <v>333</v>
      </c>
      <c r="F1029">
        <v>4</v>
      </c>
    </row>
    <row r="1030" spans="1:6" x14ac:dyDescent="0.2">
      <c r="A1030" s="133">
        <v>820090</v>
      </c>
      <c r="B1030" t="s">
        <v>333</v>
      </c>
      <c r="F1030">
        <v>4</v>
      </c>
    </row>
    <row r="1031" spans="1:6" x14ac:dyDescent="0.2">
      <c r="A1031" s="133">
        <v>820090</v>
      </c>
      <c r="B1031" t="s">
        <v>333</v>
      </c>
      <c r="F1031">
        <v>4</v>
      </c>
    </row>
    <row r="1032" spans="1:6" x14ac:dyDescent="0.2">
      <c r="A1032" s="133">
        <v>820090</v>
      </c>
      <c r="B1032" t="s">
        <v>333</v>
      </c>
      <c r="F1032">
        <v>4</v>
      </c>
    </row>
    <row r="1033" spans="1:6" x14ac:dyDescent="0.2">
      <c r="A1033" s="133">
        <v>820090</v>
      </c>
      <c r="B1033" t="s">
        <v>333</v>
      </c>
      <c r="F1033">
        <v>4</v>
      </c>
    </row>
    <row r="1034" spans="1:6" x14ac:dyDescent="0.2">
      <c r="A1034" s="133">
        <v>820090</v>
      </c>
      <c r="B1034" t="s">
        <v>333</v>
      </c>
      <c r="F1034">
        <v>4</v>
      </c>
    </row>
    <row r="1035" spans="1:6" x14ac:dyDescent="0.2">
      <c r="A1035" s="133">
        <v>820090</v>
      </c>
      <c r="B1035" t="s">
        <v>333</v>
      </c>
      <c r="F1035">
        <v>4</v>
      </c>
    </row>
    <row r="1036" spans="1:6" x14ac:dyDescent="0.2">
      <c r="A1036" s="133">
        <v>820091</v>
      </c>
      <c r="B1036" t="s">
        <v>334</v>
      </c>
      <c r="F1036">
        <v>4</v>
      </c>
    </row>
    <row r="1037" spans="1:6" x14ac:dyDescent="0.2">
      <c r="A1037" s="133">
        <v>820091</v>
      </c>
      <c r="B1037" t="s">
        <v>334</v>
      </c>
      <c r="F1037">
        <v>4</v>
      </c>
    </row>
    <row r="1038" spans="1:6" x14ac:dyDescent="0.2">
      <c r="A1038" s="133">
        <v>820091</v>
      </c>
      <c r="B1038" t="s">
        <v>334</v>
      </c>
      <c r="F1038">
        <v>4</v>
      </c>
    </row>
    <row r="1039" spans="1:6" x14ac:dyDescent="0.2">
      <c r="A1039" s="133">
        <v>820091</v>
      </c>
      <c r="B1039" t="s">
        <v>334</v>
      </c>
      <c r="F1039">
        <v>4</v>
      </c>
    </row>
    <row r="1040" spans="1:6" x14ac:dyDescent="0.2">
      <c r="A1040" s="133">
        <v>820091</v>
      </c>
      <c r="B1040" t="s">
        <v>334</v>
      </c>
      <c r="F1040">
        <v>4</v>
      </c>
    </row>
    <row r="1041" spans="1:6" x14ac:dyDescent="0.2">
      <c r="A1041" s="133">
        <v>820091</v>
      </c>
      <c r="B1041" t="s">
        <v>334</v>
      </c>
      <c r="F1041">
        <v>4</v>
      </c>
    </row>
    <row r="1042" spans="1:6" x14ac:dyDescent="0.2">
      <c r="A1042" s="133">
        <v>820091</v>
      </c>
      <c r="B1042" t="s">
        <v>334</v>
      </c>
      <c r="F1042">
        <v>4</v>
      </c>
    </row>
    <row r="1043" spans="1:6" x14ac:dyDescent="0.2">
      <c r="A1043" s="133">
        <v>820091</v>
      </c>
      <c r="B1043" t="s">
        <v>334</v>
      </c>
      <c r="F1043">
        <v>4</v>
      </c>
    </row>
    <row r="1044" spans="1:6" x14ac:dyDescent="0.2">
      <c r="A1044" s="133">
        <v>820091</v>
      </c>
      <c r="B1044" t="s">
        <v>334</v>
      </c>
      <c r="F1044">
        <v>4</v>
      </c>
    </row>
    <row r="1045" spans="1:6" x14ac:dyDescent="0.2">
      <c r="A1045" s="133">
        <v>820091</v>
      </c>
      <c r="B1045" t="s">
        <v>334</v>
      </c>
      <c r="F1045">
        <v>4</v>
      </c>
    </row>
    <row r="1046" spans="1:6" x14ac:dyDescent="0.2">
      <c r="A1046" s="133">
        <v>820091</v>
      </c>
      <c r="B1046" t="s">
        <v>334</v>
      </c>
      <c r="F1046">
        <v>4</v>
      </c>
    </row>
    <row r="1047" spans="1:6" x14ac:dyDescent="0.2">
      <c r="A1047" s="133">
        <v>820091</v>
      </c>
      <c r="B1047" t="s">
        <v>334</v>
      </c>
      <c r="F1047">
        <v>4</v>
      </c>
    </row>
    <row r="1048" spans="1:6" x14ac:dyDescent="0.2">
      <c r="A1048" s="133">
        <v>820091</v>
      </c>
      <c r="B1048" t="s">
        <v>334</v>
      </c>
      <c r="F1048">
        <v>4</v>
      </c>
    </row>
    <row r="1049" spans="1:6" x14ac:dyDescent="0.2">
      <c r="A1049" s="133">
        <v>820091</v>
      </c>
      <c r="B1049" t="s">
        <v>334</v>
      </c>
      <c r="F1049">
        <v>4</v>
      </c>
    </row>
    <row r="1050" spans="1:6" x14ac:dyDescent="0.2">
      <c r="A1050" s="133">
        <v>820091</v>
      </c>
      <c r="B1050" t="s">
        <v>334</v>
      </c>
      <c r="F1050">
        <v>4</v>
      </c>
    </row>
    <row r="1051" spans="1:6" x14ac:dyDescent="0.2">
      <c r="A1051" s="133">
        <v>820091</v>
      </c>
      <c r="B1051" t="s">
        <v>334</v>
      </c>
      <c r="F1051">
        <v>4</v>
      </c>
    </row>
    <row r="1052" spans="1:6" x14ac:dyDescent="0.2">
      <c r="A1052" s="133">
        <v>820092</v>
      </c>
      <c r="B1052" t="s">
        <v>335</v>
      </c>
      <c r="F1052">
        <v>4</v>
      </c>
    </row>
    <row r="1053" spans="1:6" x14ac:dyDescent="0.2">
      <c r="A1053" s="133">
        <v>820092</v>
      </c>
      <c r="B1053" t="s">
        <v>335</v>
      </c>
      <c r="F1053">
        <v>4</v>
      </c>
    </row>
    <row r="1054" spans="1:6" x14ac:dyDescent="0.2">
      <c r="A1054" s="133">
        <v>820092</v>
      </c>
      <c r="B1054" t="s">
        <v>335</v>
      </c>
      <c r="F1054">
        <v>4</v>
      </c>
    </row>
    <row r="1055" spans="1:6" x14ac:dyDescent="0.2">
      <c r="A1055" s="133">
        <v>820092</v>
      </c>
      <c r="B1055" t="s">
        <v>335</v>
      </c>
      <c r="F1055">
        <v>4</v>
      </c>
    </row>
    <row r="1056" spans="1:6" x14ac:dyDescent="0.2">
      <c r="A1056" s="133">
        <v>820092</v>
      </c>
      <c r="B1056" t="s">
        <v>335</v>
      </c>
      <c r="F1056">
        <v>4</v>
      </c>
    </row>
    <row r="1057" spans="1:6" x14ac:dyDescent="0.2">
      <c r="A1057" s="133">
        <v>820092</v>
      </c>
      <c r="B1057" t="s">
        <v>335</v>
      </c>
      <c r="F1057">
        <v>4</v>
      </c>
    </row>
    <row r="1058" spans="1:6" x14ac:dyDescent="0.2">
      <c r="A1058" s="133">
        <v>820092</v>
      </c>
      <c r="B1058" t="s">
        <v>335</v>
      </c>
      <c r="F1058">
        <v>4</v>
      </c>
    </row>
    <row r="1059" spans="1:6" x14ac:dyDescent="0.2">
      <c r="A1059" s="133">
        <v>820092</v>
      </c>
      <c r="B1059" t="s">
        <v>335</v>
      </c>
      <c r="F1059">
        <v>4</v>
      </c>
    </row>
    <row r="1060" spans="1:6" x14ac:dyDescent="0.2">
      <c r="A1060" s="133">
        <v>820092</v>
      </c>
      <c r="B1060" t="s">
        <v>335</v>
      </c>
      <c r="F1060">
        <v>4</v>
      </c>
    </row>
    <row r="1061" spans="1:6" x14ac:dyDescent="0.2">
      <c r="A1061" s="133">
        <v>820092</v>
      </c>
      <c r="B1061" t="s">
        <v>335</v>
      </c>
      <c r="F1061">
        <v>4</v>
      </c>
    </row>
    <row r="1062" spans="1:6" x14ac:dyDescent="0.2">
      <c r="A1062" s="133">
        <v>820092</v>
      </c>
      <c r="B1062" t="s">
        <v>335</v>
      </c>
      <c r="F1062">
        <v>4</v>
      </c>
    </row>
    <row r="1063" spans="1:6" x14ac:dyDescent="0.2">
      <c r="A1063" s="133">
        <v>820092</v>
      </c>
      <c r="B1063" t="s">
        <v>335</v>
      </c>
      <c r="F1063">
        <v>4</v>
      </c>
    </row>
    <row r="1064" spans="1:6" x14ac:dyDescent="0.2">
      <c r="A1064" s="133">
        <v>820093</v>
      </c>
      <c r="B1064" t="s">
        <v>336</v>
      </c>
      <c r="F1064">
        <v>4</v>
      </c>
    </row>
    <row r="1065" spans="1:6" x14ac:dyDescent="0.2">
      <c r="A1065" s="133">
        <v>820093</v>
      </c>
      <c r="B1065" t="s">
        <v>336</v>
      </c>
      <c r="F1065">
        <v>4</v>
      </c>
    </row>
    <row r="1066" spans="1:6" x14ac:dyDescent="0.2">
      <c r="A1066" s="133">
        <v>820093</v>
      </c>
      <c r="B1066" t="s">
        <v>336</v>
      </c>
      <c r="F1066">
        <v>4</v>
      </c>
    </row>
    <row r="1067" spans="1:6" x14ac:dyDescent="0.2">
      <c r="A1067" s="133">
        <v>820093</v>
      </c>
      <c r="B1067" t="s">
        <v>336</v>
      </c>
      <c r="F1067">
        <v>4</v>
      </c>
    </row>
    <row r="1068" spans="1:6" x14ac:dyDescent="0.2">
      <c r="A1068" s="133">
        <v>820093</v>
      </c>
      <c r="B1068" t="s">
        <v>336</v>
      </c>
      <c r="F1068">
        <v>4</v>
      </c>
    </row>
    <row r="1069" spans="1:6" x14ac:dyDescent="0.2">
      <c r="A1069" s="133">
        <v>820093</v>
      </c>
      <c r="B1069" t="s">
        <v>336</v>
      </c>
      <c r="F1069">
        <v>4</v>
      </c>
    </row>
    <row r="1070" spans="1:6" x14ac:dyDescent="0.2">
      <c r="A1070" s="133">
        <v>820093</v>
      </c>
      <c r="B1070" t="s">
        <v>336</v>
      </c>
      <c r="F1070">
        <v>4</v>
      </c>
    </row>
    <row r="1071" spans="1:6" x14ac:dyDescent="0.2">
      <c r="A1071" s="133">
        <v>820093</v>
      </c>
      <c r="B1071" t="s">
        <v>336</v>
      </c>
      <c r="F1071">
        <v>4</v>
      </c>
    </row>
    <row r="1072" spans="1:6" x14ac:dyDescent="0.2">
      <c r="A1072" s="133">
        <v>820093</v>
      </c>
      <c r="B1072" t="s">
        <v>336</v>
      </c>
      <c r="F1072">
        <v>4</v>
      </c>
    </row>
    <row r="1073" spans="1:6" x14ac:dyDescent="0.2">
      <c r="A1073" s="133">
        <v>820093</v>
      </c>
      <c r="B1073" t="s">
        <v>336</v>
      </c>
      <c r="F1073">
        <v>4</v>
      </c>
    </row>
    <row r="1074" spans="1:6" x14ac:dyDescent="0.2">
      <c r="A1074" s="133">
        <v>820093</v>
      </c>
      <c r="B1074" t="s">
        <v>336</v>
      </c>
      <c r="F1074">
        <v>4</v>
      </c>
    </row>
    <row r="1075" spans="1:6" x14ac:dyDescent="0.2">
      <c r="A1075" s="133">
        <v>820093</v>
      </c>
      <c r="B1075" t="s">
        <v>336</v>
      </c>
      <c r="F1075">
        <v>4</v>
      </c>
    </row>
    <row r="1076" spans="1:6" x14ac:dyDescent="0.2">
      <c r="A1076" s="133">
        <v>820093</v>
      </c>
      <c r="B1076" t="s">
        <v>336</v>
      </c>
      <c r="F1076">
        <v>4</v>
      </c>
    </row>
    <row r="1077" spans="1:6" x14ac:dyDescent="0.2">
      <c r="A1077" s="133">
        <v>820093</v>
      </c>
      <c r="B1077" t="s">
        <v>336</v>
      </c>
      <c r="F1077">
        <v>4</v>
      </c>
    </row>
    <row r="1078" spans="1:6" x14ac:dyDescent="0.2">
      <c r="A1078" s="133">
        <v>820093</v>
      </c>
      <c r="B1078" t="s">
        <v>336</v>
      </c>
      <c r="F1078">
        <v>4</v>
      </c>
    </row>
    <row r="1079" spans="1:6" x14ac:dyDescent="0.2">
      <c r="A1079" s="133">
        <v>820093</v>
      </c>
      <c r="B1079" t="s">
        <v>336</v>
      </c>
      <c r="F1079">
        <v>4</v>
      </c>
    </row>
    <row r="1080" spans="1:6" x14ac:dyDescent="0.2">
      <c r="A1080" s="133">
        <v>820093</v>
      </c>
      <c r="B1080" t="s">
        <v>336</v>
      </c>
      <c r="F1080">
        <v>4</v>
      </c>
    </row>
    <row r="1081" spans="1:6" x14ac:dyDescent="0.2">
      <c r="A1081" s="133">
        <v>820093</v>
      </c>
      <c r="B1081" t="s">
        <v>336</v>
      </c>
      <c r="F1081">
        <v>4</v>
      </c>
    </row>
    <row r="1082" spans="1:6" x14ac:dyDescent="0.2">
      <c r="A1082" s="133">
        <v>820093</v>
      </c>
      <c r="B1082" t="s">
        <v>336</v>
      </c>
      <c r="F1082">
        <v>4</v>
      </c>
    </row>
    <row r="1083" spans="1:6" x14ac:dyDescent="0.2">
      <c r="A1083" s="133">
        <v>820093</v>
      </c>
      <c r="B1083" t="s">
        <v>336</v>
      </c>
      <c r="F1083">
        <v>4</v>
      </c>
    </row>
    <row r="1084" spans="1:6" x14ac:dyDescent="0.2">
      <c r="A1084" s="133">
        <v>820122</v>
      </c>
      <c r="B1084" t="s">
        <v>339</v>
      </c>
      <c r="F1084">
        <v>4</v>
      </c>
    </row>
    <row r="1085" spans="1:6" x14ac:dyDescent="0.2">
      <c r="A1085" s="133">
        <v>820122</v>
      </c>
      <c r="B1085" t="s">
        <v>339</v>
      </c>
      <c r="F1085">
        <v>4</v>
      </c>
    </row>
    <row r="1086" spans="1:6" x14ac:dyDescent="0.2">
      <c r="A1086" s="133">
        <v>820122</v>
      </c>
      <c r="B1086" t="s">
        <v>339</v>
      </c>
      <c r="F1086">
        <v>4</v>
      </c>
    </row>
    <row r="1087" spans="1:6" x14ac:dyDescent="0.2">
      <c r="A1087" s="133">
        <v>820122</v>
      </c>
      <c r="B1087" t="s">
        <v>339</v>
      </c>
      <c r="F1087">
        <v>4</v>
      </c>
    </row>
    <row r="1088" spans="1:6" x14ac:dyDescent="0.2">
      <c r="A1088" s="133">
        <v>820122</v>
      </c>
      <c r="B1088" t="s">
        <v>339</v>
      </c>
      <c r="F1088">
        <v>4</v>
      </c>
    </row>
    <row r="1089" spans="1:6" x14ac:dyDescent="0.2">
      <c r="A1089" s="133">
        <v>820122</v>
      </c>
      <c r="B1089" t="s">
        <v>339</v>
      </c>
      <c r="F1089">
        <v>4</v>
      </c>
    </row>
    <row r="1090" spans="1:6" x14ac:dyDescent="0.2">
      <c r="A1090" s="133">
        <v>820122</v>
      </c>
      <c r="B1090" t="s">
        <v>339</v>
      </c>
      <c r="F1090">
        <v>4</v>
      </c>
    </row>
    <row r="1091" spans="1:6" x14ac:dyDescent="0.2">
      <c r="A1091" s="133">
        <v>820122</v>
      </c>
      <c r="B1091" t="s">
        <v>339</v>
      </c>
      <c r="F1091">
        <v>4</v>
      </c>
    </row>
    <row r="1092" spans="1:6" x14ac:dyDescent="0.2">
      <c r="A1092" s="133">
        <v>820122</v>
      </c>
      <c r="B1092" t="s">
        <v>339</v>
      </c>
      <c r="F1092">
        <v>4</v>
      </c>
    </row>
    <row r="1093" spans="1:6" x14ac:dyDescent="0.2">
      <c r="A1093" s="133">
        <v>820122</v>
      </c>
      <c r="B1093" t="s">
        <v>339</v>
      </c>
      <c r="F1093">
        <v>4</v>
      </c>
    </row>
    <row r="1094" spans="1:6" x14ac:dyDescent="0.2">
      <c r="A1094" s="133">
        <v>820122</v>
      </c>
      <c r="B1094" t="s">
        <v>339</v>
      </c>
      <c r="F1094">
        <v>4</v>
      </c>
    </row>
    <row r="1095" spans="1:6" x14ac:dyDescent="0.2">
      <c r="A1095" s="133">
        <v>820122</v>
      </c>
      <c r="B1095" t="s">
        <v>339</v>
      </c>
      <c r="F1095">
        <v>4</v>
      </c>
    </row>
    <row r="1096" spans="1:6" x14ac:dyDescent="0.2">
      <c r="A1096" s="133">
        <v>820122</v>
      </c>
      <c r="B1096" t="s">
        <v>339</v>
      </c>
      <c r="F1096">
        <v>4</v>
      </c>
    </row>
    <row r="1097" spans="1:6" x14ac:dyDescent="0.2">
      <c r="A1097" s="133">
        <v>820122</v>
      </c>
      <c r="B1097" t="s">
        <v>339</v>
      </c>
      <c r="F1097">
        <v>4</v>
      </c>
    </row>
    <row r="1098" spans="1:6" x14ac:dyDescent="0.2">
      <c r="A1098" s="133">
        <v>820122</v>
      </c>
      <c r="B1098" t="s">
        <v>339</v>
      </c>
      <c r="F1098">
        <v>4</v>
      </c>
    </row>
    <row r="1099" spans="1:6" x14ac:dyDescent="0.2">
      <c r="A1099" s="133">
        <v>820122</v>
      </c>
      <c r="B1099" t="s">
        <v>339</v>
      </c>
      <c r="F1099">
        <v>4</v>
      </c>
    </row>
    <row r="1100" spans="1:6" x14ac:dyDescent="0.2">
      <c r="A1100" s="133">
        <v>820123</v>
      </c>
      <c r="B1100" t="s">
        <v>340</v>
      </c>
      <c r="F1100">
        <v>4</v>
      </c>
    </row>
    <row r="1101" spans="1:6" x14ac:dyDescent="0.2">
      <c r="A1101" s="133">
        <v>820123</v>
      </c>
      <c r="B1101" t="s">
        <v>340</v>
      </c>
      <c r="F1101">
        <v>4</v>
      </c>
    </row>
    <row r="1102" spans="1:6" x14ac:dyDescent="0.2">
      <c r="A1102" s="133">
        <v>820123</v>
      </c>
      <c r="B1102" t="s">
        <v>340</v>
      </c>
      <c r="F1102">
        <v>4</v>
      </c>
    </row>
    <row r="1103" spans="1:6" x14ac:dyDescent="0.2">
      <c r="A1103" s="133">
        <v>820123</v>
      </c>
      <c r="B1103" t="s">
        <v>340</v>
      </c>
      <c r="F1103">
        <v>4</v>
      </c>
    </row>
    <row r="1104" spans="1:6" x14ac:dyDescent="0.2">
      <c r="A1104" s="133">
        <v>820123</v>
      </c>
      <c r="B1104" t="s">
        <v>340</v>
      </c>
      <c r="F1104">
        <v>4</v>
      </c>
    </row>
    <row r="1105" spans="1:6" x14ac:dyDescent="0.2">
      <c r="A1105" s="133">
        <v>820123</v>
      </c>
      <c r="B1105" t="s">
        <v>340</v>
      </c>
      <c r="F1105">
        <v>4</v>
      </c>
    </row>
    <row r="1106" spans="1:6" x14ac:dyDescent="0.2">
      <c r="A1106" s="133">
        <v>820123</v>
      </c>
      <c r="B1106" t="s">
        <v>340</v>
      </c>
      <c r="F1106">
        <v>4</v>
      </c>
    </row>
    <row r="1107" spans="1:6" x14ac:dyDescent="0.2">
      <c r="A1107" s="133">
        <v>820123</v>
      </c>
      <c r="B1107" t="s">
        <v>340</v>
      </c>
      <c r="F1107">
        <v>4</v>
      </c>
    </row>
    <row r="1108" spans="1:6" x14ac:dyDescent="0.2">
      <c r="A1108" s="133">
        <v>820123</v>
      </c>
      <c r="B1108" t="s">
        <v>340</v>
      </c>
      <c r="F1108">
        <v>4</v>
      </c>
    </row>
    <row r="1109" spans="1:6" x14ac:dyDescent="0.2">
      <c r="A1109" s="133">
        <v>820123</v>
      </c>
      <c r="B1109" t="s">
        <v>340</v>
      </c>
      <c r="F1109">
        <v>4</v>
      </c>
    </row>
    <row r="1110" spans="1:6" x14ac:dyDescent="0.2">
      <c r="A1110" s="133">
        <v>820123</v>
      </c>
      <c r="B1110" t="s">
        <v>340</v>
      </c>
      <c r="F1110">
        <v>4</v>
      </c>
    </row>
    <row r="1111" spans="1:6" x14ac:dyDescent="0.2">
      <c r="A1111" s="133">
        <v>820123</v>
      </c>
      <c r="B1111" t="s">
        <v>340</v>
      </c>
      <c r="F1111">
        <v>4</v>
      </c>
    </row>
    <row r="1112" spans="1:6" x14ac:dyDescent="0.2">
      <c r="A1112" s="133">
        <v>820194</v>
      </c>
      <c r="B1112" t="s">
        <v>351</v>
      </c>
      <c r="F1112">
        <v>4</v>
      </c>
    </row>
    <row r="1113" spans="1:6" x14ac:dyDescent="0.2">
      <c r="A1113" s="133">
        <v>820194</v>
      </c>
      <c r="B1113" t="s">
        <v>351</v>
      </c>
      <c r="F1113">
        <v>4</v>
      </c>
    </row>
    <row r="1114" spans="1:6" x14ac:dyDescent="0.2">
      <c r="A1114" s="133">
        <v>820194</v>
      </c>
      <c r="B1114" t="s">
        <v>351</v>
      </c>
      <c r="F1114">
        <v>4</v>
      </c>
    </row>
    <row r="1115" spans="1:6" x14ac:dyDescent="0.2">
      <c r="A1115" s="133">
        <v>820194</v>
      </c>
      <c r="B1115" t="s">
        <v>351</v>
      </c>
      <c r="F1115">
        <v>4</v>
      </c>
    </row>
    <row r="1116" spans="1:6" x14ac:dyDescent="0.2">
      <c r="A1116" s="133">
        <v>820194</v>
      </c>
      <c r="B1116" t="s">
        <v>351</v>
      </c>
      <c r="F1116">
        <v>4</v>
      </c>
    </row>
    <row r="1117" spans="1:6" x14ac:dyDescent="0.2">
      <c r="A1117" s="133">
        <v>820194</v>
      </c>
      <c r="B1117" t="s">
        <v>351</v>
      </c>
      <c r="F1117">
        <v>4</v>
      </c>
    </row>
    <row r="1118" spans="1:6" x14ac:dyDescent="0.2">
      <c r="A1118" s="133">
        <v>820194</v>
      </c>
      <c r="B1118" t="s">
        <v>351</v>
      </c>
      <c r="F1118">
        <v>4</v>
      </c>
    </row>
    <row r="1119" spans="1:6" x14ac:dyDescent="0.2">
      <c r="A1119" s="133">
        <v>820194</v>
      </c>
      <c r="B1119" t="s">
        <v>351</v>
      </c>
      <c r="F1119">
        <v>4</v>
      </c>
    </row>
    <row r="1120" spans="1:6" x14ac:dyDescent="0.2">
      <c r="A1120" s="133">
        <v>820195</v>
      </c>
      <c r="B1120" t="s">
        <v>352</v>
      </c>
      <c r="F1120">
        <v>4</v>
      </c>
    </row>
    <row r="1121" spans="1:6" x14ac:dyDescent="0.2">
      <c r="A1121" s="133">
        <v>820195</v>
      </c>
      <c r="B1121" t="s">
        <v>352</v>
      </c>
      <c r="F1121">
        <v>4</v>
      </c>
    </row>
    <row r="1122" spans="1:6" x14ac:dyDescent="0.2">
      <c r="A1122" s="133">
        <v>820195</v>
      </c>
      <c r="B1122" t="s">
        <v>352</v>
      </c>
      <c r="F1122">
        <v>4</v>
      </c>
    </row>
    <row r="1123" spans="1:6" x14ac:dyDescent="0.2">
      <c r="A1123" s="133">
        <v>820195</v>
      </c>
      <c r="B1123" t="s">
        <v>352</v>
      </c>
      <c r="F1123">
        <v>4</v>
      </c>
    </row>
    <row r="1124" spans="1:6" x14ac:dyDescent="0.2">
      <c r="A1124" s="133">
        <v>820196</v>
      </c>
      <c r="B1124" t="s">
        <v>353</v>
      </c>
      <c r="F1124">
        <v>4</v>
      </c>
    </row>
    <row r="1125" spans="1:6" x14ac:dyDescent="0.2">
      <c r="A1125" s="133">
        <v>820196</v>
      </c>
      <c r="B1125" t="s">
        <v>353</v>
      </c>
      <c r="F1125">
        <v>4</v>
      </c>
    </row>
    <row r="1126" spans="1:6" x14ac:dyDescent="0.2">
      <c r="A1126" s="133">
        <v>820196</v>
      </c>
      <c r="B1126" t="s">
        <v>353</v>
      </c>
      <c r="F1126">
        <v>4</v>
      </c>
    </row>
    <row r="1127" spans="1:6" x14ac:dyDescent="0.2">
      <c r="A1127" s="133">
        <v>820196</v>
      </c>
      <c r="B1127" t="s">
        <v>353</v>
      </c>
      <c r="F1127">
        <v>4</v>
      </c>
    </row>
    <row r="1128" spans="1:6" x14ac:dyDescent="0.2">
      <c r="A1128" s="133">
        <v>820196</v>
      </c>
      <c r="B1128" t="s">
        <v>353</v>
      </c>
      <c r="F1128">
        <v>4</v>
      </c>
    </row>
    <row r="1129" spans="1:6" x14ac:dyDescent="0.2">
      <c r="A1129" s="133">
        <v>820196</v>
      </c>
      <c r="B1129" t="s">
        <v>353</v>
      </c>
      <c r="F1129">
        <v>4</v>
      </c>
    </row>
    <row r="1130" spans="1:6" x14ac:dyDescent="0.2">
      <c r="A1130" s="133">
        <v>820196</v>
      </c>
      <c r="B1130" t="s">
        <v>353</v>
      </c>
      <c r="F1130">
        <v>4</v>
      </c>
    </row>
    <row r="1131" spans="1:6" x14ac:dyDescent="0.2">
      <c r="A1131" s="133">
        <v>820196</v>
      </c>
      <c r="B1131" t="s">
        <v>353</v>
      </c>
      <c r="F1131">
        <v>4</v>
      </c>
    </row>
    <row r="1132" spans="1:6" x14ac:dyDescent="0.2">
      <c r="A1132" s="133">
        <v>820196</v>
      </c>
      <c r="B1132" t="s">
        <v>353</v>
      </c>
      <c r="F1132">
        <v>4</v>
      </c>
    </row>
    <row r="1133" spans="1:6" x14ac:dyDescent="0.2">
      <c r="A1133" s="133">
        <v>820196</v>
      </c>
      <c r="B1133" t="s">
        <v>353</v>
      </c>
      <c r="F1133">
        <v>4</v>
      </c>
    </row>
    <row r="1134" spans="1:6" x14ac:dyDescent="0.2">
      <c r="A1134" s="133">
        <v>820196</v>
      </c>
      <c r="B1134" t="s">
        <v>353</v>
      </c>
      <c r="F1134">
        <v>4</v>
      </c>
    </row>
    <row r="1135" spans="1:6" x14ac:dyDescent="0.2">
      <c r="A1135" s="133">
        <v>820196</v>
      </c>
      <c r="B1135" t="s">
        <v>353</v>
      </c>
      <c r="F1135">
        <v>4</v>
      </c>
    </row>
    <row r="1136" spans="1:6" x14ac:dyDescent="0.2">
      <c r="A1136" s="133">
        <v>820197</v>
      </c>
      <c r="B1136" t="s">
        <v>354</v>
      </c>
      <c r="F1136">
        <v>4</v>
      </c>
    </row>
    <row r="1137" spans="1:6" x14ac:dyDescent="0.2">
      <c r="A1137" s="133">
        <v>820197</v>
      </c>
      <c r="B1137" t="s">
        <v>354</v>
      </c>
      <c r="F1137">
        <v>4</v>
      </c>
    </row>
    <row r="1138" spans="1:6" x14ac:dyDescent="0.2">
      <c r="A1138" s="133">
        <v>820197</v>
      </c>
      <c r="B1138" t="s">
        <v>354</v>
      </c>
      <c r="F1138">
        <v>4</v>
      </c>
    </row>
    <row r="1139" spans="1:6" x14ac:dyDescent="0.2">
      <c r="A1139" s="133">
        <v>820197</v>
      </c>
      <c r="B1139" t="s">
        <v>354</v>
      </c>
      <c r="F1139">
        <v>4</v>
      </c>
    </row>
    <row r="1140" spans="1:6" x14ac:dyDescent="0.2">
      <c r="A1140" s="133">
        <v>820197</v>
      </c>
      <c r="B1140" t="s">
        <v>354</v>
      </c>
      <c r="F1140">
        <v>4</v>
      </c>
    </row>
    <row r="1141" spans="1:6" x14ac:dyDescent="0.2">
      <c r="A1141" s="133">
        <v>820197</v>
      </c>
      <c r="B1141" t="s">
        <v>354</v>
      </c>
      <c r="F1141">
        <v>4</v>
      </c>
    </row>
    <row r="1142" spans="1:6" x14ac:dyDescent="0.2">
      <c r="A1142" s="133">
        <v>820197</v>
      </c>
      <c r="B1142" t="s">
        <v>354</v>
      </c>
      <c r="F1142">
        <v>4</v>
      </c>
    </row>
    <row r="1143" spans="1:6" x14ac:dyDescent="0.2">
      <c r="A1143" s="133">
        <v>820197</v>
      </c>
      <c r="B1143" t="s">
        <v>354</v>
      </c>
      <c r="F1143">
        <v>4</v>
      </c>
    </row>
    <row r="1144" spans="1:6" x14ac:dyDescent="0.2">
      <c r="A1144" s="133">
        <v>820197</v>
      </c>
      <c r="B1144" t="s">
        <v>354</v>
      </c>
      <c r="F1144">
        <v>4</v>
      </c>
    </row>
    <row r="1145" spans="1:6" x14ac:dyDescent="0.2">
      <c r="A1145" s="133">
        <v>820197</v>
      </c>
      <c r="B1145" t="s">
        <v>354</v>
      </c>
      <c r="F1145">
        <v>4</v>
      </c>
    </row>
    <row r="1146" spans="1:6" x14ac:dyDescent="0.2">
      <c r="A1146" s="133">
        <v>820197</v>
      </c>
      <c r="B1146" t="s">
        <v>354</v>
      </c>
      <c r="F1146">
        <v>4</v>
      </c>
    </row>
    <row r="1147" spans="1:6" x14ac:dyDescent="0.2">
      <c r="A1147" s="133">
        <v>820197</v>
      </c>
      <c r="B1147" t="s">
        <v>354</v>
      </c>
      <c r="F1147">
        <v>4</v>
      </c>
    </row>
    <row r="1148" spans="1:6" x14ac:dyDescent="0.2">
      <c r="A1148" s="133">
        <v>820197</v>
      </c>
      <c r="B1148" t="s">
        <v>354</v>
      </c>
      <c r="F1148">
        <v>4</v>
      </c>
    </row>
    <row r="1149" spans="1:6" x14ac:dyDescent="0.2">
      <c r="A1149" s="133">
        <v>820197</v>
      </c>
      <c r="B1149" t="s">
        <v>354</v>
      </c>
      <c r="F1149">
        <v>4</v>
      </c>
    </row>
    <row r="1150" spans="1:6" x14ac:dyDescent="0.2">
      <c r="A1150" s="133">
        <v>820197</v>
      </c>
      <c r="B1150" t="s">
        <v>354</v>
      </c>
      <c r="F1150">
        <v>4</v>
      </c>
    </row>
    <row r="1151" spans="1:6" x14ac:dyDescent="0.2">
      <c r="A1151" s="133">
        <v>820197</v>
      </c>
      <c r="B1151" t="s">
        <v>354</v>
      </c>
      <c r="F1151">
        <v>4</v>
      </c>
    </row>
    <row r="1152" spans="1:6" x14ac:dyDescent="0.2">
      <c r="A1152" s="133">
        <v>820198</v>
      </c>
      <c r="B1152" t="s">
        <v>355</v>
      </c>
      <c r="F1152">
        <v>4</v>
      </c>
    </row>
    <row r="1153" spans="1:6" x14ac:dyDescent="0.2">
      <c r="A1153" s="133">
        <v>820198</v>
      </c>
      <c r="B1153" t="s">
        <v>355</v>
      </c>
      <c r="F1153">
        <v>4</v>
      </c>
    </row>
    <row r="1154" spans="1:6" x14ac:dyDescent="0.2">
      <c r="A1154" s="133">
        <v>820198</v>
      </c>
      <c r="B1154" t="s">
        <v>355</v>
      </c>
      <c r="F1154">
        <v>4</v>
      </c>
    </row>
    <row r="1155" spans="1:6" x14ac:dyDescent="0.2">
      <c r="A1155" s="133">
        <v>820198</v>
      </c>
      <c r="B1155" t="s">
        <v>355</v>
      </c>
      <c r="F1155">
        <v>4</v>
      </c>
    </row>
    <row r="1156" spans="1:6" x14ac:dyDescent="0.2">
      <c r="A1156" s="133">
        <v>820198</v>
      </c>
      <c r="B1156" t="s">
        <v>355</v>
      </c>
      <c r="F1156">
        <v>4</v>
      </c>
    </row>
    <row r="1157" spans="1:6" x14ac:dyDescent="0.2">
      <c r="A1157" s="133">
        <v>820198</v>
      </c>
      <c r="B1157" t="s">
        <v>355</v>
      </c>
      <c r="F1157">
        <v>4</v>
      </c>
    </row>
    <row r="1158" spans="1:6" x14ac:dyDescent="0.2">
      <c r="A1158" s="133">
        <v>820198</v>
      </c>
      <c r="B1158" t="s">
        <v>355</v>
      </c>
      <c r="F1158">
        <v>4</v>
      </c>
    </row>
    <row r="1159" spans="1:6" x14ac:dyDescent="0.2">
      <c r="A1159" s="133">
        <v>820198</v>
      </c>
      <c r="B1159" t="s">
        <v>355</v>
      </c>
      <c r="F1159">
        <v>4</v>
      </c>
    </row>
    <row r="1160" spans="1:6" x14ac:dyDescent="0.2">
      <c r="A1160" s="133">
        <v>820199</v>
      </c>
      <c r="B1160" t="s">
        <v>356</v>
      </c>
      <c r="F1160">
        <v>4</v>
      </c>
    </row>
    <row r="1161" spans="1:6" x14ac:dyDescent="0.2">
      <c r="A1161" s="133">
        <v>820199</v>
      </c>
      <c r="B1161" t="s">
        <v>356</v>
      </c>
      <c r="F1161">
        <v>4</v>
      </c>
    </row>
    <row r="1162" spans="1:6" x14ac:dyDescent="0.2">
      <c r="A1162" s="133">
        <v>820199</v>
      </c>
      <c r="B1162" t="s">
        <v>356</v>
      </c>
      <c r="F1162">
        <v>4</v>
      </c>
    </row>
    <row r="1163" spans="1:6" x14ac:dyDescent="0.2">
      <c r="A1163" s="133">
        <v>820199</v>
      </c>
      <c r="B1163" t="s">
        <v>356</v>
      </c>
      <c r="F1163">
        <v>4</v>
      </c>
    </row>
    <row r="1164" spans="1:6" x14ac:dyDescent="0.2">
      <c r="A1164" s="133">
        <v>820199</v>
      </c>
      <c r="B1164" t="s">
        <v>356</v>
      </c>
      <c r="F1164">
        <v>4</v>
      </c>
    </row>
    <row r="1165" spans="1:6" x14ac:dyDescent="0.2">
      <c r="A1165" s="133">
        <v>820199</v>
      </c>
      <c r="B1165" t="s">
        <v>356</v>
      </c>
      <c r="F1165">
        <v>4</v>
      </c>
    </row>
    <row r="1166" spans="1:6" x14ac:dyDescent="0.2">
      <c r="A1166" s="133">
        <v>820199</v>
      </c>
      <c r="B1166" t="s">
        <v>356</v>
      </c>
      <c r="F1166">
        <v>4</v>
      </c>
    </row>
    <row r="1167" spans="1:6" x14ac:dyDescent="0.2">
      <c r="A1167" s="133">
        <v>820199</v>
      </c>
      <c r="B1167" t="s">
        <v>356</v>
      </c>
      <c r="F1167">
        <v>4</v>
      </c>
    </row>
    <row r="1168" spans="1:6" x14ac:dyDescent="0.2">
      <c r="A1168" s="133">
        <v>820199</v>
      </c>
      <c r="B1168" t="s">
        <v>356</v>
      </c>
      <c r="F1168">
        <v>4</v>
      </c>
    </row>
    <row r="1169" spans="1:6" x14ac:dyDescent="0.2">
      <c r="A1169" s="133">
        <v>820199</v>
      </c>
      <c r="B1169" t="s">
        <v>356</v>
      </c>
      <c r="F1169">
        <v>4</v>
      </c>
    </row>
    <row r="1170" spans="1:6" x14ac:dyDescent="0.2">
      <c r="A1170" s="133">
        <v>820199</v>
      </c>
      <c r="B1170" t="s">
        <v>356</v>
      </c>
      <c r="F1170">
        <v>4</v>
      </c>
    </row>
    <row r="1171" spans="1:6" x14ac:dyDescent="0.2">
      <c r="A1171" s="133">
        <v>820199</v>
      </c>
      <c r="B1171" t="s">
        <v>356</v>
      </c>
      <c r="F1171">
        <v>4</v>
      </c>
    </row>
    <row r="1172" spans="1:6" x14ac:dyDescent="0.2">
      <c r="A1172" s="133">
        <v>820202</v>
      </c>
      <c r="B1172" t="s">
        <v>357</v>
      </c>
      <c r="F1172">
        <v>4</v>
      </c>
    </row>
    <row r="1173" spans="1:6" x14ac:dyDescent="0.2">
      <c r="A1173" s="133">
        <v>820202</v>
      </c>
      <c r="B1173" t="s">
        <v>357</v>
      </c>
      <c r="F1173">
        <v>4</v>
      </c>
    </row>
    <row r="1174" spans="1:6" x14ac:dyDescent="0.2">
      <c r="A1174" s="133">
        <v>820202</v>
      </c>
      <c r="B1174" t="s">
        <v>357</v>
      </c>
      <c r="F1174">
        <v>4</v>
      </c>
    </row>
    <row r="1175" spans="1:6" x14ac:dyDescent="0.2">
      <c r="A1175" s="133">
        <v>820202</v>
      </c>
      <c r="B1175" t="s">
        <v>357</v>
      </c>
      <c r="F1175">
        <v>4</v>
      </c>
    </row>
    <row r="1176" spans="1:6" x14ac:dyDescent="0.2">
      <c r="A1176" s="133">
        <v>820202</v>
      </c>
      <c r="B1176" t="s">
        <v>357</v>
      </c>
      <c r="F1176">
        <v>4</v>
      </c>
    </row>
    <row r="1177" spans="1:6" x14ac:dyDescent="0.2">
      <c r="A1177" s="133">
        <v>820202</v>
      </c>
      <c r="B1177" t="s">
        <v>357</v>
      </c>
      <c r="F1177">
        <v>4</v>
      </c>
    </row>
    <row r="1178" spans="1:6" x14ac:dyDescent="0.2">
      <c r="A1178" s="133">
        <v>820202</v>
      </c>
      <c r="B1178" t="s">
        <v>357</v>
      </c>
      <c r="F1178">
        <v>4</v>
      </c>
    </row>
    <row r="1179" spans="1:6" x14ac:dyDescent="0.2">
      <c r="A1179" s="133">
        <v>820202</v>
      </c>
      <c r="B1179" t="s">
        <v>357</v>
      </c>
      <c r="F1179">
        <v>4</v>
      </c>
    </row>
    <row r="1180" spans="1:6" x14ac:dyDescent="0.2">
      <c r="A1180" s="133">
        <v>820202</v>
      </c>
      <c r="B1180" t="s">
        <v>357</v>
      </c>
      <c r="F1180">
        <v>4</v>
      </c>
    </row>
    <row r="1181" spans="1:6" x14ac:dyDescent="0.2">
      <c r="A1181" s="133">
        <v>820202</v>
      </c>
      <c r="B1181" t="s">
        <v>357</v>
      </c>
      <c r="F1181">
        <v>4</v>
      </c>
    </row>
    <row r="1182" spans="1:6" x14ac:dyDescent="0.2">
      <c r="A1182" s="133">
        <v>820202</v>
      </c>
      <c r="B1182" t="s">
        <v>357</v>
      </c>
      <c r="F1182">
        <v>4</v>
      </c>
    </row>
    <row r="1183" spans="1:6" x14ac:dyDescent="0.2">
      <c r="A1183" s="133">
        <v>820202</v>
      </c>
      <c r="B1183" t="s">
        <v>357</v>
      </c>
      <c r="F1183">
        <v>4</v>
      </c>
    </row>
    <row r="1184" spans="1:6" x14ac:dyDescent="0.2">
      <c r="A1184" s="133">
        <v>820203</v>
      </c>
      <c r="B1184" t="s">
        <v>358</v>
      </c>
      <c r="F1184">
        <v>4</v>
      </c>
    </row>
    <row r="1185" spans="1:6" x14ac:dyDescent="0.2">
      <c r="A1185" s="133">
        <v>820203</v>
      </c>
      <c r="B1185" t="s">
        <v>358</v>
      </c>
      <c r="F1185">
        <v>4</v>
      </c>
    </row>
    <row r="1186" spans="1:6" x14ac:dyDescent="0.2">
      <c r="A1186" s="133">
        <v>820203</v>
      </c>
      <c r="B1186" t="s">
        <v>358</v>
      </c>
      <c r="F1186">
        <v>4</v>
      </c>
    </row>
    <row r="1187" spans="1:6" x14ac:dyDescent="0.2">
      <c r="A1187" s="133">
        <v>820203</v>
      </c>
      <c r="B1187" t="s">
        <v>358</v>
      </c>
      <c r="F1187">
        <v>4</v>
      </c>
    </row>
    <row r="1188" spans="1:6" x14ac:dyDescent="0.2">
      <c r="A1188" s="133">
        <v>820203</v>
      </c>
      <c r="B1188" t="s">
        <v>358</v>
      </c>
      <c r="F1188">
        <v>4</v>
      </c>
    </row>
    <row r="1189" spans="1:6" x14ac:dyDescent="0.2">
      <c r="A1189" s="133">
        <v>820203</v>
      </c>
      <c r="B1189" t="s">
        <v>358</v>
      </c>
      <c r="F1189">
        <v>4</v>
      </c>
    </row>
    <row r="1190" spans="1:6" x14ac:dyDescent="0.2">
      <c r="A1190" s="133">
        <v>820203</v>
      </c>
      <c r="B1190" t="s">
        <v>358</v>
      </c>
      <c r="F1190">
        <v>4</v>
      </c>
    </row>
    <row r="1191" spans="1:6" x14ac:dyDescent="0.2">
      <c r="A1191" s="133">
        <v>820203</v>
      </c>
      <c r="B1191" t="s">
        <v>358</v>
      </c>
      <c r="F1191">
        <v>4</v>
      </c>
    </row>
    <row r="1192" spans="1:6" x14ac:dyDescent="0.2">
      <c r="A1192" s="133">
        <v>820203</v>
      </c>
      <c r="B1192" t="s">
        <v>358</v>
      </c>
      <c r="F1192">
        <v>4</v>
      </c>
    </row>
    <row r="1193" spans="1:6" x14ac:dyDescent="0.2">
      <c r="A1193" s="133">
        <v>820203</v>
      </c>
      <c r="B1193" t="s">
        <v>358</v>
      </c>
      <c r="F1193">
        <v>4</v>
      </c>
    </row>
    <row r="1194" spans="1:6" x14ac:dyDescent="0.2">
      <c r="A1194" s="133">
        <v>820203</v>
      </c>
      <c r="B1194" t="s">
        <v>358</v>
      </c>
      <c r="F1194">
        <v>4</v>
      </c>
    </row>
    <row r="1195" spans="1:6" x14ac:dyDescent="0.2">
      <c r="A1195" s="133">
        <v>820203</v>
      </c>
      <c r="B1195" t="s">
        <v>358</v>
      </c>
      <c r="F1195">
        <v>4</v>
      </c>
    </row>
    <row r="1196" spans="1:6" x14ac:dyDescent="0.2">
      <c r="A1196" s="133">
        <v>820203</v>
      </c>
      <c r="B1196" t="s">
        <v>358</v>
      </c>
      <c r="F1196">
        <v>4</v>
      </c>
    </row>
    <row r="1197" spans="1:6" x14ac:dyDescent="0.2">
      <c r="A1197" s="133">
        <v>820203</v>
      </c>
      <c r="B1197" t="s">
        <v>358</v>
      </c>
      <c r="F1197">
        <v>4</v>
      </c>
    </row>
    <row r="1198" spans="1:6" x14ac:dyDescent="0.2">
      <c r="A1198" s="133">
        <v>820203</v>
      </c>
      <c r="B1198" t="s">
        <v>358</v>
      </c>
      <c r="F1198">
        <v>4</v>
      </c>
    </row>
    <row r="1199" spans="1:6" x14ac:dyDescent="0.2">
      <c r="A1199" s="133">
        <v>820203</v>
      </c>
      <c r="B1199" t="s">
        <v>358</v>
      </c>
      <c r="F1199">
        <v>4</v>
      </c>
    </row>
    <row r="1200" spans="1:6" x14ac:dyDescent="0.2">
      <c r="A1200" s="133">
        <v>820203</v>
      </c>
      <c r="B1200" t="s">
        <v>358</v>
      </c>
      <c r="F1200">
        <v>4</v>
      </c>
    </row>
    <row r="1201" spans="1:6" x14ac:dyDescent="0.2">
      <c r="A1201" s="133">
        <v>820203</v>
      </c>
      <c r="B1201" t="s">
        <v>358</v>
      </c>
      <c r="F1201">
        <v>4</v>
      </c>
    </row>
    <row r="1202" spans="1:6" x14ac:dyDescent="0.2">
      <c r="A1202" s="133">
        <v>820203</v>
      </c>
      <c r="B1202" t="s">
        <v>358</v>
      </c>
      <c r="F1202">
        <v>4</v>
      </c>
    </row>
    <row r="1203" spans="1:6" x14ac:dyDescent="0.2">
      <c r="A1203" s="133">
        <v>820203</v>
      </c>
      <c r="B1203" t="s">
        <v>358</v>
      </c>
      <c r="F1203">
        <v>4</v>
      </c>
    </row>
    <row r="1204" spans="1:6" x14ac:dyDescent="0.2">
      <c r="A1204" s="133">
        <v>820208</v>
      </c>
      <c r="B1204" t="s">
        <v>359</v>
      </c>
      <c r="F1204">
        <v>4</v>
      </c>
    </row>
    <row r="1205" spans="1:6" x14ac:dyDescent="0.2">
      <c r="A1205" s="133">
        <v>820208</v>
      </c>
      <c r="B1205" t="s">
        <v>359</v>
      </c>
      <c r="F1205">
        <v>4</v>
      </c>
    </row>
    <row r="1206" spans="1:6" x14ac:dyDescent="0.2">
      <c r="A1206" s="133">
        <v>820208</v>
      </c>
      <c r="B1206" t="s">
        <v>359</v>
      </c>
      <c r="F1206">
        <v>4</v>
      </c>
    </row>
    <row r="1207" spans="1:6" x14ac:dyDescent="0.2">
      <c r="A1207" s="133">
        <v>820208</v>
      </c>
      <c r="B1207" t="s">
        <v>359</v>
      </c>
      <c r="F1207">
        <v>4</v>
      </c>
    </row>
    <row r="1208" spans="1:6" x14ac:dyDescent="0.2">
      <c r="A1208" s="133">
        <v>820217</v>
      </c>
      <c r="B1208" t="s">
        <v>360</v>
      </c>
      <c r="F1208">
        <v>4</v>
      </c>
    </row>
    <row r="1209" spans="1:6" x14ac:dyDescent="0.2">
      <c r="A1209" s="133">
        <v>820217</v>
      </c>
      <c r="B1209" t="s">
        <v>360</v>
      </c>
      <c r="F1209">
        <v>4</v>
      </c>
    </row>
    <row r="1210" spans="1:6" x14ac:dyDescent="0.2">
      <c r="A1210" s="133">
        <v>820217</v>
      </c>
      <c r="B1210" t="s">
        <v>360</v>
      </c>
      <c r="F1210">
        <v>4</v>
      </c>
    </row>
    <row r="1211" spans="1:6" x14ac:dyDescent="0.2">
      <c r="A1211" s="133">
        <v>820217</v>
      </c>
      <c r="B1211" t="s">
        <v>360</v>
      </c>
      <c r="F1211">
        <v>4</v>
      </c>
    </row>
    <row r="1212" spans="1:6" x14ac:dyDescent="0.2">
      <c r="A1212" s="133">
        <v>820217</v>
      </c>
      <c r="B1212" t="s">
        <v>360</v>
      </c>
      <c r="F1212">
        <v>4</v>
      </c>
    </row>
    <row r="1213" spans="1:6" x14ac:dyDescent="0.2">
      <c r="A1213" s="133">
        <v>820217</v>
      </c>
      <c r="B1213" t="s">
        <v>360</v>
      </c>
      <c r="F1213">
        <v>4</v>
      </c>
    </row>
    <row r="1214" spans="1:6" x14ac:dyDescent="0.2">
      <c r="A1214" s="133">
        <v>820217</v>
      </c>
      <c r="B1214" t="s">
        <v>360</v>
      </c>
      <c r="F1214">
        <v>4</v>
      </c>
    </row>
    <row r="1215" spans="1:6" x14ac:dyDescent="0.2">
      <c r="A1215" s="133">
        <v>820217</v>
      </c>
      <c r="B1215" t="s">
        <v>360</v>
      </c>
      <c r="F1215">
        <v>4</v>
      </c>
    </row>
    <row r="1216" spans="1:6" x14ac:dyDescent="0.2">
      <c r="A1216" s="133">
        <v>820218</v>
      </c>
      <c r="B1216" t="s">
        <v>361</v>
      </c>
      <c r="F1216">
        <v>4</v>
      </c>
    </row>
    <row r="1217" spans="1:6" x14ac:dyDescent="0.2">
      <c r="A1217" s="133">
        <v>820218</v>
      </c>
      <c r="B1217" t="s">
        <v>361</v>
      </c>
      <c r="F1217">
        <v>4</v>
      </c>
    </row>
    <row r="1218" spans="1:6" x14ac:dyDescent="0.2">
      <c r="A1218" s="133">
        <v>820218</v>
      </c>
      <c r="B1218" t="s">
        <v>361</v>
      </c>
      <c r="F1218">
        <v>4</v>
      </c>
    </row>
    <row r="1219" spans="1:6" x14ac:dyDescent="0.2">
      <c r="A1219" s="133">
        <v>820218</v>
      </c>
      <c r="B1219" t="s">
        <v>361</v>
      </c>
      <c r="F1219">
        <v>4</v>
      </c>
    </row>
    <row r="1220" spans="1:6" x14ac:dyDescent="0.2">
      <c r="A1220" s="133">
        <v>820218</v>
      </c>
      <c r="B1220" t="s">
        <v>361</v>
      </c>
      <c r="F1220">
        <v>4</v>
      </c>
    </row>
    <row r="1221" spans="1:6" x14ac:dyDescent="0.2">
      <c r="A1221" s="133">
        <v>820218</v>
      </c>
      <c r="B1221" t="s">
        <v>361</v>
      </c>
      <c r="F1221">
        <v>4</v>
      </c>
    </row>
    <row r="1222" spans="1:6" x14ac:dyDescent="0.2">
      <c r="A1222" s="133">
        <v>820218</v>
      </c>
      <c r="B1222" t="s">
        <v>361</v>
      </c>
      <c r="F1222">
        <v>4</v>
      </c>
    </row>
    <row r="1223" spans="1:6" x14ac:dyDescent="0.2">
      <c r="A1223" s="133">
        <v>820218</v>
      </c>
      <c r="B1223" t="s">
        <v>361</v>
      </c>
      <c r="F1223">
        <v>4</v>
      </c>
    </row>
    <row r="1224" spans="1:6" x14ac:dyDescent="0.2">
      <c r="A1224" s="133">
        <v>820231</v>
      </c>
      <c r="B1224" t="s">
        <v>372</v>
      </c>
      <c r="F1224">
        <v>4</v>
      </c>
    </row>
    <row r="1225" spans="1:6" x14ac:dyDescent="0.2">
      <c r="A1225" s="133">
        <v>820231</v>
      </c>
      <c r="B1225" t="s">
        <v>372</v>
      </c>
      <c r="F1225">
        <v>4</v>
      </c>
    </row>
    <row r="1226" spans="1:6" x14ac:dyDescent="0.2">
      <c r="A1226" s="133">
        <v>820231</v>
      </c>
      <c r="B1226" t="s">
        <v>372</v>
      </c>
      <c r="F1226">
        <v>4</v>
      </c>
    </row>
    <row r="1227" spans="1:6" x14ac:dyDescent="0.2">
      <c r="A1227" s="133">
        <v>820231</v>
      </c>
      <c r="B1227" t="s">
        <v>372</v>
      </c>
      <c r="F1227">
        <v>4</v>
      </c>
    </row>
    <row r="1228" spans="1:6" x14ac:dyDescent="0.2">
      <c r="A1228" s="133">
        <v>820231</v>
      </c>
      <c r="B1228" t="s">
        <v>372</v>
      </c>
      <c r="F1228">
        <v>4</v>
      </c>
    </row>
    <row r="1229" spans="1:6" x14ac:dyDescent="0.2">
      <c r="A1229" s="133">
        <v>820231</v>
      </c>
      <c r="B1229" t="s">
        <v>372</v>
      </c>
      <c r="F1229">
        <v>4</v>
      </c>
    </row>
    <row r="1230" spans="1:6" x14ac:dyDescent="0.2">
      <c r="A1230" s="133">
        <v>820231</v>
      </c>
      <c r="B1230" t="s">
        <v>372</v>
      </c>
      <c r="F1230">
        <v>4</v>
      </c>
    </row>
    <row r="1231" spans="1:6" x14ac:dyDescent="0.2">
      <c r="A1231" s="133">
        <v>820231</v>
      </c>
      <c r="B1231" t="s">
        <v>372</v>
      </c>
      <c r="F1231">
        <v>4</v>
      </c>
    </row>
    <row r="1232" spans="1:6" x14ac:dyDescent="0.2">
      <c r="A1232" s="133">
        <v>820232</v>
      </c>
      <c r="B1232" t="s">
        <v>373</v>
      </c>
      <c r="F1232">
        <v>4</v>
      </c>
    </row>
    <row r="1233" spans="1:6" x14ac:dyDescent="0.2">
      <c r="A1233" s="133">
        <v>820232</v>
      </c>
      <c r="B1233" t="s">
        <v>373</v>
      </c>
      <c r="F1233">
        <v>4</v>
      </c>
    </row>
    <row r="1234" spans="1:6" x14ac:dyDescent="0.2">
      <c r="A1234" s="133">
        <v>820232</v>
      </c>
      <c r="B1234" t="s">
        <v>373</v>
      </c>
      <c r="F1234">
        <v>4</v>
      </c>
    </row>
    <row r="1235" spans="1:6" x14ac:dyDescent="0.2">
      <c r="A1235" s="133">
        <v>820232</v>
      </c>
      <c r="B1235" t="s">
        <v>373</v>
      </c>
      <c r="F1235">
        <v>4</v>
      </c>
    </row>
    <row r="1236" spans="1:6" x14ac:dyDescent="0.2">
      <c r="A1236" s="133">
        <v>820232</v>
      </c>
      <c r="B1236" t="s">
        <v>373</v>
      </c>
      <c r="F1236">
        <v>4</v>
      </c>
    </row>
    <row r="1237" spans="1:6" x14ac:dyDescent="0.2">
      <c r="A1237" s="133">
        <v>820232</v>
      </c>
      <c r="B1237" t="s">
        <v>373</v>
      </c>
      <c r="F1237">
        <v>4</v>
      </c>
    </row>
    <row r="1238" spans="1:6" x14ac:dyDescent="0.2">
      <c r="A1238" s="133">
        <v>820232</v>
      </c>
      <c r="B1238" t="s">
        <v>373</v>
      </c>
      <c r="F1238">
        <v>4</v>
      </c>
    </row>
    <row r="1239" spans="1:6" x14ac:dyDescent="0.2">
      <c r="A1239" s="133">
        <v>820232</v>
      </c>
      <c r="B1239" t="s">
        <v>373</v>
      </c>
      <c r="F1239">
        <v>4</v>
      </c>
    </row>
    <row r="1240" spans="1:6" x14ac:dyDescent="0.2">
      <c r="A1240" s="133">
        <v>820233</v>
      </c>
      <c r="B1240" t="s">
        <v>374</v>
      </c>
      <c r="F1240">
        <v>4</v>
      </c>
    </row>
    <row r="1241" spans="1:6" x14ac:dyDescent="0.2">
      <c r="A1241" s="133">
        <v>820233</v>
      </c>
      <c r="B1241" t="s">
        <v>374</v>
      </c>
      <c r="F1241">
        <v>4</v>
      </c>
    </row>
    <row r="1242" spans="1:6" x14ac:dyDescent="0.2">
      <c r="A1242" s="133">
        <v>820233</v>
      </c>
      <c r="B1242" t="s">
        <v>374</v>
      </c>
      <c r="F1242">
        <v>4</v>
      </c>
    </row>
    <row r="1243" spans="1:6" x14ac:dyDescent="0.2">
      <c r="A1243" s="133">
        <v>820233</v>
      </c>
      <c r="B1243" t="s">
        <v>374</v>
      </c>
      <c r="F1243">
        <v>4</v>
      </c>
    </row>
    <row r="1244" spans="1:6" x14ac:dyDescent="0.2">
      <c r="A1244" s="133">
        <v>820233</v>
      </c>
      <c r="B1244" t="s">
        <v>374</v>
      </c>
      <c r="F1244">
        <v>4</v>
      </c>
    </row>
    <row r="1245" spans="1:6" x14ac:dyDescent="0.2">
      <c r="A1245" s="133">
        <v>820233</v>
      </c>
      <c r="B1245" t="s">
        <v>374</v>
      </c>
      <c r="F1245">
        <v>4</v>
      </c>
    </row>
    <row r="1246" spans="1:6" x14ac:dyDescent="0.2">
      <c r="A1246" s="133">
        <v>820233</v>
      </c>
      <c r="B1246" t="s">
        <v>374</v>
      </c>
      <c r="F1246">
        <v>4</v>
      </c>
    </row>
    <row r="1247" spans="1:6" x14ac:dyDescent="0.2">
      <c r="A1247" s="133">
        <v>820233</v>
      </c>
      <c r="B1247" t="s">
        <v>374</v>
      </c>
      <c r="F1247">
        <v>4</v>
      </c>
    </row>
    <row r="1248" spans="1:6" x14ac:dyDescent="0.2">
      <c r="A1248" s="133">
        <v>820233</v>
      </c>
      <c r="B1248" t="s">
        <v>374</v>
      </c>
      <c r="F1248">
        <v>4</v>
      </c>
    </row>
    <row r="1249" spans="1:6" x14ac:dyDescent="0.2">
      <c r="A1249" s="133">
        <v>820233</v>
      </c>
      <c r="B1249" t="s">
        <v>374</v>
      </c>
      <c r="F1249">
        <v>4</v>
      </c>
    </row>
    <row r="1250" spans="1:6" x14ac:dyDescent="0.2">
      <c r="A1250" s="133">
        <v>820233</v>
      </c>
      <c r="B1250" t="s">
        <v>374</v>
      </c>
      <c r="F1250">
        <v>4</v>
      </c>
    </row>
    <row r="1251" spans="1:6" x14ac:dyDescent="0.2">
      <c r="A1251" s="133">
        <v>820233</v>
      </c>
      <c r="B1251" t="s">
        <v>374</v>
      </c>
      <c r="F1251">
        <v>4</v>
      </c>
    </row>
    <row r="1252" spans="1:6" x14ac:dyDescent="0.2">
      <c r="A1252" s="133">
        <v>820233</v>
      </c>
      <c r="B1252" t="s">
        <v>374</v>
      </c>
      <c r="F1252">
        <v>4</v>
      </c>
    </row>
    <row r="1253" spans="1:6" x14ac:dyDescent="0.2">
      <c r="A1253" s="133">
        <v>820233</v>
      </c>
      <c r="B1253" t="s">
        <v>374</v>
      </c>
      <c r="F1253">
        <v>4</v>
      </c>
    </row>
    <row r="1254" spans="1:6" x14ac:dyDescent="0.2">
      <c r="A1254" s="133">
        <v>820233</v>
      </c>
      <c r="B1254" t="s">
        <v>374</v>
      </c>
      <c r="F1254">
        <v>4</v>
      </c>
    </row>
    <row r="1255" spans="1:6" x14ac:dyDescent="0.2">
      <c r="A1255" s="133">
        <v>820234</v>
      </c>
      <c r="B1255" t="s">
        <v>375</v>
      </c>
      <c r="F1255">
        <v>4</v>
      </c>
    </row>
    <row r="1256" spans="1:6" x14ac:dyDescent="0.2">
      <c r="A1256" s="133">
        <v>820234</v>
      </c>
      <c r="B1256" t="s">
        <v>375</v>
      </c>
      <c r="F1256">
        <v>4</v>
      </c>
    </row>
    <row r="1257" spans="1:6" x14ac:dyDescent="0.2">
      <c r="A1257" s="133">
        <v>820234</v>
      </c>
      <c r="B1257" t="s">
        <v>375</v>
      </c>
      <c r="F1257">
        <v>4</v>
      </c>
    </row>
    <row r="1258" spans="1:6" x14ac:dyDescent="0.2">
      <c r="A1258" s="133">
        <v>820234</v>
      </c>
      <c r="B1258" t="s">
        <v>375</v>
      </c>
      <c r="F1258">
        <v>4</v>
      </c>
    </row>
    <row r="1259" spans="1:6" x14ac:dyDescent="0.2">
      <c r="A1259" s="133">
        <v>820234</v>
      </c>
      <c r="B1259" t="s">
        <v>375</v>
      </c>
      <c r="F1259">
        <v>4</v>
      </c>
    </row>
    <row r="1260" spans="1:6" x14ac:dyDescent="0.2">
      <c r="A1260" s="133">
        <v>820234</v>
      </c>
      <c r="B1260" t="s">
        <v>375</v>
      </c>
      <c r="F1260">
        <v>4</v>
      </c>
    </row>
    <row r="1261" spans="1:6" x14ac:dyDescent="0.2">
      <c r="A1261" s="133">
        <v>820234</v>
      </c>
      <c r="B1261" t="s">
        <v>375</v>
      </c>
      <c r="F1261">
        <v>4</v>
      </c>
    </row>
    <row r="1262" spans="1:6" x14ac:dyDescent="0.2">
      <c r="A1262" s="133">
        <v>820234</v>
      </c>
      <c r="B1262" t="s">
        <v>375</v>
      </c>
      <c r="F1262">
        <v>4</v>
      </c>
    </row>
    <row r="1263" spans="1:6" x14ac:dyDescent="0.2">
      <c r="A1263" s="133">
        <v>820234</v>
      </c>
      <c r="B1263" t="s">
        <v>375</v>
      </c>
      <c r="F1263">
        <v>4</v>
      </c>
    </row>
    <row r="1264" spans="1:6" x14ac:dyDescent="0.2">
      <c r="A1264" s="133">
        <v>820234</v>
      </c>
      <c r="B1264" t="s">
        <v>375</v>
      </c>
      <c r="F1264">
        <v>4</v>
      </c>
    </row>
    <row r="1265" spans="1:6" x14ac:dyDescent="0.2">
      <c r="A1265" s="133">
        <v>820234</v>
      </c>
      <c r="B1265" t="s">
        <v>375</v>
      </c>
      <c r="F1265">
        <v>4</v>
      </c>
    </row>
    <row r="1266" spans="1:6" x14ac:dyDescent="0.2">
      <c r="A1266" s="133">
        <v>820234</v>
      </c>
      <c r="B1266" t="s">
        <v>375</v>
      </c>
      <c r="F1266">
        <v>4</v>
      </c>
    </row>
    <row r="1267" spans="1:6" x14ac:dyDescent="0.2">
      <c r="A1267" s="133">
        <v>820234</v>
      </c>
      <c r="B1267" t="s">
        <v>375</v>
      </c>
      <c r="F1267">
        <v>4</v>
      </c>
    </row>
    <row r="1268" spans="1:6" x14ac:dyDescent="0.2">
      <c r="A1268" s="133">
        <v>820234</v>
      </c>
      <c r="B1268" t="s">
        <v>375</v>
      </c>
      <c r="F1268">
        <v>4</v>
      </c>
    </row>
    <row r="1269" spans="1:6" x14ac:dyDescent="0.2">
      <c r="A1269" s="133">
        <v>820234</v>
      </c>
      <c r="B1269" t="s">
        <v>375</v>
      </c>
      <c r="F1269">
        <v>4</v>
      </c>
    </row>
    <row r="1270" spans="1:6" x14ac:dyDescent="0.2">
      <c r="A1270" s="133">
        <v>820235</v>
      </c>
      <c r="B1270" t="s">
        <v>376</v>
      </c>
      <c r="F1270">
        <v>4</v>
      </c>
    </row>
    <row r="1271" spans="1:6" x14ac:dyDescent="0.2">
      <c r="A1271" s="133">
        <v>820235</v>
      </c>
      <c r="B1271" t="s">
        <v>376</v>
      </c>
      <c r="F1271">
        <v>4</v>
      </c>
    </row>
    <row r="1272" spans="1:6" x14ac:dyDescent="0.2">
      <c r="A1272" s="133">
        <v>820235</v>
      </c>
      <c r="B1272" t="s">
        <v>376</v>
      </c>
      <c r="F1272">
        <v>4</v>
      </c>
    </row>
    <row r="1273" spans="1:6" x14ac:dyDescent="0.2">
      <c r="A1273" s="133">
        <v>820235</v>
      </c>
      <c r="B1273" t="s">
        <v>376</v>
      </c>
      <c r="F1273">
        <v>4</v>
      </c>
    </row>
    <row r="1274" spans="1:6" x14ac:dyDescent="0.2">
      <c r="A1274" s="133">
        <v>820235</v>
      </c>
      <c r="B1274" t="s">
        <v>376</v>
      </c>
      <c r="F1274">
        <v>4</v>
      </c>
    </row>
    <row r="1275" spans="1:6" x14ac:dyDescent="0.2">
      <c r="A1275" s="133">
        <v>820235</v>
      </c>
      <c r="B1275" t="s">
        <v>376</v>
      </c>
      <c r="F1275">
        <v>4</v>
      </c>
    </row>
    <row r="1276" spans="1:6" x14ac:dyDescent="0.2">
      <c r="A1276" s="133">
        <v>820235</v>
      </c>
      <c r="B1276" t="s">
        <v>376</v>
      </c>
      <c r="F1276">
        <v>4</v>
      </c>
    </row>
    <row r="1277" spans="1:6" x14ac:dyDescent="0.2">
      <c r="A1277" s="133">
        <v>820235</v>
      </c>
      <c r="B1277" t="s">
        <v>376</v>
      </c>
      <c r="F1277">
        <v>4</v>
      </c>
    </row>
    <row r="1278" spans="1:6" x14ac:dyDescent="0.2">
      <c r="A1278" s="133">
        <v>820235</v>
      </c>
      <c r="B1278" t="s">
        <v>376</v>
      </c>
      <c r="F1278">
        <v>4</v>
      </c>
    </row>
    <row r="1279" spans="1:6" x14ac:dyDescent="0.2">
      <c r="A1279" s="133">
        <v>820235</v>
      </c>
      <c r="B1279" t="s">
        <v>376</v>
      </c>
      <c r="F1279">
        <v>4</v>
      </c>
    </row>
    <row r="1280" spans="1:6" x14ac:dyDescent="0.2">
      <c r="A1280" s="133">
        <v>820235</v>
      </c>
      <c r="B1280" t="s">
        <v>376</v>
      </c>
      <c r="F1280">
        <v>4</v>
      </c>
    </row>
    <row r="1281" spans="1:6" x14ac:dyDescent="0.2">
      <c r="A1281" s="133">
        <v>820235</v>
      </c>
      <c r="B1281" t="s">
        <v>376</v>
      </c>
      <c r="F1281">
        <v>4</v>
      </c>
    </row>
    <row r="1282" spans="1:6" x14ac:dyDescent="0.2">
      <c r="A1282" s="133">
        <v>820235</v>
      </c>
      <c r="B1282" t="s">
        <v>376</v>
      </c>
      <c r="F1282">
        <v>4</v>
      </c>
    </row>
    <row r="1283" spans="1:6" x14ac:dyDescent="0.2">
      <c r="A1283" s="133">
        <v>820235</v>
      </c>
      <c r="B1283" t="s">
        <v>376</v>
      </c>
      <c r="F1283">
        <v>4</v>
      </c>
    </row>
    <row r="1284" spans="1:6" x14ac:dyDescent="0.2">
      <c r="A1284" s="133">
        <v>820235</v>
      </c>
      <c r="B1284" t="s">
        <v>376</v>
      </c>
      <c r="F1284">
        <v>4</v>
      </c>
    </row>
    <row r="1285" spans="1:6" x14ac:dyDescent="0.2">
      <c r="A1285" s="133">
        <v>820235</v>
      </c>
      <c r="B1285" t="s">
        <v>376</v>
      </c>
      <c r="F1285">
        <v>4</v>
      </c>
    </row>
    <row r="1286" spans="1:6" x14ac:dyDescent="0.2">
      <c r="A1286" s="133">
        <v>820235</v>
      </c>
      <c r="B1286" t="s">
        <v>376</v>
      </c>
      <c r="F1286">
        <v>4</v>
      </c>
    </row>
    <row r="1287" spans="1:6" x14ac:dyDescent="0.2">
      <c r="A1287" s="133">
        <v>820235</v>
      </c>
      <c r="B1287" t="s">
        <v>376</v>
      </c>
      <c r="F1287">
        <v>4</v>
      </c>
    </row>
    <row r="1288" spans="1:6" x14ac:dyDescent="0.2">
      <c r="A1288" s="133">
        <v>820235</v>
      </c>
      <c r="B1288" t="s">
        <v>376</v>
      </c>
      <c r="F1288">
        <v>4</v>
      </c>
    </row>
    <row r="1289" spans="1:6" x14ac:dyDescent="0.2">
      <c r="A1289" s="133">
        <v>820235</v>
      </c>
      <c r="B1289" t="s">
        <v>376</v>
      </c>
      <c r="F1289">
        <v>4</v>
      </c>
    </row>
    <row r="1290" spans="1:6" x14ac:dyDescent="0.2">
      <c r="A1290" s="133">
        <v>820236</v>
      </c>
      <c r="B1290" t="s">
        <v>377</v>
      </c>
      <c r="F1290">
        <v>4</v>
      </c>
    </row>
    <row r="1291" spans="1:6" x14ac:dyDescent="0.2">
      <c r="A1291" s="133">
        <v>820236</v>
      </c>
      <c r="B1291" t="s">
        <v>377</v>
      </c>
      <c r="F1291">
        <v>4</v>
      </c>
    </row>
    <row r="1292" spans="1:6" x14ac:dyDescent="0.2">
      <c r="A1292" s="133">
        <v>820236</v>
      </c>
      <c r="B1292" t="s">
        <v>377</v>
      </c>
      <c r="F1292">
        <v>4</v>
      </c>
    </row>
    <row r="1293" spans="1:6" x14ac:dyDescent="0.2">
      <c r="A1293" s="133">
        <v>820236</v>
      </c>
      <c r="B1293" t="s">
        <v>377</v>
      </c>
      <c r="F1293">
        <v>4</v>
      </c>
    </row>
    <row r="1294" spans="1:6" x14ac:dyDescent="0.2">
      <c r="A1294" s="133">
        <v>820236</v>
      </c>
      <c r="B1294" t="s">
        <v>377</v>
      </c>
      <c r="F1294">
        <v>4</v>
      </c>
    </row>
    <row r="1295" spans="1:6" x14ac:dyDescent="0.2">
      <c r="A1295" s="133">
        <v>820236</v>
      </c>
      <c r="B1295" t="s">
        <v>377</v>
      </c>
      <c r="F1295">
        <v>4</v>
      </c>
    </row>
    <row r="1296" spans="1:6" x14ac:dyDescent="0.2">
      <c r="A1296" s="133">
        <v>820236</v>
      </c>
      <c r="B1296" t="s">
        <v>377</v>
      </c>
      <c r="F1296">
        <v>4</v>
      </c>
    </row>
    <row r="1297" spans="1:6" x14ac:dyDescent="0.2">
      <c r="A1297" s="133">
        <v>820236</v>
      </c>
      <c r="B1297" t="s">
        <v>377</v>
      </c>
      <c r="F1297">
        <v>4</v>
      </c>
    </row>
    <row r="1298" spans="1:6" x14ac:dyDescent="0.2">
      <c r="A1298" s="133">
        <v>820236</v>
      </c>
      <c r="B1298" t="s">
        <v>377</v>
      </c>
      <c r="F1298">
        <v>4</v>
      </c>
    </row>
    <row r="1299" spans="1:6" x14ac:dyDescent="0.2">
      <c r="A1299" s="133">
        <v>820236</v>
      </c>
      <c r="B1299" t="s">
        <v>377</v>
      </c>
      <c r="F1299">
        <v>4</v>
      </c>
    </row>
    <row r="1300" spans="1:6" x14ac:dyDescent="0.2">
      <c r="A1300" s="133">
        <v>820236</v>
      </c>
      <c r="B1300" t="s">
        <v>377</v>
      </c>
      <c r="F1300">
        <v>4</v>
      </c>
    </row>
    <row r="1301" spans="1:6" x14ac:dyDescent="0.2">
      <c r="A1301" s="133">
        <v>820236</v>
      </c>
      <c r="B1301" t="s">
        <v>377</v>
      </c>
      <c r="F1301">
        <v>4</v>
      </c>
    </row>
    <row r="1302" spans="1:6" x14ac:dyDescent="0.2">
      <c r="A1302" s="133">
        <v>820236</v>
      </c>
      <c r="B1302" t="s">
        <v>377</v>
      </c>
      <c r="F1302">
        <v>4</v>
      </c>
    </row>
    <row r="1303" spans="1:6" x14ac:dyDescent="0.2">
      <c r="A1303" s="133">
        <v>820236</v>
      </c>
      <c r="B1303" t="s">
        <v>377</v>
      </c>
      <c r="F1303">
        <v>4</v>
      </c>
    </row>
    <row r="1304" spans="1:6" x14ac:dyDescent="0.2">
      <c r="A1304" s="133">
        <v>820236</v>
      </c>
      <c r="B1304" t="s">
        <v>377</v>
      </c>
      <c r="F1304">
        <v>4</v>
      </c>
    </row>
    <row r="1305" spans="1:6" x14ac:dyDescent="0.2">
      <c r="A1305" s="133">
        <v>820236</v>
      </c>
      <c r="B1305" t="s">
        <v>377</v>
      </c>
      <c r="F1305">
        <v>4</v>
      </c>
    </row>
    <row r="1306" spans="1:6" x14ac:dyDescent="0.2">
      <c r="A1306" s="133">
        <v>820236</v>
      </c>
      <c r="B1306" t="s">
        <v>377</v>
      </c>
      <c r="F1306">
        <v>4</v>
      </c>
    </row>
    <row r="1307" spans="1:6" x14ac:dyDescent="0.2">
      <c r="A1307" s="133">
        <v>820236</v>
      </c>
      <c r="B1307" t="s">
        <v>377</v>
      </c>
      <c r="F1307">
        <v>4</v>
      </c>
    </row>
    <row r="1308" spans="1:6" x14ac:dyDescent="0.2">
      <c r="A1308" s="133">
        <v>820237</v>
      </c>
      <c r="B1308" t="s">
        <v>378</v>
      </c>
      <c r="F1308">
        <v>4</v>
      </c>
    </row>
    <row r="1309" spans="1:6" x14ac:dyDescent="0.2">
      <c r="A1309" s="133">
        <v>820237</v>
      </c>
      <c r="B1309" t="s">
        <v>378</v>
      </c>
      <c r="F1309">
        <v>4</v>
      </c>
    </row>
    <row r="1310" spans="1:6" x14ac:dyDescent="0.2">
      <c r="A1310" s="133">
        <v>820237</v>
      </c>
      <c r="B1310" t="s">
        <v>378</v>
      </c>
      <c r="F1310">
        <v>4</v>
      </c>
    </row>
    <row r="1311" spans="1:6" x14ac:dyDescent="0.2">
      <c r="A1311" s="133">
        <v>820237</v>
      </c>
      <c r="B1311" t="s">
        <v>378</v>
      </c>
      <c r="F1311">
        <v>4</v>
      </c>
    </row>
    <row r="1312" spans="1:6" x14ac:dyDescent="0.2">
      <c r="A1312" s="133">
        <v>820237</v>
      </c>
      <c r="B1312" t="s">
        <v>378</v>
      </c>
      <c r="F1312">
        <v>4</v>
      </c>
    </row>
    <row r="1313" spans="1:6" x14ac:dyDescent="0.2">
      <c r="A1313" s="133">
        <v>820237</v>
      </c>
      <c r="B1313" t="s">
        <v>378</v>
      </c>
      <c r="F1313">
        <v>4</v>
      </c>
    </row>
    <row r="1314" spans="1:6" x14ac:dyDescent="0.2">
      <c r="A1314" s="133">
        <v>820237</v>
      </c>
      <c r="B1314" t="s">
        <v>378</v>
      </c>
      <c r="F1314">
        <v>4</v>
      </c>
    </row>
    <row r="1315" spans="1:6" x14ac:dyDescent="0.2">
      <c r="A1315" s="133">
        <v>820237</v>
      </c>
      <c r="B1315" t="s">
        <v>378</v>
      </c>
      <c r="F1315">
        <v>4</v>
      </c>
    </row>
    <row r="1316" spans="1:6" x14ac:dyDescent="0.2">
      <c r="A1316" s="133">
        <v>820238</v>
      </c>
      <c r="B1316" t="s">
        <v>379</v>
      </c>
      <c r="F1316">
        <v>4</v>
      </c>
    </row>
    <row r="1317" spans="1:6" x14ac:dyDescent="0.2">
      <c r="A1317" s="133">
        <v>820238</v>
      </c>
      <c r="B1317" t="s">
        <v>379</v>
      </c>
      <c r="F1317">
        <v>4</v>
      </c>
    </row>
    <row r="1318" spans="1:6" x14ac:dyDescent="0.2">
      <c r="A1318" s="133">
        <v>820238</v>
      </c>
      <c r="B1318" t="s">
        <v>379</v>
      </c>
      <c r="F1318">
        <v>4</v>
      </c>
    </row>
    <row r="1319" spans="1:6" x14ac:dyDescent="0.2">
      <c r="A1319" s="133">
        <v>820238</v>
      </c>
      <c r="B1319" t="s">
        <v>379</v>
      </c>
      <c r="F1319">
        <v>4</v>
      </c>
    </row>
    <row r="1320" spans="1:6" x14ac:dyDescent="0.2">
      <c r="A1320" s="133">
        <v>820238</v>
      </c>
      <c r="B1320" t="s">
        <v>379</v>
      </c>
      <c r="F1320">
        <v>4</v>
      </c>
    </row>
    <row r="1321" spans="1:6" x14ac:dyDescent="0.2">
      <c r="A1321" s="133">
        <v>820238</v>
      </c>
      <c r="B1321" t="s">
        <v>379</v>
      </c>
      <c r="F1321">
        <v>4</v>
      </c>
    </row>
    <row r="1322" spans="1:6" x14ac:dyDescent="0.2">
      <c r="A1322" s="133">
        <v>820238</v>
      </c>
      <c r="B1322" t="s">
        <v>379</v>
      </c>
      <c r="F1322">
        <v>4</v>
      </c>
    </row>
    <row r="1323" spans="1:6" x14ac:dyDescent="0.2">
      <c r="A1323" s="133">
        <v>820238</v>
      </c>
      <c r="B1323" t="s">
        <v>379</v>
      </c>
      <c r="F1323">
        <v>4</v>
      </c>
    </row>
    <row r="1324" spans="1:6" x14ac:dyDescent="0.2">
      <c r="A1324" s="133">
        <v>820239</v>
      </c>
      <c r="B1324" t="s">
        <v>380</v>
      </c>
      <c r="F1324">
        <v>4</v>
      </c>
    </row>
    <row r="1325" spans="1:6" x14ac:dyDescent="0.2">
      <c r="A1325" s="133">
        <v>820239</v>
      </c>
      <c r="B1325" t="s">
        <v>380</v>
      </c>
      <c r="F1325">
        <v>4</v>
      </c>
    </row>
    <row r="1326" spans="1:6" x14ac:dyDescent="0.2">
      <c r="A1326" s="133">
        <v>820239</v>
      </c>
      <c r="B1326" t="s">
        <v>380</v>
      </c>
      <c r="F1326">
        <v>4</v>
      </c>
    </row>
    <row r="1327" spans="1:6" x14ac:dyDescent="0.2">
      <c r="A1327" s="133">
        <v>820239</v>
      </c>
      <c r="B1327" t="s">
        <v>380</v>
      </c>
      <c r="F1327">
        <v>4</v>
      </c>
    </row>
    <row r="1328" spans="1:6" x14ac:dyDescent="0.2">
      <c r="A1328" s="133">
        <v>820239</v>
      </c>
      <c r="B1328" t="s">
        <v>380</v>
      </c>
      <c r="F1328">
        <v>4</v>
      </c>
    </row>
    <row r="1329" spans="1:6" x14ac:dyDescent="0.2">
      <c r="A1329" s="133">
        <v>820239</v>
      </c>
      <c r="B1329" t="s">
        <v>380</v>
      </c>
      <c r="F1329">
        <v>4</v>
      </c>
    </row>
    <row r="1330" spans="1:6" x14ac:dyDescent="0.2">
      <c r="A1330" s="133">
        <v>820239</v>
      </c>
      <c r="B1330" t="s">
        <v>380</v>
      </c>
      <c r="F1330">
        <v>4</v>
      </c>
    </row>
    <row r="1331" spans="1:6" x14ac:dyDescent="0.2">
      <c r="A1331" s="133">
        <v>820239</v>
      </c>
      <c r="B1331" t="s">
        <v>380</v>
      </c>
      <c r="F1331">
        <v>4</v>
      </c>
    </row>
    <row r="1332" spans="1:6" x14ac:dyDescent="0.2">
      <c r="A1332" s="133">
        <v>820240</v>
      </c>
      <c r="B1332" t="s">
        <v>381</v>
      </c>
      <c r="F1332">
        <v>4</v>
      </c>
    </row>
    <row r="1333" spans="1:6" x14ac:dyDescent="0.2">
      <c r="A1333" s="133">
        <v>820240</v>
      </c>
      <c r="B1333" t="s">
        <v>381</v>
      </c>
      <c r="F1333">
        <v>4</v>
      </c>
    </row>
    <row r="1334" spans="1:6" x14ac:dyDescent="0.2">
      <c r="A1334" s="133">
        <v>820240</v>
      </c>
      <c r="B1334" t="s">
        <v>381</v>
      </c>
      <c r="F1334">
        <v>4</v>
      </c>
    </row>
    <row r="1335" spans="1:6" x14ac:dyDescent="0.2">
      <c r="A1335" s="133">
        <v>820240</v>
      </c>
      <c r="B1335" t="s">
        <v>381</v>
      </c>
      <c r="F1335">
        <v>4</v>
      </c>
    </row>
    <row r="1336" spans="1:6" x14ac:dyDescent="0.2">
      <c r="A1336" s="133">
        <v>820240</v>
      </c>
      <c r="B1336" t="s">
        <v>381</v>
      </c>
      <c r="F1336">
        <v>4</v>
      </c>
    </row>
    <row r="1337" spans="1:6" x14ac:dyDescent="0.2">
      <c r="A1337" s="133">
        <v>820240</v>
      </c>
      <c r="B1337" t="s">
        <v>381</v>
      </c>
      <c r="F1337">
        <v>4</v>
      </c>
    </row>
    <row r="1338" spans="1:6" x14ac:dyDescent="0.2">
      <c r="A1338" s="133">
        <v>820240</v>
      </c>
      <c r="B1338" t="s">
        <v>381</v>
      </c>
      <c r="F1338">
        <v>4</v>
      </c>
    </row>
    <row r="1339" spans="1:6" x14ac:dyDescent="0.2">
      <c r="A1339" s="133">
        <v>820240</v>
      </c>
      <c r="B1339" t="s">
        <v>381</v>
      </c>
      <c r="F1339">
        <v>4</v>
      </c>
    </row>
    <row r="1340" spans="1:6" x14ac:dyDescent="0.2">
      <c r="A1340" s="133">
        <v>820241</v>
      </c>
      <c r="B1340" t="s">
        <v>382</v>
      </c>
      <c r="F1340">
        <v>4</v>
      </c>
    </row>
    <row r="1341" spans="1:6" x14ac:dyDescent="0.2">
      <c r="A1341" s="133">
        <v>820241</v>
      </c>
      <c r="B1341" t="s">
        <v>382</v>
      </c>
      <c r="F1341">
        <v>4</v>
      </c>
    </row>
    <row r="1342" spans="1:6" x14ac:dyDescent="0.2">
      <c r="A1342" s="133">
        <v>820241</v>
      </c>
      <c r="B1342" t="s">
        <v>382</v>
      </c>
      <c r="F1342">
        <v>4</v>
      </c>
    </row>
    <row r="1343" spans="1:6" x14ac:dyDescent="0.2">
      <c r="A1343" s="133">
        <v>820241</v>
      </c>
      <c r="B1343" t="s">
        <v>382</v>
      </c>
      <c r="F1343">
        <v>4</v>
      </c>
    </row>
    <row r="1344" spans="1:6" x14ac:dyDescent="0.2">
      <c r="A1344" s="133">
        <v>820241</v>
      </c>
      <c r="B1344" t="s">
        <v>382</v>
      </c>
      <c r="F1344">
        <v>4</v>
      </c>
    </row>
    <row r="1345" spans="1:6" x14ac:dyDescent="0.2">
      <c r="A1345" s="133">
        <v>820241</v>
      </c>
      <c r="B1345" t="s">
        <v>382</v>
      </c>
      <c r="F1345">
        <v>4</v>
      </c>
    </row>
    <row r="1346" spans="1:6" x14ac:dyDescent="0.2">
      <c r="A1346" s="133">
        <v>820241</v>
      </c>
      <c r="B1346" t="s">
        <v>382</v>
      </c>
      <c r="F1346">
        <v>4</v>
      </c>
    </row>
    <row r="1347" spans="1:6" x14ac:dyDescent="0.2">
      <c r="A1347" s="133">
        <v>820241</v>
      </c>
      <c r="B1347" t="s">
        <v>382</v>
      </c>
      <c r="F1347">
        <v>4</v>
      </c>
    </row>
    <row r="1348" spans="1:6" x14ac:dyDescent="0.2">
      <c r="A1348" s="133">
        <v>820241</v>
      </c>
      <c r="B1348" t="s">
        <v>382</v>
      </c>
      <c r="F1348">
        <v>4</v>
      </c>
    </row>
    <row r="1349" spans="1:6" x14ac:dyDescent="0.2">
      <c r="A1349" s="133">
        <v>820241</v>
      </c>
      <c r="B1349" t="s">
        <v>382</v>
      </c>
      <c r="F1349">
        <v>4</v>
      </c>
    </row>
    <row r="1350" spans="1:6" x14ac:dyDescent="0.2">
      <c r="A1350" s="133">
        <v>820241</v>
      </c>
      <c r="B1350" t="s">
        <v>382</v>
      </c>
      <c r="F1350">
        <v>4</v>
      </c>
    </row>
    <row r="1351" spans="1:6" x14ac:dyDescent="0.2">
      <c r="A1351" s="133">
        <v>820241</v>
      </c>
      <c r="B1351" t="s">
        <v>382</v>
      </c>
      <c r="F1351">
        <v>4</v>
      </c>
    </row>
    <row r="1352" spans="1:6" x14ac:dyDescent="0.2">
      <c r="A1352" s="133">
        <v>820242</v>
      </c>
      <c r="B1352" t="s">
        <v>383</v>
      </c>
      <c r="F1352">
        <v>4</v>
      </c>
    </row>
    <row r="1353" spans="1:6" x14ac:dyDescent="0.2">
      <c r="A1353" s="133">
        <v>820242</v>
      </c>
      <c r="B1353" t="s">
        <v>383</v>
      </c>
      <c r="F1353">
        <v>4</v>
      </c>
    </row>
    <row r="1354" spans="1:6" x14ac:dyDescent="0.2">
      <c r="A1354" s="133">
        <v>820242</v>
      </c>
      <c r="B1354" t="s">
        <v>383</v>
      </c>
      <c r="F1354">
        <v>4</v>
      </c>
    </row>
    <row r="1355" spans="1:6" x14ac:dyDescent="0.2">
      <c r="A1355" s="133">
        <v>820242</v>
      </c>
      <c r="B1355" t="s">
        <v>383</v>
      </c>
      <c r="F1355">
        <v>4</v>
      </c>
    </row>
    <row r="1356" spans="1:6" x14ac:dyDescent="0.2">
      <c r="A1356" s="133">
        <v>820242</v>
      </c>
      <c r="B1356" t="s">
        <v>383</v>
      </c>
      <c r="F1356">
        <v>4</v>
      </c>
    </row>
    <row r="1357" spans="1:6" x14ac:dyDescent="0.2">
      <c r="A1357" s="133">
        <v>820242</v>
      </c>
      <c r="B1357" t="s">
        <v>383</v>
      </c>
      <c r="F1357">
        <v>4</v>
      </c>
    </row>
    <row r="1358" spans="1:6" x14ac:dyDescent="0.2">
      <c r="A1358" s="133">
        <v>820242</v>
      </c>
      <c r="B1358" t="s">
        <v>383</v>
      </c>
      <c r="F1358">
        <v>4</v>
      </c>
    </row>
    <row r="1359" spans="1:6" x14ac:dyDescent="0.2">
      <c r="A1359" s="133">
        <v>820242</v>
      </c>
      <c r="B1359" t="s">
        <v>383</v>
      </c>
      <c r="F1359">
        <v>4</v>
      </c>
    </row>
    <row r="1360" spans="1:6" x14ac:dyDescent="0.2">
      <c r="A1360" s="133">
        <v>820242</v>
      </c>
      <c r="B1360" t="s">
        <v>383</v>
      </c>
      <c r="F1360">
        <v>4</v>
      </c>
    </row>
    <row r="1361" spans="1:6" x14ac:dyDescent="0.2">
      <c r="A1361" s="133">
        <v>820242</v>
      </c>
      <c r="B1361" t="s">
        <v>383</v>
      </c>
      <c r="F1361">
        <v>4</v>
      </c>
    </row>
    <row r="1362" spans="1:6" x14ac:dyDescent="0.2">
      <c r="A1362" s="133">
        <v>820242</v>
      </c>
      <c r="B1362" t="s">
        <v>383</v>
      </c>
      <c r="F1362">
        <v>4</v>
      </c>
    </row>
    <row r="1363" spans="1:6" x14ac:dyDescent="0.2">
      <c r="A1363" s="133">
        <v>820242</v>
      </c>
      <c r="B1363" t="s">
        <v>383</v>
      </c>
      <c r="F1363">
        <v>4</v>
      </c>
    </row>
    <row r="1364" spans="1:6" x14ac:dyDescent="0.2">
      <c r="A1364" s="133">
        <v>820243</v>
      </c>
      <c r="B1364" t="s">
        <v>384</v>
      </c>
      <c r="F1364">
        <v>4</v>
      </c>
    </row>
    <row r="1365" spans="1:6" x14ac:dyDescent="0.2">
      <c r="A1365" s="133">
        <v>820243</v>
      </c>
      <c r="B1365" t="s">
        <v>384</v>
      </c>
      <c r="F1365">
        <v>4</v>
      </c>
    </row>
    <row r="1366" spans="1:6" x14ac:dyDescent="0.2">
      <c r="A1366" s="133">
        <v>820243</v>
      </c>
      <c r="B1366" t="s">
        <v>384</v>
      </c>
      <c r="F1366">
        <v>4</v>
      </c>
    </row>
    <row r="1367" spans="1:6" x14ac:dyDescent="0.2">
      <c r="A1367" s="133">
        <v>820243</v>
      </c>
      <c r="B1367" t="s">
        <v>384</v>
      </c>
      <c r="F1367">
        <v>4</v>
      </c>
    </row>
    <row r="1368" spans="1:6" x14ac:dyDescent="0.2">
      <c r="A1368" s="133">
        <v>820243</v>
      </c>
      <c r="B1368" t="s">
        <v>384</v>
      </c>
      <c r="F1368">
        <v>4</v>
      </c>
    </row>
    <row r="1369" spans="1:6" x14ac:dyDescent="0.2">
      <c r="A1369" s="133">
        <v>820243</v>
      </c>
      <c r="B1369" t="s">
        <v>384</v>
      </c>
      <c r="F1369">
        <v>4</v>
      </c>
    </row>
    <row r="1370" spans="1:6" x14ac:dyDescent="0.2">
      <c r="A1370" s="133">
        <v>820243</v>
      </c>
      <c r="B1370" t="s">
        <v>384</v>
      </c>
      <c r="F1370">
        <v>4</v>
      </c>
    </row>
    <row r="1371" spans="1:6" x14ac:dyDescent="0.2">
      <c r="A1371" s="133">
        <v>820243</v>
      </c>
      <c r="B1371" t="s">
        <v>384</v>
      </c>
      <c r="F1371">
        <v>4</v>
      </c>
    </row>
    <row r="1372" spans="1:6" x14ac:dyDescent="0.2">
      <c r="A1372" s="133">
        <v>820243</v>
      </c>
      <c r="B1372" t="s">
        <v>384</v>
      </c>
      <c r="F1372">
        <v>4</v>
      </c>
    </row>
    <row r="1373" spans="1:6" x14ac:dyDescent="0.2">
      <c r="A1373" s="133">
        <v>820243</v>
      </c>
      <c r="B1373" t="s">
        <v>384</v>
      </c>
      <c r="F1373">
        <v>4</v>
      </c>
    </row>
    <row r="1374" spans="1:6" x14ac:dyDescent="0.2">
      <c r="A1374" s="133">
        <v>820243</v>
      </c>
      <c r="B1374" t="s">
        <v>384</v>
      </c>
      <c r="F1374">
        <v>4</v>
      </c>
    </row>
    <row r="1375" spans="1:6" x14ac:dyDescent="0.2">
      <c r="A1375" s="133">
        <v>820243</v>
      </c>
      <c r="B1375" t="s">
        <v>384</v>
      </c>
      <c r="F1375">
        <v>4</v>
      </c>
    </row>
    <row r="1376" spans="1:6" x14ac:dyDescent="0.2">
      <c r="A1376" s="133">
        <v>820243</v>
      </c>
      <c r="B1376" t="s">
        <v>384</v>
      </c>
      <c r="F1376">
        <v>4</v>
      </c>
    </row>
    <row r="1377" spans="1:6" x14ac:dyDescent="0.2">
      <c r="A1377" s="133">
        <v>820243</v>
      </c>
      <c r="B1377" t="s">
        <v>384</v>
      </c>
      <c r="F1377">
        <v>4</v>
      </c>
    </row>
    <row r="1378" spans="1:6" x14ac:dyDescent="0.2">
      <c r="A1378" s="133">
        <v>820243</v>
      </c>
      <c r="B1378" t="s">
        <v>384</v>
      </c>
      <c r="F1378">
        <v>4</v>
      </c>
    </row>
    <row r="1379" spans="1:6" x14ac:dyDescent="0.2">
      <c r="A1379" s="133">
        <v>820243</v>
      </c>
      <c r="B1379" t="s">
        <v>384</v>
      </c>
      <c r="F1379">
        <v>4</v>
      </c>
    </row>
    <row r="1380" spans="1:6" x14ac:dyDescent="0.2">
      <c r="A1380" s="133">
        <v>820244</v>
      </c>
      <c r="B1380" t="s">
        <v>385</v>
      </c>
      <c r="F1380">
        <v>4</v>
      </c>
    </row>
    <row r="1381" spans="1:6" x14ac:dyDescent="0.2">
      <c r="A1381" s="133">
        <v>820244</v>
      </c>
      <c r="B1381" t="s">
        <v>385</v>
      </c>
      <c r="F1381">
        <v>4</v>
      </c>
    </row>
    <row r="1382" spans="1:6" x14ac:dyDescent="0.2">
      <c r="A1382" s="133">
        <v>820244</v>
      </c>
      <c r="B1382" t="s">
        <v>385</v>
      </c>
      <c r="F1382">
        <v>4</v>
      </c>
    </row>
    <row r="1383" spans="1:6" x14ac:dyDescent="0.2">
      <c r="A1383" s="133">
        <v>820244</v>
      </c>
      <c r="B1383" t="s">
        <v>385</v>
      </c>
      <c r="F1383">
        <v>4</v>
      </c>
    </row>
    <row r="1384" spans="1:6" x14ac:dyDescent="0.2">
      <c r="A1384" s="133">
        <v>820244</v>
      </c>
      <c r="B1384" t="s">
        <v>385</v>
      </c>
      <c r="F1384">
        <v>4</v>
      </c>
    </row>
    <row r="1385" spans="1:6" x14ac:dyDescent="0.2">
      <c r="A1385" s="133">
        <v>820244</v>
      </c>
      <c r="B1385" t="s">
        <v>385</v>
      </c>
      <c r="F1385">
        <v>4</v>
      </c>
    </row>
    <row r="1386" spans="1:6" x14ac:dyDescent="0.2">
      <c r="A1386" s="133">
        <v>820244</v>
      </c>
      <c r="B1386" t="s">
        <v>385</v>
      </c>
      <c r="F1386">
        <v>4</v>
      </c>
    </row>
    <row r="1387" spans="1:6" x14ac:dyDescent="0.2">
      <c r="A1387" s="133">
        <v>820244</v>
      </c>
      <c r="B1387" t="s">
        <v>385</v>
      </c>
      <c r="F1387">
        <v>4</v>
      </c>
    </row>
    <row r="1388" spans="1:6" x14ac:dyDescent="0.2">
      <c r="A1388" s="133">
        <v>820244</v>
      </c>
      <c r="B1388" t="s">
        <v>385</v>
      </c>
      <c r="F1388">
        <v>4</v>
      </c>
    </row>
    <row r="1389" spans="1:6" x14ac:dyDescent="0.2">
      <c r="A1389" s="133">
        <v>820244</v>
      </c>
      <c r="B1389" t="s">
        <v>385</v>
      </c>
      <c r="F1389">
        <v>4</v>
      </c>
    </row>
    <row r="1390" spans="1:6" x14ac:dyDescent="0.2">
      <c r="A1390" s="133">
        <v>820244</v>
      </c>
      <c r="B1390" t="s">
        <v>385</v>
      </c>
      <c r="F1390">
        <v>4</v>
      </c>
    </row>
    <row r="1391" spans="1:6" x14ac:dyDescent="0.2">
      <c r="A1391" s="133">
        <v>820244</v>
      </c>
      <c r="B1391" t="s">
        <v>385</v>
      </c>
      <c r="F1391">
        <v>4</v>
      </c>
    </row>
    <row r="1392" spans="1:6" x14ac:dyDescent="0.2">
      <c r="A1392" s="133">
        <v>820244</v>
      </c>
      <c r="B1392" t="s">
        <v>385</v>
      </c>
      <c r="F1392">
        <v>4</v>
      </c>
    </row>
    <row r="1393" spans="1:6" x14ac:dyDescent="0.2">
      <c r="A1393" s="133">
        <v>820244</v>
      </c>
      <c r="B1393" t="s">
        <v>385</v>
      </c>
      <c r="F1393">
        <v>4</v>
      </c>
    </row>
    <row r="1394" spans="1:6" x14ac:dyDescent="0.2">
      <c r="A1394" s="133">
        <v>820244</v>
      </c>
      <c r="B1394" t="s">
        <v>385</v>
      </c>
      <c r="F1394">
        <v>4</v>
      </c>
    </row>
    <row r="1395" spans="1:6" x14ac:dyDescent="0.2">
      <c r="A1395" s="133">
        <v>820244</v>
      </c>
      <c r="B1395" t="s">
        <v>385</v>
      </c>
      <c r="F1395">
        <v>4</v>
      </c>
    </row>
    <row r="1396" spans="1:6" x14ac:dyDescent="0.2">
      <c r="A1396" s="133">
        <v>820245</v>
      </c>
      <c r="B1396" t="s">
        <v>386</v>
      </c>
      <c r="F1396">
        <v>4</v>
      </c>
    </row>
    <row r="1397" spans="1:6" x14ac:dyDescent="0.2">
      <c r="A1397" s="133">
        <v>820245</v>
      </c>
      <c r="B1397" t="s">
        <v>386</v>
      </c>
      <c r="F1397">
        <v>4</v>
      </c>
    </row>
    <row r="1398" spans="1:6" x14ac:dyDescent="0.2">
      <c r="A1398" s="133">
        <v>820245</v>
      </c>
      <c r="B1398" t="s">
        <v>386</v>
      </c>
      <c r="F1398">
        <v>4</v>
      </c>
    </row>
    <row r="1399" spans="1:6" x14ac:dyDescent="0.2">
      <c r="A1399" s="133">
        <v>820245</v>
      </c>
      <c r="B1399" t="s">
        <v>386</v>
      </c>
      <c r="F1399">
        <v>4</v>
      </c>
    </row>
    <row r="1400" spans="1:6" x14ac:dyDescent="0.2">
      <c r="A1400" s="133">
        <v>820245</v>
      </c>
      <c r="B1400" t="s">
        <v>386</v>
      </c>
      <c r="F1400">
        <v>4</v>
      </c>
    </row>
    <row r="1401" spans="1:6" x14ac:dyDescent="0.2">
      <c r="A1401" s="133">
        <v>820245</v>
      </c>
      <c r="B1401" t="s">
        <v>386</v>
      </c>
      <c r="F1401">
        <v>4</v>
      </c>
    </row>
    <row r="1402" spans="1:6" x14ac:dyDescent="0.2">
      <c r="A1402" s="133">
        <v>820245</v>
      </c>
      <c r="B1402" t="s">
        <v>386</v>
      </c>
      <c r="F1402">
        <v>4</v>
      </c>
    </row>
    <row r="1403" spans="1:6" x14ac:dyDescent="0.2">
      <c r="A1403" s="133">
        <v>820245</v>
      </c>
      <c r="B1403" t="s">
        <v>386</v>
      </c>
      <c r="F1403">
        <v>4</v>
      </c>
    </row>
    <row r="1404" spans="1:6" x14ac:dyDescent="0.2">
      <c r="A1404" s="133">
        <v>820246</v>
      </c>
      <c r="B1404" t="s">
        <v>387</v>
      </c>
      <c r="F1404">
        <v>4</v>
      </c>
    </row>
    <row r="1405" spans="1:6" x14ac:dyDescent="0.2">
      <c r="A1405" s="133">
        <v>820246</v>
      </c>
      <c r="B1405" t="s">
        <v>387</v>
      </c>
      <c r="F1405">
        <v>4</v>
      </c>
    </row>
    <row r="1406" spans="1:6" x14ac:dyDescent="0.2">
      <c r="A1406" s="133">
        <v>820246</v>
      </c>
      <c r="B1406" t="s">
        <v>387</v>
      </c>
      <c r="F1406">
        <v>4</v>
      </c>
    </row>
    <row r="1407" spans="1:6" x14ac:dyDescent="0.2">
      <c r="A1407" s="133">
        <v>820246</v>
      </c>
      <c r="B1407" t="s">
        <v>387</v>
      </c>
      <c r="F1407">
        <v>4</v>
      </c>
    </row>
    <row r="1408" spans="1:6" x14ac:dyDescent="0.2">
      <c r="A1408" s="133">
        <v>820246</v>
      </c>
      <c r="B1408" t="s">
        <v>387</v>
      </c>
      <c r="F1408">
        <v>4</v>
      </c>
    </row>
    <row r="1409" spans="1:6" x14ac:dyDescent="0.2">
      <c r="A1409" s="133">
        <v>820246</v>
      </c>
      <c r="B1409" t="s">
        <v>387</v>
      </c>
      <c r="F1409">
        <v>4</v>
      </c>
    </row>
    <row r="1410" spans="1:6" x14ac:dyDescent="0.2">
      <c r="A1410" s="133">
        <v>820246</v>
      </c>
      <c r="B1410" t="s">
        <v>387</v>
      </c>
      <c r="F1410">
        <v>4</v>
      </c>
    </row>
    <row r="1411" spans="1:6" x14ac:dyDescent="0.2">
      <c r="A1411" s="133">
        <v>820246</v>
      </c>
      <c r="B1411" t="s">
        <v>387</v>
      </c>
      <c r="F1411">
        <v>4</v>
      </c>
    </row>
    <row r="1412" spans="1:6" x14ac:dyDescent="0.2">
      <c r="A1412" s="133">
        <v>820247</v>
      </c>
      <c r="B1412" t="s">
        <v>388</v>
      </c>
      <c r="F1412">
        <v>4</v>
      </c>
    </row>
    <row r="1413" spans="1:6" x14ac:dyDescent="0.2">
      <c r="A1413" s="133">
        <v>820247</v>
      </c>
      <c r="B1413" t="s">
        <v>388</v>
      </c>
      <c r="F1413">
        <v>4</v>
      </c>
    </row>
    <row r="1414" spans="1:6" x14ac:dyDescent="0.2">
      <c r="A1414" s="133">
        <v>820247</v>
      </c>
      <c r="B1414" t="s">
        <v>388</v>
      </c>
      <c r="F1414">
        <v>4</v>
      </c>
    </row>
    <row r="1415" spans="1:6" x14ac:dyDescent="0.2">
      <c r="A1415" s="133">
        <v>820247</v>
      </c>
      <c r="B1415" t="s">
        <v>388</v>
      </c>
      <c r="F1415">
        <v>4</v>
      </c>
    </row>
    <row r="1416" spans="1:6" x14ac:dyDescent="0.2">
      <c r="A1416" s="133">
        <v>820247</v>
      </c>
      <c r="B1416" t="s">
        <v>388</v>
      </c>
      <c r="F1416">
        <v>4</v>
      </c>
    </row>
    <row r="1417" spans="1:6" x14ac:dyDescent="0.2">
      <c r="A1417" s="133">
        <v>820247</v>
      </c>
      <c r="B1417" t="s">
        <v>388</v>
      </c>
      <c r="F1417">
        <v>4</v>
      </c>
    </row>
    <row r="1418" spans="1:6" x14ac:dyDescent="0.2">
      <c r="A1418" s="133">
        <v>820247</v>
      </c>
      <c r="B1418" t="s">
        <v>388</v>
      </c>
      <c r="F1418">
        <v>4</v>
      </c>
    </row>
    <row r="1419" spans="1:6" x14ac:dyDescent="0.2">
      <c r="A1419" s="133">
        <v>820247</v>
      </c>
      <c r="B1419" t="s">
        <v>388</v>
      </c>
      <c r="F1419">
        <v>4</v>
      </c>
    </row>
    <row r="1420" spans="1:6" x14ac:dyDescent="0.2">
      <c r="A1420" s="133">
        <v>820247</v>
      </c>
      <c r="B1420" t="s">
        <v>388</v>
      </c>
      <c r="F1420">
        <v>4</v>
      </c>
    </row>
    <row r="1421" spans="1:6" x14ac:dyDescent="0.2">
      <c r="A1421" s="133">
        <v>820247</v>
      </c>
      <c r="B1421" t="s">
        <v>388</v>
      </c>
      <c r="F1421">
        <v>4</v>
      </c>
    </row>
    <row r="1422" spans="1:6" x14ac:dyDescent="0.2">
      <c r="A1422" s="133">
        <v>820247</v>
      </c>
      <c r="B1422" t="s">
        <v>388</v>
      </c>
      <c r="F1422">
        <v>4</v>
      </c>
    </row>
    <row r="1423" spans="1:6" x14ac:dyDescent="0.2">
      <c r="A1423" s="133">
        <v>820247</v>
      </c>
      <c r="B1423" t="s">
        <v>388</v>
      </c>
      <c r="F1423">
        <v>4</v>
      </c>
    </row>
    <row r="1424" spans="1:6" x14ac:dyDescent="0.2">
      <c r="A1424" s="133">
        <v>820249</v>
      </c>
      <c r="B1424" t="s">
        <v>389</v>
      </c>
      <c r="F1424">
        <v>4</v>
      </c>
    </row>
    <row r="1425" spans="1:6" x14ac:dyDescent="0.2">
      <c r="A1425" s="133">
        <v>820249</v>
      </c>
      <c r="B1425" t="s">
        <v>389</v>
      </c>
      <c r="F1425">
        <v>4</v>
      </c>
    </row>
    <row r="1426" spans="1:6" x14ac:dyDescent="0.2">
      <c r="A1426" s="133">
        <v>820249</v>
      </c>
      <c r="B1426" t="s">
        <v>389</v>
      </c>
      <c r="F1426">
        <v>4</v>
      </c>
    </row>
    <row r="1427" spans="1:6" x14ac:dyDescent="0.2">
      <c r="A1427" s="133">
        <v>820249</v>
      </c>
      <c r="B1427" t="s">
        <v>389</v>
      </c>
      <c r="F1427">
        <v>4</v>
      </c>
    </row>
    <row r="1428" spans="1:6" x14ac:dyDescent="0.2">
      <c r="A1428" s="133">
        <v>820249</v>
      </c>
      <c r="B1428" t="s">
        <v>389</v>
      </c>
      <c r="F1428">
        <v>4</v>
      </c>
    </row>
    <row r="1429" spans="1:6" x14ac:dyDescent="0.2">
      <c r="A1429" s="133">
        <v>820249</v>
      </c>
      <c r="B1429" t="s">
        <v>389</v>
      </c>
      <c r="F1429">
        <v>4</v>
      </c>
    </row>
    <row r="1430" spans="1:6" x14ac:dyDescent="0.2">
      <c r="A1430" s="133">
        <v>820249</v>
      </c>
      <c r="B1430" t="s">
        <v>389</v>
      </c>
      <c r="F1430">
        <v>4</v>
      </c>
    </row>
    <row r="1431" spans="1:6" x14ac:dyDescent="0.2">
      <c r="A1431" s="133">
        <v>820249</v>
      </c>
      <c r="B1431" t="s">
        <v>389</v>
      </c>
      <c r="F1431">
        <v>4</v>
      </c>
    </row>
    <row r="1432" spans="1:6" x14ac:dyDescent="0.2">
      <c r="A1432" s="133">
        <v>820249</v>
      </c>
      <c r="B1432" t="s">
        <v>389</v>
      </c>
      <c r="F1432">
        <v>4</v>
      </c>
    </row>
    <row r="1433" spans="1:6" x14ac:dyDescent="0.2">
      <c r="A1433" s="133">
        <v>820249</v>
      </c>
      <c r="B1433" t="s">
        <v>389</v>
      </c>
      <c r="F1433">
        <v>4</v>
      </c>
    </row>
    <row r="1434" spans="1:6" x14ac:dyDescent="0.2">
      <c r="A1434" s="133">
        <v>820249</v>
      </c>
      <c r="B1434" t="s">
        <v>389</v>
      </c>
      <c r="F1434">
        <v>4</v>
      </c>
    </row>
    <row r="1435" spans="1:6" x14ac:dyDescent="0.2">
      <c r="A1435" s="133">
        <v>820249</v>
      </c>
      <c r="B1435" t="s">
        <v>389</v>
      </c>
      <c r="F1435">
        <v>4</v>
      </c>
    </row>
    <row r="1436" spans="1:6" x14ac:dyDescent="0.2">
      <c r="A1436" s="133">
        <v>820250</v>
      </c>
      <c r="B1436" t="s">
        <v>390</v>
      </c>
      <c r="F1436">
        <v>4</v>
      </c>
    </row>
    <row r="1437" spans="1:6" x14ac:dyDescent="0.2">
      <c r="A1437" s="133">
        <v>820250</v>
      </c>
      <c r="B1437" t="s">
        <v>390</v>
      </c>
      <c r="F1437">
        <v>4</v>
      </c>
    </row>
    <row r="1438" spans="1:6" x14ac:dyDescent="0.2">
      <c r="A1438" s="133">
        <v>820250</v>
      </c>
      <c r="B1438" t="s">
        <v>390</v>
      </c>
      <c r="F1438">
        <v>4</v>
      </c>
    </row>
    <row r="1439" spans="1:6" x14ac:dyDescent="0.2">
      <c r="A1439" s="133">
        <v>820250</v>
      </c>
      <c r="B1439" t="s">
        <v>390</v>
      </c>
      <c r="F1439">
        <v>4</v>
      </c>
    </row>
    <row r="1440" spans="1:6" x14ac:dyDescent="0.2">
      <c r="A1440" s="133">
        <v>820250</v>
      </c>
      <c r="B1440" t="s">
        <v>390</v>
      </c>
      <c r="F1440">
        <v>4</v>
      </c>
    </row>
    <row r="1441" spans="1:6" x14ac:dyDescent="0.2">
      <c r="A1441" s="133">
        <v>820250</v>
      </c>
      <c r="B1441" t="s">
        <v>390</v>
      </c>
      <c r="F1441">
        <v>4</v>
      </c>
    </row>
    <row r="1442" spans="1:6" x14ac:dyDescent="0.2">
      <c r="A1442" s="133">
        <v>820250</v>
      </c>
      <c r="B1442" t="s">
        <v>390</v>
      </c>
      <c r="F1442">
        <v>4</v>
      </c>
    </row>
    <row r="1443" spans="1:6" x14ac:dyDescent="0.2">
      <c r="A1443" s="133">
        <v>820250</v>
      </c>
      <c r="B1443" t="s">
        <v>390</v>
      </c>
      <c r="F1443">
        <v>4</v>
      </c>
    </row>
    <row r="1444" spans="1:6" x14ac:dyDescent="0.2">
      <c r="A1444" s="133">
        <v>820250</v>
      </c>
      <c r="B1444" t="s">
        <v>390</v>
      </c>
      <c r="F1444">
        <v>4</v>
      </c>
    </row>
    <row r="1445" spans="1:6" x14ac:dyDescent="0.2">
      <c r="A1445" s="133">
        <v>820250</v>
      </c>
      <c r="B1445" t="s">
        <v>390</v>
      </c>
      <c r="F1445">
        <v>4</v>
      </c>
    </row>
    <row r="1446" spans="1:6" x14ac:dyDescent="0.2">
      <c r="A1446" s="133">
        <v>820250</v>
      </c>
      <c r="B1446" t="s">
        <v>390</v>
      </c>
      <c r="F1446">
        <v>4</v>
      </c>
    </row>
    <row r="1447" spans="1:6" x14ac:dyDescent="0.2">
      <c r="A1447" s="133">
        <v>820250</v>
      </c>
      <c r="B1447" t="s">
        <v>390</v>
      </c>
      <c r="F1447">
        <v>4</v>
      </c>
    </row>
    <row r="1448" spans="1:6" x14ac:dyDescent="0.2">
      <c r="A1448" s="133">
        <v>820251</v>
      </c>
      <c r="B1448" t="s">
        <v>391</v>
      </c>
      <c r="F1448">
        <v>4</v>
      </c>
    </row>
    <row r="1449" spans="1:6" x14ac:dyDescent="0.2">
      <c r="A1449" s="133">
        <v>820251</v>
      </c>
      <c r="B1449" t="s">
        <v>391</v>
      </c>
      <c r="F1449">
        <v>4</v>
      </c>
    </row>
    <row r="1450" spans="1:6" x14ac:dyDescent="0.2">
      <c r="A1450" s="133">
        <v>820251</v>
      </c>
      <c r="B1450" t="s">
        <v>391</v>
      </c>
      <c r="F1450">
        <v>4</v>
      </c>
    </row>
    <row r="1451" spans="1:6" x14ac:dyDescent="0.2">
      <c r="A1451" s="133">
        <v>820251</v>
      </c>
      <c r="B1451" t="s">
        <v>391</v>
      </c>
      <c r="F1451">
        <v>4</v>
      </c>
    </row>
    <row r="1452" spans="1:6" x14ac:dyDescent="0.2">
      <c r="A1452" s="133">
        <v>820251</v>
      </c>
      <c r="B1452" t="s">
        <v>391</v>
      </c>
      <c r="F1452">
        <v>4</v>
      </c>
    </row>
    <row r="1453" spans="1:6" x14ac:dyDescent="0.2">
      <c r="A1453" s="133">
        <v>820251</v>
      </c>
      <c r="B1453" t="s">
        <v>391</v>
      </c>
      <c r="F1453">
        <v>4</v>
      </c>
    </row>
    <row r="1454" spans="1:6" x14ac:dyDescent="0.2">
      <c r="A1454" s="133">
        <v>820251</v>
      </c>
      <c r="B1454" t="s">
        <v>391</v>
      </c>
      <c r="F1454">
        <v>4</v>
      </c>
    </row>
    <row r="1455" spans="1:6" x14ac:dyDescent="0.2">
      <c r="A1455" s="133">
        <v>820251</v>
      </c>
      <c r="B1455" t="s">
        <v>391</v>
      </c>
      <c r="F1455">
        <v>4</v>
      </c>
    </row>
    <row r="1456" spans="1:6" x14ac:dyDescent="0.2">
      <c r="A1456" s="133">
        <v>820251</v>
      </c>
      <c r="B1456" t="s">
        <v>391</v>
      </c>
      <c r="F1456">
        <v>4</v>
      </c>
    </row>
    <row r="1457" spans="1:6" x14ac:dyDescent="0.2">
      <c r="A1457" s="133">
        <v>820251</v>
      </c>
      <c r="B1457" t="s">
        <v>391</v>
      </c>
      <c r="F1457">
        <v>4</v>
      </c>
    </row>
    <row r="1458" spans="1:6" x14ac:dyDescent="0.2">
      <c r="A1458" s="133">
        <v>820251</v>
      </c>
      <c r="B1458" t="s">
        <v>391</v>
      </c>
      <c r="F1458">
        <v>4</v>
      </c>
    </row>
    <row r="1459" spans="1:6" x14ac:dyDescent="0.2">
      <c r="A1459" s="133">
        <v>820251</v>
      </c>
      <c r="B1459" t="s">
        <v>391</v>
      </c>
      <c r="F1459">
        <v>4</v>
      </c>
    </row>
    <row r="1460" spans="1:6" x14ac:dyDescent="0.2">
      <c r="A1460" s="133">
        <v>820253</v>
      </c>
      <c r="B1460" t="s">
        <v>393</v>
      </c>
      <c r="F1460">
        <v>4</v>
      </c>
    </row>
    <row r="1461" spans="1:6" x14ac:dyDescent="0.2">
      <c r="A1461" s="133">
        <v>820253</v>
      </c>
      <c r="B1461" t="s">
        <v>393</v>
      </c>
      <c r="F1461">
        <v>4</v>
      </c>
    </row>
    <row r="1462" spans="1:6" x14ac:dyDescent="0.2">
      <c r="A1462" s="133">
        <v>820253</v>
      </c>
      <c r="B1462" t="s">
        <v>393</v>
      </c>
      <c r="F1462">
        <v>4</v>
      </c>
    </row>
    <row r="1463" spans="1:6" x14ac:dyDescent="0.2">
      <c r="A1463" s="133">
        <v>820253</v>
      </c>
      <c r="B1463" t="s">
        <v>393</v>
      </c>
      <c r="F1463">
        <v>4</v>
      </c>
    </row>
    <row r="1464" spans="1:6" x14ac:dyDescent="0.2">
      <c r="A1464" s="133">
        <v>820253</v>
      </c>
      <c r="B1464" t="s">
        <v>393</v>
      </c>
      <c r="F1464">
        <v>4</v>
      </c>
    </row>
    <row r="1465" spans="1:6" x14ac:dyDescent="0.2">
      <c r="A1465" s="133">
        <v>820253</v>
      </c>
      <c r="B1465" t="s">
        <v>393</v>
      </c>
      <c r="F1465">
        <v>4</v>
      </c>
    </row>
    <row r="1466" spans="1:6" x14ac:dyDescent="0.2">
      <c r="A1466" s="133">
        <v>820253</v>
      </c>
      <c r="B1466" t="s">
        <v>393</v>
      </c>
      <c r="F1466">
        <v>4</v>
      </c>
    </row>
    <row r="1467" spans="1:6" x14ac:dyDescent="0.2">
      <c r="A1467" s="133">
        <v>820253</v>
      </c>
      <c r="B1467" t="s">
        <v>393</v>
      </c>
      <c r="F1467">
        <v>4</v>
      </c>
    </row>
    <row r="1468" spans="1:6" x14ac:dyDescent="0.2">
      <c r="A1468" s="133">
        <v>820257</v>
      </c>
      <c r="B1468" t="s">
        <v>397</v>
      </c>
      <c r="F1468">
        <v>4</v>
      </c>
    </row>
    <row r="1469" spans="1:6" x14ac:dyDescent="0.2">
      <c r="A1469" s="133">
        <v>820257</v>
      </c>
      <c r="B1469" t="s">
        <v>397</v>
      </c>
      <c r="F1469">
        <v>4</v>
      </c>
    </row>
    <row r="1470" spans="1:6" x14ac:dyDescent="0.2">
      <c r="A1470" s="133">
        <v>820257</v>
      </c>
      <c r="B1470" t="s">
        <v>397</v>
      </c>
      <c r="F1470">
        <v>4</v>
      </c>
    </row>
    <row r="1471" spans="1:6" x14ac:dyDescent="0.2">
      <c r="A1471" s="133">
        <v>820257</v>
      </c>
      <c r="B1471" t="s">
        <v>397</v>
      </c>
      <c r="F1471">
        <v>4</v>
      </c>
    </row>
    <row r="1472" spans="1:6" x14ac:dyDescent="0.2">
      <c r="A1472" s="133">
        <v>820257</v>
      </c>
      <c r="B1472" t="s">
        <v>397</v>
      </c>
      <c r="F1472">
        <v>4</v>
      </c>
    </row>
    <row r="1473" spans="1:6" x14ac:dyDescent="0.2">
      <c r="A1473" s="133">
        <v>820257</v>
      </c>
      <c r="B1473" t="s">
        <v>397</v>
      </c>
      <c r="F1473">
        <v>4</v>
      </c>
    </row>
    <row r="1474" spans="1:6" x14ac:dyDescent="0.2">
      <c r="A1474" s="133">
        <v>820257</v>
      </c>
      <c r="B1474" t="s">
        <v>397</v>
      </c>
      <c r="F1474">
        <v>4</v>
      </c>
    </row>
    <row r="1475" spans="1:6" x14ac:dyDescent="0.2">
      <c r="A1475" s="133">
        <v>820257</v>
      </c>
      <c r="B1475" t="s">
        <v>397</v>
      </c>
      <c r="F1475">
        <v>4</v>
      </c>
    </row>
    <row r="1476" spans="1:6" x14ac:dyDescent="0.2">
      <c r="A1476" s="133">
        <v>820264</v>
      </c>
      <c r="B1476" t="s">
        <v>398</v>
      </c>
      <c r="F1476">
        <v>4</v>
      </c>
    </row>
    <row r="1477" spans="1:6" x14ac:dyDescent="0.2">
      <c r="A1477" s="133">
        <v>820264</v>
      </c>
      <c r="B1477" t="s">
        <v>398</v>
      </c>
      <c r="F1477">
        <v>4</v>
      </c>
    </row>
    <row r="1478" spans="1:6" x14ac:dyDescent="0.2">
      <c r="A1478" s="133">
        <v>820264</v>
      </c>
      <c r="B1478" t="s">
        <v>398</v>
      </c>
      <c r="F1478">
        <v>4</v>
      </c>
    </row>
    <row r="1479" spans="1:6" x14ac:dyDescent="0.2">
      <c r="A1479" s="133">
        <v>820264</v>
      </c>
      <c r="B1479" t="s">
        <v>398</v>
      </c>
      <c r="F1479">
        <v>4</v>
      </c>
    </row>
    <row r="1480" spans="1:6" x14ac:dyDescent="0.2">
      <c r="A1480" s="133">
        <v>820264</v>
      </c>
      <c r="B1480" t="s">
        <v>398</v>
      </c>
      <c r="F1480">
        <v>4</v>
      </c>
    </row>
    <row r="1481" spans="1:6" x14ac:dyDescent="0.2">
      <c r="A1481" s="133">
        <v>820264</v>
      </c>
      <c r="B1481" t="s">
        <v>398</v>
      </c>
      <c r="F1481">
        <v>4</v>
      </c>
    </row>
    <row r="1482" spans="1:6" x14ac:dyDescent="0.2">
      <c r="A1482" s="133">
        <v>820264</v>
      </c>
      <c r="B1482" t="s">
        <v>398</v>
      </c>
      <c r="F1482">
        <v>4</v>
      </c>
    </row>
    <row r="1483" spans="1:6" x14ac:dyDescent="0.2">
      <c r="A1483" s="133">
        <v>820264</v>
      </c>
      <c r="B1483" t="s">
        <v>398</v>
      </c>
      <c r="F1483">
        <v>4</v>
      </c>
    </row>
    <row r="1484" spans="1:6" x14ac:dyDescent="0.2">
      <c r="A1484" s="133">
        <v>820265</v>
      </c>
      <c r="B1484" t="s">
        <v>399</v>
      </c>
      <c r="F1484">
        <v>4</v>
      </c>
    </row>
    <row r="1485" spans="1:6" x14ac:dyDescent="0.2">
      <c r="A1485" s="133">
        <v>820265</v>
      </c>
      <c r="B1485" t="s">
        <v>399</v>
      </c>
      <c r="F1485">
        <v>4</v>
      </c>
    </row>
    <row r="1486" spans="1:6" x14ac:dyDescent="0.2">
      <c r="A1486" s="133">
        <v>820265</v>
      </c>
      <c r="B1486" t="s">
        <v>399</v>
      </c>
      <c r="F1486">
        <v>4</v>
      </c>
    </row>
    <row r="1487" spans="1:6" x14ac:dyDescent="0.2">
      <c r="A1487" s="133">
        <v>820265</v>
      </c>
      <c r="B1487" t="s">
        <v>399</v>
      </c>
      <c r="F1487">
        <v>4</v>
      </c>
    </row>
    <row r="1488" spans="1:6" x14ac:dyDescent="0.2">
      <c r="A1488" s="133">
        <v>820268</v>
      </c>
      <c r="B1488" t="s">
        <v>402</v>
      </c>
      <c r="F1488">
        <v>4</v>
      </c>
    </row>
    <row r="1489" spans="1:6" x14ac:dyDescent="0.2">
      <c r="A1489" s="133">
        <v>820268</v>
      </c>
      <c r="B1489" t="s">
        <v>402</v>
      </c>
      <c r="F1489">
        <v>4</v>
      </c>
    </row>
    <row r="1490" spans="1:6" x14ac:dyDescent="0.2">
      <c r="A1490" s="133">
        <v>820268</v>
      </c>
      <c r="B1490" t="s">
        <v>402</v>
      </c>
      <c r="F1490">
        <v>4</v>
      </c>
    </row>
    <row r="1491" spans="1:6" x14ac:dyDescent="0.2">
      <c r="A1491" s="133">
        <v>820268</v>
      </c>
      <c r="B1491" t="s">
        <v>402</v>
      </c>
      <c r="F1491">
        <v>4</v>
      </c>
    </row>
    <row r="1492" spans="1:6" x14ac:dyDescent="0.2">
      <c r="A1492" s="133">
        <v>820268</v>
      </c>
      <c r="B1492" t="s">
        <v>402</v>
      </c>
      <c r="F1492">
        <v>4</v>
      </c>
    </row>
    <row r="1493" spans="1:6" x14ac:dyDescent="0.2">
      <c r="A1493" s="133">
        <v>820268</v>
      </c>
      <c r="B1493" t="s">
        <v>402</v>
      </c>
      <c r="F1493">
        <v>4</v>
      </c>
    </row>
    <row r="1494" spans="1:6" x14ac:dyDescent="0.2">
      <c r="A1494" s="133">
        <v>820268</v>
      </c>
      <c r="B1494" t="s">
        <v>402</v>
      </c>
      <c r="F1494">
        <v>4</v>
      </c>
    </row>
    <row r="1495" spans="1:6" x14ac:dyDescent="0.2">
      <c r="A1495" s="133">
        <v>820268</v>
      </c>
      <c r="B1495" t="s">
        <v>402</v>
      </c>
      <c r="F1495">
        <v>4</v>
      </c>
    </row>
    <row r="1496" spans="1:6" x14ac:dyDescent="0.2">
      <c r="A1496" s="133">
        <v>820268</v>
      </c>
      <c r="B1496" t="s">
        <v>402</v>
      </c>
      <c r="F1496">
        <v>4</v>
      </c>
    </row>
    <row r="1497" spans="1:6" x14ac:dyDescent="0.2">
      <c r="A1497" s="133">
        <v>820268</v>
      </c>
      <c r="B1497" t="s">
        <v>402</v>
      </c>
      <c r="F1497">
        <v>4</v>
      </c>
    </row>
    <row r="1498" spans="1:6" x14ac:dyDescent="0.2">
      <c r="A1498" s="133">
        <v>820268</v>
      </c>
      <c r="B1498" t="s">
        <v>402</v>
      </c>
      <c r="F1498">
        <v>4</v>
      </c>
    </row>
    <row r="1499" spans="1:6" x14ac:dyDescent="0.2">
      <c r="A1499" s="133">
        <v>820268</v>
      </c>
      <c r="B1499" t="s">
        <v>402</v>
      </c>
      <c r="F1499">
        <v>4</v>
      </c>
    </row>
    <row r="1500" spans="1:6" x14ac:dyDescent="0.2">
      <c r="A1500" s="133">
        <v>820269</v>
      </c>
      <c r="B1500" t="s">
        <v>403</v>
      </c>
      <c r="F1500">
        <v>4</v>
      </c>
    </row>
    <row r="1501" spans="1:6" x14ac:dyDescent="0.2">
      <c r="A1501" s="133">
        <v>820269</v>
      </c>
      <c r="B1501" t="s">
        <v>403</v>
      </c>
      <c r="F1501">
        <v>4</v>
      </c>
    </row>
    <row r="1502" spans="1:6" x14ac:dyDescent="0.2">
      <c r="A1502" s="133">
        <v>820269</v>
      </c>
      <c r="B1502" t="s">
        <v>403</v>
      </c>
      <c r="F1502">
        <v>4</v>
      </c>
    </row>
    <row r="1503" spans="1:6" x14ac:dyDescent="0.2">
      <c r="A1503" s="133">
        <v>820269</v>
      </c>
      <c r="B1503" t="s">
        <v>403</v>
      </c>
      <c r="F1503">
        <v>4</v>
      </c>
    </row>
    <row r="1504" spans="1:6" x14ac:dyDescent="0.2">
      <c r="A1504" s="133">
        <v>820269</v>
      </c>
      <c r="B1504" t="s">
        <v>403</v>
      </c>
      <c r="F1504">
        <v>4</v>
      </c>
    </row>
    <row r="1505" spans="1:6" x14ac:dyDescent="0.2">
      <c r="A1505" s="133">
        <v>820269</v>
      </c>
      <c r="B1505" t="s">
        <v>403</v>
      </c>
      <c r="F1505">
        <v>4</v>
      </c>
    </row>
    <row r="1506" spans="1:6" x14ac:dyDescent="0.2">
      <c r="A1506" s="133">
        <v>820269</v>
      </c>
      <c r="B1506" t="s">
        <v>403</v>
      </c>
      <c r="F1506">
        <v>4</v>
      </c>
    </row>
    <row r="1507" spans="1:6" x14ac:dyDescent="0.2">
      <c r="A1507" s="133">
        <v>820269</v>
      </c>
      <c r="B1507" t="s">
        <v>403</v>
      </c>
      <c r="F1507">
        <v>4</v>
      </c>
    </row>
    <row r="1508" spans="1:6" x14ac:dyDescent="0.2">
      <c r="A1508" s="133">
        <v>820269</v>
      </c>
      <c r="B1508" t="s">
        <v>403</v>
      </c>
      <c r="F1508">
        <v>4</v>
      </c>
    </row>
    <row r="1509" spans="1:6" x14ac:dyDescent="0.2">
      <c r="A1509" s="133">
        <v>820269</v>
      </c>
      <c r="B1509" t="s">
        <v>403</v>
      </c>
      <c r="F1509">
        <v>4</v>
      </c>
    </row>
    <row r="1510" spans="1:6" x14ac:dyDescent="0.2">
      <c r="A1510" s="133">
        <v>820269</v>
      </c>
      <c r="B1510" t="s">
        <v>403</v>
      </c>
      <c r="F1510">
        <v>4</v>
      </c>
    </row>
    <row r="1511" spans="1:6" x14ac:dyDescent="0.2">
      <c r="A1511" s="133">
        <v>820269</v>
      </c>
      <c r="B1511" t="s">
        <v>403</v>
      </c>
      <c r="F1511">
        <v>4</v>
      </c>
    </row>
    <row r="1512" spans="1:6" x14ac:dyDescent="0.2">
      <c r="A1512" s="133">
        <v>820111</v>
      </c>
      <c r="B1512" t="s">
        <v>337</v>
      </c>
      <c r="F1512">
        <v>5</v>
      </c>
    </row>
    <row r="1513" spans="1:6" x14ac:dyDescent="0.2">
      <c r="A1513" s="133">
        <v>820111</v>
      </c>
      <c r="B1513" t="s">
        <v>337</v>
      </c>
      <c r="F1513">
        <v>5</v>
      </c>
    </row>
    <row r="1514" spans="1:6" x14ac:dyDescent="0.2">
      <c r="A1514" s="133">
        <v>820111</v>
      </c>
      <c r="B1514" t="s">
        <v>337</v>
      </c>
      <c r="F1514">
        <v>5</v>
      </c>
    </row>
    <row r="1515" spans="1:6" x14ac:dyDescent="0.2">
      <c r="A1515" s="133">
        <v>820111</v>
      </c>
      <c r="B1515" t="s">
        <v>337</v>
      </c>
      <c r="F1515">
        <v>5</v>
      </c>
    </row>
    <row r="1516" spans="1:6" x14ac:dyDescent="0.2">
      <c r="A1516" s="133">
        <v>820113</v>
      </c>
      <c r="B1516" t="s">
        <v>338</v>
      </c>
      <c r="F1516">
        <v>5</v>
      </c>
    </row>
    <row r="1517" spans="1:6" x14ac:dyDescent="0.2">
      <c r="A1517" s="133">
        <v>820113</v>
      </c>
      <c r="B1517" t="s">
        <v>338</v>
      </c>
      <c r="F1517">
        <v>5</v>
      </c>
    </row>
    <row r="1518" spans="1:6" x14ac:dyDescent="0.2">
      <c r="A1518" s="133">
        <v>820113</v>
      </c>
      <c r="B1518" t="s">
        <v>338</v>
      </c>
      <c r="F1518">
        <v>5</v>
      </c>
    </row>
    <row r="1519" spans="1:6" x14ac:dyDescent="0.2">
      <c r="A1519" s="133">
        <v>820113</v>
      </c>
      <c r="B1519" t="s">
        <v>338</v>
      </c>
      <c r="F1519">
        <v>5</v>
      </c>
    </row>
    <row r="1520" spans="1:6" x14ac:dyDescent="0.2">
      <c r="A1520" s="133">
        <v>820113</v>
      </c>
      <c r="B1520" t="s">
        <v>338</v>
      </c>
      <c r="F1520">
        <v>5</v>
      </c>
    </row>
    <row r="1521" spans="1:6" x14ac:dyDescent="0.2">
      <c r="A1521" s="133">
        <v>820113</v>
      </c>
      <c r="B1521" t="s">
        <v>338</v>
      </c>
      <c r="F1521">
        <v>5</v>
      </c>
    </row>
    <row r="1522" spans="1:6" x14ac:dyDescent="0.2">
      <c r="A1522" s="133">
        <v>820135</v>
      </c>
      <c r="B1522" t="s">
        <v>341</v>
      </c>
      <c r="F1522">
        <v>5</v>
      </c>
    </row>
    <row r="1523" spans="1:6" x14ac:dyDescent="0.2">
      <c r="A1523" s="133">
        <v>820135</v>
      </c>
      <c r="B1523" t="s">
        <v>341</v>
      </c>
      <c r="F1523">
        <v>5</v>
      </c>
    </row>
    <row r="1524" spans="1:6" x14ac:dyDescent="0.2">
      <c r="A1524" s="133">
        <v>820135</v>
      </c>
      <c r="B1524" t="s">
        <v>341</v>
      </c>
      <c r="F1524">
        <v>5</v>
      </c>
    </row>
    <row r="1525" spans="1:6" x14ac:dyDescent="0.2">
      <c r="A1525" s="133">
        <v>820135</v>
      </c>
      <c r="B1525" t="s">
        <v>341</v>
      </c>
      <c r="F1525">
        <v>5</v>
      </c>
    </row>
    <row r="1526" spans="1:6" x14ac:dyDescent="0.2">
      <c r="A1526" s="133">
        <v>820135</v>
      </c>
      <c r="B1526" t="s">
        <v>341</v>
      </c>
      <c r="F1526">
        <v>5</v>
      </c>
    </row>
    <row r="1527" spans="1:6" x14ac:dyDescent="0.2">
      <c r="A1527" s="133">
        <v>820156</v>
      </c>
      <c r="B1527" t="s">
        <v>342</v>
      </c>
      <c r="F1527">
        <v>5</v>
      </c>
    </row>
    <row r="1528" spans="1:6" x14ac:dyDescent="0.2">
      <c r="A1528" s="133">
        <v>820156</v>
      </c>
      <c r="B1528" t="s">
        <v>342</v>
      </c>
      <c r="F1528">
        <v>5</v>
      </c>
    </row>
    <row r="1529" spans="1:6" x14ac:dyDescent="0.2">
      <c r="A1529" s="133">
        <v>820156</v>
      </c>
      <c r="B1529" t="s">
        <v>342</v>
      </c>
      <c r="F1529">
        <v>5</v>
      </c>
    </row>
    <row r="1530" spans="1:6" x14ac:dyDescent="0.2">
      <c r="A1530" s="133">
        <v>820156</v>
      </c>
      <c r="B1530" t="s">
        <v>342</v>
      </c>
      <c r="F1530">
        <v>5</v>
      </c>
    </row>
    <row r="1531" spans="1:6" x14ac:dyDescent="0.2">
      <c r="A1531" s="133">
        <v>820156</v>
      </c>
      <c r="B1531" t="s">
        <v>342</v>
      </c>
      <c r="F1531">
        <v>5</v>
      </c>
    </row>
    <row r="1532" spans="1:6" x14ac:dyDescent="0.2">
      <c r="A1532" s="133">
        <v>820157</v>
      </c>
      <c r="B1532" t="s">
        <v>343</v>
      </c>
      <c r="F1532">
        <v>5</v>
      </c>
    </row>
    <row r="1533" spans="1:6" x14ac:dyDescent="0.2">
      <c r="A1533" s="133">
        <v>820158</v>
      </c>
      <c r="B1533" t="s">
        <v>344</v>
      </c>
      <c r="F1533">
        <v>5</v>
      </c>
    </row>
    <row r="1534" spans="1:6" x14ac:dyDescent="0.2">
      <c r="A1534" s="133">
        <v>820166</v>
      </c>
      <c r="B1534" t="s">
        <v>345</v>
      </c>
      <c r="F1534">
        <v>5</v>
      </c>
    </row>
    <row r="1535" spans="1:6" x14ac:dyDescent="0.2">
      <c r="A1535" s="133">
        <v>820166</v>
      </c>
      <c r="B1535" t="s">
        <v>345</v>
      </c>
      <c r="F1535">
        <v>5</v>
      </c>
    </row>
    <row r="1536" spans="1:6" x14ac:dyDescent="0.2">
      <c r="A1536" s="133">
        <v>820166</v>
      </c>
      <c r="B1536" t="s">
        <v>345</v>
      </c>
      <c r="F1536">
        <v>5</v>
      </c>
    </row>
    <row r="1537" spans="1:6" x14ac:dyDescent="0.2">
      <c r="A1537" s="133">
        <v>820167</v>
      </c>
      <c r="B1537" t="s">
        <v>346</v>
      </c>
      <c r="F1537">
        <v>5</v>
      </c>
    </row>
    <row r="1538" spans="1:6" x14ac:dyDescent="0.2">
      <c r="A1538" s="133">
        <v>820186</v>
      </c>
      <c r="B1538" t="s">
        <v>347</v>
      </c>
      <c r="F1538">
        <v>5</v>
      </c>
    </row>
    <row r="1539" spans="1:6" x14ac:dyDescent="0.2">
      <c r="A1539" s="133">
        <v>820186</v>
      </c>
      <c r="B1539" t="s">
        <v>347</v>
      </c>
      <c r="F1539">
        <v>5</v>
      </c>
    </row>
    <row r="1540" spans="1:6" x14ac:dyDescent="0.2">
      <c r="A1540" s="133">
        <v>820186</v>
      </c>
      <c r="B1540" t="s">
        <v>347</v>
      </c>
      <c r="F1540">
        <v>5</v>
      </c>
    </row>
    <row r="1541" spans="1:6" x14ac:dyDescent="0.2">
      <c r="A1541" s="133">
        <v>820186</v>
      </c>
      <c r="B1541" t="s">
        <v>347</v>
      </c>
      <c r="F1541">
        <v>5</v>
      </c>
    </row>
    <row r="1542" spans="1:6" x14ac:dyDescent="0.2">
      <c r="A1542" s="133">
        <v>820187</v>
      </c>
      <c r="B1542" t="s">
        <v>348</v>
      </c>
      <c r="F1542">
        <v>5</v>
      </c>
    </row>
    <row r="1543" spans="1:6" x14ac:dyDescent="0.2">
      <c r="A1543" s="133">
        <v>820187</v>
      </c>
      <c r="B1543" t="s">
        <v>348</v>
      </c>
      <c r="F1543">
        <v>5</v>
      </c>
    </row>
    <row r="1544" spans="1:6" x14ac:dyDescent="0.2">
      <c r="A1544" s="133">
        <v>820187</v>
      </c>
      <c r="B1544" t="s">
        <v>348</v>
      </c>
      <c r="F1544">
        <v>5</v>
      </c>
    </row>
    <row r="1545" spans="1:6" x14ac:dyDescent="0.2">
      <c r="A1545" s="133">
        <v>820187</v>
      </c>
      <c r="B1545" t="s">
        <v>348</v>
      </c>
      <c r="F1545">
        <v>5</v>
      </c>
    </row>
    <row r="1546" spans="1:6" x14ac:dyDescent="0.2">
      <c r="A1546" s="133">
        <v>820187</v>
      </c>
      <c r="B1546" t="s">
        <v>348</v>
      </c>
      <c r="F1546">
        <v>5</v>
      </c>
    </row>
    <row r="1547" spans="1:6" x14ac:dyDescent="0.2">
      <c r="A1547" s="133">
        <v>820187</v>
      </c>
      <c r="B1547" t="s">
        <v>348</v>
      </c>
      <c r="F1547">
        <v>5</v>
      </c>
    </row>
    <row r="1548" spans="1:6" x14ac:dyDescent="0.2">
      <c r="A1548" s="133">
        <v>820189</v>
      </c>
      <c r="B1548" t="s">
        <v>349</v>
      </c>
      <c r="F1548">
        <v>5</v>
      </c>
    </row>
    <row r="1549" spans="1:6" x14ac:dyDescent="0.2">
      <c r="A1549" s="133">
        <v>820189</v>
      </c>
      <c r="B1549" t="s">
        <v>349</v>
      </c>
      <c r="F1549">
        <v>5</v>
      </c>
    </row>
    <row r="1550" spans="1:6" x14ac:dyDescent="0.2">
      <c r="A1550" s="133">
        <v>820189</v>
      </c>
      <c r="B1550" t="s">
        <v>349</v>
      </c>
      <c r="F1550">
        <v>5</v>
      </c>
    </row>
    <row r="1551" spans="1:6" x14ac:dyDescent="0.2">
      <c r="A1551" s="133">
        <v>820189</v>
      </c>
      <c r="B1551" t="s">
        <v>349</v>
      </c>
      <c r="F1551">
        <v>5</v>
      </c>
    </row>
    <row r="1552" spans="1:6" x14ac:dyDescent="0.2">
      <c r="A1552" s="133">
        <v>820192</v>
      </c>
      <c r="B1552" t="s">
        <v>193</v>
      </c>
      <c r="F1552">
        <v>5</v>
      </c>
    </row>
    <row r="1553" spans="1:6" x14ac:dyDescent="0.2">
      <c r="A1553" s="133">
        <v>820193</v>
      </c>
      <c r="B1553" t="s">
        <v>350</v>
      </c>
      <c r="F1553">
        <v>5</v>
      </c>
    </row>
    <row r="1554" spans="1:6" x14ac:dyDescent="0.2">
      <c r="A1554" s="133">
        <v>820221</v>
      </c>
      <c r="B1554" t="s">
        <v>362</v>
      </c>
      <c r="F1554">
        <v>5</v>
      </c>
    </row>
    <row r="1555" spans="1:6" x14ac:dyDescent="0.2">
      <c r="A1555" s="133">
        <v>820221</v>
      </c>
      <c r="B1555" t="s">
        <v>362</v>
      </c>
      <c r="F1555">
        <v>5</v>
      </c>
    </row>
    <row r="1556" spans="1:6" x14ac:dyDescent="0.2">
      <c r="A1556" s="133">
        <v>820222</v>
      </c>
      <c r="B1556" t="s">
        <v>363</v>
      </c>
      <c r="F1556">
        <v>5</v>
      </c>
    </row>
    <row r="1557" spans="1:6" x14ac:dyDescent="0.2">
      <c r="A1557" s="133">
        <v>820222</v>
      </c>
      <c r="B1557" t="s">
        <v>363</v>
      </c>
      <c r="F1557">
        <v>5</v>
      </c>
    </row>
    <row r="1558" spans="1:6" x14ac:dyDescent="0.2">
      <c r="A1558" s="133">
        <v>820223</v>
      </c>
      <c r="B1558" t="s">
        <v>364</v>
      </c>
      <c r="F1558">
        <v>5</v>
      </c>
    </row>
    <row r="1559" spans="1:6" x14ac:dyDescent="0.2">
      <c r="A1559" s="133">
        <v>820223</v>
      </c>
      <c r="B1559" t="s">
        <v>364</v>
      </c>
      <c r="F1559">
        <v>5</v>
      </c>
    </row>
    <row r="1560" spans="1:6" x14ac:dyDescent="0.2">
      <c r="A1560" s="133">
        <v>820223</v>
      </c>
      <c r="B1560" t="s">
        <v>364</v>
      </c>
      <c r="F1560">
        <v>5</v>
      </c>
    </row>
    <row r="1561" spans="1:6" x14ac:dyDescent="0.2">
      <c r="A1561" s="133">
        <v>820223</v>
      </c>
      <c r="B1561" t="s">
        <v>364</v>
      </c>
      <c r="F1561">
        <v>5</v>
      </c>
    </row>
    <row r="1562" spans="1:6" x14ac:dyDescent="0.2">
      <c r="A1562" s="133">
        <v>820224</v>
      </c>
      <c r="B1562" t="s">
        <v>365</v>
      </c>
      <c r="F1562">
        <v>5</v>
      </c>
    </row>
    <row r="1563" spans="1:6" x14ac:dyDescent="0.2">
      <c r="A1563" s="133">
        <v>820224</v>
      </c>
      <c r="B1563" t="s">
        <v>365</v>
      </c>
      <c r="F1563">
        <v>5</v>
      </c>
    </row>
    <row r="1564" spans="1:6" x14ac:dyDescent="0.2">
      <c r="A1564" s="133">
        <v>820224</v>
      </c>
      <c r="B1564" t="s">
        <v>365</v>
      </c>
      <c r="F1564">
        <v>5</v>
      </c>
    </row>
    <row r="1565" spans="1:6" x14ac:dyDescent="0.2">
      <c r="A1565" s="133">
        <v>820225</v>
      </c>
      <c r="B1565" t="s">
        <v>366</v>
      </c>
      <c r="F1565">
        <v>5</v>
      </c>
    </row>
    <row r="1566" spans="1:6" x14ac:dyDescent="0.2">
      <c r="A1566" s="133">
        <v>820225</v>
      </c>
      <c r="B1566" t="s">
        <v>366</v>
      </c>
      <c r="F1566">
        <v>5</v>
      </c>
    </row>
    <row r="1567" spans="1:6" x14ac:dyDescent="0.2">
      <c r="A1567" s="133">
        <v>820225</v>
      </c>
      <c r="B1567" t="s">
        <v>366</v>
      </c>
      <c r="F1567">
        <v>5</v>
      </c>
    </row>
    <row r="1568" spans="1:6" x14ac:dyDescent="0.2">
      <c r="A1568" s="133">
        <v>820226</v>
      </c>
      <c r="B1568" t="s">
        <v>367</v>
      </c>
      <c r="F1568">
        <v>5</v>
      </c>
    </row>
    <row r="1569" spans="1:6" x14ac:dyDescent="0.2">
      <c r="A1569" s="133">
        <v>820226</v>
      </c>
      <c r="B1569" t="s">
        <v>367</v>
      </c>
      <c r="F1569">
        <v>5</v>
      </c>
    </row>
    <row r="1570" spans="1:6" x14ac:dyDescent="0.2">
      <c r="A1570" s="133">
        <v>820226</v>
      </c>
      <c r="B1570" t="s">
        <v>367</v>
      </c>
      <c r="F1570">
        <v>5</v>
      </c>
    </row>
    <row r="1571" spans="1:6" x14ac:dyDescent="0.2">
      <c r="A1571" s="133">
        <v>820227</v>
      </c>
      <c r="B1571" t="s">
        <v>368</v>
      </c>
      <c r="F1571">
        <v>5</v>
      </c>
    </row>
    <row r="1572" spans="1:6" x14ac:dyDescent="0.2">
      <c r="A1572" s="133">
        <v>820227</v>
      </c>
      <c r="B1572" t="s">
        <v>368</v>
      </c>
      <c r="F1572">
        <v>5</v>
      </c>
    </row>
    <row r="1573" spans="1:6" x14ac:dyDescent="0.2">
      <c r="A1573" s="133">
        <v>820227</v>
      </c>
      <c r="B1573" t="s">
        <v>368</v>
      </c>
      <c r="F1573">
        <v>5</v>
      </c>
    </row>
    <row r="1574" spans="1:6" x14ac:dyDescent="0.2">
      <c r="A1574" s="133">
        <v>820228</v>
      </c>
      <c r="B1574" t="s">
        <v>369</v>
      </c>
      <c r="F1574">
        <v>5</v>
      </c>
    </row>
    <row r="1575" spans="1:6" x14ac:dyDescent="0.2">
      <c r="A1575" s="133">
        <v>820228</v>
      </c>
      <c r="B1575" t="s">
        <v>369</v>
      </c>
      <c r="F1575">
        <v>5</v>
      </c>
    </row>
    <row r="1576" spans="1:6" x14ac:dyDescent="0.2">
      <c r="A1576" s="133">
        <v>820228</v>
      </c>
      <c r="B1576" t="s">
        <v>369</v>
      </c>
      <c r="F1576">
        <v>5</v>
      </c>
    </row>
    <row r="1577" spans="1:6" x14ac:dyDescent="0.2">
      <c r="A1577" s="133">
        <v>820229</v>
      </c>
      <c r="B1577" t="s">
        <v>370</v>
      </c>
      <c r="F1577">
        <v>5</v>
      </c>
    </row>
    <row r="1578" spans="1:6" x14ac:dyDescent="0.2">
      <c r="A1578" s="133">
        <v>820229</v>
      </c>
      <c r="B1578" t="s">
        <v>370</v>
      </c>
      <c r="F1578">
        <v>5</v>
      </c>
    </row>
    <row r="1579" spans="1:6" x14ac:dyDescent="0.2">
      <c r="A1579" s="133">
        <v>820229</v>
      </c>
      <c r="B1579" t="s">
        <v>370</v>
      </c>
      <c r="F1579">
        <v>5</v>
      </c>
    </row>
    <row r="1580" spans="1:6" x14ac:dyDescent="0.2">
      <c r="A1580" s="133">
        <v>820230</v>
      </c>
      <c r="B1580" t="s">
        <v>371</v>
      </c>
      <c r="F1580">
        <v>5</v>
      </c>
    </row>
    <row r="1581" spans="1:6" x14ac:dyDescent="0.2">
      <c r="A1581" s="133">
        <v>820230</v>
      </c>
      <c r="B1581" t="s">
        <v>371</v>
      </c>
      <c r="F1581">
        <v>5</v>
      </c>
    </row>
    <row r="1582" spans="1:6" x14ac:dyDescent="0.2">
      <c r="A1582" s="133">
        <v>820230</v>
      </c>
      <c r="B1582" t="s">
        <v>371</v>
      </c>
      <c r="F1582">
        <v>5</v>
      </c>
    </row>
    <row r="1583" spans="1:6" x14ac:dyDescent="0.2">
      <c r="A1583" s="133">
        <v>820252</v>
      </c>
      <c r="B1583" t="s">
        <v>392</v>
      </c>
      <c r="F1583">
        <v>5</v>
      </c>
    </row>
    <row r="1584" spans="1:6" x14ac:dyDescent="0.2">
      <c r="A1584" s="133">
        <v>820252</v>
      </c>
      <c r="B1584" t="s">
        <v>392</v>
      </c>
      <c r="F1584">
        <v>5</v>
      </c>
    </row>
    <row r="1585" spans="1:6" x14ac:dyDescent="0.2">
      <c r="A1585" s="133">
        <v>820252</v>
      </c>
      <c r="B1585" t="s">
        <v>392</v>
      </c>
      <c r="F1585">
        <v>5</v>
      </c>
    </row>
    <row r="1586" spans="1:6" x14ac:dyDescent="0.2">
      <c r="A1586" s="133">
        <v>820252</v>
      </c>
      <c r="B1586" t="s">
        <v>392</v>
      </c>
      <c r="F1586">
        <v>5</v>
      </c>
    </row>
    <row r="1587" spans="1:6" x14ac:dyDescent="0.2">
      <c r="A1587" s="133">
        <v>820252</v>
      </c>
      <c r="B1587" t="s">
        <v>392</v>
      </c>
      <c r="F1587">
        <v>5</v>
      </c>
    </row>
    <row r="1588" spans="1:6" x14ac:dyDescent="0.2">
      <c r="A1588" s="133">
        <v>820252</v>
      </c>
      <c r="B1588" t="s">
        <v>392</v>
      </c>
      <c r="F1588">
        <v>5</v>
      </c>
    </row>
    <row r="1589" spans="1:6" x14ac:dyDescent="0.2">
      <c r="A1589" s="133">
        <v>820252</v>
      </c>
      <c r="B1589" t="s">
        <v>392</v>
      </c>
      <c r="F1589">
        <v>5</v>
      </c>
    </row>
    <row r="1590" spans="1:6" x14ac:dyDescent="0.2">
      <c r="A1590" s="133">
        <v>820252</v>
      </c>
      <c r="B1590" t="s">
        <v>392</v>
      </c>
      <c r="F1590">
        <v>5</v>
      </c>
    </row>
    <row r="1591" spans="1:6" x14ac:dyDescent="0.2">
      <c r="A1591" s="133">
        <v>820252</v>
      </c>
      <c r="B1591" t="s">
        <v>392</v>
      </c>
      <c r="F1591">
        <v>5</v>
      </c>
    </row>
    <row r="1592" spans="1:6" x14ac:dyDescent="0.2">
      <c r="A1592" s="133">
        <v>820252</v>
      </c>
      <c r="B1592" t="s">
        <v>392</v>
      </c>
      <c r="F1592">
        <v>5</v>
      </c>
    </row>
    <row r="1593" spans="1:6" x14ac:dyDescent="0.2">
      <c r="A1593" s="133">
        <v>820252</v>
      </c>
      <c r="B1593" t="s">
        <v>392</v>
      </c>
      <c r="F1593">
        <v>5</v>
      </c>
    </row>
    <row r="1594" spans="1:6" x14ac:dyDescent="0.2">
      <c r="A1594" s="133">
        <v>820252</v>
      </c>
      <c r="B1594" t="s">
        <v>392</v>
      </c>
      <c r="F1594">
        <v>5</v>
      </c>
    </row>
    <row r="1595" spans="1:6" x14ac:dyDescent="0.2">
      <c r="A1595" s="133">
        <v>820254</v>
      </c>
      <c r="B1595" t="s">
        <v>394</v>
      </c>
      <c r="F1595">
        <v>5</v>
      </c>
    </row>
    <row r="1596" spans="1:6" x14ac:dyDescent="0.2">
      <c r="A1596" s="133">
        <v>820254</v>
      </c>
      <c r="B1596" t="s">
        <v>394</v>
      </c>
      <c r="F1596">
        <v>5</v>
      </c>
    </row>
    <row r="1597" spans="1:6" x14ac:dyDescent="0.2">
      <c r="A1597" s="133">
        <v>820254</v>
      </c>
      <c r="B1597" t="s">
        <v>394</v>
      </c>
      <c r="F1597">
        <v>5</v>
      </c>
    </row>
    <row r="1598" spans="1:6" x14ac:dyDescent="0.2">
      <c r="A1598" s="133">
        <v>820254</v>
      </c>
      <c r="B1598" t="s">
        <v>394</v>
      </c>
      <c r="F1598">
        <v>5</v>
      </c>
    </row>
    <row r="1599" spans="1:6" x14ac:dyDescent="0.2">
      <c r="A1599" s="133">
        <v>820254</v>
      </c>
      <c r="B1599" t="s">
        <v>394</v>
      </c>
      <c r="F1599">
        <v>5</v>
      </c>
    </row>
    <row r="1600" spans="1:6" x14ac:dyDescent="0.2">
      <c r="A1600" s="133">
        <v>820254</v>
      </c>
      <c r="B1600" t="s">
        <v>394</v>
      </c>
      <c r="F1600">
        <v>5</v>
      </c>
    </row>
    <row r="1601" spans="1:6" x14ac:dyDescent="0.2">
      <c r="A1601" s="133">
        <v>820254</v>
      </c>
      <c r="B1601" t="s">
        <v>394</v>
      </c>
      <c r="F1601">
        <v>5</v>
      </c>
    </row>
    <row r="1602" spans="1:6" x14ac:dyDescent="0.2">
      <c r="A1602" s="133">
        <v>820254</v>
      </c>
      <c r="B1602" t="s">
        <v>394</v>
      </c>
      <c r="F1602">
        <v>5</v>
      </c>
    </row>
    <row r="1603" spans="1:6" x14ac:dyDescent="0.2">
      <c r="A1603" s="133">
        <v>820254</v>
      </c>
      <c r="B1603" t="s">
        <v>394</v>
      </c>
      <c r="F1603">
        <v>5</v>
      </c>
    </row>
    <row r="1604" spans="1:6" x14ac:dyDescent="0.2">
      <c r="A1604" s="133">
        <v>820254</v>
      </c>
      <c r="B1604" t="s">
        <v>394</v>
      </c>
      <c r="F1604">
        <v>5</v>
      </c>
    </row>
    <row r="1605" spans="1:6" x14ac:dyDescent="0.2">
      <c r="A1605" s="133">
        <v>820254</v>
      </c>
      <c r="B1605" t="s">
        <v>394</v>
      </c>
      <c r="F1605">
        <v>5</v>
      </c>
    </row>
    <row r="1606" spans="1:6" x14ac:dyDescent="0.2">
      <c r="A1606" s="133">
        <v>820254</v>
      </c>
      <c r="B1606" t="s">
        <v>394</v>
      </c>
      <c r="F1606">
        <v>5</v>
      </c>
    </row>
    <row r="1607" spans="1:6" x14ac:dyDescent="0.2">
      <c r="A1607" s="133">
        <v>820255</v>
      </c>
      <c r="B1607" t="s">
        <v>395</v>
      </c>
      <c r="F1607">
        <v>5</v>
      </c>
    </row>
    <row r="1608" spans="1:6" x14ac:dyDescent="0.2">
      <c r="A1608" s="133">
        <v>820255</v>
      </c>
      <c r="B1608" t="s">
        <v>395</v>
      </c>
      <c r="F1608">
        <v>5</v>
      </c>
    </row>
    <row r="1609" spans="1:6" x14ac:dyDescent="0.2">
      <c r="A1609" s="133">
        <v>820255</v>
      </c>
      <c r="B1609" t="s">
        <v>395</v>
      </c>
      <c r="F1609">
        <v>5</v>
      </c>
    </row>
    <row r="1610" spans="1:6" x14ac:dyDescent="0.2">
      <c r="A1610" s="133">
        <v>820255</v>
      </c>
      <c r="B1610" t="s">
        <v>395</v>
      </c>
      <c r="F1610">
        <v>5</v>
      </c>
    </row>
    <row r="1611" spans="1:6" x14ac:dyDescent="0.2">
      <c r="A1611" s="133">
        <v>820256</v>
      </c>
      <c r="B1611" t="s">
        <v>396</v>
      </c>
      <c r="F1611">
        <v>5</v>
      </c>
    </row>
    <row r="1612" spans="1:6" x14ac:dyDescent="0.2">
      <c r="A1612" s="133">
        <v>820256</v>
      </c>
      <c r="B1612" t="s">
        <v>396</v>
      </c>
      <c r="F1612">
        <v>5</v>
      </c>
    </row>
    <row r="1613" spans="1:6" x14ac:dyDescent="0.2">
      <c r="A1613" s="133">
        <v>820256</v>
      </c>
      <c r="B1613" t="s">
        <v>396</v>
      </c>
      <c r="F1613">
        <v>5</v>
      </c>
    </row>
    <row r="1614" spans="1:6" x14ac:dyDescent="0.2">
      <c r="A1614" s="133">
        <v>820266</v>
      </c>
      <c r="B1614" t="s">
        <v>400</v>
      </c>
      <c r="F1614">
        <v>5</v>
      </c>
    </row>
    <row r="1615" spans="1:6" x14ac:dyDescent="0.2">
      <c r="A1615" s="133">
        <v>820266</v>
      </c>
      <c r="B1615" t="s">
        <v>400</v>
      </c>
      <c r="F1615">
        <v>5</v>
      </c>
    </row>
    <row r="1616" spans="1:6" x14ac:dyDescent="0.2">
      <c r="A1616" s="133">
        <v>820266</v>
      </c>
      <c r="B1616" t="s">
        <v>400</v>
      </c>
      <c r="F1616">
        <v>5</v>
      </c>
    </row>
    <row r="1617" spans="1:6" x14ac:dyDescent="0.2">
      <c r="A1617" s="133">
        <v>820266</v>
      </c>
      <c r="B1617" t="s">
        <v>400</v>
      </c>
      <c r="F1617">
        <v>5</v>
      </c>
    </row>
    <row r="1618" spans="1:6" x14ac:dyDescent="0.2">
      <c r="A1618" s="133">
        <v>820267</v>
      </c>
      <c r="B1618" t="s">
        <v>401</v>
      </c>
      <c r="F1618">
        <v>5</v>
      </c>
    </row>
    <row r="1619" spans="1:6" x14ac:dyDescent="0.2">
      <c r="A1619" s="133">
        <v>820267</v>
      </c>
      <c r="B1619" t="s">
        <v>401</v>
      </c>
      <c r="F1619">
        <v>5</v>
      </c>
    </row>
    <row r="1620" spans="1:6" x14ac:dyDescent="0.2">
      <c r="A1620" s="133">
        <v>820267</v>
      </c>
      <c r="B1620" t="s">
        <v>401</v>
      </c>
      <c r="F1620">
        <v>5</v>
      </c>
    </row>
    <row r="1621" spans="1:6" x14ac:dyDescent="0.2">
      <c r="A1621" s="133">
        <v>826060</v>
      </c>
      <c r="B1621" t="s">
        <v>81</v>
      </c>
      <c r="F1621">
        <v>5</v>
      </c>
    </row>
    <row r="1622" spans="1:6" x14ac:dyDescent="0.2">
      <c r="A1622" s="133">
        <v>826060</v>
      </c>
      <c r="B1622" t="s">
        <v>81</v>
      </c>
      <c r="F1622">
        <v>5</v>
      </c>
    </row>
    <row r="1623" spans="1:6" x14ac:dyDescent="0.2">
      <c r="A1623" s="133">
        <v>826060</v>
      </c>
      <c r="B1623" t="s">
        <v>81</v>
      </c>
      <c r="F1623">
        <v>5</v>
      </c>
    </row>
    <row r="1624" spans="1:6" x14ac:dyDescent="0.2">
      <c r="A1624" s="133">
        <v>826060</v>
      </c>
      <c r="B1624" t="s">
        <v>81</v>
      </c>
      <c r="F1624">
        <v>5</v>
      </c>
    </row>
    <row r="1625" spans="1:6" x14ac:dyDescent="0.2">
      <c r="A1625" s="133">
        <v>826060</v>
      </c>
      <c r="B1625" t="s">
        <v>81</v>
      </c>
      <c r="F1625">
        <v>5</v>
      </c>
    </row>
    <row r="1626" spans="1:6" x14ac:dyDescent="0.2">
      <c r="A1626" s="133">
        <v>826060</v>
      </c>
      <c r="B1626" t="s">
        <v>81</v>
      </c>
      <c r="F1626">
        <v>5</v>
      </c>
    </row>
    <row r="1627" spans="1:6" x14ac:dyDescent="0.2">
      <c r="A1627" s="133">
        <v>826060</v>
      </c>
      <c r="B1627" t="s">
        <v>81</v>
      </c>
      <c r="F1627">
        <v>5</v>
      </c>
    </row>
    <row r="1628" spans="1:6" x14ac:dyDescent="0.2">
      <c r="A1628" s="133">
        <v>826060</v>
      </c>
      <c r="B1628" t="s">
        <v>81</v>
      </c>
      <c r="F1628">
        <v>5</v>
      </c>
    </row>
    <row r="1629" spans="1:6" x14ac:dyDescent="0.2">
      <c r="A1629" s="133">
        <v>826060</v>
      </c>
      <c r="B1629" t="s">
        <v>81</v>
      </c>
      <c r="F1629">
        <v>5</v>
      </c>
    </row>
    <row r="1630" spans="1:6" x14ac:dyDescent="0.2">
      <c r="A1630" s="133">
        <v>826060</v>
      </c>
      <c r="B1630" t="s">
        <v>81</v>
      </c>
      <c r="F1630">
        <v>5</v>
      </c>
    </row>
    <row r="1631" spans="1:6" x14ac:dyDescent="0.2">
      <c r="A1631" s="133">
        <v>826060</v>
      </c>
      <c r="B1631" t="s">
        <v>81</v>
      </c>
      <c r="F1631">
        <v>5</v>
      </c>
    </row>
    <row r="1632" spans="1:6" x14ac:dyDescent="0.2">
      <c r="A1632" s="133">
        <v>826060</v>
      </c>
      <c r="B1632" t="s">
        <v>81</v>
      </c>
      <c r="F1632">
        <v>5</v>
      </c>
    </row>
    <row r="1633" spans="1:6" x14ac:dyDescent="0.2">
      <c r="A1633" s="133">
        <v>826060</v>
      </c>
      <c r="B1633" t="s">
        <v>81</v>
      </c>
      <c r="F1633">
        <v>5</v>
      </c>
    </row>
    <row r="1634" spans="1:6" x14ac:dyDescent="0.2">
      <c r="A1634" s="133">
        <v>826060</v>
      </c>
      <c r="B1634" t="s">
        <v>81</v>
      </c>
      <c r="F1634">
        <v>5</v>
      </c>
    </row>
    <row r="1635" spans="1:6" x14ac:dyDescent="0.2">
      <c r="A1635" s="133">
        <v>826060</v>
      </c>
      <c r="B1635" t="s">
        <v>81</v>
      </c>
      <c r="F1635">
        <v>5</v>
      </c>
    </row>
    <row r="1636" spans="1:6" x14ac:dyDescent="0.2">
      <c r="A1636" s="133">
        <v>826060</v>
      </c>
      <c r="B1636" t="s">
        <v>81</v>
      </c>
      <c r="F1636">
        <v>5</v>
      </c>
    </row>
    <row r="1637" spans="1:6" x14ac:dyDescent="0.2">
      <c r="A1637" s="133">
        <v>826060</v>
      </c>
      <c r="B1637" t="s">
        <v>81</v>
      </c>
      <c r="F1637">
        <v>5</v>
      </c>
    </row>
    <row r="1638" spans="1:6" x14ac:dyDescent="0.2">
      <c r="A1638" s="133">
        <v>826060</v>
      </c>
      <c r="B1638" t="s">
        <v>81</v>
      </c>
      <c r="F1638">
        <v>5</v>
      </c>
    </row>
    <row r="1639" spans="1:6" x14ac:dyDescent="0.2">
      <c r="A1639" s="133">
        <v>826060</v>
      </c>
      <c r="B1639" t="s">
        <v>81</v>
      </c>
      <c r="F1639">
        <v>5</v>
      </c>
    </row>
    <row r="1640" spans="1:6" x14ac:dyDescent="0.2">
      <c r="A1640" s="133">
        <v>826060</v>
      </c>
      <c r="B1640" t="s">
        <v>81</v>
      </c>
      <c r="F1640">
        <v>5</v>
      </c>
    </row>
    <row r="1641" spans="1:6" x14ac:dyDescent="0.2">
      <c r="A1641" s="133">
        <v>826060</v>
      </c>
      <c r="B1641" t="s">
        <v>81</v>
      </c>
      <c r="F1641">
        <v>5</v>
      </c>
    </row>
    <row r="1642" spans="1:6" x14ac:dyDescent="0.2">
      <c r="A1642" s="133">
        <v>826060</v>
      </c>
      <c r="B1642" t="s">
        <v>81</v>
      </c>
      <c r="F1642">
        <v>5</v>
      </c>
    </row>
    <row r="1643" spans="1:6" x14ac:dyDescent="0.2">
      <c r="A1643" s="133">
        <v>826060</v>
      </c>
      <c r="B1643" t="s">
        <v>81</v>
      </c>
      <c r="F1643">
        <v>5</v>
      </c>
    </row>
    <row r="1644" spans="1:6" x14ac:dyDescent="0.2">
      <c r="A1644" s="133">
        <v>826060</v>
      </c>
      <c r="B1644" t="s">
        <v>81</v>
      </c>
      <c r="F1644">
        <v>5</v>
      </c>
    </row>
    <row r="1645" spans="1:6" x14ac:dyDescent="0.2">
      <c r="A1645" s="133">
        <v>826060</v>
      </c>
      <c r="B1645" t="s">
        <v>81</v>
      </c>
      <c r="F1645">
        <v>5</v>
      </c>
    </row>
    <row r="1646" spans="1:6" x14ac:dyDescent="0.2">
      <c r="A1646" s="133">
        <v>826060</v>
      </c>
      <c r="B1646" t="s">
        <v>81</v>
      </c>
      <c r="F1646">
        <v>5</v>
      </c>
    </row>
    <row r="1647" spans="1:6" x14ac:dyDescent="0.2">
      <c r="A1647" s="133">
        <v>826060</v>
      </c>
      <c r="B1647" t="s">
        <v>81</v>
      </c>
      <c r="F1647">
        <v>5</v>
      </c>
    </row>
    <row r="1648" spans="1:6" x14ac:dyDescent="0.2">
      <c r="A1648" s="133">
        <v>826060</v>
      </c>
      <c r="B1648" t="s">
        <v>81</v>
      </c>
      <c r="F1648">
        <v>5</v>
      </c>
    </row>
    <row r="1649" spans="1:6" x14ac:dyDescent="0.2">
      <c r="A1649" s="133">
        <v>826061</v>
      </c>
      <c r="B1649" t="s">
        <v>82</v>
      </c>
      <c r="F1649">
        <v>5</v>
      </c>
    </row>
    <row r="1650" spans="1:6" x14ac:dyDescent="0.2">
      <c r="A1650" s="133">
        <v>826061</v>
      </c>
      <c r="B1650" t="s">
        <v>82</v>
      </c>
      <c r="F1650">
        <v>5</v>
      </c>
    </row>
    <row r="1651" spans="1:6" x14ac:dyDescent="0.2">
      <c r="A1651" s="133">
        <v>826061</v>
      </c>
      <c r="B1651" t="s">
        <v>82</v>
      </c>
      <c r="F1651">
        <v>5</v>
      </c>
    </row>
    <row r="1652" spans="1:6" x14ac:dyDescent="0.2">
      <c r="A1652" s="133">
        <v>826061</v>
      </c>
      <c r="B1652" t="s">
        <v>82</v>
      </c>
      <c r="F1652">
        <v>5</v>
      </c>
    </row>
    <row r="1653" spans="1:6" x14ac:dyDescent="0.2">
      <c r="A1653" s="133">
        <v>826061</v>
      </c>
      <c r="B1653" t="s">
        <v>82</v>
      </c>
      <c r="F1653">
        <v>5</v>
      </c>
    </row>
    <row r="1654" spans="1:6" x14ac:dyDescent="0.2">
      <c r="A1654" s="133">
        <v>826061</v>
      </c>
      <c r="B1654" t="s">
        <v>82</v>
      </c>
      <c r="F1654">
        <v>5</v>
      </c>
    </row>
    <row r="1655" spans="1:6" x14ac:dyDescent="0.2">
      <c r="A1655" s="133">
        <v>826061</v>
      </c>
      <c r="B1655" t="s">
        <v>82</v>
      </c>
      <c r="F1655">
        <v>5</v>
      </c>
    </row>
    <row r="1656" spans="1:6" x14ac:dyDescent="0.2">
      <c r="A1656" s="133">
        <v>826061</v>
      </c>
      <c r="B1656" t="s">
        <v>82</v>
      </c>
      <c r="F1656">
        <v>5</v>
      </c>
    </row>
    <row r="1657" spans="1:6" x14ac:dyDescent="0.2">
      <c r="A1657" s="133">
        <v>826061</v>
      </c>
      <c r="B1657" t="s">
        <v>82</v>
      </c>
      <c r="F1657">
        <v>5</v>
      </c>
    </row>
    <row r="1658" spans="1:6" x14ac:dyDescent="0.2">
      <c r="A1658" s="133">
        <v>826061</v>
      </c>
      <c r="B1658" t="s">
        <v>82</v>
      </c>
      <c r="F1658">
        <v>5</v>
      </c>
    </row>
    <row r="1659" spans="1:6" x14ac:dyDescent="0.2">
      <c r="A1659" s="133">
        <v>826061</v>
      </c>
      <c r="B1659" t="s">
        <v>82</v>
      </c>
      <c r="F1659">
        <v>5</v>
      </c>
    </row>
    <row r="1660" spans="1:6" x14ac:dyDescent="0.2">
      <c r="A1660" s="133">
        <v>826061</v>
      </c>
      <c r="B1660" t="s">
        <v>82</v>
      </c>
      <c r="F1660">
        <v>5</v>
      </c>
    </row>
    <row r="1661" spans="1:6" x14ac:dyDescent="0.2">
      <c r="A1661" s="133">
        <v>826061</v>
      </c>
      <c r="B1661" t="s">
        <v>82</v>
      </c>
      <c r="F1661">
        <v>5</v>
      </c>
    </row>
    <row r="1662" spans="1:6" x14ac:dyDescent="0.2">
      <c r="A1662" s="133">
        <v>826061</v>
      </c>
      <c r="B1662" t="s">
        <v>82</v>
      </c>
      <c r="F1662">
        <v>5</v>
      </c>
    </row>
    <row r="1663" spans="1:6" x14ac:dyDescent="0.2">
      <c r="A1663" s="133">
        <v>826061</v>
      </c>
      <c r="B1663" t="s">
        <v>82</v>
      </c>
      <c r="F1663">
        <v>5</v>
      </c>
    </row>
    <row r="1664" spans="1:6" x14ac:dyDescent="0.2">
      <c r="A1664" s="133">
        <v>826061</v>
      </c>
      <c r="B1664" t="s">
        <v>82</v>
      </c>
      <c r="F1664">
        <v>5</v>
      </c>
    </row>
    <row r="1665" spans="1:6" x14ac:dyDescent="0.2">
      <c r="A1665" s="133">
        <v>827013</v>
      </c>
      <c r="B1665" t="s">
        <v>404</v>
      </c>
      <c r="F1665">
        <v>5</v>
      </c>
    </row>
    <row r="1666" spans="1:6" x14ac:dyDescent="0.2">
      <c r="A1666" s="133">
        <v>827013</v>
      </c>
      <c r="B1666" t="s">
        <v>404</v>
      </c>
      <c r="F1666">
        <v>5</v>
      </c>
    </row>
    <row r="1667" spans="1:6" x14ac:dyDescent="0.2">
      <c r="A1667" s="133">
        <v>827013</v>
      </c>
      <c r="B1667" t="s">
        <v>404</v>
      </c>
      <c r="F1667">
        <v>5</v>
      </c>
    </row>
    <row r="1668" spans="1:6" x14ac:dyDescent="0.2">
      <c r="A1668" s="133">
        <v>827013</v>
      </c>
      <c r="B1668" t="s">
        <v>404</v>
      </c>
      <c r="F1668">
        <v>5</v>
      </c>
    </row>
    <row r="1669" spans="1:6" x14ac:dyDescent="0.2">
      <c r="A1669" s="133">
        <v>827013</v>
      </c>
      <c r="B1669" t="s">
        <v>404</v>
      </c>
      <c r="F1669">
        <v>5</v>
      </c>
    </row>
    <row r="1670" spans="1:6" x14ac:dyDescent="0.2">
      <c r="A1670" s="133">
        <v>827013</v>
      </c>
      <c r="B1670" t="s">
        <v>404</v>
      </c>
      <c r="F1670">
        <v>5</v>
      </c>
    </row>
    <row r="1671" spans="1:6" x14ac:dyDescent="0.2">
      <c r="A1671" s="133">
        <v>827017</v>
      </c>
      <c r="B1671" t="s">
        <v>405</v>
      </c>
      <c r="F1671">
        <v>5</v>
      </c>
    </row>
    <row r="1672" spans="1:6" x14ac:dyDescent="0.2">
      <c r="A1672" s="133">
        <v>827018</v>
      </c>
      <c r="B1672" t="s">
        <v>406</v>
      </c>
      <c r="F1672">
        <v>5</v>
      </c>
    </row>
    <row r="1673" spans="1:6" x14ac:dyDescent="0.2">
      <c r="A1673" s="133">
        <v>827028</v>
      </c>
      <c r="B1673" t="s">
        <v>83</v>
      </c>
      <c r="F1673">
        <v>5</v>
      </c>
    </row>
    <row r="1674" spans="1:6" x14ac:dyDescent="0.2">
      <c r="A1674" s="133">
        <v>827028</v>
      </c>
      <c r="B1674" t="s">
        <v>83</v>
      </c>
      <c r="F1674">
        <v>5</v>
      </c>
    </row>
    <row r="1675" spans="1:6" x14ac:dyDescent="0.2">
      <c r="A1675" s="133">
        <v>827028</v>
      </c>
      <c r="B1675" t="s">
        <v>83</v>
      </c>
      <c r="F1675">
        <v>5</v>
      </c>
    </row>
    <row r="1676" spans="1:6" x14ac:dyDescent="0.2">
      <c r="A1676" s="133">
        <v>827030</v>
      </c>
      <c r="B1676" t="s">
        <v>407</v>
      </c>
      <c r="F1676">
        <v>5</v>
      </c>
    </row>
    <row r="1677" spans="1:6" x14ac:dyDescent="0.2">
      <c r="A1677" s="133">
        <v>827044</v>
      </c>
      <c r="B1677" t="s">
        <v>408</v>
      </c>
      <c r="F1677">
        <v>5</v>
      </c>
    </row>
    <row r="1678" spans="1:6" x14ac:dyDescent="0.2">
      <c r="A1678" s="133">
        <v>828167</v>
      </c>
      <c r="B1678" t="s">
        <v>276</v>
      </c>
      <c r="F1678">
        <v>5</v>
      </c>
    </row>
    <row r="1679" spans="1:6" x14ac:dyDescent="0.2">
      <c r="A1679" s="133">
        <v>828167</v>
      </c>
      <c r="B1679" t="s">
        <v>276</v>
      </c>
      <c r="F1679">
        <v>5</v>
      </c>
    </row>
    <row r="1680" spans="1:6" x14ac:dyDescent="0.2">
      <c r="A1680" s="133">
        <v>828167</v>
      </c>
      <c r="B1680" t="s">
        <v>276</v>
      </c>
      <c r="F1680">
        <v>5</v>
      </c>
    </row>
    <row r="1681" spans="1:6" x14ac:dyDescent="0.2">
      <c r="A1681" s="133">
        <v>828167</v>
      </c>
      <c r="B1681" t="s">
        <v>276</v>
      </c>
      <c r="F1681">
        <v>5</v>
      </c>
    </row>
    <row r="1682" spans="1:6" x14ac:dyDescent="0.2">
      <c r="A1682" s="133">
        <v>828167</v>
      </c>
      <c r="B1682" t="s">
        <v>276</v>
      </c>
      <c r="F1682">
        <v>5</v>
      </c>
    </row>
    <row r="1683" spans="1:6" x14ac:dyDescent="0.2">
      <c r="A1683" s="133">
        <v>828167</v>
      </c>
      <c r="B1683" t="s">
        <v>276</v>
      </c>
      <c r="F1683">
        <v>5</v>
      </c>
    </row>
    <row r="1684" spans="1:6" x14ac:dyDescent="0.2">
      <c r="A1684" s="133">
        <v>828167</v>
      </c>
      <c r="B1684" t="s">
        <v>276</v>
      </c>
      <c r="F1684">
        <v>5</v>
      </c>
    </row>
    <row r="1685" spans="1:6" x14ac:dyDescent="0.2">
      <c r="A1685" s="133">
        <v>828167</v>
      </c>
      <c r="B1685" t="s">
        <v>276</v>
      </c>
      <c r="F1685">
        <v>5</v>
      </c>
    </row>
    <row r="1686" spans="1:6" x14ac:dyDescent="0.2">
      <c r="A1686" s="133">
        <v>828168</v>
      </c>
      <c r="B1686" t="s">
        <v>277</v>
      </c>
      <c r="F1686">
        <v>5</v>
      </c>
    </row>
    <row r="1687" spans="1:6" x14ac:dyDescent="0.2">
      <c r="A1687" s="133">
        <v>828168</v>
      </c>
      <c r="B1687" t="s">
        <v>277</v>
      </c>
      <c r="F1687">
        <v>5</v>
      </c>
    </row>
    <row r="1688" spans="1:6" x14ac:dyDescent="0.2">
      <c r="A1688" s="133">
        <v>828168</v>
      </c>
      <c r="B1688" t="s">
        <v>277</v>
      </c>
      <c r="F1688">
        <v>5</v>
      </c>
    </row>
    <row r="1689" spans="1:6" x14ac:dyDescent="0.2">
      <c r="A1689" s="133">
        <v>828168</v>
      </c>
      <c r="B1689" t="s">
        <v>277</v>
      </c>
      <c r="F1689">
        <v>5</v>
      </c>
    </row>
    <row r="1690" spans="1:6" x14ac:dyDescent="0.2">
      <c r="A1690" s="133">
        <v>828168</v>
      </c>
      <c r="B1690" t="s">
        <v>277</v>
      </c>
      <c r="F1690">
        <v>5</v>
      </c>
    </row>
    <row r="1691" spans="1:6" x14ac:dyDescent="0.2">
      <c r="A1691" s="133">
        <v>828168</v>
      </c>
      <c r="B1691" t="s">
        <v>277</v>
      </c>
      <c r="F1691">
        <v>5</v>
      </c>
    </row>
    <row r="1692" spans="1:6" x14ac:dyDescent="0.2">
      <c r="A1692" s="133">
        <v>828168</v>
      </c>
      <c r="B1692" t="s">
        <v>277</v>
      </c>
      <c r="F1692">
        <v>5</v>
      </c>
    </row>
    <row r="1693" spans="1:6" x14ac:dyDescent="0.2">
      <c r="A1693" s="133">
        <v>828168</v>
      </c>
      <c r="B1693" t="s">
        <v>277</v>
      </c>
      <c r="F1693">
        <v>5</v>
      </c>
    </row>
    <row r="1694" spans="1:6" x14ac:dyDescent="0.2">
      <c r="A1694" s="133">
        <v>828169</v>
      </c>
      <c r="B1694" t="s">
        <v>233</v>
      </c>
      <c r="F1694">
        <v>5</v>
      </c>
    </row>
    <row r="1695" spans="1:6" x14ac:dyDescent="0.2">
      <c r="A1695" s="133">
        <v>828169</v>
      </c>
      <c r="B1695" t="s">
        <v>233</v>
      </c>
      <c r="F1695">
        <v>5</v>
      </c>
    </row>
    <row r="1696" spans="1:6" x14ac:dyDescent="0.2">
      <c r="A1696" s="133">
        <v>828169</v>
      </c>
      <c r="B1696" t="s">
        <v>233</v>
      </c>
      <c r="F1696">
        <v>5</v>
      </c>
    </row>
    <row r="1697" spans="1:6" x14ac:dyDescent="0.2">
      <c r="A1697" s="133">
        <v>828169</v>
      </c>
      <c r="B1697" t="s">
        <v>233</v>
      </c>
      <c r="F1697">
        <v>5</v>
      </c>
    </row>
    <row r="1698" spans="1:6" x14ac:dyDescent="0.2">
      <c r="A1698" s="133">
        <v>828170</v>
      </c>
      <c r="B1698" t="s">
        <v>234</v>
      </c>
      <c r="F1698">
        <v>5</v>
      </c>
    </row>
    <row r="1699" spans="1:6" x14ac:dyDescent="0.2">
      <c r="A1699" s="133">
        <v>828170</v>
      </c>
      <c r="B1699" t="s">
        <v>234</v>
      </c>
      <c r="F1699">
        <v>5</v>
      </c>
    </row>
    <row r="1700" spans="1:6" x14ac:dyDescent="0.2">
      <c r="A1700" s="133">
        <v>828170</v>
      </c>
      <c r="B1700" t="s">
        <v>234</v>
      </c>
      <c r="F1700">
        <v>5</v>
      </c>
    </row>
    <row r="1701" spans="1:6" x14ac:dyDescent="0.2">
      <c r="A1701" s="133">
        <v>828170</v>
      </c>
      <c r="B1701" t="s">
        <v>234</v>
      </c>
      <c r="F1701">
        <v>5</v>
      </c>
    </row>
    <row r="1702" spans="1:6" x14ac:dyDescent="0.2">
      <c r="A1702" s="133">
        <v>828174</v>
      </c>
      <c r="B1702" t="s">
        <v>79</v>
      </c>
      <c r="F1702">
        <v>5</v>
      </c>
    </row>
    <row r="1703" spans="1:6" x14ac:dyDescent="0.2">
      <c r="A1703" s="133">
        <v>828174</v>
      </c>
      <c r="B1703" t="s">
        <v>79</v>
      </c>
      <c r="F1703">
        <v>5</v>
      </c>
    </row>
    <row r="1704" spans="1:6" x14ac:dyDescent="0.2">
      <c r="A1704" s="133">
        <v>828174</v>
      </c>
      <c r="B1704" t="s">
        <v>79</v>
      </c>
      <c r="F1704">
        <v>5</v>
      </c>
    </row>
    <row r="1705" spans="1:6" x14ac:dyDescent="0.2">
      <c r="A1705" s="133">
        <v>828174</v>
      </c>
      <c r="B1705" t="s">
        <v>79</v>
      </c>
      <c r="F1705">
        <v>5</v>
      </c>
    </row>
    <row r="1706" spans="1:6" x14ac:dyDescent="0.2">
      <c r="A1706" s="133">
        <v>828174</v>
      </c>
      <c r="B1706" t="s">
        <v>79</v>
      </c>
      <c r="F1706">
        <v>5</v>
      </c>
    </row>
    <row r="1707" spans="1:6" x14ac:dyDescent="0.2">
      <c r="A1707" s="133">
        <v>828174</v>
      </c>
      <c r="B1707" t="s">
        <v>79</v>
      </c>
      <c r="F1707">
        <v>5</v>
      </c>
    </row>
    <row r="1708" spans="1:6" x14ac:dyDescent="0.2">
      <c r="A1708" s="133">
        <v>828174</v>
      </c>
      <c r="B1708" t="s">
        <v>79</v>
      </c>
      <c r="F1708">
        <v>5</v>
      </c>
    </row>
    <row r="1709" spans="1:6" x14ac:dyDescent="0.2">
      <c r="A1709" s="133">
        <v>828174</v>
      </c>
      <c r="B1709" t="s">
        <v>79</v>
      </c>
      <c r="F1709">
        <v>5</v>
      </c>
    </row>
    <row r="1710" spans="1:6" x14ac:dyDescent="0.2">
      <c r="A1710" s="133">
        <v>828175</v>
      </c>
      <c r="B1710" t="s">
        <v>80</v>
      </c>
      <c r="F1710">
        <v>5</v>
      </c>
    </row>
    <row r="1711" spans="1:6" x14ac:dyDescent="0.2">
      <c r="A1711" s="133">
        <v>828175</v>
      </c>
      <c r="B1711" t="s">
        <v>80</v>
      </c>
      <c r="F1711">
        <v>5</v>
      </c>
    </row>
    <row r="1712" spans="1:6" x14ac:dyDescent="0.2">
      <c r="A1712" s="133">
        <v>828175</v>
      </c>
      <c r="B1712" t="s">
        <v>80</v>
      </c>
      <c r="F1712">
        <v>5</v>
      </c>
    </row>
    <row r="1713" spans="1:6" x14ac:dyDescent="0.2">
      <c r="A1713" s="133">
        <v>828175</v>
      </c>
      <c r="B1713" t="s">
        <v>80</v>
      </c>
      <c r="F1713">
        <v>5</v>
      </c>
    </row>
    <row r="1714" spans="1:6" x14ac:dyDescent="0.2">
      <c r="A1714" s="133">
        <v>828175</v>
      </c>
      <c r="B1714" t="s">
        <v>80</v>
      </c>
      <c r="F1714">
        <v>5</v>
      </c>
    </row>
    <row r="1715" spans="1:6" x14ac:dyDescent="0.2">
      <c r="A1715" s="133">
        <v>828175</v>
      </c>
      <c r="B1715" t="s">
        <v>80</v>
      </c>
      <c r="F1715">
        <v>5</v>
      </c>
    </row>
    <row r="1716" spans="1:6" x14ac:dyDescent="0.2">
      <c r="A1716" s="133">
        <v>828175</v>
      </c>
      <c r="B1716" t="s">
        <v>80</v>
      </c>
      <c r="F1716">
        <v>5</v>
      </c>
    </row>
    <row r="1717" spans="1:6" x14ac:dyDescent="0.2">
      <c r="A1717" s="133">
        <v>828175</v>
      </c>
      <c r="B1717" t="s">
        <v>80</v>
      </c>
      <c r="F1717">
        <v>5</v>
      </c>
    </row>
  </sheetData>
  <autoFilter ref="A1:I282" xr:uid="{C68F53D6-3519-4AEA-8DBF-063A38A65B6B}"/>
  <conditionalFormatting sqref="B154">
    <cfRule type="expression" dxfId="11" priority="10">
      <formula>ISODD($AJ154)</formula>
    </cfRule>
    <cfRule type="expression" dxfId="10" priority="11">
      <formula>ISODD($AK154)</formula>
    </cfRule>
  </conditionalFormatting>
  <conditionalFormatting sqref="B154">
    <cfRule type="expression" dxfId="9" priority="12">
      <formula>ISODD(#REF!)</formula>
    </cfRule>
  </conditionalFormatting>
  <conditionalFormatting sqref="B154">
    <cfRule type="expression" dxfId="8" priority="9">
      <formula>ISODD($AI154)</formula>
    </cfRule>
  </conditionalFormatting>
  <conditionalFormatting sqref="B150">
    <cfRule type="expression" dxfId="7" priority="6">
      <formula>ISODD($AJ150)</formula>
    </cfRule>
    <cfRule type="expression" dxfId="6" priority="7">
      <formula>ISODD($AK150)</formula>
    </cfRule>
  </conditionalFormatting>
  <conditionalFormatting sqref="B150">
    <cfRule type="expression" dxfId="5" priority="8">
      <formula>ISODD(#REF!)</formula>
    </cfRule>
  </conditionalFormatting>
  <conditionalFormatting sqref="B150">
    <cfRule type="expression" dxfId="4" priority="5">
      <formula>ISODD($AI150)</formula>
    </cfRule>
  </conditionalFormatting>
  <conditionalFormatting sqref="A151">
    <cfRule type="expression" dxfId="3" priority="2">
      <formula>ISODD($AJ151)</formula>
    </cfRule>
    <cfRule type="expression" dxfId="2" priority="3">
      <formula>ISODD($AK151)</formula>
    </cfRule>
  </conditionalFormatting>
  <conditionalFormatting sqref="A151">
    <cfRule type="expression" dxfId="1" priority="4">
      <formula>ISODD(#REF!)</formula>
    </cfRule>
  </conditionalFormatting>
  <conditionalFormatting sqref="A151">
    <cfRule type="expression" dxfId="0" priority="1">
      <formula>ISODD($AI151)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677E0D8C6ADD44B9E979744F8EECB1" ma:contentTypeVersion="9" ma:contentTypeDescription="Create a new document." ma:contentTypeScope="" ma:versionID="94ac609e5c6618dbfe5235aaf8ad2080">
  <xsd:schema xmlns:xsd="http://www.w3.org/2001/XMLSchema" xmlns:xs="http://www.w3.org/2001/XMLSchema" xmlns:p="http://schemas.microsoft.com/office/2006/metadata/properties" xmlns:ns3="b3f94d3d-2b3c-4c3e-9464-81a8850a805b" xmlns:ns4="3e295aea-6495-434d-92de-4527b09df591" targetNamespace="http://schemas.microsoft.com/office/2006/metadata/properties" ma:root="true" ma:fieldsID="4e120706298047ae0c1b6d9e1eccec03" ns3:_="" ns4:_="">
    <xsd:import namespace="b3f94d3d-2b3c-4c3e-9464-81a8850a805b"/>
    <xsd:import namespace="3e295aea-6495-434d-92de-4527b09df59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94d3d-2b3c-4c3e-9464-81a8850a80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95aea-6495-434d-92de-4527b09d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292E841-B65A-4008-AB5F-6E6126C04BEB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3e295aea-6495-434d-92de-4527b09df591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b3f94d3d-2b3c-4c3e-9464-81a8850a805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B2439DE-B97E-4528-9191-913884A6C4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f94d3d-2b3c-4c3e-9464-81a8850a805b"/>
    <ds:schemaRef ds:uri="3e295aea-6495-434d-92de-4527b09df5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ECE490-06C3-4293-8FD1-041BB439332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55E4D9D-64BE-47DE-AD66-121A8B83AD76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3</vt:i4>
      </vt:variant>
    </vt:vector>
  </HeadingPairs>
  <TitlesOfParts>
    <vt:vector size="11" baseType="lpstr">
      <vt:lpstr>1) Summary</vt:lpstr>
      <vt:lpstr>2) Order Form</vt:lpstr>
      <vt:lpstr>ELASTIC</vt:lpstr>
      <vt:lpstr>ATS</vt:lpstr>
      <vt:lpstr>EAN</vt:lpstr>
      <vt:lpstr>Prices</vt:lpstr>
      <vt:lpstr>Lists</vt:lpstr>
      <vt:lpstr>Classification</vt:lpstr>
      <vt:lpstr>Currency</vt:lpstr>
      <vt:lpstr>'1) Summary'!Zone_d_impression</vt:lpstr>
      <vt:lpstr>'2) Order Form'!Zone_d_impression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2019-12-06T06:57:32Z</cp:lastPrinted>
  <dcterms:created xsi:type="dcterms:W3CDTF">2017-03-02T14:39:18Z</dcterms:created>
  <dcterms:modified xsi:type="dcterms:W3CDTF">2022-06-28T12:42:56Z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0x010100C6677E0D8C6ADD44B9E979744F8EECB1</vt:lpwstr>
  </property>
</Properties>
</file>